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xpenses" sheetId="2" r:id="rId2"/>
    <sheet name="Occupancy" sheetId="23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  <sheet name="AnnualMustPayDebtData" sheetId="12" state="veryHidden" r:id="rId11"/>
    <sheet name="PriorQ4BalanceSheet" sheetId="13" state="veryHidden" r:id="rId12"/>
    <sheet name="ECRDCRMustPayDebtData" sheetId="14" state="veryHidden" r:id="rId13"/>
  </sheets>
  <externalReferences>
    <externalReference r:id="rId14"/>
  </externalReference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 localSheetId="2">[1]Operating!#REF!</definedName>
    <definedName name="Acf_ab_cell1">Operating!#REF!</definedName>
    <definedName name="Acf_ab_cell2" localSheetId="2">[1]Operating!#REF!</definedName>
    <definedName name="Acf_ab_cell2">Operating!#REF!</definedName>
    <definedName name="Acf_ytd_cell">Operating!$BB$9</definedName>
    <definedName name="Acf_ytd_cell1" localSheetId="2">[1]Operating!#REF!</definedName>
    <definedName name="Acf_ytd_cell1">Operating!#REF!</definedName>
    <definedName name="Acf_ytd_cell2" localSheetId="2">[1]Operating!#REF!</definedName>
    <definedName name="Acf_ytd_cell2">Operating!#REF!</definedName>
    <definedName name="Acf_ytda_cell">Operating!$BA$9</definedName>
    <definedName name="Acf_ytda_cell1" localSheetId="2">[1]Operating!#REF!</definedName>
    <definedName name="Acf_ytda_cell1">Operating!#REF!</definedName>
    <definedName name="Acf_ytda_cell2" localSheetId="2">[1]Operating!#REF!</definedName>
    <definedName name="Acf_ytda_cell2">Operating!#REF!</definedName>
    <definedName name="Acf_ytdau_cell">Operating!$BD$9</definedName>
    <definedName name="Acf_ytdau_cell1" localSheetId="2">[1]Operating!#REF!</definedName>
    <definedName name="Acf_ytdau_cell1">Operating!#REF!</definedName>
    <definedName name="Acf_ytdau_cell2" localSheetId="2">[1]Operating!#REF!</definedName>
    <definedName name="Acf_ytdau_cell2">Operating!#REF!</definedName>
    <definedName name="Acf_ytdbu_cell">Operating!$BE$9</definedName>
    <definedName name="Acf_ytdbu_cell1" localSheetId="2">[1]Operating!#REF!</definedName>
    <definedName name="Acf_ytdbu_cell1">Operating!#REF!</definedName>
    <definedName name="Acf_ytdbu_cell2" localSheetId="2">[1]Operating!#REF!</definedName>
    <definedName name="Acf_ytdbu_cell2">Operating!#REF!</definedName>
    <definedName name="Adm_ytda_cell">Expenses!$J$5</definedName>
    <definedName name="Adm_ytda_cell1" localSheetId="2">[1]Expenses!#REF!</definedName>
    <definedName name="Adm_ytda_cell1">Expenses!#REF!</definedName>
    <definedName name="Adm_ytda_cell2" localSheetId="2">[1]Expenses!#REF!</definedName>
    <definedName name="Adm_ytda_cell2">Expenses!#REF!</definedName>
    <definedName name="Adm_ytdab_cell">Expenses!$L$5</definedName>
    <definedName name="Adm_ytdab_cell1" localSheetId="2">[1]Expenses!#REF!</definedName>
    <definedName name="Adm_ytdab_cell1">Expenses!#REF!</definedName>
    <definedName name="Adm_ytdab_cell2" localSheetId="2">[1]Expenses!#REF!</definedName>
    <definedName name="Adm_ytdab_cell2">Expenses!#REF!</definedName>
    <definedName name="Adm_ytdau_cell">Expenses!$M$5</definedName>
    <definedName name="Adm_ytdau_cell1" localSheetId="2">[1]Expenses!#REF!</definedName>
    <definedName name="Adm_ytdau_cell1">Expenses!#REF!</definedName>
    <definedName name="Adm_ytdau_cell2" localSheetId="2">[1]Expenses!#REF!</definedName>
    <definedName name="Adm_ytdau_cell2">Expenses!#REF!</definedName>
    <definedName name="Adm_ytdb_cell">Expenses!$K$5</definedName>
    <definedName name="Adm_ytdb_cell1" localSheetId="2">[1]Expenses!#REF!</definedName>
    <definedName name="Adm_ytdb_cell1">Expenses!#REF!</definedName>
    <definedName name="Adm_ytdb_cell2" localSheetId="2">[1]Expenses!#REF!</definedName>
    <definedName name="Adm_ytdb_cell2">Expenses!#REF!</definedName>
    <definedName name="Adm_ytdbu_cell">Expenses!$N$5</definedName>
    <definedName name="Adm_ytdbu_cell1" localSheetId="2">[1]Expenses!#REF!</definedName>
    <definedName name="Adm_ytdbu_cell1">Expenses!#REF!</definedName>
    <definedName name="Adm_ytdbu_cell2" localSheetId="2">[1]Expenses!#REF!</definedName>
    <definedName name="Adm_ytdbu_cell2">Expenses!#REF!</definedName>
    <definedName name="Amf_ytd_cell">Operating!$AW$9</definedName>
    <definedName name="Amf_ytd_cell1" localSheetId="2">[1]Operating!#REF!</definedName>
    <definedName name="Amf_ytd_cell1">Operating!#REF!</definedName>
    <definedName name="Amf_ytd_cell2" localSheetId="2">[1]Operating!#REF!</definedName>
    <definedName name="Amf_ytd_cell2">Operating!#REF!</definedName>
    <definedName name="Amf_ytda_cell">Operating!$AV$9</definedName>
    <definedName name="Amf_ytda_cell1" localSheetId="2">[1]Operating!#REF!</definedName>
    <definedName name="Amf_ytda_cell1">Operating!#REF!</definedName>
    <definedName name="Amf_ytda_cell2" localSheetId="2">[1]Operating!#REF!</definedName>
    <definedName name="Amf_ytda_cell2">Operating!#REF!</definedName>
    <definedName name="Amf_ytdau_cell">Operating!$AY$9</definedName>
    <definedName name="Amf_ytdau_cell1" localSheetId="2">[1]Operating!#REF!</definedName>
    <definedName name="Amf_ytdau_cell1">Operating!#REF!</definedName>
    <definedName name="Amf_ytdau_cell2" localSheetId="2">[1]Operating!#REF!</definedName>
    <definedName name="Amf_ytdau_cell2">Operating!#REF!</definedName>
    <definedName name="Amf_ytdb_cell">Operating!$AX$9</definedName>
    <definedName name="Amf_ytdb_cell1" localSheetId="2">[1]Operating!#REF!</definedName>
    <definedName name="Amf_ytdb_cell1">Operating!#REF!</definedName>
    <definedName name="Amf_ytdb_cell2" localSheetId="2">[1]Operating!#REF!</definedName>
    <definedName name="Amf_ytdb_cell2">Operating!#REF!</definedName>
    <definedName name="Amf_ytdbu_cell">Operating!$AZ$9</definedName>
    <definedName name="Amf_ytdbu_cell1" localSheetId="2">[1]Operating!#REF!</definedName>
    <definedName name="Amf_ytdbu_cell1">Operating!#REF!</definedName>
    <definedName name="Amf_ytdbu_cell2" localSheetId="2">[1]Operating!#REF!</definedName>
    <definedName name="Amf_ytdbu_cell2">Operating!#REF!</definedName>
    <definedName name="Bd_ytda_cell">Expenses!$O$5</definedName>
    <definedName name="Bd_ytda_cell1" localSheetId="2">[1]Expenses!#REF!</definedName>
    <definedName name="Bd_ytda_cell1">Expenses!#REF!</definedName>
    <definedName name="Bd_ytda_cell2" localSheetId="2">[1]Expenses!#REF!</definedName>
    <definedName name="Bd_ytda_cell2">Expenses!#REF!</definedName>
    <definedName name="Bd_ytdab_cell">Expenses!$Q$5</definedName>
    <definedName name="Bd_ytdab_cell1" localSheetId="2">[1]Expenses!#REF!</definedName>
    <definedName name="Bd_ytdab_cell1">Expenses!#REF!</definedName>
    <definedName name="Bd_ytdab_cell2" localSheetId="2">[1]Expenses!#REF!</definedName>
    <definedName name="Bd_ytdab_cell2">Expenses!#REF!</definedName>
    <definedName name="Bd_ytdau_cell">Expenses!$R$5</definedName>
    <definedName name="Bd_ytdau_cell1" localSheetId="2">[1]Expenses!#REF!</definedName>
    <definedName name="Bd_ytdau_cell1">Expenses!#REF!</definedName>
    <definedName name="Bd_ytdau_cell2" localSheetId="2">[1]Expenses!#REF!</definedName>
    <definedName name="Bd_ytdau_cell2">Expenses!#REF!</definedName>
    <definedName name="Bd_ytdb_cell">Expenses!$P$5</definedName>
    <definedName name="Bd_ytdb_cell1" localSheetId="2">[1]Expenses!#REF!</definedName>
    <definedName name="Bd_ytdb_cell1">Expenses!#REF!</definedName>
    <definedName name="Bd_ytdb_cell2" localSheetId="2">[1]Expenses!#REF!</definedName>
    <definedName name="Bd_ytdb_cell2">Expenses!#REF!</definedName>
    <definedName name="Bd_ytdbu_cell">Expenses!$S$5</definedName>
    <definedName name="Bd_ytdbu_cell1" localSheetId="2">[1]Expenses!#REF!</definedName>
    <definedName name="Bd_ytdbu_cell1">Expenses!#REF!</definedName>
    <definedName name="Bd_ytdbu_cell2" localSheetId="2">[1]Expenses!#REF!</definedName>
    <definedName name="Bd_ytdbu_cell2">Expenses!#REF!</definedName>
    <definedName name="Cap_ytd_cell">Operating!$AR$9</definedName>
    <definedName name="Cap_ytd_cell1" localSheetId="2">[1]Operating!#REF!</definedName>
    <definedName name="Cap_ytd_cell1">Operating!#REF!</definedName>
    <definedName name="Cap_ytd_cell2" localSheetId="2">[1]Operating!#REF!</definedName>
    <definedName name="Cap_ytd_cell2">Operating!#REF!</definedName>
    <definedName name="Cap_ytda_cell">Operating!$AQ$9</definedName>
    <definedName name="Cap_ytda_cell1" localSheetId="2">[1]Operating!#REF!</definedName>
    <definedName name="Cap_ytda_cell1">Operating!#REF!</definedName>
    <definedName name="Cap_ytda_cell2" localSheetId="2">[1]Operating!#REF!</definedName>
    <definedName name="Cap_ytda_cell2">Operating!#REF!</definedName>
    <definedName name="Cap_ytdau_cell">Operating!$AT$9</definedName>
    <definedName name="Cap_ytdau_cell1" localSheetId="2">[1]Operating!#REF!</definedName>
    <definedName name="Cap_ytdau_cell1">Operating!#REF!</definedName>
    <definedName name="Cap_ytdau_cell2" localSheetId="2">[1]Operating!#REF!</definedName>
    <definedName name="Cap_ytdau_cell2">Operating!#REF!</definedName>
    <definedName name="Cap_ytdb_cell">Operating!$AS$9</definedName>
    <definedName name="Cap_ytdb_cell1" localSheetId="2">[1]Operating!#REF!</definedName>
    <definedName name="Cap_ytdb_cell1">Operating!#REF!</definedName>
    <definedName name="Cap_ytdb_cell2" localSheetId="2">[1]Operating!#REF!</definedName>
    <definedName name="Cap_ytdb_cell2">Operating!#REF!</definedName>
    <definedName name="Cap_ytdb_cell3" localSheetId="2">[1]Operating!#REF!</definedName>
    <definedName name="Cap_ytdb_cell3">Operating!#REF!</definedName>
    <definedName name="Cap_ytdbu_cell">Operating!$AU$9</definedName>
    <definedName name="Cap_ytdbu_cell1" localSheetId="2">[1]Operating!#REF!</definedName>
    <definedName name="Cap_ytdbu_cell1">Operating!#REF!</definedName>
    <definedName name="Cap_ytdbu_cell2" localSheetId="2">[1]Operating!#REF!</definedName>
    <definedName name="Cap_ytdbu_cell2">Operating!#REF!</definedName>
    <definedName name="Cf_ytd_cell">Operating!$BB$9</definedName>
    <definedName name="Cf_ytd_cell1" localSheetId="2">[1]Operating!#REF!</definedName>
    <definedName name="Cf_ytd_cell1">Operating!#REF!</definedName>
    <definedName name="Clear">Operating!$A$179</definedName>
    <definedName name="Date">Operating!$D$3</definedName>
    <definedName name="Dev_cell">Operating!$A$175</definedName>
    <definedName name="Dev_cell_end">Operating!$BE$175</definedName>
    <definedName name="Dev_cell_start">Operating!$A$10</definedName>
    <definedName name="Dev_exp">Expenses!$A$171</definedName>
    <definedName name="Dev_exp_end">Expenses!$BG$171</definedName>
    <definedName name="Dev_exp_start">Expenses!$A$5</definedName>
    <definedName name="Exp_Clear">Expenses!$A$173</definedName>
    <definedName name="Exp_Portfolio_cell">Expenses!$B$5</definedName>
    <definedName name="Exp_Units_cell">Expenses!$C$4</definedName>
    <definedName name="Exp_Units_cell1">Expenses!$C$171</definedName>
    <definedName name="Exp_Units_cell2" localSheetId="2">[1]Expenses!#REF!</definedName>
    <definedName name="Exp_Units_cell2">Expenses!#REF!</definedName>
    <definedName name="Exp_Units_cell3" localSheetId="2">[1]Expenses!#REF!</definedName>
    <definedName name="Exp_Units_cell3">Expenses!#REF!</definedName>
    <definedName name="Exp_Units_cell4" localSheetId="2">[1]Expenses!#REF!</definedName>
    <definedName name="Exp_Units_cell4">Expenses!#REF!</definedName>
    <definedName name="Fm_ytd_cell">Operating!$AH$9</definedName>
    <definedName name="Fm_ytd_cell1" localSheetId="2">[1]Operating!#REF!</definedName>
    <definedName name="Fm_ytd_cell1">Operating!#REF!</definedName>
    <definedName name="Fm_ytd_cell2" localSheetId="2">[1]Operating!#REF!</definedName>
    <definedName name="Fm_ytd_cell2">Operating!#REF!</definedName>
    <definedName name="Fm_ytda_cell">Operating!$AG$9</definedName>
    <definedName name="Fm_ytda_cell1" localSheetId="2">[1]Operating!#REF!</definedName>
    <definedName name="Fm_ytda_cell1">Operating!#REF!</definedName>
    <definedName name="Fm_ytda_cell2" localSheetId="2">[1]Operating!#REF!</definedName>
    <definedName name="Fm_ytda_cell2">Operating!#REF!</definedName>
    <definedName name="Fm_ytdau_cell">Operating!$AJ$9</definedName>
    <definedName name="Fm_ytdau_cell1" localSheetId="2">[1]Operating!#REF!</definedName>
    <definedName name="Fm_ytdau_cell1">Operating!#REF!</definedName>
    <definedName name="Fm_ytdau_cell2" localSheetId="2">[1]Operating!#REF!</definedName>
    <definedName name="Fm_ytdau_cell2">Operating!#REF!</definedName>
    <definedName name="Fm_ytdb_cell">Operating!$AI$9</definedName>
    <definedName name="Fm_ytdb_cell1" localSheetId="2">[1]Operating!#REF!</definedName>
    <definedName name="Fm_ytdb_cell1">Operating!#REF!</definedName>
    <definedName name="Fm_ytdb_cell2" localSheetId="2">[1]Operating!#REF!</definedName>
    <definedName name="Fm_ytdb_cell2">Operating!#REF!</definedName>
    <definedName name="Fm_ytdb_cell3" localSheetId="2">[1]Operating!#REF!</definedName>
    <definedName name="Fm_ytdb_cell3">Operating!#REF!</definedName>
    <definedName name="Fm_ytdbu_cell">Operating!$AK$9</definedName>
    <definedName name="Fm_ytdbu_cell1" localSheetId="2">[1]Operating!#REF!</definedName>
    <definedName name="Fm_ytdbu_cell1">Operating!#REF!</definedName>
    <definedName name="Fm_ytdbu_cell2" localSheetId="2">[1]Operating!#REF!</definedName>
    <definedName name="Fm_ytdbu_cell2">Operating!#REF!</definedName>
    <definedName name="Ins_ytda_cell">Expenses!$AX$5</definedName>
    <definedName name="Ins_ytda_cell1" localSheetId="2">[1]Expenses!#REF!</definedName>
    <definedName name="Ins_ytda_cell1">Expenses!#REF!</definedName>
    <definedName name="Ins_ytda_cell2" localSheetId="2">[1]Expenses!#REF!</definedName>
    <definedName name="Ins_ytda_cell2">Expenses!#REF!</definedName>
    <definedName name="Ins_ytdab_cell">Expenses!$AZ$5</definedName>
    <definedName name="Ins_ytdab_cell1" localSheetId="2">[1]Expenses!#REF!</definedName>
    <definedName name="Ins_ytdab_cell1">Expenses!#REF!</definedName>
    <definedName name="Ins_ytdab_cell2" localSheetId="2">[1]Expenses!#REF!</definedName>
    <definedName name="Ins_ytdab_cell2">Expenses!#REF!</definedName>
    <definedName name="Ins_ytdau_cell">Expenses!$BA$5</definedName>
    <definedName name="Ins_ytdau_cell1" localSheetId="2">[1]Expenses!#REF!</definedName>
    <definedName name="Ins_ytdau_cell1">Expenses!#REF!</definedName>
    <definedName name="Ins_ytdau_cell2" localSheetId="2">[1]Expenses!#REF!</definedName>
    <definedName name="Ins_ytdau_cell2">Expenses!#REF!</definedName>
    <definedName name="Ins_ytdb_cell">Expenses!$AY$5</definedName>
    <definedName name="Ins_ytdb_cell1" localSheetId="2">[1]Expenses!#REF!</definedName>
    <definedName name="Ins_ytdb_cell1">Expenses!#REF!</definedName>
    <definedName name="Ins_ytdb_cell2" localSheetId="2">[1]Expenses!#REF!</definedName>
    <definedName name="Ins_ytdb_cell2">Expenses!#REF!</definedName>
    <definedName name="Ins_ytdbu_cell">Expenses!$BB$5</definedName>
    <definedName name="Ins_ytdbu_cell1" localSheetId="2">[1]Expenses!#REF!</definedName>
    <definedName name="Ins_ytdbu_cell1">Expenses!#REF!</definedName>
    <definedName name="Ins_ytdbu_cell2" localSheetId="2">[1]Expenses!#REF!</definedName>
    <definedName name="Ins_ytdbu_cell2">Expenses!#REF!</definedName>
    <definedName name="Mf_ytda_cell">Expenses!$T$5</definedName>
    <definedName name="Mf_ytda_cell1" localSheetId="2">[1]Expenses!#REF!</definedName>
    <definedName name="Mf_ytda_cell1">Expenses!#REF!</definedName>
    <definedName name="Mf_ytda_cell2" localSheetId="2">[1]Expenses!#REF!</definedName>
    <definedName name="Mf_ytda_cell2">Expenses!#REF!</definedName>
    <definedName name="Mf_ytdab_cell">Expenses!$V$5</definedName>
    <definedName name="Mf_ytdab_cell1" localSheetId="2">[1]Expenses!#REF!</definedName>
    <definedName name="Mf_ytdab_cell1">Expenses!#REF!</definedName>
    <definedName name="Mf_ytdab_cell2" localSheetId="2">[1]Expenses!#REF!</definedName>
    <definedName name="Mf_ytdab_cell2">Expenses!#REF!</definedName>
    <definedName name="Mf_ytdau_cell">Expenses!$W$5</definedName>
    <definedName name="Mf_ytdau_cell1" localSheetId="2">[1]Expenses!#REF!</definedName>
    <definedName name="Mf_ytdau_cell1">Expenses!#REF!</definedName>
    <definedName name="Mf_ytdau_cell2" localSheetId="2">[1]Expenses!#REF!</definedName>
    <definedName name="Mf_ytdau_cell2">Expenses!#REF!</definedName>
    <definedName name="Mf_ytdb_cell">Expenses!$U$5</definedName>
    <definedName name="Mf_ytdb_cell1" localSheetId="2">[1]Expenses!#REF!</definedName>
    <definedName name="Mf_ytdb_cell1">Expenses!#REF!</definedName>
    <definedName name="Mf_ytdb_cell2" localSheetId="2">[1]Expenses!#REF!</definedName>
    <definedName name="Mf_ytdb_cell2">Expenses!#REF!</definedName>
    <definedName name="Mf_ytdbu_cell">Expenses!$X$5</definedName>
    <definedName name="Mf_ytdbu_cell1" localSheetId="2">[1]Expenses!#REF!</definedName>
    <definedName name="Mf_ytdbu_cell1">Expenses!#REF!</definedName>
    <definedName name="Mf_ytdbu_cell2" localSheetId="2">[1]Expenses!#REF!</definedName>
    <definedName name="Mf_ytdbu_cell2">Expenses!#REF!</definedName>
    <definedName name="Mgmt_comp_cell">Expenses!$D$4</definedName>
    <definedName name="Mgmt_comp_cell1" localSheetId="2">[1]Expenses!#REF!</definedName>
    <definedName name="Mgmt_comp_cell1">Expenses!#REF!</definedName>
    <definedName name="Mgmt_comp_cell2" localSheetId="2">[1]Expenses!#REF!</definedName>
    <definedName name="Mgmt_comp_cell2">Expenses!#REF!</definedName>
    <definedName name="Noi_ab_cell">Operating!$AD$9</definedName>
    <definedName name="Noi_ab_cell1" localSheetId="2">[1]Operating!#REF!</definedName>
    <definedName name="Noi_ab_cell1">Operating!#REF!</definedName>
    <definedName name="Noi_ab_cell2" localSheetId="2">[1]Operating!#REF!</definedName>
    <definedName name="Noi_ab_cell2">Operating!#REF!</definedName>
    <definedName name="Noi_ytd_cell">Operating!$AC$9</definedName>
    <definedName name="Noi_ytd_cell1" localSheetId="2">[1]Operating!#REF!</definedName>
    <definedName name="Noi_ytd_cell1">Operating!#REF!</definedName>
    <definedName name="Noi_ytd_cell2" localSheetId="2">[1]Operating!#REF!</definedName>
    <definedName name="Noi_ytd_cell2">Operating!#REF!</definedName>
    <definedName name="Noi_ytda_cell">Operating!$AB$9</definedName>
    <definedName name="Noi_ytda_cell1" localSheetId="2">[1]Operating!#REF!</definedName>
    <definedName name="Noi_ytda_cell1">Operating!#REF!</definedName>
    <definedName name="Noi_ytda_cell2" localSheetId="2">[1]Operating!#REF!</definedName>
    <definedName name="Noi_ytda_cell2">Operating!#REF!</definedName>
    <definedName name="Noi_ytdau_cell">Operating!$AE$9</definedName>
    <definedName name="Noi_ytdau_cell1" localSheetId="2">[1]Operating!#REF!</definedName>
    <definedName name="Noi_ytdau_cell1">Operating!#REF!</definedName>
    <definedName name="Noi_ytdau_cell2" localSheetId="2">[1]Operating!#REF!</definedName>
    <definedName name="Noi_ytdau_cell2">Operating!#REF!</definedName>
    <definedName name="Noi_ytdb_cell">Operating!$AC$9</definedName>
    <definedName name="Noi_ytdbu_cell">Operating!$AF$9</definedName>
    <definedName name="Noi_ytdbu_cell1" localSheetId="2">[1]Operating!#REF!</definedName>
    <definedName name="Noi_ytdbu_cell1">Operating!#REF!</definedName>
    <definedName name="Noi_ytdbu_cell2" localSheetId="2">[1]Operating!#REF!</definedName>
    <definedName name="Noi_ytdbu_cell2">Operating!#REF!</definedName>
    <definedName name="Oc_ab_cell">Operating!$X$9</definedName>
    <definedName name="Oc_ab_cell1" localSheetId="2">[1]Operating!#REF!</definedName>
    <definedName name="Oc_ab_cell1">Operating!#REF!</definedName>
    <definedName name="Oc_ab_cell2" localSheetId="2">[1]Operating!#REF!</definedName>
    <definedName name="Oc_ab_cell2">Operating!#REF!</definedName>
    <definedName name="Oc_ytd_cell">Operating!$W$9</definedName>
    <definedName name="Oc_ytd_cell1" localSheetId="2">[1]Operating!#REF!</definedName>
    <definedName name="Oc_ytd_cell1">Operating!#REF!</definedName>
    <definedName name="Oc_ytd_cell2" localSheetId="2">[1]Operating!#REF!</definedName>
    <definedName name="Oc_ytd_cell2">Operating!#REF!</definedName>
    <definedName name="Oc_ytda_cell">Operating!$V$9</definedName>
    <definedName name="Oc_ytda_cell1" localSheetId="2">[1]Operating!#REF!</definedName>
    <definedName name="Oc_ytda_cell1">Operating!#REF!</definedName>
    <definedName name="Oc_ytda_cell2" localSheetId="2">[1]Operating!#REF!</definedName>
    <definedName name="Oc_ytda_cell2">Operating!#REF!</definedName>
    <definedName name="Oc_ytdaer_cell">Operating!$AA$9</definedName>
    <definedName name="Oc_ytdaer_cell1" localSheetId="2">[1]Operating!#REF!</definedName>
    <definedName name="Oc_ytdaer_cell1">Operating!#REF!</definedName>
    <definedName name="Oc_ytdaer_cell2" localSheetId="2">[1]Operating!#REF!</definedName>
    <definedName name="Oc_ytdaer_cell2">Operating!#REF!</definedName>
    <definedName name="Oc_ytdau_cell">Operating!$Y$9</definedName>
    <definedName name="Oc_ytdau_cell1" localSheetId="2">[1]Operating!#REF!</definedName>
    <definedName name="Oc_ytdau_cell1">Operating!#REF!</definedName>
    <definedName name="Oc_ytdau_cell2" localSheetId="2">[1]Operating!#REF!</definedName>
    <definedName name="Oc_ytdau_cell2">Operating!#REF!</definedName>
    <definedName name="Oc_ytdbu_cell">Operating!$Z$9</definedName>
    <definedName name="Oc_ytdbu_cell1" localSheetId="2">[1]Operating!#REF!</definedName>
    <definedName name="Oc_ytdbu_cell1">Operating!#REF!</definedName>
    <definedName name="Oc_ytdbu_cell2" localSheetId="2">[1]Operating!#REF!</definedName>
    <definedName name="Oc_ytdbu_cell2">Operating!#REF!</definedName>
    <definedName name="Occu_proj_cell" localSheetId="2">Occupancy!$B$4</definedName>
    <definedName name="Occu_proj_cell">#REF!</definedName>
    <definedName name="Occu_proj_end" localSheetId="2">Occupancy!$FK$4</definedName>
    <definedName name="Occu_proj_end">#REF!</definedName>
    <definedName name="Occupancy_cell">Operating!$L$9</definedName>
    <definedName name="Occupancy_cell1" localSheetId="2">[1]Operating!#REF!</definedName>
    <definedName name="Occupancy_cell1">Operating!#REF!</definedName>
    <definedName name="Occupancy_cell2" localSheetId="2">[1]Operating!#REF!</definedName>
    <definedName name="Occupancy_cell2">Operating!#REF!</definedName>
    <definedName name="Ocytd_cell">Operating!$W$9</definedName>
    <definedName name="Ocytd_cell1" localSheetId="2">[1]Operating!#REF!</definedName>
    <definedName name="Ocytd_cell1">Operating!#REF!</definedName>
    <definedName name="Oper_cash_cell">Operating!$F$9</definedName>
    <definedName name="Oper_cash_cell1" localSheetId="2">[1]Operating!#REF!</definedName>
    <definedName name="Oper_cash_cell1">Operating!#REF!</definedName>
    <definedName name="Oper_cash_cell2" localSheetId="2">[1]Operating!#REF!</definedName>
    <definedName name="Oper_cash_cell2">Operating!#REF!</definedName>
    <definedName name="Oper_other_cell">Operating!$I$9</definedName>
    <definedName name="Oper_other_cell1" localSheetId="2">[1]Operating!#REF!</definedName>
    <definedName name="Oper_other_cell1">Operating!#REF!</definedName>
    <definedName name="Oper_other_cell2" localSheetId="2">[1]Operating!#REF!</definedName>
    <definedName name="Oper_other_cell2">Operating!#REF!</definedName>
    <definedName name="Operating_cell">Operating!$H$9</definedName>
    <definedName name="Operating_cell1" localSheetId="2">[1]Operating!#REF!</definedName>
    <definedName name="Operating_cell1">Operating!#REF!</definedName>
    <definedName name="Operating_cell2" localSheetId="2">[1]Operating!#REF!</definedName>
    <definedName name="Operating_cell2">Operating!#REF!</definedName>
    <definedName name="Other_cell" localSheetId="2">[1]Operating!#REF!</definedName>
    <definedName name="Other_cell">Operating!#REF!</definedName>
    <definedName name="Other_cell_end" localSheetId="2">[1]Operating!#REF!</definedName>
    <definedName name="Other_cell_end">Operating!#REF!</definedName>
    <definedName name="Other_cell_start" localSheetId="2">[1]Operating!#REF!</definedName>
    <definedName name="Other_cell_start">Operating!#REF!</definedName>
    <definedName name="Other_exp" localSheetId="2">[1]Expenses!#REF!</definedName>
    <definedName name="Other_exp">Expenses!#REF!</definedName>
    <definedName name="Other_exp_end" localSheetId="2">[1]Expenses!#REF!</definedName>
    <definedName name="Other_exp_end">Expenses!#REF!</definedName>
    <definedName name="Other_exp_start" localSheetId="2">[1]Expenses!#REF!</definedName>
    <definedName name="Other_exp_start">Expenses!#REF!</definedName>
    <definedName name="Pay_ytd_cell">Expenses!$F$5</definedName>
    <definedName name="Pay_ytd_cell1" localSheetId="2">[1]Expenses!#REF!</definedName>
    <definedName name="Pay_ytd_cell1">Expenses!#REF!</definedName>
    <definedName name="Pay_ytd_cell2" localSheetId="2">[1]Expenses!#REF!</definedName>
    <definedName name="Pay_ytd_cell2">Expenses!#REF!</definedName>
    <definedName name="Pay_ytda_cell">Expenses!$E$5</definedName>
    <definedName name="Pay_ytda_cell1" localSheetId="2">[1]Expenses!#REF!</definedName>
    <definedName name="Pay_ytda_cell1">Expenses!#REF!</definedName>
    <definedName name="Pay_ytda_cell2" localSheetId="2">[1]Expenses!#REF!</definedName>
    <definedName name="Pay_ytda_cell2">Expenses!#REF!</definedName>
    <definedName name="Pay_ytdab_cell">Expenses!$G$5</definedName>
    <definedName name="Pay_ytdab_cell1" localSheetId="2">[1]Expenses!#REF!</definedName>
    <definedName name="Pay_ytdab_cell1">Expenses!#REF!</definedName>
    <definedName name="Pay_ytdab_cell2" localSheetId="2">[1]Expenses!#REF!</definedName>
    <definedName name="Pay_ytdab_cell2">Expenses!#REF!</definedName>
    <definedName name="Pay_ytdau_cell">Expenses!$H$5</definedName>
    <definedName name="Pay_ytdau_cell1" localSheetId="2">[1]Expenses!#REF!</definedName>
    <definedName name="Pay_ytdau_cell1">Expenses!#REF!</definedName>
    <definedName name="Pay_ytdau_cell2" localSheetId="2">[1]Expenses!#REF!</definedName>
    <definedName name="Pay_ytdau_cell2">Expenses!#REF!</definedName>
    <definedName name="Pay_ytdb_cell">Expenses!$F$5</definedName>
    <definedName name="Pay_ytdbu_cell">Expenses!$I$5</definedName>
    <definedName name="Pay_ytdbu_cell1" localSheetId="2">[1]Expenses!#REF!</definedName>
    <definedName name="Pay_ytdbu_cell1">Expenses!#REF!</definedName>
    <definedName name="Pay_ytdbu_cell2" localSheetId="2">[1]Expenses!#REF!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Expenses!$A$1:$BG$171</definedName>
    <definedName name="_xlnm.Print_Area" localSheetId="2">Occupancy!#REF!</definedName>
    <definedName name="_xlnm.Print_Area" localSheetId="0">Operating!$A$1:$AL$175</definedName>
    <definedName name="Rehab_cell" localSheetId="2">[1]Operating!#REF!</definedName>
    <definedName name="Rehab_cell">Operating!#REF!</definedName>
    <definedName name="Rehab_cell_end" localSheetId="2">[1]Operating!#REF!</definedName>
    <definedName name="Rehab_cell_end">Operating!#REF!</definedName>
    <definedName name="Rehab_cell_start" localSheetId="2">[1]Operating!#REF!</definedName>
    <definedName name="Rehab_cell_start">Operating!#REF!</definedName>
    <definedName name="Rehab_exp" localSheetId="2">[1]Expenses!#REF!</definedName>
    <definedName name="Rehab_exp">Expenses!#REF!</definedName>
    <definedName name="Rehab_exp_end" localSheetId="2">[1]Expenses!#REF!</definedName>
    <definedName name="Rehab_exp_end">Expenses!#REF!</definedName>
    <definedName name="Rehab_exp_start" localSheetId="2">[1]Expenses!#REF!</definedName>
    <definedName name="Rehab_exp_start">Expenses!#REF!</definedName>
    <definedName name="Replac_cell">Operating!$G$9</definedName>
    <definedName name="Replac_cell1" localSheetId="2">[1]Operating!#REF!</definedName>
    <definedName name="Replac_cell1">Operating!#REF!</definedName>
    <definedName name="Replac_cell2" localSheetId="2">[1]Operating!#REF!</definedName>
    <definedName name="Replac_cell2">Operating!#REF!</definedName>
    <definedName name="Res_ab_cell">Operating!$AN$9</definedName>
    <definedName name="Res_ab_cell1" localSheetId="2">[1]Operating!#REF!</definedName>
    <definedName name="Res_ab_cell1">Operating!#REF!</definedName>
    <definedName name="Res_ab_cell2" localSheetId="2">[1]Operating!#REF!</definedName>
    <definedName name="Res_ab_cell2">Operating!#REF!</definedName>
    <definedName name="Res_ytd_cell">Operating!$AM$9</definedName>
    <definedName name="Res_ytd_cell1" localSheetId="2">[1]Operating!#REF!</definedName>
    <definedName name="Res_ytd_cell1">Operating!#REF!</definedName>
    <definedName name="Res_ytd_cell2" localSheetId="2">[1]Operating!#REF!</definedName>
    <definedName name="Res_ytd_cell2">Operating!#REF!</definedName>
    <definedName name="Res_ytda_cell">Operating!$AL$9</definedName>
    <definedName name="Res_ytda_cell1" localSheetId="2">[1]Operating!#REF!</definedName>
    <definedName name="Res_ytda_cell1">Operating!#REF!</definedName>
    <definedName name="Res_ytda_cell2" localSheetId="2">[1]Operating!#REF!</definedName>
    <definedName name="Res_ytda_cell2">Operating!#REF!</definedName>
    <definedName name="Res_ytdau_cell">Operating!$AO$9</definedName>
    <definedName name="Res_ytdau_cell1" localSheetId="2">[1]Operating!#REF!</definedName>
    <definedName name="Res_ytdau_cell1">Operating!#REF!</definedName>
    <definedName name="Res_ytdau_cell2" localSheetId="2">[1]Operating!#REF!</definedName>
    <definedName name="Res_ytdau_cell2">Operating!#REF!</definedName>
    <definedName name="Res_ytdbu_cell">Operating!$AP$9</definedName>
    <definedName name="Res_ytdbu_cell1" localSheetId="2">[1]Operating!#REF!</definedName>
    <definedName name="Res_ytdbu_cell1">Operating!#REF!</definedName>
    <definedName name="Res_ytdbu_cell2" localSheetId="2">[1]Operating!#REF!</definedName>
    <definedName name="Res_ytdbu_cell2">Operating!#REF!</definedName>
    <definedName name="Rm_ytda_cell">Expenses!$Y$5</definedName>
    <definedName name="Rm_ytda_cell1" localSheetId="2">[1]Expenses!#REF!</definedName>
    <definedName name="Rm_ytda_cell1">Expenses!#REF!</definedName>
    <definedName name="Rm_ytda_cell2" localSheetId="2">[1]Expenses!#REF!</definedName>
    <definedName name="Rm_ytda_cell2">Expenses!#REF!</definedName>
    <definedName name="Rm_ytdab_cell">Expenses!$AA$5</definedName>
    <definedName name="Rm_ytdab_cell1" localSheetId="2">[1]Expenses!#REF!</definedName>
    <definedName name="Rm_ytdab_cell1">Expenses!#REF!</definedName>
    <definedName name="Rm_ytdab_cell2" localSheetId="2">[1]Expenses!#REF!</definedName>
    <definedName name="Rm_ytdab_cell2">Expenses!#REF!</definedName>
    <definedName name="Rm_ytdau_cell">Expenses!$AB$5</definedName>
    <definedName name="Rm_ytdau_cell1" localSheetId="2">[1]Expenses!#REF!</definedName>
    <definedName name="Rm_ytdau_cell1">Expenses!#REF!</definedName>
    <definedName name="Rm_ytdau_cell2" localSheetId="2">[1]Expenses!#REF!</definedName>
    <definedName name="Rm_ytdau_cell2">Expenses!#REF!</definedName>
    <definedName name="Rm_ytdb_cell">Expenses!$Z$5</definedName>
    <definedName name="Rm_ytdb_cell1" localSheetId="2">[1]Expenses!#REF!</definedName>
    <definedName name="Rm_ytdb_cell1">Expenses!#REF!</definedName>
    <definedName name="Rm_ytdb_cell2" localSheetId="2">[1]Expenses!#REF!</definedName>
    <definedName name="Rm_ytdb_cell2">Expenses!#REF!</definedName>
    <definedName name="Rm_ytdbu_cell">Expenses!$AC$5</definedName>
    <definedName name="Rm_ytdbu_cell1" localSheetId="2">[1]Expenses!#REF!</definedName>
    <definedName name="Rm_ytdbu_cell1">Expenses!#REF!</definedName>
    <definedName name="Rm_ytdbu_cell2" localSheetId="2">[1]Expenses!#REF!</definedName>
    <definedName name="Rm_ytdbu_cell2">Expenses!#REF!</definedName>
    <definedName name="Rytd_cell">Operating!$R$9</definedName>
    <definedName name="Rytd_cell1" localSheetId="2">[1]Operating!#REF!</definedName>
    <definedName name="Rytd_cell1">Operating!#REF!</definedName>
    <definedName name="Rytd_cell2" localSheetId="2">[1]Operating!#REF!</definedName>
    <definedName name="Rytd_cell2">Operating!#REF!</definedName>
    <definedName name="Rytd_cells" localSheetId="2">[1]Operating!#REF!</definedName>
    <definedName name="Rytd_cells">Operating!#REF!</definedName>
    <definedName name="Rytda_cell">Operating!$Q$9</definedName>
    <definedName name="Rytda_cell1" localSheetId="2">[1]Operating!#REF!</definedName>
    <definedName name="Rytda_cell1">Operating!#REF!</definedName>
    <definedName name="Rytda_cell2" localSheetId="2">[1]Operating!#REF!</definedName>
    <definedName name="Rytda_cell2">Operating!#REF!</definedName>
    <definedName name="Rytdau_cell">Operating!$T$9</definedName>
    <definedName name="Rytdau_cell1" localSheetId="2">[1]Operating!#REF!</definedName>
    <definedName name="Rytdau_cell1">Operating!#REF!</definedName>
    <definedName name="Rytdau_cell2" localSheetId="2">[1]Operating!#REF!</definedName>
    <definedName name="Rytdau_cell2">Operating!#REF!</definedName>
    <definedName name="Rytdb_cell">Operating!$S$9</definedName>
    <definedName name="Rytdb_cell1" localSheetId="2">[1]Operating!#REF!</definedName>
    <definedName name="Rytdb_cell1">Operating!#REF!</definedName>
    <definedName name="Rytdb_cell2" localSheetId="2">[1]Operating!#REF!</definedName>
    <definedName name="Rytdb_cell2">Operating!#REF!</definedName>
    <definedName name="Rytdbu_cell">Operating!$U$9</definedName>
    <definedName name="Rytdbu_cell1" localSheetId="2">[1]Operating!#REF!</definedName>
    <definedName name="Rytdbu_cell1">Operating!#REF!</definedName>
    <definedName name="Rytdbu_cell2" localSheetId="2">[1]Operating!#REF!</definedName>
    <definedName name="Rytdbu_cell2">Operating!#REF!</definedName>
    <definedName name="Sec_ytda_cell">Expenses!$AD$5</definedName>
    <definedName name="Sec_ytda_cell1" localSheetId="2">[1]Expenses!#REF!</definedName>
    <definedName name="Sec_ytda_cell1">Expenses!#REF!</definedName>
    <definedName name="Sec_ytda_cell2" localSheetId="2">[1]Expenses!#REF!</definedName>
    <definedName name="Sec_ytda_cell2">Expenses!#REF!</definedName>
    <definedName name="Sec_ytdab_cell">Expenses!$AF$5</definedName>
    <definedName name="Sec_ytdab_cell1" localSheetId="2">[1]Expenses!#REF!</definedName>
    <definedName name="Sec_ytdab_cell1">Expenses!#REF!</definedName>
    <definedName name="Sec_ytdab_cell2" localSheetId="2">[1]Expenses!#REF!</definedName>
    <definedName name="Sec_ytdab_cell2">Expenses!#REF!</definedName>
    <definedName name="Sec_ytdau_cell">Expenses!$AG$5</definedName>
    <definedName name="Sec_ytdau_cell1" localSheetId="2">[1]Expenses!#REF!</definedName>
    <definedName name="Sec_ytdau_cell1">Expenses!#REF!</definedName>
    <definedName name="Sec_ytdau_cell2" localSheetId="2">[1]Expenses!#REF!</definedName>
    <definedName name="Sec_ytdau_cell2">Expenses!#REF!</definedName>
    <definedName name="Sec_ytdb_cell">Expenses!$AE$5</definedName>
    <definedName name="Sec_ytdb_cell1" localSheetId="2">[1]Expenses!#REF!</definedName>
    <definedName name="Sec_ytdb_cell1">Expenses!#REF!</definedName>
    <definedName name="Sec_ytdb_cell2" localSheetId="2">[1]Expenses!#REF!</definedName>
    <definedName name="Sec_ytdb_cell2">Expenses!#REF!</definedName>
    <definedName name="Sec_ytdbu_cell">Expenses!$AH$5</definedName>
    <definedName name="Sec_ytdbu_cell1" localSheetId="2">[1]Expenses!#REF!</definedName>
    <definedName name="Sec_ytdbu_cell1">Expenses!#REF!</definedName>
    <definedName name="Sec_ytdbu_cell2" localSheetId="2">[1]Expenses!#REF!</definedName>
    <definedName name="Sec_ytdbu_cell2">Expenses!#REF!</definedName>
    <definedName name="Status_cell">Operating!$D$9</definedName>
    <definedName name="Status_cell1" localSheetId="2">[1]Operating!#REF!</definedName>
    <definedName name="Status_cell1">Operating!#REF!</definedName>
    <definedName name="Status_cell2" localSheetId="2">[1]Operating!#REF!</definedName>
    <definedName name="Status_cell2">Operating!#REF!</definedName>
    <definedName name="Tax_ytda_cell">Expenses!$AS$5</definedName>
    <definedName name="Tax_ytda_cell1" localSheetId="2">[1]Expenses!#REF!</definedName>
    <definedName name="Tax_ytda_cell1">Expenses!#REF!</definedName>
    <definedName name="Tax_ytda_cell2" localSheetId="2">[1]Expenses!#REF!</definedName>
    <definedName name="Tax_ytda_cell2">Expenses!#REF!</definedName>
    <definedName name="Tax_ytdab_cell">Expenses!$AU$5</definedName>
    <definedName name="Tax_ytdab_cell1" localSheetId="2">[1]Expenses!#REF!</definedName>
    <definedName name="Tax_ytdab_cell1">Expenses!#REF!</definedName>
    <definedName name="Tax_ytdab_cell2" localSheetId="2">[1]Expenses!#REF!</definedName>
    <definedName name="Tax_ytdab_cell2">Expenses!#REF!</definedName>
    <definedName name="Tax_ytdau_cell">Expenses!$AV$5</definedName>
    <definedName name="Tax_ytdau_cell1" localSheetId="2">[1]Expenses!#REF!</definedName>
    <definedName name="Tax_ytdau_cell1">Expenses!#REF!</definedName>
    <definedName name="Tax_ytdau_cell2" localSheetId="2">[1]Expenses!#REF!</definedName>
    <definedName name="Tax_ytdau_cell2">Expenses!#REF!</definedName>
    <definedName name="Tax_ytdb_cell">Expenses!$AT$5</definedName>
    <definedName name="Tax_ytdb_cell1" localSheetId="2">[1]Expenses!#REF!</definedName>
    <definedName name="Tax_ytdb_cell1">Expenses!#REF!</definedName>
    <definedName name="Tax_ytdb_cell2" localSheetId="2">[1]Expenses!#REF!</definedName>
    <definedName name="Tax_ytdb_cell2">Expenses!#REF!</definedName>
    <definedName name="Tax_ytdbu_cell">Expenses!$AW$5</definedName>
    <definedName name="Tax_ytdbu_cell1" localSheetId="2">[1]Expenses!#REF!</definedName>
    <definedName name="Tax_ytdbu_cell1">Expenses!#REF!</definedName>
    <definedName name="Tax_ytdbu_cell2" localSheetId="2">[1]Expenses!#REF!</definedName>
    <definedName name="Tax_ytdbu_cell2">Expenses!#REF!</definedName>
    <definedName name="Toe_ytda_cell">Expenses!$BC$5</definedName>
    <definedName name="Toe_ytda_cell1" localSheetId="2">[1]Expenses!#REF!</definedName>
    <definedName name="Toe_ytda_cell1">Expenses!#REF!</definedName>
    <definedName name="Toe_ytda_cell2" localSheetId="2">[1]Expenses!#REF!</definedName>
    <definedName name="Toe_ytda_cell2">Expenses!#REF!</definedName>
    <definedName name="Toe_ytdab_cell">Expenses!$BE$5</definedName>
    <definedName name="Toe_ytdab_cell1" localSheetId="2">[1]Expenses!#REF!</definedName>
    <definedName name="Toe_ytdab_cell1">Expenses!#REF!</definedName>
    <definedName name="Toe_ytdab_cell2" localSheetId="2">[1]Expenses!#REF!</definedName>
    <definedName name="Toe_ytdab_cell2">Expenses!#REF!</definedName>
    <definedName name="Toe_ytdau_cell">Expenses!$BF$5</definedName>
    <definedName name="Toe_ytdau_cell1" localSheetId="2">[1]Expenses!#REF!</definedName>
    <definedName name="Toe_ytdau_cell1">Expenses!#REF!</definedName>
    <definedName name="Toe_ytdau_cell2" localSheetId="2">[1]Expenses!#REF!</definedName>
    <definedName name="Toe_ytdau_cell2">Expenses!#REF!</definedName>
    <definedName name="Toe_ytdb_cell">Expenses!$BD$5</definedName>
    <definedName name="Toe_ytdb_cell1" localSheetId="2">[1]Expenses!#REF!</definedName>
    <definedName name="Toe_ytdb_cell1">Expenses!#REF!</definedName>
    <definedName name="Toe_ytdb_cell2" localSheetId="2">[1]Expenses!#REF!</definedName>
    <definedName name="Toe_ytdb_cell2">Expenses!#REF!</definedName>
    <definedName name="Toe_ytdbu_cell">Expenses!$BG$5</definedName>
    <definedName name="Toe_ytdbu_cell1" localSheetId="2">[1]Expenses!#REF!</definedName>
    <definedName name="Toe_ytdbu_cell1">Expenses!#REF!</definedName>
    <definedName name="Toe_ytdbu_cell2" localSheetId="2">[1]Expenses!#REF!</definedName>
    <definedName name="Toe_ytdbu_cell2">Expenses!#REF!</definedName>
    <definedName name="Total_cell">Operating!$J$9</definedName>
    <definedName name="Total_cell1" localSheetId="2">[1]Operating!#REF!</definedName>
    <definedName name="Total_cell1">Operating!#REF!</definedName>
    <definedName name="Total_cell2" localSheetId="2">[1]Operating!#REF!</definedName>
    <definedName name="Total_cell2">Operating!#REF!</definedName>
    <definedName name="Units_cell">Operating!$C$9</definedName>
    <definedName name="Units_cell1" localSheetId="2">[1]Operating!#REF!</definedName>
    <definedName name="Units_cell1">Operating!#REF!</definedName>
    <definedName name="Units_cell2" localSheetId="2">[1]Operating!#REF!</definedName>
    <definedName name="Units_cell2">Operating!#REF!</definedName>
    <definedName name="Units_cell3">Operating!$C$176</definedName>
    <definedName name="Util_ytda_cell">Expenses!$AI$5</definedName>
    <definedName name="Util_ytda_cell1" localSheetId="2">[1]Expenses!#REF!</definedName>
    <definedName name="Util_ytda_cell1">Expenses!#REF!</definedName>
    <definedName name="Util_ytda_cell2" localSheetId="2">[1]Expenses!#REF!</definedName>
    <definedName name="Util_ytda_cell2">Expenses!#REF!</definedName>
    <definedName name="Util_ytdab_cell">Expenses!$AK$5</definedName>
    <definedName name="Util_ytdab_cell1" localSheetId="2">[1]Expenses!#REF!</definedName>
    <definedName name="Util_ytdab_cell1">Expenses!#REF!</definedName>
    <definedName name="Util_ytdab_cell2" localSheetId="2">[1]Expenses!#REF!</definedName>
    <definedName name="Util_ytdab_cell2">Expenses!#REF!</definedName>
    <definedName name="Util_ytdau_cell">Expenses!$AL$5</definedName>
    <definedName name="Util_ytdau_cell1" localSheetId="2">[1]Expenses!#REF!</definedName>
    <definedName name="Util_ytdau_cell1">Expenses!#REF!</definedName>
    <definedName name="Util_ytdau_cell2" localSheetId="2">[1]Expenses!#REF!</definedName>
    <definedName name="Util_ytdau_cell2">Expenses!#REF!</definedName>
    <definedName name="Util_ytdb_cell">Expenses!$AJ$5</definedName>
    <definedName name="Util_ytdb_cell1" localSheetId="2">[1]Expenses!#REF!</definedName>
    <definedName name="Util_ytdb_cell1">Expenses!#REF!</definedName>
    <definedName name="Util_ytdb_cell2" localSheetId="2">[1]Expenses!#REF!</definedName>
    <definedName name="Util_ytdb_cell2">Expenses!#REF!</definedName>
    <definedName name="Util_ytdbu_cell">Expenses!$AM$5</definedName>
    <definedName name="Util_ytdbu_cell1" localSheetId="2">[1]Expenses!#REF!</definedName>
    <definedName name="Util_ytdbu_cell1">Expenses!#REF!</definedName>
    <definedName name="Util_ytdbu_cell2" localSheetId="2">[1]Expenses!#REF!</definedName>
    <definedName name="Util_ytdbu_cell2">Expenses!#REF!</definedName>
    <definedName name="Ws_ytda_cell">Expenses!$AN$5</definedName>
    <definedName name="Ws_ytda_cell1" localSheetId="2">[1]Expenses!#REF!</definedName>
    <definedName name="Ws_ytda_cell1">Expenses!#REF!</definedName>
    <definedName name="Ws_ytda_cell2" localSheetId="2">[1]Expenses!#REF!</definedName>
    <definedName name="Ws_ytda_cell2">Expenses!#REF!</definedName>
    <definedName name="Ws_ytdab_cell">Expenses!$AP$5</definedName>
    <definedName name="Ws_ytdab_cell1" localSheetId="2">[1]Expenses!#REF!</definedName>
    <definedName name="Ws_ytdab_cell1">Expenses!#REF!</definedName>
    <definedName name="Ws_ytdab_cell2" localSheetId="2">[1]Expenses!#REF!</definedName>
    <definedName name="Ws_ytdab_cell2">Expenses!#REF!</definedName>
    <definedName name="Ws_ytdau_cell">Expenses!$AQ$5</definedName>
    <definedName name="Ws_ytdau_cell1" localSheetId="2">[1]Expenses!#REF!</definedName>
    <definedName name="Ws_ytdau_cell1">Expenses!#REF!</definedName>
    <definedName name="Ws_ytdau_cell2" localSheetId="2">[1]Expenses!#REF!</definedName>
    <definedName name="Ws_ytdau_cell2">Expenses!#REF!</definedName>
    <definedName name="Ws_ytdb_cell">Expenses!$AO$5</definedName>
    <definedName name="Ws_ytdb_cell1" localSheetId="2">[1]Expenses!#REF!</definedName>
    <definedName name="Ws_ytdb_cell1">Expenses!#REF!</definedName>
    <definedName name="Ws_ytdb_cell2" localSheetId="2">[1]Expenses!#REF!</definedName>
    <definedName name="Ws_ytdb_cell2">Expenses!#REF!</definedName>
    <definedName name="Ws_ytdbu_cell">Expenses!$AR$5</definedName>
    <definedName name="Ws_ytdbu_cell1" localSheetId="2">[1]Expenses!#REF!</definedName>
    <definedName name="Ws_ytdbu_cell1">Expenses!#REF!</definedName>
    <definedName name="Ws_ytdbu_cell2" localSheetId="2">[1]Expenses!#REF!</definedName>
    <definedName name="Ws_ytdbu_cell2">Expenses!#REF!</definedName>
    <definedName name="YTD_Budget">Expenses!$F$5</definedName>
    <definedName name="YtdOccupancy_cell">Operating!$K$9</definedName>
    <definedName name="YtdOccupancy_cell1" localSheetId="2">[1]Operating!#REF!</definedName>
    <definedName name="YtdOccupancy_cell1">Operating!#REF!</definedName>
    <definedName name="YtdOccupancy_cell2" localSheetId="2">[1]Operating!#REF!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47" i="1" l="1"/>
  <c r="AP47" i="1"/>
  <c r="P177" i="1"/>
  <c r="O177" i="1"/>
  <c r="N177" i="1"/>
  <c r="M177" i="1"/>
  <c r="E177" i="1"/>
  <c r="AZ7" i="2"/>
  <c r="AZ171" i="2" s="1"/>
  <c r="AY171" i="2" s="1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69" i="2"/>
  <c r="AZ6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6" i="2"/>
  <c r="AX171" i="2" s="1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6" i="2"/>
  <c r="AU171" i="2" s="1"/>
  <c r="AT171" i="2" s="1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S153" i="2"/>
  <c r="AS154" i="2"/>
  <c r="AS155" i="2"/>
  <c r="AS156" i="2"/>
  <c r="AS157" i="2"/>
  <c r="AS158" i="2"/>
  <c r="AS159" i="2"/>
  <c r="AS160" i="2"/>
  <c r="AS161" i="2"/>
  <c r="AS162" i="2"/>
  <c r="AS163" i="2"/>
  <c r="AS164" i="2"/>
  <c r="AS165" i="2"/>
  <c r="AS166" i="2"/>
  <c r="AS167" i="2"/>
  <c r="AS168" i="2"/>
  <c r="AS169" i="2"/>
  <c r="AS6" i="2"/>
  <c r="AS171" i="2" s="1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6" i="2"/>
  <c r="AP171" i="2" s="1"/>
  <c r="AO171" i="2" s="1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6" i="2"/>
  <c r="AN171" i="2" s="1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6" i="2"/>
  <c r="AK171" i="2" s="1"/>
  <c r="AJ171" i="2" s="1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6" i="2"/>
  <c r="AI171" i="2" s="1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6" i="2"/>
  <c r="AF171" i="2" s="1"/>
  <c r="AE171" i="2" s="1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6" i="2"/>
  <c r="AD171" i="2" s="1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6" i="2"/>
  <c r="AA171" i="2" s="1"/>
  <c r="Z171" i="2" s="1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6" i="2"/>
  <c r="Y171" i="2" s="1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6" i="2"/>
  <c r="V171" i="2" s="1"/>
  <c r="U171" i="2" s="1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6" i="2"/>
  <c r="T171" i="2" s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6" i="2"/>
  <c r="Q171" i="2" s="1"/>
  <c r="P171" i="2" s="1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6" i="2"/>
  <c r="O171" i="2" s="1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6" i="2"/>
  <c r="L171" i="2" s="1"/>
  <c r="K171" i="2" s="1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6" i="2"/>
  <c r="J171" i="2" s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F55" i="2" s="1"/>
  <c r="G56" i="2"/>
  <c r="G57" i="2"/>
  <c r="G58" i="2"/>
  <c r="G59" i="2"/>
  <c r="F59" i="2" s="1"/>
  <c r="G60" i="2"/>
  <c r="G61" i="2"/>
  <c r="G62" i="2"/>
  <c r="G63" i="2"/>
  <c r="F63" i="2" s="1"/>
  <c r="G64" i="2"/>
  <c r="G65" i="2"/>
  <c r="G66" i="2"/>
  <c r="F66" i="2" s="1"/>
  <c r="G67" i="2"/>
  <c r="F67" i="2" s="1"/>
  <c r="G68" i="2"/>
  <c r="G69" i="2"/>
  <c r="G70" i="2"/>
  <c r="F70" i="2" s="1"/>
  <c r="G71" i="2"/>
  <c r="F71" i="2" s="1"/>
  <c r="G72" i="2"/>
  <c r="G73" i="2"/>
  <c r="G74" i="2"/>
  <c r="F74" i="2" s="1"/>
  <c r="G75" i="2"/>
  <c r="F75" i="2" s="1"/>
  <c r="G76" i="2"/>
  <c r="G77" i="2"/>
  <c r="G78" i="2"/>
  <c r="F78" i="2" s="1"/>
  <c r="G79" i="2"/>
  <c r="F79" i="2" s="1"/>
  <c r="G80" i="2"/>
  <c r="G81" i="2"/>
  <c r="G82" i="2"/>
  <c r="F82" i="2" s="1"/>
  <c r="G83" i="2"/>
  <c r="F83" i="2" s="1"/>
  <c r="G84" i="2"/>
  <c r="G85" i="2"/>
  <c r="G86" i="2"/>
  <c r="F86" i="2" s="1"/>
  <c r="G87" i="2"/>
  <c r="F87" i="2" s="1"/>
  <c r="G88" i="2"/>
  <c r="G89" i="2"/>
  <c r="G90" i="2"/>
  <c r="F90" i="2" s="1"/>
  <c r="G91" i="2"/>
  <c r="F91" i="2" s="1"/>
  <c r="G92" i="2"/>
  <c r="G93" i="2"/>
  <c r="G94" i="2"/>
  <c r="F94" i="2" s="1"/>
  <c r="G95" i="2"/>
  <c r="F95" i="2" s="1"/>
  <c r="G96" i="2"/>
  <c r="G97" i="2"/>
  <c r="G98" i="2"/>
  <c r="F98" i="2" s="1"/>
  <c r="G99" i="2"/>
  <c r="F99" i="2" s="1"/>
  <c r="G100" i="2"/>
  <c r="G101" i="2"/>
  <c r="G102" i="2"/>
  <c r="F102" i="2" s="1"/>
  <c r="G103" i="2"/>
  <c r="F103" i="2" s="1"/>
  <c r="G104" i="2"/>
  <c r="G105" i="2"/>
  <c r="G106" i="2"/>
  <c r="F106" i="2" s="1"/>
  <c r="G107" i="2"/>
  <c r="F107" i="2" s="1"/>
  <c r="G108" i="2"/>
  <c r="G109" i="2"/>
  <c r="G110" i="2"/>
  <c r="F110" i="2" s="1"/>
  <c r="G111" i="2"/>
  <c r="F111" i="2" s="1"/>
  <c r="G112" i="2"/>
  <c r="G113" i="2"/>
  <c r="G114" i="2"/>
  <c r="F114" i="2" s="1"/>
  <c r="BD114" i="2" s="1"/>
  <c r="G115" i="2"/>
  <c r="F115" i="2" s="1"/>
  <c r="G116" i="2"/>
  <c r="G117" i="2"/>
  <c r="G118" i="2"/>
  <c r="F118" i="2" s="1"/>
  <c r="G119" i="2"/>
  <c r="F119" i="2" s="1"/>
  <c r="G120" i="2"/>
  <c r="G121" i="2"/>
  <c r="G122" i="2"/>
  <c r="F122" i="2" s="1"/>
  <c r="G123" i="2"/>
  <c r="F123" i="2" s="1"/>
  <c r="G124" i="2"/>
  <c r="G125" i="2"/>
  <c r="G126" i="2"/>
  <c r="F126" i="2" s="1"/>
  <c r="G127" i="2"/>
  <c r="F127" i="2" s="1"/>
  <c r="G128" i="2"/>
  <c r="G129" i="2"/>
  <c r="G130" i="2"/>
  <c r="F130" i="2" s="1"/>
  <c r="G131" i="2"/>
  <c r="F131" i="2" s="1"/>
  <c r="G132" i="2"/>
  <c r="G133" i="2"/>
  <c r="G134" i="2"/>
  <c r="F134" i="2" s="1"/>
  <c r="G135" i="2"/>
  <c r="F135" i="2" s="1"/>
  <c r="G136" i="2"/>
  <c r="G137" i="2"/>
  <c r="G138" i="2"/>
  <c r="F138" i="2" s="1"/>
  <c r="G139" i="2"/>
  <c r="F139" i="2" s="1"/>
  <c r="G140" i="2"/>
  <c r="G141" i="2"/>
  <c r="G142" i="2"/>
  <c r="F142" i="2" s="1"/>
  <c r="G143" i="2"/>
  <c r="F143" i="2" s="1"/>
  <c r="G144" i="2"/>
  <c r="G145" i="2"/>
  <c r="G146" i="2"/>
  <c r="F146" i="2" s="1"/>
  <c r="G147" i="2"/>
  <c r="F147" i="2" s="1"/>
  <c r="G148" i="2"/>
  <c r="G149" i="2"/>
  <c r="G150" i="2"/>
  <c r="F150" i="2" s="1"/>
  <c r="G151" i="2"/>
  <c r="F151" i="2" s="1"/>
  <c r="G152" i="2"/>
  <c r="G153" i="2"/>
  <c r="G154" i="2"/>
  <c r="F154" i="2" s="1"/>
  <c r="G155" i="2"/>
  <c r="F155" i="2" s="1"/>
  <c r="G156" i="2"/>
  <c r="G157" i="2"/>
  <c r="G158" i="2"/>
  <c r="F158" i="2" s="1"/>
  <c r="G159" i="2"/>
  <c r="F159" i="2" s="1"/>
  <c r="G160" i="2"/>
  <c r="G161" i="2"/>
  <c r="G162" i="2"/>
  <c r="F162" i="2" s="1"/>
  <c r="G163" i="2"/>
  <c r="F163" i="2" s="1"/>
  <c r="G164" i="2"/>
  <c r="G165" i="2"/>
  <c r="G166" i="2"/>
  <c r="F166" i="2" s="1"/>
  <c r="G167" i="2"/>
  <c r="F167" i="2" s="1"/>
  <c r="G168" i="2"/>
  <c r="G169" i="2"/>
  <c r="G6" i="2"/>
  <c r="E7" i="2"/>
  <c r="E8" i="2"/>
  <c r="BC8" i="2" s="1"/>
  <c r="E9" i="2"/>
  <c r="E10" i="2"/>
  <c r="E11" i="2"/>
  <c r="BC11" i="2" s="1"/>
  <c r="E12" i="2"/>
  <c r="E13" i="2"/>
  <c r="E14" i="2"/>
  <c r="BC14" i="2" s="1"/>
  <c r="E15" i="2"/>
  <c r="BC15" i="2" s="1"/>
  <c r="E16" i="2"/>
  <c r="E17" i="2"/>
  <c r="E18" i="2"/>
  <c r="E19" i="2"/>
  <c r="E20" i="2"/>
  <c r="BC20" i="2" s="1"/>
  <c r="E21" i="2"/>
  <c r="E22" i="2"/>
  <c r="E23" i="2"/>
  <c r="E24" i="2"/>
  <c r="BC24" i="2" s="1"/>
  <c r="E25" i="2"/>
  <c r="E26" i="2"/>
  <c r="E27" i="2"/>
  <c r="BC27" i="2" s="1"/>
  <c r="E28" i="2"/>
  <c r="E29" i="2"/>
  <c r="E30" i="2"/>
  <c r="E31" i="2"/>
  <c r="BC31" i="2" s="1"/>
  <c r="E32" i="2"/>
  <c r="BC32" i="2" s="1"/>
  <c r="E33" i="2"/>
  <c r="E34" i="2"/>
  <c r="E35" i="2"/>
  <c r="E36" i="2"/>
  <c r="BC36" i="2" s="1"/>
  <c r="E37" i="2"/>
  <c r="E38" i="2"/>
  <c r="E39" i="2"/>
  <c r="BC39" i="2" s="1"/>
  <c r="E40" i="2"/>
  <c r="BC40" i="2" s="1"/>
  <c r="E41" i="2"/>
  <c r="E42" i="2"/>
  <c r="E43" i="2"/>
  <c r="E44" i="2"/>
  <c r="E45" i="2"/>
  <c r="E46" i="2"/>
  <c r="E47" i="2"/>
  <c r="BC47" i="2" s="1"/>
  <c r="E48" i="2"/>
  <c r="BC48" i="2" s="1"/>
  <c r="E49" i="2"/>
  <c r="E50" i="2"/>
  <c r="E51" i="2"/>
  <c r="E52" i="2"/>
  <c r="BC52" i="2" s="1"/>
  <c r="E53" i="2"/>
  <c r="E54" i="2"/>
  <c r="E55" i="2"/>
  <c r="E56" i="2"/>
  <c r="E57" i="2"/>
  <c r="E58" i="2"/>
  <c r="E59" i="2"/>
  <c r="E60" i="2"/>
  <c r="BC60" i="2" s="1"/>
  <c r="E61" i="2"/>
  <c r="E62" i="2"/>
  <c r="E63" i="2"/>
  <c r="E64" i="2"/>
  <c r="BC64" i="2" s="1"/>
  <c r="E65" i="2"/>
  <c r="E66" i="2"/>
  <c r="E67" i="2"/>
  <c r="E68" i="2"/>
  <c r="BC68" i="2" s="1"/>
  <c r="E69" i="2"/>
  <c r="E70" i="2"/>
  <c r="E71" i="2"/>
  <c r="E72" i="2"/>
  <c r="BC72" i="2" s="1"/>
  <c r="E73" i="2"/>
  <c r="E74" i="2"/>
  <c r="E75" i="2"/>
  <c r="E76" i="2"/>
  <c r="E77" i="2"/>
  <c r="E78" i="2"/>
  <c r="BC78" i="2" s="1"/>
  <c r="E79" i="2"/>
  <c r="E80" i="2"/>
  <c r="E81" i="2"/>
  <c r="E82" i="2"/>
  <c r="E83" i="2"/>
  <c r="E84" i="2"/>
  <c r="BC84" i="2" s="1"/>
  <c r="E85" i="2"/>
  <c r="E86" i="2"/>
  <c r="E87" i="2"/>
  <c r="E88" i="2"/>
  <c r="BC88" i="2" s="1"/>
  <c r="E89" i="2"/>
  <c r="E90" i="2"/>
  <c r="E91" i="2"/>
  <c r="E92" i="2"/>
  <c r="E93" i="2"/>
  <c r="E94" i="2"/>
  <c r="E95" i="2"/>
  <c r="E96" i="2"/>
  <c r="BC96" i="2" s="1"/>
  <c r="E97" i="2"/>
  <c r="E98" i="2"/>
  <c r="E99" i="2"/>
  <c r="E100" i="2"/>
  <c r="BC100" i="2" s="1"/>
  <c r="E101" i="2"/>
  <c r="E102" i="2"/>
  <c r="E103" i="2"/>
  <c r="E104" i="2"/>
  <c r="BC104" i="2" s="1"/>
  <c r="E105" i="2"/>
  <c r="E106" i="2"/>
  <c r="E107" i="2"/>
  <c r="E108" i="2"/>
  <c r="BC108" i="2" s="1"/>
  <c r="E109" i="2"/>
  <c r="E110" i="2"/>
  <c r="E111" i="2"/>
  <c r="E112" i="2"/>
  <c r="E113" i="2"/>
  <c r="E114" i="2"/>
  <c r="E115" i="2"/>
  <c r="E116" i="2"/>
  <c r="BC116" i="2" s="1"/>
  <c r="E117" i="2"/>
  <c r="E118" i="2"/>
  <c r="E119" i="2"/>
  <c r="E120" i="2"/>
  <c r="E121" i="2"/>
  <c r="E122" i="2"/>
  <c r="E123" i="2"/>
  <c r="E124" i="2"/>
  <c r="BC124" i="2" s="1"/>
  <c r="E125" i="2"/>
  <c r="E126" i="2"/>
  <c r="E127" i="2"/>
  <c r="E128" i="2"/>
  <c r="E129" i="2"/>
  <c r="E130" i="2"/>
  <c r="E131" i="2"/>
  <c r="E132" i="2"/>
  <c r="BC132" i="2" s="1"/>
  <c r="E133" i="2"/>
  <c r="E134" i="2"/>
  <c r="E135" i="2"/>
  <c r="E136" i="2"/>
  <c r="BC136" i="2" s="1"/>
  <c r="E137" i="2"/>
  <c r="E138" i="2"/>
  <c r="E139" i="2"/>
  <c r="E140" i="2"/>
  <c r="E141" i="2"/>
  <c r="E142" i="2"/>
  <c r="BC142" i="2" s="1"/>
  <c r="E143" i="2"/>
  <c r="E144" i="2"/>
  <c r="E145" i="2"/>
  <c r="E146" i="2"/>
  <c r="E147" i="2"/>
  <c r="E148" i="2"/>
  <c r="BC148" i="2" s="1"/>
  <c r="E149" i="2"/>
  <c r="E150" i="2"/>
  <c r="E151" i="2"/>
  <c r="E152" i="2"/>
  <c r="BC152" i="2" s="1"/>
  <c r="E153" i="2"/>
  <c r="E154" i="2"/>
  <c r="E155" i="2"/>
  <c r="E156" i="2"/>
  <c r="E157" i="2"/>
  <c r="E158" i="2"/>
  <c r="E159" i="2"/>
  <c r="E160" i="2"/>
  <c r="BC160" i="2" s="1"/>
  <c r="E161" i="2"/>
  <c r="E162" i="2"/>
  <c r="E163" i="2"/>
  <c r="E164" i="2"/>
  <c r="BC164" i="2" s="1"/>
  <c r="E165" i="2"/>
  <c r="E166" i="2"/>
  <c r="E167" i="2"/>
  <c r="E168" i="2"/>
  <c r="BC168" i="2" s="1"/>
  <c r="E169" i="2"/>
  <c r="E6" i="2"/>
  <c r="BE7" i="2"/>
  <c r="BE8" i="2"/>
  <c r="BE9" i="2"/>
  <c r="BE10" i="2"/>
  <c r="BE11" i="2"/>
  <c r="BE12" i="2"/>
  <c r="BE13" i="2"/>
  <c r="BE14" i="2"/>
  <c r="BE15" i="2"/>
  <c r="BE16" i="2"/>
  <c r="BE17" i="2"/>
  <c r="BE18" i="2"/>
  <c r="BE19" i="2"/>
  <c r="BE20" i="2"/>
  <c r="BE21" i="2"/>
  <c r="BE22" i="2"/>
  <c r="BE23" i="2"/>
  <c r="BE24" i="2"/>
  <c r="BE25" i="2"/>
  <c r="BE26" i="2"/>
  <c r="BE27" i="2"/>
  <c r="BE28" i="2"/>
  <c r="BE29" i="2"/>
  <c r="BE30" i="2"/>
  <c r="BE31" i="2"/>
  <c r="BE32" i="2"/>
  <c r="BE33" i="2"/>
  <c r="BE34" i="2"/>
  <c r="BE35" i="2"/>
  <c r="BE36" i="2"/>
  <c r="BE37" i="2"/>
  <c r="BE38" i="2"/>
  <c r="BE39" i="2"/>
  <c r="BE40" i="2"/>
  <c r="BE41" i="2"/>
  <c r="BE42" i="2"/>
  <c r="BE43" i="2"/>
  <c r="BE44" i="2"/>
  <c r="BE45" i="2"/>
  <c r="BE46" i="2"/>
  <c r="BE47" i="2"/>
  <c r="BE48" i="2"/>
  <c r="BE49" i="2"/>
  <c r="BE50" i="2"/>
  <c r="BE51" i="2"/>
  <c r="BE52" i="2"/>
  <c r="BE53" i="2"/>
  <c r="BE54" i="2"/>
  <c r="BE55" i="2"/>
  <c r="BE56" i="2"/>
  <c r="BE57" i="2"/>
  <c r="BE58" i="2"/>
  <c r="BE59" i="2"/>
  <c r="BE60" i="2"/>
  <c r="BE61" i="2"/>
  <c r="BE62" i="2"/>
  <c r="BE63" i="2"/>
  <c r="BE64" i="2"/>
  <c r="BE65" i="2"/>
  <c r="BE66" i="2"/>
  <c r="BE67" i="2"/>
  <c r="BE68" i="2"/>
  <c r="BE69" i="2"/>
  <c r="BE70" i="2"/>
  <c r="BE71" i="2"/>
  <c r="BE72" i="2"/>
  <c r="BE73" i="2"/>
  <c r="BE74" i="2"/>
  <c r="BE75" i="2"/>
  <c r="BE76" i="2"/>
  <c r="BE77" i="2"/>
  <c r="BE78" i="2"/>
  <c r="BE79" i="2"/>
  <c r="BE80" i="2"/>
  <c r="BE81" i="2"/>
  <c r="BE82" i="2"/>
  <c r="BE83" i="2"/>
  <c r="BE84" i="2"/>
  <c r="BE85" i="2"/>
  <c r="BE86" i="2"/>
  <c r="BE87" i="2"/>
  <c r="BE88" i="2"/>
  <c r="BE89" i="2"/>
  <c r="BE90" i="2"/>
  <c r="BE91" i="2"/>
  <c r="BE92" i="2"/>
  <c r="BE93" i="2"/>
  <c r="BE94" i="2"/>
  <c r="BE95" i="2"/>
  <c r="BE96" i="2"/>
  <c r="BE97" i="2"/>
  <c r="BE98" i="2"/>
  <c r="BE99" i="2"/>
  <c r="BE100" i="2"/>
  <c r="BE101" i="2"/>
  <c r="BE102" i="2"/>
  <c r="BE103" i="2"/>
  <c r="BE104" i="2"/>
  <c r="BE105" i="2"/>
  <c r="BE106" i="2"/>
  <c r="BE107" i="2"/>
  <c r="BE108" i="2"/>
  <c r="BE109" i="2"/>
  <c r="BE110" i="2"/>
  <c r="BE111" i="2"/>
  <c r="BE112" i="2"/>
  <c r="BE113" i="2"/>
  <c r="BE114" i="2"/>
  <c r="BE115" i="2"/>
  <c r="BE116" i="2"/>
  <c r="BE117" i="2"/>
  <c r="BE118" i="2"/>
  <c r="BE119" i="2"/>
  <c r="BE120" i="2"/>
  <c r="BE121" i="2"/>
  <c r="BE122" i="2"/>
  <c r="BE123" i="2"/>
  <c r="BE124" i="2"/>
  <c r="BE125" i="2"/>
  <c r="BE126" i="2"/>
  <c r="BE127" i="2"/>
  <c r="BE128" i="2"/>
  <c r="BE129" i="2"/>
  <c r="BE130" i="2"/>
  <c r="BE131" i="2"/>
  <c r="BE132" i="2"/>
  <c r="BE133" i="2"/>
  <c r="BE134" i="2"/>
  <c r="BE135" i="2"/>
  <c r="BE136" i="2"/>
  <c r="BE137" i="2"/>
  <c r="BE138" i="2"/>
  <c r="BE139" i="2"/>
  <c r="BE140" i="2"/>
  <c r="BE141" i="2"/>
  <c r="BE142" i="2"/>
  <c r="BE143" i="2"/>
  <c r="BE144" i="2"/>
  <c r="BE145" i="2"/>
  <c r="BE146" i="2"/>
  <c r="BE147" i="2"/>
  <c r="BE148" i="2"/>
  <c r="BE149" i="2"/>
  <c r="BE150" i="2"/>
  <c r="BE151" i="2"/>
  <c r="BE152" i="2"/>
  <c r="BE153" i="2"/>
  <c r="BE154" i="2"/>
  <c r="BE155" i="2"/>
  <c r="BE156" i="2"/>
  <c r="BE157" i="2"/>
  <c r="BE158" i="2"/>
  <c r="BE159" i="2"/>
  <c r="BE160" i="2"/>
  <c r="BE161" i="2"/>
  <c r="BE162" i="2"/>
  <c r="BE163" i="2"/>
  <c r="BE164" i="2"/>
  <c r="BE165" i="2"/>
  <c r="BE166" i="2"/>
  <c r="BE167" i="2"/>
  <c r="BE168" i="2"/>
  <c r="BE169" i="2"/>
  <c r="BE6" i="2"/>
  <c r="BE171" i="2" s="1"/>
  <c r="BD7" i="2"/>
  <c r="BC7" i="2"/>
  <c r="BC9" i="2"/>
  <c r="BC12" i="2"/>
  <c r="BC13" i="2"/>
  <c r="BC16" i="2"/>
  <c r="BC17" i="2"/>
  <c r="BC19" i="2"/>
  <c r="BC21" i="2"/>
  <c r="BC23" i="2"/>
  <c r="BC25" i="2"/>
  <c r="BC28" i="2"/>
  <c r="BC29" i="2"/>
  <c r="BC33" i="2"/>
  <c r="BC35" i="2"/>
  <c r="BC37" i="2"/>
  <c r="BC41" i="2"/>
  <c r="BC43" i="2"/>
  <c r="BC44" i="2"/>
  <c r="BC45" i="2"/>
  <c r="BC49" i="2"/>
  <c r="BC51" i="2"/>
  <c r="BC53" i="2"/>
  <c r="BC56" i="2"/>
  <c r="BC57" i="2"/>
  <c r="BC61" i="2"/>
  <c r="BC65" i="2"/>
  <c r="BC69" i="2"/>
  <c r="BC73" i="2"/>
  <c r="BC76" i="2"/>
  <c r="BC77" i="2"/>
  <c r="BC80" i="2"/>
  <c r="BC81" i="2"/>
  <c r="BC85" i="2"/>
  <c r="BC89" i="2"/>
  <c r="BC92" i="2"/>
  <c r="BC93" i="2"/>
  <c r="BC97" i="2"/>
  <c r="BC101" i="2"/>
  <c r="BC105" i="2"/>
  <c r="BC109" i="2"/>
  <c r="BC112" i="2"/>
  <c r="BC113" i="2"/>
  <c r="BC117" i="2"/>
  <c r="BC120" i="2"/>
  <c r="BC121" i="2"/>
  <c r="BC125" i="2"/>
  <c r="BC128" i="2"/>
  <c r="BC129" i="2"/>
  <c r="BC133" i="2"/>
  <c r="BC137" i="2"/>
  <c r="BC140" i="2"/>
  <c r="BC141" i="2"/>
  <c r="BC144" i="2"/>
  <c r="BC145" i="2"/>
  <c r="BC149" i="2"/>
  <c r="BC153" i="2"/>
  <c r="BC156" i="2"/>
  <c r="BC157" i="2"/>
  <c r="BC161" i="2"/>
  <c r="BC165" i="2"/>
  <c r="BC169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Y130" i="2"/>
  <c r="AY131" i="2"/>
  <c r="AY132" i="2"/>
  <c r="AY133" i="2"/>
  <c r="AY134" i="2"/>
  <c r="AY135" i="2"/>
  <c r="AY136" i="2"/>
  <c r="AY137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5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6" i="2"/>
  <c r="AT7" i="2"/>
  <c r="AT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T129" i="2"/>
  <c r="AT130" i="2"/>
  <c r="AT131" i="2"/>
  <c r="AT132" i="2"/>
  <c r="AT133" i="2"/>
  <c r="AT134" i="2"/>
  <c r="AT135" i="2"/>
  <c r="AT136" i="2"/>
  <c r="AT137" i="2"/>
  <c r="AT138" i="2"/>
  <c r="AT139" i="2"/>
  <c r="AT140" i="2"/>
  <c r="AT141" i="2"/>
  <c r="AT142" i="2"/>
  <c r="AT143" i="2"/>
  <c r="AT144" i="2"/>
  <c r="AT145" i="2"/>
  <c r="AT146" i="2"/>
  <c r="AT147" i="2"/>
  <c r="AT148" i="2"/>
  <c r="AT149" i="2"/>
  <c r="AT150" i="2"/>
  <c r="AT151" i="2"/>
  <c r="AT152" i="2"/>
  <c r="AT153" i="2"/>
  <c r="AT154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69" i="2"/>
  <c r="AT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BD35" i="2" s="1"/>
  <c r="Z36" i="2"/>
  <c r="Z37" i="2"/>
  <c r="Z38" i="2"/>
  <c r="Z39" i="2"/>
  <c r="Z40" i="2"/>
  <c r="Z41" i="2"/>
  <c r="Z42" i="2"/>
  <c r="Z43" i="2"/>
  <c r="BD43" i="2" s="1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6" i="2"/>
  <c r="F7" i="2"/>
  <c r="F8" i="2"/>
  <c r="BD8" i="2" s="1"/>
  <c r="F9" i="2"/>
  <c r="F10" i="2"/>
  <c r="F11" i="2"/>
  <c r="F12" i="2"/>
  <c r="BD12" i="2" s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BD29" i="2" s="1"/>
  <c r="F30" i="2"/>
  <c r="F31" i="2"/>
  <c r="F32" i="2"/>
  <c r="F33" i="2"/>
  <c r="F34" i="2"/>
  <c r="F35" i="2"/>
  <c r="F36" i="2"/>
  <c r="F37" i="2"/>
  <c r="F38" i="2"/>
  <c r="F39" i="2"/>
  <c r="F40" i="2"/>
  <c r="BD40" i="2" s="1"/>
  <c r="F41" i="2"/>
  <c r="F42" i="2"/>
  <c r="F43" i="2"/>
  <c r="F44" i="2"/>
  <c r="BD44" i="2" s="1"/>
  <c r="F45" i="2"/>
  <c r="F46" i="2"/>
  <c r="F47" i="2"/>
  <c r="F48" i="2"/>
  <c r="F49" i="2"/>
  <c r="F50" i="2"/>
  <c r="F51" i="2"/>
  <c r="F52" i="2"/>
  <c r="F53" i="2"/>
  <c r="F54" i="2"/>
  <c r="F56" i="2"/>
  <c r="F57" i="2"/>
  <c r="F58" i="2"/>
  <c r="F60" i="2"/>
  <c r="F61" i="2"/>
  <c r="F62" i="2"/>
  <c r="F64" i="2"/>
  <c r="F65" i="2"/>
  <c r="F68" i="2"/>
  <c r="F69" i="2"/>
  <c r="F72" i="2"/>
  <c r="BD72" i="2" s="1"/>
  <c r="F73" i="2"/>
  <c r="F76" i="2"/>
  <c r="F77" i="2"/>
  <c r="F80" i="2"/>
  <c r="F81" i="2"/>
  <c r="F84" i="2"/>
  <c r="F85" i="2"/>
  <c r="F88" i="2"/>
  <c r="F89" i="2"/>
  <c r="F92" i="2"/>
  <c r="F93" i="2"/>
  <c r="F96" i="2"/>
  <c r="F97" i="2"/>
  <c r="F100" i="2"/>
  <c r="F101" i="2"/>
  <c r="F104" i="2"/>
  <c r="F105" i="2"/>
  <c r="F108" i="2"/>
  <c r="F109" i="2"/>
  <c r="F112" i="2"/>
  <c r="F113" i="2"/>
  <c r="F116" i="2"/>
  <c r="F117" i="2"/>
  <c r="F120" i="2"/>
  <c r="F121" i="2"/>
  <c r="F124" i="2"/>
  <c r="F125" i="2"/>
  <c r="F128" i="2"/>
  <c r="F129" i="2"/>
  <c r="F132" i="2"/>
  <c r="F133" i="2"/>
  <c r="F136" i="2"/>
  <c r="F137" i="2"/>
  <c r="F140" i="2"/>
  <c r="F141" i="2"/>
  <c r="F144" i="2"/>
  <c r="F145" i="2"/>
  <c r="F148" i="2"/>
  <c r="F149" i="2"/>
  <c r="F152" i="2"/>
  <c r="F153" i="2"/>
  <c r="F156" i="2"/>
  <c r="F157" i="2"/>
  <c r="F160" i="2"/>
  <c r="F161" i="2"/>
  <c r="F164" i="2"/>
  <c r="F165" i="2"/>
  <c r="F168" i="2"/>
  <c r="F169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6" i="2"/>
  <c r="AW13" i="1"/>
  <c r="AW18" i="1"/>
  <c r="AW23" i="1"/>
  <c r="AW27" i="1"/>
  <c r="AW33" i="1"/>
  <c r="AW54" i="1"/>
  <c r="AW75" i="1"/>
  <c r="AW97" i="1"/>
  <c r="AW118" i="1"/>
  <c r="AW139" i="1"/>
  <c r="AW161" i="1"/>
  <c r="AX12" i="1"/>
  <c r="AW12" i="1" s="1"/>
  <c r="AX13" i="1"/>
  <c r="AX14" i="1"/>
  <c r="AW14" i="1" s="1"/>
  <c r="AX15" i="1"/>
  <c r="AW15" i="1" s="1"/>
  <c r="AX16" i="1"/>
  <c r="AW16" i="1" s="1"/>
  <c r="AX17" i="1"/>
  <c r="AW17" i="1" s="1"/>
  <c r="AX18" i="1"/>
  <c r="AX19" i="1"/>
  <c r="AW19" i="1" s="1"/>
  <c r="AX20" i="1"/>
  <c r="AW20" i="1" s="1"/>
  <c r="AX21" i="1"/>
  <c r="AW21" i="1" s="1"/>
  <c r="AX22" i="1"/>
  <c r="AW22" i="1" s="1"/>
  <c r="AX23" i="1"/>
  <c r="AX24" i="1"/>
  <c r="AW24" i="1" s="1"/>
  <c r="AX25" i="1"/>
  <c r="AW25" i="1" s="1"/>
  <c r="AX26" i="1"/>
  <c r="AW26" i="1" s="1"/>
  <c r="AX27" i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3" i="1"/>
  <c r="AW53" i="1" s="1"/>
  <c r="AX54" i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89" i="1"/>
  <c r="AW89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X98" i="1"/>
  <c r="AW98" i="1" s="1"/>
  <c r="AX99" i="1"/>
  <c r="AW99" i="1" s="1"/>
  <c r="AX100" i="1"/>
  <c r="AW100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X162" i="1"/>
  <c r="AW162" i="1" s="1"/>
  <c r="AX163" i="1"/>
  <c r="AW163" i="1" s="1"/>
  <c r="AX164" i="1"/>
  <c r="AW164" i="1" s="1"/>
  <c r="AX165" i="1"/>
  <c r="AW165" i="1" s="1"/>
  <c r="AX166" i="1"/>
  <c r="AW166" i="1" s="1"/>
  <c r="AX167" i="1"/>
  <c r="AW167" i="1" s="1"/>
  <c r="AX168" i="1"/>
  <c r="AW168" i="1" s="1"/>
  <c r="AX169" i="1"/>
  <c r="AW169" i="1" s="1"/>
  <c r="AX170" i="1"/>
  <c r="AW170" i="1" s="1"/>
  <c r="AX171" i="1"/>
  <c r="AW171" i="1" s="1"/>
  <c r="AX172" i="1"/>
  <c r="AW172" i="1" s="1"/>
  <c r="AX173" i="1"/>
  <c r="AW173" i="1" s="1"/>
  <c r="AX174" i="1"/>
  <c r="AW174" i="1" s="1"/>
  <c r="AX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1" i="1"/>
  <c r="AV177" i="1" s="1"/>
  <c r="AR13" i="1"/>
  <c r="AR18" i="1"/>
  <c r="AR19" i="1"/>
  <c r="AR25" i="1"/>
  <c r="AR27" i="1"/>
  <c r="AR33" i="1"/>
  <c r="AR34" i="1"/>
  <c r="AR41" i="1"/>
  <c r="AR46" i="1"/>
  <c r="AR49" i="1"/>
  <c r="AR55" i="1"/>
  <c r="AR62" i="1"/>
  <c r="AR70" i="1"/>
  <c r="AR77" i="1"/>
  <c r="AR83" i="1"/>
  <c r="AR91" i="1"/>
  <c r="AR98" i="1"/>
  <c r="AR105" i="1"/>
  <c r="AR113" i="1"/>
  <c r="AR119" i="1"/>
  <c r="AR126" i="1"/>
  <c r="AR134" i="1"/>
  <c r="AR141" i="1"/>
  <c r="AR147" i="1"/>
  <c r="AR155" i="1"/>
  <c r="AR162" i="1"/>
  <c r="AR169" i="1"/>
  <c r="AS12" i="1"/>
  <c r="AR12" i="1" s="1"/>
  <c r="AS13" i="1"/>
  <c r="AS14" i="1"/>
  <c r="AR14" i="1" s="1"/>
  <c r="AS15" i="1"/>
  <c r="AR15" i="1" s="1"/>
  <c r="AS16" i="1"/>
  <c r="AR16" i="1" s="1"/>
  <c r="AS17" i="1"/>
  <c r="AR17" i="1" s="1"/>
  <c r="AS18" i="1"/>
  <c r="AS19" i="1"/>
  <c r="AS20" i="1"/>
  <c r="AR20" i="1" s="1"/>
  <c r="AS21" i="1"/>
  <c r="AR21" i="1" s="1"/>
  <c r="AS22" i="1"/>
  <c r="AR22" i="1" s="1"/>
  <c r="AS23" i="1"/>
  <c r="AR23" i="1" s="1"/>
  <c r="AS24" i="1"/>
  <c r="AR24" i="1" s="1"/>
  <c r="AS25" i="1"/>
  <c r="AS26" i="1"/>
  <c r="AR26" i="1" s="1"/>
  <c r="AS27" i="1"/>
  <c r="AS28" i="1"/>
  <c r="AR28" i="1" s="1"/>
  <c r="AS29" i="1"/>
  <c r="AR29" i="1" s="1"/>
  <c r="AS30" i="1"/>
  <c r="AR30" i="1" s="1"/>
  <c r="AS31" i="1"/>
  <c r="AR31" i="1" s="1"/>
  <c r="AS32" i="1"/>
  <c r="AR32" i="1" s="1"/>
  <c r="AS33" i="1"/>
  <c r="AS34" i="1"/>
  <c r="AS35" i="1"/>
  <c r="AR35" i="1" s="1"/>
  <c r="AS36" i="1"/>
  <c r="AR36" i="1" s="1"/>
  <c r="AS37" i="1"/>
  <c r="AR37" i="1" s="1"/>
  <c r="AS38" i="1"/>
  <c r="AR38" i="1" s="1"/>
  <c r="AS39" i="1"/>
  <c r="AR39" i="1" s="1"/>
  <c r="AS40" i="1"/>
  <c r="AR40" i="1" s="1"/>
  <c r="AS41" i="1"/>
  <c r="AS42" i="1"/>
  <c r="AR42" i="1" s="1"/>
  <c r="AS43" i="1"/>
  <c r="AR43" i="1" s="1"/>
  <c r="AS44" i="1"/>
  <c r="AR44" i="1" s="1"/>
  <c r="AS45" i="1"/>
  <c r="AR45" i="1" s="1"/>
  <c r="AS46" i="1"/>
  <c r="AS47" i="1"/>
  <c r="AR47" i="1" s="1"/>
  <c r="AS48" i="1"/>
  <c r="AR48" i="1" s="1"/>
  <c r="AS49" i="1"/>
  <c r="AS50" i="1"/>
  <c r="AR50" i="1" s="1"/>
  <c r="AS51" i="1"/>
  <c r="AR51" i="1" s="1"/>
  <c r="AS52" i="1"/>
  <c r="AR52" i="1" s="1"/>
  <c r="AS53" i="1"/>
  <c r="AR53" i="1" s="1"/>
  <c r="AS54" i="1"/>
  <c r="AR54" i="1" s="1"/>
  <c r="AS55" i="1"/>
  <c r="AS56" i="1"/>
  <c r="AR56" i="1" s="1"/>
  <c r="AS57" i="1"/>
  <c r="AR57" i="1" s="1"/>
  <c r="AS58" i="1"/>
  <c r="AR58" i="1" s="1"/>
  <c r="AS59" i="1"/>
  <c r="AR59" i="1" s="1"/>
  <c r="AS60" i="1"/>
  <c r="AR60" i="1" s="1"/>
  <c r="AS61" i="1"/>
  <c r="AR61" i="1" s="1"/>
  <c r="AS62" i="1"/>
  <c r="AS63" i="1"/>
  <c r="AR63" i="1" s="1"/>
  <c r="AS64" i="1"/>
  <c r="AR64" i="1" s="1"/>
  <c r="AS65" i="1"/>
  <c r="AR65" i="1" s="1"/>
  <c r="AS66" i="1"/>
  <c r="AR66" i="1" s="1"/>
  <c r="AS67" i="1"/>
  <c r="AR67" i="1" s="1"/>
  <c r="AS68" i="1"/>
  <c r="AR68" i="1" s="1"/>
  <c r="AS69" i="1"/>
  <c r="AR69" i="1" s="1"/>
  <c r="AS70" i="1"/>
  <c r="AS71" i="1"/>
  <c r="AR71" i="1" s="1"/>
  <c r="AS72" i="1"/>
  <c r="AR72" i="1" s="1"/>
  <c r="AS73" i="1"/>
  <c r="AR73" i="1" s="1"/>
  <c r="AS74" i="1"/>
  <c r="AR74" i="1" s="1"/>
  <c r="AS75" i="1"/>
  <c r="AR75" i="1" s="1"/>
  <c r="AS76" i="1"/>
  <c r="AR76" i="1" s="1"/>
  <c r="AS77" i="1"/>
  <c r="AS78" i="1"/>
  <c r="AR78" i="1" s="1"/>
  <c r="AS79" i="1"/>
  <c r="AR79" i="1" s="1"/>
  <c r="AS80" i="1"/>
  <c r="AR80" i="1" s="1"/>
  <c r="AS81" i="1"/>
  <c r="AR81" i="1" s="1"/>
  <c r="AS82" i="1"/>
  <c r="AR82" i="1" s="1"/>
  <c r="AS83" i="1"/>
  <c r="AS84" i="1"/>
  <c r="AR84" i="1" s="1"/>
  <c r="AS85" i="1"/>
  <c r="AR85" i="1" s="1"/>
  <c r="AS86" i="1"/>
  <c r="AR86" i="1" s="1"/>
  <c r="AS87" i="1"/>
  <c r="AR87" i="1" s="1"/>
  <c r="AS88" i="1"/>
  <c r="AR88" i="1" s="1"/>
  <c r="AS89" i="1"/>
  <c r="AR89" i="1" s="1"/>
  <c r="AS90" i="1"/>
  <c r="AR90" i="1" s="1"/>
  <c r="AS91" i="1"/>
  <c r="AS92" i="1"/>
  <c r="AR92" i="1" s="1"/>
  <c r="AS93" i="1"/>
  <c r="AR93" i="1" s="1"/>
  <c r="AS94" i="1"/>
  <c r="AR94" i="1" s="1"/>
  <c r="AS95" i="1"/>
  <c r="AR95" i="1" s="1"/>
  <c r="AS96" i="1"/>
  <c r="AR96" i="1" s="1"/>
  <c r="AS97" i="1"/>
  <c r="AR97" i="1" s="1"/>
  <c r="AS98" i="1"/>
  <c r="AS99" i="1"/>
  <c r="AR99" i="1" s="1"/>
  <c r="AS100" i="1"/>
  <c r="AR100" i="1" s="1"/>
  <c r="AS101" i="1"/>
  <c r="AR101" i="1" s="1"/>
  <c r="AS102" i="1"/>
  <c r="AR102" i="1" s="1"/>
  <c r="AS103" i="1"/>
  <c r="AR103" i="1" s="1"/>
  <c r="AS104" i="1"/>
  <c r="AR104" i="1" s="1"/>
  <c r="AS105" i="1"/>
  <c r="AS106" i="1"/>
  <c r="AR106" i="1" s="1"/>
  <c r="AS107" i="1"/>
  <c r="AR107" i="1" s="1"/>
  <c r="AS108" i="1"/>
  <c r="AR108" i="1" s="1"/>
  <c r="AS109" i="1"/>
  <c r="AR109" i="1" s="1"/>
  <c r="AS110" i="1"/>
  <c r="AR110" i="1" s="1"/>
  <c r="AS111" i="1"/>
  <c r="AR111" i="1" s="1"/>
  <c r="AS112" i="1"/>
  <c r="AR112" i="1" s="1"/>
  <c r="AS113" i="1"/>
  <c r="AS114" i="1"/>
  <c r="AR114" i="1" s="1"/>
  <c r="AS115" i="1"/>
  <c r="AR115" i="1" s="1"/>
  <c r="AS116" i="1"/>
  <c r="AR116" i="1" s="1"/>
  <c r="AS117" i="1"/>
  <c r="AR117" i="1" s="1"/>
  <c r="AS118" i="1"/>
  <c r="AR118" i="1" s="1"/>
  <c r="AS119" i="1"/>
  <c r="AS120" i="1"/>
  <c r="AR120" i="1" s="1"/>
  <c r="AS121" i="1"/>
  <c r="AR121" i="1" s="1"/>
  <c r="AS122" i="1"/>
  <c r="AR122" i="1" s="1"/>
  <c r="AS123" i="1"/>
  <c r="AR123" i="1" s="1"/>
  <c r="AS124" i="1"/>
  <c r="AR124" i="1" s="1"/>
  <c r="AS125" i="1"/>
  <c r="AR125" i="1" s="1"/>
  <c r="AS126" i="1"/>
  <c r="AS127" i="1"/>
  <c r="AR127" i="1" s="1"/>
  <c r="AS128" i="1"/>
  <c r="AR128" i="1" s="1"/>
  <c r="AS129" i="1"/>
  <c r="AR129" i="1" s="1"/>
  <c r="AS130" i="1"/>
  <c r="AR130" i="1" s="1"/>
  <c r="AS131" i="1"/>
  <c r="AR131" i="1" s="1"/>
  <c r="AS132" i="1"/>
  <c r="AR132" i="1" s="1"/>
  <c r="AS133" i="1"/>
  <c r="AR133" i="1" s="1"/>
  <c r="AS134" i="1"/>
  <c r="AS135" i="1"/>
  <c r="AR135" i="1" s="1"/>
  <c r="AS136" i="1"/>
  <c r="AR136" i="1" s="1"/>
  <c r="AS137" i="1"/>
  <c r="AR137" i="1" s="1"/>
  <c r="AS138" i="1"/>
  <c r="AR138" i="1" s="1"/>
  <c r="AS139" i="1"/>
  <c r="AR139" i="1" s="1"/>
  <c r="AS140" i="1"/>
  <c r="AR140" i="1" s="1"/>
  <c r="AS141" i="1"/>
  <c r="AS142" i="1"/>
  <c r="AR142" i="1" s="1"/>
  <c r="AS143" i="1"/>
  <c r="AR143" i="1" s="1"/>
  <c r="AS144" i="1"/>
  <c r="AR144" i="1" s="1"/>
  <c r="AS145" i="1"/>
  <c r="AR145" i="1" s="1"/>
  <c r="AS146" i="1"/>
  <c r="AR146" i="1" s="1"/>
  <c r="AS147" i="1"/>
  <c r="AS148" i="1"/>
  <c r="AR148" i="1" s="1"/>
  <c r="AS149" i="1"/>
  <c r="AR149" i="1" s="1"/>
  <c r="AS150" i="1"/>
  <c r="AR150" i="1" s="1"/>
  <c r="AS151" i="1"/>
  <c r="AR151" i="1" s="1"/>
  <c r="AS152" i="1"/>
  <c r="AR152" i="1" s="1"/>
  <c r="AS153" i="1"/>
  <c r="AR153" i="1" s="1"/>
  <c r="AS154" i="1"/>
  <c r="AR154" i="1" s="1"/>
  <c r="AS155" i="1"/>
  <c r="AS156" i="1"/>
  <c r="AR156" i="1" s="1"/>
  <c r="AS157" i="1"/>
  <c r="AR157" i="1" s="1"/>
  <c r="AS158" i="1"/>
  <c r="AR158" i="1" s="1"/>
  <c r="AS159" i="1"/>
  <c r="AR159" i="1" s="1"/>
  <c r="AS160" i="1"/>
  <c r="AR160" i="1" s="1"/>
  <c r="AS161" i="1"/>
  <c r="AR161" i="1" s="1"/>
  <c r="AS162" i="1"/>
  <c r="AS163" i="1"/>
  <c r="AR163" i="1" s="1"/>
  <c r="AS164" i="1"/>
  <c r="AR164" i="1" s="1"/>
  <c r="AS165" i="1"/>
  <c r="AR165" i="1" s="1"/>
  <c r="AS166" i="1"/>
  <c r="AR166" i="1" s="1"/>
  <c r="AS167" i="1"/>
  <c r="AR167" i="1" s="1"/>
  <c r="AS168" i="1"/>
  <c r="AR168" i="1" s="1"/>
  <c r="AS169" i="1"/>
  <c r="AS170" i="1"/>
  <c r="AR170" i="1" s="1"/>
  <c r="AS171" i="1"/>
  <c r="AR171" i="1" s="1"/>
  <c r="AS172" i="1"/>
  <c r="AR172" i="1" s="1"/>
  <c r="AS173" i="1"/>
  <c r="AR173" i="1" s="1"/>
  <c r="AS174" i="1"/>
  <c r="AR174" i="1" s="1"/>
  <c r="AS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Y121" i="1" s="1"/>
  <c r="V122" i="1"/>
  <c r="V123" i="1"/>
  <c r="V124" i="1"/>
  <c r="V125" i="1"/>
  <c r="Y125" i="1" s="1"/>
  <c r="V126" i="1"/>
  <c r="V127" i="1"/>
  <c r="V128" i="1"/>
  <c r="V129" i="1"/>
  <c r="V130" i="1"/>
  <c r="V131" i="1"/>
  <c r="V132" i="1"/>
  <c r="V133" i="1"/>
  <c r="V134" i="1"/>
  <c r="V135" i="1"/>
  <c r="V136" i="1"/>
  <c r="V137" i="1"/>
  <c r="Y137" i="1" s="1"/>
  <c r="V138" i="1"/>
  <c r="V139" i="1"/>
  <c r="V140" i="1"/>
  <c r="V141" i="1"/>
  <c r="Y141" i="1" s="1"/>
  <c r="V142" i="1"/>
  <c r="V143" i="1"/>
  <c r="V144" i="1"/>
  <c r="V145" i="1"/>
  <c r="V146" i="1"/>
  <c r="V147" i="1"/>
  <c r="V148" i="1"/>
  <c r="V149" i="1"/>
  <c r="V150" i="1"/>
  <c r="V151" i="1"/>
  <c r="V152" i="1"/>
  <c r="V153" i="1"/>
  <c r="Y153" i="1" s="1"/>
  <c r="V154" i="1"/>
  <c r="V155" i="1"/>
  <c r="V156" i="1"/>
  <c r="V157" i="1"/>
  <c r="Y157" i="1" s="1"/>
  <c r="V158" i="1"/>
  <c r="V159" i="1"/>
  <c r="V160" i="1"/>
  <c r="V161" i="1"/>
  <c r="V162" i="1"/>
  <c r="V163" i="1"/>
  <c r="V164" i="1"/>
  <c r="V165" i="1"/>
  <c r="V166" i="1"/>
  <c r="V167" i="1"/>
  <c r="V168" i="1"/>
  <c r="V169" i="1"/>
  <c r="Y169" i="1" s="1"/>
  <c r="V170" i="1"/>
  <c r="V171" i="1"/>
  <c r="V172" i="1"/>
  <c r="V173" i="1"/>
  <c r="Y173" i="1" s="1"/>
  <c r="V174" i="1"/>
  <c r="V11" i="1"/>
  <c r="S12" i="1"/>
  <c r="AD12" i="1" s="1"/>
  <c r="S13" i="1"/>
  <c r="AD13" i="1" s="1"/>
  <c r="S14" i="1"/>
  <c r="AD14" i="1" s="1"/>
  <c r="S15" i="1"/>
  <c r="AD15" i="1" s="1"/>
  <c r="S16" i="1"/>
  <c r="AD16" i="1" s="1"/>
  <c r="S17" i="1"/>
  <c r="AD17" i="1" s="1"/>
  <c r="S18" i="1"/>
  <c r="AD18" i="1" s="1"/>
  <c r="S19" i="1"/>
  <c r="AD19" i="1" s="1"/>
  <c r="S20" i="1"/>
  <c r="AD20" i="1" s="1"/>
  <c r="S21" i="1"/>
  <c r="AD21" i="1" s="1"/>
  <c r="S22" i="1"/>
  <c r="AD22" i="1" s="1"/>
  <c r="S23" i="1"/>
  <c r="AD23" i="1" s="1"/>
  <c r="S24" i="1"/>
  <c r="AD24" i="1" s="1"/>
  <c r="S25" i="1"/>
  <c r="AD25" i="1" s="1"/>
  <c r="S26" i="1"/>
  <c r="AD26" i="1" s="1"/>
  <c r="S27" i="1"/>
  <c r="AD27" i="1" s="1"/>
  <c r="S28" i="1"/>
  <c r="AD28" i="1" s="1"/>
  <c r="S29" i="1"/>
  <c r="AD29" i="1" s="1"/>
  <c r="S30" i="1"/>
  <c r="AD30" i="1" s="1"/>
  <c r="S31" i="1"/>
  <c r="AD31" i="1" s="1"/>
  <c r="S32" i="1"/>
  <c r="AD32" i="1" s="1"/>
  <c r="S33" i="1"/>
  <c r="AD33" i="1" s="1"/>
  <c r="S34" i="1"/>
  <c r="AD34" i="1" s="1"/>
  <c r="S35" i="1"/>
  <c r="AD35" i="1" s="1"/>
  <c r="S36" i="1"/>
  <c r="AD36" i="1" s="1"/>
  <c r="S37" i="1"/>
  <c r="AD37" i="1" s="1"/>
  <c r="S38" i="1"/>
  <c r="AD38" i="1" s="1"/>
  <c r="S39" i="1"/>
  <c r="AD39" i="1" s="1"/>
  <c r="S40" i="1"/>
  <c r="AD40" i="1" s="1"/>
  <c r="S41" i="1"/>
  <c r="AD41" i="1" s="1"/>
  <c r="S42" i="1"/>
  <c r="AD42" i="1" s="1"/>
  <c r="S43" i="1"/>
  <c r="AD43" i="1" s="1"/>
  <c r="S44" i="1"/>
  <c r="AD44" i="1" s="1"/>
  <c r="S45" i="1"/>
  <c r="AD45" i="1" s="1"/>
  <c r="S46" i="1"/>
  <c r="AD46" i="1" s="1"/>
  <c r="S47" i="1"/>
  <c r="AD47" i="1" s="1"/>
  <c r="S48" i="1"/>
  <c r="AD48" i="1" s="1"/>
  <c r="S49" i="1"/>
  <c r="AD49" i="1" s="1"/>
  <c r="S50" i="1"/>
  <c r="AD50" i="1" s="1"/>
  <c r="S51" i="1"/>
  <c r="AD51" i="1" s="1"/>
  <c r="S52" i="1"/>
  <c r="AD52" i="1" s="1"/>
  <c r="S53" i="1"/>
  <c r="AD53" i="1" s="1"/>
  <c r="S54" i="1"/>
  <c r="AD54" i="1" s="1"/>
  <c r="S55" i="1"/>
  <c r="AD55" i="1" s="1"/>
  <c r="S56" i="1"/>
  <c r="AD56" i="1" s="1"/>
  <c r="S57" i="1"/>
  <c r="AD57" i="1" s="1"/>
  <c r="S58" i="1"/>
  <c r="AD58" i="1" s="1"/>
  <c r="S59" i="1"/>
  <c r="AD59" i="1" s="1"/>
  <c r="S60" i="1"/>
  <c r="AD60" i="1" s="1"/>
  <c r="S61" i="1"/>
  <c r="AD61" i="1" s="1"/>
  <c r="S62" i="1"/>
  <c r="AD62" i="1" s="1"/>
  <c r="S63" i="1"/>
  <c r="AD63" i="1" s="1"/>
  <c r="S64" i="1"/>
  <c r="AD64" i="1" s="1"/>
  <c r="S65" i="1"/>
  <c r="AD65" i="1" s="1"/>
  <c r="S66" i="1"/>
  <c r="AD66" i="1" s="1"/>
  <c r="S67" i="1"/>
  <c r="AD67" i="1" s="1"/>
  <c r="S68" i="1"/>
  <c r="AD68" i="1" s="1"/>
  <c r="S69" i="1"/>
  <c r="AD69" i="1" s="1"/>
  <c r="S70" i="1"/>
  <c r="AD70" i="1" s="1"/>
  <c r="S71" i="1"/>
  <c r="AD71" i="1" s="1"/>
  <c r="S72" i="1"/>
  <c r="AD72" i="1" s="1"/>
  <c r="S73" i="1"/>
  <c r="AD73" i="1" s="1"/>
  <c r="S74" i="1"/>
  <c r="AD74" i="1" s="1"/>
  <c r="S75" i="1"/>
  <c r="AD75" i="1" s="1"/>
  <c r="S76" i="1"/>
  <c r="AD76" i="1" s="1"/>
  <c r="S77" i="1"/>
  <c r="AD77" i="1" s="1"/>
  <c r="S78" i="1"/>
  <c r="AD78" i="1" s="1"/>
  <c r="S79" i="1"/>
  <c r="AD79" i="1" s="1"/>
  <c r="S80" i="1"/>
  <c r="AD80" i="1" s="1"/>
  <c r="S81" i="1"/>
  <c r="AD81" i="1" s="1"/>
  <c r="S82" i="1"/>
  <c r="AD82" i="1" s="1"/>
  <c r="S83" i="1"/>
  <c r="AD83" i="1" s="1"/>
  <c r="S84" i="1"/>
  <c r="AD84" i="1" s="1"/>
  <c r="S85" i="1"/>
  <c r="AD85" i="1" s="1"/>
  <c r="S86" i="1"/>
  <c r="AD86" i="1" s="1"/>
  <c r="S87" i="1"/>
  <c r="AD87" i="1" s="1"/>
  <c r="S88" i="1"/>
  <c r="AD88" i="1" s="1"/>
  <c r="S89" i="1"/>
  <c r="AD89" i="1" s="1"/>
  <c r="S90" i="1"/>
  <c r="AD90" i="1" s="1"/>
  <c r="S91" i="1"/>
  <c r="AD91" i="1" s="1"/>
  <c r="S92" i="1"/>
  <c r="AD92" i="1" s="1"/>
  <c r="S93" i="1"/>
  <c r="AD93" i="1" s="1"/>
  <c r="S94" i="1"/>
  <c r="AD94" i="1" s="1"/>
  <c r="S95" i="1"/>
  <c r="AD95" i="1" s="1"/>
  <c r="S96" i="1"/>
  <c r="AD96" i="1" s="1"/>
  <c r="S97" i="1"/>
  <c r="AD97" i="1" s="1"/>
  <c r="S98" i="1"/>
  <c r="AD98" i="1" s="1"/>
  <c r="S99" i="1"/>
  <c r="AD99" i="1" s="1"/>
  <c r="S100" i="1"/>
  <c r="AD100" i="1" s="1"/>
  <c r="S101" i="1"/>
  <c r="AD101" i="1" s="1"/>
  <c r="S102" i="1"/>
  <c r="AD102" i="1" s="1"/>
  <c r="S103" i="1"/>
  <c r="AD103" i="1" s="1"/>
  <c r="S104" i="1"/>
  <c r="AD104" i="1" s="1"/>
  <c r="S105" i="1"/>
  <c r="AD105" i="1" s="1"/>
  <c r="S106" i="1"/>
  <c r="AD106" i="1" s="1"/>
  <c r="S107" i="1"/>
  <c r="AD107" i="1" s="1"/>
  <c r="S108" i="1"/>
  <c r="AD108" i="1" s="1"/>
  <c r="S109" i="1"/>
  <c r="AD109" i="1" s="1"/>
  <c r="S110" i="1"/>
  <c r="AD110" i="1" s="1"/>
  <c r="S111" i="1"/>
  <c r="AD111" i="1" s="1"/>
  <c r="S112" i="1"/>
  <c r="AD112" i="1" s="1"/>
  <c r="S113" i="1"/>
  <c r="AD113" i="1" s="1"/>
  <c r="S114" i="1"/>
  <c r="AD114" i="1" s="1"/>
  <c r="S115" i="1"/>
  <c r="AD115" i="1" s="1"/>
  <c r="S116" i="1"/>
  <c r="AD116" i="1" s="1"/>
  <c r="S117" i="1"/>
  <c r="AD117" i="1" s="1"/>
  <c r="S118" i="1"/>
  <c r="AD118" i="1" s="1"/>
  <c r="S119" i="1"/>
  <c r="AD119" i="1" s="1"/>
  <c r="S120" i="1"/>
  <c r="AD120" i="1" s="1"/>
  <c r="S121" i="1"/>
  <c r="AD121" i="1" s="1"/>
  <c r="S122" i="1"/>
  <c r="AD122" i="1" s="1"/>
  <c r="S123" i="1"/>
  <c r="AD123" i="1" s="1"/>
  <c r="S124" i="1"/>
  <c r="AD124" i="1" s="1"/>
  <c r="S125" i="1"/>
  <c r="AD125" i="1" s="1"/>
  <c r="S126" i="1"/>
  <c r="AD126" i="1" s="1"/>
  <c r="S127" i="1"/>
  <c r="AD127" i="1" s="1"/>
  <c r="S128" i="1"/>
  <c r="AD128" i="1" s="1"/>
  <c r="S129" i="1"/>
  <c r="AD129" i="1" s="1"/>
  <c r="S130" i="1"/>
  <c r="AD130" i="1" s="1"/>
  <c r="S131" i="1"/>
  <c r="AD131" i="1" s="1"/>
  <c r="S132" i="1"/>
  <c r="AD132" i="1" s="1"/>
  <c r="S133" i="1"/>
  <c r="AD133" i="1" s="1"/>
  <c r="S134" i="1"/>
  <c r="AD134" i="1" s="1"/>
  <c r="S135" i="1"/>
  <c r="AD135" i="1" s="1"/>
  <c r="S136" i="1"/>
  <c r="AD136" i="1" s="1"/>
  <c r="S137" i="1"/>
  <c r="AD137" i="1" s="1"/>
  <c r="S138" i="1"/>
  <c r="AD138" i="1" s="1"/>
  <c r="S139" i="1"/>
  <c r="AD139" i="1" s="1"/>
  <c r="S140" i="1"/>
  <c r="AD140" i="1" s="1"/>
  <c r="S141" i="1"/>
  <c r="AD141" i="1" s="1"/>
  <c r="S142" i="1"/>
  <c r="AD142" i="1" s="1"/>
  <c r="S143" i="1"/>
  <c r="AD143" i="1" s="1"/>
  <c r="S144" i="1"/>
  <c r="AD144" i="1" s="1"/>
  <c r="S145" i="1"/>
  <c r="AD145" i="1" s="1"/>
  <c r="S146" i="1"/>
  <c r="AD146" i="1" s="1"/>
  <c r="S147" i="1"/>
  <c r="AD147" i="1" s="1"/>
  <c r="S148" i="1"/>
  <c r="AD148" i="1" s="1"/>
  <c r="S149" i="1"/>
  <c r="AD149" i="1" s="1"/>
  <c r="S150" i="1"/>
  <c r="AD150" i="1" s="1"/>
  <c r="S151" i="1"/>
  <c r="AD151" i="1" s="1"/>
  <c r="S152" i="1"/>
  <c r="AD152" i="1" s="1"/>
  <c r="S153" i="1"/>
  <c r="AD153" i="1" s="1"/>
  <c r="S154" i="1"/>
  <c r="AD154" i="1" s="1"/>
  <c r="S155" i="1"/>
  <c r="AD155" i="1" s="1"/>
  <c r="S156" i="1"/>
  <c r="AD156" i="1" s="1"/>
  <c r="S157" i="1"/>
  <c r="AD157" i="1" s="1"/>
  <c r="S158" i="1"/>
  <c r="AD158" i="1" s="1"/>
  <c r="S159" i="1"/>
  <c r="AD159" i="1" s="1"/>
  <c r="S160" i="1"/>
  <c r="AD160" i="1" s="1"/>
  <c r="S161" i="1"/>
  <c r="AD161" i="1" s="1"/>
  <c r="S162" i="1"/>
  <c r="AD162" i="1" s="1"/>
  <c r="S163" i="1"/>
  <c r="AD163" i="1" s="1"/>
  <c r="S164" i="1"/>
  <c r="AD164" i="1" s="1"/>
  <c r="S165" i="1"/>
  <c r="AD165" i="1" s="1"/>
  <c r="S166" i="1"/>
  <c r="AD166" i="1" s="1"/>
  <c r="S167" i="1"/>
  <c r="AD167" i="1" s="1"/>
  <c r="S168" i="1"/>
  <c r="AD168" i="1" s="1"/>
  <c r="S169" i="1"/>
  <c r="AD169" i="1" s="1"/>
  <c r="S170" i="1"/>
  <c r="AD170" i="1" s="1"/>
  <c r="S171" i="1"/>
  <c r="AD171" i="1" s="1"/>
  <c r="S172" i="1"/>
  <c r="AD172" i="1" s="1"/>
  <c r="S173" i="1"/>
  <c r="AD173" i="1" s="1"/>
  <c r="S174" i="1"/>
  <c r="AD174" i="1" s="1"/>
  <c r="S11" i="1"/>
  <c r="Q12" i="1"/>
  <c r="AB12" i="1" s="1"/>
  <c r="BA12" i="1" s="1"/>
  <c r="Q13" i="1"/>
  <c r="AB13" i="1" s="1"/>
  <c r="BA13" i="1" s="1"/>
  <c r="Q14" i="1"/>
  <c r="AB14" i="1" s="1"/>
  <c r="BA14" i="1" s="1"/>
  <c r="Q15" i="1"/>
  <c r="AB15" i="1" s="1"/>
  <c r="BA15" i="1" s="1"/>
  <c r="Q16" i="1"/>
  <c r="AB16" i="1" s="1"/>
  <c r="BA16" i="1" s="1"/>
  <c r="Q17" i="1"/>
  <c r="AB17" i="1" s="1"/>
  <c r="BA17" i="1" s="1"/>
  <c r="Q18" i="1"/>
  <c r="AB18" i="1" s="1"/>
  <c r="BA18" i="1" s="1"/>
  <c r="Q19" i="1"/>
  <c r="AB19" i="1" s="1"/>
  <c r="BA19" i="1" s="1"/>
  <c r="Q20" i="1"/>
  <c r="AB20" i="1" s="1"/>
  <c r="BA20" i="1" s="1"/>
  <c r="Q21" i="1"/>
  <c r="AB21" i="1" s="1"/>
  <c r="BA21" i="1" s="1"/>
  <c r="Q22" i="1"/>
  <c r="AB22" i="1" s="1"/>
  <c r="BA22" i="1" s="1"/>
  <c r="Q23" i="1"/>
  <c r="AB23" i="1" s="1"/>
  <c r="BA23" i="1" s="1"/>
  <c r="Q24" i="1"/>
  <c r="AB24" i="1" s="1"/>
  <c r="BA24" i="1" s="1"/>
  <c r="Q25" i="1"/>
  <c r="AB25" i="1" s="1"/>
  <c r="BA25" i="1" s="1"/>
  <c r="Q26" i="1"/>
  <c r="AB26" i="1" s="1"/>
  <c r="BA26" i="1" s="1"/>
  <c r="Q27" i="1"/>
  <c r="AB27" i="1" s="1"/>
  <c r="BA27" i="1" s="1"/>
  <c r="Q28" i="1"/>
  <c r="AB28" i="1" s="1"/>
  <c r="BA28" i="1" s="1"/>
  <c r="Q29" i="1"/>
  <c r="AB29" i="1" s="1"/>
  <c r="BA29" i="1" s="1"/>
  <c r="Q30" i="1"/>
  <c r="AB30" i="1" s="1"/>
  <c r="BA30" i="1" s="1"/>
  <c r="Q31" i="1"/>
  <c r="AB31" i="1" s="1"/>
  <c r="BA31" i="1" s="1"/>
  <c r="Q32" i="1"/>
  <c r="AB32" i="1" s="1"/>
  <c r="BA32" i="1" s="1"/>
  <c r="Q33" i="1"/>
  <c r="AB33" i="1" s="1"/>
  <c r="BA33" i="1" s="1"/>
  <c r="Q34" i="1"/>
  <c r="AB34" i="1" s="1"/>
  <c r="BA34" i="1" s="1"/>
  <c r="Q35" i="1"/>
  <c r="AB35" i="1" s="1"/>
  <c r="BA35" i="1" s="1"/>
  <c r="Q36" i="1"/>
  <c r="AB36" i="1" s="1"/>
  <c r="BA36" i="1" s="1"/>
  <c r="Q37" i="1"/>
  <c r="AB37" i="1" s="1"/>
  <c r="BA37" i="1" s="1"/>
  <c r="Q38" i="1"/>
  <c r="AB38" i="1" s="1"/>
  <c r="BA38" i="1" s="1"/>
  <c r="Q39" i="1"/>
  <c r="AB39" i="1" s="1"/>
  <c r="BA39" i="1" s="1"/>
  <c r="Q40" i="1"/>
  <c r="AB40" i="1" s="1"/>
  <c r="BA40" i="1" s="1"/>
  <c r="Q41" i="1"/>
  <c r="AB41" i="1" s="1"/>
  <c r="BA41" i="1" s="1"/>
  <c r="Q42" i="1"/>
  <c r="AB42" i="1" s="1"/>
  <c r="BA42" i="1" s="1"/>
  <c r="Q43" i="1"/>
  <c r="AB43" i="1" s="1"/>
  <c r="BA43" i="1" s="1"/>
  <c r="Q44" i="1"/>
  <c r="AB44" i="1" s="1"/>
  <c r="BA44" i="1" s="1"/>
  <c r="Q45" i="1"/>
  <c r="AB45" i="1" s="1"/>
  <c r="BA45" i="1" s="1"/>
  <c r="Q46" i="1"/>
  <c r="AB46" i="1" s="1"/>
  <c r="BA46" i="1" s="1"/>
  <c r="Q47" i="1"/>
  <c r="AB47" i="1" s="1"/>
  <c r="BA47" i="1" s="1"/>
  <c r="Q48" i="1"/>
  <c r="AB48" i="1" s="1"/>
  <c r="BA48" i="1" s="1"/>
  <c r="Q49" i="1"/>
  <c r="AB49" i="1" s="1"/>
  <c r="BA49" i="1" s="1"/>
  <c r="Q50" i="1"/>
  <c r="AB50" i="1" s="1"/>
  <c r="BA50" i="1" s="1"/>
  <c r="Q51" i="1"/>
  <c r="AB51" i="1" s="1"/>
  <c r="BA51" i="1" s="1"/>
  <c r="Q52" i="1"/>
  <c r="AB52" i="1" s="1"/>
  <c r="BA52" i="1" s="1"/>
  <c r="Q53" i="1"/>
  <c r="AB53" i="1" s="1"/>
  <c r="BA53" i="1" s="1"/>
  <c r="Q54" i="1"/>
  <c r="AB54" i="1" s="1"/>
  <c r="BA54" i="1" s="1"/>
  <c r="Q55" i="1"/>
  <c r="AB55" i="1" s="1"/>
  <c r="BA55" i="1" s="1"/>
  <c r="Q56" i="1"/>
  <c r="AB56" i="1" s="1"/>
  <c r="BA56" i="1" s="1"/>
  <c r="Q57" i="1"/>
  <c r="AB57" i="1" s="1"/>
  <c r="BA57" i="1" s="1"/>
  <c r="Q58" i="1"/>
  <c r="AB58" i="1" s="1"/>
  <c r="BA58" i="1" s="1"/>
  <c r="Q59" i="1"/>
  <c r="AB59" i="1" s="1"/>
  <c r="BA59" i="1" s="1"/>
  <c r="Q60" i="1"/>
  <c r="AB60" i="1" s="1"/>
  <c r="BA60" i="1" s="1"/>
  <c r="Q61" i="1"/>
  <c r="AB61" i="1" s="1"/>
  <c r="BA61" i="1" s="1"/>
  <c r="Q62" i="1"/>
  <c r="AB62" i="1" s="1"/>
  <c r="BA62" i="1" s="1"/>
  <c r="Q63" i="1"/>
  <c r="AB63" i="1" s="1"/>
  <c r="BA63" i="1" s="1"/>
  <c r="Q64" i="1"/>
  <c r="AB64" i="1" s="1"/>
  <c r="BA64" i="1" s="1"/>
  <c r="Q65" i="1"/>
  <c r="AB65" i="1" s="1"/>
  <c r="BA65" i="1" s="1"/>
  <c r="Q66" i="1"/>
  <c r="AB66" i="1" s="1"/>
  <c r="BA66" i="1" s="1"/>
  <c r="Q67" i="1"/>
  <c r="AB67" i="1" s="1"/>
  <c r="BA67" i="1" s="1"/>
  <c r="Q68" i="1"/>
  <c r="AB68" i="1" s="1"/>
  <c r="BA68" i="1" s="1"/>
  <c r="Q69" i="1"/>
  <c r="AB69" i="1" s="1"/>
  <c r="BA69" i="1" s="1"/>
  <c r="Q70" i="1"/>
  <c r="AB70" i="1" s="1"/>
  <c r="BA70" i="1" s="1"/>
  <c r="Q71" i="1"/>
  <c r="AB71" i="1" s="1"/>
  <c r="BA71" i="1" s="1"/>
  <c r="Q72" i="1"/>
  <c r="AB72" i="1" s="1"/>
  <c r="BA72" i="1" s="1"/>
  <c r="Q73" i="1"/>
  <c r="AB73" i="1" s="1"/>
  <c r="BA73" i="1" s="1"/>
  <c r="Q74" i="1"/>
  <c r="AB74" i="1" s="1"/>
  <c r="BA74" i="1" s="1"/>
  <c r="Q75" i="1"/>
  <c r="AB75" i="1" s="1"/>
  <c r="BA75" i="1" s="1"/>
  <c r="Q76" i="1"/>
  <c r="AB76" i="1" s="1"/>
  <c r="BA76" i="1" s="1"/>
  <c r="Q77" i="1"/>
  <c r="AB77" i="1" s="1"/>
  <c r="BA77" i="1" s="1"/>
  <c r="Q78" i="1"/>
  <c r="AB78" i="1" s="1"/>
  <c r="BA78" i="1" s="1"/>
  <c r="Q79" i="1"/>
  <c r="AB79" i="1" s="1"/>
  <c r="BA79" i="1" s="1"/>
  <c r="Q80" i="1"/>
  <c r="AB80" i="1" s="1"/>
  <c r="BA80" i="1" s="1"/>
  <c r="Q81" i="1"/>
  <c r="AB81" i="1" s="1"/>
  <c r="BA81" i="1" s="1"/>
  <c r="Q82" i="1"/>
  <c r="AB82" i="1" s="1"/>
  <c r="BA82" i="1" s="1"/>
  <c r="Q83" i="1"/>
  <c r="AB83" i="1" s="1"/>
  <c r="BA83" i="1" s="1"/>
  <c r="Q84" i="1"/>
  <c r="AB84" i="1" s="1"/>
  <c r="BA84" i="1" s="1"/>
  <c r="Q85" i="1"/>
  <c r="AB85" i="1" s="1"/>
  <c r="BA85" i="1" s="1"/>
  <c r="Q86" i="1"/>
  <c r="AB86" i="1" s="1"/>
  <c r="BA86" i="1" s="1"/>
  <c r="Q87" i="1"/>
  <c r="AB87" i="1" s="1"/>
  <c r="BA87" i="1" s="1"/>
  <c r="Q88" i="1"/>
  <c r="AB88" i="1" s="1"/>
  <c r="BA88" i="1" s="1"/>
  <c r="Q89" i="1"/>
  <c r="AB89" i="1" s="1"/>
  <c r="BA89" i="1" s="1"/>
  <c r="Q90" i="1"/>
  <c r="AB90" i="1" s="1"/>
  <c r="BA90" i="1" s="1"/>
  <c r="Q91" i="1"/>
  <c r="AB91" i="1" s="1"/>
  <c r="BA91" i="1" s="1"/>
  <c r="Q92" i="1"/>
  <c r="AB92" i="1" s="1"/>
  <c r="BA92" i="1" s="1"/>
  <c r="Q93" i="1"/>
  <c r="AB93" i="1" s="1"/>
  <c r="BA93" i="1" s="1"/>
  <c r="Q94" i="1"/>
  <c r="AB94" i="1" s="1"/>
  <c r="BA94" i="1" s="1"/>
  <c r="Q95" i="1"/>
  <c r="AB95" i="1" s="1"/>
  <c r="BA95" i="1" s="1"/>
  <c r="Q96" i="1"/>
  <c r="AB96" i="1" s="1"/>
  <c r="BA96" i="1" s="1"/>
  <c r="Q97" i="1"/>
  <c r="AB97" i="1" s="1"/>
  <c r="BA97" i="1" s="1"/>
  <c r="Q98" i="1"/>
  <c r="AB98" i="1" s="1"/>
  <c r="BA98" i="1" s="1"/>
  <c r="Q99" i="1"/>
  <c r="AB99" i="1" s="1"/>
  <c r="BA99" i="1" s="1"/>
  <c r="Q100" i="1"/>
  <c r="AB100" i="1" s="1"/>
  <c r="BA100" i="1" s="1"/>
  <c r="Q101" i="1"/>
  <c r="AB101" i="1" s="1"/>
  <c r="BA101" i="1" s="1"/>
  <c r="Q102" i="1"/>
  <c r="AB102" i="1" s="1"/>
  <c r="BA102" i="1" s="1"/>
  <c r="Q103" i="1"/>
  <c r="AB103" i="1" s="1"/>
  <c r="BA103" i="1" s="1"/>
  <c r="Q104" i="1"/>
  <c r="AB104" i="1" s="1"/>
  <c r="BA104" i="1" s="1"/>
  <c r="Q105" i="1"/>
  <c r="AB105" i="1" s="1"/>
  <c r="BA105" i="1" s="1"/>
  <c r="Q106" i="1"/>
  <c r="AB106" i="1" s="1"/>
  <c r="BA106" i="1" s="1"/>
  <c r="Q107" i="1"/>
  <c r="AB107" i="1" s="1"/>
  <c r="BA107" i="1" s="1"/>
  <c r="Q108" i="1"/>
  <c r="AB108" i="1" s="1"/>
  <c r="BA108" i="1" s="1"/>
  <c r="Q109" i="1"/>
  <c r="AB109" i="1" s="1"/>
  <c r="BA109" i="1" s="1"/>
  <c r="Q110" i="1"/>
  <c r="AB110" i="1" s="1"/>
  <c r="BA110" i="1" s="1"/>
  <c r="Q111" i="1"/>
  <c r="AB111" i="1" s="1"/>
  <c r="BA111" i="1" s="1"/>
  <c r="Q112" i="1"/>
  <c r="AB112" i="1" s="1"/>
  <c r="BA112" i="1" s="1"/>
  <c r="Q113" i="1"/>
  <c r="AB113" i="1" s="1"/>
  <c r="BA113" i="1" s="1"/>
  <c r="Q114" i="1"/>
  <c r="AB114" i="1" s="1"/>
  <c r="BA114" i="1" s="1"/>
  <c r="Q115" i="1"/>
  <c r="AB115" i="1" s="1"/>
  <c r="BA115" i="1" s="1"/>
  <c r="Q116" i="1"/>
  <c r="AB116" i="1" s="1"/>
  <c r="BA116" i="1" s="1"/>
  <c r="Q117" i="1"/>
  <c r="AB117" i="1" s="1"/>
  <c r="BA117" i="1" s="1"/>
  <c r="Q118" i="1"/>
  <c r="AB118" i="1" s="1"/>
  <c r="BA118" i="1" s="1"/>
  <c r="Q119" i="1"/>
  <c r="AB119" i="1" s="1"/>
  <c r="BA119" i="1" s="1"/>
  <c r="Q120" i="1"/>
  <c r="AB120" i="1" s="1"/>
  <c r="BA120" i="1" s="1"/>
  <c r="Q121" i="1"/>
  <c r="AB121" i="1" s="1"/>
  <c r="BA121" i="1" s="1"/>
  <c r="Q122" i="1"/>
  <c r="AB122" i="1" s="1"/>
  <c r="BA122" i="1" s="1"/>
  <c r="Q123" i="1"/>
  <c r="AB123" i="1" s="1"/>
  <c r="BA123" i="1" s="1"/>
  <c r="Q124" i="1"/>
  <c r="AB124" i="1" s="1"/>
  <c r="BA124" i="1" s="1"/>
  <c r="Q125" i="1"/>
  <c r="AB125" i="1" s="1"/>
  <c r="BA125" i="1" s="1"/>
  <c r="Q126" i="1"/>
  <c r="AB126" i="1" s="1"/>
  <c r="BA126" i="1" s="1"/>
  <c r="Q127" i="1"/>
  <c r="AB127" i="1" s="1"/>
  <c r="BA127" i="1" s="1"/>
  <c r="Q128" i="1"/>
  <c r="AB128" i="1" s="1"/>
  <c r="BA128" i="1" s="1"/>
  <c r="Q129" i="1"/>
  <c r="AB129" i="1" s="1"/>
  <c r="BA129" i="1" s="1"/>
  <c r="Q130" i="1"/>
  <c r="AB130" i="1" s="1"/>
  <c r="BA130" i="1" s="1"/>
  <c r="Q131" i="1"/>
  <c r="AB131" i="1" s="1"/>
  <c r="BA131" i="1" s="1"/>
  <c r="Q132" i="1"/>
  <c r="AB132" i="1" s="1"/>
  <c r="BA132" i="1" s="1"/>
  <c r="Q133" i="1"/>
  <c r="AB133" i="1" s="1"/>
  <c r="BA133" i="1" s="1"/>
  <c r="Q134" i="1"/>
  <c r="AB134" i="1" s="1"/>
  <c r="BA134" i="1" s="1"/>
  <c r="Q135" i="1"/>
  <c r="AB135" i="1" s="1"/>
  <c r="BA135" i="1" s="1"/>
  <c r="Q136" i="1"/>
  <c r="AB136" i="1" s="1"/>
  <c r="BA136" i="1" s="1"/>
  <c r="Q137" i="1"/>
  <c r="AB137" i="1" s="1"/>
  <c r="BA137" i="1" s="1"/>
  <c r="Q138" i="1"/>
  <c r="AB138" i="1" s="1"/>
  <c r="BA138" i="1" s="1"/>
  <c r="Q139" i="1"/>
  <c r="AB139" i="1" s="1"/>
  <c r="BA139" i="1" s="1"/>
  <c r="Q140" i="1"/>
  <c r="AB140" i="1" s="1"/>
  <c r="BA140" i="1" s="1"/>
  <c r="Q141" i="1"/>
  <c r="AB141" i="1" s="1"/>
  <c r="BA141" i="1" s="1"/>
  <c r="Q142" i="1"/>
  <c r="AB142" i="1" s="1"/>
  <c r="BA142" i="1" s="1"/>
  <c r="Q143" i="1"/>
  <c r="AB143" i="1" s="1"/>
  <c r="BA143" i="1" s="1"/>
  <c r="Q144" i="1"/>
  <c r="AB144" i="1" s="1"/>
  <c r="BA144" i="1" s="1"/>
  <c r="Q145" i="1"/>
  <c r="AB145" i="1" s="1"/>
  <c r="BA145" i="1" s="1"/>
  <c r="Q146" i="1"/>
  <c r="AB146" i="1" s="1"/>
  <c r="BA146" i="1" s="1"/>
  <c r="Q147" i="1"/>
  <c r="AB147" i="1" s="1"/>
  <c r="BA147" i="1" s="1"/>
  <c r="Q148" i="1"/>
  <c r="AB148" i="1" s="1"/>
  <c r="BA148" i="1" s="1"/>
  <c r="Q149" i="1"/>
  <c r="AB149" i="1" s="1"/>
  <c r="BA149" i="1" s="1"/>
  <c r="Q150" i="1"/>
  <c r="AB150" i="1" s="1"/>
  <c r="BA150" i="1" s="1"/>
  <c r="Q151" i="1"/>
  <c r="AB151" i="1" s="1"/>
  <c r="BA151" i="1" s="1"/>
  <c r="Q152" i="1"/>
  <c r="AB152" i="1" s="1"/>
  <c r="BA152" i="1" s="1"/>
  <c r="Q153" i="1"/>
  <c r="AB153" i="1" s="1"/>
  <c r="BA153" i="1" s="1"/>
  <c r="Q154" i="1"/>
  <c r="AB154" i="1" s="1"/>
  <c r="BA154" i="1" s="1"/>
  <c r="Q155" i="1"/>
  <c r="AB155" i="1" s="1"/>
  <c r="BA155" i="1" s="1"/>
  <c r="Q156" i="1"/>
  <c r="AB156" i="1" s="1"/>
  <c r="BA156" i="1" s="1"/>
  <c r="Q157" i="1"/>
  <c r="AB157" i="1" s="1"/>
  <c r="BA157" i="1" s="1"/>
  <c r="Q158" i="1"/>
  <c r="AB158" i="1" s="1"/>
  <c r="BA158" i="1" s="1"/>
  <c r="Q159" i="1"/>
  <c r="AB159" i="1" s="1"/>
  <c r="BA159" i="1" s="1"/>
  <c r="Q160" i="1"/>
  <c r="AB160" i="1" s="1"/>
  <c r="BA160" i="1" s="1"/>
  <c r="Q161" i="1"/>
  <c r="AB161" i="1" s="1"/>
  <c r="BA161" i="1" s="1"/>
  <c r="Q162" i="1"/>
  <c r="AB162" i="1" s="1"/>
  <c r="BA162" i="1" s="1"/>
  <c r="Q163" i="1"/>
  <c r="AB163" i="1" s="1"/>
  <c r="BA163" i="1" s="1"/>
  <c r="Q164" i="1"/>
  <c r="AB164" i="1" s="1"/>
  <c r="BA164" i="1" s="1"/>
  <c r="Q165" i="1"/>
  <c r="AB165" i="1" s="1"/>
  <c r="BA165" i="1" s="1"/>
  <c r="Q166" i="1"/>
  <c r="AB166" i="1" s="1"/>
  <c r="BA166" i="1" s="1"/>
  <c r="Q167" i="1"/>
  <c r="AB167" i="1" s="1"/>
  <c r="BA167" i="1" s="1"/>
  <c r="Q168" i="1"/>
  <c r="AB168" i="1" s="1"/>
  <c r="BA168" i="1" s="1"/>
  <c r="Q169" i="1"/>
  <c r="AB169" i="1" s="1"/>
  <c r="BA169" i="1" s="1"/>
  <c r="Q170" i="1"/>
  <c r="AB170" i="1" s="1"/>
  <c r="BA170" i="1" s="1"/>
  <c r="Q171" i="1"/>
  <c r="AB171" i="1" s="1"/>
  <c r="BA171" i="1" s="1"/>
  <c r="Q172" i="1"/>
  <c r="AB172" i="1" s="1"/>
  <c r="BA172" i="1" s="1"/>
  <c r="Q173" i="1"/>
  <c r="AB173" i="1" s="1"/>
  <c r="BA173" i="1" s="1"/>
  <c r="Q174" i="1"/>
  <c r="AB174" i="1" s="1"/>
  <c r="BA174" i="1" s="1"/>
  <c r="Q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1" i="1"/>
  <c r="I177" i="1" s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1" i="1"/>
  <c r="H177" i="1" s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1" i="1"/>
  <c r="G177" i="1" s="1"/>
  <c r="F12" i="1"/>
  <c r="J12" i="1" s="1"/>
  <c r="F13" i="1"/>
  <c r="J13" i="1" s="1"/>
  <c r="F14" i="1"/>
  <c r="J14" i="1" s="1"/>
  <c r="F15" i="1"/>
  <c r="J15" i="1" s="1"/>
  <c r="F16" i="1"/>
  <c r="J16" i="1" s="1"/>
  <c r="F17" i="1"/>
  <c r="J17" i="1" s="1"/>
  <c r="F18" i="1"/>
  <c r="J18" i="1" s="1"/>
  <c r="F19" i="1"/>
  <c r="J19" i="1" s="1"/>
  <c r="F20" i="1"/>
  <c r="J20" i="1" s="1"/>
  <c r="F21" i="1"/>
  <c r="J21" i="1" s="1"/>
  <c r="F22" i="1"/>
  <c r="J22" i="1" s="1"/>
  <c r="F23" i="1"/>
  <c r="J23" i="1" s="1"/>
  <c r="F24" i="1"/>
  <c r="J24" i="1" s="1"/>
  <c r="F25" i="1"/>
  <c r="J25" i="1" s="1"/>
  <c r="F26" i="1"/>
  <c r="J26" i="1" s="1"/>
  <c r="F27" i="1"/>
  <c r="J27" i="1" s="1"/>
  <c r="F28" i="1"/>
  <c r="J28" i="1" s="1"/>
  <c r="F29" i="1"/>
  <c r="J29" i="1" s="1"/>
  <c r="F30" i="1"/>
  <c r="J30" i="1" s="1"/>
  <c r="F31" i="1"/>
  <c r="J31" i="1" s="1"/>
  <c r="F32" i="1"/>
  <c r="J32" i="1" s="1"/>
  <c r="F33" i="1"/>
  <c r="J33" i="1" s="1"/>
  <c r="F34" i="1"/>
  <c r="J34" i="1" s="1"/>
  <c r="F35" i="1"/>
  <c r="J35" i="1" s="1"/>
  <c r="F36" i="1"/>
  <c r="J36" i="1" s="1"/>
  <c r="F37" i="1"/>
  <c r="J37" i="1" s="1"/>
  <c r="F38" i="1"/>
  <c r="J38" i="1" s="1"/>
  <c r="F39" i="1"/>
  <c r="J39" i="1" s="1"/>
  <c r="F40" i="1"/>
  <c r="J40" i="1" s="1"/>
  <c r="F41" i="1"/>
  <c r="J41" i="1" s="1"/>
  <c r="F42" i="1"/>
  <c r="J42" i="1" s="1"/>
  <c r="F43" i="1"/>
  <c r="J43" i="1" s="1"/>
  <c r="F44" i="1"/>
  <c r="J44" i="1" s="1"/>
  <c r="F45" i="1"/>
  <c r="J45" i="1" s="1"/>
  <c r="F46" i="1"/>
  <c r="J46" i="1" s="1"/>
  <c r="F47" i="1"/>
  <c r="J47" i="1" s="1"/>
  <c r="F48" i="1"/>
  <c r="J48" i="1" s="1"/>
  <c r="F49" i="1"/>
  <c r="J49" i="1" s="1"/>
  <c r="F50" i="1"/>
  <c r="J50" i="1" s="1"/>
  <c r="F51" i="1"/>
  <c r="J51" i="1" s="1"/>
  <c r="F52" i="1"/>
  <c r="J52" i="1" s="1"/>
  <c r="F53" i="1"/>
  <c r="J53" i="1" s="1"/>
  <c r="F54" i="1"/>
  <c r="J54" i="1" s="1"/>
  <c r="F55" i="1"/>
  <c r="J55" i="1" s="1"/>
  <c r="F56" i="1"/>
  <c r="J56" i="1" s="1"/>
  <c r="F57" i="1"/>
  <c r="J57" i="1" s="1"/>
  <c r="F58" i="1"/>
  <c r="J58" i="1" s="1"/>
  <c r="F59" i="1"/>
  <c r="J59" i="1" s="1"/>
  <c r="F60" i="1"/>
  <c r="J60" i="1" s="1"/>
  <c r="F61" i="1"/>
  <c r="J61" i="1" s="1"/>
  <c r="F62" i="1"/>
  <c r="J62" i="1" s="1"/>
  <c r="F63" i="1"/>
  <c r="J63" i="1" s="1"/>
  <c r="F64" i="1"/>
  <c r="J64" i="1" s="1"/>
  <c r="F65" i="1"/>
  <c r="J65" i="1" s="1"/>
  <c r="F66" i="1"/>
  <c r="J66" i="1" s="1"/>
  <c r="F67" i="1"/>
  <c r="J67" i="1" s="1"/>
  <c r="F68" i="1"/>
  <c r="J68" i="1" s="1"/>
  <c r="F69" i="1"/>
  <c r="J69" i="1" s="1"/>
  <c r="F70" i="1"/>
  <c r="J70" i="1" s="1"/>
  <c r="F71" i="1"/>
  <c r="J71" i="1" s="1"/>
  <c r="F72" i="1"/>
  <c r="J72" i="1" s="1"/>
  <c r="F73" i="1"/>
  <c r="J73" i="1" s="1"/>
  <c r="F74" i="1"/>
  <c r="J74" i="1" s="1"/>
  <c r="F75" i="1"/>
  <c r="J75" i="1" s="1"/>
  <c r="F76" i="1"/>
  <c r="J76" i="1" s="1"/>
  <c r="F77" i="1"/>
  <c r="J77" i="1" s="1"/>
  <c r="F78" i="1"/>
  <c r="J78" i="1" s="1"/>
  <c r="F79" i="1"/>
  <c r="J79" i="1" s="1"/>
  <c r="F80" i="1"/>
  <c r="J80" i="1" s="1"/>
  <c r="F81" i="1"/>
  <c r="J81" i="1" s="1"/>
  <c r="F82" i="1"/>
  <c r="J82" i="1" s="1"/>
  <c r="F83" i="1"/>
  <c r="J83" i="1" s="1"/>
  <c r="F84" i="1"/>
  <c r="J84" i="1" s="1"/>
  <c r="F85" i="1"/>
  <c r="J85" i="1" s="1"/>
  <c r="F86" i="1"/>
  <c r="J86" i="1" s="1"/>
  <c r="F87" i="1"/>
  <c r="J87" i="1" s="1"/>
  <c r="F88" i="1"/>
  <c r="J88" i="1" s="1"/>
  <c r="F89" i="1"/>
  <c r="J89" i="1" s="1"/>
  <c r="F90" i="1"/>
  <c r="J90" i="1" s="1"/>
  <c r="F91" i="1"/>
  <c r="J91" i="1" s="1"/>
  <c r="F92" i="1"/>
  <c r="J92" i="1" s="1"/>
  <c r="F93" i="1"/>
  <c r="J93" i="1" s="1"/>
  <c r="F94" i="1"/>
  <c r="J94" i="1" s="1"/>
  <c r="F95" i="1"/>
  <c r="J95" i="1" s="1"/>
  <c r="F96" i="1"/>
  <c r="J96" i="1" s="1"/>
  <c r="F97" i="1"/>
  <c r="J97" i="1" s="1"/>
  <c r="F98" i="1"/>
  <c r="J98" i="1" s="1"/>
  <c r="F99" i="1"/>
  <c r="J99" i="1" s="1"/>
  <c r="F100" i="1"/>
  <c r="J100" i="1" s="1"/>
  <c r="F101" i="1"/>
  <c r="J101" i="1" s="1"/>
  <c r="F102" i="1"/>
  <c r="J102" i="1" s="1"/>
  <c r="F103" i="1"/>
  <c r="J103" i="1" s="1"/>
  <c r="F104" i="1"/>
  <c r="J104" i="1" s="1"/>
  <c r="F105" i="1"/>
  <c r="J105" i="1" s="1"/>
  <c r="F106" i="1"/>
  <c r="J106" i="1" s="1"/>
  <c r="F107" i="1"/>
  <c r="J107" i="1" s="1"/>
  <c r="F108" i="1"/>
  <c r="J108" i="1" s="1"/>
  <c r="F109" i="1"/>
  <c r="J109" i="1" s="1"/>
  <c r="F110" i="1"/>
  <c r="J110" i="1" s="1"/>
  <c r="F111" i="1"/>
  <c r="J111" i="1" s="1"/>
  <c r="F112" i="1"/>
  <c r="J112" i="1" s="1"/>
  <c r="F113" i="1"/>
  <c r="J113" i="1" s="1"/>
  <c r="F114" i="1"/>
  <c r="J114" i="1" s="1"/>
  <c r="F115" i="1"/>
  <c r="J115" i="1" s="1"/>
  <c r="F116" i="1"/>
  <c r="J116" i="1" s="1"/>
  <c r="F117" i="1"/>
  <c r="J117" i="1" s="1"/>
  <c r="F118" i="1"/>
  <c r="J118" i="1" s="1"/>
  <c r="F119" i="1"/>
  <c r="J119" i="1" s="1"/>
  <c r="F120" i="1"/>
  <c r="J120" i="1" s="1"/>
  <c r="F121" i="1"/>
  <c r="J121" i="1" s="1"/>
  <c r="F122" i="1"/>
  <c r="J122" i="1" s="1"/>
  <c r="F123" i="1"/>
  <c r="J123" i="1" s="1"/>
  <c r="F124" i="1"/>
  <c r="J124" i="1" s="1"/>
  <c r="F125" i="1"/>
  <c r="J125" i="1" s="1"/>
  <c r="F126" i="1"/>
  <c r="J126" i="1" s="1"/>
  <c r="F127" i="1"/>
  <c r="J127" i="1" s="1"/>
  <c r="F128" i="1"/>
  <c r="J128" i="1" s="1"/>
  <c r="F129" i="1"/>
  <c r="J129" i="1" s="1"/>
  <c r="F130" i="1"/>
  <c r="J130" i="1" s="1"/>
  <c r="F131" i="1"/>
  <c r="J131" i="1" s="1"/>
  <c r="F132" i="1"/>
  <c r="J132" i="1" s="1"/>
  <c r="F133" i="1"/>
  <c r="J133" i="1" s="1"/>
  <c r="F134" i="1"/>
  <c r="J134" i="1" s="1"/>
  <c r="F135" i="1"/>
  <c r="J135" i="1" s="1"/>
  <c r="F136" i="1"/>
  <c r="J136" i="1" s="1"/>
  <c r="F137" i="1"/>
  <c r="J137" i="1" s="1"/>
  <c r="F138" i="1"/>
  <c r="J138" i="1" s="1"/>
  <c r="F139" i="1"/>
  <c r="J139" i="1" s="1"/>
  <c r="F140" i="1"/>
  <c r="J140" i="1" s="1"/>
  <c r="F141" i="1"/>
  <c r="J141" i="1" s="1"/>
  <c r="F142" i="1"/>
  <c r="J142" i="1" s="1"/>
  <c r="F143" i="1"/>
  <c r="J143" i="1" s="1"/>
  <c r="F144" i="1"/>
  <c r="J144" i="1" s="1"/>
  <c r="F145" i="1"/>
  <c r="J145" i="1" s="1"/>
  <c r="F146" i="1"/>
  <c r="J146" i="1" s="1"/>
  <c r="F147" i="1"/>
  <c r="J147" i="1" s="1"/>
  <c r="F148" i="1"/>
  <c r="J148" i="1" s="1"/>
  <c r="F149" i="1"/>
  <c r="J149" i="1" s="1"/>
  <c r="F150" i="1"/>
  <c r="J150" i="1" s="1"/>
  <c r="F151" i="1"/>
  <c r="J151" i="1" s="1"/>
  <c r="F152" i="1"/>
  <c r="J152" i="1" s="1"/>
  <c r="F153" i="1"/>
  <c r="J153" i="1" s="1"/>
  <c r="F154" i="1"/>
  <c r="J154" i="1" s="1"/>
  <c r="F155" i="1"/>
  <c r="J155" i="1" s="1"/>
  <c r="F156" i="1"/>
  <c r="J156" i="1" s="1"/>
  <c r="F157" i="1"/>
  <c r="J157" i="1" s="1"/>
  <c r="F158" i="1"/>
  <c r="J158" i="1" s="1"/>
  <c r="F159" i="1"/>
  <c r="J159" i="1" s="1"/>
  <c r="F160" i="1"/>
  <c r="J160" i="1" s="1"/>
  <c r="F161" i="1"/>
  <c r="J161" i="1" s="1"/>
  <c r="F162" i="1"/>
  <c r="J162" i="1" s="1"/>
  <c r="F163" i="1"/>
  <c r="J163" i="1" s="1"/>
  <c r="F164" i="1"/>
  <c r="J164" i="1" s="1"/>
  <c r="F165" i="1"/>
  <c r="J165" i="1" s="1"/>
  <c r="F166" i="1"/>
  <c r="J166" i="1" s="1"/>
  <c r="F167" i="1"/>
  <c r="J167" i="1" s="1"/>
  <c r="F168" i="1"/>
  <c r="J168" i="1" s="1"/>
  <c r="F169" i="1"/>
  <c r="J169" i="1" s="1"/>
  <c r="F170" i="1"/>
  <c r="J170" i="1" s="1"/>
  <c r="F171" i="1"/>
  <c r="J171" i="1" s="1"/>
  <c r="F172" i="1"/>
  <c r="J172" i="1" s="1"/>
  <c r="F173" i="1"/>
  <c r="J173" i="1" s="1"/>
  <c r="F174" i="1"/>
  <c r="J174" i="1" s="1"/>
  <c r="F11" i="1"/>
  <c r="F177" i="1" s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1" i="1"/>
  <c r="C5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EQ5" i="23"/>
  <c r="ER5" i="23"/>
  <c r="ES5" i="23"/>
  <c r="ET5" i="23"/>
  <c r="EU5" i="23"/>
  <c r="EV5" i="23"/>
  <c r="EW5" i="23"/>
  <c r="EX5" i="23"/>
  <c r="EY5" i="23"/>
  <c r="EZ5" i="23"/>
  <c r="FA5" i="23"/>
  <c r="FB5" i="23"/>
  <c r="FC5" i="23"/>
  <c r="FD5" i="23"/>
  <c r="FE5" i="23"/>
  <c r="FF5" i="23"/>
  <c r="FG5" i="23"/>
  <c r="FH5" i="23"/>
  <c r="FI5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AH6" i="23"/>
  <c r="AI6" i="23"/>
  <c r="AJ6" i="23"/>
  <c r="AK6" i="23"/>
  <c r="AL6" i="23"/>
  <c r="AM6" i="23"/>
  <c r="AN6" i="23"/>
  <c r="AO6" i="23"/>
  <c r="AP6" i="23"/>
  <c r="AQ6" i="23"/>
  <c r="AR6" i="23"/>
  <c r="AS6" i="23"/>
  <c r="AT6" i="23"/>
  <c r="AU6" i="23"/>
  <c r="AV6" i="23"/>
  <c r="AW6" i="23"/>
  <c r="AX6" i="23"/>
  <c r="AY6" i="23"/>
  <c r="AZ6" i="23"/>
  <c r="BA6" i="23"/>
  <c r="BB6" i="23"/>
  <c r="BC6" i="23"/>
  <c r="BD6" i="23"/>
  <c r="BE6" i="23"/>
  <c r="BF6" i="23"/>
  <c r="BG6" i="23"/>
  <c r="BH6" i="23"/>
  <c r="BI6" i="23"/>
  <c r="BJ6" i="23"/>
  <c r="BK6" i="23"/>
  <c r="BL6" i="23"/>
  <c r="BM6" i="23"/>
  <c r="BN6" i="23"/>
  <c r="BO6" i="23"/>
  <c r="BP6" i="23"/>
  <c r="BQ6" i="23"/>
  <c r="BR6" i="23"/>
  <c r="BS6" i="23"/>
  <c r="BT6" i="23"/>
  <c r="BU6" i="23"/>
  <c r="BV6" i="23"/>
  <c r="BW6" i="23"/>
  <c r="BX6" i="23"/>
  <c r="BY6" i="23"/>
  <c r="BZ6" i="23"/>
  <c r="CA6" i="23"/>
  <c r="CB6" i="23"/>
  <c r="CC6" i="23"/>
  <c r="CD6" i="23"/>
  <c r="CE6" i="23"/>
  <c r="CF6" i="23"/>
  <c r="CG6" i="23"/>
  <c r="CH6" i="23"/>
  <c r="CI6" i="23"/>
  <c r="CJ6" i="23"/>
  <c r="CK6" i="23"/>
  <c r="CL6" i="23"/>
  <c r="CM6" i="23"/>
  <c r="CN6" i="23"/>
  <c r="CO6" i="23"/>
  <c r="CP6" i="23"/>
  <c r="CQ6" i="23"/>
  <c r="CR6" i="23"/>
  <c r="CS6" i="23"/>
  <c r="CT6" i="23"/>
  <c r="CU6" i="23"/>
  <c r="CV6" i="23"/>
  <c r="CW6" i="23"/>
  <c r="CX6" i="23"/>
  <c r="CY6" i="23"/>
  <c r="CZ6" i="23"/>
  <c r="DA6" i="23"/>
  <c r="DB6" i="23"/>
  <c r="DC6" i="23"/>
  <c r="DD6" i="23"/>
  <c r="DE6" i="23"/>
  <c r="DF6" i="23"/>
  <c r="DG6" i="23"/>
  <c r="DH6" i="23"/>
  <c r="DI6" i="23"/>
  <c r="DJ6" i="23"/>
  <c r="DK6" i="23"/>
  <c r="DL6" i="23"/>
  <c r="DM6" i="23"/>
  <c r="DN6" i="23"/>
  <c r="DO6" i="23"/>
  <c r="DP6" i="23"/>
  <c r="DQ6" i="23"/>
  <c r="DR6" i="23"/>
  <c r="DS6" i="23"/>
  <c r="DT6" i="23"/>
  <c r="DU6" i="23"/>
  <c r="DV6" i="23"/>
  <c r="DW6" i="23"/>
  <c r="DX6" i="23"/>
  <c r="DY6" i="23"/>
  <c r="DZ6" i="23"/>
  <c r="EA6" i="23"/>
  <c r="EB6" i="23"/>
  <c r="EC6" i="23"/>
  <c r="ED6" i="23"/>
  <c r="EE6" i="23"/>
  <c r="EF6" i="23"/>
  <c r="EG6" i="23"/>
  <c r="EH6" i="23"/>
  <c r="EI6" i="23"/>
  <c r="EJ6" i="23"/>
  <c r="EK6" i="23"/>
  <c r="EL6" i="23"/>
  <c r="EM6" i="23"/>
  <c r="EN6" i="23"/>
  <c r="EO6" i="23"/>
  <c r="EP6" i="23"/>
  <c r="EQ6" i="23"/>
  <c r="ER6" i="23"/>
  <c r="ES6" i="23"/>
  <c r="ET6" i="23"/>
  <c r="EU6" i="23"/>
  <c r="EV6" i="23"/>
  <c r="EW6" i="23"/>
  <c r="EX6" i="23"/>
  <c r="EY6" i="23"/>
  <c r="EZ6" i="23"/>
  <c r="FA6" i="23"/>
  <c r="FB6" i="23"/>
  <c r="FC6" i="23"/>
  <c r="FD6" i="23"/>
  <c r="FE6" i="23"/>
  <c r="FF6" i="23"/>
  <c r="FG6" i="23"/>
  <c r="FH6" i="23"/>
  <c r="FI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EQ7" i="23"/>
  <c r="ER7" i="23"/>
  <c r="ES7" i="23"/>
  <c r="ET7" i="23"/>
  <c r="EU7" i="23"/>
  <c r="EV7" i="23"/>
  <c r="EW7" i="23"/>
  <c r="EX7" i="23"/>
  <c r="EY7" i="23"/>
  <c r="EZ7" i="23"/>
  <c r="FA7" i="23"/>
  <c r="FB7" i="23"/>
  <c r="FC7" i="23"/>
  <c r="FD7" i="23"/>
  <c r="FE7" i="23"/>
  <c r="FF7" i="23"/>
  <c r="FG7" i="23"/>
  <c r="FH7" i="23"/>
  <c r="FI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EQ8" i="23"/>
  <c r="ER8" i="23"/>
  <c r="ES8" i="23"/>
  <c r="ET8" i="23"/>
  <c r="EU8" i="23"/>
  <c r="EV8" i="23"/>
  <c r="EW8" i="23"/>
  <c r="EX8" i="23"/>
  <c r="EY8" i="23"/>
  <c r="EZ8" i="23"/>
  <c r="FA8" i="23"/>
  <c r="FB8" i="23"/>
  <c r="FC8" i="23"/>
  <c r="FD8" i="23"/>
  <c r="FE8" i="23"/>
  <c r="FF8" i="23"/>
  <c r="FG8" i="23"/>
  <c r="FH8" i="23"/>
  <c r="FI8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AH9" i="23"/>
  <c r="AI9" i="23"/>
  <c r="AJ9" i="23"/>
  <c r="AK9" i="23"/>
  <c r="AL9" i="23"/>
  <c r="AM9" i="23"/>
  <c r="AN9" i="23"/>
  <c r="AO9" i="23"/>
  <c r="AP9" i="23"/>
  <c r="AQ9" i="23"/>
  <c r="AR9" i="23"/>
  <c r="AS9" i="23"/>
  <c r="AT9" i="23"/>
  <c r="AU9" i="23"/>
  <c r="AV9" i="23"/>
  <c r="AW9" i="23"/>
  <c r="AX9" i="23"/>
  <c r="AY9" i="23"/>
  <c r="AZ9" i="23"/>
  <c r="BA9" i="23"/>
  <c r="BB9" i="23"/>
  <c r="BC9" i="23"/>
  <c r="BD9" i="23"/>
  <c r="BE9" i="23"/>
  <c r="BF9" i="23"/>
  <c r="BG9" i="23"/>
  <c r="BH9" i="23"/>
  <c r="BI9" i="23"/>
  <c r="BJ9" i="23"/>
  <c r="BK9" i="23"/>
  <c r="BL9" i="23"/>
  <c r="BM9" i="23"/>
  <c r="BN9" i="23"/>
  <c r="BO9" i="23"/>
  <c r="BP9" i="23"/>
  <c r="BQ9" i="23"/>
  <c r="BR9" i="23"/>
  <c r="BS9" i="23"/>
  <c r="BT9" i="23"/>
  <c r="BU9" i="23"/>
  <c r="BV9" i="23"/>
  <c r="BW9" i="23"/>
  <c r="BX9" i="23"/>
  <c r="BY9" i="23"/>
  <c r="BZ9" i="23"/>
  <c r="CA9" i="23"/>
  <c r="CB9" i="23"/>
  <c r="CC9" i="23"/>
  <c r="CD9" i="23"/>
  <c r="CE9" i="23"/>
  <c r="CF9" i="23"/>
  <c r="CG9" i="23"/>
  <c r="CH9" i="23"/>
  <c r="CI9" i="23"/>
  <c r="CJ9" i="23"/>
  <c r="CK9" i="23"/>
  <c r="CL9" i="23"/>
  <c r="CM9" i="23"/>
  <c r="CN9" i="23"/>
  <c r="CO9" i="23"/>
  <c r="CP9" i="23"/>
  <c r="CQ9" i="23"/>
  <c r="CR9" i="23"/>
  <c r="CS9" i="23"/>
  <c r="CT9" i="23"/>
  <c r="CU9" i="23"/>
  <c r="CV9" i="23"/>
  <c r="CW9" i="23"/>
  <c r="CX9" i="23"/>
  <c r="CY9" i="23"/>
  <c r="CZ9" i="23"/>
  <c r="DA9" i="23"/>
  <c r="DB9" i="23"/>
  <c r="DC9" i="23"/>
  <c r="DD9" i="23"/>
  <c r="DE9" i="23"/>
  <c r="DF9" i="23"/>
  <c r="DG9" i="23"/>
  <c r="DH9" i="23"/>
  <c r="DI9" i="23"/>
  <c r="DJ9" i="23"/>
  <c r="DK9" i="23"/>
  <c r="DL9" i="23"/>
  <c r="DM9" i="23"/>
  <c r="DN9" i="23"/>
  <c r="DO9" i="23"/>
  <c r="DP9" i="23"/>
  <c r="DQ9" i="23"/>
  <c r="DR9" i="23"/>
  <c r="DS9" i="23"/>
  <c r="DT9" i="23"/>
  <c r="DU9" i="23"/>
  <c r="DV9" i="23"/>
  <c r="DW9" i="23"/>
  <c r="DX9" i="23"/>
  <c r="DY9" i="23"/>
  <c r="DZ9" i="23"/>
  <c r="EA9" i="23"/>
  <c r="EB9" i="23"/>
  <c r="EC9" i="23"/>
  <c r="ED9" i="23"/>
  <c r="EE9" i="23"/>
  <c r="EF9" i="23"/>
  <c r="EG9" i="23"/>
  <c r="EH9" i="23"/>
  <c r="EI9" i="23"/>
  <c r="EJ9" i="23"/>
  <c r="EK9" i="23"/>
  <c r="EL9" i="23"/>
  <c r="EM9" i="23"/>
  <c r="EN9" i="23"/>
  <c r="EO9" i="23"/>
  <c r="EP9" i="23"/>
  <c r="EQ9" i="23"/>
  <c r="ER9" i="23"/>
  <c r="ES9" i="23"/>
  <c r="ET9" i="23"/>
  <c r="EU9" i="23"/>
  <c r="EV9" i="23"/>
  <c r="EW9" i="23"/>
  <c r="EX9" i="23"/>
  <c r="EY9" i="23"/>
  <c r="EZ9" i="23"/>
  <c r="FA9" i="23"/>
  <c r="FB9" i="23"/>
  <c r="FC9" i="23"/>
  <c r="FD9" i="23"/>
  <c r="FE9" i="23"/>
  <c r="FF9" i="23"/>
  <c r="FG9" i="23"/>
  <c r="FH9" i="23"/>
  <c r="FI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EQ10" i="23"/>
  <c r="ER10" i="23"/>
  <c r="ES10" i="23"/>
  <c r="ET10" i="23"/>
  <c r="EU10" i="23"/>
  <c r="EV10" i="23"/>
  <c r="EW10" i="23"/>
  <c r="EX10" i="23"/>
  <c r="EY10" i="23"/>
  <c r="EZ10" i="23"/>
  <c r="FA10" i="23"/>
  <c r="FB10" i="23"/>
  <c r="FC10" i="23"/>
  <c r="FD10" i="23"/>
  <c r="FE10" i="23"/>
  <c r="FF10" i="23"/>
  <c r="FG10" i="23"/>
  <c r="FH10" i="23"/>
  <c r="FI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EQ11" i="23"/>
  <c r="ER11" i="23"/>
  <c r="ES11" i="23"/>
  <c r="ET11" i="23"/>
  <c r="EU11" i="23"/>
  <c r="EV11" i="23"/>
  <c r="EW11" i="23"/>
  <c r="EX11" i="23"/>
  <c r="EY11" i="23"/>
  <c r="EZ11" i="23"/>
  <c r="FA11" i="23"/>
  <c r="FB11" i="23"/>
  <c r="FC11" i="23"/>
  <c r="FD11" i="23"/>
  <c r="FE11" i="23"/>
  <c r="FF11" i="23"/>
  <c r="FG11" i="23"/>
  <c r="FH11" i="23"/>
  <c r="FI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EQ12" i="23"/>
  <c r="ER12" i="23"/>
  <c r="ES12" i="23"/>
  <c r="ET12" i="23"/>
  <c r="EU12" i="23"/>
  <c r="EV12" i="23"/>
  <c r="EW12" i="23"/>
  <c r="EX12" i="23"/>
  <c r="EY12" i="23"/>
  <c r="EZ12" i="23"/>
  <c r="FA12" i="23"/>
  <c r="FB12" i="23"/>
  <c r="FC12" i="23"/>
  <c r="FD12" i="23"/>
  <c r="FE12" i="23"/>
  <c r="FF12" i="23"/>
  <c r="FG12" i="23"/>
  <c r="FH12" i="23"/>
  <c r="FI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EQ13" i="23"/>
  <c r="ER13" i="23"/>
  <c r="ES13" i="23"/>
  <c r="ET13" i="23"/>
  <c r="EU13" i="23"/>
  <c r="EV13" i="23"/>
  <c r="EW13" i="23"/>
  <c r="EX13" i="23"/>
  <c r="EY13" i="23"/>
  <c r="EZ13" i="23"/>
  <c r="FA13" i="23"/>
  <c r="FB13" i="23"/>
  <c r="FC13" i="23"/>
  <c r="FD13" i="23"/>
  <c r="FE13" i="23"/>
  <c r="FF13" i="23"/>
  <c r="FG13" i="23"/>
  <c r="FH13" i="23"/>
  <c r="FI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AH14" i="23"/>
  <c r="AI14" i="23"/>
  <c r="AJ14" i="23"/>
  <c r="AK14" i="23"/>
  <c r="AL14" i="23"/>
  <c r="AM14" i="23"/>
  <c r="AN14" i="23"/>
  <c r="AO14" i="23"/>
  <c r="AP14" i="23"/>
  <c r="AQ14" i="23"/>
  <c r="AR14" i="23"/>
  <c r="AS14" i="23"/>
  <c r="AT14" i="23"/>
  <c r="AU14" i="23"/>
  <c r="AV14" i="23"/>
  <c r="AW14" i="23"/>
  <c r="AX14" i="23"/>
  <c r="AY14" i="23"/>
  <c r="AZ14" i="23"/>
  <c r="BA14" i="23"/>
  <c r="BB14" i="23"/>
  <c r="BC14" i="23"/>
  <c r="BD14" i="23"/>
  <c r="BE14" i="23"/>
  <c r="BF14" i="23"/>
  <c r="BG14" i="23"/>
  <c r="BH14" i="23"/>
  <c r="BI14" i="23"/>
  <c r="BJ14" i="23"/>
  <c r="BK14" i="23"/>
  <c r="BL14" i="23"/>
  <c r="BM14" i="23"/>
  <c r="BN14" i="23"/>
  <c r="BO14" i="23"/>
  <c r="BP14" i="23"/>
  <c r="BQ14" i="23"/>
  <c r="BR14" i="23"/>
  <c r="BS14" i="23"/>
  <c r="BT14" i="23"/>
  <c r="BU14" i="23"/>
  <c r="BV14" i="23"/>
  <c r="BW14" i="23"/>
  <c r="BX14" i="23"/>
  <c r="BY14" i="23"/>
  <c r="BZ14" i="23"/>
  <c r="CA14" i="23"/>
  <c r="CB14" i="23"/>
  <c r="CC14" i="23"/>
  <c r="CD14" i="23"/>
  <c r="CE14" i="23"/>
  <c r="CF14" i="23"/>
  <c r="CG14" i="23"/>
  <c r="CH14" i="23"/>
  <c r="CI14" i="23"/>
  <c r="CJ14" i="23"/>
  <c r="CK14" i="23"/>
  <c r="CL14" i="23"/>
  <c r="CM14" i="23"/>
  <c r="CN14" i="23"/>
  <c r="CO14" i="23"/>
  <c r="CP14" i="23"/>
  <c r="CQ14" i="23"/>
  <c r="CR14" i="23"/>
  <c r="CS14" i="23"/>
  <c r="CT14" i="23"/>
  <c r="CU14" i="23"/>
  <c r="CV14" i="23"/>
  <c r="CW14" i="23"/>
  <c r="CX14" i="23"/>
  <c r="CY14" i="23"/>
  <c r="CZ14" i="23"/>
  <c r="DA14" i="23"/>
  <c r="DB14" i="23"/>
  <c r="DC14" i="23"/>
  <c r="DD14" i="23"/>
  <c r="DE14" i="23"/>
  <c r="DF14" i="23"/>
  <c r="DG14" i="23"/>
  <c r="DH14" i="23"/>
  <c r="DI14" i="23"/>
  <c r="DJ14" i="23"/>
  <c r="DK14" i="23"/>
  <c r="DL14" i="23"/>
  <c r="DM14" i="23"/>
  <c r="DN14" i="23"/>
  <c r="DO14" i="23"/>
  <c r="DP14" i="23"/>
  <c r="DQ14" i="23"/>
  <c r="DR14" i="23"/>
  <c r="DS14" i="23"/>
  <c r="DT14" i="23"/>
  <c r="DU14" i="23"/>
  <c r="DV14" i="23"/>
  <c r="DW14" i="23"/>
  <c r="DX14" i="23"/>
  <c r="DY14" i="23"/>
  <c r="DZ14" i="23"/>
  <c r="EA14" i="23"/>
  <c r="EB14" i="23"/>
  <c r="EC14" i="23"/>
  <c r="ED14" i="23"/>
  <c r="EE14" i="23"/>
  <c r="EF14" i="23"/>
  <c r="EG14" i="23"/>
  <c r="EH14" i="23"/>
  <c r="EI14" i="23"/>
  <c r="EJ14" i="23"/>
  <c r="EK14" i="23"/>
  <c r="EL14" i="23"/>
  <c r="EM14" i="23"/>
  <c r="EN14" i="23"/>
  <c r="EO14" i="23"/>
  <c r="EP14" i="23"/>
  <c r="EQ14" i="23"/>
  <c r="ER14" i="23"/>
  <c r="ES14" i="23"/>
  <c r="ET14" i="23"/>
  <c r="EU14" i="23"/>
  <c r="EV14" i="23"/>
  <c r="EW14" i="23"/>
  <c r="EX14" i="23"/>
  <c r="EY14" i="23"/>
  <c r="EZ14" i="23"/>
  <c r="FA14" i="23"/>
  <c r="FB14" i="23"/>
  <c r="FC14" i="23"/>
  <c r="FD14" i="23"/>
  <c r="FE14" i="23"/>
  <c r="FF14" i="23"/>
  <c r="FG14" i="23"/>
  <c r="FH14" i="23"/>
  <c r="FI14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EQ15" i="23"/>
  <c r="ER15" i="23"/>
  <c r="ES15" i="23"/>
  <c r="ET15" i="23"/>
  <c r="EU15" i="23"/>
  <c r="EV15" i="23"/>
  <c r="EW15" i="23"/>
  <c r="EX15" i="23"/>
  <c r="EY15" i="23"/>
  <c r="EZ15" i="23"/>
  <c r="FA15" i="23"/>
  <c r="FB15" i="23"/>
  <c r="FC15" i="23"/>
  <c r="FD15" i="23"/>
  <c r="FE15" i="23"/>
  <c r="FF15" i="23"/>
  <c r="FG15" i="23"/>
  <c r="FH15" i="23"/>
  <c r="FI15" i="23"/>
  <c r="C16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EQ16" i="23"/>
  <c r="ER16" i="23"/>
  <c r="ES16" i="23"/>
  <c r="ET16" i="23"/>
  <c r="EU16" i="23"/>
  <c r="EV16" i="23"/>
  <c r="EW16" i="23"/>
  <c r="EX16" i="23"/>
  <c r="EY16" i="23"/>
  <c r="EZ16" i="23"/>
  <c r="FA16" i="23"/>
  <c r="FB16" i="23"/>
  <c r="FC16" i="23"/>
  <c r="FD16" i="23"/>
  <c r="FE16" i="23"/>
  <c r="FF16" i="23"/>
  <c r="FG16" i="23"/>
  <c r="FH16" i="23"/>
  <c r="FI16" i="23"/>
  <c r="C17" i="23"/>
  <c r="L12" i="1" s="1"/>
  <c r="D17" i="23"/>
  <c r="L13" i="1" s="1"/>
  <c r="E17" i="23"/>
  <c r="L14" i="1" s="1"/>
  <c r="F17" i="23"/>
  <c r="L15" i="1" s="1"/>
  <c r="G17" i="23"/>
  <c r="L16" i="1" s="1"/>
  <c r="H17" i="23"/>
  <c r="L17" i="1" s="1"/>
  <c r="I17" i="23"/>
  <c r="L18" i="1" s="1"/>
  <c r="J17" i="23"/>
  <c r="L19" i="1" s="1"/>
  <c r="K17" i="23"/>
  <c r="L20" i="1" s="1"/>
  <c r="L17" i="23"/>
  <c r="L21" i="1" s="1"/>
  <c r="M17" i="23"/>
  <c r="L22" i="1" s="1"/>
  <c r="N17" i="23"/>
  <c r="L23" i="1" s="1"/>
  <c r="O17" i="23"/>
  <c r="L24" i="1" s="1"/>
  <c r="P17" i="23"/>
  <c r="L25" i="1" s="1"/>
  <c r="Q17" i="23"/>
  <c r="L26" i="1" s="1"/>
  <c r="R17" i="23"/>
  <c r="L27" i="1" s="1"/>
  <c r="S17" i="23"/>
  <c r="L28" i="1" s="1"/>
  <c r="T17" i="23"/>
  <c r="L29" i="1" s="1"/>
  <c r="U17" i="23"/>
  <c r="L30" i="1" s="1"/>
  <c r="V17" i="23"/>
  <c r="L31" i="1" s="1"/>
  <c r="W17" i="23"/>
  <c r="L32" i="1" s="1"/>
  <c r="X17" i="23"/>
  <c r="L33" i="1" s="1"/>
  <c r="Y17" i="23"/>
  <c r="L34" i="1" s="1"/>
  <c r="Z17" i="23"/>
  <c r="L35" i="1" s="1"/>
  <c r="AA17" i="23"/>
  <c r="L36" i="1" s="1"/>
  <c r="AB17" i="23"/>
  <c r="L37" i="1" s="1"/>
  <c r="AC17" i="23"/>
  <c r="L38" i="1" s="1"/>
  <c r="AD17" i="23"/>
  <c r="L39" i="1" s="1"/>
  <c r="AE17" i="23"/>
  <c r="L40" i="1" s="1"/>
  <c r="AF17" i="23"/>
  <c r="L41" i="1" s="1"/>
  <c r="AG17" i="23"/>
  <c r="L42" i="1" s="1"/>
  <c r="AH17" i="23"/>
  <c r="L43" i="1" s="1"/>
  <c r="AI17" i="23"/>
  <c r="L44" i="1" s="1"/>
  <c r="AJ17" i="23"/>
  <c r="L45" i="1" s="1"/>
  <c r="AK17" i="23"/>
  <c r="L46" i="1" s="1"/>
  <c r="AL17" i="23"/>
  <c r="L47" i="1" s="1"/>
  <c r="AM17" i="23"/>
  <c r="L48" i="1" s="1"/>
  <c r="AN17" i="23"/>
  <c r="L49" i="1" s="1"/>
  <c r="AO17" i="23"/>
  <c r="L50" i="1" s="1"/>
  <c r="AP17" i="23"/>
  <c r="L51" i="1" s="1"/>
  <c r="AQ17" i="23"/>
  <c r="L52" i="1" s="1"/>
  <c r="AR17" i="23"/>
  <c r="L53" i="1" s="1"/>
  <c r="AS17" i="23"/>
  <c r="L54" i="1" s="1"/>
  <c r="AT17" i="23"/>
  <c r="L55" i="1" s="1"/>
  <c r="AU17" i="23"/>
  <c r="L56" i="1" s="1"/>
  <c r="AV17" i="23"/>
  <c r="L57" i="1" s="1"/>
  <c r="AW17" i="23"/>
  <c r="L58" i="1" s="1"/>
  <c r="AX17" i="23"/>
  <c r="L59" i="1" s="1"/>
  <c r="AY17" i="23"/>
  <c r="L60" i="1" s="1"/>
  <c r="AZ17" i="23"/>
  <c r="L61" i="1" s="1"/>
  <c r="BA17" i="23"/>
  <c r="L62" i="1" s="1"/>
  <c r="BB17" i="23"/>
  <c r="L63" i="1" s="1"/>
  <c r="BC17" i="23"/>
  <c r="L64" i="1" s="1"/>
  <c r="BD17" i="23"/>
  <c r="L65" i="1" s="1"/>
  <c r="BE17" i="23"/>
  <c r="L66" i="1" s="1"/>
  <c r="BF17" i="23"/>
  <c r="L67" i="1" s="1"/>
  <c r="BG17" i="23"/>
  <c r="L68" i="1" s="1"/>
  <c r="BH17" i="23"/>
  <c r="L69" i="1" s="1"/>
  <c r="BI17" i="23"/>
  <c r="L70" i="1" s="1"/>
  <c r="BJ17" i="23"/>
  <c r="L71" i="1" s="1"/>
  <c r="BK17" i="23"/>
  <c r="L72" i="1" s="1"/>
  <c r="BL17" i="23"/>
  <c r="L73" i="1" s="1"/>
  <c r="BM17" i="23"/>
  <c r="L74" i="1" s="1"/>
  <c r="BN17" i="23"/>
  <c r="L75" i="1" s="1"/>
  <c r="BO17" i="23"/>
  <c r="L76" i="1" s="1"/>
  <c r="BP17" i="23"/>
  <c r="L77" i="1" s="1"/>
  <c r="BQ17" i="23"/>
  <c r="L78" i="1" s="1"/>
  <c r="BR17" i="23"/>
  <c r="L79" i="1" s="1"/>
  <c r="BS17" i="23"/>
  <c r="L80" i="1" s="1"/>
  <c r="BT17" i="23"/>
  <c r="L81" i="1" s="1"/>
  <c r="BU17" i="23"/>
  <c r="L82" i="1" s="1"/>
  <c r="BV17" i="23"/>
  <c r="L83" i="1" s="1"/>
  <c r="BW17" i="23"/>
  <c r="L84" i="1" s="1"/>
  <c r="BX17" i="23"/>
  <c r="L85" i="1" s="1"/>
  <c r="BY17" i="23"/>
  <c r="L86" i="1" s="1"/>
  <c r="BZ17" i="23"/>
  <c r="L87" i="1" s="1"/>
  <c r="CA17" i="23"/>
  <c r="L88" i="1" s="1"/>
  <c r="CB17" i="23"/>
  <c r="L89" i="1" s="1"/>
  <c r="CC17" i="23"/>
  <c r="L90" i="1" s="1"/>
  <c r="CD17" i="23"/>
  <c r="L91" i="1" s="1"/>
  <c r="CE17" i="23"/>
  <c r="L92" i="1" s="1"/>
  <c r="CF17" i="23"/>
  <c r="L93" i="1" s="1"/>
  <c r="CG17" i="23"/>
  <c r="L94" i="1" s="1"/>
  <c r="CH17" i="23"/>
  <c r="L95" i="1" s="1"/>
  <c r="CI17" i="23"/>
  <c r="L96" i="1" s="1"/>
  <c r="CJ17" i="23"/>
  <c r="L97" i="1" s="1"/>
  <c r="CK17" i="23"/>
  <c r="L98" i="1" s="1"/>
  <c r="CL17" i="23"/>
  <c r="L99" i="1" s="1"/>
  <c r="CM17" i="23"/>
  <c r="L100" i="1" s="1"/>
  <c r="CN17" i="23"/>
  <c r="L101" i="1" s="1"/>
  <c r="CO17" i="23"/>
  <c r="L102" i="1" s="1"/>
  <c r="CP17" i="23"/>
  <c r="L103" i="1" s="1"/>
  <c r="CQ17" i="23"/>
  <c r="L104" i="1" s="1"/>
  <c r="CR17" i="23"/>
  <c r="L105" i="1" s="1"/>
  <c r="CS17" i="23"/>
  <c r="L106" i="1" s="1"/>
  <c r="CT17" i="23"/>
  <c r="L107" i="1" s="1"/>
  <c r="CU17" i="23"/>
  <c r="L108" i="1" s="1"/>
  <c r="CV17" i="23"/>
  <c r="L109" i="1" s="1"/>
  <c r="CW17" i="23"/>
  <c r="L110" i="1" s="1"/>
  <c r="CX17" i="23"/>
  <c r="L111" i="1" s="1"/>
  <c r="CY17" i="23"/>
  <c r="L112" i="1" s="1"/>
  <c r="CZ17" i="23"/>
  <c r="L113" i="1" s="1"/>
  <c r="DA17" i="23"/>
  <c r="L114" i="1" s="1"/>
  <c r="DB17" i="23"/>
  <c r="L115" i="1" s="1"/>
  <c r="DC17" i="23"/>
  <c r="L116" i="1" s="1"/>
  <c r="DD17" i="23"/>
  <c r="L117" i="1" s="1"/>
  <c r="DE17" i="23"/>
  <c r="L118" i="1" s="1"/>
  <c r="DF17" i="23"/>
  <c r="L119" i="1" s="1"/>
  <c r="DG17" i="23"/>
  <c r="L120" i="1" s="1"/>
  <c r="DH17" i="23"/>
  <c r="L121" i="1" s="1"/>
  <c r="DI17" i="23"/>
  <c r="L122" i="1" s="1"/>
  <c r="DJ17" i="23"/>
  <c r="L123" i="1" s="1"/>
  <c r="DK17" i="23"/>
  <c r="L124" i="1" s="1"/>
  <c r="DL17" i="23"/>
  <c r="L125" i="1" s="1"/>
  <c r="DM17" i="23"/>
  <c r="L126" i="1" s="1"/>
  <c r="DN17" i="23"/>
  <c r="L127" i="1" s="1"/>
  <c r="DO17" i="23"/>
  <c r="L128" i="1" s="1"/>
  <c r="DP17" i="23"/>
  <c r="L129" i="1" s="1"/>
  <c r="DQ17" i="23"/>
  <c r="L130" i="1" s="1"/>
  <c r="DR17" i="23"/>
  <c r="L131" i="1" s="1"/>
  <c r="DS17" i="23"/>
  <c r="L132" i="1" s="1"/>
  <c r="DT17" i="23"/>
  <c r="L133" i="1" s="1"/>
  <c r="DU17" i="23"/>
  <c r="L134" i="1" s="1"/>
  <c r="DV17" i="23"/>
  <c r="L135" i="1" s="1"/>
  <c r="DW17" i="23"/>
  <c r="L136" i="1" s="1"/>
  <c r="DX17" i="23"/>
  <c r="L137" i="1" s="1"/>
  <c r="DY17" i="23"/>
  <c r="L138" i="1" s="1"/>
  <c r="DZ17" i="23"/>
  <c r="L139" i="1" s="1"/>
  <c r="EA17" i="23"/>
  <c r="L140" i="1" s="1"/>
  <c r="EB17" i="23"/>
  <c r="L141" i="1" s="1"/>
  <c r="EC17" i="23"/>
  <c r="ED17" i="23"/>
  <c r="L143" i="1" s="1"/>
  <c r="EE17" i="23"/>
  <c r="L144" i="1" s="1"/>
  <c r="EF17" i="23"/>
  <c r="L145" i="1" s="1"/>
  <c r="EG17" i="23"/>
  <c r="L146" i="1" s="1"/>
  <c r="EH17" i="23"/>
  <c r="L148" i="1" s="1"/>
  <c r="EI17" i="23"/>
  <c r="EI57" i="23" s="1"/>
  <c r="EJ17" i="23"/>
  <c r="EJ57" i="23" s="1"/>
  <c r="EK17" i="23"/>
  <c r="L150" i="1" s="1"/>
  <c r="EL17" i="23"/>
  <c r="L151" i="1" s="1"/>
  <c r="EM17" i="23"/>
  <c r="L152" i="1" s="1"/>
  <c r="EN17" i="23"/>
  <c r="L153" i="1" s="1"/>
  <c r="EO17" i="23"/>
  <c r="L154" i="1" s="1"/>
  <c r="EP17" i="23"/>
  <c r="L155" i="1" s="1"/>
  <c r="EQ17" i="23"/>
  <c r="L156" i="1" s="1"/>
  <c r="ER17" i="23"/>
  <c r="L157" i="1" s="1"/>
  <c r="ES17" i="23"/>
  <c r="L158" i="1" s="1"/>
  <c r="ET17" i="23"/>
  <c r="L159" i="1" s="1"/>
  <c r="EU17" i="23"/>
  <c r="L160" i="1" s="1"/>
  <c r="EV17" i="23"/>
  <c r="L161" i="1" s="1"/>
  <c r="EW17" i="23"/>
  <c r="L162" i="1" s="1"/>
  <c r="EX17" i="23"/>
  <c r="L163" i="1" s="1"/>
  <c r="EY17" i="23"/>
  <c r="L164" i="1" s="1"/>
  <c r="EZ17" i="23"/>
  <c r="L165" i="1" s="1"/>
  <c r="FA17" i="23"/>
  <c r="L166" i="1" s="1"/>
  <c r="FB17" i="23"/>
  <c r="L173" i="1" s="1"/>
  <c r="FC17" i="23"/>
  <c r="L168" i="1" s="1"/>
  <c r="FD17" i="23"/>
  <c r="L169" i="1" s="1"/>
  <c r="FE17" i="23"/>
  <c r="L170" i="1" s="1"/>
  <c r="FF17" i="23"/>
  <c r="L171" i="1" s="1"/>
  <c r="FG17" i="23"/>
  <c r="L172" i="1" s="1"/>
  <c r="FH17" i="23"/>
  <c r="FH57" i="23" s="1"/>
  <c r="FI17" i="23"/>
  <c r="L174" i="1" s="1"/>
  <c r="B6" i="23"/>
  <c r="B7" i="23"/>
  <c r="B8" i="23"/>
  <c r="B9" i="23"/>
  <c r="B10" i="23"/>
  <c r="B11" i="23"/>
  <c r="B12" i="23"/>
  <c r="B13" i="23"/>
  <c r="B14" i="23"/>
  <c r="B15" i="23"/>
  <c r="B16" i="23"/>
  <c r="B17" i="23"/>
  <c r="L11" i="1" s="1"/>
  <c r="B5" i="23"/>
  <c r="FJ57" i="23"/>
  <c r="FI57" i="23"/>
  <c r="K174" i="1" s="1"/>
  <c r="FF57" i="23"/>
  <c r="K171" i="1" s="1"/>
  <c r="FE57" i="23"/>
  <c r="K170" i="1" s="1"/>
  <c r="FB57" i="23"/>
  <c r="K173" i="1" s="1"/>
  <c r="FA57" i="23"/>
  <c r="K166" i="1" s="1"/>
  <c r="EX57" i="23"/>
  <c r="K163" i="1" s="1"/>
  <c r="EW57" i="23"/>
  <c r="K162" i="1" s="1"/>
  <c r="ET57" i="23"/>
  <c r="K159" i="1" s="1"/>
  <c r="ES57" i="23"/>
  <c r="K158" i="1" s="1"/>
  <c r="EP57" i="23"/>
  <c r="K155" i="1" s="1"/>
  <c r="EO57" i="23"/>
  <c r="K154" i="1" s="1"/>
  <c r="EL57" i="23"/>
  <c r="K151" i="1" s="1"/>
  <c r="EK57" i="23"/>
  <c r="K150" i="1" s="1"/>
  <c r="EH57" i="23"/>
  <c r="K148" i="1" s="1"/>
  <c r="EG57" i="23"/>
  <c r="K146" i="1" s="1"/>
  <c r="ED57" i="23"/>
  <c r="K143" i="1" s="1"/>
  <c r="EC57" i="23"/>
  <c r="DZ57" i="23"/>
  <c r="K139" i="1" s="1"/>
  <c r="DY57" i="23"/>
  <c r="K138" i="1" s="1"/>
  <c r="DV57" i="23"/>
  <c r="K135" i="1" s="1"/>
  <c r="DU57" i="23"/>
  <c r="K134" i="1" s="1"/>
  <c r="DR57" i="23"/>
  <c r="K131" i="1" s="1"/>
  <c r="DQ57" i="23"/>
  <c r="K130" i="1" s="1"/>
  <c r="DP57" i="23"/>
  <c r="K129" i="1" s="1"/>
  <c r="DN57" i="23"/>
  <c r="K127" i="1" s="1"/>
  <c r="DM57" i="23"/>
  <c r="K126" i="1" s="1"/>
  <c r="DL57" i="23"/>
  <c r="K125" i="1" s="1"/>
  <c r="DJ57" i="23"/>
  <c r="K123" i="1" s="1"/>
  <c r="DI57" i="23"/>
  <c r="K122" i="1" s="1"/>
  <c r="DH57" i="23"/>
  <c r="K121" i="1" s="1"/>
  <c r="DF57" i="23"/>
  <c r="K119" i="1" s="1"/>
  <c r="DE57" i="23"/>
  <c r="K118" i="1" s="1"/>
  <c r="DD57" i="23"/>
  <c r="K117" i="1" s="1"/>
  <c r="DB57" i="23"/>
  <c r="K115" i="1" s="1"/>
  <c r="DA57" i="23"/>
  <c r="K114" i="1" s="1"/>
  <c r="CZ57" i="23"/>
  <c r="K113" i="1" s="1"/>
  <c r="CX57" i="23"/>
  <c r="K111" i="1" s="1"/>
  <c r="CW57" i="23"/>
  <c r="K110" i="1" s="1"/>
  <c r="CV57" i="23"/>
  <c r="K109" i="1" s="1"/>
  <c r="CT57" i="23"/>
  <c r="K107" i="1" s="1"/>
  <c r="CS57" i="23"/>
  <c r="K106" i="1" s="1"/>
  <c r="CR57" i="23"/>
  <c r="K105" i="1" s="1"/>
  <c r="CP57" i="23"/>
  <c r="K103" i="1" s="1"/>
  <c r="CO57" i="23"/>
  <c r="K102" i="1" s="1"/>
  <c r="CN57" i="23"/>
  <c r="K101" i="1" s="1"/>
  <c r="CL57" i="23"/>
  <c r="K99" i="1" s="1"/>
  <c r="CK57" i="23"/>
  <c r="K98" i="1" s="1"/>
  <c r="CJ57" i="23"/>
  <c r="K97" i="1" s="1"/>
  <c r="CH57" i="23"/>
  <c r="K95" i="1" s="1"/>
  <c r="CG57" i="23"/>
  <c r="K94" i="1" s="1"/>
  <c r="CF57" i="23"/>
  <c r="K93" i="1" s="1"/>
  <c r="CD57" i="23"/>
  <c r="K91" i="1" s="1"/>
  <c r="CC57" i="23"/>
  <c r="K90" i="1" s="1"/>
  <c r="CB57" i="23"/>
  <c r="K89" i="1" s="1"/>
  <c r="BZ57" i="23"/>
  <c r="K87" i="1" s="1"/>
  <c r="BY57" i="23"/>
  <c r="K86" i="1" s="1"/>
  <c r="BX57" i="23"/>
  <c r="K85" i="1" s="1"/>
  <c r="BV57" i="23"/>
  <c r="K83" i="1" s="1"/>
  <c r="BU57" i="23"/>
  <c r="K82" i="1" s="1"/>
  <c r="BT57" i="23"/>
  <c r="K81" i="1" s="1"/>
  <c r="BR57" i="23"/>
  <c r="K79" i="1" s="1"/>
  <c r="BQ57" i="23"/>
  <c r="K78" i="1" s="1"/>
  <c r="BP57" i="23"/>
  <c r="K77" i="1" s="1"/>
  <c r="BN57" i="23"/>
  <c r="K75" i="1" s="1"/>
  <c r="BM57" i="23"/>
  <c r="K74" i="1" s="1"/>
  <c r="BL57" i="23"/>
  <c r="K73" i="1" s="1"/>
  <c r="BJ57" i="23"/>
  <c r="K71" i="1" s="1"/>
  <c r="BI57" i="23"/>
  <c r="K70" i="1" s="1"/>
  <c r="BH57" i="23"/>
  <c r="K69" i="1" s="1"/>
  <c r="BF57" i="23"/>
  <c r="K67" i="1" s="1"/>
  <c r="BE57" i="23"/>
  <c r="K66" i="1" s="1"/>
  <c r="BD57" i="23"/>
  <c r="K65" i="1" s="1"/>
  <c r="BB57" i="23"/>
  <c r="K63" i="1" s="1"/>
  <c r="BA57" i="23"/>
  <c r="K62" i="1" s="1"/>
  <c r="AZ57" i="23"/>
  <c r="K61" i="1" s="1"/>
  <c r="AX57" i="23"/>
  <c r="K59" i="1" s="1"/>
  <c r="AW57" i="23"/>
  <c r="K58" i="1" s="1"/>
  <c r="AV57" i="23"/>
  <c r="K57" i="1" s="1"/>
  <c r="AT57" i="23"/>
  <c r="K55" i="1" s="1"/>
  <c r="AS57" i="23"/>
  <c r="K54" i="1" s="1"/>
  <c r="AR57" i="23"/>
  <c r="K53" i="1" s="1"/>
  <c r="AP57" i="23"/>
  <c r="K51" i="1" s="1"/>
  <c r="AO57" i="23"/>
  <c r="K50" i="1" s="1"/>
  <c r="AN57" i="23"/>
  <c r="K49" i="1" s="1"/>
  <c r="AL57" i="23"/>
  <c r="K47" i="1" s="1"/>
  <c r="AK57" i="23"/>
  <c r="K46" i="1" s="1"/>
  <c r="AJ57" i="23"/>
  <c r="K45" i="1" s="1"/>
  <c r="AH57" i="23"/>
  <c r="K43" i="1" s="1"/>
  <c r="AG57" i="23"/>
  <c r="K42" i="1" s="1"/>
  <c r="AF57" i="23"/>
  <c r="K41" i="1" s="1"/>
  <c r="AD57" i="23"/>
  <c r="K39" i="1" s="1"/>
  <c r="AC57" i="23"/>
  <c r="K38" i="1" s="1"/>
  <c r="AB57" i="23"/>
  <c r="K37" i="1" s="1"/>
  <c r="Z57" i="23"/>
  <c r="K35" i="1" s="1"/>
  <c r="Y57" i="23"/>
  <c r="K34" i="1" s="1"/>
  <c r="X57" i="23"/>
  <c r="K33" i="1" s="1"/>
  <c r="V57" i="23"/>
  <c r="K31" i="1" s="1"/>
  <c r="U57" i="23"/>
  <c r="K30" i="1" s="1"/>
  <c r="T57" i="23"/>
  <c r="K29" i="1" s="1"/>
  <c r="R57" i="23"/>
  <c r="K27" i="1" s="1"/>
  <c r="Q57" i="23"/>
  <c r="K26" i="1" s="1"/>
  <c r="P57" i="23"/>
  <c r="K25" i="1" s="1"/>
  <c r="N57" i="23"/>
  <c r="K23" i="1" s="1"/>
  <c r="M57" i="23"/>
  <c r="K22" i="1" s="1"/>
  <c r="L57" i="23"/>
  <c r="K21" i="1" s="1"/>
  <c r="J57" i="23"/>
  <c r="K19" i="1" s="1"/>
  <c r="I57" i="23"/>
  <c r="K18" i="1" s="1"/>
  <c r="H57" i="23"/>
  <c r="K17" i="1" s="1"/>
  <c r="F57" i="23"/>
  <c r="K15" i="1" s="1"/>
  <c r="E57" i="23"/>
  <c r="K14" i="1" s="1"/>
  <c r="D57" i="23"/>
  <c r="K13" i="1" s="1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2" i="12"/>
  <c r="C177" i="1" l="1"/>
  <c r="C6" i="2"/>
  <c r="AK11" i="1"/>
  <c r="AO11" i="1" s="1"/>
  <c r="C166" i="2"/>
  <c r="AK171" i="1"/>
  <c r="AO171" i="1" s="1"/>
  <c r="C162" i="2"/>
  <c r="AK167" i="1"/>
  <c r="AO167" i="1" s="1"/>
  <c r="C158" i="2"/>
  <c r="AK163" i="1"/>
  <c r="AO163" i="1" s="1"/>
  <c r="C154" i="2"/>
  <c r="AK159" i="1"/>
  <c r="AO159" i="1" s="1"/>
  <c r="C150" i="2"/>
  <c r="AK155" i="1"/>
  <c r="AO155" i="1" s="1"/>
  <c r="C146" i="2"/>
  <c r="AK151" i="1"/>
  <c r="AO151" i="1" s="1"/>
  <c r="C142" i="2"/>
  <c r="AK147" i="1"/>
  <c r="AO147" i="1" s="1"/>
  <c r="C138" i="2"/>
  <c r="AY143" i="1"/>
  <c r="AK143" i="1"/>
  <c r="AO143" i="1" s="1"/>
  <c r="C134" i="2"/>
  <c r="AK139" i="1"/>
  <c r="AO139" i="1" s="1"/>
  <c r="C130" i="2"/>
  <c r="AK135" i="1"/>
  <c r="AO135" i="1" s="1"/>
  <c r="C126" i="2"/>
  <c r="AK131" i="1"/>
  <c r="AO131" i="1" s="1"/>
  <c r="AU127" i="1"/>
  <c r="C122" i="2"/>
  <c r="AK127" i="1"/>
  <c r="AO127" i="1" s="1"/>
  <c r="C118" i="2"/>
  <c r="AK123" i="1"/>
  <c r="AO123" i="1" s="1"/>
  <c r="C114" i="2"/>
  <c r="AK119" i="1"/>
  <c r="AO119" i="1" s="1"/>
  <c r="C110" i="2"/>
  <c r="AZ115" i="1"/>
  <c r="AK115" i="1"/>
  <c r="AO115" i="1" s="1"/>
  <c r="C106" i="2"/>
  <c r="AK111" i="1"/>
  <c r="AO111" i="1" s="1"/>
  <c r="C102" i="2"/>
  <c r="AK107" i="1"/>
  <c r="AO107" i="1" s="1"/>
  <c r="C98" i="2"/>
  <c r="AK103" i="1"/>
  <c r="AO103" i="1" s="1"/>
  <c r="C94" i="2"/>
  <c r="AK99" i="1"/>
  <c r="AO99" i="1" s="1"/>
  <c r="C90" i="2"/>
  <c r="AK95" i="1"/>
  <c r="AO95" i="1" s="1"/>
  <c r="C86" i="2"/>
  <c r="AP91" i="1"/>
  <c r="AK91" i="1"/>
  <c r="AO91" i="1" s="1"/>
  <c r="C82" i="2"/>
  <c r="AP87" i="1"/>
  <c r="AK87" i="1"/>
  <c r="AO87" i="1" s="1"/>
  <c r="C78" i="2"/>
  <c r="AK83" i="1"/>
  <c r="AO83" i="1" s="1"/>
  <c r="C74" i="2"/>
  <c r="AY79" i="1"/>
  <c r="AK79" i="1"/>
  <c r="AO79" i="1" s="1"/>
  <c r="C70" i="2"/>
  <c r="AP75" i="1"/>
  <c r="AK75" i="1"/>
  <c r="AO75" i="1" s="1"/>
  <c r="C66" i="2"/>
  <c r="AP71" i="1"/>
  <c r="AK71" i="1"/>
  <c r="AO71" i="1" s="1"/>
  <c r="C62" i="2"/>
  <c r="AZ67" i="1"/>
  <c r="AK67" i="1"/>
  <c r="AO67" i="1" s="1"/>
  <c r="C58" i="2"/>
  <c r="AU63" i="1"/>
  <c r="AK63" i="1"/>
  <c r="AO63" i="1" s="1"/>
  <c r="C54" i="2"/>
  <c r="AP59" i="1"/>
  <c r="AK59" i="1"/>
  <c r="AO59" i="1" s="1"/>
  <c r="C50" i="2"/>
  <c r="AP55" i="1"/>
  <c r="AK55" i="1"/>
  <c r="AO55" i="1" s="1"/>
  <c r="C46" i="2"/>
  <c r="AK51" i="1"/>
  <c r="AO51" i="1" s="1"/>
  <c r="C42" i="2"/>
  <c r="AK47" i="1"/>
  <c r="C38" i="2"/>
  <c r="AP43" i="1"/>
  <c r="AK43" i="1"/>
  <c r="AO43" i="1" s="1"/>
  <c r="C34" i="2"/>
  <c r="AZ39" i="1"/>
  <c r="AP39" i="1"/>
  <c r="AK39" i="1"/>
  <c r="AO39" i="1" s="1"/>
  <c r="C30" i="2"/>
  <c r="AK35" i="1"/>
  <c r="AO35" i="1" s="1"/>
  <c r="C26" i="2"/>
  <c r="AK31" i="1"/>
  <c r="AO31" i="1" s="1"/>
  <c r="C22" i="2"/>
  <c r="AT27" i="1"/>
  <c r="AZ27" i="1"/>
  <c r="AP27" i="1"/>
  <c r="AK27" i="1"/>
  <c r="AO27" i="1" s="1"/>
  <c r="C18" i="2"/>
  <c r="AP23" i="1"/>
  <c r="AK23" i="1"/>
  <c r="AO23" i="1" s="1"/>
  <c r="C14" i="2"/>
  <c r="AK19" i="1"/>
  <c r="AO19" i="1" s="1"/>
  <c r="C10" i="2"/>
  <c r="AY15" i="1"/>
  <c r="AP15" i="1"/>
  <c r="AK15" i="1"/>
  <c r="AO15" i="1" s="1"/>
  <c r="J11" i="1"/>
  <c r="J177" i="1" s="1"/>
  <c r="K167" i="1"/>
  <c r="K147" i="1"/>
  <c r="L167" i="1"/>
  <c r="L147" i="1"/>
  <c r="Q177" i="1"/>
  <c r="AB11" i="1"/>
  <c r="BA11" i="1" s="1"/>
  <c r="BA177" i="1" s="1"/>
  <c r="BD177" i="1" s="1"/>
  <c r="S177" i="1"/>
  <c r="AD11" i="1"/>
  <c r="R11" i="1"/>
  <c r="R171" i="1"/>
  <c r="R167" i="1"/>
  <c r="R163" i="1"/>
  <c r="R159" i="1"/>
  <c r="R155" i="1"/>
  <c r="R151" i="1"/>
  <c r="R147" i="1"/>
  <c r="R143" i="1"/>
  <c r="R139" i="1"/>
  <c r="R135" i="1"/>
  <c r="R131" i="1"/>
  <c r="R127" i="1"/>
  <c r="R123" i="1"/>
  <c r="R119" i="1"/>
  <c r="R115" i="1"/>
  <c r="R111" i="1"/>
  <c r="R107" i="1"/>
  <c r="R103" i="1"/>
  <c r="R99" i="1"/>
  <c r="R95" i="1"/>
  <c r="R91" i="1"/>
  <c r="R87" i="1"/>
  <c r="R83" i="1"/>
  <c r="R79" i="1"/>
  <c r="R75" i="1"/>
  <c r="R71" i="1"/>
  <c r="R67" i="1"/>
  <c r="R63" i="1"/>
  <c r="R59" i="1"/>
  <c r="R55" i="1"/>
  <c r="R51" i="1"/>
  <c r="R47" i="1"/>
  <c r="R43" i="1"/>
  <c r="R39" i="1"/>
  <c r="R35" i="1"/>
  <c r="R31" i="1"/>
  <c r="R27" i="1"/>
  <c r="R23" i="1"/>
  <c r="R19" i="1"/>
  <c r="R15" i="1"/>
  <c r="T11" i="1"/>
  <c r="T171" i="1"/>
  <c r="T167" i="1"/>
  <c r="T163" i="1"/>
  <c r="T159" i="1"/>
  <c r="T155" i="1"/>
  <c r="T151" i="1"/>
  <c r="T147" i="1"/>
  <c r="T143" i="1"/>
  <c r="T139" i="1"/>
  <c r="T135" i="1"/>
  <c r="T131" i="1"/>
  <c r="T127" i="1"/>
  <c r="T123" i="1"/>
  <c r="T119" i="1"/>
  <c r="T115" i="1"/>
  <c r="T111" i="1"/>
  <c r="T107" i="1"/>
  <c r="T103" i="1"/>
  <c r="T99" i="1"/>
  <c r="T95" i="1"/>
  <c r="T91" i="1"/>
  <c r="T87" i="1"/>
  <c r="T83" i="1"/>
  <c r="T79" i="1"/>
  <c r="T75" i="1"/>
  <c r="T71" i="1"/>
  <c r="T67" i="1"/>
  <c r="T63" i="1"/>
  <c r="T59" i="1"/>
  <c r="T55" i="1"/>
  <c r="T51" i="1"/>
  <c r="T47" i="1"/>
  <c r="T43" i="1"/>
  <c r="T39" i="1"/>
  <c r="T35" i="1"/>
  <c r="T31" i="1"/>
  <c r="T27" i="1"/>
  <c r="T23" i="1"/>
  <c r="T19" i="1"/>
  <c r="T15" i="1"/>
  <c r="V177" i="1"/>
  <c r="AA177" i="1" s="1"/>
  <c r="AA11" i="1"/>
  <c r="Y11" i="1"/>
  <c r="AA171" i="1"/>
  <c r="Y171" i="1"/>
  <c r="AA167" i="1"/>
  <c r="Y167" i="1"/>
  <c r="AA163" i="1"/>
  <c r="Y163" i="1"/>
  <c r="AA159" i="1"/>
  <c r="Y159" i="1"/>
  <c r="AA155" i="1"/>
  <c r="Y155" i="1"/>
  <c r="AA151" i="1"/>
  <c r="Y151" i="1"/>
  <c r="AA147" i="1"/>
  <c r="Y147" i="1"/>
  <c r="AA143" i="1"/>
  <c r="Y143" i="1"/>
  <c r="AA139" i="1"/>
  <c r="Y139" i="1"/>
  <c r="AA135" i="1"/>
  <c r="Y135" i="1"/>
  <c r="AA131" i="1"/>
  <c r="Y131" i="1"/>
  <c r="AA127" i="1"/>
  <c r="Y127" i="1"/>
  <c r="AA123" i="1"/>
  <c r="Y123" i="1"/>
  <c r="AA119" i="1"/>
  <c r="Y119" i="1"/>
  <c r="AA115" i="1"/>
  <c r="Y115" i="1"/>
  <c r="AA111" i="1"/>
  <c r="Y111" i="1"/>
  <c r="AA107" i="1"/>
  <c r="Y107" i="1"/>
  <c r="AA103" i="1"/>
  <c r="Y103" i="1"/>
  <c r="AA99" i="1"/>
  <c r="Y99" i="1"/>
  <c r="AA95" i="1"/>
  <c r="Y95" i="1"/>
  <c r="AA91" i="1"/>
  <c r="Y91" i="1"/>
  <c r="AA87" i="1"/>
  <c r="Y87" i="1"/>
  <c r="AA83" i="1"/>
  <c r="Y83" i="1"/>
  <c r="AA79" i="1"/>
  <c r="Y79" i="1"/>
  <c r="AA75" i="1"/>
  <c r="Y75" i="1"/>
  <c r="AA71" i="1"/>
  <c r="Y71" i="1"/>
  <c r="AA67" i="1"/>
  <c r="Y67" i="1"/>
  <c r="AA63" i="1"/>
  <c r="Y63" i="1"/>
  <c r="AA59" i="1"/>
  <c r="Y59" i="1"/>
  <c r="AA55" i="1"/>
  <c r="Y55" i="1"/>
  <c r="AA51" i="1"/>
  <c r="Y51" i="1"/>
  <c r="AA47" i="1"/>
  <c r="Y47" i="1"/>
  <c r="AA43" i="1"/>
  <c r="Y43" i="1"/>
  <c r="AA39" i="1"/>
  <c r="Y39" i="1"/>
  <c r="AA35" i="1"/>
  <c r="Y35" i="1"/>
  <c r="AA31" i="1"/>
  <c r="Y31" i="1"/>
  <c r="AA27" i="1"/>
  <c r="Y27" i="1"/>
  <c r="AA23" i="1"/>
  <c r="Y23" i="1"/>
  <c r="AA19" i="1"/>
  <c r="Y19" i="1"/>
  <c r="AA15" i="1"/>
  <c r="Y15" i="1"/>
  <c r="W177" i="1"/>
  <c r="Z11" i="1"/>
  <c r="Z171" i="1"/>
  <c r="Z167" i="1"/>
  <c r="Z163" i="1"/>
  <c r="Z159" i="1"/>
  <c r="Z155" i="1"/>
  <c r="Z151" i="1"/>
  <c r="Z147" i="1"/>
  <c r="Z143" i="1"/>
  <c r="Z139" i="1"/>
  <c r="Z135" i="1"/>
  <c r="Z131" i="1"/>
  <c r="Z127" i="1"/>
  <c r="Z123" i="1"/>
  <c r="Z119" i="1"/>
  <c r="Z115" i="1"/>
  <c r="Z111" i="1"/>
  <c r="Z107" i="1"/>
  <c r="Z103" i="1"/>
  <c r="Z99" i="1"/>
  <c r="Z95" i="1"/>
  <c r="Z91" i="1"/>
  <c r="Z87" i="1"/>
  <c r="Z83" i="1"/>
  <c r="Z79" i="1"/>
  <c r="Z75" i="1"/>
  <c r="Z71" i="1"/>
  <c r="Z67" i="1"/>
  <c r="Z63" i="1"/>
  <c r="Z59" i="1"/>
  <c r="Z55" i="1"/>
  <c r="Z51" i="1"/>
  <c r="Z47" i="1"/>
  <c r="Z43" i="1"/>
  <c r="Z39" i="1"/>
  <c r="Z35" i="1"/>
  <c r="Z31" i="1"/>
  <c r="Z27" i="1"/>
  <c r="Z23" i="1"/>
  <c r="Z19" i="1"/>
  <c r="Z15" i="1"/>
  <c r="X177" i="1"/>
  <c r="DT57" i="23"/>
  <c r="K133" i="1" s="1"/>
  <c r="DX57" i="23"/>
  <c r="K137" i="1" s="1"/>
  <c r="EB57" i="23"/>
  <c r="EF57" i="23"/>
  <c r="K145" i="1" s="1"/>
  <c r="EN57" i="23"/>
  <c r="K153" i="1" s="1"/>
  <c r="ER57" i="23"/>
  <c r="K157" i="1" s="1"/>
  <c r="EV57" i="23"/>
  <c r="K161" i="1" s="1"/>
  <c r="EZ57" i="23"/>
  <c r="K165" i="1" s="1"/>
  <c r="FD57" i="23"/>
  <c r="K169" i="1" s="1"/>
  <c r="C169" i="2"/>
  <c r="AK174" i="1"/>
  <c r="AO174" i="1" s="1"/>
  <c r="AU170" i="1"/>
  <c r="AT170" i="1"/>
  <c r="C165" i="2"/>
  <c r="AK170" i="1"/>
  <c r="AO170" i="1" s="1"/>
  <c r="C161" i="2"/>
  <c r="AK166" i="1"/>
  <c r="AO166" i="1" s="1"/>
  <c r="C157" i="2"/>
  <c r="AT162" i="1"/>
  <c r="AK162" i="1"/>
  <c r="AO162" i="1" s="1"/>
  <c r="C153" i="2"/>
  <c r="AZ158" i="1"/>
  <c r="AK158" i="1"/>
  <c r="AO158" i="1" s="1"/>
  <c r="C149" i="2"/>
  <c r="AK154" i="1"/>
  <c r="AO154" i="1" s="1"/>
  <c r="C145" i="2"/>
  <c r="AK150" i="1"/>
  <c r="AO150" i="1" s="1"/>
  <c r="C141" i="2"/>
  <c r="AK146" i="1"/>
  <c r="AO146" i="1" s="1"/>
  <c r="C137" i="2"/>
  <c r="AK142" i="1"/>
  <c r="AO142" i="1" s="1"/>
  <c r="C133" i="2"/>
  <c r="AK138" i="1"/>
  <c r="AO138" i="1" s="1"/>
  <c r="C129" i="2"/>
  <c r="AT134" i="1"/>
  <c r="AK134" i="1"/>
  <c r="AO134" i="1" s="1"/>
  <c r="C125" i="2"/>
  <c r="AK130" i="1"/>
  <c r="AO130" i="1" s="1"/>
  <c r="C121" i="2"/>
  <c r="AK126" i="1"/>
  <c r="AO126" i="1" s="1"/>
  <c r="C117" i="2"/>
  <c r="AY122" i="1"/>
  <c r="AK122" i="1"/>
  <c r="AO122" i="1" s="1"/>
  <c r="C113" i="2"/>
  <c r="AK118" i="1"/>
  <c r="AO118" i="1" s="1"/>
  <c r="C109" i="2"/>
  <c r="AK114" i="1"/>
  <c r="AO114" i="1" s="1"/>
  <c r="C105" i="2"/>
  <c r="AK110" i="1"/>
  <c r="AO110" i="1" s="1"/>
  <c r="C101" i="2"/>
  <c r="AU106" i="1"/>
  <c r="AT106" i="1"/>
  <c r="AK106" i="1"/>
  <c r="AO106" i="1" s="1"/>
  <c r="C97" i="2"/>
  <c r="AK102" i="1"/>
  <c r="AO102" i="1" s="1"/>
  <c r="C93" i="2"/>
  <c r="AT98" i="1"/>
  <c r="AK98" i="1"/>
  <c r="AO98" i="1" s="1"/>
  <c r="C89" i="2"/>
  <c r="AZ94" i="1"/>
  <c r="AK94" i="1"/>
  <c r="AO94" i="1" s="1"/>
  <c r="C85" i="2"/>
  <c r="AK90" i="1"/>
  <c r="AO90" i="1" s="1"/>
  <c r="C81" i="2"/>
  <c r="AK86" i="1"/>
  <c r="AO86" i="1" s="1"/>
  <c r="C77" i="2"/>
  <c r="AK82" i="1"/>
  <c r="AO82" i="1" s="1"/>
  <c r="C73" i="2"/>
  <c r="AK78" i="1"/>
  <c r="AO78" i="1" s="1"/>
  <c r="C69" i="2"/>
  <c r="AK74" i="1"/>
  <c r="AO74" i="1" s="1"/>
  <c r="AT70" i="1"/>
  <c r="C65" i="2"/>
  <c r="AK70" i="1"/>
  <c r="AO70" i="1" s="1"/>
  <c r="C61" i="2"/>
  <c r="AK66" i="1"/>
  <c r="AO66" i="1" s="1"/>
  <c r="C57" i="2"/>
  <c r="AK62" i="1"/>
  <c r="AO62" i="1" s="1"/>
  <c r="C53" i="2"/>
  <c r="AY58" i="1"/>
  <c r="AK58" i="1"/>
  <c r="AO58" i="1" s="1"/>
  <c r="C49" i="2"/>
  <c r="AK54" i="1"/>
  <c r="AO54" i="1" s="1"/>
  <c r="C45" i="2"/>
  <c r="AK50" i="1"/>
  <c r="AO50" i="1" s="1"/>
  <c r="C41" i="2"/>
  <c r="AK46" i="1"/>
  <c r="AO46" i="1" s="1"/>
  <c r="AU42" i="1"/>
  <c r="AT42" i="1"/>
  <c r="C37" i="2"/>
  <c r="AK42" i="1"/>
  <c r="AO42" i="1" s="1"/>
  <c r="C33" i="2"/>
  <c r="AK38" i="1"/>
  <c r="AO38" i="1" s="1"/>
  <c r="C29" i="2"/>
  <c r="AT34" i="1"/>
  <c r="AK34" i="1"/>
  <c r="AO34" i="1" s="1"/>
  <c r="C25" i="2"/>
  <c r="AK30" i="1"/>
  <c r="AO30" i="1" s="1"/>
  <c r="C21" i="2"/>
  <c r="AU26" i="1"/>
  <c r="AK26" i="1"/>
  <c r="AO26" i="1" s="1"/>
  <c r="C17" i="2"/>
  <c r="AK22" i="1"/>
  <c r="AO22" i="1" s="1"/>
  <c r="C13" i="2"/>
  <c r="AK18" i="1"/>
  <c r="AO18" i="1" s="1"/>
  <c r="C9" i="2"/>
  <c r="AK14" i="1"/>
  <c r="AO14" i="1" s="1"/>
  <c r="L142" i="1"/>
  <c r="L177" i="1" s="1"/>
  <c r="R174" i="1"/>
  <c r="R170" i="1"/>
  <c r="R166" i="1"/>
  <c r="R162" i="1"/>
  <c r="R158" i="1"/>
  <c r="R154" i="1"/>
  <c r="R150" i="1"/>
  <c r="R146" i="1"/>
  <c r="R142" i="1"/>
  <c r="R138" i="1"/>
  <c r="R134" i="1"/>
  <c r="R130" i="1"/>
  <c r="R126" i="1"/>
  <c r="R122" i="1"/>
  <c r="R118" i="1"/>
  <c r="R114" i="1"/>
  <c r="R110" i="1"/>
  <c r="R106" i="1"/>
  <c r="R102" i="1"/>
  <c r="R98" i="1"/>
  <c r="R94" i="1"/>
  <c r="R90" i="1"/>
  <c r="R86" i="1"/>
  <c r="R82" i="1"/>
  <c r="R78" i="1"/>
  <c r="R74" i="1"/>
  <c r="R70" i="1"/>
  <c r="R66" i="1"/>
  <c r="R62" i="1"/>
  <c r="R58" i="1"/>
  <c r="R54" i="1"/>
  <c r="R50" i="1"/>
  <c r="R46" i="1"/>
  <c r="R42" i="1"/>
  <c r="R38" i="1"/>
  <c r="R34" i="1"/>
  <c r="R30" i="1"/>
  <c r="R26" i="1"/>
  <c r="R22" i="1"/>
  <c r="R18" i="1"/>
  <c r="R14" i="1"/>
  <c r="T174" i="1"/>
  <c r="T170" i="1"/>
  <c r="T166" i="1"/>
  <c r="T162" i="1"/>
  <c r="T158" i="1"/>
  <c r="T154" i="1"/>
  <c r="T150" i="1"/>
  <c r="T146" i="1"/>
  <c r="T142" i="1"/>
  <c r="T138" i="1"/>
  <c r="T134" i="1"/>
  <c r="T130" i="1"/>
  <c r="T126" i="1"/>
  <c r="T122" i="1"/>
  <c r="T118" i="1"/>
  <c r="T114" i="1"/>
  <c r="T110" i="1"/>
  <c r="T106" i="1"/>
  <c r="T102" i="1"/>
  <c r="T98" i="1"/>
  <c r="T94" i="1"/>
  <c r="T90" i="1"/>
  <c r="T86" i="1"/>
  <c r="T82" i="1"/>
  <c r="T78" i="1"/>
  <c r="T74" i="1"/>
  <c r="T70" i="1"/>
  <c r="T66" i="1"/>
  <c r="T62" i="1"/>
  <c r="T58" i="1"/>
  <c r="T54" i="1"/>
  <c r="T50" i="1"/>
  <c r="T46" i="1"/>
  <c r="T42" i="1"/>
  <c r="T38" i="1"/>
  <c r="T34" i="1"/>
  <c r="T30" i="1"/>
  <c r="T26" i="1"/>
  <c r="T22" i="1"/>
  <c r="T18" i="1"/>
  <c r="T14" i="1"/>
  <c r="AA174" i="1"/>
  <c r="Y174" i="1"/>
  <c r="AA170" i="1"/>
  <c r="Y170" i="1"/>
  <c r="AA166" i="1"/>
  <c r="Y166" i="1"/>
  <c r="AA162" i="1"/>
  <c r="Y162" i="1"/>
  <c r="AA158" i="1"/>
  <c r="Y158" i="1"/>
  <c r="AA154" i="1"/>
  <c r="Y154" i="1"/>
  <c r="AA150" i="1"/>
  <c r="Y150" i="1"/>
  <c r="AA146" i="1"/>
  <c r="Y146" i="1"/>
  <c r="AA142" i="1"/>
  <c r="Y142" i="1"/>
  <c r="AA138" i="1"/>
  <c r="Y138" i="1"/>
  <c r="AA134" i="1"/>
  <c r="Y134" i="1"/>
  <c r="AA130" i="1"/>
  <c r="Y130" i="1"/>
  <c r="AA126" i="1"/>
  <c r="Y126" i="1"/>
  <c r="AA122" i="1"/>
  <c r="Y122" i="1"/>
  <c r="AA118" i="1"/>
  <c r="Y118" i="1"/>
  <c r="AA114" i="1"/>
  <c r="Y114" i="1"/>
  <c r="AA110" i="1"/>
  <c r="Y110" i="1"/>
  <c r="AA106" i="1"/>
  <c r="Y106" i="1"/>
  <c r="AA102" i="1"/>
  <c r="Y102" i="1"/>
  <c r="AA98" i="1"/>
  <c r="Y98" i="1"/>
  <c r="AA94" i="1"/>
  <c r="Y94" i="1"/>
  <c r="AA90" i="1"/>
  <c r="Y90" i="1"/>
  <c r="AA86" i="1"/>
  <c r="Y86" i="1"/>
  <c r="AA82" i="1"/>
  <c r="Y82" i="1"/>
  <c r="AA78" i="1"/>
  <c r="Y78" i="1"/>
  <c r="AA74" i="1"/>
  <c r="Y74" i="1"/>
  <c r="AA70" i="1"/>
  <c r="Y70" i="1"/>
  <c r="AA66" i="1"/>
  <c r="Y66" i="1"/>
  <c r="AA62" i="1"/>
  <c r="Y62" i="1"/>
  <c r="AA58" i="1"/>
  <c r="Y58" i="1"/>
  <c r="AA54" i="1"/>
  <c r="Y54" i="1"/>
  <c r="AA50" i="1"/>
  <c r="Y50" i="1"/>
  <c r="AA46" i="1"/>
  <c r="Y46" i="1"/>
  <c r="AA42" i="1"/>
  <c r="Y42" i="1"/>
  <c r="AA38" i="1"/>
  <c r="Y38" i="1"/>
  <c r="AA34" i="1"/>
  <c r="Y34" i="1"/>
  <c r="AA30" i="1"/>
  <c r="Y30" i="1"/>
  <c r="AA26" i="1"/>
  <c r="Y26" i="1"/>
  <c r="AA22" i="1"/>
  <c r="Y22" i="1"/>
  <c r="AA18" i="1"/>
  <c r="Y18" i="1"/>
  <c r="AA14" i="1"/>
  <c r="Y14" i="1"/>
  <c r="Z174" i="1"/>
  <c r="Z170" i="1"/>
  <c r="Z166" i="1"/>
  <c r="Z162" i="1"/>
  <c r="Z158" i="1"/>
  <c r="Z154" i="1"/>
  <c r="Z150" i="1"/>
  <c r="Z146" i="1"/>
  <c r="Z142" i="1"/>
  <c r="Z138" i="1"/>
  <c r="Z134" i="1"/>
  <c r="Z130" i="1"/>
  <c r="Z126" i="1"/>
  <c r="Z122" i="1"/>
  <c r="Z118" i="1"/>
  <c r="Z114" i="1"/>
  <c r="Z110" i="1"/>
  <c r="Z106" i="1"/>
  <c r="Z102" i="1"/>
  <c r="Z98" i="1"/>
  <c r="Z94" i="1"/>
  <c r="Z90" i="1"/>
  <c r="Z86" i="1"/>
  <c r="Z82" i="1"/>
  <c r="Z78" i="1"/>
  <c r="Z74" i="1"/>
  <c r="Z70" i="1"/>
  <c r="Z66" i="1"/>
  <c r="Z62" i="1"/>
  <c r="Z58" i="1"/>
  <c r="Z54" i="1"/>
  <c r="Z50" i="1"/>
  <c r="Z46" i="1"/>
  <c r="Z42" i="1"/>
  <c r="Z38" i="1"/>
  <c r="Z34" i="1"/>
  <c r="Z30" i="1"/>
  <c r="Z26" i="1"/>
  <c r="Z22" i="1"/>
  <c r="Z18" i="1"/>
  <c r="Z14" i="1"/>
  <c r="AI12" i="1"/>
  <c r="AI16" i="1"/>
  <c r="AI20" i="1"/>
  <c r="AI24" i="1"/>
  <c r="AI28" i="1"/>
  <c r="AI32" i="1"/>
  <c r="AI36" i="1"/>
  <c r="AI40" i="1"/>
  <c r="AI44" i="1"/>
  <c r="AI48" i="1"/>
  <c r="AI52" i="1"/>
  <c r="AI56" i="1"/>
  <c r="AI60" i="1"/>
  <c r="AI64" i="1"/>
  <c r="AI68" i="1"/>
  <c r="AI72" i="1"/>
  <c r="AI76" i="1"/>
  <c r="AI80" i="1"/>
  <c r="AI84" i="1"/>
  <c r="AI88" i="1"/>
  <c r="AI92" i="1"/>
  <c r="AI96" i="1"/>
  <c r="AI100" i="1"/>
  <c r="AI104" i="1"/>
  <c r="AI108" i="1"/>
  <c r="AI112" i="1"/>
  <c r="AI116" i="1"/>
  <c r="AI120" i="1"/>
  <c r="AI124" i="1"/>
  <c r="AI128" i="1"/>
  <c r="AI132" i="1"/>
  <c r="AI136" i="1"/>
  <c r="AI140" i="1"/>
  <c r="AI144" i="1"/>
  <c r="AI148" i="1"/>
  <c r="AI152" i="1"/>
  <c r="AI156" i="1"/>
  <c r="AI160" i="1"/>
  <c r="AI164" i="1"/>
  <c r="AI168" i="1"/>
  <c r="AI172" i="1"/>
  <c r="AI13" i="1"/>
  <c r="AI17" i="1"/>
  <c r="AI21" i="1"/>
  <c r="AI25" i="1"/>
  <c r="AI29" i="1"/>
  <c r="AI33" i="1"/>
  <c r="AI37" i="1"/>
  <c r="AI41" i="1"/>
  <c r="AI45" i="1"/>
  <c r="AI49" i="1"/>
  <c r="AI53" i="1"/>
  <c r="AI57" i="1"/>
  <c r="AI61" i="1"/>
  <c r="AI65" i="1"/>
  <c r="AI69" i="1"/>
  <c r="AI73" i="1"/>
  <c r="AI77" i="1"/>
  <c r="AI81" i="1"/>
  <c r="AI85" i="1"/>
  <c r="AI89" i="1"/>
  <c r="AI93" i="1"/>
  <c r="AI97" i="1"/>
  <c r="AI101" i="1"/>
  <c r="AI105" i="1"/>
  <c r="AI109" i="1"/>
  <c r="AI113" i="1"/>
  <c r="AI117" i="1"/>
  <c r="AI121" i="1"/>
  <c r="AI125" i="1"/>
  <c r="AI129" i="1"/>
  <c r="AI133" i="1"/>
  <c r="AI137" i="1"/>
  <c r="AI141" i="1"/>
  <c r="AI145" i="1"/>
  <c r="AI149" i="1"/>
  <c r="AI153" i="1"/>
  <c r="AI157" i="1"/>
  <c r="AI161" i="1"/>
  <c r="AI165" i="1"/>
  <c r="AI169" i="1"/>
  <c r="AI173" i="1"/>
  <c r="AI14" i="1"/>
  <c r="BC14" i="1" s="1"/>
  <c r="AI18" i="1"/>
  <c r="BC18" i="1" s="1"/>
  <c r="AI22" i="1"/>
  <c r="BC22" i="1" s="1"/>
  <c r="AI26" i="1"/>
  <c r="BC26" i="1" s="1"/>
  <c r="AI30" i="1"/>
  <c r="BC30" i="1" s="1"/>
  <c r="AI34" i="1"/>
  <c r="BC34" i="1" s="1"/>
  <c r="AI38" i="1"/>
  <c r="BC38" i="1" s="1"/>
  <c r="AI42" i="1"/>
  <c r="BC42" i="1" s="1"/>
  <c r="AI46" i="1"/>
  <c r="BC46" i="1" s="1"/>
  <c r="AI50" i="1"/>
  <c r="BC50" i="1" s="1"/>
  <c r="AI54" i="1"/>
  <c r="BC54" i="1" s="1"/>
  <c r="AI58" i="1"/>
  <c r="BC58" i="1" s="1"/>
  <c r="AI62" i="1"/>
  <c r="BC62" i="1" s="1"/>
  <c r="AI66" i="1"/>
  <c r="BC66" i="1" s="1"/>
  <c r="AI70" i="1"/>
  <c r="BC70" i="1" s="1"/>
  <c r="AI74" i="1"/>
  <c r="BC74" i="1" s="1"/>
  <c r="AI78" i="1"/>
  <c r="BC78" i="1" s="1"/>
  <c r="AI82" i="1"/>
  <c r="BC82" i="1" s="1"/>
  <c r="AI86" i="1"/>
  <c r="BC86" i="1" s="1"/>
  <c r="AI90" i="1"/>
  <c r="BC90" i="1" s="1"/>
  <c r="AI94" i="1"/>
  <c r="BC94" i="1" s="1"/>
  <c r="AI98" i="1"/>
  <c r="BC98" i="1" s="1"/>
  <c r="AI102" i="1"/>
  <c r="BC102" i="1" s="1"/>
  <c r="AI106" i="1"/>
  <c r="BC106" i="1" s="1"/>
  <c r="AI110" i="1"/>
  <c r="BC110" i="1" s="1"/>
  <c r="AI114" i="1"/>
  <c r="BC114" i="1" s="1"/>
  <c r="AI118" i="1"/>
  <c r="BC118" i="1" s="1"/>
  <c r="AI122" i="1"/>
  <c r="BC122" i="1" s="1"/>
  <c r="AI126" i="1"/>
  <c r="BC126" i="1" s="1"/>
  <c r="AI130" i="1"/>
  <c r="BC130" i="1" s="1"/>
  <c r="AI134" i="1"/>
  <c r="BC134" i="1" s="1"/>
  <c r="AI138" i="1"/>
  <c r="BC138" i="1" s="1"/>
  <c r="AI142" i="1"/>
  <c r="BC142" i="1" s="1"/>
  <c r="AI146" i="1"/>
  <c r="BC146" i="1" s="1"/>
  <c r="AI150" i="1"/>
  <c r="BC150" i="1" s="1"/>
  <c r="AI154" i="1"/>
  <c r="BC154" i="1" s="1"/>
  <c r="AI158" i="1"/>
  <c r="BC158" i="1" s="1"/>
  <c r="AI162" i="1"/>
  <c r="BC162" i="1" s="1"/>
  <c r="AI166" i="1"/>
  <c r="BC166" i="1" s="1"/>
  <c r="AI170" i="1"/>
  <c r="BC170" i="1" s="1"/>
  <c r="AI174" i="1"/>
  <c r="BC174" i="1" s="1"/>
  <c r="AI15" i="1"/>
  <c r="BC15" i="1" s="1"/>
  <c r="AI19" i="1"/>
  <c r="BC19" i="1" s="1"/>
  <c r="AI23" i="1"/>
  <c r="BC23" i="1" s="1"/>
  <c r="AI27" i="1"/>
  <c r="BC27" i="1" s="1"/>
  <c r="AI31" i="1"/>
  <c r="BC31" i="1" s="1"/>
  <c r="AI35" i="1"/>
  <c r="BC35" i="1" s="1"/>
  <c r="AI39" i="1"/>
  <c r="BC39" i="1" s="1"/>
  <c r="AI43" i="1"/>
  <c r="BC43" i="1" s="1"/>
  <c r="AI47" i="1"/>
  <c r="BC47" i="1" s="1"/>
  <c r="AI51" i="1"/>
  <c r="BC51" i="1" s="1"/>
  <c r="AI55" i="1"/>
  <c r="BC55" i="1" s="1"/>
  <c r="AI59" i="1"/>
  <c r="BC59" i="1" s="1"/>
  <c r="AI63" i="1"/>
  <c r="BC63" i="1" s="1"/>
  <c r="AI67" i="1"/>
  <c r="BC67" i="1" s="1"/>
  <c r="AI71" i="1"/>
  <c r="BC71" i="1" s="1"/>
  <c r="AI75" i="1"/>
  <c r="BC75" i="1" s="1"/>
  <c r="AI79" i="1"/>
  <c r="BC79" i="1" s="1"/>
  <c r="AI83" i="1"/>
  <c r="BC83" i="1" s="1"/>
  <c r="AI87" i="1"/>
  <c r="BC87" i="1" s="1"/>
  <c r="AI91" i="1"/>
  <c r="BC91" i="1" s="1"/>
  <c r="AI95" i="1"/>
  <c r="BC95" i="1" s="1"/>
  <c r="AI99" i="1"/>
  <c r="BC99" i="1" s="1"/>
  <c r="AI103" i="1"/>
  <c r="BC103" i="1" s="1"/>
  <c r="AI107" i="1"/>
  <c r="BC107" i="1" s="1"/>
  <c r="AI111" i="1"/>
  <c r="BC111" i="1" s="1"/>
  <c r="AI115" i="1"/>
  <c r="BC115" i="1" s="1"/>
  <c r="AI119" i="1"/>
  <c r="BC119" i="1" s="1"/>
  <c r="AI123" i="1"/>
  <c r="BC123" i="1" s="1"/>
  <c r="AI127" i="1"/>
  <c r="BC127" i="1" s="1"/>
  <c r="AI131" i="1"/>
  <c r="BC131" i="1" s="1"/>
  <c r="AI135" i="1"/>
  <c r="BC135" i="1" s="1"/>
  <c r="AI139" i="1"/>
  <c r="BC139" i="1" s="1"/>
  <c r="AI143" i="1"/>
  <c r="BC143" i="1" s="1"/>
  <c r="AI147" i="1"/>
  <c r="BC147" i="1" s="1"/>
  <c r="AI151" i="1"/>
  <c r="BC151" i="1" s="1"/>
  <c r="AI155" i="1"/>
  <c r="BC155" i="1" s="1"/>
  <c r="AI159" i="1"/>
  <c r="BC159" i="1" s="1"/>
  <c r="AI163" i="1"/>
  <c r="BC163" i="1" s="1"/>
  <c r="AI167" i="1"/>
  <c r="BC167" i="1" s="1"/>
  <c r="AI171" i="1"/>
  <c r="BC171" i="1" s="1"/>
  <c r="AI11" i="1"/>
  <c r="C57" i="23"/>
  <c r="K12" i="1" s="1"/>
  <c r="G57" i="23"/>
  <c r="K16" i="1" s="1"/>
  <c r="K57" i="23"/>
  <c r="K20" i="1" s="1"/>
  <c r="O57" i="23"/>
  <c r="K24" i="1" s="1"/>
  <c r="S57" i="23"/>
  <c r="K28" i="1" s="1"/>
  <c r="W57" i="23"/>
  <c r="K32" i="1" s="1"/>
  <c r="AA57" i="23"/>
  <c r="K36" i="1" s="1"/>
  <c r="AE57" i="23"/>
  <c r="K40" i="1" s="1"/>
  <c r="AI57" i="23"/>
  <c r="K44" i="1" s="1"/>
  <c r="AM57" i="23"/>
  <c r="K48" i="1" s="1"/>
  <c r="AQ57" i="23"/>
  <c r="K52" i="1" s="1"/>
  <c r="AU57" i="23"/>
  <c r="K56" i="1" s="1"/>
  <c r="AY57" i="23"/>
  <c r="K60" i="1" s="1"/>
  <c r="BC57" i="23"/>
  <c r="K64" i="1" s="1"/>
  <c r="BG57" i="23"/>
  <c r="K68" i="1" s="1"/>
  <c r="BK57" i="23"/>
  <c r="K72" i="1" s="1"/>
  <c r="BO57" i="23"/>
  <c r="K76" i="1" s="1"/>
  <c r="BS57" i="23"/>
  <c r="K80" i="1" s="1"/>
  <c r="BW57" i="23"/>
  <c r="K84" i="1" s="1"/>
  <c r="CA57" i="23"/>
  <c r="K88" i="1" s="1"/>
  <c r="CE57" i="23"/>
  <c r="K92" i="1" s="1"/>
  <c r="CI57" i="23"/>
  <c r="K96" i="1" s="1"/>
  <c r="CM57" i="23"/>
  <c r="K100" i="1" s="1"/>
  <c r="CQ57" i="23"/>
  <c r="K104" i="1" s="1"/>
  <c r="CU57" i="23"/>
  <c r="K108" i="1" s="1"/>
  <c r="CY57" i="23"/>
  <c r="K112" i="1" s="1"/>
  <c r="DC57" i="23"/>
  <c r="K116" i="1" s="1"/>
  <c r="DG57" i="23"/>
  <c r="K120" i="1" s="1"/>
  <c r="DK57" i="23"/>
  <c r="K124" i="1" s="1"/>
  <c r="DO57" i="23"/>
  <c r="K128" i="1" s="1"/>
  <c r="DS57" i="23"/>
  <c r="K132" i="1" s="1"/>
  <c r="DW57" i="23"/>
  <c r="K136" i="1" s="1"/>
  <c r="EA57" i="23"/>
  <c r="K140" i="1" s="1"/>
  <c r="EE57" i="23"/>
  <c r="K144" i="1" s="1"/>
  <c r="EM57" i="23"/>
  <c r="K152" i="1" s="1"/>
  <c r="EQ57" i="23"/>
  <c r="K156" i="1" s="1"/>
  <c r="EU57" i="23"/>
  <c r="K160" i="1" s="1"/>
  <c r="EY57" i="23"/>
  <c r="K164" i="1" s="1"/>
  <c r="FC57" i="23"/>
  <c r="K168" i="1" s="1"/>
  <c r="FG57" i="23"/>
  <c r="K172" i="1" s="1"/>
  <c r="C168" i="2"/>
  <c r="AK173" i="1"/>
  <c r="AO173" i="1" s="1"/>
  <c r="C164" i="2"/>
  <c r="AK169" i="1"/>
  <c r="AO169" i="1" s="1"/>
  <c r="C160" i="2"/>
  <c r="AY165" i="1"/>
  <c r="AK165" i="1"/>
  <c r="AO165" i="1" s="1"/>
  <c r="C156" i="2"/>
  <c r="AK161" i="1"/>
  <c r="AO161" i="1" s="1"/>
  <c r="C152" i="2"/>
  <c r="AK157" i="1"/>
  <c r="AO157" i="1" s="1"/>
  <c r="C148" i="2"/>
  <c r="AK153" i="1"/>
  <c r="AO153" i="1" s="1"/>
  <c r="C144" i="2"/>
  <c r="AU149" i="1"/>
  <c r="AT149" i="1"/>
  <c r="AK149" i="1"/>
  <c r="AO149" i="1" s="1"/>
  <c r="C140" i="2"/>
  <c r="AK145" i="1"/>
  <c r="AO145" i="1" s="1"/>
  <c r="C136" i="2"/>
  <c r="AT141" i="1"/>
  <c r="AK141" i="1"/>
  <c r="AO141" i="1" s="1"/>
  <c r="C132" i="2"/>
  <c r="AZ137" i="1"/>
  <c r="AK137" i="1"/>
  <c r="AO137" i="1" s="1"/>
  <c r="C128" i="2"/>
  <c r="AK133" i="1"/>
  <c r="AO133" i="1" s="1"/>
  <c r="C124" i="2"/>
  <c r="AK129" i="1"/>
  <c r="AO129" i="1" s="1"/>
  <c r="C120" i="2"/>
  <c r="AK125" i="1"/>
  <c r="AO125" i="1" s="1"/>
  <c r="C116" i="2"/>
  <c r="AK121" i="1"/>
  <c r="AO121" i="1" s="1"/>
  <c r="C112" i="2"/>
  <c r="AK117" i="1"/>
  <c r="AO117" i="1" s="1"/>
  <c r="AT113" i="1"/>
  <c r="C108" i="2"/>
  <c r="AK113" i="1"/>
  <c r="AO113" i="1" s="1"/>
  <c r="C104" i="2"/>
  <c r="AK109" i="1"/>
  <c r="AO109" i="1" s="1"/>
  <c r="C100" i="2"/>
  <c r="AK105" i="1"/>
  <c r="AO105" i="1" s="1"/>
  <c r="C96" i="2"/>
  <c r="AY101" i="1"/>
  <c r="AK101" i="1"/>
  <c r="AO101" i="1" s="1"/>
  <c r="C92" i="2"/>
  <c r="AK97" i="1"/>
  <c r="AO97" i="1" s="1"/>
  <c r="C88" i="2"/>
  <c r="AK93" i="1"/>
  <c r="AO93" i="1" s="1"/>
  <c r="C84" i="2"/>
  <c r="AK89" i="1"/>
  <c r="AO89" i="1" s="1"/>
  <c r="C80" i="2"/>
  <c r="AU85" i="1"/>
  <c r="AT85" i="1"/>
  <c r="AK85" i="1"/>
  <c r="AO85" i="1" s="1"/>
  <c r="C76" i="2"/>
  <c r="AK81" i="1"/>
  <c r="AO81" i="1" s="1"/>
  <c r="C72" i="2"/>
  <c r="AT77" i="1"/>
  <c r="AK77" i="1"/>
  <c r="AO77" i="1" s="1"/>
  <c r="C68" i="2"/>
  <c r="AK73" i="1"/>
  <c r="AO73" i="1" s="1"/>
  <c r="C64" i="2"/>
  <c r="AK69" i="1"/>
  <c r="AO69" i="1" s="1"/>
  <c r="C60" i="2"/>
  <c r="AK65" i="1"/>
  <c r="AO65" i="1" s="1"/>
  <c r="C56" i="2"/>
  <c r="AK61" i="1"/>
  <c r="AO61" i="1" s="1"/>
  <c r="C52" i="2"/>
  <c r="AK57" i="1"/>
  <c r="AO57" i="1" s="1"/>
  <c r="C48" i="2"/>
  <c r="AK53" i="1"/>
  <c r="AO53" i="1" s="1"/>
  <c r="C44" i="2"/>
  <c r="AT49" i="1"/>
  <c r="AK49" i="1"/>
  <c r="AO49" i="1" s="1"/>
  <c r="C40" i="2"/>
  <c r="AK45" i="1"/>
  <c r="AO45" i="1" s="1"/>
  <c r="C36" i="2"/>
  <c r="AK41" i="1"/>
  <c r="AO41" i="1" s="1"/>
  <c r="C32" i="2"/>
  <c r="AY37" i="1"/>
  <c r="AK37" i="1"/>
  <c r="AO37" i="1" s="1"/>
  <c r="C28" i="2"/>
  <c r="AK33" i="1"/>
  <c r="AO33" i="1" s="1"/>
  <c r="C24" i="2"/>
  <c r="AK29" i="1"/>
  <c r="AO29" i="1" s="1"/>
  <c r="C20" i="2"/>
  <c r="AK25" i="1"/>
  <c r="AO25" i="1" s="1"/>
  <c r="C16" i="2"/>
  <c r="AU21" i="1"/>
  <c r="AT21" i="1"/>
  <c r="AK21" i="1"/>
  <c r="AO21" i="1" s="1"/>
  <c r="C12" i="2"/>
  <c r="AK17" i="1"/>
  <c r="AO17" i="1" s="1"/>
  <c r="C8" i="2"/>
  <c r="AT13" i="1"/>
  <c r="AK13" i="1"/>
  <c r="AO13" i="1" s="1"/>
  <c r="K149" i="1"/>
  <c r="L149" i="1"/>
  <c r="BC173" i="1"/>
  <c r="BC169" i="1"/>
  <c r="BC165" i="1"/>
  <c r="BC161" i="1"/>
  <c r="BC157" i="1"/>
  <c r="BC153" i="1"/>
  <c r="BC149" i="1"/>
  <c r="BC145" i="1"/>
  <c r="BC141" i="1"/>
  <c r="BC137" i="1"/>
  <c r="BC133" i="1"/>
  <c r="BC129" i="1"/>
  <c r="BC125" i="1"/>
  <c r="BC121" i="1"/>
  <c r="BC117" i="1"/>
  <c r="BC113" i="1"/>
  <c r="BC109" i="1"/>
  <c r="BC105" i="1"/>
  <c r="BC101" i="1"/>
  <c r="BC97" i="1"/>
  <c r="BC93" i="1"/>
  <c r="BC89" i="1"/>
  <c r="BC85" i="1"/>
  <c r="BC81" i="1"/>
  <c r="BC77" i="1"/>
  <c r="BC73" i="1"/>
  <c r="BC69" i="1"/>
  <c r="BC65" i="1"/>
  <c r="BC61" i="1"/>
  <c r="BC57" i="1"/>
  <c r="BC53" i="1"/>
  <c r="BC49" i="1"/>
  <c r="BC45" i="1"/>
  <c r="BC41" i="1"/>
  <c r="BC37" i="1"/>
  <c r="BC33" i="1"/>
  <c r="BC29" i="1"/>
  <c r="BC25" i="1"/>
  <c r="BC21" i="1"/>
  <c r="BC17" i="1"/>
  <c r="BC13" i="1"/>
  <c r="R173" i="1"/>
  <c r="R169" i="1"/>
  <c r="R165" i="1"/>
  <c r="R161" i="1"/>
  <c r="R157" i="1"/>
  <c r="R153" i="1"/>
  <c r="R149" i="1"/>
  <c r="R145" i="1"/>
  <c r="R141" i="1"/>
  <c r="R137" i="1"/>
  <c r="R133" i="1"/>
  <c r="R129" i="1"/>
  <c r="R125" i="1"/>
  <c r="R121" i="1"/>
  <c r="R117" i="1"/>
  <c r="R113" i="1"/>
  <c r="R109" i="1"/>
  <c r="R105" i="1"/>
  <c r="R101" i="1"/>
  <c r="R97" i="1"/>
  <c r="R93" i="1"/>
  <c r="R89" i="1"/>
  <c r="R85" i="1"/>
  <c r="R81" i="1"/>
  <c r="R77" i="1"/>
  <c r="R73" i="1"/>
  <c r="R69" i="1"/>
  <c r="R65" i="1"/>
  <c r="R61" i="1"/>
  <c r="R57" i="1"/>
  <c r="R53" i="1"/>
  <c r="R49" i="1"/>
  <c r="R45" i="1"/>
  <c r="R41" i="1"/>
  <c r="R37" i="1"/>
  <c r="R33" i="1"/>
  <c r="R29" i="1"/>
  <c r="R25" i="1"/>
  <c r="R21" i="1"/>
  <c r="R17" i="1"/>
  <c r="R13" i="1"/>
  <c r="T173" i="1"/>
  <c r="AE173" i="1" s="1"/>
  <c r="T169" i="1"/>
  <c r="AE169" i="1" s="1"/>
  <c r="T165" i="1"/>
  <c r="T161" i="1"/>
  <c r="T157" i="1"/>
  <c r="AE157" i="1" s="1"/>
  <c r="T153" i="1"/>
  <c r="AE153" i="1" s="1"/>
  <c r="T149" i="1"/>
  <c r="T145" i="1"/>
  <c r="T141" i="1"/>
  <c r="AE141" i="1" s="1"/>
  <c r="T137" i="1"/>
  <c r="AE137" i="1" s="1"/>
  <c r="T133" i="1"/>
  <c r="T129" i="1"/>
  <c r="T125" i="1"/>
  <c r="AE125" i="1" s="1"/>
  <c r="T121" i="1"/>
  <c r="AE121" i="1" s="1"/>
  <c r="T117" i="1"/>
  <c r="T113" i="1"/>
  <c r="T109" i="1"/>
  <c r="T105" i="1"/>
  <c r="T101" i="1"/>
  <c r="T97" i="1"/>
  <c r="T93" i="1"/>
  <c r="T89" i="1"/>
  <c r="T85" i="1"/>
  <c r="T81" i="1"/>
  <c r="T77" i="1"/>
  <c r="T73" i="1"/>
  <c r="T69" i="1"/>
  <c r="T65" i="1"/>
  <c r="T61" i="1"/>
  <c r="T57" i="1"/>
  <c r="T53" i="1"/>
  <c r="T49" i="1"/>
  <c r="T45" i="1"/>
  <c r="T41" i="1"/>
  <c r="T37" i="1"/>
  <c r="T33" i="1"/>
  <c r="T29" i="1"/>
  <c r="T25" i="1"/>
  <c r="T21" i="1"/>
  <c r="T17" i="1"/>
  <c r="T13" i="1"/>
  <c r="AA173" i="1"/>
  <c r="AA169" i="1"/>
  <c r="AA165" i="1"/>
  <c r="AA161" i="1"/>
  <c r="AA157" i="1"/>
  <c r="AA153" i="1"/>
  <c r="AA149" i="1"/>
  <c r="AA145" i="1"/>
  <c r="AA141" i="1"/>
  <c r="AA137" i="1"/>
  <c r="AA133" i="1"/>
  <c r="AA129" i="1"/>
  <c r="AA125" i="1"/>
  <c r="AA121" i="1"/>
  <c r="AA117" i="1"/>
  <c r="AA113" i="1"/>
  <c r="Y113" i="1"/>
  <c r="AA109" i="1"/>
  <c r="Y109" i="1"/>
  <c r="AA105" i="1"/>
  <c r="Y105" i="1"/>
  <c r="AA101" i="1"/>
  <c r="Y101" i="1"/>
  <c r="AA97" i="1"/>
  <c r="Y97" i="1"/>
  <c r="AA93" i="1"/>
  <c r="Y93" i="1"/>
  <c r="AA89" i="1"/>
  <c r="Y89" i="1"/>
  <c r="AA85" i="1"/>
  <c r="Y85" i="1"/>
  <c r="AA81" i="1"/>
  <c r="Y81" i="1"/>
  <c r="AA77" i="1"/>
  <c r="Y77" i="1"/>
  <c r="AA73" i="1"/>
  <c r="Y73" i="1"/>
  <c r="AA69" i="1"/>
  <c r="Y69" i="1"/>
  <c r="AA65" i="1"/>
  <c r="Y65" i="1"/>
  <c r="AA61" i="1"/>
  <c r="Y61" i="1"/>
  <c r="AA57" i="1"/>
  <c r="Y57" i="1"/>
  <c r="AA53" i="1"/>
  <c r="Y53" i="1"/>
  <c r="AA49" i="1"/>
  <c r="Y49" i="1"/>
  <c r="AA45" i="1"/>
  <c r="Y45" i="1"/>
  <c r="AA41" i="1"/>
  <c r="Y41" i="1"/>
  <c r="AA37" i="1"/>
  <c r="Y37" i="1"/>
  <c r="AA33" i="1"/>
  <c r="Y33" i="1"/>
  <c r="AA29" i="1"/>
  <c r="Y29" i="1"/>
  <c r="AA25" i="1"/>
  <c r="Y25" i="1"/>
  <c r="AA21" i="1"/>
  <c r="Y21" i="1"/>
  <c r="AA17" i="1"/>
  <c r="Y17" i="1"/>
  <c r="AA13" i="1"/>
  <c r="Y13" i="1"/>
  <c r="Z173" i="1"/>
  <c r="Z169" i="1"/>
  <c r="Z165" i="1"/>
  <c r="Z161" i="1"/>
  <c r="Z157" i="1"/>
  <c r="Z153" i="1"/>
  <c r="Z149" i="1"/>
  <c r="Z145" i="1"/>
  <c r="Z141" i="1"/>
  <c r="Z137" i="1"/>
  <c r="Z133" i="1"/>
  <c r="Z129" i="1"/>
  <c r="Z125" i="1"/>
  <c r="Z121" i="1"/>
  <c r="Z117" i="1"/>
  <c r="Z113" i="1"/>
  <c r="Z109" i="1"/>
  <c r="Z105" i="1"/>
  <c r="Z101" i="1"/>
  <c r="Z97" i="1"/>
  <c r="Z93" i="1"/>
  <c r="Z89" i="1"/>
  <c r="Z85" i="1"/>
  <c r="Z81" i="1"/>
  <c r="Z77" i="1"/>
  <c r="Z73" i="1"/>
  <c r="Z69" i="1"/>
  <c r="Z65" i="1"/>
  <c r="Z61" i="1"/>
  <c r="Z57" i="1"/>
  <c r="Z53" i="1"/>
  <c r="Z49" i="1"/>
  <c r="Z45" i="1"/>
  <c r="Z41" i="1"/>
  <c r="Z37" i="1"/>
  <c r="Z33" i="1"/>
  <c r="Z29" i="1"/>
  <c r="Z25" i="1"/>
  <c r="Z21" i="1"/>
  <c r="Z17" i="1"/>
  <c r="Z13" i="1"/>
  <c r="Y165" i="1"/>
  <c r="Y149" i="1"/>
  <c r="Y133" i="1"/>
  <c r="Y117" i="1"/>
  <c r="C167" i="2"/>
  <c r="AK172" i="1"/>
  <c r="AO172" i="1" s="1"/>
  <c r="C163" i="2"/>
  <c r="AK168" i="1"/>
  <c r="AO168" i="1" s="1"/>
  <c r="C159" i="2"/>
  <c r="AK164" i="1"/>
  <c r="AO164" i="1" s="1"/>
  <c r="C155" i="2"/>
  <c r="AK160" i="1"/>
  <c r="AO160" i="1" s="1"/>
  <c r="C151" i="2"/>
  <c r="AK156" i="1"/>
  <c r="AO156" i="1" s="1"/>
  <c r="C147" i="2"/>
  <c r="AK152" i="1"/>
  <c r="AO152" i="1" s="1"/>
  <c r="C143" i="2"/>
  <c r="AK148" i="1"/>
  <c r="AO148" i="1" s="1"/>
  <c r="C139" i="2"/>
  <c r="AK144" i="1"/>
  <c r="AO144" i="1" s="1"/>
  <c r="C135" i="2"/>
  <c r="AK140" i="1"/>
  <c r="AO140" i="1" s="1"/>
  <c r="C131" i="2"/>
  <c r="AK136" i="1"/>
  <c r="AO136" i="1" s="1"/>
  <c r="C127" i="2"/>
  <c r="AK132" i="1"/>
  <c r="AO132" i="1" s="1"/>
  <c r="C123" i="2"/>
  <c r="AK128" i="1"/>
  <c r="AO128" i="1" s="1"/>
  <c r="C119" i="2"/>
  <c r="AK124" i="1"/>
  <c r="AO124" i="1" s="1"/>
  <c r="C115" i="2"/>
  <c r="AK120" i="1"/>
  <c r="AO120" i="1" s="1"/>
  <c r="C111" i="2"/>
  <c r="AK116" i="1"/>
  <c r="AO116" i="1" s="1"/>
  <c r="C107" i="2"/>
  <c r="AK112" i="1"/>
  <c r="AO112" i="1" s="1"/>
  <c r="C103" i="2"/>
  <c r="AK108" i="1"/>
  <c r="AO108" i="1" s="1"/>
  <c r="C99" i="2"/>
  <c r="AK104" i="1"/>
  <c r="AO104" i="1" s="1"/>
  <c r="C95" i="2"/>
  <c r="AK100" i="1"/>
  <c r="AO100" i="1" s="1"/>
  <c r="C91" i="2"/>
  <c r="AK96" i="1"/>
  <c r="AO96" i="1" s="1"/>
  <c r="C87" i="2"/>
  <c r="AK92" i="1"/>
  <c r="AO92" i="1" s="1"/>
  <c r="C83" i="2"/>
  <c r="AK88" i="1"/>
  <c r="AO88" i="1" s="1"/>
  <c r="C79" i="2"/>
  <c r="AK84" i="1"/>
  <c r="AO84" i="1" s="1"/>
  <c r="C75" i="2"/>
  <c r="AK80" i="1"/>
  <c r="AO80" i="1" s="1"/>
  <c r="C71" i="2"/>
  <c r="AK76" i="1"/>
  <c r="AO76" i="1" s="1"/>
  <c r="C67" i="2"/>
  <c r="AK72" i="1"/>
  <c r="AO72" i="1" s="1"/>
  <c r="C63" i="2"/>
  <c r="AK68" i="1"/>
  <c r="AO68" i="1" s="1"/>
  <c r="C59" i="2"/>
  <c r="AK64" i="1"/>
  <c r="AO64" i="1" s="1"/>
  <c r="C55" i="2"/>
  <c r="AK60" i="1"/>
  <c r="AO60" i="1" s="1"/>
  <c r="C51" i="2"/>
  <c r="AK56" i="1"/>
  <c r="AO56" i="1" s="1"/>
  <c r="C47" i="2"/>
  <c r="AK52" i="1"/>
  <c r="AO52" i="1" s="1"/>
  <c r="C43" i="2"/>
  <c r="AK48" i="1"/>
  <c r="AO48" i="1" s="1"/>
  <c r="C39" i="2"/>
  <c r="AK44" i="1"/>
  <c r="AO44" i="1" s="1"/>
  <c r="C35" i="2"/>
  <c r="AK40" i="1"/>
  <c r="AO40" i="1" s="1"/>
  <c r="C31" i="2"/>
  <c r="AK36" i="1"/>
  <c r="AO36" i="1" s="1"/>
  <c r="C27" i="2"/>
  <c r="AK32" i="1"/>
  <c r="AO32" i="1" s="1"/>
  <c r="C23" i="2"/>
  <c r="AK28" i="1"/>
  <c r="AO28" i="1" s="1"/>
  <c r="C19" i="2"/>
  <c r="AK24" i="1"/>
  <c r="AO24" i="1" s="1"/>
  <c r="C15" i="2"/>
  <c r="AK20" i="1"/>
  <c r="AO20" i="1" s="1"/>
  <c r="C11" i="2"/>
  <c r="AK16" i="1"/>
  <c r="AO16" i="1" s="1"/>
  <c r="C7" i="2"/>
  <c r="AK12" i="1"/>
  <c r="AO12" i="1" s="1"/>
  <c r="BC172" i="1"/>
  <c r="BC168" i="1"/>
  <c r="BC164" i="1"/>
  <c r="BC160" i="1"/>
  <c r="BC156" i="1"/>
  <c r="BC152" i="1"/>
  <c r="BC148" i="1"/>
  <c r="BC144" i="1"/>
  <c r="BC140" i="1"/>
  <c r="BC136" i="1"/>
  <c r="BC132" i="1"/>
  <c r="BC128" i="1"/>
  <c r="BC124" i="1"/>
  <c r="BC120" i="1"/>
  <c r="BC116" i="1"/>
  <c r="BC112" i="1"/>
  <c r="BC108" i="1"/>
  <c r="BC104" i="1"/>
  <c r="BC100" i="1"/>
  <c r="BC96" i="1"/>
  <c r="BC92" i="1"/>
  <c r="BC88" i="1"/>
  <c r="BC84" i="1"/>
  <c r="BC80" i="1"/>
  <c r="BC76" i="1"/>
  <c r="BC72" i="1"/>
  <c r="BC68" i="1"/>
  <c r="BC64" i="1"/>
  <c r="BC60" i="1"/>
  <c r="BC56" i="1"/>
  <c r="BC52" i="1"/>
  <c r="BC48" i="1"/>
  <c r="BC44" i="1"/>
  <c r="BC40" i="1"/>
  <c r="BC36" i="1"/>
  <c r="BC32" i="1"/>
  <c r="BC28" i="1"/>
  <c r="BC24" i="1"/>
  <c r="BC20" i="1"/>
  <c r="BC16" i="1"/>
  <c r="BC12" i="1"/>
  <c r="R172" i="1"/>
  <c r="R168" i="1"/>
  <c r="R164" i="1"/>
  <c r="R160" i="1"/>
  <c r="R156" i="1"/>
  <c r="R152" i="1"/>
  <c r="R148" i="1"/>
  <c r="R144" i="1"/>
  <c r="R140" i="1"/>
  <c r="R136" i="1"/>
  <c r="R132" i="1"/>
  <c r="R128" i="1"/>
  <c r="R124" i="1"/>
  <c r="R120" i="1"/>
  <c r="R116" i="1"/>
  <c r="R112" i="1"/>
  <c r="R108" i="1"/>
  <c r="R104" i="1"/>
  <c r="R100" i="1"/>
  <c r="R96" i="1"/>
  <c r="R92" i="1"/>
  <c r="R88" i="1"/>
  <c r="R84" i="1"/>
  <c r="R80" i="1"/>
  <c r="R76" i="1"/>
  <c r="R72" i="1"/>
  <c r="R68" i="1"/>
  <c r="R64" i="1"/>
  <c r="R60" i="1"/>
  <c r="R56" i="1"/>
  <c r="R52" i="1"/>
  <c r="R48" i="1"/>
  <c r="R44" i="1"/>
  <c r="R40" i="1"/>
  <c r="R36" i="1"/>
  <c r="R32" i="1"/>
  <c r="R28" i="1"/>
  <c r="R24" i="1"/>
  <c r="R20" i="1"/>
  <c r="R16" i="1"/>
  <c r="R12" i="1"/>
  <c r="T172" i="1"/>
  <c r="AE172" i="1" s="1"/>
  <c r="T168" i="1"/>
  <c r="T164" i="1"/>
  <c r="T160" i="1"/>
  <c r="T156" i="1"/>
  <c r="AE156" i="1" s="1"/>
  <c r="T152" i="1"/>
  <c r="T148" i="1"/>
  <c r="T144" i="1"/>
  <c r="T140" i="1"/>
  <c r="T136" i="1"/>
  <c r="T132" i="1"/>
  <c r="T128" i="1"/>
  <c r="T124" i="1"/>
  <c r="T120" i="1"/>
  <c r="T116" i="1"/>
  <c r="T112" i="1"/>
  <c r="T108" i="1"/>
  <c r="T104" i="1"/>
  <c r="T100" i="1"/>
  <c r="T96" i="1"/>
  <c r="T92" i="1"/>
  <c r="T88" i="1"/>
  <c r="T84" i="1"/>
  <c r="T80" i="1"/>
  <c r="T76" i="1"/>
  <c r="T72" i="1"/>
  <c r="T68" i="1"/>
  <c r="T64" i="1"/>
  <c r="T60" i="1"/>
  <c r="T56" i="1"/>
  <c r="T52" i="1"/>
  <c r="T48" i="1"/>
  <c r="T44" i="1"/>
  <c r="T40" i="1"/>
  <c r="T36" i="1"/>
  <c r="T32" i="1"/>
  <c r="T28" i="1"/>
  <c r="T24" i="1"/>
  <c r="T20" i="1"/>
  <c r="T16" i="1"/>
  <c r="T12" i="1"/>
  <c r="AA172" i="1"/>
  <c r="Y172" i="1"/>
  <c r="AA168" i="1"/>
  <c r="Y168" i="1"/>
  <c r="AA164" i="1"/>
  <c r="Y164" i="1"/>
  <c r="AA160" i="1"/>
  <c r="Y160" i="1"/>
  <c r="AA156" i="1"/>
  <c r="Y156" i="1"/>
  <c r="AA152" i="1"/>
  <c r="Y152" i="1"/>
  <c r="AA148" i="1"/>
  <c r="Y148" i="1"/>
  <c r="AA144" i="1"/>
  <c r="Y144" i="1"/>
  <c r="AA140" i="1"/>
  <c r="Y140" i="1"/>
  <c r="AA136" i="1"/>
  <c r="Y136" i="1"/>
  <c r="AA132" i="1"/>
  <c r="Y132" i="1"/>
  <c r="AA128" i="1"/>
  <c r="Y128" i="1"/>
  <c r="AA124" i="1"/>
  <c r="Y124" i="1"/>
  <c r="AA120" i="1"/>
  <c r="Y120" i="1"/>
  <c r="AA116" i="1"/>
  <c r="Y116" i="1"/>
  <c r="AA112" i="1"/>
  <c r="Y112" i="1"/>
  <c r="AA108" i="1"/>
  <c r="Y108" i="1"/>
  <c r="AA104" i="1"/>
  <c r="Y104" i="1"/>
  <c r="AA100" i="1"/>
  <c r="Y100" i="1"/>
  <c r="AA96" i="1"/>
  <c r="Y96" i="1"/>
  <c r="AA92" i="1"/>
  <c r="Y92" i="1"/>
  <c r="AA88" i="1"/>
  <c r="Y88" i="1"/>
  <c r="AA84" i="1"/>
  <c r="Y84" i="1"/>
  <c r="AA80" i="1"/>
  <c r="Y80" i="1"/>
  <c r="AA76" i="1"/>
  <c r="Y76" i="1"/>
  <c r="AA72" i="1"/>
  <c r="Y72" i="1"/>
  <c r="AA68" i="1"/>
  <c r="Y68" i="1"/>
  <c r="AA64" i="1"/>
  <c r="Y64" i="1"/>
  <c r="AA60" i="1"/>
  <c r="Y60" i="1"/>
  <c r="AA56" i="1"/>
  <c r="Y56" i="1"/>
  <c r="AA52" i="1"/>
  <c r="Y52" i="1"/>
  <c r="AA48" i="1"/>
  <c r="Y48" i="1"/>
  <c r="AA44" i="1"/>
  <c r="Y44" i="1"/>
  <c r="AA40" i="1"/>
  <c r="Y40" i="1"/>
  <c r="AA36" i="1"/>
  <c r="Y36" i="1"/>
  <c r="AA32" i="1"/>
  <c r="Y32" i="1"/>
  <c r="AA28" i="1"/>
  <c r="Y28" i="1"/>
  <c r="AA24" i="1"/>
  <c r="Y24" i="1"/>
  <c r="AA20" i="1"/>
  <c r="Y20" i="1"/>
  <c r="AA16" i="1"/>
  <c r="Y16" i="1"/>
  <c r="AA12" i="1"/>
  <c r="Y12" i="1"/>
  <c r="Z172" i="1"/>
  <c r="Z168" i="1"/>
  <c r="Z164" i="1"/>
  <c r="Z160" i="1"/>
  <c r="Z156" i="1"/>
  <c r="Z152" i="1"/>
  <c r="Z148" i="1"/>
  <c r="Z144" i="1"/>
  <c r="Z140" i="1"/>
  <c r="Z136" i="1"/>
  <c r="Z132" i="1"/>
  <c r="Z128" i="1"/>
  <c r="Z124" i="1"/>
  <c r="Z120" i="1"/>
  <c r="Z116" i="1"/>
  <c r="Z112" i="1"/>
  <c r="Z108" i="1"/>
  <c r="Z104" i="1"/>
  <c r="Z100" i="1"/>
  <c r="Z96" i="1"/>
  <c r="Z92" i="1"/>
  <c r="Z88" i="1"/>
  <c r="Z84" i="1"/>
  <c r="Z80" i="1"/>
  <c r="Z76" i="1"/>
  <c r="Z72" i="1"/>
  <c r="Z68" i="1"/>
  <c r="Z64" i="1"/>
  <c r="Z60" i="1"/>
  <c r="Z56" i="1"/>
  <c r="Z52" i="1"/>
  <c r="Z48" i="1"/>
  <c r="Z44" i="1"/>
  <c r="Z40" i="1"/>
  <c r="Z36" i="1"/>
  <c r="Z32" i="1"/>
  <c r="Z28" i="1"/>
  <c r="Z24" i="1"/>
  <c r="Z20" i="1"/>
  <c r="Z16" i="1"/>
  <c r="Z12" i="1"/>
  <c r="Y161" i="1"/>
  <c r="Y145" i="1"/>
  <c r="Y129" i="1"/>
  <c r="AJ174" i="1"/>
  <c r="AJ170" i="1"/>
  <c r="AJ166" i="1"/>
  <c r="AJ162" i="1"/>
  <c r="AJ158" i="1"/>
  <c r="AJ154" i="1"/>
  <c r="AJ150" i="1"/>
  <c r="AJ146" i="1"/>
  <c r="AJ142" i="1"/>
  <c r="AJ138" i="1"/>
  <c r="AJ134" i="1"/>
  <c r="AJ130" i="1"/>
  <c r="AJ126" i="1"/>
  <c r="AJ122" i="1"/>
  <c r="AJ118" i="1"/>
  <c r="AJ114" i="1"/>
  <c r="AJ110" i="1"/>
  <c r="AJ106" i="1"/>
  <c r="AJ102" i="1"/>
  <c r="AJ98" i="1"/>
  <c r="AJ94" i="1"/>
  <c r="AJ90" i="1"/>
  <c r="AJ86" i="1"/>
  <c r="AJ82" i="1"/>
  <c r="AJ78" i="1"/>
  <c r="AJ74" i="1"/>
  <c r="AJ70" i="1"/>
  <c r="AJ66" i="1"/>
  <c r="AJ62" i="1"/>
  <c r="AJ58" i="1"/>
  <c r="AJ54" i="1"/>
  <c r="AJ50" i="1"/>
  <c r="AJ46" i="1"/>
  <c r="AJ42" i="1"/>
  <c r="AJ38" i="1"/>
  <c r="AJ34" i="1"/>
  <c r="AJ30" i="1"/>
  <c r="AJ26" i="1"/>
  <c r="AJ22" i="1"/>
  <c r="AJ18" i="1"/>
  <c r="AJ14" i="1"/>
  <c r="AP166" i="1"/>
  <c r="AP162" i="1"/>
  <c r="AP150" i="1"/>
  <c r="AP146" i="1"/>
  <c r="AP134" i="1"/>
  <c r="AP130" i="1"/>
  <c r="AP118" i="1"/>
  <c r="AP114" i="1"/>
  <c r="AP102" i="1"/>
  <c r="AP98" i="1"/>
  <c r="AP86" i="1"/>
  <c r="AP82" i="1"/>
  <c r="AP70" i="1"/>
  <c r="AP66" i="1"/>
  <c r="AP54" i="1"/>
  <c r="AP50" i="1"/>
  <c r="AP38" i="1"/>
  <c r="AP34" i="1"/>
  <c r="AP22" i="1"/>
  <c r="AP18" i="1"/>
  <c r="AJ173" i="1"/>
  <c r="AJ169" i="1"/>
  <c r="AJ165" i="1"/>
  <c r="AJ161" i="1"/>
  <c r="AJ157" i="1"/>
  <c r="AJ153" i="1"/>
  <c r="AJ149" i="1"/>
  <c r="AJ145" i="1"/>
  <c r="AJ141" i="1"/>
  <c r="AJ137" i="1"/>
  <c r="AJ133" i="1"/>
  <c r="AJ129" i="1"/>
  <c r="AJ125" i="1"/>
  <c r="AJ121" i="1"/>
  <c r="AJ117" i="1"/>
  <c r="AJ113" i="1"/>
  <c r="AJ109" i="1"/>
  <c r="AJ105" i="1"/>
  <c r="AJ101" i="1"/>
  <c r="AJ97" i="1"/>
  <c r="AJ93" i="1"/>
  <c r="AJ89" i="1"/>
  <c r="AJ85" i="1"/>
  <c r="AJ81" i="1"/>
  <c r="AJ77" i="1"/>
  <c r="AJ73" i="1"/>
  <c r="AJ69" i="1"/>
  <c r="AJ65" i="1"/>
  <c r="AJ61" i="1"/>
  <c r="AJ57" i="1"/>
  <c r="AJ53" i="1"/>
  <c r="AJ49" i="1"/>
  <c r="AJ45" i="1"/>
  <c r="AJ41" i="1"/>
  <c r="AJ37" i="1"/>
  <c r="AJ33" i="1"/>
  <c r="AJ29" i="1"/>
  <c r="AJ25" i="1"/>
  <c r="AJ21" i="1"/>
  <c r="AJ17" i="1"/>
  <c r="AJ13" i="1"/>
  <c r="AP173" i="1"/>
  <c r="AP161" i="1"/>
  <c r="AP157" i="1"/>
  <c r="AP145" i="1"/>
  <c r="AP141" i="1"/>
  <c r="AP129" i="1"/>
  <c r="AP125" i="1"/>
  <c r="AP113" i="1"/>
  <c r="AP109" i="1"/>
  <c r="AP97" i="1"/>
  <c r="AP93" i="1"/>
  <c r="AP81" i="1"/>
  <c r="AP77" i="1"/>
  <c r="AP65" i="1"/>
  <c r="AP61" i="1"/>
  <c r="AP49" i="1"/>
  <c r="AP45" i="1"/>
  <c r="AP33" i="1"/>
  <c r="AP29" i="1"/>
  <c r="AP17" i="1"/>
  <c r="AP13" i="1"/>
  <c r="AJ172" i="1"/>
  <c r="AJ168" i="1"/>
  <c r="AJ164" i="1"/>
  <c r="AJ160" i="1"/>
  <c r="AJ156" i="1"/>
  <c r="AJ152" i="1"/>
  <c r="AJ148" i="1"/>
  <c r="AJ144" i="1"/>
  <c r="AJ140" i="1"/>
  <c r="AJ136" i="1"/>
  <c r="AJ132" i="1"/>
  <c r="AJ128" i="1"/>
  <c r="AJ124" i="1"/>
  <c r="AJ120" i="1"/>
  <c r="AJ116" i="1"/>
  <c r="AJ112" i="1"/>
  <c r="AJ108" i="1"/>
  <c r="AJ104" i="1"/>
  <c r="AJ100" i="1"/>
  <c r="AJ96" i="1"/>
  <c r="AJ92" i="1"/>
  <c r="AJ88" i="1"/>
  <c r="AJ84" i="1"/>
  <c r="AJ80" i="1"/>
  <c r="AJ76" i="1"/>
  <c r="AJ72" i="1"/>
  <c r="AJ68" i="1"/>
  <c r="AJ64" i="1"/>
  <c r="AJ60" i="1"/>
  <c r="AJ56" i="1"/>
  <c r="AJ52" i="1"/>
  <c r="AJ48" i="1"/>
  <c r="AJ44" i="1"/>
  <c r="AJ40" i="1"/>
  <c r="AJ36" i="1"/>
  <c r="AJ32" i="1"/>
  <c r="AJ28" i="1"/>
  <c r="AJ24" i="1"/>
  <c r="AJ20" i="1"/>
  <c r="AJ16" i="1"/>
  <c r="AJ12" i="1"/>
  <c r="AG177" i="1"/>
  <c r="AJ177" i="1" s="1"/>
  <c r="AJ11" i="1"/>
  <c r="AJ171" i="1"/>
  <c r="AJ167" i="1"/>
  <c r="AJ163" i="1"/>
  <c r="AJ159" i="1"/>
  <c r="AJ155" i="1"/>
  <c r="AJ151" i="1"/>
  <c r="AJ147" i="1"/>
  <c r="AJ143" i="1"/>
  <c r="AJ139" i="1"/>
  <c r="AJ135" i="1"/>
  <c r="AJ131" i="1"/>
  <c r="AJ127" i="1"/>
  <c r="AJ123" i="1"/>
  <c r="AJ119" i="1"/>
  <c r="AJ115" i="1"/>
  <c r="AJ111" i="1"/>
  <c r="AJ107" i="1"/>
  <c r="AJ103" i="1"/>
  <c r="AJ99" i="1"/>
  <c r="AJ95" i="1"/>
  <c r="AJ91" i="1"/>
  <c r="AJ87" i="1"/>
  <c r="AJ83" i="1"/>
  <c r="AJ79" i="1"/>
  <c r="AJ75" i="1"/>
  <c r="AJ71" i="1"/>
  <c r="AJ67" i="1"/>
  <c r="AJ63" i="1"/>
  <c r="AJ59" i="1"/>
  <c r="AJ55" i="1"/>
  <c r="AJ51" i="1"/>
  <c r="AJ47" i="1"/>
  <c r="AJ43" i="1"/>
  <c r="AJ39" i="1"/>
  <c r="AJ35" i="1"/>
  <c r="AJ31" i="1"/>
  <c r="AJ27" i="1"/>
  <c r="AJ23" i="1"/>
  <c r="AJ19" i="1"/>
  <c r="AJ15" i="1"/>
  <c r="AP171" i="1"/>
  <c r="AP167" i="1"/>
  <c r="AP155" i="1"/>
  <c r="AP151" i="1"/>
  <c r="AP139" i="1"/>
  <c r="AP135" i="1"/>
  <c r="AP123" i="1"/>
  <c r="AP119" i="1"/>
  <c r="AP107" i="1"/>
  <c r="AP103" i="1"/>
  <c r="AH177" i="1"/>
  <c r="AK177" i="1" s="1"/>
  <c r="AL177" i="1"/>
  <c r="AO177" i="1" s="1"/>
  <c r="AP11" i="1"/>
  <c r="AP163" i="1"/>
  <c r="AP159" i="1"/>
  <c r="AP147" i="1"/>
  <c r="AP143" i="1"/>
  <c r="AP131" i="1"/>
  <c r="AP127" i="1"/>
  <c r="AP115" i="1"/>
  <c r="AP111" i="1"/>
  <c r="AP99" i="1"/>
  <c r="AP95" i="1"/>
  <c r="AP83" i="1"/>
  <c r="AP79" i="1"/>
  <c r="AP67" i="1"/>
  <c r="AP63" i="1"/>
  <c r="AP51" i="1"/>
  <c r="AP35" i="1"/>
  <c r="AP31" i="1"/>
  <c r="AP19" i="1"/>
  <c r="AT166" i="1"/>
  <c r="AT154" i="1"/>
  <c r="AT150" i="1"/>
  <c r="AT146" i="1"/>
  <c r="AT138" i="1"/>
  <c r="AT130" i="1"/>
  <c r="AT122" i="1"/>
  <c r="AT118" i="1"/>
  <c r="AT114" i="1"/>
  <c r="AT102" i="1"/>
  <c r="AT90" i="1"/>
  <c r="AT86" i="1"/>
  <c r="AT82" i="1"/>
  <c r="AT74" i="1"/>
  <c r="AT66" i="1"/>
  <c r="AT58" i="1"/>
  <c r="AT54" i="1"/>
  <c r="AT50" i="1"/>
  <c r="AT38" i="1"/>
  <c r="AT26" i="1"/>
  <c r="AT22" i="1"/>
  <c r="AT18" i="1"/>
  <c r="AU174" i="1"/>
  <c r="AU166" i="1"/>
  <c r="AU158" i="1"/>
  <c r="AU154" i="1"/>
  <c r="AU150" i="1"/>
  <c r="AU146" i="1"/>
  <c r="AU142" i="1"/>
  <c r="AU138" i="1"/>
  <c r="AU130" i="1"/>
  <c r="AU122" i="1"/>
  <c r="AU118" i="1"/>
  <c r="AU114" i="1"/>
  <c r="AU110" i="1"/>
  <c r="AU102" i="1"/>
  <c r="AU94" i="1"/>
  <c r="AU90" i="1"/>
  <c r="AU86" i="1"/>
  <c r="AU82" i="1"/>
  <c r="AU78" i="1"/>
  <c r="AU74" i="1"/>
  <c r="AU66" i="1"/>
  <c r="AU58" i="1"/>
  <c r="AU54" i="1"/>
  <c r="AU50" i="1"/>
  <c r="AU38" i="1"/>
  <c r="AU30" i="1"/>
  <c r="AU22" i="1"/>
  <c r="AU14" i="1"/>
  <c r="AU134" i="1"/>
  <c r="AU105" i="1"/>
  <c r="AU49" i="1"/>
  <c r="AU33" i="1"/>
  <c r="AY145" i="1"/>
  <c r="AY133" i="1"/>
  <c r="AY113" i="1"/>
  <c r="AY81" i="1"/>
  <c r="AY69" i="1"/>
  <c r="AY49" i="1"/>
  <c r="AY17" i="1"/>
  <c r="AZ173" i="1"/>
  <c r="AZ169" i="1"/>
  <c r="AZ149" i="1"/>
  <c r="AZ141" i="1"/>
  <c r="AZ129" i="1"/>
  <c r="AZ117" i="1"/>
  <c r="AZ109" i="1"/>
  <c r="AZ105" i="1"/>
  <c r="AZ77" i="1"/>
  <c r="AZ65" i="1"/>
  <c r="AZ45" i="1"/>
  <c r="AZ41" i="1"/>
  <c r="AZ25" i="1"/>
  <c r="AZ13" i="1"/>
  <c r="AP174" i="1"/>
  <c r="AP170" i="1"/>
  <c r="AP158" i="1"/>
  <c r="AP154" i="1"/>
  <c r="AP142" i="1"/>
  <c r="AP138" i="1"/>
  <c r="AP126" i="1"/>
  <c r="AP122" i="1"/>
  <c r="AP110" i="1"/>
  <c r="AP106" i="1"/>
  <c r="AP94" i="1"/>
  <c r="AP90" i="1"/>
  <c r="AP78" i="1"/>
  <c r="AP74" i="1"/>
  <c r="AP62" i="1"/>
  <c r="AP58" i="1"/>
  <c r="AP46" i="1"/>
  <c r="AP42" i="1"/>
  <c r="AP30" i="1"/>
  <c r="AP26" i="1"/>
  <c r="AP14" i="1"/>
  <c r="AT173" i="1"/>
  <c r="AT165" i="1"/>
  <c r="AT161" i="1"/>
  <c r="AT157" i="1"/>
  <c r="AT145" i="1"/>
  <c r="AT133" i="1"/>
  <c r="AT129" i="1"/>
  <c r="AT125" i="1"/>
  <c r="AT117" i="1"/>
  <c r="AT109" i="1"/>
  <c r="AT101" i="1"/>
  <c r="AT97" i="1"/>
  <c r="AT93" i="1"/>
  <c r="AT81" i="1"/>
  <c r="AT69" i="1"/>
  <c r="AT65" i="1"/>
  <c r="AT61" i="1"/>
  <c r="AT53" i="1"/>
  <c r="AT45" i="1"/>
  <c r="AT37" i="1"/>
  <c r="AT33" i="1"/>
  <c r="AT29" i="1"/>
  <c r="AT17" i="1"/>
  <c r="AU173" i="1"/>
  <c r="AU165" i="1"/>
  <c r="AU161" i="1"/>
  <c r="AU157" i="1"/>
  <c r="AU153" i="1"/>
  <c r="AU145" i="1"/>
  <c r="AU137" i="1"/>
  <c r="AU133" i="1"/>
  <c r="AU129" i="1"/>
  <c r="AU125" i="1"/>
  <c r="AU121" i="1"/>
  <c r="AU117" i="1"/>
  <c r="AU109" i="1"/>
  <c r="AU101" i="1"/>
  <c r="AU97" i="1"/>
  <c r="AU93" i="1"/>
  <c r="AU89" i="1"/>
  <c r="AU81" i="1"/>
  <c r="AU73" i="1"/>
  <c r="AU69" i="1"/>
  <c r="AU65" i="1"/>
  <c r="AU61" i="1"/>
  <c r="AU57" i="1"/>
  <c r="AU53" i="1"/>
  <c r="AU45" i="1"/>
  <c r="AU37" i="1"/>
  <c r="AU29" i="1"/>
  <c r="AU17" i="1"/>
  <c r="AU155" i="1"/>
  <c r="AU126" i="1"/>
  <c r="AU70" i="1"/>
  <c r="AU46" i="1"/>
  <c r="AU27" i="1"/>
  <c r="AP169" i="1"/>
  <c r="AP165" i="1"/>
  <c r="AP153" i="1"/>
  <c r="AP149" i="1"/>
  <c r="AP137" i="1"/>
  <c r="AP133" i="1"/>
  <c r="AP121" i="1"/>
  <c r="AP117" i="1"/>
  <c r="AP105" i="1"/>
  <c r="AP101" i="1"/>
  <c r="AP89" i="1"/>
  <c r="AP85" i="1"/>
  <c r="AP73" i="1"/>
  <c r="AP69" i="1"/>
  <c r="AP57" i="1"/>
  <c r="AP53" i="1"/>
  <c r="AP41" i="1"/>
  <c r="AP37" i="1"/>
  <c r="AP25" i="1"/>
  <c r="AP21" i="1"/>
  <c r="AT172" i="1"/>
  <c r="AT168" i="1"/>
  <c r="AT164" i="1"/>
  <c r="AT160" i="1"/>
  <c r="AT156" i="1"/>
  <c r="AT152" i="1"/>
  <c r="AT148" i="1"/>
  <c r="AT144" i="1"/>
  <c r="AT140" i="1"/>
  <c r="AT136" i="1"/>
  <c r="AT132" i="1"/>
  <c r="AT128" i="1"/>
  <c r="AT124" i="1"/>
  <c r="AT120" i="1"/>
  <c r="AT116" i="1"/>
  <c r="AT112" i="1"/>
  <c r="AT108" i="1"/>
  <c r="AT104" i="1"/>
  <c r="AT100" i="1"/>
  <c r="AT96" i="1"/>
  <c r="AT92" i="1"/>
  <c r="AT88" i="1"/>
  <c r="AT84" i="1"/>
  <c r="AT80" i="1"/>
  <c r="AT76" i="1"/>
  <c r="AT72" i="1"/>
  <c r="AT68" i="1"/>
  <c r="AT64" i="1"/>
  <c r="AT60" i="1"/>
  <c r="AT56" i="1"/>
  <c r="AT52" i="1"/>
  <c r="AT48" i="1"/>
  <c r="AT44" i="1"/>
  <c r="AT40" i="1"/>
  <c r="AT36" i="1"/>
  <c r="AT32" i="1"/>
  <c r="AT28" i="1"/>
  <c r="AT24" i="1"/>
  <c r="AT20" i="1"/>
  <c r="AT16" i="1"/>
  <c r="AT12" i="1"/>
  <c r="AU172" i="1"/>
  <c r="AU168" i="1"/>
  <c r="AU164" i="1"/>
  <c r="AU160" i="1"/>
  <c r="AU156" i="1"/>
  <c r="AU152" i="1"/>
  <c r="AU148" i="1"/>
  <c r="AU144" i="1"/>
  <c r="AU140" i="1"/>
  <c r="AU136" i="1"/>
  <c r="AU132" i="1"/>
  <c r="AU128" i="1"/>
  <c r="AU124" i="1"/>
  <c r="AU120" i="1"/>
  <c r="AU116" i="1"/>
  <c r="AU112" i="1"/>
  <c r="AU147" i="1"/>
  <c r="AU91" i="1"/>
  <c r="AU62" i="1"/>
  <c r="AU41" i="1"/>
  <c r="AU25" i="1"/>
  <c r="AY155" i="1"/>
  <c r="AY123" i="1"/>
  <c r="AY111" i="1"/>
  <c r="AY91" i="1"/>
  <c r="AY59" i="1"/>
  <c r="AY47" i="1"/>
  <c r="AY27" i="1"/>
  <c r="AZ171" i="1"/>
  <c r="AZ159" i="1"/>
  <c r="AZ151" i="1"/>
  <c r="AZ147" i="1"/>
  <c r="AZ127" i="1"/>
  <c r="AZ119" i="1"/>
  <c r="AZ107" i="1"/>
  <c r="AZ95" i="1"/>
  <c r="AZ87" i="1"/>
  <c r="AZ83" i="1"/>
  <c r="AZ55" i="1"/>
  <c r="AZ43" i="1"/>
  <c r="AP172" i="1"/>
  <c r="AP168" i="1"/>
  <c r="AP164" i="1"/>
  <c r="AP160" i="1"/>
  <c r="AP156" i="1"/>
  <c r="AP152" i="1"/>
  <c r="AP148" i="1"/>
  <c r="AP144" i="1"/>
  <c r="AP140" i="1"/>
  <c r="AP136" i="1"/>
  <c r="AP132" i="1"/>
  <c r="AQ177" i="1"/>
  <c r="AT177" i="1" s="1"/>
  <c r="AT11" i="1"/>
  <c r="AT171" i="1"/>
  <c r="AT167" i="1"/>
  <c r="AT163" i="1"/>
  <c r="AT159" i="1"/>
  <c r="AT155" i="1"/>
  <c r="AT151" i="1"/>
  <c r="AT147" i="1"/>
  <c r="AT143" i="1"/>
  <c r="AT139" i="1"/>
  <c r="AT135" i="1"/>
  <c r="AT131" i="1"/>
  <c r="AT127" i="1"/>
  <c r="AT123" i="1"/>
  <c r="AT119" i="1"/>
  <c r="AT115" i="1"/>
  <c r="AT111" i="1"/>
  <c r="AT107" i="1"/>
  <c r="AT103" i="1"/>
  <c r="AT99" i="1"/>
  <c r="AT95" i="1"/>
  <c r="AT91" i="1"/>
  <c r="AT87" i="1"/>
  <c r="AT83" i="1"/>
  <c r="AT79" i="1"/>
  <c r="AT75" i="1"/>
  <c r="AT71" i="1"/>
  <c r="AT67" i="1"/>
  <c r="AT63" i="1"/>
  <c r="AT59" i="1"/>
  <c r="AT55" i="1"/>
  <c r="AT51" i="1"/>
  <c r="AT47" i="1"/>
  <c r="AT43" i="1"/>
  <c r="AT39" i="1"/>
  <c r="AT31" i="1"/>
  <c r="AT23" i="1"/>
  <c r="AT15" i="1"/>
  <c r="AU171" i="1"/>
  <c r="AU167" i="1"/>
  <c r="AU163" i="1"/>
  <c r="AU159" i="1"/>
  <c r="AU151" i="1"/>
  <c r="AU143" i="1"/>
  <c r="AU139" i="1"/>
  <c r="AU135" i="1"/>
  <c r="AU131" i="1"/>
  <c r="AU123" i="1"/>
  <c r="AU115" i="1"/>
  <c r="AU111" i="1"/>
  <c r="AU107" i="1"/>
  <c r="AU103" i="1"/>
  <c r="AU99" i="1"/>
  <c r="AU95" i="1"/>
  <c r="AU87" i="1"/>
  <c r="AU79" i="1"/>
  <c r="AU75" i="1"/>
  <c r="AU71" i="1"/>
  <c r="AU67" i="1"/>
  <c r="AU59" i="1"/>
  <c r="AU51" i="1"/>
  <c r="AU47" i="1"/>
  <c r="AU43" i="1"/>
  <c r="AU39" i="1"/>
  <c r="AU35" i="1"/>
  <c r="AU31" i="1"/>
  <c r="AU23" i="1"/>
  <c r="AU15" i="1"/>
  <c r="AU169" i="1"/>
  <c r="AU113" i="1"/>
  <c r="AU83" i="1"/>
  <c r="AU19" i="1"/>
  <c r="AY166" i="1"/>
  <c r="AY154" i="1"/>
  <c r="AY134" i="1"/>
  <c r="AY102" i="1"/>
  <c r="AY90" i="1"/>
  <c r="AY70" i="1"/>
  <c r="AY38" i="1"/>
  <c r="AY26" i="1"/>
  <c r="AZ170" i="1"/>
  <c r="AZ162" i="1"/>
  <c r="AZ150" i="1"/>
  <c r="AZ138" i="1"/>
  <c r="AZ130" i="1"/>
  <c r="AZ126" i="1"/>
  <c r="AZ106" i="1"/>
  <c r="AZ98" i="1"/>
  <c r="AZ86" i="1"/>
  <c r="AZ82" i="1"/>
  <c r="AZ70" i="1"/>
  <c r="AZ66" i="1"/>
  <c r="AZ34" i="1"/>
  <c r="AZ22" i="1"/>
  <c r="AZ54" i="1"/>
  <c r="BD122" i="2"/>
  <c r="BG122" i="2" s="1"/>
  <c r="I122" i="2"/>
  <c r="AT35" i="1"/>
  <c r="AT19" i="1"/>
  <c r="AS177" i="1"/>
  <c r="AR11" i="1"/>
  <c r="AU18" i="1"/>
  <c r="AY177" i="1"/>
  <c r="AY171" i="1"/>
  <c r="AY167" i="1"/>
  <c r="AY163" i="1"/>
  <c r="AY159" i="1"/>
  <c r="AY151" i="1"/>
  <c r="AY147" i="1"/>
  <c r="AY139" i="1"/>
  <c r="AY135" i="1"/>
  <c r="AY131" i="1"/>
  <c r="AY127" i="1"/>
  <c r="AY119" i="1"/>
  <c r="AY115" i="1"/>
  <c r="AY107" i="1"/>
  <c r="AY103" i="1"/>
  <c r="AY99" i="1"/>
  <c r="AY95" i="1"/>
  <c r="AY87" i="1"/>
  <c r="AY83" i="1"/>
  <c r="AY75" i="1"/>
  <c r="AY71" i="1"/>
  <c r="AY67" i="1"/>
  <c r="AY63" i="1"/>
  <c r="AY55" i="1"/>
  <c r="AY51" i="1"/>
  <c r="AY43" i="1"/>
  <c r="AY39" i="1"/>
  <c r="AY35" i="1"/>
  <c r="AY31" i="1"/>
  <c r="AY23" i="1"/>
  <c r="AY19" i="1"/>
  <c r="AX177" i="1"/>
  <c r="AW11" i="1"/>
  <c r="AZ167" i="1"/>
  <c r="AZ163" i="1"/>
  <c r="AZ155" i="1"/>
  <c r="AZ143" i="1"/>
  <c r="AZ135" i="1"/>
  <c r="AZ131" i="1"/>
  <c r="AZ123" i="1"/>
  <c r="AZ111" i="1"/>
  <c r="AZ103" i="1"/>
  <c r="AZ99" i="1"/>
  <c r="AZ91" i="1"/>
  <c r="AZ79" i="1"/>
  <c r="AZ71" i="1"/>
  <c r="AZ63" i="1"/>
  <c r="AZ59" i="1"/>
  <c r="AZ51" i="1"/>
  <c r="AZ47" i="1"/>
  <c r="AZ35" i="1"/>
  <c r="AZ31" i="1"/>
  <c r="AZ19" i="1"/>
  <c r="AZ15" i="1"/>
  <c r="I114" i="2"/>
  <c r="I29" i="2"/>
  <c r="AP128" i="1"/>
  <c r="AP124" i="1"/>
  <c r="AP120" i="1"/>
  <c r="AP116" i="1"/>
  <c r="AP112" i="1"/>
  <c r="AP108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6" i="1"/>
  <c r="AP52" i="1"/>
  <c r="AP48" i="1"/>
  <c r="AP44" i="1"/>
  <c r="AP40" i="1"/>
  <c r="AP36" i="1"/>
  <c r="AP32" i="1"/>
  <c r="AP28" i="1"/>
  <c r="AP24" i="1"/>
  <c r="AP20" i="1"/>
  <c r="AP16" i="1"/>
  <c r="AP12" i="1"/>
  <c r="AT174" i="1"/>
  <c r="AT158" i="1"/>
  <c r="AT142" i="1"/>
  <c r="AT126" i="1"/>
  <c r="AT110" i="1"/>
  <c r="AT94" i="1"/>
  <c r="AT78" i="1"/>
  <c r="AT62" i="1"/>
  <c r="AT46" i="1"/>
  <c r="AT30" i="1"/>
  <c r="AT14" i="1"/>
  <c r="AY174" i="1"/>
  <c r="AY170" i="1"/>
  <c r="AY162" i="1"/>
  <c r="AY158" i="1"/>
  <c r="AY150" i="1"/>
  <c r="AY146" i="1"/>
  <c r="AY142" i="1"/>
  <c r="AY138" i="1"/>
  <c r="AY130" i="1"/>
  <c r="AY126" i="1"/>
  <c r="AY118" i="1"/>
  <c r="AY114" i="1"/>
  <c r="AY110" i="1"/>
  <c r="AY106" i="1"/>
  <c r="AY98" i="1"/>
  <c r="AY94" i="1"/>
  <c r="AY86" i="1"/>
  <c r="AY82" i="1"/>
  <c r="AY78" i="1"/>
  <c r="AY74" i="1"/>
  <c r="AY66" i="1"/>
  <c r="AY62" i="1"/>
  <c r="AY54" i="1"/>
  <c r="AY50" i="1"/>
  <c r="AY46" i="1"/>
  <c r="AY42" i="1"/>
  <c r="AY34" i="1"/>
  <c r="AY30" i="1"/>
  <c r="AY22" i="1"/>
  <c r="AY18" i="1"/>
  <c r="AY14" i="1"/>
  <c r="AZ174" i="1"/>
  <c r="AZ166" i="1"/>
  <c r="AZ154" i="1"/>
  <c r="AZ146" i="1"/>
  <c r="AZ142" i="1"/>
  <c r="AZ134" i="1"/>
  <c r="AZ122" i="1"/>
  <c r="AZ114" i="1"/>
  <c r="AZ110" i="1"/>
  <c r="AZ102" i="1"/>
  <c r="AZ90" i="1"/>
  <c r="AZ78" i="1"/>
  <c r="AZ74" i="1"/>
  <c r="AZ62" i="1"/>
  <c r="AZ58" i="1"/>
  <c r="AZ50" i="1"/>
  <c r="AZ46" i="1"/>
  <c r="AZ42" i="1"/>
  <c r="AZ38" i="1"/>
  <c r="AZ30" i="1"/>
  <c r="AZ26" i="1"/>
  <c r="AZ14" i="1"/>
  <c r="AZ23" i="1"/>
  <c r="AY11" i="1"/>
  <c r="BD116" i="2"/>
  <c r="BG116" i="2" s="1"/>
  <c r="I116" i="2"/>
  <c r="H14" i="2"/>
  <c r="N167" i="2"/>
  <c r="N163" i="2"/>
  <c r="N159" i="2"/>
  <c r="N155" i="2"/>
  <c r="N151" i="2"/>
  <c r="N147" i="2"/>
  <c r="N143" i="2"/>
  <c r="N139" i="2"/>
  <c r="N135" i="2"/>
  <c r="N131" i="2"/>
  <c r="N127" i="2"/>
  <c r="N123" i="2"/>
  <c r="N119" i="2"/>
  <c r="N115" i="2"/>
  <c r="N111" i="2"/>
  <c r="N107" i="2"/>
  <c r="N103" i="2"/>
  <c r="N99" i="2"/>
  <c r="N95" i="2"/>
  <c r="N91" i="2"/>
  <c r="N87" i="2"/>
  <c r="N83" i="2"/>
  <c r="N79" i="2"/>
  <c r="N75" i="2"/>
  <c r="N71" i="2"/>
  <c r="N67" i="2"/>
  <c r="N63" i="2"/>
  <c r="N59" i="2"/>
  <c r="N55" i="2"/>
  <c r="N51" i="2"/>
  <c r="N47" i="2"/>
  <c r="N43" i="2"/>
  <c r="N39" i="2"/>
  <c r="N35" i="2"/>
  <c r="N31" i="2"/>
  <c r="N27" i="2"/>
  <c r="N23" i="2"/>
  <c r="N19" i="2"/>
  <c r="N15" i="2"/>
  <c r="N11" i="2"/>
  <c r="N7" i="2"/>
  <c r="X150" i="2"/>
  <c r="X142" i="2"/>
  <c r="X130" i="2"/>
  <c r="X86" i="2"/>
  <c r="X66" i="2"/>
  <c r="AN177" i="1"/>
  <c r="AM177" i="1" s="1"/>
  <c r="AP177" i="1" s="1"/>
  <c r="AT169" i="1"/>
  <c r="AT153" i="1"/>
  <c r="AT137" i="1"/>
  <c r="AT121" i="1"/>
  <c r="AT105" i="1"/>
  <c r="AT89" i="1"/>
  <c r="AT73" i="1"/>
  <c r="AT57" i="1"/>
  <c r="AT41" i="1"/>
  <c r="AT25" i="1"/>
  <c r="AY173" i="1"/>
  <c r="AY169" i="1"/>
  <c r="AY161" i="1"/>
  <c r="AY157" i="1"/>
  <c r="AY153" i="1"/>
  <c r="AY149" i="1"/>
  <c r="AY141" i="1"/>
  <c r="AY137" i="1"/>
  <c r="AY129" i="1"/>
  <c r="AY125" i="1"/>
  <c r="AY121" i="1"/>
  <c r="AY117" i="1"/>
  <c r="AY109" i="1"/>
  <c r="AY105" i="1"/>
  <c r="AY97" i="1"/>
  <c r="AY93" i="1"/>
  <c r="AY89" i="1"/>
  <c r="AY85" i="1"/>
  <c r="AY77" i="1"/>
  <c r="AY73" i="1"/>
  <c r="AY65" i="1"/>
  <c r="AY61" i="1"/>
  <c r="AY57" i="1"/>
  <c r="AY53" i="1"/>
  <c r="AY45" i="1"/>
  <c r="AY41" i="1"/>
  <c r="AY33" i="1"/>
  <c r="AY29" i="1"/>
  <c r="AY25" i="1"/>
  <c r="AY21" i="1"/>
  <c r="AY13" i="1"/>
  <c r="AZ165" i="1"/>
  <c r="AZ157" i="1"/>
  <c r="AZ153" i="1"/>
  <c r="AZ145" i="1"/>
  <c r="AZ133" i="1"/>
  <c r="AZ125" i="1"/>
  <c r="AZ121" i="1"/>
  <c r="AZ113" i="1"/>
  <c r="AZ101" i="1"/>
  <c r="AZ93" i="1"/>
  <c r="AZ89" i="1"/>
  <c r="AZ85" i="1"/>
  <c r="AZ81" i="1"/>
  <c r="AZ73" i="1"/>
  <c r="AZ69" i="1"/>
  <c r="AZ61" i="1"/>
  <c r="AZ57" i="1"/>
  <c r="AZ53" i="1"/>
  <c r="AZ49" i="1"/>
  <c r="AZ37" i="1"/>
  <c r="AZ29" i="1"/>
  <c r="AZ21" i="1"/>
  <c r="AZ17" i="1"/>
  <c r="BD128" i="2"/>
  <c r="BG128" i="2" s="1"/>
  <c r="I128" i="2"/>
  <c r="H78" i="2"/>
  <c r="X169" i="2"/>
  <c r="X161" i="2"/>
  <c r="X153" i="2"/>
  <c r="X145" i="2"/>
  <c r="X137" i="2"/>
  <c r="X129" i="2"/>
  <c r="X109" i="2"/>
  <c r="X81" i="2"/>
  <c r="X41" i="2"/>
  <c r="AU108" i="1"/>
  <c r="AU104" i="1"/>
  <c r="AU100" i="1"/>
  <c r="AU96" i="1"/>
  <c r="AU92" i="1"/>
  <c r="AU88" i="1"/>
  <c r="AU84" i="1"/>
  <c r="AU80" i="1"/>
  <c r="AU76" i="1"/>
  <c r="AU72" i="1"/>
  <c r="AU68" i="1"/>
  <c r="AU64" i="1"/>
  <c r="AU60" i="1"/>
  <c r="AU56" i="1"/>
  <c r="AU52" i="1"/>
  <c r="AU48" i="1"/>
  <c r="AU44" i="1"/>
  <c r="AU40" i="1"/>
  <c r="AU36" i="1"/>
  <c r="AU32" i="1"/>
  <c r="AU28" i="1"/>
  <c r="AU24" i="1"/>
  <c r="AU20" i="1"/>
  <c r="AU16" i="1"/>
  <c r="AU12" i="1"/>
  <c r="AU162" i="1"/>
  <c r="AU141" i="1"/>
  <c r="AU119" i="1"/>
  <c r="AU98" i="1"/>
  <c r="AU77" i="1"/>
  <c r="AU55" i="1"/>
  <c r="AU34" i="1"/>
  <c r="AU13" i="1"/>
  <c r="AZ161" i="1"/>
  <c r="AZ139" i="1"/>
  <c r="AZ118" i="1"/>
  <c r="AZ97" i="1"/>
  <c r="AZ75" i="1"/>
  <c r="AZ33" i="1"/>
  <c r="AZ18" i="1"/>
  <c r="BG72" i="2"/>
  <c r="BD64" i="2"/>
  <c r="BG64" i="2" s="1"/>
  <c r="I64" i="2"/>
  <c r="BD58" i="2"/>
  <c r="BG58" i="2" s="1"/>
  <c r="I58" i="2"/>
  <c r="BD53" i="2"/>
  <c r="BG53" i="2" s="1"/>
  <c r="I53" i="2"/>
  <c r="BD49" i="2"/>
  <c r="BG49" i="2" s="1"/>
  <c r="I49" i="2"/>
  <c r="BD45" i="2"/>
  <c r="BG45" i="2" s="1"/>
  <c r="I45" i="2"/>
  <c r="BD41" i="2"/>
  <c r="BG41" i="2" s="1"/>
  <c r="I41" i="2"/>
  <c r="BD37" i="2"/>
  <c r="BG37" i="2" s="1"/>
  <c r="I37" i="2"/>
  <c r="BD33" i="2"/>
  <c r="BG33" i="2" s="1"/>
  <c r="I33" i="2"/>
  <c r="BG29" i="2"/>
  <c r="BD25" i="2"/>
  <c r="BG25" i="2" s="1"/>
  <c r="I25" i="2"/>
  <c r="BD21" i="2"/>
  <c r="BG21" i="2" s="1"/>
  <c r="I21" i="2"/>
  <c r="BD17" i="2"/>
  <c r="BG17" i="2" s="1"/>
  <c r="I17" i="2"/>
  <c r="BD13" i="2"/>
  <c r="BG13" i="2" s="1"/>
  <c r="I13" i="2"/>
  <c r="BD9" i="2"/>
  <c r="BG9" i="2" s="1"/>
  <c r="I9" i="2"/>
  <c r="E171" i="2"/>
  <c r="BC6" i="2"/>
  <c r="H6" i="2"/>
  <c r="BC166" i="2"/>
  <c r="BF166" i="2" s="1"/>
  <c r="H166" i="2"/>
  <c r="BC162" i="2"/>
  <c r="BF162" i="2" s="1"/>
  <c r="H162" i="2"/>
  <c r="BC158" i="2"/>
  <c r="BF158" i="2" s="1"/>
  <c r="H158" i="2"/>
  <c r="BC154" i="2"/>
  <c r="BF154" i="2" s="1"/>
  <c r="H154" i="2"/>
  <c r="BC150" i="2"/>
  <c r="BF150" i="2" s="1"/>
  <c r="H150" i="2"/>
  <c r="BC146" i="2"/>
  <c r="BF146" i="2" s="1"/>
  <c r="H146" i="2"/>
  <c r="BF142" i="2"/>
  <c r="BC138" i="2"/>
  <c r="BF138" i="2" s="1"/>
  <c r="H138" i="2"/>
  <c r="BC134" i="2"/>
  <c r="BF134" i="2" s="1"/>
  <c r="H134" i="2"/>
  <c r="BC130" i="2"/>
  <c r="BF130" i="2" s="1"/>
  <c r="H130" i="2"/>
  <c r="BC126" i="2"/>
  <c r="BF126" i="2" s="1"/>
  <c r="H126" i="2"/>
  <c r="BC122" i="2"/>
  <c r="BF122" i="2" s="1"/>
  <c r="H122" i="2"/>
  <c r="BC118" i="2"/>
  <c r="BF118" i="2" s="1"/>
  <c r="H118" i="2"/>
  <c r="BC114" i="2"/>
  <c r="BF114" i="2" s="1"/>
  <c r="H114" i="2"/>
  <c r="BC110" i="2"/>
  <c r="BF110" i="2" s="1"/>
  <c r="H110" i="2"/>
  <c r="BC106" i="2"/>
  <c r="BF106" i="2" s="1"/>
  <c r="H106" i="2"/>
  <c r="BC102" i="2"/>
  <c r="BF102" i="2" s="1"/>
  <c r="H102" i="2"/>
  <c r="BC98" i="2"/>
  <c r="BF98" i="2" s="1"/>
  <c r="H98" i="2"/>
  <c r="BC94" i="2"/>
  <c r="BF94" i="2" s="1"/>
  <c r="H94" i="2"/>
  <c r="BC90" i="2"/>
  <c r="BF90" i="2" s="1"/>
  <c r="H90" i="2"/>
  <c r="BC86" i="2"/>
  <c r="BF86" i="2" s="1"/>
  <c r="H86" i="2"/>
  <c r="BC82" i="2"/>
  <c r="BF82" i="2" s="1"/>
  <c r="H82" i="2"/>
  <c r="BF78" i="2"/>
  <c r="BC74" i="2"/>
  <c r="BF74" i="2" s="1"/>
  <c r="H74" i="2"/>
  <c r="BC70" i="2"/>
  <c r="BF70" i="2" s="1"/>
  <c r="H70" i="2"/>
  <c r="BC66" i="2"/>
  <c r="BF66" i="2" s="1"/>
  <c r="H66" i="2"/>
  <c r="BC62" i="2"/>
  <c r="BF62" i="2" s="1"/>
  <c r="H62" i="2"/>
  <c r="BC58" i="2"/>
  <c r="BF58" i="2" s="1"/>
  <c r="H58" i="2"/>
  <c r="BC54" i="2"/>
  <c r="BF54" i="2" s="1"/>
  <c r="H54" i="2"/>
  <c r="BC50" i="2"/>
  <c r="BF50" i="2" s="1"/>
  <c r="H50" i="2"/>
  <c r="BC46" i="2"/>
  <c r="BF46" i="2" s="1"/>
  <c r="H46" i="2"/>
  <c r="BC42" i="2"/>
  <c r="BF42" i="2" s="1"/>
  <c r="H42" i="2"/>
  <c r="BC38" i="2"/>
  <c r="BF38" i="2" s="1"/>
  <c r="H38" i="2"/>
  <c r="BC34" i="2"/>
  <c r="BF34" i="2" s="1"/>
  <c r="H34" i="2"/>
  <c r="BC30" i="2"/>
  <c r="BF30" i="2" s="1"/>
  <c r="H30" i="2"/>
  <c r="BC26" i="2"/>
  <c r="BF26" i="2" s="1"/>
  <c r="H26" i="2"/>
  <c r="BC22" i="2"/>
  <c r="BF22" i="2" s="1"/>
  <c r="H22" i="2"/>
  <c r="BC18" i="2"/>
  <c r="BF18" i="2" s="1"/>
  <c r="H18" i="2"/>
  <c r="BF14" i="2"/>
  <c r="BC10" i="2"/>
  <c r="BF10" i="2" s="1"/>
  <c r="H10" i="2"/>
  <c r="G171" i="2"/>
  <c r="F171" i="2" s="1"/>
  <c r="F6" i="2"/>
  <c r="BD166" i="2"/>
  <c r="BG166" i="2" s="1"/>
  <c r="I166" i="2"/>
  <c r="BD162" i="2"/>
  <c r="BG162" i="2" s="1"/>
  <c r="I162" i="2"/>
  <c r="BD158" i="2"/>
  <c r="BG158" i="2" s="1"/>
  <c r="I158" i="2"/>
  <c r="BD154" i="2"/>
  <c r="BG154" i="2" s="1"/>
  <c r="I154" i="2"/>
  <c r="BD150" i="2"/>
  <c r="BG150" i="2" s="1"/>
  <c r="I150" i="2"/>
  <c r="BD146" i="2"/>
  <c r="BG146" i="2" s="1"/>
  <c r="I146" i="2"/>
  <c r="I142" i="2"/>
  <c r="BD142" i="2"/>
  <c r="BG142" i="2" s="1"/>
  <c r="BD138" i="2"/>
  <c r="BG138" i="2" s="1"/>
  <c r="I138" i="2"/>
  <c r="BD134" i="2"/>
  <c r="BG134" i="2" s="1"/>
  <c r="I134" i="2"/>
  <c r="BD130" i="2"/>
  <c r="BG130" i="2" s="1"/>
  <c r="I130" i="2"/>
  <c r="BD126" i="2"/>
  <c r="BG126" i="2" s="1"/>
  <c r="I126" i="2"/>
  <c r="BD118" i="2"/>
  <c r="BG118" i="2" s="1"/>
  <c r="I118" i="2"/>
  <c r="BG114" i="2"/>
  <c r="BD110" i="2"/>
  <c r="BG110" i="2" s="1"/>
  <c r="I110" i="2"/>
  <c r="BD106" i="2"/>
  <c r="BG106" i="2" s="1"/>
  <c r="I106" i="2"/>
  <c r="BD102" i="2"/>
  <c r="BG102" i="2" s="1"/>
  <c r="I102" i="2"/>
  <c r="BD98" i="2"/>
  <c r="BG98" i="2" s="1"/>
  <c r="I98" i="2"/>
  <c r="BD94" i="2"/>
  <c r="BG94" i="2" s="1"/>
  <c r="I94" i="2"/>
  <c r="BD90" i="2"/>
  <c r="BG90" i="2" s="1"/>
  <c r="I90" i="2"/>
  <c r="BD86" i="2"/>
  <c r="BG86" i="2" s="1"/>
  <c r="I86" i="2"/>
  <c r="BD82" i="2"/>
  <c r="BG82" i="2" s="1"/>
  <c r="I82" i="2"/>
  <c r="BD78" i="2"/>
  <c r="BG78" i="2" s="1"/>
  <c r="I78" i="2"/>
  <c r="BD74" i="2"/>
  <c r="BG74" i="2" s="1"/>
  <c r="I74" i="2"/>
  <c r="BD133" i="2"/>
  <c r="BG133" i="2" s="1"/>
  <c r="I133" i="2"/>
  <c r="BD121" i="2"/>
  <c r="BG121" i="2" s="1"/>
  <c r="I121" i="2"/>
  <c r="BD69" i="2"/>
  <c r="BG69" i="2" s="1"/>
  <c r="I69" i="2"/>
  <c r="BD62" i="2"/>
  <c r="BG62" i="2" s="1"/>
  <c r="I62" i="2"/>
  <c r="BD57" i="2"/>
  <c r="BG57" i="2" s="1"/>
  <c r="I57" i="2"/>
  <c r="BD52" i="2"/>
  <c r="BG52" i="2" s="1"/>
  <c r="I52" i="2"/>
  <c r="BD48" i="2"/>
  <c r="BG48" i="2" s="1"/>
  <c r="I48" i="2"/>
  <c r="BG44" i="2"/>
  <c r="BG40" i="2"/>
  <c r="BD36" i="2"/>
  <c r="BG36" i="2" s="1"/>
  <c r="I36" i="2"/>
  <c r="BD32" i="2"/>
  <c r="BG32" i="2" s="1"/>
  <c r="I32" i="2"/>
  <c r="BD28" i="2"/>
  <c r="BG28" i="2" s="1"/>
  <c r="I28" i="2"/>
  <c r="BD24" i="2"/>
  <c r="BG24" i="2" s="1"/>
  <c r="I24" i="2"/>
  <c r="BD20" i="2"/>
  <c r="BG20" i="2" s="1"/>
  <c r="I20" i="2"/>
  <c r="BD16" i="2"/>
  <c r="BG16" i="2" s="1"/>
  <c r="I16" i="2"/>
  <c r="BG12" i="2"/>
  <c r="BG8" i="2"/>
  <c r="I44" i="2"/>
  <c r="N142" i="2"/>
  <c r="N110" i="2"/>
  <c r="N78" i="2"/>
  <c r="N46" i="2"/>
  <c r="N14" i="2"/>
  <c r="AM6" i="2"/>
  <c r="AM150" i="2"/>
  <c r="AM142" i="2"/>
  <c r="AM122" i="2"/>
  <c r="AM90" i="2"/>
  <c r="AM78" i="2"/>
  <c r="AM70" i="2"/>
  <c r="AM58" i="2"/>
  <c r="AM14" i="2"/>
  <c r="BB138" i="2"/>
  <c r="BB42" i="2"/>
  <c r="AY172" i="1"/>
  <c r="AY168" i="1"/>
  <c r="AY164" i="1"/>
  <c r="AY160" i="1"/>
  <c r="AY156" i="1"/>
  <c r="AY152" i="1"/>
  <c r="AY148" i="1"/>
  <c r="AY144" i="1"/>
  <c r="AY140" i="1"/>
  <c r="AY136" i="1"/>
  <c r="AY132" i="1"/>
  <c r="AY128" i="1"/>
  <c r="AY124" i="1"/>
  <c r="AY120" i="1"/>
  <c r="AY116" i="1"/>
  <c r="AY112" i="1"/>
  <c r="AY108" i="1"/>
  <c r="AY104" i="1"/>
  <c r="AY100" i="1"/>
  <c r="AY96" i="1"/>
  <c r="AY92" i="1"/>
  <c r="AY88" i="1"/>
  <c r="AY84" i="1"/>
  <c r="AY80" i="1"/>
  <c r="AY76" i="1"/>
  <c r="AY72" i="1"/>
  <c r="AY68" i="1"/>
  <c r="AY64" i="1"/>
  <c r="AY60" i="1"/>
  <c r="AY56" i="1"/>
  <c r="AY52" i="1"/>
  <c r="AY48" i="1"/>
  <c r="AY44" i="1"/>
  <c r="AY40" i="1"/>
  <c r="AY36" i="1"/>
  <c r="AY32" i="1"/>
  <c r="AY28" i="1"/>
  <c r="AY24" i="1"/>
  <c r="AY20" i="1"/>
  <c r="AY16" i="1"/>
  <c r="AY12" i="1"/>
  <c r="AZ172" i="1"/>
  <c r="AZ168" i="1"/>
  <c r="AZ164" i="1"/>
  <c r="AZ160" i="1"/>
  <c r="AZ156" i="1"/>
  <c r="AZ152" i="1"/>
  <c r="AZ148" i="1"/>
  <c r="AZ144" i="1"/>
  <c r="AZ140" i="1"/>
  <c r="AZ136" i="1"/>
  <c r="AZ132" i="1"/>
  <c r="AZ128" i="1"/>
  <c r="AZ124" i="1"/>
  <c r="AZ120" i="1"/>
  <c r="AZ116" i="1"/>
  <c r="AZ112" i="1"/>
  <c r="AZ108" i="1"/>
  <c r="AZ104" i="1"/>
  <c r="AZ100" i="1"/>
  <c r="AZ96" i="1"/>
  <c r="AZ92" i="1"/>
  <c r="AZ88" i="1"/>
  <c r="AZ84" i="1"/>
  <c r="AZ80" i="1"/>
  <c r="AZ76" i="1"/>
  <c r="AZ72" i="1"/>
  <c r="AZ68" i="1"/>
  <c r="AZ64" i="1"/>
  <c r="AZ60" i="1"/>
  <c r="AZ56" i="1"/>
  <c r="AZ52" i="1"/>
  <c r="AZ48" i="1"/>
  <c r="AZ44" i="1"/>
  <c r="AZ40" i="1"/>
  <c r="AZ36" i="1"/>
  <c r="AZ32" i="1"/>
  <c r="AZ28" i="1"/>
  <c r="AZ24" i="1"/>
  <c r="AZ20" i="1"/>
  <c r="AZ16" i="1"/>
  <c r="AZ12" i="1"/>
  <c r="BD160" i="2"/>
  <c r="BG160" i="2" s="1"/>
  <c r="I160" i="2"/>
  <c r="BD148" i="2"/>
  <c r="BG148" i="2" s="1"/>
  <c r="I148" i="2"/>
  <c r="BD96" i="2"/>
  <c r="BG96" i="2" s="1"/>
  <c r="I96" i="2"/>
  <c r="BD84" i="2"/>
  <c r="BG84" i="2" s="1"/>
  <c r="I84" i="2"/>
  <c r="S166" i="2"/>
  <c r="S154" i="2"/>
  <c r="S138" i="2"/>
  <c r="S126" i="2"/>
  <c r="S118" i="2"/>
  <c r="S110" i="2"/>
  <c r="S102" i="2"/>
  <c r="S90" i="2"/>
  <c r="S74" i="2"/>
  <c r="S62" i="2"/>
  <c r="S54" i="2"/>
  <c r="S46" i="2"/>
  <c r="S38" i="2"/>
  <c r="S26" i="2"/>
  <c r="S10" i="2"/>
  <c r="AC150" i="2"/>
  <c r="AC134" i="2"/>
  <c r="AC122" i="2"/>
  <c r="AC106" i="2"/>
  <c r="AC94" i="2"/>
  <c r="AC78" i="2"/>
  <c r="AC22" i="2"/>
  <c r="BD165" i="2"/>
  <c r="BG165" i="2" s="1"/>
  <c r="I165" i="2"/>
  <c r="BD153" i="2"/>
  <c r="BG153" i="2" s="1"/>
  <c r="I153" i="2"/>
  <c r="BD101" i="2"/>
  <c r="BG101" i="2" s="1"/>
  <c r="I101" i="2"/>
  <c r="BD89" i="2"/>
  <c r="BG89" i="2" s="1"/>
  <c r="I89" i="2"/>
  <c r="N168" i="2"/>
  <c r="N156" i="2"/>
  <c r="N152" i="2"/>
  <c r="N140" i="2"/>
  <c r="N136" i="2"/>
  <c r="N124" i="2"/>
  <c r="N120" i="2"/>
  <c r="N108" i="2"/>
  <c r="N104" i="2"/>
  <c r="N92" i="2"/>
  <c r="N88" i="2"/>
  <c r="N76" i="2"/>
  <c r="N72" i="2"/>
  <c r="N60" i="2"/>
  <c r="N56" i="2"/>
  <c r="N44" i="2"/>
  <c r="N40" i="2"/>
  <c r="N28" i="2"/>
  <c r="N24" i="2"/>
  <c r="N12" i="2"/>
  <c r="N8" i="2"/>
  <c r="S113" i="2"/>
  <c r="S85" i="2"/>
  <c r="S57" i="2"/>
  <c r="X6" i="2"/>
  <c r="X166" i="2"/>
  <c r="X162" i="2"/>
  <c r="X154" i="2"/>
  <c r="X146" i="2"/>
  <c r="X138" i="2"/>
  <c r="X134" i="2"/>
  <c r="X126" i="2"/>
  <c r="X122" i="2"/>
  <c r="X118" i="2"/>
  <c r="X114" i="2"/>
  <c r="X110" i="2"/>
  <c r="X106" i="2"/>
  <c r="X102" i="2"/>
  <c r="X98" i="2"/>
  <c r="X94" i="2"/>
  <c r="X90" i="2"/>
  <c r="X82" i="2"/>
  <c r="X78" i="2"/>
  <c r="X74" i="2"/>
  <c r="X70" i="2"/>
  <c r="X62" i="2"/>
  <c r="X58" i="2"/>
  <c r="X54" i="2"/>
  <c r="X50" i="2"/>
  <c r="X46" i="2"/>
  <c r="X42" i="2"/>
  <c r="X38" i="2"/>
  <c r="X34" i="2"/>
  <c r="X30" i="2"/>
  <c r="X26" i="2"/>
  <c r="X22" i="2"/>
  <c r="X18" i="2"/>
  <c r="X14" i="2"/>
  <c r="X10" i="2"/>
  <c r="BD70" i="2"/>
  <c r="BG70" i="2" s="1"/>
  <c r="I70" i="2"/>
  <c r="BD164" i="2"/>
  <c r="BG164" i="2" s="1"/>
  <c r="I164" i="2"/>
  <c r="BD144" i="2"/>
  <c r="BG144" i="2" s="1"/>
  <c r="I144" i="2"/>
  <c r="BD132" i="2"/>
  <c r="BG132" i="2" s="1"/>
  <c r="I132" i="2"/>
  <c r="BD112" i="2"/>
  <c r="BG112" i="2" s="1"/>
  <c r="I112" i="2"/>
  <c r="BD100" i="2"/>
  <c r="BG100" i="2" s="1"/>
  <c r="I100" i="2"/>
  <c r="BD80" i="2"/>
  <c r="BG80" i="2" s="1"/>
  <c r="I80" i="2"/>
  <c r="BD68" i="2"/>
  <c r="BG68" i="2" s="1"/>
  <c r="I68" i="2"/>
  <c r="N166" i="2"/>
  <c r="N162" i="2"/>
  <c r="N150" i="2"/>
  <c r="N146" i="2"/>
  <c r="N134" i="2"/>
  <c r="N130" i="2"/>
  <c r="N118" i="2"/>
  <c r="N114" i="2"/>
  <c r="N102" i="2"/>
  <c r="N98" i="2"/>
  <c r="N86" i="2"/>
  <c r="N82" i="2"/>
  <c r="N70" i="2"/>
  <c r="N66" i="2"/>
  <c r="N54" i="2"/>
  <c r="N50" i="2"/>
  <c r="N38" i="2"/>
  <c r="N34" i="2"/>
  <c r="N22" i="2"/>
  <c r="N18" i="2"/>
  <c r="S169" i="2"/>
  <c r="S161" i="2"/>
  <c r="S157" i="2"/>
  <c r="S153" i="2"/>
  <c r="S145" i="2"/>
  <c r="S141" i="2"/>
  <c r="S133" i="2"/>
  <c r="S125" i="2"/>
  <c r="S117" i="2"/>
  <c r="S109" i="2"/>
  <c r="S105" i="2"/>
  <c r="S97" i="2"/>
  <c r="S93" i="2"/>
  <c r="S89" i="2"/>
  <c r="S81" i="2"/>
  <c r="S77" i="2"/>
  <c r="S69" i="2"/>
  <c r="S61" i="2"/>
  <c r="S53" i="2"/>
  <c r="S45" i="2"/>
  <c r="S41" i="2"/>
  <c r="S33" i="2"/>
  <c r="S29" i="2"/>
  <c r="S25" i="2"/>
  <c r="S17" i="2"/>
  <c r="S13" i="2"/>
  <c r="BD169" i="2"/>
  <c r="BG169" i="2" s="1"/>
  <c r="I169" i="2"/>
  <c r="BD149" i="2"/>
  <c r="BG149" i="2" s="1"/>
  <c r="I149" i="2"/>
  <c r="BD137" i="2"/>
  <c r="BG137" i="2" s="1"/>
  <c r="I137" i="2"/>
  <c r="BD117" i="2"/>
  <c r="BG117" i="2" s="1"/>
  <c r="I117" i="2"/>
  <c r="BD105" i="2"/>
  <c r="BG105" i="2" s="1"/>
  <c r="I105" i="2"/>
  <c r="BD85" i="2"/>
  <c r="BG85" i="2" s="1"/>
  <c r="I85" i="2"/>
  <c r="BD73" i="2"/>
  <c r="BG73" i="2" s="1"/>
  <c r="I73" i="2"/>
  <c r="I42" i="2"/>
  <c r="I26" i="2"/>
  <c r="I10" i="2"/>
  <c r="N161" i="2"/>
  <c r="N157" i="2"/>
  <c r="N145" i="2"/>
  <c r="N141" i="2"/>
  <c r="N129" i="2"/>
  <c r="N125" i="2"/>
  <c r="N113" i="2"/>
  <c r="N109" i="2"/>
  <c r="N97" i="2"/>
  <c r="N93" i="2"/>
  <c r="N81" i="2"/>
  <c r="N77" i="2"/>
  <c r="N65" i="2"/>
  <c r="N61" i="2"/>
  <c r="N49" i="2"/>
  <c r="N45" i="2"/>
  <c r="N33" i="2"/>
  <c r="N29" i="2"/>
  <c r="N17" i="2"/>
  <c r="N13" i="2"/>
  <c r="S168" i="2"/>
  <c r="S164" i="2"/>
  <c r="S160" i="2"/>
  <c r="S156" i="2"/>
  <c r="S152" i="2"/>
  <c r="S148" i="2"/>
  <c r="S144" i="2"/>
  <c r="S140" i="2"/>
  <c r="S136" i="2"/>
  <c r="S132" i="2"/>
  <c r="S128" i="2"/>
  <c r="S124" i="2"/>
  <c r="S120" i="2"/>
  <c r="S116" i="2"/>
  <c r="S112" i="2"/>
  <c r="S108" i="2"/>
  <c r="S104" i="2"/>
  <c r="S100" i="2"/>
  <c r="S96" i="2"/>
  <c r="S92" i="2"/>
  <c r="S88" i="2"/>
  <c r="S84" i="2"/>
  <c r="S80" i="2"/>
  <c r="S76" i="2"/>
  <c r="S72" i="2"/>
  <c r="S68" i="2"/>
  <c r="S64" i="2"/>
  <c r="S60" i="2"/>
  <c r="S56" i="2"/>
  <c r="S52" i="2"/>
  <c r="S48" i="2"/>
  <c r="S44" i="2"/>
  <c r="S40" i="2"/>
  <c r="S36" i="2"/>
  <c r="S32" i="2"/>
  <c r="S28" i="2"/>
  <c r="S24" i="2"/>
  <c r="S20" i="2"/>
  <c r="S16" i="2"/>
  <c r="S12" i="2"/>
  <c r="S8" i="2"/>
  <c r="X159" i="2"/>
  <c r="X143" i="2"/>
  <c r="X127" i="2"/>
  <c r="X111" i="2"/>
  <c r="X95" i="2"/>
  <c r="X79" i="2"/>
  <c r="X63" i="2"/>
  <c r="X47" i="2"/>
  <c r="X31" i="2"/>
  <c r="X15" i="2"/>
  <c r="AH166" i="2"/>
  <c r="AH150" i="2"/>
  <c r="AH94" i="2"/>
  <c r="AH78" i="2"/>
  <c r="AH66" i="2"/>
  <c r="AH50" i="2"/>
  <c r="AH38" i="2"/>
  <c r="AH22" i="2"/>
  <c r="AW168" i="2"/>
  <c r="AW164" i="2"/>
  <c r="AW160" i="2"/>
  <c r="AW152" i="2"/>
  <c r="AW148" i="2"/>
  <c r="AW144" i="2"/>
  <c r="AW140" i="2"/>
  <c r="AW136" i="2"/>
  <c r="AW132" i="2"/>
  <c r="AW128" i="2"/>
  <c r="AW124" i="2"/>
  <c r="AW120" i="2"/>
  <c r="AW116" i="2"/>
  <c r="AW112" i="2"/>
  <c r="AW108" i="2"/>
  <c r="AW104" i="2"/>
  <c r="AW100" i="2"/>
  <c r="AW96" i="2"/>
  <c r="AW92" i="2"/>
  <c r="AW88" i="2"/>
  <c r="AW84" i="2"/>
  <c r="AW76" i="2"/>
  <c r="AW72" i="2"/>
  <c r="AW68" i="2"/>
  <c r="AW64" i="2"/>
  <c r="AW60" i="2"/>
  <c r="AW56" i="2"/>
  <c r="AW52" i="2"/>
  <c r="AW48" i="2"/>
  <c r="AW44" i="2"/>
  <c r="AW40" i="2"/>
  <c r="AW32" i="2"/>
  <c r="AW28" i="2"/>
  <c r="AW24" i="2"/>
  <c r="AW20" i="2"/>
  <c r="AW16" i="2"/>
  <c r="AW12" i="2"/>
  <c r="AW8" i="2"/>
  <c r="BD136" i="2"/>
  <c r="BG136" i="2" s="1"/>
  <c r="AC163" i="2"/>
  <c r="AC107" i="2"/>
  <c r="AC91" i="2"/>
  <c r="AC79" i="2"/>
  <c r="AC63" i="2"/>
  <c r="AC51" i="2"/>
  <c r="AH169" i="2"/>
  <c r="AH161" i="2"/>
  <c r="AH153" i="2"/>
  <c r="AH141" i="2"/>
  <c r="AH125" i="2"/>
  <c r="AH113" i="2"/>
  <c r="AH105" i="2"/>
  <c r="AH97" i="2"/>
  <c r="AH89" i="2"/>
  <c r="AH77" i="2"/>
  <c r="AH61" i="2"/>
  <c r="AH49" i="2"/>
  <c r="AH41" i="2"/>
  <c r="AH33" i="2"/>
  <c r="AH25" i="2"/>
  <c r="AH13" i="2"/>
  <c r="AM143" i="2"/>
  <c r="AM115" i="2"/>
  <c r="AR141" i="2"/>
  <c r="AR121" i="2"/>
  <c r="AR65" i="2"/>
  <c r="AR45" i="2"/>
  <c r="BG7" i="2"/>
  <c r="BC167" i="2"/>
  <c r="BF167" i="2" s="1"/>
  <c r="H167" i="2"/>
  <c r="H163" i="2"/>
  <c r="BC163" i="2"/>
  <c r="BF163" i="2" s="1"/>
  <c r="BC159" i="2"/>
  <c r="BF159" i="2" s="1"/>
  <c r="H159" i="2"/>
  <c r="BC155" i="2"/>
  <c r="BF155" i="2" s="1"/>
  <c r="H155" i="2"/>
  <c r="H151" i="2"/>
  <c r="BC151" i="2"/>
  <c r="BF151" i="2" s="1"/>
  <c r="BC147" i="2"/>
  <c r="BF147" i="2" s="1"/>
  <c r="H147" i="2"/>
  <c r="BC143" i="2"/>
  <c r="BF143" i="2" s="1"/>
  <c r="H143" i="2"/>
  <c r="BC139" i="2"/>
  <c r="BF139" i="2" s="1"/>
  <c r="H139" i="2"/>
  <c r="H135" i="2"/>
  <c r="BC135" i="2"/>
  <c r="BF135" i="2" s="1"/>
  <c r="BC131" i="2"/>
  <c r="BF131" i="2" s="1"/>
  <c r="H131" i="2"/>
  <c r="BC127" i="2"/>
  <c r="BF127" i="2" s="1"/>
  <c r="H127" i="2"/>
  <c r="BC123" i="2"/>
  <c r="BF123" i="2" s="1"/>
  <c r="H123" i="2"/>
  <c r="H119" i="2"/>
  <c r="BC119" i="2"/>
  <c r="BF119" i="2" s="1"/>
  <c r="BC115" i="2"/>
  <c r="BF115" i="2" s="1"/>
  <c r="H115" i="2"/>
  <c r="BC111" i="2"/>
  <c r="BF111" i="2" s="1"/>
  <c r="H111" i="2"/>
  <c r="BC107" i="2"/>
  <c r="BF107" i="2" s="1"/>
  <c r="H107" i="2"/>
  <c r="BC103" i="2"/>
  <c r="BF103" i="2" s="1"/>
  <c r="H103" i="2"/>
  <c r="BC99" i="2"/>
  <c r="BF99" i="2" s="1"/>
  <c r="H99" i="2"/>
  <c r="BC95" i="2"/>
  <c r="BF95" i="2" s="1"/>
  <c r="H95" i="2"/>
  <c r="BD66" i="2"/>
  <c r="BG66" i="2" s="1"/>
  <c r="BD168" i="2"/>
  <c r="BG168" i="2" s="1"/>
  <c r="BD157" i="2"/>
  <c r="BG157" i="2" s="1"/>
  <c r="BD152" i="2"/>
  <c r="BG152" i="2" s="1"/>
  <c r="BD141" i="2"/>
  <c r="BG141" i="2" s="1"/>
  <c r="BD125" i="2"/>
  <c r="BG125" i="2" s="1"/>
  <c r="BD120" i="2"/>
  <c r="BG120" i="2" s="1"/>
  <c r="BD109" i="2"/>
  <c r="BG109" i="2" s="1"/>
  <c r="BD104" i="2"/>
  <c r="BG104" i="2" s="1"/>
  <c r="BD93" i="2"/>
  <c r="BG93" i="2" s="1"/>
  <c r="BD88" i="2"/>
  <c r="BG88" i="2" s="1"/>
  <c r="BD77" i="2"/>
  <c r="BG77" i="2" s="1"/>
  <c r="BD61" i="2"/>
  <c r="BG61" i="2" s="1"/>
  <c r="BD56" i="2"/>
  <c r="BG56" i="2" s="1"/>
  <c r="I43" i="2"/>
  <c r="I35" i="2"/>
  <c r="I23" i="2"/>
  <c r="I19" i="2"/>
  <c r="I7" i="2"/>
  <c r="S167" i="2"/>
  <c r="S151" i="2"/>
  <c r="S135" i="2"/>
  <c r="S119" i="2"/>
  <c r="S103" i="2"/>
  <c r="S87" i="2"/>
  <c r="S71" i="2"/>
  <c r="S55" i="2"/>
  <c r="S39" i="2"/>
  <c r="S23" i="2"/>
  <c r="S7" i="2"/>
  <c r="X165" i="2"/>
  <c r="X149" i="2"/>
  <c r="X133" i="2"/>
  <c r="X125" i="2"/>
  <c r="X117" i="2"/>
  <c r="X101" i="2"/>
  <c r="X97" i="2"/>
  <c r="X89" i="2"/>
  <c r="X85" i="2"/>
  <c r="X69" i="2"/>
  <c r="X61" i="2"/>
  <c r="X53" i="2"/>
  <c r="X37" i="2"/>
  <c r="X33" i="2"/>
  <c r="X25" i="2"/>
  <c r="X21" i="2"/>
  <c r="X17" i="2"/>
  <c r="X9" i="2"/>
  <c r="AC167" i="2"/>
  <c r="AC159" i="2"/>
  <c r="AC151" i="2"/>
  <c r="AC147" i="2"/>
  <c r="AC139" i="2"/>
  <c r="AC135" i="2"/>
  <c r="AC131" i="2"/>
  <c r="AC123" i="2"/>
  <c r="AC119" i="2"/>
  <c r="AC111" i="2"/>
  <c r="AC103" i="2"/>
  <c r="AC95" i="2"/>
  <c r="AC87" i="2"/>
  <c r="AC83" i="2"/>
  <c r="AC75" i="2"/>
  <c r="AC71" i="2"/>
  <c r="AC67" i="2"/>
  <c r="AC59" i="2"/>
  <c r="AC55" i="2"/>
  <c r="BD55" i="2"/>
  <c r="BG55" i="2" s="1"/>
  <c r="AC47" i="2"/>
  <c r="BG43" i="2"/>
  <c r="AC39" i="2"/>
  <c r="BG35" i="2"/>
  <c r="AC31" i="2"/>
  <c r="AC23" i="2"/>
  <c r="BD23" i="2"/>
  <c r="BG23" i="2" s="1"/>
  <c r="BD19" i="2"/>
  <c r="BG19" i="2" s="1"/>
  <c r="AC19" i="2"/>
  <c r="AC11" i="2"/>
  <c r="AC7" i="2"/>
  <c r="AH159" i="2"/>
  <c r="AH143" i="2"/>
  <c r="AH127" i="2"/>
  <c r="AH111" i="2"/>
  <c r="AH95" i="2"/>
  <c r="AH79" i="2"/>
  <c r="AH63" i="2"/>
  <c r="AH47" i="2"/>
  <c r="AH31" i="2"/>
  <c r="AH15" i="2"/>
  <c r="AM168" i="2"/>
  <c r="AM164" i="2"/>
  <c r="AM160" i="2"/>
  <c r="AM156" i="2"/>
  <c r="AM152" i="2"/>
  <c r="AM148" i="2"/>
  <c r="AM144" i="2"/>
  <c r="AM140" i="2"/>
  <c r="AM136" i="2"/>
  <c r="AM132" i="2"/>
  <c r="AM128" i="2"/>
  <c r="AM124" i="2"/>
  <c r="AM120" i="2"/>
  <c r="AM116" i="2"/>
  <c r="AM112" i="2"/>
  <c r="AM108" i="2"/>
  <c r="AM104" i="2"/>
  <c r="AM88" i="2"/>
  <c r="AM72" i="2"/>
  <c r="AM56" i="2"/>
  <c r="AM40" i="2"/>
  <c r="AM24" i="2"/>
  <c r="AM8" i="2"/>
  <c r="BB164" i="2"/>
  <c r="BB148" i="2"/>
  <c r="BB108" i="2"/>
  <c r="BB92" i="2"/>
  <c r="BB88" i="2"/>
  <c r="BB72" i="2"/>
  <c r="BB52" i="2"/>
  <c r="BD161" i="2"/>
  <c r="BG161" i="2" s="1"/>
  <c r="BD156" i="2"/>
  <c r="BG156" i="2" s="1"/>
  <c r="BD145" i="2"/>
  <c r="BG145" i="2" s="1"/>
  <c r="BD140" i="2"/>
  <c r="BG140" i="2" s="1"/>
  <c r="BD129" i="2"/>
  <c r="BG129" i="2" s="1"/>
  <c r="BD124" i="2"/>
  <c r="BG124" i="2" s="1"/>
  <c r="BD113" i="2"/>
  <c r="BG113" i="2" s="1"/>
  <c r="BD108" i="2"/>
  <c r="BG108" i="2" s="1"/>
  <c r="BD97" i="2"/>
  <c r="BG97" i="2" s="1"/>
  <c r="BD92" i="2"/>
  <c r="BG92" i="2" s="1"/>
  <c r="BD81" i="2"/>
  <c r="BG81" i="2" s="1"/>
  <c r="BD76" i="2"/>
  <c r="BG76" i="2" s="1"/>
  <c r="BD65" i="2"/>
  <c r="BG65" i="2" s="1"/>
  <c r="BD60" i="2"/>
  <c r="BG60" i="2" s="1"/>
  <c r="BD54" i="2"/>
  <c r="BG54" i="2" s="1"/>
  <c r="BD50" i="2"/>
  <c r="BG50" i="2" s="1"/>
  <c r="BD46" i="2"/>
  <c r="BG46" i="2" s="1"/>
  <c r="BD42" i="2"/>
  <c r="BG42" i="2" s="1"/>
  <c r="BD38" i="2"/>
  <c r="BG38" i="2" s="1"/>
  <c r="BD34" i="2"/>
  <c r="BG34" i="2" s="1"/>
  <c r="BD30" i="2"/>
  <c r="BG30" i="2" s="1"/>
  <c r="BD26" i="2"/>
  <c r="BG26" i="2" s="1"/>
  <c r="BD22" i="2"/>
  <c r="BG22" i="2" s="1"/>
  <c r="BD18" i="2"/>
  <c r="BG18" i="2" s="1"/>
  <c r="BD14" i="2"/>
  <c r="BG14" i="2" s="1"/>
  <c r="BD10" i="2"/>
  <c r="BG10" i="2" s="1"/>
  <c r="I46" i="2"/>
  <c r="I30" i="2"/>
  <c r="I14" i="2"/>
  <c r="S162" i="2"/>
  <c r="S146" i="2"/>
  <c r="S130" i="2"/>
  <c r="S114" i="2"/>
  <c r="S98" i="2"/>
  <c r="S82" i="2"/>
  <c r="S66" i="2"/>
  <c r="S50" i="2"/>
  <c r="S34" i="2"/>
  <c r="S18" i="2"/>
  <c r="X168" i="2"/>
  <c r="X164" i="2"/>
  <c r="X160" i="2"/>
  <c r="X156" i="2"/>
  <c r="X152" i="2"/>
  <c r="X148" i="2"/>
  <c r="X144" i="2"/>
  <c r="X140" i="2"/>
  <c r="X136" i="2"/>
  <c r="X132" i="2"/>
  <c r="X128" i="2"/>
  <c r="X124" i="2"/>
  <c r="X120" i="2"/>
  <c r="X116" i="2"/>
  <c r="X112" i="2"/>
  <c r="X108" i="2"/>
  <c r="X104" i="2"/>
  <c r="X100" i="2"/>
  <c r="X96" i="2"/>
  <c r="X92" i="2"/>
  <c r="X88" i="2"/>
  <c r="X84" i="2"/>
  <c r="X80" i="2"/>
  <c r="X76" i="2"/>
  <c r="X72" i="2"/>
  <c r="X68" i="2"/>
  <c r="X64" i="2"/>
  <c r="X60" i="2"/>
  <c r="X56" i="2"/>
  <c r="X52" i="2"/>
  <c r="X48" i="2"/>
  <c r="X44" i="2"/>
  <c r="X40" i="2"/>
  <c r="X36" i="2"/>
  <c r="X32" i="2"/>
  <c r="X28" i="2"/>
  <c r="X24" i="2"/>
  <c r="X20" i="2"/>
  <c r="X16" i="2"/>
  <c r="X12" i="2"/>
  <c r="X8" i="2"/>
  <c r="AC166" i="2"/>
  <c r="AC162" i="2"/>
  <c r="AC154" i="2"/>
  <c r="AC146" i="2"/>
  <c r="AC138" i="2"/>
  <c r="AC130" i="2"/>
  <c r="AC126" i="2"/>
  <c r="AC118" i="2"/>
  <c r="AC114" i="2"/>
  <c r="AC110" i="2"/>
  <c r="AC102" i="2"/>
  <c r="AC98" i="2"/>
  <c r="AC90" i="2"/>
  <c r="AC82" i="2"/>
  <c r="AC74" i="2"/>
  <c r="AC66" i="2"/>
  <c r="AC62" i="2"/>
  <c r="AC54" i="2"/>
  <c r="AC50" i="2"/>
  <c r="AC46" i="2"/>
  <c r="AC38" i="2"/>
  <c r="AC34" i="2"/>
  <c r="AC26" i="2"/>
  <c r="AC18" i="2"/>
  <c r="AC10" i="2"/>
  <c r="AC35" i="2"/>
  <c r="AH6" i="2"/>
  <c r="AH162" i="2"/>
  <c r="AH154" i="2"/>
  <c r="AH146" i="2"/>
  <c r="AH138" i="2"/>
  <c r="AH134" i="2"/>
  <c r="AH126" i="2"/>
  <c r="AH122" i="2"/>
  <c r="AH118" i="2"/>
  <c r="AH110" i="2"/>
  <c r="AH106" i="2"/>
  <c r="AH98" i="2"/>
  <c r="AH90" i="2"/>
  <c r="AH82" i="2"/>
  <c r="AH74" i="2"/>
  <c r="AH70" i="2"/>
  <c r="AH62" i="2"/>
  <c r="AH58" i="2"/>
  <c r="AH54" i="2"/>
  <c r="AH46" i="2"/>
  <c r="AH42" i="2"/>
  <c r="AH34" i="2"/>
  <c r="AH26" i="2"/>
  <c r="AH18" i="2"/>
  <c r="AH10" i="2"/>
  <c r="AM167" i="2"/>
  <c r="AM159" i="2"/>
  <c r="AM155" i="2"/>
  <c r="AM151" i="2"/>
  <c r="AM147" i="2"/>
  <c r="AM139" i="2"/>
  <c r="AM135" i="2"/>
  <c r="AM131" i="2"/>
  <c r="AM127" i="2"/>
  <c r="AM123" i="2"/>
  <c r="AM119" i="2"/>
  <c r="AM111" i="2"/>
  <c r="AM107" i="2"/>
  <c r="AM103" i="2"/>
  <c r="AM99" i="2"/>
  <c r="AM95" i="2"/>
  <c r="AM91" i="2"/>
  <c r="AM87" i="2"/>
  <c r="AM83" i="2"/>
  <c r="AM79" i="2"/>
  <c r="AM75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M7" i="2"/>
  <c r="AR166" i="2"/>
  <c r="AR126" i="2"/>
  <c r="AR98" i="2"/>
  <c r="AR78" i="2"/>
  <c r="AR70" i="2"/>
  <c r="AR50" i="2"/>
  <c r="AR30" i="2"/>
  <c r="AR22" i="2"/>
  <c r="BF156" i="2"/>
  <c r="BD71" i="2"/>
  <c r="BG71" i="2" s="1"/>
  <c r="BC91" i="2"/>
  <c r="BF91" i="2" s="1"/>
  <c r="H91" i="2"/>
  <c r="BC87" i="2"/>
  <c r="BF87" i="2" s="1"/>
  <c r="H87" i="2"/>
  <c r="H83" i="2"/>
  <c r="BC83" i="2"/>
  <c r="BF83" i="2" s="1"/>
  <c r="BC79" i="2"/>
  <c r="BF79" i="2" s="1"/>
  <c r="H79" i="2"/>
  <c r="BC75" i="2"/>
  <c r="BF75" i="2" s="1"/>
  <c r="H75" i="2"/>
  <c r="AC157" i="2"/>
  <c r="AC141" i="2"/>
  <c r="AC125" i="2"/>
  <c r="AC109" i="2"/>
  <c r="AC93" i="2"/>
  <c r="AC77" i="2"/>
  <c r="AC61" i="2"/>
  <c r="AC45" i="2"/>
  <c r="AC29" i="2"/>
  <c r="AC13" i="2"/>
  <c r="AH165" i="2"/>
  <c r="AH149" i="2"/>
  <c r="AH133" i="2"/>
  <c r="AH117" i="2"/>
  <c r="AH101" i="2"/>
  <c r="AH85" i="2"/>
  <c r="AH69" i="2"/>
  <c r="AH53" i="2"/>
  <c r="AH37" i="2"/>
  <c r="AH21" i="2"/>
  <c r="AM166" i="2"/>
  <c r="AM162" i="2"/>
  <c r="AM154" i="2"/>
  <c r="AM146" i="2"/>
  <c r="AM138" i="2"/>
  <c r="AM130" i="2"/>
  <c r="AM126" i="2"/>
  <c r="AM118" i="2"/>
  <c r="AM114" i="2"/>
  <c r="AM110" i="2"/>
  <c r="AM102" i="2"/>
  <c r="AM98" i="2"/>
  <c r="AM94" i="2"/>
  <c r="AM82" i="2"/>
  <c r="AM74" i="2"/>
  <c r="AM66" i="2"/>
  <c r="AM54" i="2"/>
  <c r="AM50" i="2"/>
  <c r="AM46" i="2"/>
  <c r="AM38" i="2"/>
  <c r="AM34" i="2"/>
  <c r="AM26" i="2"/>
  <c r="AM18" i="2"/>
  <c r="AM10" i="2"/>
  <c r="AR165" i="2"/>
  <c r="AR161" i="2"/>
  <c r="AR157" i="2"/>
  <c r="AR153" i="2"/>
  <c r="AR149" i="2"/>
  <c r="AR145" i="2"/>
  <c r="AR137" i="2"/>
  <c r="AR133" i="2"/>
  <c r="AR129" i="2"/>
  <c r="AR125" i="2"/>
  <c r="AR117" i="2"/>
  <c r="AR109" i="2"/>
  <c r="AR101" i="2"/>
  <c r="AR97" i="2"/>
  <c r="AR89" i="2"/>
  <c r="AR85" i="2"/>
  <c r="AR81" i="2"/>
  <c r="AR69" i="2"/>
  <c r="AR61" i="2"/>
  <c r="AR53" i="2"/>
  <c r="AR41" i="2"/>
  <c r="AR37" i="2"/>
  <c r="AR33" i="2"/>
  <c r="AR25" i="2"/>
  <c r="AR21" i="2"/>
  <c r="AR13" i="2"/>
  <c r="AW167" i="2"/>
  <c r="AW163" i="2"/>
  <c r="AW159" i="2"/>
  <c r="AW155" i="2"/>
  <c r="AW151" i="2"/>
  <c r="AW147" i="2"/>
  <c r="AW143" i="2"/>
  <c r="AW139" i="2"/>
  <c r="AW135" i="2"/>
  <c r="AW131" i="2"/>
  <c r="AW127" i="2"/>
  <c r="AW123" i="2"/>
  <c r="AW119" i="2"/>
  <c r="AW115" i="2"/>
  <c r="AW111" i="2"/>
  <c r="AW107" i="2"/>
  <c r="AW103" i="2"/>
  <c r="AW99" i="2"/>
  <c r="AW95" i="2"/>
  <c r="AW91" i="2"/>
  <c r="AW87" i="2"/>
  <c r="AW83" i="2"/>
  <c r="AW79" i="2"/>
  <c r="AW75" i="2"/>
  <c r="AW71" i="2"/>
  <c r="AW67" i="2"/>
  <c r="AW63" i="2"/>
  <c r="AW59" i="2"/>
  <c r="AW55" i="2"/>
  <c r="AW51" i="2"/>
  <c r="AW47" i="2"/>
  <c r="AW43" i="2"/>
  <c r="AW39" i="2"/>
  <c r="AW35" i="2"/>
  <c r="AW31" i="2"/>
  <c r="AW27" i="2"/>
  <c r="AW23" i="2"/>
  <c r="AW19" i="2"/>
  <c r="AW15" i="2"/>
  <c r="AW11" i="2"/>
  <c r="AW7" i="2"/>
  <c r="BF112" i="2"/>
  <c r="BF44" i="2"/>
  <c r="AC168" i="2"/>
  <c r="AC164" i="2"/>
  <c r="AC160" i="2"/>
  <c r="AC156" i="2"/>
  <c r="AC152" i="2"/>
  <c r="AC148" i="2"/>
  <c r="AC144" i="2"/>
  <c r="AC140" i="2"/>
  <c r="AC136" i="2"/>
  <c r="AC132" i="2"/>
  <c r="AC128" i="2"/>
  <c r="AC124" i="2"/>
  <c r="AC120" i="2"/>
  <c r="AC116" i="2"/>
  <c r="AC112" i="2"/>
  <c r="AC108" i="2"/>
  <c r="AC104" i="2"/>
  <c r="AC100" i="2"/>
  <c r="AC96" i="2"/>
  <c r="AC92" i="2"/>
  <c r="AC88" i="2"/>
  <c r="AC84" i="2"/>
  <c r="AC80" i="2"/>
  <c r="AC76" i="2"/>
  <c r="AC72" i="2"/>
  <c r="AC68" i="2"/>
  <c r="AC64" i="2"/>
  <c r="AC60" i="2"/>
  <c r="AC56" i="2"/>
  <c r="AC52" i="2"/>
  <c r="AC48" i="2"/>
  <c r="AC44" i="2"/>
  <c r="AC40" i="2"/>
  <c r="AC36" i="2"/>
  <c r="AC32" i="2"/>
  <c r="AC28" i="2"/>
  <c r="AC24" i="2"/>
  <c r="AC20" i="2"/>
  <c r="AC16" i="2"/>
  <c r="AC12" i="2"/>
  <c r="AC8" i="2"/>
  <c r="AH168" i="2"/>
  <c r="AH164" i="2"/>
  <c r="AH160" i="2"/>
  <c r="AH156" i="2"/>
  <c r="AH152" i="2"/>
  <c r="AH148" i="2"/>
  <c r="AH144" i="2"/>
  <c r="AH140" i="2"/>
  <c r="AH136" i="2"/>
  <c r="AH132" i="2"/>
  <c r="AH128" i="2"/>
  <c r="AH124" i="2"/>
  <c r="AH120" i="2"/>
  <c r="AH116" i="2"/>
  <c r="AH112" i="2"/>
  <c r="AH108" i="2"/>
  <c r="AH104" i="2"/>
  <c r="AH100" i="2"/>
  <c r="AH96" i="2"/>
  <c r="AH92" i="2"/>
  <c r="AH88" i="2"/>
  <c r="AH84" i="2"/>
  <c r="AH80" i="2"/>
  <c r="AH76" i="2"/>
  <c r="AH72" i="2"/>
  <c r="AH68" i="2"/>
  <c r="AH64" i="2"/>
  <c r="AH60" i="2"/>
  <c r="AH56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AM157" i="2"/>
  <c r="AM141" i="2"/>
  <c r="AM125" i="2"/>
  <c r="AM109" i="2"/>
  <c r="AM89" i="2"/>
  <c r="AM81" i="2"/>
  <c r="AM53" i="2"/>
  <c r="AM25" i="2"/>
  <c r="AM17" i="2"/>
  <c r="AR168" i="2"/>
  <c r="AR140" i="2"/>
  <c r="AR132" i="2"/>
  <c r="AR104" i="2"/>
  <c r="AR76" i="2"/>
  <c r="AR68" i="2"/>
  <c r="AR40" i="2"/>
  <c r="AR12" i="2"/>
  <c r="AW6" i="2"/>
  <c r="AW150" i="2"/>
  <c r="AW142" i="2"/>
  <c r="AW134" i="2"/>
  <c r="AW122" i="2"/>
  <c r="AW106" i="2"/>
  <c r="AW102" i="2"/>
  <c r="AW94" i="2"/>
  <c r="AW86" i="2"/>
  <c r="AW78" i="2"/>
  <c r="AW74" i="2"/>
  <c r="AW58" i="2"/>
  <c r="AW46" i="2"/>
  <c r="AW38" i="2"/>
  <c r="AW30" i="2"/>
  <c r="AW10" i="2"/>
  <c r="BB6" i="2"/>
  <c r="BB166" i="2"/>
  <c r="BB162" i="2"/>
  <c r="BB154" i="2"/>
  <c r="BB150" i="2"/>
  <c r="BB146" i="2"/>
  <c r="BB142" i="2"/>
  <c r="BB134" i="2"/>
  <c r="BB130" i="2"/>
  <c r="BB126" i="2"/>
  <c r="BB122" i="2"/>
  <c r="BB118" i="2"/>
  <c r="BB114" i="2"/>
  <c r="BB110" i="2"/>
  <c r="BB106" i="2"/>
  <c r="BB102" i="2"/>
  <c r="BB98" i="2"/>
  <c r="BB94" i="2"/>
  <c r="BB90" i="2"/>
  <c r="BB86" i="2"/>
  <c r="BB78" i="2"/>
  <c r="BB74" i="2"/>
  <c r="BB70" i="2"/>
  <c r="BB66" i="2"/>
  <c r="BB62" i="2"/>
  <c r="BB58" i="2"/>
  <c r="BB54" i="2"/>
  <c r="BB50" i="2"/>
  <c r="BB46" i="2"/>
  <c r="BB38" i="2"/>
  <c r="BB34" i="2"/>
  <c r="BB30" i="2"/>
  <c r="BB26" i="2"/>
  <c r="BB22" i="2"/>
  <c r="BB18" i="2"/>
  <c r="BB14" i="2"/>
  <c r="BB10" i="2"/>
  <c r="BF128" i="2"/>
  <c r="BF76" i="2"/>
  <c r="BF51" i="2"/>
  <c r="BF43" i="2"/>
  <c r="BF23" i="2"/>
  <c r="BF7" i="2"/>
  <c r="BC71" i="2"/>
  <c r="BF71" i="2" s="1"/>
  <c r="H71" i="2"/>
  <c r="BC67" i="2"/>
  <c r="BF67" i="2" s="1"/>
  <c r="H67" i="2"/>
  <c r="BC63" i="2"/>
  <c r="BF63" i="2" s="1"/>
  <c r="H63" i="2"/>
  <c r="BD123" i="2"/>
  <c r="BG123" i="2" s="1"/>
  <c r="AW162" i="2"/>
  <c r="AW154" i="2"/>
  <c r="AW146" i="2"/>
  <c r="AW130" i="2"/>
  <c r="AW126" i="2"/>
  <c r="AW118" i="2"/>
  <c r="AW114" i="2"/>
  <c r="AW98" i="2"/>
  <c r="AW90" i="2"/>
  <c r="AW82" i="2"/>
  <c r="AW66" i="2"/>
  <c r="AW62" i="2"/>
  <c r="AW54" i="2"/>
  <c r="AW50" i="2"/>
  <c r="AW34" i="2"/>
  <c r="AW26" i="2"/>
  <c r="AW18" i="2"/>
  <c r="BB168" i="2"/>
  <c r="BB160" i="2"/>
  <c r="BB152" i="2"/>
  <c r="BB144" i="2"/>
  <c r="BB140" i="2"/>
  <c r="BB132" i="2"/>
  <c r="BB128" i="2"/>
  <c r="BB124" i="2"/>
  <c r="BB112" i="2"/>
  <c r="BB104" i="2"/>
  <c r="BB96" i="2"/>
  <c r="BB84" i="2"/>
  <c r="BB80" i="2"/>
  <c r="BB76" i="2"/>
  <c r="BB68" i="2"/>
  <c r="BB64" i="2"/>
  <c r="BB56" i="2"/>
  <c r="BB48" i="2"/>
  <c r="BB40" i="2"/>
  <c r="BB36" i="2"/>
  <c r="BB32" i="2"/>
  <c r="BB28" i="2"/>
  <c r="BB20" i="2"/>
  <c r="BB16" i="2"/>
  <c r="BB12" i="2"/>
  <c r="BB8" i="2"/>
  <c r="BF144" i="2"/>
  <c r="AR6" i="2"/>
  <c r="AR154" i="2"/>
  <c r="AR146" i="2"/>
  <c r="AR138" i="2"/>
  <c r="AR122" i="2"/>
  <c r="AR118" i="2"/>
  <c r="AR110" i="2"/>
  <c r="AR106" i="2"/>
  <c r="AR90" i="2"/>
  <c r="AR82" i="2"/>
  <c r="AR74" i="2"/>
  <c r="AR58" i="2"/>
  <c r="AR54" i="2"/>
  <c r="AR46" i="2"/>
  <c r="AR42" i="2"/>
  <c r="AR26" i="2"/>
  <c r="AR18" i="2"/>
  <c r="AR10" i="2"/>
  <c r="BF80" i="2"/>
  <c r="BF136" i="2"/>
  <c r="BF108" i="2"/>
  <c r="BF88" i="2"/>
  <c r="BF60" i="2"/>
  <c r="BF48" i="2"/>
  <c r="BF32" i="2"/>
  <c r="BC59" i="2"/>
  <c r="BF59" i="2" s="1"/>
  <c r="H59" i="2"/>
  <c r="BC55" i="2"/>
  <c r="BF55" i="2" s="1"/>
  <c r="H55" i="2"/>
  <c r="H51" i="2"/>
  <c r="H43" i="2"/>
  <c r="H35" i="2"/>
  <c r="H23" i="2"/>
  <c r="H19" i="2"/>
  <c r="H7" i="2"/>
  <c r="BD167" i="2"/>
  <c r="BG167" i="2" s="1"/>
  <c r="I167" i="2"/>
  <c r="BD163" i="2"/>
  <c r="BG163" i="2" s="1"/>
  <c r="I163" i="2"/>
  <c r="BD159" i="2"/>
  <c r="BG159" i="2" s="1"/>
  <c r="I159" i="2"/>
  <c r="BD155" i="2"/>
  <c r="BG155" i="2" s="1"/>
  <c r="I155" i="2"/>
  <c r="BD151" i="2"/>
  <c r="BG151" i="2" s="1"/>
  <c r="I151" i="2"/>
  <c r="BD147" i="2"/>
  <c r="BG147" i="2" s="1"/>
  <c r="I147" i="2"/>
  <c r="BD143" i="2"/>
  <c r="BG143" i="2" s="1"/>
  <c r="I143" i="2"/>
  <c r="BD139" i="2"/>
  <c r="BG139" i="2" s="1"/>
  <c r="I139" i="2"/>
  <c r="BD135" i="2"/>
  <c r="BG135" i="2" s="1"/>
  <c r="I135" i="2"/>
  <c r="BD131" i="2"/>
  <c r="BG131" i="2" s="1"/>
  <c r="I131" i="2"/>
  <c r="BD127" i="2"/>
  <c r="BG127" i="2" s="1"/>
  <c r="I127" i="2"/>
  <c r="I123" i="2"/>
  <c r="BD119" i="2"/>
  <c r="BG119" i="2" s="1"/>
  <c r="I119" i="2"/>
  <c r="BD115" i="2"/>
  <c r="BG115" i="2" s="1"/>
  <c r="I115" i="2"/>
  <c r="BD111" i="2"/>
  <c r="BG111" i="2" s="1"/>
  <c r="I111" i="2"/>
  <c r="BD107" i="2"/>
  <c r="BG107" i="2" s="1"/>
  <c r="I107" i="2"/>
  <c r="BD103" i="2"/>
  <c r="BG103" i="2" s="1"/>
  <c r="I103" i="2"/>
  <c r="BD99" i="2"/>
  <c r="BG99" i="2" s="1"/>
  <c r="I99" i="2"/>
  <c r="BD95" i="2"/>
  <c r="BG95" i="2" s="1"/>
  <c r="I95" i="2"/>
  <c r="BD91" i="2"/>
  <c r="BG91" i="2" s="1"/>
  <c r="I91" i="2"/>
  <c r="BD87" i="2"/>
  <c r="BG87" i="2" s="1"/>
  <c r="I87" i="2"/>
  <c r="BD83" i="2"/>
  <c r="BG83" i="2" s="1"/>
  <c r="I83" i="2"/>
  <c r="BD79" i="2"/>
  <c r="BG79" i="2" s="1"/>
  <c r="I79" i="2"/>
  <c r="BD75" i="2"/>
  <c r="BG75" i="2" s="1"/>
  <c r="I75" i="2"/>
  <c r="I71" i="2"/>
  <c r="BD67" i="2"/>
  <c r="BG67" i="2" s="1"/>
  <c r="I67" i="2"/>
  <c r="BD63" i="2"/>
  <c r="BG63" i="2" s="1"/>
  <c r="I63" i="2"/>
  <c r="BD59" i="2"/>
  <c r="BG59" i="2" s="1"/>
  <c r="I59" i="2"/>
  <c r="I55" i="2"/>
  <c r="BD51" i="2"/>
  <c r="BG51" i="2" s="1"/>
  <c r="BD47" i="2"/>
  <c r="BG47" i="2" s="1"/>
  <c r="BD39" i="2"/>
  <c r="BG39" i="2" s="1"/>
  <c r="BD31" i="2"/>
  <c r="BG31" i="2" s="1"/>
  <c r="BD27" i="2"/>
  <c r="BG27" i="2" s="1"/>
  <c r="BD15" i="2"/>
  <c r="BG15" i="2" s="1"/>
  <c r="BD11" i="2"/>
  <c r="BG11" i="2" s="1"/>
  <c r="H47" i="2"/>
  <c r="H39" i="2"/>
  <c r="H31" i="2"/>
  <c r="H27" i="2"/>
  <c r="H15" i="2"/>
  <c r="H11" i="2"/>
  <c r="I51" i="2"/>
  <c r="I47" i="2"/>
  <c r="I39" i="2"/>
  <c r="I31" i="2"/>
  <c r="I27" i="2"/>
  <c r="I15" i="2"/>
  <c r="I11" i="2"/>
  <c r="AM93" i="2"/>
  <c r="AM77" i="2"/>
  <c r="AM61" i="2"/>
  <c r="AM45" i="2"/>
  <c r="AM29" i="2"/>
  <c r="AM13" i="2"/>
  <c r="AR160" i="2"/>
  <c r="AR144" i="2"/>
  <c r="AR128" i="2"/>
  <c r="AR112" i="2"/>
  <c r="AR96" i="2"/>
  <c r="AR80" i="2"/>
  <c r="AR64" i="2"/>
  <c r="AR48" i="2"/>
  <c r="AR32" i="2"/>
  <c r="AR16" i="2"/>
  <c r="AW157" i="2"/>
  <c r="AW141" i="2"/>
  <c r="AW125" i="2"/>
  <c r="AW109" i="2"/>
  <c r="AW93" i="2"/>
  <c r="AW77" i="2"/>
  <c r="AW61" i="2"/>
  <c r="AW45" i="2"/>
  <c r="AW29" i="2"/>
  <c r="AW13" i="2"/>
  <c r="BB169" i="2"/>
  <c r="BB165" i="2"/>
  <c r="BB161" i="2"/>
  <c r="BB157" i="2"/>
  <c r="BB153" i="2"/>
  <c r="BB149" i="2"/>
  <c r="BB145" i="2"/>
  <c r="BB141" i="2"/>
  <c r="BB137" i="2"/>
  <c r="BB133" i="2"/>
  <c r="BB129" i="2"/>
  <c r="BB125" i="2"/>
  <c r="BB121" i="2"/>
  <c r="BB117" i="2"/>
  <c r="BB113" i="2"/>
  <c r="BB109" i="2"/>
  <c r="BB105" i="2"/>
  <c r="BB101" i="2"/>
  <c r="BB97" i="2"/>
  <c r="BB93" i="2"/>
  <c r="BB89" i="2"/>
  <c r="BB85" i="2"/>
  <c r="BB81" i="2"/>
  <c r="BB77" i="2"/>
  <c r="BB73" i="2"/>
  <c r="BB69" i="2"/>
  <c r="BB65" i="2"/>
  <c r="BB61" i="2"/>
  <c r="BB57" i="2"/>
  <c r="BB53" i="2"/>
  <c r="BB49" i="2"/>
  <c r="BB45" i="2"/>
  <c r="BB41" i="2"/>
  <c r="BB37" i="2"/>
  <c r="BB33" i="2"/>
  <c r="BB29" i="2"/>
  <c r="BB25" i="2"/>
  <c r="BB21" i="2"/>
  <c r="BB17" i="2"/>
  <c r="BB13" i="2"/>
  <c r="BB9" i="2"/>
  <c r="BF140" i="2"/>
  <c r="BF19" i="2"/>
  <c r="BF12" i="2"/>
  <c r="BF168" i="2"/>
  <c r="BF164" i="2"/>
  <c r="BF148" i="2"/>
  <c r="BF132" i="2"/>
  <c r="BF116" i="2"/>
  <c r="BF104" i="2"/>
  <c r="BF100" i="2"/>
  <c r="BF84" i="2"/>
  <c r="BF68" i="2"/>
  <c r="BF52" i="2"/>
  <c r="BF40" i="2"/>
  <c r="BF36" i="2"/>
  <c r="BF20" i="2"/>
  <c r="BF47" i="2"/>
  <c r="BF31" i="2"/>
  <c r="BF27" i="2"/>
  <c r="BF15" i="2"/>
  <c r="AR167" i="2"/>
  <c r="AR163" i="2"/>
  <c r="AR159" i="2"/>
  <c r="AR155" i="2"/>
  <c r="AR151" i="2"/>
  <c r="AR147" i="2"/>
  <c r="AR143" i="2"/>
  <c r="AR139" i="2"/>
  <c r="AR135" i="2"/>
  <c r="AR131" i="2"/>
  <c r="AR127" i="2"/>
  <c r="AR123" i="2"/>
  <c r="AR119" i="2"/>
  <c r="AR115" i="2"/>
  <c r="AR111" i="2"/>
  <c r="AR107" i="2"/>
  <c r="AR103" i="2"/>
  <c r="AR99" i="2"/>
  <c r="AR95" i="2"/>
  <c r="AR91" i="2"/>
  <c r="AR87" i="2"/>
  <c r="AR83" i="2"/>
  <c r="AR79" i="2"/>
  <c r="AR75" i="2"/>
  <c r="AR71" i="2"/>
  <c r="AR67" i="2"/>
  <c r="AR63" i="2"/>
  <c r="AR59" i="2"/>
  <c r="AR55" i="2"/>
  <c r="AR51" i="2"/>
  <c r="AR47" i="2"/>
  <c r="AR43" i="2"/>
  <c r="AR39" i="2"/>
  <c r="AR35" i="2"/>
  <c r="AR31" i="2"/>
  <c r="AR27" i="2"/>
  <c r="AR23" i="2"/>
  <c r="AR19" i="2"/>
  <c r="AR15" i="2"/>
  <c r="AR11" i="2"/>
  <c r="AR7" i="2"/>
  <c r="BB155" i="2"/>
  <c r="BB139" i="2"/>
  <c r="BB123" i="2"/>
  <c r="BB107" i="2"/>
  <c r="BB91" i="2"/>
  <c r="BB75" i="2"/>
  <c r="BB59" i="2"/>
  <c r="BB43" i="2"/>
  <c r="BB27" i="2"/>
  <c r="BB11" i="2"/>
  <c r="B57" i="23"/>
  <c r="K11" i="1" s="1"/>
  <c r="AQ4" i="2"/>
  <c r="AG4" i="2"/>
  <c r="AO4" i="2"/>
  <c r="AR4" i="2" s="1"/>
  <c r="AE4" i="2"/>
  <c r="AH4" i="2" s="1"/>
  <c r="AE24" i="1" l="1"/>
  <c r="BD24" i="1" s="1"/>
  <c r="AE40" i="1"/>
  <c r="BD40" i="1" s="1"/>
  <c r="AE56" i="1"/>
  <c r="BD56" i="1" s="1"/>
  <c r="AE72" i="1"/>
  <c r="BD72" i="1" s="1"/>
  <c r="AE88" i="1"/>
  <c r="BD88" i="1" s="1"/>
  <c r="AE104" i="1"/>
  <c r="BD104" i="1" s="1"/>
  <c r="AE120" i="1"/>
  <c r="BD120" i="1" s="1"/>
  <c r="AE136" i="1"/>
  <c r="BD136" i="1" s="1"/>
  <c r="AE152" i="1"/>
  <c r="BD152" i="1" s="1"/>
  <c r="AE168" i="1"/>
  <c r="BD168" i="1" s="1"/>
  <c r="AC20" i="1"/>
  <c r="BB20" i="1" s="1"/>
  <c r="BE20" i="1" s="1"/>
  <c r="U20" i="1"/>
  <c r="AF20" i="1" s="1"/>
  <c r="AC36" i="1"/>
  <c r="BB36" i="1" s="1"/>
  <c r="BE36" i="1" s="1"/>
  <c r="U36" i="1"/>
  <c r="AF36" i="1" s="1"/>
  <c r="AC52" i="1"/>
  <c r="BB52" i="1" s="1"/>
  <c r="BE52" i="1" s="1"/>
  <c r="U52" i="1"/>
  <c r="AF52" i="1" s="1"/>
  <c r="AC68" i="1"/>
  <c r="BB68" i="1" s="1"/>
  <c r="BE68" i="1" s="1"/>
  <c r="U68" i="1"/>
  <c r="AF68" i="1" s="1"/>
  <c r="AC84" i="1"/>
  <c r="BB84" i="1" s="1"/>
  <c r="BE84" i="1" s="1"/>
  <c r="U84" i="1"/>
  <c r="AF84" i="1" s="1"/>
  <c r="AC100" i="1"/>
  <c r="BB100" i="1" s="1"/>
  <c r="BE100" i="1" s="1"/>
  <c r="U100" i="1"/>
  <c r="AF100" i="1" s="1"/>
  <c r="AC116" i="1"/>
  <c r="BB116" i="1" s="1"/>
  <c r="BE116" i="1" s="1"/>
  <c r="U116" i="1"/>
  <c r="AF116" i="1" s="1"/>
  <c r="AC132" i="1"/>
  <c r="BB132" i="1" s="1"/>
  <c r="BE132" i="1" s="1"/>
  <c r="U132" i="1"/>
  <c r="AF132" i="1" s="1"/>
  <c r="AC148" i="1"/>
  <c r="BB148" i="1" s="1"/>
  <c r="BE148" i="1" s="1"/>
  <c r="U148" i="1"/>
  <c r="AF148" i="1" s="1"/>
  <c r="AC164" i="1"/>
  <c r="BB164" i="1" s="1"/>
  <c r="BE164" i="1" s="1"/>
  <c r="U164" i="1"/>
  <c r="AF164" i="1" s="1"/>
  <c r="AE21" i="1"/>
  <c r="BD21" i="1" s="1"/>
  <c r="AE37" i="1"/>
  <c r="BD37" i="1" s="1"/>
  <c r="AE53" i="1"/>
  <c r="BD53" i="1" s="1"/>
  <c r="AE69" i="1"/>
  <c r="BD69" i="1" s="1"/>
  <c r="AE85" i="1"/>
  <c r="BD85" i="1" s="1"/>
  <c r="AE101" i="1"/>
  <c r="BD101" i="1" s="1"/>
  <c r="AE117" i="1"/>
  <c r="BD117" i="1" s="1"/>
  <c r="AE133" i="1"/>
  <c r="BD133" i="1" s="1"/>
  <c r="AE149" i="1"/>
  <c r="BD149" i="1" s="1"/>
  <c r="AE165" i="1"/>
  <c r="BD165" i="1" s="1"/>
  <c r="AC17" i="1"/>
  <c r="BB17" i="1" s="1"/>
  <c r="BE17" i="1" s="1"/>
  <c r="U17" i="1"/>
  <c r="AF17" i="1" s="1"/>
  <c r="AC33" i="1"/>
  <c r="BB33" i="1" s="1"/>
  <c r="BE33" i="1" s="1"/>
  <c r="U33" i="1"/>
  <c r="AF33" i="1" s="1"/>
  <c r="AC49" i="1"/>
  <c r="BB49" i="1" s="1"/>
  <c r="BE49" i="1" s="1"/>
  <c r="U49" i="1"/>
  <c r="AF49" i="1" s="1"/>
  <c r="AC65" i="1"/>
  <c r="BB65" i="1" s="1"/>
  <c r="BE65" i="1" s="1"/>
  <c r="U65" i="1"/>
  <c r="AF65" i="1" s="1"/>
  <c r="AC81" i="1"/>
  <c r="BB81" i="1" s="1"/>
  <c r="BE81" i="1" s="1"/>
  <c r="U81" i="1"/>
  <c r="AF81" i="1" s="1"/>
  <c r="AC97" i="1"/>
  <c r="BB97" i="1" s="1"/>
  <c r="BE97" i="1" s="1"/>
  <c r="U97" i="1"/>
  <c r="AF97" i="1" s="1"/>
  <c r="AC113" i="1"/>
  <c r="BB113" i="1" s="1"/>
  <c r="BE113" i="1" s="1"/>
  <c r="U113" i="1"/>
  <c r="AF113" i="1" s="1"/>
  <c r="AC129" i="1"/>
  <c r="BB129" i="1" s="1"/>
  <c r="BE129" i="1" s="1"/>
  <c r="U129" i="1"/>
  <c r="AF129" i="1" s="1"/>
  <c r="AC145" i="1"/>
  <c r="BB145" i="1" s="1"/>
  <c r="BE145" i="1" s="1"/>
  <c r="U145" i="1"/>
  <c r="AF145" i="1" s="1"/>
  <c r="AC161" i="1"/>
  <c r="BB161" i="1" s="1"/>
  <c r="BE161" i="1" s="1"/>
  <c r="U161" i="1"/>
  <c r="AF161" i="1" s="1"/>
  <c r="BA32" i="2"/>
  <c r="AL32" i="2"/>
  <c r="AG32" i="2"/>
  <c r="AB32" i="2"/>
  <c r="W32" i="2"/>
  <c r="R32" i="2"/>
  <c r="AQ32" i="2"/>
  <c r="AM32" i="2"/>
  <c r="AV32" i="2"/>
  <c r="H32" i="2"/>
  <c r="N32" i="2"/>
  <c r="M32" i="2"/>
  <c r="BA40" i="2"/>
  <c r="AL40" i="2"/>
  <c r="AG40" i="2"/>
  <c r="AB40" i="2"/>
  <c r="W40" i="2"/>
  <c r="R40" i="2"/>
  <c r="AV40" i="2"/>
  <c r="AQ40" i="2"/>
  <c r="M40" i="2"/>
  <c r="H40" i="2"/>
  <c r="I40" i="2"/>
  <c r="BA76" i="2"/>
  <c r="AQ76" i="2"/>
  <c r="AL76" i="2"/>
  <c r="AG76" i="2"/>
  <c r="AB76" i="2"/>
  <c r="W76" i="2"/>
  <c r="R76" i="2"/>
  <c r="AV76" i="2"/>
  <c r="AM76" i="2"/>
  <c r="H76" i="2"/>
  <c r="I76" i="2"/>
  <c r="M76" i="2"/>
  <c r="AL80" i="2"/>
  <c r="AG80" i="2"/>
  <c r="AB80" i="2"/>
  <c r="W80" i="2"/>
  <c r="R80" i="2"/>
  <c r="BA80" i="2"/>
  <c r="AV80" i="2"/>
  <c r="AM80" i="2"/>
  <c r="H80" i="2"/>
  <c r="AQ80" i="2"/>
  <c r="M80" i="2"/>
  <c r="AW80" i="2"/>
  <c r="N80" i="2"/>
  <c r="AL88" i="2"/>
  <c r="AG88" i="2"/>
  <c r="AB88" i="2"/>
  <c r="W88" i="2"/>
  <c r="R88" i="2"/>
  <c r="BA88" i="2"/>
  <c r="AR88" i="2"/>
  <c r="AQ88" i="2"/>
  <c r="AV88" i="2"/>
  <c r="M88" i="2"/>
  <c r="I88" i="2"/>
  <c r="H88" i="2"/>
  <c r="AV116" i="2"/>
  <c r="AL116" i="2"/>
  <c r="AG116" i="2"/>
  <c r="AB116" i="2"/>
  <c r="W116" i="2"/>
  <c r="BA116" i="2"/>
  <c r="AR116" i="2"/>
  <c r="AQ116" i="2"/>
  <c r="BB116" i="2"/>
  <c r="M116" i="2"/>
  <c r="H116" i="2"/>
  <c r="N116" i="2"/>
  <c r="R116" i="2"/>
  <c r="BA124" i="2"/>
  <c r="AQ124" i="2"/>
  <c r="AL124" i="2"/>
  <c r="AG124" i="2"/>
  <c r="AB124" i="2"/>
  <c r="W124" i="2"/>
  <c r="BF124" i="2"/>
  <c r="AV124" i="2"/>
  <c r="R124" i="2"/>
  <c r="H124" i="2"/>
  <c r="M124" i="2"/>
  <c r="AR124" i="2"/>
  <c r="I124" i="2"/>
  <c r="AL136" i="2"/>
  <c r="AG136" i="2"/>
  <c r="AB136" i="2"/>
  <c r="W136" i="2"/>
  <c r="BA136" i="2"/>
  <c r="AR136" i="2"/>
  <c r="AQ136" i="2"/>
  <c r="M136" i="2"/>
  <c r="AV136" i="2"/>
  <c r="R136" i="2"/>
  <c r="BB136" i="2"/>
  <c r="H136" i="2"/>
  <c r="I136" i="2"/>
  <c r="AV148" i="2"/>
  <c r="AL148" i="2"/>
  <c r="AG148" i="2"/>
  <c r="AB148" i="2"/>
  <c r="W148" i="2"/>
  <c r="BA148" i="2"/>
  <c r="AR148" i="2"/>
  <c r="AQ148" i="2"/>
  <c r="M148" i="2"/>
  <c r="H148" i="2"/>
  <c r="N148" i="2"/>
  <c r="R148" i="2"/>
  <c r="BA156" i="2"/>
  <c r="AQ156" i="2"/>
  <c r="AL156" i="2"/>
  <c r="AG156" i="2"/>
  <c r="AB156" i="2"/>
  <c r="W156" i="2"/>
  <c r="AR156" i="2"/>
  <c r="BB156" i="2"/>
  <c r="AV156" i="2"/>
  <c r="R156" i="2"/>
  <c r="H156" i="2"/>
  <c r="M156" i="2"/>
  <c r="I156" i="2"/>
  <c r="AW156" i="2"/>
  <c r="AI177" i="1"/>
  <c r="AE18" i="1"/>
  <c r="BD18" i="1" s="1"/>
  <c r="AE34" i="1"/>
  <c r="BD34" i="1" s="1"/>
  <c r="AE50" i="1"/>
  <c r="BD50" i="1" s="1"/>
  <c r="AE66" i="1"/>
  <c r="BD66" i="1" s="1"/>
  <c r="AE82" i="1"/>
  <c r="BD82" i="1" s="1"/>
  <c r="AE98" i="1"/>
  <c r="BD98" i="1" s="1"/>
  <c r="AE114" i="1"/>
  <c r="BD114" i="1" s="1"/>
  <c r="AE130" i="1"/>
  <c r="BD130" i="1" s="1"/>
  <c r="AE146" i="1"/>
  <c r="BD146" i="1" s="1"/>
  <c r="AE162" i="1"/>
  <c r="BD162" i="1" s="1"/>
  <c r="AC14" i="1"/>
  <c r="BB14" i="1" s="1"/>
  <c r="BE14" i="1" s="1"/>
  <c r="U14" i="1"/>
  <c r="AF14" i="1" s="1"/>
  <c r="AC30" i="1"/>
  <c r="BB30" i="1" s="1"/>
  <c r="BE30" i="1" s="1"/>
  <c r="U30" i="1"/>
  <c r="AF30" i="1" s="1"/>
  <c r="AC46" i="1"/>
  <c r="BB46" i="1" s="1"/>
  <c r="BE46" i="1" s="1"/>
  <c r="U46" i="1"/>
  <c r="AF46" i="1" s="1"/>
  <c r="AC62" i="1"/>
  <c r="BB62" i="1" s="1"/>
  <c r="BE62" i="1" s="1"/>
  <c r="U62" i="1"/>
  <c r="AF62" i="1" s="1"/>
  <c r="AC78" i="1"/>
  <c r="BB78" i="1" s="1"/>
  <c r="BE78" i="1" s="1"/>
  <c r="U78" i="1"/>
  <c r="AF78" i="1" s="1"/>
  <c r="AC94" i="1"/>
  <c r="BB94" i="1" s="1"/>
  <c r="BE94" i="1" s="1"/>
  <c r="U94" i="1"/>
  <c r="AF94" i="1" s="1"/>
  <c r="AC110" i="1"/>
  <c r="BB110" i="1" s="1"/>
  <c r="BE110" i="1" s="1"/>
  <c r="U110" i="1"/>
  <c r="AF110" i="1" s="1"/>
  <c r="AC126" i="1"/>
  <c r="BB126" i="1" s="1"/>
  <c r="BE126" i="1" s="1"/>
  <c r="U126" i="1"/>
  <c r="AF126" i="1" s="1"/>
  <c r="AC142" i="1"/>
  <c r="BB142" i="1" s="1"/>
  <c r="BE142" i="1" s="1"/>
  <c r="U142" i="1"/>
  <c r="AF142" i="1" s="1"/>
  <c r="AC158" i="1"/>
  <c r="BB158" i="1" s="1"/>
  <c r="BE158" i="1" s="1"/>
  <c r="U158" i="1"/>
  <c r="AF158" i="1" s="1"/>
  <c r="AC174" i="1"/>
  <c r="BB174" i="1" s="1"/>
  <c r="BE174" i="1" s="1"/>
  <c r="U174" i="1"/>
  <c r="AF174" i="1" s="1"/>
  <c r="BF9" i="2"/>
  <c r="BA9" i="2"/>
  <c r="AV9" i="2"/>
  <c r="AL9" i="2"/>
  <c r="AB9" i="2"/>
  <c r="R9" i="2"/>
  <c r="AW9" i="2"/>
  <c r="AQ9" i="2"/>
  <c r="AM9" i="2"/>
  <c r="AH9" i="2"/>
  <c r="AC9" i="2"/>
  <c r="M9" i="2"/>
  <c r="AR9" i="2"/>
  <c r="S9" i="2"/>
  <c r="H9" i="2"/>
  <c r="AG9" i="2"/>
  <c r="W9" i="2"/>
  <c r="N9" i="2"/>
  <c r="BF17" i="2"/>
  <c r="BA17" i="2"/>
  <c r="AQ17" i="2"/>
  <c r="AG17" i="2"/>
  <c r="W17" i="2"/>
  <c r="AW17" i="2"/>
  <c r="AL17" i="2"/>
  <c r="AV17" i="2"/>
  <c r="AC17" i="2"/>
  <c r="AB17" i="2"/>
  <c r="R17" i="2"/>
  <c r="H17" i="2"/>
  <c r="AR17" i="2"/>
  <c r="AH17" i="2"/>
  <c r="M17" i="2"/>
  <c r="BF29" i="2"/>
  <c r="BA29" i="2"/>
  <c r="AQ29" i="2"/>
  <c r="AR29" i="2"/>
  <c r="AL29" i="2"/>
  <c r="AG29" i="2"/>
  <c r="M29" i="2"/>
  <c r="AB29" i="2"/>
  <c r="AV29" i="2"/>
  <c r="R29" i="2"/>
  <c r="AH29" i="2"/>
  <c r="W29" i="2"/>
  <c r="X29" i="2"/>
  <c r="H29" i="2"/>
  <c r="BF37" i="2"/>
  <c r="BA37" i="2"/>
  <c r="AW37" i="2"/>
  <c r="AQ37" i="2"/>
  <c r="AV37" i="2"/>
  <c r="AM37" i="2"/>
  <c r="AL37" i="2"/>
  <c r="H37" i="2"/>
  <c r="AC37" i="2"/>
  <c r="AB37" i="2"/>
  <c r="S37" i="2"/>
  <c r="AG37" i="2"/>
  <c r="W37" i="2"/>
  <c r="M37" i="2"/>
  <c r="N37" i="2"/>
  <c r="R37" i="2"/>
  <c r="BF41" i="2"/>
  <c r="BA41" i="2"/>
  <c r="AV41" i="2"/>
  <c r="AW41" i="2"/>
  <c r="AL41" i="2"/>
  <c r="AB41" i="2"/>
  <c r="R41" i="2"/>
  <c r="AQ41" i="2"/>
  <c r="AM41" i="2"/>
  <c r="AG41" i="2"/>
  <c r="AC41" i="2"/>
  <c r="W41" i="2"/>
  <c r="M41" i="2"/>
  <c r="H41" i="2"/>
  <c r="N41" i="2"/>
  <c r="BF49" i="2"/>
  <c r="BA49" i="2"/>
  <c r="AQ49" i="2"/>
  <c r="AG49" i="2"/>
  <c r="W49" i="2"/>
  <c r="AW49" i="2"/>
  <c r="AL49" i="2"/>
  <c r="AC49" i="2"/>
  <c r="AV49" i="2"/>
  <c r="AM49" i="2"/>
  <c r="H49" i="2"/>
  <c r="M49" i="2"/>
  <c r="AR49" i="2"/>
  <c r="AB49" i="2"/>
  <c r="R49" i="2"/>
  <c r="S49" i="2"/>
  <c r="X49" i="2"/>
  <c r="BF69" i="2"/>
  <c r="BA69" i="2"/>
  <c r="AW69" i="2"/>
  <c r="AV69" i="2"/>
  <c r="AQ69" i="2"/>
  <c r="AG69" i="2"/>
  <c r="AC69" i="2"/>
  <c r="AB69" i="2"/>
  <c r="AL69" i="2"/>
  <c r="H69" i="2"/>
  <c r="W69" i="2"/>
  <c r="R69" i="2"/>
  <c r="AM69" i="2"/>
  <c r="M69" i="2"/>
  <c r="N69" i="2"/>
  <c r="BF77" i="2"/>
  <c r="BA77" i="2"/>
  <c r="AQ77" i="2"/>
  <c r="AR77" i="2"/>
  <c r="AV77" i="2"/>
  <c r="AG77" i="2"/>
  <c r="M77" i="2"/>
  <c r="W77" i="2"/>
  <c r="X77" i="2"/>
  <c r="I77" i="2"/>
  <c r="AL77" i="2"/>
  <c r="AB77" i="2"/>
  <c r="R77" i="2"/>
  <c r="H77" i="2"/>
  <c r="BF85" i="2"/>
  <c r="AW85" i="2"/>
  <c r="AQ85" i="2"/>
  <c r="AV85" i="2"/>
  <c r="AM85" i="2"/>
  <c r="AL85" i="2"/>
  <c r="AG85" i="2"/>
  <c r="AB85" i="2"/>
  <c r="H85" i="2"/>
  <c r="AC85" i="2"/>
  <c r="N85" i="2"/>
  <c r="BA85" i="2"/>
  <c r="M85" i="2"/>
  <c r="W85" i="2"/>
  <c r="R85" i="2"/>
  <c r="BF97" i="2"/>
  <c r="BA97" i="2"/>
  <c r="AQ97" i="2"/>
  <c r="AW97" i="2"/>
  <c r="AV97" i="2"/>
  <c r="AG97" i="2"/>
  <c r="W97" i="2"/>
  <c r="AL97" i="2"/>
  <c r="AM97" i="2"/>
  <c r="AC97" i="2"/>
  <c r="AB97" i="2"/>
  <c r="R97" i="2"/>
  <c r="H97" i="2"/>
  <c r="I97" i="2"/>
  <c r="M97" i="2"/>
  <c r="BF101" i="2"/>
  <c r="AV101" i="2"/>
  <c r="AM101" i="2"/>
  <c r="AW101" i="2"/>
  <c r="AQ101" i="2"/>
  <c r="BA101" i="2"/>
  <c r="AL101" i="2"/>
  <c r="R101" i="2"/>
  <c r="H101" i="2"/>
  <c r="AG101" i="2"/>
  <c r="AB101" i="2"/>
  <c r="W101" i="2"/>
  <c r="AC101" i="2"/>
  <c r="S101" i="2"/>
  <c r="M101" i="2"/>
  <c r="N101" i="2"/>
  <c r="BF109" i="2"/>
  <c r="AV109" i="2"/>
  <c r="BA109" i="2"/>
  <c r="AB109" i="2"/>
  <c r="AQ109" i="2"/>
  <c r="M109" i="2"/>
  <c r="AH109" i="2"/>
  <c r="AG109" i="2"/>
  <c r="I109" i="2"/>
  <c r="H109" i="2"/>
  <c r="AL109" i="2"/>
  <c r="R109" i="2"/>
  <c r="W109" i="2"/>
  <c r="BF129" i="2"/>
  <c r="BA129" i="2"/>
  <c r="AQ129" i="2"/>
  <c r="AG129" i="2"/>
  <c r="W129" i="2"/>
  <c r="AV129" i="2"/>
  <c r="AW129" i="2"/>
  <c r="AL129" i="2"/>
  <c r="AB129" i="2"/>
  <c r="R129" i="2"/>
  <c r="H129" i="2"/>
  <c r="AM129" i="2"/>
  <c r="AH129" i="2"/>
  <c r="S129" i="2"/>
  <c r="AC129" i="2"/>
  <c r="I129" i="2"/>
  <c r="M129" i="2"/>
  <c r="BF137" i="2"/>
  <c r="AV137" i="2"/>
  <c r="AL137" i="2"/>
  <c r="AB137" i="2"/>
  <c r="BA137" i="2"/>
  <c r="AM137" i="2"/>
  <c r="AW137" i="2"/>
  <c r="AQ137" i="2"/>
  <c r="AH137" i="2"/>
  <c r="AC137" i="2"/>
  <c r="M137" i="2"/>
  <c r="AG137" i="2"/>
  <c r="S137" i="2"/>
  <c r="H137" i="2"/>
  <c r="N137" i="2"/>
  <c r="W137" i="2"/>
  <c r="R137" i="2"/>
  <c r="BF145" i="2"/>
  <c r="BA145" i="2"/>
  <c r="AQ145" i="2"/>
  <c r="AG145" i="2"/>
  <c r="W145" i="2"/>
  <c r="AM145" i="2"/>
  <c r="AV145" i="2"/>
  <c r="AC145" i="2"/>
  <c r="AB145" i="2"/>
  <c r="AW145" i="2"/>
  <c r="AL145" i="2"/>
  <c r="R145" i="2"/>
  <c r="H145" i="2"/>
  <c r="M145" i="2"/>
  <c r="I145" i="2"/>
  <c r="AH145" i="2"/>
  <c r="BF157" i="2"/>
  <c r="AV157" i="2"/>
  <c r="BA157" i="2"/>
  <c r="AL157" i="2"/>
  <c r="AG157" i="2"/>
  <c r="M157" i="2"/>
  <c r="AB157" i="2"/>
  <c r="AH157" i="2"/>
  <c r="AQ157" i="2"/>
  <c r="X157" i="2"/>
  <c r="R157" i="2"/>
  <c r="W157" i="2"/>
  <c r="H157" i="2"/>
  <c r="I157" i="2"/>
  <c r="BF165" i="2"/>
  <c r="BA165" i="2"/>
  <c r="AV165" i="2"/>
  <c r="AM165" i="2"/>
  <c r="AW165" i="2"/>
  <c r="AQ165" i="2"/>
  <c r="R165" i="2"/>
  <c r="H165" i="2"/>
  <c r="AC165" i="2"/>
  <c r="AG165" i="2"/>
  <c r="S165" i="2"/>
  <c r="AL165" i="2"/>
  <c r="AB165" i="2"/>
  <c r="M165" i="2"/>
  <c r="W165" i="2"/>
  <c r="N165" i="2"/>
  <c r="BF169" i="2"/>
  <c r="AV169" i="2"/>
  <c r="BA169" i="2"/>
  <c r="AW169" i="2"/>
  <c r="AL169" i="2"/>
  <c r="AB169" i="2"/>
  <c r="AM169" i="2"/>
  <c r="AG169" i="2"/>
  <c r="AC169" i="2"/>
  <c r="AQ169" i="2"/>
  <c r="W169" i="2"/>
  <c r="M169" i="2"/>
  <c r="AR169" i="2"/>
  <c r="H169" i="2"/>
  <c r="N169" i="2"/>
  <c r="R169" i="2"/>
  <c r="AE15" i="1"/>
  <c r="BD15" i="1" s="1"/>
  <c r="AE31" i="1"/>
  <c r="BD31" i="1" s="1"/>
  <c r="AE47" i="1"/>
  <c r="BD47" i="1" s="1"/>
  <c r="AE63" i="1"/>
  <c r="BD63" i="1" s="1"/>
  <c r="AE79" i="1"/>
  <c r="BD79" i="1" s="1"/>
  <c r="AE95" i="1"/>
  <c r="BD95" i="1" s="1"/>
  <c r="AE111" i="1"/>
  <c r="BD111" i="1" s="1"/>
  <c r="AE127" i="1"/>
  <c r="BD127" i="1" s="1"/>
  <c r="AE143" i="1"/>
  <c r="BD143" i="1" s="1"/>
  <c r="AE159" i="1"/>
  <c r="BD159" i="1" s="1"/>
  <c r="AE11" i="1"/>
  <c r="BD11" i="1" s="1"/>
  <c r="AC27" i="1"/>
  <c r="BB27" i="1" s="1"/>
  <c r="BE27" i="1" s="1"/>
  <c r="U27" i="1"/>
  <c r="AF27" i="1" s="1"/>
  <c r="AC43" i="1"/>
  <c r="BB43" i="1" s="1"/>
  <c r="BE43" i="1" s="1"/>
  <c r="U43" i="1"/>
  <c r="AF43" i="1" s="1"/>
  <c r="AC59" i="1"/>
  <c r="BB59" i="1" s="1"/>
  <c r="BE59" i="1" s="1"/>
  <c r="U59" i="1"/>
  <c r="AF59" i="1" s="1"/>
  <c r="AC75" i="1"/>
  <c r="BB75" i="1" s="1"/>
  <c r="BE75" i="1" s="1"/>
  <c r="U75" i="1"/>
  <c r="AF75" i="1" s="1"/>
  <c r="AC91" i="1"/>
  <c r="BB91" i="1" s="1"/>
  <c r="BE91" i="1" s="1"/>
  <c r="U91" i="1"/>
  <c r="AF91" i="1" s="1"/>
  <c r="AC107" i="1"/>
  <c r="BB107" i="1" s="1"/>
  <c r="BE107" i="1" s="1"/>
  <c r="U107" i="1"/>
  <c r="AF107" i="1" s="1"/>
  <c r="AC123" i="1"/>
  <c r="BB123" i="1" s="1"/>
  <c r="BE123" i="1" s="1"/>
  <c r="U123" i="1"/>
  <c r="AF123" i="1" s="1"/>
  <c r="AC139" i="1"/>
  <c r="BB139" i="1" s="1"/>
  <c r="BE139" i="1" s="1"/>
  <c r="U139" i="1"/>
  <c r="AF139" i="1" s="1"/>
  <c r="AC155" i="1"/>
  <c r="BB155" i="1" s="1"/>
  <c r="BE155" i="1" s="1"/>
  <c r="U155" i="1"/>
  <c r="AF155" i="1" s="1"/>
  <c r="AC171" i="1"/>
  <c r="BB171" i="1" s="1"/>
  <c r="BE171" i="1" s="1"/>
  <c r="U171" i="1"/>
  <c r="AF171" i="1" s="1"/>
  <c r="AV14" i="2"/>
  <c r="AL14" i="2"/>
  <c r="AB14" i="2"/>
  <c r="R14" i="2"/>
  <c r="AR14" i="2"/>
  <c r="BA14" i="2"/>
  <c r="AW14" i="2"/>
  <c r="AQ14" i="2"/>
  <c r="AG14" i="2"/>
  <c r="M14" i="2"/>
  <c r="AH14" i="2"/>
  <c r="AC14" i="2"/>
  <c r="S14" i="2"/>
  <c r="W14" i="2"/>
  <c r="AQ22" i="2"/>
  <c r="AG22" i="2"/>
  <c r="W22" i="2"/>
  <c r="BA22" i="2"/>
  <c r="AW22" i="2"/>
  <c r="AV22" i="2"/>
  <c r="AL22" i="2"/>
  <c r="S22" i="2"/>
  <c r="AM22" i="2"/>
  <c r="AB22" i="2"/>
  <c r="R22" i="2"/>
  <c r="I22" i="2"/>
  <c r="M22" i="2"/>
  <c r="AV30" i="2"/>
  <c r="AL30" i="2"/>
  <c r="AB30" i="2"/>
  <c r="R30" i="2"/>
  <c r="AQ30" i="2"/>
  <c r="BA30" i="2"/>
  <c r="AG30" i="2"/>
  <c r="M30" i="2"/>
  <c r="AC30" i="2"/>
  <c r="W30" i="2"/>
  <c r="N30" i="2"/>
  <c r="AH30" i="2"/>
  <c r="AM30" i="2"/>
  <c r="S30" i="2"/>
  <c r="BA34" i="2"/>
  <c r="AV34" i="2"/>
  <c r="AR34" i="2"/>
  <c r="AL34" i="2"/>
  <c r="AQ34" i="2"/>
  <c r="AG34" i="2"/>
  <c r="M34" i="2"/>
  <c r="W34" i="2"/>
  <c r="AB34" i="2"/>
  <c r="I34" i="2"/>
  <c r="R34" i="2"/>
  <c r="BA58" i="2"/>
  <c r="AQ58" i="2"/>
  <c r="AV58" i="2"/>
  <c r="AG58" i="2"/>
  <c r="AB58" i="2"/>
  <c r="AL58" i="2"/>
  <c r="AC58" i="2"/>
  <c r="W58" i="2"/>
  <c r="R58" i="2"/>
  <c r="M58" i="2"/>
  <c r="S58" i="2"/>
  <c r="N58" i="2"/>
  <c r="AQ74" i="2"/>
  <c r="AL74" i="2"/>
  <c r="AV74" i="2"/>
  <c r="BA74" i="2"/>
  <c r="AG74" i="2"/>
  <c r="AB74" i="2"/>
  <c r="W74" i="2"/>
  <c r="R74" i="2"/>
  <c r="N74" i="2"/>
  <c r="M74" i="2"/>
  <c r="BA86" i="2"/>
  <c r="AQ86" i="2"/>
  <c r="AG86" i="2"/>
  <c r="W86" i="2"/>
  <c r="AL86" i="2"/>
  <c r="AV86" i="2"/>
  <c r="AM86" i="2"/>
  <c r="AB86" i="2"/>
  <c r="AR86" i="2"/>
  <c r="AC86" i="2"/>
  <c r="R86" i="2"/>
  <c r="AH86" i="2"/>
  <c r="S86" i="2"/>
  <c r="M86" i="2"/>
  <c r="AV94" i="2"/>
  <c r="AL94" i="2"/>
  <c r="AB94" i="2"/>
  <c r="R94" i="2"/>
  <c r="AQ94" i="2"/>
  <c r="BA94" i="2"/>
  <c r="AR94" i="2"/>
  <c r="M94" i="2"/>
  <c r="S94" i="2"/>
  <c r="W94" i="2"/>
  <c r="N94" i="2"/>
  <c r="AG94" i="2"/>
  <c r="BA102" i="2"/>
  <c r="AQ102" i="2"/>
  <c r="AG102" i="2"/>
  <c r="W102" i="2"/>
  <c r="AV102" i="2"/>
  <c r="AB102" i="2"/>
  <c r="AR102" i="2"/>
  <c r="AL102" i="2"/>
  <c r="R102" i="2"/>
  <c r="AH102" i="2"/>
  <c r="M102" i="2"/>
  <c r="AV130" i="2"/>
  <c r="AB130" i="2"/>
  <c r="AQ130" i="2"/>
  <c r="M130" i="2"/>
  <c r="AL130" i="2"/>
  <c r="AG130" i="2"/>
  <c r="BA130" i="2"/>
  <c r="AH130" i="2"/>
  <c r="W130" i="2"/>
  <c r="AR130" i="2"/>
  <c r="R130" i="2"/>
  <c r="AW177" i="1"/>
  <c r="AZ177" i="1" s="1"/>
  <c r="AZ11" i="1"/>
  <c r="AE12" i="1"/>
  <c r="BD12" i="1" s="1"/>
  <c r="AE28" i="1"/>
  <c r="BD28" i="1" s="1"/>
  <c r="AE44" i="1"/>
  <c r="BD44" i="1" s="1"/>
  <c r="AE60" i="1"/>
  <c r="BD60" i="1" s="1"/>
  <c r="AE76" i="1"/>
  <c r="BD76" i="1" s="1"/>
  <c r="AE92" i="1"/>
  <c r="BD92" i="1" s="1"/>
  <c r="AE108" i="1"/>
  <c r="BD108" i="1" s="1"/>
  <c r="AE124" i="1"/>
  <c r="BD124" i="1" s="1"/>
  <c r="AE140" i="1"/>
  <c r="BD140" i="1" s="1"/>
  <c r="BD156" i="1"/>
  <c r="BD172" i="1"/>
  <c r="AC24" i="1"/>
  <c r="BB24" i="1" s="1"/>
  <c r="BE24" i="1" s="1"/>
  <c r="U24" i="1"/>
  <c r="AF24" i="1" s="1"/>
  <c r="AC40" i="1"/>
  <c r="BB40" i="1" s="1"/>
  <c r="BE40" i="1" s="1"/>
  <c r="U40" i="1"/>
  <c r="AF40" i="1" s="1"/>
  <c r="AC56" i="1"/>
  <c r="BB56" i="1" s="1"/>
  <c r="BE56" i="1" s="1"/>
  <c r="U56" i="1"/>
  <c r="AF56" i="1" s="1"/>
  <c r="AC72" i="1"/>
  <c r="BB72" i="1" s="1"/>
  <c r="BE72" i="1" s="1"/>
  <c r="U72" i="1"/>
  <c r="AF72" i="1" s="1"/>
  <c r="AC88" i="1"/>
  <c r="BB88" i="1" s="1"/>
  <c r="BE88" i="1" s="1"/>
  <c r="U88" i="1"/>
  <c r="AF88" i="1" s="1"/>
  <c r="AC104" i="1"/>
  <c r="BB104" i="1" s="1"/>
  <c r="BE104" i="1" s="1"/>
  <c r="U104" i="1"/>
  <c r="AF104" i="1" s="1"/>
  <c r="AC120" i="1"/>
  <c r="BB120" i="1" s="1"/>
  <c r="BE120" i="1" s="1"/>
  <c r="U120" i="1"/>
  <c r="AF120" i="1" s="1"/>
  <c r="AC136" i="1"/>
  <c r="BB136" i="1" s="1"/>
  <c r="BE136" i="1" s="1"/>
  <c r="U136" i="1"/>
  <c r="AF136" i="1" s="1"/>
  <c r="AC152" i="1"/>
  <c r="BB152" i="1" s="1"/>
  <c r="BE152" i="1" s="1"/>
  <c r="U152" i="1"/>
  <c r="AF152" i="1" s="1"/>
  <c r="AC168" i="1"/>
  <c r="BB168" i="1" s="1"/>
  <c r="BE168" i="1" s="1"/>
  <c r="U168" i="1"/>
  <c r="AF168" i="1" s="1"/>
  <c r="BA7" i="2"/>
  <c r="AV7" i="2"/>
  <c r="AQ7" i="2"/>
  <c r="M7" i="2"/>
  <c r="BB7" i="2"/>
  <c r="AL7" i="2"/>
  <c r="AH7" i="2"/>
  <c r="X7" i="2"/>
  <c r="AB7" i="2"/>
  <c r="AG7" i="2"/>
  <c r="W7" i="2"/>
  <c r="R7" i="2"/>
  <c r="AV15" i="2"/>
  <c r="AQ15" i="2"/>
  <c r="BA15" i="2"/>
  <c r="M15" i="2"/>
  <c r="BB15" i="2"/>
  <c r="AL15" i="2"/>
  <c r="AG15" i="2"/>
  <c r="AB15" i="2"/>
  <c r="W15" i="2"/>
  <c r="R15" i="2"/>
  <c r="S15" i="2"/>
  <c r="AC15" i="2"/>
  <c r="BA23" i="2"/>
  <c r="AV23" i="2"/>
  <c r="AQ23" i="2"/>
  <c r="M23" i="2"/>
  <c r="AL23" i="2"/>
  <c r="AB23" i="2"/>
  <c r="X23" i="2"/>
  <c r="R23" i="2"/>
  <c r="BB23" i="2"/>
  <c r="AH23" i="2"/>
  <c r="AG23" i="2"/>
  <c r="W23" i="2"/>
  <c r="AV31" i="2"/>
  <c r="AQ31" i="2"/>
  <c r="M31" i="2"/>
  <c r="BB31" i="2"/>
  <c r="AL31" i="2"/>
  <c r="AG31" i="2"/>
  <c r="AB31" i="2"/>
  <c r="W31" i="2"/>
  <c r="S31" i="2"/>
  <c r="R31" i="2"/>
  <c r="BA31" i="2"/>
  <c r="BA39" i="2"/>
  <c r="AV39" i="2"/>
  <c r="AQ39" i="2"/>
  <c r="BF39" i="2"/>
  <c r="BB39" i="2"/>
  <c r="M39" i="2"/>
  <c r="AH39" i="2"/>
  <c r="AG39" i="2"/>
  <c r="AB39" i="2"/>
  <c r="X39" i="2"/>
  <c r="W39" i="2"/>
  <c r="R39" i="2"/>
  <c r="AL39" i="2"/>
  <c r="AV47" i="2"/>
  <c r="AQ47" i="2"/>
  <c r="BB47" i="2"/>
  <c r="BA47" i="2"/>
  <c r="M47" i="2"/>
  <c r="AL47" i="2"/>
  <c r="AG47" i="2"/>
  <c r="AB47" i="2"/>
  <c r="W47" i="2"/>
  <c r="S47" i="2"/>
  <c r="R47" i="2"/>
  <c r="BA55" i="2"/>
  <c r="AV55" i="2"/>
  <c r="AQ55" i="2"/>
  <c r="BB55" i="2"/>
  <c r="M55" i="2"/>
  <c r="AL55" i="2"/>
  <c r="AH55" i="2"/>
  <c r="AG55" i="2"/>
  <c r="AB55" i="2"/>
  <c r="W55" i="2"/>
  <c r="X55" i="2"/>
  <c r="R55" i="2"/>
  <c r="BA63" i="2"/>
  <c r="AV63" i="2"/>
  <c r="AQ63" i="2"/>
  <c r="M63" i="2"/>
  <c r="BB63" i="2"/>
  <c r="AL63" i="2"/>
  <c r="AB63" i="2"/>
  <c r="AG63" i="2"/>
  <c r="W63" i="2"/>
  <c r="R63" i="2"/>
  <c r="S63" i="2"/>
  <c r="BA71" i="2"/>
  <c r="AV71" i="2"/>
  <c r="AQ71" i="2"/>
  <c r="M71" i="2"/>
  <c r="BB71" i="2"/>
  <c r="AL71" i="2"/>
  <c r="AG71" i="2"/>
  <c r="AB71" i="2"/>
  <c r="X71" i="2"/>
  <c r="AH71" i="2"/>
  <c r="R71" i="2"/>
  <c r="W71" i="2"/>
  <c r="BA79" i="2"/>
  <c r="AV79" i="2"/>
  <c r="AQ79" i="2"/>
  <c r="M79" i="2"/>
  <c r="BB79" i="2"/>
  <c r="AG79" i="2"/>
  <c r="S79" i="2"/>
  <c r="R79" i="2"/>
  <c r="AB79" i="2"/>
  <c r="AL79" i="2"/>
  <c r="W79" i="2"/>
  <c r="BA87" i="2"/>
  <c r="AV87" i="2"/>
  <c r="AQ87" i="2"/>
  <c r="BB87" i="2"/>
  <c r="M87" i="2"/>
  <c r="AB87" i="2"/>
  <c r="X87" i="2"/>
  <c r="R87" i="2"/>
  <c r="AL87" i="2"/>
  <c r="AG87" i="2"/>
  <c r="W87" i="2"/>
  <c r="AH87" i="2"/>
  <c r="BA95" i="2"/>
  <c r="AV95" i="2"/>
  <c r="AQ95" i="2"/>
  <c r="BB95" i="2"/>
  <c r="M95" i="2"/>
  <c r="AG95" i="2"/>
  <c r="AB95" i="2"/>
  <c r="W95" i="2"/>
  <c r="S95" i="2"/>
  <c r="R95" i="2"/>
  <c r="AL95" i="2"/>
  <c r="BA103" i="2"/>
  <c r="AV103" i="2"/>
  <c r="AQ103" i="2"/>
  <c r="BB103" i="2"/>
  <c r="R103" i="2"/>
  <c r="M103" i="2"/>
  <c r="AL103" i="2"/>
  <c r="AH103" i="2"/>
  <c r="AG103" i="2"/>
  <c r="AB103" i="2"/>
  <c r="X103" i="2"/>
  <c r="W103" i="2"/>
  <c r="BA111" i="2"/>
  <c r="AV111" i="2"/>
  <c r="AQ111" i="2"/>
  <c r="BB111" i="2"/>
  <c r="R111" i="2"/>
  <c r="M111" i="2"/>
  <c r="AL111" i="2"/>
  <c r="AG111" i="2"/>
  <c r="AB111" i="2"/>
  <c r="W111" i="2"/>
  <c r="S111" i="2"/>
  <c r="BA119" i="2"/>
  <c r="AV119" i="2"/>
  <c r="AQ119" i="2"/>
  <c r="BB119" i="2"/>
  <c r="R119" i="2"/>
  <c r="M119" i="2"/>
  <c r="AL119" i="2"/>
  <c r="AH119" i="2"/>
  <c r="AG119" i="2"/>
  <c r="X119" i="2"/>
  <c r="W119" i="2"/>
  <c r="AB119" i="2"/>
  <c r="BA127" i="2"/>
  <c r="AV127" i="2"/>
  <c r="AQ127" i="2"/>
  <c r="R127" i="2"/>
  <c r="M127" i="2"/>
  <c r="BB127" i="2"/>
  <c r="AL127" i="2"/>
  <c r="AG127" i="2"/>
  <c r="AB127" i="2"/>
  <c r="AC127" i="2"/>
  <c r="S127" i="2"/>
  <c r="W127" i="2"/>
  <c r="BA135" i="2"/>
  <c r="AV135" i="2"/>
  <c r="AQ135" i="2"/>
  <c r="BB135" i="2"/>
  <c r="R135" i="2"/>
  <c r="M135" i="2"/>
  <c r="AH135" i="2"/>
  <c r="X135" i="2"/>
  <c r="AG135" i="2"/>
  <c r="AL135" i="2"/>
  <c r="W135" i="2"/>
  <c r="AB135" i="2"/>
  <c r="BA143" i="2"/>
  <c r="AV143" i="2"/>
  <c r="AQ143" i="2"/>
  <c r="BB143" i="2"/>
  <c r="R143" i="2"/>
  <c r="M143" i="2"/>
  <c r="AL143" i="2"/>
  <c r="AG143" i="2"/>
  <c r="AB143" i="2"/>
  <c r="AC143" i="2"/>
  <c r="W143" i="2"/>
  <c r="S143" i="2"/>
  <c r="BA151" i="2"/>
  <c r="AV151" i="2"/>
  <c r="AQ151" i="2"/>
  <c r="BB151" i="2"/>
  <c r="R151" i="2"/>
  <c r="M151" i="2"/>
  <c r="AB151" i="2"/>
  <c r="AH151" i="2"/>
  <c r="AL151" i="2"/>
  <c r="X151" i="2"/>
  <c r="AG151" i="2"/>
  <c r="W151" i="2"/>
  <c r="BA159" i="2"/>
  <c r="AV159" i="2"/>
  <c r="AQ159" i="2"/>
  <c r="BB159" i="2"/>
  <c r="R159" i="2"/>
  <c r="M159" i="2"/>
  <c r="AG159" i="2"/>
  <c r="AB159" i="2"/>
  <c r="W159" i="2"/>
  <c r="S159" i="2"/>
  <c r="AL159" i="2"/>
  <c r="BA167" i="2"/>
  <c r="AV167" i="2"/>
  <c r="AQ167" i="2"/>
  <c r="R167" i="2"/>
  <c r="M167" i="2"/>
  <c r="BB167" i="2"/>
  <c r="AL167" i="2"/>
  <c r="AH167" i="2"/>
  <c r="AG167" i="2"/>
  <c r="AB167" i="2"/>
  <c r="X167" i="2"/>
  <c r="W167" i="2"/>
  <c r="AE25" i="1"/>
  <c r="BD25" i="1" s="1"/>
  <c r="AE41" i="1"/>
  <c r="BD41" i="1" s="1"/>
  <c r="AE57" i="1"/>
  <c r="BD57" i="1" s="1"/>
  <c r="AE73" i="1"/>
  <c r="BD73" i="1" s="1"/>
  <c r="AE89" i="1"/>
  <c r="BD89" i="1" s="1"/>
  <c r="AE105" i="1"/>
  <c r="BD105" i="1" s="1"/>
  <c r="BD121" i="1"/>
  <c r="BD137" i="1"/>
  <c r="BD153" i="1"/>
  <c r="BD169" i="1"/>
  <c r="AC21" i="1"/>
  <c r="BB21" i="1" s="1"/>
  <c r="BE21" i="1" s="1"/>
  <c r="U21" i="1"/>
  <c r="AF21" i="1" s="1"/>
  <c r="AC37" i="1"/>
  <c r="BB37" i="1" s="1"/>
  <c r="BE37" i="1" s="1"/>
  <c r="U37" i="1"/>
  <c r="AF37" i="1" s="1"/>
  <c r="AC53" i="1"/>
  <c r="BB53" i="1" s="1"/>
  <c r="BE53" i="1" s="1"/>
  <c r="U53" i="1"/>
  <c r="AF53" i="1" s="1"/>
  <c r="AC69" i="1"/>
  <c r="BB69" i="1" s="1"/>
  <c r="BE69" i="1" s="1"/>
  <c r="U69" i="1"/>
  <c r="AF69" i="1" s="1"/>
  <c r="AC85" i="1"/>
  <c r="BB85" i="1" s="1"/>
  <c r="BE85" i="1" s="1"/>
  <c r="U85" i="1"/>
  <c r="AF85" i="1" s="1"/>
  <c r="AC101" i="1"/>
  <c r="BB101" i="1" s="1"/>
  <c r="BE101" i="1" s="1"/>
  <c r="U101" i="1"/>
  <c r="AF101" i="1" s="1"/>
  <c r="AC117" i="1"/>
  <c r="BB117" i="1" s="1"/>
  <c r="BE117" i="1" s="1"/>
  <c r="U117" i="1"/>
  <c r="AF117" i="1" s="1"/>
  <c r="AC133" i="1"/>
  <c r="BB133" i="1" s="1"/>
  <c r="BE133" i="1" s="1"/>
  <c r="U133" i="1"/>
  <c r="AF133" i="1" s="1"/>
  <c r="AC149" i="1"/>
  <c r="BB149" i="1" s="1"/>
  <c r="BE149" i="1" s="1"/>
  <c r="U149" i="1"/>
  <c r="AF149" i="1" s="1"/>
  <c r="AC165" i="1"/>
  <c r="BB165" i="1" s="1"/>
  <c r="BE165" i="1" s="1"/>
  <c r="U165" i="1"/>
  <c r="AF165" i="1" s="1"/>
  <c r="AL8" i="2"/>
  <c r="AG8" i="2"/>
  <c r="AB8" i="2"/>
  <c r="W8" i="2"/>
  <c r="R8" i="2"/>
  <c r="BA8" i="2"/>
  <c r="BF8" i="2"/>
  <c r="AV8" i="2"/>
  <c r="AQ8" i="2"/>
  <c r="AR8" i="2"/>
  <c r="M8" i="2"/>
  <c r="H8" i="2"/>
  <c r="I8" i="2"/>
  <c r="AV20" i="2"/>
  <c r="AL20" i="2"/>
  <c r="AG20" i="2"/>
  <c r="AB20" i="2"/>
  <c r="W20" i="2"/>
  <c r="R20" i="2"/>
  <c r="BA20" i="2"/>
  <c r="AQ20" i="2"/>
  <c r="AM20" i="2"/>
  <c r="AR20" i="2"/>
  <c r="M20" i="2"/>
  <c r="H20" i="2"/>
  <c r="N20" i="2"/>
  <c r="BA28" i="2"/>
  <c r="AQ28" i="2"/>
  <c r="AL28" i="2"/>
  <c r="AG28" i="2"/>
  <c r="AB28" i="2"/>
  <c r="W28" i="2"/>
  <c r="R28" i="2"/>
  <c r="BF28" i="2"/>
  <c r="AV28" i="2"/>
  <c r="AM28" i="2"/>
  <c r="AR28" i="2"/>
  <c r="H28" i="2"/>
  <c r="M28" i="2"/>
  <c r="AL48" i="2"/>
  <c r="AG48" i="2"/>
  <c r="AB48" i="2"/>
  <c r="W48" i="2"/>
  <c r="R48" i="2"/>
  <c r="AV48" i="2"/>
  <c r="AQ48" i="2"/>
  <c r="AM48" i="2"/>
  <c r="H48" i="2"/>
  <c r="BA48" i="2"/>
  <c r="M48" i="2"/>
  <c r="N48" i="2"/>
  <c r="AL56" i="2"/>
  <c r="AG56" i="2"/>
  <c r="AB56" i="2"/>
  <c r="W56" i="2"/>
  <c r="R56" i="2"/>
  <c r="BA56" i="2"/>
  <c r="AV56" i="2"/>
  <c r="AQ56" i="2"/>
  <c r="M56" i="2"/>
  <c r="BF56" i="2"/>
  <c r="I56" i="2"/>
  <c r="H56" i="2"/>
  <c r="AR56" i="2"/>
  <c r="AL64" i="2"/>
  <c r="AG64" i="2"/>
  <c r="AB64" i="2"/>
  <c r="W64" i="2"/>
  <c r="R64" i="2"/>
  <c r="BF64" i="2"/>
  <c r="AV64" i="2"/>
  <c r="AM64" i="2"/>
  <c r="AQ64" i="2"/>
  <c r="BA64" i="2"/>
  <c r="H64" i="2"/>
  <c r="N64" i="2"/>
  <c r="M64" i="2"/>
  <c r="AL96" i="2"/>
  <c r="AG96" i="2"/>
  <c r="AB96" i="2"/>
  <c r="W96" i="2"/>
  <c r="R96" i="2"/>
  <c r="BF96" i="2"/>
  <c r="AQ96" i="2"/>
  <c r="AM96" i="2"/>
  <c r="BA96" i="2"/>
  <c r="AV96" i="2"/>
  <c r="H96" i="2"/>
  <c r="N96" i="2"/>
  <c r="M96" i="2"/>
  <c r="AL104" i="2"/>
  <c r="AG104" i="2"/>
  <c r="AB104" i="2"/>
  <c r="W104" i="2"/>
  <c r="AV104" i="2"/>
  <c r="AQ104" i="2"/>
  <c r="BA104" i="2"/>
  <c r="M104" i="2"/>
  <c r="R104" i="2"/>
  <c r="H104" i="2"/>
  <c r="I104" i="2"/>
  <c r="AV132" i="2"/>
  <c r="AL132" i="2"/>
  <c r="AG132" i="2"/>
  <c r="AB132" i="2"/>
  <c r="W132" i="2"/>
  <c r="AQ132" i="2"/>
  <c r="BA132" i="2"/>
  <c r="M132" i="2"/>
  <c r="R132" i="2"/>
  <c r="N132" i="2"/>
  <c r="H132" i="2"/>
  <c r="AV164" i="2"/>
  <c r="AL164" i="2"/>
  <c r="AG164" i="2"/>
  <c r="AB164" i="2"/>
  <c r="W164" i="2"/>
  <c r="BA164" i="2"/>
  <c r="AR164" i="2"/>
  <c r="AQ164" i="2"/>
  <c r="M164" i="2"/>
  <c r="R164" i="2"/>
  <c r="N164" i="2"/>
  <c r="H164" i="2"/>
  <c r="AE22" i="1"/>
  <c r="BD22" i="1" s="1"/>
  <c r="AE38" i="1"/>
  <c r="BD38" i="1" s="1"/>
  <c r="AE54" i="1"/>
  <c r="BD54" i="1" s="1"/>
  <c r="AE70" i="1"/>
  <c r="BD70" i="1" s="1"/>
  <c r="AE86" i="1"/>
  <c r="BD86" i="1" s="1"/>
  <c r="AE102" i="1"/>
  <c r="BD102" i="1" s="1"/>
  <c r="AE118" i="1"/>
  <c r="BD118" i="1" s="1"/>
  <c r="AE134" i="1"/>
  <c r="BD134" i="1" s="1"/>
  <c r="AE150" i="1"/>
  <c r="BD150" i="1" s="1"/>
  <c r="AE166" i="1"/>
  <c r="BD166" i="1" s="1"/>
  <c r="AC18" i="1"/>
  <c r="BB18" i="1" s="1"/>
  <c r="BE18" i="1" s="1"/>
  <c r="U18" i="1"/>
  <c r="AF18" i="1" s="1"/>
  <c r="AC34" i="1"/>
  <c r="BB34" i="1" s="1"/>
  <c r="BE34" i="1" s="1"/>
  <c r="U34" i="1"/>
  <c r="AF34" i="1" s="1"/>
  <c r="AC50" i="1"/>
  <c r="BB50" i="1" s="1"/>
  <c r="BE50" i="1" s="1"/>
  <c r="U50" i="1"/>
  <c r="AF50" i="1" s="1"/>
  <c r="AC66" i="1"/>
  <c r="BB66" i="1" s="1"/>
  <c r="BE66" i="1" s="1"/>
  <c r="U66" i="1"/>
  <c r="AF66" i="1" s="1"/>
  <c r="AC82" i="1"/>
  <c r="BB82" i="1" s="1"/>
  <c r="BE82" i="1" s="1"/>
  <c r="U82" i="1"/>
  <c r="AF82" i="1" s="1"/>
  <c r="AC98" i="1"/>
  <c r="BB98" i="1" s="1"/>
  <c r="BE98" i="1" s="1"/>
  <c r="U98" i="1"/>
  <c r="AF98" i="1" s="1"/>
  <c r="AC114" i="1"/>
  <c r="BB114" i="1" s="1"/>
  <c r="BE114" i="1" s="1"/>
  <c r="U114" i="1"/>
  <c r="AF114" i="1" s="1"/>
  <c r="AC130" i="1"/>
  <c r="BB130" i="1" s="1"/>
  <c r="BE130" i="1" s="1"/>
  <c r="U130" i="1"/>
  <c r="AF130" i="1" s="1"/>
  <c r="AC146" i="1"/>
  <c r="BB146" i="1" s="1"/>
  <c r="BE146" i="1" s="1"/>
  <c r="U146" i="1"/>
  <c r="AF146" i="1" s="1"/>
  <c r="AC162" i="1"/>
  <c r="BB162" i="1" s="1"/>
  <c r="BE162" i="1" s="1"/>
  <c r="U162" i="1"/>
  <c r="AF162" i="1" s="1"/>
  <c r="BF25" i="2"/>
  <c r="BA25" i="2"/>
  <c r="AV25" i="2"/>
  <c r="AQ25" i="2"/>
  <c r="AL25" i="2"/>
  <c r="AB25" i="2"/>
  <c r="R25" i="2"/>
  <c r="AW25" i="2"/>
  <c r="AG25" i="2"/>
  <c r="AC25" i="2"/>
  <c r="W25" i="2"/>
  <c r="M25" i="2"/>
  <c r="N25" i="2"/>
  <c r="H25" i="2"/>
  <c r="BF57" i="2"/>
  <c r="AV57" i="2"/>
  <c r="AL57" i="2"/>
  <c r="AB57" i="2"/>
  <c r="R57" i="2"/>
  <c r="BA57" i="2"/>
  <c r="AW57" i="2"/>
  <c r="AQ57" i="2"/>
  <c r="AM57" i="2"/>
  <c r="AR57" i="2"/>
  <c r="AG57" i="2"/>
  <c r="M57" i="2"/>
  <c r="AC57" i="2"/>
  <c r="X57" i="2"/>
  <c r="AH57" i="2"/>
  <c r="N57" i="2"/>
  <c r="W57" i="2"/>
  <c r="H57" i="2"/>
  <c r="BF65" i="2"/>
  <c r="BA65" i="2"/>
  <c r="AQ65" i="2"/>
  <c r="AG65" i="2"/>
  <c r="W65" i="2"/>
  <c r="AW65" i="2"/>
  <c r="AV65" i="2"/>
  <c r="AM65" i="2"/>
  <c r="AL65" i="2"/>
  <c r="AH65" i="2"/>
  <c r="AC65" i="2"/>
  <c r="H65" i="2"/>
  <c r="AB65" i="2"/>
  <c r="S65" i="2"/>
  <c r="X65" i="2"/>
  <c r="I65" i="2"/>
  <c r="M65" i="2"/>
  <c r="R65" i="2"/>
  <c r="BF117" i="2"/>
  <c r="AQ117" i="2"/>
  <c r="AM117" i="2"/>
  <c r="BA117" i="2"/>
  <c r="AG117" i="2"/>
  <c r="AC117" i="2"/>
  <c r="AB117" i="2"/>
  <c r="AV117" i="2"/>
  <c r="W117" i="2"/>
  <c r="R117" i="2"/>
  <c r="H117" i="2"/>
  <c r="AL117" i="2"/>
  <c r="AW117" i="2"/>
  <c r="N117" i="2"/>
  <c r="M117" i="2"/>
  <c r="BF125" i="2"/>
  <c r="AV125" i="2"/>
  <c r="AQ125" i="2"/>
  <c r="BA125" i="2"/>
  <c r="AL125" i="2"/>
  <c r="AG125" i="2"/>
  <c r="AB125" i="2"/>
  <c r="W125" i="2"/>
  <c r="M125" i="2"/>
  <c r="R125" i="2"/>
  <c r="H125" i="2"/>
  <c r="I125" i="2"/>
  <c r="BF153" i="2"/>
  <c r="AV153" i="2"/>
  <c r="AQ153" i="2"/>
  <c r="AL153" i="2"/>
  <c r="AB153" i="2"/>
  <c r="BA153" i="2"/>
  <c r="AM153" i="2"/>
  <c r="AW153" i="2"/>
  <c r="AG153" i="2"/>
  <c r="AC153" i="2"/>
  <c r="W153" i="2"/>
  <c r="M153" i="2"/>
  <c r="R153" i="2"/>
  <c r="N153" i="2"/>
  <c r="H153" i="2"/>
  <c r="AE19" i="1"/>
  <c r="BD19" i="1" s="1"/>
  <c r="AE35" i="1"/>
  <c r="BD35" i="1" s="1"/>
  <c r="AE51" i="1"/>
  <c r="BD51" i="1" s="1"/>
  <c r="AE67" i="1"/>
  <c r="BD67" i="1" s="1"/>
  <c r="AE83" i="1"/>
  <c r="BD83" i="1" s="1"/>
  <c r="AE99" i="1"/>
  <c r="BD99" i="1" s="1"/>
  <c r="AE115" i="1"/>
  <c r="BD115" i="1" s="1"/>
  <c r="AE131" i="1"/>
  <c r="BD131" i="1" s="1"/>
  <c r="AE147" i="1"/>
  <c r="BD147" i="1" s="1"/>
  <c r="AE163" i="1"/>
  <c r="BD163" i="1" s="1"/>
  <c r="AC15" i="1"/>
  <c r="BB15" i="1" s="1"/>
  <c r="BE15" i="1" s="1"/>
  <c r="U15" i="1"/>
  <c r="AF15" i="1" s="1"/>
  <c r="AC31" i="1"/>
  <c r="BB31" i="1" s="1"/>
  <c r="BE31" i="1" s="1"/>
  <c r="U31" i="1"/>
  <c r="AF31" i="1" s="1"/>
  <c r="AC47" i="1"/>
  <c r="BB47" i="1" s="1"/>
  <c r="BE47" i="1" s="1"/>
  <c r="U47" i="1"/>
  <c r="AF47" i="1" s="1"/>
  <c r="AC63" i="1"/>
  <c r="BB63" i="1" s="1"/>
  <c r="BE63" i="1" s="1"/>
  <c r="U63" i="1"/>
  <c r="AF63" i="1" s="1"/>
  <c r="AC79" i="1"/>
  <c r="BB79" i="1" s="1"/>
  <c r="BE79" i="1" s="1"/>
  <c r="U79" i="1"/>
  <c r="AF79" i="1" s="1"/>
  <c r="AC95" i="1"/>
  <c r="BB95" i="1" s="1"/>
  <c r="BE95" i="1" s="1"/>
  <c r="U95" i="1"/>
  <c r="AF95" i="1" s="1"/>
  <c r="AC111" i="1"/>
  <c r="BB111" i="1" s="1"/>
  <c r="BE111" i="1" s="1"/>
  <c r="U111" i="1"/>
  <c r="AF111" i="1" s="1"/>
  <c r="AC127" i="1"/>
  <c r="BB127" i="1" s="1"/>
  <c r="BE127" i="1" s="1"/>
  <c r="U127" i="1"/>
  <c r="AF127" i="1" s="1"/>
  <c r="AC143" i="1"/>
  <c r="BB143" i="1" s="1"/>
  <c r="BE143" i="1" s="1"/>
  <c r="U143" i="1"/>
  <c r="AF143" i="1" s="1"/>
  <c r="AC159" i="1"/>
  <c r="BB159" i="1" s="1"/>
  <c r="BE159" i="1" s="1"/>
  <c r="U159" i="1"/>
  <c r="AF159" i="1" s="1"/>
  <c r="AC11" i="1"/>
  <c r="BB11" i="1" s="1"/>
  <c r="U11" i="1"/>
  <c r="AF11" i="1" s="1"/>
  <c r="T177" i="1"/>
  <c r="AE177" i="1" s="1"/>
  <c r="AB177" i="1"/>
  <c r="BA42" i="2"/>
  <c r="AV42" i="2"/>
  <c r="AM42" i="2"/>
  <c r="AG42" i="2"/>
  <c r="AB42" i="2"/>
  <c r="AW42" i="2"/>
  <c r="N42" i="2"/>
  <c r="AC42" i="2"/>
  <c r="S42" i="2"/>
  <c r="M42" i="2"/>
  <c r="R42" i="2"/>
  <c r="AQ42" i="2"/>
  <c r="AL42" i="2"/>
  <c r="W42" i="2"/>
  <c r="BA54" i="2"/>
  <c r="AQ54" i="2"/>
  <c r="AV54" i="2"/>
  <c r="AG54" i="2"/>
  <c r="W54" i="2"/>
  <c r="AL54" i="2"/>
  <c r="AB54" i="2"/>
  <c r="R54" i="2"/>
  <c r="I54" i="2"/>
  <c r="M54" i="2"/>
  <c r="BA70" i="2"/>
  <c r="AQ70" i="2"/>
  <c r="AG70" i="2"/>
  <c r="W70" i="2"/>
  <c r="AV70" i="2"/>
  <c r="AW70" i="2"/>
  <c r="AB70" i="2"/>
  <c r="AL70" i="2"/>
  <c r="M70" i="2"/>
  <c r="AC70" i="2"/>
  <c r="S70" i="2"/>
  <c r="R70" i="2"/>
  <c r="AV82" i="2"/>
  <c r="AQ82" i="2"/>
  <c r="AL82" i="2"/>
  <c r="AG82" i="2"/>
  <c r="BA82" i="2"/>
  <c r="AB82" i="2"/>
  <c r="BB82" i="2"/>
  <c r="W82" i="2"/>
  <c r="M82" i="2"/>
  <c r="R82" i="2"/>
  <c r="AV110" i="2"/>
  <c r="AQ110" i="2"/>
  <c r="AL110" i="2"/>
  <c r="AB110" i="2"/>
  <c r="AG110" i="2"/>
  <c r="W110" i="2"/>
  <c r="BA110" i="2"/>
  <c r="M110" i="2"/>
  <c r="AW110" i="2"/>
  <c r="R110" i="2"/>
  <c r="BA118" i="2"/>
  <c r="AQ118" i="2"/>
  <c r="AV118" i="2"/>
  <c r="AG118" i="2"/>
  <c r="W118" i="2"/>
  <c r="AL118" i="2"/>
  <c r="AB118" i="2"/>
  <c r="R118" i="2"/>
  <c r="M118" i="2"/>
  <c r="AQ138" i="2"/>
  <c r="AV138" i="2"/>
  <c r="AW138" i="2"/>
  <c r="AG138" i="2"/>
  <c r="AB138" i="2"/>
  <c r="BA138" i="2"/>
  <c r="W138" i="2"/>
  <c r="R138" i="2"/>
  <c r="N138" i="2"/>
  <c r="M138" i="2"/>
  <c r="AL138" i="2"/>
  <c r="AV146" i="2"/>
  <c r="AQ146" i="2"/>
  <c r="BA146" i="2"/>
  <c r="AL146" i="2"/>
  <c r="AG146" i="2"/>
  <c r="AB146" i="2"/>
  <c r="W146" i="2"/>
  <c r="M146" i="2"/>
  <c r="R146" i="2"/>
  <c r="BA154" i="2"/>
  <c r="AV154" i="2"/>
  <c r="AQ154" i="2"/>
  <c r="AL154" i="2"/>
  <c r="AG154" i="2"/>
  <c r="AB154" i="2"/>
  <c r="R154" i="2"/>
  <c r="W154" i="2"/>
  <c r="M154" i="2"/>
  <c r="N154" i="2"/>
  <c r="BA162" i="2"/>
  <c r="AQ162" i="2"/>
  <c r="AL162" i="2"/>
  <c r="AG162" i="2"/>
  <c r="M162" i="2"/>
  <c r="AV162" i="2"/>
  <c r="W162" i="2"/>
  <c r="AR162" i="2"/>
  <c r="AB162" i="2"/>
  <c r="R162" i="2"/>
  <c r="C171" i="2"/>
  <c r="AQ6" i="2"/>
  <c r="AV6" i="2"/>
  <c r="BA6" i="2"/>
  <c r="AL6" i="2"/>
  <c r="AG6" i="2"/>
  <c r="AB6" i="2"/>
  <c r="R6" i="2"/>
  <c r="AC6" i="2"/>
  <c r="N6" i="2"/>
  <c r="S6" i="2"/>
  <c r="M6" i="2"/>
  <c r="W6" i="2"/>
  <c r="BD6" i="2"/>
  <c r="I6" i="2"/>
  <c r="BC171" i="2"/>
  <c r="BF171" i="2" s="1"/>
  <c r="Y177" i="1" s="1"/>
  <c r="BF6" i="2"/>
  <c r="AE16" i="1"/>
  <c r="BD16" i="1" s="1"/>
  <c r="AE32" i="1"/>
  <c r="BD32" i="1" s="1"/>
  <c r="AE48" i="1"/>
  <c r="BD48" i="1" s="1"/>
  <c r="AE64" i="1"/>
  <c r="BD64" i="1" s="1"/>
  <c r="AE80" i="1"/>
  <c r="BD80" i="1" s="1"/>
  <c r="AE96" i="1"/>
  <c r="BD96" i="1" s="1"/>
  <c r="AE112" i="1"/>
  <c r="BD112" i="1" s="1"/>
  <c r="AE128" i="1"/>
  <c r="BD128" i="1" s="1"/>
  <c r="AE144" i="1"/>
  <c r="BD144" i="1" s="1"/>
  <c r="AE160" i="1"/>
  <c r="BD160" i="1" s="1"/>
  <c r="AC12" i="1"/>
  <c r="BB12" i="1" s="1"/>
  <c r="BE12" i="1" s="1"/>
  <c r="U12" i="1"/>
  <c r="AF12" i="1" s="1"/>
  <c r="AC28" i="1"/>
  <c r="BB28" i="1" s="1"/>
  <c r="BE28" i="1" s="1"/>
  <c r="U28" i="1"/>
  <c r="AF28" i="1" s="1"/>
  <c r="AC44" i="1"/>
  <c r="BB44" i="1" s="1"/>
  <c r="BE44" i="1" s="1"/>
  <c r="U44" i="1"/>
  <c r="AF44" i="1" s="1"/>
  <c r="AC60" i="1"/>
  <c r="BB60" i="1" s="1"/>
  <c r="BE60" i="1" s="1"/>
  <c r="U60" i="1"/>
  <c r="AF60" i="1" s="1"/>
  <c r="AC76" i="1"/>
  <c r="BB76" i="1" s="1"/>
  <c r="BE76" i="1" s="1"/>
  <c r="U76" i="1"/>
  <c r="AF76" i="1" s="1"/>
  <c r="AC92" i="1"/>
  <c r="BB92" i="1" s="1"/>
  <c r="BE92" i="1" s="1"/>
  <c r="U92" i="1"/>
  <c r="AF92" i="1" s="1"/>
  <c r="AC108" i="1"/>
  <c r="BB108" i="1" s="1"/>
  <c r="BE108" i="1" s="1"/>
  <c r="U108" i="1"/>
  <c r="AF108" i="1" s="1"/>
  <c r="AC124" i="1"/>
  <c r="BB124" i="1" s="1"/>
  <c r="BE124" i="1" s="1"/>
  <c r="U124" i="1"/>
  <c r="AF124" i="1" s="1"/>
  <c r="AC140" i="1"/>
  <c r="BB140" i="1" s="1"/>
  <c r="BE140" i="1" s="1"/>
  <c r="U140" i="1"/>
  <c r="AF140" i="1" s="1"/>
  <c r="AC156" i="1"/>
  <c r="BB156" i="1" s="1"/>
  <c r="BE156" i="1" s="1"/>
  <c r="U156" i="1"/>
  <c r="AF156" i="1" s="1"/>
  <c r="AC172" i="1"/>
  <c r="BB172" i="1" s="1"/>
  <c r="BE172" i="1" s="1"/>
  <c r="U172" i="1"/>
  <c r="AF172" i="1" s="1"/>
  <c r="AE13" i="1"/>
  <c r="BD13" i="1" s="1"/>
  <c r="AE29" i="1"/>
  <c r="BD29" i="1" s="1"/>
  <c r="AE45" i="1"/>
  <c r="BD45" i="1" s="1"/>
  <c r="AE61" i="1"/>
  <c r="BD61" i="1" s="1"/>
  <c r="AE77" i="1"/>
  <c r="BD77" i="1" s="1"/>
  <c r="AE93" i="1"/>
  <c r="BD93" i="1" s="1"/>
  <c r="AE109" i="1"/>
  <c r="BD109" i="1" s="1"/>
  <c r="BD125" i="1"/>
  <c r="BD141" i="1"/>
  <c r="BD157" i="1"/>
  <c r="BD173" i="1"/>
  <c r="AC25" i="1"/>
  <c r="BB25" i="1" s="1"/>
  <c r="BE25" i="1" s="1"/>
  <c r="U25" i="1"/>
  <c r="AF25" i="1" s="1"/>
  <c r="AC41" i="1"/>
  <c r="BB41" i="1" s="1"/>
  <c r="BE41" i="1" s="1"/>
  <c r="U41" i="1"/>
  <c r="AF41" i="1" s="1"/>
  <c r="AC57" i="1"/>
  <c r="BB57" i="1" s="1"/>
  <c r="BE57" i="1" s="1"/>
  <c r="U57" i="1"/>
  <c r="AF57" i="1" s="1"/>
  <c r="AC73" i="1"/>
  <c r="BB73" i="1" s="1"/>
  <c r="BE73" i="1" s="1"/>
  <c r="U73" i="1"/>
  <c r="AF73" i="1" s="1"/>
  <c r="AC89" i="1"/>
  <c r="BB89" i="1" s="1"/>
  <c r="BE89" i="1" s="1"/>
  <c r="U89" i="1"/>
  <c r="AF89" i="1" s="1"/>
  <c r="AC105" i="1"/>
  <c r="BB105" i="1" s="1"/>
  <c r="BE105" i="1" s="1"/>
  <c r="U105" i="1"/>
  <c r="AF105" i="1" s="1"/>
  <c r="AC121" i="1"/>
  <c r="BB121" i="1" s="1"/>
  <c r="BE121" i="1" s="1"/>
  <c r="U121" i="1"/>
  <c r="AF121" i="1" s="1"/>
  <c r="AC137" i="1"/>
  <c r="BB137" i="1" s="1"/>
  <c r="BE137" i="1" s="1"/>
  <c r="U137" i="1"/>
  <c r="AF137" i="1" s="1"/>
  <c r="AC153" i="1"/>
  <c r="BB153" i="1" s="1"/>
  <c r="BE153" i="1" s="1"/>
  <c r="U153" i="1"/>
  <c r="AF153" i="1" s="1"/>
  <c r="AC169" i="1"/>
  <c r="BB169" i="1" s="1"/>
  <c r="BE169" i="1" s="1"/>
  <c r="U169" i="1"/>
  <c r="AF169" i="1" s="1"/>
  <c r="AV36" i="2"/>
  <c r="AL36" i="2"/>
  <c r="AG36" i="2"/>
  <c r="AB36" i="2"/>
  <c r="W36" i="2"/>
  <c r="R36" i="2"/>
  <c r="BA36" i="2"/>
  <c r="AM36" i="2"/>
  <c r="AR36" i="2"/>
  <c r="M36" i="2"/>
  <c r="AW36" i="2"/>
  <c r="AQ36" i="2"/>
  <c r="N36" i="2"/>
  <c r="H36" i="2"/>
  <c r="AL72" i="2"/>
  <c r="AG72" i="2"/>
  <c r="AB72" i="2"/>
  <c r="W72" i="2"/>
  <c r="R72" i="2"/>
  <c r="AV72" i="2"/>
  <c r="BA72" i="2"/>
  <c r="AR72" i="2"/>
  <c r="AQ72" i="2"/>
  <c r="M72" i="2"/>
  <c r="BF72" i="2"/>
  <c r="H72" i="2"/>
  <c r="I72" i="2"/>
  <c r="AV84" i="2"/>
  <c r="AL84" i="2"/>
  <c r="AG84" i="2"/>
  <c r="AB84" i="2"/>
  <c r="W84" i="2"/>
  <c r="R84" i="2"/>
  <c r="BA84" i="2"/>
  <c r="AM84" i="2"/>
  <c r="AQ84" i="2"/>
  <c r="AR84" i="2"/>
  <c r="M84" i="2"/>
  <c r="H84" i="2"/>
  <c r="N84" i="2"/>
  <c r="BA92" i="2"/>
  <c r="AQ92" i="2"/>
  <c r="AL92" i="2"/>
  <c r="AG92" i="2"/>
  <c r="AB92" i="2"/>
  <c r="W92" i="2"/>
  <c r="R92" i="2"/>
  <c r="AV92" i="2"/>
  <c r="AM92" i="2"/>
  <c r="AR92" i="2"/>
  <c r="BF92" i="2"/>
  <c r="H92" i="2"/>
  <c r="M92" i="2"/>
  <c r="I92" i="2"/>
  <c r="AL112" i="2"/>
  <c r="AG112" i="2"/>
  <c r="AB112" i="2"/>
  <c r="W112" i="2"/>
  <c r="BA112" i="2"/>
  <c r="AV112" i="2"/>
  <c r="R112" i="2"/>
  <c r="H112" i="2"/>
  <c r="AQ112" i="2"/>
  <c r="M112" i="2"/>
  <c r="N112" i="2"/>
  <c r="AL120" i="2"/>
  <c r="AG120" i="2"/>
  <c r="AB120" i="2"/>
  <c r="W120" i="2"/>
  <c r="BA120" i="2"/>
  <c r="BF120" i="2"/>
  <c r="AV120" i="2"/>
  <c r="AR120" i="2"/>
  <c r="M120" i="2"/>
  <c r="I120" i="2"/>
  <c r="BB120" i="2"/>
  <c r="H120" i="2"/>
  <c r="R120" i="2"/>
  <c r="AQ120" i="2"/>
  <c r="AL128" i="2"/>
  <c r="AG128" i="2"/>
  <c r="AB128" i="2"/>
  <c r="W128" i="2"/>
  <c r="BA128" i="2"/>
  <c r="AV128" i="2"/>
  <c r="AQ128" i="2"/>
  <c r="R128" i="2"/>
  <c r="H128" i="2"/>
  <c r="N128" i="2"/>
  <c r="M128" i="2"/>
  <c r="BA140" i="2"/>
  <c r="AQ140" i="2"/>
  <c r="AL140" i="2"/>
  <c r="AG140" i="2"/>
  <c r="AB140" i="2"/>
  <c r="W140" i="2"/>
  <c r="AV140" i="2"/>
  <c r="R140" i="2"/>
  <c r="H140" i="2"/>
  <c r="I140" i="2"/>
  <c r="M140" i="2"/>
  <c r="AL144" i="2"/>
  <c r="AG144" i="2"/>
  <c r="AB144" i="2"/>
  <c r="W144" i="2"/>
  <c r="BA144" i="2"/>
  <c r="AQ144" i="2"/>
  <c r="R144" i="2"/>
  <c r="H144" i="2"/>
  <c r="AV144" i="2"/>
  <c r="M144" i="2"/>
  <c r="N144" i="2"/>
  <c r="AL152" i="2"/>
  <c r="AG152" i="2"/>
  <c r="AB152" i="2"/>
  <c r="W152" i="2"/>
  <c r="BF152" i="2"/>
  <c r="AQ152" i="2"/>
  <c r="BA152" i="2"/>
  <c r="AR152" i="2"/>
  <c r="AV152" i="2"/>
  <c r="M152" i="2"/>
  <c r="I152" i="2"/>
  <c r="H152" i="2"/>
  <c r="R152" i="2"/>
  <c r="AE26" i="1"/>
  <c r="BD26" i="1" s="1"/>
  <c r="AE42" i="1"/>
  <c r="BD42" i="1" s="1"/>
  <c r="AE58" i="1"/>
  <c r="BD58" i="1" s="1"/>
  <c r="AE74" i="1"/>
  <c r="BD74" i="1" s="1"/>
  <c r="AE90" i="1"/>
  <c r="BD90" i="1" s="1"/>
  <c r="AE106" i="1"/>
  <c r="BD106" i="1" s="1"/>
  <c r="AE122" i="1"/>
  <c r="BD122" i="1" s="1"/>
  <c r="AE138" i="1"/>
  <c r="BD138" i="1" s="1"/>
  <c r="AE154" i="1"/>
  <c r="BD154" i="1" s="1"/>
  <c r="AE170" i="1"/>
  <c r="BD170" i="1" s="1"/>
  <c r="AC22" i="1"/>
  <c r="BB22" i="1" s="1"/>
  <c r="BE22" i="1" s="1"/>
  <c r="U22" i="1"/>
  <c r="AF22" i="1" s="1"/>
  <c r="AC38" i="1"/>
  <c r="BB38" i="1" s="1"/>
  <c r="BE38" i="1" s="1"/>
  <c r="U38" i="1"/>
  <c r="AF38" i="1" s="1"/>
  <c r="AC54" i="1"/>
  <c r="BB54" i="1" s="1"/>
  <c r="BE54" i="1" s="1"/>
  <c r="U54" i="1"/>
  <c r="AF54" i="1" s="1"/>
  <c r="AC70" i="1"/>
  <c r="BB70" i="1" s="1"/>
  <c r="BE70" i="1" s="1"/>
  <c r="U70" i="1"/>
  <c r="AF70" i="1" s="1"/>
  <c r="AC86" i="1"/>
  <c r="BB86" i="1" s="1"/>
  <c r="BE86" i="1" s="1"/>
  <c r="U86" i="1"/>
  <c r="AF86" i="1" s="1"/>
  <c r="AC102" i="1"/>
  <c r="BB102" i="1" s="1"/>
  <c r="BE102" i="1" s="1"/>
  <c r="U102" i="1"/>
  <c r="AF102" i="1" s="1"/>
  <c r="AC118" i="1"/>
  <c r="BB118" i="1" s="1"/>
  <c r="BE118" i="1" s="1"/>
  <c r="U118" i="1"/>
  <c r="AF118" i="1" s="1"/>
  <c r="AC134" i="1"/>
  <c r="BB134" i="1" s="1"/>
  <c r="BE134" i="1" s="1"/>
  <c r="U134" i="1"/>
  <c r="AF134" i="1" s="1"/>
  <c r="AC150" i="1"/>
  <c r="BB150" i="1" s="1"/>
  <c r="BE150" i="1" s="1"/>
  <c r="U150" i="1"/>
  <c r="AF150" i="1" s="1"/>
  <c r="AC166" i="1"/>
  <c r="BB166" i="1" s="1"/>
  <c r="BE166" i="1" s="1"/>
  <c r="U166" i="1"/>
  <c r="AF166" i="1" s="1"/>
  <c r="BF13" i="2"/>
  <c r="BA13" i="2"/>
  <c r="AQ13" i="2"/>
  <c r="AV13" i="2"/>
  <c r="AG13" i="2"/>
  <c r="AB13" i="2"/>
  <c r="M13" i="2"/>
  <c r="AL13" i="2"/>
  <c r="W13" i="2"/>
  <c r="X13" i="2"/>
  <c r="H13" i="2"/>
  <c r="R13" i="2"/>
  <c r="BF33" i="2"/>
  <c r="BA33" i="2"/>
  <c r="AQ33" i="2"/>
  <c r="AW33" i="2"/>
  <c r="AV33" i="2"/>
  <c r="AG33" i="2"/>
  <c r="W33" i="2"/>
  <c r="AM33" i="2"/>
  <c r="AC33" i="2"/>
  <c r="AB33" i="2"/>
  <c r="AL33" i="2"/>
  <c r="R33" i="2"/>
  <c r="H33" i="2"/>
  <c r="M33" i="2"/>
  <c r="BF45" i="2"/>
  <c r="BA45" i="2"/>
  <c r="AL45" i="2"/>
  <c r="AV45" i="2"/>
  <c r="AQ45" i="2"/>
  <c r="AB45" i="2"/>
  <c r="R45" i="2"/>
  <c r="M45" i="2"/>
  <c r="AG45" i="2"/>
  <c r="AH45" i="2"/>
  <c r="W45" i="2"/>
  <c r="X45" i="2"/>
  <c r="H45" i="2"/>
  <c r="BF73" i="2"/>
  <c r="AV73" i="2"/>
  <c r="AL73" i="2"/>
  <c r="AB73" i="2"/>
  <c r="R73" i="2"/>
  <c r="AM73" i="2"/>
  <c r="BA73" i="2"/>
  <c r="AR73" i="2"/>
  <c r="AG73" i="2"/>
  <c r="M73" i="2"/>
  <c r="AQ73" i="2"/>
  <c r="X73" i="2"/>
  <c r="AH73" i="2"/>
  <c r="W73" i="2"/>
  <c r="H73" i="2"/>
  <c r="AW73" i="2"/>
  <c r="AC73" i="2"/>
  <c r="S73" i="2"/>
  <c r="N73" i="2"/>
  <c r="BF81" i="2"/>
  <c r="BA81" i="2"/>
  <c r="AQ81" i="2"/>
  <c r="AG81" i="2"/>
  <c r="W81" i="2"/>
  <c r="AV81" i="2"/>
  <c r="AL81" i="2"/>
  <c r="AW81" i="2"/>
  <c r="AC81" i="2"/>
  <c r="AB81" i="2"/>
  <c r="R81" i="2"/>
  <c r="AH81" i="2"/>
  <c r="H81" i="2"/>
  <c r="M81" i="2"/>
  <c r="I81" i="2"/>
  <c r="BF93" i="2"/>
  <c r="AV93" i="2"/>
  <c r="AQ93" i="2"/>
  <c r="AH93" i="2"/>
  <c r="M93" i="2"/>
  <c r="AL93" i="2"/>
  <c r="X93" i="2"/>
  <c r="AR93" i="2"/>
  <c r="AB93" i="2"/>
  <c r="AG93" i="2"/>
  <c r="W93" i="2"/>
  <c r="BA93" i="2"/>
  <c r="H93" i="2"/>
  <c r="I93" i="2"/>
  <c r="R93" i="2"/>
  <c r="BF105" i="2"/>
  <c r="AV105" i="2"/>
  <c r="BA105" i="2"/>
  <c r="AW105" i="2"/>
  <c r="AL105" i="2"/>
  <c r="AB105" i="2"/>
  <c r="AQ105" i="2"/>
  <c r="AM105" i="2"/>
  <c r="AG105" i="2"/>
  <c r="AC105" i="2"/>
  <c r="AR105" i="2"/>
  <c r="W105" i="2"/>
  <c r="M105" i="2"/>
  <c r="H105" i="2"/>
  <c r="N105" i="2"/>
  <c r="R105" i="2"/>
  <c r="X105" i="2"/>
  <c r="BF113" i="2"/>
  <c r="BA113" i="2"/>
  <c r="AQ113" i="2"/>
  <c r="AG113" i="2"/>
  <c r="W113" i="2"/>
  <c r="AW113" i="2"/>
  <c r="AV113" i="2"/>
  <c r="AM113" i="2"/>
  <c r="AL113" i="2"/>
  <c r="AB113" i="2"/>
  <c r="AR113" i="2"/>
  <c r="R113" i="2"/>
  <c r="H113" i="2"/>
  <c r="AC113" i="2"/>
  <c r="X113" i="2"/>
  <c r="M113" i="2"/>
  <c r="I113" i="2"/>
  <c r="BF133" i="2"/>
  <c r="BA133" i="2"/>
  <c r="AW133" i="2"/>
  <c r="AV133" i="2"/>
  <c r="AQ133" i="2"/>
  <c r="AM133" i="2"/>
  <c r="AL133" i="2"/>
  <c r="AG133" i="2"/>
  <c r="AC133" i="2"/>
  <c r="AB133" i="2"/>
  <c r="R133" i="2"/>
  <c r="H133" i="2"/>
  <c r="W133" i="2"/>
  <c r="M133" i="2"/>
  <c r="N133" i="2"/>
  <c r="BF141" i="2"/>
  <c r="BA141" i="2"/>
  <c r="AV141" i="2"/>
  <c r="AQ141" i="2"/>
  <c r="AL141" i="2"/>
  <c r="AG141" i="2"/>
  <c r="AB141" i="2"/>
  <c r="M141" i="2"/>
  <c r="W141" i="2"/>
  <c r="I141" i="2"/>
  <c r="X141" i="2"/>
  <c r="H141" i="2"/>
  <c r="R141" i="2"/>
  <c r="BF149" i="2"/>
  <c r="AV149" i="2"/>
  <c r="AL149" i="2"/>
  <c r="AC149" i="2"/>
  <c r="R149" i="2"/>
  <c r="H149" i="2"/>
  <c r="BA149" i="2"/>
  <c r="AM149" i="2"/>
  <c r="AQ149" i="2"/>
  <c r="AB149" i="2"/>
  <c r="N149" i="2"/>
  <c r="AW149" i="2"/>
  <c r="AG149" i="2"/>
  <c r="W149" i="2"/>
  <c r="M149" i="2"/>
  <c r="S149" i="2"/>
  <c r="BF161" i="2"/>
  <c r="BA161" i="2"/>
  <c r="AQ161" i="2"/>
  <c r="AW161" i="2"/>
  <c r="AV161" i="2"/>
  <c r="AG161" i="2"/>
  <c r="W161" i="2"/>
  <c r="AM161" i="2"/>
  <c r="AL161" i="2"/>
  <c r="AC161" i="2"/>
  <c r="AB161" i="2"/>
  <c r="R161" i="2"/>
  <c r="H161" i="2"/>
  <c r="I161" i="2"/>
  <c r="M161" i="2"/>
  <c r="AE23" i="1"/>
  <c r="BD23" i="1" s="1"/>
  <c r="AE39" i="1"/>
  <c r="BD39" i="1" s="1"/>
  <c r="AE55" i="1"/>
  <c r="BD55" i="1" s="1"/>
  <c r="AE71" i="1"/>
  <c r="BD71" i="1" s="1"/>
  <c r="AE87" i="1"/>
  <c r="BD87" i="1" s="1"/>
  <c r="AE103" i="1"/>
  <c r="BD103" i="1" s="1"/>
  <c r="AE119" i="1"/>
  <c r="BD119" i="1" s="1"/>
  <c r="AE135" i="1"/>
  <c r="BD135" i="1" s="1"/>
  <c r="AE151" i="1"/>
  <c r="BD151" i="1" s="1"/>
  <c r="AE167" i="1"/>
  <c r="BD167" i="1" s="1"/>
  <c r="AC19" i="1"/>
  <c r="BB19" i="1" s="1"/>
  <c r="BE19" i="1" s="1"/>
  <c r="U19" i="1"/>
  <c r="AF19" i="1" s="1"/>
  <c r="AC35" i="1"/>
  <c r="BB35" i="1" s="1"/>
  <c r="BE35" i="1" s="1"/>
  <c r="U35" i="1"/>
  <c r="AF35" i="1" s="1"/>
  <c r="AC51" i="1"/>
  <c r="BB51" i="1" s="1"/>
  <c r="BE51" i="1" s="1"/>
  <c r="U51" i="1"/>
  <c r="AF51" i="1" s="1"/>
  <c r="AC67" i="1"/>
  <c r="BB67" i="1" s="1"/>
  <c r="BE67" i="1" s="1"/>
  <c r="U67" i="1"/>
  <c r="AF67" i="1" s="1"/>
  <c r="AC83" i="1"/>
  <c r="BB83" i="1" s="1"/>
  <c r="BE83" i="1" s="1"/>
  <c r="U83" i="1"/>
  <c r="AF83" i="1" s="1"/>
  <c r="AC99" i="1"/>
  <c r="BB99" i="1" s="1"/>
  <c r="BE99" i="1" s="1"/>
  <c r="U99" i="1"/>
  <c r="AF99" i="1" s="1"/>
  <c r="AC115" i="1"/>
  <c r="BB115" i="1" s="1"/>
  <c r="BE115" i="1" s="1"/>
  <c r="U115" i="1"/>
  <c r="AF115" i="1" s="1"/>
  <c r="AC131" i="1"/>
  <c r="BB131" i="1" s="1"/>
  <c r="BE131" i="1" s="1"/>
  <c r="U131" i="1"/>
  <c r="AF131" i="1" s="1"/>
  <c r="AC147" i="1"/>
  <c r="BB147" i="1" s="1"/>
  <c r="BE147" i="1" s="1"/>
  <c r="U147" i="1"/>
  <c r="AF147" i="1" s="1"/>
  <c r="AC163" i="1"/>
  <c r="BB163" i="1" s="1"/>
  <c r="BE163" i="1" s="1"/>
  <c r="U163" i="1"/>
  <c r="AF163" i="1" s="1"/>
  <c r="BC11" i="1"/>
  <c r="BC177" i="1" s="1"/>
  <c r="AQ10" i="2"/>
  <c r="AL10" i="2"/>
  <c r="AG10" i="2"/>
  <c r="AB10" i="2"/>
  <c r="W10" i="2"/>
  <c r="R10" i="2"/>
  <c r="BA10" i="2"/>
  <c r="AV10" i="2"/>
  <c r="N10" i="2"/>
  <c r="M10" i="2"/>
  <c r="BA26" i="2"/>
  <c r="AV26" i="2"/>
  <c r="AQ26" i="2"/>
  <c r="AL26" i="2"/>
  <c r="AG26" i="2"/>
  <c r="AB26" i="2"/>
  <c r="W26" i="2"/>
  <c r="R26" i="2"/>
  <c r="M26" i="2"/>
  <c r="N26" i="2"/>
  <c r="BA50" i="2"/>
  <c r="AQ50" i="2"/>
  <c r="AV50" i="2"/>
  <c r="M50" i="2"/>
  <c r="AL50" i="2"/>
  <c r="AG50" i="2"/>
  <c r="W50" i="2"/>
  <c r="AB50" i="2"/>
  <c r="R50" i="2"/>
  <c r="I50" i="2"/>
  <c r="AQ66" i="2"/>
  <c r="AL66" i="2"/>
  <c r="AB66" i="2"/>
  <c r="BA66" i="2"/>
  <c r="AR66" i="2"/>
  <c r="R66" i="2"/>
  <c r="M66" i="2"/>
  <c r="I66" i="2"/>
  <c r="AV66" i="2"/>
  <c r="W66" i="2"/>
  <c r="AG66" i="2"/>
  <c r="AV78" i="2"/>
  <c r="AL78" i="2"/>
  <c r="AB78" i="2"/>
  <c r="R78" i="2"/>
  <c r="BA78" i="2"/>
  <c r="AQ78" i="2"/>
  <c r="M78" i="2"/>
  <c r="AG78" i="2"/>
  <c r="W78" i="2"/>
  <c r="S78" i="2"/>
  <c r="BA90" i="2"/>
  <c r="AV90" i="2"/>
  <c r="AL90" i="2"/>
  <c r="AQ90" i="2"/>
  <c r="AG90" i="2"/>
  <c r="AB90" i="2"/>
  <c r="W90" i="2"/>
  <c r="R90" i="2"/>
  <c r="M90" i="2"/>
  <c r="N90" i="2"/>
  <c r="BA98" i="2"/>
  <c r="AQ98" i="2"/>
  <c r="AL98" i="2"/>
  <c r="AG98" i="2"/>
  <c r="AB98" i="2"/>
  <c r="M98" i="2"/>
  <c r="W98" i="2"/>
  <c r="AV98" i="2"/>
  <c r="R98" i="2"/>
  <c r="BA106" i="2"/>
  <c r="AQ106" i="2"/>
  <c r="AL106" i="2"/>
  <c r="R106" i="2"/>
  <c r="AG106" i="2"/>
  <c r="AV106" i="2"/>
  <c r="N106" i="2"/>
  <c r="AB106" i="2"/>
  <c r="W106" i="2"/>
  <c r="M106" i="2"/>
  <c r="AM106" i="2"/>
  <c r="S106" i="2"/>
  <c r="AV126" i="2"/>
  <c r="BA126" i="2"/>
  <c r="AL126" i="2"/>
  <c r="AB126" i="2"/>
  <c r="AQ126" i="2"/>
  <c r="AG126" i="2"/>
  <c r="W126" i="2"/>
  <c r="M126" i="2"/>
  <c r="N126" i="2"/>
  <c r="R126" i="2"/>
  <c r="BA134" i="2"/>
  <c r="AQ134" i="2"/>
  <c r="AG134" i="2"/>
  <c r="W134" i="2"/>
  <c r="AR134" i="2"/>
  <c r="AV134" i="2"/>
  <c r="AL134" i="2"/>
  <c r="R134" i="2"/>
  <c r="AM134" i="2"/>
  <c r="M134" i="2"/>
  <c r="AB134" i="2"/>
  <c r="S134" i="2"/>
  <c r="I171" i="2"/>
  <c r="H171" i="2"/>
  <c r="AR177" i="1"/>
  <c r="AU177" i="1" s="1"/>
  <c r="AU11" i="1"/>
  <c r="AE20" i="1"/>
  <c r="BD20" i="1" s="1"/>
  <c r="AE36" i="1"/>
  <c r="BD36" i="1" s="1"/>
  <c r="AE52" i="1"/>
  <c r="BD52" i="1" s="1"/>
  <c r="AE68" i="1"/>
  <c r="BD68" i="1" s="1"/>
  <c r="AE84" i="1"/>
  <c r="BD84" i="1" s="1"/>
  <c r="AE100" i="1"/>
  <c r="BD100" i="1" s="1"/>
  <c r="AE116" i="1"/>
  <c r="BD116" i="1" s="1"/>
  <c r="AE132" i="1"/>
  <c r="BD132" i="1" s="1"/>
  <c r="AE148" i="1"/>
  <c r="BD148" i="1" s="1"/>
  <c r="AE164" i="1"/>
  <c r="BD164" i="1" s="1"/>
  <c r="AC16" i="1"/>
  <c r="BB16" i="1" s="1"/>
  <c r="BE16" i="1" s="1"/>
  <c r="U16" i="1"/>
  <c r="AF16" i="1" s="1"/>
  <c r="AC32" i="1"/>
  <c r="BB32" i="1" s="1"/>
  <c r="BE32" i="1" s="1"/>
  <c r="U32" i="1"/>
  <c r="AF32" i="1" s="1"/>
  <c r="AC48" i="1"/>
  <c r="BB48" i="1" s="1"/>
  <c r="BE48" i="1" s="1"/>
  <c r="U48" i="1"/>
  <c r="AF48" i="1" s="1"/>
  <c r="AC64" i="1"/>
  <c r="BB64" i="1" s="1"/>
  <c r="BE64" i="1" s="1"/>
  <c r="U64" i="1"/>
  <c r="AF64" i="1" s="1"/>
  <c r="AC80" i="1"/>
  <c r="BB80" i="1" s="1"/>
  <c r="BE80" i="1" s="1"/>
  <c r="U80" i="1"/>
  <c r="AF80" i="1" s="1"/>
  <c r="AC96" i="1"/>
  <c r="BB96" i="1" s="1"/>
  <c r="BE96" i="1" s="1"/>
  <c r="U96" i="1"/>
  <c r="AF96" i="1" s="1"/>
  <c r="AC112" i="1"/>
  <c r="BB112" i="1" s="1"/>
  <c r="BE112" i="1" s="1"/>
  <c r="U112" i="1"/>
  <c r="AF112" i="1" s="1"/>
  <c r="AC128" i="1"/>
  <c r="BB128" i="1" s="1"/>
  <c r="BE128" i="1" s="1"/>
  <c r="U128" i="1"/>
  <c r="AF128" i="1" s="1"/>
  <c r="AC144" i="1"/>
  <c r="BB144" i="1" s="1"/>
  <c r="BE144" i="1" s="1"/>
  <c r="U144" i="1"/>
  <c r="AF144" i="1" s="1"/>
  <c r="AC160" i="1"/>
  <c r="BB160" i="1" s="1"/>
  <c r="BE160" i="1" s="1"/>
  <c r="U160" i="1"/>
  <c r="AF160" i="1" s="1"/>
  <c r="AV11" i="2"/>
  <c r="AQ11" i="2"/>
  <c r="BA11" i="2"/>
  <c r="BF11" i="2"/>
  <c r="AG11" i="2"/>
  <c r="W11" i="2"/>
  <c r="M11" i="2"/>
  <c r="AL11" i="2"/>
  <c r="AH11" i="2"/>
  <c r="AB11" i="2"/>
  <c r="X11" i="2"/>
  <c r="S11" i="2"/>
  <c r="R11" i="2"/>
  <c r="AV19" i="2"/>
  <c r="AQ19" i="2"/>
  <c r="BB19" i="2"/>
  <c r="BA19" i="2"/>
  <c r="AL19" i="2"/>
  <c r="AB19" i="2"/>
  <c r="R19" i="2"/>
  <c r="M19" i="2"/>
  <c r="AH19" i="2"/>
  <c r="AG19" i="2"/>
  <c r="X19" i="2"/>
  <c r="W19" i="2"/>
  <c r="S19" i="2"/>
  <c r="AV27" i="2"/>
  <c r="AQ27" i="2"/>
  <c r="BA27" i="2"/>
  <c r="AG27" i="2"/>
  <c r="W27" i="2"/>
  <c r="M27" i="2"/>
  <c r="AL27" i="2"/>
  <c r="AH27" i="2"/>
  <c r="AB27" i="2"/>
  <c r="AC27" i="2"/>
  <c r="X27" i="2"/>
  <c r="S27" i="2"/>
  <c r="R27" i="2"/>
  <c r="AV35" i="2"/>
  <c r="AQ35" i="2"/>
  <c r="BA35" i="2"/>
  <c r="AL35" i="2"/>
  <c r="AB35" i="2"/>
  <c r="R35" i="2"/>
  <c r="M35" i="2"/>
  <c r="BB35" i="2"/>
  <c r="AH35" i="2"/>
  <c r="BF35" i="2"/>
  <c r="X35" i="2"/>
  <c r="AG35" i="2"/>
  <c r="W35" i="2"/>
  <c r="S35" i="2"/>
  <c r="AV43" i="2"/>
  <c r="AQ43" i="2"/>
  <c r="BA43" i="2"/>
  <c r="AG43" i="2"/>
  <c r="W43" i="2"/>
  <c r="M43" i="2"/>
  <c r="AL43" i="2"/>
  <c r="AB43" i="2"/>
  <c r="X43" i="2"/>
  <c r="AH43" i="2"/>
  <c r="R43" i="2"/>
  <c r="S43" i="2"/>
  <c r="AC43" i="2"/>
  <c r="AV51" i="2"/>
  <c r="AQ51" i="2"/>
  <c r="AL51" i="2"/>
  <c r="AB51" i="2"/>
  <c r="R51" i="2"/>
  <c r="M51" i="2"/>
  <c r="BB51" i="2"/>
  <c r="BA51" i="2"/>
  <c r="AH51" i="2"/>
  <c r="X51" i="2"/>
  <c r="AG51" i="2"/>
  <c r="S51" i="2"/>
  <c r="W51" i="2"/>
  <c r="BA59" i="2"/>
  <c r="AV59" i="2"/>
  <c r="AQ59" i="2"/>
  <c r="AG59" i="2"/>
  <c r="W59" i="2"/>
  <c r="M59" i="2"/>
  <c r="AL59" i="2"/>
  <c r="AB59" i="2"/>
  <c r="X59" i="2"/>
  <c r="S59" i="2"/>
  <c r="R59" i="2"/>
  <c r="AH59" i="2"/>
  <c r="BA67" i="2"/>
  <c r="AV67" i="2"/>
  <c r="AQ67" i="2"/>
  <c r="BB67" i="2"/>
  <c r="AL67" i="2"/>
  <c r="AB67" i="2"/>
  <c r="R67" i="2"/>
  <c r="M67" i="2"/>
  <c r="AH67" i="2"/>
  <c r="AG67" i="2"/>
  <c r="X67" i="2"/>
  <c r="W67" i="2"/>
  <c r="S67" i="2"/>
  <c r="BA75" i="2"/>
  <c r="AV75" i="2"/>
  <c r="AQ75" i="2"/>
  <c r="AG75" i="2"/>
  <c r="W75" i="2"/>
  <c r="M75" i="2"/>
  <c r="AH75" i="2"/>
  <c r="AL75" i="2"/>
  <c r="AB75" i="2"/>
  <c r="X75" i="2"/>
  <c r="S75" i="2"/>
  <c r="R75" i="2"/>
  <c r="BA83" i="2"/>
  <c r="AV83" i="2"/>
  <c r="AQ83" i="2"/>
  <c r="BB83" i="2"/>
  <c r="AL83" i="2"/>
  <c r="AB83" i="2"/>
  <c r="R83" i="2"/>
  <c r="M83" i="2"/>
  <c r="AH83" i="2"/>
  <c r="AG83" i="2"/>
  <c r="W83" i="2"/>
  <c r="S83" i="2"/>
  <c r="X83" i="2"/>
  <c r="BA91" i="2"/>
  <c r="AV91" i="2"/>
  <c r="AQ91" i="2"/>
  <c r="AG91" i="2"/>
  <c r="W91" i="2"/>
  <c r="M91" i="2"/>
  <c r="AL91" i="2"/>
  <c r="AH91" i="2"/>
  <c r="X91" i="2"/>
  <c r="AB91" i="2"/>
  <c r="R91" i="2"/>
  <c r="S91" i="2"/>
  <c r="BA99" i="2"/>
  <c r="AV99" i="2"/>
  <c r="AQ99" i="2"/>
  <c r="AL99" i="2"/>
  <c r="AB99" i="2"/>
  <c r="R99" i="2"/>
  <c r="M99" i="2"/>
  <c r="AG99" i="2"/>
  <c r="BB99" i="2"/>
  <c r="X99" i="2"/>
  <c r="AH99" i="2"/>
  <c r="AC99" i="2"/>
  <c r="S99" i="2"/>
  <c r="W99" i="2"/>
  <c r="BA107" i="2"/>
  <c r="AV107" i="2"/>
  <c r="AQ107" i="2"/>
  <c r="AG107" i="2"/>
  <c r="W107" i="2"/>
  <c r="R107" i="2"/>
  <c r="M107" i="2"/>
  <c r="AH107" i="2"/>
  <c r="X107" i="2"/>
  <c r="S107" i="2"/>
  <c r="AL107" i="2"/>
  <c r="AB107" i="2"/>
  <c r="BA115" i="2"/>
  <c r="AV115" i="2"/>
  <c r="AQ115" i="2"/>
  <c r="BB115" i="2"/>
  <c r="AL115" i="2"/>
  <c r="AB115" i="2"/>
  <c r="R115" i="2"/>
  <c r="M115" i="2"/>
  <c r="X115" i="2"/>
  <c r="AG115" i="2"/>
  <c r="AC115" i="2"/>
  <c r="W115" i="2"/>
  <c r="AH115" i="2"/>
  <c r="S115" i="2"/>
  <c r="BA123" i="2"/>
  <c r="AV123" i="2"/>
  <c r="AQ123" i="2"/>
  <c r="AG123" i="2"/>
  <c r="W123" i="2"/>
  <c r="R123" i="2"/>
  <c r="M123" i="2"/>
  <c r="AB123" i="2"/>
  <c r="S123" i="2"/>
  <c r="AH123" i="2"/>
  <c r="AL123" i="2"/>
  <c r="X123" i="2"/>
  <c r="BA131" i="2"/>
  <c r="AV131" i="2"/>
  <c r="AQ131" i="2"/>
  <c r="BB131" i="2"/>
  <c r="AL131" i="2"/>
  <c r="AB131" i="2"/>
  <c r="R131" i="2"/>
  <c r="M131" i="2"/>
  <c r="AH131" i="2"/>
  <c r="AG131" i="2"/>
  <c r="X131" i="2"/>
  <c r="W131" i="2"/>
  <c r="S131" i="2"/>
  <c r="BA139" i="2"/>
  <c r="AV139" i="2"/>
  <c r="AQ139" i="2"/>
  <c r="AG139" i="2"/>
  <c r="W139" i="2"/>
  <c r="R139" i="2"/>
  <c r="M139" i="2"/>
  <c r="AL139" i="2"/>
  <c r="AH139" i="2"/>
  <c r="AB139" i="2"/>
  <c r="X139" i="2"/>
  <c r="S139" i="2"/>
  <c r="BA147" i="2"/>
  <c r="AV147" i="2"/>
  <c r="AQ147" i="2"/>
  <c r="BB147" i="2"/>
  <c r="AL147" i="2"/>
  <c r="AB147" i="2"/>
  <c r="R147" i="2"/>
  <c r="M147" i="2"/>
  <c r="AH147" i="2"/>
  <c r="AG147" i="2"/>
  <c r="X147" i="2"/>
  <c r="W147" i="2"/>
  <c r="S147" i="2"/>
  <c r="BA155" i="2"/>
  <c r="AV155" i="2"/>
  <c r="AQ155" i="2"/>
  <c r="AG155" i="2"/>
  <c r="W155" i="2"/>
  <c r="R155" i="2"/>
  <c r="M155" i="2"/>
  <c r="AL155" i="2"/>
  <c r="AH155" i="2"/>
  <c r="AB155" i="2"/>
  <c r="X155" i="2"/>
  <c r="AC155" i="2"/>
  <c r="S155" i="2"/>
  <c r="BA163" i="2"/>
  <c r="AV163" i="2"/>
  <c r="AQ163" i="2"/>
  <c r="BB163" i="2"/>
  <c r="AL163" i="2"/>
  <c r="AB163" i="2"/>
  <c r="R163" i="2"/>
  <c r="M163" i="2"/>
  <c r="AH163" i="2"/>
  <c r="AG163" i="2"/>
  <c r="W163" i="2"/>
  <c r="X163" i="2"/>
  <c r="AM163" i="2"/>
  <c r="S163" i="2"/>
  <c r="AE17" i="1"/>
  <c r="BD17" i="1" s="1"/>
  <c r="AE33" i="1"/>
  <c r="BD33" i="1" s="1"/>
  <c r="AE49" i="1"/>
  <c r="BD49" i="1" s="1"/>
  <c r="AE65" i="1"/>
  <c r="BD65" i="1" s="1"/>
  <c r="AE81" i="1"/>
  <c r="BD81" i="1" s="1"/>
  <c r="AE97" i="1"/>
  <c r="BD97" i="1" s="1"/>
  <c r="AE113" i="1"/>
  <c r="BD113" i="1" s="1"/>
  <c r="AE129" i="1"/>
  <c r="BD129" i="1" s="1"/>
  <c r="AE145" i="1"/>
  <c r="BD145" i="1" s="1"/>
  <c r="AE161" i="1"/>
  <c r="BD161" i="1" s="1"/>
  <c r="AC13" i="1"/>
  <c r="BB13" i="1" s="1"/>
  <c r="BE13" i="1" s="1"/>
  <c r="U13" i="1"/>
  <c r="AF13" i="1" s="1"/>
  <c r="AC29" i="1"/>
  <c r="BB29" i="1" s="1"/>
  <c r="BE29" i="1" s="1"/>
  <c r="U29" i="1"/>
  <c r="AF29" i="1" s="1"/>
  <c r="AC45" i="1"/>
  <c r="BB45" i="1" s="1"/>
  <c r="BE45" i="1" s="1"/>
  <c r="U45" i="1"/>
  <c r="AF45" i="1" s="1"/>
  <c r="AC61" i="1"/>
  <c r="BB61" i="1" s="1"/>
  <c r="BE61" i="1" s="1"/>
  <c r="U61" i="1"/>
  <c r="AF61" i="1" s="1"/>
  <c r="AC77" i="1"/>
  <c r="BB77" i="1" s="1"/>
  <c r="BE77" i="1" s="1"/>
  <c r="U77" i="1"/>
  <c r="AF77" i="1" s="1"/>
  <c r="AC93" i="1"/>
  <c r="BB93" i="1" s="1"/>
  <c r="BE93" i="1" s="1"/>
  <c r="U93" i="1"/>
  <c r="AF93" i="1" s="1"/>
  <c r="AC109" i="1"/>
  <c r="BB109" i="1" s="1"/>
  <c r="BE109" i="1" s="1"/>
  <c r="U109" i="1"/>
  <c r="AF109" i="1" s="1"/>
  <c r="AC125" i="1"/>
  <c r="BB125" i="1" s="1"/>
  <c r="BE125" i="1" s="1"/>
  <c r="U125" i="1"/>
  <c r="AF125" i="1" s="1"/>
  <c r="AC141" i="1"/>
  <c r="BB141" i="1" s="1"/>
  <c r="BE141" i="1" s="1"/>
  <c r="U141" i="1"/>
  <c r="AF141" i="1" s="1"/>
  <c r="AC157" i="1"/>
  <c r="BB157" i="1" s="1"/>
  <c r="BE157" i="1" s="1"/>
  <c r="U157" i="1"/>
  <c r="AF157" i="1" s="1"/>
  <c r="AC173" i="1"/>
  <c r="BB173" i="1" s="1"/>
  <c r="BE173" i="1" s="1"/>
  <c r="U173" i="1"/>
  <c r="AF173" i="1" s="1"/>
  <c r="BA12" i="2"/>
  <c r="AQ12" i="2"/>
  <c r="AL12" i="2"/>
  <c r="AG12" i="2"/>
  <c r="AB12" i="2"/>
  <c r="W12" i="2"/>
  <c r="R12" i="2"/>
  <c r="AV12" i="2"/>
  <c r="AM12" i="2"/>
  <c r="H12" i="2"/>
  <c r="I12" i="2"/>
  <c r="M12" i="2"/>
  <c r="AL16" i="2"/>
  <c r="AG16" i="2"/>
  <c r="AB16" i="2"/>
  <c r="W16" i="2"/>
  <c r="R16" i="2"/>
  <c r="BA16" i="2"/>
  <c r="AV16" i="2"/>
  <c r="AM16" i="2"/>
  <c r="BF16" i="2"/>
  <c r="AQ16" i="2"/>
  <c r="H16" i="2"/>
  <c r="M16" i="2"/>
  <c r="N16" i="2"/>
  <c r="AL24" i="2"/>
  <c r="AG24" i="2"/>
  <c r="AB24" i="2"/>
  <c r="W24" i="2"/>
  <c r="R24" i="2"/>
  <c r="BA24" i="2"/>
  <c r="BF24" i="2"/>
  <c r="AV24" i="2"/>
  <c r="AR24" i="2"/>
  <c r="BB24" i="2"/>
  <c r="M24" i="2"/>
  <c r="AQ24" i="2"/>
  <c r="H24" i="2"/>
  <c r="BA44" i="2"/>
  <c r="AQ44" i="2"/>
  <c r="AL44" i="2"/>
  <c r="AG44" i="2"/>
  <c r="AB44" i="2"/>
  <c r="W44" i="2"/>
  <c r="R44" i="2"/>
  <c r="AV44" i="2"/>
  <c r="AM44" i="2"/>
  <c r="AR44" i="2"/>
  <c r="H44" i="2"/>
  <c r="BB44" i="2"/>
  <c r="M44" i="2"/>
  <c r="AV52" i="2"/>
  <c r="AL52" i="2"/>
  <c r="AG52" i="2"/>
  <c r="AB52" i="2"/>
  <c r="W52" i="2"/>
  <c r="R52" i="2"/>
  <c r="BA52" i="2"/>
  <c r="AR52" i="2"/>
  <c r="AM52" i="2"/>
  <c r="AQ52" i="2"/>
  <c r="M52" i="2"/>
  <c r="H52" i="2"/>
  <c r="N52" i="2"/>
  <c r="BA60" i="2"/>
  <c r="AQ60" i="2"/>
  <c r="AL60" i="2"/>
  <c r="AG60" i="2"/>
  <c r="AB60" i="2"/>
  <c r="W60" i="2"/>
  <c r="R60" i="2"/>
  <c r="AM60" i="2"/>
  <c r="AR60" i="2"/>
  <c r="H60" i="2"/>
  <c r="BB60" i="2"/>
  <c r="M60" i="2"/>
  <c r="AV60" i="2"/>
  <c r="I60" i="2"/>
  <c r="AV68" i="2"/>
  <c r="AL68" i="2"/>
  <c r="AG68" i="2"/>
  <c r="AB68" i="2"/>
  <c r="W68" i="2"/>
  <c r="R68" i="2"/>
  <c r="AQ68" i="2"/>
  <c r="AM68" i="2"/>
  <c r="BA68" i="2"/>
  <c r="M68" i="2"/>
  <c r="N68" i="2"/>
  <c r="H68" i="2"/>
  <c r="AV100" i="2"/>
  <c r="AL100" i="2"/>
  <c r="AG100" i="2"/>
  <c r="AB100" i="2"/>
  <c r="W100" i="2"/>
  <c r="BA100" i="2"/>
  <c r="AR100" i="2"/>
  <c r="BB100" i="2"/>
  <c r="AQ100" i="2"/>
  <c r="M100" i="2"/>
  <c r="R100" i="2"/>
  <c r="AM100" i="2"/>
  <c r="N100" i="2"/>
  <c r="H100" i="2"/>
  <c r="BA108" i="2"/>
  <c r="AQ108" i="2"/>
  <c r="AL108" i="2"/>
  <c r="AG108" i="2"/>
  <c r="AB108" i="2"/>
  <c r="W108" i="2"/>
  <c r="AR108" i="2"/>
  <c r="AV108" i="2"/>
  <c r="R108" i="2"/>
  <c r="H108" i="2"/>
  <c r="I108" i="2"/>
  <c r="M108" i="2"/>
  <c r="AL160" i="2"/>
  <c r="AG160" i="2"/>
  <c r="AB160" i="2"/>
  <c r="W160" i="2"/>
  <c r="AQ160" i="2"/>
  <c r="BF160" i="2"/>
  <c r="AV160" i="2"/>
  <c r="R160" i="2"/>
  <c r="H160" i="2"/>
  <c r="N160" i="2"/>
  <c r="BA160" i="2"/>
  <c r="M160" i="2"/>
  <c r="AL168" i="2"/>
  <c r="AG168" i="2"/>
  <c r="AB168" i="2"/>
  <c r="W168" i="2"/>
  <c r="AV168" i="2"/>
  <c r="AQ168" i="2"/>
  <c r="M168" i="2"/>
  <c r="R168" i="2"/>
  <c r="H168" i="2"/>
  <c r="I168" i="2"/>
  <c r="BA168" i="2"/>
  <c r="AE14" i="1"/>
  <c r="BD14" i="1" s="1"/>
  <c r="AE30" i="1"/>
  <c r="BD30" i="1" s="1"/>
  <c r="AE46" i="1"/>
  <c r="BD46" i="1" s="1"/>
  <c r="AE62" i="1"/>
  <c r="BD62" i="1" s="1"/>
  <c r="AE78" i="1"/>
  <c r="BD78" i="1" s="1"/>
  <c r="AE94" i="1"/>
  <c r="BD94" i="1" s="1"/>
  <c r="AE110" i="1"/>
  <c r="BD110" i="1" s="1"/>
  <c r="AE126" i="1"/>
  <c r="BD126" i="1" s="1"/>
  <c r="AE142" i="1"/>
  <c r="BD142" i="1" s="1"/>
  <c r="AE158" i="1"/>
  <c r="BD158" i="1" s="1"/>
  <c r="AE174" i="1"/>
  <c r="BD174" i="1" s="1"/>
  <c r="AC26" i="1"/>
  <c r="BB26" i="1" s="1"/>
  <c r="BE26" i="1" s="1"/>
  <c r="U26" i="1"/>
  <c r="AF26" i="1" s="1"/>
  <c r="AC42" i="1"/>
  <c r="BB42" i="1" s="1"/>
  <c r="BE42" i="1" s="1"/>
  <c r="U42" i="1"/>
  <c r="AF42" i="1" s="1"/>
  <c r="AC58" i="1"/>
  <c r="BB58" i="1" s="1"/>
  <c r="BE58" i="1" s="1"/>
  <c r="U58" i="1"/>
  <c r="AF58" i="1" s="1"/>
  <c r="AC74" i="1"/>
  <c r="BB74" i="1" s="1"/>
  <c r="BE74" i="1" s="1"/>
  <c r="U74" i="1"/>
  <c r="AF74" i="1" s="1"/>
  <c r="AC90" i="1"/>
  <c r="BB90" i="1" s="1"/>
  <c r="BE90" i="1" s="1"/>
  <c r="U90" i="1"/>
  <c r="AF90" i="1" s="1"/>
  <c r="AC106" i="1"/>
  <c r="BB106" i="1" s="1"/>
  <c r="BE106" i="1" s="1"/>
  <c r="U106" i="1"/>
  <c r="AF106" i="1" s="1"/>
  <c r="AC122" i="1"/>
  <c r="BB122" i="1" s="1"/>
  <c r="BE122" i="1" s="1"/>
  <c r="U122" i="1"/>
  <c r="AF122" i="1" s="1"/>
  <c r="AC138" i="1"/>
  <c r="BB138" i="1" s="1"/>
  <c r="BE138" i="1" s="1"/>
  <c r="U138" i="1"/>
  <c r="AF138" i="1" s="1"/>
  <c r="AC154" i="1"/>
  <c r="BB154" i="1" s="1"/>
  <c r="BE154" i="1" s="1"/>
  <c r="U154" i="1"/>
  <c r="AF154" i="1" s="1"/>
  <c r="AC170" i="1"/>
  <c r="BB170" i="1" s="1"/>
  <c r="BE170" i="1" s="1"/>
  <c r="U170" i="1"/>
  <c r="AF170" i="1" s="1"/>
  <c r="BF21" i="2"/>
  <c r="BA21" i="2"/>
  <c r="AW21" i="2"/>
  <c r="AQ21" i="2"/>
  <c r="AV21" i="2"/>
  <c r="AM21" i="2"/>
  <c r="AC21" i="2"/>
  <c r="H21" i="2"/>
  <c r="AL21" i="2"/>
  <c r="AG21" i="2"/>
  <c r="N21" i="2"/>
  <c r="AB21" i="2"/>
  <c r="W21" i="2"/>
  <c r="R21" i="2"/>
  <c r="M21" i="2"/>
  <c r="S21" i="2"/>
  <c r="BF53" i="2"/>
  <c r="BA53" i="2"/>
  <c r="AQ53" i="2"/>
  <c r="AV53" i="2"/>
  <c r="AL53" i="2"/>
  <c r="AG53" i="2"/>
  <c r="AC53" i="2"/>
  <c r="AB53" i="2"/>
  <c r="AW53" i="2"/>
  <c r="W53" i="2"/>
  <c r="R53" i="2"/>
  <c r="H53" i="2"/>
  <c r="N53" i="2"/>
  <c r="M53" i="2"/>
  <c r="BF61" i="2"/>
  <c r="BA61" i="2"/>
  <c r="AV61" i="2"/>
  <c r="AQ61" i="2"/>
  <c r="AG61" i="2"/>
  <c r="AB61" i="2"/>
  <c r="W61" i="2"/>
  <c r="M61" i="2"/>
  <c r="R61" i="2"/>
  <c r="AL61" i="2"/>
  <c r="H61" i="2"/>
  <c r="I61" i="2"/>
  <c r="BF89" i="2"/>
  <c r="AV89" i="2"/>
  <c r="AQ89" i="2"/>
  <c r="AL89" i="2"/>
  <c r="AB89" i="2"/>
  <c r="R89" i="2"/>
  <c r="BA89" i="2"/>
  <c r="AG89" i="2"/>
  <c r="AC89" i="2"/>
  <c r="AW89" i="2"/>
  <c r="W89" i="2"/>
  <c r="M89" i="2"/>
  <c r="N89" i="2"/>
  <c r="H89" i="2"/>
  <c r="BF121" i="2"/>
  <c r="AV121" i="2"/>
  <c r="AL121" i="2"/>
  <c r="AB121" i="2"/>
  <c r="AW121" i="2"/>
  <c r="AQ121" i="2"/>
  <c r="BA121" i="2"/>
  <c r="AH121" i="2"/>
  <c r="AC121" i="2"/>
  <c r="AM121" i="2"/>
  <c r="M121" i="2"/>
  <c r="R121" i="2"/>
  <c r="AG121" i="2"/>
  <c r="X121" i="2"/>
  <c r="W121" i="2"/>
  <c r="N121" i="2"/>
  <c r="S121" i="2"/>
  <c r="H121" i="2"/>
  <c r="K141" i="1"/>
  <c r="K177" i="1" s="1"/>
  <c r="K142" i="1"/>
  <c r="AE27" i="1"/>
  <c r="BD27" i="1" s="1"/>
  <c r="AE43" i="1"/>
  <c r="BD43" i="1" s="1"/>
  <c r="AE59" i="1"/>
  <c r="BD59" i="1" s="1"/>
  <c r="AE75" i="1"/>
  <c r="BD75" i="1" s="1"/>
  <c r="AE91" i="1"/>
  <c r="BD91" i="1" s="1"/>
  <c r="AE107" i="1"/>
  <c r="BD107" i="1" s="1"/>
  <c r="AE123" i="1"/>
  <c r="BD123" i="1" s="1"/>
  <c r="AE139" i="1"/>
  <c r="BD139" i="1" s="1"/>
  <c r="AE155" i="1"/>
  <c r="BD155" i="1" s="1"/>
  <c r="AE171" i="1"/>
  <c r="BD171" i="1" s="1"/>
  <c r="AC23" i="1"/>
  <c r="BB23" i="1" s="1"/>
  <c r="BE23" i="1" s="1"/>
  <c r="U23" i="1"/>
  <c r="AF23" i="1" s="1"/>
  <c r="AC39" i="1"/>
  <c r="BB39" i="1" s="1"/>
  <c r="BE39" i="1" s="1"/>
  <c r="U39" i="1"/>
  <c r="AF39" i="1" s="1"/>
  <c r="AC55" i="1"/>
  <c r="BB55" i="1" s="1"/>
  <c r="BE55" i="1" s="1"/>
  <c r="U55" i="1"/>
  <c r="AF55" i="1" s="1"/>
  <c r="AC71" i="1"/>
  <c r="BB71" i="1" s="1"/>
  <c r="BE71" i="1" s="1"/>
  <c r="U71" i="1"/>
  <c r="AF71" i="1" s="1"/>
  <c r="AC87" i="1"/>
  <c r="BB87" i="1" s="1"/>
  <c r="BE87" i="1" s="1"/>
  <c r="U87" i="1"/>
  <c r="AF87" i="1" s="1"/>
  <c r="AC103" i="1"/>
  <c r="BB103" i="1" s="1"/>
  <c r="BE103" i="1" s="1"/>
  <c r="U103" i="1"/>
  <c r="AF103" i="1" s="1"/>
  <c r="AC119" i="1"/>
  <c r="BB119" i="1" s="1"/>
  <c r="BE119" i="1" s="1"/>
  <c r="U119" i="1"/>
  <c r="AF119" i="1" s="1"/>
  <c r="AC135" i="1"/>
  <c r="BB135" i="1" s="1"/>
  <c r="BE135" i="1" s="1"/>
  <c r="U135" i="1"/>
  <c r="AF135" i="1" s="1"/>
  <c r="AC151" i="1"/>
  <c r="BB151" i="1" s="1"/>
  <c r="BE151" i="1" s="1"/>
  <c r="U151" i="1"/>
  <c r="AF151" i="1" s="1"/>
  <c r="AC167" i="1"/>
  <c r="BB167" i="1" s="1"/>
  <c r="BE167" i="1" s="1"/>
  <c r="U167" i="1"/>
  <c r="AF167" i="1" s="1"/>
  <c r="AD177" i="1"/>
  <c r="R177" i="1"/>
  <c r="BA18" i="2"/>
  <c r="AV18" i="2"/>
  <c r="AQ18" i="2"/>
  <c r="AG18" i="2"/>
  <c r="AL18" i="2"/>
  <c r="AB18" i="2"/>
  <c r="W18" i="2"/>
  <c r="M18" i="2"/>
  <c r="R18" i="2"/>
  <c r="I18" i="2"/>
  <c r="AQ38" i="2"/>
  <c r="AG38" i="2"/>
  <c r="W38" i="2"/>
  <c r="BA38" i="2"/>
  <c r="AL38" i="2"/>
  <c r="AR38" i="2"/>
  <c r="AB38" i="2"/>
  <c r="AV38" i="2"/>
  <c r="R38" i="2"/>
  <c r="M38" i="2"/>
  <c r="I38" i="2"/>
  <c r="AV46" i="2"/>
  <c r="BA46" i="2"/>
  <c r="AQ46" i="2"/>
  <c r="AL46" i="2"/>
  <c r="AB46" i="2"/>
  <c r="R46" i="2"/>
  <c r="AG46" i="2"/>
  <c r="W46" i="2"/>
  <c r="M46" i="2"/>
  <c r="AV62" i="2"/>
  <c r="BA62" i="2"/>
  <c r="AL62" i="2"/>
  <c r="AB62" i="2"/>
  <c r="R62" i="2"/>
  <c r="AR62" i="2"/>
  <c r="AG62" i="2"/>
  <c r="AQ62" i="2"/>
  <c r="W62" i="2"/>
  <c r="M62" i="2"/>
  <c r="AM62" i="2"/>
  <c r="N62" i="2"/>
  <c r="AQ114" i="2"/>
  <c r="BA114" i="2"/>
  <c r="AR114" i="2"/>
  <c r="AV114" i="2"/>
  <c r="AL114" i="2"/>
  <c r="AG114" i="2"/>
  <c r="M114" i="2"/>
  <c r="AB114" i="2"/>
  <c r="AH114" i="2"/>
  <c r="R114" i="2"/>
  <c r="W114" i="2"/>
  <c r="AQ122" i="2"/>
  <c r="AV122" i="2"/>
  <c r="R122" i="2"/>
  <c r="BA122" i="2"/>
  <c r="AL122" i="2"/>
  <c r="AB122" i="2"/>
  <c r="S122" i="2"/>
  <c r="AG122" i="2"/>
  <c r="W122" i="2"/>
  <c r="M122" i="2"/>
  <c r="N122" i="2"/>
  <c r="AV142" i="2"/>
  <c r="AL142" i="2"/>
  <c r="AB142" i="2"/>
  <c r="AQ142" i="2"/>
  <c r="BA142" i="2"/>
  <c r="AR142" i="2"/>
  <c r="AG142" i="2"/>
  <c r="M142" i="2"/>
  <c r="AC142" i="2"/>
  <c r="R142" i="2"/>
  <c r="AH142" i="2"/>
  <c r="S142" i="2"/>
  <c r="W142" i="2"/>
  <c r="H142" i="2"/>
  <c r="BA150" i="2"/>
  <c r="AQ150" i="2"/>
  <c r="AG150" i="2"/>
  <c r="W150" i="2"/>
  <c r="AV150" i="2"/>
  <c r="AR150" i="2"/>
  <c r="R150" i="2"/>
  <c r="AL150" i="2"/>
  <c r="AB150" i="2"/>
  <c r="S150" i="2"/>
  <c r="M150" i="2"/>
  <c r="AV158" i="2"/>
  <c r="AL158" i="2"/>
  <c r="AB158" i="2"/>
  <c r="AW158" i="2"/>
  <c r="AQ158" i="2"/>
  <c r="BA158" i="2"/>
  <c r="AR158" i="2"/>
  <c r="BB158" i="2"/>
  <c r="AG158" i="2"/>
  <c r="M158" i="2"/>
  <c r="AH158" i="2"/>
  <c r="W158" i="2"/>
  <c r="AM158" i="2"/>
  <c r="S158" i="2"/>
  <c r="N158" i="2"/>
  <c r="AC158" i="2"/>
  <c r="X158" i="2"/>
  <c r="R158" i="2"/>
  <c r="BA166" i="2"/>
  <c r="AQ166" i="2"/>
  <c r="AG166" i="2"/>
  <c r="W166" i="2"/>
  <c r="AV166" i="2"/>
  <c r="AB166" i="2"/>
  <c r="AW166" i="2"/>
  <c r="R166" i="2"/>
  <c r="M166" i="2"/>
  <c r="AL166" i="2"/>
  <c r="AI3" i="2"/>
  <c r="BD171" i="2" l="1"/>
  <c r="BG171" i="2" s="1"/>
  <c r="Z177" i="1" s="1"/>
  <c r="BG6" i="2"/>
  <c r="AC177" i="1"/>
  <c r="U177" i="1"/>
  <c r="M171" i="2"/>
  <c r="BA171" i="2"/>
  <c r="N171" i="2"/>
  <c r="BB171" i="2"/>
  <c r="AH171" i="2"/>
  <c r="AB171" i="2"/>
  <c r="AV171" i="2"/>
  <c r="X171" i="2"/>
  <c r="AR171" i="2"/>
  <c r="R171" i="2"/>
  <c r="AL171" i="2"/>
  <c r="S171" i="2"/>
  <c r="AC171" i="2"/>
  <c r="AM171" i="2"/>
  <c r="AW171" i="2"/>
  <c r="W171" i="2"/>
  <c r="AG171" i="2"/>
  <c r="AQ171" i="2"/>
  <c r="BB177" i="1"/>
  <c r="BE177" i="1" s="1"/>
  <c r="BE11" i="1"/>
  <c r="AF177" i="1" l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  <comment ref="R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V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W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Fix
</t>
        </r>
      </text>
    </comment>
    <comment ref="AH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
Fix</t>
        </r>
      </text>
    </comment>
    <comment ref="AI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171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<sst xmlns="http://schemas.openxmlformats.org/spreadsheetml/2006/main" count="142449" uniqueCount="814">
  <si>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</si>
  <si>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</si>
  <si>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</si>
  <si>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</si>
  <si>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</si>
  <si>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</si>
  <si>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</si>
  <si>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</si>
  <si>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</si>
  <si>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</si>
  <si>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</si>
  <si>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</si>
  <si>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</si>
  <si>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</si>
  <si>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</si>
  <si>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</si>
  <si>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</si>
  <si>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</si>
  <si>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</si>
  <si>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</si>
  <si>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</si>
  <si>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</si>
  <si>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</si>
  <si>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</si>
  <si>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</si>
  <si>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</si>
  <si>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</si>
  <si>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</si>
  <si>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</si>
  <si>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</si>
  <si>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</si>
  <si>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</si>
  <si>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</si>
  <si>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</si>
  <si>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</si>
  <si>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</si>
  <si>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</si>
  <si>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</si>
  <si>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</si>
  <si>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</si>
  <si>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</si>
  <si>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</si>
  <si>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</si>
  <si>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</si>
  <si>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</si>
  <si>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</si>
  <si>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</si>
  <si>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</si>
  <si>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</si>
  <si>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</si>
  <si>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</si>
  <si>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</si>
  <si>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</si>
  <si>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</si>
  <si>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</si>
  <si>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</si>
  <si>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</si>
  <si>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</si>
  <si>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</si>
  <si>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</si>
  <si>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</si>
  <si>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</si>
  <si>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</si>
  <si>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</si>
  <si>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</si>
  <si>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</si>
  <si>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</si>
  <si>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</si>
  <si>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</si>
  <si>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</si>
  <si>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</si>
  <si>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</si>
  <si>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</si>
  <si>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</si>
  <si>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</si>
  <si>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</si>
  <si>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</si>
  <si>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EHI 2018 Operating Expenses</t>
  </si>
  <si>
    <t>All</t>
  </si>
  <si>
    <t>Total Operating</t>
  </si>
  <si>
    <t>Portfolio - excluding rehabs, lease ups</t>
  </si>
  <si>
    <t>June 2018 YTD Operating and Budgeted Results</t>
  </si>
  <si>
    <t>6/30/2018 Cash and Reserve Balances</t>
  </si>
  <si>
    <t>70340</t>
  </si>
  <si>
    <t>Park View at Catonsville</t>
  </si>
  <si>
    <t>Acquisition of Existing Building(s)</t>
  </si>
  <si>
    <t>Operations/Asset Management</t>
  </si>
  <si>
    <t>2018</t>
  </si>
  <si>
    <t>Annual</t>
  </si>
  <si>
    <t>Income Statement</t>
  </si>
  <si>
    <t>Construction Loan Interest Expense</t>
  </si>
  <si>
    <t>Budget</t>
  </si>
  <si>
    <t>62010</t>
  </si>
  <si>
    <t>Shelter</t>
  </si>
  <si>
    <t>Int. Exp. - Nonrecourse - Affil.</t>
  </si>
  <si>
    <t>62021</t>
  </si>
  <si>
    <t>Interest Expense - Recourse</t>
  </si>
  <si>
    <t>62022</t>
  </si>
  <si>
    <t>Int. Exp. - Recourse - Affil.</t>
  </si>
  <si>
    <t>62023</t>
  </si>
  <si>
    <t>Def. Int. Exp. - Nonrecourse</t>
  </si>
  <si>
    <t>62300</t>
  </si>
  <si>
    <t>Def. Int. Exp. - Nonrecourse - Affil.</t>
  </si>
  <si>
    <t>62301</t>
  </si>
  <si>
    <t>Def. Int. Expense - Recourse</t>
  </si>
  <si>
    <t>62302</t>
  </si>
  <si>
    <t>Def. Int. Exp. - Recourse - Affil.</t>
  </si>
  <si>
    <t>62303</t>
  </si>
  <si>
    <t>Mortgage Insurance Premium</t>
  </si>
  <si>
    <t>62400</t>
  </si>
  <si>
    <t>Partnership Admin/Mgmt (Must Pay)</t>
  </si>
  <si>
    <t>66200</t>
  </si>
  <si>
    <t>Tenant/Social Service Fees (Must Pay)</t>
  </si>
  <si>
    <t>66201</t>
  </si>
  <si>
    <t>Partnership Admin/Mgmt (Cash Flow)</t>
  </si>
  <si>
    <t>66300</t>
  </si>
  <si>
    <t>Cash Flow Fees - Other (Cash Flow)</t>
  </si>
  <si>
    <t>66302</t>
  </si>
  <si>
    <t>Tenant/Social Service Fees Cash Flow)</t>
  </si>
  <si>
    <t>66301</t>
  </si>
  <si>
    <t>Incentive Management (Cash Flow)</t>
  </si>
  <si>
    <t>66320</t>
  </si>
  <si>
    <t>Loss from Operating Partnerships</t>
  </si>
  <si>
    <t>70500</t>
  </si>
  <si>
    <t>Impairment</t>
  </si>
  <si>
    <t>80140</t>
  </si>
  <si>
    <t>Organization Expense</t>
  </si>
  <si>
    <t>80150</t>
  </si>
  <si>
    <t>Gross Potential Residential Rent</t>
  </si>
  <si>
    <t>45001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</si>
  <si>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</si>
  <si>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</si>
  <si>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</si>
  <si>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</si>
  <si>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</si>
  <si>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</si>
  <si>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</si>
  <si>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</si>
  <si>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</si>
  <si>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</si>
  <si>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Investor Services Fee</t>
  </si>
  <si>
    <t>66310</t>
  </si>
  <si>
    <t>Capital Gains/Loss</t>
  </si>
  <si>
    <t>71300</t>
  </si>
  <si>
    <t>Must Pay Fees - Other</t>
  </si>
  <si>
    <t>66202</t>
  </si>
  <si>
    <t>Other Financial Expense</t>
  </si>
  <si>
    <t>62900</t>
  </si>
  <si>
    <t>Developer Fee Interest Expense</t>
  </si>
  <si>
    <t>62015</t>
  </si>
  <si>
    <t>Amortization</t>
  </si>
  <si>
    <t>80100</t>
  </si>
  <si>
    <t>Trash Removal</t>
  </si>
  <si>
    <t>55725</t>
  </si>
  <si>
    <t>Extraordinary Items</t>
  </si>
  <si>
    <t>72001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</si>
  <si>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</si>
  <si>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</si>
  <si>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</si>
  <si>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</si>
  <si>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</si>
  <si>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</si>
  <si>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</si>
  <si>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</si>
  <si>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</si>
  <si>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</si>
  <si>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Other Utilities</t>
  </si>
  <si>
    <t>55357</t>
  </si>
  <si>
    <t>Electricity</t>
  </si>
  <si>
    <t>55353</t>
  </si>
  <si>
    <t>Exterminating</t>
  </si>
  <si>
    <t>55720</t>
  </si>
  <si>
    <t>Gas</t>
  </si>
  <si>
    <t>55354</t>
  </si>
  <si>
    <t>Fuel Oil</t>
  </si>
  <si>
    <t>55351</t>
  </si>
  <si>
    <t>Sewer</t>
  </si>
  <si>
    <t>55356</t>
  </si>
  <si>
    <t>Water</t>
  </si>
  <si>
    <t>55355</t>
  </si>
  <si>
    <t>Real Estate Taxes</t>
  </si>
  <si>
    <t>55301</t>
  </si>
  <si>
    <t>Rent Concessions</t>
  </si>
  <si>
    <t>45500</t>
  </si>
  <si>
    <t>Staff Rent Free Unit</t>
  </si>
  <si>
    <t>55327</t>
  </si>
  <si>
    <t>Interest Income</t>
  </si>
  <si>
    <t>44100</t>
  </si>
  <si>
    <t>Grant Income</t>
  </si>
  <si>
    <t>42200</t>
  </si>
  <si>
    <t>Cap Exp.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</si>
  <si>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</si>
  <si>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</si>
  <si>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</si>
  <si>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</si>
  <si>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</si>
  <si>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</si>
  <si>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</si>
  <si>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Payroll Taxes</t>
  </si>
  <si>
    <t>50252</t>
  </si>
  <si>
    <t>Health Ins &amp; Other Employee Benefits</t>
  </si>
  <si>
    <t>50203</t>
  </si>
  <si>
    <t>Bad Debt Expense</t>
  </si>
  <si>
    <t>58001</t>
  </si>
  <si>
    <t>Ground Rent</t>
  </si>
  <si>
    <t>59500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</si>
  <si>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</si>
  <si>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</si>
  <si>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</si>
  <si>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</si>
  <si>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</si>
  <si>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</si>
  <si>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</si>
  <si>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</si>
  <si>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</si>
  <si>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</si>
  <si>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</si>
  <si>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</si>
  <si>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Annual Tax Credit Monitoring Fee</t>
  </si>
  <si>
    <t>55311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</si>
  <si>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</si>
  <si>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</si>
  <si>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</si>
  <si>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</si>
  <si>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</si>
  <si>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</si>
  <si>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</si>
  <si>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</si>
  <si>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Security Payroll/Contract</t>
  </si>
  <si>
    <t>55770</t>
  </si>
  <si>
    <t>Misc Taxes &amp; Licenses</t>
  </si>
  <si>
    <t>55310</t>
  </si>
  <si>
    <t>Property and Liability Insurance</t>
  </si>
  <si>
    <t>55320</t>
  </si>
  <si>
    <t>Subsidized Tenant Rent</t>
  </si>
  <si>
    <t>45100</t>
  </si>
  <si>
    <t>Commercial Potential Rent</t>
  </si>
  <si>
    <t>45200</t>
  </si>
  <si>
    <t>70341</t>
  </si>
  <si>
    <t>Park View at South Pantops</t>
  </si>
  <si>
    <t>70342</t>
  </si>
  <si>
    <t>Park View at Tyler Run</t>
  </si>
  <si>
    <t>70343</t>
  </si>
  <si>
    <t>Park View at Manchester Heights</t>
  </si>
  <si>
    <t>70344</t>
  </si>
  <si>
    <t>Park View at Naaman's Creek</t>
  </si>
  <si>
    <t>70345</t>
  </si>
  <si>
    <t>York Commons</t>
  </si>
  <si>
    <t>70346</t>
  </si>
  <si>
    <t>Park View at Oak Crest</t>
  </si>
  <si>
    <t>Balance Sheet</t>
  </si>
  <si>
    <t>Investment in Partnership</t>
  </si>
  <si>
    <t>17900</t>
  </si>
  <si>
    <t>Prepaid Interest</t>
  </si>
  <si>
    <t>19200</t>
  </si>
  <si>
    <t>Land Lease</t>
  </si>
  <si>
    <t>19700</t>
  </si>
  <si>
    <t>Advance - Operating Deficit</t>
  </si>
  <si>
    <t>21025</t>
  </si>
  <si>
    <t>Real Estate Taxes Payable</t>
  </si>
  <si>
    <t>21040</t>
  </si>
  <si>
    <t>Developer Fee Interest Payable</t>
  </si>
  <si>
    <t>21401</t>
  </si>
  <si>
    <t>Land Lease Obligations</t>
  </si>
  <si>
    <t>23510</t>
  </si>
  <si>
    <t>Syndication Costs</t>
  </si>
  <si>
    <t>30511</t>
  </si>
  <si>
    <t>Other Comprehensive Inc (Loss)</t>
  </si>
  <si>
    <t>30800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</si>
  <si>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</si>
  <si>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</si>
  <si>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</si>
  <si>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</si>
  <si>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</si>
  <si>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</si>
  <si>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</si>
  <si>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</si>
  <si>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</si>
  <si>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</si>
  <si>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</si>
  <si>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</si>
  <si>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</si>
  <si>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</si>
  <si>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Construction in Progress</t>
  </si>
  <si>
    <t>18800</t>
  </si>
  <si>
    <t>Accrued Expenses &amp; Other Liabilities</t>
  </si>
  <si>
    <t>20105</t>
  </si>
  <si>
    <t>Accrued Interest Payable 1</t>
  </si>
  <si>
    <t>28600</t>
  </si>
  <si>
    <t>Account Payable - Construction</t>
  </si>
  <si>
    <t>21010</t>
  </si>
  <si>
    <t>Accum Amort - Deferred Costs</t>
  </si>
  <si>
    <t>19001</t>
  </si>
  <si>
    <t>Accounts Payable, Trade</t>
  </si>
  <si>
    <t>21001</t>
  </si>
  <si>
    <t>Other Advances &amp; AP Affiliates</t>
  </si>
  <si>
    <t>21030</t>
  </si>
  <si>
    <t>Accounts Receivables - Affiliates</t>
  </si>
  <si>
    <t>12505</t>
  </si>
  <si>
    <t>Construction Loan Interest Payable</t>
  </si>
  <si>
    <t>28500</t>
  </si>
  <si>
    <t>Construction Loan payable</t>
  </si>
  <si>
    <t>28140</t>
  </si>
  <si>
    <t>Debt Service Reserve</t>
  </si>
  <si>
    <t>10715</t>
  </si>
  <si>
    <t>Deferred Costs, Gross</t>
  </si>
  <si>
    <t>19000</t>
  </si>
  <si>
    <t>Land</t>
  </si>
  <si>
    <t>18700</t>
  </si>
  <si>
    <t>Mortgage Payable 1</t>
  </si>
  <si>
    <t>28150</t>
  </si>
  <si>
    <t>Mortgage Payable 2</t>
  </si>
  <si>
    <t>28151</t>
  </si>
  <si>
    <t>Mortgage Payable 3</t>
  </si>
  <si>
    <t>28152</t>
  </si>
  <si>
    <t>Mortgage Payable 4</t>
  </si>
  <si>
    <t>28153</t>
  </si>
  <si>
    <t>Accounts Receivables.-Subsidies</t>
  </si>
  <si>
    <t>12504</t>
  </si>
  <si>
    <t>Prepaid Expenses - Other</t>
  </si>
  <si>
    <t>19650</t>
  </si>
  <si>
    <t>Other Assets</t>
  </si>
  <si>
    <t>19750</t>
  </si>
  <si>
    <t>Other Receivables</t>
  </si>
  <si>
    <t>12530</t>
  </si>
  <si>
    <t>Real Estate Tax &amp; Insurance Escrow</t>
  </si>
  <si>
    <t>19300</t>
  </si>
  <si>
    <t>Other Reserves</t>
  </si>
  <si>
    <t>10720</t>
  </si>
  <si>
    <t>Mortgage Payable 13</t>
  </si>
  <si>
    <t>28205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</si>
  <si>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</si>
  <si>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</si>
  <si>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</si>
  <si>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</si>
  <si>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</si>
  <si>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</si>
  <si>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</si>
  <si>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</si>
  <si>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</si>
  <si>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Utility and Other Deposits</t>
  </si>
  <si>
    <t>10725</t>
  </si>
  <si>
    <t>Operating Reserve</t>
  </si>
  <si>
    <t>10700</t>
  </si>
  <si>
    <t>Mortgage Payable 5</t>
  </si>
  <si>
    <t>28155</t>
  </si>
  <si>
    <t>Mortgage Payable 10</t>
  </si>
  <si>
    <t>28201</t>
  </si>
  <si>
    <t>Mortgage Payable 11</t>
  </si>
  <si>
    <t>28202</t>
  </si>
  <si>
    <t>Mortgage Payable 12</t>
  </si>
  <si>
    <t>28203</t>
  </si>
  <si>
    <t>Mortgage Payable 14</t>
  </si>
  <si>
    <t>28206</t>
  </si>
  <si>
    <t>Mortgage Payable 15</t>
  </si>
  <si>
    <t>28207</t>
  </si>
  <si>
    <t>Mortgage Payable 16</t>
  </si>
  <si>
    <t>28208</t>
  </si>
  <si>
    <t>Accrued Interest Payable 2</t>
  </si>
  <si>
    <t>28601</t>
  </si>
  <si>
    <t>Accrued Interest Payable 3</t>
  </si>
  <si>
    <t>28602</t>
  </si>
  <si>
    <t>Accrued Interest Payable 4</t>
  </si>
  <si>
    <t>28603</t>
  </si>
  <si>
    <t>Accrued Interest Payable 5</t>
  </si>
  <si>
    <t>28610</t>
  </si>
  <si>
    <t>Accrued Interest Payable 6</t>
  </si>
  <si>
    <t>28611</t>
  </si>
  <si>
    <t>Accrued Interest Payable 7</t>
  </si>
  <si>
    <t>28612</t>
  </si>
  <si>
    <t>Accrued Interest Payable 8</t>
  </si>
  <si>
    <t>28613</t>
  </si>
  <si>
    <t>Mortgage Payable 6</t>
  </si>
  <si>
    <t>28156</t>
  </si>
  <si>
    <t>Mortgage Payable 7</t>
  </si>
  <si>
    <t>28157</t>
  </si>
  <si>
    <t>Mortgage Payable 8</t>
  </si>
  <si>
    <t>28158</t>
  </si>
  <si>
    <t>Mortgage Payable 9</t>
  </si>
  <si>
    <t>28200</t>
  </si>
  <si>
    <t>70347</t>
  </si>
  <si>
    <t>Park View at Cheltenham</t>
  </si>
  <si>
    <t>70348</t>
  </si>
  <si>
    <t>Park View at Bethlehem</t>
  </si>
  <si>
    <t>70349</t>
  </si>
  <si>
    <t>Westbrook Commons</t>
  </si>
  <si>
    <t>70350</t>
  </si>
  <si>
    <t>Park View at Easton</t>
  </si>
  <si>
    <t>70351</t>
  </si>
  <si>
    <t>Reserve at Somerset Commons</t>
  </si>
  <si>
    <t>70352</t>
  </si>
  <si>
    <t>Somerset Commons</t>
  </si>
  <si>
    <t>70353</t>
  </si>
  <si>
    <t>Park View at Laurel II</t>
  </si>
  <si>
    <t>70354</t>
  </si>
  <si>
    <t>Park View at Laurel I</t>
  </si>
  <si>
    <t>70355</t>
  </si>
  <si>
    <t>Bladensburg Commons</t>
  </si>
  <si>
    <t>Loan Closing/Construction</t>
  </si>
  <si>
    <t>70356</t>
  </si>
  <si>
    <t>Park View at Bladensburg</t>
  </si>
  <si>
    <t>70357</t>
  </si>
  <si>
    <t>Park View at Emerson</t>
  </si>
  <si>
    <t>70358</t>
  </si>
  <si>
    <t>Park View at Ellicott City II</t>
  </si>
  <si>
    <t>70359</t>
  </si>
  <si>
    <t>Park View at Colonial Landing</t>
  </si>
  <si>
    <t>70360</t>
  </si>
  <si>
    <t>Park View at Ellicott City</t>
  </si>
  <si>
    <t>70361</t>
  </si>
  <si>
    <t>Hickory Ridge</t>
  </si>
  <si>
    <t>Acquisition of Existing Building(s);Rehabilitation</t>
  </si>
  <si>
    <t>70362</t>
  </si>
  <si>
    <t>Park View at Snowden River</t>
  </si>
  <si>
    <t>70363</t>
  </si>
  <si>
    <t>Park View at Columbia</t>
  </si>
  <si>
    <t>70364</t>
  </si>
  <si>
    <t>Woodbridge Commons</t>
  </si>
  <si>
    <t>70365</t>
  </si>
  <si>
    <t>Park View at Bel Air</t>
  </si>
  <si>
    <t>70366</t>
  </si>
  <si>
    <t>Park View at Box Hill</t>
  </si>
  <si>
    <t>Pre-Development</t>
  </si>
  <si>
    <t>70367</t>
  </si>
  <si>
    <t>College Parkway Place</t>
  </si>
  <si>
    <t>70368</t>
  </si>
  <si>
    <t>Park View at Furnace Branch</t>
  </si>
  <si>
    <t>70369</t>
  </si>
  <si>
    <t>Park View at Severna Park</t>
  </si>
  <si>
    <t>70370</t>
  </si>
  <si>
    <t>Ashland Commons</t>
  </si>
  <si>
    <t>70371</t>
  </si>
  <si>
    <t>Park View at Fullerton</t>
  </si>
  <si>
    <t>70372</t>
  </si>
  <si>
    <t>Park View at Ashland Terrace</t>
  </si>
  <si>
    <t>70373</t>
  </si>
  <si>
    <t>Park View at Coldspring</t>
  </si>
  <si>
    <t>70374</t>
  </si>
  <si>
    <t>Park View at Taylor</t>
  </si>
  <si>
    <t>70375</t>
  </si>
  <si>
    <t>Park View at Woodlawn</t>
  </si>
  <si>
    <t>70376</t>
  </si>
  <si>
    <t>Park View at Miramar Landing</t>
  </si>
  <si>
    <t>70377</t>
  </si>
  <si>
    <t>Park View at Randallstown</t>
  </si>
  <si>
    <t>70378</t>
  </si>
  <si>
    <t>Park View at Rosedale</t>
  </si>
  <si>
    <t>70379</t>
  </si>
  <si>
    <t>Park View at Towson</t>
  </si>
  <si>
    <t>70380</t>
  </si>
  <si>
    <t>Cambridge Commons</t>
  </si>
  <si>
    <t>70381</t>
  </si>
  <si>
    <t>Highland Commons</t>
  </si>
  <si>
    <t>70382</t>
  </si>
  <si>
    <t>Residences at Highland Commons</t>
  </si>
  <si>
    <t>70455</t>
  </si>
  <si>
    <t>Woodmere Trace</t>
  </si>
  <si>
    <t>Rehabilitation</t>
  </si>
  <si>
    <t>CPDC</t>
  </si>
  <si>
    <t>70463</t>
  </si>
  <si>
    <t>PK Test Quarterly Report</t>
  </si>
  <si>
    <t>70465</t>
  </si>
  <si>
    <t>PK Quarterly report</t>
  </si>
  <si>
    <t>New Construction</t>
  </si>
  <si>
    <t>Inactive</t>
  </si>
  <si>
    <t>Homes</t>
  </si>
  <si>
    <t>70501</t>
  </si>
  <si>
    <t>PK test POR2 testing</t>
  </si>
  <si>
    <t>Q2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</si>
  <si>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</si>
  <si>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</si>
  <si>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</si>
  <si>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</si>
  <si>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</si>
  <si>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</si>
  <si>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</si>
  <si>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</si>
  <si>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70304</t>
  </si>
  <si>
    <t>Benet House</t>
  </si>
  <si>
    <t>70305</t>
  </si>
  <si>
    <t>The Oaks at Frankford</t>
  </si>
  <si>
    <t>70306</t>
  </si>
  <si>
    <t>Metro Heights at Mondawmin</t>
  </si>
  <si>
    <t>70307</t>
  </si>
  <si>
    <t>Waverly Winds</t>
  </si>
  <si>
    <t>CHHI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</si>
  <si>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</si>
  <si>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</si>
  <si>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</si>
  <si>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</si>
  <si>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</si>
  <si>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</si>
  <si>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</si>
  <si>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</si>
  <si>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70312</t>
  </si>
  <si>
    <t>Heritage Crossing II</t>
  </si>
  <si>
    <t>70313</t>
  </si>
  <si>
    <t>The Allendale</t>
  </si>
  <si>
    <t>70314</t>
  </si>
  <si>
    <t>Mulberry at Park</t>
  </si>
  <si>
    <t>70315</t>
  </si>
  <si>
    <t>Spyglass at Cedar Cove</t>
  </si>
  <si>
    <t>70316</t>
  </si>
  <si>
    <t>Riverwoods at North East</t>
  </si>
  <si>
    <t>70317</t>
  </si>
  <si>
    <t>Taney Village</t>
  </si>
  <si>
    <t>70318</t>
  </si>
  <si>
    <t>Westminster Overlook (FKA Locust House)</t>
  </si>
  <si>
    <t>70319</t>
  </si>
  <si>
    <t>Scotland Townhomes</t>
  </si>
  <si>
    <t>70320</t>
  </si>
  <si>
    <t>Little Hut</t>
  </si>
  <si>
    <t>70321</t>
  </si>
  <si>
    <t>Southwest Partnership Baltimore</t>
  </si>
  <si>
    <t>70322</t>
  </si>
  <si>
    <t>Bozel Property</t>
  </si>
  <si>
    <t>70323</t>
  </si>
  <si>
    <t>Park Heights Place Senior Apts</t>
  </si>
  <si>
    <t>70324</t>
  </si>
  <si>
    <t>Ednor Apartments I</t>
  </si>
  <si>
    <t>70325</t>
  </si>
  <si>
    <t>Ednor Apartments II</t>
  </si>
  <si>
    <t>70326</t>
  </si>
  <si>
    <t>Greens at Hammonds Lane</t>
  </si>
  <si>
    <t>70327</t>
  </si>
  <si>
    <t>Cove Point I</t>
  </si>
  <si>
    <t>70328</t>
  </si>
  <si>
    <t>Evergreen Senior Apartments</t>
  </si>
  <si>
    <t>70329</t>
  </si>
  <si>
    <t>Greens at Rolling Road</t>
  </si>
  <si>
    <t>70330</t>
  </si>
  <si>
    <t>Sierra Woods</t>
  </si>
  <si>
    <t>70331</t>
  </si>
  <si>
    <t>Cove Point II</t>
  </si>
  <si>
    <t>70332</t>
  </si>
  <si>
    <t>Stevens Forest (fka Forest Ridge Apartments)</t>
  </si>
  <si>
    <t>70333</t>
  </si>
  <si>
    <t>Cherrydale Apartments</t>
  </si>
  <si>
    <t>70334</t>
  </si>
  <si>
    <t>Greens at Liberty Road</t>
  </si>
  <si>
    <t>70335</t>
  </si>
  <si>
    <t>Harper House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</si>
  <si>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</si>
  <si>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</si>
  <si>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</si>
  <si>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</si>
  <si>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</si>
  <si>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</si>
  <si>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</si>
  <si>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</si>
  <si>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70383</t>
  </si>
  <si>
    <t>Roslyn Rise</t>
  </si>
  <si>
    <t>70384</t>
  </si>
  <si>
    <t>Rideout Heath</t>
  </si>
  <si>
    <t>70385</t>
  </si>
  <si>
    <t>Fall River Terrace</t>
  </si>
  <si>
    <t>70386</t>
  </si>
  <si>
    <t>Ranleagh Court</t>
  </si>
  <si>
    <t>70387</t>
  </si>
  <si>
    <t>Barber Street Assemblage</t>
  </si>
  <si>
    <t>70388</t>
  </si>
  <si>
    <t>Court Square Building</t>
  </si>
  <si>
    <t>70390</t>
  </si>
  <si>
    <t>Wheeler Creek RAD</t>
  </si>
  <si>
    <t>70392</t>
  </si>
  <si>
    <t>Renaissance Square</t>
  </si>
  <si>
    <t>70393</t>
  </si>
  <si>
    <t>Owen Brown</t>
  </si>
  <si>
    <t>70394</t>
  </si>
  <si>
    <t>Corporate</t>
  </si>
  <si>
    <t>70395</t>
  </si>
  <si>
    <t>Park View at Dundalk</t>
  </si>
  <si>
    <t>70396</t>
  </si>
  <si>
    <t>Transportation</t>
  </si>
  <si>
    <t>70397</t>
  </si>
  <si>
    <t>Columbia Community Homes - Acquisitions</t>
  </si>
  <si>
    <t>70398</t>
  </si>
  <si>
    <t>7408 Belair Road</t>
  </si>
  <si>
    <t>70399</t>
  </si>
  <si>
    <t>Newtowne 20</t>
  </si>
  <si>
    <t>70400</t>
  </si>
  <si>
    <t>Melrose Place</t>
  </si>
  <si>
    <t>70401</t>
  </si>
  <si>
    <t>501 Cherry Avenue</t>
  </si>
  <si>
    <t>70402</t>
  </si>
  <si>
    <t>Auburn Pointe</t>
  </si>
  <si>
    <t>70403</t>
  </si>
  <si>
    <t>Edgewood V - Edgewood V LLC</t>
  </si>
  <si>
    <t>70404</t>
  </si>
  <si>
    <t>Essex House</t>
  </si>
  <si>
    <t>70405</t>
  </si>
  <si>
    <t>1330 7th St</t>
  </si>
  <si>
    <t>70431</t>
  </si>
  <si>
    <t>Admiral Oaks</t>
  </si>
  <si>
    <t>70432</t>
  </si>
  <si>
    <t>Arbor View</t>
  </si>
  <si>
    <t>70433</t>
  </si>
  <si>
    <t>Cedar Heights</t>
  </si>
  <si>
    <t>70434</t>
  </si>
  <si>
    <t>Central Gardens II</t>
  </si>
  <si>
    <t>70435</t>
  </si>
  <si>
    <t>Edgewood Commons I (601)</t>
  </si>
  <si>
    <t>70436</t>
  </si>
  <si>
    <t>Edgewood Commons II (Gardens)</t>
  </si>
  <si>
    <t>70437</t>
  </si>
  <si>
    <t>Edgewood Commons III LP (635)</t>
  </si>
  <si>
    <t>70438</t>
  </si>
  <si>
    <t>Edgewood Commons III PC (635)</t>
  </si>
  <si>
    <t>70439</t>
  </si>
  <si>
    <t>Edgewood Commons IV (611)</t>
  </si>
  <si>
    <t>70440</t>
  </si>
  <si>
    <t>Highland Park Senior Apts</t>
  </si>
  <si>
    <t>70441</t>
  </si>
  <si>
    <t>Hollins House</t>
  </si>
  <si>
    <t>70442</t>
  </si>
  <si>
    <t>Howard Hill</t>
  </si>
  <si>
    <t>70443</t>
  </si>
  <si>
    <t>Island Walk</t>
  </si>
  <si>
    <t>70444</t>
  </si>
  <si>
    <t>Mayfair Mansions</t>
  </si>
  <si>
    <t>70445</t>
  </si>
  <si>
    <t>Meadowbrook Run</t>
  </si>
  <si>
    <t>70446</t>
  </si>
  <si>
    <t>Overlook at Oxon Run</t>
  </si>
  <si>
    <t>70447</t>
  </si>
  <si>
    <t>Oxford Manor</t>
  </si>
  <si>
    <t>70448</t>
  </si>
  <si>
    <t>Park Montgomery</t>
  </si>
  <si>
    <t>70449</t>
  </si>
  <si>
    <t>Stony Brook</t>
  </si>
  <si>
    <t>70450</t>
  </si>
  <si>
    <t>The Larkspur</t>
  </si>
  <si>
    <t>70451</t>
  </si>
  <si>
    <t>Wardman Court</t>
  </si>
  <si>
    <t>70452</t>
  </si>
  <si>
    <t>West Wood Oaks</t>
  </si>
  <si>
    <t>70453</t>
  </si>
  <si>
    <t>Wheeler Terrace</t>
  </si>
  <si>
    <t>70454</t>
  </si>
  <si>
    <t>Wiley H. Bates</t>
  </si>
  <si>
    <t>70456</t>
  </si>
  <si>
    <t>Baker School</t>
  </si>
  <si>
    <t>70457</t>
  </si>
  <si>
    <t>Dove Landing - Dove Landing LLC</t>
  </si>
  <si>
    <t>70458</t>
  </si>
  <si>
    <t>Fort Stevens</t>
  </si>
  <si>
    <t>70459</t>
  </si>
  <si>
    <t>Jackson Ward Multi-Family</t>
  </si>
  <si>
    <t>70460</t>
  </si>
  <si>
    <t>Jackson Ward Seniors</t>
  </si>
  <si>
    <t>70461</t>
  </si>
  <si>
    <t>Randle Hill</t>
  </si>
  <si>
    <t>70462</t>
  </si>
  <si>
    <t>POR Test</t>
  </si>
  <si>
    <t>70464</t>
  </si>
  <si>
    <t>Risk Rating Test</t>
  </si>
  <si>
    <t>70466</t>
  </si>
  <si>
    <t>Portfolio Test</t>
  </si>
  <si>
    <t>70467</t>
  </si>
  <si>
    <t>Email Template Test</t>
  </si>
  <si>
    <t>70470</t>
  </si>
  <si>
    <t>PK test</t>
  </si>
  <si>
    <t>70472</t>
  </si>
  <si>
    <t>PK test CHHI-1</t>
  </si>
  <si>
    <t>70473</t>
  </si>
  <si>
    <t>70474</t>
  </si>
  <si>
    <t>pk test CPDC-1 9th may</t>
  </si>
  <si>
    <t>70475</t>
  </si>
  <si>
    <t>pk test homes-1 9th may</t>
  </si>
  <si>
    <t>70476</t>
  </si>
  <si>
    <t>pk test CPDC-2 9th may</t>
  </si>
  <si>
    <t>70477</t>
  </si>
  <si>
    <t>pk test SHELTER-1 9th may</t>
  </si>
  <si>
    <t>70478</t>
  </si>
  <si>
    <t>pk test CHHI-1 9th may</t>
  </si>
  <si>
    <t>70479</t>
  </si>
  <si>
    <t>70480</t>
  </si>
  <si>
    <t>70481</t>
  </si>
  <si>
    <t>Test Mukund</t>
  </si>
  <si>
    <t>70482</t>
  </si>
  <si>
    <t>pk test Financial statement items</t>
  </si>
  <si>
    <t>70484</t>
  </si>
  <si>
    <t>Test 2 - Enterprise Homes, Inc.</t>
  </si>
  <si>
    <t>70485</t>
  </si>
  <si>
    <t>Test EH - Enterprise Homes, Inc.</t>
  </si>
  <si>
    <t>70486</t>
  </si>
  <si>
    <t>Corporate Flow</t>
  </si>
  <si>
    <t>70487</t>
  </si>
  <si>
    <t>PK Test Invoices Workflow development</t>
  </si>
  <si>
    <t>70488</t>
  </si>
  <si>
    <t>PK Invoice 1</t>
  </si>
  <si>
    <t>70489</t>
  </si>
  <si>
    <t>RC Test</t>
  </si>
  <si>
    <t>70490</t>
  </si>
  <si>
    <t>PK test invoice 2</t>
  </si>
  <si>
    <t>70491</t>
  </si>
  <si>
    <t>PK TEST invoice 3</t>
  </si>
  <si>
    <t>70492</t>
  </si>
  <si>
    <t>pk invoice 23_may_1</t>
  </si>
  <si>
    <t>70493</t>
  </si>
  <si>
    <t>pk test email _1</t>
  </si>
  <si>
    <t>70494</t>
  </si>
  <si>
    <t>PK email 23 may_2</t>
  </si>
  <si>
    <t>70495</t>
  </si>
  <si>
    <t>pk test overhead workflow</t>
  </si>
  <si>
    <t>70496</t>
  </si>
  <si>
    <t>Enterprise Homes Corporate</t>
  </si>
  <si>
    <t>70497</t>
  </si>
  <si>
    <t>Test REO1 report</t>
  </si>
  <si>
    <t>70498</t>
  </si>
  <si>
    <t>Test</t>
  </si>
  <si>
    <t>70499</t>
  </si>
  <si>
    <t>EH Development</t>
  </si>
  <si>
    <t>Invoice Balance Sheet Test</t>
  </si>
  <si>
    <t>70502</t>
  </si>
  <si>
    <t>Test Portfolio</t>
  </si>
  <si>
    <t>70503</t>
  </si>
  <si>
    <t>AM 202 Test Project</t>
  </si>
  <si>
    <t>70504</t>
  </si>
  <si>
    <t>EH Invoice Details Update to readonly</t>
  </si>
  <si>
    <t>Pending Business Committee Approval</t>
  </si>
  <si>
    <t>Acquisition of Existing Building(s);New Construction</t>
  </si>
  <si>
    <t>Acquisition of Existing Building(s);Rehabilitation;Refinance</t>
  </si>
  <si>
    <t>Financial Close-out/Lease-up</t>
  </si>
  <si>
    <t>Rehabilitationilitation</t>
  </si>
  <si>
    <t>Adaptive Reuse</t>
  </si>
  <si>
    <t>Refinance</t>
  </si>
  <si>
    <t>Corporate/Overhead</t>
  </si>
  <si>
    <t>70505</t>
  </si>
  <si>
    <t>70506</t>
  </si>
  <si>
    <t>EH Invoice Update to Read Only</t>
  </si>
  <si>
    <t>R Home Property Management, LLC</t>
  </si>
  <si>
    <t>Habitat America, LLC</t>
  </si>
  <si>
    <t>Winn Management Company LLC</t>
  </si>
  <si>
    <t>Whetstone Management Corp.</t>
  </si>
  <si>
    <t>2017</t>
  </si>
  <si>
    <t>Q4</t>
  </si>
  <si>
    <t>2018 YE  Budget</t>
  </si>
  <si>
    <t>a8q14000000002qAAA</t>
  </si>
  <si>
    <t>a8q14000000Gn0HAAS</t>
  </si>
  <si>
    <t>a8q14000000Gn7wAAC</t>
  </si>
  <si>
    <t>a8q14000000Gn81AAC</t>
  </si>
  <si>
    <t>a8q14000000Gn8VAAS</t>
  </si>
  <si>
    <t>a8q14000000Gn8aAAC</t>
  </si>
  <si>
    <t>a8q14000000Gn8fAAC</t>
  </si>
  <si>
    <t>a8q14000000GnBjAAK</t>
  </si>
  <si>
    <t>a8q14000000GnGKAA0</t>
  </si>
  <si>
    <t>a8q14000000GnGPAA0</t>
  </si>
  <si>
    <t>a8q14000000GnGUAA0</t>
  </si>
  <si>
    <t>a8q14000000GnGZAA0</t>
  </si>
  <si>
    <t>a8q14000000GnGeAAK</t>
  </si>
  <si>
    <t>a8q14000000GnGjAAK</t>
  </si>
  <si>
    <t>a8q14000000GnGoAAK</t>
  </si>
  <si>
    <t>a8q14000000GnGtAAK</t>
  </si>
  <si>
    <t>a8q14000000GnGyAAK</t>
  </si>
  <si>
    <t>a8q14000000GnH3AAK</t>
  </si>
  <si>
    <t>a8q14000000GnH8AAK</t>
  </si>
  <si>
    <t>a8q14000000GnHDAA0</t>
  </si>
  <si>
    <t>a8q14000000GnHIAA0</t>
  </si>
  <si>
    <t>a8q14000000GnHNAA0</t>
  </si>
  <si>
    <t>a8q14000000GnHSAA0</t>
  </si>
  <si>
    <t>a8q14000000GnHXAA0</t>
  </si>
  <si>
    <t>a8q14000000GnHcAAK</t>
  </si>
  <si>
    <t>a8q14000000GnHhAAK</t>
  </si>
  <si>
    <t>a8q14000000GnHmAAK</t>
  </si>
  <si>
    <t>a8q14000000GnHrAAK</t>
  </si>
  <si>
    <t>a8q14000000GnHwAAK</t>
  </si>
  <si>
    <t>a8q14000000GnI1AAK</t>
  </si>
  <si>
    <t>a8q14000000GnI6AAK</t>
  </si>
  <si>
    <t>a8q14000000GnIBAA0</t>
  </si>
  <si>
    <t>a8q14000000GnIGAA0</t>
  </si>
  <si>
    <t>a8q14000000GnILAA0</t>
  </si>
  <si>
    <t>a8q14000000GnIQAA0</t>
  </si>
  <si>
    <t>a8q14000000GnIVAA0</t>
  </si>
  <si>
    <t>a8q14000000GnIaAAK</t>
  </si>
  <si>
    <t>a8q14000000GnIfAAK</t>
  </si>
  <si>
    <t>a8q14000000GnIkAAK</t>
  </si>
  <si>
    <t>a8q14000000GnIpAAK</t>
  </si>
  <si>
    <t>a8q14000000GnIuAAK</t>
  </si>
  <si>
    <t>a8q14000000GnIzAAK</t>
  </si>
  <si>
    <t>a8q14000000GnJ4AAK</t>
  </si>
  <si>
    <t>a8q14000000GnJ9AAK</t>
  </si>
  <si>
    <t>a8q14000000GnJEAA0</t>
  </si>
  <si>
    <t>a8q14000000GnJJAA0</t>
  </si>
  <si>
    <t>a8q14000000GnJOAA0</t>
  </si>
  <si>
    <t>a8q14000000GnJTAA0</t>
  </si>
  <si>
    <t>a8q14000000GnJYAA0</t>
  </si>
  <si>
    <t>a8q14000000GnJdAAK</t>
  </si>
  <si>
    <t>a8q14000000GnJiAAK</t>
  </si>
  <si>
    <t>a8q14000000GnJnAAK</t>
  </si>
  <si>
    <t>a8q14000000GnJsAAK</t>
  </si>
  <si>
    <t>a8q14000000GnJxAAK</t>
  </si>
  <si>
    <t>a8q14000000GnK2AAK</t>
  </si>
  <si>
    <t>a8q14000000GnK7AAK</t>
  </si>
  <si>
    <t>a8q14000000GnKCAA0</t>
  </si>
  <si>
    <t>a8q14000000GnKHAA0</t>
  </si>
  <si>
    <t>a8q14000000GnKMAA0</t>
  </si>
  <si>
    <t>a8q14000000GnKRAA0</t>
  </si>
  <si>
    <t>a8q14000000GnKWAA0</t>
  </si>
  <si>
    <t>a8q14000000GnKbAAK</t>
  </si>
  <si>
    <t>a8q14000000GnKgAAK</t>
  </si>
  <si>
    <t>a8q14000000GnKlAAK</t>
  </si>
  <si>
    <t>a8q14000000GnKqAAK</t>
  </si>
  <si>
    <t>a8q14000000GnKvAAK</t>
  </si>
  <si>
    <t>a8q14000000GnL0AAK</t>
  </si>
  <si>
    <t>a8q14000000Cbh6AAC</t>
  </si>
  <si>
    <t>a8q14000000CbhBAAS</t>
  </si>
  <si>
    <t>a8q14000000CbhGAAS</t>
  </si>
  <si>
    <t>a8q14000000CbhLAAS</t>
  </si>
  <si>
    <t>a8q1h00000001FhAAI</t>
  </si>
  <si>
    <t>a8q1h00000001PFAAY</t>
  </si>
  <si>
    <t>70735</t>
  </si>
  <si>
    <t>a8q1h00000001H4AAI</t>
  </si>
  <si>
    <t xml:space="preserve"> Actual Occupancy @ 6/29/2018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</si>
</sst>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21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0" xfId="4" applyNumberFormat="1" applyFont="1" applyAlignment="1">
      <alignment horizontal="center"/>
    </xf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6" fillId="5" borderId="26" xfId="2" applyNumberFormat="1" applyFont="1" applyFill="1" applyBorder="1" applyAlignment="1">
      <alignment horizontal="right"/>
    </xf>
    <xf numFmtId="14" fontId="20" fillId="7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8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9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9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9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10" fontId="8" fillId="6" borderId="26" xfId="2" applyNumberFormat="1" applyFont="1" applyFill="1" applyBorder="1" applyAlignment="1">
      <alignment horizontal="center"/>
    </xf>
    <xf numFmtId="10" fontId="7" fillId="5" borderId="26" xfId="2" applyNumberFormat="1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10" fontId="7" fillId="5" borderId="18" xfId="2" applyNumberFormat="1" applyFont="1" applyFill="1" applyBorder="1" applyAlignment="1">
      <alignment horizontal="right"/>
    </xf>
    <xf numFmtId="10" fontId="0" fillId="0" borderId="0" xfId="0" applyNumberFormat="1"/>
    <xf numFmtId="0" fontId="0" fillId="0" borderId="0" xfId="0" applyBorder="1"/>
    <xf numFmtId="0" fontId="7" fillId="9" borderId="25" xfId="0" applyFont="1" applyFill="1" applyBorder="1" applyAlignment="1">
      <alignment horizontal="left" indent="7"/>
    </xf>
    <xf numFmtId="0" fontId="7" fillId="0" borderId="18" xfId="0" applyFont="1" applyFill="1" applyBorder="1" applyAlignment="1">
      <alignment horizontal="left" indent="4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HI%20Quarterly%20Report%20-6-20-18%20-v1.1%20-%20Back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ing"/>
      <sheetName val="Expenses"/>
      <sheetName val="Occupancy"/>
      <sheetName val="AnnualFinancialData"/>
      <sheetName val="ProjectTypeData"/>
      <sheetName val="BalanceSheetData"/>
      <sheetName val="IncomeStatementData"/>
      <sheetName val="OccupancyData"/>
      <sheetName val="ReserveData"/>
      <sheetName val="MgmtCompanyData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78"/>
  <sheetViews>
    <sheetView tabSelected="1" topLeftCell="AD1" zoomScale="85" zoomScaleNormal="85" zoomScaleSheetLayoutView="40" workbookViewId="0">
      <pane ySplit="9" topLeftCell="A10" activePane="bottomLeft" state="frozen"/>
      <selection pane="bottomLeft" activeCell="AO11" sqref="AO11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79">
        <v>43284</v>
      </c>
      <c r="G3" s="87" t="s">
        <v>74</v>
      </c>
      <c r="H3" s="88" t="s">
        <v>78</v>
      </c>
    </row>
    <row r="4" spans="1:57" ht="15.75" thickBot="1" x14ac:dyDescent="0.3">
      <c r="A4" s="11"/>
      <c r="B4" s="11"/>
    </row>
    <row r="5" spans="1:57" ht="21.75" customHeight="1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 t="s">
        <v>72</v>
      </c>
      <c r="Q5" s="165" t="s">
        <v>81</v>
      </c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7"/>
      <c r="AG5" s="168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9"/>
    </row>
    <row r="6" spans="1:57" s="3" customFormat="1" ht="12.75" customHeight="1" x14ac:dyDescent="0.2">
      <c r="A6" s="21"/>
      <c r="B6" s="89"/>
      <c r="C6" s="22"/>
      <c r="D6" s="23"/>
      <c r="E6" s="23" t="s">
        <v>73</v>
      </c>
      <c r="F6" s="170" t="s">
        <v>82</v>
      </c>
      <c r="G6" s="171"/>
      <c r="H6" s="171"/>
      <c r="I6" s="171"/>
      <c r="J6" s="172"/>
      <c r="K6" s="24"/>
      <c r="L6" s="179"/>
      <c r="M6" s="179"/>
      <c r="N6" s="179"/>
      <c r="O6" s="179"/>
      <c r="P6" s="180"/>
      <c r="Q6" s="185" t="s">
        <v>5</v>
      </c>
      <c r="R6" s="148"/>
      <c r="S6" s="148"/>
      <c r="T6" s="148"/>
      <c r="U6" s="149"/>
      <c r="V6" s="188" t="s">
        <v>6</v>
      </c>
      <c r="W6" s="189"/>
      <c r="X6" s="189"/>
      <c r="Y6" s="189"/>
      <c r="Z6" s="189"/>
      <c r="AA6" s="190"/>
      <c r="AB6" s="147" t="s">
        <v>7</v>
      </c>
      <c r="AC6" s="148"/>
      <c r="AD6" s="148"/>
      <c r="AE6" s="148"/>
      <c r="AF6" s="149"/>
      <c r="AG6" s="188" t="s">
        <v>8</v>
      </c>
      <c r="AH6" s="189"/>
      <c r="AI6" s="189"/>
      <c r="AJ6" s="189"/>
      <c r="AK6" s="190"/>
      <c r="AL6" s="147" t="s">
        <v>9</v>
      </c>
      <c r="AM6" s="148"/>
      <c r="AN6" s="148"/>
      <c r="AO6" s="148"/>
      <c r="AP6" s="149"/>
      <c r="AQ6" s="188" t="s">
        <v>10</v>
      </c>
      <c r="AR6" s="189"/>
      <c r="AS6" s="189"/>
      <c r="AT6" s="189"/>
      <c r="AU6" s="190"/>
      <c r="AV6" s="147" t="s">
        <v>11</v>
      </c>
      <c r="AW6" s="148"/>
      <c r="AX6" s="148"/>
      <c r="AY6" s="148"/>
      <c r="AZ6" s="149"/>
      <c r="BA6" s="156" t="s">
        <v>12</v>
      </c>
      <c r="BB6" s="157"/>
      <c r="BC6" s="157"/>
      <c r="BD6" s="157"/>
      <c r="BE6" s="158"/>
    </row>
    <row r="7" spans="1:57" s="3" customFormat="1" ht="12.75" customHeight="1" x14ac:dyDescent="0.2">
      <c r="A7" s="25"/>
      <c r="B7" s="90"/>
      <c r="C7" s="26"/>
      <c r="D7" s="27"/>
      <c r="E7" s="27"/>
      <c r="F7" s="173"/>
      <c r="G7" s="174"/>
      <c r="H7" s="174"/>
      <c r="I7" s="174"/>
      <c r="J7" s="175"/>
      <c r="K7" s="28"/>
      <c r="L7" s="181"/>
      <c r="M7" s="181"/>
      <c r="N7" s="181"/>
      <c r="O7" s="181"/>
      <c r="P7" s="182"/>
      <c r="Q7" s="186"/>
      <c r="R7" s="151"/>
      <c r="S7" s="151"/>
      <c r="T7" s="151"/>
      <c r="U7" s="152"/>
      <c r="V7" s="191"/>
      <c r="W7" s="192"/>
      <c r="X7" s="192"/>
      <c r="Y7" s="192"/>
      <c r="Z7" s="192"/>
      <c r="AA7" s="193"/>
      <c r="AB7" s="150"/>
      <c r="AC7" s="151"/>
      <c r="AD7" s="151"/>
      <c r="AE7" s="151"/>
      <c r="AF7" s="152"/>
      <c r="AG7" s="191"/>
      <c r="AH7" s="192"/>
      <c r="AI7" s="192"/>
      <c r="AJ7" s="192"/>
      <c r="AK7" s="193"/>
      <c r="AL7" s="150"/>
      <c r="AM7" s="151"/>
      <c r="AN7" s="151"/>
      <c r="AO7" s="151"/>
      <c r="AP7" s="152"/>
      <c r="AQ7" s="191"/>
      <c r="AR7" s="192"/>
      <c r="AS7" s="192"/>
      <c r="AT7" s="192"/>
      <c r="AU7" s="193"/>
      <c r="AV7" s="150"/>
      <c r="AW7" s="151"/>
      <c r="AX7" s="151"/>
      <c r="AY7" s="151"/>
      <c r="AZ7" s="152"/>
      <c r="BA7" s="159"/>
      <c r="BB7" s="160"/>
      <c r="BC7" s="160"/>
      <c r="BD7" s="160"/>
      <c r="BE7" s="161"/>
    </row>
    <row r="8" spans="1:57" s="4" customFormat="1" ht="12.75" customHeight="1" x14ac:dyDescent="0.2">
      <c r="A8" s="29"/>
      <c r="B8" s="91"/>
      <c r="C8" s="30"/>
      <c r="D8" s="31"/>
      <c r="E8" s="31"/>
      <c r="F8" s="176"/>
      <c r="G8" s="177"/>
      <c r="H8" s="177"/>
      <c r="I8" s="177"/>
      <c r="J8" s="178"/>
      <c r="K8" s="32"/>
      <c r="L8" s="183"/>
      <c r="M8" s="183"/>
      <c r="N8" s="183"/>
      <c r="O8" s="183"/>
      <c r="P8" s="184"/>
      <c r="Q8" s="187"/>
      <c r="R8" s="154"/>
      <c r="S8" s="154"/>
      <c r="T8" s="154"/>
      <c r="U8" s="155"/>
      <c r="V8" s="194"/>
      <c r="W8" s="195"/>
      <c r="X8" s="195"/>
      <c r="Y8" s="195"/>
      <c r="Z8" s="195"/>
      <c r="AA8" s="196"/>
      <c r="AB8" s="153"/>
      <c r="AC8" s="154"/>
      <c r="AD8" s="154"/>
      <c r="AE8" s="154"/>
      <c r="AF8" s="155"/>
      <c r="AG8" s="194"/>
      <c r="AH8" s="195"/>
      <c r="AI8" s="195"/>
      <c r="AJ8" s="195"/>
      <c r="AK8" s="196"/>
      <c r="AL8" s="153"/>
      <c r="AM8" s="154"/>
      <c r="AN8" s="154"/>
      <c r="AO8" s="154"/>
      <c r="AP8" s="155"/>
      <c r="AQ8" s="194"/>
      <c r="AR8" s="195"/>
      <c r="AS8" s="195"/>
      <c r="AT8" s="195"/>
      <c r="AU8" s="196"/>
      <c r="AV8" s="153"/>
      <c r="AW8" s="154"/>
      <c r="AX8" s="154"/>
      <c r="AY8" s="154"/>
      <c r="AZ8" s="155"/>
      <c r="BA8" s="162"/>
      <c r="BB8" s="163"/>
      <c r="BC8" s="163"/>
      <c r="BD8" s="163"/>
      <c r="BE8" s="164"/>
    </row>
    <row r="9" spans="1:57" s="4" customFormat="1" ht="52.5" customHeight="1" x14ac:dyDescent="0.2">
      <c r="A9" s="47" t="s">
        <v>13</v>
      </c>
      <c r="B9" s="70" t="s">
        <v>75</v>
      </c>
      <c r="C9" s="33" t="s">
        <v>14</v>
      </c>
      <c r="D9" s="70" t="s">
        <v>15</v>
      </c>
      <c r="E9" s="33" t="s">
        <v>16</v>
      </c>
      <c r="F9" s="33" t="s">
        <v>17</v>
      </c>
      <c r="G9" s="33" t="s">
        <v>18</v>
      </c>
      <c r="H9" s="33" t="s">
        <v>19</v>
      </c>
      <c r="I9" s="33" t="s">
        <v>20</v>
      </c>
      <c r="J9" s="33" t="s">
        <v>21</v>
      </c>
      <c r="K9" s="34" t="s">
        <v>22</v>
      </c>
      <c r="L9" s="34" t="s">
        <v>813</v>
      </c>
      <c r="M9" s="33" t="s">
        <v>23</v>
      </c>
      <c r="N9" s="33" t="s">
        <v>24</v>
      </c>
      <c r="O9" s="33" t="s">
        <v>25</v>
      </c>
      <c r="P9" s="35" t="s">
        <v>26</v>
      </c>
      <c r="Q9" s="36" t="s">
        <v>27</v>
      </c>
      <c r="R9" s="37" t="s">
        <v>28</v>
      </c>
      <c r="S9" s="37" t="s">
        <v>29</v>
      </c>
      <c r="T9" s="37" t="s">
        <v>30</v>
      </c>
      <c r="U9" s="37" t="s">
        <v>31</v>
      </c>
      <c r="V9" s="38" t="s">
        <v>27</v>
      </c>
      <c r="W9" s="38" t="s">
        <v>28</v>
      </c>
      <c r="X9" s="38" t="s">
        <v>29</v>
      </c>
      <c r="Y9" s="38" t="s">
        <v>30</v>
      </c>
      <c r="Z9" s="38" t="s">
        <v>31</v>
      </c>
      <c r="AA9" s="38" t="s">
        <v>32</v>
      </c>
      <c r="AB9" s="37" t="s">
        <v>27</v>
      </c>
      <c r="AC9" s="37" t="s">
        <v>28</v>
      </c>
      <c r="AD9" s="37" t="s">
        <v>29</v>
      </c>
      <c r="AE9" s="37" t="s">
        <v>30</v>
      </c>
      <c r="AF9" s="37" t="s">
        <v>31</v>
      </c>
      <c r="AG9" s="38" t="s">
        <v>27</v>
      </c>
      <c r="AH9" s="38" t="s">
        <v>28</v>
      </c>
      <c r="AI9" s="38" t="s">
        <v>29</v>
      </c>
      <c r="AJ9" s="38" t="s">
        <v>30</v>
      </c>
      <c r="AK9" s="38" t="s">
        <v>31</v>
      </c>
      <c r="AL9" s="37" t="s">
        <v>27</v>
      </c>
      <c r="AM9" s="37" t="s">
        <v>28</v>
      </c>
      <c r="AN9" s="37" t="s">
        <v>29</v>
      </c>
      <c r="AO9" s="37" t="s">
        <v>30</v>
      </c>
      <c r="AP9" s="37" t="s">
        <v>31</v>
      </c>
      <c r="AQ9" s="38" t="s">
        <v>27</v>
      </c>
      <c r="AR9" s="38" t="s">
        <v>28</v>
      </c>
      <c r="AS9" s="38" t="s">
        <v>29</v>
      </c>
      <c r="AT9" s="38" t="s">
        <v>30</v>
      </c>
      <c r="AU9" s="38" t="s">
        <v>31</v>
      </c>
      <c r="AV9" s="37" t="s">
        <v>27</v>
      </c>
      <c r="AW9" s="37" t="s">
        <v>28</v>
      </c>
      <c r="AX9" s="37" t="s">
        <v>29</v>
      </c>
      <c r="AY9" s="37" t="s">
        <v>30</v>
      </c>
      <c r="AZ9" s="37" t="s">
        <v>31</v>
      </c>
      <c r="BA9" s="34" t="s">
        <v>27</v>
      </c>
      <c r="BB9" s="34" t="s">
        <v>28</v>
      </c>
      <c r="BC9" s="34" t="s">
        <v>33</v>
      </c>
      <c r="BD9" s="34" t="s">
        <v>30</v>
      </c>
      <c r="BE9" s="39" t="s">
        <v>31</v>
      </c>
    </row>
    <row r="10" spans="1:57" s="95" customFormat="1" ht="12.75" x14ac:dyDescent="0.2">
      <c r="A10" s="139"/>
      <c r="B10" s="141"/>
      <c r="C10" s="113"/>
      <c r="D10" s="114"/>
      <c r="E10" s="115"/>
      <c r="F10" s="116"/>
      <c r="G10" s="116"/>
      <c r="H10" s="116"/>
      <c r="I10" s="117"/>
      <c r="J10" s="118"/>
      <c r="K10" s="144"/>
      <c r="L10" s="144"/>
      <c r="M10" s="113"/>
      <c r="N10" s="113"/>
      <c r="O10" s="113"/>
      <c r="P10" s="119"/>
      <c r="Q10" s="120"/>
      <c r="R10" s="121"/>
      <c r="S10" s="122"/>
      <c r="T10" s="121"/>
      <c r="U10" s="121"/>
      <c r="V10" s="123"/>
      <c r="W10" s="123"/>
      <c r="X10" s="123"/>
      <c r="Y10" s="123"/>
      <c r="Z10" s="123"/>
      <c r="AA10" s="69"/>
      <c r="AB10" s="121"/>
      <c r="AC10" s="121"/>
      <c r="AD10" s="121"/>
      <c r="AE10" s="121"/>
      <c r="AF10" s="121"/>
      <c r="AG10" s="49"/>
      <c r="AH10" s="134"/>
      <c r="AI10" s="49"/>
      <c r="AJ10" s="123"/>
      <c r="AK10" s="123"/>
      <c r="AL10" s="122"/>
      <c r="AM10" s="121"/>
      <c r="AN10" s="122"/>
      <c r="AO10" s="121"/>
      <c r="AP10" s="121"/>
      <c r="AQ10" s="49"/>
      <c r="AR10" s="123"/>
      <c r="AS10" s="49"/>
      <c r="AT10" s="123"/>
      <c r="AU10" s="123"/>
      <c r="AV10" s="122"/>
      <c r="AW10" s="121"/>
      <c r="AX10" s="122"/>
      <c r="AY10" s="121"/>
      <c r="AZ10" s="121"/>
      <c r="BA10" s="124"/>
      <c r="BB10" s="124"/>
      <c r="BC10" s="124"/>
      <c r="BD10" s="124"/>
      <c r="BE10" s="125"/>
    </row>
    <row r="11" spans="1:57" s="95" customFormat="1" ht="12.75" x14ac:dyDescent="0.2">
      <c r="A11" s="219" t="s">
        <v>472</v>
      </c>
      <c r="B11" s="142" t="str">
        <f>IF(ISERROR(INDEX(ProjectTypeData!$F$2:$F$165,MATCH(Operating!$A11,ProjectTypeData!$B$2:$B$165,0),MATCH(Operating!B$9,ProjectTypeData!$F$1))),"-",INDEX(ProjectTypeData!$F$2:$F$165,MATCH(Operating!$A11,ProjectTypeData!$B$2:$B$165,0),MATCH(Operating!B$9,ProjectTypeData!$F$1)))</f>
        <v>Homes</v>
      </c>
      <c r="C11" s="126">
        <f>IF(ISERROR(INDEX(ProjectTypeData!$E$2:$E$165,MATCH(Operating!$A11,ProjectTypeData!$B$2:$B$165,0),MATCH(Operating!C$9,ProjectTypeData!$E$1))),"-",INDEX(ProjectTypeData!$E$2:$E$165,MATCH(Operating!$A11,ProjectTypeData!$B$2:$B$165,0),MATCH(Operating!C$9,ProjectTypeData!$E$1)))</f>
        <v>80</v>
      </c>
      <c r="D11" s="127" t="str">
        <f>IF(ISERROR(INDEX(ProjectTypeData!$D$2:$D$165,MATCH(Operating!$A11,ProjectTypeData!$B$2:$B$165,0),MATCH(Operating!D$9,ProjectTypeData!$D$1))),"-",INDEX(ProjectTypeData!$D$2:$D$165,MATCH(Operating!$A11,ProjectTypeData!$B$2:$B$165,0),MATCH(Operating!D$9,ProjectTypeData!$D$1)))</f>
        <v>Loan Closing/Construction</v>
      </c>
      <c r="E11" s="115"/>
      <c r="F11" s="128">
        <f>SUMIFS(BalanceSheetData!$J$2:$J$415,BalanceSheetData!$B$2:$B$415,$A11,BalanceSheetData!$I$2:$I$415,"10000")</f>
        <v>0</v>
      </c>
      <c r="G11" s="128">
        <f>SUMIFS(BalanceSheetData!$J$2:$J$415,BalanceSheetData!$B$2:$B$415,$A11,BalanceSheetData!$I$2:$I$415,"10710")</f>
        <v>0</v>
      </c>
      <c r="H11" s="128">
        <f>SUMIFS(BalanceSheetData!$J$2:$J$415,BalanceSheetData!$B$2:$B$415,$A11,BalanceSheetData!$I$2:$I$415,"10700")</f>
        <v>0</v>
      </c>
      <c r="I11" s="129">
        <f>SUMIFS(BalanceSheetData!$J$2:$J$415,BalanceSheetData!$B$2:$B$415,$A11,BalanceSheetData!$I$2:$I$415,"10715")+SUMIFS(BalanceSheetData!$J$2:$J$415,BalanceSheetData!$B$2:$B$415,$A11,BalanceSheetData!$I$2:$I$415,"10720")+SUMIFS(BalanceSheetData!$J$2:$J$415,BalanceSheetData!$B$2:$B$415,$A11,BalanceSheetData!$I$2:$I$415,"19300")</f>
        <v>0</v>
      </c>
      <c r="J11" s="130">
        <f>SUM(E11:I11)</f>
        <v>0</v>
      </c>
      <c r="K11" s="216">
        <f>IF(ISERROR(INDEX(Occupancy!$B$57:$FL$57,1,MATCH(A11,Occupancy!$B$4:$FL$4,0))),"-",INDEX(Occupancy!$B$57:$FL$57,1,MATCH(A11,Occupancy!$B$4:$FL$4,0)))</f>
        <v>0</v>
      </c>
      <c r="L11" s="216">
        <f>IF(ISERROR(INDEX(Occupancy!$B$17:$FL$17,1,MATCH(A11,Occupancy!$B$4:$FL$4,0))),"-",INDEX(Occupancy!$B$17:$FL$17,1,MATCH(A11,Occupancy!$B$4:$FL$4,0)))</f>
        <v>0</v>
      </c>
      <c r="M11" s="113"/>
      <c r="N11" s="113"/>
      <c r="O11" s="113"/>
      <c r="P11" s="119"/>
      <c r="Q11" s="131">
        <f>SUMIFS(IncomeStatementData!$J$2:$J$415,IncomeStatementData!$B$2:$B$415,$A11,IncomeStatementData!$I$2:$I$415,"45001")+SUMIFS(IncomeStatementData!$J$2:$J$415,IncomeStatementData!$B$2:$B$415,$A11,IncomeStatementData!$I$2:$I$415,"45100")+SUMIFS(IncomeStatementData!$J$2:$J$415,IncomeStatementData!$B$2:$B$415,$A11,IncomeStatementData!$I$2:$I$415,"49000")+SUMIFS(IncomeStatementData!$J$2:$J$415,IncomeStatementData!$B$2:$B$415,$A11,IncomeStatementData!$I$2:$I$415,"45200")+SUMIFS(IncomeStatementData!$J$2:$J$415,IncomeStatementData!$B$2:$B$415,$A11,IncomeStatementData!$I$2:$I$415,"45400")+SUMIFS(IncomeStatementData!$J$2:$J$415,IncomeStatementData!$B$2:$B$415,$A11,IncomeStatementData!$I$2:$I$415,"45500")+SUMIFS(IncomeStatementData!$J$2:$J$415,IncomeStatementData!$B$2:$B$415,$A11,IncomeStatementData!$I$2:$I$415,"44100")+SUMIFS(IncomeStatementData!$J$2:$J$415,IncomeStatementData!$B$2:$B$415,$A11,IncomeStatementData!$I$2:$I$415,"42200")</f>
        <v>0</v>
      </c>
      <c r="R11" s="132">
        <f>IF(ISERROR(S11/12*Occupancy!$B$65),"-",S11/12*Occupancy!$B$65)</f>
        <v>0</v>
      </c>
      <c r="S11" s="133">
        <f>SUMIFS(AnnualFinancialData!$L$2:$L$6380,AnnualFinancialData!$B$2:$B$6380,$A11,AnnualFinancialData!$K$2:$K$6380,"45001")+SUMIFS(AnnualFinancialData!$L$2:$L$6380,AnnualFinancialData!$B$2:$B$6380,$A11,AnnualFinancialData!$K$2:$K$6380,"45100")+SUMIFS(AnnualFinancialData!$L$2:$L$6380,AnnualFinancialData!$B$2:$B$6380,$A11,AnnualFinancialData!$K$2:$K$6380,"49000")+SUMIFS(AnnualFinancialData!$L$2:$L$6380,AnnualFinancialData!$B$2:$B$6380,$A11,AnnualFinancialData!$K$2:$K$6380,"45200")+SUMIFS(AnnualFinancialData!$L$2:$L$6380,AnnualFinancialData!$B$2:$B$6380,$A11,AnnualFinancialData!$K$2:$K$6380,"45400")+SUMIFS(AnnualFinancialData!$L$2:$L$6380,AnnualFinancialData!$B$2:$B$6380,$A11,AnnualFinancialData!$K$2:$K$6380,"45500")+SUMIFS(AnnualFinancialData!$L$2:$L$6380,AnnualFinancialData!$B$2:$B$6380,$A11,AnnualFinancialData!$K$2:$K$6380,"44100")+SUMIFS(AnnualFinancialData!$L$2:$L$6380,AnnualFinancialData!$B$2:$B$6380,$A11,AnnualFinancialData!$K$2:$K$6380,"42200")</f>
        <v>0</v>
      </c>
      <c r="T11" s="132">
        <f>IF(ISERROR(IF(Q11="","",Q11/VLOOKUP(Occupancy!$B$65,Occupancy!$B$68:$B$79,1)*12/$C11)),"-",IF(Q11="","",Q11/VLOOKUP(Occupancy!$B$65,Occupancy!$B$68:$B$79,1)*12/$C11))</f>
        <v>0</v>
      </c>
      <c r="U11" s="132">
        <f>IF(ISERROR(IF(R11="","",R11/VLOOKUP(Occupancy!$B$65,Occupancy!$B$68:$B$79,1)*12/$C11)),"-",IF(R11="","",R11/VLOOKUP(Occupancy!$B$65,Occupancy!$B$68:$B$79,1)*12/$C11))</f>
        <v>0</v>
      </c>
      <c r="V11" s="134" t="str">
        <f>IF(ISERROR(INDEX(IncomeStatementData!$P$2:$P$415,MATCH(A11,IncomeStatementData!$B$2:$B$415,0),)),"-",INDEX(IncomeStatementData!$P$2:$P$415,MATCH(A11,IncomeStatementData!$B$2:$B$415,0),))</f>
        <v>-</v>
      </c>
      <c r="W11" s="134" t="str">
        <f>IF(ISERROR(X11/12*Occupancy!$B$65),"-",X11/12*Occupancy!$B$65)</f>
        <v>-</v>
      </c>
      <c r="X11" s="134" t="str">
        <f>IF(ISERROR(INDEX(AnnualFinancialData!$R$2:$R$6380,MATCH(A11,AnnualFinancialData!$B$2:$B$6380,0),)),"-",INDEX(AnnualFinancialData!$R$2:$R$6380,MATCH(A11,AnnualFinancialData!$B$2:$B$6380,0),))</f>
        <v>-</v>
      </c>
      <c r="Y11" s="134" t="str">
        <f>IF(ISERROR(IF(V11="","",V11/VLOOKUP(Occupancy!$B$65,Occupancy!$B$68:$B$79,1)*12/$C11)),"-",IF(V11="","",V11/VLOOKUP(Occupancy!$B$65,Occupancy!$B$68:$B$79,1)*12/$C11))</f>
        <v>-</v>
      </c>
      <c r="Z11" s="134" t="str">
        <f>IF(ISERROR(IF(W11="","",W11/VLOOKUP(Occupancy!$B$65,Occupancy!$B$68:$B$79,1)*12/$C11)),"-",IF(W11="","",W11/VLOOKUP(Occupancy!$B$65,Occupancy!$B$68:$B$79,1)*12/$C11))</f>
        <v>-</v>
      </c>
      <c r="AA11" s="135" t="str">
        <f>IF(ISERROR(V11/Q11),"-",V11/Q11)</f>
        <v>-</v>
      </c>
      <c r="AB11" s="132" t="str">
        <f>IF(ISERROR(Q11-V11),"-",Q11-V11)</f>
        <v>-</v>
      </c>
      <c r="AC11" s="132" t="str">
        <f>IF(ISERROR(R11-W11),"-",R11-W11)</f>
        <v>-</v>
      </c>
      <c r="AD11" s="132" t="str">
        <f>IF(ISERROR(S11-X11),"-",S11-X11)</f>
        <v>-</v>
      </c>
      <c r="AE11" s="132" t="str">
        <f>IF(ISERROR(T11-Y11),"-",T11-Y11)</f>
        <v>-</v>
      </c>
      <c r="AF11" s="132" t="str">
        <f>IF(ISERROR(U11-Z11),"-",U11-Z11)</f>
        <v>-</v>
      </c>
      <c r="AG11" s="136">
        <f>(SUMIFS(PriorQ4BalanceSheet!$J$2:$J$4968,PriorQ4BalanceSheet!$B$2:$B$4968,$A11,PriorQ4BalanceSheet!$I$2:$I$4968,"28150")-SUMIFS(BalanceSheetData!$J$2:$J$415,BalanceSheetData!$B$2:$B$415,$A11,BalanceSheetData!$I$2:$I$415,"28150"))+(SUMIFS(PriorQ4BalanceSheet!$J$2:$J$4968,PriorQ4BalanceSheet!$B$2:$B$4968,$A11,PriorQ4BalanceSheet!$I$2:$I$4968,"28151")-SUMIFS(BalanceSheetData!$J$2:$J$415,BalanceSheetData!$B$2:$B$415,$A11,BalanceSheetData!$I$2:$I$415,"28151"))+(SUMIFS(PriorQ4BalanceSheet!$J$2:$J$4968,PriorQ4BalanceSheet!$B$2:$B$4968,$A11,PriorQ4BalanceSheet!$I$2:$I$4968,"28152")-SUMIFS(BalanceSheetData!$J$2:$J$415,BalanceSheetData!$B$2:$B$415,$A11,BalanceSheetData!$I$2:$I$415,"28152"))+(SUMIFS(PriorQ4BalanceSheet!$J$2:$J$4968,PriorQ4BalanceSheet!$B$2:$B$4968,$A11,PriorQ4BalanceSheet!$I$2:$I$4968,"28153")-SUMIFS(BalanceSheetData!$J$2:$J$415,BalanceSheetData!$B$2:$B$415,$A11,BalanceSheetData!$I$2:$I$415,"28153"))+(SUMIFS(PriorQ4BalanceSheet!$J$2:$J$4968,PriorQ4BalanceSheet!$B$2:$B$4968,$A11,PriorQ4BalanceSheet!$I$2:$I$4968,"28155")-SUMIFS(BalanceSheetData!$J$2:$J$415,BalanceSheetData!$B$2:$B$415,$A11,BalanceSheetData!$I$2:$I$415,"28155"))+(SUMIFS(PriorQ4BalanceSheet!$J$2:$J$4968,PriorQ4BalanceSheet!$B$2:$B$4968,$A11,PriorQ4BalanceSheet!$I$2:$I$4968,"28156")-SUMIFS(BalanceSheetData!$J$2:$J$415,BalanceSheetData!$B$2:$B$415,$A11,BalanceSheetData!$I$2:$I$415,"28156"))+(SUMIFS(PriorQ4BalanceSheet!$J$2:$J$4968,PriorQ4BalanceSheet!$B$2:$B$4968,$A11,PriorQ4BalanceSheet!$I$2:$I$4968,"28157")-SUMIFS(BalanceSheetData!$J$2:$J$415,BalanceSheetData!$B$2:$B$415,$A11,BalanceSheetData!$I$2:$I$415,"28157"))+(SUMIFS(PriorQ4BalanceSheet!$J$2:$J$4968,PriorQ4BalanceSheet!$B$2:$B$4968,$A11,PriorQ4BalanceSheet!$I$2:$I$4968,"28158")-SUMIFS(BalanceSheetData!$J$2:$J$415,BalanceSheetData!$B$2:$B$415,$A11,BalanceSheetData!$I$2:$I$415,"28158"))+(SUMIFS(PriorQ4BalanceSheet!$J$2:$J$4968,PriorQ4BalanceSheet!$B$2:$B$4968,$A11,PriorQ4BalanceSheet!$I$2:$I$4968,"28200")-SUMIFS(BalanceSheetData!$J$2:$J$415,BalanceSheetData!$B$2:$B$415,$A11,BalanceSheetData!$I$2:$I$415,"28200"))+(SUMIFS(PriorQ4BalanceSheet!$J$2:$J$4968,PriorQ4BalanceSheet!$B$2:$B$4968,$A11,PriorQ4BalanceSheet!$I$2:$I$4968,"28201")-SUMIFS(BalanceSheetData!$J$2:$J$415,BalanceSheetData!$B$2:$B$415,$A11,BalanceSheetData!$I$2:$I$415,"28201"))+SUMIFS(IncomeStatementData!$J$2:$J$415,IncomeStatementData!$B$2:$B$415,$A11,IncomeStatementData!$I$2:$I$415,"62020")+SUMIFS(IncomeStatementData!$J$2:$J$415,IncomeStatementData!$B$2:$B$415,$A11,IncomeStatementData!$I$2:$I$415,"62021")+SUMIFS(IncomeStatementData!$J$2:$J$415,IncomeStatementData!$B$2:$B$415,$A11,IncomeStatementData!$I$2:$I$415,"62022")+SUMIFS(IncomeStatementData!$J$2:$J$415,IncomeStatementData!$B$2:$B$415,$A11,IncomeStatementData!$I$2:$I$415,"62400")</f>
        <v>0</v>
      </c>
      <c r="AH11" s="134" t="str">
        <f>IF((ISERROR(INDEX(ECRDCRMustPayDebtData!$E$2:$E11,MATCH(A11,ECRDCRMustPayDebtData!$B$2:$B11,0),)))/12*Occupancy!$B$65,"-",INDEX(ECRDCRMustPayDebtData!$E$2:$E11,MATCH(A11,ECRDCRMustPayDebtData!$B$2:$B11,0),)/12*Occupancy!$B$65)</f>
        <v>-</v>
      </c>
      <c r="AI11" s="136" t="str">
        <f>IF(ISERROR(INDEX(AnnualMustPayDebtData!$D$2:$D$75,MATCH(A11,AnnualMustPayDebtData!$E$2:$E$75,0),)),"-",INDEX(AnnualMustPayDebtData!$D$2:$D$75,MATCH(A11,AnnualMustPayDebtData!$E$2:$E$75,0),))</f>
        <v>-</v>
      </c>
      <c r="AJ11" s="134">
        <f>IF(ISERROR(IF(AG11="","",AG11/VLOOKUP(Occupancy!$B$65,Occupancy!$B$68:$B$79,1)*12/$C11)),"-",IF(AG11="","",AG11/VLOOKUP(Occupancy!$B$65,Occupancy!$B$68:$B$79,1)*12/$C11))</f>
        <v>0</v>
      </c>
      <c r="AK11" s="134" t="str">
        <f>IF(ISERROR(IF(AH11="","",AH11/VLOOKUP(Occupancy!$B$65,Occupancy!$B$68:$B$79,1)*12/$C11)),"-",IF(AH11="","",AH11/VLOOKUP(Occupancy!$B$65,Occupancy!$B$68:$B$79,1)*12/$C11))</f>
        <v>-</v>
      </c>
      <c r="AL11" s="133">
        <f>SUMIFS(PriorQ4BalanceSheet!$J$2:$J$4968,PriorQ4BalanceSheet!$B$2:$B$4968,$A11,PriorQ4BalanceSheet!$I$2:$I$4968,"10710")-SUMIFS(BalanceSheetData!$J$2:$J$415,BalanceSheetData!$B$2:$B$415,$A11,BalanceSheetData!$I$2:$I$415,"10710")</f>
        <v>0</v>
      </c>
      <c r="AM11" s="132" t="str">
        <f>IF(ISERROR(AN11/12*Occupancy!$B$65),"-",AN11/12*Occupancy!$B$65)</f>
        <v>-</v>
      </c>
      <c r="AN11" s="133" t="str">
        <f>IF(ISERROR(INDEX(ReserveData!$B$2:$B$2239,MATCH($A11,ReserveData!$A$2:$A$2250,0),0)),"-",INDEX(ReserveData!$B$2:$B2250,MATCH($A11,ReserveData!$A$2:$A$2250,0),0))</f>
        <v>-</v>
      </c>
      <c r="AO11" s="132" t="str">
        <f>IF(ISERROR($AK11/$C11),"-",$AK11/$C11)</f>
        <v>-</v>
      </c>
      <c r="AP11" s="132">
        <f>IF(ISERROR($AL11/$C11),"-",$AL11/$C11)</f>
        <v>0</v>
      </c>
      <c r="AQ11" s="136">
        <f>SUMIFS(IncomeStatementData!$J$2:$J$415,IncomeStatementData!$B$2:$B$415,$A11,IncomeStatementData!$I$2:$I$415,"59001")</f>
        <v>0</v>
      </c>
      <c r="AR11" s="134">
        <f>IF(ISERROR(AS11/12*Occupancy!$B$65),"-",AS11/12*Occupancy!$B$65)</f>
        <v>0</v>
      </c>
      <c r="AS11" s="136">
        <f>SUMIFS(AnnualFinancialData!$L$2:$L$6380,AnnualFinancialData!$B$2:$B$6380,$A11,AnnualFinancialData!$K$2:$K$6380,"59001")</f>
        <v>0</v>
      </c>
      <c r="AT11" s="134">
        <f>IF(ISERROR(IF(AQ11="","",AQ11/VLOOKUP(Occupancy!$B$65,Occupancy!$B$68:$B$79,1)*12/$C11)),"-",IF(AQ11="","",AQ11/VLOOKUP(Occupancy!$B$65,Occupancy!$B$68:$B$79,1)*12/$C11))</f>
        <v>0</v>
      </c>
      <c r="AU11" s="134">
        <f>IF(ISERROR(IF(AR11="","",AR11/VLOOKUP(Occupancy!$B$65,Occupancy!$B$68:$B$79,1)*12/$C11)),"-",IF(AR11="","",AR11/VLOOKUP(Occupancy!$B$65,Occupancy!$B$68:$B$79,1)*12/$C11))</f>
        <v>0</v>
      </c>
      <c r="AV11" s="133">
        <f>SUMIFS(IncomeStatementData!$J$2:$J$415,IncomeStatementData!$B$2:$B$415,$A11,IncomeStatementData!$I$2:$I$415,"66310")+SUMIFS(IncomeStatementData!$J$2:$J$415,IncomeStatementData!$B$2:$B$415,$A11,IncomeStatementData!$I$2:$I$415,"66202")</f>
        <v>0</v>
      </c>
      <c r="AW11" s="132">
        <f>IF(ISERROR(AX11/12*Occupancy!$B$65),"-",AX11/12*Occupancy!$B$65)</f>
        <v>0</v>
      </c>
      <c r="AX11" s="133">
        <f>SUMIFS(AnnualFinancialData!$L$2:$L$6380,AnnualFinancialData!$B$2:$B$6380,$A11,AnnualFinancialData!$K$2:$K$6380,"66310")+SUMIFS(AnnualFinancialData!$L$2:$L$6380,AnnualFinancialData!$B$2:$B$6380,$A11,AnnualFinancialData!$K$2:$K$6380,"66202")</f>
        <v>0</v>
      </c>
      <c r="AY11" s="132">
        <f>IF(ISERROR(IF(AV11="","",AV11/VLOOKUP(Occupancy!$B$65,Occupancy!$B$68:$B$79,1)*12/$C11)),"-",IF(AV11="","",AV11/VLOOKUP(Occupancy!$B$65,Occupancy!$B$68:$B$79,1)*12/$C11))</f>
        <v>0</v>
      </c>
      <c r="AZ11" s="132">
        <f>IF(ISERROR(IF(AW11="","",AW11/VLOOKUP(Occupancy!$B$65,Occupancy!$B$68:$B$79,1)*12/$C11)),"-",IF(AW11="","",AW11/VLOOKUP(Occupancy!$B$65,Occupancy!$B$68:$B$79,1)*12/$C11))</f>
        <v>0</v>
      </c>
      <c r="BA11" s="137" t="str">
        <f>IF(ISERROR(AB11-AG11-AL11-AQ11-AV11),"-",AB11-AG11-AL11-AQ11-AV11)</f>
        <v>-</v>
      </c>
      <c r="BB11" s="137" t="str">
        <f>IF(ISERROR(AC11-AH11-AM11-AR11-AW11),"-",AC11-AH11-AM11-AR11-AW11)</f>
        <v>-</v>
      </c>
      <c r="BC11" s="137" t="str">
        <f>IF(ISERROR(AD11-AI11-AN11-AS11-AX11),"-",AD11-AI11-AN11-AS11-AX11)</f>
        <v>-</v>
      </c>
      <c r="BD11" s="137" t="str">
        <f>IF(ISERROR(AE11-AJ11-AO11-AT11-AY11),"-",AE11-AJ11-AO11-AT11-AY11)</f>
        <v>-</v>
      </c>
      <c r="BE11" s="138" t="str">
        <f>IF(ISERROR(IF(BB11="","",BB11/VLOOKUP(Occupancy!$B$65,Occupancy!$B$68:$B$79,1)*12/$C11)),"-",IF(BB11="","",BB11/VLOOKUP(Occupancy!$B$65,Occupancy!$B$68:$B$79,1)*12/$C11))</f>
        <v>-</v>
      </c>
    </row>
    <row r="12" spans="1:57" s="95" customFormat="1" ht="12.75" x14ac:dyDescent="0.2">
      <c r="A12" s="219" t="s">
        <v>474</v>
      </c>
      <c r="B12" s="142" t="str">
        <f>IF(ISERROR(INDEX(ProjectTypeData!$F$2:$F$165,MATCH(Operating!$A12,ProjectTypeData!$B$2:$B$165,0),MATCH(Operating!B$9,ProjectTypeData!$F$1))),"-",INDEX(ProjectTypeData!$F$2:$F$165,MATCH(Operating!$A12,ProjectTypeData!$B$2:$B$165,0),MATCH(Operating!B$9,ProjectTypeData!$F$1)))</f>
        <v>Homes</v>
      </c>
      <c r="C12" s="126">
        <f>IF(ISERROR(INDEX(ProjectTypeData!$E$2:$E$165,MATCH(Operating!$A12,ProjectTypeData!$B$2:$B$165,0),MATCH(Operating!C$9,ProjectTypeData!$E$1))),"-",INDEX(ProjectTypeData!$E$2:$E$165,MATCH(Operating!$A12,ProjectTypeData!$B$2:$B$165,0),MATCH(Operating!C$9,ProjectTypeData!$E$1)))</f>
        <v>0</v>
      </c>
      <c r="D12" s="127" t="str">
        <f>IF(ISERROR(INDEX(ProjectTypeData!$D$2:$D$165,MATCH(Operating!$A12,ProjectTypeData!$B$2:$B$165,0),MATCH(Operating!D$9,ProjectTypeData!$D$1))),"-",INDEX(ProjectTypeData!$D$2:$D$165,MATCH(Operating!$A12,ProjectTypeData!$B$2:$B$165,0),MATCH(Operating!D$9,ProjectTypeData!$D$1)))</f>
        <v>Pending Business Committee Approval</v>
      </c>
      <c r="E12" s="115"/>
      <c r="F12" s="128">
        <f>SUMIFS(BalanceSheetData!$J$2:$J$415,BalanceSheetData!$B$2:$B$415,$A12,BalanceSheetData!$I$2:$I$415,"10000")</f>
        <v>0</v>
      </c>
      <c r="G12" s="128">
        <f>SUMIFS(BalanceSheetData!$J$2:$J$415,BalanceSheetData!$B$2:$B$415,$A12,BalanceSheetData!$I$2:$I$415,"10710")</f>
        <v>0</v>
      </c>
      <c r="H12" s="128">
        <f>SUMIFS(BalanceSheetData!$J$2:$J$415,BalanceSheetData!$B$2:$B$415,$A12,BalanceSheetData!$I$2:$I$415,"10700")</f>
        <v>0</v>
      </c>
      <c r="I12" s="129">
        <f>SUMIFS(BalanceSheetData!$J$2:$J$415,BalanceSheetData!$B$2:$B$415,$A12,BalanceSheetData!$I$2:$I$415,"10715")+SUMIFS(BalanceSheetData!$J$2:$J$415,BalanceSheetData!$B$2:$B$415,$A12,BalanceSheetData!$I$2:$I$415,"10720")+SUMIFS(BalanceSheetData!$J$2:$J$415,BalanceSheetData!$B$2:$B$415,$A12,BalanceSheetData!$I$2:$I$415,"19300")</f>
        <v>0</v>
      </c>
      <c r="J12" s="130">
        <f t="shared" ref="J12:J75" si="0">SUM(E12:I12)</f>
        <v>0</v>
      </c>
      <c r="K12" s="216">
        <f>IF(ISERROR(INDEX(Occupancy!$B$57:$FL$57,1,MATCH(A12,Occupancy!$B$4:$FL$4,0))),"-",INDEX(Occupancy!$B$57:$FL$57,1,MATCH(A12,Occupancy!$B$4:$FL$4,0)))</f>
        <v>0</v>
      </c>
      <c r="L12" s="216">
        <f>IF(ISERROR(INDEX(Occupancy!$B$17:$FL$17,1,MATCH(A12,Occupancy!$B$4:$FL$4,0))),"-",INDEX(Occupancy!$B$17:$FL$17,1,MATCH(A12,Occupancy!$B$4:$FL$4,0)))</f>
        <v>0</v>
      </c>
      <c r="M12" s="113"/>
      <c r="N12" s="113"/>
      <c r="O12" s="113"/>
      <c r="P12" s="119"/>
      <c r="Q12" s="131">
        <f>SUMIFS(IncomeStatementData!$J$2:$J$415,IncomeStatementData!$B$2:$B$415,$A12,IncomeStatementData!$I$2:$I$415,"45001")+SUMIFS(IncomeStatementData!$J$2:$J$415,IncomeStatementData!$B$2:$B$415,$A12,IncomeStatementData!$I$2:$I$415,"45100")+SUMIFS(IncomeStatementData!$J$2:$J$415,IncomeStatementData!$B$2:$B$415,$A12,IncomeStatementData!$I$2:$I$415,"49000")+SUMIFS(IncomeStatementData!$J$2:$J$415,IncomeStatementData!$B$2:$B$415,$A12,IncomeStatementData!$I$2:$I$415,"45200")+SUMIFS(IncomeStatementData!$J$2:$J$415,IncomeStatementData!$B$2:$B$415,$A12,IncomeStatementData!$I$2:$I$415,"45400")+SUMIFS(IncomeStatementData!$J$2:$J$415,IncomeStatementData!$B$2:$B$415,$A12,IncomeStatementData!$I$2:$I$415,"45500")+SUMIFS(IncomeStatementData!$J$2:$J$415,IncomeStatementData!$B$2:$B$415,$A12,IncomeStatementData!$I$2:$I$415,"44100")+SUMIFS(IncomeStatementData!$J$2:$J$415,IncomeStatementData!$B$2:$B$415,$A12,IncomeStatementData!$I$2:$I$415,"42200")</f>
        <v>0</v>
      </c>
      <c r="R12" s="132">
        <f>IF(ISERROR(S12/12*Occupancy!$B$65),"-",S12/12*Occupancy!$B$65)</f>
        <v>0</v>
      </c>
      <c r="S12" s="133">
        <f>SUMIFS(AnnualFinancialData!$L$2:$L$6380,AnnualFinancialData!$B$2:$B$6380,$A12,AnnualFinancialData!$K$2:$K$6380,"45001")+SUMIFS(AnnualFinancialData!$L$2:$L$6380,AnnualFinancialData!$B$2:$B$6380,$A12,AnnualFinancialData!$K$2:$K$6380,"45100")+SUMIFS(AnnualFinancialData!$L$2:$L$6380,AnnualFinancialData!$B$2:$B$6380,$A12,AnnualFinancialData!$K$2:$K$6380,"49000")+SUMIFS(AnnualFinancialData!$L$2:$L$6380,AnnualFinancialData!$B$2:$B$6380,$A12,AnnualFinancialData!$K$2:$K$6380,"45200")+SUMIFS(AnnualFinancialData!$L$2:$L$6380,AnnualFinancialData!$B$2:$B$6380,$A12,AnnualFinancialData!$K$2:$K$6380,"45400")+SUMIFS(AnnualFinancialData!$L$2:$L$6380,AnnualFinancialData!$B$2:$B$6380,$A12,AnnualFinancialData!$K$2:$K$6380,"45500")+SUMIFS(AnnualFinancialData!$L$2:$L$6380,AnnualFinancialData!$B$2:$B$6380,$A12,AnnualFinancialData!$K$2:$K$6380,"44100")+SUMIFS(AnnualFinancialData!$L$2:$L$6380,AnnualFinancialData!$B$2:$B$6380,$A12,AnnualFinancialData!$K$2:$K$6380,"42200")</f>
        <v>0</v>
      </c>
      <c r="T12" s="132" t="str">
        <f>IF(ISERROR(IF(Q12="","",Q12/VLOOKUP(Occupancy!$B$65,Occupancy!$B$68:$B$79,1)*12/$C12)),"-",IF(Q12="","",Q12/VLOOKUP(Occupancy!$B$65,Occupancy!$B$68:$B$79,1)*12/$C12))</f>
        <v>-</v>
      </c>
      <c r="U12" s="132" t="str">
        <f>IF(ISERROR(IF(R12="","",R12/VLOOKUP(Occupancy!$B$65,Occupancy!$B$68:$B$79,1)*12/$C12)),"-",IF(R12="","",R12/VLOOKUP(Occupancy!$B$65,Occupancy!$B$68:$B$79,1)*12/$C12))</f>
        <v>-</v>
      </c>
      <c r="V12" s="134" t="str">
        <f>IF(ISERROR(INDEX(IncomeStatementData!$P$2:$P$415,MATCH(A12,IncomeStatementData!$B$2:$B$415,0),)),"-",INDEX(IncomeStatementData!$P$2:$P$415,MATCH(A12,IncomeStatementData!$B$2:$B$415,0),))</f>
        <v>-</v>
      </c>
      <c r="W12" s="134" t="str">
        <f>IF(ISERROR(X12/12*Occupancy!$B$65),"-",X12/12*Occupancy!$B$65)</f>
        <v>-</v>
      </c>
      <c r="X12" s="134" t="str">
        <f>IF(ISERROR(INDEX(AnnualFinancialData!$R$2:$R$6380,MATCH(A12,AnnualFinancialData!$B$2:$B$6380,0),)),"-",INDEX(AnnualFinancialData!$R$2:$R$6380,MATCH(A12,AnnualFinancialData!$B$2:$B$6380,0),))</f>
        <v>-</v>
      </c>
      <c r="Y12" s="134" t="str">
        <f>IF(ISERROR(IF(V12="","",V12/VLOOKUP(Occupancy!$B$65,Occupancy!$B$68:$B$79,1)*12/$C12)),"-",IF(V12="","",V12/VLOOKUP(Occupancy!$B$65,Occupancy!$B$68:$B$79,1)*12/$C12))</f>
        <v>-</v>
      </c>
      <c r="Z12" s="134" t="str">
        <f>IF(ISERROR(IF(W12="","",W12/VLOOKUP(Occupancy!$B$65,Occupancy!$B$68:$B$79,1)*12/$C12)),"-",IF(W12="","",W12/VLOOKUP(Occupancy!$B$65,Occupancy!$B$68:$B$79,1)*12/$C12))</f>
        <v>-</v>
      </c>
      <c r="AA12" s="135" t="str">
        <f t="shared" ref="AA12:AA75" si="1">IF(ISERROR(V12/Q12),"-",V12/Q12)</f>
        <v>-</v>
      </c>
      <c r="AB12" s="132" t="str">
        <f t="shared" ref="AB12:AB75" si="2">IF(ISERROR(Q12-V12),"-",Q12-V12)</f>
        <v>-</v>
      </c>
      <c r="AC12" s="132" t="str">
        <f t="shared" ref="AC12:AC75" si="3">IF(ISERROR(R12-W12),"-",R12-W12)</f>
        <v>-</v>
      </c>
      <c r="AD12" s="132" t="str">
        <f t="shared" ref="AD12:AD75" si="4">IF(ISERROR(S12-X12),"-",S12-X12)</f>
        <v>-</v>
      </c>
      <c r="AE12" s="132" t="str">
        <f t="shared" ref="AE12:AE75" si="5">IF(ISERROR(T12-Y12),"-",T12-Y12)</f>
        <v>-</v>
      </c>
      <c r="AF12" s="132" t="str">
        <f t="shared" ref="AF12:AF75" si="6">IF(ISERROR(U12-Z12),"-",U12-Z12)</f>
        <v>-</v>
      </c>
      <c r="AG12" s="136">
        <f>(SUMIFS(PriorQ4BalanceSheet!$J$2:$J$4968,PriorQ4BalanceSheet!$B$2:$B$4968,$A12,PriorQ4BalanceSheet!$I$2:$I$4968,"28150")-SUMIFS(BalanceSheetData!$J$2:$J$415,BalanceSheetData!$B$2:$B$415,$A12,BalanceSheetData!$I$2:$I$415,"28150"))+(SUMIFS(PriorQ4BalanceSheet!$J$2:$J$4968,PriorQ4BalanceSheet!$B$2:$B$4968,$A12,PriorQ4BalanceSheet!$I$2:$I$4968,"28151")-SUMIFS(BalanceSheetData!$J$2:$J$415,BalanceSheetData!$B$2:$B$415,$A12,BalanceSheetData!$I$2:$I$415,"28151"))+(SUMIFS(PriorQ4BalanceSheet!$J$2:$J$4968,PriorQ4BalanceSheet!$B$2:$B$4968,$A12,PriorQ4BalanceSheet!$I$2:$I$4968,"28152")-SUMIFS(BalanceSheetData!$J$2:$J$415,BalanceSheetData!$B$2:$B$415,$A12,BalanceSheetData!$I$2:$I$415,"28152"))+(SUMIFS(PriorQ4BalanceSheet!$J$2:$J$4968,PriorQ4BalanceSheet!$B$2:$B$4968,$A12,PriorQ4BalanceSheet!$I$2:$I$4968,"28153")-SUMIFS(BalanceSheetData!$J$2:$J$415,BalanceSheetData!$B$2:$B$415,$A12,BalanceSheetData!$I$2:$I$415,"28153"))+(SUMIFS(PriorQ4BalanceSheet!$J$2:$J$4968,PriorQ4BalanceSheet!$B$2:$B$4968,$A12,PriorQ4BalanceSheet!$I$2:$I$4968,"28155")-SUMIFS(BalanceSheetData!$J$2:$J$415,BalanceSheetData!$B$2:$B$415,$A12,BalanceSheetData!$I$2:$I$415,"28155"))+(SUMIFS(PriorQ4BalanceSheet!$J$2:$J$4968,PriorQ4BalanceSheet!$B$2:$B$4968,$A12,PriorQ4BalanceSheet!$I$2:$I$4968,"28156")-SUMIFS(BalanceSheetData!$J$2:$J$415,BalanceSheetData!$B$2:$B$415,$A12,BalanceSheetData!$I$2:$I$415,"28156"))+(SUMIFS(PriorQ4BalanceSheet!$J$2:$J$4968,PriorQ4BalanceSheet!$B$2:$B$4968,$A12,PriorQ4BalanceSheet!$I$2:$I$4968,"28157")-SUMIFS(BalanceSheetData!$J$2:$J$415,BalanceSheetData!$B$2:$B$415,$A12,BalanceSheetData!$I$2:$I$415,"28157"))+(SUMIFS(PriorQ4BalanceSheet!$J$2:$J$4968,PriorQ4BalanceSheet!$B$2:$B$4968,$A12,PriorQ4BalanceSheet!$I$2:$I$4968,"28158")-SUMIFS(BalanceSheetData!$J$2:$J$415,BalanceSheetData!$B$2:$B$415,$A12,BalanceSheetData!$I$2:$I$415,"28158"))+(SUMIFS(PriorQ4BalanceSheet!$J$2:$J$4968,PriorQ4BalanceSheet!$B$2:$B$4968,$A12,PriorQ4BalanceSheet!$I$2:$I$4968,"28200")-SUMIFS(BalanceSheetData!$J$2:$J$415,BalanceSheetData!$B$2:$B$415,$A12,BalanceSheetData!$I$2:$I$415,"28200"))+(SUMIFS(PriorQ4BalanceSheet!$J$2:$J$4968,PriorQ4BalanceSheet!$B$2:$B$4968,$A12,PriorQ4BalanceSheet!$I$2:$I$4968,"28201")-SUMIFS(BalanceSheetData!$J$2:$J$415,BalanceSheetData!$B$2:$B$415,$A12,BalanceSheetData!$I$2:$I$415,"28201"))+SUMIFS(IncomeStatementData!$J$2:$J$415,IncomeStatementData!$B$2:$B$415,$A12,IncomeStatementData!$I$2:$I$415,"62020")+SUMIFS(IncomeStatementData!$J$2:$J$415,IncomeStatementData!$B$2:$B$415,$A12,IncomeStatementData!$I$2:$I$415,"62021")+SUMIFS(IncomeStatementData!$J$2:$J$415,IncomeStatementData!$B$2:$B$415,$A12,IncomeStatementData!$I$2:$I$415,"62022")+SUMIFS(IncomeStatementData!$J$2:$J$415,IncomeStatementData!$B$2:$B$415,$A12,IncomeStatementData!$I$2:$I$415,"62400")</f>
        <v>0</v>
      </c>
      <c r="AH12" s="134" t="str">
        <f>IF((ISERROR(INDEX(ECRDCRMustPayDebtData!$E$2:$E12,MATCH(A12,ECRDCRMustPayDebtData!$B$2:$B12,0),)))/12*Occupancy!$B$65,"-",INDEX(ECRDCRMustPayDebtData!$E$2:$E12,MATCH(A12,ECRDCRMustPayDebtData!$B$2:$B12,0),)/12*Occupancy!$B$65)</f>
        <v>-</v>
      </c>
      <c r="AI12" s="136" t="str">
        <f>IF(ISERROR(INDEX(AnnualMustPayDebtData!$D$2:$D$75,MATCH(A12,AnnualMustPayDebtData!$E$2:$E$75,0),)),"-",INDEX(AnnualMustPayDebtData!$D$2:$D$75,MATCH(A12,AnnualMustPayDebtData!$E$2:$E$75,0),))</f>
        <v>-</v>
      </c>
      <c r="AJ12" s="134" t="str">
        <f>IF(ISERROR(IF(AG12="","",AG12/VLOOKUP(Occupancy!$B$65,Occupancy!$B$68:$B$79,1)*12/$C12)),"-",IF(AG12="","",AG12/VLOOKUP(Occupancy!$B$65,Occupancy!$B$68:$B$79,1)*12/$C12))</f>
        <v>-</v>
      </c>
      <c r="AK12" s="134" t="str">
        <f>IF(ISERROR(IF(AH12="","",AH12/VLOOKUP(Occupancy!$B$65,Occupancy!$B$68:$B$79,1)*12/$C12)),"-",IF(AH12="","",AH12/VLOOKUP(Occupancy!$B$65,Occupancy!$B$68:$B$79,1)*12/$C12))</f>
        <v>-</v>
      </c>
      <c r="AL12" s="133">
        <f>SUMIFS(PriorQ4BalanceSheet!$J$2:$J$4968,PriorQ4BalanceSheet!$B$2:$B$4968,$A12,PriorQ4BalanceSheet!$I$2:$I$4968,"10710")-SUMIFS(BalanceSheetData!$J$2:$J$415,BalanceSheetData!$B$2:$B$415,$A12,BalanceSheetData!$I$2:$I$415,"10710")</f>
        <v>0</v>
      </c>
      <c r="AM12" s="132" t="str">
        <f>IF(ISERROR(AN12/12*Occupancy!$B$65),"-",AN12/12*Occupancy!$B$65)</f>
        <v>-</v>
      </c>
      <c r="AN12" s="133" t="str">
        <f>IF(ISERROR(INDEX(ReserveData!$B$2:$B$2239,MATCH($A12,ReserveData!$A$2:$A$2250,0),0)),"-",INDEX(ReserveData!$B$2:$B2251,MATCH($A12,ReserveData!$A$2:$A$2250,0),0))</f>
        <v>-</v>
      </c>
      <c r="AO12" s="132" t="str">
        <f t="shared" ref="AO12:AO75" si="7">IF(ISERROR($AK12/$C12),"-",$AK12/$C12)</f>
        <v>-</v>
      </c>
      <c r="AP12" s="132" t="str">
        <f t="shared" ref="AP12:AP75" si="8">IF(ISERROR($AL12/$C12),"-",$AL12/$C12)</f>
        <v>-</v>
      </c>
      <c r="AQ12" s="136">
        <f>SUMIFS(IncomeStatementData!$J$2:$J$415,IncomeStatementData!$B$2:$B$415,$A12,IncomeStatementData!$I$2:$I$415,"59001")</f>
        <v>0</v>
      </c>
      <c r="AR12" s="134">
        <f>IF(ISERROR(AS12/12*Occupancy!$B$65),"-",AS12/12*Occupancy!$B$65)</f>
        <v>0</v>
      </c>
      <c r="AS12" s="136">
        <f>SUMIFS(AnnualFinancialData!$L$2:$L$6380,AnnualFinancialData!$B$2:$B$6380,$A12,AnnualFinancialData!$K$2:$K$6380,"59001")</f>
        <v>0</v>
      </c>
      <c r="AT12" s="134" t="str">
        <f>IF(ISERROR(IF(AQ12="","",AQ12/VLOOKUP(Occupancy!$B$65,Occupancy!$B$68:$B$79,1)*12/$C12)),"-",IF(AQ12="","",AQ12/VLOOKUP(Occupancy!$B$65,Occupancy!$B$68:$B$79,1)*12/$C12))</f>
        <v>-</v>
      </c>
      <c r="AU12" s="134" t="str">
        <f>IF(ISERROR(IF(AR12="","",AR12/VLOOKUP(Occupancy!$B$65,Occupancy!$B$68:$B$79,1)*12/$C12)),"-",IF(AR12="","",AR12/VLOOKUP(Occupancy!$B$65,Occupancy!$B$68:$B$79,1)*12/$C12))</f>
        <v>-</v>
      </c>
      <c r="AV12" s="133">
        <f>SUMIFS(IncomeStatementData!$J$2:$J$415,IncomeStatementData!$B$2:$B$415,$A12,IncomeStatementData!$I$2:$I$415,"66310")+SUMIFS(IncomeStatementData!$J$2:$J$415,IncomeStatementData!$B$2:$B$415,$A12,IncomeStatementData!$I$2:$I$415,"66202")</f>
        <v>0</v>
      </c>
      <c r="AW12" s="132">
        <f>IF(ISERROR(AX12/12*Occupancy!$B$65),"-",AX12/12*Occupancy!$B$65)</f>
        <v>0</v>
      </c>
      <c r="AX12" s="133">
        <f>SUMIFS(AnnualFinancialData!$L$2:$L$6380,AnnualFinancialData!$B$2:$B$6380,$A12,AnnualFinancialData!$K$2:$K$6380,"66310")+SUMIFS(AnnualFinancialData!$L$2:$L$6380,AnnualFinancialData!$B$2:$B$6380,$A12,AnnualFinancialData!$K$2:$K$6380,"66202")</f>
        <v>0</v>
      </c>
      <c r="AY12" s="132" t="str">
        <f>IF(ISERROR(IF(AV12="","",AV12/VLOOKUP(Occupancy!$B$65,Occupancy!$B$68:$B$79,1)*12/$C12)),"-",IF(AV12="","",AV12/VLOOKUP(Occupancy!$B$65,Occupancy!$B$68:$B$79,1)*12/$C12))</f>
        <v>-</v>
      </c>
      <c r="AZ12" s="132" t="str">
        <f>IF(ISERROR(IF(AW12="","",AW12/VLOOKUP(Occupancy!$B$65,Occupancy!$B$68:$B$79,1)*12/$C12)),"-",IF(AW12="","",AW12/VLOOKUP(Occupancy!$B$65,Occupancy!$B$68:$B$79,1)*12/$C12))</f>
        <v>-</v>
      </c>
      <c r="BA12" s="137" t="str">
        <f t="shared" ref="BA12:BA75" si="9">IF(ISERROR(AB12-AG12-AL12-AQ12-AV12),"-",AB12-AG12-AL12-AQ12-AV12)</f>
        <v>-</v>
      </c>
      <c r="BB12" s="137" t="str">
        <f t="shared" ref="BB12:BB75" si="10">IF(ISERROR(AC12-AH12-AM12-AR12-AW12),"-",AC12-AH12-AM12-AR12-AW12)</f>
        <v>-</v>
      </c>
      <c r="BC12" s="137" t="str">
        <f t="shared" ref="BC12:BC75" si="11">IF(ISERROR(AD12-AI12-AN12-AS12-AX12),"-",AD12-AI12-AN12-AS12-AX12)</f>
        <v>-</v>
      </c>
      <c r="BD12" s="137" t="str">
        <f t="shared" ref="BD12:BD75" si="12">IF(ISERROR(AE12-AJ12-AO12-AT12-AY12),"-",AE12-AJ12-AO12-AT12-AY12)</f>
        <v>-</v>
      </c>
      <c r="BE12" s="138" t="str">
        <f>IF(ISERROR(IF(BB12="","",BB12/VLOOKUP(Occupancy!$B$65,Occupancy!$B$68:$B$79,1)*12/$C12)),"-",IF(BB12="","",BB12/VLOOKUP(Occupancy!$B$65,Occupancy!$B$68:$B$79,1)*12/$C12))</f>
        <v>-</v>
      </c>
    </row>
    <row r="13" spans="1:57" s="95" customFormat="1" ht="12.75" x14ac:dyDescent="0.2">
      <c r="A13" s="219" t="s">
        <v>478</v>
      </c>
      <c r="B13" s="142" t="str">
        <f>IF(ISERROR(INDEX(ProjectTypeData!$F$2:$F$165,MATCH(Operating!$A13,ProjectTypeData!$B$2:$B$165,0),MATCH(Operating!B$9,ProjectTypeData!$F$1))),"-",INDEX(ProjectTypeData!$F$2:$F$165,MATCH(Operating!$A13,ProjectTypeData!$B$2:$B$165,0),MATCH(Operating!B$9,ProjectTypeData!$F$1)))</f>
        <v>Homes</v>
      </c>
      <c r="C13" s="126">
        <f>IF(ISERROR(INDEX(ProjectTypeData!$E$2:$E$165,MATCH(Operating!$A13,ProjectTypeData!$B$2:$B$165,0),MATCH(Operating!C$9,ProjectTypeData!$E$1))),"-",INDEX(ProjectTypeData!$E$2:$E$165,MATCH(Operating!$A13,ProjectTypeData!$B$2:$B$165,0),MATCH(Operating!C$9,ProjectTypeData!$E$1)))</f>
        <v>101</v>
      </c>
      <c r="D13" s="127" t="str">
        <f>IF(ISERROR(INDEX(ProjectTypeData!$D$2:$D$165,MATCH(Operating!$A13,ProjectTypeData!$B$2:$B$165,0),MATCH(Operating!D$9,ProjectTypeData!$D$1))),"-",INDEX(ProjectTypeData!$D$2:$D$165,MATCH(Operating!$A13,ProjectTypeData!$B$2:$B$165,0),MATCH(Operating!D$9,ProjectTypeData!$D$1)))</f>
        <v>Operations/Asset Management</v>
      </c>
      <c r="E13" s="115"/>
      <c r="F13" s="128">
        <f>SUMIFS(BalanceSheetData!$J$2:$J$415,BalanceSheetData!$B$2:$B$415,$A13,BalanceSheetData!$I$2:$I$415,"10000")</f>
        <v>0</v>
      </c>
      <c r="G13" s="128">
        <f>SUMIFS(BalanceSheetData!$J$2:$J$415,BalanceSheetData!$B$2:$B$415,$A13,BalanceSheetData!$I$2:$I$415,"10710")</f>
        <v>0</v>
      </c>
      <c r="H13" s="128">
        <f>SUMIFS(BalanceSheetData!$J$2:$J$415,BalanceSheetData!$B$2:$B$415,$A13,BalanceSheetData!$I$2:$I$415,"10700")</f>
        <v>0</v>
      </c>
      <c r="I13" s="129">
        <f>SUMIFS(BalanceSheetData!$J$2:$J$415,BalanceSheetData!$B$2:$B$415,$A13,BalanceSheetData!$I$2:$I$415,"10715")+SUMIFS(BalanceSheetData!$J$2:$J$415,BalanceSheetData!$B$2:$B$415,$A13,BalanceSheetData!$I$2:$I$415,"10720")+SUMIFS(BalanceSheetData!$J$2:$J$415,BalanceSheetData!$B$2:$B$415,$A13,BalanceSheetData!$I$2:$I$415,"19300")</f>
        <v>0</v>
      </c>
      <c r="J13" s="130">
        <f t="shared" si="0"/>
        <v>0</v>
      </c>
      <c r="K13" s="216">
        <f>IF(ISERROR(INDEX(Occupancy!$B$57:$FL$57,1,MATCH(A13,Occupancy!$B$4:$FL$4,0))),"-",INDEX(Occupancy!$B$57:$FL$57,1,MATCH(A13,Occupancy!$B$4:$FL$4,0)))</f>
        <v>0</v>
      </c>
      <c r="L13" s="216">
        <f>IF(ISERROR(INDEX(Occupancy!$B$17:$FL$17,1,MATCH(A13,Occupancy!$B$4:$FL$4,0))),"-",INDEX(Occupancy!$B$17:$FL$17,1,MATCH(A13,Occupancy!$B$4:$FL$4,0)))</f>
        <v>0</v>
      </c>
      <c r="M13" s="113"/>
      <c r="N13" s="113"/>
      <c r="O13" s="113"/>
      <c r="P13" s="119"/>
      <c r="Q13" s="131">
        <f>SUMIFS(IncomeStatementData!$J$2:$J$415,IncomeStatementData!$B$2:$B$415,$A13,IncomeStatementData!$I$2:$I$415,"45001")+SUMIFS(IncomeStatementData!$J$2:$J$415,IncomeStatementData!$B$2:$B$415,$A13,IncomeStatementData!$I$2:$I$415,"45100")+SUMIFS(IncomeStatementData!$J$2:$J$415,IncomeStatementData!$B$2:$B$415,$A13,IncomeStatementData!$I$2:$I$415,"49000")+SUMIFS(IncomeStatementData!$J$2:$J$415,IncomeStatementData!$B$2:$B$415,$A13,IncomeStatementData!$I$2:$I$415,"45200")+SUMIFS(IncomeStatementData!$J$2:$J$415,IncomeStatementData!$B$2:$B$415,$A13,IncomeStatementData!$I$2:$I$415,"45400")+SUMIFS(IncomeStatementData!$J$2:$J$415,IncomeStatementData!$B$2:$B$415,$A13,IncomeStatementData!$I$2:$I$415,"45500")+SUMIFS(IncomeStatementData!$J$2:$J$415,IncomeStatementData!$B$2:$B$415,$A13,IncomeStatementData!$I$2:$I$415,"44100")+SUMIFS(IncomeStatementData!$J$2:$J$415,IncomeStatementData!$B$2:$B$415,$A13,IncomeStatementData!$I$2:$I$415,"42200")</f>
        <v>0</v>
      </c>
      <c r="R13" s="132">
        <f>IF(ISERROR(S13/12*Occupancy!$B$65),"-",S13/12*Occupancy!$B$65)</f>
        <v>0</v>
      </c>
      <c r="S13" s="133">
        <f>SUMIFS(AnnualFinancialData!$L$2:$L$6380,AnnualFinancialData!$B$2:$B$6380,$A13,AnnualFinancialData!$K$2:$K$6380,"45001")+SUMIFS(AnnualFinancialData!$L$2:$L$6380,AnnualFinancialData!$B$2:$B$6380,$A13,AnnualFinancialData!$K$2:$K$6380,"45100")+SUMIFS(AnnualFinancialData!$L$2:$L$6380,AnnualFinancialData!$B$2:$B$6380,$A13,AnnualFinancialData!$K$2:$K$6380,"49000")+SUMIFS(AnnualFinancialData!$L$2:$L$6380,AnnualFinancialData!$B$2:$B$6380,$A13,AnnualFinancialData!$K$2:$K$6380,"45200")+SUMIFS(AnnualFinancialData!$L$2:$L$6380,AnnualFinancialData!$B$2:$B$6380,$A13,AnnualFinancialData!$K$2:$K$6380,"45400")+SUMIFS(AnnualFinancialData!$L$2:$L$6380,AnnualFinancialData!$B$2:$B$6380,$A13,AnnualFinancialData!$K$2:$K$6380,"45500")+SUMIFS(AnnualFinancialData!$L$2:$L$6380,AnnualFinancialData!$B$2:$B$6380,$A13,AnnualFinancialData!$K$2:$K$6380,"44100")+SUMIFS(AnnualFinancialData!$L$2:$L$6380,AnnualFinancialData!$B$2:$B$6380,$A13,AnnualFinancialData!$K$2:$K$6380,"42200")</f>
        <v>0</v>
      </c>
      <c r="T13" s="132">
        <f>IF(ISERROR(IF(Q13="","",Q13/VLOOKUP(Occupancy!$B$65,Occupancy!$B$68:$B$79,1)*12/$C13)),"-",IF(Q13="","",Q13/VLOOKUP(Occupancy!$B$65,Occupancy!$B$68:$B$79,1)*12/$C13))</f>
        <v>0</v>
      </c>
      <c r="U13" s="132">
        <f>IF(ISERROR(IF(R13="","",R13/VLOOKUP(Occupancy!$B$65,Occupancy!$B$68:$B$79,1)*12/$C13)),"-",IF(R13="","",R13/VLOOKUP(Occupancy!$B$65,Occupancy!$B$68:$B$79,1)*12/$C13))</f>
        <v>0</v>
      </c>
      <c r="V13" s="134" t="str">
        <f>IF(ISERROR(INDEX(IncomeStatementData!$P$2:$P$415,MATCH(A13,IncomeStatementData!$B$2:$B$415,0),)),"-",INDEX(IncomeStatementData!$P$2:$P$415,MATCH(A13,IncomeStatementData!$B$2:$B$415,0),))</f>
        <v>-</v>
      </c>
      <c r="W13" s="134" t="str">
        <f>IF(ISERROR(X13/12*Occupancy!$B$65),"-",X13/12*Occupancy!$B$65)</f>
        <v>-</v>
      </c>
      <c r="X13" s="134" t="str">
        <f>IF(ISERROR(INDEX(AnnualFinancialData!$R$2:$R$6380,MATCH(A13,AnnualFinancialData!$B$2:$B$6380,0),)),"-",INDEX(AnnualFinancialData!$R$2:$R$6380,MATCH(A13,AnnualFinancialData!$B$2:$B$6380,0),))</f>
        <v>-</v>
      </c>
      <c r="Y13" s="134" t="str">
        <f>IF(ISERROR(IF(V13="","",V13/VLOOKUP(Occupancy!$B$65,Occupancy!$B$68:$B$79,1)*12/$C13)),"-",IF(V13="","",V13/VLOOKUP(Occupancy!$B$65,Occupancy!$B$68:$B$79,1)*12/$C13))</f>
        <v>-</v>
      </c>
      <c r="Z13" s="134" t="str">
        <f>IF(ISERROR(IF(W13="","",W13/VLOOKUP(Occupancy!$B$65,Occupancy!$B$68:$B$79,1)*12/$C13)),"-",IF(W13="","",W13/VLOOKUP(Occupancy!$B$65,Occupancy!$B$68:$B$79,1)*12/$C13))</f>
        <v>-</v>
      </c>
      <c r="AA13" s="135" t="str">
        <f t="shared" si="1"/>
        <v>-</v>
      </c>
      <c r="AB13" s="132" t="str">
        <f t="shared" si="2"/>
        <v>-</v>
      </c>
      <c r="AC13" s="132" t="str">
        <f t="shared" si="3"/>
        <v>-</v>
      </c>
      <c r="AD13" s="132" t="str">
        <f t="shared" si="4"/>
        <v>-</v>
      </c>
      <c r="AE13" s="132" t="str">
        <f t="shared" si="5"/>
        <v>-</v>
      </c>
      <c r="AF13" s="132" t="str">
        <f t="shared" si="6"/>
        <v>-</v>
      </c>
      <c r="AG13" s="136">
        <f>(SUMIFS(PriorQ4BalanceSheet!$J$2:$J$4968,PriorQ4BalanceSheet!$B$2:$B$4968,$A13,PriorQ4BalanceSheet!$I$2:$I$4968,"28150")-SUMIFS(BalanceSheetData!$J$2:$J$415,BalanceSheetData!$B$2:$B$415,$A13,BalanceSheetData!$I$2:$I$415,"28150"))+(SUMIFS(PriorQ4BalanceSheet!$J$2:$J$4968,PriorQ4BalanceSheet!$B$2:$B$4968,$A13,PriorQ4BalanceSheet!$I$2:$I$4968,"28151")-SUMIFS(BalanceSheetData!$J$2:$J$415,BalanceSheetData!$B$2:$B$415,$A13,BalanceSheetData!$I$2:$I$415,"28151"))+(SUMIFS(PriorQ4BalanceSheet!$J$2:$J$4968,PriorQ4BalanceSheet!$B$2:$B$4968,$A13,PriorQ4BalanceSheet!$I$2:$I$4968,"28152")-SUMIFS(BalanceSheetData!$J$2:$J$415,BalanceSheetData!$B$2:$B$415,$A13,BalanceSheetData!$I$2:$I$415,"28152"))+(SUMIFS(PriorQ4BalanceSheet!$J$2:$J$4968,PriorQ4BalanceSheet!$B$2:$B$4968,$A13,PriorQ4BalanceSheet!$I$2:$I$4968,"28153")-SUMIFS(BalanceSheetData!$J$2:$J$415,BalanceSheetData!$B$2:$B$415,$A13,BalanceSheetData!$I$2:$I$415,"28153"))+(SUMIFS(PriorQ4BalanceSheet!$J$2:$J$4968,PriorQ4BalanceSheet!$B$2:$B$4968,$A13,PriorQ4BalanceSheet!$I$2:$I$4968,"28155")-SUMIFS(BalanceSheetData!$J$2:$J$415,BalanceSheetData!$B$2:$B$415,$A13,BalanceSheetData!$I$2:$I$415,"28155"))+(SUMIFS(PriorQ4BalanceSheet!$J$2:$J$4968,PriorQ4BalanceSheet!$B$2:$B$4968,$A13,PriorQ4BalanceSheet!$I$2:$I$4968,"28156")-SUMIFS(BalanceSheetData!$J$2:$J$415,BalanceSheetData!$B$2:$B$415,$A13,BalanceSheetData!$I$2:$I$415,"28156"))+(SUMIFS(PriorQ4BalanceSheet!$J$2:$J$4968,PriorQ4BalanceSheet!$B$2:$B$4968,$A13,PriorQ4BalanceSheet!$I$2:$I$4968,"28157")-SUMIFS(BalanceSheetData!$J$2:$J$415,BalanceSheetData!$B$2:$B$415,$A13,BalanceSheetData!$I$2:$I$415,"28157"))+(SUMIFS(PriorQ4BalanceSheet!$J$2:$J$4968,PriorQ4BalanceSheet!$B$2:$B$4968,$A13,PriorQ4BalanceSheet!$I$2:$I$4968,"28158")-SUMIFS(BalanceSheetData!$J$2:$J$415,BalanceSheetData!$B$2:$B$415,$A13,BalanceSheetData!$I$2:$I$415,"28158"))+(SUMIFS(PriorQ4BalanceSheet!$J$2:$J$4968,PriorQ4BalanceSheet!$B$2:$B$4968,$A13,PriorQ4BalanceSheet!$I$2:$I$4968,"28200")-SUMIFS(BalanceSheetData!$J$2:$J$415,BalanceSheetData!$B$2:$B$415,$A13,BalanceSheetData!$I$2:$I$415,"28200"))+(SUMIFS(PriorQ4BalanceSheet!$J$2:$J$4968,PriorQ4BalanceSheet!$B$2:$B$4968,$A13,PriorQ4BalanceSheet!$I$2:$I$4968,"28201")-SUMIFS(BalanceSheetData!$J$2:$J$415,BalanceSheetData!$B$2:$B$415,$A13,BalanceSheetData!$I$2:$I$415,"28201"))+SUMIFS(IncomeStatementData!$J$2:$J$415,IncomeStatementData!$B$2:$B$415,$A13,IncomeStatementData!$I$2:$I$415,"62020")+SUMIFS(IncomeStatementData!$J$2:$J$415,IncomeStatementData!$B$2:$B$415,$A13,IncomeStatementData!$I$2:$I$415,"62021")+SUMIFS(IncomeStatementData!$J$2:$J$415,IncomeStatementData!$B$2:$B$415,$A13,IncomeStatementData!$I$2:$I$415,"62022")+SUMIFS(IncomeStatementData!$J$2:$J$415,IncomeStatementData!$B$2:$B$415,$A13,IncomeStatementData!$I$2:$I$415,"62400")</f>
        <v>0</v>
      </c>
      <c r="AH13" s="134" t="str">
        <f>IF((ISERROR(INDEX(ECRDCRMustPayDebtData!$E$2:$E13,MATCH(A13,ECRDCRMustPayDebtData!$B$2:$B13,0),)))/12*Occupancy!$B$65,"-",INDEX(ECRDCRMustPayDebtData!$E$2:$E13,MATCH(A13,ECRDCRMustPayDebtData!$B$2:$B13,0),)/12*Occupancy!$B$65)</f>
        <v>-</v>
      </c>
      <c r="AI13" s="136">
        <f>IF(ISERROR(INDEX(AnnualMustPayDebtData!$D$2:$D$75,MATCH(A13,AnnualMustPayDebtData!$E$2:$E$75,0),)),"-",INDEX(AnnualMustPayDebtData!$D$2:$D$75,MATCH(A13,AnnualMustPayDebtData!$E$2:$E$75,0),))</f>
        <v>310091</v>
      </c>
      <c r="AJ13" s="134">
        <f>IF(ISERROR(IF(AG13="","",AG13/VLOOKUP(Occupancy!$B$65,Occupancy!$B$68:$B$79,1)*12/$C13)),"-",IF(AG13="","",AG13/VLOOKUP(Occupancy!$B$65,Occupancy!$B$68:$B$79,1)*12/$C13))</f>
        <v>0</v>
      </c>
      <c r="AK13" s="134" t="str">
        <f>IF(ISERROR(IF(AH13="","",AH13/VLOOKUP(Occupancy!$B$65,Occupancy!$B$68:$B$79,1)*12/$C13)),"-",IF(AH13="","",AH13/VLOOKUP(Occupancy!$B$65,Occupancy!$B$68:$B$79,1)*12/$C13))</f>
        <v>-</v>
      </c>
      <c r="AL13" s="133">
        <f>SUMIFS(PriorQ4BalanceSheet!$J$2:$J$4968,PriorQ4BalanceSheet!$B$2:$B$4968,$A13,PriorQ4BalanceSheet!$I$2:$I$4968,"10710")-SUMIFS(BalanceSheetData!$J$2:$J$415,BalanceSheetData!$B$2:$B$415,$A13,BalanceSheetData!$I$2:$I$415,"10710")</f>
        <v>0</v>
      </c>
      <c r="AM13" s="132">
        <f>IF(ISERROR(AN13/12*Occupancy!$B$65),"-",AN13/12*Occupancy!$B$65)</f>
        <v>15150</v>
      </c>
      <c r="AN13" s="133">
        <f>IF(ISERROR(INDEX(ReserveData!$B$2:$B$2239,MATCH($A13,ReserveData!$A$2:$A$2250,0),0)),"-",INDEX(ReserveData!$B$2:$B2252,MATCH($A13,ReserveData!$A$2:$A$2250,0),0))</f>
        <v>30300</v>
      </c>
      <c r="AO13" s="132" t="str">
        <f t="shared" si="7"/>
        <v>-</v>
      </c>
      <c r="AP13" s="132">
        <f t="shared" si="8"/>
        <v>0</v>
      </c>
      <c r="AQ13" s="136">
        <f>SUMIFS(IncomeStatementData!$J$2:$J$415,IncomeStatementData!$B$2:$B$415,$A13,IncomeStatementData!$I$2:$I$415,"59001")</f>
        <v>0</v>
      </c>
      <c r="AR13" s="134">
        <f>IF(ISERROR(AS13/12*Occupancy!$B$65),"-",AS13/12*Occupancy!$B$65)</f>
        <v>0</v>
      </c>
      <c r="AS13" s="136">
        <f>SUMIFS(AnnualFinancialData!$L$2:$L$6380,AnnualFinancialData!$B$2:$B$6380,$A13,AnnualFinancialData!$K$2:$K$6380,"59001")</f>
        <v>0</v>
      </c>
      <c r="AT13" s="134">
        <f>IF(ISERROR(IF(AQ13="","",AQ13/VLOOKUP(Occupancy!$B$65,Occupancy!$B$68:$B$79,1)*12/$C13)),"-",IF(AQ13="","",AQ13/VLOOKUP(Occupancy!$B$65,Occupancy!$B$68:$B$79,1)*12/$C13))</f>
        <v>0</v>
      </c>
      <c r="AU13" s="134">
        <f>IF(ISERROR(IF(AR13="","",AR13/VLOOKUP(Occupancy!$B$65,Occupancy!$B$68:$B$79,1)*12/$C13)),"-",IF(AR13="","",AR13/VLOOKUP(Occupancy!$B$65,Occupancy!$B$68:$B$79,1)*12/$C13))</f>
        <v>0</v>
      </c>
      <c r="AV13" s="133">
        <f>SUMIFS(IncomeStatementData!$J$2:$J$415,IncomeStatementData!$B$2:$B$415,$A13,IncomeStatementData!$I$2:$I$415,"66310")+SUMIFS(IncomeStatementData!$J$2:$J$415,IncomeStatementData!$B$2:$B$415,$A13,IncomeStatementData!$I$2:$I$415,"66202")</f>
        <v>0</v>
      </c>
      <c r="AW13" s="132">
        <f>IF(ISERROR(AX13/12*Occupancy!$B$65),"-",AX13/12*Occupancy!$B$65)</f>
        <v>0</v>
      </c>
      <c r="AX13" s="133">
        <f>SUMIFS(AnnualFinancialData!$L$2:$L$6380,AnnualFinancialData!$B$2:$B$6380,$A13,AnnualFinancialData!$K$2:$K$6380,"66310")+SUMIFS(AnnualFinancialData!$L$2:$L$6380,AnnualFinancialData!$B$2:$B$6380,$A13,AnnualFinancialData!$K$2:$K$6380,"66202")</f>
        <v>0</v>
      </c>
      <c r="AY13" s="132">
        <f>IF(ISERROR(IF(AV13="","",AV13/VLOOKUP(Occupancy!$B$65,Occupancy!$B$68:$B$79,1)*12/$C13)),"-",IF(AV13="","",AV13/VLOOKUP(Occupancy!$B$65,Occupancy!$B$68:$B$79,1)*12/$C13))</f>
        <v>0</v>
      </c>
      <c r="AZ13" s="132">
        <f>IF(ISERROR(IF(AW13="","",AW13/VLOOKUP(Occupancy!$B$65,Occupancy!$B$68:$B$79,1)*12/$C13)),"-",IF(AW13="","",AW13/VLOOKUP(Occupancy!$B$65,Occupancy!$B$68:$B$79,1)*12/$C13))</f>
        <v>0</v>
      </c>
      <c r="BA13" s="137" t="str">
        <f t="shared" si="9"/>
        <v>-</v>
      </c>
      <c r="BB13" s="137" t="str">
        <f t="shared" si="10"/>
        <v>-</v>
      </c>
      <c r="BC13" s="137" t="str">
        <f t="shared" si="11"/>
        <v>-</v>
      </c>
      <c r="BD13" s="137" t="str">
        <f t="shared" si="12"/>
        <v>-</v>
      </c>
      <c r="BE13" s="138" t="str">
        <f>IF(ISERROR(IF(BB13="","",BB13/VLOOKUP(Occupancy!$B$65,Occupancy!$B$68:$B$79,1)*12/$C13)),"-",IF(BB13="","",BB13/VLOOKUP(Occupancy!$B$65,Occupancy!$B$68:$B$79,1)*12/$C13))</f>
        <v>-</v>
      </c>
    </row>
    <row r="14" spans="1:57" s="95" customFormat="1" ht="12.75" x14ac:dyDescent="0.2">
      <c r="A14" s="219" t="s">
        <v>480</v>
      </c>
      <c r="B14" s="142" t="str">
        <f>IF(ISERROR(INDEX(ProjectTypeData!$F$2:$F$165,MATCH(Operating!$A14,ProjectTypeData!$B$2:$B$165,0),MATCH(Operating!B$9,ProjectTypeData!$F$1))),"-",INDEX(ProjectTypeData!$F$2:$F$165,MATCH(Operating!$A14,ProjectTypeData!$B$2:$B$165,0),MATCH(Operating!B$9,ProjectTypeData!$F$1)))</f>
        <v>Homes</v>
      </c>
      <c r="C14" s="126">
        <f>IF(ISERROR(INDEX(ProjectTypeData!$E$2:$E$165,MATCH(Operating!$A14,ProjectTypeData!$B$2:$B$165,0),MATCH(Operating!C$9,ProjectTypeData!$E$1))),"-",INDEX(ProjectTypeData!$E$2:$E$165,MATCH(Operating!$A14,ProjectTypeData!$B$2:$B$165,0),MATCH(Operating!C$9,ProjectTypeData!$E$1)))</f>
        <v>80</v>
      </c>
      <c r="D14" s="127" t="str">
        <f>IF(ISERROR(INDEX(ProjectTypeData!$D$2:$D$165,MATCH(Operating!$A14,ProjectTypeData!$B$2:$B$165,0),MATCH(Operating!D$9,ProjectTypeData!$D$1))),"-",INDEX(ProjectTypeData!$D$2:$D$165,MATCH(Operating!$A14,ProjectTypeData!$B$2:$B$165,0),MATCH(Operating!D$9,ProjectTypeData!$D$1)))</f>
        <v>Pending Business Committee Approval</v>
      </c>
      <c r="E14" s="115"/>
      <c r="F14" s="128">
        <f>SUMIFS(BalanceSheetData!$J$2:$J$415,BalanceSheetData!$B$2:$B$415,$A14,BalanceSheetData!$I$2:$I$415,"10000")</f>
        <v>0</v>
      </c>
      <c r="G14" s="128">
        <f>SUMIFS(BalanceSheetData!$J$2:$J$415,BalanceSheetData!$B$2:$B$415,$A14,BalanceSheetData!$I$2:$I$415,"10710")</f>
        <v>0</v>
      </c>
      <c r="H14" s="128">
        <f>SUMIFS(BalanceSheetData!$J$2:$J$415,BalanceSheetData!$B$2:$B$415,$A14,BalanceSheetData!$I$2:$I$415,"10700")</f>
        <v>0</v>
      </c>
      <c r="I14" s="129">
        <f>SUMIFS(BalanceSheetData!$J$2:$J$415,BalanceSheetData!$B$2:$B$415,$A14,BalanceSheetData!$I$2:$I$415,"10715")+SUMIFS(BalanceSheetData!$J$2:$J$415,BalanceSheetData!$B$2:$B$415,$A14,BalanceSheetData!$I$2:$I$415,"10720")+SUMIFS(BalanceSheetData!$J$2:$J$415,BalanceSheetData!$B$2:$B$415,$A14,BalanceSheetData!$I$2:$I$415,"19300")</f>
        <v>0</v>
      </c>
      <c r="J14" s="130">
        <f t="shared" si="0"/>
        <v>0</v>
      </c>
      <c r="K14" s="216">
        <f>IF(ISERROR(INDEX(Occupancy!$B$57:$FL$57,1,MATCH(A14,Occupancy!$B$4:$FL$4,0))),"-",INDEX(Occupancy!$B$57:$FL$57,1,MATCH(A14,Occupancy!$B$4:$FL$4,0)))</f>
        <v>0</v>
      </c>
      <c r="L14" s="216">
        <f>IF(ISERROR(INDEX(Occupancy!$B$17:$FL$17,1,MATCH(A14,Occupancy!$B$4:$FL$4,0))),"-",INDEX(Occupancy!$B$17:$FL$17,1,MATCH(A14,Occupancy!$B$4:$FL$4,0)))</f>
        <v>0</v>
      </c>
      <c r="M14" s="113"/>
      <c r="N14" s="113"/>
      <c r="O14" s="113"/>
      <c r="P14" s="119"/>
      <c r="Q14" s="131">
        <f>SUMIFS(IncomeStatementData!$J$2:$J$415,IncomeStatementData!$B$2:$B$415,$A14,IncomeStatementData!$I$2:$I$415,"45001")+SUMIFS(IncomeStatementData!$J$2:$J$415,IncomeStatementData!$B$2:$B$415,$A14,IncomeStatementData!$I$2:$I$415,"45100")+SUMIFS(IncomeStatementData!$J$2:$J$415,IncomeStatementData!$B$2:$B$415,$A14,IncomeStatementData!$I$2:$I$415,"49000")+SUMIFS(IncomeStatementData!$J$2:$J$415,IncomeStatementData!$B$2:$B$415,$A14,IncomeStatementData!$I$2:$I$415,"45200")+SUMIFS(IncomeStatementData!$J$2:$J$415,IncomeStatementData!$B$2:$B$415,$A14,IncomeStatementData!$I$2:$I$415,"45400")+SUMIFS(IncomeStatementData!$J$2:$J$415,IncomeStatementData!$B$2:$B$415,$A14,IncomeStatementData!$I$2:$I$415,"45500")+SUMIFS(IncomeStatementData!$J$2:$J$415,IncomeStatementData!$B$2:$B$415,$A14,IncomeStatementData!$I$2:$I$415,"44100")+SUMIFS(IncomeStatementData!$J$2:$J$415,IncomeStatementData!$B$2:$B$415,$A14,IncomeStatementData!$I$2:$I$415,"42200")</f>
        <v>0</v>
      </c>
      <c r="R14" s="132">
        <f>IF(ISERROR(S14/12*Occupancy!$B$65),"-",S14/12*Occupancy!$B$65)</f>
        <v>0</v>
      </c>
      <c r="S14" s="133">
        <f>SUMIFS(AnnualFinancialData!$L$2:$L$6380,AnnualFinancialData!$B$2:$B$6380,$A14,AnnualFinancialData!$K$2:$K$6380,"45001")+SUMIFS(AnnualFinancialData!$L$2:$L$6380,AnnualFinancialData!$B$2:$B$6380,$A14,AnnualFinancialData!$K$2:$K$6380,"45100")+SUMIFS(AnnualFinancialData!$L$2:$L$6380,AnnualFinancialData!$B$2:$B$6380,$A14,AnnualFinancialData!$K$2:$K$6380,"49000")+SUMIFS(AnnualFinancialData!$L$2:$L$6380,AnnualFinancialData!$B$2:$B$6380,$A14,AnnualFinancialData!$K$2:$K$6380,"45200")+SUMIFS(AnnualFinancialData!$L$2:$L$6380,AnnualFinancialData!$B$2:$B$6380,$A14,AnnualFinancialData!$K$2:$K$6380,"45400")+SUMIFS(AnnualFinancialData!$L$2:$L$6380,AnnualFinancialData!$B$2:$B$6380,$A14,AnnualFinancialData!$K$2:$K$6380,"45500")+SUMIFS(AnnualFinancialData!$L$2:$L$6380,AnnualFinancialData!$B$2:$B$6380,$A14,AnnualFinancialData!$K$2:$K$6380,"44100")+SUMIFS(AnnualFinancialData!$L$2:$L$6380,AnnualFinancialData!$B$2:$B$6380,$A14,AnnualFinancialData!$K$2:$K$6380,"42200")</f>
        <v>0</v>
      </c>
      <c r="T14" s="132">
        <f>IF(ISERROR(IF(Q14="","",Q14/VLOOKUP(Occupancy!$B$65,Occupancy!$B$68:$B$79,1)*12/$C14)),"-",IF(Q14="","",Q14/VLOOKUP(Occupancy!$B$65,Occupancy!$B$68:$B$79,1)*12/$C14))</f>
        <v>0</v>
      </c>
      <c r="U14" s="132">
        <f>IF(ISERROR(IF(R14="","",R14/VLOOKUP(Occupancy!$B$65,Occupancy!$B$68:$B$79,1)*12/$C14)),"-",IF(R14="","",R14/VLOOKUP(Occupancy!$B$65,Occupancy!$B$68:$B$79,1)*12/$C14))</f>
        <v>0</v>
      </c>
      <c r="V14" s="134" t="str">
        <f>IF(ISERROR(INDEX(IncomeStatementData!$P$2:$P$415,MATCH(A14,IncomeStatementData!$B$2:$B$415,0),)),"-",INDEX(IncomeStatementData!$P$2:$P$415,MATCH(A14,IncomeStatementData!$B$2:$B$415,0),))</f>
        <v>-</v>
      </c>
      <c r="W14" s="134" t="str">
        <f>IF(ISERROR(X14/12*Occupancy!$B$65),"-",X14/12*Occupancy!$B$65)</f>
        <v>-</v>
      </c>
      <c r="X14" s="134" t="str">
        <f>IF(ISERROR(INDEX(AnnualFinancialData!$R$2:$R$6380,MATCH(A14,AnnualFinancialData!$B$2:$B$6380,0),)),"-",INDEX(AnnualFinancialData!$R$2:$R$6380,MATCH(A14,AnnualFinancialData!$B$2:$B$6380,0),))</f>
        <v>-</v>
      </c>
      <c r="Y14" s="134" t="str">
        <f>IF(ISERROR(IF(V14="","",V14/VLOOKUP(Occupancy!$B$65,Occupancy!$B$68:$B$79,1)*12/$C14)),"-",IF(V14="","",V14/VLOOKUP(Occupancy!$B$65,Occupancy!$B$68:$B$79,1)*12/$C14))</f>
        <v>-</v>
      </c>
      <c r="Z14" s="134" t="str">
        <f>IF(ISERROR(IF(W14="","",W14/VLOOKUP(Occupancy!$B$65,Occupancy!$B$68:$B$79,1)*12/$C14)),"-",IF(W14="","",W14/VLOOKUP(Occupancy!$B$65,Occupancy!$B$68:$B$79,1)*12/$C14))</f>
        <v>-</v>
      </c>
      <c r="AA14" s="135" t="str">
        <f t="shared" si="1"/>
        <v>-</v>
      </c>
      <c r="AB14" s="132" t="str">
        <f t="shared" si="2"/>
        <v>-</v>
      </c>
      <c r="AC14" s="132" t="str">
        <f t="shared" si="3"/>
        <v>-</v>
      </c>
      <c r="AD14" s="132" t="str">
        <f t="shared" si="4"/>
        <v>-</v>
      </c>
      <c r="AE14" s="132" t="str">
        <f t="shared" si="5"/>
        <v>-</v>
      </c>
      <c r="AF14" s="132" t="str">
        <f t="shared" si="6"/>
        <v>-</v>
      </c>
      <c r="AG14" s="136">
        <f>(SUMIFS(PriorQ4BalanceSheet!$J$2:$J$4968,PriorQ4BalanceSheet!$B$2:$B$4968,$A14,PriorQ4BalanceSheet!$I$2:$I$4968,"28150")-SUMIFS(BalanceSheetData!$J$2:$J$415,BalanceSheetData!$B$2:$B$415,$A14,BalanceSheetData!$I$2:$I$415,"28150"))+(SUMIFS(PriorQ4BalanceSheet!$J$2:$J$4968,PriorQ4BalanceSheet!$B$2:$B$4968,$A14,PriorQ4BalanceSheet!$I$2:$I$4968,"28151")-SUMIFS(BalanceSheetData!$J$2:$J$415,BalanceSheetData!$B$2:$B$415,$A14,BalanceSheetData!$I$2:$I$415,"28151"))+(SUMIFS(PriorQ4BalanceSheet!$J$2:$J$4968,PriorQ4BalanceSheet!$B$2:$B$4968,$A14,PriorQ4BalanceSheet!$I$2:$I$4968,"28152")-SUMIFS(BalanceSheetData!$J$2:$J$415,BalanceSheetData!$B$2:$B$415,$A14,BalanceSheetData!$I$2:$I$415,"28152"))+(SUMIFS(PriorQ4BalanceSheet!$J$2:$J$4968,PriorQ4BalanceSheet!$B$2:$B$4968,$A14,PriorQ4BalanceSheet!$I$2:$I$4968,"28153")-SUMIFS(BalanceSheetData!$J$2:$J$415,BalanceSheetData!$B$2:$B$415,$A14,BalanceSheetData!$I$2:$I$415,"28153"))+(SUMIFS(PriorQ4BalanceSheet!$J$2:$J$4968,PriorQ4BalanceSheet!$B$2:$B$4968,$A14,PriorQ4BalanceSheet!$I$2:$I$4968,"28155")-SUMIFS(BalanceSheetData!$J$2:$J$415,BalanceSheetData!$B$2:$B$415,$A14,BalanceSheetData!$I$2:$I$415,"28155"))+(SUMIFS(PriorQ4BalanceSheet!$J$2:$J$4968,PriorQ4BalanceSheet!$B$2:$B$4968,$A14,PriorQ4BalanceSheet!$I$2:$I$4968,"28156")-SUMIFS(BalanceSheetData!$J$2:$J$415,BalanceSheetData!$B$2:$B$415,$A14,BalanceSheetData!$I$2:$I$415,"28156"))+(SUMIFS(PriorQ4BalanceSheet!$J$2:$J$4968,PriorQ4BalanceSheet!$B$2:$B$4968,$A14,PriorQ4BalanceSheet!$I$2:$I$4968,"28157")-SUMIFS(BalanceSheetData!$J$2:$J$415,BalanceSheetData!$B$2:$B$415,$A14,BalanceSheetData!$I$2:$I$415,"28157"))+(SUMIFS(PriorQ4BalanceSheet!$J$2:$J$4968,PriorQ4BalanceSheet!$B$2:$B$4968,$A14,PriorQ4BalanceSheet!$I$2:$I$4968,"28158")-SUMIFS(BalanceSheetData!$J$2:$J$415,BalanceSheetData!$B$2:$B$415,$A14,BalanceSheetData!$I$2:$I$415,"28158"))+(SUMIFS(PriorQ4BalanceSheet!$J$2:$J$4968,PriorQ4BalanceSheet!$B$2:$B$4968,$A14,PriorQ4BalanceSheet!$I$2:$I$4968,"28200")-SUMIFS(BalanceSheetData!$J$2:$J$415,BalanceSheetData!$B$2:$B$415,$A14,BalanceSheetData!$I$2:$I$415,"28200"))+(SUMIFS(PriorQ4BalanceSheet!$J$2:$J$4968,PriorQ4BalanceSheet!$B$2:$B$4968,$A14,PriorQ4BalanceSheet!$I$2:$I$4968,"28201")-SUMIFS(BalanceSheetData!$J$2:$J$415,BalanceSheetData!$B$2:$B$415,$A14,BalanceSheetData!$I$2:$I$415,"28201"))+SUMIFS(IncomeStatementData!$J$2:$J$415,IncomeStatementData!$B$2:$B$415,$A14,IncomeStatementData!$I$2:$I$415,"62020")+SUMIFS(IncomeStatementData!$J$2:$J$415,IncomeStatementData!$B$2:$B$415,$A14,IncomeStatementData!$I$2:$I$415,"62021")+SUMIFS(IncomeStatementData!$J$2:$J$415,IncomeStatementData!$B$2:$B$415,$A14,IncomeStatementData!$I$2:$I$415,"62022")+SUMIFS(IncomeStatementData!$J$2:$J$415,IncomeStatementData!$B$2:$B$415,$A14,IncomeStatementData!$I$2:$I$415,"62400")</f>
        <v>0</v>
      </c>
      <c r="AH14" s="134" t="str">
        <f>IF((ISERROR(INDEX(ECRDCRMustPayDebtData!$E$2:$E14,MATCH(A14,ECRDCRMustPayDebtData!$B$2:$B14,0),)))/12*Occupancy!$B$65,"-",INDEX(ECRDCRMustPayDebtData!$E$2:$E14,MATCH(A14,ECRDCRMustPayDebtData!$B$2:$B14,0),)/12*Occupancy!$B$65)</f>
        <v>-</v>
      </c>
      <c r="AI14" s="136" t="str">
        <f>IF(ISERROR(INDEX(AnnualMustPayDebtData!$D$2:$D$75,MATCH(A14,AnnualMustPayDebtData!$E$2:$E$75,0),)),"-",INDEX(AnnualMustPayDebtData!$D$2:$D$75,MATCH(A14,AnnualMustPayDebtData!$E$2:$E$75,0),))</f>
        <v>-</v>
      </c>
      <c r="AJ14" s="134">
        <f>IF(ISERROR(IF(AG14="","",AG14/VLOOKUP(Occupancy!$B$65,Occupancy!$B$68:$B$79,1)*12/$C14)),"-",IF(AG14="","",AG14/VLOOKUP(Occupancy!$B$65,Occupancy!$B$68:$B$79,1)*12/$C14))</f>
        <v>0</v>
      </c>
      <c r="AK14" s="134" t="str">
        <f>IF(ISERROR(IF(AH14="","",AH14/VLOOKUP(Occupancy!$B$65,Occupancy!$B$68:$B$79,1)*12/$C14)),"-",IF(AH14="","",AH14/VLOOKUP(Occupancy!$B$65,Occupancy!$B$68:$B$79,1)*12/$C14))</f>
        <v>-</v>
      </c>
      <c r="AL14" s="133">
        <f>SUMIFS(PriorQ4BalanceSheet!$J$2:$J$4968,PriorQ4BalanceSheet!$B$2:$B$4968,$A14,PriorQ4BalanceSheet!$I$2:$I$4968,"10710")-SUMIFS(BalanceSheetData!$J$2:$J$415,BalanceSheetData!$B$2:$B$415,$A14,BalanceSheetData!$I$2:$I$415,"10710")</f>
        <v>0</v>
      </c>
      <c r="AM14" s="132" t="str">
        <f>IF(ISERROR(AN14/12*Occupancy!$B$65),"-",AN14/12*Occupancy!$B$65)</f>
        <v>-</v>
      </c>
      <c r="AN14" s="133" t="str">
        <f>IF(ISERROR(INDEX(ReserveData!$B$2:$B$2239,MATCH($A14,ReserveData!$A$2:$A$2250,0),0)),"-",INDEX(ReserveData!$B$2:$B2253,MATCH($A14,ReserveData!$A$2:$A$2250,0),0))</f>
        <v>-</v>
      </c>
      <c r="AO14" s="132" t="str">
        <f t="shared" si="7"/>
        <v>-</v>
      </c>
      <c r="AP14" s="132">
        <f t="shared" si="8"/>
        <v>0</v>
      </c>
      <c r="AQ14" s="136">
        <f>SUMIFS(IncomeStatementData!$J$2:$J$415,IncomeStatementData!$B$2:$B$415,$A14,IncomeStatementData!$I$2:$I$415,"59001")</f>
        <v>0</v>
      </c>
      <c r="AR14" s="134">
        <f>IF(ISERROR(AS14/12*Occupancy!$B$65),"-",AS14/12*Occupancy!$B$65)</f>
        <v>0</v>
      </c>
      <c r="AS14" s="136">
        <f>SUMIFS(AnnualFinancialData!$L$2:$L$6380,AnnualFinancialData!$B$2:$B$6380,$A14,AnnualFinancialData!$K$2:$K$6380,"59001")</f>
        <v>0</v>
      </c>
      <c r="AT14" s="134">
        <f>IF(ISERROR(IF(AQ14="","",AQ14/VLOOKUP(Occupancy!$B$65,Occupancy!$B$68:$B$79,1)*12/$C14)),"-",IF(AQ14="","",AQ14/VLOOKUP(Occupancy!$B$65,Occupancy!$B$68:$B$79,1)*12/$C14))</f>
        <v>0</v>
      </c>
      <c r="AU14" s="134">
        <f>IF(ISERROR(IF(AR14="","",AR14/VLOOKUP(Occupancy!$B$65,Occupancy!$B$68:$B$79,1)*12/$C14)),"-",IF(AR14="","",AR14/VLOOKUP(Occupancy!$B$65,Occupancy!$B$68:$B$79,1)*12/$C14))</f>
        <v>0</v>
      </c>
      <c r="AV14" s="133">
        <f>SUMIFS(IncomeStatementData!$J$2:$J$415,IncomeStatementData!$B$2:$B$415,$A14,IncomeStatementData!$I$2:$I$415,"66310")+SUMIFS(IncomeStatementData!$J$2:$J$415,IncomeStatementData!$B$2:$B$415,$A14,IncomeStatementData!$I$2:$I$415,"66202")</f>
        <v>0</v>
      </c>
      <c r="AW14" s="132">
        <f>IF(ISERROR(AX14/12*Occupancy!$B$65),"-",AX14/12*Occupancy!$B$65)</f>
        <v>0</v>
      </c>
      <c r="AX14" s="133">
        <f>SUMIFS(AnnualFinancialData!$L$2:$L$6380,AnnualFinancialData!$B$2:$B$6380,$A14,AnnualFinancialData!$K$2:$K$6380,"66310")+SUMIFS(AnnualFinancialData!$L$2:$L$6380,AnnualFinancialData!$B$2:$B$6380,$A14,AnnualFinancialData!$K$2:$K$6380,"66202")</f>
        <v>0</v>
      </c>
      <c r="AY14" s="132">
        <f>IF(ISERROR(IF(AV14="","",AV14/VLOOKUP(Occupancy!$B$65,Occupancy!$B$68:$B$79,1)*12/$C14)),"-",IF(AV14="","",AV14/VLOOKUP(Occupancy!$B$65,Occupancy!$B$68:$B$79,1)*12/$C14))</f>
        <v>0</v>
      </c>
      <c r="AZ14" s="132">
        <f>IF(ISERROR(IF(AW14="","",AW14/VLOOKUP(Occupancy!$B$65,Occupancy!$B$68:$B$79,1)*12/$C14)),"-",IF(AW14="","",AW14/VLOOKUP(Occupancy!$B$65,Occupancy!$B$68:$B$79,1)*12/$C14))</f>
        <v>0</v>
      </c>
      <c r="BA14" s="137" t="str">
        <f t="shared" si="9"/>
        <v>-</v>
      </c>
      <c r="BB14" s="137" t="str">
        <f t="shared" si="10"/>
        <v>-</v>
      </c>
      <c r="BC14" s="137" t="str">
        <f t="shared" si="11"/>
        <v>-</v>
      </c>
      <c r="BD14" s="137" t="str">
        <f t="shared" si="12"/>
        <v>-</v>
      </c>
      <c r="BE14" s="138" t="str">
        <f>IF(ISERROR(IF(BB14="","",BB14/VLOOKUP(Occupancy!$B$65,Occupancy!$B$68:$B$79,1)*12/$C14)),"-",IF(BB14="","",BB14/VLOOKUP(Occupancy!$B$65,Occupancy!$B$68:$B$79,1)*12/$C14))</f>
        <v>-</v>
      </c>
    </row>
    <row r="15" spans="1:57" s="95" customFormat="1" ht="12.75" x14ac:dyDescent="0.2">
      <c r="A15" s="219" t="s">
        <v>482</v>
      </c>
      <c r="B15" s="142" t="str">
        <f>IF(ISERROR(INDEX(ProjectTypeData!$F$2:$F$165,MATCH(Operating!$A15,ProjectTypeData!$B$2:$B$165,0),MATCH(Operating!B$9,ProjectTypeData!$F$1))),"-",INDEX(ProjectTypeData!$F$2:$F$165,MATCH(Operating!$A15,ProjectTypeData!$B$2:$B$165,0),MATCH(Operating!B$9,ProjectTypeData!$F$1)))</f>
        <v>Homes</v>
      </c>
      <c r="C15" s="126">
        <f>IF(ISERROR(INDEX(ProjectTypeData!$E$2:$E$165,MATCH(Operating!$A15,ProjectTypeData!$B$2:$B$165,0),MATCH(Operating!C$9,ProjectTypeData!$E$1))),"-",INDEX(ProjectTypeData!$E$2:$E$165,MATCH(Operating!$A15,ProjectTypeData!$B$2:$B$165,0),MATCH(Operating!C$9,ProjectTypeData!$E$1)))</f>
        <v>70</v>
      </c>
      <c r="D15" s="127" t="str">
        <f>IF(ISERROR(INDEX(ProjectTypeData!$D$2:$D$165,MATCH(Operating!$A15,ProjectTypeData!$B$2:$B$165,0),MATCH(Operating!D$9,ProjectTypeData!$D$1))),"-",INDEX(ProjectTypeData!$D$2:$D$165,MATCH(Operating!$A15,ProjectTypeData!$B$2:$B$165,0),MATCH(Operating!D$9,ProjectTypeData!$D$1)))</f>
        <v>Pre-Development</v>
      </c>
      <c r="E15" s="115"/>
      <c r="F15" s="128">
        <f>SUMIFS(BalanceSheetData!$J$2:$J$415,BalanceSheetData!$B$2:$B$415,$A15,BalanceSheetData!$I$2:$I$415,"10000")</f>
        <v>0</v>
      </c>
      <c r="G15" s="128">
        <f>SUMIFS(BalanceSheetData!$J$2:$J$415,BalanceSheetData!$B$2:$B$415,$A15,BalanceSheetData!$I$2:$I$415,"10710")</f>
        <v>0</v>
      </c>
      <c r="H15" s="128">
        <f>SUMIFS(BalanceSheetData!$J$2:$J$415,BalanceSheetData!$B$2:$B$415,$A15,BalanceSheetData!$I$2:$I$415,"10700")</f>
        <v>0</v>
      </c>
      <c r="I15" s="129">
        <f>SUMIFS(BalanceSheetData!$J$2:$J$415,BalanceSheetData!$B$2:$B$415,$A15,BalanceSheetData!$I$2:$I$415,"10715")+SUMIFS(BalanceSheetData!$J$2:$J$415,BalanceSheetData!$B$2:$B$415,$A15,BalanceSheetData!$I$2:$I$415,"10720")+SUMIFS(BalanceSheetData!$J$2:$J$415,BalanceSheetData!$B$2:$B$415,$A15,BalanceSheetData!$I$2:$I$415,"19300")</f>
        <v>0</v>
      </c>
      <c r="J15" s="130">
        <f t="shared" si="0"/>
        <v>0</v>
      </c>
      <c r="K15" s="216">
        <f>IF(ISERROR(INDEX(Occupancy!$B$57:$FL$57,1,MATCH(A15,Occupancy!$B$4:$FL$4,0))),"-",INDEX(Occupancy!$B$57:$FL$57,1,MATCH(A15,Occupancy!$B$4:$FL$4,0)))</f>
        <v>0</v>
      </c>
      <c r="L15" s="216">
        <f>IF(ISERROR(INDEX(Occupancy!$B$17:$FL$17,1,MATCH(A15,Occupancy!$B$4:$FL$4,0))),"-",INDEX(Occupancy!$B$17:$FL$17,1,MATCH(A15,Occupancy!$B$4:$FL$4,0)))</f>
        <v>0</v>
      </c>
      <c r="M15" s="113"/>
      <c r="N15" s="113"/>
      <c r="O15" s="113"/>
      <c r="P15" s="119"/>
      <c r="Q15" s="131">
        <f>SUMIFS(IncomeStatementData!$J$2:$J$415,IncomeStatementData!$B$2:$B$415,$A15,IncomeStatementData!$I$2:$I$415,"45001")+SUMIFS(IncomeStatementData!$J$2:$J$415,IncomeStatementData!$B$2:$B$415,$A15,IncomeStatementData!$I$2:$I$415,"45100")+SUMIFS(IncomeStatementData!$J$2:$J$415,IncomeStatementData!$B$2:$B$415,$A15,IncomeStatementData!$I$2:$I$415,"49000")+SUMIFS(IncomeStatementData!$J$2:$J$415,IncomeStatementData!$B$2:$B$415,$A15,IncomeStatementData!$I$2:$I$415,"45200")+SUMIFS(IncomeStatementData!$J$2:$J$415,IncomeStatementData!$B$2:$B$415,$A15,IncomeStatementData!$I$2:$I$415,"45400")+SUMIFS(IncomeStatementData!$J$2:$J$415,IncomeStatementData!$B$2:$B$415,$A15,IncomeStatementData!$I$2:$I$415,"45500")+SUMIFS(IncomeStatementData!$J$2:$J$415,IncomeStatementData!$B$2:$B$415,$A15,IncomeStatementData!$I$2:$I$415,"44100")+SUMIFS(IncomeStatementData!$J$2:$J$415,IncomeStatementData!$B$2:$B$415,$A15,IncomeStatementData!$I$2:$I$415,"42200")</f>
        <v>0</v>
      </c>
      <c r="R15" s="132">
        <f>IF(ISERROR(S15/12*Occupancy!$B$65),"-",S15/12*Occupancy!$B$65)</f>
        <v>0</v>
      </c>
      <c r="S15" s="133">
        <f>SUMIFS(AnnualFinancialData!$L$2:$L$6380,AnnualFinancialData!$B$2:$B$6380,$A15,AnnualFinancialData!$K$2:$K$6380,"45001")+SUMIFS(AnnualFinancialData!$L$2:$L$6380,AnnualFinancialData!$B$2:$B$6380,$A15,AnnualFinancialData!$K$2:$K$6380,"45100")+SUMIFS(AnnualFinancialData!$L$2:$L$6380,AnnualFinancialData!$B$2:$B$6380,$A15,AnnualFinancialData!$K$2:$K$6380,"49000")+SUMIFS(AnnualFinancialData!$L$2:$L$6380,AnnualFinancialData!$B$2:$B$6380,$A15,AnnualFinancialData!$K$2:$K$6380,"45200")+SUMIFS(AnnualFinancialData!$L$2:$L$6380,AnnualFinancialData!$B$2:$B$6380,$A15,AnnualFinancialData!$K$2:$K$6380,"45400")+SUMIFS(AnnualFinancialData!$L$2:$L$6380,AnnualFinancialData!$B$2:$B$6380,$A15,AnnualFinancialData!$K$2:$K$6380,"45500")+SUMIFS(AnnualFinancialData!$L$2:$L$6380,AnnualFinancialData!$B$2:$B$6380,$A15,AnnualFinancialData!$K$2:$K$6380,"44100")+SUMIFS(AnnualFinancialData!$L$2:$L$6380,AnnualFinancialData!$B$2:$B$6380,$A15,AnnualFinancialData!$K$2:$K$6380,"42200")</f>
        <v>0</v>
      </c>
      <c r="T15" s="132">
        <f>IF(ISERROR(IF(Q15="","",Q15/VLOOKUP(Occupancy!$B$65,Occupancy!$B$68:$B$79,1)*12/$C15)),"-",IF(Q15="","",Q15/VLOOKUP(Occupancy!$B$65,Occupancy!$B$68:$B$79,1)*12/$C15))</f>
        <v>0</v>
      </c>
      <c r="U15" s="132">
        <f>IF(ISERROR(IF(R15="","",R15/VLOOKUP(Occupancy!$B$65,Occupancy!$B$68:$B$79,1)*12/$C15)),"-",IF(R15="","",R15/VLOOKUP(Occupancy!$B$65,Occupancy!$B$68:$B$79,1)*12/$C15))</f>
        <v>0</v>
      </c>
      <c r="V15" s="134" t="str">
        <f>IF(ISERROR(INDEX(IncomeStatementData!$P$2:$P$415,MATCH(A15,IncomeStatementData!$B$2:$B$415,0),)),"-",INDEX(IncomeStatementData!$P$2:$P$415,MATCH(A15,IncomeStatementData!$B$2:$B$415,0),))</f>
        <v>-</v>
      </c>
      <c r="W15" s="134" t="str">
        <f>IF(ISERROR(X15/12*Occupancy!$B$65),"-",X15/12*Occupancy!$B$65)</f>
        <v>-</v>
      </c>
      <c r="X15" s="134" t="str">
        <f>IF(ISERROR(INDEX(AnnualFinancialData!$R$2:$R$6380,MATCH(A15,AnnualFinancialData!$B$2:$B$6380,0),)),"-",INDEX(AnnualFinancialData!$R$2:$R$6380,MATCH(A15,AnnualFinancialData!$B$2:$B$6380,0),))</f>
        <v>-</v>
      </c>
      <c r="Y15" s="134" t="str">
        <f>IF(ISERROR(IF(V15="","",V15/VLOOKUP(Occupancy!$B$65,Occupancy!$B$68:$B$79,1)*12/$C15)),"-",IF(V15="","",V15/VLOOKUP(Occupancy!$B$65,Occupancy!$B$68:$B$79,1)*12/$C15))</f>
        <v>-</v>
      </c>
      <c r="Z15" s="134" t="str">
        <f>IF(ISERROR(IF(W15="","",W15/VLOOKUP(Occupancy!$B$65,Occupancy!$B$68:$B$79,1)*12/$C15)),"-",IF(W15="","",W15/VLOOKUP(Occupancy!$B$65,Occupancy!$B$68:$B$79,1)*12/$C15))</f>
        <v>-</v>
      </c>
      <c r="AA15" s="135" t="str">
        <f t="shared" si="1"/>
        <v>-</v>
      </c>
      <c r="AB15" s="132" t="str">
        <f t="shared" si="2"/>
        <v>-</v>
      </c>
      <c r="AC15" s="132" t="str">
        <f t="shared" si="3"/>
        <v>-</v>
      </c>
      <c r="AD15" s="132" t="str">
        <f t="shared" si="4"/>
        <v>-</v>
      </c>
      <c r="AE15" s="132" t="str">
        <f t="shared" si="5"/>
        <v>-</v>
      </c>
      <c r="AF15" s="132" t="str">
        <f t="shared" si="6"/>
        <v>-</v>
      </c>
      <c r="AG15" s="136">
        <f>(SUMIFS(PriorQ4BalanceSheet!$J$2:$J$4968,PriorQ4BalanceSheet!$B$2:$B$4968,$A15,PriorQ4BalanceSheet!$I$2:$I$4968,"28150")-SUMIFS(BalanceSheetData!$J$2:$J$415,BalanceSheetData!$B$2:$B$415,$A15,BalanceSheetData!$I$2:$I$415,"28150"))+(SUMIFS(PriorQ4BalanceSheet!$J$2:$J$4968,PriorQ4BalanceSheet!$B$2:$B$4968,$A15,PriorQ4BalanceSheet!$I$2:$I$4968,"28151")-SUMIFS(BalanceSheetData!$J$2:$J$415,BalanceSheetData!$B$2:$B$415,$A15,BalanceSheetData!$I$2:$I$415,"28151"))+(SUMIFS(PriorQ4BalanceSheet!$J$2:$J$4968,PriorQ4BalanceSheet!$B$2:$B$4968,$A15,PriorQ4BalanceSheet!$I$2:$I$4968,"28152")-SUMIFS(BalanceSheetData!$J$2:$J$415,BalanceSheetData!$B$2:$B$415,$A15,BalanceSheetData!$I$2:$I$415,"28152"))+(SUMIFS(PriorQ4BalanceSheet!$J$2:$J$4968,PriorQ4BalanceSheet!$B$2:$B$4968,$A15,PriorQ4BalanceSheet!$I$2:$I$4968,"28153")-SUMIFS(BalanceSheetData!$J$2:$J$415,BalanceSheetData!$B$2:$B$415,$A15,BalanceSheetData!$I$2:$I$415,"28153"))+(SUMIFS(PriorQ4BalanceSheet!$J$2:$J$4968,PriorQ4BalanceSheet!$B$2:$B$4968,$A15,PriorQ4BalanceSheet!$I$2:$I$4968,"28155")-SUMIFS(BalanceSheetData!$J$2:$J$415,BalanceSheetData!$B$2:$B$415,$A15,BalanceSheetData!$I$2:$I$415,"28155"))+(SUMIFS(PriorQ4BalanceSheet!$J$2:$J$4968,PriorQ4BalanceSheet!$B$2:$B$4968,$A15,PriorQ4BalanceSheet!$I$2:$I$4968,"28156")-SUMIFS(BalanceSheetData!$J$2:$J$415,BalanceSheetData!$B$2:$B$415,$A15,BalanceSheetData!$I$2:$I$415,"28156"))+(SUMIFS(PriorQ4BalanceSheet!$J$2:$J$4968,PriorQ4BalanceSheet!$B$2:$B$4968,$A15,PriorQ4BalanceSheet!$I$2:$I$4968,"28157")-SUMIFS(BalanceSheetData!$J$2:$J$415,BalanceSheetData!$B$2:$B$415,$A15,BalanceSheetData!$I$2:$I$415,"28157"))+(SUMIFS(PriorQ4BalanceSheet!$J$2:$J$4968,PriorQ4BalanceSheet!$B$2:$B$4968,$A15,PriorQ4BalanceSheet!$I$2:$I$4968,"28158")-SUMIFS(BalanceSheetData!$J$2:$J$415,BalanceSheetData!$B$2:$B$415,$A15,BalanceSheetData!$I$2:$I$415,"28158"))+(SUMIFS(PriorQ4BalanceSheet!$J$2:$J$4968,PriorQ4BalanceSheet!$B$2:$B$4968,$A15,PriorQ4BalanceSheet!$I$2:$I$4968,"28200")-SUMIFS(BalanceSheetData!$J$2:$J$415,BalanceSheetData!$B$2:$B$415,$A15,BalanceSheetData!$I$2:$I$415,"28200"))+(SUMIFS(PriorQ4BalanceSheet!$J$2:$J$4968,PriorQ4BalanceSheet!$B$2:$B$4968,$A15,PriorQ4BalanceSheet!$I$2:$I$4968,"28201")-SUMIFS(BalanceSheetData!$J$2:$J$415,BalanceSheetData!$B$2:$B$415,$A15,BalanceSheetData!$I$2:$I$415,"28201"))+SUMIFS(IncomeStatementData!$J$2:$J$415,IncomeStatementData!$B$2:$B$415,$A15,IncomeStatementData!$I$2:$I$415,"62020")+SUMIFS(IncomeStatementData!$J$2:$J$415,IncomeStatementData!$B$2:$B$415,$A15,IncomeStatementData!$I$2:$I$415,"62021")+SUMIFS(IncomeStatementData!$J$2:$J$415,IncomeStatementData!$B$2:$B$415,$A15,IncomeStatementData!$I$2:$I$415,"62022")+SUMIFS(IncomeStatementData!$J$2:$J$415,IncomeStatementData!$B$2:$B$415,$A15,IncomeStatementData!$I$2:$I$415,"62400")</f>
        <v>0</v>
      </c>
      <c r="AH15" s="134" t="str">
        <f>IF((ISERROR(INDEX(ECRDCRMustPayDebtData!$E$2:$E15,MATCH(A15,ECRDCRMustPayDebtData!$B$2:$B15,0),)))/12*Occupancy!$B$65,"-",INDEX(ECRDCRMustPayDebtData!$E$2:$E15,MATCH(A15,ECRDCRMustPayDebtData!$B$2:$B15,0),)/12*Occupancy!$B$65)</f>
        <v>-</v>
      </c>
      <c r="AI15" s="136" t="str">
        <f>IF(ISERROR(INDEX(AnnualMustPayDebtData!$D$2:$D$75,MATCH(A15,AnnualMustPayDebtData!$E$2:$E$75,0),)),"-",INDEX(AnnualMustPayDebtData!$D$2:$D$75,MATCH(A15,AnnualMustPayDebtData!$E$2:$E$75,0),))</f>
        <v>-</v>
      </c>
      <c r="AJ15" s="134">
        <f>IF(ISERROR(IF(AG15="","",AG15/VLOOKUP(Occupancy!$B$65,Occupancy!$B$68:$B$79,1)*12/$C15)),"-",IF(AG15="","",AG15/VLOOKUP(Occupancy!$B$65,Occupancy!$B$68:$B$79,1)*12/$C15))</f>
        <v>0</v>
      </c>
      <c r="AK15" s="134" t="str">
        <f>IF(ISERROR(IF(AH15="","",AH15/VLOOKUP(Occupancy!$B$65,Occupancy!$B$68:$B$79,1)*12/$C15)),"-",IF(AH15="","",AH15/VLOOKUP(Occupancy!$B$65,Occupancy!$B$68:$B$79,1)*12/$C15))</f>
        <v>-</v>
      </c>
      <c r="AL15" s="133">
        <f>SUMIFS(PriorQ4BalanceSheet!$J$2:$J$4968,PriorQ4BalanceSheet!$B$2:$B$4968,$A15,PriorQ4BalanceSheet!$I$2:$I$4968,"10710")-SUMIFS(BalanceSheetData!$J$2:$J$415,BalanceSheetData!$B$2:$B$415,$A15,BalanceSheetData!$I$2:$I$415,"10710")</f>
        <v>0</v>
      </c>
      <c r="AM15" s="132" t="str">
        <f>IF(ISERROR(AN15/12*Occupancy!$B$65),"-",AN15/12*Occupancy!$B$65)</f>
        <v>-</v>
      </c>
      <c r="AN15" s="133" t="str">
        <f>IF(ISERROR(INDEX(ReserveData!$B$2:$B$2239,MATCH($A15,ReserveData!$A$2:$A$2250,0),0)),"-",INDEX(ReserveData!$B$2:$B2254,MATCH($A15,ReserveData!$A$2:$A$2250,0),0))</f>
        <v>-</v>
      </c>
      <c r="AO15" s="132" t="str">
        <f t="shared" si="7"/>
        <v>-</v>
      </c>
      <c r="AP15" s="132">
        <f t="shared" si="8"/>
        <v>0</v>
      </c>
      <c r="AQ15" s="136">
        <f>SUMIFS(IncomeStatementData!$J$2:$J$415,IncomeStatementData!$B$2:$B$415,$A15,IncomeStatementData!$I$2:$I$415,"59001")</f>
        <v>0</v>
      </c>
      <c r="AR15" s="134">
        <f>IF(ISERROR(AS15/12*Occupancy!$B$65),"-",AS15/12*Occupancy!$B$65)</f>
        <v>0</v>
      </c>
      <c r="AS15" s="136">
        <f>SUMIFS(AnnualFinancialData!$L$2:$L$6380,AnnualFinancialData!$B$2:$B$6380,$A15,AnnualFinancialData!$K$2:$K$6380,"59001")</f>
        <v>0</v>
      </c>
      <c r="AT15" s="134">
        <f>IF(ISERROR(IF(AQ15="","",AQ15/VLOOKUP(Occupancy!$B$65,Occupancy!$B$68:$B$79,1)*12/$C15)),"-",IF(AQ15="","",AQ15/VLOOKUP(Occupancy!$B$65,Occupancy!$B$68:$B$79,1)*12/$C15))</f>
        <v>0</v>
      </c>
      <c r="AU15" s="134">
        <f>IF(ISERROR(IF(AR15="","",AR15/VLOOKUP(Occupancy!$B$65,Occupancy!$B$68:$B$79,1)*12/$C15)),"-",IF(AR15="","",AR15/VLOOKUP(Occupancy!$B$65,Occupancy!$B$68:$B$79,1)*12/$C15))</f>
        <v>0</v>
      </c>
      <c r="AV15" s="133">
        <f>SUMIFS(IncomeStatementData!$J$2:$J$415,IncomeStatementData!$B$2:$B$415,$A15,IncomeStatementData!$I$2:$I$415,"66310")+SUMIFS(IncomeStatementData!$J$2:$J$415,IncomeStatementData!$B$2:$B$415,$A15,IncomeStatementData!$I$2:$I$415,"66202")</f>
        <v>0</v>
      </c>
      <c r="AW15" s="132">
        <f>IF(ISERROR(AX15/12*Occupancy!$B$65),"-",AX15/12*Occupancy!$B$65)</f>
        <v>0</v>
      </c>
      <c r="AX15" s="133">
        <f>SUMIFS(AnnualFinancialData!$L$2:$L$6380,AnnualFinancialData!$B$2:$B$6380,$A15,AnnualFinancialData!$K$2:$K$6380,"66310")+SUMIFS(AnnualFinancialData!$L$2:$L$6380,AnnualFinancialData!$B$2:$B$6380,$A15,AnnualFinancialData!$K$2:$K$6380,"66202")</f>
        <v>0</v>
      </c>
      <c r="AY15" s="132">
        <f>IF(ISERROR(IF(AV15="","",AV15/VLOOKUP(Occupancy!$B$65,Occupancy!$B$68:$B$79,1)*12/$C15)),"-",IF(AV15="","",AV15/VLOOKUP(Occupancy!$B$65,Occupancy!$B$68:$B$79,1)*12/$C15))</f>
        <v>0</v>
      </c>
      <c r="AZ15" s="132">
        <f>IF(ISERROR(IF(AW15="","",AW15/VLOOKUP(Occupancy!$B$65,Occupancy!$B$68:$B$79,1)*12/$C15)),"-",IF(AW15="","",AW15/VLOOKUP(Occupancy!$B$65,Occupancy!$B$68:$B$79,1)*12/$C15))</f>
        <v>0</v>
      </c>
      <c r="BA15" s="137" t="str">
        <f t="shared" si="9"/>
        <v>-</v>
      </c>
      <c r="BB15" s="137" t="str">
        <f t="shared" si="10"/>
        <v>-</v>
      </c>
      <c r="BC15" s="137" t="str">
        <f t="shared" si="11"/>
        <v>-</v>
      </c>
      <c r="BD15" s="137" t="str">
        <f t="shared" si="12"/>
        <v>-</v>
      </c>
      <c r="BE15" s="138" t="str">
        <f>IF(ISERROR(IF(BB15="","",BB15/VLOOKUP(Occupancy!$B$65,Occupancy!$B$68:$B$79,1)*12/$C15)),"-",IF(BB15="","",BB15/VLOOKUP(Occupancy!$B$65,Occupancy!$B$68:$B$79,1)*12/$C15))</f>
        <v>-</v>
      </c>
    </row>
    <row r="16" spans="1:57" s="95" customFormat="1" ht="12.75" x14ac:dyDescent="0.2">
      <c r="A16" s="219" t="s">
        <v>484</v>
      </c>
      <c r="B16" s="142" t="str">
        <f>IF(ISERROR(INDEX(ProjectTypeData!$F$2:$F$165,MATCH(Operating!$A16,ProjectTypeData!$B$2:$B$165,0),MATCH(Operating!B$9,ProjectTypeData!$F$1))),"-",INDEX(ProjectTypeData!$F$2:$F$165,MATCH(Operating!$A16,ProjectTypeData!$B$2:$B$165,0),MATCH(Operating!B$9,ProjectTypeData!$F$1)))</f>
        <v>CHHI</v>
      </c>
      <c r="C16" s="126">
        <f>IF(ISERROR(INDEX(ProjectTypeData!$E$2:$E$165,MATCH(Operating!$A16,ProjectTypeData!$B$2:$B$165,0),MATCH(Operating!C$9,ProjectTypeData!$E$1))),"-",INDEX(ProjectTypeData!$E$2:$E$165,MATCH(Operating!$A16,ProjectTypeData!$B$2:$B$165,0),MATCH(Operating!C$9,ProjectTypeData!$E$1)))</f>
        <v>62</v>
      </c>
      <c r="D16" s="127" t="str">
        <f>IF(ISERROR(INDEX(ProjectTypeData!$D$2:$D$165,MATCH(Operating!$A16,ProjectTypeData!$B$2:$B$165,0),MATCH(Operating!D$9,ProjectTypeData!$D$1))),"-",INDEX(ProjectTypeData!$D$2:$D$165,MATCH(Operating!$A16,ProjectTypeData!$B$2:$B$165,0),MATCH(Operating!D$9,ProjectTypeData!$D$1)))</f>
        <v>Operations/Asset Management</v>
      </c>
      <c r="E16" s="115"/>
      <c r="F16" s="128">
        <f>SUMIFS(BalanceSheetData!$J$2:$J$415,BalanceSheetData!$B$2:$B$415,$A16,BalanceSheetData!$I$2:$I$415,"10000")</f>
        <v>0</v>
      </c>
      <c r="G16" s="128">
        <f>SUMIFS(BalanceSheetData!$J$2:$J$415,BalanceSheetData!$B$2:$B$415,$A16,BalanceSheetData!$I$2:$I$415,"10710")</f>
        <v>0</v>
      </c>
      <c r="H16" s="128">
        <f>SUMIFS(BalanceSheetData!$J$2:$J$415,BalanceSheetData!$B$2:$B$415,$A16,BalanceSheetData!$I$2:$I$415,"10700")</f>
        <v>0</v>
      </c>
      <c r="I16" s="129">
        <f>SUMIFS(BalanceSheetData!$J$2:$J$415,BalanceSheetData!$B$2:$B$415,$A16,BalanceSheetData!$I$2:$I$415,"10715")+SUMIFS(BalanceSheetData!$J$2:$J$415,BalanceSheetData!$B$2:$B$415,$A16,BalanceSheetData!$I$2:$I$415,"10720")+SUMIFS(BalanceSheetData!$J$2:$J$415,BalanceSheetData!$B$2:$B$415,$A16,BalanceSheetData!$I$2:$I$415,"19300")</f>
        <v>0</v>
      </c>
      <c r="J16" s="130">
        <f t="shared" si="0"/>
        <v>0</v>
      </c>
      <c r="K16" s="216">
        <f>IF(ISERROR(INDEX(Occupancy!$B$57:$FL$57,1,MATCH(A16,Occupancy!$B$4:$FL$4,0))),"-",INDEX(Occupancy!$B$57:$FL$57,1,MATCH(A16,Occupancy!$B$4:$FL$4,0)))</f>
        <v>0.65330769230769214</v>
      </c>
      <c r="L16" s="216">
        <f>IF(ISERROR(INDEX(Occupancy!$B$17:$FL$17,1,MATCH(A16,Occupancy!$B$4:$FL$4,0))),"-",INDEX(Occupancy!$B$17:$FL$17,1,MATCH(A16,Occupancy!$B$4:$FL$4,0)))</f>
        <v>0.49619999999999997</v>
      </c>
      <c r="M16" s="113"/>
      <c r="N16" s="113"/>
      <c r="O16" s="113"/>
      <c r="P16" s="119"/>
      <c r="Q16" s="131">
        <f>SUMIFS(IncomeStatementData!$J$2:$J$415,IncomeStatementData!$B$2:$B$415,$A16,IncomeStatementData!$I$2:$I$415,"45001")+SUMIFS(IncomeStatementData!$J$2:$J$415,IncomeStatementData!$B$2:$B$415,$A16,IncomeStatementData!$I$2:$I$415,"45100")+SUMIFS(IncomeStatementData!$J$2:$J$415,IncomeStatementData!$B$2:$B$415,$A16,IncomeStatementData!$I$2:$I$415,"49000")+SUMIFS(IncomeStatementData!$J$2:$J$415,IncomeStatementData!$B$2:$B$415,$A16,IncomeStatementData!$I$2:$I$415,"45200")+SUMIFS(IncomeStatementData!$J$2:$J$415,IncomeStatementData!$B$2:$B$415,$A16,IncomeStatementData!$I$2:$I$415,"45400")+SUMIFS(IncomeStatementData!$J$2:$J$415,IncomeStatementData!$B$2:$B$415,$A16,IncomeStatementData!$I$2:$I$415,"45500")+SUMIFS(IncomeStatementData!$J$2:$J$415,IncomeStatementData!$B$2:$B$415,$A16,IncomeStatementData!$I$2:$I$415,"44100")+SUMIFS(IncomeStatementData!$J$2:$J$415,IncomeStatementData!$B$2:$B$415,$A16,IncomeStatementData!$I$2:$I$415,"42200")</f>
        <v>0</v>
      </c>
      <c r="R16" s="132">
        <f>IF(ISERROR(S16/12*Occupancy!$B$65),"-",S16/12*Occupancy!$B$65)</f>
        <v>0</v>
      </c>
      <c r="S16" s="133">
        <f>SUMIFS(AnnualFinancialData!$L$2:$L$6380,AnnualFinancialData!$B$2:$B$6380,$A16,AnnualFinancialData!$K$2:$K$6380,"45001")+SUMIFS(AnnualFinancialData!$L$2:$L$6380,AnnualFinancialData!$B$2:$B$6380,$A16,AnnualFinancialData!$K$2:$K$6380,"45100")+SUMIFS(AnnualFinancialData!$L$2:$L$6380,AnnualFinancialData!$B$2:$B$6380,$A16,AnnualFinancialData!$K$2:$K$6380,"49000")+SUMIFS(AnnualFinancialData!$L$2:$L$6380,AnnualFinancialData!$B$2:$B$6380,$A16,AnnualFinancialData!$K$2:$K$6380,"45200")+SUMIFS(AnnualFinancialData!$L$2:$L$6380,AnnualFinancialData!$B$2:$B$6380,$A16,AnnualFinancialData!$K$2:$K$6380,"45400")+SUMIFS(AnnualFinancialData!$L$2:$L$6380,AnnualFinancialData!$B$2:$B$6380,$A16,AnnualFinancialData!$K$2:$K$6380,"45500")+SUMIFS(AnnualFinancialData!$L$2:$L$6380,AnnualFinancialData!$B$2:$B$6380,$A16,AnnualFinancialData!$K$2:$K$6380,"44100")+SUMIFS(AnnualFinancialData!$L$2:$L$6380,AnnualFinancialData!$B$2:$B$6380,$A16,AnnualFinancialData!$K$2:$K$6380,"42200")</f>
        <v>0</v>
      </c>
      <c r="T16" s="132">
        <f>IF(ISERROR(IF(Q16="","",Q16/VLOOKUP(Occupancy!$B$65,Occupancy!$B$68:$B$79,1)*12/$C16)),"-",IF(Q16="","",Q16/VLOOKUP(Occupancy!$B$65,Occupancy!$B$68:$B$79,1)*12/$C16))</f>
        <v>0</v>
      </c>
      <c r="U16" s="132">
        <f>IF(ISERROR(IF(R16="","",R16/VLOOKUP(Occupancy!$B$65,Occupancy!$B$68:$B$79,1)*12/$C16)),"-",IF(R16="","",R16/VLOOKUP(Occupancy!$B$65,Occupancy!$B$68:$B$79,1)*12/$C16))</f>
        <v>0</v>
      </c>
      <c r="V16" s="134" t="str">
        <f>IF(ISERROR(INDEX(IncomeStatementData!$P$2:$P$415,MATCH(A16,IncomeStatementData!$B$2:$B$415,0),)),"-",INDEX(IncomeStatementData!$P$2:$P$415,MATCH(A16,IncomeStatementData!$B$2:$B$415,0),))</f>
        <v>-</v>
      </c>
      <c r="W16" s="134" t="str">
        <f>IF(ISERROR(X16/12*Occupancy!$B$65),"-",X16/12*Occupancy!$B$65)</f>
        <v>-</v>
      </c>
      <c r="X16" s="134" t="str">
        <f>IF(ISERROR(INDEX(AnnualFinancialData!$R$2:$R$6380,MATCH(A16,AnnualFinancialData!$B$2:$B$6380,0),)),"-",INDEX(AnnualFinancialData!$R$2:$R$6380,MATCH(A16,AnnualFinancialData!$B$2:$B$6380,0),))</f>
        <v>-</v>
      </c>
      <c r="Y16" s="134" t="str">
        <f>IF(ISERROR(IF(V16="","",V16/VLOOKUP(Occupancy!$B$65,Occupancy!$B$68:$B$79,1)*12/$C16)),"-",IF(V16="","",V16/VLOOKUP(Occupancy!$B$65,Occupancy!$B$68:$B$79,1)*12/$C16))</f>
        <v>-</v>
      </c>
      <c r="Z16" s="134" t="str">
        <f>IF(ISERROR(IF(W16="","",W16/VLOOKUP(Occupancy!$B$65,Occupancy!$B$68:$B$79,1)*12/$C16)),"-",IF(W16="","",W16/VLOOKUP(Occupancy!$B$65,Occupancy!$B$68:$B$79,1)*12/$C16))</f>
        <v>-</v>
      </c>
      <c r="AA16" s="135" t="str">
        <f t="shared" si="1"/>
        <v>-</v>
      </c>
      <c r="AB16" s="132" t="str">
        <f t="shared" si="2"/>
        <v>-</v>
      </c>
      <c r="AC16" s="132" t="str">
        <f t="shared" si="3"/>
        <v>-</v>
      </c>
      <c r="AD16" s="132" t="str">
        <f t="shared" si="4"/>
        <v>-</v>
      </c>
      <c r="AE16" s="132" t="str">
        <f t="shared" si="5"/>
        <v>-</v>
      </c>
      <c r="AF16" s="132" t="str">
        <f t="shared" si="6"/>
        <v>-</v>
      </c>
      <c r="AG16" s="136">
        <f>(SUMIFS(PriorQ4BalanceSheet!$J$2:$J$4968,PriorQ4BalanceSheet!$B$2:$B$4968,$A16,PriorQ4BalanceSheet!$I$2:$I$4968,"28150")-SUMIFS(BalanceSheetData!$J$2:$J$415,BalanceSheetData!$B$2:$B$415,$A16,BalanceSheetData!$I$2:$I$415,"28150"))+(SUMIFS(PriorQ4BalanceSheet!$J$2:$J$4968,PriorQ4BalanceSheet!$B$2:$B$4968,$A16,PriorQ4BalanceSheet!$I$2:$I$4968,"28151")-SUMIFS(BalanceSheetData!$J$2:$J$415,BalanceSheetData!$B$2:$B$415,$A16,BalanceSheetData!$I$2:$I$415,"28151"))+(SUMIFS(PriorQ4BalanceSheet!$J$2:$J$4968,PriorQ4BalanceSheet!$B$2:$B$4968,$A16,PriorQ4BalanceSheet!$I$2:$I$4968,"28152")-SUMIFS(BalanceSheetData!$J$2:$J$415,BalanceSheetData!$B$2:$B$415,$A16,BalanceSheetData!$I$2:$I$415,"28152"))+(SUMIFS(PriorQ4BalanceSheet!$J$2:$J$4968,PriorQ4BalanceSheet!$B$2:$B$4968,$A16,PriorQ4BalanceSheet!$I$2:$I$4968,"28153")-SUMIFS(BalanceSheetData!$J$2:$J$415,BalanceSheetData!$B$2:$B$415,$A16,BalanceSheetData!$I$2:$I$415,"28153"))+(SUMIFS(PriorQ4BalanceSheet!$J$2:$J$4968,PriorQ4BalanceSheet!$B$2:$B$4968,$A16,PriorQ4BalanceSheet!$I$2:$I$4968,"28155")-SUMIFS(BalanceSheetData!$J$2:$J$415,BalanceSheetData!$B$2:$B$415,$A16,BalanceSheetData!$I$2:$I$415,"28155"))+(SUMIFS(PriorQ4BalanceSheet!$J$2:$J$4968,PriorQ4BalanceSheet!$B$2:$B$4968,$A16,PriorQ4BalanceSheet!$I$2:$I$4968,"28156")-SUMIFS(BalanceSheetData!$J$2:$J$415,BalanceSheetData!$B$2:$B$415,$A16,BalanceSheetData!$I$2:$I$415,"28156"))+(SUMIFS(PriorQ4BalanceSheet!$J$2:$J$4968,PriorQ4BalanceSheet!$B$2:$B$4968,$A16,PriorQ4BalanceSheet!$I$2:$I$4968,"28157")-SUMIFS(BalanceSheetData!$J$2:$J$415,BalanceSheetData!$B$2:$B$415,$A16,BalanceSheetData!$I$2:$I$415,"28157"))+(SUMIFS(PriorQ4BalanceSheet!$J$2:$J$4968,PriorQ4BalanceSheet!$B$2:$B$4968,$A16,PriorQ4BalanceSheet!$I$2:$I$4968,"28158")-SUMIFS(BalanceSheetData!$J$2:$J$415,BalanceSheetData!$B$2:$B$415,$A16,BalanceSheetData!$I$2:$I$415,"28158"))+(SUMIFS(PriorQ4BalanceSheet!$J$2:$J$4968,PriorQ4BalanceSheet!$B$2:$B$4968,$A16,PriorQ4BalanceSheet!$I$2:$I$4968,"28200")-SUMIFS(BalanceSheetData!$J$2:$J$415,BalanceSheetData!$B$2:$B$415,$A16,BalanceSheetData!$I$2:$I$415,"28200"))+(SUMIFS(PriorQ4BalanceSheet!$J$2:$J$4968,PriorQ4BalanceSheet!$B$2:$B$4968,$A16,PriorQ4BalanceSheet!$I$2:$I$4968,"28201")-SUMIFS(BalanceSheetData!$J$2:$J$415,BalanceSheetData!$B$2:$B$415,$A16,BalanceSheetData!$I$2:$I$415,"28201"))+SUMIFS(IncomeStatementData!$J$2:$J$415,IncomeStatementData!$B$2:$B$415,$A16,IncomeStatementData!$I$2:$I$415,"62020")+SUMIFS(IncomeStatementData!$J$2:$J$415,IncomeStatementData!$B$2:$B$415,$A16,IncomeStatementData!$I$2:$I$415,"62021")+SUMIFS(IncomeStatementData!$J$2:$J$415,IncomeStatementData!$B$2:$B$415,$A16,IncomeStatementData!$I$2:$I$415,"62022")+SUMIFS(IncomeStatementData!$J$2:$J$415,IncomeStatementData!$B$2:$B$415,$A16,IncomeStatementData!$I$2:$I$415,"62400")</f>
        <v>0</v>
      </c>
      <c r="AH16" s="134" t="str">
        <f>IF((ISERROR(INDEX(ECRDCRMustPayDebtData!$E$2:$E16,MATCH(A16,ECRDCRMustPayDebtData!$B$2:$B16,0),)))/12*Occupancy!$B$65,"-",INDEX(ECRDCRMustPayDebtData!$E$2:$E16,MATCH(A16,ECRDCRMustPayDebtData!$B$2:$B16,0),)/12*Occupancy!$B$65)</f>
        <v>-</v>
      </c>
      <c r="AI16" s="136">
        <f>IF(ISERROR(INDEX(AnnualMustPayDebtData!$D$2:$D$75,MATCH(A16,AnnualMustPayDebtData!$E$2:$E$75,0),)),"-",INDEX(AnnualMustPayDebtData!$D$2:$D$75,MATCH(A16,AnnualMustPayDebtData!$E$2:$E$75,0),))</f>
        <v>288894</v>
      </c>
      <c r="AJ16" s="134">
        <f>IF(ISERROR(IF(AG16="","",AG16/VLOOKUP(Occupancy!$B$65,Occupancy!$B$68:$B$79,1)*12/$C16)),"-",IF(AG16="","",AG16/VLOOKUP(Occupancy!$B$65,Occupancy!$B$68:$B$79,1)*12/$C16))</f>
        <v>0</v>
      </c>
      <c r="AK16" s="134" t="str">
        <f>IF(ISERROR(IF(AH16="","",AH16/VLOOKUP(Occupancy!$B$65,Occupancy!$B$68:$B$79,1)*12/$C16)),"-",IF(AH16="","",AH16/VLOOKUP(Occupancy!$B$65,Occupancy!$B$68:$B$79,1)*12/$C16))</f>
        <v>-</v>
      </c>
      <c r="AL16" s="133">
        <f>SUMIFS(PriorQ4BalanceSheet!$J$2:$J$4968,PriorQ4BalanceSheet!$B$2:$B$4968,$A16,PriorQ4BalanceSheet!$I$2:$I$4968,"10710")-SUMIFS(BalanceSheetData!$J$2:$J$415,BalanceSheetData!$B$2:$B$415,$A16,BalanceSheetData!$I$2:$I$415,"10710")</f>
        <v>0</v>
      </c>
      <c r="AM16" s="132">
        <f>IF(ISERROR(AN16/12*Occupancy!$B$65),"-",AN16/12*Occupancy!$B$65)</f>
        <v>10882.5</v>
      </c>
      <c r="AN16" s="133">
        <f>IF(ISERROR(INDEX(ReserveData!$B$2:$B$2239,MATCH($A16,ReserveData!$A$2:$A$2250,0),0)),"-",INDEX(ReserveData!$B$2:$B2255,MATCH($A16,ReserveData!$A$2:$A$2250,0),0))</f>
        <v>21765</v>
      </c>
      <c r="AO16" s="132" t="str">
        <f t="shared" si="7"/>
        <v>-</v>
      </c>
      <c r="AP16" s="132">
        <f t="shared" si="8"/>
        <v>0</v>
      </c>
      <c r="AQ16" s="136">
        <f>SUMIFS(IncomeStatementData!$J$2:$J$415,IncomeStatementData!$B$2:$B$415,$A16,IncomeStatementData!$I$2:$I$415,"59001")</f>
        <v>0</v>
      </c>
      <c r="AR16" s="134">
        <f>IF(ISERROR(AS16/12*Occupancy!$B$65),"-",AS16/12*Occupancy!$B$65)</f>
        <v>0</v>
      </c>
      <c r="AS16" s="136">
        <f>SUMIFS(AnnualFinancialData!$L$2:$L$6380,AnnualFinancialData!$B$2:$B$6380,$A16,AnnualFinancialData!$K$2:$K$6380,"59001")</f>
        <v>0</v>
      </c>
      <c r="AT16" s="134">
        <f>IF(ISERROR(IF(AQ16="","",AQ16/VLOOKUP(Occupancy!$B$65,Occupancy!$B$68:$B$79,1)*12/$C16)),"-",IF(AQ16="","",AQ16/VLOOKUP(Occupancy!$B$65,Occupancy!$B$68:$B$79,1)*12/$C16))</f>
        <v>0</v>
      </c>
      <c r="AU16" s="134">
        <f>IF(ISERROR(IF(AR16="","",AR16/VLOOKUP(Occupancy!$B$65,Occupancy!$B$68:$B$79,1)*12/$C16)),"-",IF(AR16="","",AR16/VLOOKUP(Occupancy!$B$65,Occupancy!$B$68:$B$79,1)*12/$C16))</f>
        <v>0</v>
      </c>
      <c r="AV16" s="133">
        <f>SUMIFS(IncomeStatementData!$J$2:$J$415,IncomeStatementData!$B$2:$B$415,$A16,IncomeStatementData!$I$2:$I$415,"66310")+SUMIFS(IncomeStatementData!$J$2:$J$415,IncomeStatementData!$B$2:$B$415,$A16,IncomeStatementData!$I$2:$I$415,"66202")</f>
        <v>0</v>
      </c>
      <c r="AW16" s="132">
        <f>IF(ISERROR(AX16/12*Occupancy!$B$65),"-",AX16/12*Occupancy!$B$65)</f>
        <v>0</v>
      </c>
      <c r="AX16" s="133">
        <f>SUMIFS(AnnualFinancialData!$L$2:$L$6380,AnnualFinancialData!$B$2:$B$6380,$A16,AnnualFinancialData!$K$2:$K$6380,"66310")+SUMIFS(AnnualFinancialData!$L$2:$L$6380,AnnualFinancialData!$B$2:$B$6380,$A16,AnnualFinancialData!$K$2:$K$6380,"66202")</f>
        <v>0</v>
      </c>
      <c r="AY16" s="132">
        <f>IF(ISERROR(IF(AV16="","",AV16/VLOOKUP(Occupancy!$B$65,Occupancy!$B$68:$B$79,1)*12/$C16)),"-",IF(AV16="","",AV16/VLOOKUP(Occupancy!$B$65,Occupancy!$B$68:$B$79,1)*12/$C16))</f>
        <v>0</v>
      </c>
      <c r="AZ16" s="132">
        <f>IF(ISERROR(IF(AW16="","",AW16/VLOOKUP(Occupancy!$B$65,Occupancy!$B$68:$B$79,1)*12/$C16)),"-",IF(AW16="","",AW16/VLOOKUP(Occupancy!$B$65,Occupancy!$B$68:$B$79,1)*12/$C16))</f>
        <v>0</v>
      </c>
      <c r="BA16" s="137" t="str">
        <f t="shared" si="9"/>
        <v>-</v>
      </c>
      <c r="BB16" s="137" t="str">
        <f t="shared" si="10"/>
        <v>-</v>
      </c>
      <c r="BC16" s="137" t="str">
        <f t="shared" si="11"/>
        <v>-</v>
      </c>
      <c r="BD16" s="137" t="str">
        <f t="shared" si="12"/>
        <v>-</v>
      </c>
      <c r="BE16" s="138" t="str">
        <f>IF(ISERROR(IF(BB16="","",BB16/VLOOKUP(Occupancy!$B$65,Occupancy!$B$68:$B$79,1)*12/$C16)),"-",IF(BB16="","",BB16/VLOOKUP(Occupancy!$B$65,Occupancy!$B$68:$B$79,1)*12/$C16))</f>
        <v>-</v>
      </c>
    </row>
    <row r="17" spans="1:57" s="95" customFormat="1" ht="12.75" x14ac:dyDescent="0.2">
      <c r="A17" s="219" t="s">
        <v>487</v>
      </c>
      <c r="B17" s="142" t="str">
        <f>IF(ISERROR(INDEX(ProjectTypeData!$F$2:$F$165,MATCH(Operating!$A17,ProjectTypeData!$B$2:$B$165,0),MATCH(Operating!B$9,ProjectTypeData!$F$1))),"-",INDEX(ProjectTypeData!$F$2:$F$165,MATCH(Operating!$A17,ProjectTypeData!$B$2:$B$165,0),MATCH(Operating!B$9,ProjectTypeData!$F$1)))</f>
        <v>Homes</v>
      </c>
      <c r="C17" s="126">
        <f>IF(ISERROR(INDEX(ProjectTypeData!$E$2:$E$165,MATCH(Operating!$A17,ProjectTypeData!$B$2:$B$165,0),MATCH(Operating!C$9,ProjectTypeData!$E$1))),"-",INDEX(ProjectTypeData!$E$2:$E$165,MATCH(Operating!$A17,ProjectTypeData!$B$2:$B$165,0),MATCH(Operating!C$9,ProjectTypeData!$E$1)))</f>
        <v>73</v>
      </c>
      <c r="D17" s="127" t="str">
        <f>IF(ISERROR(INDEX(ProjectTypeData!$D$2:$D$165,MATCH(Operating!$A17,ProjectTypeData!$B$2:$B$165,0),MATCH(Operating!D$9,ProjectTypeData!$D$1))),"-",INDEX(ProjectTypeData!$D$2:$D$165,MATCH(Operating!$A17,ProjectTypeData!$B$2:$B$165,0),MATCH(Operating!D$9,ProjectTypeData!$D$1)))</f>
        <v>Pre-Development</v>
      </c>
      <c r="E17" s="115"/>
      <c r="F17" s="128">
        <f>SUMIFS(BalanceSheetData!$J$2:$J$415,BalanceSheetData!$B$2:$B$415,$A17,BalanceSheetData!$I$2:$I$415,"10000")</f>
        <v>0</v>
      </c>
      <c r="G17" s="128">
        <f>SUMIFS(BalanceSheetData!$J$2:$J$415,BalanceSheetData!$B$2:$B$415,$A17,BalanceSheetData!$I$2:$I$415,"10710")</f>
        <v>0</v>
      </c>
      <c r="H17" s="128">
        <f>SUMIFS(BalanceSheetData!$J$2:$J$415,BalanceSheetData!$B$2:$B$415,$A17,BalanceSheetData!$I$2:$I$415,"10700")</f>
        <v>0</v>
      </c>
      <c r="I17" s="129">
        <f>SUMIFS(BalanceSheetData!$J$2:$J$415,BalanceSheetData!$B$2:$B$415,$A17,BalanceSheetData!$I$2:$I$415,"10715")+SUMIFS(BalanceSheetData!$J$2:$J$415,BalanceSheetData!$B$2:$B$415,$A17,BalanceSheetData!$I$2:$I$415,"10720")+SUMIFS(BalanceSheetData!$J$2:$J$415,BalanceSheetData!$B$2:$B$415,$A17,BalanceSheetData!$I$2:$I$415,"19300")</f>
        <v>0</v>
      </c>
      <c r="J17" s="130">
        <f t="shared" si="0"/>
        <v>0</v>
      </c>
      <c r="K17" s="216">
        <f>IF(ISERROR(INDEX(Occupancy!$B$57:$FL$57,1,MATCH(A17,Occupancy!$B$4:$FL$4,0))),"-",INDEX(Occupancy!$B$57:$FL$57,1,MATCH(A17,Occupancy!$B$4:$FL$4,0)))</f>
        <v>0</v>
      </c>
      <c r="L17" s="216">
        <f>IF(ISERROR(INDEX(Occupancy!$B$17:$FL$17,1,MATCH(A17,Occupancy!$B$4:$FL$4,0))),"-",INDEX(Occupancy!$B$17:$FL$17,1,MATCH(A17,Occupancy!$B$4:$FL$4,0)))</f>
        <v>0</v>
      </c>
      <c r="M17" s="113"/>
      <c r="N17" s="113"/>
      <c r="O17" s="113"/>
      <c r="P17" s="119"/>
      <c r="Q17" s="131">
        <f>SUMIFS(IncomeStatementData!$J$2:$J$415,IncomeStatementData!$B$2:$B$415,$A17,IncomeStatementData!$I$2:$I$415,"45001")+SUMIFS(IncomeStatementData!$J$2:$J$415,IncomeStatementData!$B$2:$B$415,$A17,IncomeStatementData!$I$2:$I$415,"45100")+SUMIFS(IncomeStatementData!$J$2:$J$415,IncomeStatementData!$B$2:$B$415,$A17,IncomeStatementData!$I$2:$I$415,"49000")+SUMIFS(IncomeStatementData!$J$2:$J$415,IncomeStatementData!$B$2:$B$415,$A17,IncomeStatementData!$I$2:$I$415,"45200")+SUMIFS(IncomeStatementData!$J$2:$J$415,IncomeStatementData!$B$2:$B$415,$A17,IncomeStatementData!$I$2:$I$415,"45400")+SUMIFS(IncomeStatementData!$J$2:$J$415,IncomeStatementData!$B$2:$B$415,$A17,IncomeStatementData!$I$2:$I$415,"45500")+SUMIFS(IncomeStatementData!$J$2:$J$415,IncomeStatementData!$B$2:$B$415,$A17,IncomeStatementData!$I$2:$I$415,"44100")+SUMIFS(IncomeStatementData!$J$2:$J$415,IncomeStatementData!$B$2:$B$415,$A17,IncomeStatementData!$I$2:$I$415,"42200")</f>
        <v>0</v>
      </c>
      <c r="R17" s="132">
        <f>IF(ISERROR(S17/12*Occupancy!$B$65),"-",S17/12*Occupancy!$B$65)</f>
        <v>0</v>
      </c>
      <c r="S17" s="133">
        <f>SUMIFS(AnnualFinancialData!$L$2:$L$6380,AnnualFinancialData!$B$2:$B$6380,$A17,AnnualFinancialData!$K$2:$K$6380,"45001")+SUMIFS(AnnualFinancialData!$L$2:$L$6380,AnnualFinancialData!$B$2:$B$6380,$A17,AnnualFinancialData!$K$2:$K$6380,"45100")+SUMIFS(AnnualFinancialData!$L$2:$L$6380,AnnualFinancialData!$B$2:$B$6380,$A17,AnnualFinancialData!$K$2:$K$6380,"49000")+SUMIFS(AnnualFinancialData!$L$2:$L$6380,AnnualFinancialData!$B$2:$B$6380,$A17,AnnualFinancialData!$K$2:$K$6380,"45200")+SUMIFS(AnnualFinancialData!$L$2:$L$6380,AnnualFinancialData!$B$2:$B$6380,$A17,AnnualFinancialData!$K$2:$K$6380,"45400")+SUMIFS(AnnualFinancialData!$L$2:$L$6380,AnnualFinancialData!$B$2:$B$6380,$A17,AnnualFinancialData!$K$2:$K$6380,"45500")+SUMIFS(AnnualFinancialData!$L$2:$L$6380,AnnualFinancialData!$B$2:$B$6380,$A17,AnnualFinancialData!$K$2:$K$6380,"44100")+SUMIFS(AnnualFinancialData!$L$2:$L$6380,AnnualFinancialData!$B$2:$B$6380,$A17,AnnualFinancialData!$K$2:$K$6380,"42200")</f>
        <v>0</v>
      </c>
      <c r="T17" s="132">
        <f>IF(ISERROR(IF(Q17="","",Q17/VLOOKUP(Occupancy!$B$65,Occupancy!$B$68:$B$79,1)*12/$C17)),"-",IF(Q17="","",Q17/VLOOKUP(Occupancy!$B$65,Occupancy!$B$68:$B$79,1)*12/$C17))</f>
        <v>0</v>
      </c>
      <c r="U17" s="132">
        <f>IF(ISERROR(IF(R17="","",R17/VLOOKUP(Occupancy!$B$65,Occupancy!$B$68:$B$79,1)*12/$C17)),"-",IF(R17="","",R17/VLOOKUP(Occupancy!$B$65,Occupancy!$B$68:$B$79,1)*12/$C17))</f>
        <v>0</v>
      </c>
      <c r="V17" s="134" t="str">
        <f>IF(ISERROR(INDEX(IncomeStatementData!$P$2:$P$415,MATCH(A17,IncomeStatementData!$B$2:$B$415,0),)),"-",INDEX(IncomeStatementData!$P$2:$P$415,MATCH(A17,IncomeStatementData!$B$2:$B$415,0),))</f>
        <v>-</v>
      </c>
      <c r="W17" s="134" t="str">
        <f>IF(ISERROR(X17/12*Occupancy!$B$65),"-",X17/12*Occupancy!$B$65)</f>
        <v>-</v>
      </c>
      <c r="X17" s="134" t="str">
        <f>IF(ISERROR(INDEX(AnnualFinancialData!$R$2:$R$6380,MATCH(A17,AnnualFinancialData!$B$2:$B$6380,0),)),"-",INDEX(AnnualFinancialData!$R$2:$R$6380,MATCH(A17,AnnualFinancialData!$B$2:$B$6380,0),))</f>
        <v>-</v>
      </c>
      <c r="Y17" s="134" t="str">
        <f>IF(ISERROR(IF(V17="","",V17/VLOOKUP(Occupancy!$B$65,Occupancy!$B$68:$B$79,1)*12/$C17)),"-",IF(V17="","",V17/VLOOKUP(Occupancy!$B$65,Occupancy!$B$68:$B$79,1)*12/$C17))</f>
        <v>-</v>
      </c>
      <c r="Z17" s="134" t="str">
        <f>IF(ISERROR(IF(W17="","",W17/VLOOKUP(Occupancy!$B$65,Occupancy!$B$68:$B$79,1)*12/$C17)),"-",IF(W17="","",W17/VLOOKUP(Occupancy!$B$65,Occupancy!$B$68:$B$79,1)*12/$C17))</f>
        <v>-</v>
      </c>
      <c r="AA17" s="135" t="str">
        <f t="shared" si="1"/>
        <v>-</v>
      </c>
      <c r="AB17" s="132" t="str">
        <f t="shared" si="2"/>
        <v>-</v>
      </c>
      <c r="AC17" s="132" t="str">
        <f t="shared" si="3"/>
        <v>-</v>
      </c>
      <c r="AD17" s="132" t="str">
        <f t="shared" si="4"/>
        <v>-</v>
      </c>
      <c r="AE17" s="132" t="str">
        <f t="shared" si="5"/>
        <v>-</v>
      </c>
      <c r="AF17" s="132" t="str">
        <f t="shared" si="6"/>
        <v>-</v>
      </c>
      <c r="AG17" s="136">
        <f>(SUMIFS(PriorQ4BalanceSheet!$J$2:$J$4968,PriorQ4BalanceSheet!$B$2:$B$4968,$A17,PriorQ4BalanceSheet!$I$2:$I$4968,"28150")-SUMIFS(BalanceSheetData!$J$2:$J$415,BalanceSheetData!$B$2:$B$415,$A17,BalanceSheetData!$I$2:$I$415,"28150"))+(SUMIFS(PriorQ4BalanceSheet!$J$2:$J$4968,PriorQ4BalanceSheet!$B$2:$B$4968,$A17,PriorQ4BalanceSheet!$I$2:$I$4968,"28151")-SUMIFS(BalanceSheetData!$J$2:$J$415,BalanceSheetData!$B$2:$B$415,$A17,BalanceSheetData!$I$2:$I$415,"28151"))+(SUMIFS(PriorQ4BalanceSheet!$J$2:$J$4968,PriorQ4BalanceSheet!$B$2:$B$4968,$A17,PriorQ4BalanceSheet!$I$2:$I$4968,"28152")-SUMIFS(BalanceSheetData!$J$2:$J$415,BalanceSheetData!$B$2:$B$415,$A17,BalanceSheetData!$I$2:$I$415,"28152"))+(SUMIFS(PriorQ4BalanceSheet!$J$2:$J$4968,PriorQ4BalanceSheet!$B$2:$B$4968,$A17,PriorQ4BalanceSheet!$I$2:$I$4968,"28153")-SUMIFS(BalanceSheetData!$J$2:$J$415,BalanceSheetData!$B$2:$B$415,$A17,BalanceSheetData!$I$2:$I$415,"28153"))+(SUMIFS(PriorQ4BalanceSheet!$J$2:$J$4968,PriorQ4BalanceSheet!$B$2:$B$4968,$A17,PriorQ4BalanceSheet!$I$2:$I$4968,"28155")-SUMIFS(BalanceSheetData!$J$2:$J$415,BalanceSheetData!$B$2:$B$415,$A17,BalanceSheetData!$I$2:$I$415,"28155"))+(SUMIFS(PriorQ4BalanceSheet!$J$2:$J$4968,PriorQ4BalanceSheet!$B$2:$B$4968,$A17,PriorQ4BalanceSheet!$I$2:$I$4968,"28156")-SUMIFS(BalanceSheetData!$J$2:$J$415,BalanceSheetData!$B$2:$B$415,$A17,BalanceSheetData!$I$2:$I$415,"28156"))+(SUMIFS(PriorQ4BalanceSheet!$J$2:$J$4968,PriorQ4BalanceSheet!$B$2:$B$4968,$A17,PriorQ4BalanceSheet!$I$2:$I$4968,"28157")-SUMIFS(BalanceSheetData!$J$2:$J$415,BalanceSheetData!$B$2:$B$415,$A17,BalanceSheetData!$I$2:$I$415,"28157"))+(SUMIFS(PriorQ4BalanceSheet!$J$2:$J$4968,PriorQ4BalanceSheet!$B$2:$B$4968,$A17,PriorQ4BalanceSheet!$I$2:$I$4968,"28158")-SUMIFS(BalanceSheetData!$J$2:$J$415,BalanceSheetData!$B$2:$B$415,$A17,BalanceSheetData!$I$2:$I$415,"28158"))+(SUMIFS(PriorQ4BalanceSheet!$J$2:$J$4968,PriorQ4BalanceSheet!$B$2:$B$4968,$A17,PriorQ4BalanceSheet!$I$2:$I$4968,"28200")-SUMIFS(BalanceSheetData!$J$2:$J$415,BalanceSheetData!$B$2:$B$415,$A17,BalanceSheetData!$I$2:$I$415,"28200"))+(SUMIFS(PriorQ4BalanceSheet!$J$2:$J$4968,PriorQ4BalanceSheet!$B$2:$B$4968,$A17,PriorQ4BalanceSheet!$I$2:$I$4968,"28201")-SUMIFS(BalanceSheetData!$J$2:$J$415,BalanceSheetData!$B$2:$B$415,$A17,BalanceSheetData!$I$2:$I$415,"28201"))+SUMIFS(IncomeStatementData!$J$2:$J$415,IncomeStatementData!$B$2:$B$415,$A17,IncomeStatementData!$I$2:$I$415,"62020")+SUMIFS(IncomeStatementData!$J$2:$J$415,IncomeStatementData!$B$2:$B$415,$A17,IncomeStatementData!$I$2:$I$415,"62021")+SUMIFS(IncomeStatementData!$J$2:$J$415,IncomeStatementData!$B$2:$B$415,$A17,IncomeStatementData!$I$2:$I$415,"62022")+SUMIFS(IncomeStatementData!$J$2:$J$415,IncomeStatementData!$B$2:$B$415,$A17,IncomeStatementData!$I$2:$I$415,"62400")</f>
        <v>0</v>
      </c>
      <c r="AH17" s="134" t="str">
        <f>IF((ISERROR(INDEX(ECRDCRMustPayDebtData!$E$2:$E17,MATCH(A17,ECRDCRMustPayDebtData!$B$2:$B17,0),)))/12*Occupancy!$B$65,"-",INDEX(ECRDCRMustPayDebtData!$E$2:$E17,MATCH(A17,ECRDCRMustPayDebtData!$B$2:$B17,0),)/12*Occupancy!$B$65)</f>
        <v>-</v>
      </c>
      <c r="AI17" s="136" t="str">
        <f>IF(ISERROR(INDEX(AnnualMustPayDebtData!$D$2:$D$75,MATCH(A17,AnnualMustPayDebtData!$E$2:$E$75,0),)),"-",INDEX(AnnualMustPayDebtData!$D$2:$D$75,MATCH(A17,AnnualMustPayDebtData!$E$2:$E$75,0),))</f>
        <v>-</v>
      </c>
      <c r="AJ17" s="134">
        <f>IF(ISERROR(IF(AG17="","",AG17/VLOOKUP(Occupancy!$B$65,Occupancy!$B$68:$B$79,1)*12/$C17)),"-",IF(AG17="","",AG17/VLOOKUP(Occupancy!$B$65,Occupancy!$B$68:$B$79,1)*12/$C17))</f>
        <v>0</v>
      </c>
      <c r="AK17" s="134" t="str">
        <f>IF(ISERROR(IF(AH17="","",AH17/VLOOKUP(Occupancy!$B$65,Occupancy!$B$68:$B$79,1)*12/$C17)),"-",IF(AH17="","",AH17/VLOOKUP(Occupancy!$B$65,Occupancy!$B$68:$B$79,1)*12/$C17))</f>
        <v>-</v>
      </c>
      <c r="AL17" s="133">
        <f>SUMIFS(PriorQ4BalanceSheet!$J$2:$J$4968,PriorQ4BalanceSheet!$B$2:$B$4968,$A17,PriorQ4BalanceSheet!$I$2:$I$4968,"10710")-SUMIFS(BalanceSheetData!$J$2:$J$415,BalanceSheetData!$B$2:$B$415,$A17,BalanceSheetData!$I$2:$I$415,"10710")</f>
        <v>0</v>
      </c>
      <c r="AM17" s="132" t="str">
        <f>IF(ISERROR(AN17/12*Occupancy!$B$65),"-",AN17/12*Occupancy!$B$65)</f>
        <v>-</v>
      </c>
      <c r="AN17" s="133" t="str">
        <f>IF(ISERROR(INDEX(ReserveData!$B$2:$B$2239,MATCH($A17,ReserveData!$A$2:$A$2250,0),0)),"-",INDEX(ReserveData!$B$2:$B2256,MATCH($A17,ReserveData!$A$2:$A$2250,0),0))</f>
        <v>-</v>
      </c>
      <c r="AO17" s="132" t="str">
        <f t="shared" si="7"/>
        <v>-</v>
      </c>
      <c r="AP17" s="132">
        <f t="shared" si="8"/>
        <v>0</v>
      </c>
      <c r="AQ17" s="136">
        <f>SUMIFS(IncomeStatementData!$J$2:$J$415,IncomeStatementData!$B$2:$B$415,$A17,IncomeStatementData!$I$2:$I$415,"59001")</f>
        <v>0</v>
      </c>
      <c r="AR17" s="134">
        <f>IF(ISERROR(AS17/12*Occupancy!$B$65),"-",AS17/12*Occupancy!$B$65)</f>
        <v>0</v>
      </c>
      <c r="AS17" s="136">
        <f>SUMIFS(AnnualFinancialData!$L$2:$L$6380,AnnualFinancialData!$B$2:$B$6380,$A17,AnnualFinancialData!$K$2:$K$6380,"59001")</f>
        <v>0</v>
      </c>
      <c r="AT17" s="134">
        <f>IF(ISERROR(IF(AQ17="","",AQ17/VLOOKUP(Occupancy!$B$65,Occupancy!$B$68:$B$79,1)*12/$C17)),"-",IF(AQ17="","",AQ17/VLOOKUP(Occupancy!$B$65,Occupancy!$B$68:$B$79,1)*12/$C17))</f>
        <v>0</v>
      </c>
      <c r="AU17" s="134">
        <f>IF(ISERROR(IF(AR17="","",AR17/VLOOKUP(Occupancy!$B$65,Occupancy!$B$68:$B$79,1)*12/$C17)),"-",IF(AR17="","",AR17/VLOOKUP(Occupancy!$B$65,Occupancy!$B$68:$B$79,1)*12/$C17))</f>
        <v>0</v>
      </c>
      <c r="AV17" s="133">
        <f>SUMIFS(IncomeStatementData!$J$2:$J$415,IncomeStatementData!$B$2:$B$415,$A17,IncomeStatementData!$I$2:$I$415,"66310")+SUMIFS(IncomeStatementData!$J$2:$J$415,IncomeStatementData!$B$2:$B$415,$A17,IncomeStatementData!$I$2:$I$415,"66202")</f>
        <v>0</v>
      </c>
      <c r="AW17" s="132">
        <f>IF(ISERROR(AX17/12*Occupancy!$B$65),"-",AX17/12*Occupancy!$B$65)</f>
        <v>0</v>
      </c>
      <c r="AX17" s="133">
        <f>SUMIFS(AnnualFinancialData!$L$2:$L$6380,AnnualFinancialData!$B$2:$B$6380,$A17,AnnualFinancialData!$K$2:$K$6380,"66310")+SUMIFS(AnnualFinancialData!$L$2:$L$6380,AnnualFinancialData!$B$2:$B$6380,$A17,AnnualFinancialData!$K$2:$K$6380,"66202")</f>
        <v>0</v>
      </c>
      <c r="AY17" s="132">
        <f>IF(ISERROR(IF(AV17="","",AV17/VLOOKUP(Occupancy!$B$65,Occupancy!$B$68:$B$79,1)*12/$C17)),"-",IF(AV17="","",AV17/VLOOKUP(Occupancy!$B$65,Occupancy!$B$68:$B$79,1)*12/$C17))</f>
        <v>0</v>
      </c>
      <c r="AZ17" s="132">
        <f>IF(ISERROR(IF(AW17="","",AW17/VLOOKUP(Occupancy!$B$65,Occupancy!$B$68:$B$79,1)*12/$C17)),"-",IF(AW17="","",AW17/VLOOKUP(Occupancy!$B$65,Occupancy!$B$68:$B$79,1)*12/$C17))</f>
        <v>0</v>
      </c>
      <c r="BA17" s="137" t="str">
        <f t="shared" si="9"/>
        <v>-</v>
      </c>
      <c r="BB17" s="137" t="str">
        <f t="shared" si="10"/>
        <v>-</v>
      </c>
      <c r="BC17" s="137" t="str">
        <f t="shared" si="11"/>
        <v>-</v>
      </c>
      <c r="BD17" s="137" t="str">
        <f t="shared" si="12"/>
        <v>-</v>
      </c>
      <c r="BE17" s="138" t="str">
        <f>IF(ISERROR(IF(BB17="","",BB17/VLOOKUP(Occupancy!$B$65,Occupancy!$B$68:$B$79,1)*12/$C17)),"-",IF(BB17="","",BB17/VLOOKUP(Occupancy!$B$65,Occupancy!$B$68:$B$79,1)*12/$C17))</f>
        <v>-</v>
      </c>
    </row>
    <row r="18" spans="1:57" s="95" customFormat="1" ht="12.75" x14ac:dyDescent="0.2">
      <c r="A18" s="219" t="s">
        <v>489</v>
      </c>
      <c r="B18" s="142" t="str">
        <f>IF(ISERROR(INDEX(ProjectTypeData!$F$2:$F$165,MATCH(Operating!$A18,ProjectTypeData!$B$2:$B$165,0),MATCH(Operating!B$9,ProjectTypeData!$F$1))),"-",INDEX(ProjectTypeData!$F$2:$F$165,MATCH(Operating!$A18,ProjectTypeData!$B$2:$B$165,0),MATCH(Operating!B$9,ProjectTypeData!$F$1)))</f>
        <v>Homes</v>
      </c>
      <c r="C18" s="126">
        <f>IF(ISERROR(INDEX(ProjectTypeData!$E$2:$E$165,MATCH(Operating!$A18,ProjectTypeData!$B$2:$B$165,0),MATCH(Operating!C$9,ProjectTypeData!$E$1))),"-",INDEX(ProjectTypeData!$E$2:$E$165,MATCH(Operating!$A18,ProjectTypeData!$B$2:$B$165,0),MATCH(Operating!C$9,ProjectTypeData!$E$1)))</f>
        <v>230</v>
      </c>
      <c r="D18" s="127" t="str">
        <f>IF(ISERROR(INDEX(ProjectTypeData!$D$2:$D$165,MATCH(Operating!$A18,ProjectTypeData!$B$2:$B$165,0),MATCH(Operating!D$9,ProjectTypeData!$D$1))),"-",INDEX(ProjectTypeData!$D$2:$D$165,MATCH(Operating!$A18,ProjectTypeData!$B$2:$B$165,0),MATCH(Operating!D$9,ProjectTypeData!$D$1)))</f>
        <v>Loan Closing/Construction</v>
      </c>
      <c r="E18" s="115"/>
      <c r="F18" s="128">
        <f>SUMIFS(BalanceSheetData!$J$2:$J$415,BalanceSheetData!$B$2:$B$415,$A18,BalanceSheetData!$I$2:$I$415,"10000")</f>
        <v>0</v>
      </c>
      <c r="G18" s="128">
        <f>SUMIFS(BalanceSheetData!$J$2:$J$415,BalanceSheetData!$B$2:$B$415,$A18,BalanceSheetData!$I$2:$I$415,"10710")</f>
        <v>0</v>
      </c>
      <c r="H18" s="128">
        <f>SUMIFS(BalanceSheetData!$J$2:$J$415,BalanceSheetData!$B$2:$B$415,$A18,BalanceSheetData!$I$2:$I$415,"10700")</f>
        <v>0</v>
      </c>
      <c r="I18" s="129">
        <f>SUMIFS(BalanceSheetData!$J$2:$J$415,BalanceSheetData!$B$2:$B$415,$A18,BalanceSheetData!$I$2:$I$415,"10715")+SUMIFS(BalanceSheetData!$J$2:$J$415,BalanceSheetData!$B$2:$B$415,$A18,BalanceSheetData!$I$2:$I$415,"10720")+SUMIFS(BalanceSheetData!$J$2:$J$415,BalanceSheetData!$B$2:$B$415,$A18,BalanceSheetData!$I$2:$I$415,"19300")</f>
        <v>0</v>
      </c>
      <c r="J18" s="130">
        <f t="shared" si="0"/>
        <v>0</v>
      </c>
      <c r="K18" s="216">
        <f>IF(ISERROR(INDEX(Occupancy!$B$57:$FL$57,1,MATCH(A18,Occupancy!$B$4:$FL$4,0))),"-",INDEX(Occupancy!$B$57:$FL$57,1,MATCH(A18,Occupancy!$B$4:$FL$4,0)))</f>
        <v>0</v>
      </c>
      <c r="L18" s="216">
        <f>IF(ISERROR(INDEX(Occupancy!$B$17:$FL$17,1,MATCH(A18,Occupancy!$B$4:$FL$4,0))),"-",INDEX(Occupancy!$B$17:$FL$17,1,MATCH(A18,Occupancy!$B$4:$FL$4,0)))</f>
        <v>0</v>
      </c>
      <c r="M18" s="113"/>
      <c r="N18" s="113"/>
      <c r="O18" s="113"/>
      <c r="P18" s="119"/>
      <c r="Q18" s="131">
        <f>SUMIFS(IncomeStatementData!$J$2:$J$415,IncomeStatementData!$B$2:$B$415,$A18,IncomeStatementData!$I$2:$I$415,"45001")+SUMIFS(IncomeStatementData!$J$2:$J$415,IncomeStatementData!$B$2:$B$415,$A18,IncomeStatementData!$I$2:$I$415,"45100")+SUMIFS(IncomeStatementData!$J$2:$J$415,IncomeStatementData!$B$2:$B$415,$A18,IncomeStatementData!$I$2:$I$415,"49000")+SUMIFS(IncomeStatementData!$J$2:$J$415,IncomeStatementData!$B$2:$B$415,$A18,IncomeStatementData!$I$2:$I$415,"45200")+SUMIFS(IncomeStatementData!$J$2:$J$415,IncomeStatementData!$B$2:$B$415,$A18,IncomeStatementData!$I$2:$I$415,"45400")+SUMIFS(IncomeStatementData!$J$2:$J$415,IncomeStatementData!$B$2:$B$415,$A18,IncomeStatementData!$I$2:$I$415,"45500")+SUMIFS(IncomeStatementData!$J$2:$J$415,IncomeStatementData!$B$2:$B$415,$A18,IncomeStatementData!$I$2:$I$415,"44100")+SUMIFS(IncomeStatementData!$J$2:$J$415,IncomeStatementData!$B$2:$B$415,$A18,IncomeStatementData!$I$2:$I$415,"42200")</f>
        <v>0</v>
      </c>
      <c r="R18" s="132">
        <f>IF(ISERROR(S18/12*Occupancy!$B$65),"-",S18/12*Occupancy!$B$65)</f>
        <v>0</v>
      </c>
      <c r="S18" s="133">
        <f>SUMIFS(AnnualFinancialData!$L$2:$L$6380,AnnualFinancialData!$B$2:$B$6380,$A18,AnnualFinancialData!$K$2:$K$6380,"45001")+SUMIFS(AnnualFinancialData!$L$2:$L$6380,AnnualFinancialData!$B$2:$B$6380,$A18,AnnualFinancialData!$K$2:$K$6380,"45100")+SUMIFS(AnnualFinancialData!$L$2:$L$6380,AnnualFinancialData!$B$2:$B$6380,$A18,AnnualFinancialData!$K$2:$K$6380,"49000")+SUMIFS(AnnualFinancialData!$L$2:$L$6380,AnnualFinancialData!$B$2:$B$6380,$A18,AnnualFinancialData!$K$2:$K$6380,"45200")+SUMIFS(AnnualFinancialData!$L$2:$L$6380,AnnualFinancialData!$B$2:$B$6380,$A18,AnnualFinancialData!$K$2:$K$6380,"45400")+SUMIFS(AnnualFinancialData!$L$2:$L$6380,AnnualFinancialData!$B$2:$B$6380,$A18,AnnualFinancialData!$K$2:$K$6380,"45500")+SUMIFS(AnnualFinancialData!$L$2:$L$6380,AnnualFinancialData!$B$2:$B$6380,$A18,AnnualFinancialData!$K$2:$K$6380,"44100")+SUMIFS(AnnualFinancialData!$L$2:$L$6380,AnnualFinancialData!$B$2:$B$6380,$A18,AnnualFinancialData!$K$2:$K$6380,"42200")</f>
        <v>0</v>
      </c>
      <c r="T18" s="132">
        <f>IF(ISERROR(IF(Q18="","",Q18/VLOOKUP(Occupancy!$B$65,Occupancy!$B$68:$B$79,1)*12/$C18)),"-",IF(Q18="","",Q18/VLOOKUP(Occupancy!$B$65,Occupancy!$B$68:$B$79,1)*12/$C18))</f>
        <v>0</v>
      </c>
      <c r="U18" s="132">
        <f>IF(ISERROR(IF(R18="","",R18/VLOOKUP(Occupancy!$B$65,Occupancy!$B$68:$B$79,1)*12/$C18)),"-",IF(R18="","",R18/VLOOKUP(Occupancy!$B$65,Occupancy!$B$68:$B$79,1)*12/$C18))</f>
        <v>0</v>
      </c>
      <c r="V18" s="134" t="str">
        <f>IF(ISERROR(INDEX(IncomeStatementData!$P$2:$P$415,MATCH(A18,IncomeStatementData!$B$2:$B$415,0),)),"-",INDEX(IncomeStatementData!$P$2:$P$415,MATCH(A18,IncomeStatementData!$B$2:$B$415,0),))</f>
        <v>-</v>
      </c>
      <c r="W18" s="134" t="str">
        <f>IF(ISERROR(X18/12*Occupancy!$B$65),"-",X18/12*Occupancy!$B$65)</f>
        <v>-</v>
      </c>
      <c r="X18" s="134" t="str">
        <f>IF(ISERROR(INDEX(AnnualFinancialData!$R$2:$R$6380,MATCH(A18,AnnualFinancialData!$B$2:$B$6380,0),)),"-",INDEX(AnnualFinancialData!$R$2:$R$6380,MATCH(A18,AnnualFinancialData!$B$2:$B$6380,0),))</f>
        <v>-</v>
      </c>
      <c r="Y18" s="134" t="str">
        <f>IF(ISERROR(IF(V18="","",V18/VLOOKUP(Occupancy!$B$65,Occupancy!$B$68:$B$79,1)*12/$C18)),"-",IF(V18="","",V18/VLOOKUP(Occupancy!$B$65,Occupancy!$B$68:$B$79,1)*12/$C18))</f>
        <v>-</v>
      </c>
      <c r="Z18" s="134" t="str">
        <f>IF(ISERROR(IF(W18="","",W18/VLOOKUP(Occupancy!$B$65,Occupancy!$B$68:$B$79,1)*12/$C18)),"-",IF(W18="","",W18/VLOOKUP(Occupancy!$B$65,Occupancy!$B$68:$B$79,1)*12/$C18))</f>
        <v>-</v>
      </c>
      <c r="AA18" s="135" t="str">
        <f t="shared" si="1"/>
        <v>-</v>
      </c>
      <c r="AB18" s="132" t="str">
        <f t="shared" si="2"/>
        <v>-</v>
      </c>
      <c r="AC18" s="132" t="str">
        <f t="shared" si="3"/>
        <v>-</v>
      </c>
      <c r="AD18" s="132" t="str">
        <f t="shared" si="4"/>
        <v>-</v>
      </c>
      <c r="AE18" s="132" t="str">
        <f t="shared" si="5"/>
        <v>-</v>
      </c>
      <c r="AF18" s="132" t="str">
        <f t="shared" si="6"/>
        <v>-</v>
      </c>
      <c r="AG18" s="136">
        <f>(SUMIFS(PriorQ4BalanceSheet!$J$2:$J$4968,PriorQ4BalanceSheet!$B$2:$B$4968,$A18,PriorQ4BalanceSheet!$I$2:$I$4968,"28150")-SUMIFS(BalanceSheetData!$J$2:$J$415,BalanceSheetData!$B$2:$B$415,$A18,BalanceSheetData!$I$2:$I$415,"28150"))+(SUMIFS(PriorQ4BalanceSheet!$J$2:$J$4968,PriorQ4BalanceSheet!$B$2:$B$4968,$A18,PriorQ4BalanceSheet!$I$2:$I$4968,"28151")-SUMIFS(BalanceSheetData!$J$2:$J$415,BalanceSheetData!$B$2:$B$415,$A18,BalanceSheetData!$I$2:$I$415,"28151"))+(SUMIFS(PriorQ4BalanceSheet!$J$2:$J$4968,PriorQ4BalanceSheet!$B$2:$B$4968,$A18,PriorQ4BalanceSheet!$I$2:$I$4968,"28152")-SUMIFS(BalanceSheetData!$J$2:$J$415,BalanceSheetData!$B$2:$B$415,$A18,BalanceSheetData!$I$2:$I$415,"28152"))+(SUMIFS(PriorQ4BalanceSheet!$J$2:$J$4968,PriorQ4BalanceSheet!$B$2:$B$4968,$A18,PriorQ4BalanceSheet!$I$2:$I$4968,"28153")-SUMIFS(BalanceSheetData!$J$2:$J$415,BalanceSheetData!$B$2:$B$415,$A18,BalanceSheetData!$I$2:$I$415,"28153"))+(SUMIFS(PriorQ4BalanceSheet!$J$2:$J$4968,PriorQ4BalanceSheet!$B$2:$B$4968,$A18,PriorQ4BalanceSheet!$I$2:$I$4968,"28155")-SUMIFS(BalanceSheetData!$J$2:$J$415,BalanceSheetData!$B$2:$B$415,$A18,BalanceSheetData!$I$2:$I$415,"28155"))+(SUMIFS(PriorQ4BalanceSheet!$J$2:$J$4968,PriorQ4BalanceSheet!$B$2:$B$4968,$A18,PriorQ4BalanceSheet!$I$2:$I$4968,"28156")-SUMIFS(BalanceSheetData!$J$2:$J$415,BalanceSheetData!$B$2:$B$415,$A18,BalanceSheetData!$I$2:$I$415,"28156"))+(SUMIFS(PriorQ4BalanceSheet!$J$2:$J$4968,PriorQ4BalanceSheet!$B$2:$B$4968,$A18,PriorQ4BalanceSheet!$I$2:$I$4968,"28157")-SUMIFS(BalanceSheetData!$J$2:$J$415,BalanceSheetData!$B$2:$B$415,$A18,BalanceSheetData!$I$2:$I$415,"28157"))+(SUMIFS(PriorQ4BalanceSheet!$J$2:$J$4968,PriorQ4BalanceSheet!$B$2:$B$4968,$A18,PriorQ4BalanceSheet!$I$2:$I$4968,"28158")-SUMIFS(BalanceSheetData!$J$2:$J$415,BalanceSheetData!$B$2:$B$415,$A18,BalanceSheetData!$I$2:$I$415,"28158"))+(SUMIFS(PriorQ4BalanceSheet!$J$2:$J$4968,PriorQ4BalanceSheet!$B$2:$B$4968,$A18,PriorQ4BalanceSheet!$I$2:$I$4968,"28200")-SUMIFS(BalanceSheetData!$J$2:$J$415,BalanceSheetData!$B$2:$B$415,$A18,BalanceSheetData!$I$2:$I$415,"28200"))+(SUMIFS(PriorQ4BalanceSheet!$J$2:$J$4968,PriorQ4BalanceSheet!$B$2:$B$4968,$A18,PriorQ4BalanceSheet!$I$2:$I$4968,"28201")-SUMIFS(BalanceSheetData!$J$2:$J$415,BalanceSheetData!$B$2:$B$415,$A18,BalanceSheetData!$I$2:$I$415,"28201"))+SUMIFS(IncomeStatementData!$J$2:$J$415,IncomeStatementData!$B$2:$B$415,$A18,IncomeStatementData!$I$2:$I$415,"62020")+SUMIFS(IncomeStatementData!$J$2:$J$415,IncomeStatementData!$B$2:$B$415,$A18,IncomeStatementData!$I$2:$I$415,"62021")+SUMIFS(IncomeStatementData!$J$2:$J$415,IncomeStatementData!$B$2:$B$415,$A18,IncomeStatementData!$I$2:$I$415,"62022")+SUMIFS(IncomeStatementData!$J$2:$J$415,IncomeStatementData!$B$2:$B$415,$A18,IncomeStatementData!$I$2:$I$415,"62400")</f>
        <v>0</v>
      </c>
      <c r="AH18" s="134" t="str">
        <f>IF((ISERROR(INDEX(ECRDCRMustPayDebtData!$E$2:$E18,MATCH(A18,ECRDCRMustPayDebtData!$B$2:$B18,0),)))/12*Occupancy!$B$65,"-",INDEX(ECRDCRMustPayDebtData!$E$2:$E18,MATCH(A18,ECRDCRMustPayDebtData!$B$2:$B18,0),)/12*Occupancy!$B$65)</f>
        <v>-</v>
      </c>
      <c r="AI18" s="136" t="str">
        <f>IF(ISERROR(INDEX(AnnualMustPayDebtData!$D$2:$D$75,MATCH(A18,AnnualMustPayDebtData!$E$2:$E$75,0),)),"-",INDEX(AnnualMustPayDebtData!$D$2:$D$75,MATCH(A18,AnnualMustPayDebtData!$E$2:$E$75,0),))</f>
        <v>-</v>
      </c>
      <c r="AJ18" s="134">
        <f>IF(ISERROR(IF(AG18="","",AG18/VLOOKUP(Occupancy!$B$65,Occupancy!$B$68:$B$79,1)*12/$C18)),"-",IF(AG18="","",AG18/VLOOKUP(Occupancy!$B$65,Occupancy!$B$68:$B$79,1)*12/$C18))</f>
        <v>0</v>
      </c>
      <c r="AK18" s="134" t="str">
        <f>IF(ISERROR(IF(AH18="","",AH18/VLOOKUP(Occupancy!$B$65,Occupancy!$B$68:$B$79,1)*12/$C18)),"-",IF(AH18="","",AH18/VLOOKUP(Occupancy!$B$65,Occupancy!$B$68:$B$79,1)*12/$C18))</f>
        <v>-</v>
      </c>
      <c r="AL18" s="133">
        <f>SUMIFS(PriorQ4BalanceSheet!$J$2:$J$4968,PriorQ4BalanceSheet!$B$2:$B$4968,$A18,PriorQ4BalanceSheet!$I$2:$I$4968,"10710")-SUMIFS(BalanceSheetData!$J$2:$J$415,BalanceSheetData!$B$2:$B$415,$A18,BalanceSheetData!$I$2:$I$415,"10710")</f>
        <v>0</v>
      </c>
      <c r="AM18" s="132" t="str">
        <f>IF(ISERROR(AN18/12*Occupancy!$B$65),"-",AN18/12*Occupancy!$B$65)</f>
        <v>-</v>
      </c>
      <c r="AN18" s="133" t="str">
        <f>IF(ISERROR(INDEX(ReserveData!$B$2:$B$2239,MATCH($A18,ReserveData!$A$2:$A$2250,0),0)),"-",INDEX(ReserveData!$B$2:$B2257,MATCH($A18,ReserveData!$A$2:$A$2250,0),0))</f>
        <v>-</v>
      </c>
      <c r="AO18" s="132" t="str">
        <f t="shared" si="7"/>
        <v>-</v>
      </c>
      <c r="AP18" s="132">
        <f t="shared" si="8"/>
        <v>0</v>
      </c>
      <c r="AQ18" s="136">
        <f>SUMIFS(IncomeStatementData!$J$2:$J$415,IncomeStatementData!$B$2:$B$415,$A18,IncomeStatementData!$I$2:$I$415,"59001")</f>
        <v>0</v>
      </c>
      <c r="AR18" s="134">
        <f>IF(ISERROR(AS18/12*Occupancy!$B$65),"-",AS18/12*Occupancy!$B$65)</f>
        <v>0</v>
      </c>
      <c r="AS18" s="136">
        <f>SUMIFS(AnnualFinancialData!$L$2:$L$6380,AnnualFinancialData!$B$2:$B$6380,$A18,AnnualFinancialData!$K$2:$K$6380,"59001")</f>
        <v>0</v>
      </c>
      <c r="AT18" s="134">
        <f>IF(ISERROR(IF(AQ18="","",AQ18/VLOOKUP(Occupancy!$B$65,Occupancy!$B$68:$B$79,1)*12/$C18)),"-",IF(AQ18="","",AQ18/VLOOKUP(Occupancy!$B$65,Occupancy!$B$68:$B$79,1)*12/$C18))</f>
        <v>0</v>
      </c>
      <c r="AU18" s="134">
        <f>IF(ISERROR(IF(AR18="","",AR18/VLOOKUP(Occupancy!$B$65,Occupancy!$B$68:$B$79,1)*12/$C18)),"-",IF(AR18="","",AR18/VLOOKUP(Occupancy!$B$65,Occupancy!$B$68:$B$79,1)*12/$C18))</f>
        <v>0</v>
      </c>
      <c r="AV18" s="133">
        <f>SUMIFS(IncomeStatementData!$J$2:$J$415,IncomeStatementData!$B$2:$B$415,$A18,IncomeStatementData!$I$2:$I$415,"66310")+SUMIFS(IncomeStatementData!$J$2:$J$415,IncomeStatementData!$B$2:$B$415,$A18,IncomeStatementData!$I$2:$I$415,"66202")</f>
        <v>0</v>
      </c>
      <c r="AW18" s="132">
        <f>IF(ISERROR(AX18/12*Occupancy!$B$65),"-",AX18/12*Occupancy!$B$65)</f>
        <v>0</v>
      </c>
      <c r="AX18" s="133">
        <f>SUMIFS(AnnualFinancialData!$L$2:$L$6380,AnnualFinancialData!$B$2:$B$6380,$A18,AnnualFinancialData!$K$2:$K$6380,"66310")+SUMIFS(AnnualFinancialData!$L$2:$L$6380,AnnualFinancialData!$B$2:$B$6380,$A18,AnnualFinancialData!$K$2:$K$6380,"66202")</f>
        <v>0</v>
      </c>
      <c r="AY18" s="132">
        <f>IF(ISERROR(IF(AV18="","",AV18/VLOOKUP(Occupancy!$B$65,Occupancy!$B$68:$B$79,1)*12/$C18)),"-",IF(AV18="","",AV18/VLOOKUP(Occupancy!$B$65,Occupancy!$B$68:$B$79,1)*12/$C18))</f>
        <v>0</v>
      </c>
      <c r="AZ18" s="132">
        <f>IF(ISERROR(IF(AW18="","",AW18/VLOOKUP(Occupancy!$B$65,Occupancy!$B$68:$B$79,1)*12/$C18)),"-",IF(AW18="","",AW18/VLOOKUP(Occupancy!$B$65,Occupancy!$B$68:$B$79,1)*12/$C18))</f>
        <v>0</v>
      </c>
      <c r="BA18" s="137" t="str">
        <f t="shared" si="9"/>
        <v>-</v>
      </c>
      <c r="BB18" s="137" t="str">
        <f t="shared" si="10"/>
        <v>-</v>
      </c>
      <c r="BC18" s="137" t="str">
        <f t="shared" si="11"/>
        <v>-</v>
      </c>
      <c r="BD18" s="137" t="str">
        <f t="shared" si="12"/>
        <v>-</v>
      </c>
      <c r="BE18" s="138" t="str">
        <f>IF(ISERROR(IF(BB18="","",BB18/VLOOKUP(Occupancy!$B$65,Occupancy!$B$68:$B$79,1)*12/$C18)),"-",IF(BB18="","",BB18/VLOOKUP(Occupancy!$B$65,Occupancy!$B$68:$B$79,1)*12/$C18))</f>
        <v>-</v>
      </c>
    </row>
    <row r="19" spans="1:57" s="95" customFormat="1" ht="12.75" x14ac:dyDescent="0.2">
      <c r="A19" s="219" t="s">
        <v>491</v>
      </c>
      <c r="B19" s="142" t="str">
        <f>IF(ISERROR(INDEX(ProjectTypeData!$F$2:$F$165,MATCH(Operating!$A19,ProjectTypeData!$B$2:$B$165,0),MATCH(Operating!B$9,ProjectTypeData!$F$1))),"-",INDEX(ProjectTypeData!$F$2:$F$165,MATCH(Operating!$A19,ProjectTypeData!$B$2:$B$165,0),MATCH(Operating!B$9,ProjectTypeData!$F$1)))</f>
        <v>Homes</v>
      </c>
      <c r="C19" s="126">
        <f>IF(ISERROR(INDEX(ProjectTypeData!$E$2:$E$165,MATCH(Operating!$A19,ProjectTypeData!$B$2:$B$165,0),MATCH(Operating!C$9,ProjectTypeData!$E$1))),"-",INDEX(ProjectTypeData!$E$2:$E$165,MATCH(Operating!$A19,ProjectTypeData!$B$2:$B$165,0),MATCH(Operating!C$9,ProjectTypeData!$E$1)))</f>
        <v>73</v>
      </c>
      <c r="D19" s="127" t="str">
        <f>IF(ISERROR(INDEX(ProjectTypeData!$D$2:$D$165,MATCH(Operating!$A19,ProjectTypeData!$B$2:$B$165,0),MATCH(Operating!D$9,ProjectTypeData!$D$1))),"-",INDEX(ProjectTypeData!$D$2:$D$165,MATCH(Operating!$A19,ProjectTypeData!$B$2:$B$165,0),MATCH(Operating!D$9,ProjectTypeData!$D$1)))</f>
        <v>Loan Closing/Construction</v>
      </c>
      <c r="E19" s="115"/>
      <c r="F19" s="128">
        <f>SUMIFS(BalanceSheetData!$J$2:$J$415,BalanceSheetData!$B$2:$B$415,$A19,BalanceSheetData!$I$2:$I$415,"10000")</f>
        <v>0</v>
      </c>
      <c r="G19" s="128">
        <f>SUMIFS(BalanceSheetData!$J$2:$J$415,BalanceSheetData!$B$2:$B$415,$A19,BalanceSheetData!$I$2:$I$415,"10710")</f>
        <v>0</v>
      </c>
      <c r="H19" s="128">
        <f>SUMIFS(BalanceSheetData!$J$2:$J$415,BalanceSheetData!$B$2:$B$415,$A19,BalanceSheetData!$I$2:$I$415,"10700")</f>
        <v>0</v>
      </c>
      <c r="I19" s="129">
        <f>SUMIFS(BalanceSheetData!$J$2:$J$415,BalanceSheetData!$B$2:$B$415,$A19,BalanceSheetData!$I$2:$I$415,"10715")+SUMIFS(BalanceSheetData!$J$2:$J$415,BalanceSheetData!$B$2:$B$415,$A19,BalanceSheetData!$I$2:$I$415,"10720")+SUMIFS(BalanceSheetData!$J$2:$J$415,BalanceSheetData!$B$2:$B$415,$A19,BalanceSheetData!$I$2:$I$415,"19300")</f>
        <v>0</v>
      </c>
      <c r="J19" s="130">
        <f t="shared" si="0"/>
        <v>0</v>
      </c>
      <c r="K19" s="216">
        <f>IF(ISERROR(INDEX(Occupancy!$B$57:$FL$57,1,MATCH(A19,Occupancy!$B$4:$FL$4,0))),"-",INDEX(Occupancy!$B$57:$FL$57,1,MATCH(A19,Occupancy!$B$4:$FL$4,0)))</f>
        <v>0</v>
      </c>
      <c r="L19" s="216">
        <f>IF(ISERROR(INDEX(Occupancy!$B$17:$FL$17,1,MATCH(A19,Occupancy!$B$4:$FL$4,0))),"-",INDEX(Occupancy!$B$17:$FL$17,1,MATCH(A19,Occupancy!$B$4:$FL$4,0)))</f>
        <v>0</v>
      </c>
      <c r="M19" s="113"/>
      <c r="N19" s="113"/>
      <c r="O19" s="113"/>
      <c r="P19" s="119"/>
      <c r="Q19" s="131">
        <f>SUMIFS(IncomeStatementData!$J$2:$J$415,IncomeStatementData!$B$2:$B$415,$A19,IncomeStatementData!$I$2:$I$415,"45001")+SUMIFS(IncomeStatementData!$J$2:$J$415,IncomeStatementData!$B$2:$B$415,$A19,IncomeStatementData!$I$2:$I$415,"45100")+SUMIFS(IncomeStatementData!$J$2:$J$415,IncomeStatementData!$B$2:$B$415,$A19,IncomeStatementData!$I$2:$I$415,"49000")+SUMIFS(IncomeStatementData!$J$2:$J$415,IncomeStatementData!$B$2:$B$415,$A19,IncomeStatementData!$I$2:$I$415,"45200")+SUMIFS(IncomeStatementData!$J$2:$J$415,IncomeStatementData!$B$2:$B$415,$A19,IncomeStatementData!$I$2:$I$415,"45400")+SUMIFS(IncomeStatementData!$J$2:$J$415,IncomeStatementData!$B$2:$B$415,$A19,IncomeStatementData!$I$2:$I$415,"45500")+SUMIFS(IncomeStatementData!$J$2:$J$415,IncomeStatementData!$B$2:$B$415,$A19,IncomeStatementData!$I$2:$I$415,"44100")+SUMIFS(IncomeStatementData!$J$2:$J$415,IncomeStatementData!$B$2:$B$415,$A19,IncomeStatementData!$I$2:$I$415,"42200")</f>
        <v>0</v>
      </c>
      <c r="R19" s="132">
        <f>IF(ISERROR(S19/12*Occupancy!$B$65),"-",S19/12*Occupancy!$B$65)</f>
        <v>0</v>
      </c>
      <c r="S19" s="133">
        <f>SUMIFS(AnnualFinancialData!$L$2:$L$6380,AnnualFinancialData!$B$2:$B$6380,$A19,AnnualFinancialData!$K$2:$K$6380,"45001")+SUMIFS(AnnualFinancialData!$L$2:$L$6380,AnnualFinancialData!$B$2:$B$6380,$A19,AnnualFinancialData!$K$2:$K$6380,"45100")+SUMIFS(AnnualFinancialData!$L$2:$L$6380,AnnualFinancialData!$B$2:$B$6380,$A19,AnnualFinancialData!$K$2:$K$6380,"49000")+SUMIFS(AnnualFinancialData!$L$2:$L$6380,AnnualFinancialData!$B$2:$B$6380,$A19,AnnualFinancialData!$K$2:$K$6380,"45200")+SUMIFS(AnnualFinancialData!$L$2:$L$6380,AnnualFinancialData!$B$2:$B$6380,$A19,AnnualFinancialData!$K$2:$K$6380,"45400")+SUMIFS(AnnualFinancialData!$L$2:$L$6380,AnnualFinancialData!$B$2:$B$6380,$A19,AnnualFinancialData!$K$2:$K$6380,"45500")+SUMIFS(AnnualFinancialData!$L$2:$L$6380,AnnualFinancialData!$B$2:$B$6380,$A19,AnnualFinancialData!$K$2:$K$6380,"44100")+SUMIFS(AnnualFinancialData!$L$2:$L$6380,AnnualFinancialData!$B$2:$B$6380,$A19,AnnualFinancialData!$K$2:$K$6380,"42200")</f>
        <v>0</v>
      </c>
      <c r="T19" s="132">
        <f>IF(ISERROR(IF(Q19="","",Q19/VLOOKUP(Occupancy!$B$65,Occupancy!$B$68:$B$79,1)*12/$C19)),"-",IF(Q19="","",Q19/VLOOKUP(Occupancy!$B$65,Occupancy!$B$68:$B$79,1)*12/$C19))</f>
        <v>0</v>
      </c>
      <c r="U19" s="132">
        <f>IF(ISERROR(IF(R19="","",R19/VLOOKUP(Occupancy!$B$65,Occupancy!$B$68:$B$79,1)*12/$C19)),"-",IF(R19="","",R19/VLOOKUP(Occupancy!$B$65,Occupancy!$B$68:$B$79,1)*12/$C19))</f>
        <v>0</v>
      </c>
      <c r="V19" s="134" t="str">
        <f>IF(ISERROR(INDEX(IncomeStatementData!$P$2:$P$415,MATCH(A19,IncomeStatementData!$B$2:$B$415,0),)),"-",INDEX(IncomeStatementData!$P$2:$P$415,MATCH(A19,IncomeStatementData!$B$2:$B$415,0),))</f>
        <v>-</v>
      </c>
      <c r="W19" s="134" t="str">
        <f>IF(ISERROR(X19/12*Occupancy!$B$65),"-",X19/12*Occupancy!$B$65)</f>
        <v>-</v>
      </c>
      <c r="X19" s="134" t="str">
        <f>IF(ISERROR(INDEX(AnnualFinancialData!$R$2:$R$6380,MATCH(A19,AnnualFinancialData!$B$2:$B$6380,0),)),"-",INDEX(AnnualFinancialData!$R$2:$R$6380,MATCH(A19,AnnualFinancialData!$B$2:$B$6380,0),))</f>
        <v>-</v>
      </c>
      <c r="Y19" s="134" t="str">
        <f>IF(ISERROR(IF(V19="","",V19/VLOOKUP(Occupancy!$B$65,Occupancy!$B$68:$B$79,1)*12/$C19)),"-",IF(V19="","",V19/VLOOKUP(Occupancy!$B$65,Occupancy!$B$68:$B$79,1)*12/$C19))</f>
        <v>-</v>
      </c>
      <c r="Z19" s="134" t="str">
        <f>IF(ISERROR(IF(W19="","",W19/VLOOKUP(Occupancy!$B$65,Occupancy!$B$68:$B$79,1)*12/$C19)),"-",IF(W19="","",W19/VLOOKUP(Occupancy!$B$65,Occupancy!$B$68:$B$79,1)*12/$C19))</f>
        <v>-</v>
      </c>
      <c r="AA19" s="135" t="str">
        <f t="shared" si="1"/>
        <v>-</v>
      </c>
      <c r="AB19" s="132" t="str">
        <f t="shared" si="2"/>
        <v>-</v>
      </c>
      <c r="AC19" s="132" t="str">
        <f t="shared" si="3"/>
        <v>-</v>
      </c>
      <c r="AD19" s="132" t="str">
        <f t="shared" si="4"/>
        <v>-</v>
      </c>
      <c r="AE19" s="132" t="str">
        <f t="shared" si="5"/>
        <v>-</v>
      </c>
      <c r="AF19" s="132" t="str">
        <f t="shared" si="6"/>
        <v>-</v>
      </c>
      <c r="AG19" s="136">
        <f>(SUMIFS(PriorQ4BalanceSheet!$J$2:$J$4968,PriorQ4BalanceSheet!$B$2:$B$4968,$A19,PriorQ4BalanceSheet!$I$2:$I$4968,"28150")-SUMIFS(BalanceSheetData!$J$2:$J$415,BalanceSheetData!$B$2:$B$415,$A19,BalanceSheetData!$I$2:$I$415,"28150"))+(SUMIFS(PriorQ4BalanceSheet!$J$2:$J$4968,PriorQ4BalanceSheet!$B$2:$B$4968,$A19,PriorQ4BalanceSheet!$I$2:$I$4968,"28151")-SUMIFS(BalanceSheetData!$J$2:$J$415,BalanceSheetData!$B$2:$B$415,$A19,BalanceSheetData!$I$2:$I$415,"28151"))+(SUMIFS(PriorQ4BalanceSheet!$J$2:$J$4968,PriorQ4BalanceSheet!$B$2:$B$4968,$A19,PriorQ4BalanceSheet!$I$2:$I$4968,"28152")-SUMIFS(BalanceSheetData!$J$2:$J$415,BalanceSheetData!$B$2:$B$415,$A19,BalanceSheetData!$I$2:$I$415,"28152"))+(SUMIFS(PriorQ4BalanceSheet!$J$2:$J$4968,PriorQ4BalanceSheet!$B$2:$B$4968,$A19,PriorQ4BalanceSheet!$I$2:$I$4968,"28153")-SUMIFS(BalanceSheetData!$J$2:$J$415,BalanceSheetData!$B$2:$B$415,$A19,BalanceSheetData!$I$2:$I$415,"28153"))+(SUMIFS(PriorQ4BalanceSheet!$J$2:$J$4968,PriorQ4BalanceSheet!$B$2:$B$4968,$A19,PriorQ4BalanceSheet!$I$2:$I$4968,"28155")-SUMIFS(BalanceSheetData!$J$2:$J$415,BalanceSheetData!$B$2:$B$415,$A19,BalanceSheetData!$I$2:$I$415,"28155"))+(SUMIFS(PriorQ4BalanceSheet!$J$2:$J$4968,PriorQ4BalanceSheet!$B$2:$B$4968,$A19,PriorQ4BalanceSheet!$I$2:$I$4968,"28156")-SUMIFS(BalanceSheetData!$J$2:$J$415,BalanceSheetData!$B$2:$B$415,$A19,BalanceSheetData!$I$2:$I$415,"28156"))+(SUMIFS(PriorQ4BalanceSheet!$J$2:$J$4968,PriorQ4BalanceSheet!$B$2:$B$4968,$A19,PriorQ4BalanceSheet!$I$2:$I$4968,"28157")-SUMIFS(BalanceSheetData!$J$2:$J$415,BalanceSheetData!$B$2:$B$415,$A19,BalanceSheetData!$I$2:$I$415,"28157"))+(SUMIFS(PriorQ4BalanceSheet!$J$2:$J$4968,PriorQ4BalanceSheet!$B$2:$B$4968,$A19,PriorQ4BalanceSheet!$I$2:$I$4968,"28158")-SUMIFS(BalanceSheetData!$J$2:$J$415,BalanceSheetData!$B$2:$B$415,$A19,BalanceSheetData!$I$2:$I$415,"28158"))+(SUMIFS(PriorQ4BalanceSheet!$J$2:$J$4968,PriorQ4BalanceSheet!$B$2:$B$4968,$A19,PriorQ4BalanceSheet!$I$2:$I$4968,"28200")-SUMIFS(BalanceSheetData!$J$2:$J$415,BalanceSheetData!$B$2:$B$415,$A19,BalanceSheetData!$I$2:$I$415,"28200"))+(SUMIFS(PriorQ4BalanceSheet!$J$2:$J$4968,PriorQ4BalanceSheet!$B$2:$B$4968,$A19,PriorQ4BalanceSheet!$I$2:$I$4968,"28201")-SUMIFS(BalanceSheetData!$J$2:$J$415,BalanceSheetData!$B$2:$B$415,$A19,BalanceSheetData!$I$2:$I$415,"28201"))+SUMIFS(IncomeStatementData!$J$2:$J$415,IncomeStatementData!$B$2:$B$415,$A19,IncomeStatementData!$I$2:$I$415,"62020")+SUMIFS(IncomeStatementData!$J$2:$J$415,IncomeStatementData!$B$2:$B$415,$A19,IncomeStatementData!$I$2:$I$415,"62021")+SUMIFS(IncomeStatementData!$J$2:$J$415,IncomeStatementData!$B$2:$B$415,$A19,IncomeStatementData!$I$2:$I$415,"62022")+SUMIFS(IncomeStatementData!$J$2:$J$415,IncomeStatementData!$B$2:$B$415,$A19,IncomeStatementData!$I$2:$I$415,"62400")</f>
        <v>0</v>
      </c>
      <c r="AH19" s="134" t="str">
        <f>IF((ISERROR(INDEX(ECRDCRMustPayDebtData!$E$2:$E19,MATCH(A19,ECRDCRMustPayDebtData!$B$2:$B19,0),)))/12*Occupancy!$B$65,"-",INDEX(ECRDCRMustPayDebtData!$E$2:$E19,MATCH(A19,ECRDCRMustPayDebtData!$B$2:$B19,0),)/12*Occupancy!$B$65)</f>
        <v>-</v>
      </c>
      <c r="AI19" s="136" t="str">
        <f>IF(ISERROR(INDEX(AnnualMustPayDebtData!$D$2:$D$75,MATCH(A19,AnnualMustPayDebtData!$E$2:$E$75,0),)),"-",INDEX(AnnualMustPayDebtData!$D$2:$D$75,MATCH(A19,AnnualMustPayDebtData!$E$2:$E$75,0),))</f>
        <v>-</v>
      </c>
      <c r="AJ19" s="134">
        <f>IF(ISERROR(IF(AG19="","",AG19/VLOOKUP(Occupancy!$B$65,Occupancy!$B$68:$B$79,1)*12/$C19)),"-",IF(AG19="","",AG19/VLOOKUP(Occupancy!$B$65,Occupancy!$B$68:$B$79,1)*12/$C19))</f>
        <v>0</v>
      </c>
      <c r="AK19" s="134" t="str">
        <f>IF(ISERROR(IF(AH19="","",AH19/VLOOKUP(Occupancy!$B$65,Occupancy!$B$68:$B$79,1)*12/$C19)),"-",IF(AH19="","",AH19/VLOOKUP(Occupancy!$B$65,Occupancy!$B$68:$B$79,1)*12/$C19))</f>
        <v>-</v>
      </c>
      <c r="AL19" s="133">
        <f>SUMIFS(PriorQ4BalanceSheet!$J$2:$J$4968,PriorQ4BalanceSheet!$B$2:$B$4968,$A19,PriorQ4BalanceSheet!$I$2:$I$4968,"10710")-SUMIFS(BalanceSheetData!$J$2:$J$415,BalanceSheetData!$B$2:$B$415,$A19,BalanceSheetData!$I$2:$I$415,"10710")</f>
        <v>0</v>
      </c>
      <c r="AM19" s="132" t="str">
        <f>IF(ISERROR(AN19/12*Occupancy!$B$65),"-",AN19/12*Occupancy!$B$65)</f>
        <v>-</v>
      </c>
      <c r="AN19" s="133" t="str">
        <f>IF(ISERROR(INDEX(ReserveData!$B$2:$B$2239,MATCH($A19,ReserveData!$A$2:$A$2250,0),0)),"-",INDEX(ReserveData!$B$2:$B2258,MATCH($A19,ReserveData!$A$2:$A$2250,0),0))</f>
        <v>-</v>
      </c>
      <c r="AO19" s="132" t="str">
        <f t="shared" si="7"/>
        <v>-</v>
      </c>
      <c r="AP19" s="132">
        <f t="shared" si="8"/>
        <v>0</v>
      </c>
      <c r="AQ19" s="136">
        <f>SUMIFS(IncomeStatementData!$J$2:$J$415,IncomeStatementData!$B$2:$B$415,$A19,IncomeStatementData!$I$2:$I$415,"59001")</f>
        <v>0</v>
      </c>
      <c r="AR19" s="134">
        <f>IF(ISERROR(AS19/12*Occupancy!$B$65),"-",AS19/12*Occupancy!$B$65)</f>
        <v>0</v>
      </c>
      <c r="AS19" s="136">
        <f>SUMIFS(AnnualFinancialData!$L$2:$L$6380,AnnualFinancialData!$B$2:$B$6380,$A19,AnnualFinancialData!$K$2:$K$6380,"59001")</f>
        <v>0</v>
      </c>
      <c r="AT19" s="134">
        <f>IF(ISERROR(IF(AQ19="","",AQ19/VLOOKUP(Occupancy!$B$65,Occupancy!$B$68:$B$79,1)*12/$C19)),"-",IF(AQ19="","",AQ19/VLOOKUP(Occupancy!$B$65,Occupancy!$B$68:$B$79,1)*12/$C19))</f>
        <v>0</v>
      </c>
      <c r="AU19" s="134">
        <f>IF(ISERROR(IF(AR19="","",AR19/VLOOKUP(Occupancy!$B$65,Occupancy!$B$68:$B$79,1)*12/$C19)),"-",IF(AR19="","",AR19/VLOOKUP(Occupancy!$B$65,Occupancy!$B$68:$B$79,1)*12/$C19))</f>
        <v>0</v>
      </c>
      <c r="AV19" s="133">
        <f>SUMIFS(IncomeStatementData!$J$2:$J$415,IncomeStatementData!$B$2:$B$415,$A19,IncomeStatementData!$I$2:$I$415,"66310")+SUMIFS(IncomeStatementData!$J$2:$J$415,IncomeStatementData!$B$2:$B$415,$A19,IncomeStatementData!$I$2:$I$415,"66202")</f>
        <v>0</v>
      </c>
      <c r="AW19" s="132">
        <f>IF(ISERROR(AX19/12*Occupancy!$B$65),"-",AX19/12*Occupancy!$B$65)</f>
        <v>0</v>
      </c>
      <c r="AX19" s="133">
        <f>SUMIFS(AnnualFinancialData!$L$2:$L$6380,AnnualFinancialData!$B$2:$B$6380,$A19,AnnualFinancialData!$K$2:$K$6380,"66310")+SUMIFS(AnnualFinancialData!$L$2:$L$6380,AnnualFinancialData!$B$2:$B$6380,$A19,AnnualFinancialData!$K$2:$K$6380,"66202")</f>
        <v>0</v>
      </c>
      <c r="AY19" s="132">
        <f>IF(ISERROR(IF(AV19="","",AV19/VLOOKUP(Occupancy!$B$65,Occupancy!$B$68:$B$79,1)*12/$C19)),"-",IF(AV19="","",AV19/VLOOKUP(Occupancy!$B$65,Occupancy!$B$68:$B$79,1)*12/$C19))</f>
        <v>0</v>
      </c>
      <c r="AZ19" s="132">
        <f>IF(ISERROR(IF(AW19="","",AW19/VLOOKUP(Occupancy!$B$65,Occupancy!$B$68:$B$79,1)*12/$C19)),"-",IF(AW19="","",AW19/VLOOKUP(Occupancy!$B$65,Occupancy!$B$68:$B$79,1)*12/$C19))</f>
        <v>0</v>
      </c>
      <c r="BA19" s="137" t="str">
        <f t="shared" si="9"/>
        <v>-</v>
      </c>
      <c r="BB19" s="137" t="str">
        <f t="shared" si="10"/>
        <v>-</v>
      </c>
      <c r="BC19" s="137" t="str">
        <f t="shared" si="11"/>
        <v>-</v>
      </c>
      <c r="BD19" s="137" t="str">
        <f t="shared" si="12"/>
        <v>-</v>
      </c>
      <c r="BE19" s="138" t="str">
        <f>IF(ISERROR(IF(BB19="","",BB19/VLOOKUP(Occupancy!$B$65,Occupancy!$B$68:$B$79,1)*12/$C19)),"-",IF(BB19="","",BB19/VLOOKUP(Occupancy!$B$65,Occupancy!$B$68:$B$79,1)*12/$C19))</f>
        <v>-</v>
      </c>
    </row>
    <row r="20" spans="1:57" s="95" customFormat="1" ht="12.75" x14ac:dyDescent="0.2">
      <c r="A20" s="219" t="s">
        <v>493</v>
      </c>
      <c r="B20" s="142" t="str">
        <f>IF(ISERROR(INDEX(ProjectTypeData!$F$2:$F$165,MATCH(Operating!$A20,ProjectTypeData!$B$2:$B$165,0),MATCH(Operating!B$9,ProjectTypeData!$F$1))),"-",INDEX(ProjectTypeData!$F$2:$F$165,MATCH(Operating!$A20,ProjectTypeData!$B$2:$B$165,0),MATCH(Operating!B$9,ProjectTypeData!$F$1)))</f>
        <v>Homes</v>
      </c>
      <c r="C20" s="126">
        <f>IF(ISERROR(INDEX(ProjectTypeData!$E$2:$E$165,MATCH(Operating!$A20,ProjectTypeData!$B$2:$B$165,0),MATCH(Operating!C$9,ProjectTypeData!$E$1))),"-",INDEX(ProjectTypeData!$E$2:$E$165,MATCH(Operating!$A20,ProjectTypeData!$B$2:$B$165,0),MATCH(Operating!C$9,ProjectTypeData!$E$1)))</f>
        <v>72</v>
      </c>
      <c r="D20" s="127" t="str">
        <f>IF(ISERROR(INDEX(ProjectTypeData!$D$2:$D$165,MATCH(Operating!$A20,ProjectTypeData!$B$2:$B$165,0),MATCH(Operating!D$9,ProjectTypeData!$D$1))),"-",INDEX(ProjectTypeData!$D$2:$D$165,MATCH(Operating!$A20,ProjectTypeData!$B$2:$B$165,0),MATCH(Operating!D$9,ProjectTypeData!$D$1)))</f>
        <v>Pre-Development</v>
      </c>
      <c r="E20" s="115"/>
      <c r="F20" s="128">
        <f>SUMIFS(BalanceSheetData!$J$2:$J$415,BalanceSheetData!$B$2:$B$415,$A20,BalanceSheetData!$I$2:$I$415,"10000")</f>
        <v>0</v>
      </c>
      <c r="G20" s="128">
        <f>SUMIFS(BalanceSheetData!$J$2:$J$415,BalanceSheetData!$B$2:$B$415,$A20,BalanceSheetData!$I$2:$I$415,"10710")</f>
        <v>0</v>
      </c>
      <c r="H20" s="128">
        <f>SUMIFS(BalanceSheetData!$J$2:$J$415,BalanceSheetData!$B$2:$B$415,$A20,BalanceSheetData!$I$2:$I$415,"10700")</f>
        <v>0</v>
      </c>
      <c r="I20" s="129">
        <f>SUMIFS(BalanceSheetData!$J$2:$J$415,BalanceSheetData!$B$2:$B$415,$A20,BalanceSheetData!$I$2:$I$415,"10715")+SUMIFS(BalanceSheetData!$J$2:$J$415,BalanceSheetData!$B$2:$B$415,$A20,BalanceSheetData!$I$2:$I$415,"10720")+SUMIFS(BalanceSheetData!$J$2:$J$415,BalanceSheetData!$B$2:$B$415,$A20,BalanceSheetData!$I$2:$I$415,"19300")</f>
        <v>0</v>
      </c>
      <c r="J20" s="130">
        <f t="shared" si="0"/>
        <v>0</v>
      </c>
      <c r="K20" s="216">
        <f>IF(ISERROR(INDEX(Occupancy!$B$57:$FL$57,1,MATCH(A20,Occupancy!$B$4:$FL$4,0))),"-",INDEX(Occupancy!$B$57:$FL$57,1,MATCH(A20,Occupancy!$B$4:$FL$4,0)))</f>
        <v>0</v>
      </c>
      <c r="L20" s="216">
        <f>IF(ISERROR(INDEX(Occupancy!$B$17:$FL$17,1,MATCH(A20,Occupancy!$B$4:$FL$4,0))),"-",INDEX(Occupancy!$B$17:$FL$17,1,MATCH(A20,Occupancy!$B$4:$FL$4,0)))</f>
        <v>0</v>
      </c>
      <c r="M20" s="113"/>
      <c r="N20" s="113"/>
      <c r="O20" s="113"/>
      <c r="P20" s="119"/>
      <c r="Q20" s="131">
        <f>SUMIFS(IncomeStatementData!$J$2:$J$415,IncomeStatementData!$B$2:$B$415,$A20,IncomeStatementData!$I$2:$I$415,"45001")+SUMIFS(IncomeStatementData!$J$2:$J$415,IncomeStatementData!$B$2:$B$415,$A20,IncomeStatementData!$I$2:$I$415,"45100")+SUMIFS(IncomeStatementData!$J$2:$J$415,IncomeStatementData!$B$2:$B$415,$A20,IncomeStatementData!$I$2:$I$415,"49000")+SUMIFS(IncomeStatementData!$J$2:$J$415,IncomeStatementData!$B$2:$B$415,$A20,IncomeStatementData!$I$2:$I$415,"45200")+SUMIFS(IncomeStatementData!$J$2:$J$415,IncomeStatementData!$B$2:$B$415,$A20,IncomeStatementData!$I$2:$I$415,"45400")+SUMIFS(IncomeStatementData!$J$2:$J$415,IncomeStatementData!$B$2:$B$415,$A20,IncomeStatementData!$I$2:$I$415,"45500")+SUMIFS(IncomeStatementData!$J$2:$J$415,IncomeStatementData!$B$2:$B$415,$A20,IncomeStatementData!$I$2:$I$415,"44100")+SUMIFS(IncomeStatementData!$J$2:$J$415,IncomeStatementData!$B$2:$B$415,$A20,IncomeStatementData!$I$2:$I$415,"42200")</f>
        <v>0</v>
      </c>
      <c r="R20" s="132">
        <f>IF(ISERROR(S20/12*Occupancy!$B$65),"-",S20/12*Occupancy!$B$65)</f>
        <v>0</v>
      </c>
      <c r="S20" s="133">
        <f>SUMIFS(AnnualFinancialData!$L$2:$L$6380,AnnualFinancialData!$B$2:$B$6380,$A20,AnnualFinancialData!$K$2:$K$6380,"45001")+SUMIFS(AnnualFinancialData!$L$2:$L$6380,AnnualFinancialData!$B$2:$B$6380,$A20,AnnualFinancialData!$K$2:$K$6380,"45100")+SUMIFS(AnnualFinancialData!$L$2:$L$6380,AnnualFinancialData!$B$2:$B$6380,$A20,AnnualFinancialData!$K$2:$K$6380,"49000")+SUMIFS(AnnualFinancialData!$L$2:$L$6380,AnnualFinancialData!$B$2:$B$6380,$A20,AnnualFinancialData!$K$2:$K$6380,"45200")+SUMIFS(AnnualFinancialData!$L$2:$L$6380,AnnualFinancialData!$B$2:$B$6380,$A20,AnnualFinancialData!$K$2:$K$6380,"45400")+SUMIFS(AnnualFinancialData!$L$2:$L$6380,AnnualFinancialData!$B$2:$B$6380,$A20,AnnualFinancialData!$K$2:$K$6380,"45500")+SUMIFS(AnnualFinancialData!$L$2:$L$6380,AnnualFinancialData!$B$2:$B$6380,$A20,AnnualFinancialData!$K$2:$K$6380,"44100")+SUMIFS(AnnualFinancialData!$L$2:$L$6380,AnnualFinancialData!$B$2:$B$6380,$A20,AnnualFinancialData!$K$2:$K$6380,"42200")</f>
        <v>0</v>
      </c>
      <c r="T20" s="132">
        <f>IF(ISERROR(IF(Q20="","",Q20/VLOOKUP(Occupancy!$B$65,Occupancy!$B$68:$B$79,1)*12/$C20)),"-",IF(Q20="","",Q20/VLOOKUP(Occupancy!$B$65,Occupancy!$B$68:$B$79,1)*12/$C20))</f>
        <v>0</v>
      </c>
      <c r="U20" s="132">
        <f>IF(ISERROR(IF(R20="","",R20/VLOOKUP(Occupancy!$B$65,Occupancy!$B$68:$B$79,1)*12/$C20)),"-",IF(R20="","",R20/VLOOKUP(Occupancy!$B$65,Occupancy!$B$68:$B$79,1)*12/$C20))</f>
        <v>0</v>
      </c>
      <c r="V20" s="134" t="str">
        <f>IF(ISERROR(INDEX(IncomeStatementData!$P$2:$P$415,MATCH(A20,IncomeStatementData!$B$2:$B$415,0),)),"-",INDEX(IncomeStatementData!$P$2:$P$415,MATCH(A20,IncomeStatementData!$B$2:$B$415,0),))</f>
        <v>-</v>
      </c>
      <c r="W20" s="134" t="str">
        <f>IF(ISERROR(X20/12*Occupancy!$B$65),"-",X20/12*Occupancy!$B$65)</f>
        <v>-</v>
      </c>
      <c r="X20" s="134" t="str">
        <f>IF(ISERROR(INDEX(AnnualFinancialData!$R$2:$R$6380,MATCH(A20,AnnualFinancialData!$B$2:$B$6380,0),)),"-",INDEX(AnnualFinancialData!$R$2:$R$6380,MATCH(A20,AnnualFinancialData!$B$2:$B$6380,0),))</f>
        <v>-</v>
      </c>
      <c r="Y20" s="134" t="str">
        <f>IF(ISERROR(IF(V20="","",V20/VLOOKUP(Occupancy!$B$65,Occupancy!$B$68:$B$79,1)*12/$C20)),"-",IF(V20="","",V20/VLOOKUP(Occupancy!$B$65,Occupancy!$B$68:$B$79,1)*12/$C20))</f>
        <v>-</v>
      </c>
      <c r="Z20" s="134" t="str">
        <f>IF(ISERROR(IF(W20="","",W20/VLOOKUP(Occupancy!$B$65,Occupancy!$B$68:$B$79,1)*12/$C20)),"-",IF(W20="","",W20/VLOOKUP(Occupancy!$B$65,Occupancy!$B$68:$B$79,1)*12/$C20))</f>
        <v>-</v>
      </c>
      <c r="AA20" s="135" t="str">
        <f t="shared" si="1"/>
        <v>-</v>
      </c>
      <c r="AB20" s="132" t="str">
        <f t="shared" si="2"/>
        <v>-</v>
      </c>
      <c r="AC20" s="132" t="str">
        <f t="shared" si="3"/>
        <v>-</v>
      </c>
      <c r="AD20" s="132" t="str">
        <f t="shared" si="4"/>
        <v>-</v>
      </c>
      <c r="AE20" s="132" t="str">
        <f t="shared" si="5"/>
        <v>-</v>
      </c>
      <c r="AF20" s="132" t="str">
        <f t="shared" si="6"/>
        <v>-</v>
      </c>
      <c r="AG20" s="136">
        <f>(SUMIFS(PriorQ4BalanceSheet!$J$2:$J$4968,PriorQ4BalanceSheet!$B$2:$B$4968,$A20,PriorQ4BalanceSheet!$I$2:$I$4968,"28150")-SUMIFS(BalanceSheetData!$J$2:$J$415,BalanceSheetData!$B$2:$B$415,$A20,BalanceSheetData!$I$2:$I$415,"28150"))+(SUMIFS(PriorQ4BalanceSheet!$J$2:$J$4968,PriorQ4BalanceSheet!$B$2:$B$4968,$A20,PriorQ4BalanceSheet!$I$2:$I$4968,"28151")-SUMIFS(BalanceSheetData!$J$2:$J$415,BalanceSheetData!$B$2:$B$415,$A20,BalanceSheetData!$I$2:$I$415,"28151"))+(SUMIFS(PriorQ4BalanceSheet!$J$2:$J$4968,PriorQ4BalanceSheet!$B$2:$B$4968,$A20,PriorQ4BalanceSheet!$I$2:$I$4968,"28152")-SUMIFS(BalanceSheetData!$J$2:$J$415,BalanceSheetData!$B$2:$B$415,$A20,BalanceSheetData!$I$2:$I$415,"28152"))+(SUMIFS(PriorQ4BalanceSheet!$J$2:$J$4968,PriorQ4BalanceSheet!$B$2:$B$4968,$A20,PriorQ4BalanceSheet!$I$2:$I$4968,"28153")-SUMIFS(BalanceSheetData!$J$2:$J$415,BalanceSheetData!$B$2:$B$415,$A20,BalanceSheetData!$I$2:$I$415,"28153"))+(SUMIFS(PriorQ4BalanceSheet!$J$2:$J$4968,PriorQ4BalanceSheet!$B$2:$B$4968,$A20,PriorQ4BalanceSheet!$I$2:$I$4968,"28155")-SUMIFS(BalanceSheetData!$J$2:$J$415,BalanceSheetData!$B$2:$B$415,$A20,BalanceSheetData!$I$2:$I$415,"28155"))+(SUMIFS(PriorQ4BalanceSheet!$J$2:$J$4968,PriorQ4BalanceSheet!$B$2:$B$4968,$A20,PriorQ4BalanceSheet!$I$2:$I$4968,"28156")-SUMIFS(BalanceSheetData!$J$2:$J$415,BalanceSheetData!$B$2:$B$415,$A20,BalanceSheetData!$I$2:$I$415,"28156"))+(SUMIFS(PriorQ4BalanceSheet!$J$2:$J$4968,PriorQ4BalanceSheet!$B$2:$B$4968,$A20,PriorQ4BalanceSheet!$I$2:$I$4968,"28157")-SUMIFS(BalanceSheetData!$J$2:$J$415,BalanceSheetData!$B$2:$B$415,$A20,BalanceSheetData!$I$2:$I$415,"28157"))+(SUMIFS(PriorQ4BalanceSheet!$J$2:$J$4968,PriorQ4BalanceSheet!$B$2:$B$4968,$A20,PriorQ4BalanceSheet!$I$2:$I$4968,"28158")-SUMIFS(BalanceSheetData!$J$2:$J$415,BalanceSheetData!$B$2:$B$415,$A20,BalanceSheetData!$I$2:$I$415,"28158"))+(SUMIFS(PriorQ4BalanceSheet!$J$2:$J$4968,PriorQ4BalanceSheet!$B$2:$B$4968,$A20,PriorQ4BalanceSheet!$I$2:$I$4968,"28200")-SUMIFS(BalanceSheetData!$J$2:$J$415,BalanceSheetData!$B$2:$B$415,$A20,BalanceSheetData!$I$2:$I$415,"28200"))+(SUMIFS(PriorQ4BalanceSheet!$J$2:$J$4968,PriorQ4BalanceSheet!$B$2:$B$4968,$A20,PriorQ4BalanceSheet!$I$2:$I$4968,"28201")-SUMIFS(BalanceSheetData!$J$2:$J$415,BalanceSheetData!$B$2:$B$415,$A20,BalanceSheetData!$I$2:$I$415,"28201"))+SUMIFS(IncomeStatementData!$J$2:$J$415,IncomeStatementData!$B$2:$B$415,$A20,IncomeStatementData!$I$2:$I$415,"62020")+SUMIFS(IncomeStatementData!$J$2:$J$415,IncomeStatementData!$B$2:$B$415,$A20,IncomeStatementData!$I$2:$I$415,"62021")+SUMIFS(IncomeStatementData!$J$2:$J$415,IncomeStatementData!$B$2:$B$415,$A20,IncomeStatementData!$I$2:$I$415,"62022")+SUMIFS(IncomeStatementData!$J$2:$J$415,IncomeStatementData!$B$2:$B$415,$A20,IncomeStatementData!$I$2:$I$415,"62400")</f>
        <v>0</v>
      </c>
      <c r="AH20" s="134" t="str">
        <f>IF((ISERROR(INDEX(ECRDCRMustPayDebtData!$E$2:$E20,MATCH(A20,ECRDCRMustPayDebtData!$B$2:$B20,0),)))/12*Occupancy!$B$65,"-",INDEX(ECRDCRMustPayDebtData!$E$2:$E20,MATCH(A20,ECRDCRMustPayDebtData!$B$2:$B20,0),)/12*Occupancy!$B$65)</f>
        <v>-</v>
      </c>
      <c r="AI20" s="136" t="str">
        <f>IF(ISERROR(INDEX(AnnualMustPayDebtData!$D$2:$D$75,MATCH(A20,AnnualMustPayDebtData!$E$2:$E$75,0),)),"-",INDEX(AnnualMustPayDebtData!$D$2:$D$75,MATCH(A20,AnnualMustPayDebtData!$E$2:$E$75,0),))</f>
        <v>-</v>
      </c>
      <c r="AJ20" s="134">
        <f>IF(ISERROR(IF(AG20="","",AG20/VLOOKUP(Occupancy!$B$65,Occupancy!$B$68:$B$79,1)*12/$C20)),"-",IF(AG20="","",AG20/VLOOKUP(Occupancy!$B$65,Occupancy!$B$68:$B$79,1)*12/$C20))</f>
        <v>0</v>
      </c>
      <c r="AK20" s="134" t="str">
        <f>IF(ISERROR(IF(AH20="","",AH20/VLOOKUP(Occupancy!$B$65,Occupancy!$B$68:$B$79,1)*12/$C20)),"-",IF(AH20="","",AH20/VLOOKUP(Occupancy!$B$65,Occupancy!$B$68:$B$79,1)*12/$C20))</f>
        <v>-</v>
      </c>
      <c r="AL20" s="133">
        <f>SUMIFS(PriorQ4BalanceSheet!$J$2:$J$4968,PriorQ4BalanceSheet!$B$2:$B$4968,$A20,PriorQ4BalanceSheet!$I$2:$I$4968,"10710")-SUMIFS(BalanceSheetData!$J$2:$J$415,BalanceSheetData!$B$2:$B$415,$A20,BalanceSheetData!$I$2:$I$415,"10710")</f>
        <v>0</v>
      </c>
      <c r="AM20" s="132" t="str">
        <f>IF(ISERROR(AN20/12*Occupancy!$B$65),"-",AN20/12*Occupancy!$B$65)</f>
        <v>-</v>
      </c>
      <c r="AN20" s="133" t="str">
        <f>IF(ISERROR(INDEX(ReserveData!$B$2:$B$2239,MATCH($A20,ReserveData!$A$2:$A$2250,0),0)),"-",INDEX(ReserveData!$B$2:$B2259,MATCH($A20,ReserveData!$A$2:$A$2250,0),0))</f>
        <v>-</v>
      </c>
      <c r="AO20" s="132" t="str">
        <f t="shared" si="7"/>
        <v>-</v>
      </c>
      <c r="AP20" s="132">
        <f t="shared" si="8"/>
        <v>0</v>
      </c>
      <c r="AQ20" s="136">
        <f>SUMIFS(IncomeStatementData!$J$2:$J$415,IncomeStatementData!$B$2:$B$415,$A20,IncomeStatementData!$I$2:$I$415,"59001")</f>
        <v>0</v>
      </c>
      <c r="AR20" s="134">
        <f>IF(ISERROR(AS20/12*Occupancy!$B$65),"-",AS20/12*Occupancy!$B$65)</f>
        <v>0</v>
      </c>
      <c r="AS20" s="136">
        <f>SUMIFS(AnnualFinancialData!$L$2:$L$6380,AnnualFinancialData!$B$2:$B$6380,$A20,AnnualFinancialData!$K$2:$K$6380,"59001")</f>
        <v>0</v>
      </c>
      <c r="AT20" s="134">
        <f>IF(ISERROR(IF(AQ20="","",AQ20/VLOOKUP(Occupancy!$B$65,Occupancy!$B$68:$B$79,1)*12/$C20)),"-",IF(AQ20="","",AQ20/VLOOKUP(Occupancy!$B$65,Occupancy!$B$68:$B$79,1)*12/$C20))</f>
        <v>0</v>
      </c>
      <c r="AU20" s="134">
        <f>IF(ISERROR(IF(AR20="","",AR20/VLOOKUP(Occupancy!$B$65,Occupancy!$B$68:$B$79,1)*12/$C20)),"-",IF(AR20="","",AR20/VLOOKUP(Occupancy!$B$65,Occupancy!$B$68:$B$79,1)*12/$C20))</f>
        <v>0</v>
      </c>
      <c r="AV20" s="133">
        <f>SUMIFS(IncomeStatementData!$J$2:$J$415,IncomeStatementData!$B$2:$B$415,$A20,IncomeStatementData!$I$2:$I$415,"66310")+SUMIFS(IncomeStatementData!$J$2:$J$415,IncomeStatementData!$B$2:$B$415,$A20,IncomeStatementData!$I$2:$I$415,"66202")</f>
        <v>0</v>
      </c>
      <c r="AW20" s="132">
        <f>IF(ISERROR(AX20/12*Occupancy!$B$65),"-",AX20/12*Occupancy!$B$65)</f>
        <v>0</v>
      </c>
      <c r="AX20" s="133">
        <f>SUMIFS(AnnualFinancialData!$L$2:$L$6380,AnnualFinancialData!$B$2:$B$6380,$A20,AnnualFinancialData!$K$2:$K$6380,"66310")+SUMIFS(AnnualFinancialData!$L$2:$L$6380,AnnualFinancialData!$B$2:$B$6380,$A20,AnnualFinancialData!$K$2:$K$6380,"66202")</f>
        <v>0</v>
      </c>
      <c r="AY20" s="132">
        <f>IF(ISERROR(IF(AV20="","",AV20/VLOOKUP(Occupancy!$B$65,Occupancy!$B$68:$B$79,1)*12/$C20)),"-",IF(AV20="","",AV20/VLOOKUP(Occupancy!$B$65,Occupancy!$B$68:$B$79,1)*12/$C20))</f>
        <v>0</v>
      </c>
      <c r="AZ20" s="132">
        <f>IF(ISERROR(IF(AW20="","",AW20/VLOOKUP(Occupancy!$B$65,Occupancy!$B$68:$B$79,1)*12/$C20)),"-",IF(AW20="","",AW20/VLOOKUP(Occupancy!$B$65,Occupancy!$B$68:$B$79,1)*12/$C20))</f>
        <v>0</v>
      </c>
      <c r="BA20" s="137" t="str">
        <f t="shared" si="9"/>
        <v>-</v>
      </c>
      <c r="BB20" s="137" t="str">
        <f t="shared" si="10"/>
        <v>-</v>
      </c>
      <c r="BC20" s="137" t="str">
        <f t="shared" si="11"/>
        <v>-</v>
      </c>
      <c r="BD20" s="137" t="str">
        <f t="shared" si="12"/>
        <v>-</v>
      </c>
      <c r="BE20" s="138" t="str">
        <f>IF(ISERROR(IF(BB20="","",BB20/VLOOKUP(Occupancy!$B$65,Occupancy!$B$68:$B$79,1)*12/$C20)),"-",IF(BB20="","",BB20/VLOOKUP(Occupancy!$B$65,Occupancy!$B$68:$B$79,1)*12/$C20))</f>
        <v>-</v>
      </c>
    </row>
    <row r="21" spans="1:57" s="95" customFormat="1" ht="12.75" x14ac:dyDescent="0.2">
      <c r="A21" s="219" t="s">
        <v>495</v>
      </c>
      <c r="B21" s="142" t="str">
        <f>IF(ISERROR(INDEX(ProjectTypeData!$F$2:$F$165,MATCH(Operating!$A21,ProjectTypeData!$B$2:$B$165,0),MATCH(Operating!B$9,ProjectTypeData!$F$1))),"-",INDEX(ProjectTypeData!$F$2:$F$165,MATCH(Operating!$A21,ProjectTypeData!$B$2:$B$165,0),MATCH(Operating!B$9,ProjectTypeData!$F$1)))</f>
        <v>Homes</v>
      </c>
      <c r="C21" s="126">
        <f>IF(ISERROR(INDEX(ProjectTypeData!$E$2:$E$165,MATCH(Operating!$A21,ProjectTypeData!$B$2:$B$165,0),MATCH(Operating!C$9,ProjectTypeData!$E$1))),"-",INDEX(ProjectTypeData!$E$2:$E$165,MATCH(Operating!$A21,ProjectTypeData!$B$2:$B$165,0),MATCH(Operating!C$9,ProjectTypeData!$E$1)))</f>
        <v>75</v>
      </c>
      <c r="D21" s="127" t="str">
        <f>IF(ISERROR(INDEX(ProjectTypeData!$D$2:$D$165,MATCH(Operating!$A21,ProjectTypeData!$B$2:$B$165,0),MATCH(Operating!D$9,ProjectTypeData!$D$1))),"-",INDEX(ProjectTypeData!$D$2:$D$165,MATCH(Operating!$A21,ProjectTypeData!$B$2:$B$165,0),MATCH(Operating!D$9,ProjectTypeData!$D$1)))</f>
        <v>Pre-Development</v>
      </c>
      <c r="E21" s="115"/>
      <c r="F21" s="128">
        <f>SUMIFS(BalanceSheetData!$J$2:$J$415,BalanceSheetData!$B$2:$B$415,$A21,BalanceSheetData!$I$2:$I$415,"10000")</f>
        <v>0</v>
      </c>
      <c r="G21" s="128">
        <f>SUMIFS(BalanceSheetData!$J$2:$J$415,BalanceSheetData!$B$2:$B$415,$A21,BalanceSheetData!$I$2:$I$415,"10710")</f>
        <v>0</v>
      </c>
      <c r="H21" s="128">
        <f>SUMIFS(BalanceSheetData!$J$2:$J$415,BalanceSheetData!$B$2:$B$415,$A21,BalanceSheetData!$I$2:$I$415,"10700")</f>
        <v>0</v>
      </c>
      <c r="I21" s="129">
        <f>SUMIFS(BalanceSheetData!$J$2:$J$415,BalanceSheetData!$B$2:$B$415,$A21,BalanceSheetData!$I$2:$I$415,"10715")+SUMIFS(BalanceSheetData!$J$2:$J$415,BalanceSheetData!$B$2:$B$415,$A21,BalanceSheetData!$I$2:$I$415,"10720")+SUMIFS(BalanceSheetData!$J$2:$J$415,BalanceSheetData!$B$2:$B$415,$A21,BalanceSheetData!$I$2:$I$415,"19300")</f>
        <v>0</v>
      </c>
      <c r="J21" s="130">
        <f t="shared" si="0"/>
        <v>0</v>
      </c>
      <c r="K21" s="216">
        <f>IF(ISERROR(INDEX(Occupancy!$B$57:$FL$57,1,MATCH(A21,Occupancy!$B$4:$FL$4,0))),"-",INDEX(Occupancy!$B$57:$FL$57,1,MATCH(A21,Occupancy!$B$4:$FL$4,0)))</f>
        <v>0.34453076923076925</v>
      </c>
      <c r="L21" s="216">
        <f>IF(ISERROR(INDEX(Occupancy!$B$17:$FL$17,1,MATCH(A21,Occupancy!$B$4:$FL$4,0))),"-",INDEX(Occupancy!$B$17:$FL$17,1,MATCH(A21,Occupancy!$B$4:$FL$4,0)))</f>
        <v>0.26729999999999998</v>
      </c>
      <c r="M21" s="113"/>
      <c r="N21" s="113"/>
      <c r="O21" s="113"/>
      <c r="P21" s="119"/>
      <c r="Q21" s="131">
        <f>SUMIFS(IncomeStatementData!$J$2:$J$415,IncomeStatementData!$B$2:$B$415,$A21,IncomeStatementData!$I$2:$I$415,"45001")+SUMIFS(IncomeStatementData!$J$2:$J$415,IncomeStatementData!$B$2:$B$415,$A21,IncomeStatementData!$I$2:$I$415,"45100")+SUMIFS(IncomeStatementData!$J$2:$J$415,IncomeStatementData!$B$2:$B$415,$A21,IncomeStatementData!$I$2:$I$415,"49000")+SUMIFS(IncomeStatementData!$J$2:$J$415,IncomeStatementData!$B$2:$B$415,$A21,IncomeStatementData!$I$2:$I$415,"45200")+SUMIFS(IncomeStatementData!$J$2:$J$415,IncomeStatementData!$B$2:$B$415,$A21,IncomeStatementData!$I$2:$I$415,"45400")+SUMIFS(IncomeStatementData!$J$2:$J$415,IncomeStatementData!$B$2:$B$415,$A21,IncomeStatementData!$I$2:$I$415,"45500")+SUMIFS(IncomeStatementData!$J$2:$J$415,IncomeStatementData!$B$2:$B$415,$A21,IncomeStatementData!$I$2:$I$415,"44100")+SUMIFS(IncomeStatementData!$J$2:$J$415,IncomeStatementData!$B$2:$B$415,$A21,IncomeStatementData!$I$2:$I$415,"42200")</f>
        <v>0</v>
      </c>
      <c r="R21" s="132">
        <f>IF(ISERROR(S21/12*Occupancy!$B$65),"-",S21/12*Occupancy!$B$65)</f>
        <v>0</v>
      </c>
      <c r="S21" s="133">
        <f>SUMIFS(AnnualFinancialData!$L$2:$L$6380,AnnualFinancialData!$B$2:$B$6380,$A21,AnnualFinancialData!$K$2:$K$6380,"45001")+SUMIFS(AnnualFinancialData!$L$2:$L$6380,AnnualFinancialData!$B$2:$B$6380,$A21,AnnualFinancialData!$K$2:$K$6380,"45100")+SUMIFS(AnnualFinancialData!$L$2:$L$6380,AnnualFinancialData!$B$2:$B$6380,$A21,AnnualFinancialData!$K$2:$K$6380,"49000")+SUMIFS(AnnualFinancialData!$L$2:$L$6380,AnnualFinancialData!$B$2:$B$6380,$A21,AnnualFinancialData!$K$2:$K$6380,"45200")+SUMIFS(AnnualFinancialData!$L$2:$L$6380,AnnualFinancialData!$B$2:$B$6380,$A21,AnnualFinancialData!$K$2:$K$6380,"45400")+SUMIFS(AnnualFinancialData!$L$2:$L$6380,AnnualFinancialData!$B$2:$B$6380,$A21,AnnualFinancialData!$K$2:$K$6380,"45500")+SUMIFS(AnnualFinancialData!$L$2:$L$6380,AnnualFinancialData!$B$2:$B$6380,$A21,AnnualFinancialData!$K$2:$K$6380,"44100")+SUMIFS(AnnualFinancialData!$L$2:$L$6380,AnnualFinancialData!$B$2:$B$6380,$A21,AnnualFinancialData!$K$2:$K$6380,"42200")</f>
        <v>0</v>
      </c>
      <c r="T21" s="132">
        <f>IF(ISERROR(IF(Q21="","",Q21/VLOOKUP(Occupancy!$B$65,Occupancy!$B$68:$B$79,1)*12/$C21)),"-",IF(Q21="","",Q21/VLOOKUP(Occupancy!$B$65,Occupancy!$B$68:$B$79,1)*12/$C21))</f>
        <v>0</v>
      </c>
      <c r="U21" s="132">
        <f>IF(ISERROR(IF(R21="","",R21/VLOOKUP(Occupancy!$B$65,Occupancy!$B$68:$B$79,1)*12/$C21)),"-",IF(R21="","",R21/VLOOKUP(Occupancy!$B$65,Occupancy!$B$68:$B$79,1)*12/$C21))</f>
        <v>0</v>
      </c>
      <c r="V21" s="134" t="str">
        <f>IF(ISERROR(INDEX(IncomeStatementData!$P$2:$P$415,MATCH(A21,IncomeStatementData!$B$2:$B$415,0),)),"-",INDEX(IncomeStatementData!$P$2:$P$415,MATCH(A21,IncomeStatementData!$B$2:$B$415,0),))</f>
        <v>-</v>
      </c>
      <c r="W21" s="134" t="str">
        <f>IF(ISERROR(X21/12*Occupancy!$B$65),"-",X21/12*Occupancy!$B$65)</f>
        <v>-</v>
      </c>
      <c r="X21" s="134" t="str">
        <f>IF(ISERROR(INDEX(AnnualFinancialData!$R$2:$R$6380,MATCH(A21,AnnualFinancialData!$B$2:$B$6380,0),)),"-",INDEX(AnnualFinancialData!$R$2:$R$6380,MATCH(A21,AnnualFinancialData!$B$2:$B$6380,0),))</f>
        <v>-</v>
      </c>
      <c r="Y21" s="134" t="str">
        <f>IF(ISERROR(IF(V21="","",V21/VLOOKUP(Occupancy!$B$65,Occupancy!$B$68:$B$79,1)*12/$C21)),"-",IF(V21="","",V21/VLOOKUP(Occupancy!$B$65,Occupancy!$B$68:$B$79,1)*12/$C21))</f>
        <v>-</v>
      </c>
      <c r="Z21" s="134" t="str">
        <f>IF(ISERROR(IF(W21="","",W21/VLOOKUP(Occupancy!$B$65,Occupancy!$B$68:$B$79,1)*12/$C21)),"-",IF(W21="","",W21/VLOOKUP(Occupancy!$B$65,Occupancy!$B$68:$B$79,1)*12/$C21))</f>
        <v>-</v>
      </c>
      <c r="AA21" s="135" t="str">
        <f t="shared" si="1"/>
        <v>-</v>
      </c>
      <c r="AB21" s="132" t="str">
        <f t="shared" si="2"/>
        <v>-</v>
      </c>
      <c r="AC21" s="132" t="str">
        <f t="shared" si="3"/>
        <v>-</v>
      </c>
      <c r="AD21" s="132" t="str">
        <f t="shared" si="4"/>
        <v>-</v>
      </c>
      <c r="AE21" s="132" t="str">
        <f t="shared" si="5"/>
        <v>-</v>
      </c>
      <c r="AF21" s="132" t="str">
        <f t="shared" si="6"/>
        <v>-</v>
      </c>
      <c r="AG21" s="136">
        <f>(SUMIFS(PriorQ4BalanceSheet!$J$2:$J$4968,PriorQ4BalanceSheet!$B$2:$B$4968,$A21,PriorQ4BalanceSheet!$I$2:$I$4968,"28150")-SUMIFS(BalanceSheetData!$J$2:$J$415,BalanceSheetData!$B$2:$B$415,$A21,BalanceSheetData!$I$2:$I$415,"28150"))+(SUMIFS(PriorQ4BalanceSheet!$J$2:$J$4968,PriorQ4BalanceSheet!$B$2:$B$4968,$A21,PriorQ4BalanceSheet!$I$2:$I$4968,"28151")-SUMIFS(BalanceSheetData!$J$2:$J$415,BalanceSheetData!$B$2:$B$415,$A21,BalanceSheetData!$I$2:$I$415,"28151"))+(SUMIFS(PriorQ4BalanceSheet!$J$2:$J$4968,PriorQ4BalanceSheet!$B$2:$B$4968,$A21,PriorQ4BalanceSheet!$I$2:$I$4968,"28152")-SUMIFS(BalanceSheetData!$J$2:$J$415,BalanceSheetData!$B$2:$B$415,$A21,BalanceSheetData!$I$2:$I$415,"28152"))+(SUMIFS(PriorQ4BalanceSheet!$J$2:$J$4968,PriorQ4BalanceSheet!$B$2:$B$4968,$A21,PriorQ4BalanceSheet!$I$2:$I$4968,"28153")-SUMIFS(BalanceSheetData!$J$2:$J$415,BalanceSheetData!$B$2:$B$415,$A21,BalanceSheetData!$I$2:$I$415,"28153"))+(SUMIFS(PriorQ4BalanceSheet!$J$2:$J$4968,PriorQ4BalanceSheet!$B$2:$B$4968,$A21,PriorQ4BalanceSheet!$I$2:$I$4968,"28155")-SUMIFS(BalanceSheetData!$J$2:$J$415,BalanceSheetData!$B$2:$B$415,$A21,BalanceSheetData!$I$2:$I$415,"28155"))+(SUMIFS(PriorQ4BalanceSheet!$J$2:$J$4968,PriorQ4BalanceSheet!$B$2:$B$4968,$A21,PriorQ4BalanceSheet!$I$2:$I$4968,"28156")-SUMIFS(BalanceSheetData!$J$2:$J$415,BalanceSheetData!$B$2:$B$415,$A21,BalanceSheetData!$I$2:$I$415,"28156"))+(SUMIFS(PriorQ4BalanceSheet!$J$2:$J$4968,PriorQ4BalanceSheet!$B$2:$B$4968,$A21,PriorQ4BalanceSheet!$I$2:$I$4968,"28157")-SUMIFS(BalanceSheetData!$J$2:$J$415,BalanceSheetData!$B$2:$B$415,$A21,BalanceSheetData!$I$2:$I$415,"28157"))+(SUMIFS(PriorQ4BalanceSheet!$J$2:$J$4968,PriorQ4BalanceSheet!$B$2:$B$4968,$A21,PriorQ4BalanceSheet!$I$2:$I$4968,"28158")-SUMIFS(BalanceSheetData!$J$2:$J$415,BalanceSheetData!$B$2:$B$415,$A21,BalanceSheetData!$I$2:$I$415,"28158"))+(SUMIFS(PriorQ4BalanceSheet!$J$2:$J$4968,PriorQ4BalanceSheet!$B$2:$B$4968,$A21,PriorQ4BalanceSheet!$I$2:$I$4968,"28200")-SUMIFS(BalanceSheetData!$J$2:$J$415,BalanceSheetData!$B$2:$B$415,$A21,BalanceSheetData!$I$2:$I$415,"28200"))+(SUMIFS(PriorQ4BalanceSheet!$J$2:$J$4968,PriorQ4BalanceSheet!$B$2:$B$4968,$A21,PriorQ4BalanceSheet!$I$2:$I$4968,"28201")-SUMIFS(BalanceSheetData!$J$2:$J$415,BalanceSheetData!$B$2:$B$415,$A21,BalanceSheetData!$I$2:$I$415,"28201"))+SUMIFS(IncomeStatementData!$J$2:$J$415,IncomeStatementData!$B$2:$B$415,$A21,IncomeStatementData!$I$2:$I$415,"62020")+SUMIFS(IncomeStatementData!$J$2:$J$415,IncomeStatementData!$B$2:$B$415,$A21,IncomeStatementData!$I$2:$I$415,"62021")+SUMIFS(IncomeStatementData!$J$2:$J$415,IncomeStatementData!$B$2:$B$415,$A21,IncomeStatementData!$I$2:$I$415,"62022")+SUMIFS(IncomeStatementData!$J$2:$J$415,IncomeStatementData!$B$2:$B$415,$A21,IncomeStatementData!$I$2:$I$415,"62400")</f>
        <v>0</v>
      </c>
      <c r="AH21" s="134" t="str">
        <f>IF((ISERROR(INDEX(ECRDCRMustPayDebtData!$E$2:$E21,MATCH(A21,ECRDCRMustPayDebtData!$B$2:$B21,0),)))/12*Occupancy!$B$65,"-",INDEX(ECRDCRMustPayDebtData!$E$2:$E21,MATCH(A21,ECRDCRMustPayDebtData!$B$2:$B21,0),)/12*Occupancy!$B$65)</f>
        <v>-</v>
      </c>
      <c r="AI21" s="136" t="str">
        <f>IF(ISERROR(INDEX(AnnualMustPayDebtData!$D$2:$D$75,MATCH(A21,AnnualMustPayDebtData!$E$2:$E$75,0),)),"-",INDEX(AnnualMustPayDebtData!$D$2:$D$75,MATCH(A21,AnnualMustPayDebtData!$E$2:$E$75,0),))</f>
        <v>-</v>
      </c>
      <c r="AJ21" s="134">
        <f>IF(ISERROR(IF(AG21="","",AG21/VLOOKUP(Occupancy!$B$65,Occupancy!$B$68:$B$79,1)*12/$C21)),"-",IF(AG21="","",AG21/VLOOKUP(Occupancy!$B$65,Occupancy!$B$68:$B$79,1)*12/$C21))</f>
        <v>0</v>
      </c>
      <c r="AK21" s="134" t="str">
        <f>IF(ISERROR(IF(AH21="","",AH21/VLOOKUP(Occupancy!$B$65,Occupancy!$B$68:$B$79,1)*12/$C21)),"-",IF(AH21="","",AH21/VLOOKUP(Occupancy!$B$65,Occupancy!$B$68:$B$79,1)*12/$C21))</f>
        <v>-</v>
      </c>
      <c r="AL21" s="133">
        <f>SUMIFS(PriorQ4BalanceSheet!$J$2:$J$4968,PriorQ4BalanceSheet!$B$2:$B$4968,$A21,PriorQ4BalanceSheet!$I$2:$I$4968,"10710")-SUMIFS(BalanceSheetData!$J$2:$J$415,BalanceSheetData!$B$2:$B$415,$A21,BalanceSheetData!$I$2:$I$415,"10710")</f>
        <v>0</v>
      </c>
      <c r="AM21" s="132" t="str">
        <f>IF(ISERROR(AN21/12*Occupancy!$B$65),"-",AN21/12*Occupancy!$B$65)</f>
        <v>-</v>
      </c>
      <c r="AN21" s="133" t="str">
        <f>IF(ISERROR(INDEX(ReserveData!$B$2:$B$2239,MATCH($A21,ReserveData!$A$2:$A$2250,0),0)),"-",INDEX(ReserveData!$B$2:$B2260,MATCH($A21,ReserveData!$A$2:$A$2250,0),0))</f>
        <v>-</v>
      </c>
      <c r="AO21" s="132" t="str">
        <f t="shared" si="7"/>
        <v>-</v>
      </c>
      <c r="AP21" s="132">
        <f t="shared" si="8"/>
        <v>0</v>
      </c>
      <c r="AQ21" s="136">
        <f>SUMIFS(IncomeStatementData!$J$2:$J$415,IncomeStatementData!$B$2:$B$415,$A21,IncomeStatementData!$I$2:$I$415,"59001")</f>
        <v>0</v>
      </c>
      <c r="AR21" s="134">
        <f>IF(ISERROR(AS21/12*Occupancy!$B$65),"-",AS21/12*Occupancy!$B$65)</f>
        <v>0</v>
      </c>
      <c r="AS21" s="136">
        <f>SUMIFS(AnnualFinancialData!$L$2:$L$6380,AnnualFinancialData!$B$2:$B$6380,$A21,AnnualFinancialData!$K$2:$K$6380,"59001")</f>
        <v>0</v>
      </c>
      <c r="AT21" s="134">
        <f>IF(ISERROR(IF(AQ21="","",AQ21/VLOOKUP(Occupancy!$B$65,Occupancy!$B$68:$B$79,1)*12/$C21)),"-",IF(AQ21="","",AQ21/VLOOKUP(Occupancy!$B$65,Occupancy!$B$68:$B$79,1)*12/$C21))</f>
        <v>0</v>
      </c>
      <c r="AU21" s="134">
        <f>IF(ISERROR(IF(AR21="","",AR21/VLOOKUP(Occupancy!$B$65,Occupancy!$B$68:$B$79,1)*12/$C21)),"-",IF(AR21="","",AR21/VLOOKUP(Occupancy!$B$65,Occupancy!$B$68:$B$79,1)*12/$C21))</f>
        <v>0</v>
      </c>
      <c r="AV21" s="133">
        <f>SUMIFS(IncomeStatementData!$J$2:$J$415,IncomeStatementData!$B$2:$B$415,$A21,IncomeStatementData!$I$2:$I$415,"66310")+SUMIFS(IncomeStatementData!$J$2:$J$415,IncomeStatementData!$B$2:$B$415,$A21,IncomeStatementData!$I$2:$I$415,"66202")</f>
        <v>0</v>
      </c>
      <c r="AW21" s="132">
        <f>IF(ISERROR(AX21/12*Occupancy!$B$65),"-",AX21/12*Occupancy!$B$65)</f>
        <v>0</v>
      </c>
      <c r="AX21" s="133">
        <f>SUMIFS(AnnualFinancialData!$L$2:$L$6380,AnnualFinancialData!$B$2:$B$6380,$A21,AnnualFinancialData!$K$2:$K$6380,"66310")+SUMIFS(AnnualFinancialData!$L$2:$L$6380,AnnualFinancialData!$B$2:$B$6380,$A21,AnnualFinancialData!$K$2:$K$6380,"66202")</f>
        <v>0</v>
      </c>
      <c r="AY21" s="132">
        <f>IF(ISERROR(IF(AV21="","",AV21/VLOOKUP(Occupancy!$B$65,Occupancy!$B$68:$B$79,1)*12/$C21)),"-",IF(AV21="","",AV21/VLOOKUP(Occupancy!$B$65,Occupancy!$B$68:$B$79,1)*12/$C21))</f>
        <v>0</v>
      </c>
      <c r="AZ21" s="132">
        <f>IF(ISERROR(IF(AW21="","",AW21/VLOOKUP(Occupancy!$B$65,Occupancy!$B$68:$B$79,1)*12/$C21)),"-",IF(AW21="","",AW21/VLOOKUP(Occupancy!$B$65,Occupancy!$B$68:$B$79,1)*12/$C21))</f>
        <v>0</v>
      </c>
      <c r="BA21" s="137" t="str">
        <f t="shared" si="9"/>
        <v>-</v>
      </c>
      <c r="BB21" s="137" t="str">
        <f t="shared" si="10"/>
        <v>-</v>
      </c>
      <c r="BC21" s="137" t="str">
        <f t="shared" si="11"/>
        <v>-</v>
      </c>
      <c r="BD21" s="137" t="str">
        <f t="shared" si="12"/>
        <v>-</v>
      </c>
      <c r="BE21" s="138" t="str">
        <f>IF(ISERROR(IF(BB21="","",BB21/VLOOKUP(Occupancy!$B$65,Occupancy!$B$68:$B$79,1)*12/$C21)),"-",IF(BB21="","",BB21/VLOOKUP(Occupancy!$B$65,Occupancy!$B$68:$B$79,1)*12/$C21))</f>
        <v>-</v>
      </c>
    </row>
    <row r="22" spans="1:57" s="95" customFormat="1" ht="12.75" x14ac:dyDescent="0.2">
      <c r="A22" s="219" t="s">
        <v>497</v>
      </c>
      <c r="B22" s="142" t="str">
        <f>IF(ISERROR(INDEX(ProjectTypeData!$F$2:$F$165,MATCH(Operating!$A22,ProjectTypeData!$B$2:$B$165,0),MATCH(Operating!B$9,ProjectTypeData!$F$1))),"-",INDEX(ProjectTypeData!$F$2:$F$165,MATCH(Operating!$A22,ProjectTypeData!$B$2:$B$165,0),MATCH(Operating!B$9,ProjectTypeData!$F$1)))</f>
        <v>Homes</v>
      </c>
      <c r="C22" s="126">
        <f>IF(ISERROR(INDEX(ProjectTypeData!$E$2:$E$165,MATCH(Operating!$A22,ProjectTypeData!$B$2:$B$165,0),MATCH(Operating!C$9,ProjectTypeData!$E$1))),"-",INDEX(ProjectTypeData!$E$2:$E$165,MATCH(Operating!$A22,ProjectTypeData!$B$2:$B$165,0),MATCH(Operating!C$9,ProjectTypeData!$E$1)))</f>
        <v>164</v>
      </c>
      <c r="D22" s="127" t="str">
        <f>IF(ISERROR(INDEX(ProjectTypeData!$D$2:$D$165,MATCH(Operating!$A22,ProjectTypeData!$B$2:$B$165,0),MATCH(Operating!D$9,ProjectTypeData!$D$1))),"-",INDEX(ProjectTypeData!$D$2:$D$165,MATCH(Operating!$A22,ProjectTypeData!$B$2:$B$165,0),MATCH(Operating!D$9,ProjectTypeData!$D$1)))</f>
        <v>Loan Closing/Construction</v>
      </c>
      <c r="E22" s="115"/>
      <c r="F22" s="128">
        <f>SUMIFS(BalanceSheetData!$J$2:$J$415,BalanceSheetData!$B$2:$B$415,$A22,BalanceSheetData!$I$2:$I$415,"10000")</f>
        <v>0</v>
      </c>
      <c r="G22" s="128">
        <f>SUMIFS(BalanceSheetData!$J$2:$J$415,BalanceSheetData!$B$2:$B$415,$A22,BalanceSheetData!$I$2:$I$415,"10710")</f>
        <v>0</v>
      </c>
      <c r="H22" s="128">
        <f>SUMIFS(BalanceSheetData!$J$2:$J$415,BalanceSheetData!$B$2:$B$415,$A22,BalanceSheetData!$I$2:$I$415,"10700")</f>
        <v>0</v>
      </c>
      <c r="I22" s="129">
        <f>SUMIFS(BalanceSheetData!$J$2:$J$415,BalanceSheetData!$B$2:$B$415,$A22,BalanceSheetData!$I$2:$I$415,"10715")+SUMIFS(BalanceSheetData!$J$2:$J$415,BalanceSheetData!$B$2:$B$415,$A22,BalanceSheetData!$I$2:$I$415,"10720")+SUMIFS(BalanceSheetData!$J$2:$J$415,BalanceSheetData!$B$2:$B$415,$A22,BalanceSheetData!$I$2:$I$415,"19300")</f>
        <v>0</v>
      </c>
      <c r="J22" s="130">
        <f t="shared" si="0"/>
        <v>0</v>
      </c>
      <c r="K22" s="216">
        <f>IF(ISERROR(INDEX(Occupancy!$B$57:$FL$57,1,MATCH(A22,Occupancy!$B$4:$FL$4,0))),"-",INDEX(Occupancy!$B$57:$FL$57,1,MATCH(A22,Occupancy!$B$4:$FL$4,0)))</f>
        <v>0.60116153846153841</v>
      </c>
      <c r="L22" s="216">
        <f>IF(ISERROR(INDEX(Occupancy!$B$17:$FL$17,1,MATCH(A22,Occupancy!$B$4:$FL$4,0))),"-",INDEX(Occupancy!$B$17:$FL$17,1,MATCH(A22,Occupancy!$B$4:$FL$4,0)))</f>
        <v>0.44579999999999997</v>
      </c>
      <c r="M22" s="113"/>
      <c r="N22" s="113"/>
      <c r="O22" s="113"/>
      <c r="P22" s="119"/>
      <c r="Q22" s="131">
        <f>SUMIFS(IncomeStatementData!$J$2:$J$415,IncomeStatementData!$B$2:$B$415,$A22,IncomeStatementData!$I$2:$I$415,"45001")+SUMIFS(IncomeStatementData!$J$2:$J$415,IncomeStatementData!$B$2:$B$415,$A22,IncomeStatementData!$I$2:$I$415,"45100")+SUMIFS(IncomeStatementData!$J$2:$J$415,IncomeStatementData!$B$2:$B$415,$A22,IncomeStatementData!$I$2:$I$415,"49000")+SUMIFS(IncomeStatementData!$J$2:$J$415,IncomeStatementData!$B$2:$B$415,$A22,IncomeStatementData!$I$2:$I$415,"45200")+SUMIFS(IncomeStatementData!$J$2:$J$415,IncomeStatementData!$B$2:$B$415,$A22,IncomeStatementData!$I$2:$I$415,"45400")+SUMIFS(IncomeStatementData!$J$2:$J$415,IncomeStatementData!$B$2:$B$415,$A22,IncomeStatementData!$I$2:$I$415,"45500")+SUMIFS(IncomeStatementData!$J$2:$J$415,IncomeStatementData!$B$2:$B$415,$A22,IncomeStatementData!$I$2:$I$415,"44100")+SUMIFS(IncomeStatementData!$J$2:$J$415,IncomeStatementData!$B$2:$B$415,$A22,IncomeStatementData!$I$2:$I$415,"42200")</f>
        <v>0</v>
      </c>
      <c r="R22" s="132">
        <f>IF(ISERROR(S22/12*Occupancy!$B$65),"-",S22/12*Occupancy!$B$65)</f>
        <v>0</v>
      </c>
      <c r="S22" s="133">
        <f>SUMIFS(AnnualFinancialData!$L$2:$L$6380,AnnualFinancialData!$B$2:$B$6380,$A22,AnnualFinancialData!$K$2:$K$6380,"45001")+SUMIFS(AnnualFinancialData!$L$2:$L$6380,AnnualFinancialData!$B$2:$B$6380,$A22,AnnualFinancialData!$K$2:$K$6380,"45100")+SUMIFS(AnnualFinancialData!$L$2:$L$6380,AnnualFinancialData!$B$2:$B$6380,$A22,AnnualFinancialData!$K$2:$K$6380,"49000")+SUMIFS(AnnualFinancialData!$L$2:$L$6380,AnnualFinancialData!$B$2:$B$6380,$A22,AnnualFinancialData!$K$2:$K$6380,"45200")+SUMIFS(AnnualFinancialData!$L$2:$L$6380,AnnualFinancialData!$B$2:$B$6380,$A22,AnnualFinancialData!$K$2:$K$6380,"45400")+SUMIFS(AnnualFinancialData!$L$2:$L$6380,AnnualFinancialData!$B$2:$B$6380,$A22,AnnualFinancialData!$K$2:$K$6380,"45500")+SUMIFS(AnnualFinancialData!$L$2:$L$6380,AnnualFinancialData!$B$2:$B$6380,$A22,AnnualFinancialData!$K$2:$K$6380,"44100")+SUMIFS(AnnualFinancialData!$L$2:$L$6380,AnnualFinancialData!$B$2:$B$6380,$A22,AnnualFinancialData!$K$2:$K$6380,"42200")</f>
        <v>0</v>
      </c>
      <c r="T22" s="132">
        <f>IF(ISERROR(IF(Q22="","",Q22/VLOOKUP(Occupancy!$B$65,Occupancy!$B$68:$B$79,1)*12/$C22)),"-",IF(Q22="","",Q22/VLOOKUP(Occupancy!$B$65,Occupancy!$B$68:$B$79,1)*12/$C22))</f>
        <v>0</v>
      </c>
      <c r="U22" s="132">
        <f>IF(ISERROR(IF(R22="","",R22/VLOOKUP(Occupancy!$B$65,Occupancy!$B$68:$B$79,1)*12/$C22)),"-",IF(R22="","",R22/VLOOKUP(Occupancy!$B$65,Occupancy!$B$68:$B$79,1)*12/$C22))</f>
        <v>0</v>
      </c>
      <c r="V22" s="134" t="str">
        <f>IF(ISERROR(INDEX(IncomeStatementData!$P$2:$P$415,MATCH(A22,IncomeStatementData!$B$2:$B$415,0),)),"-",INDEX(IncomeStatementData!$P$2:$P$415,MATCH(A22,IncomeStatementData!$B$2:$B$415,0),))</f>
        <v>-</v>
      </c>
      <c r="W22" s="134" t="str">
        <f>IF(ISERROR(X22/12*Occupancy!$B$65),"-",X22/12*Occupancy!$B$65)</f>
        <v>-</v>
      </c>
      <c r="X22" s="134" t="str">
        <f>IF(ISERROR(INDEX(AnnualFinancialData!$R$2:$R$6380,MATCH(A22,AnnualFinancialData!$B$2:$B$6380,0),)),"-",INDEX(AnnualFinancialData!$R$2:$R$6380,MATCH(A22,AnnualFinancialData!$B$2:$B$6380,0),))</f>
        <v>-</v>
      </c>
      <c r="Y22" s="134" t="str">
        <f>IF(ISERROR(IF(V22="","",V22/VLOOKUP(Occupancy!$B$65,Occupancy!$B$68:$B$79,1)*12/$C22)),"-",IF(V22="","",V22/VLOOKUP(Occupancy!$B$65,Occupancy!$B$68:$B$79,1)*12/$C22))</f>
        <v>-</v>
      </c>
      <c r="Z22" s="134" t="str">
        <f>IF(ISERROR(IF(W22="","",W22/VLOOKUP(Occupancy!$B$65,Occupancy!$B$68:$B$79,1)*12/$C22)),"-",IF(W22="","",W22/VLOOKUP(Occupancy!$B$65,Occupancy!$B$68:$B$79,1)*12/$C22))</f>
        <v>-</v>
      </c>
      <c r="AA22" s="135" t="str">
        <f t="shared" si="1"/>
        <v>-</v>
      </c>
      <c r="AB22" s="132" t="str">
        <f t="shared" si="2"/>
        <v>-</v>
      </c>
      <c r="AC22" s="132" t="str">
        <f t="shared" si="3"/>
        <v>-</v>
      </c>
      <c r="AD22" s="132" t="str">
        <f t="shared" si="4"/>
        <v>-</v>
      </c>
      <c r="AE22" s="132" t="str">
        <f t="shared" si="5"/>
        <v>-</v>
      </c>
      <c r="AF22" s="132" t="str">
        <f t="shared" si="6"/>
        <v>-</v>
      </c>
      <c r="AG22" s="136">
        <f>(SUMIFS(PriorQ4BalanceSheet!$J$2:$J$4968,PriorQ4BalanceSheet!$B$2:$B$4968,$A22,PriorQ4BalanceSheet!$I$2:$I$4968,"28150")-SUMIFS(BalanceSheetData!$J$2:$J$415,BalanceSheetData!$B$2:$B$415,$A22,BalanceSheetData!$I$2:$I$415,"28150"))+(SUMIFS(PriorQ4BalanceSheet!$J$2:$J$4968,PriorQ4BalanceSheet!$B$2:$B$4968,$A22,PriorQ4BalanceSheet!$I$2:$I$4968,"28151")-SUMIFS(BalanceSheetData!$J$2:$J$415,BalanceSheetData!$B$2:$B$415,$A22,BalanceSheetData!$I$2:$I$415,"28151"))+(SUMIFS(PriorQ4BalanceSheet!$J$2:$J$4968,PriorQ4BalanceSheet!$B$2:$B$4968,$A22,PriorQ4BalanceSheet!$I$2:$I$4968,"28152")-SUMIFS(BalanceSheetData!$J$2:$J$415,BalanceSheetData!$B$2:$B$415,$A22,BalanceSheetData!$I$2:$I$415,"28152"))+(SUMIFS(PriorQ4BalanceSheet!$J$2:$J$4968,PriorQ4BalanceSheet!$B$2:$B$4968,$A22,PriorQ4BalanceSheet!$I$2:$I$4968,"28153")-SUMIFS(BalanceSheetData!$J$2:$J$415,BalanceSheetData!$B$2:$B$415,$A22,BalanceSheetData!$I$2:$I$415,"28153"))+(SUMIFS(PriorQ4BalanceSheet!$J$2:$J$4968,PriorQ4BalanceSheet!$B$2:$B$4968,$A22,PriorQ4BalanceSheet!$I$2:$I$4968,"28155")-SUMIFS(BalanceSheetData!$J$2:$J$415,BalanceSheetData!$B$2:$B$415,$A22,BalanceSheetData!$I$2:$I$415,"28155"))+(SUMIFS(PriorQ4BalanceSheet!$J$2:$J$4968,PriorQ4BalanceSheet!$B$2:$B$4968,$A22,PriorQ4BalanceSheet!$I$2:$I$4968,"28156")-SUMIFS(BalanceSheetData!$J$2:$J$415,BalanceSheetData!$B$2:$B$415,$A22,BalanceSheetData!$I$2:$I$415,"28156"))+(SUMIFS(PriorQ4BalanceSheet!$J$2:$J$4968,PriorQ4BalanceSheet!$B$2:$B$4968,$A22,PriorQ4BalanceSheet!$I$2:$I$4968,"28157")-SUMIFS(BalanceSheetData!$J$2:$J$415,BalanceSheetData!$B$2:$B$415,$A22,BalanceSheetData!$I$2:$I$415,"28157"))+(SUMIFS(PriorQ4BalanceSheet!$J$2:$J$4968,PriorQ4BalanceSheet!$B$2:$B$4968,$A22,PriorQ4BalanceSheet!$I$2:$I$4968,"28158")-SUMIFS(BalanceSheetData!$J$2:$J$415,BalanceSheetData!$B$2:$B$415,$A22,BalanceSheetData!$I$2:$I$415,"28158"))+(SUMIFS(PriorQ4BalanceSheet!$J$2:$J$4968,PriorQ4BalanceSheet!$B$2:$B$4968,$A22,PriorQ4BalanceSheet!$I$2:$I$4968,"28200")-SUMIFS(BalanceSheetData!$J$2:$J$415,BalanceSheetData!$B$2:$B$415,$A22,BalanceSheetData!$I$2:$I$415,"28200"))+(SUMIFS(PriorQ4BalanceSheet!$J$2:$J$4968,PriorQ4BalanceSheet!$B$2:$B$4968,$A22,PriorQ4BalanceSheet!$I$2:$I$4968,"28201")-SUMIFS(BalanceSheetData!$J$2:$J$415,BalanceSheetData!$B$2:$B$415,$A22,BalanceSheetData!$I$2:$I$415,"28201"))+SUMIFS(IncomeStatementData!$J$2:$J$415,IncomeStatementData!$B$2:$B$415,$A22,IncomeStatementData!$I$2:$I$415,"62020")+SUMIFS(IncomeStatementData!$J$2:$J$415,IncomeStatementData!$B$2:$B$415,$A22,IncomeStatementData!$I$2:$I$415,"62021")+SUMIFS(IncomeStatementData!$J$2:$J$415,IncomeStatementData!$B$2:$B$415,$A22,IncomeStatementData!$I$2:$I$415,"62022")+SUMIFS(IncomeStatementData!$J$2:$J$415,IncomeStatementData!$B$2:$B$415,$A22,IncomeStatementData!$I$2:$I$415,"62400")</f>
        <v>0</v>
      </c>
      <c r="AH22" s="134" t="str">
        <f>IF((ISERROR(INDEX(ECRDCRMustPayDebtData!$E$2:$E22,MATCH(A22,ECRDCRMustPayDebtData!$B$2:$B22,0),)))/12*Occupancy!$B$65,"-",INDEX(ECRDCRMustPayDebtData!$E$2:$E22,MATCH(A22,ECRDCRMustPayDebtData!$B$2:$B22,0),)/12*Occupancy!$B$65)</f>
        <v>-</v>
      </c>
      <c r="AI22" s="136">
        <f>IF(ISERROR(INDEX(AnnualMustPayDebtData!$D$2:$D$75,MATCH(A22,AnnualMustPayDebtData!$E$2:$E$75,0),)),"-",INDEX(AnnualMustPayDebtData!$D$2:$D$75,MATCH(A22,AnnualMustPayDebtData!$E$2:$E$75,0),))</f>
        <v>352352</v>
      </c>
      <c r="AJ22" s="134">
        <f>IF(ISERROR(IF(AG22="","",AG22/VLOOKUP(Occupancy!$B$65,Occupancy!$B$68:$B$79,1)*12/$C22)),"-",IF(AG22="","",AG22/VLOOKUP(Occupancy!$B$65,Occupancy!$B$68:$B$79,1)*12/$C22))</f>
        <v>0</v>
      </c>
      <c r="AK22" s="134" t="str">
        <f>IF(ISERROR(IF(AH22="","",AH22/VLOOKUP(Occupancy!$B$65,Occupancy!$B$68:$B$79,1)*12/$C22)),"-",IF(AH22="","",AH22/VLOOKUP(Occupancy!$B$65,Occupancy!$B$68:$B$79,1)*12/$C22))</f>
        <v>-</v>
      </c>
      <c r="AL22" s="133">
        <f>SUMIFS(PriorQ4BalanceSheet!$J$2:$J$4968,PriorQ4BalanceSheet!$B$2:$B$4968,$A22,PriorQ4BalanceSheet!$I$2:$I$4968,"10710")-SUMIFS(BalanceSheetData!$J$2:$J$415,BalanceSheetData!$B$2:$B$415,$A22,BalanceSheetData!$I$2:$I$415,"10710")</f>
        <v>0</v>
      </c>
      <c r="AM22" s="132">
        <f>IF(ISERROR(AN22/12*Occupancy!$B$65),"-",AN22/12*Occupancy!$B$65)</f>
        <v>41000</v>
      </c>
      <c r="AN22" s="133">
        <f>IF(ISERROR(INDEX(ReserveData!$B$2:$B$2239,MATCH($A22,ReserveData!$A$2:$A$2250,0),0)),"-",INDEX(ReserveData!$B$2:$B2261,MATCH($A22,ReserveData!$A$2:$A$2250,0),0))</f>
        <v>82000</v>
      </c>
      <c r="AO22" s="132" t="str">
        <f t="shared" si="7"/>
        <v>-</v>
      </c>
      <c r="AP22" s="132">
        <f t="shared" si="8"/>
        <v>0</v>
      </c>
      <c r="AQ22" s="136">
        <f>SUMIFS(IncomeStatementData!$J$2:$J$415,IncomeStatementData!$B$2:$B$415,$A22,IncomeStatementData!$I$2:$I$415,"59001")</f>
        <v>0</v>
      </c>
      <c r="AR22" s="134">
        <f>IF(ISERROR(AS22/12*Occupancy!$B$65),"-",AS22/12*Occupancy!$B$65)</f>
        <v>0</v>
      </c>
      <c r="AS22" s="136">
        <f>SUMIFS(AnnualFinancialData!$L$2:$L$6380,AnnualFinancialData!$B$2:$B$6380,$A22,AnnualFinancialData!$K$2:$K$6380,"59001")</f>
        <v>0</v>
      </c>
      <c r="AT22" s="134">
        <f>IF(ISERROR(IF(AQ22="","",AQ22/VLOOKUP(Occupancy!$B$65,Occupancy!$B$68:$B$79,1)*12/$C22)),"-",IF(AQ22="","",AQ22/VLOOKUP(Occupancy!$B$65,Occupancy!$B$68:$B$79,1)*12/$C22))</f>
        <v>0</v>
      </c>
      <c r="AU22" s="134">
        <f>IF(ISERROR(IF(AR22="","",AR22/VLOOKUP(Occupancy!$B$65,Occupancy!$B$68:$B$79,1)*12/$C22)),"-",IF(AR22="","",AR22/VLOOKUP(Occupancy!$B$65,Occupancy!$B$68:$B$79,1)*12/$C22))</f>
        <v>0</v>
      </c>
      <c r="AV22" s="133">
        <f>SUMIFS(IncomeStatementData!$J$2:$J$415,IncomeStatementData!$B$2:$B$415,$A22,IncomeStatementData!$I$2:$I$415,"66310")+SUMIFS(IncomeStatementData!$J$2:$J$415,IncomeStatementData!$B$2:$B$415,$A22,IncomeStatementData!$I$2:$I$415,"66202")</f>
        <v>0</v>
      </c>
      <c r="AW22" s="132">
        <f>IF(ISERROR(AX22/12*Occupancy!$B$65),"-",AX22/12*Occupancy!$B$65)</f>
        <v>0</v>
      </c>
      <c r="AX22" s="133">
        <f>SUMIFS(AnnualFinancialData!$L$2:$L$6380,AnnualFinancialData!$B$2:$B$6380,$A22,AnnualFinancialData!$K$2:$K$6380,"66310")+SUMIFS(AnnualFinancialData!$L$2:$L$6380,AnnualFinancialData!$B$2:$B$6380,$A22,AnnualFinancialData!$K$2:$K$6380,"66202")</f>
        <v>0</v>
      </c>
      <c r="AY22" s="132">
        <f>IF(ISERROR(IF(AV22="","",AV22/VLOOKUP(Occupancy!$B$65,Occupancy!$B$68:$B$79,1)*12/$C22)),"-",IF(AV22="","",AV22/VLOOKUP(Occupancy!$B$65,Occupancy!$B$68:$B$79,1)*12/$C22))</f>
        <v>0</v>
      </c>
      <c r="AZ22" s="132">
        <f>IF(ISERROR(IF(AW22="","",AW22/VLOOKUP(Occupancy!$B$65,Occupancy!$B$68:$B$79,1)*12/$C22)),"-",IF(AW22="","",AW22/VLOOKUP(Occupancy!$B$65,Occupancy!$B$68:$B$79,1)*12/$C22))</f>
        <v>0</v>
      </c>
      <c r="BA22" s="137" t="str">
        <f t="shared" si="9"/>
        <v>-</v>
      </c>
      <c r="BB22" s="137" t="str">
        <f t="shared" si="10"/>
        <v>-</v>
      </c>
      <c r="BC22" s="137" t="str">
        <f t="shared" si="11"/>
        <v>-</v>
      </c>
      <c r="BD22" s="137" t="str">
        <f t="shared" si="12"/>
        <v>-</v>
      </c>
      <c r="BE22" s="138" t="str">
        <f>IF(ISERROR(IF(BB22="","",BB22/VLOOKUP(Occupancy!$B$65,Occupancy!$B$68:$B$79,1)*12/$C22)),"-",IF(BB22="","",BB22/VLOOKUP(Occupancy!$B$65,Occupancy!$B$68:$B$79,1)*12/$C22))</f>
        <v>-</v>
      </c>
    </row>
    <row r="23" spans="1:57" s="95" customFormat="1" ht="12.75" x14ac:dyDescent="0.2">
      <c r="A23" s="219" t="s">
        <v>499</v>
      </c>
      <c r="B23" s="142" t="str">
        <f>IF(ISERROR(INDEX(ProjectTypeData!$F$2:$F$165,MATCH(Operating!$A23,ProjectTypeData!$B$2:$B$165,0),MATCH(Operating!B$9,ProjectTypeData!$F$1))),"-",INDEX(ProjectTypeData!$F$2:$F$165,MATCH(Operating!$A23,ProjectTypeData!$B$2:$B$165,0),MATCH(Operating!B$9,ProjectTypeData!$F$1)))</f>
        <v>Homes</v>
      </c>
      <c r="C23" s="126">
        <f>IF(ISERROR(INDEX(ProjectTypeData!$E$2:$E$165,MATCH(Operating!$A23,ProjectTypeData!$B$2:$B$165,0),MATCH(Operating!C$9,ProjectTypeData!$E$1))),"-",INDEX(ProjectTypeData!$E$2:$E$165,MATCH(Operating!$A23,ProjectTypeData!$B$2:$B$165,0),MATCH(Operating!C$9,ProjectTypeData!$E$1)))</f>
        <v>68</v>
      </c>
      <c r="D23" s="127" t="str">
        <f>IF(ISERROR(INDEX(ProjectTypeData!$D$2:$D$165,MATCH(Operating!$A23,ProjectTypeData!$B$2:$B$165,0),MATCH(Operating!D$9,ProjectTypeData!$D$1))),"-",INDEX(ProjectTypeData!$D$2:$D$165,MATCH(Operating!$A23,ProjectTypeData!$B$2:$B$165,0),MATCH(Operating!D$9,ProjectTypeData!$D$1)))</f>
        <v>Loan Closing/Construction</v>
      </c>
      <c r="E23" s="115"/>
      <c r="F23" s="128">
        <f>SUMIFS(BalanceSheetData!$J$2:$J$415,BalanceSheetData!$B$2:$B$415,$A23,BalanceSheetData!$I$2:$I$415,"10000")</f>
        <v>0</v>
      </c>
      <c r="G23" s="128">
        <f>SUMIFS(BalanceSheetData!$J$2:$J$415,BalanceSheetData!$B$2:$B$415,$A23,BalanceSheetData!$I$2:$I$415,"10710")</f>
        <v>0</v>
      </c>
      <c r="H23" s="128">
        <f>SUMIFS(BalanceSheetData!$J$2:$J$415,BalanceSheetData!$B$2:$B$415,$A23,BalanceSheetData!$I$2:$I$415,"10700")</f>
        <v>0</v>
      </c>
      <c r="I23" s="129">
        <f>SUMIFS(BalanceSheetData!$J$2:$J$415,BalanceSheetData!$B$2:$B$415,$A23,BalanceSheetData!$I$2:$I$415,"10715")+SUMIFS(BalanceSheetData!$J$2:$J$415,BalanceSheetData!$B$2:$B$415,$A23,BalanceSheetData!$I$2:$I$415,"10720")+SUMIFS(BalanceSheetData!$J$2:$J$415,BalanceSheetData!$B$2:$B$415,$A23,BalanceSheetData!$I$2:$I$415,"19300")</f>
        <v>0</v>
      </c>
      <c r="J23" s="130">
        <f t="shared" si="0"/>
        <v>0</v>
      </c>
      <c r="K23" s="216">
        <f>IF(ISERROR(INDEX(Occupancy!$B$57:$FL$57,1,MATCH(A23,Occupancy!$B$4:$FL$4,0))),"-",INDEX(Occupancy!$B$57:$FL$57,1,MATCH(A23,Occupancy!$B$4:$FL$4,0)))</f>
        <v>0.56142307692307691</v>
      </c>
      <c r="L23" s="216">
        <f>IF(ISERROR(INDEX(Occupancy!$B$17:$FL$17,1,MATCH(A23,Occupancy!$B$4:$FL$4,0))),"-",INDEX(Occupancy!$B$17:$FL$17,1,MATCH(A23,Occupancy!$B$4:$FL$4,0)))</f>
        <v>0.42729999999999996</v>
      </c>
      <c r="M23" s="113"/>
      <c r="N23" s="113"/>
      <c r="O23" s="113"/>
      <c r="P23" s="119"/>
      <c r="Q23" s="131">
        <f>SUMIFS(IncomeStatementData!$J$2:$J$415,IncomeStatementData!$B$2:$B$415,$A23,IncomeStatementData!$I$2:$I$415,"45001")+SUMIFS(IncomeStatementData!$J$2:$J$415,IncomeStatementData!$B$2:$B$415,$A23,IncomeStatementData!$I$2:$I$415,"45100")+SUMIFS(IncomeStatementData!$J$2:$J$415,IncomeStatementData!$B$2:$B$415,$A23,IncomeStatementData!$I$2:$I$415,"49000")+SUMIFS(IncomeStatementData!$J$2:$J$415,IncomeStatementData!$B$2:$B$415,$A23,IncomeStatementData!$I$2:$I$415,"45200")+SUMIFS(IncomeStatementData!$J$2:$J$415,IncomeStatementData!$B$2:$B$415,$A23,IncomeStatementData!$I$2:$I$415,"45400")+SUMIFS(IncomeStatementData!$J$2:$J$415,IncomeStatementData!$B$2:$B$415,$A23,IncomeStatementData!$I$2:$I$415,"45500")+SUMIFS(IncomeStatementData!$J$2:$J$415,IncomeStatementData!$B$2:$B$415,$A23,IncomeStatementData!$I$2:$I$415,"44100")+SUMIFS(IncomeStatementData!$J$2:$J$415,IncomeStatementData!$B$2:$B$415,$A23,IncomeStatementData!$I$2:$I$415,"42200")</f>
        <v>0</v>
      </c>
      <c r="R23" s="132">
        <f>IF(ISERROR(S23/12*Occupancy!$B$65),"-",S23/12*Occupancy!$B$65)</f>
        <v>0</v>
      </c>
      <c r="S23" s="133">
        <f>SUMIFS(AnnualFinancialData!$L$2:$L$6380,AnnualFinancialData!$B$2:$B$6380,$A23,AnnualFinancialData!$K$2:$K$6380,"45001")+SUMIFS(AnnualFinancialData!$L$2:$L$6380,AnnualFinancialData!$B$2:$B$6380,$A23,AnnualFinancialData!$K$2:$K$6380,"45100")+SUMIFS(AnnualFinancialData!$L$2:$L$6380,AnnualFinancialData!$B$2:$B$6380,$A23,AnnualFinancialData!$K$2:$K$6380,"49000")+SUMIFS(AnnualFinancialData!$L$2:$L$6380,AnnualFinancialData!$B$2:$B$6380,$A23,AnnualFinancialData!$K$2:$K$6380,"45200")+SUMIFS(AnnualFinancialData!$L$2:$L$6380,AnnualFinancialData!$B$2:$B$6380,$A23,AnnualFinancialData!$K$2:$K$6380,"45400")+SUMIFS(AnnualFinancialData!$L$2:$L$6380,AnnualFinancialData!$B$2:$B$6380,$A23,AnnualFinancialData!$K$2:$K$6380,"45500")+SUMIFS(AnnualFinancialData!$L$2:$L$6380,AnnualFinancialData!$B$2:$B$6380,$A23,AnnualFinancialData!$K$2:$K$6380,"44100")+SUMIFS(AnnualFinancialData!$L$2:$L$6380,AnnualFinancialData!$B$2:$B$6380,$A23,AnnualFinancialData!$K$2:$K$6380,"42200")</f>
        <v>0</v>
      </c>
      <c r="T23" s="132">
        <f>IF(ISERROR(IF(Q23="","",Q23/VLOOKUP(Occupancy!$B$65,Occupancy!$B$68:$B$79,1)*12/$C23)),"-",IF(Q23="","",Q23/VLOOKUP(Occupancy!$B$65,Occupancy!$B$68:$B$79,1)*12/$C23))</f>
        <v>0</v>
      </c>
      <c r="U23" s="132">
        <f>IF(ISERROR(IF(R23="","",R23/VLOOKUP(Occupancy!$B$65,Occupancy!$B$68:$B$79,1)*12/$C23)),"-",IF(R23="","",R23/VLOOKUP(Occupancy!$B$65,Occupancy!$B$68:$B$79,1)*12/$C23))</f>
        <v>0</v>
      </c>
      <c r="V23" s="134" t="str">
        <f>IF(ISERROR(INDEX(IncomeStatementData!$P$2:$P$415,MATCH(A23,IncomeStatementData!$B$2:$B$415,0),)),"-",INDEX(IncomeStatementData!$P$2:$P$415,MATCH(A23,IncomeStatementData!$B$2:$B$415,0),))</f>
        <v>-</v>
      </c>
      <c r="W23" s="134" t="str">
        <f>IF(ISERROR(X23/12*Occupancy!$B$65),"-",X23/12*Occupancy!$B$65)</f>
        <v>-</v>
      </c>
      <c r="X23" s="134" t="str">
        <f>IF(ISERROR(INDEX(AnnualFinancialData!$R$2:$R$6380,MATCH(A23,AnnualFinancialData!$B$2:$B$6380,0),)),"-",INDEX(AnnualFinancialData!$R$2:$R$6380,MATCH(A23,AnnualFinancialData!$B$2:$B$6380,0),))</f>
        <v>-</v>
      </c>
      <c r="Y23" s="134" t="str">
        <f>IF(ISERROR(IF(V23="","",V23/VLOOKUP(Occupancy!$B$65,Occupancy!$B$68:$B$79,1)*12/$C23)),"-",IF(V23="","",V23/VLOOKUP(Occupancy!$B$65,Occupancy!$B$68:$B$79,1)*12/$C23))</f>
        <v>-</v>
      </c>
      <c r="Z23" s="134" t="str">
        <f>IF(ISERROR(IF(W23="","",W23/VLOOKUP(Occupancy!$B$65,Occupancy!$B$68:$B$79,1)*12/$C23)),"-",IF(W23="","",W23/VLOOKUP(Occupancy!$B$65,Occupancy!$B$68:$B$79,1)*12/$C23))</f>
        <v>-</v>
      </c>
      <c r="AA23" s="135" t="str">
        <f t="shared" si="1"/>
        <v>-</v>
      </c>
      <c r="AB23" s="132" t="str">
        <f t="shared" si="2"/>
        <v>-</v>
      </c>
      <c r="AC23" s="132" t="str">
        <f t="shared" si="3"/>
        <v>-</v>
      </c>
      <c r="AD23" s="132" t="str">
        <f t="shared" si="4"/>
        <v>-</v>
      </c>
      <c r="AE23" s="132" t="str">
        <f t="shared" si="5"/>
        <v>-</v>
      </c>
      <c r="AF23" s="132" t="str">
        <f t="shared" si="6"/>
        <v>-</v>
      </c>
      <c r="AG23" s="136">
        <f>(SUMIFS(PriorQ4BalanceSheet!$J$2:$J$4968,PriorQ4BalanceSheet!$B$2:$B$4968,$A23,PriorQ4BalanceSheet!$I$2:$I$4968,"28150")-SUMIFS(BalanceSheetData!$J$2:$J$415,BalanceSheetData!$B$2:$B$415,$A23,BalanceSheetData!$I$2:$I$415,"28150"))+(SUMIFS(PriorQ4BalanceSheet!$J$2:$J$4968,PriorQ4BalanceSheet!$B$2:$B$4968,$A23,PriorQ4BalanceSheet!$I$2:$I$4968,"28151")-SUMIFS(BalanceSheetData!$J$2:$J$415,BalanceSheetData!$B$2:$B$415,$A23,BalanceSheetData!$I$2:$I$415,"28151"))+(SUMIFS(PriorQ4BalanceSheet!$J$2:$J$4968,PriorQ4BalanceSheet!$B$2:$B$4968,$A23,PriorQ4BalanceSheet!$I$2:$I$4968,"28152")-SUMIFS(BalanceSheetData!$J$2:$J$415,BalanceSheetData!$B$2:$B$415,$A23,BalanceSheetData!$I$2:$I$415,"28152"))+(SUMIFS(PriorQ4BalanceSheet!$J$2:$J$4968,PriorQ4BalanceSheet!$B$2:$B$4968,$A23,PriorQ4BalanceSheet!$I$2:$I$4968,"28153")-SUMIFS(BalanceSheetData!$J$2:$J$415,BalanceSheetData!$B$2:$B$415,$A23,BalanceSheetData!$I$2:$I$415,"28153"))+(SUMIFS(PriorQ4BalanceSheet!$J$2:$J$4968,PriorQ4BalanceSheet!$B$2:$B$4968,$A23,PriorQ4BalanceSheet!$I$2:$I$4968,"28155")-SUMIFS(BalanceSheetData!$J$2:$J$415,BalanceSheetData!$B$2:$B$415,$A23,BalanceSheetData!$I$2:$I$415,"28155"))+(SUMIFS(PriorQ4BalanceSheet!$J$2:$J$4968,PriorQ4BalanceSheet!$B$2:$B$4968,$A23,PriorQ4BalanceSheet!$I$2:$I$4968,"28156")-SUMIFS(BalanceSheetData!$J$2:$J$415,BalanceSheetData!$B$2:$B$415,$A23,BalanceSheetData!$I$2:$I$415,"28156"))+(SUMIFS(PriorQ4BalanceSheet!$J$2:$J$4968,PriorQ4BalanceSheet!$B$2:$B$4968,$A23,PriorQ4BalanceSheet!$I$2:$I$4968,"28157")-SUMIFS(BalanceSheetData!$J$2:$J$415,BalanceSheetData!$B$2:$B$415,$A23,BalanceSheetData!$I$2:$I$415,"28157"))+(SUMIFS(PriorQ4BalanceSheet!$J$2:$J$4968,PriorQ4BalanceSheet!$B$2:$B$4968,$A23,PriorQ4BalanceSheet!$I$2:$I$4968,"28158")-SUMIFS(BalanceSheetData!$J$2:$J$415,BalanceSheetData!$B$2:$B$415,$A23,BalanceSheetData!$I$2:$I$415,"28158"))+(SUMIFS(PriorQ4BalanceSheet!$J$2:$J$4968,PriorQ4BalanceSheet!$B$2:$B$4968,$A23,PriorQ4BalanceSheet!$I$2:$I$4968,"28200")-SUMIFS(BalanceSheetData!$J$2:$J$415,BalanceSheetData!$B$2:$B$415,$A23,BalanceSheetData!$I$2:$I$415,"28200"))+(SUMIFS(PriorQ4BalanceSheet!$J$2:$J$4968,PriorQ4BalanceSheet!$B$2:$B$4968,$A23,PriorQ4BalanceSheet!$I$2:$I$4968,"28201")-SUMIFS(BalanceSheetData!$J$2:$J$415,BalanceSheetData!$B$2:$B$415,$A23,BalanceSheetData!$I$2:$I$415,"28201"))+SUMIFS(IncomeStatementData!$J$2:$J$415,IncomeStatementData!$B$2:$B$415,$A23,IncomeStatementData!$I$2:$I$415,"62020")+SUMIFS(IncomeStatementData!$J$2:$J$415,IncomeStatementData!$B$2:$B$415,$A23,IncomeStatementData!$I$2:$I$415,"62021")+SUMIFS(IncomeStatementData!$J$2:$J$415,IncomeStatementData!$B$2:$B$415,$A23,IncomeStatementData!$I$2:$I$415,"62022")+SUMIFS(IncomeStatementData!$J$2:$J$415,IncomeStatementData!$B$2:$B$415,$A23,IncomeStatementData!$I$2:$I$415,"62400")</f>
        <v>0</v>
      </c>
      <c r="AH23" s="134" t="str">
        <f>IF((ISERROR(INDEX(ECRDCRMustPayDebtData!$E$2:$E23,MATCH(A23,ECRDCRMustPayDebtData!$B$2:$B23,0),)))/12*Occupancy!$B$65,"-",INDEX(ECRDCRMustPayDebtData!$E$2:$E23,MATCH(A23,ECRDCRMustPayDebtData!$B$2:$B23,0),)/12*Occupancy!$B$65)</f>
        <v>-</v>
      </c>
      <c r="AI23" s="136">
        <f>IF(ISERROR(INDEX(AnnualMustPayDebtData!$D$2:$D$75,MATCH(A23,AnnualMustPayDebtData!$E$2:$E$75,0),)),"-",INDEX(AnnualMustPayDebtData!$D$2:$D$75,MATCH(A23,AnnualMustPayDebtData!$E$2:$E$75,0),))</f>
        <v>81559</v>
      </c>
      <c r="AJ23" s="134">
        <f>IF(ISERROR(IF(AG23="","",AG23/VLOOKUP(Occupancy!$B$65,Occupancy!$B$68:$B$79,1)*12/$C23)),"-",IF(AG23="","",AG23/VLOOKUP(Occupancy!$B$65,Occupancy!$B$68:$B$79,1)*12/$C23))</f>
        <v>0</v>
      </c>
      <c r="AK23" s="134" t="str">
        <f>IF(ISERROR(IF(AH23="","",AH23/VLOOKUP(Occupancy!$B$65,Occupancy!$B$68:$B$79,1)*12/$C23)),"-",IF(AH23="","",AH23/VLOOKUP(Occupancy!$B$65,Occupancy!$B$68:$B$79,1)*12/$C23))</f>
        <v>-</v>
      </c>
      <c r="AL23" s="133">
        <f>SUMIFS(PriorQ4BalanceSheet!$J$2:$J$4968,PriorQ4BalanceSheet!$B$2:$B$4968,$A23,PriorQ4BalanceSheet!$I$2:$I$4968,"10710")-SUMIFS(BalanceSheetData!$J$2:$J$415,BalanceSheetData!$B$2:$B$415,$A23,BalanceSheetData!$I$2:$I$415,"10710")</f>
        <v>0</v>
      </c>
      <c r="AM23" s="132">
        <f>IF(ISERROR(AN23/12*Occupancy!$B$65),"-",AN23/12*Occupancy!$B$65)</f>
        <v>12750</v>
      </c>
      <c r="AN23" s="133">
        <f>IF(ISERROR(INDEX(ReserveData!$B$2:$B$2239,MATCH($A23,ReserveData!$A$2:$A$2250,0),0)),"-",INDEX(ReserveData!$B$2:$B2262,MATCH($A23,ReserveData!$A$2:$A$2250,0),0))</f>
        <v>25500</v>
      </c>
      <c r="AO23" s="132" t="str">
        <f t="shared" si="7"/>
        <v>-</v>
      </c>
      <c r="AP23" s="132">
        <f t="shared" si="8"/>
        <v>0</v>
      </c>
      <c r="AQ23" s="136">
        <f>SUMIFS(IncomeStatementData!$J$2:$J$415,IncomeStatementData!$B$2:$B$415,$A23,IncomeStatementData!$I$2:$I$415,"59001")</f>
        <v>0</v>
      </c>
      <c r="AR23" s="134">
        <f>IF(ISERROR(AS23/12*Occupancy!$B$65),"-",AS23/12*Occupancy!$B$65)</f>
        <v>0</v>
      </c>
      <c r="AS23" s="136">
        <f>SUMIFS(AnnualFinancialData!$L$2:$L$6380,AnnualFinancialData!$B$2:$B$6380,$A23,AnnualFinancialData!$K$2:$K$6380,"59001")</f>
        <v>0</v>
      </c>
      <c r="AT23" s="134">
        <f>IF(ISERROR(IF(AQ23="","",AQ23/VLOOKUP(Occupancy!$B$65,Occupancy!$B$68:$B$79,1)*12/$C23)),"-",IF(AQ23="","",AQ23/VLOOKUP(Occupancy!$B$65,Occupancy!$B$68:$B$79,1)*12/$C23))</f>
        <v>0</v>
      </c>
      <c r="AU23" s="134">
        <f>IF(ISERROR(IF(AR23="","",AR23/VLOOKUP(Occupancy!$B$65,Occupancy!$B$68:$B$79,1)*12/$C23)),"-",IF(AR23="","",AR23/VLOOKUP(Occupancy!$B$65,Occupancy!$B$68:$B$79,1)*12/$C23))</f>
        <v>0</v>
      </c>
      <c r="AV23" s="133">
        <f>SUMIFS(IncomeStatementData!$J$2:$J$415,IncomeStatementData!$B$2:$B$415,$A23,IncomeStatementData!$I$2:$I$415,"66310")+SUMIFS(IncomeStatementData!$J$2:$J$415,IncomeStatementData!$B$2:$B$415,$A23,IncomeStatementData!$I$2:$I$415,"66202")</f>
        <v>0</v>
      </c>
      <c r="AW23" s="132">
        <f>IF(ISERROR(AX23/12*Occupancy!$B$65),"-",AX23/12*Occupancy!$B$65)</f>
        <v>0</v>
      </c>
      <c r="AX23" s="133">
        <f>SUMIFS(AnnualFinancialData!$L$2:$L$6380,AnnualFinancialData!$B$2:$B$6380,$A23,AnnualFinancialData!$K$2:$K$6380,"66310")+SUMIFS(AnnualFinancialData!$L$2:$L$6380,AnnualFinancialData!$B$2:$B$6380,$A23,AnnualFinancialData!$K$2:$K$6380,"66202")</f>
        <v>0</v>
      </c>
      <c r="AY23" s="132">
        <f>IF(ISERROR(IF(AV23="","",AV23/VLOOKUP(Occupancy!$B$65,Occupancy!$B$68:$B$79,1)*12/$C23)),"-",IF(AV23="","",AV23/VLOOKUP(Occupancy!$B$65,Occupancy!$B$68:$B$79,1)*12/$C23))</f>
        <v>0</v>
      </c>
      <c r="AZ23" s="132">
        <f>IF(ISERROR(IF(AW23="","",AW23/VLOOKUP(Occupancy!$B$65,Occupancy!$B$68:$B$79,1)*12/$C23)),"-",IF(AW23="","",AW23/VLOOKUP(Occupancy!$B$65,Occupancy!$B$68:$B$79,1)*12/$C23))</f>
        <v>0</v>
      </c>
      <c r="BA23" s="137" t="str">
        <f t="shared" si="9"/>
        <v>-</v>
      </c>
      <c r="BB23" s="137" t="str">
        <f t="shared" si="10"/>
        <v>-</v>
      </c>
      <c r="BC23" s="137" t="str">
        <f t="shared" si="11"/>
        <v>-</v>
      </c>
      <c r="BD23" s="137" t="str">
        <f t="shared" si="12"/>
        <v>-</v>
      </c>
      <c r="BE23" s="138" t="str">
        <f>IF(ISERROR(IF(BB23="","",BB23/VLOOKUP(Occupancy!$B$65,Occupancy!$B$68:$B$79,1)*12/$C23)),"-",IF(BB23="","",BB23/VLOOKUP(Occupancy!$B$65,Occupancy!$B$68:$B$79,1)*12/$C23))</f>
        <v>-</v>
      </c>
    </row>
    <row r="24" spans="1:57" s="95" customFormat="1" ht="12.75" x14ac:dyDescent="0.2">
      <c r="A24" s="219" t="s">
        <v>501</v>
      </c>
      <c r="B24" s="142" t="str">
        <f>IF(ISERROR(INDEX(ProjectTypeData!$F$2:$F$165,MATCH(Operating!$A24,ProjectTypeData!$B$2:$B$165,0),MATCH(Operating!B$9,ProjectTypeData!$F$1))),"-",INDEX(ProjectTypeData!$F$2:$F$165,MATCH(Operating!$A24,ProjectTypeData!$B$2:$B$165,0),MATCH(Operating!B$9,ProjectTypeData!$F$1)))</f>
        <v>Homes</v>
      </c>
      <c r="C24" s="126">
        <f>IF(ISERROR(INDEX(ProjectTypeData!$E$2:$E$165,MATCH(Operating!$A24,ProjectTypeData!$B$2:$B$165,0),MATCH(Operating!C$9,ProjectTypeData!$E$1))),"-",INDEX(ProjectTypeData!$E$2:$E$165,MATCH(Operating!$A24,ProjectTypeData!$B$2:$B$165,0),MATCH(Operating!C$9,ProjectTypeData!$E$1)))</f>
        <v>152</v>
      </c>
      <c r="D24" s="127" t="str">
        <f>IF(ISERROR(INDEX(ProjectTypeData!$D$2:$D$165,MATCH(Operating!$A24,ProjectTypeData!$B$2:$B$165,0),MATCH(Operating!D$9,ProjectTypeData!$D$1))),"-",INDEX(ProjectTypeData!$D$2:$D$165,MATCH(Operating!$A24,ProjectTypeData!$B$2:$B$165,0),MATCH(Operating!D$9,ProjectTypeData!$D$1)))</f>
        <v>Operations/Asset Management</v>
      </c>
      <c r="E24" s="115"/>
      <c r="F24" s="128">
        <f>SUMIFS(BalanceSheetData!$J$2:$J$415,BalanceSheetData!$B$2:$B$415,$A24,BalanceSheetData!$I$2:$I$415,"10000")</f>
        <v>0</v>
      </c>
      <c r="G24" s="128">
        <f>SUMIFS(BalanceSheetData!$J$2:$J$415,BalanceSheetData!$B$2:$B$415,$A24,BalanceSheetData!$I$2:$I$415,"10710")</f>
        <v>0</v>
      </c>
      <c r="H24" s="128">
        <f>SUMIFS(BalanceSheetData!$J$2:$J$415,BalanceSheetData!$B$2:$B$415,$A24,BalanceSheetData!$I$2:$I$415,"10700")</f>
        <v>0</v>
      </c>
      <c r="I24" s="129">
        <f>SUMIFS(BalanceSheetData!$J$2:$J$415,BalanceSheetData!$B$2:$B$415,$A24,BalanceSheetData!$I$2:$I$415,"10715")+SUMIFS(BalanceSheetData!$J$2:$J$415,BalanceSheetData!$B$2:$B$415,$A24,BalanceSheetData!$I$2:$I$415,"10720")+SUMIFS(BalanceSheetData!$J$2:$J$415,BalanceSheetData!$B$2:$B$415,$A24,BalanceSheetData!$I$2:$I$415,"19300")</f>
        <v>0</v>
      </c>
      <c r="J24" s="130">
        <f t="shared" si="0"/>
        <v>0</v>
      </c>
      <c r="K24" s="216">
        <f>IF(ISERROR(INDEX(Occupancy!$B$57:$FL$57,1,MATCH(A24,Occupancy!$B$4:$FL$4,0))),"-",INDEX(Occupancy!$B$57:$FL$57,1,MATCH(A24,Occupancy!$B$4:$FL$4,0)))</f>
        <v>0.58194615384615378</v>
      </c>
      <c r="L24" s="216">
        <f>IF(ISERROR(INDEX(Occupancy!$B$17:$FL$17,1,MATCH(A24,Occupancy!$B$4:$FL$4,0))),"-",INDEX(Occupancy!$B$17:$FL$17,1,MATCH(A24,Occupancy!$B$4:$FL$4,0)))</f>
        <v>0.43149999999999999</v>
      </c>
      <c r="M24" s="113"/>
      <c r="N24" s="113"/>
      <c r="O24" s="113"/>
      <c r="P24" s="119"/>
      <c r="Q24" s="131">
        <f>SUMIFS(IncomeStatementData!$J$2:$J$415,IncomeStatementData!$B$2:$B$415,$A24,IncomeStatementData!$I$2:$I$415,"45001")+SUMIFS(IncomeStatementData!$J$2:$J$415,IncomeStatementData!$B$2:$B$415,$A24,IncomeStatementData!$I$2:$I$415,"45100")+SUMIFS(IncomeStatementData!$J$2:$J$415,IncomeStatementData!$B$2:$B$415,$A24,IncomeStatementData!$I$2:$I$415,"49000")+SUMIFS(IncomeStatementData!$J$2:$J$415,IncomeStatementData!$B$2:$B$415,$A24,IncomeStatementData!$I$2:$I$415,"45200")+SUMIFS(IncomeStatementData!$J$2:$J$415,IncomeStatementData!$B$2:$B$415,$A24,IncomeStatementData!$I$2:$I$415,"45400")+SUMIFS(IncomeStatementData!$J$2:$J$415,IncomeStatementData!$B$2:$B$415,$A24,IncomeStatementData!$I$2:$I$415,"45500")+SUMIFS(IncomeStatementData!$J$2:$J$415,IncomeStatementData!$B$2:$B$415,$A24,IncomeStatementData!$I$2:$I$415,"44100")+SUMIFS(IncomeStatementData!$J$2:$J$415,IncomeStatementData!$B$2:$B$415,$A24,IncomeStatementData!$I$2:$I$415,"42200")</f>
        <v>0</v>
      </c>
      <c r="R24" s="132">
        <f>IF(ISERROR(S24/12*Occupancy!$B$65),"-",S24/12*Occupancy!$B$65)</f>
        <v>0</v>
      </c>
      <c r="S24" s="133">
        <f>SUMIFS(AnnualFinancialData!$L$2:$L$6380,AnnualFinancialData!$B$2:$B$6380,$A24,AnnualFinancialData!$K$2:$K$6380,"45001")+SUMIFS(AnnualFinancialData!$L$2:$L$6380,AnnualFinancialData!$B$2:$B$6380,$A24,AnnualFinancialData!$K$2:$K$6380,"45100")+SUMIFS(AnnualFinancialData!$L$2:$L$6380,AnnualFinancialData!$B$2:$B$6380,$A24,AnnualFinancialData!$K$2:$K$6380,"49000")+SUMIFS(AnnualFinancialData!$L$2:$L$6380,AnnualFinancialData!$B$2:$B$6380,$A24,AnnualFinancialData!$K$2:$K$6380,"45200")+SUMIFS(AnnualFinancialData!$L$2:$L$6380,AnnualFinancialData!$B$2:$B$6380,$A24,AnnualFinancialData!$K$2:$K$6380,"45400")+SUMIFS(AnnualFinancialData!$L$2:$L$6380,AnnualFinancialData!$B$2:$B$6380,$A24,AnnualFinancialData!$K$2:$K$6380,"45500")+SUMIFS(AnnualFinancialData!$L$2:$L$6380,AnnualFinancialData!$B$2:$B$6380,$A24,AnnualFinancialData!$K$2:$K$6380,"44100")+SUMIFS(AnnualFinancialData!$L$2:$L$6380,AnnualFinancialData!$B$2:$B$6380,$A24,AnnualFinancialData!$K$2:$K$6380,"42200")</f>
        <v>0</v>
      </c>
      <c r="T24" s="132">
        <f>IF(ISERROR(IF(Q24="","",Q24/VLOOKUP(Occupancy!$B$65,Occupancy!$B$68:$B$79,1)*12/$C24)),"-",IF(Q24="","",Q24/VLOOKUP(Occupancy!$B$65,Occupancy!$B$68:$B$79,1)*12/$C24))</f>
        <v>0</v>
      </c>
      <c r="U24" s="132">
        <f>IF(ISERROR(IF(R24="","",R24/VLOOKUP(Occupancy!$B$65,Occupancy!$B$68:$B$79,1)*12/$C24)),"-",IF(R24="","",R24/VLOOKUP(Occupancy!$B$65,Occupancy!$B$68:$B$79,1)*12/$C24))</f>
        <v>0</v>
      </c>
      <c r="V24" s="134" t="str">
        <f>IF(ISERROR(INDEX(IncomeStatementData!$P$2:$P$415,MATCH(A24,IncomeStatementData!$B$2:$B$415,0),)),"-",INDEX(IncomeStatementData!$P$2:$P$415,MATCH(A24,IncomeStatementData!$B$2:$B$415,0),))</f>
        <v>-</v>
      </c>
      <c r="W24" s="134" t="str">
        <f>IF(ISERROR(X24/12*Occupancy!$B$65),"-",X24/12*Occupancy!$B$65)</f>
        <v>-</v>
      </c>
      <c r="X24" s="134" t="str">
        <f>IF(ISERROR(INDEX(AnnualFinancialData!$R$2:$R$6380,MATCH(A24,AnnualFinancialData!$B$2:$B$6380,0),)),"-",INDEX(AnnualFinancialData!$R$2:$R$6380,MATCH(A24,AnnualFinancialData!$B$2:$B$6380,0),))</f>
        <v>-</v>
      </c>
      <c r="Y24" s="134" t="str">
        <f>IF(ISERROR(IF(V24="","",V24/VLOOKUP(Occupancy!$B$65,Occupancy!$B$68:$B$79,1)*12/$C24)),"-",IF(V24="","",V24/VLOOKUP(Occupancy!$B$65,Occupancy!$B$68:$B$79,1)*12/$C24))</f>
        <v>-</v>
      </c>
      <c r="Z24" s="134" t="str">
        <f>IF(ISERROR(IF(W24="","",W24/VLOOKUP(Occupancy!$B$65,Occupancy!$B$68:$B$79,1)*12/$C24)),"-",IF(W24="","",W24/VLOOKUP(Occupancy!$B$65,Occupancy!$B$68:$B$79,1)*12/$C24))</f>
        <v>-</v>
      </c>
      <c r="AA24" s="135" t="str">
        <f t="shared" si="1"/>
        <v>-</v>
      </c>
      <c r="AB24" s="132" t="str">
        <f t="shared" si="2"/>
        <v>-</v>
      </c>
      <c r="AC24" s="132" t="str">
        <f t="shared" si="3"/>
        <v>-</v>
      </c>
      <c r="AD24" s="132" t="str">
        <f t="shared" si="4"/>
        <v>-</v>
      </c>
      <c r="AE24" s="132" t="str">
        <f t="shared" si="5"/>
        <v>-</v>
      </c>
      <c r="AF24" s="132" t="str">
        <f t="shared" si="6"/>
        <v>-</v>
      </c>
      <c r="AG24" s="136">
        <f>(SUMIFS(PriorQ4BalanceSheet!$J$2:$J$4968,PriorQ4BalanceSheet!$B$2:$B$4968,$A24,PriorQ4BalanceSheet!$I$2:$I$4968,"28150")-SUMIFS(BalanceSheetData!$J$2:$J$415,BalanceSheetData!$B$2:$B$415,$A24,BalanceSheetData!$I$2:$I$415,"28150"))+(SUMIFS(PriorQ4BalanceSheet!$J$2:$J$4968,PriorQ4BalanceSheet!$B$2:$B$4968,$A24,PriorQ4BalanceSheet!$I$2:$I$4968,"28151")-SUMIFS(BalanceSheetData!$J$2:$J$415,BalanceSheetData!$B$2:$B$415,$A24,BalanceSheetData!$I$2:$I$415,"28151"))+(SUMIFS(PriorQ4BalanceSheet!$J$2:$J$4968,PriorQ4BalanceSheet!$B$2:$B$4968,$A24,PriorQ4BalanceSheet!$I$2:$I$4968,"28152")-SUMIFS(BalanceSheetData!$J$2:$J$415,BalanceSheetData!$B$2:$B$415,$A24,BalanceSheetData!$I$2:$I$415,"28152"))+(SUMIFS(PriorQ4BalanceSheet!$J$2:$J$4968,PriorQ4BalanceSheet!$B$2:$B$4968,$A24,PriorQ4BalanceSheet!$I$2:$I$4968,"28153")-SUMIFS(BalanceSheetData!$J$2:$J$415,BalanceSheetData!$B$2:$B$415,$A24,BalanceSheetData!$I$2:$I$415,"28153"))+(SUMIFS(PriorQ4BalanceSheet!$J$2:$J$4968,PriorQ4BalanceSheet!$B$2:$B$4968,$A24,PriorQ4BalanceSheet!$I$2:$I$4968,"28155")-SUMIFS(BalanceSheetData!$J$2:$J$415,BalanceSheetData!$B$2:$B$415,$A24,BalanceSheetData!$I$2:$I$415,"28155"))+(SUMIFS(PriorQ4BalanceSheet!$J$2:$J$4968,PriorQ4BalanceSheet!$B$2:$B$4968,$A24,PriorQ4BalanceSheet!$I$2:$I$4968,"28156")-SUMIFS(BalanceSheetData!$J$2:$J$415,BalanceSheetData!$B$2:$B$415,$A24,BalanceSheetData!$I$2:$I$415,"28156"))+(SUMIFS(PriorQ4BalanceSheet!$J$2:$J$4968,PriorQ4BalanceSheet!$B$2:$B$4968,$A24,PriorQ4BalanceSheet!$I$2:$I$4968,"28157")-SUMIFS(BalanceSheetData!$J$2:$J$415,BalanceSheetData!$B$2:$B$415,$A24,BalanceSheetData!$I$2:$I$415,"28157"))+(SUMIFS(PriorQ4BalanceSheet!$J$2:$J$4968,PriorQ4BalanceSheet!$B$2:$B$4968,$A24,PriorQ4BalanceSheet!$I$2:$I$4968,"28158")-SUMIFS(BalanceSheetData!$J$2:$J$415,BalanceSheetData!$B$2:$B$415,$A24,BalanceSheetData!$I$2:$I$415,"28158"))+(SUMIFS(PriorQ4BalanceSheet!$J$2:$J$4968,PriorQ4BalanceSheet!$B$2:$B$4968,$A24,PriorQ4BalanceSheet!$I$2:$I$4968,"28200")-SUMIFS(BalanceSheetData!$J$2:$J$415,BalanceSheetData!$B$2:$B$415,$A24,BalanceSheetData!$I$2:$I$415,"28200"))+(SUMIFS(PriorQ4BalanceSheet!$J$2:$J$4968,PriorQ4BalanceSheet!$B$2:$B$4968,$A24,PriorQ4BalanceSheet!$I$2:$I$4968,"28201")-SUMIFS(BalanceSheetData!$J$2:$J$415,BalanceSheetData!$B$2:$B$415,$A24,BalanceSheetData!$I$2:$I$415,"28201"))+SUMIFS(IncomeStatementData!$J$2:$J$415,IncomeStatementData!$B$2:$B$415,$A24,IncomeStatementData!$I$2:$I$415,"62020")+SUMIFS(IncomeStatementData!$J$2:$J$415,IncomeStatementData!$B$2:$B$415,$A24,IncomeStatementData!$I$2:$I$415,"62021")+SUMIFS(IncomeStatementData!$J$2:$J$415,IncomeStatementData!$B$2:$B$415,$A24,IncomeStatementData!$I$2:$I$415,"62022")+SUMIFS(IncomeStatementData!$J$2:$J$415,IncomeStatementData!$B$2:$B$415,$A24,IncomeStatementData!$I$2:$I$415,"62400")</f>
        <v>0</v>
      </c>
      <c r="AH24" s="134" t="str">
        <f>IF((ISERROR(INDEX(ECRDCRMustPayDebtData!$E$2:$E24,MATCH(A24,ECRDCRMustPayDebtData!$B$2:$B24,0),)))/12*Occupancy!$B$65,"-",INDEX(ECRDCRMustPayDebtData!$E$2:$E24,MATCH(A24,ECRDCRMustPayDebtData!$B$2:$B24,0),)/12*Occupancy!$B$65)</f>
        <v>-</v>
      </c>
      <c r="AI24" s="136">
        <f>IF(ISERROR(INDEX(AnnualMustPayDebtData!$D$2:$D$75,MATCH(A24,AnnualMustPayDebtData!$E$2:$E$75,0),)),"-",INDEX(AnnualMustPayDebtData!$D$2:$D$75,MATCH(A24,AnnualMustPayDebtData!$E$2:$E$75,0),))</f>
        <v>570290</v>
      </c>
      <c r="AJ24" s="134">
        <f>IF(ISERROR(IF(AG24="","",AG24/VLOOKUP(Occupancy!$B$65,Occupancy!$B$68:$B$79,1)*12/$C24)),"-",IF(AG24="","",AG24/VLOOKUP(Occupancy!$B$65,Occupancy!$B$68:$B$79,1)*12/$C24))</f>
        <v>0</v>
      </c>
      <c r="AK24" s="134" t="str">
        <f>IF(ISERROR(IF(AH24="","",AH24/VLOOKUP(Occupancy!$B$65,Occupancy!$B$68:$B$79,1)*12/$C24)),"-",IF(AH24="","",AH24/VLOOKUP(Occupancy!$B$65,Occupancy!$B$68:$B$79,1)*12/$C24))</f>
        <v>-</v>
      </c>
      <c r="AL24" s="133">
        <f>SUMIFS(PriorQ4BalanceSheet!$J$2:$J$4968,PriorQ4BalanceSheet!$B$2:$B$4968,$A24,PriorQ4BalanceSheet!$I$2:$I$4968,"10710")-SUMIFS(BalanceSheetData!$J$2:$J$415,BalanceSheetData!$B$2:$B$415,$A24,BalanceSheetData!$I$2:$I$415,"10710")</f>
        <v>0</v>
      </c>
      <c r="AM24" s="132">
        <f>IF(ISERROR(AN24/12*Occupancy!$B$65),"-",AN24/12*Occupancy!$B$65)</f>
        <v>23634</v>
      </c>
      <c r="AN24" s="133">
        <f>IF(ISERROR(INDEX(ReserveData!$B$2:$B$2239,MATCH($A24,ReserveData!$A$2:$A$2250,0),0)),"-",INDEX(ReserveData!$B$2:$B2263,MATCH($A24,ReserveData!$A$2:$A$2250,0),0))</f>
        <v>47268</v>
      </c>
      <c r="AO24" s="132" t="str">
        <f t="shared" si="7"/>
        <v>-</v>
      </c>
      <c r="AP24" s="132">
        <f t="shared" si="8"/>
        <v>0</v>
      </c>
      <c r="AQ24" s="136">
        <f>SUMIFS(IncomeStatementData!$J$2:$J$415,IncomeStatementData!$B$2:$B$415,$A24,IncomeStatementData!$I$2:$I$415,"59001")</f>
        <v>0</v>
      </c>
      <c r="AR24" s="134">
        <f>IF(ISERROR(AS24/12*Occupancy!$B$65),"-",AS24/12*Occupancy!$B$65)</f>
        <v>0</v>
      </c>
      <c r="AS24" s="136">
        <f>SUMIFS(AnnualFinancialData!$L$2:$L$6380,AnnualFinancialData!$B$2:$B$6380,$A24,AnnualFinancialData!$K$2:$K$6380,"59001")</f>
        <v>0</v>
      </c>
      <c r="AT24" s="134">
        <f>IF(ISERROR(IF(AQ24="","",AQ24/VLOOKUP(Occupancy!$B$65,Occupancy!$B$68:$B$79,1)*12/$C24)),"-",IF(AQ24="","",AQ24/VLOOKUP(Occupancy!$B$65,Occupancy!$B$68:$B$79,1)*12/$C24))</f>
        <v>0</v>
      </c>
      <c r="AU24" s="134">
        <f>IF(ISERROR(IF(AR24="","",AR24/VLOOKUP(Occupancy!$B$65,Occupancy!$B$68:$B$79,1)*12/$C24)),"-",IF(AR24="","",AR24/VLOOKUP(Occupancy!$B$65,Occupancy!$B$68:$B$79,1)*12/$C24))</f>
        <v>0</v>
      </c>
      <c r="AV24" s="133">
        <f>SUMIFS(IncomeStatementData!$J$2:$J$415,IncomeStatementData!$B$2:$B$415,$A24,IncomeStatementData!$I$2:$I$415,"66310")+SUMIFS(IncomeStatementData!$J$2:$J$415,IncomeStatementData!$B$2:$B$415,$A24,IncomeStatementData!$I$2:$I$415,"66202")</f>
        <v>0</v>
      </c>
      <c r="AW24" s="132">
        <f>IF(ISERROR(AX24/12*Occupancy!$B$65),"-",AX24/12*Occupancy!$B$65)</f>
        <v>0</v>
      </c>
      <c r="AX24" s="133">
        <f>SUMIFS(AnnualFinancialData!$L$2:$L$6380,AnnualFinancialData!$B$2:$B$6380,$A24,AnnualFinancialData!$K$2:$K$6380,"66310")+SUMIFS(AnnualFinancialData!$L$2:$L$6380,AnnualFinancialData!$B$2:$B$6380,$A24,AnnualFinancialData!$K$2:$K$6380,"66202")</f>
        <v>0</v>
      </c>
      <c r="AY24" s="132">
        <f>IF(ISERROR(IF(AV24="","",AV24/VLOOKUP(Occupancy!$B$65,Occupancy!$B$68:$B$79,1)*12/$C24)),"-",IF(AV24="","",AV24/VLOOKUP(Occupancy!$B$65,Occupancy!$B$68:$B$79,1)*12/$C24))</f>
        <v>0</v>
      </c>
      <c r="AZ24" s="132">
        <f>IF(ISERROR(IF(AW24="","",AW24/VLOOKUP(Occupancy!$B$65,Occupancy!$B$68:$B$79,1)*12/$C24)),"-",IF(AW24="","",AW24/VLOOKUP(Occupancy!$B$65,Occupancy!$B$68:$B$79,1)*12/$C24))</f>
        <v>0</v>
      </c>
      <c r="BA24" s="137" t="str">
        <f t="shared" si="9"/>
        <v>-</v>
      </c>
      <c r="BB24" s="137" t="str">
        <f t="shared" si="10"/>
        <v>-</v>
      </c>
      <c r="BC24" s="137" t="str">
        <f t="shared" si="11"/>
        <v>-</v>
      </c>
      <c r="BD24" s="137" t="str">
        <f t="shared" si="12"/>
        <v>-</v>
      </c>
      <c r="BE24" s="138" t="str">
        <f>IF(ISERROR(IF(BB24="","",BB24/VLOOKUP(Occupancy!$B$65,Occupancy!$B$68:$B$79,1)*12/$C24)),"-",IF(BB24="","",BB24/VLOOKUP(Occupancy!$B$65,Occupancy!$B$68:$B$79,1)*12/$C24))</f>
        <v>-</v>
      </c>
    </row>
    <row r="25" spans="1:57" s="95" customFormat="1" ht="12.75" x14ac:dyDescent="0.2">
      <c r="A25" s="219" t="s">
        <v>503</v>
      </c>
      <c r="B25" s="142" t="str">
        <f>IF(ISERROR(INDEX(ProjectTypeData!$F$2:$F$165,MATCH(Operating!$A25,ProjectTypeData!$B$2:$B$165,0),MATCH(Operating!B$9,ProjectTypeData!$F$1))),"-",INDEX(ProjectTypeData!$F$2:$F$165,MATCH(Operating!$A25,ProjectTypeData!$B$2:$B$165,0),MATCH(Operating!B$9,ProjectTypeData!$F$1)))</f>
        <v>Homes</v>
      </c>
      <c r="C25" s="126">
        <f>IF(ISERROR(INDEX(ProjectTypeData!$E$2:$E$165,MATCH(Operating!$A25,ProjectTypeData!$B$2:$B$165,0),MATCH(Operating!C$9,ProjectTypeData!$E$1))),"-",INDEX(ProjectTypeData!$E$2:$E$165,MATCH(Operating!$A25,ProjectTypeData!$B$2:$B$165,0),MATCH(Operating!C$9,ProjectTypeData!$E$1)))</f>
        <v>76</v>
      </c>
      <c r="D25" s="127" t="str">
        <f>IF(ISERROR(INDEX(ProjectTypeData!$D$2:$D$165,MATCH(Operating!$A25,ProjectTypeData!$B$2:$B$165,0),MATCH(Operating!D$9,ProjectTypeData!$D$1))),"-",INDEX(ProjectTypeData!$D$2:$D$165,MATCH(Operating!$A25,ProjectTypeData!$B$2:$B$165,0),MATCH(Operating!D$9,ProjectTypeData!$D$1)))</f>
        <v>Operations/Asset Management</v>
      </c>
      <c r="E25" s="115"/>
      <c r="F25" s="128">
        <f>SUMIFS(BalanceSheetData!$J$2:$J$415,BalanceSheetData!$B$2:$B$415,$A25,BalanceSheetData!$I$2:$I$415,"10000")</f>
        <v>0</v>
      </c>
      <c r="G25" s="128">
        <f>SUMIFS(BalanceSheetData!$J$2:$J$415,BalanceSheetData!$B$2:$B$415,$A25,BalanceSheetData!$I$2:$I$415,"10710")</f>
        <v>0</v>
      </c>
      <c r="H25" s="128">
        <f>SUMIFS(BalanceSheetData!$J$2:$J$415,BalanceSheetData!$B$2:$B$415,$A25,BalanceSheetData!$I$2:$I$415,"10700")</f>
        <v>0</v>
      </c>
      <c r="I25" s="129">
        <f>SUMIFS(BalanceSheetData!$J$2:$J$415,BalanceSheetData!$B$2:$B$415,$A25,BalanceSheetData!$I$2:$I$415,"10715")+SUMIFS(BalanceSheetData!$J$2:$J$415,BalanceSheetData!$B$2:$B$415,$A25,BalanceSheetData!$I$2:$I$415,"10720")+SUMIFS(BalanceSheetData!$J$2:$J$415,BalanceSheetData!$B$2:$B$415,$A25,BalanceSheetData!$I$2:$I$415,"19300")</f>
        <v>0</v>
      </c>
      <c r="J25" s="130">
        <f t="shared" si="0"/>
        <v>0</v>
      </c>
      <c r="K25" s="216">
        <f>IF(ISERROR(INDEX(Occupancy!$B$57:$FL$57,1,MATCH(A25,Occupancy!$B$4:$FL$4,0))),"-",INDEX(Occupancy!$B$57:$FL$57,1,MATCH(A25,Occupancy!$B$4:$FL$4,0)))</f>
        <v>0.59502307692307699</v>
      </c>
      <c r="L25" s="216">
        <f>IF(ISERROR(INDEX(Occupancy!$B$17:$FL$17,1,MATCH(A25,Occupancy!$B$4:$FL$4,0))),"-",INDEX(Occupancy!$B$17:$FL$17,1,MATCH(A25,Occupancy!$B$4:$FL$4,0)))</f>
        <v>0.45270000000000005</v>
      </c>
      <c r="M25" s="113"/>
      <c r="N25" s="113"/>
      <c r="O25" s="113"/>
      <c r="P25" s="119"/>
      <c r="Q25" s="131">
        <f>SUMIFS(IncomeStatementData!$J$2:$J$415,IncomeStatementData!$B$2:$B$415,$A25,IncomeStatementData!$I$2:$I$415,"45001")+SUMIFS(IncomeStatementData!$J$2:$J$415,IncomeStatementData!$B$2:$B$415,$A25,IncomeStatementData!$I$2:$I$415,"45100")+SUMIFS(IncomeStatementData!$J$2:$J$415,IncomeStatementData!$B$2:$B$415,$A25,IncomeStatementData!$I$2:$I$415,"49000")+SUMIFS(IncomeStatementData!$J$2:$J$415,IncomeStatementData!$B$2:$B$415,$A25,IncomeStatementData!$I$2:$I$415,"45200")+SUMIFS(IncomeStatementData!$J$2:$J$415,IncomeStatementData!$B$2:$B$415,$A25,IncomeStatementData!$I$2:$I$415,"45400")+SUMIFS(IncomeStatementData!$J$2:$J$415,IncomeStatementData!$B$2:$B$415,$A25,IncomeStatementData!$I$2:$I$415,"45500")+SUMIFS(IncomeStatementData!$J$2:$J$415,IncomeStatementData!$B$2:$B$415,$A25,IncomeStatementData!$I$2:$I$415,"44100")+SUMIFS(IncomeStatementData!$J$2:$J$415,IncomeStatementData!$B$2:$B$415,$A25,IncomeStatementData!$I$2:$I$415,"42200")</f>
        <v>0</v>
      </c>
      <c r="R25" s="132">
        <f>IF(ISERROR(S25/12*Occupancy!$B$65),"-",S25/12*Occupancy!$B$65)</f>
        <v>0</v>
      </c>
      <c r="S25" s="133">
        <f>SUMIFS(AnnualFinancialData!$L$2:$L$6380,AnnualFinancialData!$B$2:$B$6380,$A25,AnnualFinancialData!$K$2:$K$6380,"45001")+SUMIFS(AnnualFinancialData!$L$2:$L$6380,AnnualFinancialData!$B$2:$B$6380,$A25,AnnualFinancialData!$K$2:$K$6380,"45100")+SUMIFS(AnnualFinancialData!$L$2:$L$6380,AnnualFinancialData!$B$2:$B$6380,$A25,AnnualFinancialData!$K$2:$K$6380,"49000")+SUMIFS(AnnualFinancialData!$L$2:$L$6380,AnnualFinancialData!$B$2:$B$6380,$A25,AnnualFinancialData!$K$2:$K$6380,"45200")+SUMIFS(AnnualFinancialData!$L$2:$L$6380,AnnualFinancialData!$B$2:$B$6380,$A25,AnnualFinancialData!$K$2:$K$6380,"45400")+SUMIFS(AnnualFinancialData!$L$2:$L$6380,AnnualFinancialData!$B$2:$B$6380,$A25,AnnualFinancialData!$K$2:$K$6380,"45500")+SUMIFS(AnnualFinancialData!$L$2:$L$6380,AnnualFinancialData!$B$2:$B$6380,$A25,AnnualFinancialData!$K$2:$K$6380,"44100")+SUMIFS(AnnualFinancialData!$L$2:$L$6380,AnnualFinancialData!$B$2:$B$6380,$A25,AnnualFinancialData!$K$2:$K$6380,"42200")</f>
        <v>0</v>
      </c>
      <c r="T25" s="132">
        <f>IF(ISERROR(IF(Q25="","",Q25/VLOOKUP(Occupancy!$B$65,Occupancy!$B$68:$B$79,1)*12/$C25)),"-",IF(Q25="","",Q25/VLOOKUP(Occupancy!$B$65,Occupancy!$B$68:$B$79,1)*12/$C25))</f>
        <v>0</v>
      </c>
      <c r="U25" s="132">
        <f>IF(ISERROR(IF(R25="","",R25/VLOOKUP(Occupancy!$B$65,Occupancy!$B$68:$B$79,1)*12/$C25)),"-",IF(R25="","",R25/VLOOKUP(Occupancy!$B$65,Occupancy!$B$68:$B$79,1)*12/$C25))</f>
        <v>0</v>
      </c>
      <c r="V25" s="134" t="str">
        <f>IF(ISERROR(INDEX(IncomeStatementData!$P$2:$P$415,MATCH(A25,IncomeStatementData!$B$2:$B$415,0),)),"-",INDEX(IncomeStatementData!$P$2:$P$415,MATCH(A25,IncomeStatementData!$B$2:$B$415,0),))</f>
        <v>-</v>
      </c>
      <c r="W25" s="134" t="str">
        <f>IF(ISERROR(X25/12*Occupancy!$B$65),"-",X25/12*Occupancy!$B$65)</f>
        <v>-</v>
      </c>
      <c r="X25" s="134" t="str">
        <f>IF(ISERROR(INDEX(AnnualFinancialData!$R$2:$R$6380,MATCH(A25,AnnualFinancialData!$B$2:$B$6380,0),)),"-",INDEX(AnnualFinancialData!$R$2:$R$6380,MATCH(A25,AnnualFinancialData!$B$2:$B$6380,0),))</f>
        <v>-</v>
      </c>
      <c r="Y25" s="134" t="str">
        <f>IF(ISERROR(IF(V25="","",V25/VLOOKUP(Occupancy!$B$65,Occupancy!$B$68:$B$79,1)*12/$C25)),"-",IF(V25="","",V25/VLOOKUP(Occupancy!$B$65,Occupancy!$B$68:$B$79,1)*12/$C25))</f>
        <v>-</v>
      </c>
      <c r="Z25" s="134" t="str">
        <f>IF(ISERROR(IF(W25="","",W25/VLOOKUP(Occupancy!$B$65,Occupancy!$B$68:$B$79,1)*12/$C25)),"-",IF(W25="","",W25/VLOOKUP(Occupancy!$B$65,Occupancy!$B$68:$B$79,1)*12/$C25))</f>
        <v>-</v>
      </c>
      <c r="AA25" s="135" t="str">
        <f t="shared" si="1"/>
        <v>-</v>
      </c>
      <c r="AB25" s="132" t="str">
        <f t="shared" si="2"/>
        <v>-</v>
      </c>
      <c r="AC25" s="132" t="str">
        <f t="shared" si="3"/>
        <v>-</v>
      </c>
      <c r="AD25" s="132" t="str">
        <f t="shared" si="4"/>
        <v>-</v>
      </c>
      <c r="AE25" s="132" t="str">
        <f t="shared" si="5"/>
        <v>-</v>
      </c>
      <c r="AF25" s="132" t="str">
        <f t="shared" si="6"/>
        <v>-</v>
      </c>
      <c r="AG25" s="136">
        <f>(SUMIFS(PriorQ4BalanceSheet!$J$2:$J$4968,PriorQ4BalanceSheet!$B$2:$B$4968,$A25,PriorQ4BalanceSheet!$I$2:$I$4968,"28150")-SUMIFS(BalanceSheetData!$J$2:$J$415,BalanceSheetData!$B$2:$B$415,$A25,BalanceSheetData!$I$2:$I$415,"28150"))+(SUMIFS(PriorQ4BalanceSheet!$J$2:$J$4968,PriorQ4BalanceSheet!$B$2:$B$4968,$A25,PriorQ4BalanceSheet!$I$2:$I$4968,"28151")-SUMIFS(BalanceSheetData!$J$2:$J$415,BalanceSheetData!$B$2:$B$415,$A25,BalanceSheetData!$I$2:$I$415,"28151"))+(SUMIFS(PriorQ4BalanceSheet!$J$2:$J$4968,PriorQ4BalanceSheet!$B$2:$B$4968,$A25,PriorQ4BalanceSheet!$I$2:$I$4968,"28152")-SUMIFS(BalanceSheetData!$J$2:$J$415,BalanceSheetData!$B$2:$B$415,$A25,BalanceSheetData!$I$2:$I$415,"28152"))+(SUMIFS(PriorQ4BalanceSheet!$J$2:$J$4968,PriorQ4BalanceSheet!$B$2:$B$4968,$A25,PriorQ4BalanceSheet!$I$2:$I$4968,"28153")-SUMIFS(BalanceSheetData!$J$2:$J$415,BalanceSheetData!$B$2:$B$415,$A25,BalanceSheetData!$I$2:$I$415,"28153"))+(SUMIFS(PriorQ4BalanceSheet!$J$2:$J$4968,PriorQ4BalanceSheet!$B$2:$B$4968,$A25,PriorQ4BalanceSheet!$I$2:$I$4968,"28155")-SUMIFS(BalanceSheetData!$J$2:$J$415,BalanceSheetData!$B$2:$B$415,$A25,BalanceSheetData!$I$2:$I$415,"28155"))+(SUMIFS(PriorQ4BalanceSheet!$J$2:$J$4968,PriorQ4BalanceSheet!$B$2:$B$4968,$A25,PriorQ4BalanceSheet!$I$2:$I$4968,"28156")-SUMIFS(BalanceSheetData!$J$2:$J$415,BalanceSheetData!$B$2:$B$415,$A25,BalanceSheetData!$I$2:$I$415,"28156"))+(SUMIFS(PriorQ4BalanceSheet!$J$2:$J$4968,PriorQ4BalanceSheet!$B$2:$B$4968,$A25,PriorQ4BalanceSheet!$I$2:$I$4968,"28157")-SUMIFS(BalanceSheetData!$J$2:$J$415,BalanceSheetData!$B$2:$B$415,$A25,BalanceSheetData!$I$2:$I$415,"28157"))+(SUMIFS(PriorQ4BalanceSheet!$J$2:$J$4968,PriorQ4BalanceSheet!$B$2:$B$4968,$A25,PriorQ4BalanceSheet!$I$2:$I$4968,"28158")-SUMIFS(BalanceSheetData!$J$2:$J$415,BalanceSheetData!$B$2:$B$415,$A25,BalanceSheetData!$I$2:$I$415,"28158"))+(SUMIFS(PriorQ4BalanceSheet!$J$2:$J$4968,PriorQ4BalanceSheet!$B$2:$B$4968,$A25,PriorQ4BalanceSheet!$I$2:$I$4968,"28200")-SUMIFS(BalanceSheetData!$J$2:$J$415,BalanceSheetData!$B$2:$B$415,$A25,BalanceSheetData!$I$2:$I$415,"28200"))+(SUMIFS(PriorQ4BalanceSheet!$J$2:$J$4968,PriorQ4BalanceSheet!$B$2:$B$4968,$A25,PriorQ4BalanceSheet!$I$2:$I$4968,"28201")-SUMIFS(BalanceSheetData!$J$2:$J$415,BalanceSheetData!$B$2:$B$415,$A25,BalanceSheetData!$I$2:$I$415,"28201"))+SUMIFS(IncomeStatementData!$J$2:$J$415,IncomeStatementData!$B$2:$B$415,$A25,IncomeStatementData!$I$2:$I$415,"62020")+SUMIFS(IncomeStatementData!$J$2:$J$415,IncomeStatementData!$B$2:$B$415,$A25,IncomeStatementData!$I$2:$I$415,"62021")+SUMIFS(IncomeStatementData!$J$2:$J$415,IncomeStatementData!$B$2:$B$415,$A25,IncomeStatementData!$I$2:$I$415,"62022")+SUMIFS(IncomeStatementData!$J$2:$J$415,IncomeStatementData!$B$2:$B$415,$A25,IncomeStatementData!$I$2:$I$415,"62400")</f>
        <v>0</v>
      </c>
      <c r="AH25" s="134" t="str">
        <f>IF((ISERROR(INDEX(ECRDCRMustPayDebtData!$E$2:$E25,MATCH(A25,ECRDCRMustPayDebtData!$B$2:$B25,0),)))/12*Occupancy!$B$65,"-",INDEX(ECRDCRMustPayDebtData!$E$2:$E25,MATCH(A25,ECRDCRMustPayDebtData!$B$2:$B25,0),)/12*Occupancy!$B$65)</f>
        <v>-</v>
      </c>
      <c r="AI25" s="136">
        <f>IF(ISERROR(INDEX(AnnualMustPayDebtData!$D$2:$D$75,MATCH(A25,AnnualMustPayDebtData!$E$2:$E$75,0),)),"-",INDEX(AnnualMustPayDebtData!$D$2:$D$75,MATCH(A25,AnnualMustPayDebtData!$E$2:$E$75,0),))</f>
        <v>145423</v>
      </c>
      <c r="AJ25" s="134">
        <f>IF(ISERROR(IF(AG25="","",AG25/VLOOKUP(Occupancy!$B$65,Occupancy!$B$68:$B$79,1)*12/$C25)),"-",IF(AG25="","",AG25/VLOOKUP(Occupancy!$B$65,Occupancy!$B$68:$B$79,1)*12/$C25))</f>
        <v>0</v>
      </c>
      <c r="AK25" s="134" t="str">
        <f>IF(ISERROR(IF(AH25="","",AH25/VLOOKUP(Occupancy!$B$65,Occupancy!$B$68:$B$79,1)*12/$C25)),"-",IF(AH25="","",AH25/VLOOKUP(Occupancy!$B$65,Occupancy!$B$68:$B$79,1)*12/$C25))</f>
        <v>-</v>
      </c>
      <c r="AL25" s="133">
        <f>SUMIFS(PriorQ4BalanceSheet!$J$2:$J$4968,PriorQ4BalanceSheet!$B$2:$B$4968,$A25,PriorQ4BalanceSheet!$I$2:$I$4968,"10710")-SUMIFS(BalanceSheetData!$J$2:$J$415,BalanceSheetData!$B$2:$B$415,$A25,BalanceSheetData!$I$2:$I$415,"10710")</f>
        <v>0</v>
      </c>
      <c r="AM25" s="132">
        <f>IF(ISERROR(AN25/12*Occupancy!$B$65),"-",AN25/12*Occupancy!$B$65)</f>
        <v>12730</v>
      </c>
      <c r="AN25" s="133">
        <f>IF(ISERROR(INDEX(ReserveData!$B$2:$B$2239,MATCH($A25,ReserveData!$A$2:$A$2250,0),0)),"-",INDEX(ReserveData!$B$2:$B2264,MATCH($A25,ReserveData!$A$2:$A$2250,0),0))</f>
        <v>25460</v>
      </c>
      <c r="AO25" s="132" t="str">
        <f t="shared" si="7"/>
        <v>-</v>
      </c>
      <c r="AP25" s="132">
        <f t="shared" si="8"/>
        <v>0</v>
      </c>
      <c r="AQ25" s="136">
        <f>SUMIFS(IncomeStatementData!$J$2:$J$415,IncomeStatementData!$B$2:$B$415,$A25,IncomeStatementData!$I$2:$I$415,"59001")</f>
        <v>0</v>
      </c>
      <c r="AR25" s="134">
        <f>IF(ISERROR(AS25/12*Occupancy!$B$65),"-",AS25/12*Occupancy!$B$65)</f>
        <v>0</v>
      </c>
      <c r="AS25" s="136">
        <f>SUMIFS(AnnualFinancialData!$L$2:$L$6380,AnnualFinancialData!$B$2:$B$6380,$A25,AnnualFinancialData!$K$2:$K$6380,"59001")</f>
        <v>0</v>
      </c>
      <c r="AT25" s="134">
        <f>IF(ISERROR(IF(AQ25="","",AQ25/VLOOKUP(Occupancy!$B$65,Occupancy!$B$68:$B$79,1)*12/$C25)),"-",IF(AQ25="","",AQ25/VLOOKUP(Occupancy!$B$65,Occupancy!$B$68:$B$79,1)*12/$C25))</f>
        <v>0</v>
      </c>
      <c r="AU25" s="134">
        <f>IF(ISERROR(IF(AR25="","",AR25/VLOOKUP(Occupancy!$B$65,Occupancy!$B$68:$B$79,1)*12/$C25)),"-",IF(AR25="","",AR25/VLOOKUP(Occupancy!$B$65,Occupancy!$B$68:$B$79,1)*12/$C25))</f>
        <v>0</v>
      </c>
      <c r="AV25" s="133">
        <f>SUMIFS(IncomeStatementData!$J$2:$J$415,IncomeStatementData!$B$2:$B$415,$A25,IncomeStatementData!$I$2:$I$415,"66310")+SUMIFS(IncomeStatementData!$J$2:$J$415,IncomeStatementData!$B$2:$B$415,$A25,IncomeStatementData!$I$2:$I$415,"66202")</f>
        <v>0</v>
      </c>
      <c r="AW25" s="132">
        <f>IF(ISERROR(AX25/12*Occupancy!$B$65),"-",AX25/12*Occupancy!$B$65)</f>
        <v>0</v>
      </c>
      <c r="AX25" s="133">
        <f>SUMIFS(AnnualFinancialData!$L$2:$L$6380,AnnualFinancialData!$B$2:$B$6380,$A25,AnnualFinancialData!$K$2:$K$6380,"66310")+SUMIFS(AnnualFinancialData!$L$2:$L$6380,AnnualFinancialData!$B$2:$B$6380,$A25,AnnualFinancialData!$K$2:$K$6380,"66202")</f>
        <v>0</v>
      </c>
      <c r="AY25" s="132">
        <f>IF(ISERROR(IF(AV25="","",AV25/VLOOKUP(Occupancy!$B$65,Occupancy!$B$68:$B$79,1)*12/$C25)),"-",IF(AV25="","",AV25/VLOOKUP(Occupancy!$B$65,Occupancy!$B$68:$B$79,1)*12/$C25))</f>
        <v>0</v>
      </c>
      <c r="AZ25" s="132">
        <f>IF(ISERROR(IF(AW25="","",AW25/VLOOKUP(Occupancy!$B$65,Occupancy!$B$68:$B$79,1)*12/$C25)),"-",IF(AW25="","",AW25/VLOOKUP(Occupancy!$B$65,Occupancy!$B$68:$B$79,1)*12/$C25))</f>
        <v>0</v>
      </c>
      <c r="BA25" s="137" t="str">
        <f t="shared" si="9"/>
        <v>-</v>
      </c>
      <c r="BB25" s="137" t="str">
        <f t="shared" si="10"/>
        <v>-</v>
      </c>
      <c r="BC25" s="137" t="str">
        <f t="shared" si="11"/>
        <v>-</v>
      </c>
      <c r="BD25" s="137" t="str">
        <f t="shared" si="12"/>
        <v>-</v>
      </c>
      <c r="BE25" s="138" t="str">
        <f>IF(ISERROR(IF(BB25="","",BB25/VLOOKUP(Occupancy!$B$65,Occupancy!$B$68:$B$79,1)*12/$C25)),"-",IF(BB25="","",BB25/VLOOKUP(Occupancy!$B$65,Occupancy!$B$68:$B$79,1)*12/$C25))</f>
        <v>-</v>
      </c>
    </row>
    <row r="26" spans="1:57" s="95" customFormat="1" ht="12.75" x14ac:dyDescent="0.2">
      <c r="A26" s="219" t="s">
        <v>505</v>
      </c>
      <c r="B26" s="142" t="str">
        <f>IF(ISERROR(INDEX(ProjectTypeData!$F$2:$F$165,MATCH(Operating!$A26,ProjectTypeData!$B$2:$B$165,0),MATCH(Operating!B$9,ProjectTypeData!$F$1))),"-",INDEX(ProjectTypeData!$F$2:$F$165,MATCH(Operating!$A26,ProjectTypeData!$B$2:$B$165,0),MATCH(Operating!B$9,ProjectTypeData!$F$1)))</f>
        <v>Homes</v>
      </c>
      <c r="C26" s="126">
        <f>IF(ISERROR(INDEX(ProjectTypeData!$E$2:$E$165,MATCH(Operating!$A26,ProjectTypeData!$B$2:$B$165,0),MATCH(Operating!C$9,ProjectTypeData!$E$1))),"-",INDEX(ProjectTypeData!$E$2:$E$165,MATCH(Operating!$A26,ProjectTypeData!$B$2:$B$165,0),MATCH(Operating!C$9,ProjectTypeData!$E$1)))</f>
        <v>131</v>
      </c>
      <c r="D26" s="127" t="str">
        <f>IF(ISERROR(INDEX(ProjectTypeData!$D$2:$D$165,MATCH(Operating!$A26,ProjectTypeData!$B$2:$B$165,0),MATCH(Operating!D$9,ProjectTypeData!$D$1))),"-",INDEX(ProjectTypeData!$D$2:$D$165,MATCH(Operating!$A26,ProjectTypeData!$B$2:$B$165,0),MATCH(Operating!D$9,ProjectTypeData!$D$1)))</f>
        <v>Operations/Asset Management</v>
      </c>
      <c r="E26" s="115"/>
      <c r="F26" s="128">
        <f>SUMIFS(BalanceSheetData!$J$2:$J$415,BalanceSheetData!$B$2:$B$415,$A26,BalanceSheetData!$I$2:$I$415,"10000")</f>
        <v>0</v>
      </c>
      <c r="G26" s="128">
        <f>SUMIFS(BalanceSheetData!$J$2:$J$415,BalanceSheetData!$B$2:$B$415,$A26,BalanceSheetData!$I$2:$I$415,"10710")</f>
        <v>0</v>
      </c>
      <c r="H26" s="128">
        <f>SUMIFS(BalanceSheetData!$J$2:$J$415,BalanceSheetData!$B$2:$B$415,$A26,BalanceSheetData!$I$2:$I$415,"10700")</f>
        <v>0</v>
      </c>
      <c r="I26" s="129">
        <f>SUMIFS(BalanceSheetData!$J$2:$J$415,BalanceSheetData!$B$2:$B$415,$A26,BalanceSheetData!$I$2:$I$415,"10715")+SUMIFS(BalanceSheetData!$J$2:$J$415,BalanceSheetData!$B$2:$B$415,$A26,BalanceSheetData!$I$2:$I$415,"10720")+SUMIFS(BalanceSheetData!$J$2:$J$415,BalanceSheetData!$B$2:$B$415,$A26,BalanceSheetData!$I$2:$I$415,"19300")</f>
        <v>0</v>
      </c>
      <c r="J26" s="130">
        <f t="shared" si="0"/>
        <v>0</v>
      </c>
      <c r="K26" s="216">
        <f>IF(ISERROR(INDEX(Occupancy!$B$57:$FL$57,1,MATCH(A26,Occupancy!$B$4:$FL$4,0))),"-",INDEX(Occupancy!$B$57:$FL$57,1,MATCH(A26,Occupancy!$B$4:$FL$4,0)))</f>
        <v>0.58229230769230766</v>
      </c>
      <c r="L26" s="216">
        <f>IF(ISERROR(INDEX(Occupancy!$B$17:$FL$17,1,MATCH(A26,Occupancy!$B$4:$FL$4,0))),"-",INDEX(Occupancy!$B$17:$FL$17,1,MATCH(A26,Occupancy!$B$4:$FL$4,0)))</f>
        <v>0.44350000000000001</v>
      </c>
      <c r="M26" s="113"/>
      <c r="N26" s="113"/>
      <c r="O26" s="113"/>
      <c r="P26" s="119"/>
      <c r="Q26" s="131">
        <f>SUMIFS(IncomeStatementData!$J$2:$J$415,IncomeStatementData!$B$2:$B$415,$A26,IncomeStatementData!$I$2:$I$415,"45001")+SUMIFS(IncomeStatementData!$J$2:$J$415,IncomeStatementData!$B$2:$B$415,$A26,IncomeStatementData!$I$2:$I$415,"45100")+SUMIFS(IncomeStatementData!$J$2:$J$415,IncomeStatementData!$B$2:$B$415,$A26,IncomeStatementData!$I$2:$I$415,"49000")+SUMIFS(IncomeStatementData!$J$2:$J$415,IncomeStatementData!$B$2:$B$415,$A26,IncomeStatementData!$I$2:$I$415,"45200")+SUMIFS(IncomeStatementData!$J$2:$J$415,IncomeStatementData!$B$2:$B$415,$A26,IncomeStatementData!$I$2:$I$415,"45400")+SUMIFS(IncomeStatementData!$J$2:$J$415,IncomeStatementData!$B$2:$B$415,$A26,IncomeStatementData!$I$2:$I$415,"45500")+SUMIFS(IncomeStatementData!$J$2:$J$415,IncomeStatementData!$B$2:$B$415,$A26,IncomeStatementData!$I$2:$I$415,"44100")+SUMIFS(IncomeStatementData!$J$2:$J$415,IncomeStatementData!$B$2:$B$415,$A26,IncomeStatementData!$I$2:$I$415,"42200")</f>
        <v>0</v>
      </c>
      <c r="R26" s="132">
        <f>IF(ISERROR(S26/12*Occupancy!$B$65),"-",S26/12*Occupancy!$B$65)</f>
        <v>0</v>
      </c>
      <c r="S26" s="133">
        <f>SUMIFS(AnnualFinancialData!$L$2:$L$6380,AnnualFinancialData!$B$2:$B$6380,$A26,AnnualFinancialData!$K$2:$K$6380,"45001")+SUMIFS(AnnualFinancialData!$L$2:$L$6380,AnnualFinancialData!$B$2:$B$6380,$A26,AnnualFinancialData!$K$2:$K$6380,"45100")+SUMIFS(AnnualFinancialData!$L$2:$L$6380,AnnualFinancialData!$B$2:$B$6380,$A26,AnnualFinancialData!$K$2:$K$6380,"49000")+SUMIFS(AnnualFinancialData!$L$2:$L$6380,AnnualFinancialData!$B$2:$B$6380,$A26,AnnualFinancialData!$K$2:$K$6380,"45200")+SUMIFS(AnnualFinancialData!$L$2:$L$6380,AnnualFinancialData!$B$2:$B$6380,$A26,AnnualFinancialData!$K$2:$K$6380,"45400")+SUMIFS(AnnualFinancialData!$L$2:$L$6380,AnnualFinancialData!$B$2:$B$6380,$A26,AnnualFinancialData!$K$2:$K$6380,"45500")+SUMIFS(AnnualFinancialData!$L$2:$L$6380,AnnualFinancialData!$B$2:$B$6380,$A26,AnnualFinancialData!$K$2:$K$6380,"44100")+SUMIFS(AnnualFinancialData!$L$2:$L$6380,AnnualFinancialData!$B$2:$B$6380,$A26,AnnualFinancialData!$K$2:$K$6380,"42200")</f>
        <v>0</v>
      </c>
      <c r="T26" s="132">
        <f>IF(ISERROR(IF(Q26="","",Q26/VLOOKUP(Occupancy!$B$65,Occupancy!$B$68:$B$79,1)*12/$C26)),"-",IF(Q26="","",Q26/VLOOKUP(Occupancy!$B$65,Occupancy!$B$68:$B$79,1)*12/$C26))</f>
        <v>0</v>
      </c>
      <c r="U26" s="132">
        <f>IF(ISERROR(IF(R26="","",R26/VLOOKUP(Occupancy!$B$65,Occupancy!$B$68:$B$79,1)*12/$C26)),"-",IF(R26="","",R26/VLOOKUP(Occupancy!$B$65,Occupancy!$B$68:$B$79,1)*12/$C26))</f>
        <v>0</v>
      </c>
      <c r="V26" s="134" t="str">
        <f>IF(ISERROR(INDEX(IncomeStatementData!$P$2:$P$415,MATCH(A26,IncomeStatementData!$B$2:$B$415,0),)),"-",INDEX(IncomeStatementData!$P$2:$P$415,MATCH(A26,IncomeStatementData!$B$2:$B$415,0),))</f>
        <v>-</v>
      </c>
      <c r="W26" s="134" t="str">
        <f>IF(ISERROR(X26/12*Occupancy!$B$65),"-",X26/12*Occupancy!$B$65)</f>
        <v>-</v>
      </c>
      <c r="X26" s="134" t="str">
        <f>IF(ISERROR(INDEX(AnnualFinancialData!$R$2:$R$6380,MATCH(A26,AnnualFinancialData!$B$2:$B$6380,0),)),"-",INDEX(AnnualFinancialData!$R$2:$R$6380,MATCH(A26,AnnualFinancialData!$B$2:$B$6380,0),))</f>
        <v>-</v>
      </c>
      <c r="Y26" s="134" t="str">
        <f>IF(ISERROR(IF(V26="","",V26/VLOOKUP(Occupancy!$B$65,Occupancy!$B$68:$B$79,1)*12/$C26)),"-",IF(V26="","",V26/VLOOKUP(Occupancy!$B$65,Occupancy!$B$68:$B$79,1)*12/$C26))</f>
        <v>-</v>
      </c>
      <c r="Z26" s="134" t="str">
        <f>IF(ISERROR(IF(W26="","",W26/VLOOKUP(Occupancy!$B$65,Occupancy!$B$68:$B$79,1)*12/$C26)),"-",IF(W26="","",W26/VLOOKUP(Occupancy!$B$65,Occupancy!$B$68:$B$79,1)*12/$C26))</f>
        <v>-</v>
      </c>
      <c r="AA26" s="135" t="str">
        <f t="shared" si="1"/>
        <v>-</v>
      </c>
      <c r="AB26" s="132" t="str">
        <f t="shared" si="2"/>
        <v>-</v>
      </c>
      <c r="AC26" s="132" t="str">
        <f t="shared" si="3"/>
        <v>-</v>
      </c>
      <c r="AD26" s="132" t="str">
        <f t="shared" si="4"/>
        <v>-</v>
      </c>
      <c r="AE26" s="132" t="str">
        <f t="shared" si="5"/>
        <v>-</v>
      </c>
      <c r="AF26" s="132" t="str">
        <f t="shared" si="6"/>
        <v>-</v>
      </c>
      <c r="AG26" s="136">
        <f>(SUMIFS(PriorQ4BalanceSheet!$J$2:$J$4968,PriorQ4BalanceSheet!$B$2:$B$4968,$A26,PriorQ4BalanceSheet!$I$2:$I$4968,"28150")-SUMIFS(BalanceSheetData!$J$2:$J$415,BalanceSheetData!$B$2:$B$415,$A26,BalanceSheetData!$I$2:$I$415,"28150"))+(SUMIFS(PriorQ4BalanceSheet!$J$2:$J$4968,PriorQ4BalanceSheet!$B$2:$B$4968,$A26,PriorQ4BalanceSheet!$I$2:$I$4968,"28151")-SUMIFS(BalanceSheetData!$J$2:$J$415,BalanceSheetData!$B$2:$B$415,$A26,BalanceSheetData!$I$2:$I$415,"28151"))+(SUMIFS(PriorQ4BalanceSheet!$J$2:$J$4968,PriorQ4BalanceSheet!$B$2:$B$4968,$A26,PriorQ4BalanceSheet!$I$2:$I$4968,"28152")-SUMIFS(BalanceSheetData!$J$2:$J$415,BalanceSheetData!$B$2:$B$415,$A26,BalanceSheetData!$I$2:$I$415,"28152"))+(SUMIFS(PriorQ4BalanceSheet!$J$2:$J$4968,PriorQ4BalanceSheet!$B$2:$B$4968,$A26,PriorQ4BalanceSheet!$I$2:$I$4968,"28153")-SUMIFS(BalanceSheetData!$J$2:$J$415,BalanceSheetData!$B$2:$B$415,$A26,BalanceSheetData!$I$2:$I$415,"28153"))+(SUMIFS(PriorQ4BalanceSheet!$J$2:$J$4968,PriorQ4BalanceSheet!$B$2:$B$4968,$A26,PriorQ4BalanceSheet!$I$2:$I$4968,"28155")-SUMIFS(BalanceSheetData!$J$2:$J$415,BalanceSheetData!$B$2:$B$415,$A26,BalanceSheetData!$I$2:$I$415,"28155"))+(SUMIFS(PriorQ4BalanceSheet!$J$2:$J$4968,PriorQ4BalanceSheet!$B$2:$B$4968,$A26,PriorQ4BalanceSheet!$I$2:$I$4968,"28156")-SUMIFS(BalanceSheetData!$J$2:$J$415,BalanceSheetData!$B$2:$B$415,$A26,BalanceSheetData!$I$2:$I$415,"28156"))+(SUMIFS(PriorQ4BalanceSheet!$J$2:$J$4968,PriorQ4BalanceSheet!$B$2:$B$4968,$A26,PriorQ4BalanceSheet!$I$2:$I$4968,"28157")-SUMIFS(BalanceSheetData!$J$2:$J$415,BalanceSheetData!$B$2:$B$415,$A26,BalanceSheetData!$I$2:$I$415,"28157"))+(SUMIFS(PriorQ4BalanceSheet!$J$2:$J$4968,PriorQ4BalanceSheet!$B$2:$B$4968,$A26,PriorQ4BalanceSheet!$I$2:$I$4968,"28158")-SUMIFS(BalanceSheetData!$J$2:$J$415,BalanceSheetData!$B$2:$B$415,$A26,BalanceSheetData!$I$2:$I$415,"28158"))+(SUMIFS(PriorQ4BalanceSheet!$J$2:$J$4968,PriorQ4BalanceSheet!$B$2:$B$4968,$A26,PriorQ4BalanceSheet!$I$2:$I$4968,"28200")-SUMIFS(BalanceSheetData!$J$2:$J$415,BalanceSheetData!$B$2:$B$415,$A26,BalanceSheetData!$I$2:$I$415,"28200"))+(SUMIFS(PriorQ4BalanceSheet!$J$2:$J$4968,PriorQ4BalanceSheet!$B$2:$B$4968,$A26,PriorQ4BalanceSheet!$I$2:$I$4968,"28201")-SUMIFS(BalanceSheetData!$J$2:$J$415,BalanceSheetData!$B$2:$B$415,$A26,BalanceSheetData!$I$2:$I$415,"28201"))+SUMIFS(IncomeStatementData!$J$2:$J$415,IncomeStatementData!$B$2:$B$415,$A26,IncomeStatementData!$I$2:$I$415,"62020")+SUMIFS(IncomeStatementData!$J$2:$J$415,IncomeStatementData!$B$2:$B$415,$A26,IncomeStatementData!$I$2:$I$415,"62021")+SUMIFS(IncomeStatementData!$J$2:$J$415,IncomeStatementData!$B$2:$B$415,$A26,IncomeStatementData!$I$2:$I$415,"62022")+SUMIFS(IncomeStatementData!$J$2:$J$415,IncomeStatementData!$B$2:$B$415,$A26,IncomeStatementData!$I$2:$I$415,"62400")</f>
        <v>0</v>
      </c>
      <c r="AH26" s="134" t="str">
        <f>IF((ISERROR(INDEX(ECRDCRMustPayDebtData!$E$2:$E26,MATCH(A26,ECRDCRMustPayDebtData!$B$2:$B26,0),)))/12*Occupancy!$B$65,"-",INDEX(ECRDCRMustPayDebtData!$E$2:$E26,MATCH(A26,ECRDCRMustPayDebtData!$B$2:$B26,0),)/12*Occupancy!$B$65)</f>
        <v>-</v>
      </c>
      <c r="AI26" s="136">
        <f>IF(ISERROR(INDEX(AnnualMustPayDebtData!$D$2:$D$75,MATCH(A26,AnnualMustPayDebtData!$E$2:$E$75,0),)),"-",INDEX(AnnualMustPayDebtData!$D$2:$D$75,MATCH(A26,AnnualMustPayDebtData!$E$2:$E$75,0),))</f>
        <v>762126</v>
      </c>
      <c r="AJ26" s="134">
        <f>IF(ISERROR(IF(AG26="","",AG26/VLOOKUP(Occupancy!$B$65,Occupancy!$B$68:$B$79,1)*12/$C26)),"-",IF(AG26="","",AG26/VLOOKUP(Occupancy!$B$65,Occupancy!$B$68:$B$79,1)*12/$C26))</f>
        <v>0</v>
      </c>
      <c r="AK26" s="134" t="str">
        <f>IF(ISERROR(IF(AH26="","",AH26/VLOOKUP(Occupancy!$B$65,Occupancy!$B$68:$B$79,1)*12/$C26)),"-",IF(AH26="","",AH26/VLOOKUP(Occupancy!$B$65,Occupancy!$B$68:$B$79,1)*12/$C26))</f>
        <v>-</v>
      </c>
      <c r="AL26" s="133">
        <f>SUMIFS(PriorQ4BalanceSheet!$J$2:$J$4968,PriorQ4BalanceSheet!$B$2:$B$4968,$A26,PriorQ4BalanceSheet!$I$2:$I$4968,"10710")-SUMIFS(BalanceSheetData!$J$2:$J$415,BalanceSheetData!$B$2:$B$415,$A26,BalanceSheetData!$I$2:$I$415,"10710")</f>
        <v>0</v>
      </c>
      <c r="AM26" s="132">
        <f>IF(ISERROR(AN26/12*Occupancy!$B$65),"-",AN26/12*Occupancy!$B$65)</f>
        <v>22750</v>
      </c>
      <c r="AN26" s="133">
        <f>IF(ISERROR(INDEX(ReserveData!$B$2:$B$2239,MATCH($A26,ReserveData!$A$2:$A$2250,0),0)),"-",INDEX(ReserveData!$B$2:$B2265,MATCH($A26,ReserveData!$A$2:$A$2250,0),0))</f>
        <v>45500</v>
      </c>
      <c r="AO26" s="132" t="str">
        <f t="shared" si="7"/>
        <v>-</v>
      </c>
      <c r="AP26" s="132">
        <f t="shared" si="8"/>
        <v>0</v>
      </c>
      <c r="AQ26" s="136">
        <f>SUMIFS(IncomeStatementData!$J$2:$J$415,IncomeStatementData!$B$2:$B$415,$A26,IncomeStatementData!$I$2:$I$415,"59001")</f>
        <v>0</v>
      </c>
      <c r="AR26" s="134">
        <f>IF(ISERROR(AS26/12*Occupancy!$B$65),"-",AS26/12*Occupancy!$B$65)</f>
        <v>0</v>
      </c>
      <c r="AS26" s="136">
        <f>SUMIFS(AnnualFinancialData!$L$2:$L$6380,AnnualFinancialData!$B$2:$B$6380,$A26,AnnualFinancialData!$K$2:$K$6380,"59001")</f>
        <v>0</v>
      </c>
      <c r="AT26" s="134">
        <f>IF(ISERROR(IF(AQ26="","",AQ26/VLOOKUP(Occupancy!$B$65,Occupancy!$B$68:$B$79,1)*12/$C26)),"-",IF(AQ26="","",AQ26/VLOOKUP(Occupancy!$B$65,Occupancy!$B$68:$B$79,1)*12/$C26))</f>
        <v>0</v>
      </c>
      <c r="AU26" s="134">
        <f>IF(ISERROR(IF(AR26="","",AR26/VLOOKUP(Occupancy!$B$65,Occupancy!$B$68:$B$79,1)*12/$C26)),"-",IF(AR26="","",AR26/VLOOKUP(Occupancy!$B$65,Occupancy!$B$68:$B$79,1)*12/$C26))</f>
        <v>0</v>
      </c>
      <c r="AV26" s="133">
        <f>SUMIFS(IncomeStatementData!$J$2:$J$415,IncomeStatementData!$B$2:$B$415,$A26,IncomeStatementData!$I$2:$I$415,"66310")+SUMIFS(IncomeStatementData!$J$2:$J$415,IncomeStatementData!$B$2:$B$415,$A26,IncomeStatementData!$I$2:$I$415,"66202")</f>
        <v>0</v>
      </c>
      <c r="AW26" s="132">
        <f>IF(ISERROR(AX26/12*Occupancy!$B$65),"-",AX26/12*Occupancy!$B$65)</f>
        <v>0</v>
      </c>
      <c r="AX26" s="133">
        <f>SUMIFS(AnnualFinancialData!$L$2:$L$6380,AnnualFinancialData!$B$2:$B$6380,$A26,AnnualFinancialData!$K$2:$K$6380,"66310")+SUMIFS(AnnualFinancialData!$L$2:$L$6380,AnnualFinancialData!$B$2:$B$6380,$A26,AnnualFinancialData!$K$2:$K$6380,"66202")</f>
        <v>0</v>
      </c>
      <c r="AY26" s="132">
        <f>IF(ISERROR(IF(AV26="","",AV26/VLOOKUP(Occupancy!$B$65,Occupancy!$B$68:$B$79,1)*12/$C26)),"-",IF(AV26="","",AV26/VLOOKUP(Occupancy!$B$65,Occupancy!$B$68:$B$79,1)*12/$C26))</f>
        <v>0</v>
      </c>
      <c r="AZ26" s="132">
        <f>IF(ISERROR(IF(AW26="","",AW26/VLOOKUP(Occupancy!$B$65,Occupancy!$B$68:$B$79,1)*12/$C26)),"-",IF(AW26="","",AW26/VLOOKUP(Occupancy!$B$65,Occupancy!$B$68:$B$79,1)*12/$C26))</f>
        <v>0</v>
      </c>
      <c r="BA26" s="137" t="str">
        <f t="shared" si="9"/>
        <v>-</v>
      </c>
      <c r="BB26" s="137" t="str">
        <f t="shared" si="10"/>
        <v>-</v>
      </c>
      <c r="BC26" s="137" t="str">
        <f t="shared" si="11"/>
        <v>-</v>
      </c>
      <c r="BD26" s="137" t="str">
        <f t="shared" si="12"/>
        <v>-</v>
      </c>
      <c r="BE26" s="138" t="str">
        <f>IF(ISERROR(IF(BB26="","",BB26/VLOOKUP(Occupancy!$B$65,Occupancy!$B$68:$B$79,1)*12/$C26)),"-",IF(BB26="","",BB26/VLOOKUP(Occupancy!$B$65,Occupancy!$B$68:$B$79,1)*12/$C26))</f>
        <v>-</v>
      </c>
    </row>
    <row r="27" spans="1:57" s="95" customFormat="1" ht="12.75" x14ac:dyDescent="0.2">
      <c r="A27" s="219" t="s">
        <v>507</v>
      </c>
      <c r="B27" s="142" t="str">
        <f>IF(ISERROR(INDEX(ProjectTypeData!$F$2:$F$165,MATCH(Operating!$A27,ProjectTypeData!$B$2:$B$165,0),MATCH(Operating!B$9,ProjectTypeData!$F$1))),"-",INDEX(ProjectTypeData!$F$2:$F$165,MATCH(Operating!$A27,ProjectTypeData!$B$2:$B$165,0),MATCH(Operating!B$9,ProjectTypeData!$F$1)))</f>
        <v>Homes</v>
      </c>
      <c r="C27" s="126">
        <f>IF(ISERROR(INDEX(ProjectTypeData!$E$2:$E$165,MATCH(Operating!$A27,ProjectTypeData!$B$2:$B$165,0),MATCH(Operating!C$9,ProjectTypeData!$E$1))),"-",INDEX(ProjectTypeData!$E$2:$E$165,MATCH(Operating!$A27,ProjectTypeData!$B$2:$B$165,0),MATCH(Operating!C$9,ProjectTypeData!$E$1)))</f>
        <v>98</v>
      </c>
      <c r="D27" s="127" t="str">
        <f>IF(ISERROR(INDEX(ProjectTypeData!$D$2:$D$165,MATCH(Operating!$A27,ProjectTypeData!$B$2:$B$165,0),MATCH(Operating!D$9,ProjectTypeData!$D$1))),"-",INDEX(ProjectTypeData!$D$2:$D$165,MATCH(Operating!$A27,ProjectTypeData!$B$2:$B$165,0),MATCH(Operating!D$9,ProjectTypeData!$D$1)))</f>
        <v>Operations/Asset Management</v>
      </c>
      <c r="E27" s="115"/>
      <c r="F27" s="128">
        <f>SUMIFS(BalanceSheetData!$J$2:$J$415,BalanceSheetData!$B$2:$B$415,$A27,BalanceSheetData!$I$2:$I$415,"10000")</f>
        <v>0</v>
      </c>
      <c r="G27" s="128">
        <f>SUMIFS(BalanceSheetData!$J$2:$J$415,BalanceSheetData!$B$2:$B$415,$A27,BalanceSheetData!$I$2:$I$415,"10710")</f>
        <v>0</v>
      </c>
      <c r="H27" s="128">
        <f>SUMIFS(BalanceSheetData!$J$2:$J$415,BalanceSheetData!$B$2:$B$415,$A27,BalanceSheetData!$I$2:$I$415,"10700")</f>
        <v>0</v>
      </c>
      <c r="I27" s="129">
        <f>SUMIFS(BalanceSheetData!$J$2:$J$415,BalanceSheetData!$B$2:$B$415,$A27,BalanceSheetData!$I$2:$I$415,"10715")+SUMIFS(BalanceSheetData!$J$2:$J$415,BalanceSheetData!$B$2:$B$415,$A27,BalanceSheetData!$I$2:$I$415,"10720")+SUMIFS(BalanceSheetData!$J$2:$J$415,BalanceSheetData!$B$2:$B$415,$A27,BalanceSheetData!$I$2:$I$415,"19300")</f>
        <v>0</v>
      </c>
      <c r="J27" s="130">
        <f t="shared" si="0"/>
        <v>0</v>
      </c>
      <c r="K27" s="216">
        <f>IF(ISERROR(INDEX(Occupancy!$B$57:$FL$57,1,MATCH(A27,Occupancy!$B$4:$FL$4,0))),"-",INDEX(Occupancy!$B$57:$FL$57,1,MATCH(A27,Occupancy!$B$4:$FL$4,0)))</f>
        <v>0.64589230769230765</v>
      </c>
      <c r="L27" s="216">
        <f>IF(ISERROR(INDEX(Occupancy!$B$17:$FL$17,1,MATCH(A27,Occupancy!$B$4:$FL$4,0))),"-",INDEX(Occupancy!$B$17:$FL$17,1,MATCH(A27,Occupancy!$B$4:$FL$4,0)))</f>
        <v>0.49079999999999996</v>
      </c>
      <c r="M27" s="113"/>
      <c r="N27" s="113"/>
      <c r="O27" s="113"/>
      <c r="P27" s="119"/>
      <c r="Q27" s="131">
        <f>SUMIFS(IncomeStatementData!$J$2:$J$415,IncomeStatementData!$B$2:$B$415,$A27,IncomeStatementData!$I$2:$I$415,"45001")+SUMIFS(IncomeStatementData!$J$2:$J$415,IncomeStatementData!$B$2:$B$415,$A27,IncomeStatementData!$I$2:$I$415,"45100")+SUMIFS(IncomeStatementData!$J$2:$J$415,IncomeStatementData!$B$2:$B$415,$A27,IncomeStatementData!$I$2:$I$415,"49000")+SUMIFS(IncomeStatementData!$J$2:$J$415,IncomeStatementData!$B$2:$B$415,$A27,IncomeStatementData!$I$2:$I$415,"45200")+SUMIFS(IncomeStatementData!$J$2:$J$415,IncomeStatementData!$B$2:$B$415,$A27,IncomeStatementData!$I$2:$I$415,"45400")+SUMIFS(IncomeStatementData!$J$2:$J$415,IncomeStatementData!$B$2:$B$415,$A27,IncomeStatementData!$I$2:$I$415,"45500")+SUMIFS(IncomeStatementData!$J$2:$J$415,IncomeStatementData!$B$2:$B$415,$A27,IncomeStatementData!$I$2:$I$415,"44100")+SUMIFS(IncomeStatementData!$J$2:$J$415,IncomeStatementData!$B$2:$B$415,$A27,IncomeStatementData!$I$2:$I$415,"42200")</f>
        <v>0</v>
      </c>
      <c r="R27" s="132">
        <f>IF(ISERROR(S27/12*Occupancy!$B$65),"-",S27/12*Occupancy!$B$65)</f>
        <v>0</v>
      </c>
      <c r="S27" s="133">
        <f>SUMIFS(AnnualFinancialData!$L$2:$L$6380,AnnualFinancialData!$B$2:$B$6380,$A27,AnnualFinancialData!$K$2:$K$6380,"45001")+SUMIFS(AnnualFinancialData!$L$2:$L$6380,AnnualFinancialData!$B$2:$B$6380,$A27,AnnualFinancialData!$K$2:$K$6380,"45100")+SUMIFS(AnnualFinancialData!$L$2:$L$6380,AnnualFinancialData!$B$2:$B$6380,$A27,AnnualFinancialData!$K$2:$K$6380,"49000")+SUMIFS(AnnualFinancialData!$L$2:$L$6380,AnnualFinancialData!$B$2:$B$6380,$A27,AnnualFinancialData!$K$2:$K$6380,"45200")+SUMIFS(AnnualFinancialData!$L$2:$L$6380,AnnualFinancialData!$B$2:$B$6380,$A27,AnnualFinancialData!$K$2:$K$6380,"45400")+SUMIFS(AnnualFinancialData!$L$2:$L$6380,AnnualFinancialData!$B$2:$B$6380,$A27,AnnualFinancialData!$K$2:$K$6380,"45500")+SUMIFS(AnnualFinancialData!$L$2:$L$6380,AnnualFinancialData!$B$2:$B$6380,$A27,AnnualFinancialData!$K$2:$K$6380,"44100")+SUMIFS(AnnualFinancialData!$L$2:$L$6380,AnnualFinancialData!$B$2:$B$6380,$A27,AnnualFinancialData!$K$2:$K$6380,"42200")</f>
        <v>0</v>
      </c>
      <c r="T27" s="132">
        <f>IF(ISERROR(IF(Q27="","",Q27/VLOOKUP(Occupancy!$B$65,Occupancy!$B$68:$B$79,1)*12/$C27)),"-",IF(Q27="","",Q27/VLOOKUP(Occupancy!$B$65,Occupancy!$B$68:$B$79,1)*12/$C27))</f>
        <v>0</v>
      </c>
      <c r="U27" s="132">
        <f>IF(ISERROR(IF(R27="","",R27/VLOOKUP(Occupancy!$B$65,Occupancy!$B$68:$B$79,1)*12/$C27)),"-",IF(R27="","",R27/VLOOKUP(Occupancy!$B$65,Occupancy!$B$68:$B$79,1)*12/$C27))</f>
        <v>0</v>
      </c>
      <c r="V27" s="134" t="str">
        <f>IF(ISERROR(INDEX(IncomeStatementData!$P$2:$P$415,MATCH(A27,IncomeStatementData!$B$2:$B$415,0),)),"-",INDEX(IncomeStatementData!$P$2:$P$415,MATCH(A27,IncomeStatementData!$B$2:$B$415,0),))</f>
        <v>-</v>
      </c>
      <c r="W27" s="134" t="str">
        <f>IF(ISERROR(X27/12*Occupancy!$B$65),"-",X27/12*Occupancy!$B$65)</f>
        <v>-</v>
      </c>
      <c r="X27" s="134" t="str">
        <f>IF(ISERROR(INDEX(AnnualFinancialData!$R$2:$R$6380,MATCH(A27,AnnualFinancialData!$B$2:$B$6380,0),)),"-",INDEX(AnnualFinancialData!$R$2:$R$6380,MATCH(A27,AnnualFinancialData!$B$2:$B$6380,0),))</f>
        <v>-</v>
      </c>
      <c r="Y27" s="134" t="str">
        <f>IF(ISERROR(IF(V27="","",V27/VLOOKUP(Occupancy!$B$65,Occupancy!$B$68:$B$79,1)*12/$C27)),"-",IF(V27="","",V27/VLOOKUP(Occupancy!$B$65,Occupancy!$B$68:$B$79,1)*12/$C27))</f>
        <v>-</v>
      </c>
      <c r="Z27" s="134" t="str">
        <f>IF(ISERROR(IF(W27="","",W27/VLOOKUP(Occupancy!$B$65,Occupancy!$B$68:$B$79,1)*12/$C27)),"-",IF(W27="","",W27/VLOOKUP(Occupancy!$B$65,Occupancy!$B$68:$B$79,1)*12/$C27))</f>
        <v>-</v>
      </c>
      <c r="AA27" s="135" t="str">
        <f t="shared" si="1"/>
        <v>-</v>
      </c>
      <c r="AB27" s="132" t="str">
        <f t="shared" si="2"/>
        <v>-</v>
      </c>
      <c r="AC27" s="132" t="str">
        <f t="shared" si="3"/>
        <v>-</v>
      </c>
      <c r="AD27" s="132" t="str">
        <f t="shared" si="4"/>
        <v>-</v>
      </c>
      <c r="AE27" s="132" t="str">
        <f t="shared" si="5"/>
        <v>-</v>
      </c>
      <c r="AF27" s="132" t="str">
        <f t="shared" si="6"/>
        <v>-</v>
      </c>
      <c r="AG27" s="136">
        <f>(SUMIFS(PriorQ4BalanceSheet!$J$2:$J$4968,PriorQ4BalanceSheet!$B$2:$B$4968,$A27,PriorQ4BalanceSheet!$I$2:$I$4968,"28150")-SUMIFS(BalanceSheetData!$J$2:$J$415,BalanceSheetData!$B$2:$B$415,$A27,BalanceSheetData!$I$2:$I$415,"28150"))+(SUMIFS(PriorQ4BalanceSheet!$J$2:$J$4968,PriorQ4BalanceSheet!$B$2:$B$4968,$A27,PriorQ4BalanceSheet!$I$2:$I$4968,"28151")-SUMIFS(BalanceSheetData!$J$2:$J$415,BalanceSheetData!$B$2:$B$415,$A27,BalanceSheetData!$I$2:$I$415,"28151"))+(SUMIFS(PriorQ4BalanceSheet!$J$2:$J$4968,PriorQ4BalanceSheet!$B$2:$B$4968,$A27,PriorQ4BalanceSheet!$I$2:$I$4968,"28152")-SUMIFS(BalanceSheetData!$J$2:$J$415,BalanceSheetData!$B$2:$B$415,$A27,BalanceSheetData!$I$2:$I$415,"28152"))+(SUMIFS(PriorQ4BalanceSheet!$J$2:$J$4968,PriorQ4BalanceSheet!$B$2:$B$4968,$A27,PriorQ4BalanceSheet!$I$2:$I$4968,"28153")-SUMIFS(BalanceSheetData!$J$2:$J$415,BalanceSheetData!$B$2:$B$415,$A27,BalanceSheetData!$I$2:$I$415,"28153"))+(SUMIFS(PriorQ4BalanceSheet!$J$2:$J$4968,PriorQ4BalanceSheet!$B$2:$B$4968,$A27,PriorQ4BalanceSheet!$I$2:$I$4968,"28155")-SUMIFS(BalanceSheetData!$J$2:$J$415,BalanceSheetData!$B$2:$B$415,$A27,BalanceSheetData!$I$2:$I$415,"28155"))+(SUMIFS(PriorQ4BalanceSheet!$J$2:$J$4968,PriorQ4BalanceSheet!$B$2:$B$4968,$A27,PriorQ4BalanceSheet!$I$2:$I$4968,"28156")-SUMIFS(BalanceSheetData!$J$2:$J$415,BalanceSheetData!$B$2:$B$415,$A27,BalanceSheetData!$I$2:$I$415,"28156"))+(SUMIFS(PriorQ4BalanceSheet!$J$2:$J$4968,PriorQ4BalanceSheet!$B$2:$B$4968,$A27,PriorQ4BalanceSheet!$I$2:$I$4968,"28157")-SUMIFS(BalanceSheetData!$J$2:$J$415,BalanceSheetData!$B$2:$B$415,$A27,BalanceSheetData!$I$2:$I$415,"28157"))+(SUMIFS(PriorQ4BalanceSheet!$J$2:$J$4968,PriorQ4BalanceSheet!$B$2:$B$4968,$A27,PriorQ4BalanceSheet!$I$2:$I$4968,"28158")-SUMIFS(BalanceSheetData!$J$2:$J$415,BalanceSheetData!$B$2:$B$415,$A27,BalanceSheetData!$I$2:$I$415,"28158"))+(SUMIFS(PriorQ4BalanceSheet!$J$2:$J$4968,PriorQ4BalanceSheet!$B$2:$B$4968,$A27,PriorQ4BalanceSheet!$I$2:$I$4968,"28200")-SUMIFS(BalanceSheetData!$J$2:$J$415,BalanceSheetData!$B$2:$B$415,$A27,BalanceSheetData!$I$2:$I$415,"28200"))+(SUMIFS(PriorQ4BalanceSheet!$J$2:$J$4968,PriorQ4BalanceSheet!$B$2:$B$4968,$A27,PriorQ4BalanceSheet!$I$2:$I$4968,"28201")-SUMIFS(BalanceSheetData!$J$2:$J$415,BalanceSheetData!$B$2:$B$415,$A27,BalanceSheetData!$I$2:$I$415,"28201"))+SUMIFS(IncomeStatementData!$J$2:$J$415,IncomeStatementData!$B$2:$B$415,$A27,IncomeStatementData!$I$2:$I$415,"62020")+SUMIFS(IncomeStatementData!$J$2:$J$415,IncomeStatementData!$B$2:$B$415,$A27,IncomeStatementData!$I$2:$I$415,"62021")+SUMIFS(IncomeStatementData!$J$2:$J$415,IncomeStatementData!$B$2:$B$415,$A27,IncomeStatementData!$I$2:$I$415,"62022")+SUMIFS(IncomeStatementData!$J$2:$J$415,IncomeStatementData!$B$2:$B$415,$A27,IncomeStatementData!$I$2:$I$415,"62400")</f>
        <v>0</v>
      </c>
      <c r="AH27" s="134" t="str">
        <f>IF((ISERROR(INDEX(ECRDCRMustPayDebtData!$E$2:$E27,MATCH(A27,ECRDCRMustPayDebtData!$B$2:$B27,0),)))/12*Occupancy!$B$65,"-",INDEX(ECRDCRMustPayDebtData!$E$2:$E27,MATCH(A27,ECRDCRMustPayDebtData!$B$2:$B27,0),)/12*Occupancy!$B$65)</f>
        <v>-</v>
      </c>
      <c r="AI27" s="136">
        <f>IF(ISERROR(INDEX(AnnualMustPayDebtData!$D$2:$D$75,MATCH(A27,AnnualMustPayDebtData!$E$2:$E$75,0),)),"-",INDEX(AnnualMustPayDebtData!$D$2:$D$75,MATCH(A27,AnnualMustPayDebtData!$E$2:$E$75,0),))</f>
        <v>398256</v>
      </c>
      <c r="AJ27" s="134">
        <f>IF(ISERROR(IF(AG27="","",AG27/VLOOKUP(Occupancy!$B$65,Occupancy!$B$68:$B$79,1)*12/$C27)),"-",IF(AG27="","",AG27/VLOOKUP(Occupancy!$B$65,Occupancy!$B$68:$B$79,1)*12/$C27))</f>
        <v>0</v>
      </c>
      <c r="AK27" s="134" t="str">
        <f>IF(ISERROR(IF(AH27="","",AH27/VLOOKUP(Occupancy!$B$65,Occupancy!$B$68:$B$79,1)*12/$C27)),"-",IF(AH27="","",AH27/VLOOKUP(Occupancy!$B$65,Occupancy!$B$68:$B$79,1)*12/$C27))</f>
        <v>-</v>
      </c>
      <c r="AL27" s="133">
        <f>SUMIFS(PriorQ4BalanceSheet!$J$2:$J$4968,PriorQ4BalanceSheet!$B$2:$B$4968,$A27,PriorQ4BalanceSheet!$I$2:$I$4968,"10710")-SUMIFS(BalanceSheetData!$J$2:$J$415,BalanceSheetData!$B$2:$B$415,$A27,BalanceSheetData!$I$2:$I$415,"10710")</f>
        <v>0</v>
      </c>
      <c r="AM27" s="132">
        <f>IF(ISERROR(AN27/12*Occupancy!$B$65),"-",AN27/12*Occupancy!$B$65)</f>
        <v>15924</v>
      </c>
      <c r="AN27" s="133">
        <f>IF(ISERROR(INDEX(ReserveData!$B$2:$B$2239,MATCH($A27,ReserveData!$A$2:$A$2250,0),0)),"-",INDEX(ReserveData!$B$2:$B2266,MATCH($A27,ReserveData!$A$2:$A$2250,0),0))</f>
        <v>31848</v>
      </c>
      <c r="AO27" s="132" t="str">
        <f t="shared" si="7"/>
        <v>-</v>
      </c>
      <c r="AP27" s="132">
        <f t="shared" si="8"/>
        <v>0</v>
      </c>
      <c r="AQ27" s="136">
        <f>SUMIFS(IncomeStatementData!$J$2:$J$415,IncomeStatementData!$B$2:$B$415,$A27,IncomeStatementData!$I$2:$I$415,"59001")</f>
        <v>0</v>
      </c>
      <c r="AR27" s="134">
        <f>IF(ISERROR(AS27/12*Occupancy!$B$65),"-",AS27/12*Occupancy!$B$65)</f>
        <v>0</v>
      </c>
      <c r="AS27" s="136">
        <f>SUMIFS(AnnualFinancialData!$L$2:$L$6380,AnnualFinancialData!$B$2:$B$6380,$A27,AnnualFinancialData!$K$2:$K$6380,"59001")</f>
        <v>0</v>
      </c>
      <c r="AT27" s="134">
        <f>IF(ISERROR(IF(AQ27="","",AQ27/VLOOKUP(Occupancy!$B$65,Occupancy!$B$68:$B$79,1)*12/$C27)),"-",IF(AQ27="","",AQ27/VLOOKUP(Occupancy!$B$65,Occupancy!$B$68:$B$79,1)*12/$C27))</f>
        <v>0</v>
      </c>
      <c r="AU27" s="134">
        <f>IF(ISERROR(IF(AR27="","",AR27/VLOOKUP(Occupancy!$B$65,Occupancy!$B$68:$B$79,1)*12/$C27)),"-",IF(AR27="","",AR27/VLOOKUP(Occupancy!$B$65,Occupancy!$B$68:$B$79,1)*12/$C27))</f>
        <v>0</v>
      </c>
      <c r="AV27" s="133">
        <f>SUMIFS(IncomeStatementData!$J$2:$J$415,IncomeStatementData!$B$2:$B$415,$A27,IncomeStatementData!$I$2:$I$415,"66310")+SUMIFS(IncomeStatementData!$J$2:$J$415,IncomeStatementData!$B$2:$B$415,$A27,IncomeStatementData!$I$2:$I$415,"66202")</f>
        <v>0</v>
      </c>
      <c r="AW27" s="132">
        <f>IF(ISERROR(AX27/12*Occupancy!$B$65),"-",AX27/12*Occupancy!$B$65)</f>
        <v>0</v>
      </c>
      <c r="AX27" s="133">
        <f>SUMIFS(AnnualFinancialData!$L$2:$L$6380,AnnualFinancialData!$B$2:$B$6380,$A27,AnnualFinancialData!$K$2:$K$6380,"66310")+SUMIFS(AnnualFinancialData!$L$2:$L$6380,AnnualFinancialData!$B$2:$B$6380,$A27,AnnualFinancialData!$K$2:$K$6380,"66202")</f>
        <v>0</v>
      </c>
      <c r="AY27" s="132">
        <f>IF(ISERROR(IF(AV27="","",AV27/VLOOKUP(Occupancy!$B$65,Occupancy!$B$68:$B$79,1)*12/$C27)),"-",IF(AV27="","",AV27/VLOOKUP(Occupancy!$B$65,Occupancy!$B$68:$B$79,1)*12/$C27))</f>
        <v>0</v>
      </c>
      <c r="AZ27" s="132">
        <f>IF(ISERROR(IF(AW27="","",AW27/VLOOKUP(Occupancy!$B$65,Occupancy!$B$68:$B$79,1)*12/$C27)),"-",IF(AW27="","",AW27/VLOOKUP(Occupancy!$B$65,Occupancy!$B$68:$B$79,1)*12/$C27))</f>
        <v>0</v>
      </c>
      <c r="BA27" s="137" t="str">
        <f t="shared" si="9"/>
        <v>-</v>
      </c>
      <c r="BB27" s="137" t="str">
        <f t="shared" si="10"/>
        <v>-</v>
      </c>
      <c r="BC27" s="137" t="str">
        <f t="shared" si="11"/>
        <v>-</v>
      </c>
      <c r="BD27" s="137" t="str">
        <f t="shared" si="12"/>
        <v>-</v>
      </c>
      <c r="BE27" s="138" t="str">
        <f>IF(ISERROR(IF(BB27="","",BB27/VLOOKUP(Occupancy!$B$65,Occupancy!$B$68:$B$79,1)*12/$C27)),"-",IF(BB27="","",BB27/VLOOKUP(Occupancy!$B$65,Occupancy!$B$68:$B$79,1)*12/$C27))</f>
        <v>-</v>
      </c>
    </row>
    <row r="28" spans="1:57" s="95" customFormat="1" ht="12.75" x14ac:dyDescent="0.2">
      <c r="A28" s="219" t="s">
        <v>509</v>
      </c>
      <c r="B28" s="142" t="str">
        <f>IF(ISERROR(INDEX(ProjectTypeData!$F$2:$F$165,MATCH(Operating!$A28,ProjectTypeData!$B$2:$B$165,0),MATCH(Operating!B$9,ProjectTypeData!$F$1))),"-",INDEX(ProjectTypeData!$F$2:$F$165,MATCH(Operating!$A28,ProjectTypeData!$B$2:$B$165,0),MATCH(Operating!B$9,ProjectTypeData!$F$1)))</f>
        <v>Homes</v>
      </c>
      <c r="C28" s="126">
        <f>IF(ISERROR(INDEX(ProjectTypeData!$E$2:$E$165,MATCH(Operating!$A28,ProjectTypeData!$B$2:$B$165,0),MATCH(Operating!C$9,ProjectTypeData!$E$1))),"-",INDEX(ProjectTypeData!$E$2:$E$165,MATCH(Operating!$A28,ProjectTypeData!$B$2:$B$165,0),MATCH(Operating!C$9,ProjectTypeData!$E$1)))</f>
        <v>75</v>
      </c>
      <c r="D28" s="127" t="str">
        <f>IF(ISERROR(INDEX(ProjectTypeData!$D$2:$D$165,MATCH(Operating!$A28,ProjectTypeData!$B$2:$B$165,0),MATCH(Operating!D$9,ProjectTypeData!$D$1))),"-",INDEX(ProjectTypeData!$D$2:$D$165,MATCH(Operating!$A28,ProjectTypeData!$B$2:$B$165,0),MATCH(Operating!D$9,ProjectTypeData!$D$1)))</f>
        <v>Loan Closing/Construction</v>
      </c>
      <c r="E28" s="115"/>
      <c r="F28" s="128">
        <f>SUMIFS(BalanceSheetData!$J$2:$J$415,BalanceSheetData!$B$2:$B$415,$A28,BalanceSheetData!$I$2:$I$415,"10000")</f>
        <v>0</v>
      </c>
      <c r="G28" s="128">
        <f>SUMIFS(BalanceSheetData!$J$2:$J$415,BalanceSheetData!$B$2:$B$415,$A28,BalanceSheetData!$I$2:$I$415,"10710")</f>
        <v>0</v>
      </c>
      <c r="H28" s="128">
        <f>SUMIFS(BalanceSheetData!$J$2:$J$415,BalanceSheetData!$B$2:$B$415,$A28,BalanceSheetData!$I$2:$I$415,"10700")</f>
        <v>0</v>
      </c>
      <c r="I28" s="129">
        <f>SUMIFS(BalanceSheetData!$J$2:$J$415,BalanceSheetData!$B$2:$B$415,$A28,BalanceSheetData!$I$2:$I$415,"10715")+SUMIFS(BalanceSheetData!$J$2:$J$415,BalanceSheetData!$B$2:$B$415,$A28,BalanceSheetData!$I$2:$I$415,"10720")+SUMIFS(BalanceSheetData!$J$2:$J$415,BalanceSheetData!$B$2:$B$415,$A28,BalanceSheetData!$I$2:$I$415,"19300")</f>
        <v>0</v>
      </c>
      <c r="J28" s="130">
        <f t="shared" si="0"/>
        <v>0</v>
      </c>
      <c r="K28" s="216">
        <f>IF(ISERROR(INDEX(Occupancy!$B$57:$FL$57,1,MATCH(A28,Occupancy!$B$4:$FL$4,0))),"-",INDEX(Occupancy!$B$57:$FL$57,1,MATCH(A28,Occupancy!$B$4:$FL$4,0)))</f>
        <v>0</v>
      </c>
      <c r="L28" s="216">
        <f>IF(ISERROR(INDEX(Occupancy!$B$17:$FL$17,1,MATCH(A28,Occupancy!$B$4:$FL$4,0))),"-",INDEX(Occupancy!$B$17:$FL$17,1,MATCH(A28,Occupancy!$B$4:$FL$4,0)))</f>
        <v>0</v>
      </c>
      <c r="M28" s="113"/>
      <c r="N28" s="113"/>
      <c r="O28" s="113"/>
      <c r="P28" s="119"/>
      <c r="Q28" s="131">
        <f>SUMIFS(IncomeStatementData!$J$2:$J$415,IncomeStatementData!$B$2:$B$415,$A28,IncomeStatementData!$I$2:$I$415,"45001")+SUMIFS(IncomeStatementData!$J$2:$J$415,IncomeStatementData!$B$2:$B$415,$A28,IncomeStatementData!$I$2:$I$415,"45100")+SUMIFS(IncomeStatementData!$J$2:$J$415,IncomeStatementData!$B$2:$B$415,$A28,IncomeStatementData!$I$2:$I$415,"49000")+SUMIFS(IncomeStatementData!$J$2:$J$415,IncomeStatementData!$B$2:$B$415,$A28,IncomeStatementData!$I$2:$I$415,"45200")+SUMIFS(IncomeStatementData!$J$2:$J$415,IncomeStatementData!$B$2:$B$415,$A28,IncomeStatementData!$I$2:$I$415,"45400")+SUMIFS(IncomeStatementData!$J$2:$J$415,IncomeStatementData!$B$2:$B$415,$A28,IncomeStatementData!$I$2:$I$415,"45500")+SUMIFS(IncomeStatementData!$J$2:$J$415,IncomeStatementData!$B$2:$B$415,$A28,IncomeStatementData!$I$2:$I$415,"44100")+SUMIFS(IncomeStatementData!$J$2:$J$415,IncomeStatementData!$B$2:$B$415,$A28,IncomeStatementData!$I$2:$I$415,"42200")</f>
        <v>0</v>
      </c>
      <c r="R28" s="132">
        <f>IF(ISERROR(S28/12*Occupancy!$B$65),"-",S28/12*Occupancy!$B$65)</f>
        <v>0</v>
      </c>
      <c r="S28" s="133">
        <f>SUMIFS(AnnualFinancialData!$L$2:$L$6380,AnnualFinancialData!$B$2:$B$6380,$A28,AnnualFinancialData!$K$2:$K$6380,"45001")+SUMIFS(AnnualFinancialData!$L$2:$L$6380,AnnualFinancialData!$B$2:$B$6380,$A28,AnnualFinancialData!$K$2:$K$6380,"45100")+SUMIFS(AnnualFinancialData!$L$2:$L$6380,AnnualFinancialData!$B$2:$B$6380,$A28,AnnualFinancialData!$K$2:$K$6380,"49000")+SUMIFS(AnnualFinancialData!$L$2:$L$6380,AnnualFinancialData!$B$2:$B$6380,$A28,AnnualFinancialData!$K$2:$K$6380,"45200")+SUMIFS(AnnualFinancialData!$L$2:$L$6380,AnnualFinancialData!$B$2:$B$6380,$A28,AnnualFinancialData!$K$2:$K$6380,"45400")+SUMIFS(AnnualFinancialData!$L$2:$L$6380,AnnualFinancialData!$B$2:$B$6380,$A28,AnnualFinancialData!$K$2:$K$6380,"45500")+SUMIFS(AnnualFinancialData!$L$2:$L$6380,AnnualFinancialData!$B$2:$B$6380,$A28,AnnualFinancialData!$K$2:$K$6380,"44100")+SUMIFS(AnnualFinancialData!$L$2:$L$6380,AnnualFinancialData!$B$2:$B$6380,$A28,AnnualFinancialData!$K$2:$K$6380,"42200")</f>
        <v>0</v>
      </c>
      <c r="T28" s="132">
        <f>IF(ISERROR(IF(Q28="","",Q28/VLOOKUP(Occupancy!$B$65,Occupancy!$B$68:$B$79,1)*12/$C28)),"-",IF(Q28="","",Q28/VLOOKUP(Occupancy!$B$65,Occupancy!$B$68:$B$79,1)*12/$C28))</f>
        <v>0</v>
      </c>
      <c r="U28" s="132">
        <f>IF(ISERROR(IF(R28="","",R28/VLOOKUP(Occupancy!$B$65,Occupancy!$B$68:$B$79,1)*12/$C28)),"-",IF(R28="","",R28/VLOOKUP(Occupancy!$B$65,Occupancy!$B$68:$B$79,1)*12/$C28))</f>
        <v>0</v>
      </c>
      <c r="V28" s="134" t="str">
        <f>IF(ISERROR(INDEX(IncomeStatementData!$P$2:$P$415,MATCH(A28,IncomeStatementData!$B$2:$B$415,0),)),"-",INDEX(IncomeStatementData!$P$2:$P$415,MATCH(A28,IncomeStatementData!$B$2:$B$415,0),))</f>
        <v>-</v>
      </c>
      <c r="W28" s="134" t="str">
        <f>IF(ISERROR(X28/12*Occupancy!$B$65),"-",X28/12*Occupancy!$B$65)</f>
        <v>-</v>
      </c>
      <c r="X28" s="134" t="str">
        <f>IF(ISERROR(INDEX(AnnualFinancialData!$R$2:$R$6380,MATCH(A28,AnnualFinancialData!$B$2:$B$6380,0),)),"-",INDEX(AnnualFinancialData!$R$2:$R$6380,MATCH(A28,AnnualFinancialData!$B$2:$B$6380,0),))</f>
        <v>-</v>
      </c>
      <c r="Y28" s="134" t="str">
        <f>IF(ISERROR(IF(V28="","",V28/VLOOKUP(Occupancy!$B$65,Occupancy!$B$68:$B$79,1)*12/$C28)),"-",IF(V28="","",V28/VLOOKUP(Occupancy!$B$65,Occupancy!$B$68:$B$79,1)*12/$C28))</f>
        <v>-</v>
      </c>
      <c r="Z28" s="134" t="str">
        <f>IF(ISERROR(IF(W28="","",W28/VLOOKUP(Occupancy!$B$65,Occupancy!$B$68:$B$79,1)*12/$C28)),"-",IF(W28="","",W28/VLOOKUP(Occupancy!$B$65,Occupancy!$B$68:$B$79,1)*12/$C28))</f>
        <v>-</v>
      </c>
      <c r="AA28" s="135" t="str">
        <f t="shared" si="1"/>
        <v>-</v>
      </c>
      <c r="AB28" s="132" t="str">
        <f t="shared" si="2"/>
        <v>-</v>
      </c>
      <c r="AC28" s="132" t="str">
        <f t="shared" si="3"/>
        <v>-</v>
      </c>
      <c r="AD28" s="132" t="str">
        <f t="shared" si="4"/>
        <v>-</v>
      </c>
      <c r="AE28" s="132" t="str">
        <f t="shared" si="5"/>
        <v>-</v>
      </c>
      <c r="AF28" s="132" t="str">
        <f t="shared" si="6"/>
        <v>-</v>
      </c>
      <c r="AG28" s="136">
        <f>(SUMIFS(PriorQ4BalanceSheet!$J$2:$J$4968,PriorQ4BalanceSheet!$B$2:$B$4968,$A28,PriorQ4BalanceSheet!$I$2:$I$4968,"28150")-SUMIFS(BalanceSheetData!$J$2:$J$415,BalanceSheetData!$B$2:$B$415,$A28,BalanceSheetData!$I$2:$I$415,"28150"))+(SUMIFS(PriorQ4BalanceSheet!$J$2:$J$4968,PriorQ4BalanceSheet!$B$2:$B$4968,$A28,PriorQ4BalanceSheet!$I$2:$I$4968,"28151")-SUMIFS(BalanceSheetData!$J$2:$J$415,BalanceSheetData!$B$2:$B$415,$A28,BalanceSheetData!$I$2:$I$415,"28151"))+(SUMIFS(PriorQ4BalanceSheet!$J$2:$J$4968,PriorQ4BalanceSheet!$B$2:$B$4968,$A28,PriorQ4BalanceSheet!$I$2:$I$4968,"28152")-SUMIFS(BalanceSheetData!$J$2:$J$415,BalanceSheetData!$B$2:$B$415,$A28,BalanceSheetData!$I$2:$I$415,"28152"))+(SUMIFS(PriorQ4BalanceSheet!$J$2:$J$4968,PriorQ4BalanceSheet!$B$2:$B$4968,$A28,PriorQ4BalanceSheet!$I$2:$I$4968,"28153")-SUMIFS(BalanceSheetData!$J$2:$J$415,BalanceSheetData!$B$2:$B$415,$A28,BalanceSheetData!$I$2:$I$415,"28153"))+(SUMIFS(PriorQ4BalanceSheet!$J$2:$J$4968,PriorQ4BalanceSheet!$B$2:$B$4968,$A28,PriorQ4BalanceSheet!$I$2:$I$4968,"28155")-SUMIFS(BalanceSheetData!$J$2:$J$415,BalanceSheetData!$B$2:$B$415,$A28,BalanceSheetData!$I$2:$I$415,"28155"))+(SUMIFS(PriorQ4BalanceSheet!$J$2:$J$4968,PriorQ4BalanceSheet!$B$2:$B$4968,$A28,PriorQ4BalanceSheet!$I$2:$I$4968,"28156")-SUMIFS(BalanceSheetData!$J$2:$J$415,BalanceSheetData!$B$2:$B$415,$A28,BalanceSheetData!$I$2:$I$415,"28156"))+(SUMIFS(PriorQ4BalanceSheet!$J$2:$J$4968,PriorQ4BalanceSheet!$B$2:$B$4968,$A28,PriorQ4BalanceSheet!$I$2:$I$4968,"28157")-SUMIFS(BalanceSheetData!$J$2:$J$415,BalanceSheetData!$B$2:$B$415,$A28,BalanceSheetData!$I$2:$I$415,"28157"))+(SUMIFS(PriorQ4BalanceSheet!$J$2:$J$4968,PriorQ4BalanceSheet!$B$2:$B$4968,$A28,PriorQ4BalanceSheet!$I$2:$I$4968,"28158")-SUMIFS(BalanceSheetData!$J$2:$J$415,BalanceSheetData!$B$2:$B$415,$A28,BalanceSheetData!$I$2:$I$415,"28158"))+(SUMIFS(PriorQ4BalanceSheet!$J$2:$J$4968,PriorQ4BalanceSheet!$B$2:$B$4968,$A28,PriorQ4BalanceSheet!$I$2:$I$4968,"28200")-SUMIFS(BalanceSheetData!$J$2:$J$415,BalanceSheetData!$B$2:$B$415,$A28,BalanceSheetData!$I$2:$I$415,"28200"))+(SUMIFS(PriorQ4BalanceSheet!$J$2:$J$4968,PriorQ4BalanceSheet!$B$2:$B$4968,$A28,PriorQ4BalanceSheet!$I$2:$I$4968,"28201")-SUMIFS(BalanceSheetData!$J$2:$J$415,BalanceSheetData!$B$2:$B$415,$A28,BalanceSheetData!$I$2:$I$415,"28201"))+SUMIFS(IncomeStatementData!$J$2:$J$415,IncomeStatementData!$B$2:$B$415,$A28,IncomeStatementData!$I$2:$I$415,"62020")+SUMIFS(IncomeStatementData!$J$2:$J$415,IncomeStatementData!$B$2:$B$415,$A28,IncomeStatementData!$I$2:$I$415,"62021")+SUMIFS(IncomeStatementData!$J$2:$J$415,IncomeStatementData!$B$2:$B$415,$A28,IncomeStatementData!$I$2:$I$415,"62022")+SUMIFS(IncomeStatementData!$J$2:$J$415,IncomeStatementData!$B$2:$B$415,$A28,IncomeStatementData!$I$2:$I$415,"62400")</f>
        <v>0</v>
      </c>
      <c r="AH28" s="134" t="str">
        <f>IF((ISERROR(INDEX(ECRDCRMustPayDebtData!$E$2:$E28,MATCH(A28,ECRDCRMustPayDebtData!$B$2:$B28,0),)))/12*Occupancy!$B$65,"-",INDEX(ECRDCRMustPayDebtData!$E$2:$E28,MATCH(A28,ECRDCRMustPayDebtData!$B$2:$B28,0),)/12*Occupancy!$B$65)</f>
        <v>-</v>
      </c>
      <c r="AI28" s="136" t="str">
        <f>IF(ISERROR(INDEX(AnnualMustPayDebtData!$D$2:$D$75,MATCH(A28,AnnualMustPayDebtData!$E$2:$E$75,0),)),"-",INDEX(AnnualMustPayDebtData!$D$2:$D$75,MATCH(A28,AnnualMustPayDebtData!$E$2:$E$75,0),))</f>
        <v>-</v>
      </c>
      <c r="AJ28" s="134">
        <f>IF(ISERROR(IF(AG28="","",AG28/VLOOKUP(Occupancy!$B$65,Occupancy!$B$68:$B$79,1)*12/$C28)),"-",IF(AG28="","",AG28/VLOOKUP(Occupancy!$B$65,Occupancy!$B$68:$B$79,1)*12/$C28))</f>
        <v>0</v>
      </c>
      <c r="AK28" s="134" t="str">
        <f>IF(ISERROR(IF(AH28="","",AH28/VLOOKUP(Occupancy!$B$65,Occupancy!$B$68:$B$79,1)*12/$C28)),"-",IF(AH28="","",AH28/VLOOKUP(Occupancy!$B$65,Occupancy!$B$68:$B$79,1)*12/$C28))</f>
        <v>-</v>
      </c>
      <c r="AL28" s="133">
        <f>SUMIFS(PriorQ4BalanceSheet!$J$2:$J$4968,PriorQ4BalanceSheet!$B$2:$B$4968,$A28,PriorQ4BalanceSheet!$I$2:$I$4968,"10710")-SUMIFS(BalanceSheetData!$J$2:$J$415,BalanceSheetData!$B$2:$B$415,$A28,BalanceSheetData!$I$2:$I$415,"10710")</f>
        <v>0</v>
      </c>
      <c r="AM28" s="132" t="str">
        <f>IF(ISERROR(AN28/12*Occupancy!$B$65),"-",AN28/12*Occupancy!$B$65)</f>
        <v>-</v>
      </c>
      <c r="AN28" s="133" t="str">
        <f>IF(ISERROR(INDEX(ReserveData!$B$2:$B$2239,MATCH($A28,ReserveData!$A$2:$A$2250,0),0)),"-",INDEX(ReserveData!$B$2:$B2267,MATCH($A28,ReserveData!$A$2:$A$2250,0),0))</f>
        <v>-</v>
      </c>
      <c r="AO28" s="132" t="str">
        <f t="shared" si="7"/>
        <v>-</v>
      </c>
      <c r="AP28" s="132">
        <f t="shared" si="8"/>
        <v>0</v>
      </c>
      <c r="AQ28" s="136">
        <f>SUMIFS(IncomeStatementData!$J$2:$J$415,IncomeStatementData!$B$2:$B$415,$A28,IncomeStatementData!$I$2:$I$415,"59001")</f>
        <v>0</v>
      </c>
      <c r="AR28" s="134">
        <f>IF(ISERROR(AS28/12*Occupancy!$B$65),"-",AS28/12*Occupancy!$B$65)</f>
        <v>0</v>
      </c>
      <c r="AS28" s="136">
        <f>SUMIFS(AnnualFinancialData!$L$2:$L$6380,AnnualFinancialData!$B$2:$B$6380,$A28,AnnualFinancialData!$K$2:$K$6380,"59001")</f>
        <v>0</v>
      </c>
      <c r="AT28" s="134">
        <f>IF(ISERROR(IF(AQ28="","",AQ28/VLOOKUP(Occupancy!$B$65,Occupancy!$B$68:$B$79,1)*12/$C28)),"-",IF(AQ28="","",AQ28/VLOOKUP(Occupancy!$B$65,Occupancy!$B$68:$B$79,1)*12/$C28))</f>
        <v>0</v>
      </c>
      <c r="AU28" s="134">
        <f>IF(ISERROR(IF(AR28="","",AR28/VLOOKUP(Occupancy!$B$65,Occupancy!$B$68:$B$79,1)*12/$C28)),"-",IF(AR28="","",AR28/VLOOKUP(Occupancy!$B$65,Occupancy!$B$68:$B$79,1)*12/$C28))</f>
        <v>0</v>
      </c>
      <c r="AV28" s="133">
        <f>SUMIFS(IncomeStatementData!$J$2:$J$415,IncomeStatementData!$B$2:$B$415,$A28,IncomeStatementData!$I$2:$I$415,"66310")+SUMIFS(IncomeStatementData!$J$2:$J$415,IncomeStatementData!$B$2:$B$415,$A28,IncomeStatementData!$I$2:$I$415,"66202")</f>
        <v>0</v>
      </c>
      <c r="AW28" s="132">
        <f>IF(ISERROR(AX28/12*Occupancy!$B$65),"-",AX28/12*Occupancy!$B$65)</f>
        <v>0</v>
      </c>
      <c r="AX28" s="133">
        <f>SUMIFS(AnnualFinancialData!$L$2:$L$6380,AnnualFinancialData!$B$2:$B$6380,$A28,AnnualFinancialData!$K$2:$K$6380,"66310")+SUMIFS(AnnualFinancialData!$L$2:$L$6380,AnnualFinancialData!$B$2:$B$6380,$A28,AnnualFinancialData!$K$2:$K$6380,"66202")</f>
        <v>0</v>
      </c>
      <c r="AY28" s="132">
        <f>IF(ISERROR(IF(AV28="","",AV28/VLOOKUP(Occupancy!$B$65,Occupancy!$B$68:$B$79,1)*12/$C28)),"-",IF(AV28="","",AV28/VLOOKUP(Occupancy!$B$65,Occupancy!$B$68:$B$79,1)*12/$C28))</f>
        <v>0</v>
      </c>
      <c r="AZ28" s="132">
        <f>IF(ISERROR(IF(AW28="","",AW28/VLOOKUP(Occupancy!$B$65,Occupancy!$B$68:$B$79,1)*12/$C28)),"-",IF(AW28="","",AW28/VLOOKUP(Occupancy!$B$65,Occupancy!$B$68:$B$79,1)*12/$C28))</f>
        <v>0</v>
      </c>
      <c r="BA28" s="137" t="str">
        <f t="shared" si="9"/>
        <v>-</v>
      </c>
      <c r="BB28" s="137" t="str">
        <f t="shared" si="10"/>
        <v>-</v>
      </c>
      <c r="BC28" s="137" t="str">
        <f t="shared" si="11"/>
        <v>-</v>
      </c>
      <c r="BD28" s="137" t="str">
        <f t="shared" si="12"/>
        <v>-</v>
      </c>
      <c r="BE28" s="138" t="str">
        <f>IF(ISERROR(IF(BB28="","",BB28/VLOOKUP(Occupancy!$B$65,Occupancy!$B$68:$B$79,1)*12/$C28)),"-",IF(BB28="","",BB28/VLOOKUP(Occupancy!$B$65,Occupancy!$B$68:$B$79,1)*12/$C28))</f>
        <v>-</v>
      </c>
    </row>
    <row r="29" spans="1:57" s="95" customFormat="1" ht="12.75" x14ac:dyDescent="0.2">
      <c r="A29" s="219" t="s">
        <v>515</v>
      </c>
      <c r="B29" s="142" t="str">
        <f>IF(ISERROR(INDEX(ProjectTypeData!$F$2:$F$165,MATCH(Operating!$A29,ProjectTypeData!$B$2:$B$165,0),MATCH(Operating!B$9,ProjectTypeData!$F$1))),"-",INDEX(ProjectTypeData!$F$2:$F$165,MATCH(Operating!$A29,ProjectTypeData!$B$2:$B$165,0),MATCH(Operating!B$9,ProjectTypeData!$F$1)))</f>
        <v>Homes</v>
      </c>
      <c r="C29" s="126">
        <f>IF(ISERROR(INDEX(ProjectTypeData!$E$2:$E$165,MATCH(Operating!$A29,ProjectTypeData!$B$2:$B$165,0),MATCH(Operating!C$9,ProjectTypeData!$E$1))),"-",INDEX(ProjectTypeData!$E$2:$E$165,MATCH(Operating!$A29,ProjectTypeData!$B$2:$B$165,0),MATCH(Operating!C$9,ProjectTypeData!$E$1)))</f>
        <v>0</v>
      </c>
      <c r="D29" s="127" t="str">
        <f>IF(ISERROR(INDEX(ProjectTypeData!$D$2:$D$165,MATCH(Operating!$A29,ProjectTypeData!$B$2:$B$165,0),MATCH(Operating!D$9,ProjectTypeData!$D$1))),"-",INDEX(ProjectTypeData!$D$2:$D$165,MATCH(Operating!$A29,ProjectTypeData!$B$2:$B$165,0),MATCH(Operating!D$9,ProjectTypeData!$D$1)))</f>
        <v>Pending Business Committee Approval</v>
      </c>
      <c r="E29" s="115"/>
      <c r="F29" s="128">
        <f>SUMIFS(BalanceSheetData!$J$2:$J$415,BalanceSheetData!$B$2:$B$415,$A29,BalanceSheetData!$I$2:$I$415,"10000")</f>
        <v>0</v>
      </c>
      <c r="G29" s="128">
        <f>SUMIFS(BalanceSheetData!$J$2:$J$415,BalanceSheetData!$B$2:$B$415,$A29,BalanceSheetData!$I$2:$I$415,"10710")</f>
        <v>0</v>
      </c>
      <c r="H29" s="128">
        <f>SUMIFS(BalanceSheetData!$J$2:$J$415,BalanceSheetData!$B$2:$B$415,$A29,BalanceSheetData!$I$2:$I$415,"10700")</f>
        <v>0</v>
      </c>
      <c r="I29" s="129">
        <f>SUMIFS(BalanceSheetData!$J$2:$J$415,BalanceSheetData!$B$2:$B$415,$A29,BalanceSheetData!$I$2:$I$415,"10715")+SUMIFS(BalanceSheetData!$J$2:$J$415,BalanceSheetData!$B$2:$B$415,$A29,BalanceSheetData!$I$2:$I$415,"10720")+SUMIFS(BalanceSheetData!$J$2:$J$415,BalanceSheetData!$B$2:$B$415,$A29,BalanceSheetData!$I$2:$I$415,"19300")</f>
        <v>0</v>
      </c>
      <c r="J29" s="130">
        <f t="shared" si="0"/>
        <v>0</v>
      </c>
      <c r="K29" s="216">
        <f>IF(ISERROR(INDEX(Occupancy!$B$57:$FL$57,1,MATCH(A29,Occupancy!$B$4:$FL$4,0))),"-",INDEX(Occupancy!$B$57:$FL$57,1,MATCH(A29,Occupancy!$B$4:$FL$4,0)))</f>
        <v>0</v>
      </c>
      <c r="L29" s="216">
        <f>IF(ISERROR(INDEX(Occupancy!$B$17:$FL$17,1,MATCH(A29,Occupancy!$B$4:$FL$4,0))),"-",INDEX(Occupancy!$B$17:$FL$17,1,MATCH(A29,Occupancy!$B$4:$FL$4,0)))</f>
        <v>0</v>
      </c>
      <c r="M29" s="113"/>
      <c r="N29" s="113"/>
      <c r="O29" s="113"/>
      <c r="P29" s="119"/>
      <c r="Q29" s="131">
        <f>SUMIFS(IncomeStatementData!$J$2:$J$415,IncomeStatementData!$B$2:$B$415,$A29,IncomeStatementData!$I$2:$I$415,"45001")+SUMIFS(IncomeStatementData!$J$2:$J$415,IncomeStatementData!$B$2:$B$415,$A29,IncomeStatementData!$I$2:$I$415,"45100")+SUMIFS(IncomeStatementData!$J$2:$J$415,IncomeStatementData!$B$2:$B$415,$A29,IncomeStatementData!$I$2:$I$415,"49000")+SUMIFS(IncomeStatementData!$J$2:$J$415,IncomeStatementData!$B$2:$B$415,$A29,IncomeStatementData!$I$2:$I$415,"45200")+SUMIFS(IncomeStatementData!$J$2:$J$415,IncomeStatementData!$B$2:$B$415,$A29,IncomeStatementData!$I$2:$I$415,"45400")+SUMIFS(IncomeStatementData!$J$2:$J$415,IncomeStatementData!$B$2:$B$415,$A29,IncomeStatementData!$I$2:$I$415,"45500")+SUMIFS(IncomeStatementData!$J$2:$J$415,IncomeStatementData!$B$2:$B$415,$A29,IncomeStatementData!$I$2:$I$415,"44100")+SUMIFS(IncomeStatementData!$J$2:$J$415,IncomeStatementData!$B$2:$B$415,$A29,IncomeStatementData!$I$2:$I$415,"42200")</f>
        <v>0</v>
      </c>
      <c r="R29" s="132">
        <f>IF(ISERROR(S29/12*Occupancy!$B$65),"-",S29/12*Occupancy!$B$65)</f>
        <v>0</v>
      </c>
      <c r="S29" s="133">
        <f>SUMIFS(AnnualFinancialData!$L$2:$L$6380,AnnualFinancialData!$B$2:$B$6380,$A29,AnnualFinancialData!$K$2:$K$6380,"45001")+SUMIFS(AnnualFinancialData!$L$2:$L$6380,AnnualFinancialData!$B$2:$B$6380,$A29,AnnualFinancialData!$K$2:$K$6380,"45100")+SUMIFS(AnnualFinancialData!$L$2:$L$6380,AnnualFinancialData!$B$2:$B$6380,$A29,AnnualFinancialData!$K$2:$K$6380,"49000")+SUMIFS(AnnualFinancialData!$L$2:$L$6380,AnnualFinancialData!$B$2:$B$6380,$A29,AnnualFinancialData!$K$2:$K$6380,"45200")+SUMIFS(AnnualFinancialData!$L$2:$L$6380,AnnualFinancialData!$B$2:$B$6380,$A29,AnnualFinancialData!$K$2:$K$6380,"45400")+SUMIFS(AnnualFinancialData!$L$2:$L$6380,AnnualFinancialData!$B$2:$B$6380,$A29,AnnualFinancialData!$K$2:$K$6380,"45500")+SUMIFS(AnnualFinancialData!$L$2:$L$6380,AnnualFinancialData!$B$2:$B$6380,$A29,AnnualFinancialData!$K$2:$K$6380,"44100")+SUMIFS(AnnualFinancialData!$L$2:$L$6380,AnnualFinancialData!$B$2:$B$6380,$A29,AnnualFinancialData!$K$2:$K$6380,"42200")</f>
        <v>0</v>
      </c>
      <c r="T29" s="132" t="str">
        <f>IF(ISERROR(IF(Q29="","",Q29/VLOOKUP(Occupancy!$B$65,Occupancy!$B$68:$B$79,1)*12/$C29)),"-",IF(Q29="","",Q29/VLOOKUP(Occupancy!$B$65,Occupancy!$B$68:$B$79,1)*12/$C29))</f>
        <v>-</v>
      </c>
      <c r="U29" s="132" t="str">
        <f>IF(ISERROR(IF(R29="","",R29/VLOOKUP(Occupancy!$B$65,Occupancy!$B$68:$B$79,1)*12/$C29)),"-",IF(R29="","",R29/VLOOKUP(Occupancy!$B$65,Occupancy!$B$68:$B$79,1)*12/$C29))</f>
        <v>-</v>
      </c>
      <c r="V29" s="134" t="str">
        <f>IF(ISERROR(INDEX(IncomeStatementData!$P$2:$P$415,MATCH(A29,IncomeStatementData!$B$2:$B$415,0),)),"-",INDEX(IncomeStatementData!$P$2:$P$415,MATCH(A29,IncomeStatementData!$B$2:$B$415,0),))</f>
        <v>-</v>
      </c>
      <c r="W29" s="134" t="str">
        <f>IF(ISERROR(X29/12*Occupancy!$B$65),"-",X29/12*Occupancy!$B$65)</f>
        <v>-</v>
      </c>
      <c r="X29" s="134" t="str">
        <f>IF(ISERROR(INDEX(AnnualFinancialData!$R$2:$R$6380,MATCH(A29,AnnualFinancialData!$B$2:$B$6380,0),)),"-",INDEX(AnnualFinancialData!$R$2:$R$6380,MATCH(A29,AnnualFinancialData!$B$2:$B$6380,0),))</f>
        <v>-</v>
      </c>
      <c r="Y29" s="134" t="str">
        <f>IF(ISERROR(IF(V29="","",V29/VLOOKUP(Occupancy!$B$65,Occupancy!$B$68:$B$79,1)*12/$C29)),"-",IF(V29="","",V29/VLOOKUP(Occupancy!$B$65,Occupancy!$B$68:$B$79,1)*12/$C29))</f>
        <v>-</v>
      </c>
      <c r="Z29" s="134" t="str">
        <f>IF(ISERROR(IF(W29="","",W29/VLOOKUP(Occupancy!$B$65,Occupancy!$B$68:$B$79,1)*12/$C29)),"-",IF(W29="","",W29/VLOOKUP(Occupancy!$B$65,Occupancy!$B$68:$B$79,1)*12/$C29))</f>
        <v>-</v>
      </c>
      <c r="AA29" s="135" t="str">
        <f t="shared" si="1"/>
        <v>-</v>
      </c>
      <c r="AB29" s="132" t="str">
        <f t="shared" si="2"/>
        <v>-</v>
      </c>
      <c r="AC29" s="132" t="str">
        <f t="shared" si="3"/>
        <v>-</v>
      </c>
      <c r="AD29" s="132" t="str">
        <f t="shared" si="4"/>
        <v>-</v>
      </c>
      <c r="AE29" s="132" t="str">
        <f t="shared" si="5"/>
        <v>-</v>
      </c>
      <c r="AF29" s="132" t="str">
        <f t="shared" si="6"/>
        <v>-</v>
      </c>
      <c r="AG29" s="136">
        <f>(SUMIFS(PriorQ4BalanceSheet!$J$2:$J$4968,PriorQ4BalanceSheet!$B$2:$B$4968,$A29,PriorQ4BalanceSheet!$I$2:$I$4968,"28150")-SUMIFS(BalanceSheetData!$J$2:$J$415,BalanceSheetData!$B$2:$B$415,$A29,BalanceSheetData!$I$2:$I$415,"28150"))+(SUMIFS(PriorQ4BalanceSheet!$J$2:$J$4968,PriorQ4BalanceSheet!$B$2:$B$4968,$A29,PriorQ4BalanceSheet!$I$2:$I$4968,"28151")-SUMIFS(BalanceSheetData!$J$2:$J$415,BalanceSheetData!$B$2:$B$415,$A29,BalanceSheetData!$I$2:$I$415,"28151"))+(SUMIFS(PriorQ4BalanceSheet!$J$2:$J$4968,PriorQ4BalanceSheet!$B$2:$B$4968,$A29,PriorQ4BalanceSheet!$I$2:$I$4968,"28152")-SUMIFS(BalanceSheetData!$J$2:$J$415,BalanceSheetData!$B$2:$B$415,$A29,BalanceSheetData!$I$2:$I$415,"28152"))+(SUMIFS(PriorQ4BalanceSheet!$J$2:$J$4968,PriorQ4BalanceSheet!$B$2:$B$4968,$A29,PriorQ4BalanceSheet!$I$2:$I$4968,"28153")-SUMIFS(BalanceSheetData!$J$2:$J$415,BalanceSheetData!$B$2:$B$415,$A29,BalanceSheetData!$I$2:$I$415,"28153"))+(SUMIFS(PriorQ4BalanceSheet!$J$2:$J$4968,PriorQ4BalanceSheet!$B$2:$B$4968,$A29,PriorQ4BalanceSheet!$I$2:$I$4968,"28155")-SUMIFS(BalanceSheetData!$J$2:$J$415,BalanceSheetData!$B$2:$B$415,$A29,BalanceSheetData!$I$2:$I$415,"28155"))+(SUMIFS(PriorQ4BalanceSheet!$J$2:$J$4968,PriorQ4BalanceSheet!$B$2:$B$4968,$A29,PriorQ4BalanceSheet!$I$2:$I$4968,"28156")-SUMIFS(BalanceSheetData!$J$2:$J$415,BalanceSheetData!$B$2:$B$415,$A29,BalanceSheetData!$I$2:$I$415,"28156"))+(SUMIFS(PriorQ4BalanceSheet!$J$2:$J$4968,PriorQ4BalanceSheet!$B$2:$B$4968,$A29,PriorQ4BalanceSheet!$I$2:$I$4968,"28157")-SUMIFS(BalanceSheetData!$J$2:$J$415,BalanceSheetData!$B$2:$B$415,$A29,BalanceSheetData!$I$2:$I$415,"28157"))+(SUMIFS(PriorQ4BalanceSheet!$J$2:$J$4968,PriorQ4BalanceSheet!$B$2:$B$4968,$A29,PriorQ4BalanceSheet!$I$2:$I$4968,"28158")-SUMIFS(BalanceSheetData!$J$2:$J$415,BalanceSheetData!$B$2:$B$415,$A29,BalanceSheetData!$I$2:$I$415,"28158"))+(SUMIFS(PriorQ4BalanceSheet!$J$2:$J$4968,PriorQ4BalanceSheet!$B$2:$B$4968,$A29,PriorQ4BalanceSheet!$I$2:$I$4968,"28200")-SUMIFS(BalanceSheetData!$J$2:$J$415,BalanceSheetData!$B$2:$B$415,$A29,BalanceSheetData!$I$2:$I$415,"28200"))+(SUMIFS(PriorQ4BalanceSheet!$J$2:$J$4968,PriorQ4BalanceSheet!$B$2:$B$4968,$A29,PriorQ4BalanceSheet!$I$2:$I$4968,"28201")-SUMIFS(BalanceSheetData!$J$2:$J$415,BalanceSheetData!$B$2:$B$415,$A29,BalanceSheetData!$I$2:$I$415,"28201"))+SUMIFS(IncomeStatementData!$J$2:$J$415,IncomeStatementData!$B$2:$B$415,$A29,IncomeStatementData!$I$2:$I$415,"62020")+SUMIFS(IncomeStatementData!$J$2:$J$415,IncomeStatementData!$B$2:$B$415,$A29,IncomeStatementData!$I$2:$I$415,"62021")+SUMIFS(IncomeStatementData!$J$2:$J$415,IncomeStatementData!$B$2:$B$415,$A29,IncomeStatementData!$I$2:$I$415,"62022")+SUMIFS(IncomeStatementData!$J$2:$J$415,IncomeStatementData!$B$2:$B$415,$A29,IncomeStatementData!$I$2:$I$415,"62400")</f>
        <v>0</v>
      </c>
      <c r="AH29" s="134" t="str">
        <f>IF((ISERROR(INDEX(ECRDCRMustPayDebtData!$E$2:$E29,MATCH(A29,ECRDCRMustPayDebtData!$B$2:$B29,0),)))/12*Occupancy!$B$65,"-",INDEX(ECRDCRMustPayDebtData!$E$2:$E29,MATCH(A29,ECRDCRMustPayDebtData!$B$2:$B29,0),)/12*Occupancy!$B$65)</f>
        <v>-</v>
      </c>
      <c r="AI29" s="136" t="str">
        <f>IF(ISERROR(INDEX(AnnualMustPayDebtData!$D$2:$D$75,MATCH(A29,AnnualMustPayDebtData!$E$2:$E$75,0),)),"-",INDEX(AnnualMustPayDebtData!$D$2:$D$75,MATCH(A29,AnnualMustPayDebtData!$E$2:$E$75,0),))</f>
        <v>-</v>
      </c>
      <c r="AJ29" s="134" t="str">
        <f>IF(ISERROR(IF(AG29="","",AG29/VLOOKUP(Occupancy!$B$65,Occupancy!$B$68:$B$79,1)*12/$C29)),"-",IF(AG29="","",AG29/VLOOKUP(Occupancy!$B$65,Occupancy!$B$68:$B$79,1)*12/$C29))</f>
        <v>-</v>
      </c>
      <c r="AK29" s="134" t="str">
        <f>IF(ISERROR(IF(AH29="","",AH29/VLOOKUP(Occupancy!$B$65,Occupancy!$B$68:$B$79,1)*12/$C29)),"-",IF(AH29="","",AH29/VLOOKUP(Occupancy!$B$65,Occupancy!$B$68:$B$79,1)*12/$C29))</f>
        <v>-</v>
      </c>
      <c r="AL29" s="133">
        <f>SUMIFS(PriorQ4BalanceSheet!$J$2:$J$4968,PriorQ4BalanceSheet!$B$2:$B$4968,$A29,PriorQ4BalanceSheet!$I$2:$I$4968,"10710")-SUMIFS(BalanceSheetData!$J$2:$J$415,BalanceSheetData!$B$2:$B$415,$A29,BalanceSheetData!$I$2:$I$415,"10710")</f>
        <v>0</v>
      </c>
      <c r="AM29" s="132" t="str">
        <f>IF(ISERROR(AN29/12*Occupancy!$B$65),"-",AN29/12*Occupancy!$B$65)</f>
        <v>-</v>
      </c>
      <c r="AN29" s="133" t="str">
        <f>IF(ISERROR(INDEX(ReserveData!$B$2:$B$2239,MATCH($A29,ReserveData!$A$2:$A$2250,0),0)),"-",INDEX(ReserveData!$B$2:$B2268,MATCH($A29,ReserveData!$A$2:$A$2250,0),0))</f>
        <v>-</v>
      </c>
      <c r="AO29" s="132" t="str">
        <f t="shared" si="7"/>
        <v>-</v>
      </c>
      <c r="AP29" s="132" t="str">
        <f t="shared" si="8"/>
        <v>-</v>
      </c>
      <c r="AQ29" s="136">
        <f>SUMIFS(IncomeStatementData!$J$2:$J$415,IncomeStatementData!$B$2:$B$415,$A29,IncomeStatementData!$I$2:$I$415,"59001")</f>
        <v>0</v>
      </c>
      <c r="AR29" s="134">
        <f>IF(ISERROR(AS29/12*Occupancy!$B$65),"-",AS29/12*Occupancy!$B$65)</f>
        <v>0</v>
      </c>
      <c r="AS29" s="136">
        <f>SUMIFS(AnnualFinancialData!$L$2:$L$6380,AnnualFinancialData!$B$2:$B$6380,$A29,AnnualFinancialData!$K$2:$K$6380,"59001")</f>
        <v>0</v>
      </c>
      <c r="AT29" s="134" t="str">
        <f>IF(ISERROR(IF(AQ29="","",AQ29/VLOOKUP(Occupancy!$B$65,Occupancy!$B$68:$B$79,1)*12/$C29)),"-",IF(AQ29="","",AQ29/VLOOKUP(Occupancy!$B$65,Occupancy!$B$68:$B$79,1)*12/$C29))</f>
        <v>-</v>
      </c>
      <c r="AU29" s="134" t="str">
        <f>IF(ISERROR(IF(AR29="","",AR29/VLOOKUP(Occupancy!$B$65,Occupancy!$B$68:$B$79,1)*12/$C29)),"-",IF(AR29="","",AR29/VLOOKUP(Occupancy!$B$65,Occupancy!$B$68:$B$79,1)*12/$C29))</f>
        <v>-</v>
      </c>
      <c r="AV29" s="133">
        <f>SUMIFS(IncomeStatementData!$J$2:$J$415,IncomeStatementData!$B$2:$B$415,$A29,IncomeStatementData!$I$2:$I$415,"66310")+SUMIFS(IncomeStatementData!$J$2:$J$415,IncomeStatementData!$B$2:$B$415,$A29,IncomeStatementData!$I$2:$I$415,"66202")</f>
        <v>0</v>
      </c>
      <c r="AW29" s="132">
        <f>IF(ISERROR(AX29/12*Occupancy!$B$65),"-",AX29/12*Occupancy!$B$65)</f>
        <v>0</v>
      </c>
      <c r="AX29" s="133">
        <f>SUMIFS(AnnualFinancialData!$L$2:$L$6380,AnnualFinancialData!$B$2:$B$6380,$A29,AnnualFinancialData!$K$2:$K$6380,"66310")+SUMIFS(AnnualFinancialData!$L$2:$L$6380,AnnualFinancialData!$B$2:$B$6380,$A29,AnnualFinancialData!$K$2:$K$6380,"66202")</f>
        <v>0</v>
      </c>
      <c r="AY29" s="132" t="str">
        <f>IF(ISERROR(IF(AV29="","",AV29/VLOOKUP(Occupancy!$B$65,Occupancy!$B$68:$B$79,1)*12/$C29)),"-",IF(AV29="","",AV29/VLOOKUP(Occupancy!$B$65,Occupancy!$B$68:$B$79,1)*12/$C29))</f>
        <v>-</v>
      </c>
      <c r="AZ29" s="132" t="str">
        <f>IF(ISERROR(IF(AW29="","",AW29/VLOOKUP(Occupancy!$B$65,Occupancy!$B$68:$B$79,1)*12/$C29)),"-",IF(AW29="","",AW29/VLOOKUP(Occupancy!$B$65,Occupancy!$B$68:$B$79,1)*12/$C29))</f>
        <v>-</v>
      </c>
      <c r="BA29" s="137" t="str">
        <f t="shared" si="9"/>
        <v>-</v>
      </c>
      <c r="BB29" s="137" t="str">
        <f t="shared" si="10"/>
        <v>-</v>
      </c>
      <c r="BC29" s="137" t="str">
        <f t="shared" si="11"/>
        <v>-</v>
      </c>
      <c r="BD29" s="137" t="str">
        <f t="shared" si="12"/>
        <v>-</v>
      </c>
      <c r="BE29" s="138" t="str">
        <f>IF(ISERROR(IF(BB29="","",BB29/VLOOKUP(Occupancy!$B$65,Occupancy!$B$68:$B$79,1)*12/$C29)),"-",IF(BB29="","",BB29/VLOOKUP(Occupancy!$B$65,Occupancy!$B$68:$B$79,1)*12/$C29))</f>
        <v>-</v>
      </c>
    </row>
    <row r="30" spans="1:57" s="95" customFormat="1" ht="12.75" x14ac:dyDescent="0.2">
      <c r="A30" s="219" t="s">
        <v>517</v>
      </c>
      <c r="B30" s="142" t="str">
        <f>IF(ISERROR(INDEX(ProjectTypeData!$F$2:$F$165,MATCH(Operating!$A30,ProjectTypeData!$B$2:$B$165,0),MATCH(Operating!B$9,ProjectTypeData!$F$1))),"-",INDEX(ProjectTypeData!$F$2:$F$165,MATCH(Operating!$A30,ProjectTypeData!$B$2:$B$165,0),MATCH(Operating!B$9,ProjectTypeData!$F$1)))</f>
        <v>Homes</v>
      </c>
      <c r="C30" s="126">
        <f>IF(ISERROR(INDEX(ProjectTypeData!$E$2:$E$165,MATCH(Operating!$A30,ProjectTypeData!$B$2:$B$165,0),MATCH(Operating!C$9,ProjectTypeData!$E$1))),"-",INDEX(ProjectTypeData!$E$2:$E$165,MATCH(Operating!$A30,ProjectTypeData!$B$2:$B$165,0),MATCH(Operating!C$9,ProjectTypeData!$E$1)))</f>
        <v>84</v>
      </c>
      <c r="D30" s="127" t="str">
        <f>IF(ISERROR(INDEX(ProjectTypeData!$D$2:$D$165,MATCH(Operating!$A30,ProjectTypeData!$B$2:$B$165,0),MATCH(Operating!D$9,ProjectTypeData!$D$1))),"-",INDEX(ProjectTypeData!$D$2:$D$165,MATCH(Operating!$A30,ProjectTypeData!$B$2:$B$165,0),MATCH(Operating!D$9,ProjectTypeData!$D$1)))</f>
        <v>Operations/Asset Management</v>
      </c>
      <c r="E30" s="115"/>
      <c r="F30" s="128">
        <f>SUMIFS(BalanceSheetData!$J$2:$J$415,BalanceSheetData!$B$2:$B$415,$A30,BalanceSheetData!$I$2:$I$415,"10000")</f>
        <v>0</v>
      </c>
      <c r="G30" s="128">
        <f>SUMIFS(BalanceSheetData!$J$2:$J$415,BalanceSheetData!$B$2:$B$415,$A30,BalanceSheetData!$I$2:$I$415,"10710")</f>
        <v>0</v>
      </c>
      <c r="H30" s="128">
        <f>SUMIFS(BalanceSheetData!$J$2:$J$415,BalanceSheetData!$B$2:$B$415,$A30,BalanceSheetData!$I$2:$I$415,"10700")</f>
        <v>0</v>
      </c>
      <c r="I30" s="129">
        <f>SUMIFS(BalanceSheetData!$J$2:$J$415,BalanceSheetData!$B$2:$B$415,$A30,BalanceSheetData!$I$2:$I$415,"10715")+SUMIFS(BalanceSheetData!$J$2:$J$415,BalanceSheetData!$B$2:$B$415,$A30,BalanceSheetData!$I$2:$I$415,"10720")+SUMIFS(BalanceSheetData!$J$2:$J$415,BalanceSheetData!$B$2:$B$415,$A30,BalanceSheetData!$I$2:$I$415,"19300")</f>
        <v>0</v>
      </c>
      <c r="J30" s="130">
        <f t="shared" si="0"/>
        <v>0</v>
      </c>
      <c r="K30" s="216">
        <f>IF(ISERROR(INDEX(Occupancy!$B$57:$FL$57,1,MATCH(A30,Occupancy!$B$4:$FL$4,0))),"-",INDEX(Occupancy!$B$57:$FL$57,1,MATCH(A30,Occupancy!$B$4:$FL$4,0)))</f>
        <v>0.59543846153846158</v>
      </c>
      <c r="L30" s="216">
        <f>IF(ISERROR(INDEX(Occupancy!$B$17:$FL$17,1,MATCH(A30,Occupancy!$B$4:$FL$4,0))),"-",INDEX(Occupancy!$B$17:$FL$17,1,MATCH(A30,Occupancy!$B$4:$FL$4,0)))</f>
        <v>0.4415</v>
      </c>
      <c r="M30" s="113"/>
      <c r="N30" s="113"/>
      <c r="O30" s="113"/>
      <c r="P30" s="119"/>
      <c r="Q30" s="131">
        <f>SUMIFS(IncomeStatementData!$J$2:$J$415,IncomeStatementData!$B$2:$B$415,$A30,IncomeStatementData!$I$2:$I$415,"45001")+SUMIFS(IncomeStatementData!$J$2:$J$415,IncomeStatementData!$B$2:$B$415,$A30,IncomeStatementData!$I$2:$I$415,"45100")+SUMIFS(IncomeStatementData!$J$2:$J$415,IncomeStatementData!$B$2:$B$415,$A30,IncomeStatementData!$I$2:$I$415,"49000")+SUMIFS(IncomeStatementData!$J$2:$J$415,IncomeStatementData!$B$2:$B$415,$A30,IncomeStatementData!$I$2:$I$415,"45200")+SUMIFS(IncomeStatementData!$J$2:$J$415,IncomeStatementData!$B$2:$B$415,$A30,IncomeStatementData!$I$2:$I$415,"45400")+SUMIFS(IncomeStatementData!$J$2:$J$415,IncomeStatementData!$B$2:$B$415,$A30,IncomeStatementData!$I$2:$I$415,"45500")+SUMIFS(IncomeStatementData!$J$2:$J$415,IncomeStatementData!$B$2:$B$415,$A30,IncomeStatementData!$I$2:$I$415,"44100")+SUMIFS(IncomeStatementData!$J$2:$J$415,IncomeStatementData!$B$2:$B$415,$A30,IncomeStatementData!$I$2:$I$415,"42200")</f>
        <v>0</v>
      </c>
      <c r="R30" s="132">
        <f>IF(ISERROR(S30/12*Occupancy!$B$65),"-",S30/12*Occupancy!$B$65)</f>
        <v>0</v>
      </c>
      <c r="S30" s="133">
        <f>SUMIFS(AnnualFinancialData!$L$2:$L$6380,AnnualFinancialData!$B$2:$B$6380,$A30,AnnualFinancialData!$K$2:$K$6380,"45001")+SUMIFS(AnnualFinancialData!$L$2:$L$6380,AnnualFinancialData!$B$2:$B$6380,$A30,AnnualFinancialData!$K$2:$K$6380,"45100")+SUMIFS(AnnualFinancialData!$L$2:$L$6380,AnnualFinancialData!$B$2:$B$6380,$A30,AnnualFinancialData!$K$2:$K$6380,"49000")+SUMIFS(AnnualFinancialData!$L$2:$L$6380,AnnualFinancialData!$B$2:$B$6380,$A30,AnnualFinancialData!$K$2:$K$6380,"45200")+SUMIFS(AnnualFinancialData!$L$2:$L$6380,AnnualFinancialData!$B$2:$B$6380,$A30,AnnualFinancialData!$K$2:$K$6380,"45400")+SUMIFS(AnnualFinancialData!$L$2:$L$6380,AnnualFinancialData!$B$2:$B$6380,$A30,AnnualFinancialData!$K$2:$K$6380,"45500")+SUMIFS(AnnualFinancialData!$L$2:$L$6380,AnnualFinancialData!$B$2:$B$6380,$A30,AnnualFinancialData!$K$2:$K$6380,"44100")+SUMIFS(AnnualFinancialData!$L$2:$L$6380,AnnualFinancialData!$B$2:$B$6380,$A30,AnnualFinancialData!$K$2:$K$6380,"42200")</f>
        <v>0</v>
      </c>
      <c r="T30" s="132">
        <f>IF(ISERROR(IF(Q30="","",Q30/VLOOKUP(Occupancy!$B$65,Occupancy!$B$68:$B$79,1)*12/$C30)),"-",IF(Q30="","",Q30/VLOOKUP(Occupancy!$B$65,Occupancy!$B$68:$B$79,1)*12/$C30))</f>
        <v>0</v>
      </c>
      <c r="U30" s="132">
        <f>IF(ISERROR(IF(R30="","",R30/VLOOKUP(Occupancy!$B$65,Occupancy!$B$68:$B$79,1)*12/$C30)),"-",IF(R30="","",R30/VLOOKUP(Occupancy!$B$65,Occupancy!$B$68:$B$79,1)*12/$C30))</f>
        <v>0</v>
      </c>
      <c r="V30" s="134" t="str">
        <f>IF(ISERROR(INDEX(IncomeStatementData!$P$2:$P$415,MATCH(A30,IncomeStatementData!$B$2:$B$415,0),)),"-",INDEX(IncomeStatementData!$P$2:$P$415,MATCH(A30,IncomeStatementData!$B$2:$B$415,0),))</f>
        <v>-</v>
      </c>
      <c r="W30" s="134" t="str">
        <f>IF(ISERROR(X30/12*Occupancy!$B$65),"-",X30/12*Occupancy!$B$65)</f>
        <v>-</v>
      </c>
      <c r="X30" s="134" t="str">
        <f>IF(ISERROR(INDEX(AnnualFinancialData!$R$2:$R$6380,MATCH(A30,AnnualFinancialData!$B$2:$B$6380,0),)),"-",INDEX(AnnualFinancialData!$R$2:$R$6380,MATCH(A30,AnnualFinancialData!$B$2:$B$6380,0),))</f>
        <v>-</v>
      </c>
      <c r="Y30" s="134" t="str">
        <f>IF(ISERROR(IF(V30="","",V30/VLOOKUP(Occupancy!$B$65,Occupancy!$B$68:$B$79,1)*12/$C30)),"-",IF(V30="","",V30/VLOOKUP(Occupancy!$B$65,Occupancy!$B$68:$B$79,1)*12/$C30))</f>
        <v>-</v>
      </c>
      <c r="Z30" s="134" t="str">
        <f>IF(ISERROR(IF(W30="","",W30/VLOOKUP(Occupancy!$B$65,Occupancy!$B$68:$B$79,1)*12/$C30)),"-",IF(W30="","",W30/VLOOKUP(Occupancy!$B$65,Occupancy!$B$68:$B$79,1)*12/$C30))</f>
        <v>-</v>
      </c>
      <c r="AA30" s="135" t="str">
        <f t="shared" si="1"/>
        <v>-</v>
      </c>
      <c r="AB30" s="132" t="str">
        <f t="shared" si="2"/>
        <v>-</v>
      </c>
      <c r="AC30" s="132" t="str">
        <f t="shared" si="3"/>
        <v>-</v>
      </c>
      <c r="AD30" s="132" t="str">
        <f t="shared" si="4"/>
        <v>-</v>
      </c>
      <c r="AE30" s="132" t="str">
        <f t="shared" si="5"/>
        <v>-</v>
      </c>
      <c r="AF30" s="132" t="str">
        <f t="shared" si="6"/>
        <v>-</v>
      </c>
      <c r="AG30" s="136">
        <f>(SUMIFS(PriorQ4BalanceSheet!$J$2:$J$4968,PriorQ4BalanceSheet!$B$2:$B$4968,$A30,PriorQ4BalanceSheet!$I$2:$I$4968,"28150")-SUMIFS(BalanceSheetData!$J$2:$J$415,BalanceSheetData!$B$2:$B$415,$A30,BalanceSheetData!$I$2:$I$415,"28150"))+(SUMIFS(PriorQ4BalanceSheet!$J$2:$J$4968,PriorQ4BalanceSheet!$B$2:$B$4968,$A30,PriorQ4BalanceSheet!$I$2:$I$4968,"28151")-SUMIFS(BalanceSheetData!$J$2:$J$415,BalanceSheetData!$B$2:$B$415,$A30,BalanceSheetData!$I$2:$I$415,"28151"))+(SUMIFS(PriorQ4BalanceSheet!$J$2:$J$4968,PriorQ4BalanceSheet!$B$2:$B$4968,$A30,PriorQ4BalanceSheet!$I$2:$I$4968,"28152")-SUMIFS(BalanceSheetData!$J$2:$J$415,BalanceSheetData!$B$2:$B$415,$A30,BalanceSheetData!$I$2:$I$415,"28152"))+(SUMIFS(PriorQ4BalanceSheet!$J$2:$J$4968,PriorQ4BalanceSheet!$B$2:$B$4968,$A30,PriorQ4BalanceSheet!$I$2:$I$4968,"28153")-SUMIFS(BalanceSheetData!$J$2:$J$415,BalanceSheetData!$B$2:$B$415,$A30,BalanceSheetData!$I$2:$I$415,"28153"))+(SUMIFS(PriorQ4BalanceSheet!$J$2:$J$4968,PriorQ4BalanceSheet!$B$2:$B$4968,$A30,PriorQ4BalanceSheet!$I$2:$I$4968,"28155")-SUMIFS(BalanceSheetData!$J$2:$J$415,BalanceSheetData!$B$2:$B$415,$A30,BalanceSheetData!$I$2:$I$415,"28155"))+(SUMIFS(PriorQ4BalanceSheet!$J$2:$J$4968,PriorQ4BalanceSheet!$B$2:$B$4968,$A30,PriorQ4BalanceSheet!$I$2:$I$4968,"28156")-SUMIFS(BalanceSheetData!$J$2:$J$415,BalanceSheetData!$B$2:$B$415,$A30,BalanceSheetData!$I$2:$I$415,"28156"))+(SUMIFS(PriorQ4BalanceSheet!$J$2:$J$4968,PriorQ4BalanceSheet!$B$2:$B$4968,$A30,PriorQ4BalanceSheet!$I$2:$I$4968,"28157")-SUMIFS(BalanceSheetData!$J$2:$J$415,BalanceSheetData!$B$2:$B$415,$A30,BalanceSheetData!$I$2:$I$415,"28157"))+(SUMIFS(PriorQ4BalanceSheet!$J$2:$J$4968,PriorQ4BalanceSheet!$B$2:$B$4968,$A30,PriorQ4BalanceSheet!$I$2:$I$4968,"28158")-SUMIFS(BalanceSheetData!$J$2:$J$415,BalanceSheetData!$B$2:$B$415,$A30,BalanceSheetData!$I$2:$I$415,"28158"))+(SUMIFS(PriorQ4BalanceSheet!$J$2:$J$4968,PriorQ4BalanceSheet!$B$2:$B$4968,$A30,PriorQ4BalanceSheet!$I$2:$I$4968,"28200")-SUMIFS(BalanceSheetData!$J$2:$J$415,BalanceSheetData!$B$2:$B$415,$A30,BalanceSheetData!$I$2:$I$415,"28200"))+(SUMIFS(PriorQ4BalanceSheet!$J$2:$J$4968,PriorQ4BalanceSheet!$B$2:$B$4968,$A30,PriorQ4BalanceSheet!$I$2:$I$4968,"28201")-SUMIFS(BalanceSheetData!$J$2:$J$415,BalanceSheetData!$B$2:$B$415,$A30,BalanceSheetData!$I$2:$I$415,"28201"))+SUMIFS(IncomeStatementData!$J$2:$J$415,IncomeStatementData!$B$2:$B$415,$A30,IncomeStatementData!$I$2:$I$415,"62020")+SUMIFS(IncomeStatementData!$J$2:$J$415,IncomeStatementData!$B$2:$B$415,$A30,IncomeStatementData!$I$2:$I$415,"62021")+SUMIFS(IncomeStatementData!$J$2:$J$415,IncomeStatementData!$B$2:$B$415,$A30,IncomeStatementData!$I$2:$I$415,"62022")+SUMIFS(IncomeStatementData!$J$2:$J$415,IncomeStatementData!$B$2:$B$415,$A30,IncomeStatementData!$I$2:$I$415,"62400")</f>
        <v>0</v>
      </c>
      <c r="AH30" s="134" t="str">
        <f>IF((ISERROR(INDEX(ECRDCRMustPayDebtData!$E$2:$E30,MATCH(A30,ECRDCRMustPayDebtData!$B$2:$B30,0),)))/12*Occupancy!$B$65,"-",INDEX(ECRDCRMustPayDebtData!$E$2:$E30,MATCH(A30,ECRDCRMustPayDebtData!$B$2:$B30,0),)/12*Occupancy!$B$65)</f>
        <v>-</v>
      </c>
      <c r="AI30" s="136">
        <f>IF(ISERROR(INDEX(AnnualMustPayDebtData!$D$2:$D$75,MATCH(A30,AnnualMustPayDebtData!$E$2:$E$75,0),)),"-",INDEX(AnnualMustPayDebtData!$D$2:$D$75,MATCH(A30,AnnualMustPayDebtData!$E$2:$E$75,0),))</f>
        <v>14690</v>
      </c>
      <c r="AJ30" s="134">
        <f>IF(ISERROR(IF(AG30="","",AG30/VLOOKUP(Occupancy!$B$65,Occupancy!$B$68:$B$79,1)*12/$C30)),"-",IF(AG30="","",AG30/VLOOKUP(Occupancy!$B$65,Occupancy!$B$68:$B$79,1)*12/$C30))</f>
        <v>0</v>
      </c>
      <c r="AK30" s="134" t="str">
        <f>IF(ISERROR(IF(AH30="","",AH30/VLOOKUP(Occupancy!$B$65,Occupancy!$B$68:$B$79,1)*12/$C30)),"-",IF(AH30="","",AH30/VLOOKUP(Occupancy!$B$65,Occupancy!$B$68:$B$79,1)*12/$C30))</f>
        <v>-</v>
      </c>
      <c r="AL30" s="133">
        <f>SUMIFS(PriorQ4BalanceSheet!$J$2:$J$4968,PriorQ4BalanceSheet!$B$2:$B$4968,$A30,PriorQ4BalanceSheet!$I$2:$I$4968,"10710")-SUMIFS(BalanceSheetData!$J$2:$J$415,BalanceSheetData!$B$2:$B$415,$A30,BalanceSheetData!$I$2:$I$415,"10710")</f>
        <v>0</v>
      </c>
      <c r="AM30" s="132">
        <f>IF(ISERROR(AN30/12*Occupancy!$B$65),"-",AN30/12*Occupancy!$B$65)</f>
        <v>21000</v>
      </c>
      <c r="AN30" s="133">
        <f>IF(ISERROR(INDEX(ReserveData!$B$2:$B$2239,MATCH($A30,ReserveData!$A$2:$A$2250,0),0)),"-",INDEX(ReserveData!$B$2:$B2269,MATCH($A30,ReserveData!$A$2:$A$2250,0),0))</f>
        <v>42000</v>
      </c>
      <c r="AO30" s="132" t="str">
        <f t="shared" si="7"/>
        <v>-</v>
      </c>
      <c r="AP30" s="132">
        <f t="shared" si="8"/>
        <v>0</v>
      </c>
      <c r="AQ30" s="136">
        <f>SUMIFS(IncomeStatementData!$J$2:$J$415,IncomeStatementData!$B$2:$B$415,$A30,IncomeStatementData!$I$2:$I$415,"59001")</f>
        <v>0</v>
      </c>
      <c r="AR30" s="134">
        <f>IF(ISERROR(AS30/12*Occupancy!$B$65),"-",AS30/12*Occupancy!$B$65)</f>
        <v>0</v>
      </c>
      <c r="AS30" s="136">
        <f>SUMIFS(AnnualFinancialData!$L$2:$L$6380,AnnualFinancialData!$B$2:$B$6380,$A30,AnnualFinancialData!$K$2:$K$6380,"59001")</f>
        <v>0</v>
      </c>
      <c r="AT30" s="134">
        <f>IF(ISERROR(IF(AQ30="","",AQ30/VLOOKUP(Occupancy!$B$65,Occupancy!$B$68:$B$79,1)*12/$C30)),"-",IF(AQ30="","",AQ30/VLOOKUP(Occupancy!$B$65,Occupancy!$B$68:$B$79,1)*12/$C30))</f>
        <v>0</v>
      </c>
      <c r="AU30" s="134">
        <f>IF(ISERROR(IF(AR30="","",AR30/VLOOKUP(Occupancy!$B$65,Occupancy!$B$68:$B$79,1)*12/$C30)),"-",IF(AR30="","",AR30/VLOOKUP(Occupancy!$B$65,Occupancy!$B$68:$B$79,1)*12/$C30))</f>
        <v>0</v>
      </c>
      <c r="AV30" s="133">
        <f>SUMIFS(IncomeStatementData!$J$2:$J$415,IncomeStatementData!$B$2:$B$415,$A30,IncomeStatementData!$I$2:$I$415,"66310")+SUMIFS(IncomeStatementData!$J$2:$J$415,IncomeStatementData!$B$2:$B$415,$A30,IncomeStatementData!$I$2:$I$415,"66202")</f>
        <v>0</v>
      </c>
      <c r="AW30" s="132">
        <f>IF(ISERROR(AX30/12*Occupancy!$B$65),"-",AX30/12*Occupancy!$B$65)</f>
        <v>0</v>
      </c>
      <c r="AX30" s="133">
        <f>SUMIFS(AnnualFinancialData!$L$2:$L$6380,AnnualFinancialData!$B$2:$B$6380,$A30,AnnualFinancialData!$K$2:$K$6380,"66310")+SUMIFS(AnnualFinancialData!$L$2:$L$6380,AnnualFinancialData!$B$2:$B$6380,$A30,AnnualFinancialData!$K$2:$K$6380,"66202")</f>
        <v>0</v>
      </c>
      <c r="AY30" s="132">
        <f>IF(ISERROR(IF(AV30="","",AV30/VLOOKUP(Occupancy!$B$65,Occupancy!$B$68:$B$79,1)*12/$C30)),"-",IF(AV30="","",AV30/VLOOKUP(Occupancy!$B$65,Occupancy!$B$68:$B$79,1)*12/$C30))</f>
        <v>0</v>
      </c>
      <c r="AZ30" s="132">
        <f>IF(ISERROR(IF(AW30="","",AW30/VLOOKUP(Occupancy!$B$65,Occupancy!$B$68:$B$79,1)*12/$C30)),"-",IF(AW30="","",AW30/VLOOKUP(Occupancy!$B$65,Occupancy!$B$68:$B$79,1)*12/$C30))</f>
        <v>0</v>
      </c>
      <c r="BA30" s="137" t="str">
        <f t="shared" si="9"/>
        <v>-</v>
      </c>
      <c r="BB30" s="137" t="str">
        <f t="shared" si="10"/>
        <v>-</v>
      </c>
      <c r="BC30" s="137" t="str">
        <f t="shared" si="11"/>
        <v>-</v>
      </c>
      <c r="BD30" s="137" t="str">
        <f t="shared" si="12"/>
        <v>-</v>
      </c>
      <c r="BE30" s="138" t="str">
        <f>IF(ISERROR(IF(BB30="","",BB30/VLOOKUP(Occupancy!$B$65,Occupancy!$B$68:$B$79,1)*12/$C30)),"-",IF(BB30="","",BB30/VLOOKUP(Occupancy!$B$65,Occupancy!$B$68:$B$79,1)*12/$C30))</f>
        <v>-</v>
      </c>
    </row>
    <row r="31" spans="1:57" s="95" customFormat="1" ht="12.75" x14ac:dyDescent="0.2">
      <c r="A31" s="219" t="s">
        <v>519</v>
      </c>
      <c r="B31" s="142" t="str">
        <f>IF(ISERROR(INDEX(ProjectTypeData!$F$2:$F$165,MATCH(Operating!$A31,ProjectTypeData!$B$2:$B$165,0),MATCH(Operating!B$9,ProjectTypeData!$F$1))),"-",INDEX(ProjectTypeData!$F$2:$F$165,MATCH(Operating!$A31,ProjectTypeData!$B$2:$B$165,0),MATCH(Operating!B$9,ProjectTypeData!$F$1)))</f>
        <v>Homes</v>
      </c>
      <c r="C31" s="126">
        <f>IF(ISERROR(INDEX(ProjectTypeData!$E$2:$E$165,MATCH(Operating!$A31,ProjectTypeData!$B$2:$B$165,0),MATCH(Operating!C$9,ProjectTypeData!$E$1))),"-",INDEX(ProjectTypeData!$E$2:$E$165,MATCH(Operating!$A31,ProjectTypeData!$B$2:$B$165,0),MATCH(Operating!C$9,ProjectTypeData!$E$1)))</f>
        <v>109</v>
      </c>
      <c r="D31" s="127" t="str">
        <f>IF(ISERROR(INDEX(ProjectTypeData!$D$2:$D$165,MATCH(Operating!$A31,ProjectTypeData!$B$2:$B$165,0),MATCH(Operating!D$9,ProjectTypeData!$D$1))),"-",INDEX(ProjectTypeData!$D$2:$D$165,MATCH(Operating!$A31,ProjectTypeData!$B$2:$B$165,0),MATCH(Operating!D$9,ProjectTypeData!$D$1)))</f>
        <v>Operations/Asset Management</v>
      </c>
      <c r="E31" s="115"/>
      <c r="F31" s="128">
        <f>SUMIFS(BalanceSheetData!$J$2:$J$415,BalanceSheetData!$B$2:$B$415,$A31,BalanceSheetData!$I$2:$I$415,"10000")</f>
        <v>0</v>
      </c>
      <c r="G31" s="128">
        <f>SUMIFS(BalanceSheetData!$J$2:$J$415,BalanceSheetData!$B$2:$B$415,$A31,BalanceSheetData!$I$2:$I$415,"10710")</f>
        <v>0</v>
      </c>
      <c r="H31" s="128">
        <f>SUMIFS(BalanceSheetData!$J$2:$J$415,BalanceSheetData!$B$2:$B$415,$A31,BalanceSheetData!$I$2:$I$415,"10700")</f>
        <v>0</v>
      </c>
      <c r="I31" s="129">
        <f>SUMIFS(BalanceSheetData!$J$2:$J$415,BalanceSheetData!$B$2:$B$415,$A31,BalanceSheetData!$I$2:$I$415,"10715")+SUMIFS(BalanceSheetData!$J$2:$J$415,BalanceSheetData!$B$2:$B$415,$A31,BalanceSheetData!$I$2:$I$415,"10720")+SUMIFS(BalanceSheetData!$J$2:$J$415,BalanceSheetData!$B$2:$B$415,$A31,BalanceSheetData!$I$2:$I$415,"19300")</f>
        <v>0</v>
      </c>
      <c r="J31" s="130">
        <f t="shared" si="0"/>
        <v>0</v>
      </c>
      <c r="K31" s="216">
        <f>IF(ISERROR(INDEX(Occupancy!$B$57:$FL$57,1,MATCH(A31,Occupancy!$B$4:$FL$4,0))),"-",INDEX(Occupancy!$B$57:$FL$57,1,MATCH(A31,Occupancy!$B$4:$FL$4,0)))</f>
        <v>0.58879230769230773</v>
      </c>
      <c r="L31" s="216">
        <f>IF(ISERROR(INDEX(Occupancy!$B$17:$FL$17,1,MATCH(A31,Occupancy!$B$4:$FL$4,0))),"-",INDEX(Occupancy!$B$17:$FL$17,1,MATCH(A31,Occupancy!$B$4:$FL$4,0)))</f>
        <v>0.4481</v>
      </c>
      <c r="M31" s="113"/>
      <c r="N31" s="113"/>
      <c r="O31" s="113"/>
      <c r="P31" s="119"/>
      <c r="Q31" s="131">
        <f>SUMIFS(IncomeStatementData!$J$2:$J$415,IncomeStatementData!$B$2:$B$415,$A31,IncomeStatementData!$I$2:$I$415,"45001")+SUMIFS(IncomeStatementData!$J$2:$J$415,IncomeStatementData!$B$2:$B$415,$A31,IncomeStatementData!$I$2:$I$415,"45100")+SUMIFS(IncomeStatementData!$J$2:$J$415,IncomeStatementData!$B$2:$B$415,$A31,IncomeStatementData!$I$2:$I$415,"49000")+SUMIFS(IncomeStatementData!$J$2:$J$415,IncomeStatementData!$B$2:$B$415,$A31,IncomeStatementData!$I$2:$I$415,"45200")+SUMIFS(IncomeStatementData!$J$2:$J$415,IncomeStatementData!$B$2:$B$415,$A31,IncomeStatementData!$I$2:$I$415,"45400")+SUMIFS(IncomeStatementData!$J$2:$J$415,IncomeStatementData!$B$2:$B$415,$A31,IncomeStatementData!$I$2:$I$415,"45500")+SUMIFS(IncomeStatementData!$J$2:$J$415,IncomeStatementData!$B$2:$B$415,$A31,IncomeStatementData!$I$2:$I$415,"44100")+SUMIFS(IncomeStatementData!$J$2:$J$415,IncomeStatementData!$B$2:$B$415,$A31,IncomeStatementData!$I$2:$I$415,"42200")</f>
        <v>0</v>
      </c>
      <c r="R31" s="132">
        <f>IF(ISERROR(S31/12*Occupancy!$B$65),"-",S31/12*Occupancy!$B$65)</f>
        <v>0</v>
      </c>
      <c r="S31" s="133">
        <f>SUMIFS(AnnualFinancialData!$L$2:$L$6380,AnnualFinancialData!$B$2:$B$6380,$A31,AnnualFinancialData!$K$2:$K$6380,"45001")+SUMIFS(AnnualFinancialData!$L$2:$L$6380,AnnualFinancialData!$B$2:$B$6380,$A31,AnnualFinancialData!$K$2:$K$6380,"45100")+SUMIFS(AnnualFinancialData!$L$2:$L$6380,AnnualFinancialData!$B$2:$B$6380,$A31,AnnualFinancialData!$K$2:$K$6380,"49000")+SUMIFS(AnnualFinancialData!$L$2:$L$6380,AnnualFinancialData!$B$2:$B$6380,$A31,AnnualFinancialData!$K$2:$K$6380,"45200")+SUMIFS(AnnualFinancialData!$L$2:$L$6380,AnnualFinancialData!$B$2:$B$6380,$A31,AnnualFinancialData!$K$2:$K$6380,"45400")+SUMIFS(AnnualFinancialData!$L$2:$L$6380,AnnualFinancialData!$B$2:$B$6380,$A31,AnnualFinancialData!$K$2:$K$6380,"45500")+SUMIFS(AnnualFinancialData!$L$2:$L$6380,AnnualFinancialData!$B$2:$B$6380,$A31,AnnualFinancialData!$K$2:$K$6380,"44100")+SUMIFS(AnnualFinancialData!$L$2:$L$6380,AnnualFinancialData!$B$2:$B$6380,$A31,AnnualFinancialData!$K$2:$K$6380,"42200")</f>
        <v>0</v>
      </c>
      <c r="T31" s="132">
        <f>IF(ISERROR(IF(Q31="","",Q31/VLOOKUP(Occupancy!$B$65,Occupancy!$B$68:$B$79,1)*12/$C31)),"-",IF(Q31="","",Q31/VLOOKUP(Occupancy!$B$65,Occupancy!$B$68:$B$79,1)*12/$C31))</f>
        <v>0</v>
      </c>
      <c r="U31" s="132">
        <f>IF(ISERROR(IF(R31="","",R31/VLOOKUP(Occupancy!$B$65,Occupancy!$B$68:$B$79,1)*12/$C31)),"-",IF(R31="","",R31/VLOOKUP(Occupancy!$B$65,Occupancy!$B$68:$B$79,1)*12/$C31))</f>
        <v>0</v>
      </c>
      <c r="V31" s="134" t="str">
        <f>IF(ISERROR(INDEX(IncomeStatementData!$P$2:$P$415,MATCH(A31,IncomeStatementData!$B$2:$B$415,0),)),"-",INDEX(IncomeStatementData!$P$2:$P$415,MATCH(A31,IncomeStatementData!$B$2:$B$415,0),))</f>
        <v>-</v>
      </c>
      <c r="W31" s="134" t="str">
        <f>IF(ISERROR(X31/12*Occupancy!$B$65),"-",X31/12*Occupancy!$B$65)</f>
        <v>-</v>
      </c>
      <c r="X31" s="134" t="str">
        <f>IF(ISERROR(INDEX(AnnualFinancialData!$R$2:$R$6380,MATCH(A31,AnnualFinancialData!$B$2:$B$6380,0),)),"-",INDEX(AnnualFinancialData!$R$2:$R$6380,MATCH(A31,AnnualFinancialData!$B$2:$B$6380,0),))</f>
        <v>-</v>
      </c>
      <c r="Y31" s="134" t="str">
        <f>IF(ISERROR(IF(V31="","",V31/VLOOKUP(Occupancy!$B$65,Occupancy!$B$68:$B$79,1)*12/$C31)),"-",IF(V31="","",V31/VLOOKUP(Occupancy!$B$65,Occupancy!$B$68:$B$79,1)*12/$C31))</f>
        <v>-</v>
      </c>
      <c r="Z31" s="134" t="str">
        <f>IF(ISERROR(IF(W31="","",W31/VLOOKUP(Occupancy!$B$65,Occupancy!$B$68:$B$79,1)*12/$C31)),"-",IF(W31="","",W31/VLOOKUP(Occupancy!$B$65,Occupancy!$B$68:$B$79,1)*12/$C31))</f>
        <v>-</v>
      </c>
      <c r="AA31" s="135" t="str">
        <f t="shared" si="1"/>
        <v>-</v>
      </c>
      <c r="AB31" s="132" t="str">
        <f t="shared" si="2"/>
        <v>-</v>
      </c>
      <c r="AC31" s="132" t="str">
        <f t="shared" si="3"/>
        <v>-</v>
      </c>
      <c r="AD31" s="132" t="str">
        <f t="shared" si="4"/>
        <v>-</v>
      </c>
      <c r="AE31" s="132" t="str">
        <f t="shared" si="5"/>
        <v>-</v>
      </c>
      <c r="AF31" s="132" t="str">
        <f t="shared" si="6"/>
        <v>-</v>
      </c>
      <c r="AG31" s="136">
        <f>(SUMIFS(PriorQ4BalanceSheet!$J$2:$J$4968,PriorQ4BalanceSheet!$B$2:$B$4968,$A31,PriorQ4BalanceSheet!$I$2:$I$4968,"28150")-SUMIFS(BalanceSheetData!$J$2:$J$415,BalanceSheetData!$B$2:$B$415,$A31,BalanceSheetData!$I$2:$I$415,"28150"))+(SUMIFS(PriorQ4BalanceSheet!$J$2:$J$4968,PriorQ4BalanceSheet!$B$2:$B$4968,$A31,PriorQ4BalanceSheet!$I$2:$I$4968,"28151")-SUMIFS(BalanceSheetData!$J$2:$J$415,BalanceSheetData!$B$2:$B$415,$A31,BalanceSheetData!$I$2:$I$415,"28151"))+(SUMIFS(PriorQ4BalanceSheet!$J$2:$J$4968,PriorQ4BalanceSheet!$B$2:$B$4968,$A31,PriorQ4BalanceSheet!$I$2:$I$4968,"28152")-SUMIFS(BalanceSheetData!$J$2:$J$415,BalanceSheetData!$B$2:$B$415,$A31,BalanceSheetData!$I$2:$I$415,"28152"))+(SUMIFS(PriorQ4BalanceSheet!$J$2:$J$4968,PriorQ4BalanceSheet!$B$2:$B$4968,$A31,PriorQ4BalanceSheet!$I$2:$I$4968,"28153")-SUMIFS(BalanceSheetData!$J$2:$J$415,BalanceSheetData!$B$2:$B$415,$A31,BalanceSheetData!$I$2:$I$415,"28153"))+(SUMIFS(PriorQ4BalanceSheet!$J$2:$J$4968,PriorQ4BalanceSheet!$B$2:$B$4968,$A31,PriorQ4BalanceSheet!$I$2:$I$4968,"28155")-SUMIFS(BalanceSheetData!$J$2:$J$415,BalanceSheetData!$B$2:$B$415,$A31,BalanceSheetData!$I$2:$I$415,"28155"))+(SUMIFS(PriorQ4BalanceSheet!$J$2:$J$4968,PriorQ4BalanceSheet!$B$2:$B$4968,$A31,PriorQ4BalanceSheet!$I$2:$I$4968,"28156")-SUMIFS(BalanceSheetData!$J$2:$J$415,BalanceSheetData!$B$2:$B$415,$A31,BalanceSheetData!$I$2:$I$415,"28156"))+(SUMIFS(PriorQ4BalanceSheet!$J$2:$J$4968,PriorQ4BalanceSheet!$B$2:$B$4968,$A31,PriorQ4BalanceSheet!$I$2:$I$4968,"28157")-SUMIFS(BalanceSheetData!$J$2:$J$415,BalanceSheetData!$B$2:$B$415,$A31,BalanceSheetData!$I$2:$I$415,"28157"))+(SUMIFS(PriorQ4BalanceSheet!$J$2:$J$4968,PriorQ4BalanceSheet!$B$2:$B$4968,$A31,PriorQ4BalanceSheet!$I$2:$I$4968,"28158")-SUMIFS(BalanceSheetData!$J$2:$J$415,BalanceSheetData!$B$2:$B$415,$A31,BalanceSheetData!$I$2:$I$415,"28158"))+(SUMIFS(PriorQ4BalanceSheet!$J$2:$J$4968,PriorQ4BalanceSheet!$B$2:$B$4968,$A31,PriorQ4BalanceSheet!$I$2:$I$4968,"28200")-SUMIFS(BalanceSheetData!$J$2:$J$415,BalanceSheetData!$B$2:$B$415,$A31,BalanceSheetData!$I$2:$I$415,"28200"))+(SUMIFS(PriorQ4BalanceSheet!$J$2:$J$4968,PriorQ4BalanceSheet!$B$2:$B$4968,$A31,PriorQ4BalanceSheet!$I$2:$I$4968,"28201")-SUMIFS(BalanceSheetData!$J$2:$J$415,BalanceSheetData!$B$2:$B$415,$A31,BalanceSheetData!$I$2:$I$415,"28201"))+SUMIFS(IncomeStatementData!$J$2:$J$415,IncomeStatementData!$B$2:$B$415,$A31,IncomeStatementData!$I$2:$I$415,"62020")+SUMIFS(IncomeStatementData!$J$2:$J$415,IncomeStatementData!$B$2:$B$415,$A31,IncomeStatementData!$I$2:$I$415,"62021")+SUMIFS(IncomeStatementData!$J$2:$J$415,IncomeStatementData!$B$2:$B$415,$A31,IncomeStatementData!$I$2:$I$415,"62022")+SUMIFS(IncomeStatementData!$J$2:$J$415,IncomeStatementData!$B$2:$B$415,$A31,IncomeStatementData!$I$2:$I$415,"62400")</f>
        <v>0</v>
      </c>
      <c r="AH31" s="134" t="str">
        <f>IF((ISERROR(INDEX(ECRDCRMustPayDebtData!$E$2:$E31,MATCH(A31,ECRDCRMustPayDebtData!$B$2:$B31,0),)))/12*Occupancy!$B$65,"-",INDEX(ECRDCRMustPayDebtData!$E$2:$E31,MATCH(A31,ECRDCRMustPayDebtData!$B$2:$B31,0),)/12*Occupancy!$B$65)</f>
        <v>-</v>
      </c>
      <c r="AI31" s="136">
        <f>IF(ISERROR(INDEX(AnnualMustPayDebtData!$D$2:$D$75,MATCH(A31,AnnualMustPayDebtData!$E$2:$E$75,0),)),"-",INDEX(AnnualMustPayDebtData!$D$2:$D$75,MATCH(A31,AnnualMustPayDebtData!$E$2:$E$75,0),))</f>
        <v>182342</v>
      </c>
      <c r="AJ31" s="134">
        <f>IF(ISERROR(IF(AG31="","",AG31/VLOOKUP(Occupancy!$B$65,Occupancy!$B$68:$B$79,1)*12/$C31)),"-",IF(AG31="","",AG31/VLOOKUP(Occupancy!$B$65,Occupancy!$B$68:$B$79,1)*12/$C31))</f>
        <v>0</v>
      </c>
      <c r="AK31" s="134" t="str">
        <f>IF(ISERROR(IF(AH31="","",AH31/VLOOKUP(Occupancy!$B$65,Occupancy!$B$68:$B$79,1)*12/$C31)),"-",IF(AH31="","",AH31/VLOOKUP(Occupancy!$B$65,Occupancy!$B$68:$B$79,1)*12/$C31))</f>
        <v>-</v>
      </c>
      <c r="AL31" s="133">
        <f>SUMIFS(PriorQ4BalanceSheet!$J$2:$J$4968,PriorQ4BalanceSheet!$B$2:$B$4968,$A31,PriorQ4BalanceSheet!$I$2:$I$4968,"10710")-SUMIFS(BalanceSheetData!$J$2:$J$415,BalanceSheetData!$B$2:$B$415,$A31,BalanceSheetData!$I$2:$I$415,"10710")</f>
        <v>0</v>
      </c>
      <c r="AM31" s="132">
        <f>IF(ISERROR(AN31/12*Occupancy!$B$65),"-",AN31/12*Occupancy!$B$65)</f>
        <v>13752</v>
      </c>
      <c r="AN31" s="133">
        <f>IF(ISERROR(INDEX(ReserveData!$B$2:$B$2239,MATCH($A31,ReserveData!$A$2:$A$2250,0),0)),"-",INDEX(ReserveData!$B$2:$B2270,MATCH($A31,ReserveData!$A$2:$A$2250,0),0))</f>
        <v>27504</v>
      </c>
      <c r="AO31" s="132" t="str">
        <f t="shared" si="7"/>
        <v>-</v>
      </c>
      <c r="AP31" s="132">
        <f t="shared" si="8"/>
        <v>0</v>
      </c>
      <c r="AQ31" s="136">
        <f>SUMIFS(IncomeStatementData!$J$2:$J$415,IncomeStatementData!$B$2:$B$415,$A31,IncomeStatementData!$I$2:$I$415,"59001")</f>
        <v>0</v>
      </c>
      <c r="AR31" s="134">
        <f>IF(ISERROR(AS31/12*Occupancy!$B$65),"-",AS31/12*Occupancy!$B$65)</f>
        <v>0</v>
      </c>
      <c r="AS31" s="136">
        <f>SUMIFS(AnnualFinancialData!$L$2:$L$6380,AnnualFinancialData!$B$2:$B$6380,$A31,AnnualFinancialData!$K$2:$K$6380,"59001")</f>
        <v>0</v>
      </c>
      <c r="AT31" s="134">
        <f>IF(ISERROR(IF(AQ31="","",AQ31/VLOOKUP(Occupancy!$B$65,Occupancy!$B$68:$B$79,1)*12/$C31)),"-",IF(AQ31="","",AQ31/VLOOKUP(Occupancy!$B$65,Occupancy!$B$68:$B$79,1)*12/$C31))</f>
        <v>0</v>
      </c>
      <c r="AU31" s="134">
        <f>IF(ISERROR(IF(AR31="","",AR31/VLOOKUP(Occupancy!$B$65,Occupancy!$B$68:$B$79,1)*12/$C31)),"-",IF(AR31="","",AR31/VLOOKUP(Occupancy!$B$65,Occupancy!$B$68:$B$79,1)*12/$C31))</f>
        <v>0</v>
      </c>
      <c r="AV31" s="133">
        <f>SUMIFS(IncomeStatementData!$J$2:$J$415,IncomeStatementData!$B$2:$B$415,$A31,IncomeStatementData!$I$2:$I$415,"66310")+SUMIFS(IncomeStatementData!$J$2:$J$415,IncomeStatementData!$B$2:$B$415,$A31,IncomeStatementData!$I$2:$I$415,"66202")</f>
        <v>0</v>
      </c>
      <c r="AW31" s="132">
        <f>IF(ISERROR(AX31/12*Occupancy!$B$65),"-",AX31/12*Occupancy!$B$65)</f>
        <v>0</v>
      </c>
      <c r="AX31" s="133">
        <f>SUMIFS(AnnualFinancialData!$L$2:$L$6380,AnnualFinancialData!$B$2:$B$6380,$A31,AnnualFinancialData!$K$2:$K$6380,"66310")+SUMIFS(AnnualFinancialData!$L$2:$L$6380,AnnualFinancialData!$B$2:$B$6380,$A31,AnnualFinancialData!$K$2:$K$6380,"66202")</f>
        <v>0</v>
      </c>
      <c r="AY31" s="132">
        <f>IF(ISERROR(IF(AV31="","",AV31/VLOOKUP(Occupancy!$B$65,Occupancy!$B$68:$B$79,1)*12/$C31)),"-",IF(AV31="","",AV31/VLOOKUP(Occupancy!$B$65,Occupancy!$B$68:$B$79,1)*12/$C31))</f>
        <v>0</v>
      </c>
      <c r="AZ31" s="132">
        <f>IF(ISERROR(IF(AW31="","",AW31/VLOOKUP(Occupancy!$B$65,Occupancy!$B$68:$B$79,1)*12/$C31)),"-",IF(AW31="","",AW31/VLOOKUP(Occupancy!$B$65,Occupancy!$B$68:$B$79,1)*12/$C31))</f>
        <v>0</v>
      </c>
      <c r="BA31" s="137" t="str">
        <f t="shared" si="9"/>
        <v>-</v>
      </c>
      <c r="BB31" s="137" t="str">
        <f t="shared" si="10"/>
        <v>-</v>
      </c>
      <c r="BC31" s="137" t="str">
        <f t="shared" si="11"/>
        <v>-</v>
      </c>
      <c r="BD31" s="137" t="str">
        <f t="shared" si="12"/>
        <v>-</v>
      </c>
      <c r="BE31" s="138" t="str">
        <f>IF(ISERROR(IF(BB31="","",BB31/VLOOKUP(Occupancy!$B$65,Occupancy!$B$68:$B$79,1)*12/$C31)),"-",IF(BB31="","",BB31/VLOOKUP(Occupancy!$B$65,Occupancy!$B$68:$B$79,1)*12/$C31))</f>
        <v>-</v>
      </c>
    </row>
    <row r="32" spans="1:57" s="95" customFormat="1" ht="12.75" x14ac:dyDescent="0.2">
      <c r="A32" s="219" t="s">
        <v>521</v>
      </c>
      <c r="B32" s="142" t="str">
        <f>IF(ISERROR(INDEX(ProjectTypeData!$F$2:$F$165,MATCH(Operating!$A32,ProjectTypeData!$B$2:$B$165,0),MATCH(Operating!B$9,ProjectTypeData!$F$1))),"-",INDEX(ProjectTypeData!$F$2:$F$165,MATCH(Operating!$A32,ProjectTypeData!$B$2:$B$165,0),MATCH(Operating!B$9,ProjectTypeData!$F$1)))</f>
        <v>Homes</v>
      </c>
      <c r="C32" s="126">
        <f>IF(ISERROR(INDEX(ProjectTypeData!$E$2:$E$165,MATCH(Operating!$A32,ProjectTypeData!$B$2:$B$165,0),MATCH(Operating!C$9,ProjectTypeData!$E$1))),"-",INDEX(ProjectTypeData!$E$2:$E$165,MATCH(Operating!$A32,ProjectTypeData!$B$2:$B$165,0),MATCH(Operating!C$9,ProjectTypeData!$E$1)))</f>
        <v>85</v>
      </c>
      <c r="D32" s="127" t="str">
        <f>IF(ISERROR(INDEX(ProjectTypeData!$D$2:$D$165,MATCH(Operating!$A32,ProjectTypeData!$B$2:$B$165,0),MATCH(Operating!D$9,ProjectTypeData!$D$1))),"-",INDEX(ProjectTypeData!$D$2:$D$165,MATCH(Operating!$A32,ProjectTypeData!$B$2:$B$165,0),MATCH(Operating!D$9,ProjectTypeData!$D$1)))</f>
        <v>Operations/Asset Management</v>
      </c>
      <c r="E32" s="115"/>
      <c r="F32" s="128">
        <f>SUMIFS(BalanceSheetData!$J$2:$J$415,BalanceSheetData!$B$2:$B$415,$A32,BalanceSheetData!$I$2:$I$415,"10000")</f>
        <v>0</v>
      </c>
      <c r="G32" s="128">
        <f>SUMIFS(BalanceSheetData!$J$2:$J$415,BalanceSheetData!$B$2:$B$415,$A32,BalanceSheetData!$I$2:$I$415,"10710")</f>
        <v>0</v>
      </c>
      <c r="H32" s="128">
        <f>SUMIFS(BalanceSheetData!$J$2:$J$415,BalanceSheetData!$B$2:$B$415,$A32,BalanceSheetData!$I$2:$I$415,"10700")</f>
        <v>0</v>
      </c>
      <c r="I32" s="129">
        <f>SUMIFS(BalanceSheetData!$J$2:$J$415,BalanceSheetData!$B$2:$B$415,$A32,BalanceSheetData!$I$2:$I$415,"10715")+SUMIFS(BalanceSheetData!$J$2:$J$415,BalanceSheetData!$B$2:$B$415,$A32,BalanceSheetData!$I$2:$I$415,"10720")+SUMIFS(BalanceSheetData!$J$2:$J$415,BalanceSheetData!$B$2:$B$415,$A32,BalanceSheetData!$I$2:$I$415,"19300")</f>
        <v>0</v>
      </c>
      <c r="J32" s="130">
        <f t="shared" si="0"/>
        <v>0</v>
      </c>
      <c r="K32" s="216">
        <f>IF(ISERROR(INDEX(Occupancy!$B$57:$FL$57,1,MATCH(A32,Occupancy!$B$4:$FL$4,0))),"-",INDEX(Occupancy!$B$57:$FL$57,1,MATCH(A32,Occupancy!$B$4:$FL$4,0)))</f>
        <v>0.60629999999999995</v>
      </c>
      <c r="L32" s="216">
        <f>IF(ISERROR(INDEX(Occupancy!$B$17:$FL$17,1,MATCH(A32,Occupancy!$B$4:$FL$4,0))),"-",INDEX(Occupancy!$B$17:$FL$17,1,MATCH(A32,Occupancy!$B$4:$FL$4,0)))</f>
        <v>0.46149999999999997</v>
      </c>
      <c r="M32" s="113"/>
      <c r="N32" s="113"/>
      <c r="O32" s="113"/>
      <c r="P32" s="119"/>
      <c r="Q32" s="131">
        <f>SUMIFS(IncomeStatementData!$J$2:$J$415,IncomeStatementData!$B$2:$B$415,$A32,IncomeStatementData!$I$2:$I$415,"45001")+SUMIFS(IncomeStatementData!$J$2:$J$415,IncomeStatementData!$B$2:$B$415,$A32,IncomeStatementData!$I$2:$I$415,"45100")+SUMIFS(IncomeStatementData!$J$2:$J$415,IncomeStatementData!$B$2:$B$415,$A32,IncomeStatementData!$I$2:$I$415,"49000")+SUMIFS(IncomeStatementData!$J$2:$J$415,IncomeStatementData!$B$2:$B$415,$A32,IncomeStatementData!$I$2:$I$415,"45200")+SUMIFS(IncomeStatementData!$J$2:$J$415,IncomeStatementData!$B$2:$B$415,$A32,IncomeStatementData!$I$2:$I$415,"45400")+SUMIFS(IncomeStatementData!$J$2:$J$415,IncomeStatementData!$B$2:$B$415,$A32,IncomeStatementData!$I$2:$I$415,"45500")+SUMIFS(IncomeStatementData!$J$2:$J$415,IncomeStatementData!$B$2:$B$415,$A32,IncomeStatementData!$I$2:$I$415,"44100")+SUMIFS(IncomeStatementData!$J$2:$J$415,IncomeStatementData!$B$2:$B$415,$A32,IncomeStatementData!$I$2:$I$415,"42200")</f>
        <v>0</v>
      </c>
      <c r="R32" s="132">
        <f>IF(ISERROR(S32/12*Occupancy!$B$65),"-",S32/12*Occupancy!$B$65)</f>
        <v>0</v>
      </c>
      <c r="S32" s="133">
        <f>SUMIFS(AnnualFinancialData!$L$2:$L$6380,AnnualFinancialData!$B$2:$B$6380,$A32,AnnualFinancialData!$K$2:$K$6380,"45001")+SUMIFS(AnnualFinancialData!$L$2:$L$6380,AnnualFinancialData!$B$2:$B$6380,$A32,AnnualFinancialData!$K$2:$K$6380,"45100")+SUMIFS(AnnualFinancialData!$L$2:$L$6380,AnnualFinancialData!$B$2:$B$6380,$A32,AnnualFinancialData!$K$2:$K$6380,"49000")+SUMIFS(AnnualFinancialData!$L$2:$L$6380,AnnualFinancialData!$B$2:$B$6380,$A32,AnnualFinancialData!$K$2:$K$6380,"45200")+SUMIFS(AnnualFinancialData!$L$2:$L$6380,AnnualFinancialData!$B$2:$B$6380,$A32,AnnualFinancialData!$K$2:$K$6380,"45400")+SUMIFS(AnnualFinancialData!$L$2:$L$6380,AnnualFinancialData!$B$2:$B$6380,$A32,AnnualFinancialData!$K$2:$K$6380,"45500")+SUMIFS(AnnualFinancialData!$L$2:$L$6380,AnnualFinancialData!$B$2:$B$6380,$A32,AnnualFinancialData!$K$2:$K$6380,"44100")+SUMIFS(AnnualFinancialData!$L$2:$L$6380,AnnualFinancialData!$B$2:$B$6380,$A32,AnnualFinancialData!$K$2:$K$6380,"42200")</f>
        <v>0</v>
      </c>
      <c r="T32" s="132">
        <f>IF(ISERROR(IF(Q32="","",Q32/VLOOKUP(Occupancy!$B$65,Occupancy!$B$68:$B$79,1)*12/$C32)),"-",IF(Q32="","",Q32/VLOOKUP(Occupancy!$B$65,Occupancy!$B$68:$B$79,1)*12/$C32))</f>
        <v>0</v>
      </c>
      <c r="U32" s="132">
        <f>IF(ISERROR(IF(R32="","",R32/VLOOKUP(Occupancy!$B$65,Occupancy!$B$68:$B$79,1)*12/$C32)),"-",IF(R32="","",R32/VLOOKUP(Occupancy!$B$65,Occupancy!$B$68:$B$79,1)*12/$C32))</f>
        <v>0</v>
      </c>
      <c r="V32" s="134" t="str">
        <f>IF(ISERROR(INDEX(IncomeStatementData!$P$2:$P$415,MATCH(A32,IncomeStatementData!$B$2:$B$415,0),)),"-",INDEX(IncomeStatementData!$P$2:$P$415,MATCH(A32,IncomeStatementData!$B$2:$B$415,0),))</f>
        <v>-</v>
      </c>
      <c r="W32" s="134" t="str">
        <f>IF(ISERROR(X32/12*Occupancy!$B$65),"-",X32/12*Occupancy!$B$65)</f>
        <v>-</v>
      </c>
      <c r="X32" s="134" t="str">
        <f>IF(ISERROR(INDEX(AnnualFinancialData!$R$2:$R$6380,MATCH(A32,AnnualFinancialData!$B$2:$B$6380,0),)),"-",INDEX(AnnualFinancialData!$R$2:$R$6380,MATCH(A32,AnnualFinancialData!$B$2:$B$6380,0),))</f>
        <v>-</v>
      </c>
      <c r="Y32" s="134" t="str">
        <f>IF(ISERROR(IF(V32="","",V32/VLOOKUP(Occupancy!$B$65,Occupancy!$B$68:$B$79,1)*12/$C32)),"-",IF(V32="","",V32/VLOOKUP(Occupancy!$B$65,Occupancy!$B$68:$B$79,1)*12/$C32))</f>
        <v>-</v>
      </c>
      <c r="Z32" s="134" t="str">
        <f>IF(ISERROR(IF(W32="","",W32/VLOOKUP(Occupancy!$B$65,Occupancy!$B$68:$B$79,1)*12/$C32)),"-",IF(W32="","",W32/VLOOKUP(Occupancy!$B$65,Occupancy!$B$68:$B$79,1)*12/$C32))</f>
        <v>-</v>
      </c>
      <c r="AA32" s="135" t="str">
        <f t="shared" si="1"/>
        <v>-</v>
      </c>
      <c r="AB32" s="132" t="str">
        <f t="shared" si="2"/>
        <v>-</v>
      </c>
      <c r="AC32" s="132" t="str">
        <f t="shared" si="3"/>
        <v>-</v>
      </c>
      <c r="AD32" s="132" t="str">
        <f t="shared" si="4"/>
        <v>-</v>
      </c>
      <c r="AE32" s="132" t="str">
        <f t="shared" si="5"/>
        <v>-</v>
      </c>
      <c r="AF32" s="132" t="str">
        <f t="shared" si="6"/>
        <v>-</v>
      </c>
      <c r="AG32" s="136">
        <f>(SUMIFS(PriorQ4BalanceSheet!$J$2:$J$4968,PriorQ4BalanceSheet!$B$2:$B$4968,$A32,PriorQ4BalanceSheet!$I$2:$I$4968,"28150")-SUMIFS(BalanceSheetData!$J$2:$J$415,BalanceSheetData!$B$2:$B$415,$A32,BalanceSheetData!$I$2:$I$415,"28150"))+(SUMIFS(PriorQ4BalanceSheet!$J$2:$J$4968,PriorQ4BalanceSheet!$B$2:$B$4968,$A32,PriorQ4BalanceSheet!$I$2:$I$4968,"28151")-SUMIFS(BalanceSheetData!$J$2:$J$415,BalanceSheetData!$B$2:$B$415,$A32,BalanceSheetData!$I$2:$I$415,"28151"))+(SUMIFS(PriorQ4BalanceSheet!$J$2:$J$4968,PriorQ4BalanceSheet!$B$2:$B$4968,$A32,PriorQ4BalanceSheet!$I$2:$I$4968,"28152")-SUMIFS(BalanceSheetData!$J$2:$J$415,BalanceSheetData!$B$2:$B$415,$A32,BalanceSheetData!$I$2:$I$415,"28152"))+(SUMIFS(PriorQ4BalanceSheet!$J$2:$J$4968,PriorQ4BalanceSheet!$B$2:$B$4968,$A32,PriorQ4BalanceSheet!$I$2:$I$4968,"28153")-SUMIFS(BalanceSheetData!$J$2:$J$415,BalanceSheetData!$B$2:$B$415,$A32,BalanceSheetData!$I$2:$I$415,"28153"))+(SUMIFS(PriorQ4BalanceSheet!$J$2:$J$4968,PriorQ4BalanceSheet!$B$2:$B$4968,$A32,PriorQ4BalanceSheet!$I$2:$I$4968,"28155")-SUMIFS(BalanceSheetData!$J$2:$J$415,BalanceSheetData!$B$2:$B$415,$A32,BalanceSheetData!$I$2:$I$415,"28155"))+(SUMIFS(PriorQ4BalanceSheet!$J$2:$J$4968,PriorQ4BalanceSheet!$B$2:$B$4968,$A32,PriorQ4BalanceSheet!$I$2:$I$4968,"28156")-SUMIFS(BalanceSheetData!$J$2:$J$415,BalanceSheetData!$B$2:$B$415,$A32,BalanceSheetData!$I$2:$I$415,"28156"))+(SUMIFS(PriorQ4BalanceSheet!$J$2:$J$4968,PriorQ4BalanceSheet!$B$2:$B$4968,$A32,PriorQ4BalanceSheet!$I$2:$I$4968,"28157")-SUMIFS(BalanceSheetData!$J$2:$J$415,BalanceSheetData!$B$2:$B$415,$A32,BalanceSheetData!$I$2:$I$415,"28157"))+(SUMIFS(PriorQ4BalanceSheet!$J$2:$J$4968,PriorQ4BalanceSheet!$B$2:$B$4968,$A32,PriorQ4BalanceSheet!$I$2:$I$4968,"28158")-SUMIFS(BalanceSheetData!$J$2:$J$415,BalanceSheetData!$B$2:$B$415,$A32,BalanceSheetData!$I$2:$I$415,"28158"))+(SUMIFS(PriorQ4BalanceSheet!$J$2:$J$4968,PriorQ4BalanceSheet!$B$2:$B$4968,$A32,PriorQ4BalanceSheet!$I$2:$I$4968,"28200")-SUMIFS(BalanceSheetData!$J$2:$J$415,BalanceSheetData!$B$2:$B$415,$A32,BalanceSheetData!$I$2:$I$415,"28200"))+(SUMIFS(PriorQ4BalanceSheet!$J$2:$J$4968,PriorQ4BalanceSheet!$B$2:$B$4968,$A32,PriorQ4BalanceSheet!$I$2:$I$4968,"28201")-SUMIFS(BalanceSheetData!$J$2:$J$415,BalanceSheetData!$B$2:$B$415,$A32,BalanceSheetData!$I$2:$I$415,"28201"))+SUMIFS(IncomeStatementData!$J$2:$J$415,IncomeStatementData!$B$2:$B$415,$A32,IncomeStatementData!$I$2:$I$415,"62020")+SUMIFS(IncomeStatementData!$J$2:$J$415,IncomeStatementData!$B$2:$B$415,$A32,IncomeStatementData!$I$2:$I$415,"62021")+SUMIFS(IncomeStatementData!$J$2:$J$415,IncomeStatementData!$B$2:$B$415,$A32,IncomeStatementData!$I$2:$I$415,"62022")+SUMIFS(IncomeStatementData!$J$2:$J$415,IncomeStatementData!$B$2:$B$415,$A32,IncomeStatementData!$I$2:$I$415,"62400")</f>
        <v>0</v>
      </c>
      <c r="AH32" s="134" t="str">
        <f>IF((ISERROR(INDEX(ECRDCRMustPayDebtData!$E$2:$E32,MATCH(A32,ECRDCRMustPayDebtData!$B$2:$B32,0),)))/12*Occupancy!$B$65,"-",INDEX(ECRDCRMustPayDebtData!$E$2:$E32,MATCH(A32,ECRDCRMustPayDebtData!$B$2:$B32,0),)/12*Occupancy!$B$65)</f>
        <v>-</v>
      </c>
      <c r="AI32" s="136">
        <f>IF(ISERROR(INDEX(AnnualMustPayDebtData!$D$2:$D$75,MATCH(A32,AnnualMustPayDebtData!$E$2:$E$75,0),)),"-",INDEX(AnnualMustPayDebtData!$D$2:$D$75,MATCH(A32,AnnualMustPayDebtData!$E$2:$E$75,0),))</f>
        <v>101219</v>
      </c>
      <c r="AJ32" s="134">
        <f>IF(ISERROR(IF(AG32="","",AG32/VLOOKUP(Occupancy!$B$65,Occupancy!$B$68:$B$79,1)*12/$C32)),"-",IF(AG32="","",AG32/VLOOKUP(Occupancy!$B$65,Occupancy!$B$68:$B$79,1)*12/$C32))</f>
        <v>0</v>
      </c>
      <c r="AK32" s="134" t="str">
        <f>IF(ISERROR(IF(AH32="","",AH32/VLOOKUP(Occupancy!$B$65,Occupancy!$B$68:$B$79,1)*12/$C32)),"-",IF(AH32="","",AH32/VLOOKUP(Occupancy!$B$65,Occupancy!$B$68:$B$79,1)*12/$C32))</f>
        <v>-</v>
      </c>
      <c r="AL32" s="133">
        <f>SUMIFS(PriorQ4BalanceSheet!$J$2:$J$4968,PriorQ4BalanceSheet!$B$2:$B$4968,$A32,PriorQ4BalanceSheet!$I$2:$I$4968,"10710")-SUMIFS(BalanceSheetData!$J$2:$J$415,BalanceSheetData!$B$2:$B$415,$A32,BalanceSheetData!$I$2:$I$415,"10710")</f>
        <v>0</v>
      </c>
      <c r="AM32" s="132">
        <f>IF(ISERROR(AN32/12*Occupancy!$B$65),"-",AN32/12*Occupancy!$B$65)</f>
        <v>10626</v>
      </c>
      <c r="AN32" s="133">
        <f>IF(ISERROR(INDEX(ReserveData!$B$2:$B$2239,MATCH($A32,ReserveData!$A$2:$A$2250,0),0)),"-",INDEX(ReserveData!$B$2:$B2271,MATCH($A32,ReserveData!$A$2:$A$2250,0),0))</f>
        <v>21252</v>
      </c>
      <c r="AO32" s="132" t="str">
        <f t="shared" si="7"/>
        <v>-</v>
      </c>
      <c r="AP32" s="132">
        <f t="shared" si="8"/>
        <v>0</v>
      </c>
      <c r="AQ32" s="136">
        <f>SUMIFS(IncomeStatementData!$J$2:$J$415,IncomeStatementData!$B$2:$B$415,$A32,IncomeStatementData!$I$2:$I$415,"59001")</f>
        <v>0</v>
      </c>
      <c r="AR32" s="134">
        <f>IF(ISERROR(AS32/12*Occupancy!$B$65),"-",AS32/12*Occupancy!$B$65)</f>
        <v>0</v>
      </c>
      <c r="AS32" s="136">
        <f>SUMIFS(AnnualFinancialData!$L$2:$L$6380,AnnualFinancialData!$B$2:$B$6380,$A32,AnnualFinancialData!$K$2:$K$6380,"59001")</f>
        <v>0</v>
      </c>
      <c r="AT32" s="134">
        <f>IF(ISERROR(IF(AQ32="","",AQ32/VLOOKUP(Occupancy!$B$65,Occupancy!$B$68:$B$79,1)*12/$C32)),"-",IF(AQ32="","",AQ32/VLOOKUP(Occupancy!$B$65,Occupancy!$B$68:$B$79,1)*12/$C32))</f>
        <v>0</v>
      </c>
      <c r="AU32" s="134">
        <f>IF(ISERROR(IF(AR32="","",AR32/VLOOKUP(Occupancy!$B$65,Occupancy!$B$68:$B$79,1)*12/$C32)),"-",IF(AR32="","",AR32/VLOOKUP(Occupancy!$B$65,Occupancy!$B$68:$B$79,1)*12/$C32))</f>
        <v>0</v>
      </c>
      <c r="AV32" s="133">
        <f>SUMIFS(IncomeStatementData!$J$2:$J$415,IncomeStatementData!$B$2:$B$415,$A32,IncomeStatementData!$I$2:$I$415,"66310")+SUMIFS(IncomeStatementData!$J$2:$J$415,IncomeStatementData!$B$2:$B$415,$A32,IncomeStatementData!$I$2:$I$415,"66202")</f>
        <v>0</v>
      </c>
      <c r="AW32" s="132">
        <f>IF(ISERROR(AX32/12*Occupancy!$B$65),"-",AX32/12*Occupancy!$B$65)</f>
        <v>0</v>
      </c>
      <c r="AX32" s="133">
        <f>SUMIFS(AnnualFinancialData!$L$2:$L$6380,AnnualFinancialData!$B$2:$B$6380,$A32,AnnualFinancialData!$K$2:$K$6380,"66310")+SUMIFS(AnnualFinancialData!$L$2:$L$6380,AnnualFinancialData!$B$2:$B$6380,$A32,AnnualFinancialData!$K$2:$K$6380,"66202")</f>
        <v>0</v>
      </c>
      <c r="AY32" s="132">
        <f>IF(ISERROR(IF(AV32="","",AV32/VLOOKUP(Occupancy!$B$65,Occupancy!$B$68:$B$79,1)*12/$C32)),"-",IF(AV32="","",AV32/VLOOKUP(Occupancy!$B$65,Occupancy!$B$68:$B$79,1)*12/$C32))</f>
        <v>0</v>
      </c>
      <c r="AZ32" s="132">
        <f>IF(ISERROR(IF(AW32="","",AW32/VLOOKUP(Occupancy!$B$65,Occupancy!$B$68:$B$79,1)*12/$C32)),"-",IF(AW32="","",AW32/VLOOKUP(Occupancy!$B$65,Occupancy!$B$68:$B$79,1)*12/$C32))</f>
        <v>0</v>
      </c>
      <c r="BA32" s="137" t="str">
        <f t="shared" si="9"/>
        <v>-</v>
      </c>
      <c r="BB32" s="137" t="str">
        <f t="shared" si="10"/>
        <v>-</v>
      </c>
      <c r="BC32" s="137" t="str">
        <f t="shared" si="11"/>
        <v>-</v>
      </c>
      <c r="BD32" s="137" t="str">
        <f t="shared" si="12"/>
        <v>-</v>
      </c>
      <c r="BE32" s="138" t="str">
        <f>IF(ISERROR(IF(BB32="","",BB32/VLOOKUP(Occupancy!$B$65,Occupancy!$B$68:$B$79,1)*12/$C32)),"-",IF(BB32="","",BB32/VLOOKUP(Occupancy!$B$65,Occupancy!$B$68:$B$79,1)*12/$C32))</f>
        <v>-</v>
      </c>
    </row>
    <row r="33" spans="1:57" s="95" customFormat="1" ht="12.75" x14ac:dyDescent="0.2">
      <c r="A33" s="219" t="s">
        <v>523</v>
      </c>
      <c r="B33" s="142" t="str">
        <f>IF(ISERROR(INDEX(ProjectTypeData!$F$2:$F$165,MATCH(Operating!$A33,ProjectTypeData!$B$2:$B$165,0),MATCH(Operating!B$9,ProjectTypeData!$F$1))),"-",INDEX(ProjectTypeData!$F$2:$F$165,MATCH(Operating!$A33,ProjectTypeData!$B$2:$B$165,0),MATCH(Operating!B$9,ProjectTypeData!$F$1)))</f>
        <v>Homes</v>
      </c>
      <c r="C33" s="126">
        <f>IF(ISERROR(INDEX(ProjectTypeData!$E$2:$E$165,MATCH(Operating!$A33,ProjectTypeData!$B$2:$B$165,0),MATCH(Operating!C$9,ProjectTypeData!$E$1))),"-",INDEX(ProjectTypeData!$E$2:$E$165,MATCH(Operating!$A33,ProjectTypeData!$B$2:$B$165,0),MATCH(Operating!C$9,ProjectTypeData!$E$1)))</f>
        <v>90</v>
      </c>
      <c r="D33" s="127" t="str">
        <f>IF(ISERROR(INDEX(ProjectTypeData!$D$2:$D$165,MATCH(Operating!$A33,ProjectTypeData!$B$2:$B$165,0),MATCH(Operating!D$9,ProjectTypeData!$D$1))),"-",INDEX(ProjectTypeData!$D$2:$D$165,MATCH(Operating!$A33,ProjectTypeData!$B$2:$B$165,0),MATCH(Operating!D$9,ProjectTypeData!$D$1)))</f>
        <v>Operations/Asset Management</v>
      </c>
      <c r="E33" s="115"/>
      <c r="F33" s="128">
        <f>SUMIFS(BalanceSheetData!$J$2:$J$415,BalanceSheetData!$B$2:$B$415,$A33,BalanceSheetData!$I$2:$I$415,"10000")</f>
        <v>0</v>
      </c>
      <c r="G33" s="128">
        <f>SUMIFS(BalanceSheetData!$J$2:$J$415,BalanceSheetData!$B$2:$B$415,$A33,BalanceSheetData!$I$2:$I$415,"10710")</f>
        <v>0</v>
      </c>
      <c r="H33" s="128">
        <f>SUMIFS(BalanceSheetData!$J$2:$J$415,BalanceSheetData!$B$2:$B$415,$A33,BalanceSheetData!$I$2:$I$415,"10700")</f>
        <v>0</v>
      </c>
      <c r="I33" s="129">
        <f>SUMIFS(BalanceSheetData!$J$2:$J$415,BalanceSheetData!$B$2:$B$415,$A33,BalanceSheetData!$I$2:$I$415,"10715")+SUMIFS(BalanceSheetData!$J$2:$J$415,BalanceSheetData!$B$2:$B$415,$A33,BalanceSheetData!$I$2:$I$415,"10720")+SUMIFS(BalanceSheetData!$J$2:$J$415,BalanceSheetData!$B$2:$B$415,$A33,BalanceSheetData!$I$2:$I$415,"19300")</f>
        <v>0</v>
      </c>
      <c r="J33" s="130">
        <f t="shared" si="0"/>
        <v>0</v>
      </c>
      <c r="K33" s="216">
        <f>IF(ISERROR(INDEX(Occupancy!$B$57:$FL$57,1,MATCH(A33,Occupancy!$B$4:$FL$4,0))),"-",INDEX(Occupancy!$B$57:$FL$57,1,MATCH(A33,Occupancy!$B$4:$FL$4,0)))</f>
        <v>0.60893076923076928</v>
      </c>
      <c r="L33" s="216">
        <f>IF(ISERROR(INDEX(Occupancy!$B$17:$FL$17,1,MATCH(A33,Occupancy!$B$4:$FL$4,0))),"-",INDEX(Occupancy!$B$17:$FL$17,1,MATCH(A33,Occupancy!$B$4:$FL$4,0)))</f>
        <v>0.45150000000000001</v>
      </c>
      <c r="M33" s="113"/>
      <c r="N33" s="113"/>
      <c r="O33" s="113"/>
      <c r="P33" s="119"/>
      <c r="Q33" s="131">
        <f>SUMIFS(IncomeStatementData!$J$2:$J$415,IncomeStatementData!$B$2:$B$415,$A33,IncomeStatementData!$I$2:$I$415,"45001")+SUMIFS(IncomeStatementData!$J$2:$J$415,IncomeStatementData!$B$2:$B$415,$A33,IncomeStatementData!$I$2:$I$415,"45100")+SUMIFS(IncomeStatementData!$J$2:$J$415,IncomeStatementData!$B$2:$B$415,$A33,IncomeStatementData!$I$2:$I$415,"49000")+SUMIFS(IncomeStatementData!$J$2:$J$415,IncomeStatementData!$B$2:$B$415,$A33,IncomeStatementData!$I$2:$I$415,"45200")+SUMIFS(IncomeStatementData!$J$2:$J$415,IncomeStatementData!$B$2:$B$415,$A33,IncomeStatementData!$I$2:$I$415,"45400")+SUMIFS(IncomeStatementData!$J$2:$J$415,IncomeStatementData!$B$2:$B$415,$A33,IncomeStatementData!$I$2:$I$415,"45500")+SUMIFS(IncomeStatementData!$J$2:$J$415,IncomeStatementData!$B$2:$B$415,$A33,IncomeStatementData!$I$2:$I$415,"44100")+SUMIFS(IncomeStatementData!$J$2:$J$415,IncomeStatementData!$B$2:$B$415,$A33,IncomeStatementData!$I$2:$I$415,"42200")</f>
        <v>0</v>
      </c>
      <c r="R33" s="132">
        <f>IF(ISERROR(S33/12*Occupancy!$B$65),"-",S33/12*Occupancy!$B$65)</f>
        <v>0</v>
      </c>
      <c r="S33" s="133">
        <f>SUMIFS(AnnualFinancialData!$L$2:$L$6380,AnnualFinancialData!$B$2:$B$6380,$A33,AnnualFinancialData!$K$2:$K$6380,"45001")+SUMIFS(AnnualFinancialData!$L$2:$L$6380,AnnualFinancialData!$B$2:$B$6380,$A33,AnnualFinancialData!$K$2:$K$6380,"45100")+SUMIFS(AnnualFinancialData!$L$2:$L$6380,AnnualFinancialData!$B$2:$B$6380,$A33,AnnualFinancialData!$K$2:$K$6380,"49000")+SUMIFS(AnnualFinancialData!$L$2:$L$6380,AnnualFinancialData!$B$2:$B$6380,$A33,AnnualFinancialData!$K$2:$K$6380,"45200")+SUMIFS(AnnualFinancialData!$L$2:$L$6380,AnnualFinancialData!$B$2:$B$6380,$A33,AnnualFinancialData!$K$2:$K$6380,"45400")+SUMIFS(AnnualFinancialData!$L$2:$L$6380,AnnualFinancialData!$B$2:$B$6380,$A33,AnnualFinancialData!$K$2:$K$6380,"45500")+SUMIFS(AnnualFinancialData!$L$2:$L$6380,AnnualFinancialData!$B$2:$B$6380,$A33,AnnualFinancialData!$K$2:$K$6380,"44100")+SUMIFS(AnnualFinancialData!$L$2:$L$6380,AnnualFinancialData!$B$2:$B$6380,$A33,AnnualFinancialData!$K$2:$K$6380,"42200")</f>
        <v>0</v>
      </c>
      <c r="T33" s="132">
        <f>IF(ISERROR(IF(Q33="","",Q33/VLOOKUP(Occupancy!$B$65,Occupancy!$B$68:$B$79,1)*12/$C33)),"-",IF(Q33="","",Q33/VLOOKUP(Occupancy!$B$65,Occupancy!$B$68:$B$79,1)*12/$C33))</f>
        <v>0</v>
      </c>
      <c r="U33" s="132">
        <f>IF(ISERROR(IF(R33="","",R33/VLOOKUP(Occupancy!$B$65,Occupancy!$B$68:$B$79,1)*12/$C33)),"-",IF(R33="","",R33/VLOOKUP(Occupancy!$B$65,Occupancy!$B$68:$B$79,1)*12/$C33))</f>
        <v>0</v>
      </c>
      <c r="V33" s="134" t="str">
        <f>IF(ISERROR(INDEX(IncomeStatementData!$P$2:$P$415,MATCH(A33,IncomeStatementData!$B$2:$B$415,0),)),"-",INDEX(IncomeStatementData!$P$2:$P$415,MATCH(A33,IncomeStatementData!$B$2:$B$415,0),))</f>
        <v>-</v>
      </c>
      <c r="W33" s="134" t="str">
        <f>IF(ISERROR(X33/12*Occupancy!$B$65),"-",X33/12*Occupancy!$B$65)</f>
        <v>-</v>
      </c>
      <c r="X33" s="134" t="str">
        <f>IF(ISERROR(INDEX(AnnualFinancialData!$R$2:$R$6380,MATCH(A33,AnnualFinancialData!$B$2:$B$6380,0),)),"-",INDEX(AnnualFinancialData!$R$2:$R$6380,MATCH(A33,AnnualFinancialData!$B$2:$B$6380,0),))</f>
        <v>-</v>
      </c>
      <c r="Y33" s="134" t="str">
        <f>IF(ISERROR(IF(V33="","",V33/VLOOKUP(Occupancy!$B$65,Occupancy!$B$68:$B$79,1)*12/$C33)),"-",IF(V33="","",V33/VLOOKUP(Occupancy!$B$65,Occupancy!$B$68:$B$79,1)*12/$C33))</f>
        <v>-</v>
      </c>
      <c r="Z33" s="134" t="str">
        <f>IF(ISERROR(IF(W33="","",W33/VLOOKUP(Occupancy!$B$65,Occupancy!$B$68:$B$79,1)*12/$C33)),"-",IF(W33="","",W33/VLOOKUP(Occupancy!$B$65,Occupancy!$B$68:$B$79,1)*12/$C33))</f>
        <v>-</v>
      </c>
      <c r="AA33" s="135" t="str">
        <f t="shared" si="1"/>
        <v>-</v>
      </c>
      <c r="AB33" s="132" t="str">
        <f t="shared" si="2"/>
        <v>-</v>
      </c>
      <c r="AC33" s="132" t="str">
        <f t="shared" si="3"/>
        <v>-</v>
      </c>
      <c r="AD33" s="132" t="str">
        <f t="shared" si="4"/>
        <v>-</v>
      </c>
      <c r="AE33" s="132" t="str">
        <f t="shared" si="5"/>
        <v>-</v>
      </c>
      <c r="AF33" s="132" t="str">
        <f t="shared" si="6"/>
        <v>-</v>
      </c>
      <c r="AG33" s="136">
        <f>(SUMIFS(PriorQ4BalanceSheet!$J$2:$J$4968,PriorQ4BalanceSheet!$B$2:$B$4968,$A33,PriorQ4BalanceSheet!$I$2:$I$4968,"28150")-SUMIFS(BalanceSheetData!$J$2:$J$415,BalanceSheetData!$B$2:$B$415,$A33,BalanceSheetData!$I$2:$I$415,"28150"))+(SUMIFS(PriorQ4BalanceSheet!$J$2:$J$4968,PriorQ4BalanceSheet!$B$2:$B$4968,$A33,PriorQ4BalanceSheet!$I$2:$I$4968,"28151")-SUMIFS(BalanceSheetData!$J$2:$J$415,BalanceSheetData!$B$2:$B$415,$A33,BalanceSheetData!$I$2:$I$415,"28151"))+(SUMIFS(PriorQ4BalanceSheet!$J$2:$J$4968,PriorQ4BalanceSheet!$B$2:$B$4968,$A33,PriorQ4BalanceSheet!$I$2:$I$4968,"28152")-SUMIFS(BalanceSheetData!$J$2:$J$415,BalanceSheetData!$B$2:$B$415,$A33,BalanceSheetData!$I$2:$I$415,"28152"))+(SUMIFS(PriorQ4BalanceSheet!$J$2:$J$4968,PriorQ4BalanceSheet!$B$2:$B$4968,$A33,PriorQ4BalanceSheet!$I$2:$I$4968,"28153")-SUMIFS(BalanceSheetData!$J$2:$J$415,BalanceSheetData!$B$2:$B$415,$A33,BalanceSheetData!$I$2:$I$415,"28153"))+(SUMIFS(PriorQ4BalanceSheet!$J$2:$J$4968,PriorQ4BalanceSheet!$B$2:$B$4968,$A33,PriorQ4BalanceSheet!$I$2:$I$4968,"28155")-SUMIFS(BalanceSheetData!$J$2:$J$415,BalanceSheetData!$B$2:$B$415,$A33,BalanceSheetData!$I$2:$I$415,"28155"))+(SUMIFS(PriorQ4BalanceSheet!$J$2:$J$4968,PriorQ4BalanceSheet!$B$2:$B$4968,$A33,PriorQ4BalanceSheet!$I$2:$I$4968,"28156")-SUMIFS(BalanceSheetData!$J$2:$J$415,BalanceSheetData!$B$2:$B$415,$A33,BalanceSheetData!$I$2:$I$415,"28156"))+(SUMIFS(PriorQ4BalanceSheet!$J$2:$J$4968,PriorQ4BalanceSheet!$B$2:$B$4968,$A33,PriorQ4BalanceSheet!$I$2:$I$4968,"28157")-SUMIFS(BalanceSheetData!$J$2:$J$415,BalanceSheetData!$B$2:$B$415,$A33,BalanceSheetData!$I$2:$I$415,"28157"))+(SUMIFS(PriorQ4BalanceSheet!$J$2:$J$4968,PriorQ4BalanceSheet!$B$2:$B$4968,$A33,PriorQ4BalanceSheet!$I$2:$I$4968,"28158")-SUMIFS(BalanceSheetData!$J$2:$J$415,BalanceSheetData!$B$2:$B$415,$A33,BalanceSheetData!$I$2:$I$415,"28158"))+(SUMIFS(PriorQ4BalanceSheet!$J$2:$J$4968,PriorQ4BalanceSheet!$B$2:$B$4968,$A33,PriorQ4BalanceSheet!$I$2:$I$4968,"28200")-SUMIFS(BalanceSheetData!$J$2:$J$415,BalanceSheetData!$B$2:$B$415,$A33,BalanceSheetData!$I$2:$I$415,"28200"))+(SUMIFS(PriorQ4BalanceSheet!$J$2:$J$4968,PriorQ4BalanceSheet!$B$2:$B$4968,$A33,PriorQ4BalanceSheet!$I$2:$I$4968,"28201")-SUMIFS(BalanceSheetData!$J$2:$J$415,BalanceSheetData!$B$2:$B$415,$A33,BalanceSheetData!$I$2:$I$415,"28201"))+SUMIFS(IncomeStatementData!$J$2:$J$415,IncomeStatementData!$B$2:$B$415,$A33,IncomeStatementData!$I$2:$I$415,"62020")+SUMIFS(IncomeStatementData!$J$2:$J$415,IncomeStatementData!$B$2:$B$415,$A33,IncomeStatementData!$I$2:$I$415,"62021")+SUMIFS(IncomeStatementData!$J$2:$J$415,IncomeStatementData!$B$2:$B$415,$A33,IncomeStatementData!$I$2:$I$415,"62022")+SUMIFS(IncomeStatementData!$J$2:$J$415,IncomeStatementData!$B$2:$B$415,$A33,IncomeStatementData!$I$2:$I$415,"62400")</f>
        <v>0</v>
      </c>
      <c r="AH33" s="134" t="str">
        <f>IF((ISERROR(INDEX(ECRDCRMustPayDebtData!$E$2:$E33,MATCH(A33,ECRDCRMustPayDebtData!$B$2:$B33,0),)))/12*Occupancy!$B$65,"-",INDEX(ECRDCRMustPayDebtData!$E$2:$E33,MATCH(A33,ECRDCRMustPayDebtData!$B$2:$B33,0),)/12*Occupancy!$B$65)</f>
        <v>-</v>
      </c>
      <c r="AI33" s="136">
        <f>IF(ISERROR(INDEX(AnnualMustPayDebtData!$D$2:$D$75,MATCH(A33,AnnualMustPayDebtData!$E$2:$E$75,0),)),"-",INDEX(AnnualMustPayDebtData!$D$2:$D$75,MATCH(A33,AnnualMustPayDebtData!$E$2:$E$75,0),))</f>
        <v>248260</v>
      </c>
      <c r="AJ33" s="134">
        <f>IF(ISERROR(IF(AG33="","",AG33/VLOOKUP(Occupancy!$B$65,Occupancy!$B$68:$B$79,1)*12/$C33)),"-",IF(AG33="","",AG33/VLOOKUP(Occupancy!$B$65,Occupancy!$B$68:$B$79,1)*12/$C33))</f>
        <v>0</v>
      </c>
      <c r="AK33" s="134" t="str">
        <f>IF(ISERROR(IF(AH33="","",AH33/VLOOKUP(Occupancy!$B$65,Occupancy!$B$68:$B$79,1)*12/$C33)),"-",IF(AH33="","",AH33/VLOOKUP(Occupancy!$B$65,Occupancy!$B$68:$B$79,1)*12/$C33))</f>
        <v>-</v>
      </c>
      <c r="AL33" s="133">
        <f>SUMIFS(PriorQ4BalanceSheet!$J$2:$J$4968,PriorQ4BalanceSheet!$B$2:$B$4968,$A33,PriorQ4BalanceSheet!$I$2:$I$4968,"10710")-SUMIFS(BalanceSheetData!$J$2:$J$415,BalanceSheetData!$B$2:$B$415,$A33,BalanceSheetData!$I$2:$I$415,"10710")</f>
        <v>0</v>
      </c>
      <c r="AM33" s="132">
        <f>IF(ISERROR(AN33/12*Occupancy!$B$65),"-",AN33/12*Occupancy!$B$65)</f>
        <v>11250</v>
      </c>
      <c r="AN33" s="133">
        <f>IF(ISERROR(INDEX(ReserveData!$B$2:$B$2239,MATCH($A33,ReserveData!$A$2:$A$2250,0),0)),"-",INDEX(ReserveData!$B$2:$B2272,MATCH($A33,ReserveData!$A$2:$A$2250,0),0))</f>
        <v>22500</v>
      </c>
      <c r="AO33" s="132" t="str">
        <f t="shared" si="7"/>
        <v>-</v>
      </c>
      <c r="AP33" s="132">
        <f t="shared" si="8"/>
        <v>0</v>
      </c>
      <c r="AQ33" s="136">
        <f>SUMIFS(IncomeStatementData!$J$2:$J$415,IncomeStatementData!$B$2:$B$415,$A33,IncomeStatementData!$I$2:$I$415,"59001")</f>
        <v>0</v>
      </c>
      <c r="AR33" s="134">
        <f>IF(ISERROR(AS33/12*Occupancy!$B$65),"-",AS33/12*Occupancy!$B$65)</f>
        <v>0</v>
      </c>
      <c r="AS33" s="136">
        <f>SUMIFS(AnnualFinancialData!$L$2:$L$6380,AnnualFinancialData!$B$2:$B$6380,$A33,AnnualFinancialData!$K$2:$K$6380,"59001")</f>
        <v>0</v>
      </c>
      <c r="AT33" s="134">
        <f>IF(ISERROR(IF(AQ33="","",AQ33/VLOOKUP(Occupancy!$B$65,Occupancy!$B$68:$B$79,1)*12/$C33)),"-",IF(AQ33="","",AQ33/VLOOKUP(Occupancy!$B$65,Occupancy!$B$68:$B$79,1)*12/$C33))</f>
        <v>0</v>
      </c>
      <c r="AU33" s="134">
        <f>IF(ISERROR(IF(AR33="","",AR33/VLOOKUP(Occupancy!$B$65,Occupancy!$B$68:$B$79,1)*12/$C33)),"-",IF(AR33="","",AR33/VLOOKUP(Occupancy!$B$65,Occupancy!$B$68:$B$79,1)*12/$C33))</f>
        <v>0</v>
      </c>
      <c r="AV33" s="133">
        <f>SUMIFS(IncomeStatementData!$J$2:$J$415,IncomeStatementData!$B$2:$B$415,$A33,IncomeStatementData!$I$2:$I$415,"66310")+SUMIFS(IncomeStatementData!$J$2:$J$415,IncomeStatementData!$B$2:$B$415,$A33,IncomeStatementData!$I$2:$I$415,"66202")</f>
        <v>0</v>
      </c>
      <c r="AW33" s="132">
        <f>IF(ISERROR(AX33/12*Occupancy!$B$65),"-",AX33/12*Occupancy!$B$65)</f>
        <v>0</v>
      </c>
      <c r="AX33" s="133">
        <f>SUMIFS(AnnualFinancialData!$L$2:$L$6380,AnnualFinancialData!$B$2:$B$6380,$A33,AnnualFinancialData!$K$2:$K$6380,"66310")+SUMIFS(AnnualFinancialData!$L$2:$L$6380,AnnualFinancialData!$B$2:$B$6380,$A33,AnnualFinancialData!$K$2:$K$6380,"66202")</f>
        <v>0</v>
      </c>
      <c r="AY33" s="132">
        <f>IF(ISERROR(IF(AV33="","",AV33/VLOOKUP(Occupancy!$B$65,Occupancy!$B$68:$B$79,1)*12/$C33)),"-",IF(AV33="","",AV33/VLOOKUP(Occupancy!$B$65,Occupancy!$B$68:$B$79,1)*12/$C33))</f>
        <v>0</v>
      </c>
      <c r="AZ33" s="132">
        <f>IF(ISERROR(IF(AW33="","",AW33/VLOOKUP(Occupancy!$B$65,Occupancy!$B$68:$B$79,1)*12/$C33)),"-",IF(AW33="","",AW33/VLOOKUP(Occupancy!$B$65,Occupancy!$B$68:$B$79,1)*12/$C33))</f>
        <v>0</v>
      </c>
      <c r="BA33" s="137" t="str">
        <f t="shared" si="9"/>
        <v>-</v>
      </c>
      <c r="BB33" s="137" t="str">
        <f t="shared" si="10"/>
        <v>-</v>
      </c>
      <c r="BC33" s="137" t="str">
        <f t="shared" si="11"/>
        <v>-</v>
      </c>
      <c r="BD33" s="137" t="str">
        <f t="shared" si="12"/>
        <v>-</v>
      </c>
      <c r="BE33" s="138" t="str">
        <f>IF(ISERROR(IF(BB33="","",BB33/VLOOKUP(Occupancy!$B$65,Occupancy!$B$68:$B$79,1)*12/$C33)),"-",IF(BB33="","",BB33/VLOOKUP(Occupancy!$B$65,Occupancy!$B$68:$B$79,1)*12/$C33))</f>
        <v>-</v>
      </c>
    </row>
    <row r="34" spans="1:57" s="95" customFormat="1" ht="12.75" x14ac:dyDescent="0.2">
      <c r="A34" s="219" t="s">
        <v>525</v>
      </c>
      <c r="B34" s="142" t="str">
        <f>IF(ISERROR(INDEX(ProjectTypeData!$F$2:$F$165,MATCH(Operating!$A34,ProjectTypeData!$B$2:$B$165,0),MATCH(Operating!B$9,ProjectTypeData!$F$1))),"-",INDEX(ProjectTypeData!$F$2:$F$165,MATCH(Operating!$A34,ProjectTypeData!$B$2:$B$165,0),MATCH(Operating!B$9,ProjectTypeData!$F$1)))</f>
        <v>Homes</v>
      </c>
      <c r="C34" s="126">
        <f>IF(ISERROR(INDEX(ProjectTypeData!$E$2:$E$165,MATCH(Operating!$A34,ProjectTypeData!$B$2:$B$165,0),MATCH(Operating!C$9,ProjectTypeData!$E$1))),"-",INDEX(ProjectTypeData!$E$2:$E$165,MATCH(Operating!$A34,ProjectTypeData!$B$2:$B$165,0),MATCH(Operating!C$9,ProjectTypeData!$E$1)))</f>
        <v>100</v>
      </c>
      <c r="D34" s="127" t="str">
        <f>IF(ISERROR(INDEX(ProjectTypeData!$D$2:$D$165,MATCH(Operating!$A34,ProjectTypeData!$B$2:$B$165,0),MATCH(Operating!D$9,ProjectTypeData!$D$1))),"-",INDEX(ProjectTypeData!$D$2:$D$165,MATCH(Operating!$A34,ProjectTypeData!$B$2:$B$165,0),MATCH(Operating!D$9,ProjectTypeData!$D$1)))</f>
        <v>Operations/Asset Management</v>
      </c>
      <c r="E34" s="115"/>
      <c r="F34" s="128">
        <f>SUMIFS(BalanceSheetData!$J$2:$J$415,BalanceSheetData!$B$2:$B$415,$A34,BalanceSheetData!$I$2:$I$415,"10000")</f>
        <v>0</v>
      </c>
      <c r="G34" s="128">
        <f>SUMIFS(BalanceSheetData!$J$2:$J$415,BalanceSheetData!$B$2:$B$415,$A34,BalanceSheetData!$I$2:$I$415,"10710")</f>
        <v>0</v>
      </c>
      <c r="H34" s="128">
        <f>SUMIFS(BalanceSheetData!$J$2:$J$415,BalanceSheetData!$B$2:$B$415,$A34,BalanceSheetData!$I$2:$I$415,"10700")</f>
        <v>0</v>
      </c>
      <c r="I34" s="129">
        <f>SUMIFS(BalanceSheetData!$J$2:$J$415,BalanceSheetData!$B$2:$B$415,$A34,BalanceSheetData!$I$2:$I$415,"10715")+SUMIFS(BalanceSheetData!$J$2:$J$415,BalanceSheetData!$B$2:$B$415,$A34,BalanceSheetData!$I$2:$I$415,"10720")+SUMIFS(BalanceSheetData!$J$2:$J$415,BalanceSheetData!$B$2:$B$415,$A34,BalanceSheetData!$I$2:$I$415,"19300")</f>
        <v>0</v>
      </c>
      <c r="J34" s="130">
        <f t="shared" si="0"/>
        <v>0</v>
      </c>
      <c r="K34" s="216">
        <f>IF(ISERROR(INDEX(Occupancy!$B$57:$FL$57,1,MATCH(A34,Occupancy!$B$4:$FL$4,0))),"-",INDEX(Occupancy!$B$57:$FL$57,1,MATCH(A34,Occupancy!$B$4:$FL$4,0)))</f>
        <v>0.58147692307692311</v>
      </c>
      <c r="L34" s="216">
        <f>IF(ISERROR(INDEX(Occupancy!$B$17:$FL$17,1,MATCH(A34,Occupancy!$B$4:$FL$4,0))),"-",INDEX(Occupancy!$B$17:$FL$17,1,MATCH(A34,Occupancy!$B$4:$FL$4,0)))</f>
        <v>0.44270000000000004</v>
      </c>
      <c r="M34" s="113"/>
      <c r="N34" s="113"/>
      <c r="O34" s="113"/>
      <c r="P34" s="119"/>
      <c r="Q34" s="131">
        <f>SUMIFS(IncomeStatementData!$J$2:$J$415,IncomeStatementData!$B$2:$B$415,$A34,IncomeStatementData!$I$2:$I$415,"45001")+SUMIFS(IncomeStatementData!$J$2:$J$415,IncomeStatementData!$B$2:$B$415,$A34,IncomeStatementData!$I$2:$I$415,"45100")+SUMIFS(IncomeStatementData!$J$2:$J$415,IncomeStatementData!$B$2:$B$415,$A34,IncomeStatementData!$I$2:$I$415,"49000")+SUMIFS(IncomeStatementData!$J$2:$J$415,IncomeStatementData!$B$2:$B$415,$A34,IncomeStatementData!$I$2:$I$415,"45200")+SUMIFS(IncomeStatementData!$J$2:$J$415,IncomeStatementData!$B$2:$B$415,$A34,IncomeStatementData!$I$2:$I$415,"45400")+SUMIFS(IncomeStatementData!$J$2:$J$415,IncomeStatementData!$B$2:$B$415,$A34,IncomeStatementData!$I$2:$I$415,"45500")+SUMIFS(IncomeStatementData!$J$2:$J$415,IncomeStatementData!$B$2:$B$415,$A34,IncomeStatementData!$I$2:$I$415,"44100")+SUMIFS(IncomeStatementData!$J$2:$J$415,IncomeStatementData!$B$2:$B$415,$A34,IncomeStatementData!$I$2:$I$415,"42200")</f>
        <v>0</v>
      </c>
      <c r="R34" s="132">
        <f>IF(ISERROR(S34/12*Occupancy!$B$65),"-",S34/12*Occupancy!$B$65)</f>
        <v>0</v>
      </c>
      <c r="S34" s="133">
        <f>SUMIFS(AnnualFinancialData!$L$2:$L$6380,AnnualFinancialData!$B$2:$B$6380,$A34,AnnualFinancialData!$K$2:$K$6380,"45001")+SUMIFS(AnnualFinancialData!$L$2:$L$6380,AnnualFinancialData!$B$2:$B$6380,$A34,AnnualFinancialData!$K$2:$K$6380,"45100")+SUMIFS(AnnualFinancialData!$L$2:$L$6380,AnnualFinancialData!$B$2:$B$6380,$A34,AnnualFinancialData!$K$2:$K$6380,"49000")+SUMIFS(AnnualFinancialData!$L$2:$L$6380,AnnualFinancialData!$B$2:$B$6380,$A34,AnnualFinancialData!$K$2:$K$6380,"45200")+SUMIFS(AnnualFinancialData!$L$2:$L$6380,AnnualFinancialData!$B$2:$B$6380,$A34,AnnualFinancialData!$K$2:$K$6380,"45400")+SUMIFS(AnnualFinancialData!$L$2:$L$6380,AnnualFinancialData!$B$2:$B$6380,$A34,AnnualFinancialData!$K$2:$K$6380,"45500")+SUMIFS(AnnualFinancialData!$L$2:$L$6380,AnnualFinancialData!$B$2:$B$6380,$A34,AnnualFinancialData!$K$2:$K$6380,"44100")+SUMIFS(AnnualFinancialData!$L$2:$L$6380,AnnualFinancialData!$B$2:$B$6380,$A34,AnnualFinancialData!$K$2:$K$6380,"42200")</f>
        <v>0</v>
      </c>
      <c r="T34" s="132">
        <f>IF(ISERROR(IF(Q34="","",Q34/VLOOKUP(Occupancy!$B$65,Occupancy!$B$68:$B$79,1)*12/$C34)),"-",IF(Q34="","",Q34/VLOOKUP(Occupancy!$B$65,Occupancy!$B$68:$B$79,1)*12/$C34))</f>
        <v>0</v>
      </c>
      <c r="U34" s="132">
        <f>IF(ISERROR(IF(R34="","",R34/VLOOKUP(Occupancy!$B$65,Occupancy!$B$68:$B$79,1)*12/$C34)),"-",IF(R34="","",R34/VLOOKUP(Occupancy!$B$65,Occupancy!$B$68:$B$79,1)*12/$C34))</f>
        <v>0</v>
      </c>
      <c r="V34" s="134" t="str">
        <f>IF(ISERROR(INDEX(IncomeStatementData!$P$2:$P$415,MATCH(A34,IncomeStatementData!$B$2:$B$415,0),)),"-",INDEX(IncomeStatementData!$P$2:$P$415,MATCH(A34,IncomeStatementData!$B$2:$B$415,0),))</f>
        <v>-</v>
      </c>
      <c r="W34" s="134" t="str">
        <f>IF(ISERROR(X34/12*Occupancy!$B$65),"-",X34/12*Occupancy!$B$65)</f>
        <v>-</v>
      </c>
      <c r="X34" s="134" t="str">
        <f>IF(ISERROR(INDEX(AnnualFinancialData!$R$2:$R$6380,MATCH(A34,AnnualFinancialData!$B$2:$B$6380,0),)),"-",INDEX(AnnualFinancialData!$R$2:$R$6380,MATCH(A34,AnnualFinancialData!$B$2:$B$6380,0),))</f>
        <v>-</v>
      </c>
      <c r="Y34" s="134" t="str">
        <f>IF(ISERROR(IF(V34="","",V34/VLOOKUP(Occupancy!$B$65,Occupancy!$B$68:$B$79,1)*12/$C34)),"-",IF(V34="","",V34/VLOOKUP(Occupancy!$B$65,Occupancy!$B$68:$B$79,1)*12/$C34))</f>
        <v>-</v>
      </c>
      <c r="Z34" s="134" t="str">
        <f>IF(ISERROR(IF(W34="","",W34/VLOOKUP(Occupancy!$B$65,Occupancy!$B$68:$B$79,1)*12/$C34)),"-",IF(W34="","",W34/VLOOKUP(Occupancy!$B$65,Occupancy!$B$68:$B$79,1)*12/$C34))</f>
        <v>-</v>
      </c>
      <c r="AA34" s="135" t="str">
        <f t="shared" si="1"/>
        <v>-</v>
      </c>
      <c r="AB34" s="132" t="str">
        <f t="shared" si="2"/>
        <v>-</v>
      </c>
      <c r="AC34" s="132" t="str">
        <f t="shared" si="3"/>
        <v>-</v>
      </c>
      <c r="AD34" s="132" t="str">
        <f t="shared" si="4"/>
        <v>-</v>
      </c>
      <c r="AE34" s="132" t="str">
        <f t="shared" si="5"/>
        <v>-</v>
      </c>
      <c r="AF34" s="132" t="str">
        <f t="shared" si="6"/>
        <v>-</v>
      </c>
      <c r="AG34" s="136">
        <f>(SUMIFS(PriorQ4BalanceSheet!$J$2:$J$4968,PriorQ4BalanceSheet!$B$2:$B$4968,$A34,PriorQ4BalanceSheet!$I$2:$I$4968,"28150")-SUMIFS(BalanceSheetData!$J$2:$J$415,BalanceSheetData!$B$2:$B$415,$A34,BalanceSheetData!$I$2:$I$415,"28150"))+(SUMIFS(PriorQ4BalanceSheet!$J$2:$J$4968,PriorQ4BalanceSheet!$B$2:$B$4968,$A34,PriorQ4BalanceSheet!$I$2:$I$4968,"28151")-SUMIFS(BalanceSheetData!$J$2:$J$415,BalanceSheetData!$B$2:$B$415,$A34,BalanceSheetData!$I$2:$I$415,"28151"))+(SUMIFS(PriorQ4BalanceSheet!$J$2:$J$4968,PriorQ4BalanceSheet!$B$2:$B$4968,$A34,PriorQ4BalanceSheet!$I$2:$I$4968,"28152")-SUMIFS(BalanceSheetData!$J$2:$J$415,BalanceSheetData!$B$2:$B$415,$A34,BalanceSheetData!$I$2:$I$415,"28152"))+(SUMIFS(PriorQ4BalanceSheet!$J$2:$J$4968,PriorQ4BalanceSheet!$B$2:$B$4968,$A34,PriorQ4BalanceSheet!$I$2:$I$4968,"28153")-SUMIFS(BalanceSheetData!$J$2:$J$415,BalanceSheetData!$B$2:$B$415,$A34,BalanceSheetData!$I$2:$I$415,"28153"))+(SUMIFS(PriorQ4BalanceSheet!$J$2:$J$4968,PriorQ4BalanceSheet!$B$2:$B$4968,$A34,PriorQ4BalanceSheet!$I$2:$I$4968,"28155")-SUMIFS(BalanceSheetData!$J$2:$J$415,BalanceSheetData!$B$2:$B$415,$A34,BalanceSheetData!$I$2:$I$415,"28155"))+(SUMIFS(PriorQ4BalanceSheet!$J$2:$J$4968,PriorQ4BalanceSheet!$B$2:$B$4968,$A34,PriorQ4BalanceSheet!$I$2:$I$4968,"28156")-SUMIFS(BalanceSheetData!$J$2:$J$415,BalanceSheetData!$B$2:$B$415,$A34,BalanceSheetData!$I$2:$I$415,"28156"))+(SUMIFS(PriorQ4BalanceSheet!$J$2:$J$4968,PriorQ4BalanceSheet!$B$2:$B$4968,$A34,PriorQ4BalanceSheet!$I$2:$I$4968,"28157")-SUMIFS(BalanceSheetData!$J$2:$J$415,BalanceSheetData!$B$2:$B$415,$A34,BalanceSheetData!$I$2:$I$415,"28157"))+(SUMIFS(PriorQ4BalanceSheet!$J$2:$J$4968,PriorQ4BalanceSheet!$B$2:$B$4968,$A34,PriorQ4BalanceSheet!$I$2:$I$4968,"28158")-SUMIFS(BalanceSheetData!$J$2:$J$415,BalanceSheetData!$B$2:$B$415,$A34,BalanceSheetData!$I$2:$I$415,"28158"))+(SUMIFS(PriorQ4BalanceSheet!$J$2:$J$4968,PriorQ4BalanceSheet!$B$2:$B$4968,$A34,PriorQ4BalanceSheet!$I$2:$I$4968,"28200")-SUMIFS(BalanceSheetData!$J$2:$J$415,BalanceSheetData!$B$2:$B$415,$A34,BalanceSheetData!$I$2:$I$415,"28200"))+(SUMIFS(PriorQ4BalanceSheet!$J$2:$J$4968,PriorQ4BalanceSheet!$B$2:$B$4968,$A34,PriorQ4BalanceSheet!$I$2:$I$4968,"28201")-SUMIFS(BalanceSheetData!$J$2:$J$415,BalanceSheetData!$B$2:$B$415,$A34,BalanceSheetData!$I$2:$I$415,"28201"))+SUMIFS(IncomeStatementData!$J$2:$J$415,IncomeStatementData!$B$2:$B$415,$A34,IncomeStatementData!$I$2:$I$415,"62020")+SUMIFS(IncomeStatementData!$J$2:$J$415,IncomeStatementData!$B$2:$B$415,$A34,IncomeStatementData!$I$2:$I$415,"62021")+SUMIFS(IncomeStatementData!$J$2:$J$415,IncomeStatementData!$B$2:$B$415,$A34,IncomeStatementData!$I$2:$I$415,"62022")+SUMIFS(IncomeStatementData!$J$2:$J$415,IncomeStatementData!$B$2:$B$415,$A34,IncomeStatementData!$I$2:$I$415,"62400")</f>
        <v>0</v>
      </c>
      <c r="AH34" s="134" t="str">
        <f>IF((ISERROR(INDEX(ECRDCRMustPayDebtData!$E$2:$E34,MATCH(A34,ECRDCRMustPayDebtData!$B$2:$B34,0),)))/12*Occupancy!$B$65,"-",INDEX(ECRDCRMustPayDebtData!$E$2:$E34,MATCH(A34,ECRDCRMustPayDebtData!$B$2:$B34,0),)/12*Occupancy!$B$65)</f>
        <v>-</v>
      </c>
      <c r="AI34" s="136">
        <f>IF(ISERROR(INDEX(AnnualMustPayDebtData!$D$2:$D$75,MATCH(A34,AnnualMustPayDebtData!$E$2:$E$75,0),)),"-",INDEX(AnnualMustPayDebtData!$D$2:$D$75,MATCH(A34,AnnualMustPayDebtData!$E$2:$E$75,0),))</f>
        <v>181713</v>
      </c>
      <c r="AJ34" s="134">
        <f>IF(ISERROR(IF(AG34="","",AG34/VLOOKUP(Occupancy!$B$65,Occupancy!$B$68:$B$79,1)*12/$C34)),"-",IF(AG34="","",AG34/VLOOKUP(Occupancy!$B$65,Occupancy!$B$68:$B$79,1)*12/$C34))</f>
        <v>0</v>
      </c>
      <c r="AK34" s="134" t="str">
        <f>IF(ISERROR(IF(AH34="","",AH34/VLOOKUP(Occupancy!$B$65,Occupancy!$B$68:$B$79,1)*12/$C34)),"-",IF(AH34="","",AH34/VLOOKUP(Occupancy!$B$65,Occupancy!$B$68:$B$79,1)*12/$C34))</f>
        <v>-</v>
      </c>
      <c r="AL34" s="133">
        <f>SUMIFS(PriorQ4BalanceSheet!$J$2:$J$4968,PriorQ4BalanceSheet!$B$2:$B$4968,$A34,PriorQ4BalanceSheet!$I$2:$I$4968,"10710")-SUMIFS(BalanceSheetData!$J$2:$J$415,BalanceSheetData!$B$2:$B$415,$A34,BalanceSheetData!$I$2:$I$415,"10710")</f>
        <v>0</v>
      </c>
      <c r="AM34" s="132">
        <f>IF(ISERROR(AN34/12*Occupancy!$B$65),"-",AN34/12*Occupancy!$B$65)</f>
        <v>15000</v>
      </c>
      <c r="AN34" s="133">
        <f>IF(ISERROR(INDEX(ReserveData!$B$2:$B$2239,MATCH($A34,ReserveData!$A$2:$A$2250,0),0)),"-",INDEX(ReserveData!$B$2:$B2273,MATCH($A34,ReserveData!$A$2:$A$2250,0),0))</f>
        <v>30000</v>
      </c>
      <c r="AO34" s="132" t="str">
        <f t="shared" si="7"/>
        <v>-</v>
      </c>
      <c r="AP34" s="132">
        <f t="shared" si="8"/>
        <v>0</v>
      </c>
      <c r="AQ34" s="136">
        <f>SUMIFS(IncomeStatementData!$J$2:$J$415,IncomeStatementData!$B$2:$B$415,$A34,IncomeStatementData!$I$2:$I$415,"59001")</f>
        <v>0</v>
      </c>
      <c r="AR34" s="134">
        <f>IF(ISERROR(AS34/12*Occupancy!$B$65),"-",AS34/12*Occupancy!$B$65)</f>
        <v>0</v>
      </c>
      <c r="AS34" s="136">
        <f>SUMIFS(AnnualFinancialData!$L$2:$L$6380,AnnualFinancialData!$B$2:$B$6380,$A34,AnnualFinancialData!$K$2:$K$6380,"59001")</f>
        <v>0</v>
      </c>
      <c r="AT34" s="134">
        <f>IF(ISERROR(IF(AQ34="","",AQ34/VLOOKUP(Occupancy!$B$65,Occupancy!$B$68:$B$79,1)*12/$C34)),"-",IF(AQ34="","",AQ34/VLOOKUP(Occupancy!$B$65,Occupancy!$B$68:$B$79,1)*12/$C34))</f>
        <v>0</v>
      </c>
      <c r="AU34" s="134">
        <f>IF(ISERROR(IF(AR34="","",AR34/VLOOKUP(Occupancy!$B$65,Occupancy!$B$68:$B$79,1)*12/$C34)),"-",IF(AR34="","",AR34/VLOOKUP(Occupancy!$B$65,Occupancy!$B$68:$B$79,1)*12/$C34))</f>
        <v>0</v>
      </c>
      <c r="AV34" s="133">
        <f>SUMIFS(IncomeStatementData!$J$2:$J$415,IncomeStatementData!$B$2:$B$415,$A34,IncomeStatementData!$I$2:$I$415,"66310")+SUMIFS(IncomeStatementData!$J$2:$J$415,IncomeStatementData!$B$2:$B$415,$A34,IncomeStatementData!$I$2:$I$415,"66202")</f>
        <v>0</v>
      </c>
      <c r="AW34" s="132">
        <f>IF(ISERROR(AX34/12*Occupancy!$B$65),"-",AX34/12*Occupancy!$B$65)</f>
        <v>0</v>
      </c>
      <c r="AX34" s="133">
        <f>SUMIFS(AnnualFinancialData!$L$2:$L$6380,AnnualFinancialData!$B$2:$B$6380,$A34,AnnualFinancialData!$K$2:$K$6380,"66310")+SUMIFS(AnnualFinancialData!$L$2:$L$6380,AnnualFinancialData!$B$2:$B$6380,$A34,AnnualFinancialData!$K$2:$K$6380,"66202")</f>
        <v>0</v>
      </c>
      <c r="AY34" s="132">
        <f>IF(ISERROR(IF(AV34="","",AV34/VLOOKUP(Occupancy!$B$65,Occupancy!$B$68:$B$79,1)*12/$C34)),"-",IF(AV34="","",AV34/VLOOKUP(Occupancy!$B$65,Occupancy!$B$68:$B$79,1)*12/$C34))</f>
        <v>0</v>
      </c>
      <c r="AZ34" s="132">
        <f>IF(ISERROR(IF(AW34="","",AW34/VLOOKUP(Occupancy!$B$65,Occupancy!$B$68:$B$79,1)*12/$C34)),"-",IF(AW34="","",AW34/VLOOKUP(Occupancy!$B$65,Occupancy!$B$68:$B$79,1)*12/$C34))</f>
        <v>0</v>
      </c>
      <c r="BA34" s="137" t="str">
        <f t="shared" si="9"/>
        <v>-</v>
      </c>
      <c r="BB34" s="137" t="str">
        <f t="shared" si="10"/>
        <v>-</v>
      </c>
      <c r="BC34" s="137" t="str">
        <f t="shared" si="11"/>
        <v>-</v>
      </c>
      <c r="BD34" s="137" t="str">
        <f t="shared" si="12"/>
        <v>-</v>
      </c>
      <c r="BE34" s="138" t="str">
        <f>IF(ISERROR(IF(BB34="","",BB34/VLOOKUP(Occupancy!$B$65,Occupancy!$B$68:$B$79,1)*12/$C34)),"-",IF(BB34="","",BB34/VLOOKUP(Occupancy!$B$65,Occupancy!$B$68:$B$79,1)*12/$C34))</f>
        <v>-</v>
      </c>
    </row>
    <row r="35" spans="1:57" s="95" customFormat="1" ht="12.75" x14ac:dyDescent="0.2">
      <c r="A35" s="219" t="s">
        <v>527</v>
      </c>
      <c r="B35" s="142" t="str">
        <f>IF(ISERROR(INDEX(ProjectTypeData!$F$2:$F$165,MATCH(Operating!$A35,ProjectTypeData!$B$2:$B$165,0),MATCH(Operating!B$9,ProjectTypeData!$F$1))),"-",INDEX(ProjectTypeData!$F$2:$F$165,MATCH(Operating!$A35,ProjectTypeData!$B$2:$B$165,0),MATCH(Operating!B$9,ProjectTypeData!$F$1)))</f>
        <v>Homes</v>
      </c>
      <c r="C35" s="126">
        <f>IF(ISERROR(INDEX(ProjectTypeData!$E$2:$E$165,MATCH(Operating!$A35,ProjectTypeData!$B$2:$B$165,0),MATCH(Operating!C$9,ProjectTypeData!$E$1))),"-",INDEX(ProjectTypeData!$E$2:$E$165,MATCH(Operating!$A35,ProjectTypeData!$B$2:$B$165,0),MATCH(Operating!C$9,ProjectTypeData!$E$1)))</f>
        <v>81</v>
      </c>
      <c r="D35" s="127" t="str">
        <f>IF(ISERROR(INDEX(ProjectTypeData!$D$2:$D$165,MATCH(Operating!$A35,ProjectTypeData!$B$2:$B$165,0),MATCH(Operating!D$9,ProjectTypeData!$D$1))),"-",INDEX(ProjectTypeData!$D$2:$D$165,MATCH(Operating!$A35,ProjectTypeData!$B$2:$B$165,0),MATCH(Operating!D$9,ProjectTypeData!$D$1)))</f>
        <v>Operations/Asset Management</v>
      </c>
      <c r="E35" s="115"/>
      <c r="F35" s="128">
        <f>SUMIFS(BalanceSheetData!$J$2:$J$415,BalanceSheetData!$B$2:$B$415,$A35,BalanceSheetData!$I$2:$I$415,"10000")</f>
        <v>0</v>
      </c>
      <c r="G35" s="128">
        <f>SUMIFS(BalanceSheetData!$J$2:$J$415,BalanceSheetData!$B$2:$B$415,$A35,BalanceSheetData!$I$2:$I$415,"10710")</f>
        <v>0</v>
      </c>
      <c r="H35" s="128">
        <f>SUMIFS(BalanceSheetData!$J$2:$J$415,BalanceSheetData!$B$2:$B$415,$A35,BalanceSheetData!$I$2:$I$415,"10700")</f>
        <v>0</v>
      </c>
      <c r="I35" s="129">
        <f>SUMIFS(BalanceSheetData!$J$2:$J$415,BalanceSheetData!$B$2:$B$415,$A35,BalanceSheetData!$I$2:$I$415,"10715")+SUMIFS(BalanceSheetData!$J$2:$J$415,BalanceSheetData!$B$2:$B$415,$A35,BalanceSheetData!$I$2:$I$415,"10720")+SUMIFS(BalanceSheetData!$J$2:$J$415,BalanceSheetData!$B$2:$B$415,$A35,BalanceSheetData!$I$2:$I$415,"19300")</f>
        <v>0</v>
      </c>
      <c r="J35" s="130">
        <f t="shared" si="0"/>
        <v>0</v>
      </c>
      <c r="K35" s="216">
        <f>IF(ISERROR(INDEX(Occupancy!$B$57:$FL$57,1,MATCH(A35,Occupancy!$B$4:$FL$4,0))),"-",INDEX(Occupancy!$B$57:$FL$57,1,MATCH(A35,Occupancy!$B$4:$FL$4,0)))</f>
        <v>0.62241538461538448</v>
      </c>
      <c r="L35" s="216">
        <f>IF(ISERROR(INDEX(Occupancy!$B$17:$FL$17,1,MATCH(A35,Occupancy!$B$4:$FL$4,0))),"-",INDEX(Occupancy!$B$17:$FL$17,1,MATCH(A35,Occupancy!$B$4:$FL$4,0)))</f>
        <v>0.46149999999999997</v>
      </c>
      <c r="M35" s="113"/>
      <c r="N35" s="113"/>
      <c r="O35" s="113"/>
      <c r="P35" s="119"/>
      <c r="Q35" s="131">
        <f>SUMIFS(IncomeStatementData!$J$2:$J$415,IncomeStatementData!$B$2:$B$415,$A35,IncomeStatementData!$I$2:$I$415,"45001")+SUMIFS(IncomeStatementData!$J$2:$J$415,IncomeStatementData!$B$2:$B$415,$A35,IncomeStatementData!$I$2:$I$415,"45100")+SUMIFS(IncomeStatementData!$J$2:$J$415,IncomeStatementData!$B$2:$B$415,$A35,IncomeStatementData!$I$2:$I$415,"49000")+SUMIFS(IncomeStatementData!$J$2:$J$415,IncomeStatementData!$B$2:$B$415,$A35,IncomeStatementData!$I$2:$I$415,"45200")+SUMIFS(IncomeStatementData!$J$2:$J$415,IncomeStatementData!$B$2:$B$415,$A35,IncomeStatementData!$I$2:$I$415,"45400")+SUMIFS(IncomeStatementData!$J$2:$J$415,IncomeStatementData!$B$2:$B$415,$A35,IncomeStatementData!$I$2:$I$415,"45500")+SUMIFS(IncomeStatementData!$J$2:$J$415,IncomeStatementData!$B$2:$B$415,$A35,IncomeStatementData!$I$2:$I$415,"44100")+SUMIFS(IncomeStatementData!$J$2:$J$415,IncomeStatementData!$B$2:$B$415,$A35,IncomeStatementData!$I$2:$I$415,"42200")</f>
        <v>0</v>
      </c>
      <c r="R35" s="132">
        <f>IF(ISERROR(S35/12*Occupancy!$B$65),"-",S35/12*Occupancy!$B$65)</f>
        <v>0</v>
      </c>
      <c r="S35" s="133">
        <f>SUMIFS(AnnualFinancialData!$L$2:$L$6380,AnnualFinancialData!$B$2:$B$6380,$A35,AnnualFinancialData!$K$2:$K$6380,"45001")+SUMIFS(AnnualFinancialData!$L$2:$L$6380,AnnualFinancialData!$B$2:$B$6380,$A35,AnnualFinancialData!$K$2:$K$6380,"45100")+SUMIFS(AnnualFinancialData!$L$2:$L$6380,AnnualFinancialData!$B$2:$B$6380,$A35,AnnualFinancialData!$K$2:$K$6380,"49000")+SUMIFS(AnnualFinancialData!$L$2:$L$6380,AnnualFinancialData!$B$2:$B$6380,$A35,AnnualFinancialData!$K$2:$K$6380,"45200")+SUMIFS(AnnualFinancialData!$L$2:$L$6380,AnnualFinancialData!$B$2:$B$6380,$A35,AnnualFinancialData!$K$2:$K$6380,"45400")+SUMIFS(AnnualFinancialData!$L$2:$L$6380,AnnualFinancialData!$B$2:$B$6380,$A35,AnnualFinancialData!$K$2:$K$6380,"45500")+SUMIFS(AnnualFinancialData!$L$2:$L$6380,AnnualFinancialData!$B$2:$B$6380,$A35,AnnualFinancialData!$K$2:$K$6380,"44100")+SUMIFS(AnnualFinancialData!$L$2:$L$6380,AnnualFinancialData!$B$2:$B$6380,$A35,AnnualFinancialData!$K$2:$K$6380,"42200")</f>
        <v>0</v>
      </c>
      <c r="T35" s="132">
        <f>IF(ISERROR(IF(Q35="","",Q35/VLOOKUP(Occupancy!$B$65,Occupancy!$B$68:$B$79,1)*12/$C35)),"-",IF(Q35="","",Q35/VLOOKUP(Occupancy!$B$65,Occupancy!$B$68:$B$79,1)*12/$C35))</f>
        <v>0</v>
      </c>
      <c r="U35" s="132">
        <f>IF(ISERROR(IF(R35="","",R35/VLOOKUP(Occupancy!$B$65,Occupancy!$B$68:$B$79,1)*12/$C35)),"-",IF(R35="","",R35/VLOOKUP(Occupancy!$B$65,Occupancy!$B$68:$B$79,1)*12/$C35))</f>
        <v>0</v>
      </c>
      <c r="V35" s="134" t="str">
        <f>IF(ISERROR(INDEX(IncomeStatementData!$P$2:$P$415,MATCH(A35,IncomeStatementData!$B$2:$B$415,0),)),"-",INDEX(IncomeStatementData!$P$2:$P$415,MATCH(A35,IncomeStatementData!$B$2:$B$415,0),))</f>
        <v>-</v>
      </c>
      <c r="W35" s="134" t="str">
        <f>IF(ISERROR(X35/12*Occupancy!$B$65),"-",X35/12*Occupancy!$B$65)</f>
        <v>-</v>
      </c>
      <c r="X35" s="134" t="str">
        <f>IF(ISERROR(INDEX(AnnualFinancialData!$R$2:$R$6380,MATCH(A35,AnnualFinancialData!$B$2:$B$6380,0),)),"-",INDEX(AnnualFinancialData!$R$2:$R$6380,MATCH(A35,AnnualFinancialData!$B$2:$B$6380,0),))</f>
        <v>-</v>
      </c>
      <c r="Y35" s="134" t="str">
        <f>IF(ISERROR(IF(V35="","",V35/VLOOKUP(Occupancy!$B$65,Occupancy!$B$68:$B$79,1)*12/$C35)),"-",IF(V35="","",V35/VLOOKUP(Occupancy!$B$65,Occupancy!$B$68:$B$79,1)*12/$C35))</f>
        <v>-</v>
      </c>
      <c r="Z35" s="134" t="str">
        <f>IF(ISERROR(IF(W35="","",W35/VLOOKUP(Occupancy!$B$65,Occupancy!$B$68:$B$79,1)*12/$C35)),"-",IF(W35="","",W35/VLOOKUP(Occupancy!$B$65,Occupancy!$B$68:$B$79,1)*12/$C35))</f>
        <v>-</v>
      </c>
      <c r="AA35" s="135" t="str">
        <f t="shared" si="1"/>
        <v>-</v>
      </c>
      <c r="AB35" s="132" t="str">
        <f t="shared" si="2"/>
        <v>-</v>
      </c>
      <c r="AC35" s="132" t="str">
        <f t="shared" si="3"/>
        <v>-</v>
      </c>
      <c r="AD35" s="132" t="str">
        <f t="shared" si="4"/>
        <v>-</v>
      </c>
      <c r="AE35" s="132" t="str">
        <f t="shared" si="5"/>
        <v>-</v>
      </c>
      <c r="AF35" s="132" t="str">
        <f t="shared" si="6"/>
        <v>-</v>
      </c>
      <c r="AG35" s="136">
        <f>(SUMIFS(PriorQ4BalanceSheet!$J$2:$J$4968,PriorQ4BalanceSheet!$B$2:$B$4968,$A35,PriorQ4BalanceSheet!$I$2:$I$4968,"28150")-SUMIFS(BalanceSheetData!$J$2:$J$415,BalanceSheetData!$B$2:$B$415,$A35,BalanceSheetData!$I$2:$I$415,"28150"))+(SUMIFS(PriorQ4BalanceSheet!$J$2:$J$4968,PriorQ4BalanceSheet!$B$2:$B$4968,$A35,PriorQ4BalanceSheet!$I$2:$I$4968,"28151")-SUMIFS(BalanceSheetData!$J$2:$J$415,BalanceSheetData!$B$2:$B$415,$A35,BalanceSheetData!$I$2:$I$415,"28151"))+(SUMIFS(PriorQ4BalanceSheet!$J$2:$J$4968,PriorQ4BalanceSheet!$B$2:$B$4968,$A35,PriorQ4BalanceSheet!$I$2:$I$4968,"28152")-SUMIFS(BalanceSheetData!$J$2:$J$415,BalanceSheetData!$B$2:$B$415,$A35,BalanceSheetData!$I$2:$I$415,"28152"))+(SUMIFS(PriorQ4BalanceSheet!$J$2:$J$4968,PriorQ4BalanceSheet!$B$2:$B$4968,$A35,PriorQ4BalanceSheet!$I$2:$I$4968,"28153")-SUMIFS(BalanceSheetData!$J$2:$J$415,BalanceSheetData!$B$2:$B$415,$A35,BalanceSheetData!$I$2:$I$415,"28153"))+(SUMIFS(PriorQ4BalanceSheet!$J$2:$J$4968,PriorQ4BalanceSheet!$B$2:$B$4968,$A35,PriorQ4BalanceSheet!$I$2:$I$4968,"28155")-SUMIFS(BalanceSheetData!$J$2:$J$415,BalanceSheetData!$B$2:$B$415,$A35,BalanceSheetData!$I$2:$I$415,"28155"))+(SUMIFS(PriorQ4BalanceSheet!$J$2:$J$4968,PriorQ4BalanceSheet!$B$2:$B$4968,$A35,PriorQ4BalanceSheet!$I$2:$I$4968,"28156")-SUMIFS(BalanceSheetData!$J$2:$J$415,BalanceSheetData!$B$2:$B$415,$A35,BalanceSheetData!$I$2:$I$415,"28156"))+(SUMIFS(PriorQ4BalanceSheet!$J$2:$J$4968,PriorQ4BalanceSheet!$B$2:$B$4968,$A35,PriorQ4BalanceSheet!$I$2:$I$4968,"28157")-SUMIFS(BalanceSheetData!$J$2:$J$415,BalanceSheetData!$B$2:$B$415,$A35,BalanceSheetData!$I$2:$I$415,"28157"))+(SUMIFS(PriorQ4BalanceSheet!$J$2:$J$4968,PriorQ4BalanceSheet!$B$2:$B$4968,$A35,PriorQ4BalanceSheet!$I$2:$I$4968,"28158")-SUMIFS(BalanceSheetData!$J$2:$J$415,BalanceSheetData!$B$2:$B$415,$A35,BalanceSheetData!$I$2:$I$415,"28158"))+(SUMIFS(PriorQ4BalanceSheet!$J$2:$J$4968,PriorQ4BalanceSheet!$B$2:$B$4968,$A35,PriorQ4BalanceSheet!$I$2:$I$4968,"28200")-SUMIFS(BalanceSheetData!$J$2:$J$415,BalanceSheetData!$B$2:$B$415,$A35,BalanceSheetData!$I$2:$I$415,"28200"))+(SUMIFS(PriorQ4BalanceSheet!$J$2:$J$4968,PriorQ4BalanceSheet!$B$2:$B$4968,$A35,PriorQ4BalanceSheet!$I$2:$I$4968,"28201")-SUMIFS(BalanceSheetData!$J$2:$J$415,BalanceSheetData!$B$2:$B$415,$A35,BalanceSheetData!$I$2:$I$415,"28201"))+SUMIFS(IncomeStatementData!$J$2:$J$415,IncomeStatementData!$B$2:$B$415,$A35,IncomeStatementData!$I$2:$I$415,"62020")+SUMIFS(IncomeStatementData!$J$2:$J$415,IncomeStatementData!$B$2:$B$415,$A35,IncomeStatementData!$I$2:$I$415,"62021")+SUMIFS(IncomeStatementData!$J$2:$J$415,IncomeStatementData!$B$2:$B$415,$A35,IncomeStatementData!$I$2:$I$415,"62022")+SUMIFS(IncomeStatementData!$J$2:$J$415,IncomeStatementData!$B$2:$B$415,$A35,IncomeStatementData!$I$2:$I$415,"62400")</f>
        <v>0</v>
      </c>
      <c r="AH35" s="134" t="str">
        <f>IF((ISERROR(INDEX(ECRDCRMustPayDebtData!$E$2:$E35,MATCH(A35,ECRDCRMustPayDebtData!$B$2:$B35,0),)))/12*Occupancy!$B$65,"-",INDEX(ECRDCRMustPayDebtData!$E$2:$E35,MATCH(A35,ECRDCRMustPayDebtData!$B$2:$B35,0),)/12*Occupancy!$B$65)</f>
        <v>-</v>
      </c>
      <c r="AI35" s="136">
        <f>IF(ISERROR(INDEX(AnnualMustPayDebtData!$D$2:$D$75,MATCH(A35,AnnualMustPayDebtData!$E$2:$E$75,0),)),"-",INDEX(AnnualMustPayDebtData!$D$2:$D$75,MATCH(A35,AnnualMustPayDebtData!$E$2:$E$75,0),))</f>
        <v>171409</v>
      </c>
      <c r="AJ35" s="134">
        <f>IF(ISERROR(IF(AG35="","",AG35/VLOOKUP(Occupancy!$B$65,Occupancy!$B$68:$B$79,1)*12/$C35)),"-",IF(AG35="","",AG35/VLOOKUP(Occupancy!$B$65,Occupancy!$B$68:$B$79,1)*12/$C35))</f>
        <v>0</v>
      </c>
      <c r="AK35" s="134" t="str">
        <f>IF(ISERROR(IF(AH35="","",AH35/VLOOKUP(Occupancy!$B$65,Occupancy!$B$68:$B$79,1)*12/$C35)),"-",IF(AH35="","",AH35/VLOOKUP(Occupancy!$B$65,Occupancy!$B$68:$B$79,1)*12/$C35))</f>
        <v>-</v>
      </c>
      <c r="AL35" s="133">
        <f>SUMIFS(PriorQ4BalanceSheet!$J$2:$J$4968,PriorQ4BalanceSheet!$B$2:$B$4968,$A35,PriorQ4BalanceSheet!$I$2:$I$4968,"10710")-SUMIFS(BalanceSheetData!$J$2:$J$415,BalanceSheetData!$B$2:$B$415,$A35,BalanceSheetData!$I$2:$I$415,"10710")</f>
        <v>0</v>
      </c>
      <c r="AM35" s="132">
        <f>IF(ISERROR(AN35/12*Occupancy!$B$65),"-",AN35/12*Occupancy!$B$65)</f>
        <v>12452.5</v>
      </c>
      <c r="AN35" s="133">
        <f>IF(ISERROR(INDEX(ReserveData!$B$2:$B$2239,MATCH($A35,ReserveData!$A$2:$A$2250,0),0)),"-",INDEX(ReserveData!$B$2:$B2274,MATCH($A35,ReserveData!$A$2:$A$2250,0),0))</f>
        <v>24905</v>
      </c>
      <c r="AO35" s="132" t="str">
        <f t="shared" si="7"/>
        <v>-</v>
      </c>
      <c r="AP35" s="132">
        <f t="shared" si="8"/>
        <v>0</v>
      </c>
      <c r="AQ35" s="136">
        <f>SUMIFS(IncomeStatementData!$J$2:$J$415,IncomeStatementData!$B$2:$B$415,$A35,IncomeStatementData!$I$2:$I$415,"59001")</f>
        <v>0</v>
      </c>
      <c r="AR35" s="134">
        <f>IF(ISERROR(AS35/12*Occupancy!$B$65),"-",AS35/12*Occupancy!$B$65)</f>
        <v>0</v>
      </c>
      <c r="AS35" s="136">
        <f>SUMIFS(AnnualFinancialData!$L$2:$L$6380,AnnualFinancialData!$B$2:$B$6380,$A35,AnnualFinancialData!$K$2:$K$6380,"59001")</f>
        <v>0</v>
      </c>
      <c r="AT35" s="134">
        <f>IF(ISERROR(IF(AQ35="","",AQ35/VLOOKUP(Occupancy!$B$65,Occupancy!$B$68:$B$79,1)*12/$C35)),"-",IF(AQ35="","",AQ35/VLOOKUP(Occupancy!$B$65,Occupancy!$B$68:$B$79,1)*12/$C35))</f>
        <v>0</v>
      </c>
      <c r="AU35" s="134">
        <f>IF(ISERROR(IF(AR35="","",AR35/VLOOKUP(Occupancy!$B$65,Occupancy!$B$68:$B$79,1)*12/$C35)),"-",IF(AR35="","",AR35/VLOOKUP(Occupancy!$B$65,Occupancy!$B$68:$B$79,1)*12/$C35))</f>
        <v>0</v>
      </c>
      <c r="AV35" s="133">
        <f>SUMIFS(IncomeStatementData!$J$2:$J$415,IncomeStatementData!$B$2:$B$415,$A35,IncomeStatementData!$I$2:$I$415,"66310")+SUMIFS(IncomeStatementData!$J$2:$J$415,IncomeStatementData!$B$2:$B$415,$A35,IncomeStatementData!$I$2:$I$415,"66202")</f>
        <v>0</v>
      </c>
      <c r="AW35" s="132">
        <f>IF(ISERROR(AX35/12*Occupancy!$B$65),"-",AX35/12*Occupancy!$B$65)</f>
        <v>0</v>
      </c>
      <c r="AX35" s="133">
        <f>SUMIFS(AnnualFinancialData!$L$2:$L$6380,AnnualFinancialData!$B$2:$B$6380,$A35,AnnualFinancialData!$K$2:$K$6380,"66310")+SUMIFS(AnnualFinancialData!$L$2:$L$6380,AnnualFinancialData!$B$2:$B$6380,$A35,AnnualFinancialData!$K$2:$K$6380,"66202")</f>
        <v>0</v>
      </c>
      <c r="AY35" s="132">
        <f>IF(ISERROR(IF(AV35="","",AV35/VLOOKUP(Occupancy!$B$65,Occupancy!$B$68:$B$79,1)*12/$C35)),"-",IF(AV35="","",AV35/VLOOKUP(Occupancy!$B$65,Occupancy!$B$68:$B$79,1)*12/$C35))</f>
        <v>0</v>
      </c>
      <c r="AZ35" s="132">
        <f>IF(ISERROR(IF(AW35="","",AW35/VLOOKUP(Occupancy!$B$65,Occupancy!$B$68:$B$79,1)*12/$C35)),"-",IF(AW35="","",AW35/VLOOKUP(Occupancy!$B$65,Occupancy!$B$68:$B$79,1)*12/$C35))</f>
        <v>0</v>
      </c>
      <c r="BA35" s="137" t="str">
        <f t="shared" si="9"/>
        <v>-</v>
      </c>
      <c r="BB35" s="137" t="str">
        <f t="shared" si="10"/>
        <v>-</v>
      </c>
      <c r="BC35" s="137" t="str">
        <f t="shared" si="11"/>
        <v>-</v>
      </c>
      <c r="BD35" s="137" t="str">
        <f t="shared" si="12"/>
        <v>-</v>
      </c>
      <c r="BE35" s="138" t="str">
        <f>IF(ISERROR(IF(BB35="","",BB35/VLOOKUP(Occupancy!$B$65,Occupancy!$B$68:$B$79,1)*12/$C35)),"-",IF(BB35="","",BB35/VLOOKUP(Occupancy!$B$65,Occupancy!$B$68:$B$79,1)*12/$C35))</f>
        <v>-</v>
      </c>
    </row>
    <row r="36" spans="1:57" s="95" customFormat="1" ht="12.75" x14ac:dyDescent="0.2">
      <c r="A36" s="219" t="s">
        <v>529</v>
      </c>
      <c r="B36" s="142" t="str">
        <f>IF(ISERROR(INDEX(ProjectTypeData!$F$2:$F$165,MATCH(Operating!$A36,ProjectTypeData!$B$2:$B$165,0),MATCH(Operating!B$9,ProjectTypeData!$F$1))),"-",INDEX(ProjectTypeData!$F$2:$F$165,MATCH(Operating!$A36,ProjectTypeData!$B$2:$B$165,0),MATCH(Operating!B$9,ProjectTypeData!$F$1)))</f>
        <v>Homes</v>
      </c>
      <c r="C36" s="126">
        <f>IF(ISERROR(INDEX(ProjectTypeData!$E$2:$E$165,MATCH(Operating!$A36,ProjectTypeData!$B$2:$B$165,0),MATCH(Operating!C$9,ProjectTypeData!$E$1))),"-",INDEX(ProjectTypeData!$E$2:$E$165,MATCH(Operating!$A36,ProjectTypeData!$B$2:$B$165,0),MATCH(Operating!C$9,ProjectTypeData!$E$1)))</f>
        <v>83</v>
      </c>
      <c r="D36" s="127" t="str">
        <f>IF(ISERROR(INDEX(ProjectTypeData!$D$2:$D$165,MATCH(Operating!$A36,ProjectTypeData!$B$2:$B$165,0),MATCH(Operating!D$9,ProjectTypeData!$D$1))),"-",INDEX(ProjectTypeData!$D$2:$D$165,MATCH(Operating!$A36,ProjectTypeData!$B$2:$B$165,0),MATCH(Operating!D$9,ProjectTypeData!$D$1)))</f>
        <v>Operations/Asset Management</v>
      </c>
      <c r="E36" s="115"/>
      <c r="F36" s="128">
        <f>SUMIFS(BalanceSheetData!$J$2:$J$415,BalanceSheetData!$B$2:$B$415,$A36,BalanceSheetData!$I$2:$I$415,"10000")</f>
        <v>0</v>
      </c>
      <c r="G36" s="128">
        <f>SUMIFS(BalanceSheetData!$J$2:$J$415,BalanceSheetData!$B$2:$B$415,$A36,BalanceSheetData!$I$2:$I$415,"10710")</f>
        <v>0</v>
      </c>
      <c r="H36" s="128">
        <f>SUMIFS(BalanceSheetData!$J$2:$J$415,BalanceSheetData!$B$2:$B$415,$A36,BalanceSheetData!$I$2:$I$415,"10700")</f>
        <v>0</v>
      </c>
      <c r="I36" s="129">
        <f>SUMIFS(BalanceSheetData!$J$2:$J$415,BalanceSheetData!$B$2:$B$415,$A36,BalanceSheetData!$I$2:$I$415,"10715")+SUMIFS(BalanceSheetData!$J$2:$J$415,BalanceSheetData!$B$2:$B$415,$A36,BalanceSheetData!$I$2:$I$415,"10720")+SUMIFS(BalanceSheetData!$J$2:$J$415,BalanceSheetData!$B$2:$B$415,$A36,BalanceSheetData!$I$2:$I$415,"19300")</f>
        <v>0</v>
      </c>
      <c r="J36" s="130">
        <f t="shared" si="0"/>
        <v>0</v>
      </c>
      <c r="K36" s="216">
        <f>IF(ISERROR(INDEX(Occupancy!$B$57:$FL$57,1,MATCH(A36,Occupancy!$B$4:$FL$4,0))),"-",INDEX(Occupancy!$B$57:$FL$57,1,MATCH(A36,Occupancy!$B$4:$FL$4,0)))</f>
        <v>0.61723076923076914</v>
      </c>
      <c r="L36" s="216">
        <f>IF(ISERROR(INDEX(Occupancy!$B$17:$FL$17,1,MATCH(A36,Occupancy!$B$4:$FL$4,0))),"-",INDEX(Occupancy!$B$17:$FL$17,1,MATCH(A36,Occupancy!$B$4:$FL$4,0)))</f>
        <v>0.45770000000000005</v>
      </c>
      <c r="M36" s="113"/>
      <c r="N36" s="113"/>
      <c r="O36" s="113"/>
      <c r="P36" s="119"/>
      <c r="Q36" s="131">
        <f>SUMIFS(IncomeStatementData!$J$2:$J$415,IncomeStatementData!$B$2:$B$415,$A36,IncomeStatementData!$I$2:$I$415,"45001")+SUMIFS(IncomeStatementData!$J$2:$J$415,IncomeStatementData!$B$2:$B$415,$A36,IncomeStatementData!$I$2:$I$415,"45100")+SUMIFS(IncomeStatementData!$J$2:$J$415,IncomeStatementData!$B$2:$B$415,$A36,IncomeStatementData!$I$2:$I$415,"49000")+SUMIFS(IncomeStatementData!$J$2:$J$415,IncomeStatementData!$B$2:$B$415,$A36,IncomeStatementData!$I$2:$I$415,"45200")+SUMIFS(IncomeStatementData!$J$2:$J$415,IncomeStatementData!$B$2:$B$415,$A36,IncomeStatementData!$I$2:$I$415,"45400")+SUMIFS(IncomeStatementData!$J$2:$J$415,IncomeStatementData!$B$2:$B$415,$A36,IncomeStatementData!$I$2:$I$415,"45500")+SUMIFS(IncomeStatementData!$J$2:$J$415,IncomeStatementData!$B$2:$B$415,$A36,IncomeStatementData!$I$2:$I$415,"44100")+SUMIFS(IncomeStatementData!$J$2:$J$415,IncomeStatementData!$B$2:$B$415,$A36,IncomeStatementData!$I$2:$I$415,"42200")</f>
        <v>0</v>
      </c>
      <c r="R36" s="132">
        <f>IF(ISERROR(S36/12*Occupancy!$B$65),"-",S36/12*Occupancy!$B$65)</f>
        <v>0</v>
      </c>
      <c r="S36" s="133">
        <f>SUMIFS(AnnualFinancialData!$L$2:$L$6380,AnnualFinancialData!$B$2:$B$6380,$A36,AnnualFinancialData!$K$2:$K$6380,"45001")+SUMIFS(AnnualFinancialData!$L$2:$L$6380,AnnualFinancialData!$B$2:$B$6380,$A36,AnnualFinancialData!$K$2:$K$6380,"45100")+SUMIFS(AnnualFinancialData!$L$2:$L$6380,AnnualFinancialData!$B$2:$B$6380,$A36,AnnualFinancialData!$K$2:$K$6380,"49000")+SUMIFS(AnnualFinancialData!$L$2:$L$6380,AnnualFinancialData!$B$2:$B$6380,$A36,AnnualFinancialData!$K$2:$K$6380,"45200")+SUMIFS(AnnualFinancialData!$L$2:$L$6380,AnnualFinancialData!$B$2:$B$6380,$A36,AnnualFinancialData!$K$2:$K$6380,"45400")+SUMIFS(AnnualFinancialData!$L$2:$L$6380,AnnualFinancialData!$B$2:$B$6380,$A36,AnnualFinancialData!$K$2:$K$6380,"45500")+SUMIFS(AnnualFinancialData!$L$2:$L$6380,AnnualFinancialData!$B$2:$B$6380,$A36,AnnualFinancialData!$K$2:$K$6380,"44100")+SUMIFS(AnnualFinancialData!$L$2:$L$6380,AnnualFinancialData!$B$2:$B$6380,$A36,AnnualFinancialData!$K$2:$K$6380,"42200")</f>
        <v>0</v>
      </c>
      <c r="T36" s="132">
        <f>IF(ISERROR(IF(Q36="","",Q36/VLOOKUP(Occupancy!$B$65,Occupancy!$B$68:$B$79,1)*12/$C36)),"-",IF(Q36="","",Q36/VLOOKUP(Occupancy!$B$65,Occupancy!$B$68:$B$79,1)*12/$C36))</f>
        <v>0</v>
      </c>
      <c r="U36" s="132">
        <f>IF(ISERROR(IF(R36="","",R36/VLOOKUP(Occupancy!$B$65,Occupancy!$B$68:$B$79,1)*12/$C36)),"-",IF(R36="","",R36/VLOOKUP(Occupancy!$B$65,Occupancy!$B$68:$B$79,1)*12/$C36))</f>
        <v>0</v>
      </c>
      <c r="V36" s="134" t="str">
        <f>IF(ISERROR(INDEX(IncomeStatementData!$P$2:$P$415,MATCH(A36,IncomeStatementData!$B$2:$B$415,0),)),"-",INDEX(IncomeStatementData!$P$2:$P$415,MATCH(A36,IncomeStatementData!$B$2:$B$415,0),))</f>
        <v>-</v>
      </c>
      <c r="W36" s="134" t="str">
        <f>IF(ISERROR(X36/12*Occupancy!$B$65),"-",X36/12*Occupancy!$B$65)</f>
        <v>-</v>
      </c>
      <c r="X36" s="134" t="str">
        <f>IF(ISERROR(INDEX(AnnualFinancialData!$R$2:$R$6380,MATCH(A36,AnnualFinancialData!$B$2:$B$6380,0),)),"-",INDEX(AnnualFinancialData!$R$2:$R$6380,MATCH(A36,AnnualFinancialData!$B$2:$B$6380,0),))</f>
        <v>-</v>
      </c>
      <c r="Y36" s="134" t="str">
        <f>IF(ISERROR(IF(V36="","",V36/VLOOKUP(Occupancy!$B$65,Occupancy!$B$68:$B$79,1)*12/$C36)),"-",IF(V36="","",V36/VLOOKUP(Occupancy!$B$65,Occupancy!$B$68:$B$79,1)*12/$C36))</f>
        <v>-</v>
      </c>
      <c r="Z36" s="134" t="str">
        <f>IF(ISERROR(IF(W36="","",W36/VLOOKUP(Occupancy!$B$65,Occupancy!$B$68:$B$79,1)*12/$C36)),"-",IF(W36="","",W36/VLOOKUP(Occupancy!$B$65,Occupancy!$B$68:$B$79,1)*12/$C36))</f>
        <v>-</v>
      </c>
      <c r="AA36" s="135" t="str">
        <f t="shared" si="1"/>
        <v>-</v>
      </c>
      <c r="AB36" s="132" t="str">
        <f t="shared" si="2"/>
        <v>-</v>
      </c>
      <c r="AC36" s="132" t="str">
        <f t="shared" si="3"/>
        <v>-</v>
      </c>
      <c r="AD36" s="132" t="str">
        <f t="shared" si="4"/>
        <v>-</v>
      </c>
      <c r="AE36" s="132" t="str">
        <f t="shared" si="5"/>
        <v>-</v>
      </c>
      <c r="AF36" s="132" t="str">
        <f t="shared" si="6"/>
        <v>-</v>
      </c>
      <c r="AG36" s="136">
        <f>(SUMIFS(PriorQ4BalanceSheet!$J$2:$J$4968,PriorQ4BalanceSheet!$B$2:$B$4968,$A36,PriorQ4BalanceSheet!$I$2:$I$4968,"28150")-SUMIFS(BalanceSheetData!$J$2:$J$415,BalanceSheetData!$B$2:$B$415,$A36,BalanceSheetData!$I$2:$I$415,"28150"))+(SUMIFS(PriorQ4BalanceSheet!$J$2:$J$4968,PriorQ4BalanceSheet!$B$2:$B$4968,$A36,PriorQ4BalanceSheet!$I$2:$I$4968,"28151")-SUMIFS(BalanceSheetData!$J$2:$J$415,BalanceSheetData!$B$2:$B$415,$A36,BalanceSheetData!$I$2:$I$415,"28151"))+(SUMIFS(PriorQ4BalanceSheet!$J$2:$J$4968,PriorQ4BalanceSheet!$B$2:$B$4968,$A36,PriorQ4BalanceSheet!$I$2:$I$4968,"28152")-SUMIFS(BalanceSheetData!$J$2:$J$415,BalanceSheetData!$B$2:$B$415,$A36,BalanceSheetData!$I$2:$I$415,"28152"))+(SUMIFS(PriorQ4BalanceSheet!$J$2:$J$4968,PriorQ4BalanceSheet!$B$2:$B$4968,$A36,PriorQ4BalanceSheet!$I$2:$I$4968,"28153")-SUMIFS(BalanceSheetData!$J$2:$J$415,BalanceSheetData!$B$2:$B$415,$A36,BalanceSheetData!$I$2:$I$415,"28153"))+(SUMIFS(PriorQ4BalanceSheet!$J$2:$J$4968,PriorQ4BalanceSheet!$B$2:$B$4968,$A36,PriorQ4BalanceSheet!$I$2:$I$4968,"28155")-SUMIFS(BalanceSheetData!$J$2:$J$415,BalanceSheetData!$B$2:$B$415,$A36,BalanceSheetData!$I$2:$I$415,"28155"))+(SUMIFS(PriorQ4BalanceSheet!$J$2:$J$4968,PriorQ4BalanceSheet!$B$2:$B$4968,$A36,PriorQ4BalanceSheet!$I$2:$I$4968,"28156")-SUMIFS(BalanceSheetData!$J$2:$J$415,BalanceSheetData!$B$2:$B$415,$A36,BalanceSheetData!$I$2:$I$415,"28156"))+(SUMIFS(PriorQ4BalanceSheet!$J$2:$J$4968,PriorQ4BalanceSheet!$B$2:$B$4968,$A36,PriorQ4BalanceSheet!$I$2:$I$4968,"28157")-SUMIFS(BalanceSheetData!$J$2:$J$415,BalanceSheetData!$B$2:$B$415,$A36,BalanceSheetData!$I$2:$I$415,"28157"))+(SUMIFS(PriorQ4BalanceSheet!$J$2:$J$4968,PriorQ4BalanceSheet!$B$2:$B$4968,$A36,PriorQ4BalanceSheet!$I$2:$I$4968,"28158")-SUMIFS(BalanceSheetData!$J$2:$J$415,BalanceSheetData!$B$2:$B$415,$A36,BalanceSheetData!$I$2:$I$415,"28158"))+(SUMIFS(PriorQ4BalanceSheet!$J$2:$J$4968,PriorQ4BalanceSheet!$B$2:$B$4968,$A36,PriorQ4BalanceSheet!$I$2:$I$4968,"28200")-SUMIFS(BalanceSheetData!$J$2:$J$415,BalanceSheetData!$B$2:$B$415,$A36,BalanceSheetData!$I$2:$I$415,"28200"))+(SUMIFS(PriorQ4BalanceSheet!$J$2:$J$4968,PriorQ4BalanceSheet!$B$2:$B$4968,$A36,PriorQ4BalanceSheet!$I$2:$I$4968,"28201")-SUMIFS(BalanceSheetData!$J$2:$J$415,BalanceSheetData!$B$2:$B$415,$A36,BalanceSheetData!$I$2:$I$415,"28201"))+SUMIFS(IncomeStatementData!$J$2:$J$415,IncomeStatementData!$B$2:$B$415,$A36,IncomeStatementData!$I$2:$I$415,"62020")+SUMIFS(IncomeStatementData!$J$2:$J$415,IncomeStatementData!$B$2:$B$415,$A36,IncomeStatementData!$I$2:$I$415,"62021")+SUMIFS(IncomeStatementData!$J$2:$J$415,IncomeStatementData!$B$2:$B$415,$A36,IncomeStatementData!$I$2:$I$415,"62022")+SUMIFS(IncomeStatementData!$J$2:$J$415,IncomeStatementData!$B$2:$B$415,$A36,IncomeStatementData!$I$2:$I$415,"62400")</f>
        <v>0</v>
      </c>
      <c r="AH36" s="134" t="str">
        <f>IF((ISERROR(INDEX(ECRDCRMustPayDebtData!$E$2:$E36,MATCH(A36,ECRDCRMustPayDebtData!$B$2:$B36,0),)))/12*Occupancy!$B$65,"-",INDEX(ECRDCRMustPayDebtData!$E$2:$E36,MATCH(A36,ECRDCRMustPayDebtData!$B$2:$B36,0),)/12*Occupancy!$B$65)</f>
        <v>-</v>
      </c>
      <c r="AI36" s="136">
        <f>IF(ISERROR(INDEX(AnnualMustPayDebtData!$D$2:$D$75,MATCH(A36,AnnualMustPayDebtData!$E$2:$E$75,0),)),"-",INDEX(AnnualMustPayDebtData!$D$2:$D$75,MATCH(A36,AnnualMustPayDebtData!$E$2:$E$75,0),))</f>
        <v>120242</v>
      </c>
      <c r="AJ36" s="134">
        <f>IF(ISERROR(IF(AG36="","",AG36/VLOOKUP(Occupancy!$B$65,Occupancy!$B$68:$B$79,1)*12/$C36)),"-",IF(AG36="","",AG36/VLOOKUP(Occupancy!$B$65,Occupancy!$B$68:$B$79,1)*12/$C36))</f>
        <v>0</v>
      </c>
      <c r="AK36" s="134" t="str">
        <f>IF(ISERROR(IF(AH36="","",AH36/VLOOKUP(Occupancy!$B$65,Occupancy!$B$68:$B$79,1)*12/$C36)),"-",IF(AH36="","",AH36/VLOOKUP(Occupancy!$B$65,Occupancy!$B$68:$B$79,1)*12/$C36))</f>
        <v>-</v>
      </c>
      <c r="AL36" s="133">
        <f>SUMIFS(PriorQ4BalanceSheet!$J$2:$J$4968,PriorQ4BalanceSheet!$B$2:$B$4968,$A36,PriorQ4BalanceSheet!$I$2:$I$4968,"10710")-SUMIFS(BalanceSheetData!$J$2:$J$415,BalanceSheetData!$B$2:$B$415,$A36,BalanceSheetData!$I$2:$I$415,"10710")</f>
        <v>0</v>
      </c>
      <c r="AM36" s="132">
        <f>IF(ISERROR(AN36/12*Occupancy!$B$65),"-",AN36/12*Occupancy!$B$65)</f>
        <v>11677.5</v>
      </c>
      <c r="AN36" s="133">
        <f>IF(ISERROR(INDEX(ReserveData!$B$2:$B$2239,MATCH($A36,ReserveData!$A$2:$A$2250,0),0)),"-",INDEX(ReserveData!$B$2:$B2275,MATCH($A36,ReserveData!$A$2:$A$2250,0),0))</f>
        <v>23355</v>
      </c>
      <c r="AO36" s="132" t="str">
        <f t="shared" si="7"/>
        <v>-</v>
      </c>
      <c r="AP36" s="132">
        <f t="shared" si="8"/>
        <v>0</v>
      </c>
      <c r="AQ36" s="136">
        <f>SUMIFS(IncomeStatementData!$J$2:$J$415,IncomeStatementData!$B$2:$B$415,$A36,IncomeStatementData!$I$2:$I$415,"59001")</f>
        <v>0</v>
      </c>
      <c r="AR36" s="134">
        <f>IF(ISERROR(AS36/12*Occupancy!$B$65),"-",AS36/12*Occupancy!$B$65)</f>
        <v>0</v>
      </c>
      <c r="AS36" s="136">
        <f>SUMIFS(AnnualFinancialData!$L$2:$L$6380,AnnualFinancialData!$B$2:$B$6380,$A36,AnnualFinancialData!$K$2:$K$6380,"59001")</f>
        <v>0</v>
      </c>
      <c r="AT36" s="134">
        <f>IF(ISERROR(IF(AQ36="","",AQ36/VLOOKUP(Occupancy!$B$65,Occupancy!$B$68:$B$79,1)*12/$C36)),"-",IF(AQ36="","",AQ36/VLOOKUP(Occupancy!$B$65,Occupancy!$B$68:$B$79,1)*12/$C36))</f>
        <v>0</v>
      </c>
      <c r="AU36" s="134">
        <f>IF(ISERROR(IF(AR36="","",AR36/VLOOKUP(Occupancy!$B$65,Occupancy!$B$68:$B$79,1)*12/$C36)),"-",IF(AR36="","",AR36/VLOOKUP(Occupancy!$B$65,Occupancy!$B$68:$B$79,1)*12/$C36))</f>
        <v>0</v>
      </c>
      <c r="AV36" s="133">
        <f>SUMIFS(IncomeStatementData!$J$2:$J$415,IncomeStatementData!$B$2:$B$415,$A36,IncomeStatementData!$I$2:$I$415,"66310")+SUMIFS(IncomeStatementData!$J$2:$J$415,IncomeStatementData!$B$2:$B$415,$A36,IncomeStatementData!$I$2:$I$415,"66202")</f>
        <v>0</v>
      </c>
      <c r="AW36" s="132">
        <f>IF(ISERROR(AX36/12*Occupancy!$B$65),"-",AX36/12*Occupancy!$B$65)</f>
        <v>0</v>
      </c>
      <c r="AX36" s="133">
        <f>SUMIFS(AnnualFinancialData!$L$2:$L$6380,AnnualFinancialData!$B$2:$B$6380,$A36,AnnualFinancialData!$K$2:$K$6380,"66310")+SUMIFS(AnnualFinancialData!$L$2:$L$6380,AnnualFinancialData!$B$2:$B$6380,$A36,AnnualFinancialData!$K$2:$K$6380,"66202")</f>
        <v>0</v>
      </c>
      <c r="AY36" s="132">
        <f>IF(ISERROR(IF(AV36="","",AV36/VLOOKUP(Occupancy!$B$65,Occupancy!$B$68:$B$79,1)*12/$C36)),"-",IF(AV36="","",AV36/VLOOKUP(Occupancy!$B$65,Occupancy!$B$68:$B$79,1)*12/$C36))</f>
        <v>0</v>
      </c>
      <c r="AZ36" s="132">
        <f>IF(ISERROR(IF(AW36="","",AW36/VLOOKUP(Occupancy!$B$65,Occupancy!$B$68:$B$79,1)*12/$C36)),"-",IF(AW36="","",AW36/VLOOKUP(Occupancy!$B$65,Occupancy!$B$68:$B$79,1)*12/$C36))</f>
        <v>0</v>
      </c>
      <c r="BA36" s="137" t="str">
        <f t="shared" si="9"/>
        <v>-</v>
      </c>
      <c r="BB36" s="137" t="str">
        <f t="shared" si="10"/>
        <v>-</v>
      </c>
      <c r="BC36" s="137" t="str">
        <f t="shared" si="11"/>
        <v>-</v>
      </c>
      <c r="BD36" s="137" t="str">
        <f t="shared" si="12"/>
        <v>-</v>
      </c>
      <c r="BE36" s="138" t="str">
        <f>IF(ISERROR(IF(BB36="","",BB36/VLOOKUP(Occupancy!$B$65,Occupancy!$B$68:$B$79,1)*12/$C36)),"-",IF(BB36="","",BB36/VLOOKUP(Occupancy!$B$65,Occupancy!$B$68:$B$79,1)*12/$C36))</f>
        <v>-</v>
      </c>
    </row>
    <row r="37" spans="1:57" s="95" customFormat="1" ht="12.75" x14ac:dyDescent="0.2">
      <c r="A37" s="219" t="s">
        <v>531</v>
      </c>
      <c r="B37" s="142" t="str">
        <f>IF(ISERROR(INDEX(ProjectTypeData!$F$2:$F$165,MATCH(Operating!$A37,ProjectTypeData!$B$2:$B$165,0),MATCH(Operating!B$9,ProjectTypeData!$F$1))),"-",INDEX(ProjectTypeData!$F$2:$F$165,MATCH(Operating!$A37,ProjectTypeData!$B$2:$B$165,0),MATCH(Operating!B$9,ProjectTypeData!$F$1)))</f>
        <v>Homes</v>
      </c>
      <c r="C37" s="126">
        <f>IF(ISERROR(INDEX(ProjectTypeData!$E$2:$E$165,MATCH(Operating!$A37,ProjectTypeData!$B$2:$B$165,0),MATCH(Operating!C$9,ProjectTypeData!$E$1))),"-",INDEX(ProjectTypeData!$E$2:$E$165,MATCH(Operating!$A37,ProjectTypeData!$B$2:$B$165,0),MATCH(Operating!C$9,ProjectTypeData!$E$1)))</f>
        <v>158</v>
      </c>
      <c r="D37" s="127" t="str">
        <f>IF(ISERROR(INDEX(ProjectTypeData!$D$2:$D$165,MATCH(Operating!$A37,ProjectTypeData!$B$2:$B$165,0),MATCH(Operating!D$9,ProjectTypeData!$D$1))),"-",INDEX(ProjectTypeData!$D$2:$D$165,MATCH(Operating!$A37,ProjectTypeData!$B$2:$B$165,0),MATCH(Operating!D$9,ProjectTypeData!$D$1)))</f>
        <v>Operations/Asset Management</v>
      </c>
      <c r="E37" s="115"/>
      <c r="F37" s="128">
        <f>SUMIFS(BalanceSheetData!$J$2:$J$415,BalanceSheetData!$B$2:$B$415,$A37,BalanceSheetData!$I$2:$I$415,"10000")</f>
        <v>0</v>
      </c>
      <c r="G37" s="128">
        <f>SUMIFS(BalanceSheetData!$J$2:$J$415,BalanceSheetData!$B$2:$B$415,$A37,BalanceSheetData!$I$2:$I$415,"10710")</f>
        <v>0</v>
      </c>
      <c r="H37" s="128">
        <f>SUMIFS(BalanceSheetData!$J$2:$J$415,BalanceSheetData!$B$2:$B$415,$A37,BalanceSheetData!$I$2:$I$415,"10700")</f>
        <v>0</v>
      </c>
      <c r="I37" s="129">
        <f>SUMIFS(BalanceSheetData!$J$2:$J$415,BalanceSheetData!$B$2:$B$415,$A37,BalanceSheetData!$I$2:$I$415,"10715")+SUMIFS(BalanceSheetData!$J$2:$J$415,BalanceSheetData!$B$2:$B$415,$A37,BalanceSheetData!$I$2:$I$415,"10720")+SUMIFS(BalanceSheetData!$J$2:$J$415,BalanceSheetData!$B$2:$B$415,$A37,BalanceSheetData!$I$2:$I$415,"19300")</f>
        <v>0</v>
      </c>
      <c r="J37" s="130">
        <f t="shared" si="0"/>
        <v>0</v>
      </c>
      <c r="K37" s="216">
        <f>IF(ISERROR(INDEX(Occupancy!$B$57:$FL$57,1,MATCH(A37,Occupancy!$B$4:$FL$4,0))),"-",INDEX(Occupancy!$B$57:$FL$57,1,MATCH(A37,Occupancy!$B$4:$FL$4,0)))</f>
        <v>0.61672307692307693</v>
      </c>
      <c r="L37" s="216">
        <f>IF(ISERROR(INDEX(Occupancy!$B$17:$FL$17,1,MATCH(A37,Occupancy!$B$4:$FL$4,0))),"-",INDEX(Occupancy!$B$17:$FL$17,1,MATCH(A37,Occupancy!$B$4:$FL$4,0)))</f>
        <v>0.45729999999999998</v>
      </c>
      <c r="M37" s="113"/>
      <c r="N37" s="113"/>
      <c r="O37" s="113"/>
      <c r="P37" s="119"/>
      <c r="Q37" s="131">
        <f>SUMIFS(IncomeStatementData!$J$2:$J$415,IncomeStatementData!$B$2:$B$415,$A37,IncomeStatementData!$I$2:$I$415,"45001")+SUMIFS(IncomeStatementData!$J$2:$J$415,IncomeStatementData!$B$2:$B$415,$A37,IncomeStatementData!$I$2:$I$415,"45100")+SUMIFS(IncomeStatementData!$J$2:$J$415,IncomeStatementData!$B$2:$B$415,$A37,IncomeStatementData!$I$2:$I$415,"49000")+SUMIFS(IncomeStatementData!$J$2:$J$415,IncomeStatementData!$B$2:$B$415,$A37,IncomeStatementData!$I$2:$I$415,"45200")+SUMIFS(IncomeStatementData!$J$2:$J$415,IncomeStatementData!$B$2:$B$415,$A37,IncomeStatementData!$I$2:$I$415,"45400")+SUMIFS(IncomeStatementData!$J$2:$J$415,IncomeStatementData!$B$2:$B$415,$A37,IncomeStatementData!$I$2:$I$415,"45500")+SUMIFS(IncomeStatementData!$J$2:$J$415,IncomeStatementData!$B$2:$B$415,$A37,IncomeStatementData!$I$2:$I$415,"44100")+SUMIFS(IncomeStatementData!$J$2:$J$415,IncomeStatementData!$B$2:$B$415,$A37,IncomeStatementData!$I$2:$I$415,"42200")</f>
        <v>0</v>
      </c>
      <c r="R37" s="132">
        <f>IF(ISERROR(S37/12*Occupancy!$B$65),"-",S37/12*Occupancy!$B$65)</f>
        <v>0</v>
      </c>
      <c r="S37" s="133">
        <f>SUMIFS(AnnualFinancialData!$L$2:$L$6380,AnnualFinancialData!$B$2:$B$6380,$A37,AnnualFinancialData!$K$2:$K$6380,"45001")+SUMIFS(AnnualFinancialData!$L$2:$L$6380,AnnualFinancialData!$B$2:$B$6380,$A37,AnnualFinancialData!$K$2:$K$6380,"45100")+SUMIFS(AnnualFinancialData!$L$2:$L$6380,AnnualFinancialData!$B$2:$B$6380,$A37,AnnualFinancialData!$K$2:$K$6380,"49000")+SUMIFS(AnnualFinancialData!$L$2:$L$6380,AnnualFinancialData!$B$2:$B$6380,$A37,AnnualFinancialData!$K$2:$K$6380,"45200")+SUMIFS(AnnualFinancialData!$L$2:$L$6380,AnnualFinancialData!$B$2:$B$6380,$A37,AnnualFinancialData!$K$2:$K$6380,"45400")+SUMIFS(AnnualFinancialData!$L$2:$L$6380,AnnualFinancialData!$B$2:$B$6380,$A37,AnnualFinancialData!$K$2:$K$6380,"45500")+SUMIFS(AnnualFinancialData!$L$2:$L$6380,AnnualFinancialData!$B$2:$B$6380,$A37,AnnualFinancialData!$K$2:$K$6380,"44100")+SUMIFS(AnnualFinancialData!$L$2:$L$6380,AnnualFinancialData!$B$2:$B$6380,$A37,AnnualFinancialData!$K$2:$K$6380,"42200")</f>
        <v>0</v>
      </c>
      <c r="T37" s="132">
        <f>IF(ISERROR(IF(Q37="","",Q37/VLOOKUP(Occupancy!$B$65,Occupancy!$B$68:$B$79,1)*12/$C37)),"-",IF(Q37="","",Q37/VLOOKUP(Occupancy!$B$65,Occupancy!$B$68:$B$79,1)*12/$C37))</f>
        <v>0</v>
      </c>
      <c r="U37" s="132">
        <f>IF(ISERROR(IF(R37="","",R37/VLOOKUP(Occupancy!$B$65,Occupancy!$B$68:$B$79,1)*12/$C37)),"-",IF(R37="","",R37/VLOOKUP(Occupancy!$B$65,Occupancy!$B$68:$B$79,1)*12/$C37))</f>
        <v>0</v>
      </c>
      <c r="V37" s="134" t="str">
        <f>IF(ISERROR(INDEX(IncomeStatementData!$P$2:$P$415,MATCH(A37,IncomeStatementData!$B$2:$B$415,0),)),"-",INDEX(IncomeStatementData!$P$2:$P$415,MATCH(A37,IncomeStatementData!$B$2:$B$415,0),))</f>
        <v>-</v>
      </c>
      <c r="W37" s="134" t="str">
        <f>IF(ISERROR(X37/12*Occupancy!$B$65),"-",X37/12*Occupancy!$B$65)</f>
        <v>-</v>
      </c>
      <c r="X37" s="134" t="str">
        <f>IF(ISERROR(INDEX(AnnualFinancialData!$R$2:$R$6380,MATCH(A37,AnnualFinancialData!$B$2:$B$6380,0),)),"-",INDEX(AnnualFinancialData!$R$2:$R$6380,MATCH(A37,AnnualFinancialData!$B$2:$B$6380,0),))</f>
        <v>-</v>
      </c>
      <c r="Y37" s="134" t="str">
        <f>IF(ISERROR(IF(V37="","",V37/VLOOKUP(Occupancy!$B$65,Occupancy!$B$68:$B$79,1)*12/$C37)),"-",IF(V37="","",V37/VLOOKUP(Occupancy!$B$65,Occupancy!$B$68:$B$79,1)*12/$C37))</f>
        <v>-</v>
      </c>
      <c r="Z37" s="134" t="str">
        <f>IF(ISERROR(IF(W37="","",W37/VLOOKUP(Occupancy!$B$65,Occupancy!$B$68:$B$79,1)*12/$C37)),"-",IF(W37="","",W37/VLOOKUP(Occupancy!$B$65,Occupancy!$B$68:$B$79,1)*12/$C37))</f>
        <v>-</v>
      </c>
      <c r="AA37" s="135" t="str">
        <f t="shared" si="1"/>
        <v>-</v>
      </c>
      <c r="AB37" s="132" t="str">
        <f t="shared" si="2"/>
        <v>-</v>
      </c>
      <c r="AC37" s="132" t="str">
        <f t="shared" si="3"/>
        <v>-</v>
      </c>
      <c r="AD37" s="132" t="str">
        <f t="shared" si="4"/>
        <v>-</v>
      </c>
      <c r="AE37" s="132" t="str">
        <f t="shared" si="5"/>
        <v>-</v>
      </c>
      <c r="AF37" s="132" t="str">
        <f t="shared" si="6"/>
        <v>-</v>
      </c>
      <c r="AG37" s="136">
        <f>(SUMIFS(PriorQ4BalanceSheet!$J$2:$J$4968,PriorQ4BalanceSheet!$B$2:$B$4968,$A37,PriorQ4BalanceSheet!$I$2:$I$4968,"28150")-SUMIFS(BalanceSheetData!$J$2:$J$415,BalanceSheetData!$B$2:$B$415,$A37,BalanceSheetData!$I$2:$I$415,"28150"))+(SUMIFS(PriorQ4BalanceSheet!$J$2:$J$4968,PriorQ4BalanceSheet!$B$2:$B$4968,$A37,PriorQ4BalanceSheet!$I$2:$I$4968,"28151")-SUMIFS(BalanceSheetData!$J$2:$J$415,BalanceSheetData!$B$2:$B$415,$A37,BalanceSheetData!$I$2:$I$415,"28151"))+(SUMIFS(PriorQ4BalanceSheet!$J$2:$J$4968,PriorQ4BalanceSheet!$B$2:$B$4968,$A37,PriorQ4BalanceSheet!$I$2:$I$4968,"28152")-SUMIFS(BalanceSheetData!$J$2:$J$415,BalanceSheetData!$B$2:$B$415,$A37,BalanceSheetData!$I$2:$I$415,"28152"))+(SUMIFS(PriorQ4BalanceSheet!$J$2:$J$4968,PriorQ4BalanceSheet!$B$2:$B$4968,$A37,PriorQ4BalanceSheet!$I$2:$I$4968,"28153")-SUMIFS(BalanceSheetData!$J$2:$J$415,BalanceSheetData!$B$2:$B$415,$A37,BalanceSheetData!$I$2:$I$415,"28153"))+(SUMIFS(PriorQ4BalanceSheet!$J$2:$J$4968,PriorQ4BalanceSheet!$B$2:$B$4968,$A37,PriorQ4BalanceSheet!$I$2:$I$4968,"28155")-SUMIFS(BalanceSheetData!$J$2:$J$415,BalanceSheetData!$B$2:$B$415,$A37,BalanceSheetData!$I$2:$I$415,"28155"))+(SUMIFS(PriorQ4BalanceSheet!$J$2:$J$4968,PriorQ4BalanceSheet!$B$2:$B$4968,$A37,PriorQ4BalanceSheet!$I$2:$I$4968,"28156")-SUMIFS(BalanceSheetData!$J$2:$J$415,BalanceSheetData!$B$2:$B$415,$A37,BalanceSheetData!$I$2:$I$415,"28156"))+(SUMIFS(PriorQ4BalanceSheet!$J$2:$J$4968,PriorQ4BalanceSheet!$B$2:$B$4968,$A37,PriorQ4BalanceSheet!$I$2:$I$4968,"28157")-SUMIFS(BalanceSheetData!$J$2:$J$415,BalanceSheetData!$B$2:$B$415,$A37,BalanceSheetData!$I$2:$I$415,"28157"))+(SUMIFS(PriorQ4BalanceSheet!$J$2:$J$4968,PriorQ4BalanceSheet!$B$2:$B$4968,$A37,PriorQ4BalanceSheet!$I$2:$I$4968,"28158")-SUMIFS(BalanceSheetData!$J$2:$J$415,BalanceSheetData!$B$2:$B$415,$A37,BalanceSheetData!$I$2:$I$415,"28158"))+(SUMIFS(PriorQ4BalanceSheet!$J$2:$J$4968,PriorQ4BalanceSheet!$B$2:$B$4968,$A37,PriorQ4BalanceSheet!$I$2:$I$4968,"28200")-SUMIFS(BalanceSheetData!$J$2:$J$415,BalanceSheetData!$B$2:$B$415,$A37,BalanceSheetData!$I$2:$I$415,"28200"))+(SUMIFS(PriorQ4BalanceSheet!$J$2:$J$4968,PriorQ4BalanceSheet!$B$2:$B$4968,$A37,PriorQ4BalanceSheet!$I$2:$I$4968,"28201")-SUMIFS(BalanceSheetData!$J$2:$J$415,BalanceSheetData!$B$2:$B$415,$A37,BalanceSheetData!$I$2:$I$415,"28201"))+SUMIFS(IncomeStatementData!$J$2:$J$415,IncomeStatementData!$B$2:$B$415,$A37,IncomeStatementData!$I$2:$I$415,"62020")+SUMIFS(IncomeStatementData!$J$2:$J$415,IncomeStatementData!$B$2:$B$415,$A37,IncomeStatementData!$I$2:$I$415,"62021")+SUMIFS(IncomeStatementData!$J$2:$J$415,IncomeStatementData!$B$2:$B$415,$A37,IncomeStatementData!$I$2:$I$415,"62022")+SUMIFS(IncomeStatementData!$J$2:$J$415,IncomeStatementData!$B$2:$B$415,$A37,IncomeStatementData!$I$2:$I$415,"62400")</f>
        <v>0</v>
      </c>
      <c r="AH37" s="134" t="str">
        <f>IF((ISERROR(INDEX(ECRDCRMustPayDebtData!$E$2:$E37,MATCH(A37,ECRDCRMustPayDebtData!$B$2:$B37,0),)))/12*Occupancy!$B$65,"-",INDEX(ECRDCRMustPayDebtData!$E$2:$E37,MATCH(A37,ECRDCRMustPayDebtData!$B$2:$B37,0),)/12*Occupancy!$B$65)</f>
        <v>-</v>
      </c>
      <c r="AI37" s="136">
        <f>IF(ISERROR(INDEX(AnnualMustPayDebtData!$D$2:$D$75,MATCH(A37,AnnualMustPayDebtData!$E$2:$E$75,0),)),"-",INDEX(AnnualMustPayDebtData!$D$2:$D$75,MATCH(A37,AnnualMustPayDebtData!$E$2:$E$75,0),))</f>
        <v>512999</v>
      </c>
      <c r="AJ37" s="134">
        <f>IF(ISERROR(IF(AG37="","",AG37/VLOOKUP(Occupancy!$B$65,Occupancy!$B$68:$B$79,1)*12/$C37)),"-",IF(AG37="","",AG37/VLOOKUP(Occupancy!$B$65,Occupancy!$B$68:$B$79,1)*12/$C37))</f>
        <v>0</v>
      </c>
      <c r="AK37" s="134" t="str">
        <f>IF(ISERROR(IF(AH37="","",AH37/VLOOKUP(Occupancy!$B$65,Occupancy!$B$68:$B$79,1)*12/$C37)),"-",IF(AH37="","",AH37/VLOOKUP(Occupancy!$B$65,Occupancy!$B$68:$B$79,1)*12/$C37))</f>
        <v>-</v>
      </c>
      <c r="AL37" s="133">
        <f>SUMIFS(PriorQ4BalanceSheet!$J$2:$J$4968,PriorQ4BalanceSheet!$B$2:$B$4968,$A37,PriorQ4BalanceSheet!$I$2:$I$4968,"10710")-SUMIFS(BalanceSheetData!$J$2:$J$415,BalanceSheetData!$B$2:$B$415,$A37,BalanceSheetData!$I$2:$I$415,"10710")</f>
        <v>0</v>
      </c>
      <c r="AM37" s="132">
        <f>IF(ISERROR(AN37/12*Occupancy!$B$65),"-",AN37/12*Occupancy!$B$65)</f>
        <v>27660</v>
      </c>
      <c r="AN37" s="133">
        <f>IF(ISERROR(INDEX(ReserveData!$B$2:$B$2239,MATCH($A37,ReserveData!$A$2:$A$2250,0),0)),"-",INDEX(ReserveData!$B$2:$B2276,MATCH($A37,ReserveData!$A$2:$A$2250,0),0))</f>
        <v>55320</v>
      </c>
      <c r="AO37" s="132" t="str">
        <f t="shared" si="7"/>
        <v>-</v>
      </c>
      <c r="AP37" s="132">
        <f t="shared" si="8"/>
        <v>0</v>
      </c>
      <c r="AQ37" s="136">
        <f>SUMIFS(IncomeStatementData!$J$2:$J$415,IncomeStatementData!$B$2:$B$415,$A37,IncomeStatementData!$I$2:$I$415,"59001")</f>
        <v>0</v>
      </c>
      <c r="AR37" s="134">
        <f>IF(ISERROR(AS37/12*Occupancy!$B$65),"-",AS37/12*Occupancy!$B$65)</f>
        <v>0</v>
      </c>
      <c r="AS37" s="136">
        <f>SUMIFS(AnnualFinancialData!$L$2:$L$6380,AnnualFinancialData!$B$2:$B$6380,$A37,AnnualFinancialData!$K$2:$K$6380,"59001")</f>
        <v>0</v>
      </c>
      <c r="AT37" s="134">
        <f>IF(ISERROR(IF(AQ37="","",AQ37/VLOOKUP(Occupancy!$B$65,Occupancy!$B$68:$B$79,1)*12/$C37)),"-",IF(AQ37="","",AQ37/VLOOKUP(Occupancy!$B$65,Occupancy!$B$68:$B$79,1)*12/$C37))</f>
        <v>0</v>
      </c>
      <c r="AU37" s="134">
        <f>IF(ISERROR(IF(AR37="","",AR37/VLOOKUP(Occupancy!$B$65,Occupancy!$B$68:$B$79,1)*12/$C37)),"-",IF(AR37="","",AR37/VLOOKUP(Occupancy!$B$65,Occupancy!$B$68:$B$79,1)*12/$C37))</f>
        <v>0</v>
      </c>
      <c r="AV37" s="133">
        <f>SUMIFS(IncomeStatementData!$J$2:$J$415,IncomeStatementData!$B$2:$B$415,$A37,IncomeStatementData!$I$2:$I$415,"66310")+SUMIFS(IncomeStatementData!$J$2:$J$415,IncomeStatementData!$B$2:$B$415,$A37,IncomeStatementData!$I$2:$I$415,"66202")</f>
        <v>0</v>
      </c>
      <c r="AW37" s="132">
        <f>IF(ISERROR(AX37/12*Occupancy!$B$65),"-",AX37/12*Occupancy!$B$65)</f>
        <v>0</v>
      </c>
      <c r="AX37" s="133">
        <f>SUMIFS(AnnualFinancialData!$L$2:$L$6380,AnnualFinancialData!$B$2:$B$6380,$A37,AnnualFinancialData!$K$2:$K$6380,"66310")+SUMIFS(AnnualFinancialData!$L$2:$L$6380,AnnualFinancialData!$B$2:$B$6380,$A37,AnnualFinancialData!$K$2:$K$6380,"66202")</f>
        <v>0</v>
      </c>
      <c r="AY37" s="132">
        <f>IF(ISERROR(IF(AV37="","",AV37/VLOOKUP(Occupancy!$B$65,Occupancy!$B$68:$B$79,1)*12/$C37)),"-",IF(AV37="","",AV37/VLOOKUP(Occupancy!$B$65,Occupancy!$B$68:$B$79,1)*12/$C37))</f>
        <v>0</v>
      </c>
      <c r="AZ37" s="132">
        <f>IF(ISERROR(IF(AW37="","",AW37/VLOOKUP(Occupancy!$B$65,Occupancy!$B$68:$B$79,1)*12/$C37)),"-",IF(AW37="","",AW37/VLOOKUP(Occupancy!$B$65,Occupancy!$B$68:$B$79,1)*12/$C37))</f>
        <v>0</v>
      </c>
      <c r="BA37" s="137" t="str">
        <f t="shared" si="9"/>
        <v>-</v>
      </c>
      <c r="BB37" s="137" t="str">
        <f t="shared" si="10"/>
        <v>-</v>
      </c>
      <c r="BC37" s="137" t="str">
        <f t="shared" si="11"/>
        <v>-</v>
      </c>
      <c r="BD37" s="137" t="str">
        <f t="shared" si="12"/>
        <v>-</v>
      </c>
      <c r="BE37" s="138" t="str">
        <f>IF(ISERROR(IF(BB37="","",BB37/VLOOKUP(Occupancy!$B$65,Occupancy!$B$68:$B$79,1)*12/$C37)),"-",IF(BB37="","",BB37/VLOOKUP(Occupancy!$B$65,Occupancy!$B$68:$B$79,1)*12/$C37))</f>
        <v>-</v>
      </c>
    </row>
    <row r="38" spans="1:57" s="95" customFormat="1" ht="12.75" x14ac:dyDescent="0.2">
      <c r="A38" s="219" t="s">
        <v>533</v>
      </c>
      <c r="B38" s="142" t="str">
        <f>IF(ISERROR(INDEX(ProjectTypeData!$F$2:$F$165,MATCH(Operating!$A38,ProjectTypeData!$B$2:$B$165,0),MATCH(Operating!B$9,ProjectTypeData!$F$1))),"-",INDEX(ProjectTypeData!$F$2:$F$165,MATCH(Operating!$A38,ProjectTypeData!$B$2:$B$165,0),MATCH(Operating!B$9,ProjectTypeData!$F$1)))</f>
        <v>Homes</v>
      </c>
      <c r="C38" s="126">
        <f>IF(ISERROR(INDEX(ProjectTypeData!$E$2:$E$165,MATCH(Operating!$A38,ProjectTypeData!$B$2:$B$165,0),MATCH(Operating!C$9,ProjectTypeData!$E$1))),"-",INDEX(ProjectTypeData!$E$2:$E$165,MATCH(Operating!$A38,ProjectTypeData!$B$2:$B$165,0),MATCH(Operating!C$9,ProjectTypeData!$E$1)))</f>
        <v>47</v>
      </c>
      <c r="D38" s="127" t="str">
        <f>IF(ISERROR(INDEX(ProjectTypeData!$D$2:$D$165,MATCH(Operating!$A38,ProjectTypeData!$B$2:$B$165,0),MATCH(Operating!D$9,ProjectTypeData!$D$1))),"-",INDEX(ProjectTypeData!$D$2:$D$165,MATCH(Operating!$A38,ProjectTypeData!$B$2:$B$165,0),MATCH(Operating!D$9,ProjectTypeData!$D$1)))</f>
        <v>Operations/Asset Management</v>
      </c>
      <c r="E38" s="115"/>
      <c r="F38" s="128">
        <f>SUMIFS(BalanceSheetData!$J$2:$J$415,BalanceSheetData!$B$2:$B$415,$A38,BalanceSheetData!$I$2:$I$415,"10000")</f>
        <v>0</v>
      </c>
      <c r="G38" s="128">
        <f>SUMIFS(BalanceSheetData!$J$2:$J$415,BalanceSheetData!$B$2:$B$415,$A38,BalanceSheetData!$I$2:$I$415,"10710")</f>
        <v>0</v>
      </c>
      <c r="H38" s="128">
        <f>SUMIFS(BalanceSheetData!$J$2:$J$415,BalanceSheetData!$B$2:$B$415,$A38,BalanceSheetData!$I$2:$I$415,"10700")</f>
        <v>0</v>
      </c>
      <c r="I38" s="129">
        <f>SUMIFS(BalanceSheetData!$J$2:$J$415,BalanceSheetData!$B$2:$B$415,$A38,BalanceSheetData!$I$2:$I$415,"10715")+SUMIFS(BalanceSheetData!$J$2:$J$415,BalanceSheetData!$B$2:$B$415,$A38,BalanceSheetData!$I$2:$I$415,"10720")+SUMIFS(BalanceSheetData!$J$2:$J$415,BalanceSheetData!$B$2:$B$415,$A38,BalanceSheetData!$I$2:$I$415,"19300")</f>
        <v>0</v>
      </c>
      <c r="J38" s="130">
        <f t="shared" si="0"/>
        <v>0</v>
      </c>
      <c r="K38" s="216">
        <f>IF(ISERROR(INDEX(Occupancy!$B$57:$FL$57,1,MATCH(A38,Occupancy!$B$4:$FL$4,0))),"-",INDEX(Occupancy!$B$57:$FL$57,1,MATCH(A38,Occupancy!$B$4:$FL$4,0)))</f>
        <v>0.60111538461538472</v>
      </c>
      <c r="L38" s="216">
        <f>IF(ISERROR(INDEX(Occupancy!$B$17:$FL$17,1,MATCH(A38,Occupancy!$B$4:$FL$4,0))),"-",INDEX(Occupancy!$B$17:$FL$17,1,MATCH(A38,Occupancy!$B$4:$FL$4,0)))</f>
        <v>0.45770000000000005</v>
      </c>
      <c r="M38" s="113"/>
      <c r="N38" s="113"/>
      <c r="O38" s="113"/>
      <c r="P38" s="119"/>
      <c r="Q38" s="131">
        <f>SUMIFS(IncomeStatementData!$J$2:$J$415,IncomeStatementData!$B$2:$B$415,$A38,IncomeStatementData!$I$2:$I$415,"45001")+SUMIFS(IncomeStatementData!$J$2:$J$415,IncomeStatementData!$B$2:$B$415,$A38,IncomeStatementData!$I$2:$I$415,"45100")+SUMIFS(IncomeStatementData!$J$2:$J$415,IncomeStatementData!$B$2:$B$415,$A38,IncomeStatementData!$I$2:$I$415,"49000")+SUMIFS(IncomeStatementData!$J$2:$J$415,IncomeStatementData!$B$2:$B$415,$A38,IncomeStatementData!$I$2:$I$415,"45200")+SUMIFS(IncomeStatementData!$J$2:$J$415,IncomeStatementData!$B$2:$B$415,$A38,IncomeStatementData!$I$2:$I$415,"45400")+SUMIFS(IncomeStatementData!$J$2:$J$415,IncomeStatementData!$B$2:$B$415,$A38,IncomeStatementData!$I$2:$I$415,"45500")+SUMIFS(IncomeStatementData!$J$2:$J$415,IncomeStatementData!$B$2:$B$415,$A38,IncomeStatementData!$I$2:$I$415,"44100")+SUMIFS(IncomeStatementData!$J$2:$J$415,IncomeStatementData!$B$2:$B$415,$A38,IncomeStatementData!$I$2:$I$415,"42200")</f>
        <v>0</v>
      </c>
      <c r="R38" s="132">
        <f>IF(ISERROR(S38/12*Occupancy!$B$65),"-",S38/12*Occupancy!$B$65)</f>
        <v>0</v>
      </c>
      <c r="S38" s="133">
        <f>SUMIFS(AnnualFinancialData!$L$2:$L$6380,AnnualFinancialData!$B$2:$B$6380,$A38,AnnualFinancialData!$K$2:$K$6380,"45001")+SUMIFS(AnnualFinancialData!$L$2:$L$6380,AnnualFinancialData!$B$2:$B$6380,$A38,AnnualFinancialData!$K$2:$K$6380,"45100")+SUMIFS(AnnualFinancialData!$L$2:$L$6380,AnnualFinancialData!$B$2:$B$6380,$A38,AnnualFinancialData!$K$2:$K$6380,"49000")+SUMIFS(AnnualFinancialData!$L$2:$L$6380,AnnualFinancialData!$B$2:$B$6380,$A38,AnnualFinancialData!$K$2:$K$6380,"45200")+SUMIFS(AnnualFinancialData!$L$2:$L$6380,AnnualFinancialData!$B$2:$B$6380,$A38,AnnualFinancialData!$K$2:$K$6380,"45400")+SUMIFS(AnnualFinancialData!$L$2:$L$6380,AnnualFinancialData!$B$2:$B$6380,$A38,AnnualFinancialData!$K$2:$K$6380,"45500")+SUMIFS(AnnualFinancialData!$L$2:$L$6380,AnnualFinancialData!$B$2:$B$6380,$A38,AnnualFinancialData!$K$2:$K$6380,"44100")+SUMIFS(AnnualFinancialData!$L$2:$L$6380,AnnualFinancialData!$B$2:$B$6380,$A38,AnnualFinancialData!$K$2:$K$6380,"42200")</f>
        <v>0</v>
      </c>
      <c r="T38" s="132">
        <f>IF(ISERROR(IF(Q38="","",Q38/VLOOKUP(Occupancy!$B$65,Occupancy!$B$68:$B$79,1)*12/$C38)),"-",IF(Q38="","",Q38/VLOOKUP(Occupancy!$B$65,Occupancy!$B$68:$B$79,1)*12/$C38))</f>
        <v>0</v>
      </c>
      <c r="U38" s="132">
        <f>IF(ISERROR(IF(R38="","",R38/VLOOKUP(Occupancy!$B$65,Occupancy!$B$68:$B$79,1)*12/$C38)),"-",IF(R38="","",R38/VLOOKUP(Occupancy!$B$65,Occupancy!$B$68:$B$79,1)*12/$C38))</f>
        <v>0</v>
      </c>
      <c r="V38" s="134" t="str">
        <f>IF(ISERROR(INDEX(IncomeStatementData!$P$2:$P$415,MATCH(A38,IncomeStatementData!$B$2:$B$415,0),)),"-",INDEX(IncomeStatementData!$P$2:$P$415,MATCH(A38,IncomeStatementData!$B$2:$B$415,0),))</f>
        <v>-</v>
      </c>
      <c r="W38" s="134" t="str">
        <f>IF(ISERROR(X38/12*Occupancy!$B$65),"-",X38/12*Occupancy!$B$65)</f>
        <v>-</v>
      </c>
      <c r="X38" s="134" t="str">
        <f>IF(ISERROR(INDEX(AnnualFinancialData!$R$2:$R$6380,MATCH(A38,AnnualFinancialData!$B$2:$B$6380,0),)),"-",INDEX(AnnualFinancialData!$R$2:$R$6380,MATCH(A38,AnnualFinancialData!$B$2:$B$6380,0),))</f>
        <v>-</v>
      </c>
      <c r="Y38" s="134" t="str">
        <f>IF(ISERROR(IF(V38="","",V38/VLOOKUP(Occupancy!$B$65,Occupancy!$B$68:$B$79,1)*12/$C38)),"-",IF(V38="","",V38/VLOOKUP(Occupancy!$B$65,Occupancy!$B$68:$B$79,1)*12/$C38))</f>
        <v>-</v>
      </c>
      <c r="Z38" s="134" t="str">
        <f>IF(ISERROR(IF(W38="","",W38/VLOOKUP(Occupancy!$B$65,Occupancy!$B$68:$B$79,1)*12/$C38)),"-",IF(W38="","",W38/VLOOKUP(Occupancy!$B$65,Occupancy!$B$68:$B$79,1)*12/$C38))</f>
        <v>-</v>
      </c>
      <c r="AA38" s="135" t="str">
        <f t="shared" si="1"/>
        <v>-</v>
      </c>
      <c r="AB38" s="132" t="str">
        <f t="shared" si="2"/>
        <v>-</v>
      </c>
      <c r="AC38" s="132" t="str">
        <f t="shared" si="3"/>
        <v>-</v>
      </c>
      <c r="AD38" s="132" t="str">
        <f t="shared" si="4"/>
        <v>-</v>
      </c>
      <c r="AE38" s="132" t="str">
        <f t="shared" si="5"/>
        <v>-</v>
      </c>
      <c r="AF38" s="132" t="str">
        <f t="shared" si="6"/>
        <v>-</v>
      </c>
      <c r="AG38" s="136">
        <f>(SUMIFS(PriorQ4BalanceSheet!$J$2:$J$4968,PriorQ4BalanceSheet!$B$2:$B$4968,$A38,PriorQ4BalanceSheet!$I$2:$I$4968,"28150")-SUMIFS(BalanceSheetData!$J$2:$J$415,BalanceSheetData!$B$2:$B$415,$A38,BalanceSheetData!$I$2:$I$415,"28150"))+(SUMIFS(PriorQ4BalanceSheet!$J$2:$J$4968,PriorQ4BalanceSheet!$B$2:$B$4968,$A38,PriorQ4BalanceSheet!$I$2:$I$4968,"28151")-SUMIFS(BalanceSheetData!$J$2:$J$415,BalanceSheetData!$B$2:$B$415,$A38,BalanceSheetData!$I$2:$I$415,"28151"))+(SUMIFS(PriorQ4BalanceSheet!$J$2:$J$4968,PriorQ4BalanceSheet!$B$2:$B$4968,$A38,PriorQ4BalanceSheet!$I$2:$I$4968,"28152")-SUMIFS(BalanceSheetData!$J$2:$J$415,BalanceSheetData!$B$2:$B$415,$A38,BalanceSheetData!$I$2:$I$415,"28152"))+(SUMIFS(PriorQ4BalanceSheet!$J$2:$J$4968,PriorQ4BalanceSheet!$B$2:$B$4968,$A38,PriorQ4BalanceSheet!$I$2:$I$4968,"28153")-SUMIFS(BalanceSheetData!$J$2:$J$415,BalanceSheetData!$B$2:$B$415,$A38,BalanceSheetData!$I$2:$I$415,"28153"))+(SUMIFS(PriorQ4BalanceSheet!$J$2:$J$4968,PriorQ4BalanceSheet!$B$2:$B$4968,$A38,PriorQ4BalanceSheet!$I$2:$I$4968,"28155")-SUMIFS(BalanceSheetData!$J$2:$J$415,BalanceSheetData!$B$2:$B$415,$A38,BalanceSheetData!$I$2:$I$415,"28155"))+(SUMIFS(PriorQ4BalanceSheet!$J$2:$J$4968,PriorQ4BalanceSheet!$B$2:$B$4968,$A38,PriorQ4BalanceSheet!$I$2:$I$4968,"28156")-SUMIFS(BalanceSheetData!$J$2:$J$415,BalanceSheetData!$B$2:$B$415,$A38,BalanceSheetData!$I$2:$I$415,"28156"))+(SUMIFS(PriorQ4BalanceSheet!$J$2:$J$4968,PriorQ4BalanceSheet!$B$2:$B$4968,$A38,PriorQ4BalanceSheet!$I$2:$I$4968,"28157")-SUMIFS(BalanceSheetData!$J$2:$J$415,BalanceSheetData!$B$2:$B$415,$A38,BalanceSheetData!$I$2:$I$415,"28157"))+(SUMIFS(PriorQ4BalanceSheet!$J$2:$J$4968,PriorQ4BalanceSheet!$B$2:$B$4968,$A38,PriorQ4BalanceSheet!$I$2:$I$4968,"28158")-SUMIFS(BalanceSheetData!$J$2:$J$415,BalanceSheetData!$B$2:$B$415,$A38,BalanceSheetData!$I$2:$I$415,"28158"))+(SUMIFS(PriorQ4BalanceSheet!$J$2:$J$4968,PriorQ4BalanceSheet!$B$2:$B$4968,$A38,PriorQ4BalanceSheet!$I$2:$I$4968,"28200")-SUMIFS(BalanceSheetData!$J$2:$J$415,BalanceSheetData!$B$2:$B$415,$A38,BalanceSheetData!$I$2:$I$415,"28200"))+(SUMIFS(PriorQ4BalanceSheet!$J$2:$J$4968,PriorQ4BalanceSheet!$B$2:$B$4968,$A38,PriorQ4BalanceSheet!$I$2:$I$4968,"28201")-SUMIFS(BalanceSheetData!$J$2:$J$415,BalanceSheetData!$B$2:$B$415,$A38,BalanceSheetData!$I$2:$I$415,"28201"))+SUMIFS(IncomeStatementData!$J$2:$J$415,IncomeStatementData!$B$2:$B$415,$A38,IncomeStatementData!$I$2:$I$415,"62020")+SUMIFS(IncomeStatementData!$J$2:$J$415,IncomeStatementData!$B$2:$B$415,$A38,IncomeStatementData!$I$2:$I$415,"62021")+SUMIFS(IncomeStatementData!$J$2:$J$415,IncomeStatementData!$B$2:$B$415,$A38,IncomeStatementData!$I$2:$I$415,"62022")+SUMIFS(IncomeStatementData!$J$2:$J$415,IncomeStatementData!$B$2:$B$415,$A38,IncomeStatementData!$I$2:$I$415,"62400")</f>
        <v>0</v>
      </c>
      <c r="AH38" s="134" t="str">
        <f>IF((ISERROR(INDEX(ECRDCRMustPayDebtData!$E$2:$E38,MATCH(A38,ECRDCRMustPayDebtData!$B$2:$B38,0),)))/12*Occupancy!$B$65,"-",INDEX(ECRDCRMustPayDebtData!$E$2:$E38,MATCH(A38,ECRDCRMustPayDebtData!$B$2:$B38,0),)/12*Occupancy!$B$65)</f>
        <v>-</v>
      </c>
      <c r="AI38" s="136">
        <f>IF(ISERROR(INDEX(AnnualMustPayDebtData!$D$2:$D$75,MATCH(A38,AnnualMustPayDebtData!$E$2:$E$75,0),)),"-",INDEX(AnnualMustPayDebtData!$D$2:$D$75,MATCH(A38,AnnualMustPayDebtData!$E$2:$E$75,0),))</f>
        <v>55254</v>
      </c>
      <c r="AJ38" s="134">
        <f>IF(ISERROR(IF(AG38="","",AG38/VLOOKUP(Occupancy!$B$65,Occupancy!$B$68:$B$79,1)*12/$C38)),"-",IF(AG38="","",AG38/VLOOKUP(Occupancy!$B$65,Occupancy!$B$68:$B$79,1)*12/$C38))</f>
        <v>0</v>
      </c>
      <c r="AK38" s="134" t="str">
        <f>IF(ISERROR(IF(AH38="","",AH38/VLOOKUP(Occupancy!$B$65,Occupancy!$B$68:$B$79,1)*12/$C38)),"-",IF(AH38="","",AH38/VLOOKUP(Occupancy!$B$65,Occupancy!$B$68:$B$79,1)*12/$C38))</f>
        <v>-</v>
      </c>
      <c r="AL38" s="133">
        <f>SUMIFS(PriorQ4BalanceSheet!$J$2:$J$4968,PriorQ4BalanceSheet!$B$2:$B$4968,$A38,PriorQ4BalanceSheet!$I$2:$I$4968,"10710")-SUMIFS(BalanceSheetData!$J$2:$J$415,BalanceSheetData!$B$2:$B$415,$A38,BalanceSheetData!$I$2:$I$415,"10710")</f>
        <v>0</v>
      </c>
      <c r="AM38" s="132">
        <f>IF(ISERROR(AN38/12*Occupancy!$B$65),"-",AN38/12*Occupancy!$B$65)</f>
        <v>6000</v>
      </c>
      <c r="AN38" s="133">
        <f>IF(ISERROR(INDEX(ReserveData!$B$2:$B$2239,MATCH($A38,ReserveData!$A$2:$A$2250,0),0)),"-",INDEX(ReserveData!$B$2:$B2277,MATCH($A38,ReserveData!$A$2:$A$2250,0),0))</f>
        <v>12000</v>
      </c>
      <c r="AO38" s="132" t="str">
        <f t="shared" si="7"/>
        <v>-</v>
      </c>
      <c r="AP38" s="132">
        <f t="shared" si="8"/>
        <v>0</v>
      </c>
      <c r="AQ38" s="136">
        <f>SUMIFS(IncomeStatementData!$J$2:$J$415,IncomeStatementData!$B$2:$B$415,$A38,IncomeStatementData!$I$2:$I$415,"59001")</f>
        <v>0</v>
      </c>
      <c r="AR38" s="134">
        <f>IF(ISERROR(AS38/12*Occupancy!$B$65),"-",AS38/12*Occupancy!$B$65)</f>
        <v>0</v>
      </c>
      <c r="AS38" s="136">
        <f>SUMIFS(AnnualFinancialData!$L$2:$L$6380,AnnualFinancialData!$B$2:$B$6380,$A38,AnnualFinancialData!$K$2:$K$6380,"59001")</f>
        <v>0</v>
      </c>
      <c r="AT38" s="134">
        <f>IF(ISERROR(IF(AQ38="","",AQ38/VLOOKUP(Occupancy!$B$65,Occupancy!$B$68:$B$79,1)*12/$C38)),"-",IF(AQ38="","",AQ38/VLOOKUP(Occupancy!$B$65,Occupancy!$B$68:$B$79,1)*12/$C38))</f>
        <v>0</v>
      </c>
      <c r="AU38" s="134">
        <f>IF(ISERROR(IF(AR38="","",AR38/VLOOKUP(Occupancy!$B$65,Occupancy!$B$68:$B$79,1)*12/$C38)),"-",IF(AR38="","",AR38/VLOOKUP(Occupancy!$B$65,Occupancy!$B$68:$B$79,1)*12/$C38))</f>
        <v>0</v>
      </c>
      <c r="AV38" s="133">
        <f>SUMIFS(IncomeStatementData!$J$2:$J$415,IncomeStatementData!$B$2:$B$415,$A38,IncomeStatementData!$I$2:$I$415,"66310")+SUMIFS(IncomeStatementData!$J$2:$J$415,IncomeStatementData!$B$2:$B$415,$A38,IncomeStatementData!$I$2:$I$415,"66202")</f>
        <v>0</v>
      </c>
      <c r="AW38" s="132">
        <f>IF(ISERROR(AX38/12*Occupancy!$B$65),"-",AX38/12*Occupancy!$B$65)</f>
        <v>0</v>
      </c>
      <c r="AX38" s="133">
        <f>SUMIFS(AnnualFinancialData!$L$2:$L$6380,AnnualFinancialData!$B$2:$B$6380,$A38,AnnualFinancialData!$K$2:$K$6380,"66310")+SUMIFS(AnnualFinancialData!$L$2:$L$6380,AnnualFinancialData!$B$2:$B$6380,$A38,AnnualFinancialData!$K$2:$K$6380,"66202")</f>
        <v>0</v>
      </c>
      <c r="AY38" s="132">
        <f>IF(ISERROR(IF(AV38="","",AV38/VLOOKUP(Occupancy!$B$65,Occupancy!$B$68:$B$79,1)*12/$C38)),"-",IF(AV38="","",AV38/VLOOKUP(Occupancy!$B$65,Occupancy!$B$68:$B$79,1)*12/$C38))</f>
        <v>0</v>
      </c>
      <c r="AZ38" s="132">
        <f>IF(ISERROR(IF(AW38="","",AW38/VLOOKUP(Occupancy!$B$65,Occupancy!$B$68:$B$79,1)*12/$C38)),"-",IF(AW38="","",AW38/VLOOKUP(Occupancy!$B$65,Occupancy!$B$68:$B$79,1)*12/$C38))</f>
        <v>0</v>
      </c>
      <c r="BA38" s="137" t="str">
        <f t="shared" si="9"/>
        <v>-</v>
      </c>
      <c r="BB38" s="137" t="str">
        <f t="shared" si="10"/>
        <v>-</v>
      </c>
      <c r="BC38" s="137" t="str">
        <f t="shared" si="11"/>
        <v>-</v>
      </c>
      <c r="BD38" s="137" t="str">
        <f t="shared" si="12"/>
        <v>-</v>
      </c>
      <c r="BE38" s="138" t="str">
        <f>IF(ISERROR(IF(BB38="","",BB38/VLOOKUP(Occupancy!$B$65,Occupancy!$B$68:$B$79,1)*12/$C38)),"-",IF(BB38="","",BB38/VLOOKUP(Occupancy!$B$65,Occupancy!$B$68:$B$79,1)*12/$C38))</f>
        <v>-</v>
      </c>
    </row>
    <row r="39" spans="1:57" s="95" customFormat="1" ht="12.75" x14ac:dyDescent="0.2">
      <c r="A39" s="219" t="s">
        <v>535</v>
      </c>
      <c r="B39" s="142" t="str">
        <f>IF(ISERROR(INDEX(ProjectTypeData!$F$2:$F$165,MATCH(Operating!$A39,ProjectTypeData!$B$2:$B$165,0),MATCH(Operating!B$9,ProjectTypeData!$F$1))),"-",INDEX(ProjectTypeData!$F$2:$F$165,MATCH(Operating!$A39,ProjectTypeData!$B$2:$B$165,0),MATCH(Operating!B$9,ProjectTypeData!$F$1)))</f>
        <v>Homes</v>
      </c>
      <c r="C39" s="126">
        <f>IF(ISERROR(INDEX(ProjectTypeData!$E$2:$E$165,MATCH(Operating!$A39,ProjectTypeData!$B$2:$B$165,0),MATCH(Operating!C$9,ProjectTypeData!$E$1))),"-",INDEX(ProjectTypeData!$E$2:$E$165,MATCH(Operating!$A39,ProjectTypeData!$B$2:$B$165,0),MATCH(Operating!C$9,ProjectTypeData!$E$1)))</f>
        <v>106</v>
      </c>
      <c r="D39" s="127" t="str">
        <f>IF(ISERROR(INDEX(ProjectTypeData!$D$2:$D$165,MATCH(Operating!$A39,ProjectTypeData!$B$2:$B$165,0),MATCH(Operating!D$9,ProjectTypeData!$D$1))),"-",INDEX(ProjectTypeData!$D$2:$D$165,MATCH(Operating!$A39,ProjectTypeData!$B$2:$B$165,0),MATCH(Operating!D$9,ProjectTypeData!$D$1)))</f>
        <v>Operations/Asset Management</v>
      </c>
      <c r="E39" s="115"/>
      <c r="F39" s="128">
        <f>SUMIFS(BalanceSheetData!$J$2:$J$415,BalanceSheetData!$B$2:$B$415,$A39,BalanceSheetData!$I$2:$I$415,"10000")</f>
        <v>0</v>
      </c>
      <c r="G39" s="128">
        <f>SUMIFS(BalanceSheetData!$J$2:$J$415,BalanceSheetData!$B$2:$B$415,$A39,BalanceSheetData!$I$2:$I$415,"10710")</f>
        <v>0</v>
      </c>
      <c r="H39" s="128">
        <f>SUMIFS(BalanceSheetData!$J$2:$J$415,BalanceSheetData!$B$2:$B$415,$A39,BalanceSheetData!$I$2:$I$415,"10700")</f>
        <v>0</v>
      </c>
      <c r="I39" s="129">
        <f>SUMIFS(BalanceSheetData!$J$2:$J$415,BalanceSheetData!$B$2:$B$415,$A39,BalanceSheetData!$I$2:$I$415,"10715")+SUMIFS(BalanceSheetData!$J$2:$J$415,BalanceSheetData!$B$2:$B$415,$A39,BalanceSheetData!$I$2:$I$415,"10720")+SUMIFS(BalanceSheetData!$J$2:$J$415,BalanceSheetData!$B$2:$B$415,$A39,BalanceSheetData!$I$2:$I$415,"19300")</f>
        <v>0</v>
      </c>
      <c r="J39" s="130">
        <f t="shared" si="0"/>
        <v>0</v>
      </c>
      <c r="K39" s="216">
        <f>IF(ISERROR(INDEX(Occupancy!$B$57:$FL$57,1,MATCH(A39,Occupancy!$B$4:$FL$4,0))),"-",INDEX(Occupancy!$B$57:$FL$57,1,MATCH(A39,Occupancy!$B$4:$FL$4,0)))</f>
        <v>0.61619230769230771</v>
      </c>
      <c r="L39" s="216">
        <f>IF(ISERROR(INDEX(Occupancy!$B$17:$FL$17,1,MATCH(A39,Occupancy!$B$4:$FL$4,0))),"-",INDEX(Occupancy!$B$17:$FL$17,1,MATCH(A39,Occupancy!$B$4:$FL$4,0)))</f>
        <v>0.45689999999999997</v>
      </c>
      <c r="M39" s="113"/>
      <c r="N39" s="113"/>
      <c r="O39" s="113"/>
      <c r="P39" s="119"/>
      <c r="Q39" s="131">
        <f>SUMIFS(IncomeStatementData!$J$2:$J$415,IncomeStatementData!$B$2:$B$415,$A39,IncomeStatementData!$I$2:$I$415,"45001")+SUMIFS(IncomeStatementData!$J$2:$J$415,IncomeStatementData!$B$2:$B$415,$A39,IncomeStatementData!$I$2:$I$415,"45100")+SUMIFS(IncomeStatementData!$J$2:$J$415,IncomeStatementData!$B$2:$B$415,$A39,IncomeStatementData!$I$2:$I$415,"49000")+SUMIFS(IncomeStatementData!$J$2:$J$415,IncomeStatementData!$B$2:$B$415,$A39,IncomeStatementData!$I$2:$I$415,"45200")+SUMIFS(IncomeStatementData!$J$2:$J$415,IncomeStatementData!$B$2:$B$415,$A39,IncomeStatementData!$I$2:$I$415,"45400")+SUMIFS(IncomeStatementData!$J$2:$J$415,IncomeStatementData!$B$2:$B$415,$A39,IncomeStatementData!$I$2:$I$415,"45500")+SUMIFS(IncomeStatementData!$J$2:$J$415,IncomeStatementData!$B$2:$B$415,$A39,IncomeStatementData!$I$2:$I$415,"44100")+SUMIFS(IncomeStatementData!$J$2:$J$415,IncomeStatementData!$B$2:$B$415,$A39,IncomeStatementData!$I$2:$I$415,"42200")</f>
        <v>0</v>
      </c>
      <c r="R39" s="132">
        <f>IF(ISERROR(S39/12*Occupancy!$B$65),"-",S39/12*Occupancy!$B$65)</f>
        <v>0</v>
      </c>
      <c r="S39" s="133">
        <f>SUMIFS(AnnualFinancialData!$L$2:$L$6380,AnnualFinancialData!$B$2:$B$6380,$A39,AnnualFinancialData!$K$2:$K$6380,"45001")+SUMIFS(AnnualFinancialData!$L$2:$L$6380,AnnualFinancialData!$B$2:$B$6380,$A39,AnnualFinancialData!$K$2:$K$6380,"45100")+SUMIFS(AnnualFinancialData!$L$2:$L$6380,AnnualFinancialData!$B$2:$B$6380,$A39,AnnualFinancialData!$K$2:$K$6380,"49000")+SUMIFS(AnnualFinancialData!$L$2:$L$6380,AnnualFinancialData!$B$2:$B$6380,$A39,AnnualFinancialData!$K$2:$K$6380,"45200")+SUMIFS(AnnualFinancialData!$L$2:$L$6380,AnnualFinancialData!$B$2:$B$6380,$A39,AnnualFinancialData!$K$2:$K$6380,"45400")+SUMIFS(AnnualFinancialData!$L$2:$L$6380,AnnualFinancialData!$B$2:$B$6380,$A39,AnnualFinancialData!$K$2:$K$6380,"45500")+SUMIFS(AnnualFinancialData!$L$2:$L$6380,AnnualFinancialData!$B$2:$B$6380,$A39,AnnualFinancialData!$K$2:$K$6380,"44100")+SUMIFS(AnnualFinancialData!$L$2:$L$6380,AnnualFinancialData!$B$2:$B$6380,$A39,AnnualFinancialData!$K$2:$K$6380,"42200")</f>
        <v>0</v>
      </c>
      <c r="T39" s="132">
        <f>IF(ISERROR(IF(Q39="","",Q39/VLOOKUP(Occupancy!$B$65,Occupancy!$B$68:$B$79,1)*12/$C39)),"-",IF(Q39="","",Q39/VLOOKUP(Occupancy!$B$65,Occupancy!$B$68:$B$79,1)*12/$C39))</f>
        <v>0</v>
      </c>
      <c r="U39" s="132">
        <f>IF(ISERROR(IF(R39="","",R39/VLOOKUP(Occupancy!$B$65,Occupancy!$B$68:$B$79,1)*12/$C39)),"-",IF(R39="","",R39/VLOOKUP(Occupancy!$B$65,Occupancy!$B$68:$B$79,1)*12/$C39))</f>
        <v>0</v>
      </c>
      <c r="V39" s="134" t="str">
        <f>IF(ISERROR(INDEX(IncomeStatementData!$P$2:$P$415,MATCH(A39,IncomeStatementData!$B$2:$B$415,0),)),"-",INDEX(IncomeStatementData!$P$2:$P$415,MATCH(A39,IncomeStatementData!$B$2:$B$415,0),))</f>
        <v>-</v>
      </c>
      <c r="W39" s="134" t="str">
        <f>IF(ISERROR(X39/12*Occupancy!$B$65),"-",X39/12*Occupancy!$B$65)</f>
        <v>-</v>
      </c>
      <c r="X39" s="134" t="str">
        <f>IF(ISERROR(INDEX(AnnualFinancialData!$R$2:$R$6380,MATCH(A39,AnnualFinancialData!$B$2:$B$6380,0),)),"-",INDEX(AnnualFinancialData!$R$2:$R$6380,MATCH(A39,AnnualFinancialData!$B$2:$B$6380,0),))</f>
        <v>-</v>
      </c>
      <c r="Y39" s="134" t="str">
        <f>IF(ISERROR(IF(V39="","",V39/VLOOKUP(Occupancy!$B$65,Occupancy!$B$68:$B$79,1)*12/$C39)),"-",IF(V39="","",V39/VLOOKUP(Occupancy!$B$65,Occupancy!$B$68:$B$79,1)*12/$C39))</f>
        <v>-</v>
      </c>
      <c r="Z39" s="134" t="str">
        <f>IF(ISERROR(IF(W39="","",W39/VLOOKUP(Occupancy!$B$65,Occupancy!$B$68:$B$79,1)*12/$C39)),"-",IF(W39="","",W39/VLOOKUP(Occupancy!$B$65,Occupancy!$B$68:$B$79,1)*12/$C39))</f>
        <v>-</v>
      </c>
      <c r="AA39" s="135" t="str">
        <f t="shared" si="1"/>
        <v>-</v>
      </c>
      <c r="AB39" s="132" t="str">
        <f t="shared" si="2"/>
        <v>-</v>
      </c>
      <c r="AC39" s="132" t="str">
        <f t="shared" si="3"/>
        <v>-</v>
      </c>
      <c r="AD39" s="132" t="str">
        <f t="shared" si="4"/>
        <v>-</v>
      </c>
      <c r="AE39" s="132" t="str">
        <f t="shared" si="5"/>
        <v>-</v>
      </c>
      <c r="AF39" s="132" t="str">
        <f t="shared" si="6"/>
        <v>-</v>
      </c>
      <c r="AG39" s="136">
        <f>(SUMIFS(PriorQ4BalanceSheet!$J$2:$J$4968,PriorQ4BalanceSheet!$B$2:$B$4968,$A39,PriorQ4BalanceSheet!$I$2:$I$4968,"28150")-SUMIFS(BalanceSheetData!$J$2:$J$415,BalanceSheetData!$B$2:$B$415,$A39,BalanceSheetData!$I$2:$I$415,"28150"))+(SUMIFS(PriorQ4BalanceSheet!$J$2:$J$4968,PriorQ4BalanceSheet!$B$2:$B$4968,$A39,PriorQ4BalanceSheet!$I$2:$I$4968,"28151")-SUMIFS(BalanceSheetData!$J$2:$J$415,BalanceSheetData!$B$2:$B$415,$A39,BalanceSheetData!$I$2:$I$415,"28151"))+(SUMIFS(PriorQ4BalanceSheet!$J$2:$J$4968,PriorQ4BalanceSheet!$B$2:$B$4968,$A39,PriorQ4BalanceSheet!$I$2:$I$4968,"28152")-SUMIFS(BalanceSheetData!$J$2:$J$415,BalanceSheetData!$B$2:$B$415,$A39,BalanceSheetData!$I$2:$I$415,"28152"))+(SUMIFS(PriorQ4BalanceSheet!$J$2:$J$4968,PriorQ4BalanceSheet!$B$2:$B$4968,$A39,PriorQ4BalanceSheet!$I$2:$I$4968,"28153")-SUMIFS(BalanceSheetData!$J$2:$J$415,BalanceSheetData!$B$2:$B$415,$A39,BalanceSheetData!$I$2:$I$415,"28153"))+(SUMIFS(PriorQ4BalanceSheet!$J$2:$J$4968,PriorQ4BalanceSheet!$B$2:$B$4968,$A39,PriorQ4BalanceSheet!$I$2:$I$4968,"28155")-SUMIFS(BalanceSheetData!$J$2:$J$415,BalanceSheetData!$B$2:$B$415,$A39,BalanceSheetData!$I$2:$I$415,"28155"))+(SUMIFS(PriorQ4BalanceSheet!$J$2:$J$4968,PriorQ4BalanceSheet!$B$2:$B$4968,$A39,PriorQ4BalanceSheet!$I$2:$I$4968,"28156")-SUMIFS(BalanceSheetData!$J$2:$J$415,BalanceSheetData!$B$2:$B$415,$A39,BalanceSheetData!$I$2:$I$415,"28156"))+(SUMIFS(PriorQ4BalanceSheet!$J$2:$J$4968,PriorQ4BalanceSheet!$B$2:$B$4968,$A39,PriorQ4BalanceSheet!$I$2:$I$4968,"28157")-SUMIFS(BalanceSheetData!$J$2:$J$415,BalanceSheetData!$B$2:$B$415,$A39,BalanceSheetData!$I$2:$I$415,"28157"))+(SUMIFS(PriorQ4BalanceSheet!$J$2:$J$4968,PriorQ4BalanceSheet!$B$2:$B$4968,$A39,PriorQ4BalanceSheet!$I$2:$I$4968,"28158")-SUMIFS(BalanceSheetData!$J$2:$J$415,BalanceSheetData!$B$2:$B$415,$A39,BalanceSheetData!$I$2:$I$415,"28158"))+(SUMIFS(PriorQ4BalanceSheet!$J$2:$J$4968,PriorQ4BalanceSheet!$B$2:$B$4968,$A39,PriorQ4BalanceSheet!$I$2:$I$4968,"28200")-SUMIFS(BalanceSheetData!$J$2:$J$415,BalanceSheetData!$B$2:$B$415,$A39,BalanceSheetData!$I$2:$I$415,"28200"))+(SUMIFS(PriorQ4BalanceSheet!$J$2:$J$4968,PriorQ4BalanceSheet!$B$2:$B$4968,$A39,PriorQ4BalanceSheet!$I$2:$I$4968,"28201")-SUMIFS(BalanceSheetData!$J$2:$J$415,BalanceSheetData!$B$2:$B$415,$A39,BalanceSheetData!$I$2:$I$415,"28201"))+SUMIFS(IncomeStatementData!$J$2:$J$415,IncomeStatementData!$B$2:$B$415,$A39,IncomeStatementData!$I$2:$I$415,"62020")+SUMIFS(IncomeStatementData!$J$2:$J$415,IncomeStatementData!$B$2:$B$415,$A39,IncomeStatementData!$I$2:$I$415,"62021")+SUMIFS(IncomeStatementData!$J$2:$J$415,IncomeStatementData!$B$2:$B$415,$A39,IncomeStatementData!$I$2:$I$415,"62022")+SUMIFS(IncomeStatementData!$J$2:$J$415,IncomeStatementData!$B$2:$B$415,$A39,IncomeStatementData!$I$2:$I$415,"62400")</f>
        <v>0</v>
      </c>
      <c r="AH39" s="134" t="str">
        <f>IF((ISERROR(INDEX(ECRDCRMustPayDebtData!$E$2:$E39,MATCH(A39,ECRDCRMustPayDebtData!$B$2:$B39,0),)))/12*Occupancy!$B$65,"-",INDEX(ECRDCRMustPayDebtData!$E$2:$E39,MATCH(A39,ECRDCRMustPayDebtData!$B$2:$B39,0),)/12*Occupancy!$B$65)</f>
        <v>-</v>
      </c>
      <c r="AI39" s="136">
        <f>IF(ISERROR(INDEX(AnnualMustPayDebtData!$D$2:$D$75,MATCH(A39,AnnualMustPayDebtData!$E$2:$E$75,0),)),"-",INDEX(AnnualMustPayDebtData!$D$2:$D$75,MATCH(A39,AnnualMustPayDebtData!$E$2:$E$75,0),))</f>
        <v>459333</v>
      </c>
      <c r="AJ39" s="134">
        <f>IF(ISERROR(IF(AG39="","",AG39/VLOOKUP(Occupancy!$B$65,Occupancy!$B$68:$B$79,1)*12/$C39)),"-",IF(AG39="","",AG39/VLOOKUP(Occupancy!$B$65,Occupancy!$B$68:$B$79,1)*12/$C39))</f>
        <v>0</v>
      </c>
      <c r="AK39" s="134" t="str">
        <f>IF(ISERROR(IF(AH39="","",AH39/VLOOKUP(Occupancy!$B$65,Occupancy!$B$68:$B$79,1)*12/$C39)),"-",IF(AH39="","",AH39/VLOOKUP(Occupancy!$B$65,Occupancy!$B$68:$B$79,1)*12/$C39))</f>
        <v>-</v>
      </c>
      <c r="AL39" s="133">
        <f>SUMIFS(PriorQ4BalanceSheet!$J$2:$J$4968,PriorQ4BalanceSheet!$B$2:$B$4968,$A39,PriorQ4BalanceSheet!$I$2:$I$4968,"10710")-SUMIFS(BalanceSheetData!$J$2:$J$415,BalanceSheetData!$B$2:$B$415,$A39,BalanceSheetData!$I$2:$I$415,"10710")</f>
        <v>0</v>
      </c>
      <c r="AM39" s="132">
        <f>IF(ISERROR(AN39/12*Occupancy!$B$65),"-",AN39/12*Occupancy!$B$65)</f>
        <v>15900</v>
      </c>
      <c r="AN39" s="133">
        <f>IF(ISERROR(INDEX(ReserveData!$B$2:$B$2239,MATCH($A39,ReserveData!$A$2:$A$2250,0),0)),"-",INDEX(ReserveData!$B$2:$B2278,MATCH($A39,ReserveData!$A$2:$A$2250,0),0))</f>
        <v>31800</v>
      </c>
      <c r="AO39" s="132" t="str">
        <f t="shared" si="7"/>
        <v>-</v>
      </c>
      <c r="AP39" s="132">
        <f t="shared" si="8"/>
        <v>0</v>
      </c>
      <c r="AQ39" s="136">
        <f>SUMIFS(IncomeStatementData!$J$2:$J$415,IncomeStatementData!$B$2:$B$415,$A39,IncomeStatementData!$I$2:$I$415,"59001")</f>
        <v>0</v>
      </c>
      <c r="AR39" s="134">
        <f>IF(ISERROR(AS39/12*Occupancy!$B$65),"-",AS39/12*Occupancy!$B$65)</f>
        <v>0</v>
      </c>
      <c r="AS39" s="136">
        <f>SUMIFS(AnnualFinancialData!$L$2:$L$6380,AnnualFinancialData!$B$2:$B$6380,$A39,AnnualFinancialData!$K$2:$K$6380,"59001")</f>
        <v>0</v>
      </c>
      <c r="AT39" s="134">
        <f>IF(ISERROR(IF(AQ39="","",AQ39/VLOOKUP(Occupancy!$B$65,Occupancy!$B$68:$B$79,1)*12/$C39)),"-",IF(AQ39="","",AQ39/VLOOKUP(Occupancy!$B$65,Occupancy!$B$68:$B$79,1)*12/$C39))</f>
        <v>0</v>
      </c>
      <c r="AU39" s="134">
        <f>IF(ISERROR(IF(AR39="","",AR39/VLOOKUP(Occupancy!$B$65,Occupancy!$B$68:$B$79,1)*12/$C39)),"-",IF(AR39="","",AR39/VLOOKUP(Occupancy!$B$65,Occupancy!$B$68:$B$79,1)*12/$C39))</f>
        <v>0</v>
      </c>
      <c r="AV39" s="133">
        <f>SUMIFS(IncomeStatementData!$J$2:$J$415,IncomeStatementData!$B$2:$B$415,$A39,IncomeStatementData!$I$2:$I$415,"66310")+SUMIFS(IncomeStatementData!$J$2:$J$415,IncomeStatementData!$B$2:$B$415,$A39,IncomeStatementData!$I$2:$I$415,"66202")</f>
        <v>0</v>
      </c>
      <c r="AW39" s="132">
        <f>IF(ISERROR(AX39/12*Occupancy!$B$65),"-",AX39/12*Occupancy!$B$65)</f>
        <v>0</v>
      </c>
      <c r="AX39" s="133">
        <f>SUMIFS(AnnualFinancialData!$L$2:$L$6380,AnnualFinancialData!$B$2:$B$6380,$A39,AnnualFinancialData!$K$2:$K$6380,"66310")+SUMIFS(AnnualFinancialData!$L$2:$L$6380,AnnualFinancialData!$B$2:$B$6380,$A39,AnnualFinancialData!$K$2:$K$6380,"66202")</f>
        <v>0</v>
      </c>
      <c r="AY39" s="132">
        <f>IF(ISERROR(IF(AV39="","",AV39/VLOOKUP(Occupancy!$B$65,Occupancy!$B$68:$B$79,1)*12/$C39)),"-",IF(AV39="","",AV39/VLOOKUP(Occupancy!$B$65,Occupancy!$B$68:$B$79,1)*12/$C39))</f>
        <v>0</v>
      </c>
      <c r="AZ39" s="132">
        <f>IF(ISERROR(IF(AW39="","",AW39/VLOOKUP(Occupancy!$B$65,Occupancy!$B$68:$B$79,1)*12/$C39)),"-",IF(AW39="","",AW39/VLOOKUP(Occupancy!$B$65,Occupancy!$B$68:$B$79,1)*12/$C39))</f>
        <v>0</v>
      </c>
      <c r="BA39" s="137" t="str">
        <f t="shared" si="9"/>
        <v>-</v>
      </c>
      <c r="BB39" s="137" t="str">
        <f t="shared" si="10"/>
        <v>-</v>
      </c>
      <c r="BC39" s="137" t="str">
        <f t="shared" si="11"/>
        <v>-</v>
      </c>
      <c r="BD39" s="137" t="str">
        <f t="shared" si="12"/>
        <v>-</v>
      </c>
      <c r="BE39" s="138" t="str">
        <f>IF(ISERROR(IF(BB39="","",BB39/VLOOKUP(Occupancy!$B$65,Occupancy!$B$68:$B$79,1)*12/$C39)),"-",IF(BB39="","",BB39/VLOOKUP(Occupancy!$B$65,Occupancy!$B$68:$B$79,1)*12/$C39))</f>
        <v>-</v>
      </c>
    </row>
    <row r="40" spans="1:57" s="95" customFormat="1" ht="12.75" x14ac:dyDescent="0.2">
      <c r="A40" s="219" t="s">
        <v>537</v>
      </c>
      <c r="B40" s="142" t="str">
        <f>IF(ISERROR(INDEX(ProjectTypeData!$F$2:$F$165,MATCH(Operating!$A40,ProjectTypeData!$B$2:$B$165,0),MATCH(Operating!B$9,ProjectTypeData!$F$1))),"-",INDEX(ProjectTypeData!$F$2:$F$165,MATCH(Operating!$A40,ProjectTypeData!$B$2:$B$165,0),MATCH(Operating!B$9,ProjectTypeData!$F$1)))</f>
        <v>Homes</v>
      </c>
      <c r="C40" s="126">
        <f>IF(ISERROR(INDEX(ProjectTypeData!$E$2:$E$165,MATCH(Operating!$A40,ProjectTypeData!$B$2:$B$165,0),MATCH(Operating!C$9,ProjectTypeData!$E$1))),"-",INDEX(ProjectTypeData!$E$2:$E$165,MATCH(Operating!$A40,ProjectTypeData!$B$2:$B$165,0),MATCH(Operating!C$9,ProjectTypeData!$E$1)))</f>
        <v>186</v>
      </c>
      <c r="D40" s="127" t="str">
        <f>IF(ISERROR(INDEX(ProjectTypeData!$D$2:$D$165,MATCH(Operating!$A40,ProjectTypeData!$B$2:$B$165,0),MATCH(Operating!D$9,ProjectTypeData!$D$1))),"-",INDEX(ProjectTypeData!$D$2:$D$165,MATCH(Operating!$A40,ProjectTypeData!$B$2:$B$165,0),MATCH(Operating!D$9,ProjectTypeData!$D$1)))</f>
        <v>Operations/Asset Management</v>
      </c>
      <c r="E40" s="115"/>
      <c r="F40" s="128">
        <f>SUMIFS(BalanceSheetData!$J$2:$J$415,BalanceSheetData!$B$2:$B$415,$A40,BalanceSheetData!$I$2:$I$415,"10000")</f>
        <v>0</v>
      </c>
      <c r="G40" s="128">
        <f>SUMIFS(BalanceSheetData!$J$2:$J$415,BalanceSheetData!$B$2:$B$415,$A40,BalanceSheetData!$I$2:$I$415,"10710")</f>
        <v>0</v>
      </c>
      <c r="H40" s="128">
        <f>SUMIFS(BalanceSheetData!$J$2:$J$415,BalanceSheetData!$B$2:$B$415,$A40,BalanceSheetData!$I$2:$I$415,"10700")</f>
        <v>0</v>
      </c>
      <c r="I40" s="129">
        <f>SUMIFS(BalanceSheetData!$J$2:$J$415,BalanceSheetData!$B$2:$B$415,$A40,BalanceSheetData!$I$2:$I$415,"10715")+SUMIFS(BalanceSheetData!$J$2:$J$415,BalanceSheetData!$B$2:$B$415,$A40,BalanceSheetData!$I$2:$I$415,"10720")+SUMIFS(BalanceSheetData!$J$2:$J$415,BalanceSheetData!$B$2:$B$415,$A40,BalanceSheetData!$I$2:$I$415,"19300")</f>
        <v>0</v>
      </c>
      <c r="J40" s="130">
        <f t="shared" si="0"/>
        <v>0</v>
      </c>
      <c r="K40" s="216">
        <f>IF(ISERROR(INDEX(Occupancy!$B$57:$FL$57,1,MATCH(A40,Occupancy!$B$4:$FL$4,0))),"-",INDEX(Occupancy!$B$57:$FL$57,1,MATCH(A40,Occupancy!$B$4:$FL$4,0)))</f>
        <v>0.61049230769230778</v>
      </c>
      <c r="L40" s="216">
        <f>IF(ISERROR(INDEX(Occupancy!$B$17:$FL$17,1,MATCH(A40,Occupancy!$B$4:$FL$4,0))),"-",INDEX(Occupancy!$B$17:$FL$17,1,MATCH(A40,Occupancy!$B$4:$FL$4,0)))</f>
        <v>0.45270000000000005</v>
      </c>
      <c r="M40" s="113"/>
      <c r="N40" s="113"/>
      <c r="O40" s="113"/>
      <c r="P40" s="119"/>
      <c r="Q40" s="131">
        <f>SUMIFS(IncomeStatementData!$J$2:$J$415,IncomeStatementData!$B$2:$B$415,$A40,IncomeStatementData!$I$2:$I$415,"45001")+SUMIFS(IncomeStatementData!$J$2:$J$415,IncomeStatementData!$B$2:$B$415,$A40,IncomeStatementData!$I$2:$I$415,"45100")+SUMIFS(IncomeStatementData!$J$2:$J$415,IncomeStatementData!$B$2:$B$415,$A40,IncomeStatementData!$I$2:$I$415,"49000")+SUMIFS(IncomeStatementData!$J$2:$J$415,IncomeStatementData!$B$2:$B$415,$A40,IncomeStatementData!$I$2:$I$415,"45200")+SUMIFS(IncomeStatementData!$J$2:$J$415,IncomeStatementData!$B$2:$B$415,$A40,IncomeStatementData!$I$2:$I$415,"45400")+SUMIFS(IncomeStatementData!$J$2:$J$415,IncomeStatementData!$B$2:$B$415,$A40,IncomeStatementData!$I$2:$I$415,"45500")+SUMIFS(IncomeStatementData!$J$2:$J$415,IncomeStatementData!$B$2:$B$415,$A40,IncomeStatementData!$I$2:$I$415,"44100")+SUMIFS(IncomeStatementData!$J$2:$J$415,IncomeStatementData!$B$2:$B$415,$A40,IncomeStatementData!$I$2:$I$415,"42200")</f>
        <v>0</v>
      </c>
      <c r="R40" s="132">
        <f>IF(ISERROR(S40/12*Occupancy!$B$65),"-",S40/12*Occupancy!$B$65)</f>
        <v>0</v>
      </c>
      <c r="S40" s="133">
        <f>SUMIFS(AnnualFinancialData!$L$2:$L$6380,AnnualFinancialData!$B$2:$B$6380,$A40,AnnualFinancialData!$K$2:$K$6380,"45001")+SUMIFS(AnnualFinancialData!$L$2:$L$6380,AnnualFinancialData!$B$2:$B$6380,$A40,AnnualFinancialData!$K$2:$K$6380,"45100")+SUMIFS(AnnualFinancialData!$L$2:$L$6380,AnnualFinancialData!$B$2:$B$6380,$A40,AnnualFinancialData!$K$2:$K$6380,"49000")+SUMIFS(AnnualFinancialData!$L$2:$L$6380,AnnualFinancialData!$B$2:$B$6380,$A40,AnnualFinancialData!$K$2:$K$6380,"45200")+SUMIFS(AnnualFinancialData!$L$2:$L$6380,AnnualFinancialData!$B$2:$B$6380,$A40,AnnualFinancialData!$K$2:$K$6380,"45400")+SUMIFS(AnnualFinancialData!$L$2:$L$6380,AnnualFinancialData!$B$2:$B$6380,$A40,AnnualFinancialData!$K$2:$K$6380,"45500")+SUMIFS(AnnualFinancialData!$L$2:$L$6380,AnnualFinancialData!$B$2:$B$6380,$A40,AnnualFinancialData!$K$2:$K$6380,"44100")+SUMIFS(AnnualFinancialData!$L$2:$L$6380,AnnualFinancialData!$B$2:$B$6380,$A40,AnnualFinancialData!$K$2:$K$6380,"42200")</f>
        <v>0</v>
      </c>
      <c r="T40" s="132">
        <f>IF(ISERROR(IF(Q40="","",Q40/VLOOKUP(Occupancy!$B$65,Occupancy!$B$68:$B$79,1)*12/$C40)),"-",IF(Q40="","",Q40/VLOOKUP(Occupancy!$B$65,Occupancy!$B$68:$B$79,1)*12/$C40))</f>
        <v>0</v>
      </c>
      <c r="U40" s="132">
        <f>IF(ISERROR(IF(R40="","",R40/VLOOKUP(Occupancy!$B$65,Occupancy!$B$68:$B$79,1)*12/$C40)),"-",IF(R40="","",R40/VLOOKUP(Occupancy!$B$65,Occupancy!$B$68:$B$79,1)*12/$C40))</f>
        <v>0</v>
      </c>
      <c r="V40" s="134" t="str">
        <f>IF(ISERROR(INDEX(IncomeStatementData!$P$2:$P$415,MATCH(A40,IncomeStatementData!$B$2:$B$415,0),)),"-",INDEX(IncomeStatementData!$P$2:$P$415,MATCH(A40,IncomeStatementData!$B$2:$B$415,0),))</f>
        <v>-</v>
      </c>
      <c r="W40" s="134" t="str">
        <f>IF(ISERROR(X40/12*Occupancy!$B$65),"-",X40/12*Occupancy!$B$65)</f>
        <v>-</v>
      </c>
      <c r="X40" s="134" t="str">
        <f>IF(ISERROR(INDEX(AnnualFinancialData!$R$2:$R$6380,MATCH(A40,AnnualFinancialData!$B$2:$B$6380,0),)),"-",INDEX(AnnualFinancialData!$R$2:$R$6380,MATCH(A40,AnnualFinancialData!$B$2:$B$6380,0),))</f>
        <v>-</v>
      </c>
      <c r="Y40" s="134" t="str">
        <f>IF(ISERROR(IF(V40="","",V40/VLOOKUP(Occupancy!$B$65,Occupancy!$B$68:$B$79,1)*12/$C40)),"-",IF(V40="","",V40/VLOOKUP(Occupancy!$B$65,Occupancy!$B$68:$B$79,1)*12/$C40))</f>
        <v>-</v>
      </c>
      <c r="Z40" s="134" t="str">
        <f>IF(ISERROR(IF(W40="","",W40/VLOOKUP(Occupancy!$B$65,Occupancy!$B$68:$B$79,1)*12/$C40)),"-",IF(W40="","",W40/VLOOKUP(Occupancy!$B$65,Occupancy!$B$68:$B$79,1)*12/$C40))</f>
        <v>-</v>
      </c>
      <c r="AA40" s="135" t="str">
        <f t="shared" si="1"/>
        <v>-</v>
      </c>
      <c r="AB40" s="132" t="str">
        <f t="shared" si="2"/>
        <v>-</v>
      </c>
      <c r="AC40" s="132" t="str">
        <f t="shared" si="3"/>
        <v>-</v>
      </c>
      <c r="AD40" s="132" t="str">
        <f t="shared" si="4"/>
        <v>-</v>
      </c>
      <c r="AE40" s="132" t="str">
        <f t="shared" si="5"/>
        <v>-</v>
      </c>
      <c r="AF40" s="132" t="str">
        <f t="shared" si="6"/>
        <v>-</v>
      </c>
      <c r="AG40" s="136">
        <f>(SUMIFS(PriorQ4BalanceSheet!$J$2:$J$4968,PriorQ4BalanceSheet!$B$2:$B$4968,$A40,PriorQ4BalanceSheet!$I$2:$I$4968,"28150")-SUMIFS(BalanceSheetData!$J$2:$J$415,BalanceSheetData!$B$2:$B$415,$A40,BalanceSheetData!$I$2:$I$415,"28150"))+(SUMIFS(PriorQ4BalanceSheet!$J$2:$J$4968,PriorQ4BalanceSheet!$B$2:$B$4968,$A40,PriorQ4BalanceSheet!$I$2:$I$4968,"28151")-SUMIFS(BalanceSheetData!$J$2:$J$415,BalanceSheetData!$B$2:$B$415,$A40,BalanceSheetData!$I$2:$I$415,"28151"))+(SUMIFS(PriorQ4BalanceSheet!$J$2:$J$4968,PriorQ4BalanceSheet!$B$2:$B$4968,$A40,PriorQ4BalanceSheet!$I$2:$I$4968,"28152")-SUMIFS(BalanceSheetData!$J$2:$J$415,BalanceSheetData!$B$2:$B$415,$A40,BalanceSheetData!$I$2:$I$415,"28152"))+(SUMIFS(PriorQ4BalanceSheet!$J$2:$J$4968,PriorQ4BalanceSheet!$B$2:$B$4968,$A40,PriorQ4BalanceSheet!$I$2:$I$4968,"28153")-SUMIFS(BalanceSheetData!$J$2:$J$415,BalanceSheetData!$B$2:$B$415,$A40,BalanceSheetData!$I$2:$I$415,"28153"))+(SUMIFS(PriorQ4BalanceSheet!$J$2:$J$4968,PriorQ4BalanceSheet!$B$2:$B$4968,$A40,PriorQ4BalanceSheet!$I$2:$I$4968,"28155")-SUMIFS(BalanceSheetData!$J$2:$J$415,BalanceSheetData!$B$2:$B$415,$A40,BalanceSheetData!$I$2:$I$415,"28155"))+(SUMIFS(PriorQ4BalanceSheet!$J$2:$J$4968,PriorQ4BalanceSheet!$B$2:$B$4968,$A40,PriorQ4BalanceSheet!$I$2:$I$4968,"28156")-SUMIFS(BalanceSheetData!$J$2:$J$415,BalanceSheetData!$B$2:$B$415,$A40,BalanceSheetData!$I$2:$I$415,"28156"))+(SUMIFS(PriorQ4BalanceSheet!$J$2:$J$4968,PriorQ4BalanceSheet!$B$2:$B$4968,$A40,PriorQ4BalanceSheet!$I$2:$I$4968,"28157")-SUMIFS(BalanceSheetData!$J$2:$J$415,BalanceSheetData!$B$2:$B$415,$A40,BalanceSheetData!$I$2:$I$415,"28157"))+(SUMIFS(PriorQ4BalanceSheet!$J$2:$J$4968,PriorQ4BalanceSheet!$B$2:$B$4968,$A40,PriorQ4BalanceSheet!$I$2:$I$4968,"28158")-SUMIFS(BalanceSheetData!$J$2:$J$415,BalanceSheetData!$B$2:$B$415,$A40,BalanceSheetData!$I$2:$I$415,"28158"))+(SUMIFS(PriorQ4BalanceSheet!$J$2:$J$4968,PriorQ4BalanceSheet!$B$2:$B$4968,$A40,PriorQ4BalanceSheet!$I$2:$I$4968,"28200")-SUMIFS(BalanceSheetData!$J$2:$J$415,BalanceSheetData!$B$2:$B$415,$A40,BalanceSheetData!$I$2:$I$415,"28200"))+(SUMIFS(PriorQ4BalanceSheet!$J$2:$J$4968,PriorQ4BalanceSheet!$B$2:$B$4968,$A40,PriorQ4BalanceSheet!$I$2:$I$4968,"28201")-SUMIFS(BalanceSheetData!$J$2:$J$415,BalanceSheetData!$B$2:$B$415,$A40,BalanceSheetData!$I$2:$I$415,"28201"))+SUMIFS(IncomeStatementData!$J$2:$J$415,IncomeStatementData!$B$2:$B$415,$A40,IncomeStatementData!$I$2:$I$415,"62020")+SUMIFS(IncomeStatementData!$J$2:$J$415,IncomeStatementData!$B$2:$B$415,$A40,IncomeStatementData!$I$2:$I$415,"62021")+SUMIFS(IncomeStatementData!$J$2:$J$415,IncomeStatementData!$B$2:$B$415,$A40,IncomeStatementData!$I$2:$I$415,"62022")+SUMIFS(IncomeStatementData!$J$2:$J$415,IncomeStatementData!$B$2:$B$415,$A40,IncomeStatementData!$I$2:$I$415,"62400")</f>
        <v>0</v>
      </c>
      <c r="AH40" s="134" t="str">
        <f>IF((ISERROR(INDEX(ECRDCRMustPayDebtData!$E$2:$E40,MATCH(A40,ECRDCRMustPayDebtData!$B$2:$B40,0),)))/12*Occupancy!$B$65,"-",INDEX(ECRDCRMustPayDebtData!$E$2:$E40,MATCH(A40,ECRDCRMustPayDebtData!$B$2:$B40,0),)/12*Occupancy!$B$65)</f>
        <v>-</v>
      </c>
      <c r="AI40" s="136">
        <f>IF(ISERROR(INDEX(AnnualMustPayDebtData!$D$2:$D$75,MATCH(A40,AnnualMustPayDebtData!$E$2:$E$75,0),)),"-",INDEX(AnnualMustPayDebtData!$D$2:$D$75,MATCH(A40,AnnualMustPayDebtData!$E$2:$E$75,0),))</f>
        <v>285663</v>
      </c>
      <c r="AJ40" s="134">
        <f>IF(ISERROR(IF(AG40="","",AG40/VLOOKUP(Occupancy!$B$65,Occupancy!$B$68:$B$79,1)*12/$C40)),"-",IF(AG40="","",AG40/VLOOKUP(Occupancy!$B$65,Occupancy!$B$68:$B$79,1)*12/$C40))</f>
        <v>0</v>
      </c>
      <c r="AK40" s="134" t="str">
        <f>IF(ISERROR(IF(AH40="","",AH40/VLOOKUP(Occupancy!$B$65,Occupancy!$B$68:$B$79,1)*12/$C40)),"-",IF(AH40="","",AH40/VLOOKUP(Occupancy!$B$65,Occupancy!$B$68:$B$79,1)*12/$C40))</f>
        <v>-</v>
      </c>
      <c r="AL40" s="133">
        <f>SUMIFS(PriorQ4BalanceSheet!$J$2:$J$4968,PriorQ4BalanceSheet!$B$2:$B$4968,$A40,PriorQ4BalanceSheet!$I$2:$I$4968,"10710")-SUMIFS(BalanceSheetData!$J$2:$J$415,BalanceSheetData!$B$2:$B$415,$A40,BalanceSheetData!$I$2:$I$415,"10710")</f>
        <v>0</v>
      </c>
      <c r="AM40" s="132">
        <f>IF(ISERROR(AN40/12*Occupancy!$B$65),"-",AN40/12*Occupancy!$B$65)</f>
        <v>27900</v>
      </c>
      <c r="AN40" s="133">
        <f>IF(ISERROR(INDEX(ReserveData!$B$2:$B$2239,MATCH($A40,ReserveData!$A$2:$A$2250,0),0)),"-",INDEX(ReserveData!$B$2:$B2279,MATCH($A40,ReserveData!$A$2:$A$2250,0),0))</f>
        <v>55800</v>
      </c>
      <c r="AO40" s="132" t="str">
        <f t="shared" si="7"/>
        <v>-</v>
      </c>
      <c r="AP40" s="132">
        <f t="shared" si="8"/>
        <v>0</v>
      </c>
      <c r="AQ40" s="136">
        <f>SUMIFS(IncomeStatementData!$J$2:$J$415,IncomeStatementData!$B$2:$B$415,$A40,IncomeStatementData!$I$2:$I$415,"59001")</f>
        <v>0</v>
      </c>
      <c r="AR40" s="134">
        <f>IF(ISERROR(AS40/12*Occupancy!$B$65),"-",AS40/12*Occupancy!$B$65)</f>
        <v>0</v>
      </c>
      <c r="AS40" s="136">
        <f>SUMIFS(AnnualFinancialData!$L$2:$L$6380,AnnualFinancialData!$B$2:$B$6380,$A40,AnnualFinancialData!$K$2:$K$6380,"59001")</f>
        <v>0</v>
      </c>
      <c r="AT40" s="134">
        <f>IF(ISERROR(IF(AQ40="","",AQ40/VLOOKUP(Occupancy!$B$65,Occupancy!$B$68:$B$79,1)*12/$C40)),"-",IF(AQ40="","",AQ40/VLOOKUP(Occupancy!$B$65,Occupancy!$B$68:$B$79,1)*12/$C40))</f>
        <v>0</v>
      </c>
      <c r="AU40" s="134">
        <f>IF(ISERROR(IF(AR40="","",AR40/VLOOKUP(Occupancy!$B$65,Occupancy!$B$68:$B$79,1)*12/$C40)),"-",IF(AR40="","",AR40/VLOOKUP(Occupancy!$B$65,Occupancy!$B$68:$B$79,1)*12/$C40))</f>
        <v>0</v>
      </c>
      <c r="AV40" s="133">
        <f>SUMIFS(IncomeStatementData!$J$2:$J$415,IncomeStatementData!$B$2:$B$415,$A40,IncomeStatementData!$I$2:$I$415,"66310")+SUMIFS(IncomeStatementData!$J$2:$J$415,IncomeStatementData!$B$2:$B$415,$A40,IncomeStatementData!$I$2:$I$415,"66202")</f>
        <v>0</v>
      </c>
      <c r="AW40" s="132">
        <f>IF(ISERROR(AX40/12*Occupancy!$B$65),"-",AX40/12*Occupancy!$B$65)</f>
        <v>0</v>
      </c>
      <c r="AX40" s="133">
        <f>SUMIFS(AnnualFinancialData!$L$2:$L$6380,AnnualFinancialData!$B$2:$B$6380,$A40,AnnualFinancialData!$K$2:$K$6380,"66310")+SUMIFS(AnnualFinancialData!$L$2:$L$6380,AnnualFinancialData!$B$2:$B$6380,$A40,AnnualFinancialData!$K$2:$K$6380,"66202")</f>
        <v>0</v>
      </c>
      <c r="AY40" s="132">
        <f>IF(ISERROR(IF(AV40="","",AV40/VLOOKUP(Occupancy!$B$65,Occupancy!$B$68:$B$79,1)*12/$C40)),"-",IF(AV40="","",AV40/VLOOKUP(Occupancy!$B$65,Occupancy!$B$68:$B$79,1)*12/$C40))</f>
        <v>0</v>
      </c>
      <c r="AZ40" s="132">
        <f>IF(ISERROR(IF(AW40="","",AW40/VLOOKUP(Occupancy!$B$65,Occupancy!$B$68:$B$79,1)*12/$C40)),"-",IF(AW40="","",AW40/VLOOKUP(Occupancy!$B$65,Occupancy!$B$68:$B$79,1)*12/$C40))</f>
        <v>0</v>
      </c>
      <c r="BA40" s="137" t="str">
        <f t="shared" si="9"/>
        <v>-</v>
      </c>
      <c r="BB40" s="137" t="str">
        <f t="shared" si="10"/>
        <v>-</v>
      </c>
      <c r="BC40" s="137" t="str">
        <f t="shared" si="11"/>
        <v>-</v>
      </c>
      <c r="BD40" s="137" t="str">
        <f t="shared" si="12"/>
        <v>-</v>
      </c>
      <c r="BE40" s="138" t="str">
        <f>IF(ISERROR(IF(BB40="","",BB40/VLOOKUP(Occupancy!$B$65,Occupancy!$B$68:$B$79,1)*12/$C40)),"-",IF(BB40="","",BB40/VLOOKUP(Occupancy!$B$65,Occupancy!$B$68:$B$79,1)*12/$C40))</f>
        <v>-</v>
      </c>
    </row>
    <row r="41" spans="1:57" s="95" customFormat="1" ht="12.75" x14ac:dyDescent="0.2">
      <c r="A41" s="219" t="s">
        <v>539</v>
      </c>
      <c r="B41" s="142" t="str">
        <f>IF(ISERROR(INDEX(ProjectTypeData!$F$2:$F$165,MATCH(Operating!$A41,ProjectTypeData!$B$2:$B$165,0),MATCH(Operating!B$9,ProjectTypeData!$F$1))),"-",INDEX(ProjectTypeData!$F$2:$F$165,MATCH(Operating!$A41,ProjectTypeData!$B$2:$B$165,0),MATCH(Operating!B$9,ProjectTypeData!$F$1)))</f>
        <v>Homes</v>
      </c>
      <c r="C41" s="126">
        <f>IF(ISERROR(INDEX(ProjectTypeData!$E$2:$E$165,MATCH(Operating!$A41,ProjectTypeData!$B$2:$B$165,0),MATCH(Operating!C$9,ProjectTypeData!$E$1))),"-",INDEX(ProjectTypeData!$E$2:$E$165,MATCH(Operating!$A41,ProjectTypeData!$B$2:$B$165,0),MATCH(Operating!C$9,ProjectTypeData!$E$1)))</f>
        <v>105</v>
      </c>
      <c r="D41" s="127" t="str">
        <f>IF(ISERROR(INDEX(ProjectTypeData!$D$2:$D$165,MATCH(Operating!$A41,ProjectTypeData!$B$2:$B$165,0),MATCH(Operating!D$9,ProjectTypeData!$D$1))),"-",INDEX(ProjectTypeData!$D$2:$D$165,MATCH(Operating!$A41,ProjectTypeData!$B$2:$B$165,0),MATCH(Operating!D$9,ProjectTypeData!$D$1)))</f>
        <v>Operations/Asset Management</v>
      </c>
      <c r="E41" s="115"/>
      <c r="F41" s="128">
        <f>SUMIFS(BalanceSheetData!$J$2:$J$415,BalanceSheetData!$B$2:$B$415,$A41,BalanceSheetData!$I$2:$I$415,"10000")</f>
        <v>0</v>
      </c>
      <c r="G41" s="128">
        <f>SUMIFS(BalanceSheetData!$J$2:$J$415,BalanceSheetData!$B$2:$B$415,$A41,BalanceSheetData!$I$2:$I$415,"10710")</f>
        <v>0</v>
      </c>
      <c r="H41" s="128">
        <f>SUMIFS(BalanceSheetData!$J$2:$J$415,BalanceSheetData!$B$2:$B$415,$A41,BalanceSheetData!$I$2:$I$415,"10700")</f>
        <v>0</v>
      </c>
      <c r="I41" s="129">
        <f>SUMIFS(BalanceSheetData!$J$2:$J$415,BalanceSheetData!$B$2:$B$415,$A41,BalanceSheetData!$I$2:$I$415,"10715")+SUMIFS(BalanceSheetData!$J$2:$J$415,BalanceSheetData!$B$2:$B$415,$A41,BalanceSheetData!$I$2:$I$415,"10720")+SUMIFS(BalanceSheetData!$J$2:$J$415,BalanceSheetData!$B$2:$B$415,$A41,BalanceSheetData!$I$2:$I$415,"19300")</f>
        <v>0</v>
      </c>
      <c r="J41" s="130">
        <f t="shared" si="0"/>
        <v>0</v>
      </c>
      <c r="K41" s="216">
        <f>IF(ISERROR(INDEX(Occupancy!$B$57:$FL$57,1,MATCH(A41,Occupancy!$B$4:$FL$4,0))),"-",INDEX(Occupancy!$B$57:$FL$57,1,MATCH(A41,Occupancy!$B$4:$FL$4,0)))</f>
        <v>0.60684615384615381</v>
      </c>
      <c r="L41" s="216">
        <f>IF(ISERROR(INDEX(Occupancy!$B$17:$FL$17,1,MATCH(A41,Occupancy!$B$4:$FL$4,0))),"-",INDEX(Occupancy!$B$17:$FL$17,1,MATCH(A41,Occupancy!$B$4:$FL$4,0)))</f>
        <v>0.45</v>
      </c>
      <c r="M41" s="113"/>
      <c r="N41" s="113"/>
      <c r="O41" s="113"/>
      <c r="P41" s="119"/>
      <c r="Q41" s="131">
        <f>SUMIFS(IncomeStatementData!$J$2:$J$415,IncomeStatementData!$B$2:$B$415,$A41,IncomeStatementData!$I$2:$I$415,"45001")+SUMIFS(IncomeStatementData!$J$2:$J$415,IncomeStatementData!$B$2:$B$415,$A41,IncomeStatementData!$I$2:$I$415,"45100")+SUMIFS(IncomeStatementData!$J$2:$J$415,IncomeStatementData!$B$2:$B$415,$A41,IncomeStatementData!$I$2:$I$415,"49000")+SUMIFS(IncomeStatementData!$J$2:$J$415,IncomeStatementData!$B$2:$B$415,$A41,IncomeStatementData!$I$2:$I$415,"45200")+SUMIFS(IncomeStatementData!$J$2:$J$415,IncomeStatementData!$B$2:$B$415,$A41,IncomeStatementData!$I$2:$I$415,"45400")+SUMIFS(IncomeStatementData!$J$2:$J$415,IncomeStatementData!$B$2:$B$415,$A41,IncomeStatementData!$I$2:$I$415,"45500")+SUMIFS(IncomeStatementData!$J$2:$J$415,IncomeStatementData!$B$2:$B$415,$A41,IncomeStatementData!$I$2:$I$415,"44100")+SUMIFS(IncomeStatementData!$J$2:$J$415,IncomeStatementData!$B$2:$B$415,$A41,IncomeStatementData!$I$2:$I$415,"42200")</f>
        <v>0</v>
      </c>
      <c r="R41" s="132">
        <f>IF(ISERROR(S41/12*Occupancy!$B$65),"-",S41/12*Occupancy!$B$65)</f>
        <v>0</v>
      </c>
      <c r="S41" s="133">
        <f>SUMIFS(AnnualFinancialData!$L$2:$L$6380,AnnualFinancialData!$B$2:$B$6380,$A41,AnnualFinancialData!$K$2:$K$6380,"45001")+SUMIFS(AnnualFinancialData!$L$2:$L$6380,AnnualFinancialData!$B$2:$B$6380,$A41,AnnualFinancialData!$K$2:$K$6380,"45100")+SUMIFS(AnnualFinancialData!$L$2:$L$6380,AnnualFinancialData!$B$2:$B$6380,$A41,AnnualFinancialData!$K$2:$K$6380,"49000")+SUMIFS(AnnualFinancialData!$L$2:$L$6380,AnnualFinancialData!$B$2:$B$6380,$A41,AnnualFinancialData!$K$2:$K$6380,"45200")+SUMIFS(AnnualFinancialData!$L$2:$L$6380,AnnualFinancialData!$B$2:$B$6380,$A41,AnnualFinancialData!$K$2:$K$6380,"45400")+SUMIFS(AnnualFinancialData!$L$2:$L$6380,AnnualFinancialData!$B$2:$B$6380,$A41,AnnualFinancialData!$K$2:$K$6380,"45500")+SUMIFS(AnnualFinancialData!$L$2:$L$6380,AnnualFinancialData!$B$2:$B$6380,$A41,AnnualFinancialData!$K$2:$K$6380,"44100")+SUMIFS(AnnualFinancialData!$L$2:$L$6380,AnnualFinancialData!$B$2:$B$6380,$A41,AnnualFinancialData!$K$2:$K$6380,"42200")</f>
        <v>0</v>
      </c>
      <c r="T41" s="132">
        <f>IF(ISERROR(IF(Q41="","",Q41/VLOOKUP(Occupancy!$B$65,Occupancy!$B$68:$B$79,1)*12/$C41)),"-",IF(Q41="","",Q41/VLOOKUP(Occupancy!$B$65,Occupancy!$B$68:$B$79,1)*12/$C41))</f>
        <v>0</v>
      </c>
      <c r="U41" s="132">
        <f>IF(ISERROR(IF(R41="","",R41/VLOOKUP(Occupancy!$B$65,Occupancy!$B$68:$B$79,1)*12/$C41)),"-",IF(R41="","",R41/VLOOKUP(Occupancy!$B$65,Occupancy!$B$68:$B$79,1)*12/$C41))</f>
        <v>0</v>
      </c>
      <c r="V41" s="134" t="str">
        <f>IF(ISERROR(INDEX(IncomeStatementData!$P$2:$P$415,MATCH(A41,IncomeStatementData!$B$2:$B$415,0),)),"-",INDEX(IncomeStatementData!$P$2:$P$415,MATCH(A41,IncomeStatementData!$B$2:$B$415,0),))</f>
        <v>-</v>
      </c>
      <c r="W41" s="134" t="str">
        <f>IF(ISERROR(X41/12*Occupancy!$B$65),"-",X41/12*Occupancy!$B$65)</f>
        <v>-</v>
      </c>
      <c r="X41" s="134" t="str">
        <f>IF(ISERROR(INDEX(AnnualFinancialData!$R$2:$R$6380,MATCH(A41,AnnualFinancialData!$B$2:$B$6380,0),)),"-",INDEX(AnnualFinancialData!$R$2:$R$6380,MATCH(A41,AnnualFinancialData!$B$2:$B$6380,0),))</f>
        <v>-</v>
      </c>
      <c r="Y41" s="134" t="str">
        <f>IF(ISERROR(IF(V41="","",V41/VLOOKUP(Occupancy!$B$65,Occupancy!$B$68:$B$79,1)*12/$C41)),"-",IF(V41="","",V41/VLOOKUP(Occupancy!$B$65,Occupancy!$B$68:$B$79,1)*12/$C41))</f>
        <v>-</v>
      </c>
      <c r="Z41" s="134" t="str">
        <f>IF(ISERROR(IF(W41="","",W41/VLOOKUP(Occupancy!$B$65,Occupancy!$B$68:$B$79,1)*12/$C41)),"-",IF(W41="","",W41/VLOOKUP(Occupancy!$B$65,Occupancy!$B$68:$B$79,1)*12/$C41))</f>
        <v>-</v>
      </c>
      <c r="AA41" s="135" t="str">
        <f t="shared" si="1"/>
        <v>-</v>
      </c>
      <c r="AB41" s="132" t="str">
        <f t="shared" si="2"/>
        <v>-</v>
      </c>
      <c r="AC41" s="132" t="str">
        <f t="shared" si="3"/>
        <v>-</v>
      </c>
      <c r="AD41" s="132" t="str">
        <f t="shared" si="4"/>
        <v>-</v>
      </c>
      <c r="AE41" s="132" t="str">
        <f t="shared" si="5"/>
        <v>-</v>
      </c>
      <c r="AF41" s="132" t="str">
        <f t="shared" si="6"/>
        <v>-</v>
      </c>
      <c r="AG41" s="136">
        <f>(SUMIFS(PriorQ4BalanceSheet!$J$2:$J$4968,PriorQ4BalanceSheet!$B$2:$B$4968,$A41,PriorQ4BalanceSheet!$I$2:$I$4968,"28150")-SUMIFS(BalanceSheetData!$J$2:$J$415,BalanceSheetData!$B$2:$B$415,$A41,BalanceSheetData!$I$2:$I$415,"28150"))+(SUMIFS(PriorQ4BalanceSheet!$J$2:$J$4968,PriorQ4BalanceSheet!$B$2:$B$4968,$A41,PriorQ4BalanceSheet!$I$2:$I$4968,"28151")-SUMIFS(BalanceSheetData!$J$2:$J$415,BalanceSheetData!$B$2:$B$415,$A41,BalanceSheetData!$I$2:$I$415,"28151"))+(SUMIFS(PriorQ4BalanceSheet!$J$2:$J$4968,PriorQ4BalanceSheet!$B$2:$B$4968,$A41,PriorQ4BalanceSheet!$I$2:$I$4968,"28152")-SUMIFS(BalanceSheetData!$J$2:$J$415,BalanceSheetData!$B$2:$B$415,$A41,BalanceSheetData!$I$2:$I$415,"28152"))+(SUMIFS(PriorQ4BalanceSheet!$J$2:$J$4968,PriorQ4BalanceSheet!$B$2:$B$4968,$A41,PriorQ4BalanceSheet!$I$2:$I$4968,"28153")-SUMIFS(BalanceSheetData!$J$2:$J$415,BalanceSheetData!$B$2:$B$415,$A41,BalanceSheetData!$I$2:$I$415,"28153"))+(SUMIFS(PriorQ4BalanceSheet!$J$2:$J$4968,PriorQ4BalanceSheet!$B$2:$B$4968,$A41,PriorQ4BalanceSheet!$I$2:$I$4968,"28155")-SUMIFS(BalanceSheetData!$J$2:$J$415,BalanceSheetData!$B$2:$B$415,$A41,BalanceSheetData!$I$2:$I$415,"28155"))+(SUMIFS(PriorQ4BalanceSheet!$J$2:$J$4968,PriorQ4BalanceSheet!$B$2:$B$4968,$A41,PriorQ4BalanceSheet!$I$2:$I$4968,"28156")-SUMIFS(BalanceSheetData!$J$2:$J$415,BalanceSheetData!$B$2:$B$415,$A41,BalanceSheetData!$I$2:$I$415,"28156"))+(SUMIFS(PriorQ4BalanceSheet!$J$2:$J$4968,PriorQ4BalanceSheet!$B$2:$B$4968,$A41,PriorQ4BalanceSheet!$I$2:$I$4968,"28157")-SUMIFS(BalanceSheetData!$J$2:$J$415,BalanceSheetData!$B$2:$B$415,$A41,BalanceSheetData!$I$2:$I$415,"28157"))+(SUMIFS(PriorQ4BalanceSheet!$J$2:$J$4968,PriorQ4BalanceSheet!$B$2:$B$4968,$A41,PriorQ4BalanceSheet!$I$2:$I$4968,"28158")-SUMIFS(BalanceSheetData!$J$2:$J$415,BalanceSheetData!$B$2:$B$415,$A41,BalanceSheetData!$I$2:$I$415,"28158"))+(SUMIFS(PriorQ4BalanceSheet!$J$2:$J$4968,PriorQ4BalanceSheet!$B$2:$B$4968,$A41,PriorQ4BalanceSheet!$I$2:$I$4968,"28200")-SUMIFS(BalanceSheetData!$J$2:$J$415,BalanceSheetData!$B$2:$B$415,$A41,BalanceSheetData!$I$2:$I$415,"28200"))+(SUMIFS(PriorQ4BalanceSheet!$J$2:$J$4968,PriorQ4BalanceSheet!$B$2:$B$4968,$A41,PriorQ4BalanceSheet!$I$2:$I$4968,"28201")-SUMIFS(BalanceSheetData!$J$2:$J$415,BalanceSheetData!$B$2:$B$415,$A41,BalanceSheetData!$I$2:$I$415,"28201"))+SUMIFS(IncomeStatementData!$J$2:$J$415,IncomeStatementData!$B$2:$B$415,$A41,IncomeStatementData!$I$2:$I$415,"62020")+SUMIFS(IncomeStatementData!$J$2:$J$415,IncomeStatementData!$B$2:$B$415,$A41,IncomeStatementData!$I$2:$I$415,"62021")+SUMIFS(IncomeStatementData!$J$2:$J$415,IncomeStatementData!$B$2:$B$415,$A41,IncomeStatementData!$I$2:$I$415,"62022")+SUMIFS(IncomeStatementData!$J$2:$J$415,IncomeStatementData!$B$2:$B$415,$A41,IncomeStatementData!$I$2:$I$415,"62400")</f>
        <v>0</v>
      </c>
      <c r="AH41" s="134" t="str">
        <f>IF((ISERROR(INDEX(ECRDCRMustPayDebtData!$E$2:$E41,MATCH(A41,ECRDCRMustPayDebtData!$B$2:$B41,0),)))/12*Occupancy!$B$65,"-",INDEX(ECRDCRMustPayDebtData!$E$2:$E41,MATCH(A41,ECRDCRMustPayDebtData!$B$2:$B41,0),)/12*Occupancy!$B$65)</f>
        <v>-</v>
      </c>
      <c r="AI41" s="136">
        <f>IF(ISERROR(INDEX(AnnualMustPayDebtData!$D$2:$D$75,MATCH(A41,AnnualMustPayDebtData!$E$2:$E$75,0),)),"-",INDEX(AnnualMustPayDebtData!$D$2:$D$75,MATCH(A41,AnnualMustPayDebtData!$E$2:$E$75,0),))</f>
        <v>238782</v>
      </c>
      <c r="AJ41" s="134">
        <f>IF(ISERROR(IF(AG41="","",AG41/VLOOKUP(Occupancy!$B$65,Occupancy!$B$68:$B$79,1)*12/$C41)),"-",IF(AG41="","",AG41/VLOOKUP(Occupancy!$B$65,Occupancy!$B$68:$B$79,1)*12/$C41))</f>
        <v>0</v>
      </c>
      <c r="AK41" s="134" t="str">
        <f>IF(ISERROR(IF(AH41="","",AH41/VLOOKUP(Occupancy!$B$65,Occupancy!$B$68:$B$79,1)*12/$C41)),"-",IF(AH41="","",AH41/VLOOKUP(Occupancy!$B$65,Occupancy!$B$68:$B$79,1)*12/$C41))</f>
        <v>-</v>
      </c>
      <c r="AL41" s="133">
        <f>SUMIFS(PriorQ4BalanceSheet!$J$2:$J$4968,PriorQ4BalanceSheet!$B$2:$B$4968,$A41,PriorQ4BalanceSheet!$I$2:$I$4968,"10710")-SUMIFS(BalanceSheetData!$J$2:$J$415,BalanceSheetData!$B$2:$B$415,$A41,BalanceSheetData!$I$2:$I$415,"10710")</f>
        <v>0</v>
      </c>
      <c r="AM41" s="132">
        <f>IF(ISERROR(AN41/12*Occupancy!$B$65),"-",AN41/12*Occupancy!$B$65)</f>
        <v>13125</v>
      </c>
      <c r="AN41" s="133">
        <f>IF(ISERROR(INDEX(ReserveData!$B$2:$B$2239,MATCH($A41,ReserveData!$A$2:$A$2250,0),0)),"-",INDEX(ReserveData!$B$2:$B2280,MATCH($A41,ReserveData!$A$2:$A$2250,0),0))</f>
        <v>26250</v>
      </c>
      <c r="AO41" s="132" t="str">
        <f t="shared" si="7"/>
        <v>-</v>
      </c>
      <c r="AP41" s="132">
        <f t="shared" si="8"/>
        <v>0</v>
      </c>
      <c r="AQ41" s="136">
        <f>SUMIFS(IncomeStatementData!$J$2:$J$415,IncomeStatementData!$B$2:$B$415,$A41,IncomeStatementData!$I$2:$I$415,"59001")</f>
        <v>0</v>
      </c>
      <c r="AR41" s="134">
        <f>IF(ISERROR(AS41/12*Occupancy!$B$65),"-",AS41/12*Occupancy!$B$65)</f>
        <v>0</v>
      </c>
      <c r="AS41" s="136">
        <f>SUMIFS(AnnualFinancialData!$L$2:$L$6380,AnnualFinancialData!$B$2:$B$6380,$A41,AnnualFinancialData!$K$2:$K$6380,"59001")</f>
        <v>0</v>
      </c>
      <c r="AT41" s="134">
        <f>IF(ISERROR(IF(AQ41="","",AQ41/VLOOKUP(Occupancy!$B$65,Occupancy!$B$68:$B$79,1)*12/$C41)),"-",IF(AQ41="","",AQ41/VLOOKUP(Occupancy!$B$65,Occupancy!$B$68:$B$79,1)*12/$C41))</f>
        <v>0</v>
      </c>
      <c r="AU41" s="134">
        <f>IF(ISERROR(IF(AR41="","",AR41/VLOOKUP(Occupancy!$B$65,Occupancy!$B$68:$B$79,1)*12/$C41)),"-",IF(AR41="","",AR41/VLOOKUP(Occupancy!$B$65,Occupancy!$B$68:$B$79,1)*12/$C41))</f>
        <v>0</v>
      </c>
      <c r="AV41" s="133">
        <f>SUMIFS(IncomeStatementData!$J$2:$J$415,IncomeStatementData!$B$2:$B$415,$A41,IncomeStatementData!$I$2:$I$415,"66310")+SUMIFS(IncomeStatementData!$J$2:$J$415,IncomeStatementData!$B$2:$B$415,$A41,IncomeStatementData!$I$2:$I$415,"66202")</f>
        <v>0</v>
      </c>
      <c r="AW41" s="132">
        <f>IF(ISERROR(AX41/12*Occupancy!$B$65),"-",AX41/12*Occupancy!$B$65)</f>
        <v>0</v>
      </c>
      <c r="AX41" s="133">
        <f>SUMIFS(AnnualFinancialData!$L$2:$L$6380,AnnualFinancialData!$B$2:$B$6380,$A41,AnnualFinancialData!$K$2:$K$6380,"66310")+SUMIFS(AnnualFinancialData!$L$2:$L$6380,AnnualFinancialData!$B$2:$B$6380,$A41,AnnualFinancialData!$K$2:$K$6380,"66202")</f>
        <v>0</v>
      </c>
      <c r="AY41" s="132">
        <f>IF(ISERROR(IF(AV41="","",AV41/VLOOKUP(Occupancy!$B$65,Occupancy!$B$68:$B$79,1)*12/$C41)),"-",IF(AV41="","",AV41/VLOOKUP(Occupancy!$B$65,Occupancy!$B$68:$B$79,1)*12/$C41))</f>
        <v>0</v>
      </c>
      <c r="AZ41" s="132">
        <f>IF(ISERROR(IF(AW41="","",AW41/VLOOKUP(Occupancy!$B$65,Occupancy!$B$68:$B$79,1)*12/$C41)),"-",IF(AW41="","",AW41/VLOOKUP(Occupancy!$B$65,Occupancy!$B$68:$B$79,1)*12/$C41))</f>
        <v>0</v>
      </c>
      <c r="BA41" s="137" t="str">
        <f t="shared" si="9"/>
        <v>-</v>
      </c>
      <c r="BB41" s="137" t="str">
        <f t="shared" si="10"/>
        <v>-</v>
      </c>
      <c r="BC41" s="137" t="str">
        <f t="shared" si="11"/>
        <v>-</v>
      </c>
      <c r="BD41" s="137" t="str">
        <f t="shared" si="12"/>
        <v>-</v>
      </c>
      <c r="BE41" s="138" t="str">
        <f>IF(ISERROR(IF(BB41="","",BB41/VLOOKUP(Occupancy!$B$65,Occupancy!$B$68:$B$79,1)*12/$C41)),"-",IF(BB41="","",BB41/VLOOKUP(Occupancy!$B$65,Occupancy!$B$68:$B$79,1)*12/$C41))</f>
        <v>-</v>
      </c>
    </row>
    <row r="42" spans="1:57" s="95" customFormat="1" ht="12.75" x14ac:dyDescent="0.2">
      <c r="A42" s="219" t="s">
        <v>541</v>
      </c>
      <c r="B42" s="142" t="str">
        <f>IF(ISERROR(INDEX(ProjectTypeData!$F$2:$F$165,MATCH(Operating!$A42,ProjectTypeData!$B$2:$B$165,0),MATCH(Operating!B$9,ProjectTypeData!$F$1))),"-",INDEX(ProjectTypeData!$F$2:$F$165,MATCH(Operating!$A42,ProjectTypeData!$B$2:$B$165,0),MATCH(Operating!B$9,ProjectTypeData!$F$1)))</f>
        <v>Homes</v>
      </c>
      <c r="C42" s="126">
        <f>IF(ISERROR(INDEX(ProjectTypeData!$E$2:$E$165,MATCH(Operating!$A42,ProjectTypeData!$B$2:$B$165,0),MATCH(Operating!C$9,ProjectTypeData!$E$1))),"-",INDEX(ProjectTypeData!$E$2:$E$165,MATCH(Operating!$A42,ProjectTypeData!$B$2:$B$165,0),MATCH(Operating!C$9,ProjectTypeData!$E$1)))</f>
        <v>100</v>
      </c>
      <c r="D42" s="127" t="str">
        <f>IF(ISERROR(INDEX(ProjectTypeData!$D$2:$D$165,MATCH(Operating!$A42,ProjectTypeData!$B$2:$B$165,0),MATCH(Operating!D$9,ProjectTypeData!$D$1))),"-",INDEX(ProjectTypeData!$D$2:$D$165,MATCH(Operating!$A42,ProjectTypeData!$B$2:$B$165,0),MATCH(Operating!D$9,ProjectTypeData!$D$1)))</f>
        <v>Operations/Asset Management</v>
      </c>
      <c r="E42" s="115"/>
      <c r="F42" s="128">
        <f>SUMIFS(BalanceSheetData!$J$2:$J$415,BalanceSheetData!$B$2:$B$415,$A42,BalanceSheetData!$I$2:$I$415,"10000")</f>
        <v>0</v>
      </c>
      <c r="G42" s="128">
        <f>SUMIFS(BalanceSheetData!$J$2:$J$415,BalanceSheetData!$B$2:$B$415,$A42,BalanceSheetData!$I$2:$I$415,"10710")</f>
        <v>0</v>
      </c>
      <c r="H42" s="128">
        <f>SUMIFS(BalanceSheetData!$J$2:$J$415,BalanceSheetData!$B$2:$B$415,$A42,BalanceSheetData!$I$2:$I$415,"10700")</f>
        <v>0</v>
      </c>
      <c r="I42" s="129">
        <f>SUMIFS(BalanceSheetData!$J$2:$J$415,BalanceSheetData!$B$2:$B$415,$A42,BalanceSheetData!$I$2:$I$415,"10715")+SUMIFS(BalanceSheetData!$J$2:$J$415,BalanceSheetData!$B$2:$B$415,$A42,BalanceSheetData!$I$2:$I$415,"10720")+SUMIFS(BalanceSheetData!$J$2:$J$415,BalanceSheetData!$B$2:$B$415,$A42,BalanceSheetData!$I$2:$I$415,"19300")</f>
        <v>0</v>
      </c>
      <c r="J42" s="130">
        <f t="shared" si="0"/>
        <v>0</v>
      </c>
      <c r="K42" s="216">
        <f>IF(ISERROR(INDEX(Occupancy!$B$57:$FL$57,1,MATCH(A42,Occupancy!$B$4:$FL$4,0))),"-",INDEX(Occupancy!$B$57:$FL$57,1,MATCH(A42,Occupancy!$B$4:$FL$4,0)))</f>
        <v>0.60996153846153844</v>
      </c>
      <c r="L42" s="216">
        <f>IF(ISERROR(INDEX(Occupancy!$B$17:$FL$17,1,MATCH(A42,Occupancy!$B$4:$FL$4,0))),"-",INDEX(Occupancy!$B$17:$FL$17,1,MATCH(A42,Occupancy!$B$4:$FL$4,0)))</f>
        <v>0.45229999999999998</v>
      </c>
      <c r="M42" s="113"/>
      <c r="N42" s="113"/>
      <c r="O42" s="113"/>
      <c r="P42" s="119"/>
      <c r="Q42" s="131">
        <f>SUMIFS(IncomeStatementData!$J$2:$J$415,IncomeStatementData!$B$2:$B$415,$A42,IncomeStatementData!$I$2:$I$415,"45001")+SUMIFS(IncomeStatementData!$J$2:$J$415,IncomeStatementData!$B$2:$B$415,$A42,IncomeStatementData!$I$2:$I$415,"45100")+SUMIFS(IncomeStatementData!$J$2:$J$415,IncomeStatementData!$B$2:$B$415,$A42,IncomeStatementData!$I$2:$I$415,"49000")+SUMIFS(IncomeStatementData!$J$2:$J$415,IncomeStatementData!$B$2:$B$415,$A42,IncomeStatementData!$I$2:$I$415,"45200")+SUMIFS(IncomeStatementData!$J$2:$J$415,IncomeStatementData!$B$2:$B$415,$A42,IncomeStatementData!$I$2:$I$415,"45400")+SUMIFS(IncomeStatementData!$J$2:$J$415,IncomeStatementData!$B$2:$B$415,$A42,IncomeStatementData!$I$2:$I$415,"45500")+SUMIFS(IncomeStatementData!$J$2:$J$415,IncomeStatementData!$B$2:$B$415,$A42,IncomeStatementData!$I$2:$I$415,"44100")+SUMIFS(IncomeStatementData!$J$2:$J$415,IncomeStatementData!$B$2:$B$415,$A42,IncomeStatementData!$I$2:$I$415,"42200")</f>
        <v>0</v>
      </c>
      <c r="R42" s="132">
        <f>IF(ISERROR(S42/12*Occupancy!$B$65),"-",S42/12*Occupancy!$B$65)</f>
        <v>0</v>
      </c>
      <c r="S42" s="133">
        <f>SUMIFS(AnnualFinancialData!$L$2:$L$6380,AnnualFinancialData!$B$2:$B$6380,$A42,AnnualFinancialData!$K$2:$K$6380,"45001")+SUMIFS(AnnualFinancialData!$L$2:$L$6380,AnnualFinancialData!$B$2:$B$6380,$A42,AnnualFinancialData!$K$2:$K$6380,"45100")+SUMIFS(AnnualFinancialData!$L$2:$L$6380,AnnualFinancialData!$B$2:$B$6380,$A42,AnnualFinancialData!$K$2:$K$6380,"49000")+SUMIFS(AnnualFinancialData!$L$2:$L$6380,AnnualFinancialData!$B$2:$B$6380,$A42,AnnualFinancialData!$K$2:$K$6380,"45200")+SUMIFS(AnnualFinancialData!$L$2:$L$6380,AnnualFinancialData!$B$2:$B$6380,$A42,AnnualFinancialData!$K$2:$K$6380,"45400")+SUMIFS(AnnualFinancialData!$L$2:$L$6380,AnnualFinancialData!$B$2:$B$6380,$A42,AnnualFinancialData!$K$2:$K$6380,"45500")+SUMIFS(AnnualFinancialData!$L$2:$L$6380,AnnualFinancialData!$B$2:$B$6380,$A42,AnnualFinancialData!$K$2:$K$6380,"44100")+SUMIFS(AnnualFinancialData!$L$2:$L$6380,AnnualFinancialData!$B$2:$B$6380,$A42,AnnualFinancialData!$K$2:$K$6380,"42200")</f>
        <v>0</v>
      </c>
      <c r="T42" s="132">
        <f>IF(ISERROR(IF(Q42="","",Q42/VLOOKUP(Occupancy!$B$65,Occupancy!$B$68:$B$79,1)*12/$C42)),"-",IF(Q42="","",Q42/VLOOKUP(Occupancy!$B$65,Occupancy!$B$68:$B$79,1)*12/$C42))</f>
        <v>0</v>
      </c>
      <c r="U42" s="132">
        <f>IF(ISERROR(IF(R42="","",R42/VLOOKUP(Occupancy!$B$65,Occupancy!$B$68:$B$79,1)*12/$C42)),"-",IF(R42="","",R42/VLOOKUP(Occupancy!$B$65,Occupancy!$B$68:$B$79,1)*12/$C42))</f>
        <v>0</v>
      </c>
      <c r="V42" s="134" t="str">
        <f>IF(ISERROR(INDEX(IncomeStatementData!$P$2:$P$415,MATCH(A42,IncomeStatementData!$B$2:$B$415,0),)),"-",INDEX(IncomeStatementData!$P$2:$P$415,MATCH(A42,IncomeStatementData!$B$2:$B$415,0),))</f>
        <v>-</v>
      </c>
      <c r="W42" s="134" t="str">
        <f>IF(ISERROR(X42/12*Occupancy!$B$65),"-",X42/12*Occupancy!$B$65)</f>
        <v>-</v>
      </c>
      <c r="X42" s="134" t="str">
        <f>IF(ISERROR(INDEX(AnnualFinancialData!$R$2:$R$6380,MATCH(A42,AnnualFinancialData!$B$2:$B$6380,0),)),"-",INDEX(AnnualFinancialData!$R$2:$R$6380,MATCH(A42,AnnualFinancialData!$B$2:$B$6380,0),))</f>
        <v>-</v>
      </c>
      <c r="Y42" s="134" t="str">
        <f>IF(ISERROR(IF(V42="","",V42/VLOOKUP(Occupancy!$B$65,Occupancy!$B$68:$B$79,1)*12/$C42)),"-",IF(V42="","",V42/VLOOKUP(Occupancy!$B$65,Occupancy!$B$68:$B$79,1)*12/$C42))</f>
        <v>-</v>
      </c>
      <c r="Z42" s="134" t="str">
        <f>IF(ISERROR(IF(W42="","",W42/VLOOKUP(Occupancy!$B$65,Occupancy!$B$68:$B$79,1)*12/$C42)),"-",IF(W42="","",W42/VLOOKUP(Occupancy!$B$65,Occupancy!$B$68:$B$79,1)*12/$C42))</f>
        <v>-</v>
      </c>
      <c r="AA42" s="135" t="str">
        <f t="shared" si="1"/>
        <v>-</v>
      </c>
      <c r="AB42" s="132" t="str">
        <f t="shared" si="2"/>
        <v>-</v>
      </c>
      <c r="AC42" s="132" t="str">
        <f t="shared" si="3"/>
        <v>-</v>
      </c>
      <c r="AD42" s="132" t="str">
        <f t="shared" si="4"/>
        <v>-</v>
      </c>
      <c r="AE42" s="132" t="str">
        <f t="shared" si="5"/>
        <v>-</v>
      </c>
      <c r="AF42" s="132" t="str">
        <f t="shared" si="6"/>
        <v>-</v>
      </c>
      <c r="AG42" s="136">
        <f>(SUMIFS(PriorQ4BalanceSheet!$J$2:$J$4968,PriorQ4BalanceSheet!$B$2:$B$4968,$A42,PriorQ4BalanceSheet!$I$2:$I$4968,"28150")-SUMIFS(BalanceSheetData!$J$2:$J$415,BalanceSheetData!$B$2:$B$415,$A42,BalanceSheetData!$I$2:$I$415,"28150"))+(SUMIFS(PriorQ4BalanceSheet!$J$2:$J$4968,PriorQ4BalanceSheet!$B$2:$B$4968,$A42,PriorQ4BalanceSheet!$I$2:$I$4968,"28151")-SUMIFS(BalanceSheetData!$J$2:$J$415,BalanceSheetData!$B$2:$B$415,$A42,BalanceSheetData!$I$2:$I$415,"28151"))+(SUMIFS(PriorQ4BalanceSheet!$J$2:$J$4968,PriorQ4BalanceSheet!$B$2:$B$4968,$A42,PriorQ4BalanceSheet!$I$2:$I$4968,"28152")-SUMIFS(BalanceSheetData!$J$2:$J$415,BalanceSheetData!$B$2:$B$415,$A42,BalanceSheetData!$I$2:$I$415,"28152"))+(SUMIFS(PriorQ4BalanceSheet!$J$2:$J$4968,PriorQ4BalanceSheet!$B$2:$B$4968,$A42,PriorQ4BalanceSheet!$I$2:$I$4968,"28153")-SUMIFS(BalanceSheetData!$J$2:$J$415,BalanceSheetData!$B$2:$B$415,$A42,BalanceSheetData!$I$2:$I$415,"28153"))+(SUMIFS(PriorQ4BalanceSheet!$J$2:$J$4968,PriorQ4BalanceSheet!$B$2:$B$4968,$A42,PriorQ4BalanceSheet!$I$2:$I$4968,"28155")-SUMIFS(BalanceSheetData!$J$2:$J$415,BalanceSheetData!$B$2:$B$415,$A42,BalanceSheetData!$I$2:$I$415,"28155"))+(SUMIFS(PriorQ4BalanceSheet!$J$2:$J$4968,PriorQ4BalanceSheet!$B$2:$B$4968,$A42,PriorQ4BalanceSheet!$I$2:$I$4968,"28156")-SUMIFS(BalanceSheetData!$J$2:$J$415,BalanceSheetData!$B$2:$B$415,$A42,BalanceSheetData!$I$2:$I$415,"28156"))+(SUMIFS(PriorQ4BalanceSheet!$J$2:$J$4968,PriorQ4BalanceSheet!$B$2:$B$4968,$A42,PriorQ4BalanceSheet!$I$2:$I$4968,"28157")-SUMIFS(BalanceSheetData!$J$2:$J$415,BalanceSheetData!$B$2:$B$415,$A42,BalanceSheetData!$I$2:$I$415,"28157"))+(SUMIFS(PriorQ4BalanceSheet!$J$2:$J$4968,PriorQ4BalanceSheet!$B$2:$B$4968,$A42,PriorQ4BalanceSheet!$I$2:$I$4968,"28158")-SUMIFS(BalanceSheetData!$J$2:$J$415,BalanceSheetData!$B$2:$B$415,$A42,BalanceSheetData!$I$2:$I$415,"28158"))+(SUMIFS(PriorQ4BalanceSheet!$J$2:$J$4968,PriorQ4BalanceSheet!$B$2:$B$4968,$A42,PriorQ4BalanceSheet!$I$2:$I$4968,"28200")-SUMIFS(BalanceSheetData!$J$2:$J$415,BalanceSheetData!$B$2:$B$415,$A42,BalanceSheetData!$I$2:$I$415,"28200"))+(SUMIFS(PriorQ4BalanceSheet!$J$2:$J$4968,PriorQ4BalanceSheet!$B$2:$B$4968,$A42,PriorQ4BalanceSheet!$I$2:$I$4968,"28201")-SUMIFS(BalanceSheetData!$J$2:$J$415,BalanceSheetData!$B$2:$B$415,$A42,BalanceSheetData!$I$2:$I$415,"28201"))+SUMIFS(IncomeStatementData!$J$2:$J$415,IncomeStatementData!$B$2:$B$415,$A42,IncomeStatementData!$I$2:$I$415,"62020")+SUMIFS(IncomeStatementData!$J$2:$J$415,IncomeStatementData!$B$2:$B$415,$A42,IncomeStatementData!$I$2:$I$415,"62021")+SUMIFS(IncomeStatementData!$J$2:$J$415,IncomeStatementData!$B$2:$B$415,$A42,IncomeStatementData!$I$2:$I$415,"62022")+SUMIFS(IncomeStatementData!$J$2:$J$415,IncomeStatementData!$B$2:$B$415,$A42,IncomeStatementData!$I$2:$I$415,"62400")</f>
        <v>0</v>
      </c>
      <c r="AH42" s="134" t="str">
        <f>IF((ISERROR(INDEX(ECRDCRMustPayDebtData!$E$2:$E42,MATCH(A42,ECRDCRMustPayDebtData!$B$2:$B42,0),)))/12*Occupancy!$B$65,"-",INDEX(ECRDCRMustPayDebtData!$E$2:$E42,MATCH(A42,ECRDCRMustPayDebtData!$B$2:$B42,0),)/12*Occupancy!$B$65)</f>
        <v>-</v>
      </c>
      <c r="AI42" s="136">
        <f>IF(ISERROR(INDEX(AnnualMustPayDebtData!$D$2:$D$75,MATCH(A42,AnnualMustPayDebtData!$E$2:$E$75,0),)),"-",INDEX(AnnualMustPayDebtData!$D$2:$D$75,MATCH(A42,AnnualMustPayDebtData!$E$2:$E$75,0),))</f>
        <v>534475</v>
      </c>
      <c r="AJ42" s="134">
        <f>IF(ISERROR(IF(AG42="","",AG42/VLOOKUP(Occupancy!$B$65,Occupancy!$B$68:$B$79,1)*12/$C42)),"-",IF(AG42="","",AG42/VLOOKUP(Occupancy!$B$65,Occupancy!$B$68:$B$79,1)*12/$C42))</f>
        <v>0</v>
      </c>
      <c r="AK42" s="134" t="str">
        <f>IF(ISERROR(IF(AH42="","",AH42/VLOOKUP(Occupancy!$B$65,Occupancy!$B$68:$B$79,1)*12/$C42)),"-",IF(AH42="","",AH42/VLOOKUP(Occupancy!$B$65,Occupancy!$B$68:$B$79,1)*12/$C42))</f>
        <v>-</v>
      </c>
      <c r="AL42" s="133">
        <f>SUMIFS(PriorQ4BalanceSheet!$J$2:$J$4968,PriorQ4BalanceSheet!$B$2:$B$4968,$A42,PriorQ4BalanceSheet!$I$2:$I$4968,"10710")-SUMIFS(BalanceSheetData!$J$2:$J$415,BalanceSheetData!$B$2:$B$415,$A42,BalanceSheetData!$I$2:$I$415,"10710")</f>
        <v>0</v>
      </c>
      <c r="AM42" s="132">
        <f>IF(ISERROR(AN42/12*Occupancy!$B$65),"-",AN42/12*Occupancy!$B$65)</f>
        <v>14850</v>
      </c>
      <c r="AN42" s="133">
        <f>IF(ISERROR(INDEX(ReserveData!$B$2:$B$2239,MATCH($A42,ReserveData!$A$2:$A$2250,0),0)),"-",INDEX(ReserveData!$B$2:$B2281,MATCH($A42,ReserveData!$A$2:$A$2250,0),0))</f>
        <v>29700</v>
      </c>
      <c r="AO42" s="132" t="str">
        <f t="shared" si="7"/>
        <v>-</v>
      </c>
      <c r="AP42" s="132">
        <f t="shared" si="8"/>
        <v>0</v>
      </c>
      <c r="AQ42" s="136">
        <f>SUMIFS(IncomeStatementData!$J$2:$J$415,IncomeStatementData!$B$2:$B$415,$A42,IncomeStatementData!$I$2:$I$415,"59001")</f>
        <v>0</v>
      </c>
      <c r="AR42" s="134">
        <f>IF(ISERROR(AS42/12*Occupancy!$B$65),"-",AS42/12*Occupancy!$B$65)</f>
        <v>0</v>
      </c>
      <c r="AS42" s="136">
        <f>SUMIFS(AnnualFinancialData!$L$2:$L$6380,AnnualFinancialData!$B$2:$B$6380,$A42,AnnualFinancialData!$K$2:$K$6380,"59001")</f>
        <v>0</v>
      </c>
      <c r="AT42" s="134">
        <f>IF(ISERROR(IF(AQ42="","",AQ42/VLOOKUP(Occupancy!$B$65,Occupancy!$B$68:$B$79,1)*12/$C42)),"-",IF(AQ42="","",AQ42/VLOOKUP(Occupancy!$B$65,Occupancy!$B$68:$B$79,1)*12/$C42))</f>
        <v>0</v>
      </c>
      <c r="AU42" s="134">
        <f>IF(ISERROR(IF(AR42="","",AR42/VLOOKUP(Occupancy!$B$65,Occupancy!$B$68:$B$79,1)*12/$C42)),"-",IF(AR42="","",AR42/VLOOKUP(Occupancy!$B$65,Occupancy!$B$68:$B$79,1)*12/$C42))</f>
        <v>0</v>
      </c>
      <c r="AV42" s="133">
        <f>SUMIFS(IncomeStatementData!$J$2:$J$415,IncomeStatementData!$B$2:$B$415,$A42,IncomeStatementData!$I$2:$I$415,"66310")+SUMIFS(IncomeStatementData!$J$2:$J$415,IncomeStatementData!$B$2:$B$415,$A42,IncomeStatementData!$I$2:$I$415,"66202")</f>
        <v>0</v>
      </c>
      <c r="AW42" s="132">
        <f>IF(ISERROR(AX42/12*Occupancy!$B$65),"-",AX42/12*Occupancy!$B$65)</f>
        <v>0</v>
      </c>
      <c r="AX42" s="133">
        <f>SUMIFS(AnnualFinancialData!$L$2:$L$6380,AnnualFinancialData!$B$2:$B$6380,$A42,AnnualFinancialData!$K$2:$K$6380,"66310")+SUMIFS(AnnualFinancialData!$L$2:$L$6380,AnnualFinancialData!$B$2:$B$6380,$A42,AnnualFinancialData!$K$2:$K$6380,"66202")</f>
        <v>0</v>
      </c>
      <c r="AY42" s="132">
        <f>IF(ISERROR(IF(AV42="","",AV42/VLOOKUP(Occupancy!$B$65,Occupancy!$B$68:$B$79,1)*12/$C42)),"-",IF(AV42="","",AV42/VLOOKUP(Occupancy!$B$65,Occupancy!$B$68:$B$79,1)*12/$C42))</f>
        <v>0</v>
      </c>
      <c r="AZ42" s="132">
        <f>IF(ISERROR(IF(AW42="","",AW42/VLOOKUP(Occupancy!$B$65,Occupancy!$B$68:$B$79,1)*12/$C42)),"-",IF(AW42="","",AW42/VLOOKUP(Occupancy!$B$65,Occupancy!$B$68:$B$79,1)*12/$C42))</f>
        <v>0</v>
      </c>
      <c r="BA42" s="137" t="str">
        <f t="shared" si="9"/>
        <v>-</v>
      </c>
      <c r="BB42" s="137" t="str">
        <f t="shared" si="10"/>
        <v>-</v>
      </c>
      <c r="BC42" s="137" t="str">
        <f t="shared" si="11"/>
        <v>-</v>
      </c>
      <c r="BD42" s="137" t="str">
        <f t="shared" si="12"/>
        <v>-</v>
      </c>
      <c r="BE42" s="138" t="str">
        <f>IF(ISERROR(IF(BB42="","",BB42/VLOOKUP(Occupancy!$B$65,Occupancy!$B$68:$B$79,1)*12/$C42)),"-",IF(BB42="","",BB42/VLOOKUP(Occupancy!$B$65,Occupancy!$B$68:$B$79,1)*12/$C42))</f>
        <v>-</v>
      </c>
    </row>
    <row r="43" spans="1:57" s="95" customFormat="1" ht="12.75" x14ac:dyDescent="0.2">
      <c r="A43" s="219" t="s">
        <v>543</v>
      </c>
      <c r="B43" s="142" t="str">
        <f>IF(ISERROR(INDEX(ProjectTypeData!$F$2:$F$165,MATCH(Operating!$A43,ProjectTypeData!$B$2:$B$165,0),MATCH(Operating!B$9,ProjectTypeData!$F$1))),"-",INDEX(ProjectTypeData!$F$2:$F$165,MATCH(Operating!$A43,ProjectTypeData!$B$2:$B$165,0),MATCH(Operating!B$9,ProjectTypeData!$F$1)))</f>
        <v>Homes</v>
      </c>
      <c r="C43" s="126">
        <f>IF(ISERROR(INDEX(ProjectTypeData!$E$2:$E$165,MATCH(Operating!$A43,ProjectTypeData!$B$2:$B$165,0),MATCH(Operating!C$9,ProjectTypeData!$E$1))),"-",INDEX(ProjectTypeData!$E$2:$E$165,MATCH(Operating!$A43,ProjectTypeData!$B$2:$B$165,0),MATCH(Operating!C$9,ProjectTypeData!$E$1)))</f>
        <v>100</v>
      </c>
      <c r="D43" s="127" t="str">
        <f>IF(ISERROR(INDEX(ProjectTypeData!$D$2:$D$165,MATCH(Operating!$A43,ProjectTypeData!$B$2:$B$165,0),MATCH(Operating!D$9,ProjectTypeData!$D$1))),"-",INDEX(ProjectTypeData!$D$2:$D$165,MATCH(Operating!$A43,ProjectTypeData!$B$2:$B$165,0),MATCH(Operating!D$9,ProjectTypeData!$D$1)))</f>
        <v>Operations/Asset Management</v>
      </c>
      <c r="E43" s="115"/>
      <c r="F43" s="128">
        <f>SUMIFS(BalanceSheetData!$J$2:$J$415,BalanceSheetData!$B$2:$B$415,$A43,BalanceSheetData!$I$2:$I$415,"10000")</f>
        <v>0</v>
      </c>
      <c r="G43" s="128">
        <f>SUMIFS(BalanceSheetData!$J$2:$J$415,BalanceSheetData!$B$2:$B$415,$A43,BalanceSheetData!$I$2:$I$415,"10710")</f>
        <v>0</v>
      </c>
      <c r="H43" s="128">
        <f>SUMIFS(BalanceSheetData!$J$2:$J$415,BalanceSheetData!$B$2:$B$415,$A43,BalanceSheetData!$I$2:$I$415,"10700")</f>
        <v>0</v>
      </c>
      <c r="I43" s="129">
        <f>SUMIFS(BalanceSheetData!$J$2:$J$415,BalanceSheetData!$B$2:$B$415,$A43,BalanceSheetData!$I$2:$I$415,"10715")+SUMIFS(BalanceSheetData!$J$2:$J$415,BalanceSheetData!$B$2:$B$415,$A43,BalanceSheetData!$I$2:$I$415,"10720")+SUMIFS(BalanceSheetData!$J$2:$J$415,BalanceSheetData!$B$2:$B$415,$A43,BalanceSheetData!$I$2:$I$415,"19300")</f>
        <v>0</v>
      </c>
      <c r="J43" s="130">
        <f t="shared" si="0"/>
        <v>0</v>
      </c>
      <c r="K43" s="216">
        <f>IF(ISERROR(INDEX(Occupancy!$B$57:$FL$57,1,MATCH(A43,Occupancy!$B$4:$FL$4,0))),"-",INDEX(Occupancy!$B$57:$FL$57,1,MATCH(A43,Occupancy!$B$4:$FL$4,0)))</f>
        <v>0.5902615384615385</v>
      </c>
      <c r="L43" s="216">
        <f>IF(ISERROR(INDEX(Occupancy!$B$17:$FL$17,1,MATCH(A43,Occupancy!$B$4:$FL$4,0))),"-",INDEX(Occupancy!$B$17:$FL$17,1,MATCH(A43,Occupancy!$B$4:$FL$4,0)))</f>
        <v>0.43770000000000003</v>
      </c>
      <c r="M43" s="113"/>
      <c r="N43" s="113"/>
      <c r="O43" s="113"/>
      <c r="P43" s="119"/>
      <c r="Q43" s="131">
        <f>SUMIFS(IncomeStatementData!$J$2:$J$415,IncomeStatementData!$B$2:$B$415,$A43,IncomeStatementData!$I$2:$I$415,"45001")+SUMIFS(IncomeStatementData!$J$2:$J$415,IncomeStatementData!$B$2:$B$415,$A43,IncomeStatementData!$I$2:$I$415,"45100")+SUMIFS(IncomeStatementData!$J$2:$J$415,IncomeStatementData!$B$2:$B$415,$A43,IncomeStatementData!$I$2:$I$415,"49000")+SUMIFS(IncomeStatementData!$J$2:$J$415,IncomeStatementData!$B$2:$B$415,$A43,IncomeStatementData!$I$2:$I$415,"45200")+SUMIFS(IncomeStatementData!$J$2:$J$415,IncomeStatementData!$B$2:$B$415,$A43,IncomeStatementData!$I$2:$I$415,"45400")+SUMIFS(IncomeStatementData!$J$2:$J$415,IncomeStatementData!$B$2:$B$415,$A43,IncomeStatementData!$I$2:$I$415,"45500")+SUMIFS(IncomeStatementData!$J$2:$J$415,IncomeStatementData!$B$2:$B$415,$A43,IncomeStatementData!$I$2:$I$415,"44100")+SUMIFS(IncomeStatementData!$J$2:$J$415,IncomeStatementData!$B$2:$B$415,$A43,IncomeStatementData!$I$2:$I$415,"42200")</f>
        <v>0</v>
      </c>
      <c r="R43" s="132">
        <f>IF(ISERROR(S43/12*Occupancy!$B$65),"-",S43/12*Occupancy!$B$65)</f>
        <v>0</v>
      </c>
      <c r="S43" s="133">
        <f>SUMIFS(AnnualFinancialData!$L$2:$L$6380,AnnualFinancialData!$B$2:$B$6380,$A43,AnnualFinancialData!$K$2:$K$6380,"45001")+SUMIFS(AnnualFinancialData!$L$2:$L$6380,AnnualFinancialData!$B$2:$B$6380,$A43,AnnualFinancialData!$K$2:$K$6380,"45100")+SUMIFS(AnnualFinancialData!$L$2:$L$6380,AnnualFinancialData!$B$2:$B$6380,$A43,AnnualFinancialData!$K$2:$K$6380,"49000")+SUMIFS(AnnualFinancialData!$L$2:$L$6380,AnnualFinancialData!$B$2:$B$6380,$A43,AnnualFinancialData!$K$2:$K$6380,"45200")+SUMIFS(AnnualFinancialData!$L$2:$L$6380,AnnualFinancialData!$B$2:$B$6380,$A43,AnnualFinancialData!$K$2:$K$6380,"45400")+SUMIFS(AnnualFinancialData!$L$2:$L$6380,AnnualFinancialData!$B$2:$B$6380,$A43,AnnualFinancialData!$K$2:$K$6380,"45500")+SUMIFS(AnnualFinancialData!$L$2:$L$6380,AnnualFinancialData!$B$2:$B$6380,$A43,AnnualFinancialData!$K$2:$K$6380,"44100")+SUMIFS(AnnualFinancialData!$L$2:$L$6380,AnnualFinancialData!$B$2:$B$6380,$A43,AnnualFinancialData!$K$2:$K$6380,"42200")</f>
        <v>0</v>
      </c>
      <c r="T43" s="132">
        <f>IF(ISERROR(IF(Q43="","",Q43/VLOOKUP(Occupancy!$B$65,Occupancy!$B$68:$B$79,1)*12/$C43)),"-",IF(Q43="","",Q43/VLOOKUP(Occupancy!$B$65,Occupancy!$B$68:$B$79,1)*12/$C43))</f>
        <v>0</v>
      </c>
      <c r="U43" s="132">
        <f>IF(ISERROR(IF(R43="","",R43/VLOOKUP(Occupancy!$B$65,Occupancy!$B$68:$B$79,1)*12/$C43)),"-",IF(R43="","",R43/VLOOKUP(Occupancy!$B$65,Occupancy!$B$68:$B$79,1)*12/$C43))</f>
        <v>0</v>
      </c>
      <c r="V43" s="134" t="str">
        <f>IF(ISERROR(INDEX(IncomeStatementData!$P$2:$P$415,MATCH(A43,IncomeStatementData!$B$2:$B$415,0),)),"-",INDEX(IncomeStatementData!$P$2:$P$415,MATCH(A43,IncomeStatementData!$B$2:$B$415,0),))</f>
        <v>-</v>
      </c>
      <c r="W43" s="134" t="str">
        <f>IF(ISERROR(X43/12*Occupancy!$B$65),"-",X43/12*Occupancy!$B$65)</f>
        <v>-</v>
      </c>
      <c r="X43" s="134" t="str">
        <f>IF(ISERROR(INDEX(AnnualFinancialData!$R$2:$R$6380,MATCH(A43,AnnualFinancialData!$B$2:$B$6380,0),)),"-",INDEX(AnnualFinancialData!$R$2:$R$6380,MATCH(A43,AnnualFinancialData!$B$2:$B$6380,0),))</f>
        <v>-</v>
      </c>
      <c r="Y43" s="134" t="str">
        <f>IF(ISERROR(IF(V43="","",V43/VLOOKUP(Occupancy!$B$65,Occupancy!$B$68:$B$79,1)*12/$C43)),"-",IF(V43="","",V43/VLOOKUP(Occupancy!$B$65,Occupancy!$B$68:$B$79,1)*12/$C43))</f>
        <v>-</v>
      </c>
      <c r="Z43" s="134" t="str">
        <f>IF(ISERROR(IF(W43="","",W43/VLOOKUP(Occupancy!$B$65,Occupancy!$B$68:$B$79,1)*12/$C43)),"-",IF(W43="","",W43/VLOOKUP(Occupancy!$B$65,Occupancy!$B$68:$B$79,1)*12/$C43))</f>
        <v>-</v>
      </c>
      <c r="AA43" s="135" t="str">
        <f t="shared" si="1"/>
        <v>-</v>
      </c>
      <c r="AB43" s="132" t="str">
        <f t="shared" si="2"/>
        <v>-</v>
      </c>
      <c r="AC43" s="132" t="str">
        <f t="shared" si="3"/>
        <v>-</v>
      </c>
      <c r="AD43" s="132" t="str">
        <f t="shared" si="4"/>
        <v>-</v>
      </c>
      <c r="AE43" s="132" t="str">
        <f t="shared" si="5"/>
        <v>-</v>
      </c>
      <c r="AF43" s="132" t="str">
        <f t="shared" si="6"/>
        <v>-</v>
      </c>
      <c r="AG43" s="136">
        <f>(SUMIFS(PriorQ4BalanceSheet!$J$2:$J$4968,PriorQ4BalanceSheet!$B$2:$B$4968,$A43,PriorQ4BalanceSheet!$I$2:$I$4968,"28150")-SUMIFS(BalanceSheetData!$J$2:$J$415,BalanceSheetData!$B$2:$B$415,$A43,BalanceSheetData!$I$2:$I$415,"28150"))+(SUMIFS(PriorQ4BalanceSheet!$J$2:$J$4968,PriorQ4BalanceSheet!$B$2:$B$4968,$A43,PriorQ4BalanceSheet!$I$2:$I$4968,"28151")-SUMIFS(BalanceSheetData!$J$2:$J$415,BalanceSheetData!$B$2:$B$415,$A43,BalanceSheetData!$I$2:$I$415,"28151"))+(SUMIFS(PriorQ4BalanceSheet!$J$2:$J$4968,PriorQ4BalanceSheet!$B$2:$B$4968,$A43,PriorQ4BalanceSheet!$I$2:$I$4968,"28152")-SUMIFS(BalanceSheetData!$J$2:$J$415,BalanceSheetData!$B$2:$B$415,$A43,BalanceSheetData!$I$2:$I$415,"28152"))+(SUMIFS(PriorQ4BalanceSheet!$J$2:$J$4968,PriorQ4BalanceSheet!$B$2:$B$4968,$A43,PriorQ4BalanceSheet!$I$2:$I$4968,"28153")-SUMIFS(BalanceSheetData!$J$2:$J$415,BalanceSheetData!$B$2:$B$415,$A43,BalanceSheetData!$I$2:$I$415,"28153"))+(SUMIFS(PriorQ4BalanceSheet!$J$2:$J$4968,PriorQ4BalanceSheet!$B$2:$B$4968,$A43,PriorQ4BalanceSheet!$I$2:$I$4968,"28155")-SUMIFS(BalanceSheetData!$J$2:$J$415,BalanceSheetData!$B$2:$B$415,$A43,BalanceSheetData!$I$2:$I$415,"28155"))+(SUMIFS(PriorQ4BalanceSheet!$J$2:$J$4968,PriorQ4BalanceSheet!$B$2:$B$4968,$A43,PriorQ4BalanceSheet!$I$2:$I$4968,"28156")-SUMIFS(BalanceSheetData!$J$2:$J$415,BalanceSheetData!$B$2:$B$415,$A43,BalanceSheetData!$I$2:$I$415,"28156"))+(SUMIFS(PriorQ4BalanceSheet!$J$2:$J$4968,PriorQ4BalanceSheet!$B$2:$B$4968,$A43,PriorQ4BalanceSheet!$I$2:$I$4968,"28157")-SUMIFS(BalanceSheetData!$J$2:$J$415,BalanceSheetData!$B$2:$B$415,$A43,BalanceSheetData!$I$2:$I$415,"28157"))+(SUMIFS(PriorQ4BalanceSheet!$J$2:$J$4968,PriorQ4BalanceSheet!$B$2:$B$4968,$A43,PriorQ4BalanceSheet!$I$2:$I$4968,"28158")-SUMIFS(BalanceSheetData!$J$2:$J$415,BalanceSheetData!$B$2:$B$415,$A43,BalanceSheetData!$I$2:$I$415,"28158"))+(SUMIFS(PriorQ4BalanceSheet!$J$2:$J$4968,PriorQ4BalanceSheet!$B$2:$B$4968,$A43,PriorQ4BalanceSheet!$I$2:$I$4968,"28200")-SUMIFS(BalanceSheetData!$J$2:$J$415,BalanceSheetData!$B$2:$B$415,$A43,BalanceSheetData!$I$2:$I$415,"28200"))+(SUMIFS(PriorQ4BalanceSheet!$J$2:$J$4968,PriorQ4BalanceSheet!$B$2:$B$4968,$A43,PriorQ4BalanceSheet!$I$2:$I$4968,"28201")-SUMIFS(BalanceSheetData!$J$2:$J$415,BalanceSheetData!$B$2:$B$415,$A43,BalanceSheetData!$I$2:$I$415,"28201"))+SUMIFS(IncomeStatementData!$J$2:$J$415,IncomeStatementData!$B$2:$B$415,$A43,IncomeStatementData!$I$2:$I$415,"62020")+SUMIFS(IncomeStatementData!$J$2:$J$415,IncomeStatementData!$B$2:$B$415,$A43,IncomeStatementData!$I$2:$I$415,"62021")+SUMIFS(IncomeStatementData!$J$2:$J$415,IncomeStatementData!$B$2:$B$415,$A43,IncomeStatementData!$I$2:$I$415,"62022")+SUMIFS(IncomeStatementData!$J$2:$J$415,IncomeStatementData!$B$2:$B$415,$A43,IncomeStatementData!$I$2:$I$415,"62400")</f>
        <v>0</v>
      </c>
      <c r="AH43" s="134" t="str">
        <f>IF((ISERROR(INDEX(ECRDCRMustPayDebtData!$E$2:$E43,MATCH(A43,ECRDCRMustPayDebtData!$B$2:$B43,0),)))/12*Occupancy!$B$65,"-",INDEX(ECRDCRMustPayDebtData!$E$2:$E43,MATCH(A43,ECRDCRMustPayDebtData!$B$2:$B43,0),)/12*Occupancy!$B$65)</f>
        <v>-</v>
      </c>
      <c r="AI43" s="136">
        <f>IF(ISERROR(INDEX(AnnualMustPayDebtData!$D$2:$D$75,MATCH(A43,AnnualMustPayDebtData!$E$2:$E$75,0),)),"-",INDEX(AnnualMustPayDebtData!$D$2:$D$75,MATCH(A43,AnnualMustPayDebtData!$E$2:$E$75,0),))</f>
        <v>45462</v>
      </c>
      <c r="AJ43" s="134">
        <f>IF(ISERROR(IF(AG43="","",AG43/VLOOKUP(Occupancy!$B$65,Occupancy!$B$68:$B$79,1)*12/$C43)),"-",IF(AG43="","",AG43/VLOOKUP(Occupancy!$B$65,Occupancy!$B$68:$B$79,1)*12/$C43))</f>
        <v>0</v>
      </c>
      <c r="AK43" s="134" t="str">
        <f>IF(ISERROR(IF(AH43="","",AH43/VLOOKUP(Occupancy!$B$65,Occupancy!$B$68:$B$79,1)*12/$C43)),"-",IF(AH43="","",AH43/VLOOKUP(Occupancy!$B$65,Occupancy!$B$68:$B$79,1)*12/$C43))</f>
        <v>-</v>
      </c>
      <c r="AL43" s="133">
        <f>SUMIFS(PriorQ4BalanceSheet!$J$2:$J$4968,PriorQ4BalanceSheet!$B$2:$B$4968,$A43,PriorQ4BalanceSheet!$I$2:$I$4968,"10710")-SUMIFS(BalanceSheetData!$J$2:$J$415,BalanceSheetData!$B$2:$B$415,$A43,BalanceSheetData!$I$2:$I$415,"10710")</f>
        <v>0</v>
      </c>
      <c r="AM43" s="132">
        <f>IF(ISERROR(AN43/12*Occupancy!$B$65),"-",AN43/12*Occupancy!$B$65)</f>
        <v>15000</v>
      </c>
      <c r="AN43" s="133">
        <f>IF(ISERROR(INDEX(ReserveData!$B$2:$B$2239,MATCH($A43,ReserveData!$A$2:$A$2250,0),0)),"-",INDEX(ReserveData!$B$2:$B2282,MATCH($A43,ReserveData!$A$2:$A$2250,0),0))</f>
        <v>30000</v>
      </c>
      <c r="AO43" s="132" t="str">
        <f t="shared" si="7"/>
        <v>-</v>
      </c>
      <c r="AP43" s="132">
        <f t="shared" si="8"/>
        <v>0</v>
      </c>
      <c r="AQ43" s="136">
        <f>SUMIFS(IncomeStatementData!$J$2:$J$415,IncomeStatementData!$B$2:$B$415,$A43,IncomeStatementData!$I$2:$I$415,"59001")</f>
        <v>0</v>
      </c>
      <c r="AR43" s="134">
        <f>IF(ISERROR(AS43/12*Occupancy!$B$65),"-",AS43/12*Occupancy!$B$65)</f>
        <v>0</v>
      </c>
      <c r="AS43" s="136">
        <f>SUMIFS(AnnualFinancialData!$L$2:$L$6380,AnnualFinancialData!$B$2:$B$6380,$A43,AnnualFinancialData!$K$2:$K$6380,"59001")</f>
        <v>0</v>
      </c>
      <c r="AT43" s="134">
        <f>IF(ISERROR(IF(AQ43="","",AQ43/VLOOKUP(Occupancy!$B$65,Occupancy!$B$68:$B$79,1)*12/$C43)),"-",IF(AQ43="","",AQ43/VLOOKUP(Occupancy!$B$65,Occupancy!$B$68:$B$79,1)*12/$C43))</f>
        <v>0</v>
      </c>
      <c r="AU43" s="134">
        <f>IF(ISERROR(IF(AR43="","",AR43/VLOOKUP(Occupancy!$B$65,Occupancy!$B$68:$B$79,1)*12/$C43)),"-",IF(AR43="","",AR43/VLOOKUP(Occupancy!$B$65,Occupancy!$B$68:$B$79,1)*12/$C43))</f>
        <v>0</v>
      </c>
      <c r="AV43" s="133">
        <f>SUMIFS(IncomeStatementData!$J$2:$J$415,IncomeStatementData!$B$2:$B$415,$A43,IncomeStatementData!$I$2:$I$415,"66310")+SUMIFS(IncomeStatementData!$J$2:$J$415,IncomeStatementData!$B$2:$B$415,$A43,IncomeStatementData!$I$2:$I$415,"66202")</f>
        <v>0</v>
      </c>
      <c r="AW43" s="132">
        <f>IF(ISERROR(AX43/12*Occupancy!$B$65),"-",AX43/12*Occupancy!$B$65)</f>
        <v>0</v>
      </c>
      <c r="AX43" s="133">
        <f>SUMIFS(AnnualFinancialData!$L$2:$L$6380,AnnualFinancialData!$B$2:$B$6380,$A43,AnnualFinancialData!$K$2:$K$6380,"66310")+SUMIFS(AnnualFinancialData!$L$2:$L$6380,AnnualFinancialData!$B$2:$B$6380,$A43,AnnualFinancialData!$K$2:$K$6380,"66202")</f>
        <v>0</v>
      </c>
      <c r="AY43" s="132">
        <f>IF(ISERROR(IF(AV43="","",AV43/VLOOKUP(Occupancy!$B$65,Occupancy!$B$68:$B$79,1)*12/$C43)),"-",IF(AV43="","",AV43/VLOOKUP(Occupancy!$B$65,Occupancy!$B$68:$B$79,1)*12/$C43))</f>
        <v>0</v>
      </c>
      <c r="AZ43" s="132">
        <f>IF(ISERROR(IF(AW43="","",AW43/VLOOKUP(Occupancy!$B$65,Occupancy!$B$68:$B$79,1)*12/$C43)),"-",IF(AW43="","",AW43/VLOOKUP(Occupancy!$B$65,Occupancy!$B$68:$B$79,1)*12/$C43))</f>
        <v>0</v>
      </c>
      <c r="BA43" s="137" t="str">
        <f t="shared" si="9"/>
        <v>-</v>
      </c>
      <c r="BB43" s="137" t="str">
        <f t="shared" si="10"/>
        <v>-</v>
      </c>
      <c r="BC43" s="137" t="str">
        <f t="shared" si="11"/>
        <v>-</v>
      </c>
      <c r="BD43" s="137" t="str">
        <f t="shared" si="12"/>
        <v>-</v>
      </c>
      <c r="BE43" s="138" t="str">
        <f>IF(ISERROR(IF(BB43="","",BB43/VLOOKUP(Occupancy!$B$65,Occupancy!$B$68:$B$79,1)*12/$C43)),"-",IF(BB43="","",BB43/VLOOKUP(Occupancy!$B$65,Occupancy!$B$68:$B$79,1)*12/$C43))</f>
        <v>-</v>
      </c>
    </row>
    <row r="44" spans="1:57" s="95" customFormat="1" ht="12.75" x14ac:dyDescent="0.2">
      <c r="A44" s="219" t="s">
        <v>545</v>
      </c>
      <c r="B44" s="142" t="str">
        <f>IF(ISERROR(INDEX(ProjectTypeData!$F$2:$F$165,MATCH(Operating!$A44,ProjectTypeData!$B$2:$B$165,0),MATCH(Operating!B$9,ProjectTypeData!$F$1))),"-",INDEX(ProjectTypeData!$F$2:$F$165,MATCH(Operating!$A44,ProjectTypeData!$B$2:$B$165,0),MATCH(Operating!B$9,ProjectTypeData!$F$1)))</f>
        <v>Homes</v>
      </c>
      <c r="C44" s="126">
        <f>IF(ISERROR(INDEX(ProjectTypeData!$E$2:$E$165,MATCH(Operating!$A44,ProjectTypeData!$B$2:$B$165,0),MATCH(Operating!C$9,ProjectTypeData!$E$1))),"-",INDEX(ProjectTypeData!$E$2:$E$165,MATCH(Operating!$A44,ProjectTypeData!$B$2:$B$165,0),MATCH(Operating!C$9,ProjectTypeData!$E$1)))</f>
        <v>90</v>
      </c>
      <c r="D44" s="127" t="str">
        <f>IF(ISERROR(INDEX(ProjectTypeData!$D$2:$D$165,MATCH(Operating!$A44,ProjectTypeData!$B$2:$B$165,0),MATCH(Operating!D$9,ProjectTypeData!$D$1))),"-",INDEX(ProjectTypeData!$D$2:$D$165,MATCH(Operating!$A44,ProjectTypeData!$B$2:$B$165,0),MATCH(Operating!D$9,ProjectTypeData!$D$1)))</f>
        <v>Operations/Asset Management</v>
      </c>
      <c r="E44" s="115"/>
      <c r="F44" s="128">
        <f>SUMIFS(BalanceSheetData!$J$2:$J$415,BalanceSheetData!$B$2:$B$415,$A44,BalanceSheetData!$I$2:$I$415,"10000")</f>
        <v>0</v>
      </c>
      <c r="G44" s="128">
        <f>SUMIFS(BalanceSheetData!$J$2:$J$415,BalanceSheetData!$B$2:$B$415,$A44,BalanceSheetData!$I$2:$I$415,"10710")</f>
        <v>0</v>
      </c>
      <c r="H44" s="128">
        <f>SUMIFS(BalanceSheetData!$J$2:$J$415,BalanceSheetData!$B$2:$B$415,$A44,BalanceSheetData!$I$2:$I$415,"10700")</f>
        <v>0</v>
      </c>
      <c r="I44" s="129">
        <f>SUMIFS(BalanceSheetData!$J$2:$J$415,BalanceSheetData!$B$2:$B$415,$A44,BalanceSheetData!$I$2:$I$415,"10715")+SUMIFS(BalanceSheetData!$J$2:$J$415,BalanceSheetData!$B$2:$B$415,$A44,BalanceSheetData!$I$2:$I$415,"10720")+SUMIFS(BalanceSheetData!$J$2:$J$415,BalanceSheetData!$B$2:$B$415,$A44,BalanceSheetData!$I$2:$I$415,"19300")</f>
        <v>0</v>
      </c>
      <c r="J44" s="130">
        <f t="shared" si="0"/>
        <v>0</v>
      </c>
      <c r="K44" s="216">
        <f>IF(ISERROR(INDEX(Occupancy!$B$57:$FL$57,1,MATCH(A44,Occupancy!$B$4:$FL$4,0))),"-",INDEX(Occupancy!$B$57:$FL$57,1,MATCH(A44,Occupancy!$B$4:$FL$4,0)))</f>
        <v>0.60996153846153844</v>
      </c>
      <c r="L44" s="216">
        <f>IF(ISERROR(INDEX(Occupancy!$B$17:$FL$17,1,MATCH(A44,Occupancy!$B$4:$FL$4,0))),"-",INDEX(Occupancy!$B$17:$FL$17,1,MATCH(A44,Occupancy!$B$4:$FL$4,0)))</f>
        <v>0.45229999999999998</v>
      </c>
      <c r="M44" s="113"/>
      <c r="N44" s="113"/>
      <c r="O44" s="113"/>
      <c r="P44" s="119"/>
      <c r="Q44" s="131">
        <f>SUMIFS(IncomeStatementData!$J$2:$J$415,IncomeStatementData!$B$2:$B$415,$A44,IncomeStatementData!$I$2:$I$415,"45001")+SUMIFS(IncomeStatementData!$J$2:$J$415,IncomeStatementData!$B$2:$B$415,$A44,IncomeStatementData!$I$2:$I$415,"45100")+SUMIFS(IncomeStatementData!$J$2:$J$415,IncomeStatementData!$B$2:$B$415,$A44,IncomeStatementData!$I$2:$I$415,"49000")+SUMIFS(IncomeStatementData!$J$2:$J$415,IncomeStatementData!$B$2:$B$415,$A44,IncomeStatementData!$I$2:$I$415,"45200")+SUMIFS(IncomeStatementData!$J$2:$J$415,IncomeStatementData!$B$2:$B$415,$A44,IncomeStatementData!$I$2:$I$415,"45400")+SUMIFS(IncomeStatementData!$J$2:$J$415,IncomeStatementData!$B$2:$B$415,$A44,IncomeStatementData!$I$2:$I$415,"45500")+SUMIFS(IncomeStatementData!$J$2:$J$415,IncomeStatementData!$B$2:$B$415,$A44,IncomeStatementData!$I$2:$I$415,"44100")+SUMIFS(IncomeStatementData!$J$2:$J$415,IncomeStatementData!$B$2:$B$415,$A44,IncomeStatementData!$I$2:$I$415,"42200")</f>
        <v>0</v>
      </c>
      <c r="R44" s="132">
        <f>IF(ISERROR(S44/12*Occupancy!$B$65),"-",S44/12*Occupancy!$B$65)</f>
        <v>0</v>
      </c>
      <c r="S44" s="133">
        <f>SUMIFS(AnnualFinancialData!$L$2:$L$6380,AnnualFinancialData!$B$2:$B$6380,$A44,AnnualFinancialData!$K$2:$K$6380,"45001")+SUMIFS(AnnualFinancialData!$L$2:$L$6380,AnnualFinancialData!$B$2:$B$6380,$A44,AnnualFinancialData!$K$2:$K$6380,"45100")+SUMIFS(AnnualFinancialData!$L$2:$L$6380,AnnualFinancialData!$B$2:$B$6380,$A44,AnnualFinancialData!$K$2:$K$6380,"49000")+SUMIFS(AnnualFinancialData!$L$2:$L$6380,AnnualFinancialData!$B$2:$B$6380,$A44,AnnualFinancialData!$K$2:$K$6380,"45200")+SUMIFS(AnnualFinancialData!$L$2:$L$6380,AnnualFinancialData!$B$2:$B$6380,$A44,AnnualFinancialData!$K$2:$K$6380,"45400")+SUMIFS(AnnualFinancialData!$L$2:$L$6380,AnnualFinancialData!$B$2:$B$6380,$A44,AnnualFinancialData!$K$2:$K$6380,"45500")+SUMIFS(AnnualFinancialData!$L$2:$L$6380,AnnualFinancialData!$B$2:$B$6380,$A44,AnnualFinancialData!$K$2:$K$6380,"44100")+SUMIFS(AnnualFinancialData!$L$2:$L$6380,AnnualFinancialData!$B$2:$B$6380,$A44,AnnualFinancialData!$K$2:$K$6380,"42200")</f>
        <v>0</v>
      </c>
      <c r="T44" s="132">
        <f>IF(ISERROR(IF(Q44="","",Q44/VLOOKUP(Occupancy!$B$65,Occupancy!$B$68:$B$79,1)*12/$C44)),"-",IF(Q44="","",Q44/VLOOKUP(Occupancy!$B$65,Occupancy!$B$68:$B$79,1)*12/$C44))</f>
        <v>0</v>
      </c>
      <c r="U44" s="132">
        <f>IF(ISERROR(IF(R44="","",R44/VLOOKUP(Occupancy!$B$65,Occupancy!$B$68:$B$79,1)*12/$C44)),"-",IF(R44="","",R44/VLOOKUP(Occupancy!$B$65,Occupancy!$B$68:$B$79,1)*12/$C44))</f>
        <v>0</v>
      </c>
      <c r="V44" s="134" t="str">
        <f>IF(ISERROR(INDEX(IncomeStatementData!$P$2:$P$415,MATCH(A44,IncomeStatementData!$B$2:$B$415,0),)),"-",INDEX(IncomeStatementData!$P$2:$P$415,MATCH(A44,IncomeStatementData!$B$2:$B$415,0),))</f>
        <v>-</v>
      </c>
      <c r="W44" s="134" t="str">
        <f>IF(ISERROR(X44/12*Occupancy!$B$65),"-",X44/12*Occupancy!$B$65)</f>
        <v>-</v>
      </c>
      <c r="X44" s="134" t="str">
        <f>IF(ISERROR(INDEX(AnnualFinancialData!$R$2:$R$6380,MATCH(A44,AnnualFinancialData!$B$2:$B$6380,0),)),"-",INDEX(AnnualFinancialData!$R$2:$R$6380,MATCH(A44,AnnualFinancialData!$B$2:$B$6380,0),))</f>
        <v>-</v>
      </c>
      <c r="Y44" s="134" t="str">
        <f>IF(ISERROR(IF(V44="","",V44/VLOOKUP(Occupancy!$B$65,Occupancy!$B$68:$B$79,1)*12/$C44)),"-",IF(V44="","",V44/VLOOKUP(Occupancy!$B$65,Occupancy!$B$68:$B$79,1)*12/$C44))</f>
        <v>-</v>
      </c>
      <c r="Z44" s="134" t="str">
        <f>IF(ISERROR(IF(W44="","",W44/VLOOKUP(Occupancy!$B$65,Occupancy!$B$68:$B$79,1)*12/$C44)),"-",IF(W44="","",W44/VLOOKUP(Occupancy!$B$65,Occupancy!$B$68:$B$79,1)*12/$C44))</f>
        <v>-</v>
      </c>
      <c r="AA44" s="135" t="str">
        <f t="shared" si="1"/>
        <v>-</v>
      </c>
      <c r="AB44" s="132" t="str">
        <f t="shared" si="2"/>
        <v>-</v>
      </c>
      <c r="AC44" s="132" t="str">
        <f t="shared" si="3"/>
        <v>-</v>
      </c>
      <c r="AD44" s="132" t="str">
        <f t="shared" si="4"/>
        <v>-</v>
      </c>
      <c r="AE44" s="132" t="str">
        <f t="shared" si="5"/>
        <v>-</v>
      </c>
      <c r="AF44" s="132" t="str">
        <f t="shared" si="6"/>
        <v>-</v>
      </c>
      <c r="AG44" s="136">
        <f>(SUMIFS(PriorQ4BalanceSheet!$J$2:$J$4968,PriorQ4BalanceSheet!$B$2:$B$4968,$A44,PriorQ4BalanceSheet!$I$2:$I$4968,"28150")-SUMIFS(BalanceSheetData!$J$2:$J$415,BalanceSheetData!$B$2:$B$415,$A44,BalanceSheetData!$I$2:$I$415,"28150"))+(SUMIFS(PriorQ4BalanceSheet!$J$2:$J$4968,PriorQ4BalanceSheet!$B$2:$B$4968,$A44,PriorQ4BalanceSheet!$I$2:$I$4968,"28151")-SUMIFS(BalanceSheetData!$J$2:$J$415,BalanceSheetData!$B$2:$B$415,$A44,BalanceSheetData!$I$2:$I$415,"28151"))+(SUMIFS(PriorQ4BalanceSheet!$J$2:$J$4968,PriorQ4BalanceSheet!$B$2:$B$4968,$A44,PriorQ4BalanceSheet!$I$2:$I$4968,"28152")-SUMIFS(BalanceSheetData!$J$2:$J$415,BalanceSheetData!$B$2:$B$415,$A44,BalanceSheetData!$I$2:$I$415,"28152"))+(SUMIFS(PriorQ4BalanceSheet!$J$2:$J$4968,PriorQ4BalanceSheet!$B$2:$B$4968,$A44,PriorQ4BalanceSheet!$I$2:$I$4968,"28153")-SUMIFS(BalanceSheetData!$J$2:$J$415,BalanceSheetData!$B$2:$B$415,$A44,BalanceSheetData!$I$2:$I$415,"28153"))+(SUMIFS(PriorQ4BalanceSheet!$J$2:$J$4968,PriorQ4BalanceSheet!$B$2:$B$4968,$A44,PriorQ4BalanceSheet!$I$2:$I$4968,"28155")-SUMIFS(BalanceSheetData!$J$2:$J$415,BalanceSheetData!$B$2:$B$415,$A44,BalanceSheetData!$I$2:$I$415,"28155"))+(SUMIFS(PriorQ4BalanceSheet!$J$2:$J$4968,PriorQ4BalanceSheet!$B$2:$B$4968,$A44,PriorQ4BalanceSheet!$I$2:$I$4968,"28156")-SUMIFS(BalanceSheetData!$J$2:$J$415,BalanceSheetData!$B$2:$B$415,$A44,BalanceSheetData!$I$2:$I$415,"28156"))+(SUMIFS(PriorQ4BalanceSheet!$J$2:$J$4968,PriorQ4BalanceSheet!$B$2:$B$4968,$A44,PriorQ4BalanceSheet!$I$2:$I$4968,"28157")-SUMIFS(BalanceSheetData!$J$2:$J$415,BalanceSheetData!$B$2:$B$415,$A44,BalanceSheetData!$I$2:$I$415,"28157"))+(SUMIFS(PriorQ4BalanceSheet!$J$2:$J$4968,PriorQ4BalanceSheet!$B$2:$B$4968,$A44,PriorQ4BalanceSheet!$I$2:$I$4968,"28158")-SUMIFS(BalanceSheetData!$J$2:$J$415,BalanceSheetData!$B$2:$B$415,$A44,BalanceSheetData!$I$2:$I$415,"28158"))+(SUMIFS(PriorQ4BalanceSheet!$J$2:$J$4968,PriorQ4BalanceSheet!$B$2:$B$4968,$A44,PriorQ4BalanceSheet!$I$2:$I$4968,"28200")-SUMIFS(BalanceSheetData!$J$2:$J$415,BalanceSheetData!$B$2:$B$415,$A44,BalanceSheetData!$I$2:$I$415,"28200"))+(SUMIFS(PriorQ4BalanceSheet!$J$2:$J$4968,PriorQ4BalanceSheet!$B$2:$B$4968,$A44,PriorQ4BalanceSheet!$I$2:$I$4968,"28201")-SUMIFS(BalanceSheetData!$J$2:$J$415,BalanceSheetData!$B$2:$B$415,$A44,BalanceSheetData!$I$2:$I$415,"28201"))+SUMIFS(IncomeStatementData!$J$2:$J$415,IncomeStatementData!$B$2:$B$415,$A44,IncomeStatementData!$I$2:$I$415,"62020")+SUMIFS(IncomeStatementData!$J$2:$J$415,IncomeStatementData!$B$2:$B$415,$A44,IncomeStatementData!$I$2:$I$415,"62021")+SUMIFS(IncomeStatementData!$J$2:$J$415,IncomeStatementData!$B$2:$B$415,$A44,IncomeStatementData!$I$2:$I$415,"62022")+SUMIFS(IncomeStatementData!$J$2:$J$415,IncomeStatementData!$B$2:$B$415,$A44,IncomeStatementData!$I$2:$I$415,"62400")</f>
        <v>0</v>
      </c>
      <c r="AH44" s="134" t="str">
        <f>IF((ISERROR(INDEX(ECRDCRMustPayDebtData!$E$2:$E44,MATCH(A44,ECRDCRMustPayDebtData!$B$2:$B44,0),)))/12*Occupancy!$B$65,"-",INDEX(ECRDCRMustPayDebtData!$E$2:$E44,MATCH(A44,ECRDCRMustPayDebtData!$B$2:$B44,0),)/12*Occupancy!$B$65)</f>
        <v>-</v>
      </c>
      <c r="AI44" s="136">
        <f>IF(ISERROR(INDEX(AnnualMustPayDebtData!$D$2:$D$75,MATCH(A44,AnnualMustPayDebtData!$E$2:$E$75,0),)),"-",INDEX(AnnualMustPayDebtData!$D$2:$D$75,MATCH(A44,AnnualMustPayDebtData!$E$2:$E$75,0),))</f>
        <v>247589</v>
      </c>
      <c r="AJ44" s="134">
        <f>IF(ISERROR(IF(AG44="","",AG44/VLOOKUP(Occupancy!$B$65,Occupancy!$B$68:$B$79,1)*12/$C44)),"-",IF(AG44="","",AG44/VLOOKUP(Occupancy!$B$65,Occupancy!$B$68:$B$79,1)*12/$C44))</f>
        <v>0</v>
      </c>
      <c r="AK44" s="134" t="str">
        <f>IF(ISERROR(IF(AH44="","",AH44/VLOOKUP(Occupancy!$B$65,Occupancy!$B$68:$B$79,1)*12/$C44)),"-",IF(AH44="","",AH44/VLOOKUP(Occupancy!$B$65,Occupancy!$B$68:$B$79,1)*12/$C44))</f>
        <v>-</v>
      </c>
      <c r="AL44" s="133">
        <f>SUMIFS(PriorQ4BalanceSheet!$J$2:$J$4968,PriorQ4BalanceSheet!$B$2:$B$4968,$A44,PriorQ4BalanceSheet!$I$2:$I$4968,"10710")-SUMIFS(BalanceSheetData!$J$2:$J$415,BalanceSheetData!$B$2:$B$415,$A44,BalanceSheetData!$I$2:$I$415,"10710")</f>
        <v>0</v>
      </c>
      <c r="AM44" s="132">
        <f>IF(ISERROR(AN44/12*Occupancy!$B$65),"-",AN44/12*Occupancy!$B$65)</f>
        <v>15075</v>
      </c>
      <c r="AN44" s="133">
        <f>IF(ISERROR(INDEX(ReserveData!$B$2:$B$2239,MATCH($A44,ReserveData!$A$2:$A$2250,0),0)),"-",INDEX(ReserveData!$B$2:$B2283,MATCH($A44,ReserveData!$A$2:$A$2250,0),0))</f>
        <v>30150</v>
      </c>
      <c r="AO44" s="132" t="str">
        <f t="shared" si="7"/>
        <v>-</v>
      </c>
      <c r="AP44" s="132">
        <f t="shared" si="8"/>
        <v>0</v>
      </c>
      <c r="AQ44" s="136">
        <f>SUMIFS(IncomeStatementData!$J$2:$J$415,IncomeStatementData!$B$2:$B$415,$A44,IncomeStatementData!$I$2:$I$415,"59001")</f>
        <v>0</v>
      </c>
      <c r="AR44" s="134">
        <f>IF(ISERROR(AS44/12*Occupancy!$B$65),"-",AS44/12*Occupancy!$B$65)</f>
        <v>0</v>
      </c>
      <c r="AS44" s="136">
        <f>SUMIFS(AnnualFinancialData!$L$2:$L$6380,AnnualFinancialData!$B$2:$B$6380,$A44,AnnualFinancialData!$K$2:$K$6380,"59001")</f>
        <v>0</v>
      </c>
      <c r="AT44" s="134">
        <f>IF(ISERROR(IF(AQ44="","",AQ44/VLOOKUP(Occupancy!$B$65,Occupancy!$B$68:$B$79,1)*12/$C44)),"-",IF(AQ44="","",AQ44/VLOOKUP(Occupancy!$B$65,Occupancy!$B$68:$B$79,1)*12/$C44))</f>
        <v>0</v>
      </c>
      <c r="AU44" s="134">
        <f>IF(ISERROR(IF(AR44="","",AR44/VLOOKUP(Occupancy!$B$65,Occupancy!$B$68:$B$79,1)*12/$C44)),"-",IF(AR44="","",AR44/VLOOKUP(Occupancy!$B$65,Occupancy!$B$68:$B$79,1)*12/$C44))</f>
        <v>0</v>
      </c>
      <c r="AV44" s="133">
        <f>SUMIFS(IncomeStatementData!$J$2:$J$415,IncomeStatementData!$B$2:$B$415,$A44,IncomeStatementData!$I$2:$I$415,"66310")+SUMIFS(IncomeStatementData!$J$2:$J$415,IncomeStatementData!$B$2:$B$415,$A44,IncomeStatementData!$I$2:$I$415,"66202")</f>
        <v>0</v>
      </c>
      <c r="AW44" s="132">
        <f>IF(ISERROR(AX44/12*Occupancy!$B$65),"-",AX44/12*Occupancy!$B$65)</f>
        <v>0</v>
      </c>
      <c r="AX44" s="133">
        <f>SUMIFS(AnnualFinancialData!$L$2:$L$6380,AnnualFinancialData!$B$2:$B$6380,$A44,AnnualFinancialData!$K$2:$K$6380,"66310")+SUMIFS(AnnualFinancialData!$L$2:$L$6380,AnnualFinancialData!$B$2:$B$6380,$A44,AnnualFinancialData!$K$2:$K$6380,"66202")</f>
        <v>0</v>
      </c>
      <c r="AY44" s="132">
        <f>IF(ISERROR(IF(AV44="","",AV44/VLOOKUP(Occupancy!$B$65,Occupancy!$B$68:$B$79,1)*12/$C44)),"-",IF(AV44="","",AV44/VLOOKUP(Occupancy!$B$65,Occupancy!$B$68:$B$79,1)*12/$C44))</f>
        <v>0</v>
      </c>
      <c r="AZ44" s="132">
        <f>IF(ISERROR(IF(AW44="","",AW44/VLOOKUP(Occupancy!$B$65,Occupancy!$B$68:$B$79,1)*12/$C44)),"-",IF(AW44="","",AW44/VLOOKUP(Occupancy!$B$65,Occupancy!$B$68:$B$79,1)*12/$C44))</f>
        <v>0</v>
      </c>
      <c r="BA44" s="137" t="str">
        <f t="shared" si="9"/>
        <v>-</v>
      </c>
      <c r="BB44" s="137" t="str">
        <f t="shared" si="10"/>
        <v>-</v>
      </c>
      <c r="BC44" s="137" t="str">
        <f t="shared" si="11"/>
        <v>-</v>
      </c>
      <c r="BD44" s="137" t="str">
        <f t="shared" si="12"/>
        <v>-</v>
      </c>
      <c r="BE44" s="138" t="str">
        <f>IF(ISERROR(IF(BB44="","",BB44/VLOOKUP(Occupancy!$B$65,Occupancy!$B$68:$B$79,1)*12/$C44)),"-",IF(BB44="","",BB44/VLOOKUP(Occupancy!$B$65,Occupancy!$B$68:$B$79,1)*12/$C44))</f>
        <v>-</v>
      </c>
    </row>
    <row r="45" spans="1:57" s="95" customFormat="1" ht="12.75" x14ac:dyDescent="0.2">
      <c r="A45" s="219" t="s">
        <v>547</v>
      </c>
      <c r="B45" s="142" t="str">
        <f>IF(ISERROR(INDEX(ProjectTypeData!$F$2:$F$165,MATCH(Operating!$A45,ProjectTypeData!$B$2:$B$165,0),MATCH(Operating!B$9,ProjectTypeData!$F$1))),"-",INDEX(ProjectTypeData!$F$2:$F$165,MATCH(Operating!$A45,ProjectTypeData!$B$2:$B$165,0),MATCH(Operating!B$9,ProjectTypeData!$F$1)))</f>
        <v>Homes</v>
      </c>
      <c r="C45" s="126">
        <f>IF(ISERROR(INDEX(ProjectTypeData!$E$2:$E$165,MATCH(Operating!$A45,ProjectTypeData!$B$2:$B$165,0),MATCH(Operating!C$9,ProjectTypeData!$E$1))),"-",INDEX(ProjectTypeData!$E$2:$E$165,MATCH(Operating!$A45,ProjectTypeData!$B$2:$B$165,0),MATCH(Operating!C$9,ProjectTypeData!$E$1)))</f>
        <v>102</v>
      </c>
      <c r="D45" s="127" t="str">
        <f>IF(ISERROR(INDEX(ProjectTypeData!$D$2:$D$165,MATCH(Operating!$A45,ProjectTypeData!$B$2:$B$165,0),MATCH(Operating!D$9,ProjectTypeData!$D$1))),"-",INDEX(ProjectTypeData!$D$2:$D$165,MATCH(Operating!$A45,ProjectTypeData!$B$2:$B$165,0),MATCH(Operating!D$9,ProjectTypeData!$D$1)))</f>
        <v>Operations/Asset Management</v>
      </c>
      <c r="E45" s="115"/>
      <c r="F45" s="128">
        <f>SUMIFS(BalanceSheetData!$J$2:$J$415,BalanceSheetData!$B$2:$B$415,$A45,BalanceSheetData!$I$2:$I$415,"10000")</f>
        <v>0</v>
      </c>
      <c r="G45" s="128">
        <f>SUMIFS(BalanceSheetData!$J$2:$J$415,BalanceSheetData!$B$2:$B$415,$A45,BalanceSheetData!$I$2:$I$415,"10710")</f>
        <v>0</v>
      </c>
      <c r="H45" s="128">
        <f>SUMIFS(BalanceSheetData!$J$2:$J$415,BalanceSheetData!$B$2:$B$415,$A45,BalanceSheetData!$I$2:$I$415,"10700")</f>
        <v>0</v>
      </c>
      <c r="I45" s="129">
        <f>SUMIFS(BalanceSheetData!$J$2:$J$415,BalanceSheetData!$B$2:$B$415,$A45,BalanceSheetData!$I$2:$I$415,"10715")+SUMIFS(BalanceSheetData!$J$2:$J$415,BalanceSheetData!$B$2:$B$415,$A45,BalanceSheetData!$I$2:$I$415,"10720")+SUMIFS(BalanceSheetData!$J$2:$J$415,BalanceSheetData!$B$2:$B$415,$A45,BalanceSheetData!$I$2:$I$415,"19300")</f>
        <v>0</v>
      </c>
      <c r="J45" s="130">
        <f t="shared" si="0"/>
        <v>0</v>
      </c>
      <c r="K45" s="216">
        <f>IF(ISERROR(INDEX(Occupancy!$B$57:$FL$57,1,MATCH(A45,Occupancy!$B$4:$FL$4,0))),"-",INDEX(Occupancy!$B$57:$FL$57,1,MATCH(A45,Occupancy!$B$4:$FL$4,0)))</f>
        <v>0.60426153846153852</v>
      </c>
      <c r="L45" s="216">
        <f>IF(ISERROR(INDEX(Occupancy!$B$17:$FL$17,1,MATCH(A45,Occupancy!$B$4:$FL$4,0))),"-",INDEX(Occupancy!$B$17:$FL$17,1,MATCH(A45,Occupancy!$B$4:$FL$4,0)))</f>
        <v>0.4481</v>
      </c>
      <c r="M45" s="113"/>
      <c r="N45" s="113"/>
      <c r="O45" s="113"/>
      <c r="P45" s="119"/>
      <c r="Q45" s="131">
        <f>SUMIFS(IncomeStatementData!$J$2:$J$415,IncomeStatementData!$B$2:$B$415,$A45,IncomeStatementData!$I$2:$I$415,"45001")+SUMIFS(IncomeStatementData!$J$2:$J$415,IncomeStatementData!$B$2:$B$415,$A45,IncomeStatementData!$I$2:$I$415,"45100")+SUMIFS(IncomeStatementData!$J$2:$J$415,IncomeStatementData!$B$2:$B$415,$A45,IncomeStatementData!$I$2:$I$415,"49000")+SUMIFS(IncomeStatementData!$J$2:$J$415,IncomeStatementData!$B$2:$B$415,$A45,IncomeStatementData!$I$2:$I$415,"45200")+SUMIFS(IncomeStatementData!$J$2:$J$415,IncomeStatementData!$B$2:$B$415,$A45,IncomeStatementData!$I$2:$I$415,"45400")+SUMIFS(IncomeStatementData!$J$2:$J$415,IncomeStatementData!$B$2:$B$415,$A45,IncomeStatementData!$I$2:$I$415,"45500")+SUMIFS(IncomeStatementData!$J$2:$J$415,IncomeStatementData!$B$2:$B$415,$A45,IncomeStatementData!$I$2:$I$415,"44100")+SUMIFS(IncomeStatementData!$J$2:$J$415,IncomeStatementData!$B$2:$B$415,$A45,IncomeStatementData!$I$2:$I$415,"42200")</f>
        <v>0</v>
      </c>
      <c r="R45" s="132">
        <f>IF(ISERROR(S45/12*Occupancy!$B$65),"-",S45/12*Occupancy!$B$65)</f>
        <v>0</v>
      </c>
      <c r="S45" s="133">
        <f>SUMIFS(AnnualFinancialData!$L$2:$L$6380,AnnualFinancialData!$B$2:$B$6380,$A45,AnnualFinancialData!$K$2:$K$6380,"45001")+SUMIFS(AnnualFinancialData!$L$2:$L$6380,AnnualFinancialData!$B$2:$B$6380,$A45,AnnualFinancialData!$K$2:$K$6380,"45100")+SUMIFS(AnnualFinancialData!$L$2:$L$6380,AnnualFinancialData!$B$2:$B$6380,$A45,AnnualFinancialData!$K$2:$K$6380,"49000")+SUMIFS(AnnualFinancialData!$L$2:$L$6380,AnnualFinancialData!$B$2:$B$6380,$A45,AnnualFinancialData!$K$2:$K$6380,"45200")+SUMIFS(AnnualFinancialData!$L$2:$L$6380,AnnualFinancialData!$B$2:$B$6380,$A45,AnnualFinancialData!$K$2:$K$6380,"45400")+SUMIFS(AnnualFinancialData!$L$2:$L$6380,AnnualFinancialData!$B$2:$B$6380,$A45,AnnualFinancialData!$K$2:$K$6380,"45500")+SUMIFS(AnnualFinancialData!$L$2:$L$6380,AnnualFinancialData!$B$2:$B$6380,$A45,AnnualFinancialData!$K$2:$K$6380,"44100")+SUMIFS(AnnualFinancialData!$L$2:$L$6380,AnnualFinancialData!$B$2:$B$6380,$A45,AnnualFinancialData!$K$2:$K$6380,"42200")</f>
        <v>0</v>
      </c>
      <c r="T45" s="132">
        <f>IF(ISERROR(IF(Q45="","",Q45/VLOOKUP(Occupancy!$B$65,Occupancy!$B$68:$B$79,1)*12/$C45)),"-",IF(Q45="","",Q45/VLOOKUP(Occupancy!$B$65,Occupancy!$B$68:$B$79,1)*12/$C45))</f>
        <v>0</v>
      </c>
      <c r="U45" s="132">
        <f>IF(ISERROR(IF(R45="","",R45/VLOOKUP(Occupancy!$B$65,Occupancy!$B$68:$B$79,1)*12/$C45)),"-",IF(R45="","",R45/VLOOKUP(Occupancy!$B$65,Occupancy!$B$68:$B$79,1)*12/$C45))</f>
        <v>0</v>
      </c>
      <c r="V45" s="134" t="str">
        <f>IF(ISERROR(INDEX(IncomeStatementData!$P$2:$P$415,MATCH(A45,IncomeStatementData!$B$2:$B$415,0),)),"-",INDEX(IncomeStatementData!$P$2:$P$415,MATCH(A45,IncomeStatementData!$B$2:$B$415,0),))</f>
        <v>-</v>
      </c>
      <c r="W45" s="134" t="str">
        <f>IF(ISERROR(X45/12*Occupancy!$B$65),"-",X45/12*Occupancy!$B$65)</f>
        <v>-</v>
      </c>
      <c r="X45" s="134" t="str">
        <f>IF(ISERROR(INDEX(AnnualFinancialData!$R$2:$R$6380,MATCH(A45,AnnualFinancialData!$B$2:$B$6380,0),)),"-",INDEX(AnnualFinancialData!$R$2:$R$6380,MATCH(A45,AnnualFinancialData!$B$2:$B$6380,0),))</f>
        <v>-</v>
      </c>
      <c r="Y45" s="134" t="str">
        <f>IF(ISERROR(IF(V45="","",V45/VLOOKUP(Occupancy!$B$65,Occupancy!$B$68:$B$79,1)*12/$C45)),"-",IF(V45="","",V45/VLOOKUP(Occupancy!$B$65,Occupancy!$B$68:$B$79,1)*12/$C45))</f>
        <v>-</v>
      </c>
      <c r="Z45" s="134" t="str">
        <f>IF(ISERROR(IF(W45="","",W45/VLOOKUP(Occupancy!$B$65,Occupancy!$B$68:$B$79,1)*12/$C45)),"-",IF(W45="","",W45/VLOOKUP(Occupancy!$B$65,Occupancy!$B$68:$B$79,1)*12/$C45))</f>
        <v>-</v>
      </c>
      <c r="AA45" s="135" t="str">
        <f t="shared" si="1"/>
        <v>-</v>
      </c>
      <c r="AB45" s="132" t="str">
        <f t="shared" si="2"/>
        <v>-</v>
      </c>
      <c r="AC45" s="132" t="str">
        <f t="shared" si="3"/>
        <v>-</v>
      </c>
      <c r="AD45" s="132" t="str">
        <f t="shared" si="4"/>
        <v>-</v>
      </c>
      <c r="AE45" s="132" t="str">
        <f t="shared" si="5"/>
        <v>-</v>
      </c>
      <c r="AF45" s="132" t="str">
        <f t="shared" si="6"/>
        <v>-</v>
      </c>
      <c r="AG45" s="136">
        <f>(SUMIFS(PriorQ4BalanceSheet!$J$2:$J$4968,PriorQ4BalanceSheet!$B$2:$B$4968,$A45,PriorQ4BalanceSheet!$I$2:$I$4968,"28150")-SUMIFS(BalanceSheetData!$J$2:$J$415,BalanceSheetData!$B$2:$B$415,$A45,BalanceSheetData!$I$2:$I$415,"28150"))+(SUMIFS(PriorQ4BalanceSheet!$J$2:$J$4968,PriorQ4BalanceSheet!$B$2:$B$4968,$A45,PriorQ4BalanceSheet!$I$2:$I$4968,"28151")-SUMIFS(BalanceSheetData!$J$2:$J$415,BalanceSheetData!$B$2:$B$415,$A45,BalanceSheetData!$I$2:$I$415,"28151"))+(SUMIFS(PriorQ4BalanceSheet!$J$2:$J$4968,PriorQ4BalanceSheet!$B$2:$B$4968,$A45,PriorQ4BalanceSheet!$I$2:$I$4968,"28152")-SUMIFS(BalanceSheetData!$J$2:$J$415,BalanceSheetData!$B$2:$B$415,$A45,BalanceSheetData!$I$2:$I$415,"28152"))+(SUMIFS(PriorQ4BalanceSheet!$J$2:$J$4968,PriorQ4BalanceSheet!$B$2:$B$4968,$A45,PriorQ4BalanceSheet!$I$2:$I$4968,"28153")-SUMIFS(BalanceSheetData!$J$2:$J$415,BalanceSheetData!$B$2:$B$415,$A45,BalanceSheetData!$I$2:$I$415,"28153"))+(SUMIFS(PriorQ4BalanceSheet!$J$2:$J$4968,PriorQ4BalanceSheet!$B$2:$B$4968,$A45,PriorQ4BalanceSheet!$I$2:$I$4968,"28155")-SUMIFS(BalanceSheetData!$J$2:$J$415,BalanceSheetData!$B$2:$B$415,$A45,BalanceSheetData!$I$2:$I$415,"28155"))+(SUMIFS(PriorQ4BalanceSheet!$J$2:$J$4968,PriorQ4BalanceSheet!$B$2:$B$4968,$A45,PriorQ4BalanceSheet!$I$2:$I$4968,"28156")-SUMIFS(BalanceSheetData!$J$2:$J$415,BalanceSheetData!$B$2:$B$415,$A45,BalanceSheetData!$I$2:$I$415,"28156"))+(SUMIFS(PriorQ4BalanceSheet!$J$2:$J$4968,PriorQ4BalanceSheet!$B$2:$B$4968,$A45,PriorQ4BalanceSheet!$I$2:$I$4968,"28157")-SUMIFS(BalanceSheetData!$J$2:$J$415,BalanceSheetData!$B$2:$B$415,$A45,BalanceSheetData!$I$2:$I$415,"28157"))+(SUMIFS(PriorQ4BalanceSheet!$J$2:$J$4968,PriorQ4BalanceSheet!$B$2:$B$4968,$A45,PriorQ4BalanceSheet!$I$2:$I$4968,"28158")-SUMIFS(BalanceSheetData!$J$2:$J$415,BalanceSheetData!$B$2:$B$415,$A45,BalanceSheetData!$I$2:$I$415,"28158"))+(SUMIFS(PriorQ4BalanceSheet!$J$2:$J$4968,PriorQ4BalanceSheet!$B$2:$B$4968,$A45,PriorQ4BalanceSheet!$I$2:$I$4968,"28200")-SUMIFS(BalanceSheetData!$J$2:$J$415,BalanceSheetData!$B$2:$B$415,$A45,BalanceSheetData!$I$2:$I$415,"28200"))+(SUMIFS(PriorQ4BalanceSheet!$J$2:$J$4968,PriorQ4BalanceSheet!$B$2:$B$4968,$A45,PriorQ4BalanceSheet!$I$2:$I$4968,"28201")-SUMIFS(BalanceSheetData!$J$2:$J$415,BalanceSheetData!$B$2:$B$415,$A45,BalanceSheetData!$I$2:$I$415,"28201"))+SUMIFS(IncomeStatementData!$J$2:$J$415,IncomeStatementData!$B$2:$B$415,$A45,IncomeStatementData!$I$2:$I$415,"62020")+SUMIFS(IncomeStatementData!$J$2:$J$415,IncomeStatementData!$B$2:$B$415,$A45,IncomeStatementData!$I$2:$I$415,"62021")+SUMIFS(IncomeStatementData!$J$2:$J$415,IncomeStatementData!$B$2:$B$415,$A45,IncomeStatementData!$I$2:$I$415,"62022")+SUMIFS(IncomeStatementData!$J$2:$J$415,IncomeStatementData!$B$2:$B$415,$A45,IncomeStatementData!$I$2:$I$415,"62400")</f>
        <v>0</v>
      </c>
      <c r="AH45" s="134" t="str">
        <f>IF((ISERROR(INDEX(ECRDCRMustPayDebtData!$E$2:$E45,MATCH(A45,ECRDCRMustPayDebtData!$B$2:$B45,0),)))/12*Occupancy!$B$65,"-",INDEX(ECRDCRMustPayDebtData!$E$2:$E45,MATCH(A45,ECRDCRMustPayDebtData!$B$2:$B45,0),)/12*Occupancy!$B$65)</f>
        <v>-</v>
      </c>
      <c r="AI45" s="136">
        <f>IF(ISERROR(INDEX(AnnualMustPayDebtData!$D$2:$D$75,MATCH(A45,AnnualMustPayDebtData!$E$2:$E$75,0),)),"-",INDEX(AnnualMustPayDebtData!$D$2:$D$75,MATCH(A45,AnnualMustPayDebtData!$E$2:$E$75,0),))</f>
        <v>304808</v>
      </c>
      <c r="AJ45" s="134">
        <f>IF(ISERROR(IF(AG45="","",AG45/VLOOKUP(Occupancy!$B$65,Occupancy!$B$68:$B$79,1)*12/$C45)),"-",IF(AG45="","",AG45/VLOOKUP(Occupancy!$B$65,Occupancy!$B$68:$B$79,1)*12/$C45))</f>
        <v>0</v>
      </c>
      <c r="AK45" s="134" t="str">
        <f>IF(ISERROR(IF(AH45="","",AH45/VLOOKUP(Occupancy!$B$65,Occupancy!$B$68:$B$79,1)*12/$C45)),"-",IF(AH45="","",AH45/VLOOKUP(Occupancy!$B$65,Occupancy!$B$68:$B$79,1)*12/$C45))</f>
        <v>-</v>
      </c>
      <c r="AL45" s="133">
        <f>SUMIFS(PriorQ4BalanceSheet!$J$2:$J$4968,PriorQ4BalanceSheet!$B$2:$B$4968,$A45,PriorQ4BalanceSheet!$I$2:$I$4968,"10710")-SUMIFS(BalanceSheetData!$J$2:$J$415,BalanceSheetData!$B$2:$B$415,$A45,BalanceSheetData!$I$2:$I$415,"10710")</f>
        <v>0</v>
      </c>
      <c r="AM45" s="132">
        <f>IF(ISERROR(AN45/12*Occupancy!$B$65),"-",AN45/12*Occupancy!$B$65)</f>
        <v>17085</v>
      </c>
      <c r="AN45" s="133">
        <f>IF(ISERROR(INDEX(ReserveData!$B$2:$B$2239,MATCH($A45,ReserveData!$A$2:$A$2250,0),0)),"-",INDEX(ReserveData!$B$2:$B2284,MATCH($A45,ReserveData!$A$2:$A$2250,0),0))</f>
        <v>34170</v>
      </c>
      <c r="AO45" s="132" t="str">
        <f t="shared" si="7"/>
        <v>-</v>
      </c>
      <c r="AP45" s="132">
        <f t="shared" si="8"/>
        <v>0</v>
      </c>
      <c r="AQ45" s="136">
        <f>SUMIFS(IncomeStatementData!$J$2:$J$415,IncomeStatementData!$B$2:$B$415,$A45,IncomeStatementData!$I$2:$I$415,"59001")</f>
        <v>0</v>
      </c>
      <c r="AR45" s="134">
        <f>IF(ISERROR(AS45/12*Occupancy!$B$65),"-",AS45/12*Occupancy!$B$65)</f>
        <v>0</v>
      </c>
      <c r="AS45" s="136">
        <f>SUMIFS(AnnualFinancialData!$L$2:$L$6380,AnnualFinancialData!$B$2:$B$6380,$A45,AnnualFinancialData!$K$2:$K$6380,"59001")</f>
        <v>0</v>
      </c>
      <c r="AT45" s="134">
        <f>IF(ISERROR(IF(AQ45="","",AQ45/VLOOKUP(Occupancy!$B$65,Occupancy!$B$68:$B$79,1)*12/$C45)),"-",IF(AQ45="","",AQ45/VLOOKUP(Occupancy!$B$65,Occupancy!$B$68:$B$79,1)*12/$C45))</f>
        <v>0</v>
      </c>
      <c r="AU45" s="134">
        <f>IF(ISERROR(IF(AR45="","",AR45/VLOOKUP(Occupancy!$B$65,Occupancy!$B$68:$B$79,1)*12/$C45)),"-",IF(AR45="","",AR45/VLOOKUP(Occupancy!$B$65,Occupancy!$B$68:$B$79,1)*12/$C45))</f>
        <v>0</v>
      </c>
      <c r="AV45" s="133">
        <f>SUMIFS(IncomeStatementData!$J$2:$J$415,IncomeStatementData!$B$2:$B$415,$A45,IncomeStatementData!$I$2:$I$415,"66310")+SUMIFS(IncomeStatementData!$J$2:$J$415,IncomeStatementData!$B$2:$B$415,$A45,IncomeStatementData!$I$2:$I$415,"66202")</f>
        <v>0</v>
      </c>
      <c r="AW45" s="132">
        <f>IF(ISERROR(AX45/12*Occupancy!$B$65),"-",AX45/12*Occupancy!$B$65)</f>
        <v>0</v>
      </c>
      <c r="AX45" s="133">
        <f>SUMIFS(AnnualFinancialData!$L$2:$L$6380,AnnualFinancialData!$B$2:$B$6380,$A45,AnnualFinancialData!$K$2:$K$6380,"66310")+SUMIFS(AnnualFinancialData!$L$2:$L$6380,AnnualFinancialData!$B$2:$B$6380,$A45,AnnualFinancialData!$K$2:$K$6380,"66202")</f>
        <v>0</v>
      </c>
      <c r="AY45" s="132">
        <f>IF(ISERROR(IF(AV45="","",AV45/VLOOKUP(Occupancy!$B$65,Occupancy!$B$68:$B$79,1)*12/$C45)),"-",IF(AV45="","",AV45/VLOOKUP(Occupancy!$B$65,Occupancy!$B$68:$B$79,1)*12/$C45))</f>
        <v>0</v>
      </c>
      <c r="AZ45" s="132">
        <f>IF(ISERROR(IF(AW45="","",AW45/VLOOKUP(Occupancy!$B$65,Occupancy!$B$68:$B$79,1)*12/$C45)),"-",IF(AW45="","",AW45/VLOOKUP(Occupancy!$B$65,Occupancy!$B$68:$B$79,1)*12/$C45))</f>
        <v>0</v>
      </c>
      <c r="BA45" s="137" t="str">
        <f t="shared" si="9"/>
        <v>-</v>
      </c>
      <c r="BB45" s="137" t="str">
        <f t="shared" si="10"/>
        <v>-</v>
      </c>
      <c r="BC45" s="137" t="str">
        <f t="shared" si="11"/>
        <v>-</v>
      </c>
      <c r="BD45" s="137" t="str">
        <f t="shared" si="12"/>
        <v>-</v>
      </c>
      <c r="BE45" s="138" t="str">
        <f>IF(ISERROR(IF(BB45="","",BB45/VLOOKUP(Occupancy!$B$65,Occupancy!$B$68:$B$79,1)*12/$C45)),"-",IF(BB45="","",BB45/VLOOKUP(Occupancy!$B$65,Occupancy!$B$68:$B$79,1)*12/$C45))</f>
        <v>-</v>
      </c>
    </row>
    <row r="46" spans="1:57" s="95" customFormat="1" ht="12.75" x14ac:dyDescent="0.2">
      <c r="A46" s="219" t="s">
        <v>549</v>
      </c>
      <c r="B46" s="142" t="str">
        <f>IF(ISERROR(INDEX(ProjectTypeData!$F$2:$F$165,MATCH(Operating!$A46,ProjectTypeData!$B$2:$B$165,0),MATCH(Operating!B$9,ProjectTypeData!$F$1))),"-",INDEX(ProjectTypeData!$F$2:$F$165,MATCH(Operating!$A46,ProjectTypeData!$B$2:$B$165,0),MATCH(Operating!B$9,ProjectTypeData!$F$1)))</f>
        <v>Homes</v>
      </c>
      <c r="C46" s="126">
        <f>IF(ISERROR(INDEX(ProjectTypeData!$E$2:$E$165,MATCH(Operating!$A46,ProjectTypeData!$B$2:$B$165,0),MATCH(Operating!C$9,ProjectTypeData!$E$1))),"-",INDEX(ProjectTypeData!$E$2:$E$165,MATCH(Operating!$A46,ProjectTypeData!$B$2:$B$165,0),MATCH(Operating!C$9,ProjectTypeData!$E$1)))</f>
        <v>48</v>
      </c>
      <c r="D46" s="127" t="str">
        <f>IF(ISERROR(INDEX(ProjectTypeData!$D$2:$D$165,MATCH(Operating!$A46,ProjectTypeData!$B$2:$B$165,0),MATCH(Operating!D$9,ProjectTypeData!$D$1))),"-",INDEX(ProjectTypeData!$D$2:$D$165,MATCH(Operating!$A46,ProjectTypeData!$B$2:$B$165,0),MATCH(Operating!D$9,ProjectTypeData!$D$1)))</f>
        <v>Operations/Asset Management</v>
      </c>
      <c r="E46" s="115"/>
      <c r="F46" s="128">
        <f>SUMIFS(BalanceSheetData!$J$2:$J$415,BalanceSheetData!$B$2:$B$415,$A46,BalanceSheetData!$I$2:$I$415,"10000")</f>
        <v>0</v>
      </c>
      <c r="G46" s="128">
        <f>SUMIFS(BalanceSheetData!$J$2:$J$415,BalanceSheetData!$B$2:$B$415,$A46,BalanceSheetData!$I$2:$I$415,"10710")</f>
        <v>0</v>
      </c>
      <c r="H46" s="128">
        <f>SUMIFS(BalanceSheetData!$J$2:$J$415,BalanceSheetData!$B$2:$B$415,$A46,BalanceSheetData!$I$2:$I$415,"10700")</f>
        <v>0</v>
      </c>
      <c r="I46" s="129">
        <f>SUMIFS(BalanceSheetData!$J$2:$J$415,BalanceSheetData!$B$2:$B$415,$A46,BalanceSheetData!$I$2:$I$415,"10715")+SUMIFS(BalanceSheetData!$J$2:$J$415,BalanceSheetData!$B$2:$B$415,$A46,BalanceSheetData!$I$2:$I$415,"10720")+SUMIFS(BalanceSheetData!$J$2:$J$415,BalanceSheetData!$B$2:$B$415,$A46,BalanceSheetData!$I$2:$I$415,"19300")</f>
        <v>0</v>
      </c>
      <c r="J46" s="130">
        <f t="shared" si="0"/>
        <v>0</v>
      </c>
      <c r="K46" s="216">
        <f>IF(ISERROR(INDEX(Occupancy!$B$57:$FL$57,1,MATCH(A46,Occupancy!$B$4:$FL$4,0))),"-",INDEX(Occupancy!$B$57:$FL$57,1,MATCH(A46,Occupancy!$B$4:$FL$4,0)))</f>
        <v>0.62241538461538448</v>
      </c>
      <c r="L46" s="216">
        <f>IF(ISERROR(INDEX(Occupancy!$B$17:$FL$17,1,MATCH(A46,Occupancy!$B$4:$FL$4,0))),"-",INDEX(Occupancy!$B$17:$FL$17,1,MATCH(A46,Occupancy!$B$4:$FL$4,0)))</f>
        <v>0.46149999999999997</v>
      </c>
      <c r="M46" s="113"/>
      <c r="N46" s="113"/>
      <c r="O46" s="113"/>
      <c r="P46" s="119"/>
      <c r="Q46" s="131">
        <f>SUMIFS(IncomeStatementData!$J$2:$J$415,IncomeStatementData!$B$2:$B$415,$A46,IncomeStatementData!$I$2:$I$415,"45001")+SUMIFS(IncomeStatementData!$J$2:$J$415,IncomeStatementData!$B$2:$B$415,$A46,IncomeStatementData!$I$2:$I$415,"45100")+SUMIFS(IncomeStatementData!$J$2:$J$415,IncomeStatementData!$B$2:$B$415,$A46,IncomeStatementData!$I$2:$I$415,"49000")+SUMIFS(IncomeStatementData!$J$2:$J$415,IncomeStatementData!$B$2:$B$415,$A46,IncomeStatementData!$I$2:$I$415,"45200")+SUMIFS(IncomeStatementData!$J$2:$J$415,IncomeStatementData!$B$2:$B$415,$A46,IncomeStatementData!$I$2:$I$415,"45400")+SUMIFS(IncomeStatementData!$J$2:$J$415,IncomeStatementData!$B$2:$B$415,$A46,IncomeStatementData!$I$2:$I$415,"45500")+SUMIFS(IncomeStatementData!$J$2:$J$415,IncomeStatementData!$B$2:$B$415,$A46,IncomeStatementData!$I$2:$I$415,"44100")+SUMIFS(IncomeStatementData!$J$2:$J$415,IncomeStatementData!$B$2:$B$415,$A46,IncomeStatementData!$I$2:$I$415,"42200")</f>
        <v>0</v>
      </c>
      <c r="R46" s="132">
        <f>IF(ISERROR(S46/12*Occupancy!$B$65),"-",S46/12*Occupancy!$B$65)</f>
        <v>0</v>
      </c>
      <c r="S46" s="133">
        <f>SUMIFS(AnnualFinancialData!$L$2:$L$6380,AnnualFinancialData!$B$2:$B$6380,$A46,AnnualFinancialData!$K$2:$K$6380,"45001")+SUMIFS(AnnualFinancialData!$L$2:$L$6380,AnnualFinancialData!$B$2:$B$6380,$A46,AnnualFinancialData!$K$2:$K$6380,"45100")+SUMIFS(AnnualFinancialData!$L$2:$L$6380,AnnualFinancialData!$B$2:$B$6380,$A46,AnnualFinancialData!$K$2:$K$6380,"49000")+SUMIFS(AnnualFinancialData!$L$2:$L$6380,AnnualFinancialData!$B$2:$B$6380,$A46,AnnualFinancialData!$K$2:$K$6380,"45200")+SUMIFS(AnnualFinancialData!$L$2:$L$6380,AnnualFinancialData!$B$2:$B$6380,$A46,AnnualFinancialData!$K$2:$K$6380,"45400")+SUMIFS(AnnualFinancialData!$L$2:$L$6380,AnnualFinancialData!$B$2:$B$6380,$A46,AnnualFinancialData!$K$2:$K$6380,"45500")+SUMIFS(AnnualFinancialData!$L$2:$L$6380,AnnualFinancialData!$B$2:$B$6380,$A46,AnnualFinancialData!$K$2:$K$6380,"44100")+SUMIFS(AnnualFinancialData!$L$2:$L$6380,AnnualFinancialData!$B$2:$B$6380,$A46,AnnualFinancialData!$K$2:$K$6380,"42200")</f>
        <v>0</v>
      </c>
      <c r="T46" s="132">
        <f>IF(ISERROR(IF(Q46="","",Q46/VLOOKUP(Occupancy!$B$65,Occupancy!$B$68:$B$79,1)*12/$C46)),"-",IF(Q46="","",Q46/VLOOKUP(Occupancy!$B$65,Occupancy!$B$68:$B$79,1)*12/$C46))</f>
        <v>0</v>
      </c>
      <c r="U46" s="132">
        <f>IF(ISERROR(IF(R46="","",R46/VLOOKUP(Occupancy!$B$65,Occupancy!$B$68:$B$79,1)*12/$C46)),"-",IF(R46="","",R46/VLOOKUP(Occupancy!$B$65,Occupancy!$B$68:$B$79,1)*12/$C46))</f>
        <v>0</v>
      </c>
      <c r="V46" s="134" t="str">
        <f>IF(ISERROR(INDEX(IncomeStatementData!$P$2:$P$415,MATCH(A46,IncomeStatementData!$B$2:$B$415,0),)),"-",INDEX(IncomeStatementData!$P$2:$P$415,MATCH(A46,IncomeStatementData!$B$2:$B$415,0),))</f>
        <v>-</v>
      </c>
      <c r="W46" s="134" t="str">
        <f>IF(ISERROR(X46/12*Occupancy!$B$65),"-",X46/12*Occupancy!$B$65)</f>
        <v>-</v>
      </c>
      <c r="X46" s="134" t="str">
        <f>IF(ISERROR(INDEX(AnnualFinancialData!$R$2:$R$6380,MATCH(A46,AnnualFinancialData!$B$2:$B$6380,0),)),"-",INDEX(AnnualFinancialData!$R$2:$R$6380,MATCH(A46,AnnualFinancialData!$B$2:$B$6380,0),))</f>
        <v>-</v>
      </c>
      <c r="Y46" s="134" t="str">
        <f>IF(ISERROR(IF(V46="","",V46/VLOOKUP(Occupancy!$B$65,Occupancy!$B$68:$B$79,1)*12/$C46)),"-",IF(V46="","",V46/VLOOKUP(Occupancy!$B$65,Occupancy!$B$68:$B$79,1)*12/$C46))</f>
        <v>-</v>
      </c>
      <c r="Z46" s="134" t="str">
        <f>IF(ISERROR(IF(W46="","",W46/VLOOKUP(Occupancy!$B$65,Occupancy!$B$68:$B$79,1)*12/$C46)),"-",IF(W46="","",W46/VLOOKUP(Occupancy!$B$65,Occupancy!$B$68:$B$79,1)*12/$C46))</f>
        <v>-</v>
      </c>
      <c r="AA46" s="135" t="str">
        <f t="shared" si="1"/>
        <v>-</v>
      </c>
      <c r="AB46" s="132" t="str">
        <f t="shared" si="2"/>
        <v>-</v>
      </c>
      <c r="AC46" s="132" t="str">
        <f t="shared" si="3"/>
        <v>-</v>
      </c>
      <c r="AD46" s="132" t="str">
        <f t="shared" si="4"/>
        <v>-</v>
      </c>
      <c r="AE46" s="132" t="str">
        <f t="shared" si="5"/>
        <v>-</v>
      </c>
      <c r="AF46" s="132" t="str">
        <f t="shared" si="6"/>
        <v>-</v>
      </c>
      <c r="AG46" s="136">
        <f>(SUMIFS(PriorQ4BalanceSheet!$J$2:$J$4968,PriorQ4BalanceSheet!$B$2:$B$4968,$A46,PriorQ4BalanceSheet!$I$2:$I$4968,"28150")-SUMIFS(BalanceSheetData!$J$2:$J$415,BalanceSheetData!$B$2:$B$415,$A46,BalanceSheetData!$I$2:$I$415,"28150"))+(SUMIFS(PriorQ4BalanceSheet!$J$2:$J$4968,PriorQ4BalanceSheet!$B$2:$B$4968,$A46,PriorQ4BalanceSheet!$I$2:$I$4968,"28151")-SUMIFS(BalanceSheetData!$J$2:$J$415,BalanceSheetData!$B$2:$B$415,$A46,BalanceSheetData!$I$2:$I$415,"28151"))+(SUMIFS(PriorQ4BalanceSheet!$J$2:$J$4968,PriorQ4BalanceSheet!$B$2:$B$4968,$A46,PriorQ4BalanceSheet!$I$2:$I$4968,"28152")-SUMIFS(BalanceSheetData!$J$2:$J$415,BalanceSheetData!$B$2:$B$415,$A46,BalanceSheetData!$I$2:$I$415,"28152"))+(SUMIFS(PriorQ4BalanceSheet!$J$2:$J$4968,PriorQ4BalanceSheet!$B$2:$B$4968,$A46,PriorQ4BalanceSheet!$I$2:$I$4968,"28153")-SUMIFS(BalanceSheetData!$J$2:$J$415,BalanceSheetData!$B$2:$B$415,$A46,BalanceSheetData!$I$2:$I$415,"28153"))+(SUMIFS(PriorQ4BalanceSheet!$J$2:$J$4968,PriorQ4BalanceSheet!$B$2:$B$4968,$A46,PriorQ4BalanceSheet!$I$2:$I$4968,"28155")-SUMIFS(BalanceSheetData!$J$2:$J$415,BalanceSheetData!$B$2:$B$415,$A46,BalanceSheetData!$I$2:$I$415,"28155"))+(SUMIFS(PriorQ4BalanceSheet!$J$2:$J$4968,PriorQ4BalanceSheet!$B$2:$B$4968,$A46,PriorQ4BalanceSheet!$I$2:$I$4968,"28156")-SUMIFS(BalanceSheetData!$J$2:$J$415,BalanceSheetData!$B$2:$B$415,$A46,BalanceSheetData!$I$2:$I$415,"28156"))+(SUMIFS(PriorQ4BalanceSheet!$J$2:$J$4968,PriorQ4BalanceSheet!$B$2:$B$4968,$A46,PriorQ4BalanceSheet!$I$2:$I$4968,"28157")-SUMIFS(BalanceSheetData!$J$2:$J$415,BalanceSheetData!$B$2:$B$415,$A46,BalanceSheetData!$I$2:$I$415,"28157"))+(SUMIFS(PriorQ4BalanceSheet!$J$2:$J$4968,PriorQ4BalanceSheet!$B$2:$B$4968,$A46,PriorQ4BalanceSheet!$I$2:$I$4968,"28158")-SUMIFS(BalanceSheetData!$J$2:$J$415,BalanceSheetData!$B$2:$B$415,$A46,BalanceSheetData!$I$2:$I$415,"28158"))+(SUMIFS(PriorQ4BalanceSheet!$J$2:$J$4968,PriorQ4BalanceSheet!$B$2:$B$4968,$A46,PriorQ4BalanceSheet!$I$2:$I$4968,"28200")-SUMIFS(BalanceSheetData!$J$2:$J$415,BalanceSheetData!$B$2:$B$415,$A46,BalanceSheetData!$I$2:$I$415,"28200"))+(SUMIFS(PriorQ4BalanceSheet!$J$2:$J$4968,PriorQ4BalanceSheet!$B$2:$B$4968,$A46,PriorQ4BalanceSheet!$I$2:$I$4968,"28201")-SUMIFS(BalanceSheetData!$J$2:$J$415,BalanceSheetData!$B$2:$B$415,$A46,BalanceSheetData!$I$2:$I$415,"28201"))+SUMIFS(IncomeStatementData!$J$2:$J$415,IncomeStatementData!$B$2:$B$415,$A46,IncomeStatementData!$I$2:$I$415,"62020")+SUMIFS(IncomeStatementData!$J$2:$J$415,IncomeStatementData!$B$2:$B$415,$A46,IncomeStatementData!$I$2:$I$415,"62021")+SUMIFS(IncomeStatementData!$J$2:$J$415,IncomeStatementData!$B$2:$B$415,$A46,IncomeStatementData!$I$2:$I$415,"62022")+SUMIFS(IncomeStatementData!$J$2:$J$415,IncomeStatementData!$B$2:$B$415,$A46,IncomeStatementData!$I$2:$I$415,"62400")</f>
        <v>0</v>
      </c>
      <c r="AH46" s="134" t="str">
        <f>IF((ISERROR(INDEX(ECRDCRMustPayDebtData!$E$2:$E46,MATCH(A46,ECRDCRMustPayDebtData!$B$2:$B46,0),)))/12*Occupancy!$B$65,"-",INDEX(ECRDCRMustPayDebtData!$E$2:$E46,MATCH(A46,ECRDCRMustPayDebtData!$B$2:$B46,0),)/12*Occupancy!$B$65)</f>
        <v>-</v>
      </c>
      <c r="AI46" s="136">
        <f>IF(ISERROR(INDEX(AnnualMustPayDebtData!$D$2:$D$75,MATCH(A46,AnnualMustPayDebtData!$E$2:$E$75,0),)),"-",INDEX(AnnualMustPayDebtData!$D$2:$D$75,MATCH(A46,AnnualMustPayDebtData!$E$2:$E$75,0),))</f>
        <v>133063</v>
      </c>
      <c r="AJ46" s="134">
        <f>IF(ISERROR(IF(AG46="","",AG46/VLOOKUP(Occupancy!$B$65,Occupancy!$B$68:$B$79,1)*12/$C46)),"-",IF(AG46="","",AG46/VLOOKUP(Occupancy!$B$65,Occupancy!$B$68:$B$79,1)*12/$C46))</f>
        <v>0</v>
      </c>
      <c r="AK46" s="134" t="str">
        <f>IF(ISERROR(IF(AH46="","",AH46/VLOOKUP(Occupancy!$B$65,Occupancy!$B$68:$B$79,1)*12/$C46)),"-",IF(AH46="","",AH46/VLOOKUP(Occupancy!$B$65,Occupancy!$B$68:$B$79,1)*12/$C46))</f>
        <v>-</v>
      </c>
      <c r="AL46" s="133">
        <f>SUMIFS(PriorQ4BalanceSheet!$J$2:$J$4968,PriorQ4BalanceSheet!$B$2:$B$4968,$A46,PriorQ4BalanceSheet!$I$2:$I$4968,"10710")-SUMIFS(BalanceSheetData!$J$2:$J$415,BalanceSheetData!$B$2:$B$415,$A46,BalanceSheetData!$I$2:$I$415,"10710")</f>
        <v>0</v>
      </c>
      <c r="AM46" s="132">
        <f>IF(ISERROR(AN46/12*Occupancy!$B$65),"-",AN46/12*Occupancy!$B$65)</f>
        <v>8400</v>
      </c>
      <c r="AN46" s="133">
        <f>IF(ISERROR(INDEX(ReserveData!$B$2:$B$2239,MATCH($A46,ReserveData!$A$2:$A$2250,0),0)),"-",INDEX(ReserveData!$B$2:$B2285,MATCH($A46,ReserveData!$A$2:$A$2250,0),0))</f>
        <v>16800</v>
      </c>
      <c r="AO46" s="132" t="str">
        <f t="shared" si="7"/>
        <v>-</v>
      </c>
      <c r="AP46" s="132">
        <f t="shared" si="8"/>
        <v>0</v>
      </c>
      <c r="AQ46" s="136">
        <f>SUMIFS(IncomeStatementData!$J$2:$J$415,IncomeStatementData!$B$2:$B$415,$A46,IncomeStatementData!$I$2:$I$415,"59001")</f>
        <v>0</v>
      </c>
      <c r="AR46" s="134">
        <f>IF(ISERROR(AS46/12*Occupancy!$B$65),"-",AS46/12*Occupancy!$B$65)</f>
        <v>0</v>
      </c>
      <c r="AS46" s="136">
        <f>SUMIFS(AnnualFinancialData!$L$2:$L$6380,AnnualFinancialData!$B$2:$B$6380,$A46,AnnualFinancialData!$K$2:$K$6380,"59001")</f>
        <v>0</v>
      </c>
      <c r="AT46" s="134">
        <f>IF(ISERROR(IF(AQ46="","",AQ46/VLOOKUP(Occupancy!$B$65,Occupancy!$B$68:$B$79,1)*12/$C46)),"-",IF(AQ46="","",AQ46/VLOOKUP(Occupancy!$B$65,Occupancy!$B$68:$B$79,1)*12/$C46))</f>
        <v>0</v>
      </c>
      <c r="AU46" s="134">
        <f>IF(ISERROR(IF(AR46="","",AR46/VLOOKUP(Occupancy!$B$65,Occupancy!$B$68:$B$79,1)*12/$C46)),"-",IF(AR46="","",AR46/VLOOKUP(Occupancy!$B$65,Occupancy!$B$68:$B$79,1)*12/$C46))</f>
        <v>0</v>
      </c>
      <c r="AV46" s="133">
        <f>SUMIFS(IncomeStatementData!$J$2:$J$415,IncomeStatementData!$B$2:$B$415,$A46,IncomeStatementData!$I$2:$I$415,"66310")+SUMIFS(IncomeStatementData!$J$2:$J$415,IncomeStatementData!$B$2:$B$415,$A46,IncomeStatementData!$I$2:$I$415,"66202")</f>
        <v>0</v>
      </c>
      <c r="AW46" s="132">
        <f>IF(ISERROR(AX46/12*Occupancy!$B$65),"-",AX46/12*Occupancy!$B$65)</f>
        <v>0</v>
      </c>
      <c r="AX46" s="133">
        <f>SUMIFS(AnnualFinancialData!$L$2:$L$6380,AnnualFinancialData!$B$2:$B$6380,$A46,AnnualFinancialData!$K$2:$K$6380,"66310")+SUMIFS(AnnualFinancialData!$L$2:$L$6380,AnnualFinancialData!$B$2:$B$6380,$A46,AnnualFinancialData!$K$2:$K$6380,"66202")</f>
        <v>0</v>
      </c>
      <c r="AY46" s="132">
        <f>IF(ISERROR(IF(AV46="","",AV46/VLOOKUP(Occupancy!$B$65,Occupancy!$B$68:$B$79,1)*12/$C46)),"-",IF(AV46="","",AV46/VLOOKUP(Occupancy!$B$65,Occupancy!$B$68:$B$79,1)*12/$C46))</f>
        <v>0</v>
      </c>
      <c r="AZ46" s="132">
        <f>IF(ISERROR(IF(AW46="","",AW46/VLOOKUP(Occupancy!$B$65,Occupancy!$B$68:$B$79,1)*12/$C46)),"-",IF(AW46="","",AW46/VLOOKUP(Occupancy!$B$65,Occupancy!$B$68:$B$79,1)*12/$C46))</f>
        <v>0</v>
      </c>
      <c r="BA46" s="137" t="str">
        <f t="shared" si="9"/>
        <v>-</v>
      </c>
      <c r="BB46" s="137" t="str">
        <f t="shared" si="10"/>
        <v>-</v>
      </c>
      <c r="BC46" s="137" t="str">
        <f t="shared" si="11"/>
        <v>-</v>
      </c>
      <c r="BD46" s="137" t="str">
        <f t="shared" si="12"/>
        <v>-</v>
      </c>
      <c r="BE46" s="138" t="str">
        <f>IF(ISERROR(IF(BB46="","",BB46/VLOOKUP(Occupancy!$B$65,Occupancy!$B$68:$B$79,1)*12/$C46)),"-",IF(BB46="","",BB46/VLOOKUP(Occupancy!$B$65,Occupancy!$B$68:$B$79,1)*12/$C46))</f>
        <v>-</v>
      </c>
    </row>
    <row r="47" spans="1:57" s="95" customFormat="1" ht="12.75" x14ac:dyDescent="0.2">
      <c r="A47" s="219" t="s">
        <v>84</v>
      </c>
      <c r="B47" s="142" t="str">
        <f>IF(ISERROR(INDEX(ProjectTypeData!$F$2:$F$165,MATCH(Operating!$A47,ProjectTypeData!$B$2:$B$165,0),MATCH(Operating!B$9,ProjectTypeData!$F$1))),"-",INDEX(ProjectTypeData!$F$2:$F$165,MATCH(Operating!$A47,ProjectTypeData!$B$2:$B$165,0),MATCH(Operating!B$9,ProjectTypeData!$F$1)))</f>
        <v>Shelter</v>
      </c>
      <c r="C47" s="126">
        <f>IF(ISERROR(INDEX(ProjectTypeData!$E$2:$E$165,MATCH(Operating!$A47,ProjectTypeData!$B$2:$B$165,0),MATCH(Operating!C$9,ProjectTypeData!$E$1))),"-",INDEX(ProjectTypeData!$E$2:$E$165,MATCH(Operating!$A47,ProjectTypeData!$B$2:$B$165,0),MATCH(Operating!C$9,ProjectTypeData!$E$1)))</f>
        <v>101</v>
      </c>
      <c r="D47" s="127" t="str">
        <f>IF(ISERROR(INDEX(ProjectTypeData!$D$2:$D$165,MATCH(Operating!$A47,ProjectTypeData!$B$2:$B$165,0),MATCH(Operating!D$9,ProjectTypeData!$D$1))),"-",INDEX(ProjectTypeData!$D$2:$D$165,MATCH(Operating!$A47,ProjectTypeData!$B$2:$B$165,0),MATCH(Operating!D$9,ProjectTypeData!$D$1)))</f>
        <v>Operations/Asset Management</v>
      </c>
      <c r="E47" s="115"/>
      <c r="F47" s="128">
        <f>SUMIFS(BalanceSheetData!$J$2:$J$415,BalanceSheetData!$B$2:$B$415,$A47,BalanceSheetData!$I$2:$I$415,"10000")</f>
        <v>0</v>
      </c>
      <c r="G47" s="128">
        <f>SUMIFS(BalanceSheetData!$J$2:$J$415,BalanceSheetData!$B$2:$B$415,$A47,BalanceSheetData!$I$2:$I$415,"10710")</f>
        <v>0</v>
      </c>
      <c r="H47" s="128">
        <f>SUMIFS(BalanceSheetData!$J$2:$J$415,BalanceSheetData!$B$2:$B$415,$A47,BalanceSheetData!$I$2:$I$415,"10700")</f>
        <v>0</v>
      </c>
      <c r="I47" s="129">
        <f>SUMIFS(BalanceSheetData!$J$2:$J$415,BalanceSheetData!$B$2:$B$415,$A47,BalanceSheetData!$I$2:$I$415,"10715")+SUMIFS(BalanceSheetData!$J$2:$J$415,BalanceSheetData!$B$2:$B$415,$A47,BalanceSheetData!$I$2:$I$415,"10720")+SUMIFS(BalanceSheetData!$J$2:$J$415,BalanceSheetData!$B$2:$B$415,$A47,BalanceSheetData!$I$2:$I$415,"19300")</f>
        <v>0</v>
      </c>
      <c r="J47" s="130">
        <f t="shared" si="0"/>
        <v>0</v>
      </c>
      <c r="K47" s="216">
        <f>IF(ISERROR(INDEX(Occupancy!$B$57:$FL$57,1,MATCH(A47,Occupancy!$B$4:$FL$4,0))),"-",INDEX(Occupancy!$B$57:$FL$57,1,MATCH(A47,Occupancy!$B$4:$FL$4,0)))</f>
        <v>0.77743076923076926</v>
      </c>
      <c r="L47" s="216">
        <f>IF(ISERROR(INDEX(Occupancy!$B$17:$FL$17,1,MATCH(A47,Occupancy!$B$4:$FL$4,0))),"-",INDEX(Occupancy!$B$17:$FL$17,1,MATCH(A47,Occupancy!$B$4:$FL$4,0)))</f>
        <v>0.58810000000000007</v>
      </c>
      <c r="M47" s="113"/>
      <c r="N47" s="113"/>
      <c r="O47" s="113"/>
      <c r="P47" s="119"/>
      <c r="Q47" s="131">
        <f>SUMIFS(IncomeStatementData!$J$2:$J$415,IncomeStatementData!$B$2:$B$415,$A47,IncomeStatementData!$I$2:$I$415,"45001")+SUMIFS(IncomeStatementData!$J$2:$J$415,IncomeStatementData!$B$2:$B$415,$A47,IncomeStatementData!$I$2:$I$415,"45100")+SUMIFS(IncomeStatementData!$J$2:$J$415,IncomeStatementData!$B$2:$B$415,$A47,IncomeStatementData!$I$2:$I$415,"49000")+SUMIFS(IncomeStatementData!$J$2:$J$415,IncomeStatementData!$B$2:$B$415,$A47,IncomeStatementData!$I$2:$I$415,"45200")+SUMIFS(IncomeStatementData!$J$2:$J$415,IncomeStatementData!$B$2:$B$415,$A47,IncomeStatementData!$I$2:$I$415,"45400")+SUMIFS(IncomeStatementData!$J$2:$J$415,IncomeStatementData!$B$2:$B$415,$A47,IncomeStatementData!$I$2:$I$415,"45500")+SUMIFS(IncomeStatementData!$J$2:$J$415,IncomeStatementData!$B$2:$B$415,$A47,IncomeStatementData!$I$2:$I$415,"44100")+SUMIFS(IncomeStatementData!$J$2:$J$415,IncomeStatementData!$B$2:$B$415,$A47,IncomeStatementData!$I$2:$I$415,"42200")</f>
        <v>0</v>
      </c>
      <c r="R47" s="132">
        <f>IF(ISERROR(S47/12*Occupancy!$B$65),"-",S47/12*Occupancy!$B$65)</f>
        <v>547664.5</v>
      </c>
      <c r="S47" s="133">
        <f>SUMIFS(AnnualFinancialData!$L$2:$L$6380,AnnualFinancialData!$B$2:$B$6380,$A47,AnnualFinancialData!$K$2:$K$6380,"45001")+SUMIFS(AnnualFinancialData!$L$2:$L$6380,AnnualFinancialData!$B$2:$B$6380,$A47,AnnualFinancialData!$K$2:$K$6380,"45100")+SUMIFS(AnnualFinancialData!$L$2:$L$6380,AnnualFinancialData!$B$2:$B$6380,$A47,AnnualFinancialData!$K$2:$K$6380,"49000")+SUMIFS(AnnualFinancialData!$L$2:$L$6380,AnnualFinancialData!$B$2:$B$6380,$A47,AnnualFinancialData!$K$2:$K$6380,"45200")+SUMIFS(AnnualFinancialData!$L$2:$L$6380,AnnualFinancialData!$B$2:$B$6380,$A47,AnnualFinancialData!$K$2:$K$6380,"45400")+SUMIFS(AnnualFinancialData!$L$2:$L$6380,AnnualFinancialData!$B$2:$B$6380,$A47,AnnualFinancialData!$K$2:$K$6380,"45500")+SUMIFS(AnnualFinancialData!$L$2:$L$6380,AnnualFinancialData!$B$2:$B$6380,$A47,AnnualFinancialData!$K$2:$K$6380,"44100")+SUMIFS(AnnualFinancialData!$L$2:$L$6380,AnnualFinancialData!$B$2:$B$6380,$A47,AnnualFinancialData!$K$2:$K$6380,"42200")</f>
        <v>1095329</v>
      </c>
      <c r="T47" s="132">
        <f>IF(ISERROR(IF(Q47="","",Q47/VLOOKUP(Occupancy!$B$65,Occupancy!$B$68:$B$79,1)*12/$C47)),"-",IF(Q47="","",Q47/VLOOKUP(Occupancy!$B$65,Occupancy!$B$68:$B$79,1)*12/$C47))</f>
        <v>0</v>
      </c>
      <c r="U47" s="132">
        <f>IF(ISERROR(IF(R47="","",R47/VLOOKUP(Occupancy!$B$65,Occupancy!$B$68:$B$79,1)*12/$C47)),"-",IF(R47="","",R47/VLOOKUP(Occupancy!$B$65,Occupancy!$B$68:$B$79,1)*12/$C47))</f>
        <v>10844.841584158416</v>
      </c>
      <c r="V47" s="134" t="str">
        <f>IF(ISERROR(INDEX(IncomeStatementData!$P$2:$P$415,MATCH(A47,IncomeStatementData!$B$2:$B$415,0),)),"-",INDEX(IncomeStatementData!$P$2:$P$415,MATCH(A47,IncomeStatementData!$B$2:$B$415,0),))</f>
        <v>-</v>
      </c>
      <c r="W47" s="134">
        <f>IF(ISERROR(X47/12*Occupancy!$B$65),"-",X47/12*Occupancy!$B$65)</f>
        <v>277588.5</v>
      </c>
      <c r="X47" s="134">
        <f>IF(ISERROR(INDEX(AnnualFinancialData!$R$2:$R$6380,MATCH(A47,AnnualFinancialData!$B$2:$B$6380,0),)),"-",INDEX(AnnualFinancialData!$R$2:$R$6380,MATCH(A47,AnnualFinancialData!$B$2:$B$6380,0),))</f>
        <v>555177</v>
      </c>
      <c r="Y47" s="134" t="str">
        <f>IF(ISERROR(IF(V47="","",V47/VLOOKUP(Occupancy!$B$65,Occupancy!$B$68:$B$79,1)*12/$C47)),"-",IF(V47="","",V47/VLOOKUP(Occupancy!$B$65,Occupancy!$B$68:$B$79,1)*12/$C47))</f>
        <v>-</v>
      </c>
      <c r="Z47" s="134">
        <f>IF(ISERROR(IF(W47="","",W47/VLOOKUP(Occupancy!$B$65,Occupancy!$B$68:$B$79,1)*12/$C47)),"-",IF(W47="","",W47/VLOOKUP(Occupancy!$B$65,Occupancy!$B$68:$B$79,1)*12/$C47))</f>
        <v>5496.8019801980199</v>
      </c>
      <c r="AA47" s="135" t="str">
        <f t="shared" si="1"/>
        <v>-</v>
      </c>
      <c r="AB47" s="132" t="str">
        <f t="shared" si="2"/>
        <v>-</v>
      </c>
      <c r="AC47" s="132">
        <f t="shared" si="3"/>
        <v>270076</v>
      </c>
      <c r="AD47" s="132">
        <f t="shared" si="4"/>
        <v>540152</v>
      </c>
      <c r="AE47" s="132" t="str">
        <f t="shared" si="5"/>
        <v>-</v>
      </c>
      <c r="AF47" s="132">
        <f t="shared" si="6"/>
        <v>5348.0396039603957</v>
      </c>
      <c r="AG47" s="136">
        <f>(SUMIFS(PriorQ4BalanceSheet!$J$2:$J$4968,PriorQ4BalanceSheet!$B$2:$B$4968,$A47,PriorQ4BalanceSheet!$I$2:$I$4968,"28150")-SUMIFS(BalanceSheetData!$J$2:$J$415,BalanceSheetData!$B$2:$B$415,$A47,BalanceSheetData!$I$2:$I$415,"28150"))+(SUMIFS(PriorQ4BalanceSheet!$J$2:$J$4968,PriorQ4BalanceSheet!$B$2:$B$4968,$A47,PriorQ4BalanceSheet!$I$2:$I$4968,"28151")-SUMIFS(BalanceSheetData!$J$2:$J$415,BalanceSheetData!$B$2:$B$415,$A47,BalanceSheetData!$I$2:$I$415,"28151"))+(SUMIFS(PriorQ4BalanceSheet!$J$2:$J$4968,PriorQ4BalanceSheet!$B$2:$B$4968,$A47,PriorQ4BalanceSheet!$I$2:$I$4968,"28152")-SUMIFS(BalanceSheetData!$J$2:$J$415,BalanceSheetData!$B$2:$B$415,$A47,BalanceSheetData!$I$2:$I$415,"28152"))+(SUMIFS(PriorQ4BalanceSheet!$J$2:$J$4968,PriorQ4BalanceSheet!$B$2:$B$4968,$A47,PriorQ4BalanceSheet!$I$2:$I$4968,"28153")-SUMIFS(BalanceSheetData!$J$2:$J$415,BalanceSheetData!$B$2:$B$415,$A47,BalanceSheetData!$I$2:$I$415,"28153"))+(SUMIFS(PriorQ4BalanceSheet!$J$2:$J$4968,PriorQ4BalanceSheet!$B$2:$B$4968,$A47,PriorQ4BalanceSheet!$I$2:$I$4968,"28155")-SUMIFS(BalanceSheetData!$J$2:$J$415,BalanceSheetData!$B$2:$B$415,$A47,BalanceSheetData!$I$2:$I$415,"28155"))+(SUMIFS(PriorQ4BalanceSheet!$J$2:$J$4968,PriorQ4BalanceSheet!$B$2:$B$4968,$A47,PriorQ4BalanceSheet!$I$2:$I$4968,"28156")-SUMIFS(BalanceSheetData!$J$2:$J$415,BalanceSheetData!$B$2:$B$415,$A47,BalanceSheetData!$I$2:$I$415,"28156"))+(SUMIFS(PriorQ4BalanceSheet!$J$2:$J$4968,PriorQ4BalanceSheet!$B$2:$B$4968,$A47,PriorQ4BalanceSheet!$I$2:$I$4968,"28157")-SUMIFS(BalanceSheetData!$J$2:$J$415,BalanceSheetData!$B$2:$B$415,$A47,BalanceSheetData!$I$2:$I$415,"28157"))+(SUMIFS(PriorQ4BalanceSheet!$J$2:$J$4968,PriorQ4BalanceSheet!$B$2:$B$4968,$A47,PriorQ4BalanceSheet!$I$2:$I$4968,"28158")-SUMIFS(BalanceSheetData!$J$2:$J$415,BalanceSheetData!$B$2:$B$415,$A47,BalanceSheetData!$I$2:$I$415,"28158"))+(SUMIFS(PriorQ4BalanceSheet!$J$2:$J$4968,PriorQ4BalanceSheet!$B$2:$B$4968,$A47,PriorQ4BalanceSheet!$I$2:$I$4968,"28200")-SUMIFS(BalanceSheetData!$J$2:$J$415,BalanceSheetData!$B$2:$B$415,$A47,BalanceSheetData!$I$2:$I$415,"28200"))+(SUMIFS(PriorQ4BalanceSheet!$J$2:$J$4968,PriorQ4BalanceSheet!$B$2:$B$4968,$A47,PriorQ4BalanceSheet!$I$2:$I$4968,"28201")-SUMIFS(BalanceSheetData!$J$2:$J$415,BalanceSheetData!$B$2:$B$415,$A47,BalanceSheetData!$I$2:$I$415,"28201"))+SUMIFS(IncomeStatementData!$J$2:$J$415,IncomeStatementData!$B$2:$B$415,$A47,IncomeStatementData!$I$2:$I$415,"62020")+SUMIFS(IncomeStatementData!$J$2:$J$415,IncomeStatementData!$B$2:$B$415,$A47,IncomeStatementData!$I$2:$I$415,"62021")+SUMIFS(IncomeStatementData!$J$2:$J$415,IncomeStatementData!$B$2:$B$415,$A47,IncomeStatementData!$I$2:$I$415,"62022")+SUMIFS(IncomeStatementData!$J$2:$J$415,IncomeStatementData!$B$2:$B$415,$A47,IncomeStatementData!$I$2:$I$415,"62400")</f>
        <v>7463885</v>
      </c>
      <c r="AH47" s="134" t="str">
        <f>IF((ISERROR(INDEX(ECRDCRMustPayDebtData!$E$2:$E47,MATCH(A47,ECRDCRMustPayDebtData!$B$2:$B47,0),)))/12*Occupancy!$B$65,"-",INDEX(ECRDCRMustPayDebtData!$E$2:$E47,MATCH(A47,ECRDCRMustPayDebtData!$B$2:$B47,0),)/12*Occupancy!$B$65)</f>
        <v>-</v>
      </c>
      <c r="AI47" s="136">
        <f>IF(ISERROR(INDEX(AnnualMustPayDebtData!$D$2:$D$75,MATCH(A47,AnnualMustPayDebtData!$E$2:$E$75,0),)),"-",INDEX(AnnualMustPayDebtData!$D$2:$D$75,MATCH(A47,AnnualMustPayDebtData!$E$2:$E$75,0),))</f>
        <v>322605</v>
      </c>
      <c r="AJ47" s="134">
        <f>IF(ISERROR(IF(AG47="","",AG47/VLOOKUP(Occupancy!$B$65,Occupancy!$B$68:$B$79,1)*12/$C47)),"-",IF(AG47="","",AG47/VLOOKUP(Occupancy!$B$65,Occupancy!$B$68:$B$79,1)*12/$C47))</f>
        <v>147799.70297029702</v>
      </c>
      <c r="AK47" s="134" t="str">
        <f>IF(ISERROR(IF(AH47="","",AH47/VLOOKUP(Occupancy!$B$65,Occupancy!$B$68:$B$79,1)*12/$C47)),"-",IF(AH47="","",AH47/VLOOKUP(Occupancy!$B$65,Occupancy!$B$68:$B$79,1)*12/$C47))</f>
        <v>-</v>
      </c>
      <c r="AL47" s="133">
        <f>SUMIFS(PriorQ4BalanceSheet!$J$2:$J$4968,PriorQ4BalanceSheet!$B$2:$B$4968,$A47,PriorQ4BalanceSheet!$I$2:$I$4968,"10710")-SUMIFS(BalanceSheetData!$J$2:$J$415,BalanceSheetData!$B$2:$B$415,$A47,BalanceSheetData!$I$2:$I$415,"10710")</f>
        <v>222874</v>
      </c>
      <c r="AM47" s="132">
        <f>IF(ISERROR(AN47/12*Occupancy!$B$65),"-",AN47/12*Occupancy!$B$65)</f>
        <v>15150</v>
      </c>
      <c r="AN47" s="133">
        <f>IF(ISERROR(INDEX(ReserveData!$B$2:$B$2239,MATCH($A47,ReserveData!$A$2:$A$2250,0),0)),"-",INDEX(ReserveData!$B$2:$B2286,MATCH($A47,ReserveData!$A$2:$A$2250,0),0))</f>
        <v>30300</v>
      </c>
      <c r="AO47" s="132" t="str">
        <f>IF(ISERROR($AK47/$C47),"-",$AK47/$C47)</f>
        <v>-</v>
      </c>
      <c r="AP47" s="132">
        <f>IF(ISERROR($AL47/$C47),"-",$AL47/$C47)</f>
        <v>2206.6732673267325</v>
      </c>
      <c r="AQ47" s="136">
        <f>SUMIFS(IncomeStatementData!$J$2:$J$415,IncomeStatementData!$B$2:$B$415,$A47,IncomeStatementData!$I$2:$I$415,"59001")</f>
        <v>0</v>
      </c>
      <c r="AR47" s="134">
        <f>IF(ISERROR(AS47/12*Occupancy!$B$65),"-",AS47/12*Occupancy!$B$65)</f>
        <v>40603</v>
      </c>
      <c r="AS47" s="136">
        <f>SUMIFS(AnnualFinancialData!$L$2:$L$6380,AnnualFinancialData!$B$2:$B$6380,$A47,AnnualFinancialData!$K$2:$K$6380,"59001")</f>
        <v>81206</v>
      </c>
      <c r="AT47" s="134">
        <f>IF(ISERROR(IF(AQ47="","",AQ47/VLOOKUP(Occupancy!$B$65,Occupancy!$B$68:$B$79,1)*12/$C47)),"-",IF(AQ47="","",AQ47/VLOOKUP(Occupancy!$B$65,Occupancy!$B$68:$B$79,1)*12/$C47))</f>
        <v>0</v>
      </c>
      <c r="AU47" s="134">
        <f>IF(ISERROR(IF(AR47="","",AR47/VLOOKUP(Occupancy!$B$65,Occupancy!$B$68:$B$79,1)*12/$C47)),"-",IF(AR47="","",AR47/VLOOKUP(Occupancy!$B$65,Occupancy!$B$68:$B$79,1)*12/$C47))</f>
        <v>804.01980198019805</v>
      </c>
      <c r="AV47" s="133">
        <f>SUMIFS(IncomeStatementData!$J$2:$J$415,IncomeStatementData!$B$2:$B$415,$A47,IncomeStatementData!$I$2:$I$415,"66310")+SUMIFS(IncomeStatementData!$J$2:$J$415,IncomeStatementData!$B$2:$B$415,$A47,IncomeStatementData!$I$2:$I$415,"66202")</f>
        <v>0</v>
      </c>
      <c r="AW47" s="132">
        <f>IF(ISERROR(AX47/12*Occupancy!$B$65),"-",AX47/12*Occupancy!$B$65)</f>
        <v>0</v>
      </c>
      <c r="AX47" s="133">
        <f>SUMIFS(AnnualFinancialData!$L$2:$L$6380,AnnualFinancialData!$B$2:$B$6380,$A47,AnnualFinancialData!$K$2:$K$6380,"66310")+SUMIFS(AnnualFinancialData!$L$2:$L$6380,AnnualFinancialData!$B$2:$B$6380,$A47,AnnualFinancialData!$K$2:$K$6380,"66202")</f>
        <v>0</v>
      </c>
      <c r="AY47" s="132">
        <f>IF(ISERROR(IF(AV47="","",AV47/VLOOKUP(Occupancy!$B$65,Occupancy!$B$68:$B$79,1)*12/$C47)),"-",IF(AV47="","",AV47/VLOOKUP(Occupancy!$B$65,Occupancy!$B$68:$B$79,1)*12/$C47))</f>
        <v>0</v>
      </c>
      <c r="AZ47" s="132">
        <f>IF(ISERROR(IF(AW47="","",AW47/VLOOKUP(Occupancy!$B$65,Occupancy!$B$68:$B$79,1)*12/$C47)),"-",IF(AW47="","",AW47/VLOOKUP(Occupancy!$B$65,Occupancy!$B$68:$B$79,1)*12/$C47))</f>
        <v>0</v>
      </c>
      <c r="BA47" s="137" t="str">
        <f t="shared" si="9"/>
        <v>-</v>
      </c>
      <c r="BB47" s="137" t="str">
        <f t="shared" si="10"/>
        <v>-</v>
      </c>
      <c r="BC47" s="137">
        <f t="shared" si="11"/>
        <v>106041</v>
      </c>
      <c r="BD47" s="137" t="str">
        <f t="shared" si="12"/>
        <v>-</v>
      </c>
      <c r="BE47" s="138" t="str">
        <f>IF(ISERROR(IF(BB47="","",BB47/VLOOKUP(Occupancy!$B$65,Occupancy!$B$68:$B$79,1)*12/$C47)),"-",IF(BB47="","",BB47/VLOOKUP(Occupancy!$B$65,Occupancy!$B$68:$B$79,1)*12/$C47))</f>
        <v>-</v>
      </c>
    </row>
    <row r="48" spans="1:57" s="95" customFormat="1" ht="12.75" x14ac:dyDescent="0.2">
      <c r="A48" s="219" t="s">
        <v>239</v>
      </c>
      <c r="B48" s="142" t="str">
        <f>IF(ISERROR(INDEX(ProjectTypeData!$F$2:$F$165,MATCH(Operating!$A48,ProjectTypeData!$B$2:$B$165,0),MATCH(Operating!B$9,ProjectTypeData!$F$1))),"-",INDEX(ProjectTypeData!$F$2:$F$165,MATCH(Operating!$A48,ProjectTypeData!$B$2:$B$165,0),MATCH(Operating!B$9,ProjectTypeData!$F$1)))</f>
        <v>Shelter</v>
      </c>
      <c r="C48" s="126">
        <f>IF(ISERROR(INDEX(ProjectTypeData!$E$2:$E$165,MATCH(Operating!$A48,ProjectTypeData!$B$2:$B$165,0),MATCH(Operating!C$9,ProjectTypeData!$E$1))),"-",INDEX(ProjectTypeData!$E$2:$E$165,MATCH(Operating!$A48,ProjectTypeData!$B$2:$B$165,0),MATCH(Operating!C$9,ProjectTypeData!$E$1)))</f>
        <v>90</v>
      </c>
      <c r="D48" s="127" t="str">
        <f>IF(ISERROR(INDEX(ProjectTypeData!$D$2:$D$165,MATCH(Operating!$A48,ProjectTypeData!$B$2:$B$165,0),MATCH(Operating!D$9,ProjectTypeData!$D$1))),"-",INDEX(ProjectTypeData!$D$2:$D$165,MATCH(Operating!$A48,ProjectTypeData!$B$2:$B$165,0),MATCH(Operating!D$9,ProjectTypeData!$D$1)))</f>
        <v>Operations/Asset Management</v>
      </c>
      <c r="E48" s="115"/>
      <c r="F48" s="128">
        <f>SUMIFS(BalanceSheetData!$J$2:$J$415,BalanceSheetData!$B$2:$B$415,$A48,BalanceSheetData!$I$2:$I$415,"10000")</f>
        <v>0</v>
      </c>
      <c r="G48" s="128">
        <f>SUMIFS(BalanceSheetData!$J$2:$J$415,BalanceSheetData!$B$2:$B$415,$A48,BalanceSheetData!$I$2:$I$415,"10710")</f>
        <v>0</v>
      </c>
      <c r="H48" s="128">
        <f>SUMIFS(BalanceSheetData!$J$2:$J$415,BalanceSheetData!$B$2:$B$415,$A48,BalanceSheetData!$I$2:$I$415,"10700")</f>
        <v>0</v>
      </c>
      <c r="I48" s="129">
        <f>SUMIFS(BalanceSheetData!$J$2:$J$415,BalanceSheetData!$B$2:$B$415,$A48,BalanceSheetData!$I$2:$I$415,"10715")+SUMIFS(BalanceSheetData!$J$2:$J$415,BalanceSheetData!$B$2:$B$415,$A48,BalanceSheetData!$I$2:$I$415,"10720")+SUMIFS(BalanceSheetData!$J$2:$J$415,BalanceSheetData!$B$2:$B$415,$A48,BalanceSheetData!$I$2:$I$415,"19300")</f>
        <v>0</v>
      </c>
      <c r="J48" s="130">
        <f t="shared" si="0"/>
        <v>0</v>
      </c>
      <c r="K48" s="216">
        <f>IF(ISERROR(INDEX(Occupancy!$B$57:$FL$57,1,MATCH(A48,Occupancy!$B$4:$FL$4,0))),"-",INDEX(Occupancy!$B$57:$FL$57,1,MATCH(A48,Occupancy!$B$4:$FL$4,0)))</f>
        <v>0.75229999999999986</v>
      </c>
      <c r="L48" s="216">
        <f>IF(ISERROR(INDEX(Occupancy!$B$17:$FL$17,1,MATCH(A48,Occupancy!$B$4:$FL$4,0))),"-",INDEX(Occupancy!$B$17:$FL$17,1,MATCH(A48,Occupancy!$B$4:$FL$4,0)))</f>
        <v>0.56879999999999997</v>
      </c>
      <c r="M48" s="113"/>
      <c r="N48" s="113"/>
      <c r="O48" s="113"/>
      <c r="P48" s="119"/>
      <c r="Q48" s="131">
        <f>SUMIFS(IncomeStatementData!$J$2:$J$415,IncomeStatementData!$B$2:$B$415,$A48,IncomeStatementData!$I$2:$I$415,"45001")+SUMIFS(IncomeStatementData!$J$2:$J$415,IncomeStatementData!$B$2:$B$415,$A48,IncomeStatementData!$I$2:$I$415,"45100")+SUMIFS(IncomeStatementData!$J$2:$J$415,IncomeStatementData!$B$2:$B$415,$A48,IncomeStatementData!$I$2:$I$415,"49000")+SUMIFS(IncomeStatementData!$J$2:$J$415,IncomeStatementData!$B$2:$B$415,$A48,IncomeStatementData!$I$2:$I$415,"45200")+SUMIFS(IncomeStatementData!$J$2:$J$415,IncomeStatementData!$B$2:$B$415,$A48,IncomeStatementData!$I$2:$I$415,"45400")+SUMIFS(IncomeStatementData!$J$2:$J$415,IncomeStatementData!$B$2:$B$415,$A48,IncomeStatementData!$I$2:$I$415,"45500")+SUMIFS(IncomeStatementData!$J$2:$J$415,IncomeStatementData!$B$2:$B$415,$A48,IncomeStatementData!$I$2:$I$415,"44100")+SUMIFS(IncomeStatementData!$J$2:$J$415,IncomeStatementData!$B$2:$B$415,$A48,IncomeStatementData!$I$2:$I$415,"42200")</f>
        <v>0</v>
      </c>
      <c r="R48" s="132">
        <f>IF(ISERROR(S48/12*Occupancy!$B$65),"-",S48/12*Occupancy!$B$65)</f>
        <v>498163.5</v>
      </c>
      <c r="S48" s="133">
        <f>SUMIFS(AnnualFinancialData!$L$2:$L$6380,AnnualFinancialData!$B$2:$B$6380,$A48,AnnualFinancialData!$K$2:$K$6380,"45001")+SUMIFS(AnnualFinancialData!$L$2:$L$6380,AnnualFinancialData!$B$2:$B$6380,$A48,AnnualFinancialData!$K$2:$K$6380,"45100")+SUMIFS(AnnualFinancialData!$L$2:$L$6380,AnnualFinancialData!$B$2:$B$6380,$A48,AnnualFinancialData!$K$2:$K$6380,"49000")+SUMIFS(AnnualFinancialData!$L$2:$L$6380,AnnualFinancialData!$B$2:$B$6380,$A48,AnnualFinancialData!$K$2:$K$6380,"45200")+SUMIFS(AnnualFinancialData!$L$2:$L$6380,AnnualFinancialData!$B$2:$B$6380,$A48,AnnualFinancialData!$K$2:$K$6380,"45400")+SUMIFS(AnnualFinancialData!$L$2:$L$6380,AnnualFinancialData!$B$2:$B$6380,$A48,AnnualFinancialData!$K$2:$K$6380,"45500")+SUMIFS(AnnualFinancialData!$L$2:$L$6380,AnnualFinancialData!$B$2:$B$6380,$A48,AnnualFinancialData!$K$2:$K$6380,"44100")+SUMIFS(AnnualFinancialData!$L$2:$L$6380,AnnualFinancialData!$B$2:$B$6380,$A48,AnnualFinancialData!$K$2:$K$6380,"42200")</f>
        <v>996327</v>
      </c>
      <c r="T48" s="132">
        <f>IF(ISERROR(IF(Q48="","",Q48/VLOOKUP(Occupancy!$B$65,Occupancy!$B$68:$B$79,1)*12/$C48)),"-",IF(Q48="","",Q48/VLOOKUP(Occupancy!$B$65,Occupancy!$B$68:$B$79,1)*12/$C48))</f>
        <v>0</v>
      </c>
      <c r="U48" s="132">
        <f>IF(ISERROR(IF(R48="","",R48/VLOOKUP(Occupancy!$B$65,Occupancy!$B$68:$B$79,1)*12/$C48)),"-",IF(R48="","",R48/VLOOKUP(Occupancy!$B$65,Occupancy!$B$68:$B$79,1)*12/$C48))</f>
        <v>11070.3</v>
      </c>
      <c r="V48" s="134" t="str">
        <f>IF(ISERROR(INDEX(IncomeStatementData!$P$2:$P$415,MATCH(A48,IncomeStatementData!$B$2:$B$415,0),)),"-",INDEX(IncomeStatementData!$P$2:$P$415,MATCH(A48,IncomeStatementData!$B$2:$B$415,0),))</f>
        <v>-</v>
      </c>
      <c r="W48" s="134">
        <f>IF(ISERROR(X48/12*Occupancy!$B$65),"-",X48/12*Occupancy!$B$65)</f>
        <v>253339.5</v>
      </c>
      <c r="X48" s="134">
        <f>IF(ISERROR(INDEX(AnnualFinancialData!$R$2:$R$6380,MATCH(A48,AnnualFinancialData!$B$2:$B$6380,0),)),"-",INDEX(AnnualFinancialData!$R$2:$R$6380,MATCH(A48,AnnualFinancialData!$B$2:$B$6380,0),))</f>
        <v>506679</v>
      </c>
      <c r="Y48" s="134" t="str">
        <f>IF(ISERROR(IF(V48="","",V48/VLOOKUP(Occupancy!$B$65,Occupancy!$B$68:$B$79,1)*12/$C48)),"-",IF(V48="","",V48/VLOOKUP(Occupancy!$B$65,Occupancy!$B$68:$B$79,1)*12/$C48))</f>
        <v>-</v>
      </c>
      <c r="Z48" s="134">
        <f>IF(ISERROR(IF(W48="","",W48/VLOOKUP(Occupancy!$B$65,Occupancy!$B$68:$B$79,1)*12/$C48)),"-",IF(W48="","",W48/VLOOKUP(Occupancy!$B$65,Occupancy!$B$68:$B$79,1)*12/$C48))</f>
        <v>5629.7666666666664</v>
      </c>
      <c r="AA48" s="135" t="str">
        <f t="shared" si="1"/>
        <v>-</v>
      </c>
      <c r="AB48" s="132" t="str">
        <f t="shared" si="2"/>
        <v>-</v>
      </c>
      <c r="AC48" s="132">
        <f t="shared" si="3"/>
        <v>244824</v>
      </c>
      <c r="AD48" s="132">
        <f t="shared" si="4"/>
        <v>489648</v>
      </c>
      <c r="AE48" s="132" t="str">
        <f t="shared" si="5"/>
        <v>-</v>
      </c>
      <c r="AF48" s="132">
        <f t="shared" si="6"/>
        <v>5440.5333333333328</v>
      </c>
      <c r="AG48" s="136">
        <f>(SUMIFS(PriorQ4BalanceSheet!$J$2:$J$4968,PriorQ4BalanceSheet!$B$2:$B$4968,$A48,PriorQ4BalanceSheet!$I$2:$I$4968,"28150")-SUMIFS(BalanceSheetData!$J$2:$J$415,BalanceSheetData!$B$2:$B$415,$A48,BalanceSheetData!$I$2:$I$415,"28150"))+(SUMIFS(PriorQ4BalanceSheet!$J$2:$J$4968,PriorQ4BalanceSheet!$B$2:$B$4968,$A48,PriorQ4BalanceSheet!$I$2:$I$4968,"28151")-SUMIFS(BalanceSheetData!$J$2:$J$415,BalanceSheetData!$B$2:$B$415,$A48,BalanceSheetData!$I$2:$I$415,"28151"))+(SUMIFS(PriorQ4BalanceSheet!$J$2:$J$4968,PriorQ4BalanceSheet!$B$2:$B$4968,$A48,PriorQ4BalanceSheet!$I$2:$I$4968,"28152")-SUMIFS(BalanceSheetData!$J$2:$J$415,BalanceSheetData!$B$2:$B$415,$A48,BalanceSheetData!$I$2:$I$415,"28152"))+(SUMIFS(PriorQ4BalanceSheet!$J$2:$J$4968,PriorQ4BalanceSheet!$B$2:$B$4968,$A48,PriorQ4BalanceSheet!$I$2:$I$4968,"28153")-SUMIFS(BalanceSheetData!$J$2:$J$415,BalanceSheetData!$B$2:$B$415,$A48,BalanceSheetData!$I$2:$I$415,"28153"))+(SUMIFS(PriorQ4BalanceSheet!$J$2:$J$4968,PriorQ4BalanceSheet!$B$2:$B$4968,$A48,PriorQ4BalanceSheet!$I$2:$I$4968,"28155")-SUMIFS(BalanceSheetData!$J$2:$J$415,BalanceSheetData!$B$2:$B$415,$A48,BalanceSheetData!$I$2:$I$415,"28155"))+(SUMIFS(PriorQ4BalanceSheet!$J$2:$J$4968,PriorQ4BalanceSheet!$B$2:$B$4968,$A48,PriorQ4BalanceSheet!$I$2:$I$4968,"28156")-SUMIFS(BalanceSheetData!$J$2:$J$415,BalanceSheetData!$B$2:$B$415,$A48,BalanceSheetData!$I$2:$I$415,"28156"))+(SUMIFS(PriorQ4BalanceSheet!$J$2:$J$4968,PriorQ4BalanceSheet!$B$2:$B$4968,$A48,PriorQ4BalanceSheet!$I$2:$I$4968,"28157")-SUMIFS(BalanceSheetData!$J$2:$J$415,BalanceSheetData!$B$2:$B$415,$A48,BalanceSheetData!$I$2:$I$415,"28157"))+(SUMIFS(PriorQ4BalanceSheet!$J$2:$J$4968,PriorQ4BalanceSheet!$B$2:$B$4968,$A48,PriorQ4BalanceSheet!$I$2:$I$4968,"28158")-SUMIFS(BalanceSheetData!$J$2:$J$415,BalanceSheetData!$B$2:$B$415,$A48,BalanceSheetData!$I$2:$I$415,"28158"))+(SUMIFS(PriorQ4BalanceSheet!$J$2:$J$4968,PriorQ4BalanceSheet!$B$2:$B$4968,$A48,PriorQ4BalanceSheet!$I$2:$I$4968,"28200")-SUMIFS(BalanceSheetData!$J$2:$J$415,BalanceSheetData!$B$2:$B$415,$A48,BalanceSheetData!$I$2:$I$415,"28200"))+(SUMIFS(PriorQ4BalanceSheet!$J$2:$J$4968,PriorQ4BalanceSheet!$B$2:$B$4968,$A48,PriorQ4BalanceSheet!$I$2:$I$4968,"28201")-SUMIFS(BalanceSheetData!$J$2:$J$415,BalanceSheetData!$B$2:$B$415,$A48,BalanceSheetData!$I$2:$I$415,"28201"))+SUMIFS(IncomeStatementData!$J$2:$J$415,IncomeStatementData!$B$2:$B$415,$A48,IncomeStatementData!$I$2:$I$415,"62020")+SUMIFS(IncomeStatementData!$J$2:$J$415,IncomeStatementData!$B$2:$B$415,$A48,IncomeStatementData!$I$2:$I$415,"62021")+SUMIFS(IncomeStatementData!$J$2:$J$415,IncomeStatementData!$B$2:$B$415,$A48,IncomeStatementData!$I$2:$I$415,"62022")+SUMIFS(IncomeStatementData!$J$2:$J$415,IncomeStatementData!$B$2:$B$415,$A48,IncomeStatementData!$I$2:$I$415,"62400")</f>
        <v>4657541</v>
      </c>
      <c r="AH48" s="134" t="str">
        <f>IF((ISERROR(INDEX(ECRDCRMustPayDebtData!$E$2:$E48,MATCH(A48,ECRDCRMustPayDebtData!$B$2:$B48,0),)))/12*Occupancy!$B$65,"-",INDEX(ECRDCRMustPayDebtData!$E$2:$E48,MATCH(A48,ECRDCRMustPayDebtData!$B$2:$B48,0),)/12*Occupancy!$B$65)</f>
        <v>-</v>
      </c>
      <c r="AI48" s="136">
        <f>IF(ISERROR(INDEX(AnnualMustPayDebtData!$D$2:$D$75,MATCH(A48,AnnualMustPayDebtData!$E$2:$E$75,0),)),"-",INDEX(AnnualMustPayDebtData!$D$2:$D$75,MATCH(A48,AnnualMustPayDebtData!$E$2:$E$75,0),))</f>
        <v>238173</v>
      </c>
      <c r="AJ48" s="134">
        <f>IF(ISERROR(IF(AG48="","",AG48/VLOOKUP(Occupancy!$B$65,Occupancy!$B$68:$B$79,1)*12/$C48)),"-",IF(AG48="","",AG48/VLOOKUP(Occupancy!$B$65,Occupancy!$B$68:$B$79,1)*12/$C48))</f>
        <v>103500.91111111111</v>
      </c>
      <c r="AK48" s="134" t="str">
        <f>IF(ISERROR(IF(AH48="","",AH48/VLOOKUP(Occupancy!$B$65,Occupancy!$B$68:$B$79,1)*12/$C48)),"-",IF(AH48="","",AH48/VLOOKUP(Occupancy!$B$65,Occupancy!$B$68:$B$79,1)*12/$C48))</f>
        <v>-</v>
      </c>
      <c r="AL48" s="133">
        <f>SUMIFS(PriorQ4BalanceSheet!$J$2:$J$4968,PriorQ4BalanceSheet!$B$2:$B$4968,$A48,PriorQ4BalanceSheet!$I$2:$I$4968,"10710")-SUMIFS(BalanceSheetData!$J$2:$J$415,BalanceSheetData!$B$2:$B$415,$A48,BalanceSheetData!$I$2:$I$415,"10710")</f>
        <v>173653</v>
      </c>
      <c r="AM48" s="132">
        <f>IF(ISERROR(AN48/12*Occupancy!$B$65),"-",AN48/12*Occupancy!$B$65)</f>
        <v>11242.5</v>
      </c>
      <c r="AN48" s="133">
        <f>IF(ISERROR(INDEX(ReserveData!$B$2:$B$2239,MATCH($A48,ReserveData!$A$2:$A$2250,0),0)),"-",INDEX(ReserveData!$B$2:$B2287,MATCH($A48,ReserveData!$A$2:$A$2250,0),0))</f>
        <v>22485</v>
      </c>
      <c r="AO48" s="132" t="str">
        <f t="shared" si="7"/>
        <v>-</v>
      </c>
      <c r="AP48" s="132">
        <f t="shared" si="8"/>
        <v>1929.4777777777779</v>
      </c>
      <c r="AQ48" s="136">
        <f>SUMIFS(IncomeStatementData!$J$2:$J$415,IncomeStatementData!$B$2:$B$415,$A48,IncomeStatementData!$I$2:$I$415,"59001")</f>
        <v>0</v>
      </c>
      <c r="AR48" s="134">
        <f>IF(ISERROR(AS48/12*Occupancy!$B$65),"-",AS48/12*Occupancy!$B$65)</f>
        <v>26890.5</v>
      </c>
      <c r="AS48" s="136">
        <f>SUMIFS(AnnualFinancialData!$L$2:$L$6380,AnnualFinancialData!$B$2:$B$6380,$A48,AnnualFinancialData!$K$2:$K$6380,"59001")</f>
        <v>53781</v>
      </c>
      <c r="AT48" s="134">
        <f>IF(ISERROR(IF(AQ48="","",AQ48/VLOOKUP(Occupancy!$B$65,Occupancy!$B$68:$B$79,1)*12/$C48)),"-",IF(AQ48="","",AQ48/VLOOKUP(Occupancy!$B$65,Occupancy!$B$68:$B$79,1)*12/$C48))</f>
        <v>0</v>
      </c>
      <c r="AU48" s="134">
        <f>IF(ISERROR(IF(AR48="","",AR48/VLOOKUP(Occupancy!$B$65,Occupancy!$B$68:$B$79,1)*12/$C48)),"-",IF(AR48="","",AR48/VLOOKUP(Occupancy!$B$65,Occupancy!$B$68:$B$79,1)*12/$C48))</f>
        <v>597.56666666666672</v>
      </c>
      <c r="AV48" s="133">
        <f>SUMIFS(IncomeStatementData!$J$2:$J$415,IncomeStatementData!$B$2:$B$415,$A48,IncomeStatementData!$I$2:$I$415,"66310")+SUMIFS(IncomeStatementData!$J$2:$J$415,IncomeStatementData!$B$2:$B$415,$A48,IncomeStatementData!$I$2:$I$415,"66202")</f>
        <v>0</v>
      </c>
      <c r="AW48" s="132">
        <f>IF(ISERROR(AX48/12*Occupancy!$B$65),"-",AX48/12*Occupancy!$B$65)</f>
        <v>1814.5</v>
      </c>
      <c r="AX48" s="133">
        <f>SUMIFS(AnnualFinancialData!$L$2:$L$6380,AnnualFinancialData!$B$2:$B$6380,$A48,AnnualFinancialData!$K$2:$K$6380,"66310")+SUMIFS(AnnualFinancialData!$L$2:$L$6380,AnnualFinancialData!$B$2:$B$6380,$A48,AnnualFinancialData!$K$2:$K$6380,"66202")</f>
        <v>3629</v>
      </c>
      <c r="AY48" s="132">
        <f>IF(ISERROR(IF(AV48="","",AV48/VLOOKUP(Occupancy!$B$65,Occupancy!$B$68:$B$79,1)*12/$C48)),"-",IF(AV48="","",AV48/VLOOKUP(Occupancy!$B$65,Occupancy!$B$68:$B$79,1)*12/$C48))</f>
        <v>0</v>
      </c>
      <c r="AZ48" s="132">
        <f>IF(ISERROR(IF(AW48="","",AW48/VLOOKUP(Occupancy!$B$65,Occupancy!$B$68:$B$79,1)*12/$C48)),"-",IF(AW48="","",AW48/VLOOKUP(Occupancy!$B$65,Occupancy!$B$68:$B$79,1)*12/$C48))</f>
        <v>40.322222222222223</v>
      </c>
      <c r="BA48" s="137" t="str">
        <f t="shared" si="9"/>
        <v>-</v>
      </c>
      <c r="BB48" s="137" t="str">
        <f t="shared" si="10"/>
        <v>-</v>
      </c>
      <c r="BC48" s="137">
        <f t="shared" si="11"/>
        <v>171580</v>
      </c>
      <c r="BD48" s="137" t="str">
        <f t="shared" si="12"/>
        <v>-</v>
      </c>
      <c r="BE48" s="138" t="str">
        <f>IF(ISERROR(IF(BB48="","",BB48/VLOOKUP(Occupancy!$B$65,Occupancy!$B$68:$B$79,1)*12/$C48)),"-",IF(BB48="","",BB48/VLOOKUP(Occupancy!$B$65,Occupancy!$B$68:$B$79,1)*12/$C48))</f>
        <v>-</v>
      </c>
    </row>
    <row r="49" spans="1:57" s="95" customFormat="1" ht="12.75" x14ac:dyDescent="0.2">
      <c r="A49" s="219" t="s">
        <v>241</v>
      </c>
      <c r="B49" s="142" t="str">
        <f>IF(ISERROR(INDEX(ProjectTypeData!$F$2:$F$165,MATCH(Operating!$A49,ProjectTypeData!$B$2:$B$165,0),MATCH(Operating!B$9,ProjectTypeData!$F$1))),"-",INDEX(ProjectTypeData!$F$2:$F$165,MATCH(Operating!$A49,ProjectTypeData!$B$2:$B$165,0),MATCH(Operating!B$9,ProjectTypeData!$F$1)))</f>
        <v>Shelter</v>
      </c>
      <c r="C49" s="126">
        <f>IF(ISERROR(INDEX(ProjectTypeData!$E$2:$E$165,MATCH(Operating!$A49,ProjectTypeData!$B$2:$B$165,0),MATCH(Operating!C$9,ProjectTypeData!$E$1))),"-",INDEX(ProjectTypeData!$E$2:$E$165,MATCH(Operating!$A49,ProjectTypeData!$B$2:$B$165,0),MATCH(Operating!C$9,ProjectTypeData!$E$1)))</f>
        <v>80</v>
      </c>
      <c r="D49" s="127" t="str">
        <f>IF(ISERROR(INDEX(ProjectTypeData!$D$2:$D$165,MATCH(Operating!$A49,ProjectTypeData!$B$2:$B$165,0),MATCH(Operating!D$9,ProjectTypeData!$D$1))),"-",INDEX(ProjectTypeData!$D$2:$D$165,MATCH(Operating!$A49,ProjectTypeData!$B$2:$B$165,0),MATCH(Operating!D$9,ProjectTypeData!$D$1)))</f>
        <v>Operations/Asset Management</v>
      </c>
      <c r="E49" s="115"/>
      <c r="F49" s="128">
        <f>SUMIFS(BalanceSheetData!$J$2:$J$415,BalanceSheetData!$B$2:$B$415,$A49,BalanceSheetData!$I$2:$I$415,"10000")</f>
        <v>0</v>
      </c>
      <c r="G49" s="128">
        <f>SUMIFS(BalanceSheetData!$J$2:$J$415,BalanceSheetData!$B$2:$B$415,$A49,BalanceSheetData!$I$2:$I$415,"10710")</f>
        <v>0</v>
      </c>
      <c r="H49" s="128">
        <f>SUMIFS(BalanceSheetData!$J$2:$J$415,BalanceSheetData!$B$2:$B$415,$A49,BalanceSheetData!$I$2:$I$415,"10700")</f>
        <v>0</v>
      </c>
      <c r="I49" s="129">
        <f>SUMIFS(BalanceSheetData!$J$2:$J$415,BalanceSheetData!$B$2:$B$415,$A49,BalanceSheetData!$I$2:$I$415,"10715")+SUMIFS(BalanceSheetData!$J$2:$J$415,BalanceSheetData!$B$2:$B$415,$A49,BalanceSheetData!$I$2:$I$415,"10720")+SUMIFS(BalanceSheetData!$J$2:$J$415,BalanceSheetData!$B$2:$B$415,$A49,BalanceSheetData!$I$2:$I$415,"19300")</f>
        <v>0</v>
      </c>
      <c r="J49" s="130">
        <f t="shared" si="0"/>
        <v>0</v>
      </c>
      <c r="K49" s="216">
        <f>IF(ISERROR(INDEX(Occupancy!$B$57:$FL$57,1,MATCH(A49,Occupancy!$B$4:$FL$4,0))),"-",INDEX(Occupancy!$B$57:$FL$57,1,MATCH(A49,Occupancy!$B$4:$FL$4,0)))</f>
        <v>0.79683076923076923</v>
      </c>
      <c r="L49" s="216">
        <f>IF(ISERROR(INDEX(Occupancy!$B$17:$FL$17,1,MATCH(A49,Occupancy!$B$4:$FL$4,0))),"-",INDEX(Occupancy!$B$17:$FL$17,1,MATCH(A49,Occupancy!$B$4:$FL$4,0)))</f>
        <v>0.60270000000000001</v>
      </c>
      <c r="M49" s="113"/>
      <c r="N49" s="113"/>
      <c r="O49" s="113"/>
      <c r="P49" s="119"/>
      <c r="Q49" s="131">
        <f>SUMIFS(IncomeStatementData!$J$2:$J$415,IncomeStatementData!$B$2:$B$415,$A49,IncomeStatementData!$I$2:$I$415,"45001")+SUMIFS(IncomeStatementData!$J$2:$J$415,IncomeStatementData!$B$2:$B$415,$A49,IncomeStatementData!$I$2:$I$415,"45100")+SUMIFS(IncomeStatementData!$J$2:$J$415,IncomeStatementData!$B$2:$B$415,$A49,IncomeStatementData!$I$2:$I$415,"49000")+SUMIFS(IncomeStatementData!$J$2:$J$415,IncomeStatementData!$B$2:$B$415,$A49,IncomeStatementData!$I$2:$I$415,"45200")+SUMIFS(IncomeStatementData!$J$2:$J$415,IncomeStatementData!$B$2:$B$415,$A49,IncomeStatementData!$I$2:$I$415,"45400")+SUMIFS(IncomeStatementData!$J$2:$J$415,IncomeStatementData!$B$2:$B$415,$A49,IncomeStatementData!$I$2:$I$415,"45500")+SUMIFS(IncomeStatementData!$J$2:$J$415,IncomeStatementData!$B$2:$B$415,$A49,IncomeStatementData!$I$2:$I$415,"44100")+SUMIFS(IncomeStatementData!$J$2:$J$415,IncomeStatementData!$B$2:$B$415,$A49,IncomeStatementData!$I$2:$I$415,"42200")</f>
        <v>0</v>
      </c>
      <c r="R49" s="132">
        <f>IF(ISERROR(S49/12*Occupancy!$B$65),"-",S49/12*Occupancy!$B$65)</f>
        <v>320116</v>
      </c>
      <c r="S49" s="133">
        <f>SUMIFS(AnnualFinancialData!$L$2:$L$6380,AnnualFinancialData!$B$2:$B$6380,$A49,AnnualFinancialData!$K$2:$K$6380,"45001")+SUMIFS(AnnualFinancialData!$L$2:$L$6380,AnnualFinancialData!$B$2:$B$6380,$A49,AnnualFinancialData!$K$2:$K$6380,"45100")+SUMIFS(AnnualFinancialData!$L$2:$L$6380,AnnualFinancialData!$B$2:$B$6380,$A49,AnnualFinancialData!$K$2:$K$6380,"49000")+SUMIFS(AnnualFinancialData!$L$2:$L$6380,AnnualFinancialData!$B$2:$B$6380,$A49,AnnualFinancialData!$K$2:$K$6380,"45200")+SUMIFS(AnnualFinancialData!$L$2:$L$6380,AnnualFinancialData!$B$2:$B$6380,$A49,AnnualFinancialData!$K$2:$K$6380,"45400")+SUMIFS(AnnualFinancialData!$L$2:$L$6380,AnnualFinancialData!$B$2:$B$6380,$A49,AnnualFinancialData!$K$2:$K$6380,"45500")+SUMIFS(AnnualFinancialData!$L$2:$L$6380,AnnualFinancialData!$B$2:$B$6380,$A49,AnnualFinancialData!$K$2:$K$6380,"44100")+SUMIFS(AnnualFinancialData!$L$2:$L$6380,AnnualFinancialData!$B$2:$B$6380,$A49,AnnualFinancialData!$K$2:$K$6380,"42200")</f>
        <v>640232</v>
      </c>
      <c r="T49" s="132">
        <f>IF(ISERROR(IF(Q49="","",Q49/VLOOKUP(Occupancy!$B$65,Occupancy!$B$68:$B$79,1)*12/$C49)),"-",IF(Q49="","",Q49/VLOOKUP(Occupancy!$B$65,Occupancy!$B$68:$B$79,1)*12/$C49))</f>
        <v>0</v>
      </c>
      <c r="U49" s="132">
        <f>IF(ISERROR(IF(R49="","",R49/VLOOKUP(Occupancy!$B$65,Occupancy!$B$68:$B$79,1)*12/$C49)),"-",IF(R49="","",R49/VLOOKUP(Occupancy!$B$65,Occupancy!$B$68:$B$79,1)*12/$C49))</f>
        <v>8002.9</v>
      </c>
      <c r="V49" s="134" t="str">
        <f>IF(ISERROR(INDEX(IncomeStatementData!$P$2:$P$415,MATCH(A49,IncomeStatementData!$B$2:$B$415,0),)),"-",INDEX(IncomeStatementData!$P$2:$P$415,MATCH(A49,IncomeStatementData!$B$2:$B$415,0),))</f>
        <v>-</v>
      </c>
      <c r="W49" s="134">
        <f>IF(ISERROR(X49/12*Occupancy!$B$65),"-",X49/12*Occupancy!$B$65)</f>
        <v>225664.5</v>
      </c>
      <c r="X49" s="134">
        <f>IF(ISERROR(INDEX(AnnualFinancialData!$R$2:$R$6380,MATCH(A49,AnnualFinancialData!$B$2:$B$6380,0),)),"-",INDEX(AnnualFinancialData!$R$2:$R$6380,MATCH(A49,AnnualFinancialData!$B$2:$B$6380,0),))</f>
        <v>451329</v>
      </c>
      <c r="Y49" s="134" t="str">
        <f>IF(ISERROR(IF(V49="","",V49/VLOOKUP(Occupancy!$B$65,Occupancy!$B$68:$B$79,1)*12/$C49)),"-",IF(V49="","",V49/VLOOKUP(Occupancy!$B$65,Occupancy!$B$68:$B$79,1)*12/$C49))</f>
        <v>-</v>
      </c>
      <c r="Z49" s="134">
        <f>IF(ISERROR(IF(W49="","",W49/VLOOKUP(Occupancy!$B$65,Occupancy!$B$68:$B$79,1)*12/$C49)),"-",IF(W49="","",W49/VLOOKUP(Occupancy!$B$65,Occupancy!$B$68:$B$79,1)*12/$C49))</f>
        <v>5641.6125000000002</v>
      </c>
      <c r="AA49" s="135" t="str">
        <f t="shared" si="1"/>
        <v>-</v>
      </c>
      <c r="AB49" s="132" t="str">
        <f t="shared" si="2"/>
        <v>-</v>
      </c>
      <c r="AC49" s="132">
        <f t="shared" si="3"/>
        <v>94451.5</v>
      </c>
      <c r="AD49" s="132">
        <f t="shared" si="4"/>
        <v>188903</v>
      </c>
      <c r="AE49" s="132" t="str">
        <f t="shared" si="5"/>
        <v>-</v>
      </c>
      <c r="AF49" s="132">
        <f t="shared" si="6"/>
        <v>2361.2874999999995</v>
      </c>
      <c r="AG49" s="136">
        <f>(SUMIFS(PriorQ4BalanceSheet!$J$2:$J$4968,PriorQ4BalanceSheet!$B$2:$B$4968,$A49,PriorQ4BalanceSheet!$I$2:$I$4968,"28150")-SUMIFS(BalanceSheetData!$J$2:$J$415,BalanceSheetData!$B$2:$B$415,$A49,BalanceSheetData!$I$2:$I$415,"28150"))+(SUMIFS(PriorQ4BalanceSheet!$J$2:$J$4968,PriorQ4BalanceSheet!$B$2:$B$4968,$A49,PriorQ4BalanceSheet!$I$2:$I$4968,"28151")-SUMIFS(BalanceSheetData!$J$2:$J$415,BalanceSheetData!$B$2:$B$415,$A49,BalanceSheetData!$I$2:$I$415,"28151"))+(SUMIFS(PriorQ4BalanceSheet!$J$2:$J$4968,PriorQ4BalanceSheet!$B$2:$B$4968,$A49,PriorQ4BalanceSheet!$I$2:$I$4968,"28152")-SUMIFS(BalanceSheetData!$J$2:$J$415,BalanceSheetData!$B$2:$B$415,$A49,BalanceSheetData!$I$2:$I$415,"28152"))+(SUMIFS(PriorQ4BalanceSheet!$J$2:$J$4968,PriorQ4BalanceSheet!$B$2:$B$4968,$A49,PriorQ4BalanceSheet!$I$2:$I$4968,"28153")-SUMIFS(BalanceSheetData!$J$2:$J$415,BalanceSheetData!$B$2:$B$415,$A49,BalanceSheetData!$I$2:$I$415,"28153"))+(SUMIFS(PriorQ4BalanceSheet!$J$2:$J$4968,PriorQ4BalanceSheet!$B$2:$B$4968,$A49,PriorQ4BalanceSheet!$I$2:$I$4968,"28155")-SUMIFS(BalanceSheetData!$J$2:$J$415,BalanceSheetData!$B$2:$B$415,$A49,BalanceSheetData!$I$2:$I$415,"28155"))+(SUMIFS(PriorQ4BalanceSheet!$J$2:$J$4968,PriorQ4BalanceSheet!$B$2:$B$4968,$A49,PriorQ4BalanceSheet!$I$2:$I$4968,"28156")-SUMIFS(BalanceSheetData!$J$2:$J$415,BalanceSheetData!$B$2:$B$415,$A49,BalanceSheetData!$I$2:$I$415,"28156"))+(SUMIFS(PriorQ4BalanceSheet!$J$2:$J$4968,PriorQ4BalanceSheet!$B$2:$B$4968,$A49,PriorQ4BalanceSheet!$I$2:$I$4968,"28157")-SUMIFS(BalanceSheetData!$J$2:$J$415,BalanceSheetData!$B$2:$B$415,$A49,BalanceSheetData!$I$2:$I$415,"28157"))+(SUMIFS(PriorQ4BalanceSheet!$J$2:$J$4968,PriorQ4BalanceSheet!$B$2:$B$4968,$A49,PriorQ4BalanceSheet!$I$2:$I$4968,"28158")-SUMIFS(BalanceSheetData!$J$2:$J$415,BalanceSheetData!$B$2:$B$415,$A49,BalanceSheetData!$I$2:$I$415,"28158"))+(SUMIFS(PriorQ4BalanceSheet!$J$2:$J$4968,PriorQ4BalanceSheet!$B$2:$B$4968,$A49,PriorQ4BalanceSheet!$I$2:$I$4968,"28200")-SUMIFS(BalanceSheetData!$J$2:$J$415,BalanceSheetData!$B$2:$B$415,$A49,BalanceSheetData!$I$2:$I$415,"28200"))+(SUMIFS(PriorQ4BalanceSheet!$J$2:$J$4968,PriorQ4BalanceSheet!$B$2:$B$4968,$A49,PriorQ4BalanceSheet!$I$2:$I$4968,"28201")-SUMIFS(BalanceSheetData!$J$2:$J$415,BalanceSheetData!$B$2:$B$415,$A49,BalanceSheetData!$I$2:$I$415,"28201"))+SUMIFS(IncomeStatementData!$J$2:$J$415,IncomeStatementData!$B$2:$B$415,$A49,IncomeStatementData!$I$2:$I$415,"62020")+SUMIFS(IncomeStatementData!$J$2:$J$415,IncomeStatementData!$B$2:$B$415,$A49,IncomeStatementData!$I$2:$I$415,"62021")+SUMIFS(IncomeStatementData!$J$2:$J$415,IncomeStatementData!$B$2:$B$415,$A49,IncomeStatementData!$I$2:$I$415,"62022")+SUMIFS(IncomeStatementData!$J$2:$J$415,IncomeStatementData!$B$2:$B$415,$A49,IncomeStatementData!$I$2:$I$415,"62400")</f>
        <v>3316380</v>
      </c>
      <c r="AH49" s="134" t="str">
        <f>IF((ISERROR(INDEX(ECRDCRMustPayDebtData!$E$2:$E49,MATCH(A49,ECRDCRMustPayDebtData!$B$2:$B49,0),)))/12*Occupancy!$B$65,"-",INDEX(ECRDCRMustPayDebtData!$E$2:$E49,MATCH(A49,ECRDCRMustPayDebtData!$B$2:$B49,0),)/12*Occupancy!$B$65)</f>
        <v>-</v>
      </c>
      <c r="AI49" s="136">
        <f>IF(ISERROR(INDEX(AnnualMustPayDebtData!$D$2:$D$75,MATCH(A49,AnnualMustPayDebtData!$E$2:$E$75,0),)),"-",INDEX(AnnualMustPayDebtData!$D$2:$D$75,MATCH(A49,AnnualMustPayDebtData!$E$2:$E$75,0),))</f>
        <v>65844</v>
      </c>
      <c r="AJ49" s="134">
        <f>IF(ISERROR(IF(AG49="","",AG49/VLOOKUP(Occupancy!$B$65,Occupancy!$B$68:$B$79,1)*12/$C49)),"-",IF(AG49="","",AG49/VLOOKUP(Occupancy!$B$65,Occupancy!$B$68:$B$79,1)*12/$C49))</f>
        <v>82909.5</v>
      </c>
      <c r="AK49" s="134" t="str">
        <f>IF(ISERROR(IF(AH49="","",AH49/VLOOKUP(Occupancy!$B$65,Occupancy!$B$68:$B$79,1)*12/$C49)),"-",IF(AH49="","",AH49/VLOOKUP(Occupancy!$B$65,Occupancy!$B$68:$B$79,1)*12/$C49))</f>
        <v>-</v>
      </c>
      <c r="AL49" s="133">
        <f>SUMIFS(PriorQ4BalanceSheet!$J$2:$J$4968,PriorQ4BalanceSheet!$B$2:$B$4968,$A49,PriorQ4BalanceSheet!$I$2:$I$4968,"10710")-SUMIFS(BalanceSheetData!$J$2:$J$415,BalanceSheetData!$B$2:$B$415,$A49,BalanceSheetData!$I$2:$I$415,"10710")</f>
        <v>342294</v>
      </c>
      <c r="AM49" s="132">
        <f>IF(ISERROR(AN49/12*Occupancy!$B$65),"-",AN49/12*Occupancy!$B$65)</f>
        <v>11880</v>
      </c>
      <c r="AN49" s="133">
        <f>IF(ISERROR(INDEX(ReserveData!$B$2:$B$2239,MATCH($A49,ReserveData!$A$2:$A$2250,0),0)),"-",INDEX(ReserveData!$B$2:$B2288,MATCH($A49,ReserveData!$A$2:$A$2250,0),0))</f>
        <v>23760</v>
      </c>
      <c r="AO49" s="132" t="str">
        <f t="shared" si="7"/>
        <v>-</v>
      </c>
      <c r="AP49" s="132">
        <f t="shared" si="8"/>
        <v>4278.6750000000002</v>
      </c>
      <c r="AQ49" s="136">
        <f>SUMIFS(IncomeStatementData!$J$2:$J$415,IncomeStatementData!$B$2:$B$415,$A49,IncomeStatementData!$I$2:$I$415,"59001")</f>
        <v>0</v>
      </c>
      <c r="AR49" s="134">
        <f>IF(ISERROR(AS49/12*Occupancy!$B$65),"-",AS49/12*Occupancy!$B$65)</f>
        <v>34142.5</v>
      </c>
      <c r="AS49" s="136">
        <f>SUMIFS(AnnualFinancialData!$L$2:$L$6380,AnnualFinancialData!$B$2:$B$6380,$A49,AnnualFinancialData!$K$2:$K$6380,"59001")</f>
        <v>68285</v>
      </c>
      <c r="AT49" s="134">
        <f>IF(ISERROR(IF(AQ49="","",AQ49/VLOOKUP(Occupancy!$B$65,Occupancy!$B$68:$B$79,1)*12/$C49)),"-",IF(AQ49="","",AQ49/VLOOKUP(Occupancy!$B$65,Occupancy!$B$68:$B$79,1)*12/$C49))</f>
        <v>0</v>
      </c>
      <c r="AU49" s="134">
        <f>IF(ISERROR(IF(AR49="","",AR49/VLOOKUP(Occupancy!$B$65,Occupancy!$B$68:$B$79,1)*12/$C49)),"-",IF(AR49="","",AR49/VLOOKUP(Occupancy!$B$65,Occupancy!$B$68:$B$79,1)*12/$C49))</f>
        <v>853.5625</v>
      </c>
      <c r="AV49" s="133">
        <f>SUMIFS(IncomeStatementData!$J$2:$J$415,IncomeStatementData!$B$2:$B$415,$A49,IncomeStatementData!$I$2:$I$415,"66310")+SUMIFS(IncomeStatementData!$J$2:$J$415,IncomeStatementData!$B$2:$B$415,$A49,IncomeStatementData!$I$2:$I$415,"66202")</f>
        <v>0</v>
      </c>
      <c r="AW49" s="132">
        <f>IF(ISERROR(AX49/12*Occupancy!$B$65),"-",AX49/12*Occupancy!$B$65)</f>
        <v>0</v>
      </c>
      <c r="AX49" s="133">
        <f>SUMIFS(AnnualFinancialData!$L$2:$L$6380,AnnualFinancialData!$B$2:$B$6380,$A49,AnnualFinancialData!$K$2:$K$6380,"66310")+SUMIFS(AnnualFinancialData!$L$2:$L$6380,AnnualFinancialData!$B$2:$B$6380,$A49,AnnualFinancialData!$K$2:$K$6380,"66202")</f>
        <v>0</v>
      </c>
      <c r="AY49" s="132">
        <f>IF(ISERROR(IF(AV49="","",AV49/VLOOKUP(Occupancy!$B$65,Occupancy!$B$68:$B$79,1)*12/$C49)),"-",IF(AV49="","",AV49/VLOOKUP(Occupancy!$B$65,Occupancy!$B$68:$B$79,1)*12/$C49))</f>
        <v>0</v>
      </c>
      <c r="AZ49" s="132">
        <f>IF(ISERROR(IF(AW49="","",AW49/VLOOKUP(Occupancy!$B$65,Occupancy!$B$68:$B$79,1)*12/$C49)),"-",IF(AW49="","",AW49/VLOOKUP(Occupancy!$B$65,Occupancy!$B$68:$B$79,1)*12/$C49))</f>
        <v>0</v>
      </c>
      <c r="BA49" s="137" t="str">
        <f t="shared" si="9"/>
        <v>-</v>
      </c>
      <c r="BB49" s="137" t="str">
        <f t="shared" si="10"/>
        <v>-</v>
      </c>
      <c r="BC49" s="137">
        <f t="shared" si="11"/>
        <v>31014</v>
      </c>
      <c r="BD49" s="137" t="str">
        <f t="shared" si="12"/>
        <v>-</v>
      </c>
      <c r="BE49" s="138" t="str">
        <f>IF(ISERROR(IF(BB49="","",BB49/VLOOKUP(Occupancy!$B$65,Occupancy!$B$68:$B$79,1)*12/$C49)),"-",IF(BB49="","",BB49/VLOOKUP(Occupancy!$B$65,Occupancy!$B$68:$B$79,1)*12/$C49))</f>
        <v>-</v>
      </c>
    </row>
    <row r="50" spans="1:57" s="95" customFormat="1" ht="12.75" x14ac:dyDescent="0.2">
      <c r="A50" s="219" t="s">
        <v>243</v>
      </c>
      <c r="B50" s="142" t="str">
        <f>IF(ISERROR(INDEX(ProjectTypeData!$F$2:$F$165,MATCH(Operating!$A50,ProjectTypeData!$B$2:$B$165,0),MATCH(Operating!B$9,ProjectTypeData!$F$1))),"-",INDEX(ProjectTypeData!$F$2:$F$165,MATCH(Operating!$A50,ProjectTypeData!$B$2:$B$165,0),MATCH(Operating!B$9,ProjectTypeData!$F$1)))</f>
        <v>Shelter</v>
      </c>
      <c r="C50" s="126">
        <f>IF(ISERROR(INDEX(ProjectTypeData!$E$2:$E$165,MATCH(Operating!$A50,ProjectTypeData!$B$2:$B$165,0),MATCH(Operating!C$9,ProjectTypeData!$E$1))),"-",INDEX(ProjectTypeData!$E$2:$E$165,MATCH(Operating!$A50,ProjectTypeData!$B$2:$B$165,0),MATCH(Operating!C$9,ProjectTypeData!$E$1)))</f>
        <v>64</v>
      </c>
      <c r="D50" s="127" t="str">
        <f>IF(ISERROR(INDEX(ProjectTypeData!$D$2:$D$165,MATCH(Operating!$A50,ProjectTypeData!$B$2:$B$165,0),MATCH(Operating!D$9,ProjectTypeData!$D$1))),"-",INDEX(ProjectTypeData!$D$2:$D$165,MATCH(Operating!$A50,ProjectTypeData!$B$2:$B$165,0),MATCH(Operating!D$9,ProjectTypeData!$D$1)))</f>
        <v>Operations/Asset Management</v>
      </c>
      <c r="E50" s="115"/>
      <c r="F50" s="128">
        <f>SUMIFS(BalanceSheetData!$J$2:$J$415,BalanceSheetData!$B$2:$B$415,$A50,BalanceSheetData!$I$2:$I$415,"10000")</f>
        <v>0</v>
      </c>
      <c r="G50" s="128">
        <f>SUMIFS(BalanceSheetData!$J$2:$J$415,BalanceSheetData!$B$2:$B$415,$A50,BalanceSheetData!$I$2:$I$415,"10710")</f>
        <v>0</v>
      </c>
      <c r="H50" s="128">
        <f>SUMIFS(BalanceSheetData!$J$2:$J$415,BalanceSheetData!$B$2:$B$415,$A50,BalanceSheetData!$I$2:$I$415,"10700")</f>
        <v>0</v>
      </c>
      <c r="I50" s="129">
        <f>SUMIFS(BalanceSheetData!$J$2:$J$415,BalanceSheetData!$B$2:$B$415,$A50,BalanceSheetData!$I$2:$I$415,"10715")+SUMIFS(BalanceSheetData!$J$2:$J$415,BalanceSheetData!$B$2:$B$415,$A50,BalanceSheetData!$I$2:$I$415,"10720")+SUMIFS(BalanceSheetData!$J$2:$J$415,BalanceSheetData!$B$2:$B$415,$A50,BalanceSheetData!$I$2:$I$415,"19300")</f>
        <v>0</v>
      </c>
      <c r="J50" s="130">
        <f t="shared" si="0"/>
        <v>0</v>
      </c>
      <c r="K50" s="216">
        <f>IF(ISERROR(INDEX(Occupancy!$B$57:$FL$57,1,MATCH(A50,Occupancy!$B$4:$FL$4,0))),"-",INDEX(Occupancy!$B$57:$FL$57,1,MATCH(A50,Occupancy!$B$4:$FL$4,0)))</f>
        <v>0.80766153846153843</v>
      </c>
      <c r="L50" s="216">
        <f>IF(ISERROR(INDEX(Occupancy!$B$17:$FL$17,1,MATCH(A50,Occupancy!$B$4:$FL$4,0))),"-",INDEX(Occupancy!$B$17:$FL$17,1,MATCH(A50,Occupancy!$B$4:$FL$4,0)))</f>
        <v>0.61080000000000001</v>
      </c>
      <c r="M50" s="113"/>
      <c r="N50" s="113"/>
      <c r="O50" s="113"/>
      <c r="P50" s="119"/>
      <c r="Q50" s="131">
        <f>SUMIFS(IncomeStatementData!$J$2:$J$415,IncomeStatementData!$B$2:$B$415,$A50,IncomeStatementData!$I$2:$I$415,"45001")+SUMIFS(IncomeStatementData!$J$2:$J$415,IncomeStatementData!$B$2:$B$415,$A50,IncomeStatementData!$I$2:$I$415,"45100")+SUMIFS(IncomeStatementData!$J$2:$J$415,IncomeStatementData!$B$2:$B$415,$A50,IncomeStatementData!$I$2:$I$415,"49000")+SUMIFS(IncomeStatementData!$J$2:$J$415,IncomeStatementData!$B$2:$B$415,$A50,IncomeStatementData!$I$2:$I$415,"45200")+SUMIFS(IncomeStatementData!$J$2:$J$415,IncomeStatementData!$B$2:$B$415,$A50,IncomeStatementData!$I$2:$I$415,"45400")+SUMIFS(IncomeStatementData!$J$2:$J$415,IncomeStatementData!$B$2:$B$415,$A50,IncomeStatementData!$I$2:$I$415,"45500")+SUMIFS(IncomeStatementData!$J$2:$J$415,IncomeStatementData!$B$2:$B$415,$A50,IncomeStatementData!$I$2:$I$415,"44100")+SUMIFS(IncomeStatementData!$J$2:$J$415,IncomeStatementData!$B$2:$B$415,$A50,IncomeStatementData!$I$2:$I$415,"42200")</f>
        <v>0</v>
      </c>
      <c r="R50" s="132">
        <f>IF(ISERROR(S50/12*Occupancy!$B$65),"-",S50/12*Occupancy!$B$65)</f>
        <v>267419.5</v>
      </c>
      <c r="S50" s="133">
        <f>SUMIFS(AnnualFinancialData!$L$2:$L$6380,AnnualFinancialData!$B$2:$B$6380,$A50,AnnualFinancialData!$K$2:$K$6380,"45001")+SUMIFS(AnnualFinancialData!$L$2:$L$6380,AnnualFinancialData!$B$2:$B$6380,$A50,AnnualFinancialData!$K$2:$K$6380,"45100")+SUMIFS(AnnualFinancialData!$L$2:$L$6380,AnnualFinancialData!$B$2:$B$6380,$A50,AnnualFinancialData!$K$2:$K$6380,"49000")+SUMIFS(AnnualFinancialData!$L$2:$L$6380,AnnualFinancialData!$B$2:$B$6380,$A50,AnnualFinancialData!$K$2:$K$6380,"45200")+SUMIFS(AnnualFinancialData!$L$2:$L$6380,AnnualFinancialData!$B$2:$B$6380,$A50,AnnualFinancialData!$K$2:$K$6380,"45400")+SUMIFS(AnnualFinancialData!$L$2:$L$6380,AnnualFinancialData!$B$2:$B$6380,$A50,AnnualFinancialData!$K$2:$K$6380,"45500")+SUMIFS(AnnualFinancialData!$L$2:$L$6380,AnnualFinancialData!$B$2:$B$6380,$A50,AnnualFinancialData!$K$2:$K$6380,"44100")+SUMIFS(AnnualFinancialData!$L$2:$L$6380,AnnualFinancialData!$B$2:$B$6380,$A50,AnnualFinancialData!$K$2:$K$6380,"42200")</f>
        <v>534839</v>
      </c>
      <c r="T50" s="132">
        <f>IF(ISERROR(IF(Q50="","",Q50/VLOOKUP(Occupancy!$B$65,Occupancy!$B$68:$B$79,1)*12/$C50)),"-",IF(Q50="","",Q50/VLOOKUP(Occupancy!$B$65,Occupancy!$B$68:$B$79,1)*12/$C50))</f>
        <v>0</v>
      </c>
      <c r="U50" s="132">
        <f>IF(ISERROR(IF(R50="","",R50/VLOOKUP(Occupancy!$B$65,Occupancy!$B$68:$B$79,1)*12/$C50)),"-",IF(R50="","",R50/VLOOKUP(Occupancy!$B$65,Occupancy!$B$68:$B$79,1)*12/$C50))</f>
        <v>8356.859375</v>
      </c>
      <c r="V50" s="134" t="str">
        <f>IF(ISERROR(INDEX(IncomeStatementData!$P$2:$P$415,MATCH(A50,IncomeStatementData!$B$2:$B$415,0),)),"-",INDEX(IncomeStatementData!$P$2:$P$415,MATCH(A50,IncomeStatementData!$B$2:$B$415,0),))</f>
        <v>-</v>
      </c>
      <c r="W50" s="134">
        <f>IF(ISERROR(X50/12*Occupancy!$B$65),"-",X50/12*Occupancy!$B$65)</f>
        <v>189981.5</v>
      </c>
      <c r="X50" s="134">
        <f>IF(ISERROR(INDEX(AnnualFinancialData!$R$2:$R$6380,MATCH(A50,AnnualFinancialData!$B$2:$B$6380,0),)),"-",INDEX(AnnualFinancialData!$R$2:$R$6380,MATCH(A50,AnnualFinancialData!$B$2:$B$6380,0),))</f>
        <v>379963</v>
      </c>
      <c r="Y50" s="134" t="str">
        <f>IF(ISERROR(IF(V50="","",V50/VLOOKUP(Occupancy!$B$65,Occupancy!$B$68:$B$79,1)*12/$C50)),"-",IF(V50="","",V50/VLOOKUP(Occupancy!$B$65,Occupancy!$B$68:$B$79,1)*12/$C50))</f>
        <v>-</v>
      </c>
      <c r="Z50" s="134">
        <f>IF(ISERROR(IF(W50="","",W50/VLOOKUP(Occupancy!$B$65,Occupancy!$B$68:$B$79,1)*12/$C50)),"-",IF(W50="","",W50/VLOOKUP(Occupancy!$B$65,Occupancy!$B$68:$B$79,1)*12/$C50))</f>
        <v>5936.921875</v>
      </c>
      <c r="AA50" s="135" t="str">
        <f t="shared" si="1"/>
        <v>-</v>
      </c>
      <c r="AB50" s="132" t="str">
        <f t="shared" si="2"/>
        <v>-</v>
      </c>
      <c r="AC50" s="132">
        <f t="shared" si="3"/>
        <v>77438</v>
      </c>
      <c r="AD50" s="132">
        <f t="shared" si="4"/>
        <v>154876</v>
      </c>
      <c r="AE50" s="132" t="str">
        <f t="shared" si="5"/>
        <v>-</v>
      </c>
      <c r="AF50" s="132">
        <f t="shared" si="6"/>
        <v>2419.9375</v>
      </c>
      <c r="AG50" s="136">
        <f>(SUMIFS(PriorQ4BalanceSheet!$J$2:$J$4968,PriorQ4BalanceSheet!$B$2:$B$4968,$A50,PriorQ4BalanceSheet!$I$2:$I$4968,"28150")-SUMIFS(BalanceSheetData!$J$2:$J$415,BalanceSheetData!$B$2:$B$415,$A50,BalanceSheetData!$I$2:$I$415,"28150"))+(SUMIFS(PriorQ4BalanceSheet!$J$2:$J$4968,PriorQ4BalanceSheet!$B$2:$B$4968,$A50,PriorQ4BalanceSheet!$I$2:$I$4968,"28151")-SUMIFS(BalanceSheetData!$J$2:$J$415,BalanceSheetData!$B$2:$B$415,$A50,BalanceSheetData!$I$2:$I$415,"28151"))+(SUMIFS(PriorQ4BalanceSheet!$J$2:$J$4968,PriorQ4BalanceSheet!$B$2:$B$4968,$A50,PriorQ4BalanceSheet!$I$2:$I$4968,"28152")-SUMIFS(BalanceSheetData!$J$2:$J$415,BalanceSheetData!$B$2:$B$415,$A50,BalanceSheetData!$I$2:$I$415,"28152"))+(SUMIFS(PriorQ4BalanceSheet!$J$2:$J$4968,PriorQ4BalanceSheet!$B$2:$B$4968,$A50,PriorQ4BalanceSheet!$I$2:$I$4968,"28153")-SUMIFS(BalanceSheetData!$J$2:$J$415,BalanceSheetData!$B$2:$B$415,$A50,BalanceSheetData!$I$2:$I$415,"28153"))+(SUMIFS(PriorQ4BalanceSheet!$J$2:$J$4968,PriorQ4BalanceSheet!$B$2:$B$4968,$A50,PriorQ4BalanceSheet!$I$2:$I$4968,"28155")-SUMIFS(BalanceSheetData!$J$2:$J$415,BalanceSheetData!$B$2:$B$415,$A50,BalanceSheetData!$I$2:$I$415,"28155"))+(SUMIFS(PriorQ4BalanceSheet!$J$2:$J$4968,PriorQ4BalanceSheet!$B$2:$B$4968,$A50,PriorQ4BalanceSheet!$I$2:$I$4968,"28156")-SUMIFS(BalanceSheetData!$J$2:$J$415,BalanceSheetData!$B$2:$B$415,$A50,BalanceSheetData!$I$2:$I$415,"28156"))+(SUMIFS(PriorQ4BalanceSheet!$J$2:$J$4968,PriorQ4BalanceSheet!$B$2:$B$4968,$A50,PriorQ4BalanceSheet!$I$2:$I$4968,"28157")-SUMIFS(BalanceSheetData!$J$2:$J$415,BalanceSheetData!$B$2:$B$415,$A50,BalanceSheetData!$I$2:$I$415,"28157"))+(SUMIFS(PriorQ4BalanceSheet!$J$2:$J$4968,PriorQ4BalanceSheet!$B$2:$B$4968,$A50,PriorQ4BalanceSheet!$I$2:$I$4968,"28158")-SUMIFS(BalanceSheetData!$J$2:$J$415,BalanceSheetData!$B$2:$B$415,$A50,BalanceSheetData!$I$2:$I$415,"28158"))+(SUMIFS(PriorQ4BalanceSheet!$J$2:$J$4968,PriorQ4BalanceSheet!$B$2:$B$4968,$A50,PriorQ4BalanceSheet!$I$2:$I$4968,"28200")-SUMIFS(BalanceSheetData!$J$2:$J$415,BalanceSheetData!$B$2:$B$415,$A50,BalanceSheetData!$I$2:$I$415,"28200"))+(SUMIFS(PriorQ4BalanceSheet!$J$2:$J$4968,PriorQ4BalanceSheet!$B$2:$B$4968,$A50,PriorQ4BalanceSheet!$I$2:$I$4968,"28201")-SUMIFS(BalanceSheetData!$J$2:$J$415,BalanceSheetData!$B$2:$B$415,$A50,BalanceSheetData!$I$2:$I$415,"28201"))+SUMIFS(IncomeStatementData!$J$2:$J$415,IncomeStatementData!$B$2:$B$415,$A50,IncomeStatementData!$I$2:$I$415,"62020")+SUMIFS(IncomeStatementData!$J$2:$J$415,IncomeStatementData!$B$2:$B$415,$A50,IncomeStatementData!$I$2:$I$415,"62021")+SUMIFS(IncomeStatementData!$J$2:$J$415,IncomeStatementData!$B$2:$B$415,$A50,IncomeStatementData!$I$2:$I$415,"62022")+SUMIFS(IncomeStatementData!$J$2:$J$415,IncomeStatementData!$B$2:$B$415,$A50,IncomeStatementData!$I$2:$I$415,"62400")</f>
        <v>2618500</v>
      </c>
      <c r="AH50" s="134" t="str">
        <f>IF((ISERROR(INDEX(ECRDCRMustPayDebtData!$E$2:$E50,MATCH(A50,ECRDCRMustPayDebtData!$B$2:$B50,0),)))/12*Occupancy!$B$65,"-",INDEX(ECRDCRMustPayDebtData!$E$2:$E50,MATCH(A50,ECRDCRMustPayDebtData!$B$2:$B50,0),)/12*Occupancy!$B$65)</f>
        <v>-</v>
      </c>
      <c r="AI50" s="136">
        <f>IF(ISERROR(INDEX(AnnualMustPayDebtData!$D$2:$D$75,MATCH(A50,AnnualMustPayDebtData!$E$2:$E$75,0),)),"-",INDEX(AnnualMustPayDebtData!$D$2:$D$75,MATCH(A50,AnnualMustPayDebtData!$E$2:$E$75,0),))</f>
        <v>50352</v>
      </c>
      <c r="AJ50" s="134">
        <f>IF(ISERROR(IF(AG50="","",AG50/VLOOKUP(Occupancy!$B$65,Occupancy!$B$68:$B$79,1)*12/$C50)),"-",IF(AG50="","",AG50/VLOOKUP(Occupancy!$B$65,Occupancy!$B$68:$B$79,1)*12/$C50))</f>
        <v>81828.125</v>
      </c>
      <c r="AK50" s="134" t="str">
        <f>IF(ISERROR(IF(AH50="","",AH50/VLOOKUP(Occupancy!$B$65,Occupancy!$B$68:$B$79,1)*12/$C50)),"-",IF(AH50="","",AH50/VLOOKUP(Occupancy!$B$65,Occupancy!$B$68:$B$79,1)*12/$C50))</f>
        <v>-</v>
      </c>
      <c r="AL50" s="133">
        <f>SUMIFS(PriorQ4BalanceSheet!$J$2:$J$4968,PriorQ4BalanceSheet!$B$2:$B$4968,$A50,PriorQ4BalanceSheet!$I$2:$I$4968,"10710")-SUMIFS(BalanceSheetData!$J$2:$J$415,BalanceSheetData!$B$2:$B$415,$A50,BalanceSheetData!$I$2:$I$415,"10710")</f>
        <v>227524</v>
      </c>
      <c r="AM50" s="132">
        <f>IF(ISERROR(AN50/12*Occupancy!$B$65),"-",AN50/12*Occupancy!$B$65)</f>
        <v>10014</v>
      </c>
      <c r="AN50" s="133">
        <f>IF(ISERROR(INDEX(ReserveData!$B$2:$B$2239,MATCH($A50,ReserveData!$A$2:$A$2250,0),0)),"-",INDEX(ReserveData!$B$2:$B2289,MATCH($A50,ReserveData!$A$2:$A$2250,0),0))</f>
        <v>20028</v>
      </c>
      <c r="AO50" s="132" t="str">
        <f t="shared" si="7"/>
        <v>-</v>
      </c>
      <c r="AP50" s="132">
        <f t="shared" si="8"/>
        <v>3555.0625</v>
      </c>
      <c r="AQ50" s="136">
        <f>SUMIFS(IncomeStatementData!$J$2:$J$415,IncomeStatementData!$B$2:$B$415,$A50,IncomeStatementData!$I$2:$I$415,"59001")</f>
        <v>0</v>
      </c>
      <c r="AR50" s="134">
        <f>IF(ISERROR(AS50/12*Occupancy!$B$65),"-",AS50/12*Occupancy!$B$65)</f>
        <v>37575</v>
      </c>
      <c r="AS50" s="136">
        <f>SUMIFS(AnnualFinancialData!$L$2:$L$6380,AnnualFinancialData!$B$2:$B$6380,$A50,AnnualFinancialData!$K$2:$K$6380,"59001")</f>
        <v>75150</v>
      </c>
      <c r="AT50" s="134">
        <f>IF(ISERROR(IF(AQ50="","",AQ50/VLOOKUP(Occupancy!$B$65,Occupancy!$B$68:$B$79,1)*12/$C50)),"-",IF(AQ50="","",AQ50/VLOOKUP(Occupancy!$B$65,Occupancy!$B$68:$B$79,1)*12/$C50))</f>
        <v>0</v>
      </c>
      <c r="AU50" s="134">
        <f>IF(ISERROR(IF(AR50="","",AR50/VLOOKUP(Occupancy!$B$65,Occupancy!$B$68:$B$79,1)*12/$C50)),"-",IF(AR50="","",AR50/VLOOKUP(Occupancy!$B$65,Occupancy!$B$68:$B$79,1)*12/$C50))</f>
        <v>1174.21875</v>
      </c>
      <c r="AV50" s="133">
        <f>SUMIFS(IncomeStatementData!$J$2:$J$415,IncomeStatementData!$B$2:$B$415,$A50,IncomeStatementData!$I$2:$I$415,"66310")+SUMIFS(IncomeStatementData!$J$2:$J$415,IncomeStatementData!$B$2:$B$415,$A50,IncomeStatementData!$I$2:$I$415,"66202")</f>
        <v>0</v>
      </c>
      <c r="AW50" s="132">
        <f>IF(ISERROR(AX50/12*Occupancy!$B$65),"-",AX50/12*Occupancy!$B$65)</f>
        <v>0</v>
      </c>
      <c r="AX50" s="133">
        <f>SUMIFS(AnnualFinancialData!$L$2:$L$6380,AnnualFinancialData!$B$2:$B$6380,$A50,AnnualFinancialData!$K$2:$K$6380,"66310")+SUMIFS(AnnualFinancialData!$L$2:$L$6380,AnnualFinancialData!$B$2:$B$6380,$A50,AnnualFinancialData!$K$2:$K$6380,"66202")</f>
        <v>0</v>
      </c>
      <c r="AY50" s="132">
        <f>IF(ISERROR(IF(AV50="","",AV50/VLOOKUP(Occupancy!$B$65,Occupancy!$B$68:$B$79,1)*12/$C50)),"-",IF(AV50="","",AV50/VLOOKUP(Occupancy!$B$65,Occupancy!$B$68:$B$79,1)*12/$C50))</f>
        <v>0</v>
      </c>
      <c r="AZ50" s="132">
        <f>IF(ISERROR(IF(AW50="","",AW50/VLOOKUP(Occupancy!$B$65,Occupancy!$B$68:$B$79,1)*12/$C50)),"-",IF(AW50="","",AW50/VLOOKUP(Occupancy!$B$65,Occupancy!$B$68:$B$79,1)*12/$C50))</f>
        <v>0</v>
      </c>
      <c r="BA50" s="137" t="str">
        <f t="shared" si="9"/>
        <v>-</v>
      </c>
      <c r="BB50" s="137" t="str">
        <f t="shared" si="10"/>
        <v>-</v>
      </c>
      <c r="BC50" s="137">
        <f t="shared" si="11"/>
        <v>9346</v>
      </c>
      <c r="BD50" s="137" t="str">
        <f t="shared" si="12"/>
        <v>-</v>
      </c>
      <c r="BE50" s="138" t="str">
        <f>IF(ISERROR(IF(BB50="","",BB50/VLOOKUP(Occupancy!$B$65,Occupancy!$B$68:$B$79,1)*12/$C50)),"-",IF(BB50="","",BB50/VLOOKUP(Occupancy!$B$65,Occupancy!$B$68:$B$79,1)*12/$C50))</f>
        <v>-</v>
      </c>
    </row>
    <row r="51" spans="1:57" s="95" customFormat="1" ht="12.75" x14ac:dyDescent="0.2">
      <c r="A51" s="219" t="s">
        <v>245</v>
      </c>
      <c r="B51" s="142" t="str">
        <f>IF(ISERROR(INDEX(ProjectTypeData!$F$2:$F$165,MATCH(Operating!$A51,ProjectTypeData!$B$2:$B$165,0),MATCH(Operating!B$9,ProjectTypeData!$F$1))),"-",INDEX(ProjectTypeData!$F$2:$F$165,MATCH(Operating!$A51,ProjectTypeData!$B$2:$B$165,0),MATCH(Operating!B$9,ProjectTypeData!$F$1)))</f>
        <v>Shelter</v>
      </c>
      <c r="C51" s="126">
        <f>IF(ISERROR(INDEX(ProjectTypeData!$E$2:$E$165,MATCH(Operating!$A51,ProjectTypeData!$B$2:$B$165,0),MATCH(Operating!C$9,ProjectTypeData!$E$1))),"-",INDEX(ProjectTypeData!$E$2:$E$165,MATCH(Operating!$A51,ProjectTypeData!$B$2:$B$165,0),MATCH(Operating!C$9,ProjectTypeData!$E$1)))</f>
        <v>79</v>
      </c>
      <c r="D51" s="127" t="str">
        <f>IF(ISERROR(INDEX(ProjectTypeData!$D$2:$D$165,MATCH(Operating!$A51,ProjectTypeData!$B$2:$B$165,0),MATCH(Operating!D$9,ProjectTypeData!$D$1))),"-",INDEX(ProjectTypeData!$D$2:$D$165,MATCH(Operating!$A51,ProjectTypeData!$B$2:$B$165,0),MATCH(Operating!D$9,ProjectTypeData!$D$1)))</f>
        <v>Operations/Asset Management</v>
      </c>
      <c r="E51" s="115"/>
      <c r="F51" s="128">
        <f>SUMIFS(BalanceSheetData!$J$2:$J$415,BalanceSheetData!$B$2:$B$415,$A51,BalanceSheetData!$I$2:$I$415,"10000")</f>
        <v>0</v>
      </c>
      <c r="G51" s="128">
        <f>SUMIFS(BalanceSheetData!$J$2:$J$415,BalanceSheetData!$B$2:$B$415,$A51,BalanceSheetData!$I$2:$I$415,"10710")</f>
        <v>0</v>
      </c>
      <c r="H51" s="128">
        <f>SUMIFS(BalanceSheetData!$J$2:$J$415,BalanceSheetData!$B$2:$B$415,$A51,BalanceSheetData!$I$2:$I$415,"10700")</f>
        <v>0</v>
      </c>
      <c r="I51" s="129">
        <f>SUMIFS(BalanceSheetData!$J$2:$J$415,BalanceSheetData!$B$2:$B$415,$A51,BalanceSheetData!$I$2:$I$415,"10715")+SUMIFS(BalanceSheetData!$J$2:$J$415,BalanceSheetData!$B$2:$B$415,$A51,BalanceSheetData!$I$2:$I$415,"10720")+SUMIFS(BalanceSheetData!$J$2:$J$415,BalanceSheetData!$B$2:$B$415,$A51,BalanceSheetData!$I$2:$I$415,"19300")</f>
        <v>0</v>
      </c>
      <c r="J51" s="130">
        <f t="shared" si="0"/>
        <v>0</v>
      </c>
      <c r="K51" s="216">
        <f>IF(ISERROR(INDEX(Occupancy!$B$57:$FL$57,1,MATCH(A51,Occupancy!$B$4:$FL$4,0))),"-",INDEX(Occupancy!$B$57:$FL$57,1,MATCH(A51,Occupancy!$B$4:$FL$4,0)))</f>
        <v>0.75682307692307682</v>
      </c>
      <c r="L51" s="216">
        <f>IF(ISERROR(INDEX(Occupancy!$B$17:$FL$17,1,MATCH(A51,Occupancy!$B$4:$FL$4,0))),"-",INDEX(Occupancy!$B$17:$FL$17,1,MATCH(A51,Occupancy!$B$4:$FL$4,0)))</f>
        <v>0.57229999999999992</v>
      </c>
      <c r="M51" s="113"/>
      <c r="N51" s="113"/>
      <c r="O51" s="113"/>
      <c r="P51" s="119"/>
      <c r="Q51" s="131">
        <f>SUMIFS(IncomeStatementData!$J$2:$J$415,IncomeStatementData!$B$2:$B$415,$A51,IncomeStatementData!$I$2:$I$415,"45001")+SUMIFS(IncomeStatementData!$J$2:$J$415,IncomeStatementData!$B$2:$B$415,$A51,IncomeStatementData!$I$2:$I$415,"45100")+SUMIFS(IncomeStatementData!$J$2:$J$415,IncomeStatementData!$B$2:$B$415,$A51,IncomeStatementData!$I$2:$I$415,"49000")+SUMIFS(IncomeStatementData!$J$2:$J$415,IncomeStatementData!$B$2:$B$415,$A51,IncomeStatementData!$I$2:$I$415,"45200")+SUMIFS(IncomeStatementData!$J$2:$J$415,IncomeStatementData!$B$2:$B$415,$A51,IncomeStatementData!$I$2:$I$415,"45400")+SUMIFS(IncomeStatementData!$J$2:$J$415,IncomeStatementData!$B$2:$B$415,$A51,IncomeStatementData!$I$2:$I$415,"45500")+SUMIFS(IncomeStatementData!$J$2:$J$415,IncomeStatementData!$B$2:$B$415,$A51,IncomeStatementData!$I$2:$I$415,"44100")+SUMIFS(IncomeStatementData!$J$2:$J$415,IncomeStatementData!$B$2:$B$415,$A51,IncomeStatementData!$I$2:$I$415,"42200")</f>
        <v>0</v>
      </c>
      <c r="R51" s="132">
        <f>IF(ISERROR(S51/12*Occupancy!$B$65),"-",S51/12*Occupancy!$B$65)</f>
        <v>383957.5</v>
      </c>
      <c r="S51" s="133">
        <f>SUMIFS(AnnualFinancialData!$L$2:$L$6380,AnnualFinancialData!$B$2:$B$6380,$A51,AnnualFinancialData!$K$2:$K$6380,"45001")+SUMIFS(AnnualFinancialData!$L$2:$L$6380,AnnualFinancialData!$B$2:$B$6380,$A51,AnnualFinancialData!$K$2:$K$6380,"45100")+SUMIFS(AnnualFinancialData!$L$2:$L$6380,AnnualFinancialData!$B$2:$B$6380,$A51,AnnualFinancialData!$K$2:$K$6380,"49000")+SUMIFS(AnnualFinancialData!$L$2:$L$6380,AnnualFinancialData!$B$2:$B$6380,$A51,AnnualFinancialData!$K$2:$K$6380,"45200")+SUMIFS(AnnualFinancialData!$L$2:$L$6380,AnnualFinancialData!$B$2:$B$6380,$A51,AnnualFinancialData!$K$2:$K$6380,"45400")+SUMIFS(AnnualFinancialData!$L$2:$L$6380,AnnualFinancialData!$B$2:$B$6380,$A51,AnnualFinancialData!$K$2:$K$6380,"45500")+SUMIFS(AnnualFinancialData!$L$2:$L$6380,AnnualFinancialData!$B$2:$B$6380,$A51,AnnualFinancialData!$K$2:$K$6380,"44100")+SUMIFS(AnnualFinancialData!$L$2:$L$6380,AnnualFinancialData!$B$2:$B$6380,$A51,AnnualFinancialData!$K$2:$K$6380,"42200")</f>
        <v>767915</v>
      </c>
      <c r="T51" s="132">
        <f>IF(ISERROR(IF(Q51="","",Q51/VLOOKUP(Occupancy!$B$65,Occupancy!$B$68:$B$79,1)*12/$C51)),"-",IF(Q51="","",Q51/VLOOKUP(Occupancy!$B$65,Occupancy!$B$68:$B$79,1)*12/$C51))</f>
        <v>0</v>
      </c>
      <c r="U51" s="132">
        <f>IF(ISERROR(IF(R51="","",R51/VLOOKUP(Occupancy!$B$65,Occupancy!$B$68:$B$79,1)*12/$C51)),"-",IF(R51="","",R51/VLOOKUP(Occupancy!$B$65,Occupancy!$B$68:$B$79,1)*12/$C51))</f>
        <v>9720.4430379746827</v>
      </c>
      <c r="V51" s="134" t="str">
        <f>IF(ISERROR(INDEX(IncomeStatementData!$P$2:$P$415,MATCH(A51,IncomeStatementData!$B$2:$B$415,0),)),"-",INDEX(IncomeStatementData!$P$2:$P$415,MATCH(A51,IncomeStatementData!$B$2:$B$415,0),))</f>
        <v>-</v>
      </c>
      <c r="W51" s="134">
        <f>IF(ISERROR(X51/12*Occupancy!$B$65),"-",X51/12*Occupancy!$B$65)</f>
        <v>256457</v>
      </c>
      <c r="X51" s="134">
        <f>IF(ISERROR(INDEX(AnnualFinancialData!$R$2:$R$6380,MATCH(A51,AnnualFinancialData!$B$2:$B$6380,0),)),"-",INDEX(AnnualFinancialData!$R$2:$R$6380,MATCH(A51,AnnualFinancialData!$B$2:$B$6380,0),))</f>
        <v>512914</v>
      </c>
      <c r="Y51" s="134" t="str">
        <f>IF(ISERROR(IF(V51="","",V51/VLOOKUP(Occupancy!$B$65,Occupancy!$B$68:$B$79,1)*12/$C51)),"-",IF(V51="","",V51/VLOOKUP(Occupancy!$B$65,Occupancy!$B$68:$B$79,1)*12/$C51))</f>
        <v>-</v>
      </c>
      <c r="Z51" s="134">
        <f>IF(ISERROR(IF(W51="","",W51/VLOOKUP(Occupancy!$B$65,Occupancy!$B$68:$B$79,1)*12/$C51)),"-",IF(W51="","",W51/VLOOKUP(Occupancy!$B$65,Occupancy!$B$68:$B$79,1)*12/$C51))</f>
        <v>6492.5822784810125</v>
      </c>
      <c r="AA51" s="135" t="str">
        <f t="shared" si="1"/>
        <v>-</v>
      </c>
      <c r="AB51" s="132" t="str">
        <f t="shared" si="2"/>
        <v>-</v>
      </c>
      <c r="AC51" s="132">
        <f t="shared" si="3"/>
        <v>127500.5</v>
      </c>
      <c r="AD51" s="132">
        <f t="shared" si="4"/>
        <v>255001</v>
      </c>
      <c r="AE51" s="132" t="str">
        <f t="shared" si="5"/>
        <v>-</v>
      </c>
      <c r="AF51" s="132">
        <f t="shared" si="6"/>
        <v>3227.8607594936702</v>
      </c>
      <c r="AG51" s="136">
        <f>(SUMIFS(PriorQ4BalanceSheet!$J$2:$J$4968,PriorQ4BalanceSheet!$B$2:$B$4968,$A51,PriorQ4BalanceSheet!$I$2:$I$4968,"28150")-SUMIFS(BalanceSheetData!$J$2:$J$415,BalanceSheetData!$B$2:$B$415,$A51,BalanceSheetData!$I$2:$I$415,"28150"))+(SUMIFS(PriorQ4BalanceSheet!$J$2:$J$4968,PriorQ4BalanceSheet!$B$2:$B$4968,$A51,PriorQ4BalanceSheet!$I$2:$I$4968,"28151")-SUMIFS(BalanceSheetData!$J$2:$J$415,BalanceSheetData!$B$2:$B$415,$A51,BalanceSheetData!$I$2:$I$415,"28151"))+(SUMIFS(PriorQ4BalanceSheet!$J$2:$J$4968,PriorQ4BalanceSheet!$B$2:$B$4968,$A51,PriorQ4BalanceSheet!$I$2:$I$4968,"28152")-SUMIFS(BalanceSheetData!$J$2:$J$415,BalanceSheetData!$B$2:$B$415,$A51,BalanceSheetData!$I$2:$I$415,"28152"))+(SUMIFS(PriorQ4BalanceSheet!$J$2:$J$4968,PriorQ4BalanceSheet!$B$2:$B$4968,$A51,PriorQ4BalanceSheet!$I$2:$I$4968,"28153")-SUMIFS(BalanceSheetData!$J$2:$J$415,BalanceSheetData!$B$2:$B$415,$A51,BalanceSheetData!$I$2:$I$415,"28153"))+(SUMIFS(PriorQ4BalanceSheet!$J$2:$J$4968,PriorQ4BalanceSheet!$B$2:$B$4968,$A51,PriorQ4BalanceSheet!$I$2:$I$4968,"28155")-SUMIFS(BalanceSheetData!$J$2:$J$415,BalanceSheetData!$B$2:$B$415,$A51,BalanceSheetData!$I$2:$I$415,"28155"))+(SUMIFS(PriorQ4BalanceSheet!$J$2:$J$4968,PriorQ4BalanceSheet!$B$2:$B$4968,$A51,PriorQ4BalanceSheet!$I$2:$I$4968,"28156")-SUMIFS(BalanceSheetData!$J$2:$J$415,BalanceSheetData!$B$2:$B$415,$A51,BalanceSheetData!$I$2:$I$415,"28156"))+(SUMIFS(PriorQ4BalanceSheet!$J$2:$J$4968,PriorQ4BalanceSheet!$B$2:$B$4968,$A51,PriorQ4BalanceSheet!$I$2:$I$4968,"28157")-SUMIFS(BalanceSheetData!$J$2:$J$415,BalanceSheetData!$B$2:$B$415,$A51,BalanceSheetData!$I$2:$I$415,"28157"))+(SUMIFS(PriorQ4BalanceSheet!$J$2:$J$4968,PriorQ4BalanceSheet!$B$2:$B$4968,$A51,PriorQ4BalanceSheet!$I$2:$I$4968,"28158")-SUMIFS(BalanceSheetData!$J$2:$J$415,BalanceSheetData!$B$2:$B$415,$A51,BalanceSheetData!$I$2:$I$415,"28158"))+(SUMIFS(PriorQ4BalanceSheet!$J$2:$J$4968,PriorQ4BalanceSheet!$B$2:$B$4968,$A51,PriorQ4BalanceSheet!$I$2:$I$4968,"28200")-SUMIFS(BalanceSheetData!$J$2:$J$415,BalanceSheetData!$B$2:$B$415,$A51,BalanceSheetData!$I$2:$I$415,"28200"))+(SUMIFS(PriorQ4BalanceSheet!$J$2:$J$4968,PriorQ4BalanceSheet!$B$2:$B$4968,$A51,PriorQ4BalanceSheet!$I$2:$I$4968,"28201")-SUMIFS(BalanceSheetData!$J$2:$J$415,BalanceSheetData!$B$2:$B$415,$A51,BalanceSheetData!$I$2:$I$415,"28201"))+SUMIFS(IncomeStatementData!$J$2:$J$415,IncomeStatementData!$B$2:$B$415,$A51,IncomeStatementData!$I$2:$I$415,"62020")+SUMIFS(IncomeStatementData!$J$2:$J$415,IncomeStatementData!$B$2:$B$415,$A51,IncomeStatementData!$I$2:$I$415,"62021")+SUMIFS(IncomeStatementData!$J$2:$J$415,IncomeStatementData!$B$2:$B$415,$A51,IncomeStatementData!$I$2:$I$415,"62022")+SUMIFS(IncomeStatementData!$J$2:$J$415,IncomeStatementData!$B$2:$B$415,$A51,IncomeStatementData!$I$2:$I$415,"62400")</f>
        <v>4630461</v>
      </c>
      <c r="AH51" s="134" t="str">
        <f>IF((ISERROR(INDEX(ECRDCRMustPayDebtData!$E$2:$E51,MATCH(A51,ECRDCRMustPayDebtData!$B$2:$B51,0),)))/12*Occupancy!$B$65,"-",INDEX(ECRDCRMustPayDebtData!$E$2:$E51,MATCH(A51,ECRDCRMustPayDebtData!$B$2:$B51,0),)/12*Occupancy!$B$65)</f>
        <v>-</v>
      </c>
      <c r="AI51" s="136">
        <f>IF(ISERROR(INDEX(AnnualMustPayDebtData!$D$2:$D$75,MATCH(A51,AnnualMustPayDebtData!$E$2:$E$75,0),)),"-",INDEX(AnnualMustPayDebtData!$D$2:$D$75,MATCH(A51,AnnualMustPayDebtData!$E$2:$E$75,0),))</f>
        <v>104568</v>
      </c>
      <c r="AJ51" s="134">
        <f>IF(ISERROR(IF(AG51="","",AG51/VLOOKUP(Occupancy!$B$65,Occupancy!$B$68:$B$79,1)*12/$C51)),"-",IF(AG51="","",AG51/VLOOKUP(Occupancy!$B$65,Occupancy!$B$68:$B$79,1)*12/$C51))</f>
        <v>117226.86075949368</v>
      </c>
      <c r="AK51" s="134" t="str">
        <f>IF(ISERROR(IF(AH51="","",AH51/VLOOKUP(Occupancy!$B$65,Occupancy!$B$68:$B$79,1)*12/$C51)),"-",IF(AH51="","",AH51/VLOOKUP(Occupancy!$B$65,Occupancy!$B$68:$B$79,1)*12/$C51))</f>
        <v>-</v>
      </c>
      <c r="AL51" s="133">
        <f>SUMIFS(PriorQ4BalanceSheet!$J$2:$J$4968,PriorQ4BalanceSheet!$B$2:$B$4968,$A51,PriorQ4BalanceSheet!$I$2:$I$4968,"10710")-SUMIFS(BalanceSheetData!$J$2:$J$415,BalanceSheetData!$B$2:$B$415,$A51,BalanceSheetData!$I$2:$I$415,"10710")</f>
        <v>345113</v>
      </c>
      <c r="AM51" s="132">
        <f>IF(ISERROR(AN51/12*Occupancy!$B$65),"-",AN51/12*Occupancy!$B$65)</f>
        <v>11202</v>
      </c>
      <c r="AN51" s="133">
        <f>IF(ISERROR(INDEX(ReserveData!$B$2:$B$2239,MATCH($A51,ReserveData!$A$2:$A$2250,0),0)),"-",INDEX(ReserveData!$B$2:$B2290,MATCH($A51,ReserveData!$A$2:$A$2250,0),0))</f>
        <v>22404</v>
      </c>
      <c r="AO51" s="132" t="str">
        <f t="shared" si="7"/>
        <v>-</v>
      </c>
      <c r="AP51" s="132">
        <f t="shared" si="8"/>
        <v>4368.5189873417721</v>
      </c>
      <c r="AQ51" s="136">
        <f>SUMIFS(IncomeStatementData!$J$2:$J$415,IncomeStatementData!$B$2:$B$415,$A51,IncomeStatementData!$I$2:$I$415,"59001")</f>
        <v>0</v>
      </c>
      <c r="AR51" s="134">
        <f>IF(ISERROR(AS51/12*Occupancy!$B$65),"-",AS51/12*Occupancy!$B$65)</f>
        <v>38497.5</v>
      </c>
      <c r="AS51" s="136">
        <f>SUMIFS(AnnualFinancialData!$L$2:$L$6380,AnnualFinancialData!$B$2:$B$6380,$A51,AnnualFinancialData!$K$2:$K$6380,"59001")</f>
        <v>76995</v>
      </c>
      <c r="AT51" s="134">
        <f>IF(ISERROR(IF(AQ51="","",AQ51/VLOOKUP(Occupancy!$B$65,Occupancy!$B$68:$B$79,1)*12/$C51)),"-",IF(AQ51="","",AQ51/VLOOKUP(Occupancy!$B$65,Occupancy!$B$68:$B$79,1)*12/$C51))</f>
        <v>0</v>
      </c>
      <c r="AU51" s="134">
        <f>IF(ISERROR(IF(AR51="","",AR51/VLOOKUP(Occupancy!$B$65,Occupancy!$B$68:$B$79,1)*12/$C51)),"-",IF(AR51="","",AR51/VLOOKUP(Occupancy!$B$65,Occupancy!$B$68:$B$79,1)*12/$C51))</f>
        <v>974.62025316455697</v>
      </c>
      <c r="AV51" s="133">
        <f>SUMIFS(IncomeStatementData!$J$2:$J$415,IncomeStatementData!$B$2:$B$415,$A51,IncomeStatementData!$I$2:$I$415,"66310")+SUMIFS(IncomeStatementData!$J$2:$J$415,IncomeStatementData!$B$2:$B$415,$A51,IncomeStatementData!$I$2:$I$415,"66202")</f>
        <v>0</v>
      </c>
      <c r="AW51" s="132">
        <f>IF(ISERROR(AX51/12*Occupancy!$B$65),"-",AX51/12*Occupancy!$B$65)</f>
        <v>0</v>
      </c>
      <c r="AX51" s="133">
        <f>SUMIFS(AnnualFinancialData!$L$2:$L$6380,AnnualFinancialData!$B$2:$B$6380,$A51,AnnualFinancialData!$K$2:$K$6380,"66310")+SUMIFS(AnnualFinancialData!$L$2:$L$6380,AnnualFinancialData!$B$2:$B$6380,$A51,AnnualFinancialData!$K$2:$K$6380,"66202")</f>
        <v>0</v>
      </c>
      <c r="AY51" s="132">
        <f>IF(ISERROR(IF(AV51="","",AV51/VLOOKUP(Occupancy!$B$65,Occupancy!$B$68:$B$79,1)*12/$C51)),"-",IF(AV51="","",AV51/VLOOKUP(Occupancy!$B$65,Occupancy!$B$68:$B$79,1)*12/$C51))</f>
        <v>0</v>
      </c>
      <c r="AZ51" s="132">
        <f>IF(ISERROR(IF(AW51="","",AW51/VLOOKUP(Occupancy!$B$65,Occupancy!$B$68:$B$79,1)*12/$C51)),"-",IF(AW51="","",AW51/VLOOKUP(Occupancy!$B$65,Occupancy!$B$68:$B$79,1)*12/$C51))</f>
        <v>0</v>
      </c>
      <c r="BA51" s="137" t="str">
        <f t="shared" si="9"/>
        <v>-</v>
      </c>
      <c r="BB51" s="137" t="str">
        <f t="shared" si="10"/>
        <v>-</v>
      </c>
      <c r="BC51" s="137">
        <f t="shared" si="11"/>
        <v>51034</v>
      </c>
      <c r="BD51" s="137" t="str">
        <f t="shared" si="12"/>
        <v>-</v>
      </c>
      <c r="BE51" s="138" t="str">
        <f>IF(ISERROR(IF(BB51="","",BB51/VLOOKUP(Occupancy!$B$65,Occupancy!$B$68:$B$79,1)*12/$C51)),"-",IF(BB51="","",BB51/VLOOKUP(Occupancy!$B$65,Occupancy!$B$68:$B$79,1)*12/$C51))</f>
        <v>-</v>
      </c>
    </row>
    <row r="52" spans="1:57" s="95" customFormat="1" ht="12.75" x14ac:dyDescent="0.2">
      <c r="A52" s="219" t="s">
        <v>247</v>
      </c>
      <c r="B52" s="142" t="str">
        <f>IF(ISERROR(INDEX(ProjectTypeData!$F$2:$F$165,MATCH(Operating!$A52,ProjectTypeData!$B$2:$B$165,0),MATCH(Operating!B$9,ProjectTypeData!$F$1))),"-",INDEX(ProjectTypeData!$F$2:$F$165,MATCH(Operating!$A52,ProjectTypeData!$B$2:$B$165,0),MATCH(Operating!B$9,ProjectTypeData!$F$1)))</f>
        <v>Shelter</v>
      </c>
      <c r="C52" s="126">
        <f>IF(ISERROR(INDEX(ProjectTypeData!$E$2:$E$165,MATCH(Operating!$A52,ProjectTypeData!$B$2:$B$165,0),MATCH(Operating!C$9,ProjectTypeData!$E$1))),"-",INDEX(ProjectTypeData!$E$2:$E$165,MATCH(Operating!$A52,ProjectTypeData!$B$2:$B$165,0),MATCH(Operating!C$9,ProjectTypeData!$E$1)))</f>
        <v>102</v>
      </c>
      <c r="D52" s="127" t="str">
        <f>IF(ISERROR(INDEX(ProjectTypeData!$D$2:$D$165,MATCH(Operating!$A52,ProjectTypeData!$B$2:$B$165,0),MATCH(Operating!D$9,ProjectTypeData!$D$1))),"-",INDEX(ProjectTypeData!$D$2:$D$165,MATCH(Operating!$A52,ProjectTypeData!$B$2:$B$165,0),MATCH(Operating!D$9,ProjectTypeData!$D$1)))</f>
        <v>Operations/Asset Management</v>
      </c>
      <c r="E52" s="115"/>
      <c r="F52" s="128">
        <f>SUMIFS(BalanceSheetData!$J$2:$J$415,BalanceSheetData!$B$2:$B$415,$A52,BalanceSheetData!$I$2:$I$415,"10000")</f>
        <v>0</v>
      </c>
      <c r="G52" s="128">
        <f>SUMIFS(BalanceSheetData!$J$2:$J$415,BalanceSheetData!$B$2:$B$415,$A52,BalanceSheetData!$I$2:$I$415,"10710")</f>
        <v>0</v>
      </c>
      <c r="H52" s="128">
        <f>SUMIFS(BalanceSheetData!$J$2:$J$415,BalanceSheetData!$B$2:$B$415,$A52,BalanceSheetData!$I$2:$I$415,"10700")</f>
        <v>0</v>
      </c>
      <c r="I52" s="129">
        <f>SUMIFS(BalanceSheetData!$J$2:$J$415,BalanceSheetData!$B$2:$B$415,$A52,BalanceSheetData!$I$2:$I$415,"10715")+SUMIFS(BalanceSheetData!$J$2:$J$415,BalanceSheetData!$B$2:$B$415,$A52,BalanceSheetData!$I$2:$I$415,"10720")+SUMIFS(BalanceSheetData!$J$2:$J$415,BalanceSheetData!$B$2:$B$415,$A52,BalanceSheetData!$I$2:$I$415,"19300")</f>
        <v>0</v>
      </c>
      <c r="J52" s="130">
        <f t="shared" si="0"/>
        <v>0</v>
      </c>
      <c r="K52" s="216">
        <f>IF(ISERROR(INDEX(Occupancy!$B$57:$FL$57,1,MATCH(A52,Occupancy!$B$4:$FL$4,0))),"-",INDEX(Occupancy!$B$57:$FL$57,1,MATCH(A52,Occupancy!$B$4:$FL$4,0)))</f>
        <v>0.771853846153846</v>
      </c>
      <c r="L52" s="216">
        <f>IF(ISERROR(INDEX(Occupancy!$B$17:$FL$17,1,MATCH(A52,Occupancy!$B$4:$FL$4,0))),"-",INDEX(Occupancy!$B$17:$FL$17,1,MATCH(A52,Occupancy!$B$4:$FL$4,0)))</f>
        <v>0.58350000000000002</v>
      </c>
      <c r="M52" s="113"/>
      <c r="N52" s="113"/>
      <c r="O52" s="113"/>
      <c r="P52" s="119"/>
      <c r="Q52" s="131">
        <f>SUMIFS(IncomeStatementData!$J$2:$J$415,IncomeStatementData!$B$2:$B$415,$A52,IncomeStatementData!$I$2:$I$415,"45001")+SUMIFS(IncomeStatementData!$J$2:$J$415,IncomeStatementData!$B$2:$B$415,$A52,IncomeStatementData!$I$2:$I$415,"45100")+SUMIFS(IncomeStatementData!$J$2:$J$415,IncomeStatementData!$B$2:$B$415,$A52,IncomeStatementData!$I$2:$I$415,"49000")+SUMIFS(IncomeStatementData!$J$2:$J$415,IncomeStatementData!$B$2:$B$415,$A52,IncomeStatementData!$I$2:$I$415,"45200")+SUMIFS(IncomeStatementData!$J$2:$J$415,IncomeStatementData!$B$2:$B$415,$A52,IncomeStatementData!$I$2:$I$415,"45400")+SUMIFS(IncomeStatementData!$J$2:$J$415,IncomeStatementData!$B$2:$B$415,$A52,IncomeStatementData!$I$2:$I$415,"45500")+SUMIFS(IncomeStatementData!$J$2:$J$415,IncomeStatementData!$B$2:$B$415,$A52,IncomeStatementData!$I$2:$I$415,"44100")+SUMIFS(IncomeStatementData!$J$2:$J$415,IncomeStatementData!$B$2:$B$415,$A52,IncomeStatementData!$I$2:$I$415,"42200")</f>
        <v>0</v>
      </c>
      <c r="R52" s="132">
        <f>IF(ISERROR(S52/12*Occupancy!$B$65),"-",S52/12*Occupancy!$B$65)</f>
        <v>469372</v>
      </c>
      <c r="S52" s="133">
        <f>SUMIFS(AnnualFinancialData!$L$2:$L$6380,AnnualFinancialData!$B$2:$B$6380,$A52,AnnualFinancialData!$K$2:$K$6380,"45001")+SUMIFS(AnnualFinancialData!$L$2:$L$6380,AnnualFinancialData!$B$2:$B$6380,$A52,AnnualFinancialData!$K$2:$K$6380,"45100")+SUMIFS(AnnualFinancialData!$L$2:$L$6380,AnnualFinancialData!$B$2:$B$6380,$A52,AnnualFinancialData!$K$2:$K$6380,"49000")+SUMIFS(AnnualFinancialData!$L$2:$L$6380,AnnualFinancialData!$B$2:$B$6380,$A52,AnnualFinancialData!$K$2:$K$6380,"45200")+SUMIFS(AnnualFinancialData!$L$2:$L$6380,AnnualFinancialData!$B$2:$B$6380,$A52,AnnualFinancialData!$K$2:$K$6380,"45400")+SUMIFS(AnnualFinancialData!$L$2:$L$6380,AnnualFinancialData!$B$2:$B$6380,$A52,AnnualFinancialData!$K$2:$K$6380,"45500")+SUMIFS(AnnualFinancialData!$L$2:$L$6380,AnnualFinancialData!$B$2:$B$6380,$A52,AnnualFinancialData!$K$2:$K$6380,"44100")+SUMIFS(AnnualFinancialData!$L$2:$L$6380,AnnualFinancialData!$B$2:$B$6380,$A52,AnnualFinancialData!$K$2:$K$6380,"42200")</f>
        <v>938744</v>
      </c>
      <c r="T52" s="132">
        <f>IF(ISERROR(IF(Q52="","",Q52/VLOOKUP(Occupancy!$B$65,Occupancy!$B$68:$B$79,1)*12/$C52)),"-",IF(Q52="","",Q52/VLOOKUP(Occupancy!$B$65,Occupancy!$B$68:$B$79,1)*12/$C52))</f>
        <v>0</v>
      </c>
      <c r="U52" s="132">
        <f>IF(ISERROR(IF(R52="","",R52/VLOOKUP(Occupancy!$B$65,Occupancy!$B$68:$B$79,1)*12/$C52)),"-",IF(R52="","",R52/VLOOKUP(Occupancy!$B$65,Occupancy!$B$68:$B$79,1)*12/$C52))</f>
        <v>9203.3725490196084</v>
      </c>
      <c r="V52" s="134" t="str">
        <f>IF(ISERROR(INDEX(IncomeStatementData!$P$2:$P$415,MATCH(A52,IncomeStatementData!$B$2:$B$415,0),)),"-",INDEX(IncomeStatementData!$P$2:$P$415,MATCH(A52,IncomeStatementData!$B$2:$B$415,0),))</f>
        <v>-</v>
      </c>
      <c r="W52" s="134">
        <f>IF(ISERROR(X52/12*Occupancy!$B$65),"-",X52/12*Occupancy!$B$65)</f>
        <v>328064.5</v>
      </c>
      <c r="X52" s="134">
        <f>IF(ISERROR(INDEX(AnnualFinancialData!$R$2:$R$6380,MATCH(A52,AnnualFinancialData!$B$2:$B$6380,0),)),"-",INDEX(AnnualFinancialData!$R$2:$R$6380,MATCH(A52,AnnualFinancialData!$B$2:$B$6380,0),))</f>
        <v>656129</v>
      </c>
      <c r="Y52" s="134" t="str">
        <f>IF(ISERROR(IF(V52="","",V52/VLOOKUP(Occupancy!$B$65,Occupancy!$B$68:$B$79,1)*12/$C52)),"-",IF(V52="","",V52/VLOOKUP(Occupancy!$B$65,Occupancy!$B$68:$B$79,1)*12/$C52))</f>
        <v>-</v>
      </c>
      <c r="Z52" s="134">
        <f>IF(ISERROR(IF(W52="","",W52/VLOOKUP(Occupancy!$B$65,Occupancy!$B$68:$B$79,1)*12/$C52)),"-",IF(W52="","",W52/VLOOKUP(Occupancy!$B$65,Occupancy!$B$68:$B$79,1)*12/$C52))</f>
        <v>6432.6372549019607</v>
      </c>
      <c r="AA52" s="135" t="str">
        <f t="shared" si="1"/>
        <v>-</v>
      </c>
      <c r="AB52" s="132" t="str">
        <f t="shared" si="2"/>
        <v>-</v>
      </c>
      <c r="AC52" s="132">
        <f t="shared" si="3"/>
        <v>141307.5</v>
      </c>
      <c r="AD52" s="132">
        <f t="shared" si="4"/>
        <v>282615</v>
      </c>
      <c r="AE52" s="132" t="str">
        <f t="shared" si="5"/>
        <v>-</v>
      </c>
      <c r="AF52" s="132">
        <f t="shared" si="6"/>
        <v>2770.7352941176478</v>
      </c>
      <c r="AG52" s="136">
        <f>(SUMIFS(PriorQ4BalanceSheet!$J$2:$J$4968,PriorQ4BalanceSheet!$B$2:$B$4968,$A52,PriorQ4BalanceSheet!$I$2:$I$4968,"28150")-SUMIFS(BalanceSheetData!$J$2:$J$415,BalanceSheetData!$B$2:$B$415,$A52,BalanceSheetData!$I$2:$I$415,"28150"))+(SUMIFS(PriorQ4BalanceSheet!$J$2:$J$4968,PriorQ4BalanceSheet!$B$2:$B$4968,$A52,PriorQ4BalanceSheet!$I$2:$I$4968,"28151")-SUMIFS(BalanceSheetData!$J$2:$J$415,BalanceSheetData!$B$2:$B$415,$A52,BalanceSheetData!$I$2:$I$415,"28151"))+(SUMIFS(PriorQ4BalanceSheet!$J$2:$J$4968,PriorQ4BalanceSheet!$B$2:$B$4968,$A52,PriorQ4BalanceSheet!$I$2:$I$4968,"28152")-SUMIFS(BalanceSheetData!$J$2:$J$415,BalanceSheetData!$B$2:$B$415,$A52,BalanceSheetData!$I$2:$I$415,"28152"))+(SUMIFS(PriorQ4BalanceSheet!$J$2:$J$4968,PriorQ4BalanceSheet!$B$2:$B$4968,$A52,PriorQ4BalanceSheet!$I$2:$I$4968,"28153")-SUMIFS(BalanceSheetData!$J$2:$J$415,BalanceSheetData!$B$2:$B$415,$A52,BalanceSheetData!$I$2:$I$415,"28153"))+(SUMIFS(PriorQ4BalanceSheet!$J$2:$J$4968,PriorQ4BalanceSheet!$B$2:$B$4968,$A52,PriorQ4BalanceSheet!$I$2:$I$4968,"28155")-SUMIFS(BalanceSheetData!$J$2:$J$415,BalanceSheetData!$B$2:$B$415,$A52,BalanceSheetData!$I$2:$I$415,"28155"))+(SUMIFS(PriorQ4BalanceSheet!$J$2:$J$4968,PriorQ4BalanceSheet!$B$2:$B$4968,$A52,PriorQ4BalanceSheet!$I$2:$I$4968,"28156")-SUMIFS(BalanceSheetData!$J$2:$J$415,BalanceSheetData!$B$2:$B$415,$A52,BalanceSheetData!$I$2:$I$415,"28156"))+(SUMIFS(PriorQ4BalanceSheet!$J$2:$J$4968,PriorQ4BalanceSheet!$B$2:$B$4968,$A52,PriorQ4BalanceSheet!$I$2:$I$4968,"28157")-SUMIFS(BalanceSheetData!$J$2:$J$415,BalanceSheetData!$B$2:$B$415,$A52,BalanceSheetData!$I$2:$I$415,"28157"))+(SUMIFS(PriorQ4BalanceSheet!$J$2:$J$4968,PriorQ4BalanceSheet!$B$2:$B$4968,$A52,PriorQ4BalanceSheet!$I$2:$I$4968,"28158")-SUMIFS(BalanceSheetData!$J$2:$J$415,BalanceSheetData!$B$2:$B$415,$A52,BalanceSheetData!$I$2:$I$415,"28158"))+(SUMIFS(PriorQ4BalanceSheet!$J$2:$J$4968,PriorQ4BalanceSheet!$B$2:$B$4968,$A52,PriorQ4BalanceSheet!$I$2:$I$4968,"28200")-SUMIFS(BalanceSheetData!$J$2:$J$415,BalanceSheetData!$B$2:$B$415,$A52,BalanceSheetData!$I$2:$I$415,"28200"))+(SUMIFS(PriorQ4BalanceSheet!$J$2:$J$4968,PriorQ4BalanceSheet!$B$2:$B$4968,$A52,PriorQ4BalanceSheet!$I$2:$I$4968,"28201")-SUMIFS(BalanceSheetData!$J$2:$J$415,BalanceSheetData!$B$2:$B$415,$A52,BalanceSheetData!$I$2:$I$415,"28201"))+SUMIFS(IncomeStatementData!$J$2:$J$415,IncomeStatementData!$B$2:$B$415,$A52,IncomeStatementData!$I$2:$I$415,"62020")+SUMIFS(IncomeStatementData!$J$2:$J$415,IncomeStatementData!$B$2:$B$415,$A52,IncomeStatementData!$I$2:$I$415,"62021")+SUMIFS(IncomeStatementData!$J$2:$J$415,IncomeStatementData!$B$2:$B$415,$A52,IncomeStatementData!$I$2:$I$415,"62022")+SUMIFS(IncomeStatementData!$J$2:$J$415,IncomeStatementData!$B$2:$B$415,$A52,IncomeStatementData!$I$2:$I$415,"62400")</f>
        <v>3261756</v>
      </c>
      <c r="AH52" s="134" t="str">
        <f>IF((ISERROR(INDEX(ECRDCRMustPayDebtData!$E$2:$E52,MATCH(A52,ECRDCRMustPayDebtData!$B$2:$B52,0),)))/12*Occupancy!$B$65,"-",INDEX(ECRDCRMustPayDebtData!$E$2:$E52,MATCH(A52,ECRDCRMustPayDebtData!$B$2:$B52,0),)/12*Occupancy!$B$65)</f>
        <v>-</v>
      </c>
      <c r="AI52" s="136">
        <f>IF(ISERROR(INDEX(AnnualMustPayDebtData!$D$2:$D$75,MATCH(A52,AnnualMustPayDebtData!$E$2:$E$75,0),)),"-",INDEX(AnnualMustPayDebtData!$D$2:$D$75,MATCH(A52,AnnualMustPayDebtData!$E$2:$E$75,0),))</f>
        <v>145481</v>
      </c>
      <c r="AJ52" s="134">
        <f>IF(ISERROR(IF(AG52="","",AG52/VLOOKUP(Occupancy!$B$65,Occupancy!$B$68:$B$79,1)*12/$C52)),"-",IF(AG52="","",AG52/VLOOKUP(Occupancy!$B$65,Occupancy!$B$68:$B$79,1)*12/$C52))</f>
        <v>63956</v>
      </c>
      <c r="AK52" s="134" t="str">
        <f>IF(ISERROR(IF(AH52="","",AH52/VLOOKUP(Occupancy!$B$65,Occupancy!$B$68:$B$79,1)*12/$C52)),"-",IF(AH52="","",AH52/VLOOKUP(Occupancy!$B$65,Occupancy!$B$68:$B$79,1)*12/$C52))</f>
        <v>-</v>
      </c>
      <c r="AL52" s="133">
        <f>SUMIFS(PriorQ4BalanceSheet!$J$2:$J$4968,PriorQ4BalanceSheet!$B$2:$B$4968,$A52,PriorQ4BalanceSheet!$I$2:$I$4968,"10710")-SUMIFS(BalanceSheetData!$J$2:$J$415,BalanceSheetData!$B$2:$B$415,$A52,BalanceSheetData!$I$2:$I$415,"10710")</f>
        <v>467176</v>
      </c>
      <c r="AM52" s="132">
        <f>IF(ISERROR(AN52/12*Occupancy!$B$65),"-",AN52/12*Occupancy!$B$65)</f>
        <v>30108</v>
      </c>
      <c r="AN52" s="133">
        <f>IF(ISERROR(INDEX(ReserveData!$B$2:$B$2239,MATCH($A52,ReserveData!$A$2:$A$2250,0),0)),"-",INDEX(ReserveData!$B$2:$B2291,MATCH($A52,ReserveData!$A$2:$A$2250,0),0))</f>
        <v>60216</v>
      </c>
      <c r="AO52" s="132" t="str">
        <f t="shared" si="7"/>
        <v>-</v>
      </c>
      <c r="AP52" s="132">
        <f t="shared" si="8"/>
        <v>4580.1568627450979</v>
      </c>
      <c r="AQ52" s="136">
        <f>SUMIFS(IncomeStatementData!$J$2:$J$415,IncomeStatementData!$B$2:$B$415,$A52,IncomeStatementData!$I$2:$I$415,"59001")</f>
        <v>0</v>
      </c>
      <c r="AR52" s="134">
        <f>IF(ISERROR(AS52/12*Occupancy!$B$65),"-",AS52/12*Occupancy!$B$65)</f>
        <v>39352.5</v>
      </c>
      <c r="AS52" s="136">
        <f>SUMIFS(AnnualFinancialData!$L$2:$L$6380,AnnualFinancialData!$B$2:$B$6380,$A52,AnnualFinancialData!$K$2:$K$6380,"59001")</f>
        <v>78705</v>
      </c>
      <c r="AT52" s="134">
        <f>IF(ISERROR(IF(AQ52="","",AQ52/VLOOKUP(Occupancy!$B$65,Occupancy!$B$68:$B$79,1)*12/$C52)),"-",IF(AQ52="","",AQ52/VLOOKUP(Occupancy!$B$65,Occupancy!$B$68:$B$79,1)*12/$C52))</f>
        <v>0</v>
      </c>
      <c r="AU52" s="134">
        <f>IF(ISERROR(IF(AR52="","",AR52/VLOOKUP(Occupancy!$B$65,Occupancy!$B$68:$B$79,1)*12/$C52)),"-",IF(AR52="","",AR52/VLOOKUP(Occupancy!$B$65,Occupancy!$B$68:$B$79,1)*12/$C52))</f>
        <v>771.61764705882354</v>
      </c>
      <c r="AV52" s="133">
        <f>SUMIFS(IncomeStatementData!$J$2:$J$415,IncomeStatementData!$B$2:$B$415,$A52,IncomeStatementData!$I$2:$I$415,"66310")+SUMIFS(IncomeStatementData!$J$2:$J$415,IncomeStatementData!$B$2:$B$415,$A52,IncomeStatementData!$I$2:$I$415,"66202")</f>
        <v>0</v>
      </c>
      <c r="AW52" s="132">
        <f>IF(ISERROR(AX52/12*Occupancy!$B$65),"-",AX52/12*Occupancy!$B$65)</f>
        <v>1626.5</v>
      </c>
      <c r="AX52" s="133">
        <f>SUMIFS(AnnualFinancialData!$L$2:$L$6380,AnnualFinancialData!$B$2:$B$6380,$A52,AnnualFinancialData!$K$2:$K$6380,"66310")+SUMIFS(AnnualFinancialData!$L$2:$L$6380,AnnualFinancialData!$B$2:$B$6380,$A52,AnnualFinancialData!$K$2:$K$6380,"66202")</f>
        <v>3253</v>
      </c>
      <c r="AY52" s="132">
        <f>IF(ISERROR(IF(AV52="","",AV52/VLOOKUP(Occupancy!$B$65,Occupancy!$B$68:$B$79,1)*12/$C52)),"-",IF(AV52="","",AV52/VLOOKUP(Occupancy!$B$65,Occupancy!$B$68:$B$79,1)*12/$C52))</f>
        <v>0</v>
      </c>
      <c r="AZ52" s="132">
        <f>IF(ISERROR(IF(AW52="","",AW52/VLOOKUP(Occupancy!$B$65,Occupancy!$B$68:$B$79,1)*12/$C52)),"-",IF(AW52="","",AW52/VLOOKUP(Occupancy!$B$65,Occupancy!$B$68:$B$79,1)*12/$C52))</f>
        <v>31.892156862745097</v>
      </c>
      <c r="BA52" s="137" t="str">
        <f t="shared" si="9"/>
        <v>-</v>
      </c>
      <c r="BB52" s="137" t="str">
        <f t="shared" si="10"/>
        <v>-</v>
      </c>
      <c r="BC52" s="137">
        <f t="shared" si="11"/>
        <v>-5040</v>
      </c>
      <c r="BD52" s="137" t="str">
        <f t="shared" si="12"/>
        <v>-</v>
      </c>
      <c r="BE52" s="138" t="str">
        <f>IF(ISERROR(IF(BB52="","",BB52/VLOOKUP(Occupancy!$B$65,Occupancy!$B$68:$B$79,1)*12/$C52)),"-",IF(BB52="","",BB52/VLOOKUP(Occupancy!$B$65,Occupancy!$B$68:$B$79,1)*12/$C52))</f>
        <v>-</v>
      </c>
    </row>
    <row r="53" spans="1:57" s="95" customFormat="1" ht="12.75" x14ac:dyDescent="0.2">
      <c r="A53" s="219" t="s">
        <v>249</v>
      </c>
      <c r="B53" s="142" t="str">
        <f>IF(ISERROR(INDEX(ProjectTypeData!$F$2:$F$165,MATCH(Operating!$A53,ProjectTypeData!$B$2:$B$165,0),MATCH(Operating!B$9,ProjectTypeData!$F$1))),"-",INDEX(ProjectTypeData!$F$2:$F$165,MATCH(Operating!$A53,ProjectTypeData!$B$2:$B$165,0),MATCH(Operating!B$9,ProjectTypeData!$F$1)))</f>
        <v>Shelter</v>
      </c>
      <c r="C53" s="126">
        <f>IF(ISERROR(INDEX(ProjectTypeData!$E$2:$E$165,MATCH(Operating!$A53,ProjectTypeData!$B$2:$B$165,0),MATCH(Operating!C$9,ProjectTypeData!$E$1))),"-",INDEX(ProjectTypeData!$E$2:$E$165,MATCH(Operating!$A53,ProjectTypeData!$B$2:$B$165,0),MATCH(Operating!C$9,ProjectTypeData!$E$1)))</f>
        <v>99</v>
      </c>
      <c r="D53" s="127" t="str">
        <f>IF(ISERROR(INDEX(ProjectTypeData!$D$2:$D$165,MATCH(Operating!$A53,ProjectTypeData!$B$2:$B$165,0),MATCH(Operating!D$9,ProjectTypeData!$D$1))),"-",INDEX(ProjectTypeData!$D$2:$D$165,MATCH(Operating!$A53,ProjectTypeData!$B$2:$B$165,0),MATCH(Operating!D$9,ProjectTypeData!$D$1)))</f>
        <v>Operations/Asset Management</v>
      </c>
      <c r="E53" s="115"/>
      <c r="F53" s="128">
        <f>SUMIFS(BalanceSheetData!$J$2:$J$415,BalanceSheetData!$B$2:$B$415,$A53,BalanceSheetData!$I$2:$I$415,"10000")</f>
        <v>0</v>
      </c>
      <c r="G53" s="128">
        <f>SUMIFS(BalanceSheetData!$J$2:$J$415,BalanceSheetData!$B$2:$B$415,$A53,BalanceSheetData!$I$2:$I$415,"10710")</f>
        <v>0</v>
      </c>
      <c r="H53" s="128">
        <f>SUMIFS(BalanceSheetData!$J$2:$J$415,BalanceSheetData!$B$2:$B$415,$A53,BalanceSheetData!$I$2:$I$415,"10700")</f>
        <v>0</v>
      </c>
      <c r="I53" s="129">
        <f>SUMIFS(BalanceSheetData!$J$2:$J$415,BalanceSheetData!$B$2:$B$415,$A53,BalanceSheetData!$I$2:$I$415,"10715")+SUMIFS(BalanceSheetData!$J$2:$J$415,BalanceSheetData!$B$2:$B$415,$A53,BalanceSheetData!$I$2:$I$415,"10720")+SUMIFS(BalanceSheetData!$J$2:$J$415,BalanceSheetData!$B$2:$B$415,$A53,BalanceSheetData!$I$2:$I$415,"19300")</f>
        <v>0</v>
      </c>
      <c r="J53" s="130">
        <f t="shared" si="0"/>
        <v>0</v>
      </c>
      <c r="K53" s="216">
        <f>IF(ISERROR(INDEX(Occupancy!$B$57:$FL$57,1,MATCH(A53,Occupancy!$B$4:$FL$4,0))),"-",INDEX(Occupancy!$B$57:$FL$57,1,MATCH(A53,Occupancy!$B$4:$FL$4,0)))</f>
        <v>0.8070846153846154</v>
      </c>
      <c r="L53" s="216">
        <f>IF(ISERROR(INDEX(Occupancy!$B$17:$FL$17,1,MATCH(A53,Occupancy!$B$4:$FL$4,0))),"-",INDEX(Occupancy!$B$17:$FL$17,1,MATCH(A53,Occupancy!$B$4:$FL$4,0)))</f>
        <v>0.61039999999999994</v>
      </c>
      <c r="M53" s="113"/>
      <c r="N53" s="113"/>
      <c r="O53" s="113"/>
      <c r="P53" s="119"/>
      <c r="Q53" s="131">
        <f>SUMIFS(IncomeStatementData!$J$2:$J$415,IncomeStatementData!$B$2:$B$415,$A53,IncomeStatementData!$I$2:$I$415,"45001")+SUMIFS(IncomeStatementData!$J$2:$J$415,IncomeStatementData!$B$2:$B$415,$A53,IncomeStatementData!$I$2:$I$415,"45100")+SUMIFS(IncomeStatementData!$J$2:$J$415,IncomeStatementData!$B$2:$B$415,$A53,IncomeStatementData!$I$2:$I$415,"49000")+SUMIFS(IncomeStatementData!$J$2:$J$415,IncomeStatementData!$B$2:$B$415,$A53,IncomeStatementData!$I$2:$I$415,"45200")+SUMIFS(IncomeStatementData!$J$2:$J$415,IncomeStatementData!$B$2:$B$415,$A53,IncomeStatementData!$I$2:$I$415,"45400")+SUMIFS(IncomeStatementData!$J$2:$J$415,IncomeStatementData!$B$2:$B$415,$A53,IncomeStatementData!$I$2:$I$415,"45500")+SUMIFS(IncomeStatementData!$J$2:$J$415,IncomeStatementData!$B$2:$B$415,$A53,IncomeStatementData!$I$2:$I$415,"44100")+SUMIFS(IncomeStatementData!$J$2:$J$415,IncomeStatementData!$B$2:$B$415,$A53,IncomeStatementData!$I$2:$I$415,"42200")</f>
        <v>0</v>
      </c>
      <c r="R53" s="132">
        <f>IF(ISERROR(S53/12*Occupancy!$B$65),"-",S53/12*Occupancy!$B$65)</f>
        <v>493906</v>
      </c>
      <c r="S53" s="133">
        <f>SUMIFS(AnnualFinancialData!$L$2:$L$6380,AnnualFinancialData!$B$2:$B$6380,$A53,AnnualFinancialData!$K$2:$K$6380,"45001")+SUMIFS(AnnualFinancialData!$L$2:$L$6380,AnnualFinancialData!$B$2:$B$6380,$A53,AnnualFinancialData!$K$2:$K$6380,"45100")+SUMIFS(AnnualFinancialData!$L$2:$L$6380,AnnualFinancialData!$B$2:$B$6380,$A53,AnnualFinancialData!$K$2:$K$6380,"49000")+SUMIFS(AnnualFinancialData!$L$2:$L$6380,AnnualFinancialData!$B$2:$B$6380,$A53,AnnualFinancialData!$K$2:$K$6380,"45200")+SUMIFS(AnnualFinancialData!$L$2:$L$6380,AnnualFinancialData!$B$2:$B$6380,$A53,AnnualFinancialData!$K$2:$K$6380,"45400")+SUMIFS(AnnualFinancialData!$L$2:$L$6380,AnnualFinancialData!$B$2:$B$6380,$A53,AnnualFinancialData!$K$2:$K$6380,"45500")+SUMIFS(AnnualFinancialData!$L$2:$L$6380,AnnualFinancialData!$B$2:$B$6380,$A53,AnnualFinancialData!$K$2:$K$6380,"44100")+SUMIFS(AnnualFinancialData!$L$2:$L$6380,AnnualFinancialData!$B$2:$B$6380,$A53,AnnualFinancialData!$K$2:$K$6380,"42200")</f>
        <v>987812</v>
      </c>
      <c r="T53" s="132">
        <f>IF(ISERROR(IF(Q53="","",Q53/VLOOKUP(Occupancy!$B$65,Occupancy!$B$68:$B$79,1)*12/$C53)),"-",IF(Q53="","",Q53/VLOOKUP(Occupancy!$B$65,Occupancy!$B$68:$B$79,1)*12/$C53))</f>
        <v>0</v>
      </c>
      <c r="U53" s="132">
        <f>IF(ISERROR(IF(R53="","",R53/VLOOKUP(Occupancy!$B$65,Occupancy!$B$68:$B$79,1)*12/$C53)),"-",IF(R53="","",R53/VLOOKUP(Occupancy!$B$65,Occupancy!$B$68:$B$79,1)*12/$C53))</f>
        <v>9977.8989898989894</v>
      </c>
      <c r="V53" s="134" t="str">
        <f>IF(ISERROR(INDEX(IncomeStatementData!$P$2:$P$415,MATCH(A53,IncomeStatementData!$B$2:$B$415,0),)),"-",INDEX(IncomeStatementData!$P$2:$P$415,MATCH(A53,IncomeStatementData!$B$2:$B$415,0),))</f>
        <v>-</v>
      </c>
      <c r="W53" s="134">
        <f>IF(ISERROR(X53/12*Occupancy!$B$65),"-",X53/12*Occupancy!$B$65)</f>
        <v>328982</v>
      </c>
      <c r="X53" s="134">
        <f>IF(ISERROR(INDEX(AnnualFinancialData!$R$2:$R$6380,MATCH(A53,AnnualFinancialData!$B$2:$B$6380,0),)),"-",INDEX(AnnualFinancialData!$R$2:$R$6380,MATCH(A53,AnnualFinancialData!$B$2:$B$6380,0),))</f>
        <v>657964</v>
      </c>
      <c r="Y53" s="134" t="str">
        <f>IF(ISERROR(IF(V53="","",V53/VLOOKUP(Occupancy!$B$65,Occupancy!$B$68:$B$79,1)*12/$C53)),"-",IF(V53="","",V53/VLOOKUP(Occupancy!$B$65,Occupancy!$B$68:$B$79,1)*12/$C53))</f>
        <v>-</v>
      </c>
      <c r="Z53" s="134">
        <f>IF(ISERROR(IF(W53="","",W53/VLOOKUP(Occupancy!$B$65,Occupancy!$B$68:$B$79,1)*12/$C53)),"-",IF(W53="","",W53/VLOOKUP(Occupancy!$B$65,Occupancy!$B$68:$B$79,1)*12/$C53))</f>
        <v>6646.1010101010097</v>
      </c>
      <c r="AA53" s="135" t="str">
        <f t="shared" si="1"/>
        <v>-</v>
      </c>
      <c r="AB53" s="132" t="str">
        <f t="shared" si="2"/>
        <v>-</v>
      </c>
      <c r="AC53" s="132">
        <f t="shared" si="3"/>
        <v>164924</v>
      </c>
      <c r="AD53" s="132">
        <f t="shared" si="4"/>
        <v>329848</v>
      </c>
      <c r="AE53" s="132" t="str">
        <f t="shared" si="5"/>
        <v>-</v>
      </c>
      <c r="AF53" s="132">
        <f t="shared" si="6"/>
        <v>3331.7979797979797</v>
      </c>
      <c r="AG53" s="136">
        <f>(SUMIFS(PriorQ4BalanceSheet!$J$2:$J$4968,PriorQ4BalanceSheet!$B$2:$B$4968,$A53,PriorQ4BalanceSheet!$I$2:$I$4968,"28150")-SUMIFS(BalanceSheetData!$J$2:$J$415,BalanceSheetData!$B$2:$B$415,$A53,BalanceSheetData!$I$2:$I$415,"28150"))+(SUMIFS(PriorQ4BalanceSheet!$J$2:$J$4968,PriorQ4BalanceSheet!$B$2:$B$4968,$A53,PriorQ4BalanceSheet!$I$2:$I$4968,"28151")-SUMIFS(BalanceSheetData!$J$2:$J$415,BalanceSheetData!$B$2:$B$415,$A53,BalanceSheetData!$I$2:$I$415,"28151"))+(SUMIFS(PriorQ4BalanceSheet!$J$2:$J$4968,PriorQ4BalanceSheet!$B$2:$B$4968,$A53,PriorQ4BalanceSheet!$I$2:$I$4968,"28152")-SUMIFS(BalanceSheetData!$J$2:$J$415,BalanceSheetData!$B$2:$B$415,$A53,BalanceSheetData!$I$2:$I$415,"28152"))+(SUMIFS(PriorQ4BalanceSheet!$J$2:$J$4968,PriorQ4BalanceSheet!$B$2:$B$4968,$A53,PriorQ4BalanceSheet!$I$2:$I$4968,"28153")-SUMIFS(BalanceSheetData!$J$2:$J$415,BalanceSheetData!$B$2:$B$415,$A53,BalanceSheetData!$I$2:$I$415,"28153"))+(SUMIFS(PriorQ4BalanceSheet!$J$2:$J$4968,PriorQ4BalanceSheet!$B$2:$B$4968,$A53,PriorQ4BalanceSheet!$I$2:$I$4968,"28155")-SUMIFS(BalanceSheetData!$J$2:$J$415,BalanceSheetData!$B$2:$B$415,$A53,BalanceSheetData!$I$2:$I$415,"28155"))+(SUMIFS(PriorQ4BalanceSheet!$J$2:$J$4968,PriorQ4BalanceSheet!$B$2:$B$4968,$A53,PriorQ4BalanceSheet!$I$2:$I$4968,"28156")-SUMIFS(BalanceSheetData!$J$2:$J$415,BalanceSheetData!$B$2:$B$415,$A53,BalanceSheetData!$I$2:$I$415,"28156"))+(SUMIFS(PriorQ4BalanceSheet!$J$2:$J$4968,PriorQ4BalanceSheet!$B$2:$B$4968,$A53,PriorQ4BalanceSheet!$I$2:$I$4968,"28157")-SUMIFS(BalanceSheetData!$J$2:$J$415,BalanceSheetData!$B$2:$B$415,$A53,BalanceSheetData!$I$2:$I$415,"28157"))+(SUMIFS(PriorQ4BalanceSheet!$J$2:$J$4968,PriorQ4BalanceSheet!$B$2:$B$4968,$A53,PriorQ4BalanceSheet!$I$2:$I$4968,"28158")-SUMIFS(BalanceSheetData!$J$2:$J$415,BalanceSheetData!$B$2:$B$415,$A53,BalanceSheetData!$I$2:$I$415,"28158"))+(SUMIFS(PriorQ4BalanceSheet!$J$2:$J$4968,PriorQ4BalanceSheet!$B$2:$B$4968,$A53,PriorQ4BalanceSheet!$I$2:$I$4968,"28200")-SUMIFS(BalanceSheetData!$J$2:$J$415,BalanceSheetData!$B$2:$B$415,$A53,BalanceSheetData!$I$2:$I$415,"28200"))+(SUMIFS(PriorQ4BalanceSheet!$J$2:$J$4968,PriorQ4BalanceSheet!$B$2:$B$4968,$A53,PriorQ4BalanceSheet!$I$2:$I$4968,"28201")-SUMIFS(BalanceSheetData!$J$2:$J$415,BalanceSheetData!$B$2:$B$415,$A53,BalanceSheetData!$I$2:$I$415,"28201"))+SUMIFS(IncomeStatementData!$J$2:$J$415,IncomeStatementData!$B$2:$B$415,$A53,IncomeStatementData!$I$2:$I$415,"62020")+SUMIFS(IncomeStatementData!$J$2:$J$415,IncomeStatementData!$B$2:$B$415,$A53,IncomeStatementData!$I$2:$I$415,"62021")+SUMIFS(IncomeStatementData!$J$2:$J$415,IncomeStatementData!$B$2:$B$415,$A53,IncomeStatementData!$I$2:$I$415,"62022")+SUMIFS(IncomeStatementData!$J$2:$J$415,IncomeStatementData!$B$2:$B$415,$A53,IncomeStatementData!$I$2:$I$415,"62400")</f>
        <v>3174117</v>
      </c>
      <c r="AH53" s="134" t="str">
        <f>IF((ISERROR(INDEX(ECRDCRMustPayDebtData!$E$2:$E53,MATCH(A53,ECRDCRMustPayDebtData!$B$2:$B53,0),)))/12*Occupancy!$B$65,"-",INDEX(ECRDCRMustPayDebtData!$E$2:$E53,MATCH(A53,ECRDCRMustPayDebtData!$B$2:$B53,0),)/12*Occupancy!$B$65)</f>
        <v>-</v>
      </c>
      <c r="AI53" s="136">
        <f>IF(ISERROR(INDEX(AnnualMustPayDebtData!$D$2:$D$75,MATCH(A53,AnnualMustPayDebtData!$E$2:$E$75,0),)),"-",INDEX(AnnualMustPayDebtData!$D$2:$D$75,MATCH(A53,AnnualMustPayDebtData!$E$2:$E$75,0),))</f>
        <v>112320</v>
      </c>
      <c r="AJ53" s="134">
        <f>IF(ISERROR(IF(AG53="","",AG53/VLOOKUP(Occupancy!$B$65,Occupancy!$B$68:$B$79,1)*12/$C53)),"-",IF(AG53="","",AG53/VLOOKUP(Occupancy!$B$65,Occupancy!$B$68:$B$79,1)*12/$C53))</f>
        <v>64123.57575757576</v>
      </c>
      <c r="AK53" s="134" t="str">
        <f>IF(ISERROR(IF(AH53="","",AH53/VLOOKUP(Occupancy!$B$65,Occupancy!$B$68:$B$79,1)*12/$C53)),"-",IF(AH53="","",AH53/VLOOKUP(Occupancy!$B$65,Occupancy!$B$68:$B$79,1)*12/$C53))</f>
        <v>-</v>
      </c>
      <c r="AL53" s="133">
        <f>SUMIFS(PriorQ4BalanceSheet!$J$2:$J$4968,PriorQ4BalanceSheet!$B$2:$B$4968,$A53,PriorQ4BalanceSheet!$I$2:$I$4968,"10710")-SUMIFS(BalanceSheetData!$J$2:$J$415,BalanceSheetData!$B$2:$B$415,$A53,BalanceSheetData!$I$2:$I$415,"10710")</f>
        <v>367847</v>
      </c>
      <c r="AM53" s="132">
        <f>IF(ISERROR(AN53/12*Occupancy!$B$65),"-",AN53/12*Occupancy!$B$65)</f>
        <v>14502</v>
      </c>
      <c r="AN53" s="133">
        <f>IF(ISERROR(INDEX(ReserveData!$B$2:$B$2239,MATCH($A53,ReserveData!$A$2:$A$2250,0),0)),"-",INDEX(ReserveData!$B$2:$B2292,MATCH($A53,ReserveData!$A$2:$A$2250,0),0))</f>
        <v>29004</v>
      </c>
      <c r="AO53" s="132" t="str">
        <f t="shared" si="7"/>
        <v>-</v>
      </c>
      <c r="AP53" s="132">
        <f t="shared" si="8"/>
        <v>3715.6262626262628</v>
      </c>
      <c r="AQ53" s="136">
        <f>SUMIFS(IncomeStatementData!$J$2:$J$415,IncomeStatementData!$B$2:$B$415,$A53,IncomeStatementData!$I$2:$I$415,"59001")</f>
        <v>0</v>
      </c>
      <c r="AR53" s="134">
        <f>IF(ISERROR(AS53/12*Occupancy!$B$65),"-",AS53/12*Occupancy!$B$65)</f>
        <v>39075</v>
      </c>
      <c r="AS53" s="136">
        <f>SUMIFS(AnnualFinancialData!$L$2:$L$6380,AnnualFinancialData!$B$2:$B$6380,$A53,AnnualFinancialData!$K$2:$K$6380,"59001")</f>
        <v>78150</v>
      </c>
      <c r="AT53" s="134">
        <f>IF(ISERROR(IF(AQ53="","",AQ53/VLOOKUP(Occupancy!$B$65,Occupancy!$B$68:$B$79,1)*12/$C53)),"-",IF(AQ53="","",AQ53/VLOOKUP(Occupancy!$B$65,Occupancy!$B$68:$B$79,1)*12/$C53))</f>
        <v>0</v>
      </c>
      <c r="AU53" s="134">
        <f>IF(ISERROR(IF(AR53="","",AR53/VLOOKUP(Occupancy!$B$65,Occupancy!$B$68:$B$79,1)*12/$C53)),"-",IF(AR53="","",AR53/VLOOKUP(Occupancy!$B$65,Occupancy!$B$68:$B$79,1)*12/$C53))</f>
        <v>789.39393939393938</v>
      </c>
      <c r="AV53" s="133">
        <f>SUMIFS(IncomeStatementData!$J$2:$J$415,IncomeStatementData!$B$2:$B$415,$A53,IncomeStatementData!$I$2:$I$415,"66310")+SUMIFS(IncomeStatementData!$J$2:$J$415,IncomeStatementData!$B$2:$B$415,$A53,IncomeStatementData!$I$2:$I$415,"66202")</f>
        <v>0</v>
      </c>
      <c r="AW53" s="132">
        <f>IF(ISERROR(AX53/12*Occupancy!$B$65),"-",AX53/12*Occupancy!$B$65)</f>
        <v>0</v>
      </c>
      <c r="AX53" s="133">
        <f>SUMIFS(AnnualFinancialData!$L$2:$L$6380,AnnualFinancialData!$B$2:$B$6380,$A53,AnnualFinancialData!$K$2:$K$6380,"66310")+SUMIFS(AnnualFinancialData!$L$2:$L$6380,AnnualFinancialData!$B$2:$B$6380,$A53,AnnualFinancialData!$K$2:$K$6380,"66202")</f>
        <v>0</v>
      </c>
      <c r="AY53" s="132">
        <f>IF(ISERROR(IF(AV53="","",AV53/VLOOKUP(Occupancy!$B$65,Occupancy!$B$68:$B$79,1)*12/$C53)),"-",IF(AV53="","",AV53/VLOOKUP(Occupancy!$B$65,Occupancy!$B$68:$B$79,1)*12/$C53))</f>
        <v>0</v>
      </c>
      <c r="AZ53" s="132">
        <f>IF(ISERROR(IF(AW53="","",AW53/VLOOKUP(Occupancy!$B$65,Occupancy!$B$68:$B$79,1)*12/$C53)),"-",IF(AW53="","",AW53/VLOOKUP(Occupancy!$B$65,Occupancy!$B$68:$B$79,1)*12/$C53))</f>
        <v>0</v>
      </c>
      <c r="BA53" s="137" t="str">
        <f t="shared" si="9"/>
        <v>-</v>
      </c>
      <c r="BB53" s="137" t="str">
        <f t="shared" si="10"/>
        <v>-</v>
      </c>
      <c r="BC53" s="137">
        <f t="shared" si="11"/>
        <v>110374</v>
      </c>
      <c r="BD53" s="137" t="str">
        <f t="shared" si="12"/>
        <v>-</v>
      </c>
      <c r="BE53" s="138" t="str">
        <f>IF(ISERROR(IF(BB53="","",BB53/VLOOKUP(Occupancy!$B$65,Occupancy!$B$68:$B$79,1)*12/$C53)),"-",IF(BB53="","",BB53/VLOOKUP(Occupancy!$B$65,Occupancy!$B$68:$B$79,1)*12/$C53))</f>
        <v>-</v>
      </c>
    </row>
    <row r="54" spans="1:57" s="95" customFormat="1" ht="12.75" x14ac:dyDescent="0.2">
      <c r="A54" s="219" t="s">
        <v>381</v>
      </c>
      <c r="B54" s="142" t="str">
        <f>IF(ISERROR(INDEX(ProjectTypeData!$F$2:$F$165,MATCH(Operating!$A54,ProjectTypeData!$B$2:$B$165,0),MATCH(Operating!B$9,ProjectTypeData!$F$1))),"-",INDEX(ProjectTypeData!$F$2:$F$165,MATCH(Operating!$A54,ProjectTypeData!$B$2:$B$165,0),MATCH(Operating!B$9,ProjectTypeData!$F$1)))</f>
        <v>Shelter</v>
      </c>
      <c r="C54" s="126">
        <f>IF(ISERROR(INDEX(ProjectTypeData!$E$2:$E$165,MATCH(Operating!$A54,ProjectTypeData!$B$2:$B$165,0),MATCH(Operating!C$9,ProjectTypeData!$E$1))),"-",INDEX(ProjectTypeData!$E$2:$E$165,MATCH(Operating!$A54,ProjectTypeData!$B$2:$B$165,0),MATCH(Operating!C$9,ProjectTypeData!$E$1)))</f>
        <v>75</v>
      </c>
      <c r="D54" s="127" t="str">
        <f>IF(ISERROR(INDEX(ProjectTypeData!$D$2:$D$165,MATCH(Operating!$A54,ProjectTypeData!$B$2:$B$165,0),MATCH(Operating!D$9,ProjectTypeData!$D$1))),"-",INDEX(ProjectTypeData!$D$2:$D$165,MATCH(Operating!$A54,ProjectTypeData!$B$2:$B$165,0),MATCH(Operating!D$9,ProjectTypeData!$D$1)))</f>
        <v>Operations/Asset Management</v>
      </c>
      <c r="E54" s="115"/>
      <c r="F54" s="128">
        <f>SUMIFS(BalanceSheetData!$J$2:$J$415,BalanceSheetData!$B$2:$B$415,$A54,BalanceSheetData!$I$2:$I$415,"10000")</f>
        <v>0</v>
      </c>
      <c r="G54" s="128">
        <f>SUMIFS(BalanceSheetData!$J$2:$J$415,BalanceSheetData!$B$2:$B$415,$A54,BalanceSheetData!$I$2:$I$415,"10710")</f>
        <v>0</v>
      </c>
      <c r="H54" s="128">
        <f>SUMIFS(BalanceSheetData!$J$2:$J$415,BalanceSheetData!$B$2:$B$415,$A54,BalanceSheetData!$I$2:$I$415,"10700")</f>
        <v>0</v>
      </c>
      <c r="I54" s="129">
        <f>SUMIFS(BalanceSheetData!$J$2:$J$415,BalanceSheetData!$B$2:$B$415,$A54,BalanceSheetData!$I$2:$I$415,"10715")+SUMIFS(BalanceSheetData!$J$2:$J$415,BalanceSheetData!$B$2:$B$415,$A54,BalanceSheetData!$I$2:$I$415,"10720")+SUMIFS(BalanceSheetData!$J$2:$J$415,BalanceSheetData!$B$2:$B$415,$A54,BalanceSheetData!$I$2:$I$415,"19300")</f>
        <v>0</v>
      </c>
      <c r="J54" s="130">
        <f t="shared" si="0"/>
        <v>0</v>
      </c>
      <c r="K54" s="216">
        <f>IF(ISERROR(INDEX(Occupancy!$B$57:$FL$57,1,MATCH(A54,Occupancy!$B$4:$FL$4,0))),"-",INDEX(Occupancy!$B$57:$FL$57,1,MATCH(A54,Occupancy!$B$4:$FL$4,0)))</f>
        <v>0.7992999999999999</v>
      </c>
      <c r="L54" s="216">
        <f>IF(ISERROR(INDEX(Occupancy!$B$17:$FL$17,1,MATCH(A54,Occupancy!$B$4:$FL$4,0))),"-",INDEX(Occupancy!$B$17:$FL$17,1,MATCH(A54,Occupancy!$B$4:$FL$4,0)))</f>
        <v>0.60460000000000003</v>
      </c>
      <c r="M54" s="113"/>
      <c r="N54" s="113"/>
      <c r="O54" s="113"/>
      <c r="P54" s="119"/>
      <c r="Q54" s="131">
        <f>SUMIFS(IncomeStatementData!$J$2:$J$415,IncomeStatementData!$B$2:$B$415,$A54,IncomeStatementData!$I$2:$I$415,"45001")+SUMIFS(IncomeStatementData!$J$2:$J$415,IncomeStatementData!$B$2:$B$415,$A54,IncomeStatementData!$I$2:$I$415,"45100")+SUMIFS(IncomeStatementData!$J$2:$J$415,IncomeStatementData!$B$2:$B$415,$A54,IncomeStatementData!$I$2:$I$415,"49000")+SUMIFS(IncomeStatementData!$J$2:$J$415,IncomeStatementData!$B$2:$B$415,$A54,IncomeStatementData!$I$2:$I$415,"45200")+SUMIFS(IncomeStatementData!$J$2:$J$415,IncomeStatementData!$B$2:$B$415,$A54,IncomeStatementData!$I$2:$I$415,"45400")+SUMIFS(IncomeStatementData!$J$2:$J$415,IncomeStatementData!$B$2:$B$415,$A54,IncomeStatementData!$I$2:$I$415,"45500")+SUMIFS(IncomeStatementData!$J$2:$J$415,IncomeStatementData!$B$2:$B$415,$A54,IncomeStatementData!$I$2:$I$415,"44100")+SUMIFS(IncomeStatementData!$J$2:$J$415,IncomeStatementData!$B$2:$B$415,$A54,IncomeStatementData!$I$2:$I$415,"42200")</f>
        <v>0</v>
      </c>
      <c r="R54" s="132">
        <f>IF(ISERROR(S54/12*Occupancy!$B$65),"-",S54/12*Occupancy!$B$65)</f>
        <v>343985.5</v>
      </c>
      <c r="S54" s="133">
        <f>SUMIFS(AnnualFinancialData!$L$2:$L$6380,AnnualFinancialData!$B$2:$B$6380,$A54,AnnualFinancialData!$K$2:$K$6380,"45001")+SUMIFS(AnnualFinancialData!$L$2:$L$6380,AnnualFinancialData!$B$2:$B$6380,$A54,AnnualFinancialData!$K$2:$K$6380,"45100")+SUMIFS(AnnualFinancialData!$L$2:$L$6380,AnnualFinancialData!$B$2:$B$6380,$A54,AnnualFinancialData!$K$2:$K$6380,"49000")+SUMIFS(AnnualFinancialData!$L$2:$L$6380,AnnualFinancialData!$B$2:$B$6380,$A54,AnnualFinancialData!$K$2:$K$6380,"45200")+SUMIFS(AnnualFinancialData!$L$2:$L$6380,AnnualFinancialData!$B$2:$B$6380,$A54,AnnualFinancialData!$K$2:$K$6380,"45400")+SUMIFS(AnnualFinancialData!$L$2:$L$6380,AnnualFinancialData!$B$2:$B$6380,$A54,AnnualFinancialData!$K$2:$K$6380,"45500")+SUMIFS(AnnualFinancialData!$L$2:$L$6380,AnnualFinancialData!$B$2:$B$6380,$A54,AnnualFinancialData!$K$2:$K$6380,"44100")+SUMIFS(AnnualFinancialData!$L$2:$L$6380,AnnualFinancialData!$B$2:$B$6380,$A54,AnnualFinancialData!$K$2:$K$6380,"42200")</f>
        <v>687971</v>
      </c>
      <c r="T54" s="132">
        <f>IF(ISERROR(IF(Q54="","",Q54/VLOOKUP(Occupancy!$B$65,Occupancy!$B$68:$B$79,1)*12/$C54)),"-",IF(Q54="","",Q54/VLOOKUP(Occupancy!$B$65,Occupancy!$B$68:$B$79,1)*12/$C54))</f>
        <v>0</v>
      </c>
      <c r="U54" s="132">
        <f>IF(ISERROR(IF(R54="","",R54/VLOOKUP(Occupancy!$B$65,Occupancy!$B$68:$B$79,1)*12/$C54)),"-",IF(R54="","",R54/VLOOKUP(Occupancy!$B$65,Occupancy!$B$68:$B$79,1)*12/$C54))</f>
        <v>9172.9466666666667</v>
      </c>
      <c r="V54" s="134" t="str">
        <f>IF(ISERROR(INDEX(IncomeStatementData!$P$2:$P$415,MATCH(A54,IncomeStatementData!$B$2:$B$415,0),)),"-",INDEX(IncomeStatementData!$P$2:$P$415,MATCH(A54,IncomeStatementData!$B$2:$B$415,0),))</f>
        <v>-</v>
      </c>
      <c r="W54" s="134">
        <f>IF(ISERROR(X54/12*Occupancy!$B$65),"-",X54/12*Occupancy!$B$65)</f>
        <v>254079</v>
      </c>
      <c r="X54" s="134">
        <f>IF(ISERROR(INDEX(AnnualFinancialData!$R$2:$R$6380,MATCH(A54,AnnualFinancialData!$B$2:$B$6380,0),)),"-",INDEX(AnnualFinancialData!$R$2:$R$6380,MATCH(A54,AnnualFinancialData!$B$2:$B$6380,0),))</f>
        <v>508158</v>
      </c>
      <c r="Y54" s="134" t="str">
        <f>IF(ISERROR(IF(V54="","",V54/VLOOKUP(Occupancy!$B$65,Occupancy!$B$68:$B$79,1)*12/$C54)),"-",IF(V54="","",V54/VLOOKUP(Occupancy!$B$65,Occupancy!$B$68:$B$79,1)*12/$C54))</f>
        <v>-</v>
      </c>
      <c r="Z54" s="134">
        <f>IF(ISERROR(IF(W54="","",W54/VLOOKUP(Occupancy!$B$65,Occupancy!$B$68:$B$79,1)*12/$C54)),"-",IF(W54="","",W54/VLOOKUP(Occupancy!$B$65,Occupancy!$B$68:$B$79,1)*12/$C54))</f>
        <v>6775.44</v>
      </c>
      <c r="AA54" s="135" t="str">
        <f t="shared" si="1"/>
        <v>-</v>
      </c>
      <c r="AB54" s="132" t="str">
        <f t="shared" si="2"/>
        <v>-</v>
      </c>
      <c r="AC54" s="132">
        <f t="shared" si="3"/>
        <v>89906.5</v>
      </c>
      <c r="AD54" s="132">
        <f t="shared" si="4"/>
        <v>179813</v>
      </c>
      <c r="AE54" s="132" t="str">
        <f t="shared" si="5"/>
        <v>-</v>
      </c>
      <c r="AF54" s="132">
        <f t="shared" si="6"/>
        <v>2397.5066666666671</v>
      </c>
      <c r="AG54" s="136">
        <f>(SUMIFS(PriorQ4BalanceSheet!$J$2:$J$4968,PriorQ4BalanceSheet!$B$2:$B$4968,$A54,PriorQ4BalanceSheet!$I$2:$I$4968,"28150")-SUMIFS(BalanceSheetData!$J$2:$J$415,BalanceSheetData!$B$2:$B$415,$A54,BalanceSheetData!$I$2:$I$415,"28150"))+(SUMIFS(PriorQ4BalanceSheet!$J$2:$J$4968,PriorQ4BalanceSheet!$B$2:$B$4968,$A54,PriorQ4BalanceSheet!$I$2:$I$4968,"28151")-SUMIFS(BalanceSheetData!$J$2:$J$415,BalanceSheetData!$B$2:$B$415,$A54,BalanceSheetData!$I$2:$I$415,"28151"))+(SUMIFS(PriorQ4BalanceSheet!$J$2:$J$4968,PriorQ4BalanceSheet!$B$2:$B$4968,$A54,PriorQ4BalanceSheet!$I$2:$I$4968,"28152")-SUMIFS(BalanceSheetData!$J$2:$J$415,BalanceSheetData!$B$2:$B$415,$A54,BalanceSheetData!$I$2:$I$415,"28152"))+(SUMIFS(PriorQ4BalanceSheet!$J$2:$J$4968,PriorQ4BalanceSheet!$B$2:$B$4968,$A54,PriorQ4BalanceSheet!$I$2:$I$4968,"28153")-SUMIFS(BalanceSheetData!$J$2:$J$415,BalanceSheetData!$B$2:$B$415,$A54,BalanceSheetData!$I$2:$I$415,"28153"))+(SUMIFS(PriorQ4BalanceSheet!$J$2:$J$4968,PriorQ4BalanceSheet!$B$2:$B$4968,$A54,PriorQ4BalanceSheet!$I$2:$I$4968,"28155")-SUMIFS(BalanceSheetData!$J$2:$J$415,BalanceSheetData!$B$2:$B$415,$A54,BalanceSheetData!$I$2:$I$415,"28155"))+(SUMIFS(PriorQ4BalanceSheet!$J$2:$J$4968,PriorQ4BalanceSheet!$B$2:$B$4968,$A54,PriorQ4BalanceSheet!$I$2:$I$4968,"28156")-SUMIFS(BalanceSheetData!$J$2:$J$415,BalanceSheetData!$B$2:$B$415,$A54,BalanceSheetData!$I$2:$I$415,"28156"))+(SUMIFS(PriorQ4BalanceSheet!$J$2:$J$4968,PriorQ4BalanceSheet!$B$2:$B$4968,$A54,PriorQ4BalanceSheet!$I$2:$I$4968,"28157")-SUMIFS(BalanceSheetData!$J$2:$J$415,BalanceSheetData!$B$2:$B$415,$A54,BalanceSheetData!$I$2:$I$415,"28157"))+(SUMIFS(PriorQ4BalanceSheet!$J$2:$J$4968,PriorQ4BalanceSheet!$B$2:$B$4968,$A54,PriorQ4BalanceSheet!$I$2:$I$4968,"28158")-SUMIFS(BalanceSheetData!$J$2:$J$415,BalanceSheetData!$B$2:$B$415,$A54,BalanceSheetData!$I$2:$I$415,"28158"))+(SUMIFS(PriorQ4BalanceSheet!$J$2:$J$4968,PriorQ4BalanceSheet!$B$2:$B$4968,$A54,PriorQ4BalanceSheet!$I$2:$I$4968,"28200")-SUMIFS(BalanceSheetData!$J$2:$J$415,BalanceSheetData!$B$2:$B$415,$A54,BalanceSheetData!$I$2:$I$415,"28200"))+(SUMIFS(PriorQ4BalanceSheet!$J$2:$J$4968,PriorQ4BalanceSheet!$B$2:$B$4968,$A54,PriorQ4BalanceSheet!$I$2:$I$4968,"28201")-SUMIFS(BalanceSheetData!$J$2:$J$415,BalanceSheetData!$B$2:$B$415,$A54,BalanceSheetData!$I$2:$I$415,"28201"))+SUMIFS(IncomeStatementData!$J$2:$J$415,IncomeStatementData!$B$2:$B$415,$A54,IncomeStatementData!$I$2:$I$415,"62020")+SUMIFS(IncomeStatementData!$J$2:$J$415,IncomeStatementData!$B$2:$B$415,$A54,IncomeStatementData!$I$2:$I$415,"62021")+SUMIFS(IncomeStatementData!$J$2:$J$415,IncomeStatementData!$B$2:$B$415,$A54,IncomeStatementData!$I$2:$I$415,"62022")+SUMIFS(IncomeStatementData!$J$2:$J$415,IncomeStatementData!$B$2:$B$415,$A54,IncomeStatementData!$I$2:$I$415,"62400")</f>
        <v>3761746</v>
      </c>
      <c r="AH54" s="134" t="str">
        <f>IF((ISERROR(INDEX(ECRDCRMustPayDebtData!$E$2:$E54,MATCH(A54,ECRDCRMustPayDebtData!$B$2:$B54,0),)))/12*Occupancy!$B$65,"-",INDEX(ECRDCRMustPayDebtData!$E$2:$E54,MATCH(A54,ECRDCRMustPayDebtData!$B$2:$B54,0),)/12*Occupancy!$B$65)</f>
        <v>-</v>
      </c>
      <c r="AI54" s="136">
        <f>IF(ISERROR(INDEX(AnnualMustPayDebtData!$D$2:$D$75,MATCH(A54,AnnualMustPayDebtData!$E$2:$E$75,0),)),"-",INDEX(AnnualMustPayDebtData!$D$2:$D$75,MATCH(A54,AnnualMustPayDebtData!$E$2:$E$75,0),))</f>
        <v>99851</v>
      </c>
      <c r="AJ54" s="134">
        <f>IF(ISERROR(IF(AG54="","",AG54/VLOOKUP(Occupancy!$B$65,Occupancy!$B$68:$B$79,1)*12/$C54)),"-",IF(AG54="","",AG54/VLOOKUP(Occupancy!$B$65,Occupancy!$B$68:$B$79,1)*12/$C54))</f>
        <v>100313.22666666667</v>
      </c>
      <c r="AK54" s="134" t="str">
        <f>IF(ISERROR(IF(AH54="","",AH54/VLOOKUP(Occupancy!$B$65,Occupancy!$B$68:$B$79,1)*12/$C54)),"-",IF(AH54="","",AH54/VLOOKUP(Occupancy!$B$65,Occupancy!$B$68:$B$79,1)*12/$C54))</f>
        <v>-</v>
      </c>
      <c r="AL54" s="133">
        <f>SUMIFS(PriorQ4BalanceSheet!$J$2:$J$4968,PriorQ4BalanceSheet!$B$2:$B$4968,$A54,PriorQ4BalanceSheet!$I$2:$I$4968,"10710")-SUMIFS(BalanceSheetData!$J$2:$J$415,BalanceSheetData!$B$2:$B$415,$A54,BalanceSheetData!$I$2:$I$415,"10710")</f>
        <v>172005</v>
      </c>
      <c r="AM54" s="132">
        <f>IF(ISERROR(AN54/12*Occupancy!$B$65),"-",AN54/12*Occupancy!$B$65)</f>
        <v>14916</v>
      </c>
      <c r="AN54" s="133">
        <f>IF(ISERROR(INDEX(ReserveData!$B$2:$B$2239,MATCH($A54,ReserveData!$A$2:$A$2250,0),0)),"-",INDEX(ReserveData!$B$2:$B2293,MATCH($A54,ReserveData!$A$2:$A$2250,0),0))</f>
        <v>29832</v>
      </c>
      <c r="AO54" s="132" t="str">
        <f t="shared" si="7"/>
        <v>-</v>
      </c>
      <c r="AP54" s="132">
        <f t="shared" si="8"/>
        <v>2293.4</v>
      </c>
      <c r="AQ54" s="136">
        <f>SUMIFS(IncomeStatementData!$J$2:$J$415,IncomeStatementData!$B$2:$B$415,$A54,IncomeStatementData!$I$2:$I$415,"59001")</f>
        <v>0</v>
      </c>
      <c r="AR54" s="134">
        <f>IF(ISERROR(AS54/12*Occupancy!$B$65),"-",AS54/12*Occupancy!$B$65)</f>
        <v>21209</v>
      </c>
      <c r="AS54" s="136">
        <f>SUMIFS(AnnualFinancialData!$L$2:$L$6380,AnnualFinancialData!$B$2:$B$6380,$A54,AnnualFinancialData!$K$2:$K$6380,"59001")</f>
        <v>42418</v>
      </c>
      <c r="AT54" s="134">
        <f>IF(ISERROR(IF(AQ54="","",AQ54/VLOOKUP(Occupancy!$B$65,Occupancy!$B$68:$B$79,1)*12/$C54)),"-",IF(AQ54="","",AQ54/VLOOKUP(Occupancy!$B$65,Occupancy!$B$68:$B$79,1)*12/$C54))</f>
        <v>0</v>
      </c>
      <c r="AU54" s="134">
        <f>IF(ISERROR(IF(AR54="","",AR54/VLOOKUP(Occupancy!$B$65,Occupancy!$B$68:$B$79,1)*12/$C54)),"-",IF(AR54="","",AR54/VLOOKUP(Occupancy!$B$65,Occupancy!$B$68:$B$79,1)*12/$C54))</f>
        <v>565.57333333333338</v>
      </c>
      <c r="AV54" s="133">
        <f>SUMIFS(IncomeStatementData!$J$2:$J$415,IncomeStatementData!$B$2:$B$415,$A54,IncomeStatementData!$I$2:$I$415,"66310")+SUMIFS(IncomeStatementData!$J$2:$J$415,IncomeStatementData!$B$2:$B$415,$A54,IncomeStatementData!$I$2:$I$415,"66202")</f>
        <v>0</v>
      </c>
      <c r="AW54" s="132">
        <f>IF(ISERROR(AX54/12*Occupancy!$B$65),"-",AX54/12*Occupancy!$B$65)</f>
        <v>1671</v>
      </c>
      <c r="AX54" s="133">
        <f>SUMIFS(AnnualFinancialData!$L$2:$L$6380,AnnualFinancialData!$B$2:$B$6380,$A54,AnnualFinancialData!$K$2:$K$6380,"66310")+SUMIFS(AnnualFinancialData!$L$2:$L$6380,AnnualFinancialData!$B$2:$B$6380,$A54,AnnualFinancialData!$K$2:$K$6380,"66202")</f>
        <v>3342</v>
      </c>
      <c r="AY54" s="132">
        <f>IF(ISERROR(IF(AV54="","",AV54/VLOOKUP(Occupancy!$B$65,Occupancy!$B$68:$B$79,1)*12/$C54)),"-",IF(AV54="","",AV54/VLOOKUP(Occupancy!$B$65,Occupancy!$B$68:$B$79,1)*12/$C54))</f>
        <v>0</v>
      </c>
      <c r="AZ54" s="132">
        <f>IF(ISERROR(IF(AW54="","",AW54/VLOOKUP(Occupancy!$B$65,Occupancy!$B$68:$B$79,1)*12/$C54)),"-",IF(AW54="","",AW54/VLOOKUP(Occupancy!$B$65,Occupancy!$B$68:$B$79,1)*12/$C54))</f>
        <v>44.56</v>
      </c>
      <c r="BA54" s="137" t="str">
        <f t="shared" si="9"/>
        <v>-</v>
      </c>
      <c r="BB54" s="137" t="str">
        <f t="shared" si="10"/>
        <v>-</v>
      </c>
      <c r="BC54" s="137">
        <f t="shared" si="11"/>
        <v>4370</v>
      </c>
      <c r="BD54" s="137" t="str">
        <f t="shared" si="12"/>
        <v>-</v>
      </c>
      <c r="BE54" s="138" t="str">
        <f>IF(ISERROR(IF(BB54="","",BB54/VLOOKUP(Occupancy!$B$65,Occupancy!$B$68:$B$79,1)*12/$C54)),"-",IF(BB54="","",BB54/VLOOKUP(Occupancy!$B$65,Occupancy!$B$68:$B$79,1)*12/$C54))</f>
        <v>-</v>
      </c>
    </row>
    <row r="55" spans="1:57" s="95" customFormat="1" ht="12.75" x14ac:dyDescent="0.2">
      <c r="A55" s="219" t="s">
        <v>383</v>
      </c>
      <c r="B55" s="142" t="str">
        <f>IF(ISERROR(INDEX(ProjectTypeData!$F$2:$F$165,MATCH(Operating!$A55,ProjectTypeData!$B$2:$B$165,0),MATCH(Operating!B$9,ProjectTypeData!$F$1))),"-",INDEX(ProjectTypeData!$F$2:$F$165,MATCH(Operating!$A55,ProjectTypeData!$B$2:$B$165,0),MATCH(Operating!B$9,ProjectTypeData!$F$1)))</f>
        <v>Shelter</v>
      </c>
      <c r="C55" s="126">
        <f>IF(ISERROR(INDEX(ProjectTypeData!$E$2:$E$165,MATCH(Operating!$A55,ProjectTypeData!$B$2:$B$165,0),MATCH(Operating!C$9,ProjectTypeData!$E$1))),"-",INDEX(ProjectTypeData!$E$2:$E$165,MATCH(Operating!$A55,ProjectTypeData!$B$2:$B$165,0),MATCH(Operating!C$9,ProjectTypeData!$E$1)))</f>
        <v>115</v>
      </c>
      <c r="D55" s="127" t="str">
        <f>IF(ISERROR(INDEX(ProjectTypeData!$D$2:$D$165,MATCH(Operating!$A55,ProjectTypeData!$B$2:$B$165,0),MATCH(Operating!D$9,ProjectTypeData!$D$1))),"-",INDEX(ProjectTypeData!$D$2:$D$165,MATCH(Operating!$A55,ProjectTypeData!$B$2:$B$165,0),MATCH(Operating!D$9,ProjectTypeData!$D$1)))</f>
        <v>Operations/Asset Management</v>
      </c>
      <c r="E55" s="115"/>
      <c r="F55" s="128">
        <f>SUMIFS(BalanceSheetData!$J$2:$J$415,BalanceSheetData!$B$2:$B$415,$A55,BalanceSheetData!$I$2:$I$415,"10000")</f>
        <v>0</v>
      </c>
      <c r="G55" s="128">
        <f>SUMIFS(BalanceSheetData!$J$2:$J$415,BalanceSheetData!$B$2:$B$415,$A55,BalanceSheetData!$I$2:$I$415,"10710")</f>
        <v>0</v>
      </c>
      <c r="H55" s="128">
        <f>SUMIFS(BalanceSheetData!$J$2:$J$415,BalanceSheetData!$B$2:$B$415,$A55,BalanceSheetData!$I$2:$I$415,"10700")</f>
        <v>0</v>
      </c>
      <c r="I55" s="129">
        <f>SUMIFS(BalanceSheetData!$J$2:$J$415,BalanceSheetData!$B$2:$B$415,$A55,BalanceSheetData!$I$2:$I$415,"10715")+SUMIFS(BalanceSheetData!$J$2:$J$415,BalanceSheetData!$B$2:$B$415,$A55,BalanceSheetData!$I$2:$I$415,"10720")+SUMIFS(BalanceSheetData!$J$2:$J$415,BalanceSheetData!$B$2:$B$415,$A55,BalanceSheetData!$I$2:$I$415,"19300")</f>
        <v>0</v>
      </c>
      <c r="J55" s="130">
        <f t="shared" si="0"/>
        <v>0</v>
      </c>
      <c r="K55" s="216">
        <f>IF(ISERROR(INDEX(Occupancy!$B$57:$FL$57,1,MATCH(A55,Occupancy!$B$4:$FL$4,0))),"-",INDEX(Occupancy!$B$57:$FL$57,1,MATCH(A55,Occupancy!$B$4:$FL$4,0)))</f>
        <v>0.78816153846153847</v>
      </c>
      <c r="L55" s="216">
        <f>IF(ISERROR(INDEX(Occupancy!$B$17:$FL$17,1,MATCH(A55,Occupancy!$B$4:$FL$4,0))),"-",INDEX(Occupancy!$B$17:$FL$17,1,MATCH(A55,Occupancy!$B$4:$FL$4,0)))</f>
        <v>0.59619999999999995</v>
      </c>
      <c r="M55" s="113"/>
      <c r="N55" s="113"/>
      <c r="O55" s="113"/>
      <c r="P55" s="119"/>
      <c r="Q55" s="131">
        <f>SUMIFS(IncomeStatementData!$J$2:$J$415,IncomeStatementData!$B$2:$B$415,$A55,IncomeStatementData!$I$2:$I$415,"45001")+SUMIFS(IncomeStatementData!$J$2:$J$415,IncomeStatementData!$B$2:$B$415,$A55,IncomeStatementData!$I$2:$I$415,"45100")+SUMIFS(IncomeStatementData!$J$2:$J$415,IncomeStatementData!$B$2:$B$415,$A55,IncomeStatementData!$I$2:$I$415,"49000")+SUMIFS(IncomeStatementData!$J$2:$J$415,IncomeStatementData!$B$2:$B$415,$A55,IncomeStatementData!$I$2:$I$415,"45200")+SUMIFS(IncomeStatementData!$J$2:$J$415,IncomeStatementData!$B$2:$B$415,$A55,IncomeStatementData!$I$2:$I$415,"45400")+SUMIFS(IncomeStatementData!$J$2:$J$415,IncomeStatementData!$B$2:$B$415,$A55,IncomeStatementData!$I$2:$I$415,"45500")+SUMIFS(IncomeStatementData!$J$2:$J$415,IncomeStatementData!$B$2:$B$415,$A55,IncomeStatementData!$I$2:$I$415,"44100")+SUMIFS(IncomeStatementData!$J$2:$J$415,IncomeStatementData!$B$2:$B$415,$A55,IncomeStatementData!$I$2:$I$415,"42200")</f>
        <v>0</v>
      </c>
      <c r="R55" s="132">
        <f>IF(ISERROR(S55/12*Occupancy!$B$65),"-",S55/12*Occupancy!$B$65)</f>
        <v>518602</v>
      </c>
      <c r="S55" s="133">
        <f>SUMIFS(AnnualFinancialData!$L$2:$L$6380,AnnualFinancialData!$B$2:$B$6380,$A55,AnnualFinancialData!$K$2:$K$6380,"45001")+SUMIFS(AnnualFinancialData!$L$2:$L$6380,AnnualFinancialData!$B$2:$B$6380,$A55,AnnualFinancialData!$K$2:$K$6380,"45100")+SUMIFS(AnnualFinancialData!$L$2:$L$6380,AnnualFinancialData!$B$2:$B$6380,$A55,AnnualFinancialData!$K$2:$K$6380,"49000")+SUMIFS(AnnualFinancialData!$L$2:$L$6380,AnnualFinancialData!$B$2:$B$6380,$A55,AnnualFinancialData!$K$2:$K$6380,"45200")+SUMIFS(AnnualFinancialData!$L$2:$L$6380,AnnualFinancialData!$B$2:$B$6380,$A55,AnnualFinancialData!$K$2:$K$6380,"45400")+SUMIFS(AnnualFinancialData!$L$2:$L$6380,AnnualFinancialData!$B$2:$B$6380,$A55,AnnualFinancialData!$K$2:$K$6380,"45500")+SUMIFS(AnnualFinancialData!$L$2:$L$6380,AnnualFinancialData!$B$2:$B$6380,$A55,AnnualFinancialData!$K$2:$K$6380,"44100")+SUMIFS(AnnualFinancialData!$L$2:$L$6380,AnnualFinancialData!$B$2:$B$6380,$A55,AnnualFinancialData!$K$2:$K$6380,"42200")</f>
        <v>1037204</v>
      </c>
      <c r="T55" s="132">
        <f>IF(ISERROR(IF(Q55="","",Q55/VLOOKUP(Occupancy!$B$65,Occupancy!$B$68:$B$79,1)*12/$C55)),"-",IF(Q55="","",Q55/VLOOKUP(Occupancy!$B$65,Occupancy!$B$68:$B$79,1)*12/$C55))</f>
        <v>0</v>
      </c>
      <c r="U55" s="132">
        <f>IF(ISERROR(IF(R55="","",R55/VLOOKUP(Occupancy!$B$65,Occupancy!$B$68:$B$79,1)*12/$C55)),"-",IF(R55="","",R55/VLOOKUP(Occupancy!$B$65,Occupancy!$B$68:$B$79,1)*12/$C55))</f>
        <v>9019.1652173913044</v>
      </c>
      <c r="V55" s="134" t="str">
        <f>IF(ISERROR(INDEX(IncomeStatementData!$P$2:$P$415,MATCH(A55,IncomeStatementData!$B$2:$B$415,0),)),"-",INDEX(IncomeStatementData!$P$2:$P$415,MATCH(A55,IncomeStatementData!$B$2:$B$415,0),))</f>
        <v>-</v>
      </c>
      <c r="W55" s="134">
        <f>IF(ISERROR(X55/12*Occupancy!$B$65),"-",X55/12*Occupancy!$B$65)</f>
        <v>303076</v>
      </c>
      <c r="X55" s="134">
        <f>IF(ISERROR(INDEX(AnnualFinancialData!$R$2:$R$6380,MATCH(A55,AnnualFinancialData!$B$2:$B$6380,0),)),"-",INDEX(AnnualFinancialData!$R$2:$R$6380,MATCH(A55,AnnualFinancialData!$B$2:$B$6380,0),))</f>
        <v>606152</v>
      </c>
      <c r="Y55" s="134" t="str">
        <f>IF(ISERROR(IF(V55="","",V55/VLOOKUP(Occupancy!$B$65,Occupancy!$B$68:$B$79,1)*12/$C55)),"-",IF(V55="","",V55/VLOOKUP(Occupancy!$B$65,Occupancy!$B$68:$B$79,1)*12/$C55))</f>
        <v>-</v>
      </c>
      <c r="Z55" s="134">
        <f>IF(ISERROR(IF(W55="","",W55/VLOOKUP(Occupancy!$B$65,Occupancy!$B$68:$B$79,1)*12/$C55)),"-",IF(W55="","",W55/VLOOKUP(Occupancy!$B$65,Occupancy!$B$68:$B$79,1)*12/$C55))</f>
        <v>5270.8869565217392</v>
      </c>
      <c r="AA55" s="135" t="str">
        <f t="shared" si="1"/>
        <v>-</v>
      </c>
      <c r="AB55" s="132" t="str">
        <f t="shared" si="2"/>
        <v>-</v>
      </c>
      <c r="AC55" s="132">
        <f t="shared" si="3"/>
        <v>215526</v>
      </c>
      <c r="AD55" s="132">
        <f t="shared" si="4"/>
        <v>431052</v>
      </c>
      <c r="AE55" s="132" t="str">
        <f t="shared" si="5"/>
        <v>-</v>
      </c>
      <c r="AF55" s="132">
        <f t="shared" si="6"/>
        <v>3748.2782608695652</v>
      </c>
      <c r="AG55" s="136">
        <f>(SUMIFS(PriorQ4BalanceSheet!$J$2:$J$4968,PriorQ4BalanceSheet!$B$2:$B$4968,$A55,PriorQ4BalanceSheet!$I$2:$I$4968,"28150")-SUMIFS(BalanceSheetData!$J$2:$J$415,BalanceSheetData!$B$2:$B$415,$A55,BalanceSheetData!$I$2:$I$415,"28150"))+(SUMIFS(PriorQ4BalanceSheet!$J$2:$J$4968,PriorQ4BalanceSheet!$B$2:$B$4968,$A55,PriorQ4BalanceSheet!$I$2:$I$4968,"28151")-SUMIFS(BalanceSheetData!$J$2:$J$415,BalanceSheetData!$B$2:$B$415,$A55,BalanceSheetData!$I$2:$I$415,"28151"))+(SUMIFS(PriorQ4BalanceSheet!$J$2:$J$4968,PriorQ4BalanceSheet!$B$2:$B$4968,$A55,PriorQ4BalanceSheet!$I$2:$I$4968,"28152")-SUMIFS(BalanceSheetData!$J$2:$J$415,BalanceSheetData!$B$2:$B$415,$A55,BalanceSheetData!$I$2:$I$415,"28152"))+(SUMIFS(PriorQ4BalanceSheet!$J$2:$J$4968,PriorQ4BalanceSheet!$B$2:$B$4968,$A55,PriorQ4BalanceSheet!$I$2:$I$4968,"28153")-SUMIFS(BalanceSheetData!$J$2:$J$415,BalanceSheetData!$B$2:$B$415,$A55,BalanceSheetData!$I$2:$I$415,"28153"))+(SUMIFS(PriorQ4BalanceSheet!$J$2:$J$4968,PriorQ4BalanceSheet!$B$2:$B$4968,$A55,PriorQ4BalanceSheet!$I$2:$I$4968,"28155")-SUMIFS(BalanceSheetData!$J$2:$J$415,BalanceSheetData!$B$2:$B$415,$A55,BalanceSheetData!$I$2:$I$415,"28155"))+(SUMIFS(PriorQ4BalanceSheet!$J$2:$J$4968,PriorQ4BalanceSheet!$B$2:$B$4968,$A55,PriorQ4BalanceSheet!$I$2:$I$4968,"28156")-SUMIFS(BalanceSheetData!$J$2:$J$415,BalanceSheetData!$B$2:$B$415,$A55,BalanceSheetData!$I$2:$I$415,"28156"))+(SUMIFS(PriorQ4BalanceSheet!$J$2:$J$4968,PriorQ4BalanceSheet!$B$2:$B$4968,$A55,PriorQ4BalanceSheet!$I$2:$I$4968,"28157")-SUMIFS(BalanceSheetData!$J$2:$J$415,BalanceSheetData!$B$2:$B$415,$A55,BalanceSheetData!$I$2:$I$415,"28157"))+(SUMIFS(PriorQ4BalanceSheet!$J$2:$J$4968,PriorQ4BalanceSheet!$B$2:$B$4968,$A55,PriorQ4BalanceSheet!$I$2:$I$4968,"28158")-SUMIFS(BalanceSheetData!$J$2:$J$415,BalanceSheetData!$B$2:$B$415,$A55,BalanceSheetData!$I$2:$I$415,"28158"))+(SUMIFS(PriorQ4BalanceSheet!$J$2:$J$4968,PriorQ4BalanceSheet!$B$2:$B$4968,$A55,PriorQ4BalanceSheet!$I$2:$I$4968,"28200")-SUMIFS(BalanceSheetData!$J$2:$J$415,BalanceSheetData!$B$2:$B$415,$A55,BalanceSheetData!$I$2:$I$415,"28200"))+(SUMIFS(PriorQ4BalanceSheet!$J$2:$J$4968,PriorQ4BalanceSheet!$B$2:$B$4968,$A55,PriorQ4BalanceSheet!$I$2:$I$4968,"28201")-SUMIFS(BalanceSheetData!$J$2:$J$415,BalanceSheetData!$B$2:$B$415,$A55,BalanceSheetData!$I$2:$I$415,"28201"))+SUMIFS(IncomeStatementData!$J$2:$J$415,IncomeStatementData!$B$2:$B$415,$A55,IncomeStatementData!$I$2:$I$415,"62020")+SUMIFS(IncomeStatementData!$J$2:$J$415,IncomeStatementData!$B$2:$B$415,$A55,IncomeStatementData!$I$2:$I$415,"62021")+SUMIFS(IncomeStatementData!$J$2:$J$415,IncomeStatementData!$B$2:$B$415,$A55,IncomeStatementData!$I$2:$I$415,"62022")+SUMIFS(IncomeStatementData!$J$2:$J$415,IncomeStatementData!$B$2:$B$415,$A55,IncomeStatementData!$I$2:$I$415,"62400")</f>
        <v>5633308</v>
      </c>
      <c r="AH55" s="134" t="str">
        <f>IF((ISERROR(INDEX(ECRDCRMustPayDebtData!$E$2:$E55,MATCH(A55,ECRDCRMustPayDebtData!$B$2:$B55,0),)))/12*Occupancy!$B$65,"-",INDEX(ECRDCRMustPayDebtData!$E$2:$E55,MATCH(A55,ECRDCRMustPayDebtData!$B$2:$B55,0),)/12*Occupancy!$B$65)</f>
        <v>-</v>
      </c>
      <c r="AI55" s="136">
        <f>IF(ISERROR(INDEX(AnnualMustPayDebtData!$D$2:$D$75,MATCH(A55,AnnualMustPayDebtData!$E$2:$E$75,0),)),"-",INDEX(AnnualMustPayDebtData!$D$2:$D$75,MATCH(A55,AnnualMustPayDebtData!$E$2:$E$75,0),))</f>
        <v>208452</v>
      </c>
      <c r="AJ55" s="134">
        <f>IF(ISERROR(IF(AG55="","",AG55/VLOOKUP(Occupancy!$B$65,Occupancy!$B$68:$B$79,1)*12/$C55)),"-",IF(AG55="","",AG55/VLOOKUP(Occupancy!$B$65,Occupancy!$B$68:$B$79,1)*12/$C55))</f>
        <v>97970.573913043481</v>
      </c>
      <c r="AK55" s="134" t="str">
        <f>IF(ISERROR(IF(AH55="","",AH55/VLOOKUP(Occupancy!$B$65,Occupancy!$B$68:$B$79,1)*12/$C55)),"-",IF(AH55="","",AH55/VLOOKUP(Occupancy!$B$65,Occupancy!$B$68:$B$79,1)*12/$C55))</f>
        <v>-</v>
      </c>
      <c r="AL55" s="133">
        <f>SUMIFS(PriorQ4BalanceSheet!$J$2:$J$4968,PriorQ4BalanceSheet!$B$2:$B$4968,$A55,PriorQ4BalanceSheet!$I$2:$I$4968,"10710")-SUMIFS(BalanceSheetData!$J$2:$J$415,BalanceSheetData!$B$2:$B$415,$A55,BalanceSheetData!$I$2:$I$415,"10710")</f>
        <v>377613</v>
      </c>
      <c r="AM55" s="132">
        <f>IF(ISERROR(AN55/12*Occupancy!$B$65),"-",AN55/12*Occupancy!$B$65)</f>
        <v>13284</v>
      </c>
      <c r="AN55" s="133">
        <f>IF(ISERROR(INDEX(ReserveData!$B$2:$B$2239,MATCH($A55,ReserveData!$A$2:$A$2250,0),0)),"-",INDEX(ReserveData!$B$2:$B2294,MATCH($A55,ReserveData!$A$2:$A$2250,0),0))</f>
        <v>26568</v>
      </c>
      <c r="AO55" s="132" t="str">
        <f t="shared" si="7"/>
        <v>-</v>
      </c>
      <c r="AP55" s="132">
        <f t="shared" si="8"/>
        <v>3283.5913043478263</v>
      </c>
      <c r="AQ55" s="136">
        <f>SUMIFS(IncomeStatementData!$J$2:$J$415,IncomeStatementData!$B$2:$B$415,$A55,IncomeStatementData!$I$2:$I$415,"59001")</f>
        <v>0</v>
      </c>
      <c r="AR55" s="134">
        <f>IF(ISERROR(AS55/12*Occupancy!$B$65),"-",AS55/12*Occupancy!$B$65)</f>
        <v>28000</v>
      </c>
      <c r="AS55" s="136">
        <f>SUMIFS(AnnualFinancialData!$L$2:$L$6380,AnnualFinancialData!$B$2:$B$6380,$A55,AnnualFinancialData!$K$2:$K$6380,"59001")</f>
        <v>56000</v>
      </c>
      <c r="AT55" s="134">
        <f>IF(ISERROR(IF(AQ55="","",AQ55/VLOOKUP(Occupancy!$B$65,Occupancy!$B$68:$B$79,1)*12/$C55)),"-",IF(AQ55="","",AQ55/VLOOKUP(Occupancy!$B$65,Occupancy!$B$68:$B$79,1)*12/$C55))</f>
        <v>0</v>
      </c>
      <c r="AU55" s="134">
        <f>IF(ISERROR(IF(AR55="","",AR55/VLOOKUP(Occupancy!$B$65,Occupancy!$B$68:$B$79,1)*12/$C55)),"-",IF(AR55="","",AR55/VLOOKUP(Occupancy!$B$65,Occupancy!$B$68:$B$79,1)*12/$C55))</f>
        <v>486.95652173913044</v>
      </c>
      <c r="AV55" s="133">
        <f>SUMIFS(IncomeStatementData!$J$2:$J$415,IncomeStatementData!$B$2:$B$415,$A55,IncomeStatementData!$I$2:$I$415,"66310")+SUMIFS(IncomeStatementData!$J$2:$J$415,IncomeStatementData!$B$2:$B$415,$A55,IncomeStatementData!$I$2:$I$415,"66202")</f>
        <v>0</v>
      </c>
      <c r="AW55" s="132">
        <f>IF(ISERROR(AX55/12*Occupancy!$B$65),"-",AX55/12*Occupancy!$B$65)</f>
        <v>0</v>
      </c>
      <c r="AX55" s="133">
        <f>SUMIFS(AnnualFinancialData!$L$2:$L$6380,AnnualFinancialData!$B$2:$B$6380,$A55,AnnualFinancialData!$K$2:$K$6380,"66310")+SUMIFS(AnnualFinancialData!$L$2:$L$6380,AnnualFinancialData!$B$2:$B$6380,$A55,AnnualFinancialData!$K$2:$K$6380,"66202")</f>
        <v>0</v>
      </c>
      <c r="AY55" s="132">
        <f>IF(ISERROR(IF(AV55="","",AV55/VLOOKUP(Occupancy!$B$65,Occupancy!$B$68:$B$79,1)*12/$C55)),"-",IF(AV55="","",AV55/VLOOKUP(Occupancy!$B$65,Occupancy!$B$68:$B$79,1)*12/$C55))</f>
        <v>0</v>
      </c>
      <c r="AZ55" s="132">
        <f>IF(ISERROR(IF(AW55="","",AW55/VLOOKUP(Occupancy!$B$65,Occupancy!$B$68:$B$79,1)*12/$C55)),"-",IF(AW55="","",AW55/VLOOKUP(Occupancy!$B$65,Occupancy!$B$68:$B$79,1)*12/$C55))</f>
        <v>0</v>
      </c>
      <c r="BA55" s="137" t="str">
        <f t="shared" si="9"/>
        <v>-</v>
      </c>
      <c r="BB55" s="137" t="str">
        <f t="shared" si="10"/>
        <v>-</v>
      </c>
      <c r="BC55" s="137">
        <f t="shared" si="11"/>
        <v>140032</v>
      </c>
      <c r="BD55" s="137" t="str">
        <f t="shared" si="12"/>
        <v>-</v>
      </c>
      <c r="BE55" s="138" t="str">
        <f>IF(ISERROR(IF(BB55="","",BB55/VLOOKUP(Occupancy!$B$65,Occupancy!$B$68:$B$79,1)*12/$C55)),"-",IF(BB55="","",BB55/VLOOKUP(Occupancy!$B$65,Occupancy!$B$68:$B$79,1)*12/$C55))</f>
        <v>-</v>
      </c>
    </row>
    <row r="56" spans="1:57" s="95" customFormat="1" ht="12.75" x14ac:dyDescent="0.2">
      <c r="A56" s="219" t="s">
        <v>385</v>
      </c>
      <c r="B56" s="142" t="str">
        <f>IF(ISERROR(INDEX(ProjectTypeData!$F$2:$F$165,MATCH(Operating!$A56,ProjectTypeData!$B$2:$B$165,0),MATCH(Operating!B$9,ProjectTypeData!$F$1))),"-",INDEX(ProjectTypeData!$F$2:$F$165,MATCH(Operating!$A56,ProjectTypeData!$B$2:$B$165,0),MATCH(Operating!B$9,ProjectTypeData!$F$1)))</f>
        <v>Shelter</v>
      </c>
      <c r="C56" s="126">
        <f>IF(ISERROR(INDEX(ProjectTypeData!$E$2:$E$165,MATCH(Operating!$A56,ProjectTypeData!$B$2:$B$165,0),MATCH(Operating!C$9,ProjectTypeData!$E$1))),"-",INDEX(ProjectTypeData!$E$2:$E$165,MATCH(Operating!$A56,ProjectTypeData!$B$2:$B$165,0),MATCH(Operating!C$9,ProjectTypeData!$E$1)))</f>
        <v>96</v>
      </c>
      <c r="D56" s="127" t="str">
        <f>IF(ISERROR(INDEX(ProjectTypeData!$D$2:$D$165,MATCH(Operating!$A56,ProjectTypeData!$B$2:$B$165,0),MATCH(Operating!D$9,ProjectTypeData!$D$1))),"-",INDEX(ProjectTypeData!$D$2:$D$165,MATCH(Operating!$A56,ProjectTypeData!$B$2:$B$165,0),MATCH(Operating!D$9,ProjectTypeData!$D$1)))</f>
        <v>Operations/Asset Management</v>
      </c>
      <c r="E56" s="115"/>
      <c r="F56" s="128">
        <f>SUMIFS(BalanceSheetData!$J$2:$J$415,BalanceSheetData!$B$2:$B$415,$A56,BalanceSheetData!$I$2:$I$415,"10000")</f>
        <v>0</v>
      </c>
      <c r="G56" s="128">
        <f>SUMIFS(BalanceSheetData!$J$2:$J$415,BalanceSheetData!$B$2:$B$415,$A56,BalanceSheetData!$I$2:$I$415,"10710")</f>
        <v>0</v>
      </c>
      <c r="H56" s="128">
        <f>SUMIFS(BalanceSheetData!$J$2:$J$415,BalanceSheetData!$B$2:$B$415,$A56,BalanceSheetData!$I$2:$I$415,"10700")</f>
        <v>0</v>
      </c>
      <c r="I56" s="129">
        <f>SUMIFS(BalanceSheetData!$J$2:$J$415,BalanceSheetData!$B$2:$B$415,$A56,BalanceSheetData!$I$2:$I$415,"10715")+SUMIFS(BalanceSheetData!$J$2:$J$415,BalanceSheetData!$B$2:$B$415,$A56,BalanceSheetData!$I$2:$I$415,"10720")+SUMIFS(BalanceSheetData!$J$2:$J$415,BalanceSheetData!$B$2:$B$415,$A56,BalanceSheetData!$I$2:$I$415,"19300")</f>
        <v>0</v>
      </c>
      <c r="J56" s="130">
        <f t="shared" si="0"/>
        <v>0</v>
      </c>
      <c r="K56" s="216">
        <f>IF(ISERROR(INDEX(Occupancy!$B$57:$FL$57,1,MATCH(A56,Occupancy!$B$4:$FL$4,0))),"-",INDEX(Occupancy!$B$57:$FL$57,1,MATCH(A56,Occupancy!$B$4:$FL$4,0)))</f>
        <v>0.79353076923076915</v>
      </c>
      <c r="L56" s="216">
        <f>IF(ISERROR(INDEX(Occupancy!$B$17:$FL$17,1,MATCH(A56,Occupancy!$B$4:$FL$4,0))),"-",INDEX(Occupancy!$B$17:$FL$17,1,MATCH(A56,Occupancy!$B$4:$FL$4,0)))</f>
        <v>0.60040000000000004</v>
      </c>
      <c r="M56" s="113"/>
      <c r="N56" s="113"/>
      <c r="O56" s="113"/>
      <c r="P56" s="119"/>
      <c r="Q56" s="131">
        <f>SUMIFS(IncomeStatementData!$J$2:$J$415,IncomeStatementData!$B$2:$B$415,$A56,IncomeStatementData!$I$2:$I$415,"45001")+SUMIFS(IncomeStatementData!$J$2:$J$415,IncomeStatementData!$B$2:$B$415,$A56,IncomeStatementData!$I$2:$I$415,"45100")+SUMIFS(IncomeStatementData!$J$2:$J$415,IncomeStatementData!$B$2:$B$415,$A56,IncomeStatementData!$I$2:$I$415,"49000")+SUMIFS(IncomeStatementData!$J$2:$J$415,IncomeStatementData!$B$2:$B$415,$A56,IncomeStatementData!$I$2:$I$415,"45200")+SUMIFS(IncomeStatementData!$J$2:$J$415,IncomeStatementData!$B$2:$B$415,$A56,IncomeStatementData!$I$2:$I$415,"45400")+SUMIFS(IncomeStatementData!$J$2:$J$415,IncomeStatementData!$B$2:$B$415,$A56,IncomeStatementData!$I$2:$I$415,"45500")+SUMIFS(IncomeStatementData!$J$2:$J$415,IncomeStatementData!$B$2:$B$415,$A56,IncomeStatementData!$I$2:$I$415,"44100")+SUMIFS(IncomeStatementData!$J$2:$J$415,IncomeStatementData!$B$2:$B$415,$A56,IncomeStatementData!$I$2:$I$415,"42200")</f>
        <v>0</v>
      </c>
      <c r="R56" s="132">
        <f>IF(ISERROR(S56/12*Occupancy!$B$65),"-",S56/12*Occupancy!$B$65)</f>
        <v>404810</v>
      </c>
      <c r="S56" s="133">
        <f>SUMIFS(AnnualFinancialData!$L$2:$L$6380,AnnualFinancialData!$B$2:$B$6380,$A56,AnnualFinancialData!$K$2:$K$6380,"45001")+SUMIFS(AnnualFinancialData!$L$2:$L$6380,AnnualFinancialData!$B$2:$B$6380,$A56,AnnualFinancialData!$K$2:$K$6380,"45100")+SUMIFS(AnnualFinancialData!$L$2:$L$6380,AnnualFinancialData!$B$2:$B$6380,$A56,AnnualFinancialData!$K$2:$K$6380,"49000")+SUMIFS(AnnualFinancialData!$L$2:$L$6380,AnnualFinancialData!$B$2:$B$6380,$A56,AnnualFinancialData!$K$2:$K$6380,"45200")+SUMIFS(AnnualFinancialData!$L$2:$L$6380,AnnualFinancialData!$B$2:$B$6380,$A56,AnnualFinancialData!$K$2:$K$6380,"45400")+SUMIFS(AnnualFinancialData!$L$2:$L$6380,AnnualFinancialData!$B$2:$B$6380,$A56,AnnualFinancialData!$K$2:$K$6380,"45500")+SUMIFS(AnnualFinancialData!$L$2:$L$6380,AnnualFinancialData!$B$2:$B$6380,$A56,AnnualFinancialData!$K$2:$K$6380,"44100")+SUMIFS(AnnualFinancialData!$L$2:$L$6380,AnnualFinancialData!$B$2:$B$6380,$A56,AnnualFinancialData!$K$2:$K$6380,"42200")</f>
        <v>809620</v>
      </c>
      <c r="T56" s="132">
        <f>IF(ISERROR(IF(Q56="","",Q56/VLOOKUP(Occupancy!$B$65,Occupancy!$B$68:$B$79,1)*12/$C56)),"-",IF(Q56="","",Q56/VLOOKUP(Occupancy!$B$65,Occupancy!$B$68:$B$79,1)*12/$C56))</f>
        <v>0</v>
      </c>
      <c r="U56" s="132">
        <f>IF(ISERROR(IF(R56="","",R56/VLOOKUP(Occupancy!$B$65,Occupancy!$B$68:$B$79,1)*12/$C56)),"-",IF(R56="","",R56/VLOOKUP(Occupancy!$B$65,Occupancy!$B$68:$B$79,1)*12/$C56))</f>
        <v>8433.5416666666661</v>
      </c>
      <c r="V56" s="134" t="str">
        <f>IF(ISERROR(INDEX(IncomeStatementData!$P$2:$P$415,MATCH(A56,IncomeStatementData!$B$2:$B$415,0),)),"-",INDEX(IncomeStatementData!$P$2:$P$415,MATCH(A56,IncomeStatementData!$B$2:$B$415,0),))</f>
        <v>-</v>
      </c>
      <c r="W56" s="134">
        <f>IF(ISERROR(X56/12*Occupancy!$B$65),"-",X56/12*Occupancy!$B$65)</f>
        <v>284414</v>
      </c>
      <c r="X56" s="134">
        <f>IF(ISERROR(INDEX(AnnualFinancialData!$R$2:$R$6380,MATCH(A56,AnnualFinancialData!$B$2:$B$6380,0),)),"-",INDEX(AnnualFinancialData!$R$2:$R$6380,MATCH(A56,AnnualFinancialData!$B$2:$B$6380,0),))</f>
        <v>568828</v>
      </c>
      <c r="Y56" s="134" t="str">
        <f>IF(ISERROR(IF(V56="","",V56/VLOOKUP(Occupancy!$B$65,Occupancy!$B$68:$B$79,1)*12/$C56)),"-",IF(V56="","",V56/VLOOKUP(Occupancy!$B$65,Occupancy!$B$68:$B$79,1)*12/$C56))</f>
        <v>-</v>
      </c>
      <c r="Z56" s="134">
        <f>IF(ISERROR(IF(W56="","",W56/VLOOKUP(Occupancy!$B$65,Occupancy!$B$68:$B$79,1)*12/$C56)),"-",IF(W56="","",W56/VLOOKUP(Occupancy!$B$65,Occupancy!$B$68:$B$79,1)*12/$C56))</f>
        <v>5925.291666666667</v>
      </c>
      <c r="AA56" s="135" t="str">
        <f t="shared" si="1"/>
        <v>-</v>
      </c>
      <c r="AB56" s="132" t="str">
        <f t="shared" si="2"/>
        <v>-</v>
      </c>
      <c r="AC56" s="132">
        <f t="shared" si="3"/>
        <v>120396</v>
      </c>
      <c r="AD56" s="132">
        <f t="shared" si="4"/>
        <v>240792</v>
      </c>
      <c r="AE56" s="132" t="str">
        <f t="shared" si="5"/>
        <v>-</v>
      </c>
      <c r="AF56" s="132">
        <f t="shared" si="6"/>
        <v>2508.2499999999991</v>
      </c>
      <c r="AG56" s="136">
        <f>(SUMIFS(PriorQ4BalanceSheet!$J$2:$J$4968,PriorQ4BalanceSheet!$B$2:$B$4968,$A56,PriorQ4BalanceSheet!$I$2:$I$4968,"28150")-SUMIFS(BalanceSheetData!$J$2:$J$415,BalanceSheetData!$B$2:$B$415,$A56,BalanceSheetData!$I$2:$I$415,"28150"))+(SUMIFS(PriorQ4BalanceSheet!$J$2:$J$4968,PriorQ4BalanceSheet!$B$2:$B$4968,$A56,PriorQ4BalanceSheet!$I$2:$I$4968,"28151")-SUMIFS(BalanceSheetData!$J$2:$J$415,BalanceSheetData!$B$2:$B$415,$A56,BalanceSheetData!$I$2:$I$415,"28151"))+(SUMIFS(PriorQ4BalanceSheet!$J$2:$J$4968,PriorQ4BalanceSheet!$B$2:$B$4968,$A56,PriorQ4BalanceSheet!$I$2:$I$4968,"28152")-SUMIFS(BalanceSheetData!$J$2:$J$415,BalanceSheetData!$B$2:$B$415,$A56,BalanceSheetData!$I$2:$I$415,"28152"))+(SUMIFS(PriorQ4BalanceSheet!$J$2:$J$4968,PriorQ4BalanceSheet!$B$2:$B$4968,$A56,PriorQ4BalanceSheet!$I$2:$I$4968,"28153")-SUMIFS(BalanceSheetData!$J$2:$J$415,BalanceSheetData!$B$2:$B$415,$A56,BalanceSheetData!$I$2:$I$415,"28153"))+(SUMIFS(PriorQ4BalanceSheet!$J$2:$J$4968,PriorQ4BalanceSheet!$B$2:$B$4968,$A56,PriorQ4BalanceSheet!$I$2:$I$4968,"28155")-SUMIFS(BalanceSheetData!$J$2:$J$415,BalanceSheetData!$B$2:$B$415,$A56,BalanceSheetData!$I$2:$I$415,"28155"))+(SUMIFS(PriorQ4BalanceSheet!$J$2:$J$4968,PriorQ4BalanceSheet!$B$2:$B$4968,$A56,PriorQ4BalanceSheet!$I$2:$I$4968,"28156")-SUMIFS(BalanceSheetData!$J$2:$J$415,BalanceSheetData!$B$2:$B$415,$A56,BalanceSheetData!$I$2:$I$415,"28156"))+(SUMIFS(PriorQ4BalanceSheet!$J$2:$J$4968,PriorQ4BalanceSheet!$B$2:$B$4968,$A56,PriorQ4BalanceSheet!$I$2:$I$4968,"28157")-SUMIFS(BalanceSheetData!$J$2:$J$415,BalanceSheetData!$B$2:$B$415,$A56,BalanceSheetData!$I$2:$I$415,"28157"))+(SUMIFS(PriorQ4BalanceSheet!$J$2:$J$4968,PriorQ4BalanceSheet!$B$2:$B$4968,$A56,PriorQ4BalanceSheet!$I$2:$I$4968,"28158")-SUMIFS(BalanceSheetData!$J$2:$J$415,BalanceSheetData!$B$2:$B$415,$A56,BalanceSheetData!$I$2:$I$415,"28158"))+(SUMIFS(PriorQ4BalanceSheet!$J$2:$J$4968,PriorQ4BalanceSheet!$B$2:$B$4968,$A56,PriorQ4BalanceSheet!$I$2:$I$4968,"28200")-SUMIFS(BalanceSheetData!$J$2:$J$415,BalanceSheetData!$B$2:$B$415,$A56,BalanceSheetData!$I$2:$I$415,"28200"))+(SUMIFS(PriorQ4BalanceSheet!$J$2:$J$4968,PriorQ4BalanceSheet!$B$2:$B$4968,$A56,PriorQ4BalanceSheet!$I$2:$I$4968,"28201")-SUMIFS(BalanceSheetData!$J$2:$J$415,BalanceSheetData!$B$2:$B$415,$A56,BalanceSheetData!$I$2:$I$415,"28201"))+SUMIFS(IncomeStatementData!$J$2:$J$415,IncomeStatementData!$B$2:$B$415,$A56,IncomeStatementData!$I$2:$I$415,"62020")+SUMIFS(IncomeStatementData!$J$2:$J$415,IncomeStatementData!$B$2:$B$415,$A56,IncomeStatementData!$I$2:$I$415,"62021")+SUMIFS(IncomeStatementData!$J$2:$J$415,IncomeStatementData!$B$2:$B$415,$A56,IncomeStatementData!$I$2:$I$415,"62022")+SUMIFS(IncomeStatementData!$J$2:$J$415,IncomeStatementData!$B$2:$B$415,$A56,IncomeStatementData!$I$2:$I$415,"62400")</f>
        <v>2105858</v>
      </c>
      <c r="AH56" s="134" t="str">
        <f>IF((ISERROR(INDEX(ECRDCRMustPayDebtData!$E$2:$E56,MATCH(A56,ECRDCRMustPayDebtData!$B$2:$B56,0),)))/12*Occupancy!$B$65,"-",INDEX(ECRDCRMustPayDebtData!$E$2:$E56,MATCH(A56,ECRDCRMustPayDebtData!$B$2:$B56,0),)/12*Occupancy!$B$65)</f>
        <v>-</v>
      </c>
      <c r="AI56" s="136">
        <f>IF(ISERROR(INDEX(AnnualMustPayDebtData!$D$2:$D$75,MATCH(A56,AnnualMustPayDebtData!$E$2:$E$75,0),)),"-",INDEX(AnnualMustPayDebtData!$D$2:$D$75,MATCH(A56,AnnualMustPayDebtData!$E$2:$E$75,0),))</f>
        <v>66633</v>
      </c>
      <c r="AJ56" s="134">
        <f>IF(ISERROR(IF(AG56="","",AG56/VLOOKUP(Occupancy!$B$65,Occupancy!$B$68:$B$79,1)*12/$C56)),"-",IF(AG56="","",AG56/VLOOKUP(Occupancy!$B$65,Occupancy!$B$68:$B$79,1)*12/$C56))</f>
        <v>43872.041666666664</v>
      </c>
      <c r="AK56" s="134" t="str">
        <f>IF(ISERROR(IF(AH56="","",AH56/VLOOKUP(Occupancy!$B$65,Occupancy!$B$68:$B$79,1)*12/$C56)),"-",IF(AH56="","",AH56/VLOOKUP(Occupancy!$B$65,Occupancy!$B$68:$B$79,1)*12/$C56))</f>
        <v>-</v>
      </c>
      <c r="AL56" s="133">
        <f>SUMIFS(PriorQ4BalanceSheet!$J$2:$J$4968,PriorQ4BalanceSheet!$B$2:$B$4968,$A56,PriorQ4BalanceSheet!$I$2:$I$4968,"10710")-SUMIFS(BalanceSheetData!$J$2:$J$415,BalanceSheetData!$B$2:$B$415,$A56,BalanceSheetData!$I$2:$I$415,"10710")</f>
        <v>393007</v>
      </c>
      <c r="AM56" s="132">
        <f>IF(ISERROR(AN56/12*Occupancy!$B$65),"-",AN56/12*Occupancy!$B$65)</f>
        <v>15400</v>
      </c>
      <c r="AN56" s="133">
        <f>IF(ISERROR(INDEX(ReserveData!$B$2:$B$2239,MATCH($A56,ReserveData!$A$2:$A$2250,0),0)),"-",INDEX(ReserveData!$B$2:$B2295,MATCH($A56,ReserveData!$A$2:$A$2250,0),0))</f>
        <v>30800</v>
      </c>
      <c r="AO56" s="132" t="str">
        <f t="shared" si="7"/>
        <v>-</v>
      </c>
      <c r="AP56" s="132">
        <f t="shared" si="8"/>
        <v>4093.8229166666665</v>
      </c>
      <c r="AQ56" s="136">
        <f>SUMIFS(IncomeStatementData!$J$2:$J$415,IncomeStatementData!$B$2:$B$415,$A56,IncomeStatementData!$I$2:$I$415,"59001")</f>
        <v>0</v>
      </c>
      <c r="AR56" s="134">
        <f>IF(ISERROR(AS56/12*Occupancy!$B$65),"-",AS56/12*Occupancy!$B$65)</f>
        <v>42117.5</v>
      </c>
      <c r="AS56" s="136">
        <f>SUMIFS(AnnualFinancialData!$L$2:$L$6380,AnnualFinancialData!$B$2:$B$6380,$A56,AnnualFinancialData!$K$2:$K$6380,"59001")</f>
        <v>84235</v>
      </c>
      <c r="AT56" s="134">
        <f>IF(ISERROR(IF(AQ56="","",AQ56/VLOOKUP(Occupancy!$B$65,Occupancy!$B$68:$B$79,1)*12/$C56)),"-",IF(AQ56="","",AQ56/VLOOKUP(Occupancy!$B$65,Occupancy!$B$68:$B$79,1)*12/$C56))</f>
        <v>0</v>
      </c>
      <c r="AU56" s="134">
        <f>IF(ISERROR(IF(AR56="","",AR56/VLOOKUP(Occupancy!$B$65,Occupancy!$B$68:$B$79,1)*12/$C56)),"-",IF(AR56="","",AR56/VLOOKUP(Occupancy!$B$65,Occupancy!$B$68:$B$79,1)*12/$C56))</f>
        <v>877.44791666666663</v>
      </c>
      <c r="AV56" s="133">
        <f>SUMIFS(IncomeStatementData!$J$2:$J$415,IncomeStatementData!$B$2:$B$415,$A56,IncomeStatementData!$I$2:$I$415,"66310")+SUMIFS(IncomeStatementData!$J$2:$J$415,IncomeStatementData!$B$2:$B$415,$A56,IncomeStatementData!$I$2:$I$415,"66202")</f>
        <v>0</v>
      </c>
      <c r="AW56" s="132">
        <f>IF(ISERROR(AX56/12*Occupancy!$B$65),"-",AX56/12*Occupancy!$B$65)</f>
        <v>1619.5</v>
      </c>
      <c r="AX56" s="133">
        <f>SUMIFS(AnnualFinancialData!$L$2:$L$6380,AnnualFinancialData!$B$2:$B$6380,$A56,AnnualFinancialData!$K$2:$K$6380,"66310")+SUMIFS(AnnualFinancialData!$L$2:$L$6380,AnnualFinancialData!$B$2:$B$6380,$A56,AnnualFinancialData!$K$2:$K$6380,"66202")</f>
        <v>3239</v>
      </c>
      <c r="AY56" s="132">
        <f>IF(ISERROR(IF(AV56="","",AV56/VLOOKUP(Occupancy!$B$65,Occupancy!$B$68:$B$79,1)*12/$C56)),"-",IF(AV56="","",AV56/VLOOKUP(Occupancy!$B$65,Occupancy!$B$68:$B$79,1)*12/$C56))</f>
        <v>0</v>
      </c>
      <c r="AZ56" s="132">
        <f>IF(ISERROR(IF(AW56="","",AW56/VLOOKUP(Occupancy!$B$65,Occupancy!$B$68:$B$79,1)*12/$C56)),"-",IF(AW56="","",AW56/VLOOKUP(Occupancy!$B$65,Occupancy!$B$68:$B$79,1)*12/$C56))</f>
        <v>33.739583333333336</v>
      </c>
      <c r="BA56" s="137" t="str">
        <f t="shared" si="9"/>
        <v>-</v>
      </c>
      <c r="BB56" s="137" t="str">
        <f t="shared" si="10"/>
        <v>-</v>
      </c>
      <c r="BC56" s="137">
        <f t="shared" si="11"/>
        <v>55885</v>
      </c>
      <c r="BD56" s="137" t="str">
        <f t="shared" si="12"/>
        <v>-</v>
      </c>
      <c r="BE56" s="138" t="str">
        <f>IF(ISERROR(IF(BB56="","",BB56/VLOOKUP(Occupancy!$B$65,Occupancy!$B$68:$B$79,1)*12/$C56)),"-",IF(BB56="","",BB56/VLOOKUP(Occupancy!$B$65,Occupancy!$B$68:$B$79,1)*12/$C56))</f>
        <v>-</v>
      </c>
    </row>
    <row r="57" spans="1:57" s="95" customFormat="1" ht="12.75" x14ac:dyDescent="0.2">
      <c r="A57" s="219" t="s">
        <v>387</v>
      </c>
      <c r="B57" s="142" t="str">
        <f>IF(ISERROR(INDEX(ProjectTypeData!$F$2:$F$165,MATCH(Operating!$A57,ProjectTypeData!$B$2:$B$165,0),MATCH(Operating!B$9,ProjectTypeData!$F$1))),"-",INDEX(ProjectTypeData!$F$2:$F$165,MATCH(Operating!$A57,ProjectTypeData!$B$2:$B$165,0),MATCH(Operating!B$9,ProjectTypeData!$F$1)))</f>
        <v>Shelter</v>
      </c>
      <c r="C57" s="126">
        <f>IF(ISERROR(INDEX(ProjectTypeData!$E$2:$E$165,MATCH(Operating!$A57,ProjectTypeData!$B$2:$B$165,0),MATCH(Operating!C$9,ProjectTypeData!$E$1))),"-",INDEX(ProjectTypeData!$E$2:$E$165,MATCH(Operating!$A57,ProjectTypeData!$B$2:$B$165,0),MATCH(Operating!C$9,ProjectTypeData!$E$1)))</f>
        <v>80</v>
      </c>
      <c r="D57" s="127" t="str">
        <f>IF(ISERROR(INDEX(ProjectTypeData!$D$2:$D$165,MATCH(Operating!$A57,ProjectTypeData!$B$2:$B$165,0),MATCH(Operating!D$9,ProjectTypeData!$D$1))),"-",INDEX(ProjectTypeData!$D$2:$D$165,MATCH(Operating!$A57,ProjectTypeData!$B$2:$B$165,0),MATCH(Operating!D$9,ProjectTypeData!$D$1)))</f>
        <v>Operations/Asset Management</v>
      </c>
      <c r="E57" s="115"/>
      <c r="F57" s="128">
        <f>SUMIFS(BalanceSheetData!$J$2:$J$415,BalanceSheetData!$B$2:$B$415,$A57,BalanceSheetData!$I$2:$I$415,"10000")</f>
        <v>0</v>
      </c>
      <c r="G57" s="128">
        <f>SUMIFS(BalanceSheetData!$J$2:$J$415,BalanceSheetData!$B$2:$B$415,$A57,BalanceSheetData!$I$2:$I$415,"10710")</f>
        <v>0</v>
      </c>
      <c r="H57" s="128">
        <f>SUMIFS(BalanceSheetData!$J$2:$J$415,BalanceSheetData!$B$2:$B$415,$A57,BalanceSheetData!$I$2:$I$415,"10700")</f>
        <v>0</v>
      </c>
      <c r="I57" s="129">
        <f>SUMIFS(BalanceSheetData!$J$2:$J$415,BalanceSheetData!$B$2:$B$415,$A57,BalanceSheetData!$I$2:$I$415,"10715")+SUMIFS(BalanceSheetData!$J$2:$J$415,BalanceSheetData!$B$2:$B$415,$A57,BalanceSheetData!$I$2:$I$415,"10720")+SUMIFS(BalanceSheetData!$J$2:$J$415,BalanceSheetData!$B$2:$B$415,$A57,BalanceSheetData!$I$2:$I$415,"19300")</f>
        <v>0</v>
      </c>
      <c r="J57" s="130">
        <f t="shared" si="0"/>
        <v>0</v>
      </c>
      <c r="K57" s="216">
        <f>IF(ISERROR(INDEX(Occupancy!$B$57:$FL$57,1,MATCH(A57,Occupancy!$B$4:$FL$4,0))),"-",INDEX(Occupancy!$B$57:$FL$57,1,MATCH(A57,Occupancy!$B$4:$FL$4,0)))</f>
        <v>0.7489230769230768</v>
      </c>
      <c r="L57" s="216">
        <f>IF(ISERROR(INDEX(Occupancy!$B$17:$FL$17,1,MATCH(A57,Occupancy!$B$4:$FL$4,0))),"-",INDEX(Occupancy!$B$17:$FL$17,1,MATCH(A57,Occupancy!$B$4:$FL$4,0)))</f>
        <v>0.5665</v>
      </c>
      <c r="M57" s="113"/>
      <c r="N57" s="113"/>
      <c r="O57" s="113"/>
      <c r="P57" s="119"/>
      <c r="Q57" s="131">
        <f>SUMIFS(IncomeStatementData!$J$2:$J$415,IncomeStatementData!$B$2:$B$415,$A57,IncomeStatementData!$I$2:$I$415,"45001")+SUMIFS(IncomeStatementData!$J$2:$J$415,IncomeStatementData!$B$2:$B$415,$A57,IncomeStatementData!$I$2:$I$415,"45100")+SUMIFS(IncomeStatementData!$J$2:$J$415,IncomeStatementData!$B$2:$B$415,$A57,IncomeStatementData!$I$2:$I$415,"49000")+SUMIFS(IncomeStatementData!$J$2:$J$415,IncomeStatementData!$B$2:$B$415,$A57,IncomeStatementData!$I$2:$I$415,"45200")+SUMIFS(IncomeStatementData!$J$2:$J$415,IncomeStatementData!$B$2:$B$415,$A57,IncomeStatementData!$I$2:$I$415,"45400")+SUMIFS(IncomeStatementData!$J$2:$J$415,IncomeStatementData!$B$2:$B$415,$A57,IncomeStatementData!$I$2:$I$415,"45500")+SUMIFS(IncomeStatementData!$J$2:$J$415,IncomeStatementData!$B$2:$B$415,$A57,IncomeStatementData!$I$2:$I$415,"44100")+SUMIFS(IncomeStatementData!$J$2:$J$415,IncomeStatementData!$B$2:$B$415,$A57,IncomeStatementData!$I$2:$I$415,"42200")</f>
        <v>0</v>
      </c>
      <c r="R57" s="132">
        <f>IF(ISERROR(S57/12*Occupancy!$B$65),"-",S57/12*Occupancy!$B$65)</f>
        <v>377665</v>
      </c>
      <c r="S57" s="133">
        <f>SUMIFS(AnnualFinancialData!$L$2:$L$6380,AnnualFinancialData!$B$2:$B$6380,$A57,AnnualFinancialData!$K$2:$K$6380,"45001")+SUMIFS(AnnualFinancialData!$L$2:$L$6380,AnnualFinancialData!$B$2:$B$6380,$A57,AnnualFinancialData!$K$2:$K$6380,"45100")+SUMIFS(AnnualFinancialData!$L$2:$L$6380,AnnualFinancialData!$B$2:$B$6380,$A57,AnnualFinancialData!$K$2:$K$6380,"49000")+SUMIFS(AnnualFinancialData!$L$2:$L$6380,AnnualFinancialData!$B$2:$B$6380,$A57,AnnualFinancialData!$K$2:$K$6380,"45200")+SUMIFS(AnnualFinancialData!$L$2:$L$6380,AnnualFinancialData!$B$2:$B$6380,$A57,AnnualFinancialData!$K$2:$K$6380,"45400")+SUMIFS(AnnualFinancialData!$L$2:$L$6380,AnnualFinancialData!$B$2:$B$6380,$A57,AnnualFinancialData!$K$2:$K$6380,"45500")+SUMIFS(AnnualFinancialData!$L$2:$L$6380,AnnualFinancialData!$B$2:$B$6380,$A57,AnnualFinancialData!$K$2:$K$6380,"44100")+SUMIFS(AnnualFinancialData!$L$2:$L$6380,AnnualFinancialData!$B$2:$B$6380,$A57,AnnualFinancialData!$K$2:$K$6380,"42200")</f>
        <v>755330</v>
      </c>
      <c r="T57" s="132">
        <f>IF(ISERROR(IF(Q57="","",Q57/VLOOKUP(Occupancy!$B$65,Occupancy!$B$68:$B$79,1)*12/$C57)),"-",IF(Q57="","",Q57/VLOOKUP(Occupancy!$B$65,Occupancy!$B$68:$B$79,1)*12/$C57))</f>
        <v>0</v>
      </c>
      <c r="U57" s="132">
        <f>IF(ISERROR(IF(R57="","",R57/VLOOKUP(Occupancy!$B$65,Occupancy!$B$68:$B$79,1)*12/$C57)),"-",IF(R57="","",R57/VLOOKUP(Occupancy!$B$65,Occupancy!$B$68:$B$79,1)*12/$C57))</f>
        <v>9441.625</v>
      </c>
      <c r="V57" s="134" t="str">
        <f>IF(ISERROR(INDEX(IncomeStatementData!$P$2:$P$415,MATCH(A57,IncomeStatementData!$B$2:$B$415,0),)),"-",INDEX(IncomeStatementData!$P$2:$P$415,MATCH(A57,IncomeStatementData!$B$2:$B$415,0),))</f>
        <v>-</v>
      </c>
      <c r="W57" s="134">
        <f>IF(ISERROR(X57/12*Occupancy!$B$65),"-",X57/12*Occupancy!$B$65)</f>
        <v>220172</v>
      </c>
      <c r="X57" s="134">
        <f>IF(ISERROR(INDEX(AnnualFinancialData!$R$2:$R$6380,MATCH(A57,AnnualFinancialData!$B$2:$B$6380,0),)),"-",INDEX(AnnualFinancialData!$R$2:$R$6380,MATCH(A57,AnnualFinancialData!$B$2:$B$6380,0),))</f>
        <v>440344</v>
      </c>
      <c r="Y57" s="134" t="str">
        <f>IF(ISERROR(IF(V57="","",V57/VLOOKUP(Occupancy!$B$65,Occupancy!$B$68:$B$79,1)*12/$C57)),"-",IF(V57="","",V57/VLOOKUP(Occupancy!$B$65,Occupancy!$B$68:$B$79,1)*12/$C57))</f>
        <v>-</v>
      </c>
      <c r="Z57" s="134">
        <f>IF(ISERROR(IF(W57="","",W57/VLOOKUP(Occupancy!$B$65,Occupancy!$B$68:$B$79,1)*12/$C57)),"-",IF(W57="","",W57/VLOOKUP(Occupancy!$B$65,Occupancy!$B$68:$B$79,1)*12/$C57))</f>
        <v>5504.3</v>
      </c>
      <c r="AA57" s="135" t="str">
        <f t="shared" si="1"/>
        <v>-</v>
      </c>
      <c r="AB57" s="132" t="str">
        <f t="shared" si="2"/>
        <v>-</v>
      </c>
      <c r="AC57" s="132">
        <f t="shared" si="3"/>
        <v>157493</v>
      </c>
      <c r="AD57" s="132">
        <f t="shared" si="4"/>
        <v>314986</v>
      </c>
      <c r="AE57" s="132" t="str">
        <f t="shared" si="5"/>
        <v>-</v>
      </c>
      <c r="AF57" s="132">
        <f t="shared" si="6"/>
        <v>3937.3249999999998</v>
      </c>
      <c r="AG57" s="136">
        <f>(SUMIFS(PriorQ4BalanceSheet!$J$2:$J$4968,PriorQ4BalanceSheet!$B$2:$B$4968,$A57,PriorQ4BalanceSheet!$I$2:$I$4968,"28150")-SUMIFS(BalanceSheetData!$J$2:$J$415,BalanceSheetData!$B$2:$B$415,$A57,BalanceSheetData!$I$2:$I$415,"28150"))+(SUMIFS(PriorQ4BalanceSheet!$J$2:$J$4968,PriorQ4BalanceSheet!$B$2:$B$4968,$A57,PriorQ4BalanceSheet!$I$2:$I$4968,"28151")-SUMIFS(BalanceSheetData!$J$2:$J$415,BalanceSheetData!$B$2:$B$415,$A57,BalanceSheetData!$I$2:$I$415,"28151"))+(SUMIFS(PriorQ4BalanceSheet!$J$2:$J$4968,PriorQ4BalanceSheet!$B$2:$B$4968,$A57,PriorQ4BalanceSheet!$I$2:$I$4968,"28152")-SUMIFS(BalanceSheetData!$J$2:$J$415,BalanceSheetData!$B$2:$B$415,$A57,BalanceSheetData!$I$2:$I$415,"28152"))+(SUMIFS(PriorQ4BalanceSheet!$J$2:$J$4968,PriorQ4BalanceSheet!$B$2:$B$4968,$A57,PriorQ4BalanceSheet!$I$2:$I$4968,"28153")-SUMIFS(BalanceSheetData!$J$2:$J$415,BalanceSheetData!$B$2:$B$415,$A57,BalanceSheetData!$I$2:$I$415,"28153"))+(SUMIFS(PriorQ4BalanceSheet!$J$2:$J$4968,PriorQ4BalanceSheet!$B$2:$B$4968,$A57,PriorQ4BalanceSheet!$I$2:$I$4968,"28155")-SUMIFS(BalanceSheetData!$J$2:$J$415,BalanceSheetData!$B$2:$B$415,$A57,BalanceSheetData!$I$2:$I$415,"28155"))+(SUMIFS(PriorQ4BalanceSheet!$J$2:$J$4968,PriorQ4BalanceSheet!$B$2:$B$4968,$A57,PriorQ4BalanceSheet!$I$2:$I$4968,"28156")-SUMIFS(BalanceSheetData!$J$2:$J$415,BalanceSheetData!$B$2:$B$415,$A57,BalanceSheetData!$I$2:$I$415,"28156"))+(SUMIFS(PriorQ4BalanceSheet!$J$2:$J$4968,PriorQ4BalanceSheet!$B$2:$B$4968,$A57,PriorQ4BalanceSheet!$I$2:$I$4968,"28157")-SUMIFS(BalanceSheetData!$J$2:$J$415,BalanceSheetData!$B$2:$B$415,$A57,BalanceSheetData!$I$2:$I$415,"28157"))+(SUMIFS(PriorQ4BalanceSheet!$J$2:$J$4968,PriorQ4BalanceSheet!$B$2:$B$4968,$A57,PriorQ4BalanceSheet!$I$2:$I$4968,"28158")-SUMIFS(BalanceSheetData!$J$2:$J$415,BalanceSheetData!$B$2:$B$415,$A57,BalanceSheetData!$I$2:$I$415,"28158"))+(SUMIFS(PriorQ4BalanceSheet!$J$2:$J$4968,PriorQ4BalanceSheet!$B$2:$B$4968,$A57,PriorQ4BalanceSheet!$I$2:$I$4968,"28200")-SUMIFS(BalanceSheetData!$J$2:$J$415,BalanceSheetData!$B$2:$B$415,$A57,BalanceSheetData!$I$2:$I$415,"28200"))+(SUMIFS(PriorQ4BalanceSheet!$J$2:$J$4968,PriorQ4BalanceSheet!$B$2:$B$4968,$A57,PriorQ4BalanceSheet!$I$2:$I$4968,"28201")-SUMIFS(BalanceSheetData!$J$2:$J$415,BalanceSheetData!$B$2:$B$415,$A57,BalanceSheetData!$I$2:$I$415,"28201"))+SUMIFS(IncomeStatementData!$J$2:$J$415,IncomeStatementData!$B$2:$B$415,$A57,IncomeStatementData!$I$2:$I$415,"62020")+SUMIFS(IncomeStatementData!$J$2:$J$415,IncomeStatementData!$B$2:$B$415,$A57,IncomeStatementData!$I$2:$I$415,"62021")+SUMIFS(IncomeStatementData!$J$2:$J$415,IncomeStatementData!$B$2:$B$415,$A57,IncomeStatementData!$I$2:$I$415,"62022")+SUMIFS(IncomeStatementData!$J$2:$J$415,IncomeStatementData!$B$2:$B$415,$A57,IncomeStatementData!$I$2:$I$415,"62400")</f>
        <v>5795785</v>
      </c>
      <c r="AH57" s="134" t="str">
        <f>IF((ISERROR(INDEX(ECRDCRMustPayDebtData!$E$2:$E57,MATCH(A57,ECRDCRMustPayDebtData!$B$2:$B57,0),)))/12*Occupancy!$B$65,"-",INDEX(ECRDCRMustPayDebtData!$E$2:$E57,MATCH(A57,ECRDCRMustPayDebtData!$B$2:$B57,0),)/12*Occupancy!$B$65)</f>
        <v>-</v>
      </c>
      <c r="AI57" s="136">
        <f>IF(ISERROR(INDEX(AnnualMustPayDebtData!$D$2:$D$75,MATCH(A57,AnnualMustPayDebtData!$E$2:$E$75,0),)),"-",INDEX(AnnualMustPayDebtData!$D$2:$D$75,MATCH(A57,AnnualMustPayDebtData!$E$2:$E$75,0),))</f>
        <v>195061</v>
      </c>
      <c r="AJ57" s="134">
        <f>IF(ISERROR(IF(AG57="","",AG57/VLOOKUP(Occupancy!$B$65,Occupancy!$B$68:$B$79,1)*12/$C57)),"-",IF(AG57="","",AG57/VLOOKUP(Occupancy!$B$65,Occupancy!$B$68:$B$79,1)*12/$C57))</f>
        <v>144894.625</v>
      </c>
      <c r="AK57" s="134" t="str">
        <f>IF(ISERROR(IF(AH57="","",AH57/VLOOKUP(Occupancy!$B$65,Occupancy!$B$68:$B$79,1)*12/$C57)),"-",IF(AH57="","",AH57/VLOOKUP(Occupancy!$B$65,Occupancy!$B$68:$B$79,1)*12/$C57))</f>
        <v>-</v>
      </c>
      <c r="AL57" s="133">
        <f>SUMIFS(PriorQ4BalanceSheet!$J$2:$J$4968,PriorQ4BalanceSheet!$B$2:$B$4968,$A57,PriorQ4BalanceSheet!$I$2:$I$4968,"10710")-SUMIFS(BalanceSheetData!$J$2:$J$415,BalanceSheetData!$B$2:$B$415,$A57,BalanceSheetData!$I$2:$I$415,"10710")</f>
        <v>68144</v>
      </c>
      <c r="AM57" s="132">
        <f>IF(ISERROR(AN57/12*Occupancy!$B$65),"-",AN57/12*Occupancy!$B$65)</f>
        <v>12198</v>
      </c>
      <c r="AN57" s="133">
        <f>IF(ISERROR(INDEX(ReserveData!$B$2:$B$2239,MATCH($A57,ReserveData!$A$2:$A$2250,0),0)),"-",INDEX(ReserveData!$B$2:$B2296,MATCH($A57,ReserveData!$A$2:$A$2250,0),0))</f>
        <v>24396</v>
      </c>
      <c r="AO57" s="132" t="str">
        <f t="shared" si="7"/>
        <v>-</v>
      </c>
      <c r="AP57" s="132">
        <f t="shared" si="8"/>
        <v>851.8</v>
      </c>
      <c r="AQ57" s="136">
        <f>SUMIFS(IncomeStatementData!$J$2:$J$415,IncomeStatementData!$B$2:$B$415,$A57,IncomeStatementData!$I$2:$I$415,"59001")</f>
        <v>0</v>
      </c>
      <c r="AR57" s="134">
        <f>IF(ISERROR(AS57/12*Occupancy!$B$65),"-",AS57/12*Occupancy!$B$65)</f>
        <v>20497.5</v>
      </c>
      <c r="AS57" s="136">
        <f>SUMIFS(AnnualFinancialData!$L$2:$L$6380,AnnualFinancialData!$B$2:$B$6380,$A57,AnnualFinancialData!$K$2:$K$6380,"59001")</f>
        <v>40995</v>
      </c>
      <c r="AT57" s="134">
        <f>IF(ISERROR(IF(AQ57="","",AQ57/VLOOKUP(Occupancy!$B$65,Occupancy!$B$68:$B$79,1)*12/$C57)),"-",IF(AQ57="","",AQ57/VLOOKUP(Occupancy!$B$65,Occupancy!$B$68:$B$79,1)*12/$C57))</f>
        <v>0</v>
      </c>
      <c r="AU57" s="134">
        <f>IF(ISERROR(IF(AR57="","",AR57/VLOOKUP(Occupancy!$B$65,Occupancy!$B$68:$B$79,1)*12/$C57)),"-",IF(AR57="","",AR57/VLOOKUP(Occupancy!$B$65,Occupancy!$B$68:$B$79,1)*12/$C57))</f>
        <v>512.4375</v>
      </c>
      <c r="AV57" s="133">
        <f>SUMIFS(IncomeStatementData!$J$2:$J$415,IncomeStatementData!$B$2:$B$415,$A57,IncomeStatementData!$I$2:$I$415,"66310")+SUMIFS(IncomeStatementData!$J$2:$J$415,IncomeStatementData!$B$2:$B$415,$A57,IncomeStatementData!$I$2:$I$415,"66202")</f>
        <v>0</v>
      </c>
      <c r="AW57" s="132">
        <f>IF(ISERROR(AX57/12*Occupancy!$B$65),"-",AX57/12*Occupancy!$B$65)</f>
        <v>0</v>
      </c>
      <c r="AX57" s="133">
        <f>SUMIFS(AnnualFinancialData!$L$2:$L$6380,AnnualFinancialData!$B$2:$B$6380,$A57,AnnualFinancialData!$K$2:$K$6380,"66310")+SUMIFS(AnnualFinancialData!$L$2:$L$6380,AnnualFinancialData!$B$2:$B$6380,$A57,AnnualFinancialData!$K$2:$K$6380,"66202")</f>
        <v>0</v>
      </c>
      <c r="AY57" s="132">
        <f>IF(ISERROR(IF(AV57="","",AV57/VLOOKUP(Occupancy!$B$65,Occupancy!$B$68:$B$79,1)*12/$C57)),"-",IF(AV57="","",AV57/VLOOKUP(Occupancy!$B$65,Occupancy!$B$68:$B$79,1)*12/$C57))</f>
        <v>0</v>
      </c>
      <c r="AZ57" s="132">
        <f>IF(ISERROR(IF(AW57="","",AW57/VLOOKUP(Occupancy!$B$65,Occupancy!$B$68:$B$79,1)*12/$C57)),"-",IF(AW57="","",AW57/VLOOKUP(Occupancy!$B$65,Occupancy!$B$68:$B$79,1)*12/$C57))</f>
        <v>0</v>
      </c>
      <c r="BA57" s="137" t="str">
        <f t="shared" si="9"/>
        <v>-</v>
      </c>
      <c r="BB57" s="137" t="str">
        <f t="shared" si="10"/>
        <v>-</v>
      </c>
      <c r="BC57" s="137">
        <f t="shared" si="11"/>
        <v>54534</v>
      </c>
      <c r="BD57" s="137" t="str">
        <f t="shared" si="12"/>
        <v>-</v>
      </c>
      <c r="BE57" s="138" t="str">
        <f>IF(ISERROR(IF(BB57="","",BB57/VLOOKUP(Occupancy!$B$65,Occupancy!$B$68:$B$79,1)*12/$C57)),"-",IF(BB57="","",BB57/VLOOKUP(Occupancy!$B$65,Occupancy!$B$68:$B$79,1)*12/$C57))</f>
        <v>-</v>
      </c>
    </row>
    <row r="58" spans="1:57" s="95" customFormat="1" ht="12.75" x14ac:dyDescent="0.2">
      <c r="A58" s="219" t="s">
        <v>389</v>
      </c>
      <c r="B58" s="142" t="str">
        <f>IF(ISERROR(INDEX(ProjectTypeData!$F$2:$F$165,MATCH(Operating!$A58,ProjectTypeData!$B$2:$B$165,0),MATCH(Operating!B$9,ProjectTypeData!$F$1))),"-",INDEX(ProjectTypeData!$F$2:$F$165,MATCH(Operating!$A58,ProjectTypeData!$B$2:$B$165,0),MATCH(Operating!B$9,ProjectTypeData!$F$1)))</f>
        <v>Shelter</v>
      </c>
      <c r="C58" s="126">
        <f>IF(ISERROR(INDEX(ProjectTypeData!$E$2:$E$165,MATCH(Operating!$A58,ProjectTypeData!$B$2:$B$165,0),MATCH(Operating!C$9,ProjectTypeData!$E$1))),"-",INDEX(ProjectTypeData!$E$2:$E$165,MATCH(Operating!$A58,ProjectTypeData!$B$2:$B$165,0),MATCH(Operating!C$9,ProjectTypeData!$E$1)))</f>
        <v>75</v>
      </c>
      <c r="D58" s="127" t="str">
        <f>IF(ISERROR(INDEX(ProjectTypeData!$D$2:$D$165,MATCH(Operating!$A58,ProjectTypeData!$B$2:$B$165,0),MATCH(Operating!D$9,ProjectTypeData!$D$1))),"-",INDEX(ProjectTypeData!$D$2:$D$165,MATCH(Operating!$A58,ProjectTypeData!$B$2:$B$165,0),MATCH(Operating!D$9,ProjectTypeData!$D$1)))</f>
        <v>Operations/Asset Management</v>
      </c>
      <c r="E58" s="115"/>
      <c r="F58" s="128">
        <f>SUMIFS(BalanceSheetData!$J$2:$J$415,BalanceSheetData!$B$2:$B$415,$A58,BalanceSheetData!$I$2:$I$415,"10000")</f>
        <v>0</v>
      </c>
      <c r="G58" s="128">
        <f>SUMIFS(BalanceSheetData!$J$2:$J$415,BalanceSheetData!$B$2:$B$415,$A58,BalanceSheetData!$I$2:$I$415,"10710")</f>
        <v>0</v>
      </c>
      <c r="H58" s="128">
        <f>SUMIFS(BalanceSheetData!$J$2:$J$415,BalanceSheetData!$B$2:$B$415,$A58,BalanceSheetData!$I$2:$I$415,"10700")</f>
        <v>0</v>
      </c>
      <c r="I58" s="129">
        <f>SUMIFS(BalanceSheetData!$J$2:$J$415,BalanceSheetData!$B$2:$B$415,$A58,BalanceSheetData!$I$2:$I$415,"10715")+SUMIFS(BalanceSheetData!$J$2:$J$415,BalanceSheetData!$B$2:$B$415,$A58,BalanceSheetData!$I$2:$I$415,"10720")+SUMIFS(BalanceSheetData!$J$2:$J$415,BalanceSheetData!$B$2:$B$415,$A58,BalanceSheetData!$I$2:$I$415,"19300")</f>
        <v>0</v>
      </c>
      <c r="J58" s="130">
        <f t="shared" si="0"/>
        <v>0</v>
      </c>
      <c r="K58" s="216">
        <f>IF(ISERROR(INDEX(Occupancy!$B$57:$FL$57,1,MATCH(A58,Occupancy!$B$4:$FL$4,0))),"-",INDEX(Occupancy!$B$57:$FL$57,1,MATCH(A58,Occupancy!$B$4:$FL$4,0)))</f>
        <v>0.80857692307692297</v>
      </c>
      <c r="L58" s="216">
        <f>IF(ISERROR(INDEX(Occupancy!$B$17:$FL$17,1,MATCH(A58,Occupancy!$B$4:$FL$4,0))),"-",INDEX(Occupancy!$B$17:$FL$17,1,MATCH(A58,Occupancy!$B$4:$FL$4,0)))</f>
        <v>0.61149999999999993</v>
      </c>
      <c r="M58" s="113"/>
      <c r="N58" s="113"/>
      <c r="O58" s="113"/>
      <c r="P58" s="119"/>
      <c r="Q58" s="131">
        <f>SUMIFS(IncomeStatementData!$J$2:$J$415,IncomeStatementData!$B$2:$B$415,$A58,IncomeStatementData!$I$2:$I$415,"45001")+SUMIFS(IncomeStatementData!$J$2:$J$415,IncomeStatementData!$B$2:$B$415,$A58,IncomeStatementData!$I$2:$I$415,"45100")+SUMIFS(IncomeStatementData!$J$2:$J$415,IncomeStatementData!$B$2:$B$415,$A58,IncomeStatementData!$I$2:$I$415,"49000")+SUMIFS(IncomeStatementData!$J$2:$J$415,IncomeStatementData!$B$2:$B$415,$A58,IncomeStatementData!$I$2:$I$415,"45200")+SUMIFS(IncomeStatementData!$J$2:$J$415,IncomeStatementData!$B$2:$B$415,$A58,IncomeStatementData!$I$2:$I$415,"45400")+SUMIFS(IncomeStatementData!$J$2:$J$415,IncomeStatementData!$B$2:$B$415,$A58,IncomeStatementData!$I$2:$I$415,"45500")+SUMIFS(IncomeStatementData!$J$2:$J$415,IncomeStatementData!$B$2:$B$415,$A58,IncomeStatementData!$I$2:$I$415,"44100")+SUMIFS(IncomeStatementData!$J$2:$J$415,IncomeStatementData!$B$2:$B$415,$A58,IncomeStatementData!$I$2:$I$415,"42200")</f>
        <v>0</v>
      </c>
      <c r="R58" s="132">
        <f>IF(ISERROR(S58/12*Occupancy!$B$65),"-",S58/12*Occupancy!$B$65)</f>
        <v>335998</v>
      </c>
      <c r="S58" s="133">
        <f>SUMIFS(AnnualFinancialData!$L$2:$L$6380,AnnualFinancialData!$B$2:$B$6380,$A58,AnnualFinancialData!$K$2:$K$6380,"45001")+SUMIFS(AnnualFinancialData!$L$2:$L$6380,AnnualFinancialData!$B$2:$B$6380,$A58,AnnualFinancialData!$K$2:$K$6380,"45100")+SUMIFS(AnnualFinancialData!$L$2:$L$6380,AnnualFinancialData!$B$2:$B$6380,$A58,AnnualFinancialData!$K$2:$K$6380,"49000")+SUMIFS(AnnualFinancialData!$L$2:$L$6380,AnnualFinancialData!$B$2:$B$6380,$A58,AnnualFinancialData!$K$2:$K$6380,"45200")+SUMIFS(AnnualFinancialData!$L$2:$L$6380,AnnualFinancialData!$B$2:$B$6380,$A58,AnnualFinancialData!$K$2:$K$6380,"45400")+SUMIFS(AnnualFinancialData!$L$2:$L$6380,AnnualFinancialData!$B$2:$B$6380,$A58,AnnualFinancialData!$K$2:$K$6380,"45500")+SUMIFS(AnnualFinancialData!$L$2:$L$6380,AnnualFinancialData!$B$2:$B$6380,$A58,AnnualFinancialData!$K$2:$K$6380,"44100")+SUMIFS(AnnualFinancialData!$L$2:$L$6380,AnnualFinancialData!$B$2:$B$6380,$A58,AnnualFinancialData!$K$2:$K$6380,"42200")</f>
        <v>671996</v>
      </c>
      <c r="T58" s="132">
        <f>IF(ISERROR(IF(Q58="","",Q58/VLOOKUP(Occupancy!$B$65,Occupancy!$B$68:$B$79,1)*12/$C58)),"-",IF(Q58="","",Q58/VLOOKUP(Occupancy!$B$65,Occupancy!$B$68:$B$79,1)*12/$C58))</f>
        <v>0</v>
      </c>
      <c r="U58" s="132">
        <f>IF(ISERROR(IF(R58="","",R58/VLOOKUP(Occupancy!$B$65,Occupancy!$B$68:$B$79,1)*12/$C58)),"-",IF(R58="","",R58/VLOOKUP(Occupancy!$B$65,Occupancy!$B$68:$B$79,1)*12/$C58))</f>
        <v>8959.9466666666667</v>
      </c>
      <c r="V58" s="134" t="str">
        <f>IF(ISERROR(INDEX(IncomeStatementData!$P$2:$P$415,MATCH(A58,IncomeStatementData!$B$2:$B$415,0),)),"-",INDEX(IncomeStatementData!$P$2:$P$415,MATCH(A58,IncomeStatementData!$B$2:$B$415,0),))</f>
        <v>-</v>
      </c>
      <c r="W58" s="134">
        <f>IF(ISERROR(X58/12*Occupancy!$B$65),"-",X58/12*Occupancy!$B$65)</f>
        <v>232154</v>
      </c>
      <c r="X58" s="134">
        <f>IF(ISERROR(INDEX(AnnualFinancialData!$R$2:$R$6380,MATCH(A58,AnnualFinancialData!$B$2:$B$6380,0),)),"-",INDEX(AnnualFinancialData!$R$2:$R$6380,MATCH(A58,AnnualFinancialData!$B$2:$B$6380,0),))</f>
        <v>464308</v>
      </c>
      <c r="Y58" s="134" t="str">
        <f>IF(ISERROR(IF(V58="","",V58/VLOOKUP(Occupancy!$B$65,Occupancy!$B$68:$B$79,1)*12/$C58)),"-",IF(V58="","",V58/VLOOKUP(Occupancy!$B$65,Occupancy!$B$68:$B$79,1)*12/$C58))</f>
        <v>-</v>
      </c>
      <c r="Z58" s="134">
        <f>IF(ISERROR(IF(W58="","",W58/VLOOKUP(Occupancy!$B$65,Occupancy!$B$68:$B$79,1)*12/$C58)),"-",IF(W58="","",W58/VLOOKUP(Occupancy!$B$65,Occupancy!$B$68:$B$79,1)*12/$C58))</f>
        <v>6190.7733333333335</v>
      </c>
      <c r="AA58" s="135" t="str">
        <f t="shared" si="1"/>
        <v>-</v>
      </c>
      <c r="AB58" s="132" t="str">
        <f t="shared" si="2"/>
        <v>-</v>
      </c>
      <c r="AC58" s="132">
        <f t="shared" si="3"/>
        <v>103844</v>
      </c>
      <c r="AD58" s="132">
        <f t="shared" si="4"/>
        <v>207688</v>
      </c>
      <c r="AE58" s="132" t="str">
        <f t="shared" si="5"/>
        <v>-</v>
      </c>
      <c r="AF58" s="132">
        <f t="shared" si="6"/>
        <v>2769.1733333333332</v>
      </c>
      <c r="AG58" s="136">
        <f>(SUMIFS(PriorQ4BalanceSheet!$J$2:$J$4968,PriorQ4BalanceSheet!$B$2:$B$4968,$A58,PriorQ4BalanceSheet!$I$2:$I$4968,"28150")-SUMIFS(BalanceSheetData!$J$2:$J$415,BalanceSheetData!$B$2:$B$415,$A58,BalanceSheetData!$I$2:$I$415,"28150"))+(SUMIFS(PriorQ4BalanceSheet!$J$2:$J$4968,PriorQ4BalanceSheet!$B$2:$B$4968,$A58,PriorQ4BalanceSheet!$I$2:$I$4968,"28151")-SUMIFS(BalanceSheetData!$J$2:$J$415,BalanceSheetData!$B$2:$B$415,$A58,BalanceSheetData!$I$2:$I$415,"28151"))+(SUMIFS(PriorQ4BalanceSheet!$J$2:$J$4968,PriorQ4BalanceSheet!$B$2:$B$4968,$A58,PriorQ4BalanceSheet!$I$2:$I$4968,"28152")-SUMIFS(BalanceSheetData!$J$2:$J$415,BalanceSheetData!$B$2:$B$415,$A58,BalanceSheetData!$I$2:$I$415,"28152"))+(SUMIFS(PriorQ4BalanceSheet!$J$2:$J$4968,PriorQ4BalanceSheet!$B$2:$B$4968,$A58,PriorQ4BalanceSheet!$I$2:$I$4968,"28153")-SUMIFS(BalanceSheetData!$J$2:$J$415,BalanceSheetData!$B$2:$B$415,$A58,BalanceSheetData!$I$2:$I$415,"28153"))+(SUMIFS(PriorQ4BalanceSheet!$J$2:$J$4968,PriorQ4BalanceSheet!$B$2:$B$4968,$A58,PriorQ4BalanceSheet!$I$2:$I$4968,"28155")-SUMIFS(BalanceSheetData!$J$2:$J$415,BalanceSheetData!$B$2:$B$415,$A58,BalanceSheetData!$I$2:$I$415,"28155"))+(SUMIFS(PriorQ4BalanceSheet!$J$2:$J$4968,PriorQ4BalanceSheet!$B$2:$B$4968,$A58,PriorQ4BalanceSheet!$I$2:$I$4968,"28156")-SUMIFS(BalanceSheetData!$J$2:$J$415,BalanceSheetData!$B$2:$B$415,$A58,BalanceSheetData!$I$2:$I$415,"28156"))+(SUMIFS(PriorQ4BalanceSheet!$J$2:$J$4968,PriorQ4BalanceSheet!$B$2:$B$4968,$A58,PriorQ4BalanceSheet!$I$2:$I$4968,"28157")-SUMIFS(BalanceSheetData!$J$2:$J$415,BalanceSheetData!$B$2:$B$415,$A58,BalanceSheetData!$I$2:$I$415,"28157"))+(SUMIFS(PriorQ4BalanceSheet!$J$2:$J$4968,PriorQ4BalanceSheet!$B$2:$B$4968,$A58,PriorQ4BalanceSheet!$I$2:$I$4968,"28158")-SUMIFS(BalanceSheetData!$J$2:$J$415,BalanceSheetData!$B$2:$B$415,$A58,BalanceSheetData!$I$2:$I$415,"28158"))+(SUMIFS(PriorQ4BalanceSheet!$J$2:$J$4968,PriorQ4BalanceSheet!$B$2:$B$4968,$A58,PriorQ4BalanceSheet!$I$2:$I$4968,"28200")-SUMIFS(BalanceSheetData!$J$2:$J$415,BalanceSheetData!$B$2:$B$415,$A58,BalanceSheetData!$I$2:$I$415,"28200"))+(SUMIFS(PriorQ4BalanceSheet!$J$2:$J$4968,PriorQ4BalanceSheet!$B$2:$B$4968,$A58,PriorQ4BalanceSheet!$I$2:$I$4968,"28201")-SUMIFS(BalanceSheetData!$J$2:$J$415,BalanceSheetData!$B$2:$B$415,$A58,BalanceSheetData!$I$2:$I$415,"28201"))+SUMIFS(IncomeStatementData!$J$2:$J$415,IncomeStatementData!$B$2:$B$415,$A58,IncomeStatementData!$I$2:$I$415,"62020")+SUMIFS(IncomeStatementData!$J$2:$J$415,IncomeStatementData!$B$2:$B$415,$A58,IncomeStatementData!$I$2:$I$415,"62021")+SUMIFS(IncomeStatementData!$J$2:$J$415,IncomeStatementData!$B$2:$B$415,$A58,IncomeStatementData!$I$2:$I$415,"62022")+SUMIFS(IncomeStatementData!$J$2:$J$415,IncomeStatementData!$B$2:$B$415,$A58,IncomeStatementData!$I$2:$I$415,"62400")</f>
        <v>0</v>
      </c>
      <c r="AH58" s="134" t="str">
        <f>IF((ISERROR(INDEX(ECRDCRMustPayDebtData!$E$2:$E58,MATCH(A58,ECRDCRMustPayDebtData!$B$2:$B58,0),)))/12*Occupancy!$B$65,"-",INDEX(ECRDCRMustPayDebtData!$E$2:$E58,MATCH(A58,ECRDCRMustPayDebtData!$B$2:$B58,0),)/12*Occupancy!$B$65)</f>
        <v>-</v>
      </c>
      <c r="AI58" s="136">
        <f>IF(ISERROR(INDEX(AnnualMustPayDebtData!$D$2:$D$75,MATCH(A58,AnnualMustPayDebtData!$E$2:$E$75,0),)),"-",INDEX(AnnualMustPayDebtData!$D$2:$D$75,MATCH(A58,AnnualMustPayDebtData!$E$2:$E$75,0),))</f>
        <v>34536</v>
      </c>
      <c r="AJ58" s="134">
        <f>IF(ISERROR(IF(AG58="","",AG58/VLOOKUP(Occupancy!$B$65,Occupancy!$B$68:$B$79,1)*12/$C58)),"-",IF(AG58="","",AG58/VLOOKUP(Occupancy!$B$65,Occupancy!$B$68:$B$79,1)*12/$C58))</f>
        <v>0</v>
      </c>
      <c r="AK58" s="134" t="str">
        <f>IF(ISERROR(IF(AH58="","",AH58/VLOOKUP(Occupancy!$B$65,Occupancy!$B$68:$B$79,1)*12/$C58)),"-",IF(AH58="","",AH58/VLOOKUP(Occupancy!$B$65,Occupancy!$B$68:$B$79,1)*12/$C58))</f>
        <v>-</v>
      </c>
      <c r="AL58" s="133">
        <f>SUMIFS(PriorQ4BalanceSheet!$J$2:$J$4968,PriorQ4BalanceSheet!$B$2:$B$4968,$A58,PriorQ4BalanceSheet!$I$2:$I$4968,"10710")-SUMIFS(BalanceSheetData!$J$2:$J$415,BalanceSheetData!$B$2:$B$415,$A58,BalanceSheetData!$I$2:$I$415,"10710")</f>
        <v>0</v>
      </c>
      <c r="AM58" s="132">
        <f>IF(ISERROR(AN58/12*Occupancy!$B$65),"-",AN58/12*Occupancy!$B$65)</f>
        <v>13252</v>
      </c>
      <c r="AN58" s="133">
        <f>IF(ISERROR(INDEX(ReserveData!$B$2:$B$2239,MATCH($A58,ReserveData!$A$2:$A$2250,0),0)),"-",INDEX(ReserveData!$B$2:$B2297,MATCH($A58,ReserveData!$A$2:$A$2250,0),0))</f>
        <v>26504</v>
      </c>
      <c r="AO58" s="132" t="str">
        <f t="shared" si="7"/>
        <v>-</v>
      </c>
      <c r="AP58" s="132">
        <f t="shared" si="8"/>
        <v>0</v>
      </c>
      <c r="AQ58" s="136">
        <f>SUMIFS(IncomeStatementData!$J$2:$J$415,IncomeStatementData!$B$2:$B$415,$A58,IncomeStatementData!$I$2:$I$415,"59001")</f>
        <v>0</v>
      </c>
      <c r="AR58" s="134">
        <f>IF(ISERROR(AS58/12*Occupancy!$B$65),"-",AS58/12*Occupancy!$B$65)</f>
        <v>10367</v>
      </c>
      <c r="AS58" s="136">
        <f>SUMIFS(AnnualFinancialData!$L$2:$L$6380,AnnualFinancialData!$B$2:$B$6380,$A58,AnnualFinancialData!$K$2:$K$6380,"59001")</f>
        <v>20734</v>
      </c>
      <c r="AT58" s="134">
        <f>IF(ISERROR(IF(AQ58="","",AQ58/VLOOKUP(Occupancy!$B$65,Occupancy!$B$68:$B$79,1)*12/$C58)),"-",IF(AQ58="","",AQ58/VLOOKUP(Occupancy!$B$65,Occupancy!$B$68:$B$79,1)*12/$C58))</f>
        <v>0</v>
      </c>
      <c r="AU58" s="134">
        <f>IF(ISERROR(IF(AR58="","",AR58/VLOOKUP(Occupancy!$B$65,Occupancy!$B$68:$B$79,1)*12/$C58)),"-",IF(AR58="","",AR58/VLOOKUP(Occupancy!$B$65,Occupancy!$B$68:$B$79,1)*12/$C58))</f>
        <v>276.45333333333332</v>
      </c>
      <c r="AV58" s="133">
        <f>SUMIFS(IncomeStatementData!$J$2:$J$415,IncomeStatementData!$B$2:$B$415,$A58,IncomeStatementData!$I$2:$I$415,"66310")+SUMIFS(IncomeStatementData!$J$2:$J$415,IncomeStatementData!$B$2:$B$415,$A58,IncomeStatementData!$I$2:$I$415,"66202")</f>
        <v>0</v>
      </c>
      <c r="AW58" s="132">
        <f>IF(ISERROR(AX58/12*Occupancy!$B$65),"-",AX58/12*Occupancy!$B$65)</f>
        <v>1281.5</v>
      </c>
      <c r="AX58" s="133">
        <f>SUMIFS(AnnualFinancialData!$L$2:$L$6380,AnnualFinancialData!$B$2:$B$6380,$A58,AnnualFinancialData!$K$2:$K$6380,"66310")+SUMIFS(AnnualFinancialData!$L$2:$L$6380,AnnualFinancialData!$B$2:$B$6380,$A58,AnnualFinancialData!$K$2:$K$6380,"66202")</f>
        <v>2563</v>
      </c>
      <c r="AY58" s="132">
        <f>IF(ISERROR(IF(AV58="","",AV58/VLOOKUP(Occupancy!$B$65,Occupancy!$B$68:$B$79,1)*12/$C58)),"-",IF(AV58="","",AV58/VLOOKUP(Occupancy!$B$65,Occupancy!$B$68:$B$79,1)*12/$C58))</f>
        <v>0</v>
      </c>
      <c r="AZ58" s="132">
        <f>IF(ISERROR(IF(AW58="","",AW58/VLOOKUP(Occupancy!$B$65,Occupancy!$B$68:$B$79,1)*12/$C58)),"-",IF(AW58="","",AW58/VLOOKUP(Occupancy!$B$65,Occupancy!$B$68:$B$79,1)*12/$C58))</f>
        <v>34.173333333333332</v>
      </c>
      <c r="BA58" s="137" t="str">
        <f t="shared" si="9"/>
        <v>-</v>
      </c>
      <c r="BB58" s="137" t="str">
        <f t="shared" si="10"/>
        <v>-</v>
      </c>
      <c r="BC58" s="137">
        <f t="shared" si="11"/>
        <v>123351</v>
      </c>
      <c r="BD58" s="137" t="str">
        <f t="shared" si="12"/>
        <v>-</v>
      </c>
      <c r="BE58" s="138" t="str">
        <f>IF(ISERROR(IF(BB58="","",BB58/VLOOKUP(Occupancy!$B$65,Occupancy!$B$68:$B$79,1)*12/$C58)),"-",IF(BB58="","",BB58/VLOOKUP(Occupancy!$B$65,Occupancy!$B$68:$B$79,1)*12/$C58))</f>
        <v>-</v>
      </c>
    </row>
    <row r="59" spans="1:57" s="95" customFormat="1" ht="12.75" x14ac:dyDescent="0.2">
      <c r="A59" s="219" t="s">
        <v>391</v>
      </c>
      <c r="B59" s="142" t="str">
        <f>IF(ISERROR(INDEX(ProjectTypeData!$F$2:$F$165,MATCH(Operating!$A59,ProjectTypeData!$B$2:$B$165,0),MATCH(Operating!B$9,ProjectTypeData!$F$1))),"-",INDEX(ProjectTypeData!$F$2:$F$165,MATCH(Operating!$A59,ProjectTypeData!$B$2:$B$165,0),MATCH(Operating!B$9,ProjectTypeData!$F$1)))</f>
        <v>Shelter</v>
      </c>
      <c r="C59" s="126">
        <f>IF(ISERROR(INDEX(ProjectTypeData!$E$2:$E$165,MATCH(Operating!$A59,ProjectTypeData!$B$2:$B$165,0),MATCH(Operating!C$9,ProjectTypeData!$E$1))),"-",INDEX(ProjectTypeData!$E$2:$E$165,MATCH(Operating!$A59,ProjectTypeData!$B$2:$B$165,0),MATCH(Operating!C$9,ProjectTypeData!$E$1)))</f>
        <v>60</v>
      </c>
      <c r="D59" s="127" t="str">
        <f>IF(ISERROR(INDEX(ProjectTypeData!$D$2:$D$165,MATCH(Operating!$A59,ProjectTypeData!$B$2:$B$165,0),MATCH(Operating!D$9,ProjectTypeData!$D$1))),"-",INDEX(ProjectTypeData!$D$2:$D$165,MATCH(Operating!$A59,ProjectTypeData!$B$2:$B$165,0),MATCH(Operating!D$9,ProjectTypeData!$D$1)))</f>
        <v>Operations/Asset Management</v>
      </c>
      <c r="E59" s="115"/>
      <c r="F59" s="128">
        <f>SUMIFS(BalanceSheetData!$J$2:$J$415,BalanceSheetData!$B$2:$B$415,$A59,BalanceSheetData!$I$2:$I$415,"10000")</f>
        <v>0</v>
      </c>
      <c r="G59" s="128">
        <f>SUMIFS(BalanceSheetData!$J$2:$J$415,BalanceSheetData!$B$2:$B$415,$A59,BalanceSheetData!$I$2:$I$415,"10710")</f>
        <v>0</v>
      </c>
      <c r="H59" s="128">
        <f>SUMIFS(BalanceSheetData!$J$2:$J$415,BalanceSheetData!$B$2:$B$415,$A59,BalanceSheetData!$I$2:$I$415,"10700")</f>
        <v>0</v>
      </c>
      <c r="I59" s="129">
        <f>SUMIFS(BalanceSheetData!$J$2:$J$415,BalanceSheetData!$B$2:$B$415,$A59,BalanceSheetData!$I$2:$I$415,"10715")+SUMIFS(BalanceSheetData!$J$2:$J$415,BalanceSheetData!$B$2:$B$415,$A59,BalanceSheetData!$I$2:$I$415,"10720")+SUMIFS(BalanceSheetData!$J$2:$J$415,BalanceSheetData!$B$2:$B$415,$A59,BalanceSheetData!$I$2:$I$415,"19300")</f>
        <v>0</v>
      </c>
      <c r="J59" s="130">
        <f t="shared" si="0"/>
        <v>0</v>
      </c>
      <c r="K59" s="216">
        <f>IF(ISERROR(INDEX(Occupancy!$B$57:$FL$57,1,MATCH(A59,Occupancy!$B$4:$FL$4,0))),"-",INDEX(Occupancy!$B$57:$FL$57,1,MATCH(A59,Occupancy!$B$4:$FL$4,0)))</f>
        <v>0.75359999999999994</v>
      </c>
      <c r="L59" s="216">
        <f>IF(ISERROR(INDEX(Occupancy!$B$17:$FL$17,1,MATCH(A59,Occupancy!$B$4:$FL$4,0))),"-",INDEX(Occupancy!$B$17:$FL$17,1,MATCH(A59,Occupancy!$B$4:$FL$4,0)))</f>
        <v>0.57079999999999997</v>
      </c>
      <c r="M59" s="113"/>
      <c r="N59" s="113"/>
      <c r="O59" s="113"/>
      <c r="P59" s="119"/>
      <c r="Q59" s="131">
        <f>SUMIFS(IncomeStatementData!$J$2:$J$415,IncomeStatementData!$B$2:$B$415,$A59,IncomeStatementData!$I$2:$I$415,"45001")+SUMIFS(IncomeStatementData!$J$2:$J$415,IncomeStatementData!$B$2:$B$415,$A59,IncomeStatementData!$I$2:$I$415,"45100")+SUMIFS(IncomeStatementData!$J$2:$J$415,IncomeStatementData!$B$2:$B$415,$A59,IncomeStatementData!$I$2:$I$415,"49000")+SUMIFS(IncomeStatementData!$J$2:$J$415,IncomeStatementData!$B$2:$B$415,$A59,IncomeStatementData!$I$2:$I$415,"45200")+SUMIFS(IncomeStatementData!$J$2:$J$415,IncomeStatementData!$B$2:$B$415,$A59,IncomeStatementData!$I$2:$I$415,"45400")+SUMIFS(IncomeStatementData!$J$2:$J$415,IncomeStatementData!$B$2:$B$415,$A59,IncomeStatementData!$I$2:$I$415,"45500")+SUMIFS(IncomeStatementData!$J$2:$J$415,IncomeStatementData!$B$2:$B$415,$A59,IncomeStatementData!$I$2:$I$415,"44100")+SUMIFS(IncomeStatementData!$J$2:$J$415,IncomeStatementData!$B$2:$B$415,$A59,IncomeStatementData!$I$2:$I$415,"42200")</f>
        <v>0</v>
      </c>
      <c r="R59" s="132">
        <f>IF(ISERROR(S59/12*Occupancy!$B$65),"-",S59/12*Occupancy!$B$65)</f>
        <v>298377.5</v>
      </c>
      <c r="S59" s="133">
        <f>SUMIFS(AnnualFinancialData!$L$2:$L$6380,AnnualFinancialData!$B$2:$B$6380,$A59,AnnualFinancialData!$K$2:$K$6380,"45001")+SUMIFS(AnnualFinancialData!$L$2:$L$6380,AnnualFinancialData!$B$2:$B$6380,$A59,AnnualFinancialData!$K$2:$K$6380,"45100")+SUMIFS(AnnualFinancialData!$L$2:$L$6380,AnnualFinancialData!$B$2:$B$6380,$A59,AnnualFinancialData!$K$2:$K$6380,"49000")+SUMIFS(AnnualFinancialData!$L$2:$L$6380,AnnualFinancialData!$B$2:$B$6380,$A59,AnnualFinancialData!$K$2:$K$6380,"45200")+SUMIFS(AnnualFinancialData!$L$2:$L$6380,AnnualFinancialData!$B$2:$B$6380,$A59,AnnualFinancialData!$K$2:$K$6380,"45400")+SUMIFS(AnnualFinancialData!$L$2:$L$6380,AnnualFinancialData!$B$2:$B$6380,$A59,AnnualFinancialData!$K$2:$K$6380,"45500")+SUMIFS(AnnualFinancialData!$L$2:$L$6380,AnnualFinancialData!$B$2:$B$6380,$A59,AnnualFinancialData!$K$2:$K$6380,"44100")+SUMIFS(AnnualFinancialData!$L$2:$L$6380,AnnualFinancialData!$B$2:$B$6380,$A59,AnnualFinancialData!$K$2:$K$6380,"42200")</f>
        <v>596755</v>
      </c>
      <c r="T59" s="132">
        <f>IF(ISERROR(IF(Q59="","",Q59/VLOOKUP(Occupancy!$B$65,Occupancy!$B$68:$B$79,1)*12/$C59)),"-",IF(Q59="","",Q59/VLOOKUP(Occupancy!$B$65,Occupancy!$B$68:$B$79,1)*12/$C59))</f>
        <v>0</v>
      </c>
      <c r="U59" s="132">
        <f>IF(ISERROR(IF(R59="","",R59/VLOOKUP(Occupancy!$B$65,Occupancy!$B$68:$B$79,1)*12/$C59)),"-",IF(R59="","",R59/VLOOKUP(Occupancy!$B$65,Occupancy!$B$68:$B$79,1)*12/$C59))</f>
        <v>9945.9166666666661</v>
      </c>
      <c r="V59" s="134" t="str">
        <f>IF(ISERROR(INDEX(IncomeStatementData!$P$2:$P$415,MATCH(A59,IncomeStatementData!$B$2:$B$415,0),)),"-",INDEX(IncomeStatementData!$P$2:$P$415,MATCH(A59,IncomeStatementData!$B$2:$B$415,0),))</f>
        <v>-</v>
      </c>
      <c r="W59" s="134">
        <f>IF(ISERROR(X59/12*Occupancy!$B$65),"-",X59/12*Occupancy!$B$65)</f>
        <v>201160.5</v>
      </c>
      <c r="X59" s="134">
        <f>IF(ISERROR(INDEX(AnnualFinancialData!$R$2:$R$6380,MATCH(A59,AnnualFinancialData!$B$2:$B$6380,0),)),"-",INDEX(AnnualFinancialData!$R$2:$R$6380,MATCH(A59,AnnualFinancialData!$B$2:$B$6380,0),))</f>
        <v>402321</v>
      </c>
      <c r="Y59" s="134" t="str">
        <f>IF(ISERROR(IF(V59="","",V59/VLOOKUP(Occupancy!$B$65,Occupancy!$B$68:$B$79,1)*12/$C59)),"-",IF(V59="","",V59/VLOOKUP(Occupancy!$B$65,Occupancy!$B$68:$B$79,1)*12/$C59))</f>
        <v>-</v>
      </c>
      <c r="Z59" s="134">
        <f>IF(ISERROR(IF(W59="","",W59/VLOOKUP(Occupancy!$B$65,Occupancy!$B$68:$B$79,1)*12/$C59)),"-",IF(W59="","",W59/VLOOKUP(Occupancy!$B$65,Occupancy!$B$68:$B$79,1)*12/$C59))</f>
        <v>6705.35</v>
      </c>
      <c r="AA59" s="135" t="str">
        <f t="shared" si="1"/>
        <v>-</v>
      </c>
      <c r="AB59" s="132" t="str">
        <f t="shared" si="2"/>
        <v>-</v>
      </c>
      <c r="AC59" s="132">
        <f t="shared" si="3"/>
        <v>97217</v>
      </c>
      <c r="AD59" s="132">
        <f t="shared" si="4"/>
        <v>194434</v>
      </c>
      <c r="AE59" s="132" t="str">
        <f t="shared" si="5"/>
        <v>-</v>
      </c>
      <c r="AF59" s="132">
        <f t="shared" si="6"/>
        <v>3240.5666666666657</v>
      </c>
      <c r="AG59" s="136">
        <f>(SUMIFS(PriorQ4BalanceSheet!$J$2:$J$4968,PriorQ4BalanceSheet!$B$2:$B$4968,$A59,PriorQ4BalanceSheet!$I$2:$I$4968,"28150")-SUMIFS(BalanceSheetData!$J$2:$J$415,BalanceSheetData!$B$2:$B$415,$A59,BalanceSheetData!$I$2:$I$415,"28150"))+(SUMIFS(PriorQ4BalanceSheet!$J$2:$J$4968,PriorQ4BalanceSheet!$B$2:$B$4968,$A59,PriorQ4BalanceSheet!$I$2:$I$4968,"28151")-SUMIFS(BalanceSheetData!$J$2:$J$415,BalanceSheetData!$B$2:$B$415,$A59,BalanceSheetData!$I$2:$I$415,"28151"))+(SUMIFS(PriorQ4BalanceSheet!$J$2:$J$4968,PriorQ4BalanceSheet!$B$2:$B$4968,$A59,PriorQ4BalanceSheet!$I$2:$I$4968,"28152")-SUMIFS(BalanceSheetData!$J$2:$J$415,BalanceSheetData!$B$2:$B$415,$A59,BalanceSheetData!$I$2:$I$415,"28152"))+(SUMIFS(PriorQ4BalanceSheet!$J$2:$J$4968,PriorQ4BalanceSheet!$B$2:$B$4968,$A59,PriorQ4BalanceSheet!$I$2:$I$4968,"28153")-SUMIFS(BalanceSheetData!$J$2:$J$415,BalanceSheetData!$B$2:$B$415,$A59,BalanceSheetData!$I$2:$I$415,"28153"))+(SUMIFS(PriorQ4BalanceSheet!$J$2:$J$4968,PriorQ4BalanceSheet!$B$2:$B$4968,$A59,PriorQ4BalanceSheet!$I$2:$I$4968,"28155")-SUMIFS(BalanceSheetData!$J$2:$J$415,BalanceSheetData!$B$2:$B$415,$A59,BalanceSheetData!$I$2:$I$415,"28155"))+(SUMIFS(PriorQ4BalanceSheet!$J$2:$J$4968,PriorQ4BalanceSheet!$B$2:$B$4968,$A59,PriorQ4BalanceSheet!$I$2:$I$4968,"28156")-SUMIFS(BalanceSheetData!$J$2:$J$415,BalanceSheetData!$B$2:$B$415,$A59,BalanceSheetData!$I$2:$I$415,"28156"))+(SUMIFS(PriorQ4BalanceSheet!$J$2:$J$4968,PriorQ4BalanceSheet!$B$2:$B$4968,$A59,PriorQ4BalanceSheet!$I$2:$I$4968,"28157")-SUMIFS(BalanceSheetData!$J$2:$J$415,BalanceSheetData!$B$2:$B$415,$A59,BalanceSheetData!$I$2:$I$415,"28157"))+(SUMIFS(PriorQ4BalanceSheet!$J$2:$J$4968,PriorQ4BalanceSheet!$B$2:$B$4968,$A59,PriorQ4BalanceSheet!$I$2:$I$4968,"28158")-SUMIFS(BalanceSheetData!$J$2:$J$415,BalanceSheetData!$B$2:$B$415,$A59,BalanceSheetData!$I$2:$I$415,"28158"))+(SUMIFS(PriorQ4BalanceSheet!$J$2:$J$4968,PriorQ4BalanceSheet!$B$2:$B$4968,$A59,PriorQ4BalanceSheet!$I$2:$I$4968,"28200")-SUMIFS(BalanceSheetData!$J$2:$J$415,BalanceSheetData!$B$2:$B$415,$A59,BalanceSheetData!$I$2:$I$415,"28200"))+(SUMIFS(PriorQ4BalanceSheet!$J$2:$J$4968,PriorQ4BalanceSheet!$B$2:$B$4968,$A59,PriorQ4BalanceSheet!$I$2:$I$4968,"28201")-SUMIFS(BalanceSheetData!$J$2:$J$415,BalanceSheetData!$B$2:$B$415,$A59,BalanceSheetData!$I$2:$I$415,"28201"))+SUMIFS(IncomeStatementData!$J$2:$J$415,IncomeStatementData!$B$2:$B$415,$A59,IncomeStatementData!$I$2:$I$415,"62020")+SUMIFS(IncomeStatementData!$J$2:$J$415,IncomeStatementData!$B$2:$B$415,$A59,IncomeStatementData!$I$2:$I$415,"62021")+SUMIFS(IncomeStatementData!$J$2:$J$415,IncomeStatementData!$B$2:$B$415,$A59,IncomeStatementData!$I$2:$I$415,"62022")+SUMIFS(IncomeStatementData!$J$2:$J$415,IncomeStatementData!$B$2:$B$415,$A59,IncomeStatementData!$I$2:$I$415,"62400")</f>
        <v>7385145</v>
      </c>
      <c r="AH59" s="134" t="str">
        <f>IF((ISERROR(INDEX(ECRDCRMustPayDebtData!$E$2:$E59,MATCH(A59,ECRDCRMustPayDebtData!$B$2:$B59,0),)))/12*Occupancy!$B$65,"-",INDEX(ECRDCRMustPayDebtData!$E$2:$E59,MATCH(A59,ECRDCRMustPayDebtData!$B$2:$B59,0),)/12*Occupancy!$B$65)</f>
        <v>-</v>
      </c>
      <c r="AI59" s="136">
        <f>IF(ISERROR(INDEX(AnnualMustPayDebtData!$D$2:$D$75,MATCH(A59,AnnualMustPayDebtData!$E$2:$E$75,0),)),"-",INDEX(AnnualMustPayDebtData!$D$2:$D$75,MATCH(A59,AnnualMustPayDebtData!$E$2:$E$75,0),))</f>
        <v>112845</v>
      </c>
      <c r="AJ59" s="134">
        <f>IF(ISERROR(IF(AG59="","",AG59/VLOOKUP(Occupancy!$B$65,Occupancy!$B$68:$B$79,1)*12/$C59)),"-",IF(AG59="","",AG59/VLOOKUP(Occupancy!$B$65,Occupancy!$B$68:$B$79,1)*12/$C59))</f>
        <v>246171.5</v>
      </c>
      <c r="AK59" s="134" t="str">
        <f>IF(ISERROR(IF(AH59="","",AH59/VLOOKUP(Occupancy!$B$65,Occupancy!$B$68:$B$79,1)*12/$C59)),"-",IF(AH59="","",AH59/VLOOKUP(Occupancy!$B$65,Occupancy!$B$68:$B$79,1)*12/$C59))</f>
        <v>-</v>
      </c>
      <c r="AL59" s="133">
        <f>SUMIFS(PriorQ4BalanceSheet!$J$2:$J$4968,PriorQ4BalanceSheet!$B$2:$B$4968,$A59,PriorQ4BalanceSheet!$I$2:$I$4968,"10710")-SUMIFS(BalanceSheetData!$J$2:$J$415,BalanceSheetData!$B$2:$B$415,$A59,BalanceSheetData!$I$2:$I$415,"10710")</f>
        <v>68000</v>
      </c>
      <c r="AM59" s="132">
        <f>IF(ISERROR(AN59/12*Occupancy!$B$65),"-",AN59/12*Occupancy!$B$65)</f>
        <v>7500</v>
      </c>
      <c r="AN59" s="133">
        <f>IF(ISERROR(INDEX(ReserveData!$B$2:$B$2239,MATCH($A59,ReserveData!$A$2:$A$2250,0),0)),"-",INDEX(ReserveData!$B$2:$B2298,MATCH($A59,ReserveData!$A$2:$A$2250,0),0))</f>
        <v>15000</v>
      </c>
      <c r="AO59" s="132" t="str">
        <f t="shared" si="7"/>
        <v>-</v>
      </c>
      <c r="AP59" s="132">
        <f t="shared" si="8"/>
        <v>1133.3333333333333</v>
      </c>
      <c r="AQ59" s="136">
        <f>SUMIFS(IncomeStatementData!$J$2:$J$415,IncomeStatementData!$B$2:$B$415,$A59,IncomeStatementData!$I$2:$I$415,"59001")</f>
        <v>0</v>
      </c>
      <c r="AR59" s="134">
        <f>IF(ISERROR(AS59/12*Occupancy!$B$65),"-",AS59/12*Occupancy!$B$65)</f>
        <v>22812</v>
      </c>
      <c r="AS59" s="136">
        <f>SUMIFS(AnnualFinancialData!$L$2:$L$6380,AnnualFinancialData!$B$2:$B$6380,$A59,AnnualFinancialData!$K$2:$K$6380,"59001")</f>
        <v>45624</v>
      </c>
      <c r="AT59" s="134">
        <f>IF(ISERROR(IF(AQ59="","",AQ59/VLOOKUP(Occupancy!$B$65,Occupancy!$B$68:$B$79,1)*12/$C59)),"-",IF(AQ59="","",AQ59/VLOOKUP(Occupancy!$B$65,Occupancy!$B$68:$B$79,1)*12/$C59))</f>
        <v>0</v>
      </c>
      <c r="AU59" s="134">
        <f>IF(ISERROR(IF(AR59="","",AR59/VLOOKUP(Occupancy!$B$65,Occupancy!$B$68:$B$79,1)*12/$C59)),"-",IF(AR59="","",AR59/VLOOKUP(Occupancy!$B$65,Occupancy!$B$68:$B$79,1)*12/$C59))</f>
        <v>760.4</v>
      </c>
      <c r="AV59" s="133">
        <f>SUMIFS(IncomeStatementData!$J$2:$J$415,IncomeStatementData!$B$2:$B$415,$A59,IncomeStatementData!$I$2:$I$415,"66310")+SUMIFS(IncomeStatementData!$J$2:$J$415,IncomeStatementData!$B$2:$B$415,$A59,IncomeStatementData!$I$2:$I$415,"66202")</f>
        <v>0</v>
      </c>
      <c r="AW59" s="132">
        <f>IF(ISERROR(AX59/12*Occupancy!$B$65),"-",AX59/12*Occupancy!$B$65)</f>
        <v>0</v>
      </c>
      <c r="AX59" s="133">
        <f>SUMIFS(AnnualFinancialData!$L$2:$L$6380,AnnualFinancialData!$B$2:$B$6380,$A59,AnnualFinancialData!$K$2:$K$6380,"66310")+SUMIFS(AnnualFinancialData!$L$2:$L$6380,AnnualFinancialData!$B$2:$B$6380,$A59,AnnualFinancialData!$K$2:$K$6380,"66202")</f>
        <v>0</v>
      </c>
      <c r="AY59" s="132">
        <f>IF(ISERROR(IF(AV59="","",AV59/VLOOKUP(Occupancy!$B$65,Occupancy!$B$68:$B$79,1)*12/$C59)),"-",IF(AV59="","",AV59/VLOOKUP(Occupancy!$B$65,Occupancy!$B$68:$B$79,1)*12/$C59))</f>
        <v>0</v>
      </c>
      <c r="AZ59" s="132">
        <f>IF(ISERROR(IF(AW59="","",AW59/VLOOKUP(Occupancy!$B$65,Occupancy!$B$68:$B$79,1)*12/$C59)),"-",IF(AW59="","",AW59/VLOOKUP(Occupancy!$B$65,Occupancy!$B$68:$B$79,1)*12/$C59))</f>
        <v>0</v>
      </c>
      <c r="BA59" s="137" t="str">
        <f t="shared" si="9"/>
        <v>-</v>
      </c>
      <c r="BB59" s="137" t="str">
        <f t="shared" si="10"/>
        <v>-</v>
      </c>
      <c r="BC59" s="137">
        <f t="shared" si="11"/>
        <v>20965</v>
      </c>
      <c r="BD59" s="137" t="str">
        <f t="shared" si="12"/>
        <v>-</v>
      </c>
      <c r="BE59" s="138" t="str">
        <f>IF(ISERROR(IF(BB59="","",BB59/VLOOKUP(Occupancy!$B$65,Occupancy!$B$68:$B$79,1)*12/$C59)),"-",IF(BB59="","",BB59/VLOOKUP(Occupancy!$B$65,Occupancy!$B$68:$B$79,1)*12/$C59))</f>
        <v>-</v>
      </c>
    </row>
    <row r="60" spans="1:57" s="95" customFormat="1" ht="12.75" x14ac:dyDescent="0.2">
      <c r="A60" s="219" t="s">
        <v>393</v>
      </c>
      <c r="B60" s="142" t="str">
        <f>IF(ISERROR(INDEX(ProjectTypeData!$F$2:$F$165,MATCH(Operating!$A60,ProjectTypeData!$B$2:$B$165,0),MATCH(Operating!B$9,ProjectTypeData!$F$1))),"-",INDEX(ProjectTypeData!$F$2:$F$165,MATCH(Operating!$A60,ProjectTypeData!$B$2:$B$165,0),MATCH(Operating!B$9,ProjectTypeData!$F$1)))</f>
        <v>Shelter</v>
      </c>
      <c r="C60" s="126">
        <f>IF(ISERROR(INDEX(ProjectTypeData!$E$2:$E$165,MATCH(Operating!$A60,ProjectTypeData!$B$2:$B$165,0),MATCH(Operating!C$9,ProjectTypeData!$E$1))),"-",INDEX(ProjectTypeData!$E$2:$E$165,MATCH(Operating!$A60,ProjectTypeData!$B$2:$B$165,0),MATCH(Operating!C$9,ProjectTypeData!$E$1)))</f>
        <v>105</v>
      </c>
      <c r="D60" s="127" t="str">
        <f>IF(ISERROR(INDEX(ProjectTypeData!$D$2:$D$165,MATCH(Operating!$A60,ProjectTypeData!$B$2:$B$165,0),MATCH(Operating!D$9,ProjectTypeData!$D$1))),"-",INDEX(ProjectTypeData!$D$2:$D$165,MATCH(Operating!$A60,ProjectTypeData!$B$2:$B$165,0),MATCH(Operating!D$9,ProjectTypeData!$D$1)))</f>
        <v>Operations/Asset Management</v>
      </c>
      <c r="E60" s="115"/>
      <c r="F60" s="128">
        <f>SUMIFS(BalanceSheetData!$J$2:$J$415,BalanceSheetData!$B$2:$B$415,$A60,BalanceSheetData!$I$2:$I$415,"10000")</f>
        <v>0</v>
      </c>
      <c r="G60" s="128">
        <f>SUMIFS(BalanceSheetData!$J$2:$J$415,BalanceSheetData!$B$2:$B$415,$A60,BalanceSheetData!$I$2:$I$415,"10710")</f>
        <v>0</v>
      </c>
      <c r="H60" s="128">
        <f>SUMIFS(BalanceSheetData!$J$2:$J$415,BalanceSheetData!$B$2:$B$415,$A60,BalanceSheetData!$I$2:$I$415,"10700")</f>
        <v>0</v>
      </c>
      <c r="I60" s="129">
        <f>SUMIFS(BalanceSheetData!$J$2:$J$415,BalanceSheetData!$B$2:$B$415,$A60,BalanceSheetData!$I$2:$I$415,"10715")+SUMIFS(BalanceSheetData!$J$2:$J$415,BalanceSheetData!$B$2:$B$415,$A60,BalanceSheetData!$I$2:$I$415,"10720")+SUMIFS(BalanceSheetData!$J$2:$J$415,BalanceSheetData!$B$2:$B$415,$A60,BalanceSheetData!$I$2:$I$415,"19300")</f>
        <v>0</v>
      </c>
      <c r="J60" s="130">
        <f t="shared" si="0"/>
        <v>0</v>
      </c>
      <c r="K60" s="216">
        <f>IF(ISERROR(INDEX(Occupancy!$B$57:$FL$57,1,MATCH(A60,Occupancy!$B$4:$FL$4,0))),"-",INDEX(Occupancy!$B$57:$FL$57,1,MATCH(A60,Occupancy!$B$4:$FL$4,0)))</f>
        <v>0.73552307692307695</v>
      </c>
      <c r="L60" s="216">
        <f>IF(ISERROR(INDEX(Occupancy!$B$17:$FL$17,1,MATCH(A60,Occupancy!$B$4:$FL$4,0))),"-",INDEX(Occupancy!$B$17:$FL$17,1,MATCH(A60,Occupancy!$B$4:$FL$4,0)))</f>
        <v>0.55620000000000003</v>
      </c>
      <c r="M60" s="113"/>
      <c r="N60" s="113"/>
      <c r="O60" s="113"/>
      <c r="P60" s="119"/>
      <c r="Q60" s="131">
        <f>SUMIFS(IncomeStatementData!$J$2:$J$415,IncomeStatementData!$B$2:$B$415,$A60,IncomeStatementData!$I$2:$I$415,"45001")+SUMIFS(IncomeStatementData!$J$2:$J$415,IncomeStatementData!$B$2:$B$415,$A60,IncomeStatementData!$I$2:$I$415,"45100")+SUMIFS(IncomeStatementData!$J$2:$J$415,IncomeStatementData!$B$2:$B$415,$A60,IncomeStatementData!$I$2:$I$415,"49000")+SUMIFS(IncomeStatementData!$J$2:$J$415,IncomeStatementData!$B$2:$B$415,$A60,IncomeStatementData!$I$2:$I$415,"45200")+SUMIFS(IncomeStatementData!$J$2:$J$415,IncomeStatementData!$B$2:$B$415,$A60,IncomeStatementData!$I$2:$I$415,"45400")+SUMIFS(IncomeStatementData!$J$2:$J$415,IncomeStatementData!$B$2:$B$415,$A60,IncomeStatementData!$I$2:$I$415,"45500")+SUMIFS(IncomeStatementData!$J$2:$J$415,IncomeStatementData!$B$2:$B$415,$A60,IncomeStatementData!$I$2:$I$415,"44100")+SUMIFS(IncomeStatementData!$J$2:$J$415,IncomeStatementData!$B$2:$B$415,$A60,IncomeStatementData!$I$2:$I$415,"42200")</f>
        <v>0</v>
      </c>
      <c r="R60" s="132">
        <f>IF(ISERROR(S60/12*Occupancy!$B$65),"-",S60/12*Occupancy!$B$65)</f>
        <v>526039.5</v>
      </c>
      <c r="S60" s="133">
        <f>SUMIFS(AnnualFinancialData!$L$2:$L$6380,AnnualFinancialData!$B$2:$B$6380,$A60,AnnualFinancialData!$K$2:$K$6380,"45001")+SUMIFS(AnnualFinancialData!$L$2:$L$6380,AnnualFinancialData!$B$2:$B$6380,$A60,AnnualFinancialData!$K$2:$K$6380,"45100")+SUMIFS(AnnualFinancialData!$L$2:$L$6380,AnnualFinancialData!$B$2:$B$6380,$A60,AnnualFinancialData!$K$2:$K$6380,"49000")+SUMIFS(AnnualFinancialData!$L$2:$L$6380,AnnualFinancialData!$B$2:$B$6380,$A60,AnnualFinancialData!$K$2:$K$6380,"45200")+SUMIFS(AnnualFinancialData!$L$2:$L$6380,AnnualFinancialData!$B$2:$B$6380,$A60,AnnualFinancialData!$K$2:$K$6380,"45400")+SUMIFS(AnnualFinancialData!$L$2:$L$6380,AnnualFinancialData!$B$2:$B$6380,$A60,AnnualFinancialData!$K$2:$K$6380,"45500")+SUMIFS(AnnualFinancialData!$L$2:$L$6380,AnnualFinancialData!$B$2:$B$6380,$A60,AnnualFinancialData!$K$2:$K$6380,"44100")+SUMIFS(AnnualFinancialData!$L$2:$L$6380,AnnualFinancialData!$B$2:$B$6380,$A60,AnnualFinancialData!$K$2:$K$6380,"42200")</f>
        <v>1052079</v>
      </c>
      <c r="T60" s="132">
        <f>IF(ISERROR(IF(Q60="","",Q60/VLOOKUP(Occupancy!$B$65,Occupancy!$B$68:$B$79,1)*12/$C60)),"-",IF(Q60="","",Q60/VLOOKUP(Occupancy!$B$65,Occupancy!$B$68:$B$79,1)*12/$C60))</f>
        <v>0</v>
      </c>
      <c r="U60" s="132">
        <f>IF(ISERROR(IF(R60="","",R60/VLOOKUP(Occupancy!$B$65,Occupancy!$B$68:$B$79,1)*12/$C60)),"-",IF(R60="","",R60/VLOOKUP(Occupancy!$B$65,Occupancy!$B$68:$B$79,1)*12/$C60))</f>
        <v>10019.799999999999</v>
      </c>
      <c r="V60" s="134" t="str">
        <f>IF(ISERROR(INDEX(IncomeStatementData!$P$2:$P$415,MATCH(A60,IncomeStatementData!$B$2:$B$415,0),)),"-",INDEX(IncomeStatementData!$P$2:$P$415,MATCH(A60,IncomeStatementData!$B$2:$B$415,0),))</f>
        <v>-</v>
      </c>
      <c r="W60" s="134">
        <f>IF(ISERROR(X60/12*Occupancy!$B$65),"-",X60/12*Occupancy!$B$65)</f>
        <v>317261.5</v>
      </c>
      <c r="X60" s="134">
        <f>IF(ISERROR(INDEX(AnnualFinancialData!$R$2:$R$6380,MATCH(A60,AnnualFinancialData!$B$2:$B$6380,0),)),"-",INDEX(AnnualFinancialData!$R$2:$R$6380,MATCH(A60,AnnualFinancialData!$B$2:$B$6380,0),))</f>
        <v>634523</v>
      </c>
      <c r="Y60" s="134" t="str">
        <f>IF(ISERROR(IF(V60="","",V60/VLOOKUP(Occupancy!$B$65,Occupancy!$B$68:$B$79,1)*12/$C60)),"-",IF(V60="","",V60/VLOOKUP(Occupancy!$B$65,Occupancy!$B$68:$B$79,1)*12/$C60))</f>
        <v>-</v>
      </c>
      <c r="Z60" s="134">
        <f>IF(ISERROR(IF(W60="","",W60/VLOOKUP(Occupancy!$B$65,Occupancy!$B$68:$B$79,1)*12/$C60)),"-",IF(W60="","",W60/VLOOKUP(Occupancy!$B$65,Occupancy!$B$68:$B$79,1)*12/$C60))</f>
        <v>6043.0761904761903</v>
      </c>
      <c r="AA60" s="135" t="str">
        <f t="shared" si="1"/>
        <v>-</v>
      </c>
      <c r="AB60" s="132" t="str">
        <f t="shared" si="2"/>
        <v>-</v>
      </c>
      <c r="AC60" s="132">
        <f t="shared" si="3"/>
        <v>208778</v>
      </c>
      <c r="AD60" s="132">
        <f t="shared" si="4"/>
        <v>417556</v>
      </c>
      <c r="AE60" s="132" t="str">
        <f t="shared" si="5"/>
        <v>-</v>
      </c>
      <c r="AF60" s="132">
        <f t="shared" si="6"/>
        <v>3976.723809523809</v>
      </c>
      <c r="AG60" s="136">
        <f>(SUMIFS(PriorQ4BalanceSheet!$J$2:$J$4968,PriorQ4BalanceSheet!$B$2:$B$4968,$A60,PriorQ4BalanceSheet!$I$2:$I$4968,"28150")-SUMIFS(BalanceSheetData!$J$2:$J$415,BalanceSheetData!$B$2:$B$415,$A60,BalanceSheetData!$I$2:$I$415,"28150"))+(SUMIFS(PriorQ4BalanceSheet!$J$2:$J$4968,PriorQ4BalanceSheet!$B$2:$B$4968,$A60,PriorQ4BalanceSheet!$I$2:$I$4968,"28151")-SUMIFS(BalanceSheetData!$J$2:$J$415,BalanceSheetData!$B$2:$B$415,$A60,BalanceSheetData!$I$2:$I$415,"28151"))+(SUMIFS(PriorQ4BalanceSheet!$J$2:$J$4968,PriorQ4BalanceSheet!$B$2:$B$4968,$A60,PriorQ4BalanceSheet!$I$2:$I$4968,"28152")-SUMIFS(BalanceSheetData!$J$2:$J$415,BalanceSheetData!$B$2:$B$415,$A60,BalanceSheetData!$I$2:$I$415,"28152"))+(SUMIFS(PriorQ4BalanceSheet!$J$2:$J$4968,PriorQ4BalanceSheet!$B$2:$B$4968,$A60,PriorQ4BalanceSheet!$I$2:$I$4968,"28153")-SUMIFS(BalanceSheetData!$J$2:$J$415,BalanceSheetData!$B$2:$B$415,$A60,BalanceSheetData!$I$2:$I$415,"28153"))+(SUMIFS(PriorQ4BalanceSheet!$J$2:$J$4968,PriorQ4BalanceSheet!$B$2:$B$4968,$A60,PriorQ4BalanceSheet!$I$2:$I$4968,"28155")-SUMIFS(BalanceSheetData!$J$2:$J$415,BalanceSheetData!$B$2:$B$415,$A60,BalanceSheetData!$I$2:$I$415,"28155"))+(SUMIFS(PriorQ4BalanceSheet!$J$2:$J$4968,PriorQ4BalanceSheet!$B$2:$B$4968,$A60,PriorQ4BalanceSheet!$I$2:$I$4968,"28156")-SUMIFS(BalanceSheetData!$J$2:$J$415,BalanceSheetData!$B$2:$B$415,$A60,BalanceSheetData!$I$2:$I$415,"28156"))+(SUMIFS(PriorQ4BalanceSheet!$J$2:$J$4968,PriorQ4BalanceSheet!$B$2:$B$4968,$A60,PriorQ4BalanceSheet!$I$2:$I$4968,"28157")-SUMIFS(BalanceSheetData!$J$2:$J$415,BalanceSheetData!$B$2:$B$415,$A60,BalanceSheetData!$I$2:$I$415,"28157"))+(SUMIFS(PriorQ4BalanceSheet!$J$2:$J$4968,PriorQ4BalanceSheet!$B$2:$B$4968,$A60,PriorQ4BalanceSheet!$I$2:$I$4968,"28158")-SUMIFS(BalanceSheetData!$J$2:$J$415,BalanceSheetData!$B$2:$B$415,$A60,BalanceSheetData!$I$2:$I$415,"28158"))+(SUMIFS(PriorQ4BalanceSheet!$J$2:$J$4968,PriorQ4BalanceSheet!$B$2:$B$4968,$A60,PriorQ4BalanceSheet!$I$2:$I$4968,"28200")-SUMIFS(BalanceSheetData!$J$2:$J$415,BalanceSheetData!$B$2:$B$415,$A60,BalanceSheetData!$I$2:$I$415,"28200"))+(SUMIFS(PriorQ4BalanceSheet!$J$2:$J$4968,PriorQ4BalanceSheet!$B$2:$B$4968,$A60,PriorQ4BalanceSheet!$I$2:$I$4968,"28201")-SUMIFS(BalanceSheetData!$J$2:$J$415,BalanceSheetData!$B$2:$B$415,$A60,BalanceSheetData!$I$2:$I$415,"28201"))+SUMIFS(IncomeStatementData!$J$2:$J$415,IncomeStatementData!$B$2:$B$415,$A60,IncomeStatementData!$I$2:$I$415,"62020")+SUMIFS(IncomeStatementData!$J$2:$J$415,IncomeStatementData!$B$2:$B$415,$A60,IncomeStatementData!$I$2:$I$415,"62021")+SUMIFS(IncomeStatementData!$J$2:$J$415,IncomeStatementData!$B$2:$B$415,$A60,IncomeStatementData!$I$2:$I$415,"62022")+SUMIFS(IncomeStatementData!$J$2:$J$415,IncomeStatementData!$B$2:$B$415,$A60,IncomeStatementData!$I$2:$I$415,"62400")</f>
        <v>0</v>
      </c>
      <c r="AH60" s="134" t="str">
        <f>IF((ISERROR(INDEX(ECRDCRMustPayDebtData!$E$2:$E60,MATCH(A60,ECRDCRMustPayDebtData!$B$2:$B60,0),)))/12*Occupancy!$B$65,"-",INDEX(ECRDCRMustPayDebtData!$E$2:$E60,MATCH(A60,ECRDCRMustPayDebtData!$B$2:$B60,0),)/12*Occupancy!$B$65)</f>
        <v>-</v>
      </c>
      <c r="AI60" s="136">
        <f>IF(ISERROR(INDEX(AnnualMustPayDebtData!$D$2:$D$75,MATCH(A60,AnnualMustPayDebtData!$E$2:$E$75,0),)),"-",INDEX(AnnualMustPayDebtData!$D$2:$D$75,MATCH(A60,AnnualMustPayDebtData!$E$2:$E$75,0),))</f>
        <v>305265</v>
      </c>
      <c r="AJ60" s="134">
        <f>IF(ISERROR(IF(AG60="","",AG60/VLOOKUP(Occupancy!$B$65,Occupancy!$B$68:$B$79,1)*12/$C60)),"-",IF(AG60="","",AG60/VLOOKUP(Occupancy!$B$65,Occupancy!$B$68:$B$79,1)*12/$C60))</f>
        <v>0</v>
      </c>
      <c r="AK60" s="134" t="str">
        <f>IF(ISERROR(IF(AH60="","",AH60/VLOOKUP(Occupancy!$B$65,Occupancy!$B$68:$B$79,1)*12/$C60)),"-",IF(AH60="","",AH60/VLOOKUP(Occupancy!$B$65,Occupancy!$B$68:$B$79,1)*12/$C60))</f>
        <v>-</v>
      </c>
      <c r="AL60" s="133">
        <f>SUMIFS(PriorQ4BalanceSheet!$J$2:$J$4968,PriorQ4BalanceSheet!$B$2:$B$4968,$A60,PriorQ4BalanceSheet!$I$2:$I$4968,"10710")-SUMIFS(BalanceSheetData!$J$2:$J$415,BalanceSheetData!$B$2:$B$415,$A60,BalanceSheetData!$I$2:$I$415,"10710")</f>
        <v>0</v>
      </c>
      <c r="AM60" s="132">
        <f>IF(ISERROR(AN60/12*Occupancy!$B$65),"-",AN60/12*Occupancy!$B$65)</f>
        <v>16249</v>
      </c>
      <c r="AN60" s="133">
        <f>IF(ISERROR(INDEX(ReserveData!$B$2:$B$2239,MATCH($A60,ReserveData!$A$2:$A$2250,0),0)),"-",INDEX(ReserveData!$B$2:$B2299,MATCH($A60,ReserveData!$A$2:$A$2250,0),0))</f>
        <v>32498</v>
      </c>
      <c r="AO60" s="132" t="str">
        <f t="shared" si="7"/>
        <v>-</v>
      </c>
      <c r="AP60" s="132">
        <f t="shared" si="8"/>
        <v>0</v>
      </c>
      <c r="AQ60" s="136">
        <f>SUMIFS(IncomeStatementData!$J$2:$J$415,IncomeStatementData!$B$2:$B$415,$A60,IncomeStatementData!$I$2:$I$415,"59001")</f>
        <v>0</v>
      </c>
      <c r="AR60" s="134">
        <f>IF(ISERROR(AS60/12*Occupancy!$B$65),"-",AS60/12*Occupancy!$B$65)</f>
        <v>16705</v>
      </c>
      <c r="AS60" s="136">
        <f>SUMIFS(AnnualFinancialData!$L$2:$L$6380,AnnualFinancialData!$B$2:$B$6380,$A60,AnnualFinancialData!$K$2:$K$6380,"59001")</f>
        <v>33410</v>
      </c>
      <c r="AT60" s="134">
        <f>IF(ISERROR(IF(AQ60="","",AQ60/VLOOKUP(Occupancy!$B$65,Occupancy!$B$68:$B$79,1)*12/$C60)),"-",IF(AQ60="","",AQ60/VLOOKUP(Occupancy!$B$65,Occupancy!$B$68:$B$79,1)*12/$C60))</f>
        <v>0</v>
      </c>
      <c r="AU60" s="134">
        <f>IF(ISERROR(IF(AR60="","",AR60/VLOOKUP(Occupancy!$B$65,Occupancy!$B$68:$B$79,1)*12/$C60)),"-",IF(AR60="","",AR60/VLOOKUP(Occupancy!$B$65,Occupancy!$B$68:$B$79,1)*12/$C60))</f>
        <v>318.1904761904762</v>
      </c>
      <c r="AV60" s="133">
        <f>SUMIFS(IncomeStatementData!$J$2:$J$415,IncomeStatementData!$B$2:$B$415,$A60,IncomeStatementData!$I$2:$I$415,"66310")+SUMIFS(IncomeStatementData!$J$2:$J$415,IncomeStatementData!$B$2:$B$415,$A60,IncomeStatementData!$I$2:$I$415,"66202")</f>
        <v>0</v>
      </c>
      <c r="AW60" s="132">
        <f>IF(ISERROR(AX60/12*Occupancy!$B$65),"-",AX60/12*Occupancy!$B$65)</f>
        <v>0</v>
      </c>
      <c r="AX60" s="133">
        <f>SUMIFS(AnnualFinancialData!$L$2:$L$6380,AnnualFinancialData!$B$2:$B$6380,$A60,AnnualFinancialData!$K$2:$K$6380,"66310")+SUMIFS(AnnualFinancialData!$L$2:$L$6380,AnnualFinancialData!$B$2:$B$6380,$A60,AnnualFinancialData!$K$2:$K$6380,"66202")</f>
        <v>0</v>
      </c>
      <c r="AY60" s="132">
        <f>IF(ISERROR(IF(AV60="","",AV60/VLOOKUP(Occupancy!$B$65,Occupancy!$B$68:$B$79,1)*12/$C60)),"-",IF(AV60="","",AV60/VLOOKUP(Occupancy!$B$65,Occupancy!$B$68:$B$79,1)*12/$C60))</f>
        <v>0</v>
      </c>
      <c r="AZ60" s="132">
        <f>IF(ISERROR(IF(AW60="","",AW60/VLOOKUP(Occupancy!$B$65,Occupancy!$B$68:$B$79,1)*12/$C60)),"-",IF(AW60="","",AW60/VLOOKUP(Occupancy!$B$65,Occupancy!$B$68:$B$79,1)*12/$C60))</f>
        <v>0</v>
      </c>
      <c r="BA60" s="137" t="str">
        <f t="shared" si="9"/>
        <v>-</v>
      </c>
      <c r="BB60" s="137" t="str">
        <f t="shared" si="10"/>
        <v>-</v>
      </c>
      <c r="BC60" s="137">
        <f t="shared" si="11"/>
        <v>46383</v>
      </c>
      <c r="BD60" s="137" t="str">
        <f t="shared" si="12"/>
        <v>-</v>
      </c>
      <c r="BE60" s="138" t="str">
        <f>IF(ISERROR(IF(BB60="","",BB60/VLOOKUP(Occupancy!$B$65,Occupancy!$B$68:$B$79,1)*12/$C60)),"-",IF(BB60="","",BB60/VLOOKUP(Occupancy!$B$65,Occupancy!$B$68:$B$79,1)*12/$C60))</f>
        <v>-</v>
      </c>
    </row>
    <row r="61" spans="1:57" s="95" customFormat="1" ht="12.75" x14ac:dyDescent="0.2">
      <c r="A61" s="219" t="s">
        <v>395</v>
      </c>
      <c r="B61" s="142" t="str">
        <f>IF(ISERROR(INDEX(ProjectTypeData!$F$2:$F$165,MATCH(Operating!$A61,ProjectTypeData!$B$2:$B$165,0),MATCH(Operating!B$9,ProjectTypeData!$F$1))),"-",INDEX(ProjectTypeData!$F$2:$F$165,MATCH(Operating!$A61,ProjectTypeData!$B$2:$B$165,0),MATCH(Operating!B$9,ProjectTypeData!$F$1)))</f>
        <v>Shelter</v>
      </c>
      <c r="C61" s="126">
        <f>IF(ISERROR(INDEX(ProjectTypeData!$E$2:$E$165,MATCH(Operating!$A61,ProjectTypeData!$B$2:$B$165,0),MATCH(Operating!C$9,ProjectTypeData!$E$1))),"-",INDEX(ProjectTypeData!$E$2:$E$165,MATCH(Operating!$A61,ProjectTypeData!$B$2:$B$165,0),MATCH(Operating!C$9,ProjectTypeData!$E$1)))</f>
        <v>153</v>
      </c>
      <c r="D61" s="127" t="str">
        <f>IF(ISERROR(INDEX(ProjectTypeData!$D$2:$D$165,MATCH(Operating!$A61,ProjectTypeData!$B$2:$B$165,0),MATCH(Operating!D$9,ProjectTypeData!$D$1))),"-",INDEX(ProjectTypeData!$D$2:$D$165,MATCH(Operating!$A61,ProjectTypeData!$B$2:$B$165,0),MATCH(Operating!D$9,ProjectTypeData!$D$1)))</f>
        <v>Operations/Asset Management</v>
      </c>
      <c r="E61" s="115"/>
      <c r="F61" s="128">
        <f>SUMIFS(BalanceSheetData!$J$2:$J$415,BalanceSheetData!$B$2:$B$415,$A61,BalanceSheetData!$I$2:$I$415,"10000")</f>
        <v>0</v>
      </c>
      <c r="G61" s="128">
        <f>SUMIFS(BalanceSheetData!$J$2:$J$415,BalanceSheetData!$B$2:$B$415,$A61,BalanceSheetData!$I$2:$I$415,"10710")</f>
        <v>0</v>
      </c>
      <c r="H61" s="128">
        <f>SUMIFS(BalanceSheetData!$J$2:$J$415,BalanceSheetData!$B$2:$B$415,$A61,BalanceSheetData!$I$2:$I$415,"10700")</f>
        <v>0</v>
      </c>
      <c r="I61" s="129">
        <f>SUMIFS(BalanceSheetData!$J$2:$J$415,BalanceSheetData!$B$2:$B$415,$A61,BalanceSheetData!$I$2:$I$415,"10715")+SUMIFS(BalanceSheetData!$J$2:$J$415,BalanceSheetData!$B$2:$B$415,$A61,BalanceSheetData!$I$2:$I$415,"10720")+SUMIFS(BalanceSheetData!$J$2:$J$415,BalanceSheetData!$B$2:$B$415,$A61,BalanceSheetData!$I$2:$I$415,"19300")</f>
        <v>0</v>
      </c>
      <c r="J61" s="130">
        <f t="shared" si="0"/>
        <v>0</v>
      </c>
      <c r="K61" s="216">
        <f>IF(ISERROR(INDEX(Occupancy!$B$57:$FL$57,1,MATCH(A61,Occupancy!$B$4:$FL$4,0))),"-",INDEX(Occupancy!$B$57:$FL$57,1,MATCH(A61,Occupancy!$B$4:$FL$4,0)))</f>
        <v>0.74226153846153842</v>
      </c>
      <c r="L61" s="216">
        <f>IF(ISERROR(INDEX(Occupancy!$B$17:$FL$17,1,MATCH(A61,Occupancy!$B$4:$FL$4,0))),"-",INDEX(Occupancy!$B$17:$FL$17,1,MATCH(A61,Occupancy!$B$4:$FL$4,0)))</f>
        <v>0.56119999999999992</v>
      </c>
      <c r="M61" s="113"/>
      <c r="N61" s="113"/>
      <c r="O61" s="113"/>
      <c r="P61" s="119"/>
      <c r="Q61" s="131">
        <f>SUMIFS(IncomeStatementData!$J$2:$J$415,IncomeStatementData!$B$2:$B$415,$A61,IncomeStatementData!$I$2:$I$415,"45001")+SUMIFS(IncomeStatementData!$J$2:$J$415,IncomeStatementData!$B$2:$B$415,$A61,IncomeStatementData!$I$2:$I$415,"45100")+SUMIFS(IncomeStatementData!$J$2:$J$415,IncomeStatementData!$B$2:$B$415,$A61,IncomeStatementData!$I$2:$I$415,"49000")+SUMIFS(IncomeStatementData!$J$2:$J$415,IncomeStatementData!$B$2:$B$415,$A61,IncomeStatementData!$I$2:$I$415,"45200")+SUMIFS(IncomeStatementData!$J$2:$J$415,IncomeStatementData!$B$2:$B$415,$A61,IncomeStatementData!$I$2:$I$415,"45400")+SUMIFS(IncomeStatementData!$J$2:$J$415,IncomeStatementData!$B$2:$B$415,$A61,IncomeStatementData!$I$2:$I$415,"45500")+SUMIFS(IncomeStatementData!$J$2:$J$415,IncomeStatementData!$B$2:$B$415,$A61,IncomeStatementData!$I$2:$I$415,"44100")+SUMIFS(IncomeStatementData!$J$2:$J$415,IncomeStatementData!$B$2:$B$415,$A61,IncomeStatementData!$I$2:$I$415,"42200")</f>
        <v>0</v>
      </c>
      <c r="R61" s="132">
        <f>IF(ISERROR(S61/12*Occupancy!$B$65),"-",S61/12*Occupancy!$B$65)</f>
        <v>816938</v>
      </c>
      <c r="S61" s="133">
        <f>SUMIFS(AnnualFinancialData!$L$2:$L$6380,AnnualFinancialData!$B$2:$B$6380,$A61,AnnualFinancialData!$K$2:$K$6380,"45001")+SUMIFS(AnnualFinancialData!$L$2:$L$6380,AnnualFinancialData!$B$2:$B$6380,$A61,AnnualFinancialData!$K$2:$K$6380,"45100")+SUMIFS(AnnualFinancialData!$L$2:$L$6380,AnnualFinancialData!$B$2:$B$6380,$A61,AnnualFinancialData!$K$2:$K$6380,"49000")+SUMIFS(AnnualFinancialData!$L$2:$L$6380,AnnualFinancialData!$B$2:$B$6380,$A61,AnnualFinancialData!$K$2:$K$6380,"45200")+SUMIFS(AnnualFinancialData!$L$2:$L$6380,AnnualFinancialData!$B$2:$B$6380,$A61,AnnualFinancialData!$K$2:$K$6380,"45400")+SUMIFS(AnnualFinancialData!$L$2:$L$6380,AnnualFinancialData!$B$2:$B$6380,$A61,AnnualFinancialData!$K$2:$K$6380,"45500")+SUMIFS(AnnualFinancialData!$L$2:$L$6380,AnnualFinancialData!$B$2:$B$6380,$A61,AnnualFinancialData!$K$2:$K$6380,"44100")+SUMIFS(AnnualFinancialData!$L$2:$L$6380,AnnualFinancialData!$B$2:$B$6380,$A61,AnnualFinancialData!$K$2:$K$6380,"42200")</f>
        <v>1633876</v>
      </c>
      <c r="T61" s="132">
        <f>IF(ISERROR(IF(Q61="","",Q61/VLOOKUP(Occupancy!$B$65,Occupancy!$B$68:$B$79,1)*12/$C61)),"-",IF(Q61="","",Q61/VLOOKUP(Occupancy!$B$65,Occupancy!$B$68:$B$79,1)*12/$C61))</f>
        <v>0</v>
      </c>
      <c r="U61" s="132">
        <f>IF(ISERROR(IF(R61="","",R61/VLOOKUP(Occupancy!$B$65,Occupancy!$B$68:$B$79,1)*12/$C61)),"-",IF(R61="","",R61/VLOOKUP(Occupancy!$B$65,Occupancy!$B$68:$B$79,1)*12/$C61))</f>
        <v>10678.928104575163</v>
      </c>
      <c r="V61" s="134" t="str">
        <f>IF(ISERROR(INDEX(IncomeStatementData!$P$2:$P$415,MATCH(A61,IncomeStatementData!$B$2:$B$415,0),)),"-",INDEX(IncomeStatementData!$P$2:$P$415,MATCH(A61,IncomeStatementData!$B$2:$B$415,0),))</f>
        <v>-</v>
      </c>
      <c r="W61" s="134">
        <f>IF(ISERROR(X61/12*Occupancy!$B$65),"-",X61/12*Occupancy!$B$65)</f>
        <v>381847.5</v>
      </c>
      <c r="X61" s="134">
        <f>IF(ISERROR(INDEX(AnnualFinancialData!$R$2:$R$6380,MATCH(A61,AnnualFinancialData!$B$2:$B$6380,0),)),"-",INDEX(AnnualFinancialData!$R$2:$R$6380,MATCH(A61,AnnualFinancialData!$B$2:$B$6380,0),))</f>
        <v>763695</v>
      </c>
      <c r="Y61" s="134" t="str">
        <f>IF(ISERROR(IF(V61="","",V61/VLOOKUP(Occupancy!$B$65,Occupancy!$B$68:$B$79,1)*12/$C61)),"-",IF(V61="","",V61/VLOOKUP(Occupancy!$B$65,Occupancy!$B$68:$B$79,1)*12/$C61))</f>
        <v>-</v>
      </c>
      <c r="Z61" s="134">
        <f>IF(ISERROR(IF(W61="","",W61/VLOOKUP(Occupancy!$B$65,Occupancy!$B$68:$B$79,1)*12/$C61)),"-",IF(W61="","",W61/VLOOKUP(Occupancy!$B$65,Occupancy!$B$68:$B$79,1)*12/$C61))</f>
        <v>4991.4705882352937</v>
      </c>
      <c r="AA61" s="135" t="str">
        <f t="shared" si="1"/>
        <v>-</v>
      </c>
      <c r="AB61" s="132" t="str">
        <f t="shared" si="2"/>
        <v>-</v>
      </c>
      <c r="AC61" s="132">
        <f t="shared" si="3"/>
        <v>435090.5</v>
      </c>
      <c r="AD61" s="132">
        <f t="shared" si="4"/>
        <v>870181</v>
      </c>
      <c r="AE61" s="132" t="str">
        <f t="shared" si="5"/>
        <v>-</v>
      </c>
      <c r="AF61" s="132">
        <f t="shared" si="6"/>
        <v>5687.4575163398695</v>
      </c>
      <c r="AG61" s="136">
        <f>(SUMIFS(PriorQ4BalanceSheet!$J$2:$J$4968,PriorQ4BalanceSheet!$B$2:$B$4968,$A61,PriorQ4BalanceSheet!$I$2:$I$4968,"28150")-SUMIFS(BalanceSheetData!$J$2:$J$415,BalanceSheetData!$B$2:$B$415,$A61,BalanceSheetData!$I$2:$I$415,"28150"))+(SUMIFS(PriorQ4BalanceSheet!$J$2:$J$4968,PriorQ4BalanceSheet!$B$2:$B$4968,$A61,PriorQ4BalanceSheet!$I$2:$I$4968,"28151")-SUMIFS(BalanceSheetData!$J$2:$J$415,BalanceSheetData!$B$2:$B$415,$A61,BalanceSheetData!$I$2:$I$415,"28151"))+(SUMIFS(PriorQ4BalanceSheet!$J$2:$J$4968,PriorQ4BalanceSheet!$B$2:$B$4968,$A61,PriorQ4BalanceSheet!$I$2:$I$4968,"28152")-SUMIFS(BalanceSheetData!$J$2:$J$415,BalanceSheetData!$B$2:$B$415,$A61,BalanceSheetData!$I$2:$I$415,"28152"))+(SUMIFS(PriorQ4BalanceSheet!$J$2:$J$4968,PriorQ4BalanceSheet!$B$2:$B$4968,$A61,PriorQ4BalanceSheet!$I$2:$I$4968,"28153")-SUMIFS(BalanceSheetData!$J$2:$J$415,BalanceSheetData!$B$2:$B$415,$A61,BalanceSheetData!$I$2:$I$415,"28153"))+(SUMIFS(PriorQ4BalanceSheet!$J$2:$J$4968,PriorQ4BalanceSheet!$B$2:$B$4968,$A61,PriorQ4BalanceSheet!$I$2:$I$4968,"28155")-SUMIFS(BalanceSheetData!$J$2:$J$415,BalanceSheetData!$B$2:$B$415,$A61,BalanceSheetData!$I$2:$I$415,"28155"))+(SUMIFS(PriorQ4BalanceSheet!$J$2:$J$4968,PriorQ4BalanceSheet!$B$2:$B$4968,$A61,PriorQ4BalanceSheet!$I$2:$I$4968,"28156")-SUMIFS(BalanceSheetData!$J$2:$J$415,BalanceSheetData!$B$2:$B$415,$A61,BalanceSheetData!$I$2:$I$415,"28156"))+(SUMIFS(PriorQ4BalanceSheet!$J$2:$J$4968,PriorQ4BalanceSheet!$B$2:$B$4968,$A61,PriorQ4BalanceSheet!$I$2:$I$4968,"28157")-SUMIFS(BalanceSheetData!$J$2:$J$415,BalanceSheetData!$B$2:$B$415,$A61,BalanceSheetData!$I$2:$I$415,"28157"))+(SUMIFS(PriorQ4BalanceSheet!$J$2:$J$4968,PriorQ4BalanceSheet!$B$2:$B$4968,$A61,PriorQ4BalanceSheet!$I$2:$I$4968,"28158")-SUMIFS(BalanceSheetData!$J$2:$J$415,BalanceSheetData!$B$2:$B$415,$A61,BalanceSheetData!$I$2:$I$415,"28158"))+(SUMIFS(PriorQ4BalanceSheet!$J$2:$J$4968,PriorQ4BalanceSheet!$B$2:$B$4968,$A61,PriorQ4BalanceSheet!$I$2:$I$4968,"28200")-SUMIFS(BalanceSheetData!$J$2:$J$415,BalanceSheetData!$B$2:$B$415,$A61,BalanceSheetData!$I$2:$I$415,"28200"))+(SUMIFS(PriorQ4BalanceSheet!$J$2:$J$4968,PriorQ4BalanceSheet!$B$2:$B$4968,$A61,PriorQ4BalanceSheet!$I$2:$I$4968,"28201")-SUMIFS(BalanceSheetData!$J$2:$J$415,BalanceSheetData!$B$2:$B$415,$A61,BalanceSheetData!$I$2:$I$415,"28201"))+SUMIFS(IncomeStatementData!$J$2:$J$415,IncomeStatementData!$B$2:$B$415,$A61,IncomeStatementData!$I$2:$I$415,"62020")+SUMIFS(IncomeStatementData!$J$2:$J$415,IncomeStatementData!$B$2:$B$415,$A61,IncomeStatementData!$I$2:$I$415,"62021")+SUMIFS(IncomeStatementData!$J$2:$J$415,IncomeStatementData!$B$2:$B$415,$A61,IncomeStatementData!$I$2:$I$415,"62022")+SUMIFS(IncomeStatementData!$J$2:$J$415,IncomeStatementData!$B$2:$B$415,$A61,IncomeStatementData!$I$2:$I$415,"62400")</f>
        <v>8503317</v>
      </c>
      <c r="AH61" s="134" t="str">
        <f>IF((ISERROR(INDEX(ECRDCRMustPayDebtData!$E$2:$E61,MATCH(A61,ECRDCRMustPayDebtData!$B$2:$B61,0),)))/12*Occupancy!$B$65,"-",INDEX(ECRDCRMustPayDebtData!$E$2:$E61,MATCH(A61,ECRDCRMustPayDebtData!$B$2:$B61,0),)/12*Occupancy!$B$65)</f>
        <v>-</v>
      </c>
      <c r="AI61" s="136">
        <f>IF(ISERROR(INDEX(AnnualMustPayDebtData!$D$2:$D$75,MATCH(A61,AnnualMustPayDebtData!$E$2:$E$75,0),)),"-",INDEX(AnnualMustPayDebtData!$D$2:$D$75,MATCH(A61,AnnualMustPayDebtData!$E$2:$E$75,0),))</f>
        <v>454026</v>
      </c>
      <c r="AJ61" s="134">
        <f>IF(ISERROR(IF(AG61="","",AG61/VLOOKUP(Occupancy!$B$65,Occupancy!$B$68:$B$79,1)*12/$C61)),"-",IF(AG61="","",AG61/VLOOKUP(Occupancy!$B$65,Occupancy!$B$68:$B$79,1)*12/$C61))</f>
        <v>111154.4705882353</v>
      </c>
      <c r="AK61" s="134" t="str">
        <f>IF(ISERROR(IF(AH61="","",AH61/VLOOKUP(Occupancy!$B$65,Occupancy!$B$68:$B$79,1)*12/$C61)),"-",IF(AH61="","",AH61/VLOOKUP(Occupancy!$B$65,Occupancy!$B$68:$B$79,1)*12/$C61))</f>
        <v>-</v>
      </c>
      <c r="AL61" s="133">
        <f>SUMIFS(PriorQ4BalanceSheet!$J$2:$J$4968,PriorQ4BalanceSheet!$B$2:$B$4968,$A61,PriorQ4BalanceSheet!$I$2:$I$4968,"10710")-SUMIFS(BalanceSheetData!$J$2:$J$415,BalanceSheetData!$B$2:$B$415,$A61,BalanceSheetData!$I$2:$I$415,"10710")</f>
        <v>475911</v>
      </c>
      <c r="AM61" s="132">
        <f>IF(ISERROR(AN61/12*Occupancy!$B$65),"-",AN61/12*Occupancy!$B$65)</f>
        <v>22950</v>
      </c>
      <c r="AN61" s="133">
        <f>IF(ISERROR(INDEX(ReserveData!$B$2:$B$2239,MATCH($A61,ReserveData!$A$2:$A$2250,0),0)),"-",INDEX(ReserveData!$B$2:$B2300,MATCH($A61,ReserveData!$A$2:$A$2250,0),0))</f>
        <v>45900</v>
      </c>
      <c r="AO61" s="132" t="str">
        <f t="shared" si="7"/>
        <v>-</v>
      </c>
      <c r="AP61" s="132">
        <f t="shared" si="8"/>
        <v>3110.5294117647059</v>
      </c>
      <c r="AQ61" s="136">
        <f>SUMIFS(IncomeStatementData!$J$2:$J$415,IncomeStatementData!$B$2:$B$415,$A61,IncomeStatementData!$I$2:$I$415,"59001")</f>
        <v>0</v>
      </c>
      <c r="AR61" s="134">
        <f>IF(ISERROR(AS61/12*Occupancy!$B$65),"-",AS61/12*Occupancy!$B$65)</f>
        <v>51769</v>
      </c>
      <c r="AS61" s="136">
        <f>SUMIFS(AnnualFinancialData!$L$2:$L$6380,AnnualFinancialData!$B$2:$B$6380,$A61,AnnualFinancialData!$K$2:$K$6380,"59001")</f>
        <v>103538</v>
      </c>
      <c r="AT61" s="134">
        <f>IF(ISERROR(IF(AQ61="","",AQ61/VLOOKUP(Occupancy!$B$65,Occupancy!$B$68:$B$79,1)*12/$C61)),"-",IF(AQ61="","",AQ61/VLOOKUP(Occupancy!$B$65,Occupancy!$B$68:$B$79,1)*12/$C61))</f>
        <v>0</v>
      </c>
      <c r="AU61" s="134">
        <f>IF(ISERROR(IF(AR61="","",AR61/VLOOKUP(Occupancy!$B$65,Occupancy!$B$68:$B$79,1)*12/$C61)),"-",IF(AR61="","",AR61/VLOOKUP(Occupancy!$B$65,Occupancy!$B$68:$B$79,1)*12/$C61))</f>
        <v>676.718954248366</v>
      </c>
      <c r="AV61" s="133">
        <f>SUMIFS(IncomeStatementData!$J$2:$J$415,IncomeStatementData!$B$2:$B$415,$A61,IncomeStatementData!$I$2:$I$415,"66310")+SUMIFS(IncomeStatementData!$J$2:$J$415,IncomeStatementData!$B$2:$B$415,$A61,IncomeStatementData!$I$2:$I$415,"66202")</f>
        <v>0</v>
      </c>
      <c r="AW61" s="132">
        <f>IF(ISERROR(AX61/12*Occupancy!$B$65),"-",AX61/12*Occupancy!$B$65)</f>
        <v>1455.5</v>
      </c>
      <c r="AX61" s="133">
        <f>SUMIFS(AnnualFinancialData!$L$2:$L$6380,AnnualFinancialData!$B$2:$B$6380,$A61,AnnualFinancialData!$K$2:$K$6380,"66310")+SUMIFS(AnnualFinancialData!$L$2:$L$6380,AnnualFinancialData!$B$2:$B$6380,$A61,AnnualFinancialData!$K$2:$K$6380,"66202")</f>
        <v>2911</v>
      </c>
      <c r="AY61" s="132">
        <f>IF(ISERROR(IF(AV61="","",AV61/VLOOKUP(Occupancy!$B$65,Occupancy!$B$68:$B$79,1)*12/$C61)),"-",IF(AV61="","",AV61/VLOOKUP(Occupancy!$B$65,Occupancy!$B$68:$B$79,1)*12/$C61))</f>
        <v>0</v>
      </c>
      <c r="AZ61" s="132">
        <f>IF(ISERROR(IF(AW61="","",AW61/VLOOKUP(Occupancy!$B$65,Occupancy!$B$68:$B$79,1)*12/$C61)),"-",IF(AW61="","",AW61/VLOOKUP(Occupancy!$B$65,Occupancy!$B$68:$B$79,1)*12/$C61))</f>
        <v>19.026143790849673</v>
      </c>
      <c r="BA61" s="137" t="str">
        <f t="shared" si="9"/>
        <v>-</v>
      </c>
      <c r="BB61" s="137" t="str">
        <f t="shared" si="10"/>
        <v>-</v>
      </c>
      <c r="BC61" s="137">
        <f t="shared" si="11"/>
        <v>263806</v>
      </c>
      <c r="BD61" s="137" t="str">
        <f t="shared" si="12"/>
        <v>-</v>
      </c>
      <c r="BE61" s="138" t="str">
        <f>IF(ISERROR(IF(BB61="","",BB61/VLOOKUP(Occupancy!$B$65,Occupancy!$B$68:$B$79,1)*12/$C61)),"-",IF(BB61="","",BB61/VLOOKUP(Occupancy!$B$65,Occupancy!$B$68:$B$79,1)*12/$C61))</f>
        <v>-</v>
      </c>
    </row>
    <row r="62" spans="1:57" s="95" customFormat="1" ht="12.75" x14ac:dyDescent="0.2">
      <c r="A62" s="219" t="s">
        <v>397</v>
      </c>
      <c r="B62" s="142" t="str">
        <f>IF(ISERROR(INDEX(ProjectTypeData!$F$2:$F$165,MATCH(Operating!$A62,ProjectTypeData!$B$2:$B$165,0),MATCH(Operating!B$9,ProjectTypeData!$F$1))),"-",INDEX(ProjectTypeData!$F$2:$F$165,MATCH(Operating!$A62,ProjectTypeData!$B$2:$B$165,0),MATCH(Operating!B$9,ProjectTypeData!$F$1)))</f>
        <v>Shelter</v>
      </c>
      <c r="C62" s="126">
        <f>IF(ISERROR(INDEX(ProjectTypeData!$E$2:$E$165,MATCH(Operating!$A62,ProjectTypeData!$B$2:$B$165,0),MATCH(Operating!C$9,ProjectTypeData!$E$1))),"-",INDEX(ProjectTypeData!$E$2:$E$165,MATCH(Operating!$A62,ProjectTypeData!$B$2:$B$165,0),MATCH(Operating!C$9,ProjectTypeData!$E$1)))</f>
        <v>105</v>
      </c>
      <c r="D62" s="127" t="str">
        <f>IF(ISERROR(INDEX(ProjectTypeData!$D$2:$D$165,MATCH(Operating!$A62,ProjectTypeData!$B$2:$B$165,0),MATCH(Operating!D$9,ProjectTypeData!$D$1))),"-",INDEX(ProjectTypeData!$D$2:$D$165,MATCH(Operating!$A62,ProjectTypeData!$B$2:$B$165,0),MATCH(Operating!D$9,ProjectTypeData!$D$1)))</f>
        <v>Loan Closing/Construction</v>
      </c>
      <c r="E62" s="115"/>
      <c r="F62" s="128">
        <f>SUMIFS(BalanceSheetData!$J$2:$J$415,BalanceSheetData!$B$2:$B$415,$A62,BalanceSheetData!$I$2:$I$415,"10000")</f>
        <v>0</v>
      </c>
      <c r="G62" s="128">
        <f>SUMIFS(BalanceSheetData!$J$2:$J$415,BalanceSheetData!$B$2:$B$415,$A62,BalanceSheetData!$I$2:$I$415,"10710")</f>
        <v>0</v>
      </c>
      <c r="H62" s="128">
        <f>SUMIFS(BalanceSheetData!$J$2:$J$415,BalanceSheetData!$B$2:$B$415,$A62,BalanceSheetData!$I$2:$I$415,"10700")</f>
        <v>0</v>
      </c>
      <c r="I62" s="129">
        <f>SUMIFS(BalanceSheetData!$J$2:$J$415,BalanceSheetData!$B$2:$B$415,$A62,BalanceSheetData!$I$2:$I$415,"10715")+SUMIFS(BalanceSheetData!$J$2:$J$415,BalanceSheetData!$B$2:$B$415,$A62,BalanceSheetData!$I$2:$I$415,"10720")+SUMIFS(BalanceSheetData!$J$2:$J$415,BalanceSheetData!$B$2:$B$415,$A62,BalanceSheetData!$I$2:$I$415,"19300")</f>
        <v>0</v>
      </c>
      <c r="J62" s="130">
        <f t="shared" si="0"/>
        <v>0</v>
      </c>
      <c r="K62" s="216">
        <f>IF(ISERROR(INDEX(Occupancy!$B$57:$FL$57,1,MATCH(A62,Occupancy!$B$4:$FL$4,0))),"-",INDEX(Occupancy!$B$57:$FL$57,1,MATCH(A62,Occupancy!$B$4:$FL$4,0)))</f>
        <v>0.7672461538461538</v>
      </c>
      <c r="L62" s="216">
        <f>IF(ISERROR(INDEX(Occupancy!$B$17:$FL$17,1,MATCH(A62,Occupancy!$B$4:$FL$4,0))),"-",INDEX(Occupancy!$B$17:$FL$17,1,MATCH(A62,Occupancy!$B$4:$FL$4,0)))</f>
        <v>0.57999999999999996</v>
      </c>
      <c r="M62" s="113"/>
      <c r="N62" s="113"/>
      <c r="O62" s="113"/>
      <c r="P62" s="119"/>
      <c r="Q62" s="131">
        <f>SUMIFS(IncomeStatementData!$J$2:$J$415,IncomeStatementData!$B$2:$B$415,$A62,IncomeStatementData!$I$2:$I$415,"45001")+SUMIFS(IncomeStatementData!$J$2:$J$415,IncomeStatementData!$B$2:$B$415,$A62,IncomeStatementData!$I$2:$I$415,"45100")+SUMIFS(IncomeStatementData!$J$2:$J$415,IncomeStatementData!$B$2:$B$415,$A62,IncomeStatementData!$I$2:$I$415,"49000")+SUMIFS(IncomeStatementData!$J$2:$J$415,IncomeStatementData!$B$2:$B$415,$A62,IncomeStatementData!$I$2:$I$415,"45200")+SUMIFS(IncomeStatementData!$J$2:$J$415,IncomeStatementData!$B$2:$B$415,$A62,IncomeStatementData!$I$2:$I$415,"45400")+SUMIFS(IncomeStatementData!$J$2:$J$415,IncomeStatementData!$B$2:$B$415,$A62,IncomeStatementData!$I$2:$I$415,"45500")+SUMIFS(IncomeStatementData!$J$2:$J$415,IncomeStatementData!$B$2:$B$415,$A62,IncomeStatementData!$I$2:$I$415,"44100")+SUMIFS(IncomeStatementData!$J$2:$J$415,IncomeStatementData!$B$2:$B$415,$A62,IncomeStatementData!$I$2:$I$415,"42200")</f>
        <v>0</v>
      </c>
      <c r="R62" s="132">
        <f>IF(ISERROR(S62/12*Occupancy!$B$65),"-",S62/12*Occupancy!$B$65)</f>
        <v>557082</v>
      </c>
      <c r="S62" s="133">
        <f>SUMIFS(AnnualFinancialData!$L$2:$L$6380,AnnualFinancialData!$B$2:$B$6380,$A62,AnnualFinancialData!$K$2:$K$6380,"45001")+SUMIFS(AnnualFinancialData!$L$2:$L$6380,AnnualFinancialData!$B$2:$B$6380,$A62,AnnualFinancialData!$K$2:$K$6380,"45100")+SUMIFS(AnnualFinancialData!$L$2:$L$6380,AnnualFinancialData!$B$2:$B$6380,$A62,AnnualFinancialData!$K$2:$K$6380,"49000")+SUMIFS(AnnualFinancialData!$L$2:$L$6380,AnnualFinancialData!$B$2:$B$6380,$A62,AnnualFinancialData!$K$2:$K$6380,"45200")+SUMIFS(AnnualFinancialData!$L$2:$L$6380,AnnualFinancialData!$B$2:$B$6380,$A62,AnnualFinancialData!$K$2:$K$6380,"45400")+SUMIFS(AnnualFinancialData!$L$2:$L$6380,AnnualFinancialData!$B$2:$B$6380,$A62,AnnualFinancialData!$K$2:$K$6380,"45500")+SUMIFS(AnnualFinancialData!$L$2:$L$6380,AnnualFinancialData!$B$2:$B$6380,$A62,AnnualFinancialData!$K$2:$K$6380,"44100")+SUMIFS(AnnualFinancialData!$L$2:$L$6380,AnnualFinancialData!$B$2:$B$6380,$A62,AnnualFinancialData!$K$2:$K$6380,"42200")</f>
        <v>1114164</v>
      </c>
      <c r="T62" s="132">
        <f>IF(ISERROR(IF(Q62="","",Q62/VLOOKUP(Occupancy!$B$65,Occupancy!$B$68:$B$79,1)*12/$C62)),"-",IF(Q62="","",Q62/VLOOKUP(Occupancy!$B$65,Occupancy!$B$68:$B$79,1)*12/$C62))</f>
        <v>0</v>
      </c>
      <c r="U62" s="132">
        <f>IF(ISERROR(IF(R62="","",R62/VLOOKUP(Occupancy!$B$65,Occupancy!$B$68:$B$79,1)*12/$C62)),"-",IF(R62="","",R62/VLOOKUP(Occupancy!$B$65,Occupancy!$B$68:$B$79,1)*12/$C62))</f>
        <v>10611.085714285715</v>
      </c>
      <c r="V62" s="134" t="str">
        <f>IF(ISERROR(INDEX(IncomeStatementData!$P$2:$P$415,MATCH(A62,IncomeStatementData!$B$2:$B$415,0),)),"-",INDEX(IncomeStatementData!$P$2:$P$415,MATCH(A62,IncomeStatementData!$B$2:$B$415,0),))</f>
        <v>-</v>
      </c>
      <c r="W62" s="134">
        <f>IF(ISERROR(X62/12*Occupancy!$B$65),"-",X62/12*Occupancy!$B$65)</f>
        <v>399336</v>
      </c>
      <c r="X62" s="134">
        <f>IF(ISERROR(INDEX(AnnualFinancialData!$R$2:$R$6380,MATCH(A62,AnnualFinancialData!$B$2:$B$6380,0),)),"-",INDEX(AnnualFinancialData!$R$2:$R$6380,MATCH(A62,AnnualFinancialData!$B$2:$B$6380,0),))</f>
        <v>798672</v>
      </c>
      <c r="Y62" s="134" t="str">
        <f>IF(ISERROR(IF(V62="","",V62/VLOOKUP(Occupancy!$B$65,Occupancy!$B$68:$B$79,1)*12/$C62)),"-",IF(V62="","",V62/VLOOKUP(Occupancy!$B$65,Occupancy!$B$68:$B$79,1)*12/$C62))</f>
        <v>-</v>
      </c>
      <c r="Z62" s="134">
        <f>IF(ISERROR(IF(W62="","",W62/VLOOKUP(Occupancy!$B$65,Occupancy!$B$68:$B$79,1)*12/$C62)),"-",IF(W62="","",W62/VLOOKUP(Occupancy!$B$65,Occupancy!$B$68:$B$79,1)*12/$C62))</f>
        <v>7606.4</v>
      </c>
      <c r="AA62" s="135" t="str">
        <f t="shared" si="1"/>
        <v>-</v>
      </c>
      <c r="AB62" s="132" t="str">
        <f t="shared" si="2"/>
        <v>-</v>
      </c>
      <c r="AC62" s="132">
        <f t="shared" si="3"/>
        <v>157746</v>
      </c>
      <c r="AD62" s="132">
        <f t="shared" si="4"/>
        <v>315492</v>
      </c>
      <c r="AE62" s="132" t="str">
        <f t="shared" si="5"/>
        <v>-</v>
      </c>
      <c r="AF62" s="132">
        <f t="shared" si="6"/>
        <v>3004.6857142857152</v>
      </c>
      <c r="AG62" s="136">
        <f>(SUMIFS(PriorQ4BalanceSheet!$J$2:$J$4968,PriorQ4BalanceSheet!$B$2:$B$4968,$A62,PriorQ4BalanceSheet!$I$2:$I$4968,"28150")-SUMIFS(BalanceSheetData!$J$2:$J$415,BalanceSheetData!$B$2:$B$415,$A62,BalanceSheetData!$I$2:$I$415,"28150"))+(SUMIFS(PriorQ4BalanceSheet!$J$2:$J$4968,PriorQ4BalanceSheet!$B$2:$B$4968,$A62,PriorQ4BalanceSheet!$I$2:$I$4968,"28151")-SUMIFS(BalanceSheetData!$J$2:$J$415,BalanceSheetData!$B$2:$B$415,$A62,BalanceSheetData!$I$2:$I$415,"28151"))+(SUMIFS(PriorQ4BalanceSheet!$J$2:$J$4968,PriorQ4BalanceSheet!$B$2:$B$4968,$A62,PriorQ4BalanceSheet!$I$2:$I$4968,"28152")-SUMIFS(BalanceSheetData!$J$2:$J$415,BalanceSheetData!$B$2:$B$415,$A62,BalanceSheetData!$I$2:$I$415,"28152"))+(SUMIFS(PriorQ4BalanceSheet!$J$2:$J$4968,PriorQ4BalanceSheet!$B$2:$B$4968,$A62,PriorQ4BalanceSheet!$I$2:$I$4968,"28153")-SUMIFS(BalanceSheetData!$J$2:$J$415,BalanceSheetData!$B$2:$B$415,$A62,BalanceSheetData!$I$2:$I$415,"28153"))+(SUMIFS(PriorQ4BalanceSheet!$J$2:$J$4968,PriorQ4BalanceSheet!$B$2:$B$4968,$A62,PriorQ4BalanceSheet!$I$2:$I$4968,"28155")-SUMIFS(BalanceSheetData!$J$2:$J$415,BalanceSheetData!$B$2:$B$415,$A62,BalanceSheetData!$I$2:$I$415,"28155"))+(SUMIFS(PriorQ4BalanceSheet!$J$2:$J$4968,PriorQ4BalanceSheet!$B$2:$B$4968,$A62,PriorQ4BalanceSheet!$I$2:$I$4968,"28156")-SUMIFS(BalanceSheetData!$J$2:$J$415,BalanceSheetData!$B$2:$B$415,$A62,BalanceSheetData!$I$2:$I$415,"28156"))+(SUMIFS(PriorQ4BalanceSheet!$J$2:$J$4968,PriorQ4BalanceSheet!$B$2:$B$4968,$A62,PriorQ4BalanceSheet!$I$2:$I$4968,"28157")-SUMIFS(BalanceSheetData!$J$2:$J$415,BalanceSheetData!$B$2:$B$415,$A62,BalanceSheetData!$I$2:$I$415,"28157"))+(SUMIFS(PriorQ4BalanceSheet!$J$2:$J$4968,PriorQ4BalanceSheet!$B$2:$B$4968,$A62,PriorQ4BalanceSheet!$I$2:$I$4968,"28158")-SUMIFS(BalanceSheetData!$J$2:$J$415,BalanceSheetData!$B$2:$B$415,$A62,BalanceSheetData!$I$2:$I$415,"28158"))+(SUMIFS(PriorQ4BalanceSheet!$J$2:$J$4968,PriorQ4BalanceSheet!$B$2:$B$4968,$A62,PriorQ4BalanceSheet!$I$2:$I$4968,"28200")-SUMIFS(BalanceSheetData!$J$2:$J$415,BalanceSheetData!$B$2:$B$415,$A62,BalanceSheetData!$I$2:$I$415,"28200"))+(SUMIFS(PriorQ4BalanceSheet!$J$2:$J$4968,PriorQ4BalanceSheet!$B$2:$B$4968,$A62,PriorQ4BalanceSheet!$I$2:$I$4968,"28201")-SUMIFS(BalanceSheetData!$J$2:$J$415,BalanceSheetData!$B$2:$B$415,$A62,BalanceSheetData!$I$2:$I$415,"28201"))+SUMIFS(IncomeStatementData!$J$2:$J$415,IncomeStatementData!$B$2:$B$415,$A62,IncomeStatementData!$I$2:$I$415,"62020")+SUMIFS(IncomeStatementData!$J$2:$J$415,IncomeStatementData!$B$2:$B$415,$A62,IncomeStatementData!$I$2:$I$415,"62021")+SUMIFS(IncomeStatementData!$J$2:$J$415,IncomeStatementData!$B$2:$B$415,$A62,IncomeStatementData!$I$2:$I$415,"62022")+SUMIFS(IncomeStatementData!$J$2:$J$415,IncomeStatementData!$B$2:$B$415,$A62,IncomeStatementData!$I$2:$I$415,"62400")</f>
        <v>0</v>
      </c>
      <c r="AH62" s="134" t="str">
        <f>IF((ISERROR(INDEX(ECRDCRMustPayDebtData!$E$2:$E62,MATCH(A62,ECRDCRMustPayDebtData!$B$2:$B62,0),)))/12*Occupancy!$B$65,"-",INDEX(ECRDCRMustPayDebtData!$E$2:$E62,MATCH(A62,ECRDCRMustPayDebtData!$B$2:$B62,0),)/12*Occupancy!$B$65)</f>
        <v>-</v>
      </c>
      <c r="AI62" s="136">
        <f>IF(ISERROR(INDEX(AnnualMustPayDebtData!$D$2:$D$75,MATCH(A62,AnnualMustPayDebtData!$E$2:$E$75,0),)),"-",INDEX(AnnualMustPayDebtData!$D$2:$D$75,MATCH(A62,AnnualMustPayDebtData!$E$2:$E$75,0),))</f>
        <v>237115</v>
      </c>
      <c r="AJ62" s="134">
        <f>IF(ISERROR(IF(AG62="","",AG62/VLOOKUP(Occupancy!$B$65,Occupancy!$B$68:$B$79,1)*12/$C62)),"-",IF(AG62="","",AG62/VLOOKUP(Occupancy!$B$65,Occupancy!$B$68:$B$79,1)*12/$C62))</f>
        <v>0</v>
      </c>
      <c r="AK62" s="134" t="str">
        <f>IF(ISERROR(IF(AH62="","",AH62/VLOOKUP(Occupancy!$B$65,Occupancy!$B$68:$B$79,1)*12/$C62)),"-",IF(AH62="","",AH62/VLOOKUP(Occupancy!$B$65,Occupancy!$B$68:$B$79,1)*12/$C62))</f>
        <v>-</v>
      </c>
      <c r="AL62" s="133">
        <f>SUMIFS(PriorQ4BalanceSheet!$J$2:$J$4968,PriorQ4BalanceSheet!$B$2:$B$4968,$A62,PriorQ4BalanceSheet!$I$2:$I$4968,"10710")-SUMIFS(BalanceSheetData!$J$2:$J$415,BalanceSheetData!$B$2:$B$415,$A62,BalanceSheetData!$I$2:$I$415,"10710")</f>
        <v>0</v>
      </c>
      <c r="AM62" s="132">
        <f>IF(ISERROR(AN62/12*Occupancy!$B$65),"-",AN62/12*Occupancy!$B$65)</f>
        <v>17500</v>
      </c>
      <c r="AN62" s="133">
        <f>IF(ISERROR(INDEX(ReserveData!$B$2:$B$2239,MATCH($A62,ReserveData!$A$2:$A$2250,0),0)),"-",INDEX(ReserveData!$B$2:$B2301,MATCH($A62,ReserveData!$A$2:$A$2250,0),0))</f>
        <v>35000</v>
      </c>
      <c r="AO62" s="132" t="str">
        <f t="shared" si="7"/>
        <v>-</v>
      </c>
      <c r="AP62" s="132">
        <f t="shared" si="8"/>
        <v>0</v>
      </c>
      <c r="AQ62" s="136">
        <f>SUMIFS(IncomeStatementData!$J$2:$J$415,IncomeStatementData!$B$2:$B$415,$A62,IncomeStatementData!$I$2:$I$415,"59001")</f>
        <v>0</v>
      </c>
      <c r="AR62" s="134">
        <f>IF(ISERROR(AS62/12*Occupancy!$B$65),"-",AS62/12*Occupancy!$B$65)</f>
        <v>7375</v>
      </c>
      <c r="AS62" s="136">
        <f>SUMIFS(AnnualFinancialData!$L$2:$L$6380,AnnualFinancialData!$B$2:$B$6380,$A62,AnnualFinancialData!$K$2:$K$6380,"59001")</f>
        <v>14750</v>
      </c>
      <c r="AT62" s="134">
        <f>IF(ISERROR(IF(AQ62="","",AQ62/VLOOKUP(Occupancy!$B$65,Occupancy!$B$68:$B$79,1)*12/$C62)),"-",IF(AQ62="","",AQ62/VLOOKUP(Occupancy!$B$65,Occupancy!$B$68:$B$79,1)*12/$C62))</f>
        <v>0</v>
      </c>
      <c r="AU62" s="134">
        <f>IF(ISERROR(IF(AR62="","",AR62/VLOOKUP(Occupancy!$B$65,Occupancy!$B$68:$B$79,1)*12/$C62)),"-",IF(AR62="","",AR62/VLOOKUP(Occupancy!$B$65,Occupancy!$B$68:$B$79,1)*12/$C62))</f>
        <v>140.47619047619048</v>
      </c>
      <c r="AV62" s="133">
        <f>SUMIFS(IncomeStatementData!$J$2:$J$415,IncomeStatementData!$B$2:$B$415,$A62,IncomeStatementData!$I$2:$I$415,"66310")+SUMIFS(IncomeStatementData!$J$2:$J$415,IncomeStatementData!$B$2:$B$415,$A62,IncomeStatementData!$I$2:$I$415,"66202")</f>
        <v>0</v>
      </c>
      <c r="AW62" s="132">
        <f>IF(ISERROR(AX62/12*Occupancy!$B$65),"-",AX62/12*Occupancy!$B$65)</f>
        <v>0</v>
      </c>
      <c r="AX62" s="133">
        <f>SUMIFS(AnnualFinancialData!$L$2:$L$6380,AnnualFinancialData!$B$2:$B$6380,$A62,AnnualFinancialData!$K$2:$K$6380,"66310")+SUMIFS(AnnualFinancialData!$L$2:$L$6380,AnnualFinancialData!$B$2:$B$6380,$A62,AnnualFinancialData!$K$2:$K$6380,"66202")</f>
        <v>0</v>
      </c>
      <c r="AY62" s="132">
        <f>IF(ISERROR(IF(AV62="","",AV62/VLOOKUP(Occupancy!$B$65,Occupancy!$B$68:$B$79,1)*12/$C62)),"-",IF(AV62="","",AV62/VLOOKUP(Occupancy!$B$65,Occupancy!$B$68:$B$79,1)*12/$C62))</f>
        <v>0</v>
      </c>
      <c r="AZ62" s="132">
        <f>IF(ISERROR(IF(AW62="","",AW62/VLOOKUP(Occupancy!$B$65,Occupancy!$B$68:$B$79,1)*12/$C62)),"-",IF(AW62="","",AW62/VLOOKUP(Occupancy!$B$65,Occupancy!$B$68:$B$79,1)*12/$C62))</f>
        <v>0</v>
      </c>
      <c r="BA62" s="137" t="str">
        <f t="shared" si="9"/>
        <v>-</v>
      </c>
      <c r="BB62" s="137" t="str">
        <f t="shared" si="10"/>
        <v>-</v>
      </c>
      <c r="BC62" s="137">
        <f t="shared" si="11"/>
        <v>28627</v>
      </c>
      <c r="BD62" s="137" t="str">
        <f t="shared" si="12"/>
        <v>-</v>
      </c>
      <c r="BE62" s="138" t="str">
        <f>IF(ISERROR(IF(BB62="","",BB62/VLOOKUP(Occupancy!$B$65,Occupancy!$B$68:$B$79,1)*12/$C62)),"-",IF(BB62="","",BB62/VLOOKUP(Occupancy!$B$65,Occupancy!$B$68:$B$79,1)*12/$C62))</f>
        <v>-</v>
      </c>
    </row>
    <row r="63" spans="1:57" s="95" customFormat="1" ht="12.75" x14ac:dyDescent="0.2">
      <c r="A63" s="219" t="s">
        <v>400</v>
      </c>
      <c r="B63" s="142" t="str">
        <f>IF(ISERROR(INDEX(ProjectTypeData!$F$2:$F$165,MATCH(Operating!$A63,ProjectTypeData!$B$2:$B$165,0),MATCH(Operating!B$9,ProjectTypeData!$F$1))),"-",INDEX(ProjectTypeData!$F$2:$F$165,MATCH(Operating!$A63,ProjectTypeData!$B$2:$B$165,0),MATCH(Operating!B$9,ProjectTypeData!$F$1)))</f>
        <v>Shelter</v>
      </c>
      <c r="C63" s="126">
        <f>IF(ISERROR(INDEX(ProjectTypeData!$E$2:$E$165,MATCH(Operating!$A63,ProjectTypeData!$B$2:$B$165,0),MATCH(Operating!C$9,ProjectTypeData!$E$1))),"-",INDEX(ProjectTypeData!$E$2:$E$165,MATCH(Operating!$A63,ProjectTypeData!$B$2:$B$165,0),MATCH(Operating!C$9,ProjectTypeData!$E$1)))</f>
        <v>102</v>
      </c>
      <c r="D63" s="127" t="str">
        <f>IF(ISERROR(INDEX(ProjectTypeData!$D$2:$D$165,MATCH(Operating!$A63,ProjectTypeData!$B$2:$B$165,0),MATCH(Operating!D$9,ProjectTypeData!$D$1))),"-",INDEX(ProjectTypeData!$D$2:$D$165,MATCH(Operating!$A63,ProjectTypeData!$B$2:$B$165,0),MATCH(Operating!D$9,ProjectTypeData!$D$1)))</f>
        <v>Operations/Asset Management</v>
      </c>
      <c r="E63" s="115"/>
      <c r="F63" s="128">
        <f>SUMIFS(BalanceSheetData!$J$2:$J$415,BalanceSheetData!$B$2:$B$415,$A63,BalanceSheetData!$I$2:$I$415,"10000")</f>
        <v>0</v>
      </c>
      <c r="G63" s="128">
        <f>SUMIFS(BalanceSheetData!$J$2:$J$415,BalanceSheetData!$B$2:$B$415,$A63,BalanceSheetData!$I$2:$I$415,"10710")</f>
        <v>0</v>
      </c>
      <c r="H63" s="128">
        <f>SUMIFS(BalanceSheetData!$J$2:$J$415,BalanceSheetData!$B$2:$B$415,$A63,BalanceSheetData!$I$2:$I$415,"10700")</f>
        <v>0</v>
      </c>
      <c r="I63" s="129">
        <f>SUMIFS(BalanceSheetData!$J$2:$J$415,BalanceSheetData!$B$2:$B$415,$A63,BalanceSheetData!$I$2:$I$415,"10715")+SUMIFS(BalanceSheetData!$J$2:$J$415,BalanceSheetData!$B$2:$B$415,$A63,BalanceSheetData!$I$2:$I$415,"10720")+SUMIFS(BalanceSheetData!$J$2:$J$415,BalanceSheetData!$B$2:$B$415,$A63,BalanceSheetData!$I$2:$I$415,"19300")</f>
        <v>0</v>
      </c>
      <c r="J63" s="130">
        <f t="shared" si="0"/>
        <v>0</v>
      </c>
      <c r="K63" s="216">
        <f>IF(ISERROR(INDEX(Occupancy!$B$57:$FL$57,1,MATCH(A63,Occupancy!$B$4:$FL$4,0))),"-",INDEX(Occupancy!$B$57:$FL$57,1,MATCH(A63,Occupancy!$B$4:$FL$4,0)))</f>
        <v>0.76464615384615386</v>
      </c>
      <c r="L63" s="216">
        <f>IF(ISERROR(INDEX(Occupancy!$B$17:$FL$17,1,MATCH(A63,Occupancy!$B$4:$FL$4,0))),"-",INDEX(Occupancy!$B$17:$FL$17,1,MATCH(A63,Occupancy!$B$4:$FL$4,0)))</f>
        <v>0.57810000000000006</v>
      </c>
      <c r="M63" s="113"/>
      <c r="N63" s="113"/>
      <c r="O63" s="113"/>
      <c r="P63" s="119"/>
      <c r="Q63" s="131">
        <f>SUMIFS(IncomeStatementData!$J$2:$J$415,IncomeStatementData!$B$2:$B$415,$A63,IncomeStatementData!$I$2:$I$415,"45001")+SUMIFS(IncomeStatementData!$J$2:$J$415,IncomeStatementData!$B$2:$B$415,$A63,IncomeStatementData!$I$2:$I$415,"45100")+SUMIFS(IncomeStatementData!$J$2:$J$415,IncomeStatementData!$B$2:$B$415,$A63,IncomeStatementData!$I$2:$I$415,"49000")+SUMIFS(IncomeStatementData!$J$2:$J$415,IncomeStatementData!$B$2:$B$415,$A63,IncomeStatementData!$I$2:$I$415,"45200")+SUMIFS(IncomeStatementData!$J$2:$J$415,IncomeStatementData!$B$2:$B$415,$A63,IncomeStatementData!$I$2:$I$415,"45400")+SUMIFS(IncomeStatementData!$J$2:$J$415,IncomeStatementData!$B$2:$B$415,$A63,IncomeStatementData!$I$2:$I$415,"45500")+SUMIFS(IncomeStatementData!$J$2:$J$415,IncomeStatementData!$B$2:$B$415,$A63,IncomeStatementData!$I$2:$I$415,"44100")+SUMIFS(IncomeStatementData!$J$2:$J$415,IncomeStatementData!$B$2:$B$415,$A63,IncomeStatementData!$I$2:$I$415,"42200")</f>
        <v>0</v>
      </c>
      <c r="R63" s="132">
        <f>IF(ISERROR(S63/12*Occupancy!$B$65),"-",S63/12*Occupancy!$B$65)</f>
        <v>574141.5</v>
      </c>
      <c r="S63" s="133">
        <f>SUMIFS(AnnualFinancialData!$L$2:$L$6380,AnnualFinancialData!$B$2:$B$6380,$A63,AnnualFinancialData!$K$2:$K$6380,"45001")+SUMIFS(AnnualFinancialData!$L$2:$L$6380,AnnualFinancialData!$B$2:$B$6380,$A63,AnnualFinancialData!$K$2:$K$6380,"45100")+SUMIFS(AnnualFinancialData!$L$2:$L$6380,AnnualFinancialData!$B$2:$B$6380,$A63,AnnualFinancialData!$K$2:$K$6380,"49000")+SUMIFS(AnnualFinancialData!$L$2:$L$6380,AnnualFinancialData!$B$2:$B$6380,$A63,AnnualFinancialData!$K$2:$K$6380,"45200")+SUMIFS(AnnualFinancialData!$L$2:$L$6380,AnnualFinancialData!$B$2:$B$6380,$A63,AnnualFinancialData!$K$2:$K$6380,"45400")+SUMIFS(AnnualFinancialData!$L$2:$L$6380,AnnualFinancialData!$B$2:$B$6380,$A63,AnnualFinancialData!$K$2:$K$6380,"45500")+SUMIFS(AnnualFinancialData!$L$2:$L$6380,AnnualFinancialData!$B$2:$B$6380,$A63,AnnualFinancialData!$K$2:$K$6380,"44100")+SUMIFS(AnnualFinancialData!$L$2:$L$6380,AnnualFinancialData!$B$2:$B$6380,$A63,AnnualFinancialData!$K$2:$K$6380,"42200")</f>
        <v>1148283</v>
      </c>
      <c r="T63" s="132">
        <f>IF(ISERROR(IF(Q63="","",Q63/VLOOKUP(Occupancy!$B$65,Occupancy!$B$68:$B$79,1)*12/$C63)),"-",IF(Q63="","",Q63/VLOOKUP(Occupancy!$B$65,Occupancy!$B$68:$B$79,1)*12/$C63))</f>
        <v>0</v>
      </c>
      <c r="U63" s="132">
        <f>IF(ISERROR(IF(R63="","",R63/VLOOKUP(Occupancy!$B$65,Occupancy!$B$68:$B$79,1)*12/$C63)),"-",IF(R63="","",R63/VLOOKUP(Occupancy!$B$65,Occupancy!$B$68:$B$79,1)*12/$C63))</f>
        <v>11257.676470588236</v>
      </c>
      <c r="V63" s="134" t="str">
        <f>IF(ISERROR(INDEX(IncomeStatementData!$P$2:$P$415,MATCH(A63,IncomeStatementData!$B$2:$B$415,0),)),"-",INDEX(IncomeStatementData!$P$2:$P$415,MATCH(A63,IncomeStatementData!$B$2:$B$415,0),))</f>
        <v>-</v>
      </c>
      <c r="W63" s="134">
        <f>IF(ISERROR(X63/12*Occupancy!$B$65),"-",X63/12*Occupancy!$B$65)</f>
        <v>340220</v>
      </c>
      <c r="X63" s="134">
        <f>IF(ISERROR(INDEX(AnnualFinancialData!$R$2:$R$6380,MATCH(A63,AnnualFinancialData!$B$2:$B$6380,0),)),"-",INDEX(AnnualFinancialData!$R$2:$R$6380,MATCH(A63,AnnualFinancialData!$B$2:$B$6380,0),))</f>
        <v>680440</v>
      </c>
      <c r="Y63" s="134" t="str">
        <f>IF(ISERROR(IF(V63="","",V63/VLOOKUP(Occupancy!$B$65,Occupancy!$B$68:$B$79,1)*12/$C63)),"-",IF(V63="","",V63/VLOOKUP(Occupancy!$B$65,Occupancy!$B$68:$B$79,1)*12/$C63))</f>
        <v>-</v>
      </c>
      <c r="Z63" s="134">
        <f>IF(ISERROR(IF(W63="","",W63/VLOOKUP(Occupancy!$B$65,Occupancy!$B$68:$B$79,1)*12/$C63)),"-",IF(W63="","",W63/VLOOKUP(Occupancy!$B$65,Occupancy!$B$68:$B$79,1)*12/$C63))</f>
        <v>6670.9803921568628</v>
      </c>
      <c r="AA63" s="135" t="str">
        <f t="shared" si="1"/>
        <v>-</v>
      </c>
      <c r="AB63" s="132" t="str">
        <f t="shared" si="2"/>
        <v>-</v>
      </c>
      <c r="AC63" s="132">
        <f t="shared" si="3"/>
        <v>233921.5</v>
      </c>
      <c r="AD63" s="132">
        <f t="shared" si="4"/>
        <v>467843</v>
      </c>
      <c r="AE63" s="132" t="str">
        <f t="shared" si="5"/>
        <v>-</v>
      </c>
      <c r="AF63" s="132">
        <f t="shared" si="6"/>
        <v>4586.6960784313733</v>
      </c>
      <c r="AG63" s="136">
        <f>(SUMIFS(PriorQ4BalanceSheet!$J$2:$J$4968,PriorQ4BalanceSheet!$B$2:$B$4968,$A63,PriorQ4BalanceSheet!$I$2:$I$4968,"28150")-SUMIFS(BalanceSheetData!$J$2:$J$415,BalanceSheetData!$B$2:$B$415,$A63,BalanceSheetData!$I$2:$I$415,"28150"))+(SUMIFS(PriorQ4BalanceSheet!$J$2:$J$4968,PriorQ4BalanceSheet!$B$2:$B$4968,$A63,PriorQ4BalanceSheet!$I$2:$I$4968,"28151")-SUMIFS(BalanceSheetData!$J$2:$J$415,BalanceSheetData!$B$2:$B$415,$A63,BalanceSheetData!$I$2:$I$415,"28151"))+(SUMIFS(PriorQ4BalanceSheet!$J$2:$J$4968,PriorQ4BalanceSheet!$B$2:$B$4968,$A63,PriorQ4BalanceSheet!$I$2:$I$4968,"28152")-SUMIFS(BalanceSheetData!$J$2:$J$415,BalanceSheetData!$B$2:$B$415,$A63,BalanceSheetData!$I$2:$I$415,"28152"))+(SUMIFS(PriorQ4BalanceSheet!$J$2:$J$4968,PriorQ4BalanceSheet!$B$2:$B$4968,$A63,PriorQ4BalanceSheet!$I$2:$I$4968,"28153")-SUMIFS(BalanceSheetData!$J$2:$J$415,BalanceSheetData!$B$2:$B$415,$A63,BalanceSheetData!$I$2:$I$415,"28153"))+(SUMIFS(PriorQ4BalanceSheet!$J$2:$J$4968,PriorQ4BalanceSheet!$B$2:$B$4968,$A63,PriorQ4BalanceSheet!$I$2:$I$4968,"28155")-SUMIFS(BalanceSheetData!$J$2:$J$415,BalanceSheetData!$B$2:$B$415,$A63,BalanceSheetData!$I$2:$I$415,"28155"))+(SUMIFS(PriorQ4BalanceSheet!$J$2:$J$4968,PriorQ4BalanceSheet!$B$2:$B$4968,$A63,PriorQ4BalanceSheet!$I$2:$I$4968,"28156")-SUMIFS(BalanceSheetData!$J$2:$J$415,BalanceSheetData!$B$2:$B$415,$A63,BalanceSheetData!$I$2:$I$415,"28156"))+(SUMIFS(PriorQ4BalanceSheet!$J$2:$J$4968,PriorQ4BalanceSheet!$B$2:$B$4968,$A63,PriorQ4BalanceSheet!$I$2:$I$4968,"28157")-SUMIFS(BalanceSheetData!$J$2:$J$415,BalanceSheetData!$B$2:$B$415,$A63,BalanceSheetData!$I$2:$I$415,"28157"))+(SUMIFS(PriorQ4BalanceSheet!$J$2:$J$4968,PriorQ4BalanceSheet!$B$2:$B$4968,$A63,PriorQ4BalanceSheet!$I$2:$I$4968,"28158")-SUMIFS(BalanceSheetData!$J$2:$J$415,BalanceSheetData!$B$2:$B$415,$A63,BalanceSheetData!$I$2:$I$415,"28158"))+(SUMIFS(PriorQ4BalanceSheet!$J$2:$J$4968,PriorQ4BalanceSheet!$B$2:$B$4968,$A63,PriorQ4BalanceSheet!$I$2:$I$4968,"28200")-SUMIFS(BalanceSheetData!$J$2:$J$415,BalanceSheetData!$B$2:$B$415,$A63,BalanceSheetData!$I$2:$I$415,"28200"))+(SUMIFS(PriorQ4BalanceSheet!$J$2:$J$4968,PriorQ4BalanceSheet!$B$2:$B$4968,$A63,PriorQ4BalanceSheet!$I$2:$I$4968,"28201")-SUMIFS(BalanceSheetData!$J$2:$J$415,BalanceSheetData!$B$2:$B$415,$A63,BalanceSheetData!$I$2:$I$415,"28201"))+SUMIFS(IncomeStatementData!$J$2:$J$415,IncomeStatementData!$B$2:$B$415,$A63,IncomeStatementData!$I$2:$I$415,"62020")+SUMIFS(IncomeStatementData!$J$2:$J$415,IncomeStatementData!$B$2:$B$415,$A63,IncomeStatementData!$I$2:$I$415,"62021")+SUMIFS(IncomeStatementData!$J$2:$J$415,IncomeStatementData!$B$2:$B$415,$A63,IncomeStatementData!$I$2:$I$415,"62022")+SUMIFS(IncomeStatementData!$J$2:$J$415,IncomeStatementData!$B$2:$B$415,$A63,IncomeStatementData!$I$2:$I$415,"62400")</f>
        <v>0</v>
      </c>
      <c r="AH63" s="134" t="str">
        <f>IF((ISERROR(INDEX(ECRDCRMustPayDebtData!$E$2:$E63,MATCH(A63,ECRDCRMustPayDebtData!$B$2:$B63,0),)))/12*Occupancy!$B$65,"-",INDEX(ECRDCRMustPayDebtData!$E$2:$E63,MATCH(A63,ECRDCRMustPayDebtData!$B$2:$B63,0),)/12*Occupancy!$B$65)</f>
        <v>-</v>
      </c>
      <c r="AI63" s="136">
        <f>IF(ISERROR(INDEX(AnnualMustPayDebtData!$D$2:$D$75,MATCH(A63,AnnualMustPayDebtData!$E$2:$E$75,0),)),"-",INDEX(AnnualMustPayDebtData!$D$2:$D$75,MATCH(A63,AnnualMustPayDebtData!$E$2:$E$75,0),))</f>
        <v>236358</v>
      </c>
      <c r="AJ63" s="134">
        <f>IF(ISERROR(IF(AG63="","",AG63/VLOOKUP(Occupancy!$B$65,Occupancy!$B$68:$B$79,1)*12/$C63)),"-",IF(AG63="","",AG63/VLOOKUP(Occupancy!$B$65,Occupancy!$B$68:$B$79,1)*12/$C63))</f>
        <v>0</v>
      </c>
      <c r="AK63" s="134" t="str">
        <f>IF(ISERROR(IF(AH63="","",AH63/VLOOKUP(Occupancy!$B$65,Occupancy!$B$68:$B$79,1)*12/$C63)),"-",IF(AH63="","",AH63/VLOOKUP(Occupancy!$B$65,Occupancy!$B$68:$B$79,1)*12/$C63))</f>
        <v>-</v>
      </c>
      <c r="AL63" s="133">
        <f>SUMIFS(PriorQ4BalanceSheet!$J$2:$J$4968,PriorQ4BalanceSheet!$B$2:$B$4968,$A63,PriorQ4BalanceSheet!$I$2:$I$4968,"10710")-SUMIFS(BalanceSheetData!$J$2:$J$415,BalanceSheetData!$B$2:$B$415,$A63,BalanceSheetData!$I$2:$I$415,"10710")</f>
        <v>0</v>
      </c>
      <c r="AM63" s="132">
        <f>IF(ISERROR(AN63/12*Occupancy!$B$65),"-",AN63/12*Occupancy!$B$65)</f>
        <v>15300</v>
      </c>
      <c r="AN63" s="133">
        <f>IF(ISERROR(INDEX(ReserveData!$B$2:$B$2239,MATCH($A63,ReserveData!$A$2:$A$2250,0),0)),"-",INDEX(ReserveData!$B$2:$B2302,MATCH($A63,ReserveData!$A$2:$A$2250,0),0))</f>
        <v>30600</v>
      </c>
      <c r="AO63" s="132" t="str">
        <f t="shared" si="7"/>
        <v>-</v>
      </c>
      <c r="AP63" s="132">
        <f t="shared" si="8"/>
        <v>0</v>
      </c>
      <c r="AQ63" s="136">
        <f>SUMIFS(IncomeStatementData!$J$2:$J$415,IncomeStatementData!$B$2:$B$415,$A63,IncomeStatementData!$I$2:$I$415,"59001")</f>
        <v>0</v>
      </c>
      <c r="AR63" s="134">
        <f>IF(ISERROR(AS63/12*Occupancy!$B$65),"-",AS63/12*Occupancy!$B$65)</f>
        <v>29687.5</v>
      </c>
      <c r="AS63" s="136">
        <f>SUMIFS(AnnualFinancialData!$L$2:$L$6380,AnnualFinancialData!$B$2:$B$6380,$A63,AnnualFinancialData!$K$2:$K$6380,"59001")</f>
        <v>59375</v>
      </c>
      <c r="AT63" s="134">
        <f>IF(ISERROR(IF(AQ63="","",AQ63/VLOOKUP(Occupancy!$B$65,Occupancy!$B$68:$B$79,1)*12/$C63)),"-",IF(AQ63="","",AQ63/VLOOKUP(Occupancy!$B$65,Occupancy!$B$68:$B$79,1)*12/$C63))</f>
        <v>0</v>
      </c>
      <c r="AU63" s="134">
        <f>IF(ISERROR(IF(AR63="","",AR63/VLOOKUP(Occupancy!$B$65,Occupancy!$B$68:$B$79,1)*12/$C63)),"-",IF(AR63="","",AR63/VLOOKUP(Occupancy!$B$65,Occupancy!$B$68:$B$79,1)*12/$C63))</f>
        <v>582.10784313725492</v>
      </c>
      <c r="AV63" s="133">
        <f>SUMIFS(IncomeStatementData!$J$2:$J$415,IncomeStatementData!$B$2:$B$415,$A63,IncomeStatementData!$I$2:$I$415,"66310")+SUMIFS(IncomeStatementData!$J$2:$J$415,IncomeStatementData!$B$2:$B$415,$A63,IncomeStatementData!$I$2:$I$415,"66202")</f>
        <v>0</v>
      </c>
      <c r="AW63" s="132">
        <f>IF(ISERROR(AX63/12*Occupancy!$B$65),"-",AX63/12*Occupancy!$B$65)</f>
        <v>0</v>
      </c>
      <c r="AX63" s="133">
        <f>SUMIFS(AnnualFinancialData!$L$2:$L$6380,AnnualFinancialData!$B$2:$B$6380,$A63,AnnualFinancialData!$K$2:$K$6380,"66310")+SUMIFS(AnnualFinancialData!$L$2:$L$6380,AnnualFinancialData!$B$2:$B$6380,$A63,AnnualFinancialData!$K$2:$K$6380,"66202")</f>
        <v>0</v>
      </c>
      <c r="AY63" s="132">
        <f>IF(ISERROR(IF(AV63="","",AV63/VLOOKUP(Occupancy!$B$65,Occupancy!$B$68:$B$79,1)*12/$C63)),"-",IF(AV63="","",AV63/VLOOKUP(Occupancy!$B$65,Occupancy!$B$68:$B$79,1)*12/$C63))</f>
        <v>0</v>
      </c>
      <c r="AZ63" s="132">
        <f>IF(ISERROR(IF(AW63="","",AW63/VLOOKUP(Occupancy!$B$65,Occupancy!$B$68:$B$79,1)*12/$C63)),"-",IF(AW63="","",AW63/VLOOKUP(Occupancy!$B$65,Occupancy!$B$68:$B$79,1)*12/$C63))</f>
        <v>0</v>
      </c>
      <c r="BA63" s="137" t="str">
        <f t="shared" si="9"/>
        <v>-</v>
      </c>
      <c r="BB63" s="137" t="str">
        <f t="shared" si="10"/>
        <v>-</v>
      </c>
      <c r="BC63" s="137">
        <f t="shared" si="11"/>
        <v>141510</v>
      </c>
      <c r="BD63" s="137" t="str">
        <f t="shared" si="12"/>
        <v>-</v>
      </c>
      <c r="BE63" s="138" t="str">
        <f>IF(ISERROR(IF(BB63="","",BB63/VLOOKUP(Occupancy!$B$65,Occupancy!$B$68:$B$79,1)*12/$C63)),"-",IF(BB63="","",BB63/VLOOKUP(Occupancy!$B$65,Occupancy!$B$68:$B$79,1)*12/$C63))</f>
        <v>-</v>
      </c>
    </row>
    <row r="64" spans="1:57" s="95" customFormat="1" ht="12.75" x14ac:dyDescent="0.2">
      <c r="A64" s="219" t="s">
        <v>402</v>
      </c>
      <c r="B64" s="142" t="str">
        <f>IF(ISERROR(INDEX(ProjectTypeData!$F$2:$F$165,MATCH(Operating!$A64,ProjectTypeData!$B$2:$B$165,0),MATCH(Operating!B$9,ProjectTypeData!$F$1))),"-",INDEX(ProjectTypeData!$F$2:$F$165,MATCH(Operating!$A64,ProjectTypeData!$B$2:$B$165,0),MATCH(Operating!B$9,ProjectTypeData!$F$1)))</f>
        <v>Shelter</v>
      </c>
      <c r="C64" s="126">
        <f>IF(ISERROR(INDEX(ProjectTypeData!$E$2:$E$165,MATCH(Operating!$A64,ProjectTypeData!$B$2:$B$165,0),MATCH(Operating!C$9,ProjectTypeData!$E$1))),"-",INDEX(ProjectTypeData!$E$2:$E$165,MATCH(Operating!$A64,ProjectTypeData!$B$2:$B$165,0),MATCH(Operating!C$9,ProjectTypeData!$E$1)))</f>
        <v>80</v>
      </c>
      <c r="D64" s="127" t="str">
        <f>IF(ISERROR(INDEX(ProjectTypeData!$D$2:$D$165,MATCH(Operating!$A64,ProjectTypeData!$B$2:$B$165,0),MATCH(Operating!D$9,ProjectTypeData!$D$1))),"-",INDEX(ProjectTypeData!$D$2:$D$165,MATCH(Operating!$A64,ProjectTypeData!$B$2:$B$165,0),MATCH(Operating!D$9,ProjectTypeData!$D$1)))</f>
        <v>Operations/Asset Management</v>
      </c>
      <c r="E64" s="115"/>
      <c r="F64" s="128">
        <f>SUMIFS(BalanceSheetData!$J$2:$J$415,BalanceSheetData!$B$2:$B$415,$A64,BalanceSheetData!$I$2:$I$415,"10000")</f>
        <v>0</v>
      </c>
      <c r="G64" s="128">
        <f>SUMIFS(BalanceSheetData!$J$2:$J$415,BalanceSheetData!$B$2:$B$415,$A64,BalanceSheetData!$I$2:$I$415,"10710")</f>
        <v>0</v>
      </c>
      <c r="H64" s="128">
        <f>SUMIFS(BalanceSheetData!$J$2:$J$415,BalanceSheetData!$B$2:$B$415,$A64,BalanceSheetData!$I$2:$I$415,"10700")</f>
        <v>0</v>
      </c>
      <c r="I64" s="129">
        <f>SUMIFS(BalanceSheetData!$J$2:$J$415,BalanceSheetData!$B$2:$B$415,$A64,BalanceSheetData!$I$2:$I$415,"10715")+SUMIFS(BalanceSheetData!$J$2:$J$415,BalanceSheetData!$B$2:$B$415,$A64,BalanceSheetData!$I$2:$I$415,"10720")+SUMIFS(BalanceSheetData!$J$2:$J$415,BalanceSheetData!$B$2:$B$415,$A64,BalanceSheetData!$I$2:$I$415,"19300")</f>
        <v>0</v>
      </c>
      <c r="J64" s="130">
        <f t="shared" si="0"/>
        <v>0</v>
      </c>
      <c r="K64" s="216">
        <f>IF(ISERROR(INDEX(Occupancy!$B$57:$FL$57,1,MATCH(A64,Occupancy!$B$4:$FL$4,0))),"-",INDEX(Occupancy!$B$57:$FL$57,1,MATCH(A64,Occupancy!$B$4:$FL$4,0)))</f>
        <v>0.80786923076923067</v>
      </c>
      <c r="L64" s="216">
        <f>IF(ISERROR(INDEX(Occupancy!$B$17:$FL$17,1,MATCH(A64,Occupancy!$B$4:$FL$4,0))),"-",INDEX(Occupancy!$B$17:$FL$17,1,MATCH(A64,Occupancy!$B$4:$FL$4,0)))</f>
        <v>0.61080000000000001</v>
      </c>
      <c r="M64" s="113"/>
      <c r="N64" s="113"/>
      <c r="O64" s="113"/>
      <c r="P64" s="119"/>
      <c r="Q64" s="131">
        <f>SUMIFS(IncomeStatementData!$J$2:$J$415,IncomeStatementData!$B$2:$B$415,$A64,IncomeStatementData!$I$2:$I$415,"45001")+SUMIFS(IncomeStatementData!$J$2:$J$415,IncomeStatementData!$B$2:$B$415,$A64,IncomeStatementData!$I$2:$I$415,"45100")+SUMIFS(IncomeStatementData!$J$2:$J$415,IncomeStatementData!$B$2:$B$415,$A64,IncomeStatementData!$I$2:$I$415,"49000")+SUMIFS(IncomeStatementData!$J$2:$J$415,IncomeStatementData!$B$2:$B$415,$A64,IncomeStatementData!$I$2:$I$415,"45200")+SUMIFS(IncomeStatementData!$J$2:$J$415,IncomeStatementData!$B$2:$B$415,$A64,IncomeStatementData!$I$2:$I$415,"45400")+SUMIFS(IncomeStatementData!$J$2:$J$415,IncomeStatementData!$B$2:$B$415,$A64,IncomeStatementData!$I$2:$I$415,"45500")+SUMIFS(IncomeStatementData!$J$2:$J$415,IncomeStatementData!$B$2:$B$415,$A64,IncomeStatementData!$I$2:$I$415,"44100")+SUMIFS(IncomeStatementData!$J$2:$J$415,IncomeStatementData!$B$2:$B$415,$A64,IncomeStatementData!$I$2:$I$415,"42200")</f>
        <v>0</v>
      </c>
      <c r="R64" s="132">
        <f>IF(ISERROR(S64/12*Occupancy!$B$65),"-",S64/12*Occupancy!$B$65)</f>
        <v>372794.5</v>
      </c>
      <c r="S64" s="133">
        <f>SUMIFS(AnnualFinancialData!$L$2:$L$6380,AnnualFinancialData!$B$2:$B$6380,$A64,AnnualFinancialData!$K$2:$K$6380,"45001")+SUMIFS(AnnualFinancialData!$L$2:$L$6380,AnnualFinancialData!$B$2:$B$6380,$A64,AnnualFinancialData!$K$2:$K$6380,"45100")+SUMIFS(AnnualFinancialData!$L$2:$L$6380,AnnualFinancialData!$B$2:$B$6380,$A64,AnnualFinancialData!$K$2:$K$6380,"49000")+SUMIFS(AnnualFinancialData!$L$2:$L$6380,AnnualFinancialData!$B$2:$B$6380,$A64,AnnualFinancialData!$K$2:$K$6380,"45200")+SUMIFS(AnnualFinancialData!$L$2:$L$6380,AnnualFinancialData!$B$2:$B$6380,$A64,AnnualFinancialData!$K$2:$K$6380,"45400")+SUMIFS(AnnualFinancialData!$L$2:$L$6380,AnnualFinancialData!$B$2:$B$6380,$A64,AnnualFinancialData!$K$2:$K$6380,"45500")+SUMIFS(AnnualFinancialData!$L$2:$L$6380,AnnualFinancialData!$B$2:$B$6380,$A64,AnnualFinancialData!$K$2:$K$6380,"44100")+SUMIFS(AnnualFinancialData!$L$2:$L$6380,AnnualFinancialData!$B$2:$B$6380,$A64,AnnualFinancialData!$K$2:$K$6380,"42200")</f>
        <v>745589</v>
      </c>
      <c r="T64" s="132">
        <f>IF(ISERROR(IF(Q64="","",Q64/VLOOKUP(Occupancy!$B$65,Occupancy!$B$68:$B$79,1)*12/$C64)),"-",IF(Q64="","",Q64/VLOOKUP(Occupancy!$B$65,Occupancy!$B$68:$B$79,1)*12/$C64))</f>
        <v>0</v>
      </c>
      <c r="U64" s="132">
        <f>IF(ISERROR(IF(R64="","",R64/VLOOKUP(Occupancy!$B$65,Occupancy!$B$68:$B$79,1)*12/$C64)),"-",IF(R64="","",R64/VLOOKUP(Occupancy!$B$65,Occupancy!$B$68:$B$79,1)*12/$C64))</f>
        <v>9319.8624999999993</v>
      </c>
      <c r="V64" s="134" t="str">
        <f>IF(ISERROR(INDEX(IncomeStatementData!$P$2:$P$415,MATCH(A64,IncomeStatementData!$B$2:$B$415,0),)),"-",INDEX(IncomeStatementData!$P$2:$P$415,MATCH(A64,IncomeStatementData!$B$2:$B$415,0),))</f>
        <v>-</v>
      </c>
      <c r="W64" s="134">
        <f>IF(ISERROR(X64/12*Occupancy!$B$65),"-",X64/12*Occupancy!$B$65)</f>
        <v>222257</v>
      </c>
      <c r="X64" s="134">
        <f>IF(ISERROR(INDEX(AnnualFinancialData!$R$2:$R$6380,MATCH(A64,AnnualFinancialData!$B$2:$B$6380,0),)),"-",INDEX(AnnualFinancialData!$R$2:$R$6380,MATCH(A64,AnnualFinancialData!$B$2:$B$6380,0),))</f>
        <v>444514</v>
      </c>
      <c r="Y64" s="134" t="str">
        <f>IF(ISERROR(IF(V64="","",V64/VLOOKUP(Occupancy!$B$65,Occupancy!$B$68:$B$79,1)*12/$C64)),"-",IF(V64="","",V64/VLOOKUP(Occupancy!$B$65,Occupancy!$B$68:$B$79,1)*12/$C64))</f>
        <v>-</v>
      </c>
      <c r="Z64" s="134">
        <f>IF(ISERROR(IF(W64="","",W64/VLOOKUP(Occupancy!$B$65,Occupancy!$B$68:$B$79,1)*12/$C64)),"-",IF(W64="","",W64/VLOOKUP(Occupancy!$B$65,Occupancy!$B$68:$B$79,1)*12/$C64))</f>
        <v>5556.4250000000002</v>
      </c>
      <c r="AA64" s="135" t="str">
        <f t="shared" si="1"/>
        <v>-</v>
      </c>
      <c r="AB64" s="132" t="str">
        <f t="shared" si="2"/>
        <v>-</v>
      </c>
      <c r="AC64" s="132">
        <f t="shared" si="3"/>
        <v>150537.5</v>
      </c>
      <c r="AD64" s="132">
        <f t="shared" si="4"/>
        <v>301075</v>
      </c>
      <c r="AE64" s="132" t="str">
        <f t="shared" si="5"/>
        <v>-</v>
      </c>
      <c r="AF64" s="132">
        <f t="shared" si="6"/>
        <v>3763.4374999999991</v>
      </c>
      <c r="AG64" s="136">
        <f>(SUMIFS(PriorQ4BalanceSheet!$J$2:$J$4968,PriorQ4BalanceSheet!$B$2:$B$4968,$A64,PriorQ4BalanceSheet!$I$2:$I$4968,"28150")-SUMIFS(BalanceSheetData!$J$2:$J$415,BalanceSheetData!$B$2:$B$415,$A64,BalanceSheetData!$I$2:$I$415,"28150"))+(SUMIFS(PriorQ4BalanceSheet!$J$2:$J$4968,PriorQ4BalanceSheet!$B$2:$B$4968,$A64,PriorQ4BalanceSheet!$I$2:$I$4968,"28151")-SUMIFS(BalanceSheetData!$J$2:$J$415,BalanceSheetData!$B$2:$B$415,$A64,BalanceSheetData!$I$2:$I$415,"28151"))+(SUMIFS(PriorQ4BalanceSheet!$J$2:$J$4968,PriorQ4BalanceSheet!$B$2:$B$4968,$A64,PriorQ4BalanceSheet!$I$2:$I$4968,"28152")-SUMIFS(BalanceSheetData!$J$2:$J$415,BalanceSheetData!$B$2:$B$415,$A64,BalanceSheetData!$I$2:$I$415,"28152"))+(SUMIFS(PriorQ4BalanceSheet!$J$2:$J$4968,PriorQ4BalanceSheet!$B$2:$B$4968,$A64,PriorQ4BalanceSheet!$I$2:$I$4968,"28153")-SUMIFS(BalanceSheetData!$J$2:$J$415,BalanceSheetData!$B$2:$B$415,$A64,BalanceSheetData!$I$2:$I$415,"28153"))+(SUMIFS(PriorQ4BalanceSheet!$J$2:$J$4968,PriorQ4BalanceSheet!$B$2:$B$4968,$A64,PriorQ4BalanceSheet!$I$2:$I$4968,"28155")-SUMIFS(BalanceSheetData!$J$2:$J$415,BalanceSheetData!$B$2:$B$415,$A64,BalanceSheetData!$I$2:$I$415,"28155"))+(SUMIFS(PriorQ4BalanceSheet!$J$2:$J$4968,PriorQ4BalanceSheet!$B$2:$B$4968,$A64,PriorQ4BalanceSheet!$I$2:$I$4968,"28156")-SUMIFS(BalanceSheetData!$J$2:$J$415,BalanceSheetData!$B$2:$B$415,$A64,BalanceSheetData!$I$2:$I$415,"28156"))+(SUMIFS(PriorQ4BalanceSheet!$J$2:$J$4968,PriorQ4BalanceSheet!$B$2:$B$4968,$A64,PriorQ4BalanceSheet!$I$2:$I$4968,"28157")-SUMIFS(BalanceSheetData!$J$2:$J$415,BalanceSheetData!$B$2:$B$415,$A64,BalanceSheetData!$I$2:$I$415,"28157"))+(SUMIFS(PriorQ4BalanceSheet!$J$2:$J$4968,PriorQ4BalanceSheet!$B$2:$B$4968,$A64,PriorQ4BalanceSheet!$I$2:$I$4968,"28158")-SUMIFS(BalanceSheetData!$J$2:$J$415,BalanceSheetData!$B$2:$B$415,$A64,BalanceSheetData!$I$2:$I$415,"28158"))+(SUMIFS(PriorQ4BalanceSheet!$J$2:$J$4968,PriorQ4BalanceSheet!$B$2:$B$4968,$A64,PriorQ4BalanceSheet!$I$2:$I$4968,"28200")-SUMIFS(BalanceSheetData!$J$2:$J$415,BalanceSheetData!$B$2:$B$415,$A64,BalanceSheetData!$I$2:$I$415,"28200"))+(SUMIFS(PriorQ4BalanceSheet!$J$2:$J$4968,PriorQ4BalanceSheet!$B$2:$B$4968,$A64,PriorQ4BalanceSheet!$I$2:$I$4968,"28201")-SUMIFS(BalanceSheetData!$J$2:$J$415,BalanceSheetData!$B$2:$B$415,$A64,BalanceSheetData!$I$2:$I$415,"28201"))+SUMIFS(IncomeStatementData!$J$2:$J$415,IncomeStatementData!$B$2:$B$415,$A64,IncomeStatementData!$I$2:$I$415,"62020")+SUMIFS(IncomeStatementData!$J$2:$J$415,IncomeStatementData!$B$2:$B$415,$A64,IncomeStatementData!$I$2:$I$415,"62021")+SUMIFS(IncomeStatementData!$J$2:$J$415,IncomeStatementData!$B$2:$B$415,$A64,IncomeStatementData!$I$2:$I$415,"62022")+SUMIFS(IncomeStatementData!$J$2:$J$415,IncomeStatementData!$B$2:$B$415,$A64,IncomeStatementData!$I$2:$I$415,"62400")</f>
        <v>3295238</v>
      </c>
      <c r="AH64" s="134" t="str">
        <f>IF((ISERROR(INDEX(ECRDCRMustPayDebtData!$E$2:$E64,MATCH(A64,ECRDCRMustPayDebtData!$B$2:$B64,0),)))/12*Occupancy!$B$65,"-",INDEX(ECRDCRMustPayDebtData!$E$2:$E64,MATCH(A64,ECRDCRMustPayDebtData!$B$2:$B64,0),)/12*Occupancy!$B$65)</f>
        <v>-</v>
      </c>
      <c r="AI64" s="136">
        <f>IF(ISERROR(INDEX(AnnualMustPayDebtData!$D$2:$D$75,MATCH(A64,AnnualMustPayDebtData!$E$2:$E$75,0),)),"-",INDEX(AnnualMustPayDebtData!$D$2:$D$75,MATCH(A64,AnnualMustPayDebtData!$E$2:$E$75,0),))</f>
        <v>165871</v>
      </c>
      <c r="AJ64" s="134">
        <f>IF(ISERROR(IF(AG64="","",AG64/VLOOKUP(Occupancy!$B$65,Occupancy!$B$68:$B$79,1)*12/$C64)),"-",IF(AG64="","",AG64/VLOOKUP(Occupancy!$B$65,Occupancy!$B$68:$B$79,1)*12/$C64))</f>
        <v>82380.95</v>
      </c>
      <c r="AK64" s="134" t="str">
        <f>IF(ISERROR(IF(AH64="","",AH64/VLOOKUP(Occupancy!$B$65,Occupancy!$B$68:$B$79,1)*12/$C64)),"-",IF(AH64="","",AH64/VLOOKUP(Occupancy!$B$65,Occupancy!$B$68:$B$79,1)*12/$C64))</f>
        <v>-</v>
      </c>
      <c r="AL64" s="133">
        <f>SUMIFS(PriorQ4BalanceSheet!$J$2:$J$4968,PriorQ4BalanceSheet!$B$2:$B$4968,$A64,PriorQ4BalanceSheet!$I$2:$I$4968,"10710")-SUMIFS(BalanceSheetData!$J$2:$J$415,BalanceSheetData!$B$2:$B$415,$A64,BalanceSheetData!$I$2:$I$415,"10710")</f>
        <v>215690</v>
      </c>
      <c r="AM64" s="132">
        <f>IF(ISERROR(AN64/12*Occupancy!$B$65),"-",AN64/12*Occupancy!$B$65)</f>
        <v>10000</v>
      </c>
      <c r="AN64" s="133">
        <f>IF(ISERROR(INDEX(ReserveData!$B$2:$B$2239,MATCH($A64,ReserveData!$A$2:$A$2250,0),0)),"-",INDEX(ReserveData!$B$2:$B2303,MATCH($A64,ReserveData!$A$2:$A$2250,0),0))</f>
        <v>20000</v>
      </c>
      <c r="AO64" s="132" t="str">
        <f t="shared" si="7"/>
        <v>-</v>
      </c>
      <c r="AP64" s="132">
        <f t="shared" si="8"/>
        <v>2696.125</v>
      </c>
      <c r="AQ64" s="136">
        <f>SUMIFS(IncomeStatementData!$J$2:$J$415,IncomeStatementData!$B$2:$B$415,$A64,IncomeStatementData!$I$2:$I$415,"59001")</f>
        <v>0</v>
      </c>
      <c r="AR64" s="134">
        <f>IF(ISERROR(AS64/12*Occupancy!$B$65),"-",AS64/12*Occupancy!$B$65)</f>
        <v>30490</v>
      </c>
      <c r="AS64" s="136">
        <f>SUMIFS(AnnualFinancialData!$L$2:$L$6380,AnnualFinancialData!$B$2:$B$6380,$A64,AnnualFinancialData!$K$2:$K$6380,"59001")</f>
        <v>60980</v>
      </c>
      <c r="AT64" s="134">
        <f>IF(ISERROR(IF(AQ64="","",AQ64/VLOOKUP(Occupancy!$B$65,Occupancy!$B$68:$B$79,1)*12/$C64)),"-",IF(AQ64="","",AQ64/VLOOKUP(Occupancy!$B$65,Occupancy!$B$68:$B$79,1)*12/$C64))</f>
        <v>0</v>
      </c>
      <c r="AU64" s="134">
        <f>IF(ISERROR(IF(AR64="","",AR64/VLOOKUP(Occupancy!$B$65,Occupancy!$B$68:$B$79,1)*12/$C64)),"-",IF(AR64="","",AR64/VLOOKUP(Occupancy!$B$65,Occupancy!$B$68:$B$79,1)*12/$C64))</f>
        <v>762.25</v>
      </c>
      <c r="AV64" s="133">
        <f>SUMIFS(IncomeStatementData!$J$2:$J$415,IncomeStatementData!$B$2:$B$415,$A64,IncomeStatementData!$I$2:$I$415,"66310")+SUMIFS(IncomeStatementData!$J$2:$J$415,IncomeStatementData!$B$2:$B$415,$A64,IncomeStatementData!$I$2:$I$415,"66202")</f>
        <v>0</v>
      </c>
      <c r="AW64" s="132">
        <f>IF(ISERROR(AX64/12*Occupancy!$B$65),"-",AX64/12*Occupancy!$B$65)</f>
        <v>0</v>
      </c>
      <c r="AX64" s="133">
        <f>SUMIFS(AnnualFinancialData!$L$2:$L$6380,AnnualFinancialData!$B$2:$B$6380,$A64,AnnualFinancialData!$K$2:$K$6380,"66310")+SUMIFS(AnnualFinancialData!$L$2:$L$6380,AnnualFinancialData!$B$2:$B$6380,$A64,AnnualFinancialData!$K$2:$K$6380,"66202")</f>
        <v>0</v>
      </c>
      <c r="AY64" s="132">
        <f>IF(ISERROR(IF(AV64="","",AV64/VLOOKUP(Occupancy!$B$65,Occupancy!$B$68:$B$79,1)*12/$C64)),"-",IF(AV64="","",AV64/VLOOKUP(Occupancy!$B$65,Occupancy!$B$68:$B$79,1)*12/$C64))</f>
        <v>0</v>
      </c>
      <c r="AZ64" s="132">
        <f>IF(ISERROR(IF(AW64="","",AW64/VLOOKUP(Occupancy!$B$65,Occupancy!$B$68:$B$79,1)*12/$C64)),"-",IF(AW64="","",AW64/VLOOKUP(Occupancy!$B$65,Occupancy!$B$68:$B$79,1)*12/$C64))</f>
        <v>0</v>
      </c>
      <c r="BA64" s="137" t="str">
        <f t="shared" si="9"/>
        <v>-</v>
      </c>
      <c r="BB64" s="137" t="str">
        <f t="shared" si="10"/>
        <v>-</v>
      </c>
      <c r="BC64" s="137">
        <f t="shared" si="11"/>
        <v>54224</v>
      </c>
      <c r="BD64" s="137" t="str">
        <f t="shared" si="12"/>
        <v>-</v>
      </c>
      <c r="BE64" s="138" t="str">
        <f>IF(ISERROR(IF(BB64="","",BB64/VLOOKUP(Occupancy!$B$65,Occupancy!$B$68:$B$79,1)*12/$C64)),"-",IF(BB64="","",BB64/VLOOKUP(Occupancy!$B$65,Occupancy!$B$68:$B$79,1)*12/$C64))</f>
        <v>-</v>
      </c>
    </row>
    <row r="65" spans="1:57" s="95" customFormat="1" ht="12.75" x14ac:dyDescent="0.2">
      <c r="A65" s="219" t="s">
        <v>404</v>
      </c>
      <c r="B65" s="142" t="str">
        <f>IF(ISERROR(INDEX(ProjectTypeData!$F$2:$F$165,MATCH(Operating!$A65,ProjectTypeData!$B$2:$B$165,0),MATCH(Operating!B$9,ProjectTypeData!$F$1))),"-",INDEX(ProjectTypeData!$F$2:$F$165,MATCH(Operating!$A65,ProjectTypeData!$B$2:$B$165,0),MATCH(Operating!B$9,ProjectTypeData!$F$1)))</f>
        <v>Shelter</v>
      </c>
      <c r="C65" s="126">
        <f>IF(ISERROR(INDEX(ProjectTypeData!$E$2:$E$165,MATCH(Operating!$A65,ProjectTypeData!$B$2:$B$165,0),MATCH(Operating!C$9,ProjectTypeData!$E$1))),"-",INDEX(ProjectTypeData!$E$2:$E$165,MATCH(Operating!$A65,ProjectTypeData!$B$2:$B$165,0),MATCH(Operating!C$9,ProjectTypeData!$E$1)))</f>
        <v>91</v>
      </c>
      <c r="D65" s="127" t="str">
        <f>IF(ISERROR(INDEX(ProjectTypeData!$D$2:$D$165,MATCH(Operating!$A65,ProjectTypeData!$B$2:$B$165,0),MATCH(Operating!D$9,ProjectTypeData!$D$1))),"-",INDEX(ProjectTypeData!$D$2:$D$165,MATCH(Operating!$A65,ProjectTypeData!$B$2:$B$165,0),MATCH(Operating!D$9,ProjectTypeData!$D$1)))</f>
        <v>Operations/Asset Management</v>
      </c>
      <c r="E65" s="115"/>
      <c r="F65" s="128">
        <f>SUMIFS(BalanceSheetData!$J$2:$J$415,BalanceSheetData!$B$2:$B$415,$A65,BalanceSheetData!$I$2:$I$415,"10000")</f>
        <v>0</v>
      </c>
      <c r="G65" s="128">
        <f>SUMIFS(BalanceSheetData!$J$2:$J$415,BalanceSheetData!$B$2:$B$415,$A65,BalanceSheetData!$I$2:$I$415,"10710")</f>
        <v>0</v>
      </c>
      <c r="H65" s="128">
        <f>SUMIFS(BalanceSheetData!$J$2:$J$415,BalanceSheetData!$B$2:$B$415,$A65,BalanceSheetData!$I$2:$I$415,"10700")</f>
        <v>0</v>
      </c>
      <c r="I65" s="129">
        <f>SUMIFS(BalanceSheetData!$J$2:$J$415,BalanceSheetData!$B$2:$B$415,$A65,BalanceSheetData!$I$2:$I$415,"10715")+SUMIFS(BalanceSheetData!$J$2:$J$415,BalanceSheetData!$B$2:$B$415,$A65,BalanceSheetData!$I$2:$I$415,"10720")+SUMIFS(BalanceSheetData!$J$2:$J$415,BalanceSheetData!$B$2:$B$415,$A65,BalanceSheetData!$I$2:$I$415,"19300")</f>
        <v>0</v>
      </c>
      <c r="J65" s="130">
        <f t="shared" si="0"/>
        <v>0</v>
      </c>
      <c r="K65" s="216">
        <f>IF(ISERROR(INDEX(Occupancy!$B$57:$FL$57,1,MATCH(A65,Occupancy!$B$4:$FL$4,0))),"-",INDEX(Occupancy!$B$57:$FL$57,1,MATCH(A65,Occupancy!$B$4:$FL$4,0)))</f>
        <v>0.80356153846153844</v>
      </c>
      <c r="L65" s="216">
        <f>IF(ISERROR(INDEX(Occupancy!$B$17:$FL$17,1,MATCH(A65,Occupancy!$B$4:$FL$4,0))),"-",INDEX(Occupancy!$B$17:$FL$17,1,MATCH(A65,Occupancy!$B$4:$FL$4,0)))</f>
        <v>0.60770000000000002</v>
      </c>
      <c r="M65" s="113"/>
      <c r="N65" s="113"/>
      <c r="O65" s="113"/>
      <c r="P65" s="119"/>
      <c r="Q65" s="131">
        <f>SUMIFS(IncomeStatementData!$J$2:$J$415,IncomeStatementData!$B$2:$B$415,$A65,IncomeStatementData!$I$2:$I$415,"45001")+SUMIFS(IncomeStatementData!$J$2:$J$415,IncomeStatementData!$B$2:$B$415,$A65,IncomeStatementData!$I$2:$I$415,"45100")+SUMIFS(IncomeStatementData!$J$2:$J$415,IncomeStatementData!$B$2:$B$415,$A65,IncomeStatementData!$I$2:$I$415,"49000")+SUMIFS(IncomeStatementData!$J$2:$J$415,IncomeStatementData!$B$2:$B$415,$A65,IncomeStatementData!$I$2:$I$415,"45200")+SUMIFS(IncomeStatementData!$J$2:$J$415,IncomeStatementData!$B$2:$B$415,$A65,IncomeStatementData!$I$2:$I$415,"45400")+SUMIFS(IncomeStatementData!$J$2:$J$415,IncomeStatementData!$B$2:$B$415,$A65,IncomeStatementData!$I$2:$I$415,"45500")+SUMIFS(IncomeStatementData!$J$2:$J$415,IncomeStatementData!$B$2:$B$415,$A65,IncomeStatementData!$I$2:$I$415,"44100")+SUMIFS(IncomeStatementData!$J$2:$J$415,IncomeStatementData!$B$2:$B$415,$A65,IncomeStatementData!$I$2:$I$415,"42200")</f>
        <v>0</v>
      </c>
      <c r="R65" s="132">
        <f>IF(ISERROR(S65/12*Occupancy!$B$65),"-",S65/12*Occupancy!$B$65)</f>
        <v>467215</v>
      </c>
      <c r="S65" s="133">
        <f>SUMIFS(AnnualFinancialData!$L$2:$L$6380,AnnualFinancialData!$B$2:$B$6380,$A65,AnnualFinancialData!$K$2:$K$6380,"45001")+SUMIFS(AnnualFinancialData!$L$2:$L$6380,AnnualFinancialData!$B$2:$B$6380,$A65,AnnualFinancialData!$K$2:$K$6380,"45100")+SUMIFS(AnnualFinancialData!$L$2:$L$6380,AnnualFinancialData!$B$2:$B$6380,$A65,AnnualFinancialData!$K$2:$K$6380,"49000")+SUMIFS(AnnualFinancialData!$L$2:$L$6380,AnnualFinancialData!$B$2:$B$6380,$A65,AnnualFinancialData!$K$2:$K$6380,"45200")+SUMIFS(AnnualFinancialData!$L$2:$L$6380,AnnualFinancialData!$B$2:$B$6380,$A65,AnnualFinancialData!$K$2:$K$6380,"45400")+SUMIFS(AnnualFinancialData!$L$2:$L$6380,AnnualFinancialData!$B$2:$B$6380,$A65,AnnualFinancialData!$K$2:$K$6380,"45500")+SUMIFS(AnnualFinancialData!$L$2:$L$6380,AnnualFinancialData!$B$2:$B$6380,$A65,AnnualFinancialData!$K$2:$K$6380,"44100")+SUMIFS(AnnualFinancialData!$L$2:$L$6380,AnnualFinancialData!$B$2:$B$6380,$A65,AnnualFinancialData!$K$2:$K$6380,"42200")</f>
        <v>934430</v>
      </c>
      <c r="T65" s="132">
        <f>IF(ISERROR(IF(Q65="","",Q65/VLOOKUP(Occupancy!$B$65,Occupancy!$B$68:$B$79,1)*12/$C65)),"-",IF(Q65="","",Q65/VLOOKUP(Occupancy!$B$65,Occupancy!$B$68:$B$79,1)*12/$C65))</f>
        <v>0</v>
      </c>
      <c r="U65" s="132">
        <f>IF(ISERROR(IF(R65="","",R65/VLOOKUP(Occupancy!$B$65,Occupancy!$B$68:$B$79,1)*12/$C65)),"-",IF(R65="","",R65/VLOOKUP(Occupancy!$B$65,Occupancy!$B$68:$B$79,1)*12/$C65))</f>
        <v>10268.461538461539</v>
      </c>
      <c r="V65" s="134" t="str">
        <f>IF(ISERROR(INDEX(IncomeStatementData!$P$2:$P$415,MATCH(A65,IncomeStatementData!$B$2:$B$415,0),)),"-",INDEX(IncomeStatementData!$P$2:$P$415,MATCH(A65,IncomeStatementData!$B$2:$B$415,0),))</f>
        <v>-</v>
      </c>
      <c r="W65" s="134">
        <f>IF(ISERROR(X65/12*Occupancy!$B$65),"-",X65/12*Occupancy!$B$65)</f>
        <v>232583.5</v>
      </c>
      <c r="X65" s="134">
        <f>IF(ISERROR(INDEX(AnnualFinancialData!$R$2:$R$6380,MATCH(A65,AnnualFinancialData!$B$2:$B$6380,0),)),"-",INDEX(AnnualFinancialData!$R$2:$R$6380,MATCH(A65,AnnualFinancialData!$B$2:$B$6380,0),))</f>
        <v>465167</v>
      </c>
      <c r="Y65" s="134" t="str">
        <f>IF(ISERROR(IF(V65="","",V65/VLOOKUP(Occupancy!$B$65,Occupancy!$B$68:$B$79,1)*12/$C65)),"-",IF(V65="","",V65/VLOOKUP(Occupancy!$B$65,Occupancy!$B$68:$B$79,1)*12/$C65))</f>
        <v>-</v>
      </c>
      <c r="Z65" s="134">
        <f>IF(ISERROR(IF(W65="","",W65/VLOOKUP(Occupancy!$B$65,Occupancy!$B$68:$B$79,1)*12/$C65)),"-",IF(W65="","",W65/VLOOKUP(Occupancy!$B$65,Occupancy!$B$68:$B$79,1)*12/$C65))</f>
        <v>5111.7252747252751</v>
      </c>
      <c r="AA65" s="135" t="str">
        <f t="shared" si="1"/>
        <v>-</v>
      </c>
      <c r="AB65" s="132" t="str">
        <f t="shared" si="2"/>
        <v>-</v>
      </c>
      <c r="AC65" s="132">
        <f t="shared" si="3"/>
        <v>234631.5</v>
      </c>
      <c r="AD65" s="132">
        <f t="shared" si="4"/>
        <v>469263</v>
      </c>
      <c r="AE65" s="132" t="str">
        <f t="shared" si="5"/>
        <v>-</v>
      </c>
      <c r="AF65" s="132">
        <f t="shared" si="6"/>
        <v>5156.7362637362639</v>
      </c>
      <c r="AG65" s="136">
        <f>(SUMIFS(PriorQ4BalanceSheet!$J$2:$J$4968,PriorQ4BalanceSheet!$B$2:$B$4968,$A65,PriorQ4BalanceSheet!$I$2:$I$4968,"28150")-SUMIFS(BalanceSheetData!$J$2:$J$415,BalanceSheetData!$B$2:$B$415,$A65,BalanceSheetData!$I$2:$I$415,"28150"))+(SUMIFS(PriorQ4BalanceSheet!$J$2:$J$4968,PriorQ4BalanceSheet!$B$2:$B$4968,$A65,PriorQ4BalanceSheet!$I$2:$I$4968,"28151")-SUMIFS(BalanceSheetData!$J$2:$J$415,BalanceSheetData!$B$2:$B$415,$A65,BalanceSheetData!$I$2:$I$415,"28151"))+(SUMIFS(PriorQ4BalanceSheet!$J$2:$J$4968,PriorQ4BalanceSheet!$B$2:$B$4968,$A65,PriorQ4BalanceSheet!$I$2:$I$4968,"28152")-SUMIFS(BalanceSheetData!$J$2:$J$415,BalanceSheetData!$B$2:$B$415,$A65,BalanceSheetData!$I$2:$I$415,"28152"))+(SUMIFS(PriorQ4BalanceSheet!$J$2:$J$4968,PriorQ4BalanceSheet!$B$2:$B$4968,$A65,PriorQ4BalanceSheet!$I$2:$I$4968,"28153")-SUMIFS(BalanceSheetData!$J$2:$J$415,BalanceSheetData!$B$2:$B$415,$A65,BalanceSheetData!$I$2:$I$415,"28153"))+(SUMIFS(PriorQ4BalanceSheet!$J$2:$J$4968,PriorQ4BalanceSheet!$B$2:$B$4968,$A65,PriorQ4BalanceSheet!$I$2:$I$4968,"28155")-SUMIFS(BalanceSheetData!$J$2:$J$415,BalanceSheetData!$B$2:$B$415,$A65,BalanceSheetData!$I$2:$I$415,"28155"))+(SUMIFS(PriorQ4BalanceSheet!$J$2:$J$4968,PriorQ4BalanceSheet!$B$2:$B$4968,$A65,PriorQ4BalanceSheet!$I$2:$I$4968,"28156")-SUMIFS(BalanceSheetData!$J$2:$J$415,BalanceSheetData!$B$2:$B$415,$A65,BalanceSheetData!$I$2:$I$415,"28156"))+(SUMIFS(PriorQ4BalanceSheet!$J$2:$J$4968,PriorQ4BalanceSheet!$B$2:$B$4968,$A65,PriorQ4BalanceSheet!$I$2:$I$4968,"28157")-SUMIFS(BalanceSheetData!$J$2:$J$415,BalanceSheetData!$B$2:$B$415,$A65,BalanceSheetData!$I$2:$I$415,"28157"))+(SUMIFS(PriorQ4BalanceSheet!$J$2:$J$4968,PriorQ4BalanceSheet!$B$2:$B$4968,$A65,PriorQ4BalanceSheet!$I$2:$I$4968,"28158")-SUMIFS(BalanceSheetData!$J$2:$J$415,BalanceSheetData!$B$2:$B$415,$A65,BalanceSheetData!$I$2:$I$415,"28158"))+(SUMIFS(PriorQ4BalanceSheet!$J$2:$J$4968,PriorQ4BalanceSheet!$B$2:$B$4968,$A65,PriorQ4BalanceSheet!$I$2:$I$4968,"28200")-SUMIFS(BalanceSheetData!$J$2:$J$415,BalanceSheetData!$B$2:$B$415,$A65,BalanceSheetData!$I$2:$I$415,"28200"))+(SUMIFS(PriorQ4BalanceSheet!$J$2:$J$4968,PriorQ4BalanceSheet!$B$2:$B$4968,$A65,PriorQ4BalanceSheet!$I$2:$I$4968,"28201")-SUMIFS(BalanceSheetData!$J$2:$J$415,BalanceSheetData!$B$2:$B$415,$A65,BalanceSheetData!$I$2:$I$415,"28201"))+SUMIFS(IncomeStatementData!$J$2:$J$415,IncomeStatementData!$B$2:$B$415,$A65,IncomeStatementData!$I$2:$I$415,"62020")+SUMIFS(IncomeStatementData!$J$2:$J$415,IncomeStatementData!$B$2:$B$415,$A65,IncomeStatementData!$I$2:$I$415,"62021")+SUMIFS(IncomeStatementData!$J$2:$J$415,IncomeStatementData!$B$2:$B$415,$A65,IncomeStatementData!$I$2:$I$415,"62022")+SUMIFS(IncomeStatementData!$J$2:$J$415,IncomeStatementData!$B$2:$B$415,$A65,IncomeStatementData!$I$2:$I$415,"62400")</f>
        <v>7544910</v>
      </c>
      <c r="AH65" s="134" t="str">
        <f>IF((ISERROR(INDEX(ECRDCRMustPayDebtData!$E$2:$E65,MATCH(A65,ECRDCRMustPayDebtData!$B$2:$B65,0),)))/12*Occupancy!$B$65,"-",INDEX(ECRDCRMustPayDebtData!$E$2:$E65,MATCH(A65,ECRDCRMustPayDebtData!$B$2:$B65,0),)/12*Occupancy!$B$65)</f>
        <v>-</v>
      </c>
      <c r="AI65" s="136">
        <f>IF(ISERROR(INDEX(AnnualMustPayDebtData!$D$2:$D$75,MATCH(A65,AnnualMustPayDebtData!$E$2:$E$75,0),)),"-",INDEX(AnnualMustPayDebtData!$D$2:$D$75,MATCH(A65,AnnualMustPayDebtData!$E$2:$E$75,0),))</f>
        <v>266676</v>
      </c>
      <c r="AJ65" s="134">
        <f>IF(ISERROR(IF(AG65="","",AG65/VLOOKUP(Occupancy!$B$65,Occupancy!$B$68:$B$79,1)*12/$C65)),"-",IF(AG65="","",AG65/VLOOKUP(Occupancy!$B$65,Occupancy!$B$68:$B$79,1)*12/$C65))</f>
        <v>165822.1978021978</v>
      </c>
      <c r="AK65" s="134" t="str">
        <f>IF(ISERROR(IF(AH65="","",AH65/VLOOKUP(Occupancy!$B$65,Occupancy!$B$68:$B$79,1)*12/$C65)),"-",IF(AH65="","",AH65/VLOOKUP(Occupancy!$B$65,Occupancy!$B$68:$B$79,1)*12/$C65))</f>
        <v>-</v>
      </c>
      <c r="AL65" s="133">
        <f>SUMIFS(PriorQ4BalanceSheet!$J$2:$J$4968,PriorQ4BalanceSheet!$B$2:$B$4968,$A65,PriorQ4BalanceSheet!$I$2:$I$4968,"10710")-SUMIFS(BalanceSheetData!$J$2:$J$415,BalanceSheetData!$B$2:$B$415,$A65,BalanceSheetData!$I$2:$I$415,"10710")</f>
        <v>75834</v>
      </c>
      <c r="AM65" s="132">
        <f>IF(ISERROR(AN65/12*Occupancy!$B$65),"-",AN65/12*Occupancy!$B$65)</f>
        <v>11375</v>
      </c>
      <c r="AN65" s="133">
        <f>IF(ISERROR(INDEX(ReserveData!$B$2:$B$2239,MATCH($A65,ReserveData!$A$2:$A$2250,0),0)),"-",INDEX(ReserveData!$B$2:$B2304,MATCH($A65,ReserveData!$A$2:$A$2250,0),0))</f>
        <v>22750</v>
      </c>
      <c r="AO65" s="132" t="str">
        <f t="shared" si="7"/>
        <v>-</v>
      </c>
      <c r="AP65" s="132">
        <f t="shared" si="8"/>
        <v>833.34065934065939</v>
      </c>
      <c r="AQ65" s="136">
        <f>SUMIFS(IncomeStatementData!$J$2:$J$415,IncomeStatementData!$B$2:$B$415,$A65,IncomeStatementData!$I$2:$I$415,"59001")</f>
        <v>0</v>
      </c>
      <c r="AR65" s="134">
        <f>IF(ISERROR(AS65/12*Occupancy!$B$65),"-",AS65/12*Occupancy!$B$65)</f>
        <v>17625</v>
      </c>
      <c r="AS65" s="136">
        <f>SUMIFS(AnnualFinancialData!$L$2:$L$6380,AnnualFinancialData!$B$2:$B$6380,$A65,AnnualFinancialData!$K$2:$K$6380,"59001")</f>
        <v>35250</v>
      </c>
      <c r="AT65" s="134">
        <f>IF(ISERROR(IF(AQ65="","",AQ65/VLOOKUP(Occupancy!$B$65,Occupancy!$B$68:$B$79,1)*12/$C65)),"-",IF(AQ65="","",AQ65/VLOOKUP(Occupancy!$B$65,Occupancy!$B$68:$B$79,1)*12/$C65))</f>
        <v>0</v>
      </c>
      <c r="AU65" s="134">
        <f>IF(ISERROR(IF(AR65="","",AR65/VLOOKUP(Occupancy!$B$65,Occupancy!$B$68:$B$79,1)*12/$C65)),"-",IF(AR65="","",AR65/VLOOKUP(Occupancy!$B$65,Occupancy!$B$68:$B$79,1)*12/$C65))</f>
        <v>387.36263736263737</v>
      </c>
      <c r="AV65" s="133">
        <f>SUMIFS(IncomeStatementData!$J$2:$J$415,IncomeStatementData!$B$2:$B$415,$A65,IncomeStatementData!$I$2:$I$415,"66310")+SUMIFS(IncomeStatementData!$J$2:$J$415,IncomeStatementData!$B$2:$B$415,$A65,IncomeStatementData!$I$2:$I$415,"66202")</f>
        <v>0</v>
      </c>
      <c r="AW65" s="132">
        <f>IF(ISERROR(AX65/12*Occupancy!$B$65),"-",AX65/12*Occupancy!$B$65)</f>
        <v>0</v>
      </c>
      <c r="AX65" s="133">
        <f>SUMIFS(AnnualFinancialData!$L$2:$L$6380,AnnualFinancialData!$B$2:$B$6380,$A65,AnnualFinancialData!$K$2:$K$6380,"66310")+SUMIFS(AnnualFinancialData!$L$2:$L$6380,AnnualFinancialData!$B$2:$B$6380,$A65,AnnualFinancialData!$K$2:$K$6380,"66202")</f>
        <v>0</v>
      </c>
      <c r="AY65" s="132">
        <f>IF(ISERROR(IF(AV65="","",AV65/VLOOKUP(Occupancy!$B$65,Occupancy!$B$68:$B$79,1)*12/$C65)),"-",IF(AV65="","",AV65/VLOOKUP(Occupancy!$B$65,Occupancy!$B$68:$B$79,1)*12/$C65))</f>
        <v>0</v>
      </c>
      <c r="AZ65" s="132">
        <f>IF(ISERROR(IF(AW65="","",AW65/VLOOKUP(Occupancy!$B$65,Occupancy!$B$68:$B$79,1)*12/$C65)),"-",IF(AW65="","",AW65/VLOOKUP(Occupancy!$B$65,Occupancy!$B$68:$B$79,1)*12/$C65))</f>
        <v>0</v>
      </c>
      <c r="BA65" s="137" t="str">
        <f t="shared" si="9"/>
        <v>-</v>
      </c>
      <c r="BB65" s="137" t="str">
        <f t="shared" si="10"/>
        <v>-</v>
      </c>
      <c r="BC65" s="137">
        <f t="shared" si="11"/>
        <v>144587</v>
      </c>
      <c r="BD65" s="137" t="str">
        <f t="shared" si="12"/>
        <v>-</v>
      </c>
      <c r="BE65" s="138" t="str">
        <f>IF(ISERROR(IF(BB65="","",BB65/VLOOKUP(Occupancy!$B$65,Occupancy!$B$68:$B$79,1)*12/$C65)),"-",IF(BB65="","",BB65/VLOOKUP(Occupancy!$B$65,Occupancy!$B$68:$B$79,1)*12/$C65))</f>
        <v>-</v>
      </c>
    </row>
    <row r="66" spans="1:57" s="95" customFormat="1" ht="12.75" x14ac:dyDescent="0.2">
      <c r="A66" s="219" t="s">
        <v>406</v>
      </c>
      <c r="B66" s="142" t="str">
        <f>IF(ISERROR(INDEX(ProjectTypeData!$F$2:$F$165,MATCH(Operating!$A66,ProjectTypeData!$B$2:$B$165,0),MATCH(Operating!B$9,ProjectTypeData!$F$1))),"-",INDEX(ProjectTypeData!$F$2:$F$165,MATCH(Operating!$A66,ProjectTypeData!$B$2:$B$165,0),MATCH(Operating!B$9,ProjectTypeData!$F$1)))</f>
        <v>Shelter</v>
      </c>
      <c r="C66" s="126">
        <f>IF(ISERROR(INDEX(ProjectTypeData!$E$2:$E$165,MATCH(Operating!$A66,ProjectTypeData!$B$2:$B$165,0),MATCH(Operating!C$9,ProjectTypeData!$E$1))),"-",INDEX(ProjectTypeData!$E$2:$E$165,MATCH(Operating!$A66,ProjectTypeData!$B$2:$B$165,0),MATCH(Operating!C$9,ProjectTypeData!$E$1)))</f>
        <v>100</v>
      </c>
      <c r="D66" s="127" t="str">
        <f>IF(ISERROR(INDEX(ProjectTypeData!$D$2:$D$165,MATCH(Operating!$A66,ProjectTypeData!$B$2:$B$165,0),MATCH(Operating!D$9,ProjectTypeData!$D$1))),"-",INDEX(ProjectTypeData!$D$2:$D$165,MATCH(Operating!$A66,ProjectTypeData!$B$2:$B$165,0),MATCH(Operating!D$9,ProjectTypeData!$D$1)))</f>
        <v>Operations/Asset Management</v>
      </c>
      <c r="E66" s="115"/>
      <c r="F66" s="128">
        <f>SUMIFS(BalanceSheetData!$J$2:$J$415,BalanceSheetData!$B$2:$B$415,$A66,BalanceSheetData!$I$2:$I$415,"10000")</f>
        <v>0</v>
      </c>
      <c r="G66" s="128">
        <f>SUMIFS(BalanceSheetData!$J$2:$J$415,BalanceSheetData!$B$2:$B$415,$A66,BalanceSheetData!$I$2:$I$415,"10710")</f>
        <v>0</v>
      </c>
      <c r="H66" s="128">
        <f>SUMIFS(BalanceSheetData!$J$2:$J$415,BalanceSheetData!$B$2:$B$415,$A66,BalanceSheetData!$I$2:$I$415,"10700")</f>
        <v>0</v>
      </c>
      <c r="I66" s="129">
        <f>SUMIFS(BalanceSheetData!$J$2:$J$415,BalanceSheetData!$B$2:$B$415,$A66,BalanceSheetData!$I$2:$I$415,"10715")+SUMIFS(BalanceSheetData!$J$2:$J$415,BalanceSheetData!$B$2:$B$415,$A66,BalanceSheetData!$I$2:$I$415,"10720")+SUMIFS(BalanceSheetData!$J$2:$J$415,BalanceSheetData!$B$2:$B$415,$A66,BalanceSheetData!$I$2:$I$415,"19300")</f>
        <v>0</v>
      </c>
      <c r="J66" s="130">
        <f t="shared" si="0"/>
        <v>0</v>
      </c>
      <c r="K66" s="216">
        <f>IF(ISERROR(INDEX(Occupancy!$B$57:$FL$57,1,MATCH(A66,Occupancy!$B$4:$FL$4,0))),"-",INDEX(Occupancy!$B$57:$FL$57,1,MATCH(A66,Occupancy!$B$4:$FL$4,0)))</f>
        <v>0.7711769230769232</v>
      </c>
      <c r="L66" s="216">
        <f>IF(ISERROR(INDEX(Occupancy!$B$17:$FL$17,1,MATCH(A66,Occupancy!$B$4:$FL$4,0))),"-",INDEX(Occupancy!$B$17:$FL$17,1,MATCH(A66,Occupancy!$B$4:$FL$4,0)))</f>
        <v>0.58310000000000006</v>
      </c>
      <c r="M66" s="113"/>
      <c r="N66" s="113"/>
      <c r="O66" s="113"/>
      <c r="P66" s="119"/>
      <c r="Q66" s="131">
        <f>SUMIFS(IncomeStatementData!$J$2:$J$415,IncomeStatementData!$B$2:$B$415,$A66,IncomeStatementData!$I$2:$I$415,"45001")+SUMIFS(IncomeStatementData!$J$2:$J$415,IncomeStatementData!$B$2:$B$415,$A66,IncomeStatementData!$I$2:$I$415,"45100")+SUMIFS(IncomeStatementData!$J$2:$J$415,IncomeStatementData!$B$2:$B$415,$A66,IncomeStatementData!$I$2:$I$415,"49000")+SUMIFS(IncomeStatementData!$J$2:$J$415,IncomeStatementData!$B$2:$B$415,$A66,IncomeStatementData!$I$2:$I$415,"45200")+SUMIFS(IncomeStatementData!$J$2:$J$415,IncomeStatementData!$B$2:$B$415,$A66,IncomeStatementData!$I$2:$I$415,"45400")+SUMIFS(IncomeStatementData!$J$2:$J$415,IncomeStatementData!$B$2:$B$415,$A66,IncomeStatementData!$I$2:$I$415,"45500")+SUMIFS(IncomeStatementData!$J$2:$J$415,IncomeStatementData!$B$2:$B$415,$A66,IncomeStatementData!$I$2:$I$415,"44100")+SUMIFS(IncomeStatementData!$J$2:$J$415,IncomeStatementData!$B$2:$B$415,$A66,IncomeStatementData!$I$2:$I$415,"42200")</f>
        <v>0</v>
      </c>
      <c r="R66" s="132">
        <f>IF(ISERROR(S66/12*Occupancy!$B$65),"-",S66/12*Occupancy!$B$65)</f>
        <v>515695.5</v>
      </c>
      <c r="S66" s="133">
        <f>SUMIFS(AnnualFinancialData!$L$2:$L$6380,AnnualFinancialData!$B$2:$B$6380,$A66,AnnualFinancialData!$K$2:$K$6380,"45001")+SUMIFS(AnnualFinancialData!$L$2:$L$6380,AnnualFinancialData!$B$2:$B$6380,$A66,AnnualFinancialData!$K$2:$K$6380,"45100")+SUMIFS(AnnualFinancialData!$L$2:$L$6380,AnnualFinancialData!$B$2:$B$6380,$A66,AnnualFinancialData!$K$2:$K$6380,"49000")+SUMIFS(AnnualFinancialData!$L$2:$L$6380,AnnualFinancialData!$B$2:$B$6380,$A66,AnnualFinancialData!$K$2:$K$6380,"45200")+SUMIFS(AnnualFinancialData!$L$2:$L$6380,AnnualFinancialData!$B$2:$B$6380,$A66,AnnualFinancialData!$K$2:$K$6380,"45400")+SUMIFS(AnnualFinancialData!$L$2:$L$6380,AnnualFinancialData!$B$2:$B$6380,$A66,AnnualFinancialData!$K$2:$K$6380,"45500")+SUMIFS(AnnualFinancialData!$L$2:$L$6380,AnnualFinancialData!$B$2:$B$6380,$A66,AnnualFinancialData!$K$2:$K$6380,"44100")+SUMIFS(AnnualFinancialData!$L$2:$L$6380,AnnualFinancialData!$B$2:$B$6380,$A66,AnnualFinancialData!$K$2:$K$6380,"42200")</f>
        <v>1031391</v>
      </c>
      <c r="T66" s="132">
        <f>IF(ISERROR(IF(Q66="","",Q66/VLOOKUP(Occupancy!$B$65,Occupancy!$B$68:$B$79,1)*12/$C66)),"-",IF(Q66="","",Q66/VLOOKUP(Occupancy!$B$65,Occupancy!$B$68:$B$79,1)*12/$C66))</f>
        <v>0</v>
      </c>
      <c r="U66" s="132">
        <f>IF(ISERROR(IF(R66="","",R66/VLOOKUP(Occupancy!$B$65,Occupancy!$B$68:$B$79,1)*12/$C66)),"-",IF(R66="","",R66/VLOOKUP(Occupancy!$B$65,Occupancy!$B$68:$B$79,1)*12/$C66))</f>
        <v>10313.91</v>
      </c>
      <c r="V66" s="134" t="str">
        <f>IF(ISERROR(INDEX(IncomeStatementData!$P$2:$P$415,MATCH(A66,IncomeStatementData!$B$2:$B$415,0),)),"-",INDEX(IncomeStatementData!$P$2:$P$415,MATCH(A66,IncomeStatementData!$B$2:$B$415,0),))</f>
        <v>-</v>
      </c>
      <c r="W66" s="134">
        <f>IF(ISERROR(X66/12*Occupancy!$B$65),"-",X66/12*Occupancy!$B$65)</f>
        <v>295671</v>
      </c>
      <c r="X66" s="134">
        <f>IF(ISERROR(INDEX(AnnualFinancialData!$R$2:$R$6380,MATCH(A66,AnnualFinancialData!$B$2:$B$6380,0),)),"-",INDEX(AnnualFinancialData!$R$2:$R$6380,MATCH(A66,AnnualFinancialData!$B$2:$B$6380,0),))</f>
        <v>591342</v>
      </c>
      <c r="Y66" s="134" t="str">
        <f>IF(ISERROR(IF(V66="","",V66/VLOOKUP(Occupancy!$B$65,Occupancy!$B$68:$B$79,1)*12/$C66)),"-",IF(V66="","",V66/VLOOKUP(Occupancy!$B$65,Occupancy!$B$68:$B$79,1)*12/$C66))</f>
        <v>-</v>
      </c>
      <c r="Z66" s="134">
        <f>IF(ISERROR(IF(W66="","",W66/VLOOKUP(Occupancy!$B$65,Occupancy!$B$68:$B$79,1)*12/$C66)),"-",IF(W66="","",W66/VLOOKUP(Occupancy!$B$65,Occupancy!$B$68:$B$79,1)*12/$C66))</f>
        <v>5913.42</v>
      </c>
      <c r="AA66" s="135" t="str">
        <f t="shared" si="1"/>
        <v>-</v>
      </c>
      <c r="AB66" s="132" t="str">
        <f t="shared" si="2"/>
        <v>-</v>
      </c>
      <c r="AC66" s="132">
        <f t="shared" si="3"/>
        <v>220024.5</v>
      </c>
      <c r="AD66" s="132">
        <f t="shared" si="4"/>
        <v>440049</v>
      </c>
      <c r="AE66" s="132" t="str">
        <f t="shared" si="5"/>
        <v>-</v>
      </c>
      <c r="AF66" s="132">
        <f t="shared" si="6"/>
        <v>4400.49</v>
      </c>
      <c r="AG66" s="136">
        <f>(SUMIFS(PriorQ4BalanceSheet!$J$2:$J$4968,PriorQ4BalanceSheet!$B$2:$B$4968,$A66,PriorQ4BalanceSheet!$I$2:$I$4968,"28150")-SUMIFS(BalanceSheetData!$J$2:$J$415,BalanceSheetData!$B$2:$B$415,$A66,BalanceSheetData!$I$2:$I$415,"28150"))+(SUMIFS(PriorQ4BalanceSheet!$J$2:$J$4968,PriorQ4BalanceSheet!$B$2:$B$4968,$A66,PriorQ4BalanceSheet!$I$2:$I$4968,"28151")-SUMIFS(BalanceSheetData!$J$2:$J$415,BalanceSheetData!$B$2:$B$415,$A66,BalanceSheetData!$I$2:$I$415,"28151"))+(SUMIFS(PriorQ4BalanceSheet!$J$2:$J$4968,PriorQ4BalanceSheet!$B$2:$B$4968,$A66,PriorQ4BalanceSheet!$I$2:$I$4968,"28152")-SUMIFS(BalanceSheetData!$J$2:$J$415,BalanceSheetData!$B$2:$B$415,$A66,BalanceSheetData!$I$2:$I$415,"28152"))+(SUMIFS(PriorQ4BalanceSheet!$J$2:$J$4968,PriorQ4BalanceSheet!$B$2:$B$4968,$A66,PriorQ4BalanceSheet!$I$2:$I$4968,"28153")-SUMIFS(BalanceSheetData!$J$2:$J$415,BalanceSheetData!$B$2:$B$415,$A66,BalanceSheetData!$I$2:$I$415,"28153"))+(SUMIFS(PriorQ4BalanceSheet!$J$2:$J$4968,PriorQ4BalanceSheet!$B$2:$B$4968,$A66,PriorQ4BalanceSheet!$I$2:$I$4968,"28155")-SUMIFS(BalanceSheetData!$J$2:$J$415,BalanceSheetData!$B$2:$B$415,$A66,BalanceSheetData!$I$2:$I$415,"28155"))+(SUMIFS(PriorQ4BalanceSheet!$J$2:$J$4968,PriorQ4BalanceSheet!$B$2:$B$4968,$A66,PriorQ4BalanceSheet!$I$2:$I$4968,"28156")-SUMIFS(BalanceSheetData!$J$2:$J$415,BalanceSheetData!$B$2:$B$415,$A66,BalanceSheetData!$I$2:$I$415,"28156"))+(SUMIFS(PriorQ4BalanceSheet!$J$2:$J$4968,PriorQ4BalanceSheet!$B$2:$B$4968,$A66,PriorQ4BalanceSheet!$I$2:$I$4968,"28157")-SUMIFS(BalanceSheetData!$J$2:$J$415,BalanceSheetData!$B$2:$B$415,$A66,BalanceSheetData!$I$2:$I$415,"28157"))+(SUMIFS(PriorQ4BalanceSheet!$J$2:$J$4968,PriorQ4BalanceSheet!$B$2:$B$4968,$A66,PriorQ4BalanceSheet!$I$2:$I$4968,"28158")-SUMIFS(BalanceSheetData!$J$2:$J$415,BalanceSheetData!$B$2:$B$415,$A66,BalanceSheetData!$I$2:$I$415,"28158"))+(SUMIFS(PriorQ4BalanceSheet!$J$2:$J$4968,PriorQ4BalanceSheet!$B$2:$B$4968,$A66,PriorQ4BalanceSheet!$I$2:$I$4968,"28200")-SUMIFS(BalanceSheetData!$J$2:$J$415,BalanceSheetData!$B$2:$B$415,$A66,BalanceSheetData!$I$2:$I$415,"28200"))+(SUMIFS(PriorQ4BalanceSheet!$J$2:$J$4968,PriorQ4BalanceSheet!$B$2:$B$4968,$A66,PriorQ4BalanceSheet!$I$2:$I$4968,"28201")-SUMIFS(BalanceSheetData!$J$2:$J$415,BalanceSheetData!$B$2:$B$415,$A66,BalanceSheetData!$I$2:$I$415,"28201"))+SUMIFS(IncomeStatementData!$J$2:$J$415,IncomeStatementData!$B$2:$B$415,$A66,IncomeStatementData!$I$2:$I$415,"62020")+SUMIFS(IncomeStatementData!$J$2:$J$415,IncomeStatementData!$B$2:$B$415,$A66,IncomeStatementData!$I$2:$I$415,"62021")+SUMIFS(IncomeStatementData!$J$2:$J$415,IncomeStatementData!$B$2:$B$415,$A66,IncomeStatementData!$I$2:$I$415,"62022")+SUMIFS(IncomeStatementData!$J$2:$J$415,IncomeStatementData!$B$2:$B$415,$A66,IncomeStatementData!$I$2:$I$415,"62400")</f>
        <v>0</v>
      </c>
      <c r="AH66" s="134" t="str">
        <f>IF((ISERROR(INDEX(ECRDCRMustPayDebtData!$E$2:$E66,MATCH(A66,ECRDCRMustPayDebtData!$B$2:$B66,0),)))/12*Occupancy!$B$65,"-",INDEX(ECRDCRMustPayDebtData!$E$2:$E66,MATCH(A66,ECRDCRMustPayDebtData!$B$2:$B66,0),)/12*Occupancy!$B$65)</f>
        <v>-</v>
      </c>
      <c r="AI66" s="136">
        <f>IF(ISERROR(INDEX(AnnualMustPayDebtData!$D$2:$D$75,MATCH(A66,AnnualMustPayDebtData!$E$2:$E$75,0),)),"-",INDEX(AnnualMustPayDebtData!$D$2:$D$75,MATCH(A66,AnnualMustPayDebtData!$E$2:$E$75,0),))</f>
        <v>258132</v>
      </c>
      <c r="AJ66" s="134">
        <f>IF(ISERROR(IF(AG66="","",AG66/VLOOKUP(Occupancy!$B$65,Occupancy!$B$68:$B$79,1)*12/$C66)),"-",IF(AG66="","",AG66/VLOOKUP(Occupancy!$B$65,Occupancy!$B$68:$B$79,1)*12/$C66))</f>
        <v>0</v>
      </c>
      <c r="AK66" s="134" t="str">
        <f>IF(ISERROR(IF(AH66="","",AH66/VLOOKUP(Occupancy!$B$65,Occupancy!$B$68:$B$79,1)*12/$C66)),"-",IF(AH66="","",AH66/VLOOKUP(Occupancy!$B$65,Occupancy!$B$68:$B$79,1)*12/$C66))</f>
        <v>-</v>
      </c>
      <c r="AL66" s="133">
        <f>SUMIFS(PriorQ4BalanceSheet!$J$2:$J$4968,PriorQ4BalanceSheet!$B$2:$B$4968,$A66,PriorQ4BalanceSheet!$I$2:$I$4968,"10710")-SUMIFS(BalanceSheetData!$J$2:$J$415,BalanceSheetData!$B$2:$B$415,$A66,BalanceSheetData!$I$2:$I$415,"10710")</f>
        <v>0</v>
      </c>
      <c r="AM66" s="132">
        <f>IF(ISERROR(AN66/12*Occupancy!$B$65),"-",AN66/12*Occupancy!$B$65)</f>
        <v>15839.5</v>
      </c>
      <c r="AN66" s="133">
        <f>IF(ISERROR(INDEX(ReserveData!$B$2:$B$2239,MATCH($A66,ReserveData!$A$2:$A$2250,0),0)),"-",INDEX(ReserveData!$B$2:$B2305,MATCH($A66,ReserveData!$A$2:$A$2250,0),0))</f>
        <v>31679</v>
      </c>
      <c r="AO66" s="132" t="str">
        <f t="shared" si="7"/>
        <v>-</v>
      </c>
      <c r="AP66" s="132">
        <f t="shared" si="8"/>
        <v>0</v>
      </c>
      <c r="AQ66" s="136">
        <f>SUMIFS(IncomeStatementData!$J$2:$J$415,IncomeStatementData!$B$2:$B$415,$A66,IncomeStatementData!$I$2:$I$415,"59001")</f>
        <v>0</v>
      </c>
      <c r="AR66" s="134">
        <f>IF(ISERROR(AS66/12*Occupancy!$B$65),"-",AS66/12*Occupancy!$B$65)</f>
        <v>40215</v>
      </c>
      <c r="AS66" s="136">
        <f>SUMIFS(AnnualFinancialData!$L$2:$L$6380,AnnualFinancialData!$B$2:$B$6380,$A66,AnnualFinancialData!$K$2:$K$6380,"59001")</f>
        <v>80430</v>
      </c>
      <c r="AT66" s="134">
        <f>IF(ISERROR(IF(AQ66="","",AQ66/VLOOKUP(Occupancy!$B$65,Occupancy!$B$68:$B$79,1)*12/$C66)),"-",IF(AQ66="","",AQ66/VLOOKUP(Occupancy!$B$65,Occupancy!$B$68:$B$79,1)*12/$C66))</f>
        <v>0</v>
      </c>
      <c r="AU66" s="134">
        <f>IF(ISERROR(IF(AR66="","",AR66/VLOOKUP(Occupancy!$B$65,Occupancy!$B$68:$B$79,1)*12/$C66)),"-",IF(AR66="","",AR66/VLOOKUP(Occupancy!$B$65,Occupancy!$B$68:$B$79,1)*12/$C66))</f>
        <v>804.3</v>
      </c>
      <c r="AV66" s="133">
        <f>SUMIFS(IncomeStatementData!$J$2:$J$415,IncomeStatementData!$B$2:$B$415,$A66,IncomeStatementData!$I$2:$I$415,"66310")+SUMIFS(IncomeStatementData!$J$2:$J$415,IncomeStatementData!$B$2:$B$415,$A66,IncomeStatementData!$I$2:$I$415,"66202")</f>
        <v>0</v>
      </c>
      <c r="AW66" s="132">
        <f>IF(ISERROR(AX66/12*Occupancy!$B$65),"-",AX66/12*Occupancy!$B$65)</f>
        <v>0</v>
      </c>
      <c r="AX66" s="133">
        <f>SUMIFS(AnnualFinancialData!$L$2:$L$6380,AnnualFinancialData!$B$2:$B$6380,$A66,AnnualFinancialData!$K$2:$K$6380,"66310")+SUMIFS(AnnualFinancialData!$L$2:$L$6380,AnnualFinancialData!$B$2:$B$6380,$A66,AnnualFinancialData!$K$2:$K$6380,"66202")</f>
        <v>0</v>
      </c>
      <c r="AY66" s="132">
        <f>IF(ISERROR(IF(AV66="","",AV66/VLOOKUP(Occupancy!$B$65,Occupancy!$B$68:$B$79,1)*12/$C66)),"-",IF(AV66="","",AV66/VLOOKUP(Occupancy!$B$65,Occupancy!$B$68:$B$79,1)*12/$C66))</f>
        <v>0</v>
      </c>
      <c r="AZ66" s="132">
        <f>IF(ISERROR(IF(AW66="","",AW66/VLOOKUP(Occupancy!$B$65,Occupancy!$B$68:$B$79,1)*12/$C66)),"-",IF(AW66="","",AW66/VLOOKUP(Occupancy!$B$65,Occupancy!$B$68:$B$79,1)*12/$C66))</f>
        <v>0</v>
      </c>
      <c r="BA66" s="137" t="str">
        <f t="shared" si="9"/>
        <v>-</v>
      </c>
      <c r="BB66" s="137" t="str">
        <f t="shared" si="10"/>
        <v>-</v>
      </c>
      <c r="BC66" s="137">
        <f t="shared" si="11"/>
        <v>69808</v>
      </c>
      <c r="BD66" s="137" t="str">
        <f t="shared" si="12"/>
        <v>-</v>
      </c>
      <c r="BE66" s="138" t="str">
        <f>IF(ISERROR(IF(BB66="","",BB66/VLOOKUP(Occupancy!$B$65,Occupancy!$B$68:$B$79,1)*12/$C66)),"-",IF(BB66="","",BB66/VLOOKUP(Occupancy!$B$65,Occupancy!$B$68:$B$79,1)*12/$C66))</f>
        <v>-</v>
      </c>
    </row>
    <row r="67" spans="1:57" s="95" customFormat="1" ht="12.75" x14ac:dyDescent="0.2">
      <c r="A67" s="219" t="s">
        <v>408</v>
      </c>
      <c r="B67" s="142" t="str">
        <f>IF(ISERROR(INDEX(ProjectTypeData!$F$2:$F$165,MATCH(Operating!$A67,ProjectTypeData!$B$2:$B$165,0),MATCH(Operating!B$9,ProjectTypeData!$F$1))),"-",INDEX(ProjectTypeData!$F$2:$F$165,MATCH(Operating!$A67,ProjectTypeData!$B$2:$B$165,0),MATCH(Operating!B$9,ProjectTypeData!$F$1)))</f>
        <v>Shelter</v>
      </c>
      <c r="C67" s="126">
        <f>IF(ISERROR(INDEX(ProjectTypeData!$E$2:$E$165,MATCH(Operating!$A67,ProjectTypeData!$B$2:$B$165,0),MATCH(Operating!C$9,ProjectTypeData!$E$1))),"-",INDEX(ProjectTypeData!$E$2:$E$165,MATCH(Operating!$A67,ProjectTypeData!$B$2:$B$165,0),MATCH(Operating!C$9,ProjectTypeData!$E$1)))</f>
        <v>81</v>
      </c>
      <c r="D67" s="127" t="str">
        <f>IF(ISERROR(INDEX(ProjectTypeData!$D$2:$D$165,MATCH(Operating!$A67,ProjectTypeData!$B$2:$B$165,0),MATCH(Operating!D$9,ProjectTypeData!$D$1))),"-",INDEX(ProjectTypeData!$D$2:$D$165,MATCH(Operating!$A67,ProjectTypeData!$B$2:$B$165,0),MATCH(Operating!D$9,ProjectTypeData!$D$1)))</f>
        <v>Operations/Asset Management</v>
      </c>
      <c r="E67" s="115"/>
      <c r="F67" s="128">
        <f>SUMIFS(BalanceSheetData!$J$2:$J$415,BalanceSheetData!$B$2:$B$415,$A67,BalanceSheetData!$I$2:$I$415,"10000")</f>
        <v>0</v>
      </c>
      <c r="G67" s="128">
        <f>SUMIFS(BalanceSheetData!$J$2:$J$415,BalanceSheetData!$B$2:$B$415,$A67,BalanceSheetData!$I$2:$I$415,"10710")</f>
        <v>0</v>
      </c>
      <c r="H67" s="128">
        <f>SUMIFS(BalanceSheetData!$J$2:$J$415,BalanceSheetData!$B$2:$B$415,$A67,BalanceSheetData!$I$2:$I$415,"10700")</f>
        <v>0</v>
      </c>
      <c r="I67" s="129">
        <f>SUMIFS(BalanceSheetData!$J$2:$J$415,BalanceSheetData!$B$2:$B$415,$A67,BalanceSheetData!$I$2:$I$415,"10715")+SUMIFS(BalanceSheetData!$J$2:$J$415,BalanceSheetData!$B$2:$B$415,$A67,BalanceSheetData!$I$2:$I$415,"10720")+SUMIFS(BalanceSheetData!$J$2:$J$415,BalanceSheetData!$B$2:$B$415,$A67,BalanceSheetData!$I$2:$I$415,"19300")</f>
        <v>0</v>
      </c>
      <c r="J67" s="130">
        <f t="shared" si="0"/>
        <v>0</v>
      </c>
      <c r="K67" s="216">
        <f>IF(ISERROR(INDEX(Occupancy!$B$57:$FL$57,1,MATCH(A67,Occupancy!$B$4:$FL$4,0))),"-",INDEX(Occupancy!$B$57:$FL$57,1,MATCH(A67,Occupancy!$B$4:$FL$4,0)))</f>
        <v>0.80823846153846146</v>
      </c>
      <c r="L67" s="216">
        <f>IF(ISERROR(INDEX(Occupancy!$B$17:$FL$17,1,MATCH(A67,Occupancy!$B$4:$FL$4,0))),"-",INDEX(Occupancy!$B$17:$FL$17,1,MATCH(A67,Occupancy!$B$4:$FL$4,0)))</f>
        <v>0.61119999999999997</v>
      </c>
      <c r="M67" s="113"/>
      <c r="N67" s="113"/>
      <c r="O67" s="113"/>
      <c r="P67" s="119"/>
      <c r="Q67" s="131">
        <f>SUMIFS(IncomeStatementData!$J$2:$J$415,IncomeStatementData!$B$2:$B$415,$A67,IncomeStatementData!$I$2:$I$415,"45001")+SUMIFS(IncomeStatementData!$J$2:$J$415,IncomeStatementData!$B$2:$B$415,$A67,IncomeStatementData!$I$2:$I$415,"45100")+SUMIFS(IncomeStatementData!$J$2:$J$415,IncomeStatementData!$B$2:$B$415,$A67,IncomeStatementData!$I$2:$I$415,"49000")+SUMIFS(IncomeStatementData!$J$2:$J$415,IncomeStatementData!$B$2:$B$415,$A67,IncomeStatementData!$I$2:$I$415,"45200")+SUMIFS(IncomeStatementData!$J$2:$J$415,IncomeStatementData!$B$2:$B$415,$A67,IncomeStatementData!$I$2:$I$415,"45400")+SUMIFS(IncomeStatementData!$J$2:$J$415,IncomeStatementData!$B$2:$B$415,$A67,IncomeStatementData!$I$2:$I$415,"45500")+SUMIFS(IncomeStatementData!$J$2:$J$415,IncomeStatementData!$B$2:$B$415,$A67,IncomeStatementData!$I$2:$I$415,"44100")+SUMIFS(IncomeStatementData!$J$2:$J$415,IncomeStatementData!$B$2:$B$415,$A67,IncomeStatementData!$I$2:$I$415,"42200")</f>
        <v>0</v>
      </c>
      <c r="R67" s="132">
        <f>IF(ISERROR(S67/12*Occupancy!$B$65),"-",S67/12*Occupancy!$B$65)</f>
        <v>427150</v>
      </c>
      <c r="S67" s="133">
        <f>SUMIFS(AnnualFinancialData!$L$2:$L$6380,AnnualFinancialData!$B$2:$B$6380,$A67,AnnualFinancialData!$K$2:$K$6380,"45001")+SUMIFS(AnnualFinancialData!$L$2:$L$6380,AnnualFinancialData!$B$2:$B$6380,$A67,AnnualFinancialData!$K$2:$K$6380,"45100")+SUMIFS(AnnualFinancialData!$L$2:$L$6380,AnnualFinancialData!$B$2:$B$6380,$A67,AnnualFinancialData!$K$2:$K$6380,"49000")+SUMIFS(AnnualFinancialData!$L$2:$L$6380,AnnualFinancialData!$B$2:$B$6380,$A67,AnnualFinancialData!$K$2:$K$6380,"45200")+SUMIFS(AnnualFinancialData!$L$2:$L$6380,AnnualFinancialData!$B$2:$B$6380,$A67,AnnualFinancialData!$K$2:$K$6380,"45400")+SUMIFS(AnnualFinancialData!$L$2:$L$6380,AnnualFinancialData!$B$2:$B$6380,$A67,AnnualFinancialData!$K$2:$K$6380,"45500")+SUMIFS(AnnualFinancialData!$L$2:$L$6380,AnnualFinancialData!$B$2:$B$6380,$A67,AnnualFinancialData!$K$2:$K$6380,"44100")+SUMIFS(AnnualFinancialData!$L$2:$L$6380,AnnualFinancialData!$B$2:$B$6380,$A67,AnnualFinancialData!$K$2:$K$6380,"42200")</f>
        <v>854300</v>
      </c>
      <c r="T67" s="132">
        <f>IF(ISERROR(IF(Q67="","",Q67/VLOOKUP(Occupancy!$B$65,Occupancy!$B$68:$B$79,1)*12/$C67)),"-",IF(Q67="","",Q67/VLOOKUP(Occupancy!$B$65,Occupancy!$B$68:$B$79,1)*12/$C67))</f>
        <v>0</v>
      </c>
      <c r="U67" s="132">
        <f>IF(ISERROR(IF(R67="","",R67/VLOOKUP(Occupancy!$B$65,Occupancy!$B$68:$B$79,1)*12/$C67)),"-",IF(R67="","",R67/VLOOKUP(Occupancy!$B$65,Occupancy!$B$68:$B$79,1)*12/$C67))</f>
        <v>10546.913580246914</v>
      </c>
      <c r="V67" s="134" t="str">
        <f>IF(ISERROR(INDEX(IncomeStatementData!$P$2:$P$415,MATCH(A67,IncomeStatementData!$B$2:$B$415,0),)),"-",INDEX(IncomeStatementData!$P$2:$P$415,MATCH(A67,IncomeStatementData!$B$2:$B$415,0),))</f>
        <v>-</v>
      </c>
      <c r="W67" s="134">
        <f>IF(ISERROR(X67/12*Occupancy!$B$65),"-",X67/12*Occupancy!$B$65)</f>
        <v>243794.5</v>
      </c>
      <c r="X67" s="134">
        <f>IF(ISERROR(INDEX(AnnualFinancialData!$R$2:$R$6380,MATCH(A67,AnnualFinancialData!$B$2:$B$6380,0),)),"-",INDEX(AnnualFinancialData!$R$2:$R$6380,MATCH(A67,AnnualFinancialData!$B$2:$B$6380,0),))</f>
        <v>487589</v>
      </c>
      <c r="Y67" s="134" t="str">
        <f>IF(ISERROR(IF(V67="","",V67/VLOOKUP(Occupancy!$B$65,Occupancy!$B$68:$B$79,1)*12/$C67)),"-",IF(V67="","",V67/VLOOKUP(Occupancy!$B$65,Occupancy!$B$68:$B$79,1)*12/$C67))</f>
        <v>-</v>
      </c>
      <c r="Z67" s="134">
        <f>IF(ISERROR(IF(W67="","",W67/VLOOKUP(Occupancy!$B$65,Occupancy!$B$68:$B$79,1)*12/$C67)),"-",IF(W67="","",W67/VLOOKUP(Occupancy!$B$65,Occupancy!$B$68:$B$79,1)*12/$C67))</f>
        <v>6019.6172839506171</v>
      </c>
      <c r="AA67" s="135" t="str">
        <f t="shared" si="1"/>
        <v>-</v>
      </c>
      <c r="AB67" s="132" t="str">
        <f t="shared" si="2"/>
        <v>-</v>
      </c>
      <c r="AC67" s="132">
        <f t="shared" si="3"/>
        <v>183355.5</v>
      </c>
      <c r="AD67" s="132">
        <f t="shared" si="4"/>
        <v>366711</v>
      </c>
      <c r="AE67" s="132" t="str">
        <f t="shared" si="5"/>
        <v>-</v>
      </c>
      <c r="AF67" s="132">
        <f t="shared" si="6"/>
        <v>4527.2962962962965</v>
      </c>
      <c r="AG67" s="136">
        <f>(SUMIFS(PriorQ4BalanceSheet!$J$2:$J$4968,PriorQ4BalanceSheet!$B$2:$B$4968,$A67,PriorQ4BalanceSheet!$I$2:$I$4968,"28150")-SUMIFS(BalanceSheetData!$J$2:$J$415,BalanceSheetData!$B$2:$B$415,$A67,BalanceSheetData!$I$2:$I$415,"28150"))+(SUMIFS(PriorQ4BalanceSheet!$J$2:$J$4968,PriorQ4BalanceSheet!$B$2:$B$4968,$A67,PriorQ4BalanceSheet!$I$2:$I$4968,"28151")-SUMIFS(BalanceSheetData!$J$2:$J$415,BalanceSheetData!$B$2:$B$415,$A67,BalanceSheetData!$I$2:$I$415,"28151"))+(SUMIFS(PriorQ4BalanceSheet!$J$2:$J$4968,PriorQ4BalanceSheet!$B$2:$B$4968,$A67,PriorQ4BalanceSheet!$I$2:$I$4968,"28152")-SUMIFS(BalanceSheetData!$J$2:$J$415,BalanceSheetData!$B$2:$B$415,$A67,BalanceSheetData!$I$2:$I$415,"28152"))+(SUMIFS(PriorQ4BalanceSheet!$J$2:$J$4968,PriorQ4BalanceSheet!$B$2:$B$4968,$A67,PriorQ4BalanceSheet!$I$2:$I$4968,"28153")-SUMIFS(BalanceSheetData!$J$2:$J$415,BalanceSheetData!$B$2:$B$415,$A67,BalanceSheetData!$I$2:$I$415,"28153"))+(SUMIFS(PriorQ4BalanceSheet!$J$2:$J$4968,PriorQ4BalanceSheet!$B$2:$B$4968,$A67,PriorQ4BalanceSheet!$I$2:$I$4968,"28155")-SUMIFS(BalanceSheetData!$J$2:$J$415,BalanceSheetData!$B$2:$B$415,$A67,BalanceSheetData!$I$2:$I$415,"28155"))+(SUMIFS(PriorQ4BalanceSheet!$J$2:$J$4968,PriorQ4BalanceSheet!$B$2:$B$4968,$A67,PriorQ4BalanceSheet!$I$2:$I$4968,"28156")-SUMIFS(BalanceSheetData!$J$2:$J$415,BalanceSheetData!$B$2:$B$415,$A67,BalanceSheetData!$I$2:$I$415,"28156"))+(SUMIFS(PriorQ4BalanceSheet!$J$2:$J$4968,PriorQ4BalanceSheet!$B$2:$B$4968,$A67,PriorQ4BalanceSheet!$I$2:$I$4968,"28157")-SUMIFS(BalanceSheetData!$J$2:$J$415,BalanceSheetData!$B$2:$B$415,$A67,BalanceSheetData!$I$2:$I$415,"28157"))+(SUMIFS(PriorQ4BalanceSheet!$J$2:$J$4968,PriorQ4BalanceSheet!$B$2:$B$4968,$A67,PriorQ4BalanceSheet!$I$2:$I$4968,"28158")-SUMIFS(BalanceSheetData!$J$2:$J$415,BalanceSheetData!$B$2:$B$415,$A67,BalanceSheetData!$I$2:$I$415,"28158"))+(SUMIFS(PriorQ4BalanceSheet!$J$2:$J$4968,PriorQ4BalanceSheet!$B$2:$B$4968,$A67,PriorQ4BalanceSheet!$I$2:$I$4968,"28200")-SUMIFS(BalanceSheetData!$J$2:$J$415,BalanceSheetData!$B$2:$B$415,$A67,BalanceSheetData!$I$2:$I$415,"28200"))+(SUMIFS(PriorQ4BalanceSheet!$J$2:$J$4968,PriorQ4BalanceSheet!$B$2:$B$4968,$A67,PriorQ4BalanceSheet!$I$2:$I$4968,"28201")-SUMIFS(BalanceSheetData!$J$2:$J$415,BalanceSheetData!$B$2:$B$415,$A67,BalanceSheetData!$I$2:$I$415,"28201"))+SUMIFS(IncomeStatementData!$J$2:$J$415,IncomeStatementData!$B$2:$B$415,$A67,IncomeStatementData!$I$2:$I$415,"62020")+SUMIFS(IncomeStatementData!$J$2:$J$415,IncomeStatementData!$B$2:$B$415,$A67,IncomeStatementData!$I$2:$I$415,"62021")+SUMIFS(IncomeStatementData!$J$2:$J$415,IncomeStatementData!$B$2:$B$415,$A67,IncomeStatementData!$I$2:$I$415,"62022")+SUMIFS(IncomeStatementData!$J$2:$J$415,IncomeStatementData!$B$2:$B$415,$A67,IncomeStatementData!$I$2:$I$415,"62400")</f>
        <v>0</v>
      </c>
      <c r="AH67" s="134" t="str">
        <f>IF((ISERROR(INDEX(ECRDCRMustPayDebtData!$E$2:$E67,MATCH(A67,ECRDCRMustPayDebtData!$B$2:$B67,0),)))/12*Occupancy!$B$65,"-",INDEX(ECRDCRMustPayDebtData!$E$2:$E67,MATCH(A67,ECRDCRMustPayDebtData!$B$2:$B67,0),)/12*Occupancy!$B$65)</f>
        <v>-</v>
      </c>
      <c r="AI67" s="136">
        <f>IF(ISERROR(INDEX(AnnualMustPayDebtData!$D$2:$D$75,MATCH(A67,AnnualMustPayDebtData!$E$2:$E$75,0),)),"-",INDEX(AnnualMustPayDebtData!$D$2:$D$75,MATCH(A67,AnnualMustPayDebtData!$E$2:$E$75,0),))</f>
        <v>203857</v>
      </c>
      <c r="AJ67" s="134">
        <f>IF(ISERROR(IF(AG67="","",AG67/VLOOKUP(Occupancy!$B$65,Occupancy!$B$68:$B$79,1)*12/$C67)),"-",IF(AG67="","",AG67/VLOOKUP(Occupancy!$B$65,Occupancy!$B$68:$B$79,1)*12/$C67))</f>
        <v>0</v>
      </c>
      <c r="AK67" s="134" t="str">
        <f>IF(ISERROR(IF(AH67="","",AH67/VLOOKUP(Occupancy!$B$65,Occupancy!$B$68:$B$79,1)*12/$C67)),"-",IF(AH67="","",AH67/VLOOKUP(Occupancy!$B$65,Occupancy!$B$68:$B$79,1)*12/$C67))</f>
        <v>-</v>
      </c>
      <c r="AL67" s="133">
        <f>SUMIFS(PriorQ4BalanceSheet!$J$2:$J$4968,PriorQ4BalanceSheet!$B$2:$B$4968,$A67,PriorQ4BalanceSheet!$I$2:$I$4968,"10710")-SUMIFS(BalanceSheetData!$J$2:$J$415,BalanceSheetData!$B$2:$B$415,$A67,BalanceSheetData!$I$2:$I$415,"10710")</f>
        <v>0</v>
      </c>
      <c r="AM67" s="132">
        <f>IF(ISERROR(AN67/12*Occupancy!$B$65),"-",AN67/12*Occupancy!$B$65)</f>
        <v>12577</v>
      </c>
      <c r="AN67" s="133">
        <f>IF(ISERROR(INDEX(ReserveData!$B$2:$B$2239,MATCH($A67,ReserveData!$A$2:$A$2250,0),0)),"-",INDEX(ReserveData!$B$2:$B2306,MATCH($A67,ReserveData!$A$2:$A$2250,0),0))</f>
        <v>25154</v>
      </c>
      <c r="AO67" s="132" t="str">
        <f t="shared" si="7"/>
        <v>-</v>
      </c>
      <c r="AP67" s="132">
        <f t="shared" si="8"/>
        <v>0</v>
      </c>
      <c r="AQ67" s="136">
        <f>SUMIFS(IncomeStatementData!$J$2:$J$415,IncomeStatementData!$B$2:$B$415,$A67,IncomeStatementData!$I$2:$I$415,"59001")</f>
        <v>0</v>
      </c>
      <c r="AR67" s="134">
        <f>IF(ISERROR(AS67/12*Occupancy!$B$65),"-",AS67/12*Occupancy!$B$65)</f>
        <v>27495.5</v>
      </c>
      <c r="AS67" s="136">
        <f>SUMIFS(AnnualFinancialData!$L$2:$L$6380,AnnualFinancialData!$B$2:$B$6380,$A67,AnnualFinancialData!$K$2:$K$6380,"59001")</f>
        <v>54991</v>
      </c>
      <c r="AT67" s="134">
        <f>IF(ISERROR(IF(AQ67="","",AQ67/VLOOKUP(Occupancy!$B$65,Occupancy!$B$68:$B$79,1)*12/$C67)),"-",IF(AQ67="","",AQ67/VLOOKUP(Occupancy!$B$65,Occupancy!$B$68:$B$79,1)*12/$C67))</f>
        <v>0</v>
      </c>
      <c r="AU67" s="134">
        <f>IF(ISERROR(IF(AR67="","",AR67/VLOOKUP(Occupancy!$B$65,Occupancy!$B$68:$B$79,1)*12/$C67)),"-",IF(AR67="","",AR67/VLOOKUP(Occupancy!$B$65,Occupancy!$B$68:$B$79,1)*12/$C67))</f>
        <v>678.90123456790127</v>
      </c>
      <c r="AV67" s="133">
        <f>SUMIFS(IncomeStatementData!$J$2:$J$415,IncomeStatementData!$B$2:$B$415,$A67,IncomeStatementData!$I$2:$I$415,"66310")+SUMIFS(IncomeStatementData!$J$2:$J$415,IncomeStatementData!$B$2:$B$415,$A67,IncomeStatementData!$I$2:$I$415,"66202")</f>
        <v>0</v>
      </c>
      <c r="AW67" s="132">
        <f>IF(ISERROR(AX67/12*Occupancy!$B$65),"-",AX67/12*Occupancy!$B$65)</f>
        <v>1688.5</v>
      </c>
      <c r="AX67" s="133">
        <f>SUMIFS(AnnualFinancialData!$L$2:$L$6380,AnnualFinancialData!$B$2:$B$6380,$A67,AnnualFinancialData!$K$2:$K$6380,"66310")+SUMIFS(AnnualFinancialData!$L$2:$L$6380,AnnualFinancialData!$B$2:$B$6380,$A67,AnnualFinancialData!$K$2:$K$6380,"66202")</f>
        <v>3377</v>
      </c>
      <c r="AY67" s="132">
        <f>IF(ISERROR(IF(AV67="","",AV67/VLOOKUP(Occupancy!$B$65,Occupancy!$B$68:$B$79,1)*12/$C67)),"-",IF(AV67="","",AV67/VLOOKUP(Occupancy!$B$65,Occupancy!$B$68:$B$79,1)*12/$C67))</f>
        <v>0</v>
      </c>
      <c r="AZ67" s="132">
        <f>IF(ISERROR(IF(AW67="","",AW67/VLOOKUP(Occupancy!$B$65,Occupancy!$B$68:$B$79,1)*12/$C67)),"-",IF(AW67="","",AW67/VLOOKUP(Occupancy!$B$65,Occupancy!$B$68:$B$79,1)*12/$C67))</f>
        <v>41.691358024691361</v>
      </c>
      <c r="BA67" s="137" t="str">
        <f t="shared" si="9"/>
        <v>-</v>
      </c>
      <c r="BB67" s="137" t="str">
        <f t="shared" si="10"/>
        <v>-</v>
      </c>
      <c r="BC67" s="137">
        <f t="shared" si="11"/>
        <v>79332</v>
      </c>
      <c r="BD67" s="137" t="str">
        <f t="shared" si="12"/>
        <v>-</v>
      </c>
      <c r="BE67" s="138" t="str">
        <f>IF(ISERROR(IF(BB67="","",BB67/VLOOKUP(Occupancy!$B$65,Occupancy!$B$68:$B$79,1)*12/$C67)),"-",IF(BB67="","",BB67/VLOOKUP(Occupancy!$B$65,Occupancy!$B$68:$B$79,1)*12/$C67))</f>
        <v>-</v>
      </c>
    </row>
    <row r="68" spans="1:57" s="95" customFormat="1" ht="12.75" x14ac:dyDescent="0.2">
      <c r="A68" s="219" t="s">
        <v>410</v>
      </c>
      <c r="B68" s="142" t="str">
        <f>IF(ISERROR(INDEX(ProjectTypeData!$F$2:$F$165,MATCH(Operating!$A68,ProjectTypeData!$B$2:$B$165,0),MATCH(Operating!B$9,ProjectTypeData!$F$1))),"-",INDEX(ProjectTypeData!$F$2:$F$165,MATCH(Operating!$A68,ProjectTypeData!$B$2:$B$165,0),MATCH(Operating!B$9,ProjectTypeData!$F$1)))</f>
        <v>Shelter</v>
      </c>
      <c r="C68" s="126">
        <f>IF(ISERROR(INDEX(ProjectTypeData!$E$2:$E$165,MATCH(Operating!$A68,ProjectTypeData!$B$2:$B$165,0),MATCH(Operating!C$9,ProjectTypeData!$E$1))),"-",INDEX(ProjectTypeData!$E$2:$E$165,MATCH(Operating!$A68,ProjectTypeData!$B$2:$B$165,0),MATCH(Operating!C$9,ProjectTypeData!$E$1)))</f>
        <v>108</v>
      </c>
      <c r="D68" s="127" t="str">
        <f>IF(ISERROR(INDEX(ProjectTypeData!$D$2:$D$165,MATCH(Operating!$A68,ProjectTypeData!$B$2:$B$165,0),MATCH(Operating!D$9,ProjectTypeData!$D$1))),"-",INDEX(ProjectTypeData!$D$2:$D$165,MATCH(Operating!$A68,ProjectTypeData!$B$2:$B$165,0),MATCH(Operating!D$9,ProjectTypeData!$D$1)))</f>
        <v>Operations/Asset Management</v>
      </c>
      <c r="E68" s="115"/>
      <c r="F68" s="128">
        <f>SUMIFS(BalanceSheetData!$J$2:$J$415,BalanceSheetData!$B$2:$B$415,$A68,BalanceSheetData!$I$2:$I$415,"10000")</f>
        <v>0</v>
      </c>
      <c r="G68" s="128">
        <f>SUMIFS(BalanceSheetData!$J$2:$J$415,BalanceSheetData!$B$2:$B$415,$A68,BalanceSheetData!$I$2:$I$415,"10710")</f>
        <v>0</v>
      </c>
      <c r="H68" s="128">
        <f>SUMIFS(BalanceSheetData!$J$2:$J$415,BalanceSheetData!$B$2:$B$415,$A68,BalanceSheetData!$I$2:$I$415,"10700")</f>
        <v>0</v>
      </c>
      <c r="I68" s="129">
        <f>SUMIFS(BalanceSheetData!$J$2:$J$415,BalanceSheetData!$B$2:$B$415,$A68,BalanceSheetData!$I$2:$I$415,"10715")+SUMIFS(BalanceSheetData!$J$2:$J$415,BalanceSheetData!$B$2:$B$415,$A68,BalanceSheetData!$I$2:$I$415,"10720")+SUMIFS(BalanceSheetData!$J$2:$J$415,BalanceSheetData!$B$2:$B$415,$A68,BalanceSheetData!$I$2:$I$415,"19300")</f>
        <v>0</v>
      </c>
      <c r="J68" s="130">
        <f t="shared" si="0"/>
        <v>0</v>
      </c>
      <c r="K68" s="216">
        <f>IF(ISERROR(INDEX(Occupancy!$B$57:$FL$57,1,MATCH(A68,Occupancy!$B$4:$FL$4,0))),"-",INDEX(Occupancy!$B$57:$FL$57,1,MATCH(A68,Occupancy!$B$4:$FL$4,0)))</f>
        <v>0.80807692307692314</v>
      </c>
      <c r="L68" s="216">
        <f>IF(ISERROR(INDEX(Occupancy!$B$17:$FL$17,1,MATCH(A68,Occupancy!$B$4:$FL$4,0))),"-",INDEX(Occupancy!$B$17:$FL$17,1,MATCH(A68,Occupancy!$B$4:$FL$4,0)))</f>
        <v>0.61119999999999997</v>
      </c>
      <c r="M68" s="113"/>
      <c r="N68" s="113"/>
      <c r="O68" s="113"/>
      <c r="P68" s="119"/>
      <c r="Q68" s="131">
        <f>SUMIFS(IncomeStatementData!$J$2:$J$415,IncomeStatementData!$B$2:$B$415,$A68,IncomeStatementData!$I$2:$I$415,"45001")+SUMIFS(IncomeStatementData!$J$2:$J$415,IncomeStatementData!$B$2:$B$415,$A68,IncomeStatementData!$I$2:$I$415,"45100")+SUMIFS(IncomeStatementData!$J$2:$J$415,IncomeStatementData!$B$2:$B$415,$A68,IncomeStatementData!$I$2:$I$415,"49000")+SUMIFS(IncomeStatementData!$J$2:$J$415,IncomeStatementData!$B$2:$B$415,$A68,IncomeStatementData!$I$2:$I$415,"45200")+SUMIFS(IncomeStatementData!$J$2:$J$415,IncomeStatementData!$B$2:$B$415,$A68,IncomeStatementData!$I$2:$I$415,"45400")+SUMIFS(IncomeStatementData!$J$2:$J$415,IncomeStatementData!$B$2:$B$415,$A68,IncomeStatementData!$I$2:$I$415,"45500")+SUMIFS(IncomeStatementData!$J$2:$J$415,IncomeStatementData!$B$2:$B$415,$A68,IncomeStatementData!$I$2:$I$415,"44100")+SUMIFS(IncomeStatementData!$J$2:$J$415,IncomeStatementData!$B$2:$B$415,$A68,IncomeStatementData!$I$2:$I$415,"42200")</f>
        <v>0</v>
      </c>
      <c r="R68" s="132">
        <f>IF(ISERROR(S68/12*Occupancy!$B$65),"-",S68/12*Occupancy!$B$65)</f>
        <v>877019</v>
      </c>
      <c r="S68" s="133">
        <f>SUMIFS(AnnualFinancialData!$L$2:$L$6380,AnnualFinancialData!$B$2:$B$6380,$A68,AnnualFinancialData!$K$2:$K$6380,"45001")+SUMIFS(AnnualFinancialData!$L$2:$L$6380,AnnualFinancialData!$B$2:$B$6380,$A68,AnnualFinancialData!$K$2:$K$6380,"45100")+SUMIFS(AnnualFinancialData!$L$2:$L$6380,AnnualFinancialData!$B$2:$B$6380,$A68,AnnualFinancialData!$K$2:$K$6380,"49000")+SUMIFS(AnnualFinancialData!$L$2:$L$6380,AnnualFinancialData!$B$2:$B$6380,$A68,AnnualFinancialData!$K$2:$K$6380,"45200")+SUMIFS(AnnualFinancialData!$L$2:$L$6380,AnnualFinancialData!$B$2:$B$6380,$A68,AnnualFinancialData!$K$2:$K$6380,"45400")+SUMIFS(AnnualFinancialData!$L$2:$L$6380,AnnualFinancialData!$B$2:$B$6380,$A68,AnnualFinancialData!$K$2:$K$6380,"45500")+SUMIFS(AnnualFinancialData!$L$2:$L$6380,AnnualFinancialData!$B$2:$B$6380,$A68,AnnualFinancialData!$K$2:$K$6380,"44100")+SUMIFS(AnnualFinancialData!$L$2:$L$6380,AnnualFinancialData!$B$2:$B$6380,$A68,AnnualFinancialData!$K$2:$K$6380,"42200")</f>
        <v>1754038</v>
      </c>
      <c r="T68" s="132">
        <f>IF(ISERROR(IF(Q68="","",Q68/VLOOKUP(Occupancy!$B$65,Occupancy!$B$68:$B$79,1)*12/$C68)),"-",IF(Q68="","",Q68/VLOOKUP(Occupancy!$B$65,Occupancy!$B$68:$B$79,1)*12/$C68))</f>
        <v>0</v>
      </c>
      <c r="U68" s="132">
        <f>IF(ISERROR(IF(R68="","",R68/VLOOKUP(Occupancy!$B$65,Occupancy!$B$68:$B$79,1)*12/$C68)),"-",IF(R68="","",R68/VLOOKUP(Occupancy!$B$65,Occupancy!$B$68:$B$79,1)*12/$C68))</f>
        <v>16241.092592592593</v>
      </c>
      <c r="V68" s="134" t="str">
        <f>IF(ISERROR(INDEX(IncomeStatementData!$P$2:$P$415,MATCH(A68,IncomeStatementData!$B$2:$B$415,0),)),"-",INDEX(IncomeStatementData!$P$2:$P$415,MATCH(A68,IncomeStatementData!$B$2:$B$415,0),))</f>
        <v>-</v>
      </c>
      <c r="W68" s="134">
        <f>IF(ISERROR(X68/12*Occupancy!$B$65),"-",X68/12*Occupancy!$B$65)</f>
        <v>348922</v>
      </c>
      <c r="X68" s="134">
        <f>IF(ISERROR(INDEX(AnnualFinancialData!$R$2:$R$6380,MATCH(A68,AnnualFinancialData!$B$2:$B$6380,0),)),"-",INDEX(AnnualFinancialData!$R$2:$R$6380,MATCH(A68,AnnualFinancialData!$B$2:$B$6380,0),))</f>
        <v>697844</v>
      </c>
      <c r="Y68" s="134" t="str">
        <f>IF(ISERROR(IF(V68="","",V68/VLOOKUP(Occupancy!$B$65,Occupancy!$B$68:$B$79,1)*12/$C68)),"-",IF(V68="","",V68/VLOOKUP(Occupancy!$B$65,Occupancy!$B$68:$B$79,1)*12/$C68))</f>
        <v>-</v>
      </c>
      <c r="Z68" s="134">
        <f>IF(ISERROR(IF(W68="","",W68/VLOOKUP(Occupancy!$B$65,Occupancy!$B$68:$B$79,1)*12/$C68)),"-",IF(W68="","",W68/VLOOKUP(Occupancy!$B$65,Occupancy!$B$68:$B$79,1)*12/$C68))</f>
        <v>6461.5185185185182</v>
      </c>
      <c r="AA68" s="135" t="str">
        <f t="shared" si="1"/>
        <v>-</v>
      </c>
      <c r="AB68" s="132" t="str">
        <f t="shared" si="2"/>
        <v>-</v>
      </c>
      <c r="AC68" s="132">
        <f t="shared" si="3"/>
        <v>528097</v>
      </c>
      <c r="AD68" s="132">
        <f t="shared" si="4"/>
        <v>1056194</v>
      </c>
      <c r="AE68" s="132" t="str">
        <f t="shared" si="5"/>
        <v>-</v>
      </c>
      <c r="AF68" s="132">
        <f t="shared" si="6"/>
        <v>9779.5740740740748</v>
      </c>
      <c r="AG68" s="136">
        <f>(SUMIFS(PriorQ4BalanceSheet!$J$2:$J$4968,PriorQ4BalanceSheet!$B$2:$B$4968,$A68,PriorQ4BalanceSheet!$I$2:$I$4968,"28150")-SUMIFS(BalanceSheetData!$J$2:$J$415,BalanceSheetData!$B$2:$B$415,$A68,BalanceSheetData!$I$2:$I$415,"28150"))+(SUMIFS(PriorQ4BalanceSheet!$J$2:$J$4968,PriorQ4BalanceSheet!$B$2:$B$4968,$A68,PriorQ4BalanceSheet!$I$2:$I$4968,"28151")-SUMIFS(BalanceSheetData!$J$2:$J$415,BalanceSheetData!$B$2:$B$415,$A68,BalanceSheetData!$I$2:$I$415,"28151"))+(SUMIFS(PriorQ4BalanceSheet!$J$2:$J$4968,PriorQ4BalanceSheet!$B$2:$B$4968,$A68,PriorQ4BalanceSheet!$I$2:$I$4968,"28152")-SUMIFS(BalanceSheetData!$J$2:$J$415,BalanceSheetData!$B$2:$B$415,$A68,BalanceSheetData!$I$2:$I$415,"28152"))+(SUMIFS(PriorQ4BalanceSheet!$J$2:$J$4968,PriorQ4BalanceSheet!$B$2:$B$4968,$A68,PriorQ4BalanceSheet!$I$2:$I$4968,"28153")-SUMIFS(BalanceSheetData!$J$2:$J$415,BalanceSheetData!$B$2:$B$415,$A68,BalanceSheetData!$I$2:$I$415,"28153"))+(SUMIFS(PriorQ4BalanceSheet!$J$2:$J$4968,PriorQ4BalanceSheet!$B$2:$B$4968,$A68,PriorQ4BalanceSheet!$I$2:$I$4968,"28155")-SUMIFS(BalanceSheetData!$J$2:$J$415,BalanceSheetData!$B$2:$B$415,$A68,BalanceSheetData!$I$2:$I$415,"28155"))+(SUMIFS(PriorQ4BalanceSheet!$J$2:$J$4968,PriorQ4BalanceSheet!$B$2:$B$4968,$A68,PriorQ4BalanceSheet!$I$2:$I$4968,"28156")-SUMIFS(BalanceSheetData!$J$2:$J$415,BalanceSheetData!$B$2:$B$415,$A68,BalanceSheetData!$I$2:$I$415,"28156"))+(SUMIFS(PriorQ4BalanceSheet!$J$2:$J$4968,PriorQ4BalanceSheet!$B$2:$B$4968,$A68,PriorQ4BalanceSheet!$I$2:$I$4968,"28157")-SUMIFS(BalanceSheetData!$J$2:$J$415,BalanceSheetData!$B$2:$B$415,$A68,BalanceSheetData!$I$2:$I$415,"28157"))+(SUMIFS(PriorQ4BalanceSheet!$J$2:$J$4968,PriorQ4BalanceSheet!$B$2:$B$4968,$A68,PriorQ4BalanceSheet!$I$2:$I$4968,"28158")-SUMIFS(BalanceSheetData!$J$2:$J$415,BalanceSheetData!$B$2:$B$415,$A68,BalanceSheetData!$I$2:$I$415,"28158"))+(SUMIFS(PriorQ4BalanceSheet!$J$2:$J$4968,PriorQ4BalanceSheet!$B$2:$B$4968,$A68,PriorQ4BalanceSheet!$I$2:$I$4968,"28200")-SUMIFS(BalanceSheetData!$J$2:$J$415,BalanceSheetData!$B$2:$B$415,$A68,BalanceSheetData!$I$2:$I$415,"28200"))+(SUMIFS(PriorQ4BalanceSheet!$J$2:$J$4968,PriorQ4BalanceSheet!$B$2:$B$4968,$A68,PriorQ4BalanceSheet!$I$2:$I$4968,"28201")-SUMIFS(BalanceSheetData!$J$2:$J$415,BalanceSheetData!$B$2:$B$415,$A68,BalanceSheetData!$I$2:$I$415,"28201"))+SUMIFS(IncomeStatementData!$J$2:$J$415,IncomeStatementData!$B$2:$B$415,$A68,IncomeStatementData!$I$2:$I$415,"62020")+SUMIFS(IncomeStatementData!$J$2:$J$415,IncomeStatementData!$B$2:$B$415,$A68,IncomeStatementData!$I$2:$I$415,"62021")+SUMIFS(IncomeStatementData!$J$2:$J$415,IncomeStatementData!$B$2:$B$415,$A68,IncomeStatementData!$I$2:$I$415,"62022")+SUMIFS(IncomeStatementData!$J$2:$J$415,IncomeStatementData!$B$2:$B$415,$A68,IncomeStatementData!$I$2:$I$415,"62400")</f>
        <v>12620622</v>
      </c>
      <c r="AH68" s="134" t="str">
        <f>IF((ISERROR(INDEX(ECRDCRMustPayDebtData!$E$2:$E68,MATCH(A68,ECRDCRMustPayDebtData!$B$2:$B68,0),)))/12*Occupancy!$B$65,"-",INDEX(ECRDCRMustPayDebtData!$E$2:$E68,MATCH(A68,ECRDCRMustPayDebtData!$B$2:$B68,0),)/12*Occupancy!$B$65)</f>
        <v>-</v>
      </c>
      <c r="AI68" s="136">
        <f>IF(ISERROR(INDEX(AnnualMustPayDebtData!$D$2:$D$75,MATCH(A68,AnnualMustPayDebtData!$E$2:$E$75,0),)),"-",INDEX(AnnualMustPayDebtData!$D$2:$D$75,MATCH(A68,AnnualMustPayDebtData!$E$2:$E$75,0),))</f>
        <v>363789</v>
      </c>
      <c r="AJ68" s="134">
        <f>IF(ISERROR(IF(AG68="","",AG68/VLOOKUP(Occupancy!$B$65,Occupancy!$B$68:$B$79,1)*12/$C68)),"-",IF(AG68="","",AG68/VLOOKUP(Occupancy!$B$65,Occupancy!$B$68:$B$79,1)*12/$C68))</f>
        <v>233715.22222222222</v>
      </c>
      <c r="AK68" s="134" t="str">
        <f>IF(ISERROR(IF(AH68="","",AH68/VLOOKUP(Occupancy!$B$65,Occupancy!$B$68:$B$79,1)*12/$C68)),"-",IF(AH68="","",AH68/VLOOKUP(Occupancy!$B$65,Occupancy!$B$68:$B$79,1)*12/$C68))</f>
        <v>-</v>
      </c>
      <c r="AL68" s="133">
        <f>SUMIFS(PriorQ4BalanceSheet!$J$2:$J$4968,PriorQ4BalanceSheet!$B$2:$B$4968,$A68,PriorQ4BalanceSheet!$I$2:$I$4968,"10710")-SUMIFS(BalanceSheetData!$J$2:$J$415,BalanceSheetData!$B$2:$B$415,$A68,BalanceSheetData!$I$2:$I$415,"10710")</f>
        <v>178019</v>
      </c>
      <c r="AM68" s="132">
        <f>IF(ISERROR(AN68/12*Occupancy!$B$65),"-",AN68/12*Occupancy!$B$65)</f>
        <v>19008</v>
      </c>
      <c r="AN68" s="133">
        <f>IF(ISERROR(INDEX(ReserveData!$B$2:$B$2239,MATCH($A68,ReserveData!$A$2:$A$2250,0),0)),"-",INDEX(ReserveData!$B$2:$B2307,MATCH($A68,ReserveData!$A$2:$A$2250,0),0))</f>
        <v>38016</v>
      </c>
      <c r="AO68" s="132" t="str">
        <f t="shared" si="7"/>
        <v>-</v>
      </c>
      <c r="AP68" s="132">
        <f t="shared" si="8"/>
        <v>1648.3240740740741</v>
      </c>
      <c r="AQ68" s="136">
        <f>SUMIFS(IncomeStatementData!$J$2:$J$415,IncomeStatementData!$B$2:$B$415,$A68,IncomeStatementData!$I$2:$I$415,"59001")</f>
        <v>0</v>
      </c>
      <c r="AR68" s="134">
        <f>IF(ISERROR(AS68/12*Occupancy!$B$65),"-",AS68/12*Occupancy!$B$65)</f>
        <v>33097.5</v>
      </c>
      <c r="AS68" s="136">
        <f>SUMIFS(AnnualFinancialData!$L$2:$L$6380,AnnualFinancialData!$B$2:$B$6380,$A68,AnnualFinancialData!$K$2:$K$6380,"59001")</f>
        <v>66195</v>
      </c>
      <c r="AT68" s="134">
        <f>IF(ISERROR(IF(AQ68="","",AQ68/VLOOKUP(Occupancy!$B$65,Occupancy!$B$68:$B$79,1)*12/$C68)),"-",IF(AQ68="","",AQ68/VLOOKUP(Occupancy!$B$65,Occupancy!$B$68:$B$79,1)*12/$C68))</f>
        <v>0</v>
      </c>
      <c r="AU68" s="134">
        <f>IF(ISERROR(IF(AR68="","",AR68/VLOOKUP(Occupancy!$B$65,Occupancy!$B$68:$B$79,1)*12/$C68)),"-",IF(AR68="","",AR68/VLOOKUP(Occupancy!$B$65,Occupancy!$B$68:$B$79,1)*12/$C68))</f>
        <v>612.91666666666663</v>
      </c>
      <c r="AV68" s="133">
        <f>SUMIFS(IncomeStatementData!$J$2:$J$415,IncomeStatementData!$B$2:$B$415,$A68,IncomeStatementData!$I$2:$I$415,"66310")+SUMIFS(IncomeStatementData!$J$2:$J$415,IncomeStatementData!$B$2:$B$415,$A68,IncomeStatementData!$I$2:$I$415,"66202")</f>
        <v>0</v>
      </c>
      <c r="AW68" s="132">
        <f>IF(ISERROR(AX68/12*Occupancy!$B$65),"-",AX68/12*Occupancy!$B$65)</f>
        <v>0</v>
      </c>
      <c r="AX68" s="133">
        <f>SUMIFS(AnnualFinancialData!$L$2:$L$6380,AnnualFinancialData!$B$2:$B$6380,$A68,AnnualFinancialData!$K$2:$K$6380,"66310")+SUMIFS(AnnualFinancialData!$L$2:$L$6380,AnnualFinancialData!$B$2:$B$6380,$A68,AnnualFinancialData!$K$2:$K$6380,"66202")</f>
        <v>0</v>
      </c>
      <c r="AY68" s="132">
        <f>IF(ISERROR(IF(AV68="","",AV68/VLOOKUP(Occupancy!$B$65,Occupancy!$B$68:$B$79,1)*12/$C68)),"-",IF(AV68="","",AV68/VLOOKUP(Occupancy!$B$65,Occupancy!$B$68:$B$79,1)*12/$C68))</f>
        <v>0</v>
      </c>
      <c r="AZ68" s="132">
        <f>IF(ISERROR(IF(AW68="","",AW68/VLOOKUP(Occupancy!$B$65,Occupancy!$B$68:$B$79,1)*12/$C68)),"-",IF(AW68="","",AW68/VLOOKUP(Occupancy!$B$65,Occupancy!$B$68:$B$79,1)*12/$C68))</f>
        <v>0</v>
      </c>
      <c r="BA68" s="137" t="str">
        <f t="shared" si="9"/>
        <v>-</v>
      </c>
      <c r="BB68" s="137" t="str">
        <f t="shared" si="10"/>
        <v>-</v>
      </c>
      <c r="BC68" s="137">
        <f t="shared" si="11"/>
        <v>588194</v>
      </c>
      <c r="BD68" s="137" t="str">
        <f t="shared" si="12"/>
        <v>-</v>
      </c>
      <c r="BE68" s="138" t="str">
        <f>IF(ISERROR(IF(BB68="","",BB68/VLOOKUP(Occupancy!$B$65,Occupancy!$B$68:$B$79,1)*12/$C68)),"-",IF(BB68="","",BB68/VLOOKUP(Occupancy!$B$65,Occupancy!$B$68:$B$79,1)*12/$C68))</f>
        <v>-</v>
      </c>
    </row>
    <row r="69" spans="1:57" s="95" customFormat="1" ht="12.75" x14ac:dyDescent="0.2">
      <c r="A69" s="219" t="s">
        <v>413</v>
      </c>
      <c r="B69" s="142" t="str">
        <f>IF(ISERROR(INDEX(ProjectTypeData!$F$2:$F$165,MATCH(Operating!$A69,ProjectTypeData!$B$2:$B$165,0),MATCH(Operating!B$9,ProjectTypeData!$F$1))),"-",INDEX(ProjectTypeData!$F$2:$F$165,MATCH(Operating!$A69,ProjectTypeData!$B$2:$B$165,0),MATCH(Operating!B$9,ProjectTypeData!$F$1)))</f>
        <v>Shelter</v>
      </c>
      <c r="C69" s="126">
        <f>IF(ISERROR(INDEX(ProjectTypeData!$E$2:$E$165,MATCH(Operating!$A69,ProjectTypeData!$B$2:$B$165,0),MATCH(Operating!C$9,ProjectTypeData!$E$1))),"-",INDEX(ProjectTypeData!$E$2:$E$165,MATCH(Operating!$A69,ProjectTypeData!$B$2:$B$165,0),MATCH(Operating!C$9,ProjectTypeData!$E$1)))</f>
        <v>100</v>
      </c>
      <c r="D69" s="127" t="str">
        <f>IF(ISERROR(INDEX(ProjectTypeData!$D$2:$D$165,MATCH(Operating!$A69,ProjectTypeData!$B$2:$B$165,0),MATCH(Operating!D$9,ProjectTypeData!$D$1))),"-",INDEX(ProjectTypeData!$D$2:$D$165,MATCH(Operating!$A69,ProjectTypeData!$B$2:$B$165,0),MATCH(Operating!D$9,ProjectTypeData!$D$1)))</f>
        <v>Operations/Asset Management</v>
      </c>
      <c r="E69" s="115"/>
      <c r="F69" s="128">
        <f>SUMIFS(BalanceSheetData!$J$2:$J$415,BalanceSheetData!$B$2:$B$415,$A69,BalanceSheetData!$I$2:$I$415,"10000")</f>
        <v>0</v>
      </c>
      <c r="G69" s="128">
        <f>SUMIFS(BalanceSheetData!$J$2:$J$415,BalanceSheetData!$B$2:$B$415,$A69,BalanceSheetData!$I$2:$I$415,"10710")</f>
        <v>0</v>
      </c>
      <c r="H69" s="128">
        <f>SUMIFS(BalanceSheetData!$J$2:$J$415,BalanceSheetData!$B$2:$B$415,$A69,BalanceSheetData!$I$2:$I$415,"10700")</f>
        <v>0</v>
      </c>
      <c r="I69" s="129">
        <f>SUMIFS(BalanceSheetData!$J$2:$J$415,BalanceSheetData!$B$2:$B$415,$A69,BalanceSheetData!$I$2:$I$415,"10715")+SUMIFS(BalanceSheetData!$J$2:$J$415,BalanceSheetData!$B$2:$B$415,$A69,BalanceSheetData!$I$2:$I$415,"10720")+SUMIFS(BalanceSheetData!$J$2:$J$415,BalanceSheetData!$B$2:$B$415,$A69,BalanceSheetData!$I$2:$I$415,"19300")</f>
        <v>0</v>
      </c>
      <c r="J69" s="130">
        <f t="shared" si="0"/>
        <v>0</v>
      </c>
      <c r="K69" s="216">
        <f>IF(ISERROR(INDEX(Occupancy!$B$57:$FL$57,1,MATCH(A69,Occupancy!$B$4:$FL$4,0))),"-",INDEX(Occupancy!$B$57:$FL$57,1,MATCH(A69,Occupancy!$B$4:$FL$4,0)))</f>
        <v>0.80076923076923079</v>
      </c>
      <c r="L69" s="216">
        <f>IF(ISERROR(INDEX(Occupancy!$B$17:$FL$17,1,MATCH(A69,Occupancy!$B$4:$FL$4,0))),"-",INDEX(Occupancy!$B$17:$FL$17,1,MATCH(A69,Occupancy!$B$4:$FL$4,0)))</f>
        <v>0.60539999999999994</v>
      </c>
      <c r="M69" s="113"/>
      <c r="N69" s="113"/>
      <c r="O69" s="113"/>
      <c r="P69" s="119"/>
      <c r="Q69" s="131">
        <f>SUMIFS(IncomeStatementData!$J$2:$J$415,IncomeStatementData!$B$2:$B$415,$A69,IncomeStatementData!$I$2:$I$415,"45001")+SUMIFS(IncomeStatementData!$J$2:$J$415,IncomeStatementData!$B$2:$B$415,$A69,IncomeStatementData!$I$2:$I$415,"45100")+SUMIFS(IncomeStatementData!$J$2:$J$415,IncomeStatementData!$B$2:$B$415,$A69,IncomeStatementData!$I$2:$I$415,"49000")+SUMIFS(IncomeStatementData!$J$2:$J$415,IncomeStatementData!$B$2:$B$415,$A69,IncomeStatementData!$I$2:$I$415,"45200")+SUMIFS(IncomeStatementData!$J$2:$J$415,IncomeStatementData!$B$2:$B$415,$A69,IncomeStatementData!$I$2:$I$415,"45400")+SUMIFS(IncomeStatementData!$J$2:$J$415,IncomeStatementData!$B$2:$B$415,$A69,IncomeStatementData!$I$2:$I$415,"45500")+SUMIFS(IncomeStatementData!$J$2:$J$415,IncomeStatementData!$B$2:$B$415,$A69,IncomeStatementData!$I$2:$I$415,"44100")+SUMIFS(IncomeStatementData!$J$2:$J$415,IncomeStatementData!$B$2:$B$415,$A69,IncomeStatementData!$I$2:$I$415,"42200")</f>
        <v>0</v>
      </c>
      <c r="R69" s="132">
        <f>IF(ISERROR(S69/12*Occupancy!$B$65),"-",S69/12*Occupancy!$B$65)</f>
        <v>479785</v>
      </c>
      <c r="S69" s="133">
        <f>SUMIFS(AnnualFinancialData!$L$2:$L$6380,AnnualFinancialData!$B$2:$B$6380,$A69,AnnualFinancialData!$K$2:$K$6380,"45001")+SUMIFS(AnnualFinancialData!$L$2:$L$6380,AnnualFinancialData!$B$2:$B$6380,$A69,AnnualFinancialData!$K$2:$K$6380,"45100")+SUMIFS(AnnualFinancialData!$L$2:$L$6380,AnnualFinancialData!$B$2:$B$6380,$A69,AnnualFinancialData!$K$2:$K$6380,"49000")+SUMIFS(AnnualFinancialData!$L$2:$L$6380,AnnualFinancialData!$B$2:$B$6380,$A69,AnnualFinancialData!$K$2:$K$6380,"45200")+SUMIFS(AnnualFinancialData!$L$2:$L$6380,AnnualFinancialData!$B$2:$B$6380,$A69,AnnualFinancialData!$K$2:$K$6380,"45400")+SUMIFS(AnnualFinancialData!$L$2:$L$6380,AnnualFinancialData!$B$2:$B$6380,$A69,AnnualFinancialData!$K$2:$K$6380,"45500")+SUMIFS(AnnualFinancialData!$L$2:$L$6380,AnnualFinancialData!$B$2:$B$6380,$A69,AnnualFinancialData!$K$2:$K$6380,"44100")+SUMIFS(AnnualFinancialData!$L$2:$L$6380,AnnualFinancialData!$B$2:$B$6380,$A69,AnnualFinancialData!$K$2:$K$6380,"42200")</f>
        <v>959570</v>
      </c>
      <c r="T69" s="132">
        <f>IF(ISERROR(IF(Q69="","",Q69/VLOOKUP(Occupancy!$B$65,Occupancy!$B$68:$B$79,1)*12/$C69)),"-",IF(Q69="","",Q69/VLOOKUP(Occupancy!$B$65,Occupancy!$B$68:$B$79,1)*12/$C69))</f>
        <v>0</v>
      </c>
      <c r="U69" s="132">
        <f>IF(ISERROR(IF(R69="","",R69/VLOOKUP(Occupancy!$B$65,Occupancy!$B$68:$B$79,1)*12/$C69)),"-",IF(R69="","",R69/VLOOKUP(Occupancy!$B$65,Occupancy!$B$68:$B$79,1)*12/$C69))</f>
        <v>9595.7000000000007</v>
      </c>
      <c r="V69" s="134" t="str">
        <f>IF(ISERROR(INDEX(IncomeStatementData!$P$2:$P$415,MATCH(A69,IncomeStatementData!$B$2:$B$415,0),)),"-",INDEX(IncomeStatementData!$P$2:$P$415,MATCH(A69,IncomeStatementData!$B$2:$B$415,0),))</f>
        <v>-</v>
      </c>
      <c r="W69" s="134">
        <f>IF(ISERROR(X69/12*Occupancy!$B$65),"-",X69/12*Occupancy!$B$65)</f>
        <v>251694</v>
      </c>
      <c r="X69" s="134">
        <f>IF(ISERROR(INDEX(AnnualFinancialData!$R$2:$R$6380,MATCH(A69,AnnualFinancialData!$B$2:$B$6380,0),)),"-",INDEX(AnnualFinancialData!$R$2:$R$6380,MATCH(A69,AnnualFinancialData!$B$2:$B$6380,0),))</f>
        <v>503388</v>
      </c>
      <c r="Y69" s="134" t="str">
        <f>IF(ISERROR(IF(V69="","",V69/VLOOKUP(Occupancy!$B$65,Occupancy!$B$68:$B$79,1)*12/$C69)),"-",IF(V69="","",V69/VLOOKUP(Occupancy!$B$65,Occupancy!$B$68:$B$79,1)*12/$C69))</f>
        <v>-</v>
      </c>
      <c r="Z69" s="134">
        <f>IF(ISERROR(IF(W69="","",W69/VLOOKUP(Occupancy!$B$65,Occupancy!$B$68:$B$79,1)*12/$C69)),"-",IF(W69="","",W69/VLOOKUP(Occupancy!$B$65,Occupancy!$B$68:$B$79,1)*12/$C69))</f>
        <v>5033.88</v>
      </c>
      <c r="AA69" s="135" t="str">
        <f t="shared" si="1"/>
        <v>-</v>
      </c>
      <c r="AB69" s="132" t="str">
        <f t="shared" si="2"/>
        <v>-</v>
      </c>
      <c r="AC69" s="132">
        <f t="shared" si="3"/>
        <v>228091</v>
      </c>
      <c r="AD69" s="132">
        <f t="shared" si="4"/>
        <v>456182</v>
      </c>
      <c r="AE69" s="132" t="str">
        <f t="shared" si="5"/>
        <v>-</v>
      </c>
      <c r="AF69" s="132">
        <f t="shared" si="6"/>
        <v>4561.8200000000006</v>
      </c>
      <c r="AG69" s="136">
        <f>(SUMIFS(PriorQ4BalanceSheet!$J$2:$J$4968,PriorQ4BalanceSheet!$B$2:$B$4968,$A69,PriorQ4BalanceSheet!$I$2:$I$4968,"28150")-SUMIFS(BalanceSheetData!$J$2:$J$415,BalanceSheetData!$B$2:$B$415,$A69,BalanceSheetData!$I$2:$I$415,"28150"))+(SUMIFS(PriorQ4BalanceSheet!$J$2:$J$4968,PriorQ4BalanceSheet!$B$2:$B$4968,$A69,PriorQ4BalanceSheet!$I$2:$I$4968,"28151")-SUMIFS(BalanceSheetData!$J$2:$J$415,BalanceSheetData!$B$2:$B$415,$A69,BalanceSheetData!$I$2:$I$415,"28151"))+(SUMIFS(PriorQ4BalanceSheet!$J$2:$J$4968,PriorQ4BalanceSheet!$B$2:$B$4968,$A69,PriorQ4BalanceSheet!$I$2:$I$4968,"28152")-SUMIFS(BalanceSheetData!$J$2:$J$415,BalanceSheetData!$B$2:$B$415,$A69,BalanceSheetData!$I$2:$I$415,"28152"))+(SUMIFS(PriorQ4BalanceSheet!$J$2:$J$4968,PriorQ4BalanceSheet!$B$2:$B$4968,$A69,PriorQ4BalanceSheet!$I$2:$I$4968,"28153")-SUMIFS(BalanceSheetData!$J$2:$J$415,BalanceSheetData!$B$2:$B$415,$A69,BalanceSheetData!$I$2:$I$415,"28153"))+(SUMIFS(PriorQ4BalanceSheet!$J$2:$J$4968,PriorQ4BalanceSheet!$B$2:$B$4968,$A69,PriorQ4BalanceSheet!$I$2:$I$4968,"28155")-SUMIFS(BalanceSheetData!$J$2:$J$415,BalanceSheetData!$B$2:$B$415,$A69,BalanceSheetData!$I$2:$I$415,"28155"))+(SUMIFS(PriorQ4BalanceSheet!$J$2:$J$4968,PriorQ4BalanceSheet!$B$2:$B$4968,$A69,PriorQ4BalanceSheet!$I$2:$I$4968,"28156")-SUMIFS(BalanceSheetData!$J$2:$J$415,BalanceSheetData!$B$2:$B$415,$A69,BalanceSheetData!$I$2:$I$415,"28156"))+(SUMIFS(PriorQ4BalanceSheet!$J$2:$J$4968,PriorQ4BalanceSheet!$B$2:$B$4968,$A69,PriorQ4BalanceSheet!$I$2:$I$4968,"28157")-SUMIFS(BalanceSheetData!$J$2:$J$415,BalanceSheetData!$B$2:$B$415,$A69,BalanceSheetData!$I$2:$I$415,"28157"))+(SUMIFS(PriorQ4BalanceSheet!$J$2:$J$4968,PriorQ4BalanceSheet!$B$2:$B$4968,$A69,PriorQ4BalanceSheet!$I$2:$I$4968,"28158")-SUMIFS(BalanceSheetData!$J$2:$J$415,BalanceSheetData!$B$2:$B$415,$A69,BalanceSheetData!$I$2:$I$415,"28158"))+(SUMIFS(PriorQ4BalanceSheet!$J$2:$J$4968,PriorQ4BalanceSheet!$B$2:$B$4968,$A69,PriorQ4BalanceSheet!$I$2:$I$4968,"28200")-SUMIFS(BalanceSheetData!$J$2:$J$415,BalanceSheetData!$B$2:$B$415,$A69,BalanceSheetData!$I$2:$I$415,"28200"))+(SUMIFS(PriorQ4BalanceSheet!$J$2:$J$4968,PriorQ4BalanceSheet!$B$2:$B$4968,$A69,PriorQ4BalanceSheet!$I$2:$I$4968,"28201")-SUMIFS(BalanceSheetData!$J$2:$J$415,BalanceSheetData!$B$2:$B$415,$A69,BalanceSheetData!$I$2:$I$415,"28201"))+SUMIFS(IncomeStatementData!$J$2:$J$415,IncomeStatementData!$B$2:$B$415,$A69,IncomeStatementData!$I$2:$I$415,"62020")+SUMIFS(IncomeStatementData!$J$2:$J$415,IncomeStatementData!$B$2:$B$415,$A69,IncomeStatementData!$I$2:$I$415,"62021")+SUMIFS(IncomeStatementData!$J$2:$J$415,IncomeStatementData!$B$2:$B$415,$A69,IncomeStatementData!$I$2:$I$415,"62022")+SUMIFS(IncomeStatementData!$J$2:$J$415,IncomeStatementData!$B$2:$B$415,$A69,IncomeStatementData!$I$2:$I$415,"62400")</f>
        <v>3583325</v>
      </c>
      <c r="AH69" s="134" t="str">
        <f>IF((ISERROR(INDEX(ECRDCRMustPayDebtData!$E$2:$E69,MATCH(A69,ECRDCRMustPayDebtData!$B$2:$B69,0),)))/12*Occupancy!$B$65,"-",INDEX(ECRDCRMustPayDebtData!$E$2:$E69,MATCH(A69,ECRDCRMustPayDebtData!$B$2:$B69,0),)/12*Occupancy!$B$65)</f>
        <v>-</v>
      </c>
      <c r="AI69" s="136">
        <f>IF(ISERROR(INDEX(AnnualMustPayDebtData!$D$2:$D$75,MATCH(A69,AnnualMustPayDebtData!$E$2:$E$75,0),)),"-",INDEX(AnnualMustPayDebtData!$D$2:$D$75,MATCH(A69,AnnualMustPayDebtData!$E$2:$E$75,0),))</f>
        <v>256807</v>
      </c>
      <c r="AJ69" s="134">
        <f>IF(ISERROR(IF(AG69="","",AG69/VLOOKUP(Occupancy!$B$65,Occupancy!$B$68:$B$79,1)*12/$C69)),"-",IF(AG69="","",AG69/VLOOKUP(Occupancy!$B$65,Occupancy!$B$68:$B$79,1)*12/$C69))</f>
        <v>71666.5</v>
      </c>
      <c r="AK69" s="134" t="str">
        <f>IF(ISERROR(IF(AH69="","",AH69/VLOOKUP(Occupancy!$B$65,Occupancy!$B$68:$B$79,1)*12/$C69)),"-",IF(AH69="","",AH69/VLOOKUP(Occupancy!$B$65,Occupancy!$B$68:$B$79,1)*12/$C69))</f>
        <v>-</v>
      </c>
      <c r="AL69" s="133">
        <f>SUMIFS(PriorQ4BalanceSheet!$J$2:$J$4968,PriorQ4BalanceSheet!$B$2:$B$4968,$A69,PriorQ4BalanceSheet!$I$2:$I$4968,"10710")-SUMIFS(BalanceSheetData!$J$2:$J$415,BalanceSheetData!$B$2:$B$415,$A69,BalanceSheetData!$I$2:$I$415,"10710")</f>
        <v>198673</v>
      </c>
      <c r="AM69" s="132">
        <f>IF(ISERROR(AN69/12*Occupancy!$B$65),"-",AN69/12*Occupancy!$B$65)</f>
        <v>12500</v>
      </c>
      <c r="AN69" s="133">
        <f>IF(ISERROR(INDEX(ReserveData!$B$2:$B$2239,MATCH($A69,ReserveData!$A$2:$A$2250,0),0)),"-",INDEX(ReserveData!$B$2:$B2308,MATCH($A69,ReserveData!$A$2:$A$2250,0),0))</f>
        <v>25000</v>
      </c>
      <c r="AO69" s="132" t="str">
        <f t="shared" si="7"/>
        <v>-</v>
      </c>
      <c r="AP69" s="132">
        <f t="shared" si="8"/>
        <v>1986.73</v>
      </c>
      <c r="AQ69" s="136">
        <f>SUMIFS(IncomeStatementData!$J$2:$J$415,IncomeStatementData!$B$2:$B$415,$A69,IncomeStatementData!$I$2:$I$415,"59001")</f>
        <v>0</v>
      </c>
      <c r="AR69" s="134">
        <f>IF(ISERROR(AS69/12*Occupancy!$B$65),"-",AS69/12*Occupancy!$B$65)</f>
        <v>25257.5</v>
      </c>
      <c r="AS69" s="136">
        <f>SUMIFS(AnnualFinancialData!$L$2:$L$6380,AnnualFinancialData!$B$2:$B$6380,$A69,AnnualFinancialData!$K$2:$K$6380,"59001")</f>
        <v>50515</v>
      </c>
      <c r="AT69" s="134">
        <f>IF(ISERROR(IF(AQ69="","",AQ69/VLOOKUP(Occupancy!$B$65,Occupancy!$B$68:$B$79,1)*12/$C69)),"-",IF(AQ69="","",AQ69/VLOOKUP(Occupancy!$B$65,Occupancy!$B$68:$B$79,1)*12/$C69))</f>
        <v>0</v>
      </c>
      <c r="AU69" s="134">
        <f>IF(ISERROR(IF(AR69="","",AR69/VLOOKUP(Occupancy!$B$65,Occupancy!$B$68:$B$79,1)*12/$C69)),"-",IF(AR69="","",AR69/VLOOKUP(Occupancy!$B$65,Occupancy!$B$68:$B$79,1)*12/$C69))</f>
        <v>505.15</v>
      </c>
      <c r="AV69" s="133">
        <f>SUMIFS(IncomeStatementData!$J$2:$J$415,IncomeStatementData!$B$2:$B$415,$A69,IncomeStatementData!$I$2:$I$415,"66310")+SUMIFS(IncomeStatementData!$J$2:$J$415,IncomeStatementData!$B$2:$B$415,$A69,IncomeStatementData!$I$2:$I$415,"66202")</f>
        <v>0</v>
      </c>
      <c r="AW69" s="132">
        <f>IF(ISERROR(AX69/12*Occupancy!$B$65),"-",AX69/12*Occupancy!$B$65)</f>
        <v>1782.5</v>
      </c>
      <c r="AX69" s="133">
        <f>SUMIFS(AnnualFinancialData!$L$2:$L$6380,AnnualFinancialData!$B$2:$B$6380,$A69,AnnualFinancialData!$K$2:$K$6380,"66310")+SUMIFS(AnnualFinancialData!$L$2:$L$6380,AnnualFinancialData!$B$2:$B$6380,$A69,AnnualFinancialData!$K$2:$K$6380,"66202")</f>
        <v>3565</v>
      </c>
      <c r="AY69" s="132">
        <f>IF(ISERROR(IF(AV69="","",AV69/VLOOKUP(Occupancy!$B$65,Occupancy!$B$68:$B$79,1)*12/$C69)),"-",IF(AV69="","",AV69/VLOOKUP(Occupancy!$B$65,Occupancy!$B$68:$B$79,1)*12/$C69))</f>
        <v>0</v>
      </c>
      <c r="AZ69" s="132">
        <f>IF(ISERROR(IF(AW69="","",AW69/VLOOKUP(Occupancy!$B$65,Occupancy!$B$68:$B$79,1)*12/$C69)),"-",IF(AW69="","",AW69/VLOOKUP(Occupancy!$B$65,Occupancy!$B$68:$B$79,1)*12/$C69))</f>
        <v>35.65</v>
      </c>
      <c r="BA69" s="137" t="str">
        <f t="shared" si="9"/>
        <v>-</v>
      </c>
      <c r="BB69" s="137" t="str">
        <f t="shared" si="10"/>
        <v>-</v>
      </c>
      <c r="BC69" s="137">
        <f t="shared" si="11"/>
        <v>120295</v>
      </c>
      <c r="BD69" s="137" t="str">
        <f t="shared" si="12"/>
        <v>-</v>
      </c>
      <c r="BE69" s="138" t="str">
        <f>IF(ISERROR(IF(BB69="","",BB69/VLOOKUP(Occupancy!$B$65,Occupancy!$B$68:$B$79,1)*12/$C69)),"-",IF(BB69="","",BB69/VLOOKUP(Occupancy!$B$65,Occupancy!$B$68:$B$79,1)*12/$C69))</f>
        <v>-</v>
      </c>
    </row>
    <row r="70" spans="1:57" s="95" customFormat="1" ht="12.75" x14ac:dyDescent="0.2">
      <c r="A70" s="219" t="s">
        <v>415</v>
      </c>
      <c r="B70" s="142" t="str">
        <f>IF(ISERROR(INDEX(ProjectTypeData!$F$2:$F$165,MATCH(Operating!$A70,ProjectTypeData!$B$2:$B$165,0),MATCH(Operating!B$9,ProjectTypeData!$F$1))),"-",INDEX(ProjectTypeData!$F$2:$F$165,MATCH(Operating!$A70,ProjectTypeData!$B$2:$B$165,0),MATCH(Operating!B$9,ProjectTypeData!$F$1)))</f>
        <v>Shelter</v>
      </c>
      <c r="C70" s="126">
        <f>IF(ISERROR(INDEX(ProjectTypeData!$E$2:$E$165,MATCH(Operating!$A70,ProjectTypeData!$B$2:$B$165,0),MATCH(Operating!C$9,ProjectTypeData!$E$1))),"-",INDEX(ProjectTypeData!$E$2:$E$165,MATCH(Operating!$A70,ProjectTypeData!$B$2:$B$165,0),MATCH(Operating!C$9,ProjectTypeData!$E$1)))</f>
        <v>104</v>
      </c>
      <c r="D70" s="127" t="str">
        <f>IF(ISERROR(INDEX(ProjectTypeData!$D$2:$D$165,MATCH(Operating!$A70,ProjectTypeData!$B$2:$B$165,0),MATCH(Operating!D$9,ProjectTypeData!$D$1))),"-",INDEX(ProjectTypeData!$D$2:$D$165,MATCH(Operating!$A70,ProjectTypeData!$B$2:$B$165,0),MATCH(Operating!D$9,ProjectTypeData!$D$1)))</f>
        <v>Operations/Asset Management</v>
      </c>
      <c r="E70" s="115"/>
      <c r="F70" s="128">
        <f>SUMIFS(BalanceSheetData!$J$2:$J$415,BalanceSheetData!$B$2:$B$415,$A70,BalanceSheetData!$I$2:$I$415,"10000")</f>
        <v>0</v>
      </c>
      <c r="G70" s="128">
        <f>SUMIFS(BalanceSheetData!$J$2:$J$415,BalanceSheetData!$B$2:$B$415,$A70,BalanceSheetData!$I$2:$I$415,"10710")</f>
        <v>0</v>
      </c>
      <c r="H70" s="128">
        <f>SUMIFS(BalanceSheetData!$J$2:$J$415,BalanceSheetData!$B$2:$B$415,$A70,BalanceSheetData!$I$2:$I$415,"10700")</f>
        <v>0</v>
      </c>
      <c r="I70" s="129">
        <f>SUMIFS(BalanceSheetData!$J$2:$J$415,BalanceSheetData!$B$2:$B$415,$A70,BalanceSheetData!$I$2:$I$415,"10715")+SUMIFS(BalanceSheetData!$J$2:$J$415,BalanceSheetData!$B$2:$B$415,$A70,BalanceSheetData!$I$2:$I$415,"10720")+SUMIFS(BalanceSheetData!$J$2:$J$415,BalanceSheetData!$B$2:$B$415,$A70,BalanceSheetData!$I$2:$I$415,"19300")</f>
        <v>0</v>
      </c>
      <c r="J70" s="130">
        <f t="shared" si="0"/>
        <v>0</v>
      </c>
      <c r="K70" s="216">
        <f>IF(ISERROR(INDEX(Occupancy!$B$57:$FL$57,1,MATCH(A70,Occupancy!$B$4:$FL$4,0))),"-",INDEX(Occupancy!$B$57:$FL$57,1,MATCH(A70,Occupancy!$B$4:$FL$4,0)))</f>
        <v>0.77791538461538456</v>
      </c>
      <c r="L70" s="216">
        <f>IF(ISERROR(INDEX(Occupancy!$B$17:$FL$17,1,MATCH(A70,Occupancy!$B$4:$FL$4,0))),"-",INDEX(Occupancy!$B$17:$FL$17,1,MATCH(A70,Occupancy!$B$4:$FL$4,0)))</f>
        <v>0.58810000000000007</v>
      </c>
      <c r="M70" s="113"/>
      <c r="N70" s="113"/>
      <c r="O70" s="113"/>
      <c r="P70" s="119"/>
      <c r="Q70" s="131">
        <f>SUMIFS(IncomeStatementData!$J$2:$J$415,IncomeStatementData!$B$2:$B$415,$A70,IncomeStatementData!$I$2:$I$415,"45001")+SUMIFS(IncomeStatementData!$J$2:$J$415,IncomeStatementData!$B$2:$B$415,$A70,IncomeStatementData!$I$2:$I$415,"45100")+SUMIFS(IncomeStatementData!$J$2:$J$415,IncomeStatementData!$B$2:$B$415,$A70,IncomeStatementData!$I$2:$I$415,"49000")+SUMIFS(IncomeStatementData!$J$2:$J$415,IncomeStatementData!$B$2:$B$415,$A70,IncomeStatementData!$I$2:$I$415,"45200")+SUMIFS(IncomeStatementData!$J$2:$J$415,IncomeStatementData!$B$2:$B$415,$A70,IncomeStatementData!$I$2:$I$415,"45400")+SUMIFS(IncomeStatementData!$J$2:$J$415,IncomeStatementData!$B$2:$B$415,$A70,IncomeStatementData!$I$2:$I$415,"45500")+SUMIFS(IncomeStatementData!$J$2:$J$415,IncomeStatementData!$B$2:$B$415,$A70,IncomeStatementData!$I$2:$I$415,"44100")+SUMIFS(IncomeStatementData!$J$2:$J$415,IncomeStatementData!$B$2:$B$415,$A70,IncomeStatementData!$I$2:$I$415,"42200")</f>
        <v>0</v>
      </c>
      <c r="R70" s="132">
        <f>IF(ISERROR(S70/12*Occupancy!$B$65),"-",S70/12*Occupancy!$B$65)</f>
        <v>587095</v>
      </c>
      <c r="S70" s="133">
        <f>SUMIFS(AnnualFinancialData!$L$2:$L$6380,AnnualFinancialData!$B$2:$B$6380,$A70,AnnualFinancialData!$K$2:$K$6380,"45001")+SUMIFS(AnnualFinancialData!$L$2:$L$6380,AnnualFinancialData!$B$2:$B$6380,$A70,AnnualFinancialData!$K$2:$K$6380,"45100")+SUMIFS(AnnualFinancialData!$L$2:$L$6380,AnnualFinancialData!$B$2:$B$6380,$A70,AnnualFinancialData!$K$2:$K$6380,"49000")+SUMIFS(AnnualFinancialData!$L$2:$L$6380,AnnualFinancialData!$B$2:$B$6380,$A70,AnnualFinancialData!$K$2:$K$6380,"45200")+SUMIFS(AnnualFinancialData!$L$2:$L$6380,AnnualFinancialData!$B$2:$B$6380,$A70,AnnualFinancialData!$K$2:$K$6380,"45400")+SUMIFS(AnnualFinancialData!$L$2:$L$6380,AnnualFinancialData!$B$2:$B$6380,$A70,AnnualFinancialData!$K$2:$K$6380,"45500")+SUMIFS(AnnualFinancialData!$L$2:$L$6380,AnnualFinancialData!$B$2:$B$6380,$A70,AnnualFinancialData!$K$2:$K$6380,"44100")+SUMIFS(AnnualFinancialData!$L$2:$L$6380,AnnualFinancialData!$B$2:$B$6380,$A70,AnnualFinancialData!$K$2:$K$6380,"42200")</f>
        <v>1174190</v>
      </c>
      <c r="T70" s="132">
        <f>IF(ISERROR(IF(Q70="","",Q70/VLOOKUP(Occupancy!$B$65,Occupancy!$B$68:$B$79,1)*12/$C70)),"-",IF(Q70="","",Q70/VLOOKUP(Occupancy!$B$65,Occupancy!$B$68:$B$79,1)*12/$C70))</f>
        <v>0</v>
      </c>
      <c r="U70" s="132">
        <f>IF(ISERROR(IF(R70="","",R70/VLOOKUP(Occupancy!$B$65,Occupancy!$B$68:$B$79,1)*12/$C70)),"-",IF(R70="","",R70/VLOOKUP(Occupancy!$B$65,Occupancy!$B$68:$B$79,1)*12/$C70))</f>
        <v>11290.288461538461</v>
      </c>
      <c r="V70" s="134" t="str">
        <f>IF(ISERROR(INDEX(IncomeStatementData!$P$2:$P$415,MATCH(A70,IncomeStatementData!$B$2:$B$415,0),)),"-",INDEX(IncomeStatementData!$P$2:$P$415,MATCH(A70,IncomeStatementData!$B$2:$B$415,0),))</f>
        <v>-</v>
      </c>
      <c r="W70" s="134">
        <f>IF(ISERROR(X70/12*Occupancy!$B$65),"-",X70/12*Occupancy!$B$65)</f>
        <v>292994</v>
      </c>
      <c r="X70" s="134">
        <f>IF(ISERROR(INDEX(AnnualFinancialData!$R$2:$R$6380,MATCH(A70,AnnualFinancialData!$B$2:$B$6380,0),)),"-",INDEX(AnnualFinancialData!$R$2:$R$6380,MATCH(A70,AnnualFinancialData!$B$2:$B$6380,0),))</f>
        <v>585988</v>
      </c>
      <c r="Y70" s="134" t="str">
        <f>IF(ISERROR(IF(V70="","",V70/VLOOKUP(Occupancy!$B$65,Occupancy!$B$68:$B$79,1)*12/$C70)),"-",IF(V70="","",V70/VLOOKUP(Occupancy!$B$65,Occupancy!$B$68:$B$79,1)*12/$C70))</f>
        <v>-</v>
      </c>
      <c r="Z70" s="134">
        <f>IF(ISERROR(IF(W70="","",W70/VLOOKUP(Occupancy!$B$65,Occupancy!$B$68:$B$79,1)*12/$C70)),"-",IF(W70="","",W70/VLOOKUP(Occupancy!$B$65,Occupancy!$B$68:$B$79,1)*12/$C70))</f>
        <v>5634.5</v>
      </c>
      <c r="AA70" s="135" t="str">
        <f t="shared" si="1"/>
        <v>-</v>
      </c>
      <c r="AB70" s="132" t="str">
        <f t="shared" si="2"/>
        <v>-</v>
      </c>
      <c r="AC70" s="132">
        <f t="shared" si="3"/>
        <v>294101</v>
      </c>
      <c r="AD70" s="132">
        <f t="shared" si="4"/>
        <v>588202</v>
      </c>
      <c r="AE70" s="132" t="str">
        <f t="shared" si="5"/>
        <v>-</v>
      </c>
      <c r="AF70" s="132">
        <f t="shared" si="6"/>
        <v>5655.788461538461</v>
      </c>
      <c r="AG70" s="136">
        <f>(SUMIFS(PriorQ4BalanceSheet!$J$2:$J$4968,PriorQ4BalanceSheet!$B$2:$B$4968,$A70,PriorQ4BalanceSheet!$I$2:$I$4968,"28150")-SUMIFS(BalanceSheetData!$J$2:$J$415,BalanceSheetData!$B$2:$B$415,$A70,BalanceSheetData!$I$2:$I$415,"28150"))+(SUMIFS(PriorQ4BalanceSheet!$J$2:$J$4968,PriorQ4BalanceSheet!$B$2:$B$4968,$A70,PriorQ4BalanceSheet!$I$2:$I$4968,"28151")-SUMIFS(BalanceSheetData!$J$2:$J$415,BalanceSheetData!$B$2:$B$415,$A70,BalanceSheetData!$I$2:$I$415,"28151"))+(SUMIFS(PriorQ4BalanceSheet!$J$2:$J$4968,PriorQ4BalanceSheet!$B$2:$B$4968,$A70,PriorQ4BalanceSheet!$I$2:$I$4968,"28152")-SUMIFS(BalanceSheetData!$J$2:$J$415,BalanceSheetData!$B$2:$B$415,$A70,BalanceSheetData!$I$2:$I$415,"28152"))+(SUMIFS(PriorQ4BalanceSheet!$J$2:$J$4968,PriorQ4BalanceSheet!$B$2:$B$4968,$A70,PriorQ4BalanceSheet!$I$2:$I$4968,"28153")-SUMIFS(BalanceSheetData!$J$2:$J$415,BalanceSheetData!$B$2:$B$415,$A70,BalanceSheetData!$I$2:$I$415,"28153"))+(SUMIFS(PriorQ4BalanceSheet!$J$2:$J$4968,PriorQ4BalanceSheet!$B$2:$B$4968,$A70,PriorQ4BalanceSheet!$I$2:$I$4968,"28155")-SUMIFS(BalanceSheetData!$J$2:$J$415,BalanceSheetData!$B$2:$B$415,$A70,BalanceSheetData!$I$2:$I$415,"28155"))+(SUMIFS(PriorQ4BalanceSheet!$J$2:$J$4968,PriorQ4BalanceSheet!$B$2:$B$4968,$A70,PriorQ4BalanceSheet!$I$2:$I$4968,"28156")-SUMIFS(BalanceSheetData!$J$2:$J$415,BalanceSheetData!$B$2:$B$415,$A70,BalanceSheetData!$I$2:$I$415,"28156"))+(SUMIFS(PriorQ4BalanceSheet!$J$2:$J$4968,PriorQ4BalanceSheet!$B$2:$B$4968,$A70,PriorQ4BalanceSheet!$I$2:$I$4968,"28157")-SUMIFS(BalanceSheetData!$J$2:$J$415,BalanceSheetData!$B$2:$B$415,$A70,BalanceSheetData!$I$2:$I$415,"28157"))+(SUMIFS(PriorQ4BalanceSheet!$J$2:$J$4968,PriorQ4BalanceSheet!$B$2:$B$4968,$A70,PriorQ4BalanceSheet!$I$2:$I$4968,"28158")-SUMIFS(BalanceSheetData!$J$2:$J$415,BalanceSheetData!$B$2:$B$415,$A70,BalanceSheetData!$I$2:$I$415,"28158"))+(SUMIFS(PriorQ4BalanceSheet!$J$2:$J$4968,PriorQ4BalanceSheet!$B$2:$B$4968,$A70,PriorQ4BalanceSheet!$I$2:$I$4968,"28200")-SUMIFS(BalanceSheetData!$J$2:$J$415,BalanceSheetData!$B$2:$B$415,$A70,BalanceSheetData!$I$2:$I$415,"28200"))+(SUMIFS(PriorQ4BalanceSheet!$J$2:$J$4968,PriorQ4BalanceSheet!$B$2:$B$4968,$A70,PriorQ4BalanceSheet!$I$2:$I$4968,"28201")-SUMIFS(BalanceSheetData!$J$2:$J$415,BalanceSheetData!$B$2:$B$415,$A70,BalanceSheetData!$I$2:$I$415,"28201"))+SUMIFS(IncomeStatementData!$J$2:$J$415,IncomeStatementData!$B$2:$B$415,$A70,IncomeStatementData!$I$2:$I$415,"62020")+SUMIFS(IncomeStatementData!$J$2:$J$415,IncomeStatementData!$B$2:$B$415,$A70,IncomeStatementData!$I$2:$I$415,"62021")+SUMIFS(IncomeStatementData!$J$2:$J$415,IncomeStatementData!$B$2:$B$415,$A70,IncomeStatementData!$I$2:$I$415,"62022")+SUMIFS(IncomeStatementData!$J$2:$J$415,IncomeStatementData!$B$2:$B$415,$A70,IncomeStatementData!$I$2:$I$415,"62400")</f>
        <v>6828862</v>
      </c>
      <c r="AH70" s="134" t="str">
        <f>IF((ISERROR(INDEX(ECRDCRMustPayDebtData!$E$2:$E70,MATCH(A70,ECRDCRMustPayDebtData!$B$2:$B70,0),)))/12*Occupancy!$B$65,"-",INDEX(ECRDCRMustPayDebtData!$E$2:$E70,MATCH(A70,ECRDCRMustPayDebtData!$B$2:$B70,0),)/12*Occupancy!$B$65)</f>
        <v>-</v>
      </c>
      <c r="AI70" s="136">
        <f>IF(ISERROR(INDEX(AnnualMustPayDebtData!$D$2:$D$75,MATCH(A70,AnnualMustPayDebtData!$E$2:$E$75,0),)),"-",INDEX(AnnualMustPayDebtData!$D$2:$D$75,MATCH(A70,AnnualMustPayDebtData!$E$2:$E$75,0),))</f>
        <v>290863</v>
      </c>
      <c r="AJ70" s="134">
        <f>IF(ISERROR(IF(AG70="","",AG70/VLOOKUP(Occupancy!$B$65,Occupancy!$B$68:$B$79,1)*12/$C70)),"-",IF(AG70="","",AG70/VLOOKUP(Occupancy!$B$65,Occupancy!$B$68:$B$79,1)*12/$C70))</f>
        <v>131324.26923076922</v>
      </c>
      <c r="AK70" s="134" t="str">
        <f>IF(ISERROR(IF(AH70="","",AH70/VLOOKUP(Occupancy!$B$65,Occupancy!$B$68:$B$79,1)*12/$C70)),"-",IF(AH70="","",AH70/VLOOKUP(Occupancy!$B$65,Occupancy!$B$68:$B$79,1)*12/$C70))</f>
        <v>-</v>
      </c>
      <c r="AL70" s="133">
        <f>SUMIFS(PriorQ4BalanceSheet!$J$2:$J$4968,PriorQ4BalanceSheet!$B$2:$B$4968,$A70,PriorQ4BalanceSheet!$I$2:$I$4968,"10710")-SUMIFS(BalanceSheetData!$J$2:$J$415,BalanceSheetData!$B$2:$B$415,$A70,BalanceSheetData!$I$2:$I$415,"10710")</f>
        <v>570339</v>
      </c>
      <c r="AM70" s="132">
        <f>IF(ISERROR(AN70/12*Occupancy!$B$65),"-",AN70/12*Occupancy!$B$65)</f>
        <v>15600</v>
      </c>
      <c r="AN70" s="133">
        <f>IF(ISERROR(INDEX(ReserveData!$B$2:$B$2239,MATCH($A70,ReserveData!$A$2:$A$2250,0),0)),"-",INDEX(ReserveData!$B$2:$B2309,MATCH($A70,ReserveData!$A$2:$A$2250,0),0))</f>
        <v>31200</v>
      </c>
      <c r="AO70" s="132" t="str">
        <f t="shared" si="7"/>
        <v>-</v>
      </c>
      <c r="AP70" s="132">
        <f t="shared" si="8"/>
        <v>5484.0288461538457</v>
      </c>
      <c r="AQ70" s="136">
        <f>SUMIFS(IncomeStatementData!$J$2:$J$415,IncomeStatementData!$B$2:$B$415,$A70,IncomeStatementData!$I$2:$I$415,"59001")</f>
        <v>0</v>
      </c>
      <c r="AR70" s="134">
        <f>IF(ISERROR(AS70/12*Occupancy!$B$65),"-",AS70/12*Occupancy!$B$65)</f>
        <v>36464</v>
      </c>
      <c r="AS70" s="136">
        <f>SUMIFS(AnnualFinancialData!$L$2:$L$6380,AnnualFinancialData!$B$2:$B$6380,$A70,AnnualFinancialData!$K$2:$K$6380,"59001")</f>
        <v>72928</v>
      </c>
      <c r="AT70" s="134">
        <f>IF(ISERROR(IF(AQ70="","",AQ70/VLOOKUP(Occupancy!$B$65,Occupancy!$B$68:$B$79,1)*12/$C70)),"-",IF(AQ70="","",AQ70/VLOOKUP(Occupancy!$B$65,Occupancy!$B$68:$B$79,1)*12/$C70))</f>
        <v>0</v>
      </c>
      <c r="AU70" s="134">
        <f>IF(ISERROR(IF(AR70="","",AR70/VLOOKUP(Occupancy!$B$65,Occupancy!$B$68:$B$79,1)*12/$C70)),"-",IF(AR70="","",AR70/VLOOKUP(Occupancy!$B$65,Occupancy!$B$68:$B$79,1)*12/$C70))</f>
        <v>701.23076923076928</v>
      </c>
      <c r="AV70" s="133">
        <f>SUMIFS(IncomeStatementData!$J$2:$J$415,IncomeStatementData!$B$2:$B$415,$A70,IncomeStatementData!$I$2:$I$415,"66310")+SUMIFS(IncomeStatementData!$J$2:$J$415,IncomeStatementData!$B$2:$B$415,$A70,IncomeStatementData!$I$2:$I$415,"66202")</f>
        <v>0</v>
      </c>
      <c r="AW70" s="132">
        <f>IF(ISERROR(AX70/12*Occupancy!$B$65),"-",AX70/12*Occupancy!$B$65)</f>
        <v>1537.5</v>
      </c>
      <c r="AX70" s="133">
        <f>SUMIFS(AnnualFinancialData!$L$2:$L$6380,AnnualFinancialData!$B$2:$B$6380,$A70,AnnualFinancialData!$K$2:$K$6380,"66310")+SUMIFS(AnnualFinancialData!$L$2:$L$6380,AnnualFinancialData!$B$2:$B$6380,$A70,AnnualFinancialData!$K$2:$K$6380,"66202")</f>
        <v>3075</v>
      </c>
      <c r="AY70" s="132">
        <f>IF(ISERROR(IF(AV70="","",AV70/VLOOKUP(Occupancy!$B$65,Occupancy!$B$68:$B$79,1)*12/$C70)),"-",IF(AV70="","",AV70/VLOOKUP(Occupancy!$B$65,Occupancy!$B$68:$B$79,1)*12/$C70))</f>
        <v>0</v>
      </c>
      <c r="AZ70" s="132">
        <f>IF(ISERROR(IF(AW70="","",AW70/VLOOKUP(Occupancy!$B$65,Occupancy!$B$68:$B$79,1)*12/$C70)),"-",IF(AW70="","",AW70/VLOOKUP(Occupancy!$B$65,Occupancy!$B$68:$B$79,1)*12/$C70))</f>
        <v>29.567307692307693</v>
      </c>
      <c r="BA70" s="137" t="str">
        <f t="shared" si="9"/>
        <v>-</v>
      </c>
      <c r="BB70" s="137" t="str">
        <f t="shared" si="10"/>
        <v>-</v>
      </c>
      <c r="BC70" s="137">
        <f t="shared" si="11"/>
        <v>190136</v>
      </c>
      <c r="BD70" s="137" t="str">
        <f t="shared" si="12"/>
        <v>-</v>
      </c>
      <c r="BE70" s="138" t="str">
        <f>IF(ISERROR(IF(BB70="","",BB70/VLOOKUP(Occupancy!$B$65,Occupancy!$B$68:$B$79,1)*12/$C70)),"-",IF(BB70="","",BB70/VLOOKUP(Occupancy!$B$65,Occupancy!$B$68:$B$79,1)*12/$C70))</f>
        <v>-</v>
      </c>
    </row>
    <row r="71" spans="1:57" s="95" customFormat="1" ht="12.75" x14ac:dyDescent="0.2">
      <c r="A71" s="219" t="s">
        <v>417</v>
      </c>
      <c r="B71" s="142" t="str">
        <f>IF(ISERROR(INDEX(ProjectTypeData!$F$2:$F$165,MATCH(Operating!$A71,ProjectTypeData!$B$2:$B$165,0),MATCH(Operating!B$9,ProjectTypeData!$F$1))),"-",INDEX(ProjectTypeData!$F$2:$F$165,MATCH(Operating!$A71,ProjectTypeData!$B$2:$B$165,0),MATCH(Operating!B$9,ProjectTypeData!$F$1)))</f>
        <v>Shelter</v>
      </c>
      <c r="C71" s="126">
        <f>IF(ISERROR(INDEX(ProjectTypeData!$E$2:$E$165,MATCH(Operating!$A71,ProjectTypeData!$B$2:$B$165,0),MATCH(Operating!C$9,ProjectTypeData!$E$1))),"-",INDEX(ProjectTypeData!$E$2:$E$165,MATCH(Operating!$A71,ProjectTypeData!$B$2:$B$165,0),MATCH(Operating!C$9,ProjectTypeData!$E$1)))</f>
        <v>132</v>
      </c>
      <c r="D71" s="127" t="str">
        <f>IF(ISERROR(INDEX(ProjectTypeData!$D$2:$D$165,MATCH(Operating!$A71,ProjectTypeData!$B$2:$B$165,0),MATCH(Operating!D$9,ProjectTypeData!$D$1))),"-",INDEX(ProjectTypeData!$D$2:$D$165,MATCH(Operating!$A71,ProjectTypeData!$B$2:$B$165,0),MATCH(Operating!D$9,ProjectTypeData!$D$1)))</f>
        <v>Operations/Asset Management</v>
      </c>
      <c r="E71" s="115"/>
      <c r="F71" s="128">
        <f>SUMIFS(BalanceSheetData!$J$2:$J$415,BalanceSheetData!$B$2:$B$415,$A71,BalanceSheetData!$I$2:$I$415,"10000")</f>
        <v>0</v>
      </c>
      <c r="G71" s="128">
        <f>SUMIFS(BalanceSheetData!$J$2:$J$415,BalanceSheetData!$B$2:$B$415,$A71,BalanceSheetData!$I$2:$I$415,"10710")</f>
        <v>0</v>
      </c>
      <c r="H71" s="128">
        <f>SUMIFS(BalanceSheetData!$J$2:$J$415,BalanceSheetData!$B$2:$B$415,$A71,BalanceSheetData!$I$2:$I$415,"10700")</f>
        <v>0</v>
      </c>
      <c r="I71" s="129">
        <f>SUMIFS(BalanceSheetData!$J$2:$J$415,BalanceSheetData!$B$2:$B$415,$A71,BalanceSheetData!$I$2:$I$415,"10715")+SUMIFS(BalanceSheetData!$J$2:$J$415,BalanceSheetData!$B$2:$B$415,$A71,BalanceSheetData!$I$2:$I$415,"10720")+SUMIFS(BalanceSheetData!$J$2:$J$415,BalanceSheetData!$B$2:$B$415,$A71,BalanceSheetData!$I$2:$I$415,"19300")</f>
        <v>0</v>
      </c>
      <c r="J71" s="130">
        <f t="shared" si="0"/>
        <v>0</v>
      </c>
      <c r="K71" s="216">
        <f>IF(ISERROR(INDEX(Occupancy!$B$57:$FL$57,1,MATCH(A71,Occupancy!$B$4:$FL$4,0))),"-",INDEX(Occupancy!$B$57:$FL$57,1,MATCH(A71,Occupancy!$B$4:$FL$4,0)))</f>
        <v>0.7810538461538461</v>
      </c>
      <c r="L71" s="216">
        <f>IF(ISERROR(INDEX(Occupancy!$B$17:$FL$17,1,MATCH(A71,Occupancy!$B$4:$FL$4,0))),"-",INDEX(Occupancy!$B$17:$FL$17,1,MATCH(A71,Occupancy!$B$4:$FL$4,0)))</f>
        <v>0.59079999999999999</v>
      </c>
      <c r="M71" s="113"/>
      <c r="N71" s="113"/>
      <c r="O71" s="113"/>
      <c r="P71" s="119"/>
      <c r="Q71" s="131">
        <f>SUMIFS(IncomeStatementData!$J$2:$J$415,IncomeStatementData!$B$2:$B$415,$A71,IncomeStatementData!$I$2:$I$415,"45001")+SUMIFS(IncomeStatementData!$J$2:$J$415,IncomeStatementData!$B$2:$B$415,$A71,IncomeStatementData!$I$2:$I$415,"45100")+SUMIFS(IncomeStatementData!$J$2:$J$415,IncomeStatementData!$B$2:$B$415,$A71,IncomeStatementData!$I$2:$I$415,"49000")+SUMIFS(IncomeStatementData!$J$2:$J$415,IncomeStatementData!$B$2:$B$415,$A71,IncomeStatementData!$I$2:$I$415,"45200")+SUMIFS(IncomeStatementData!$J$2:$J$415,IncomeStatementData!$B$2:$B$415,$A71,IncomeStatementData!$I$2:$I$415,"45400")+SUMIFS(IncomeStatementData!$J$2:$J$415,IncomeStatementData!$B$2:$B$415,$A71,IncomeStatementData!$I$2:$I$415,"45500")+SUMIFS(IncomeStatementData!$J$2:$J$415,IncomeStatementData!$B$2:$B$415,$A71,IncomeStatementData!$I$2:$I$415,"44100")+SUMIFS(IncomeStatementData!$J$2:$J$415,IncomeStatementData!$B$2:$B$415,$A71,IncomeStatementData!$I$2:$I$415,"42200")</f>
        <v>0</v>
      </c>
      <c r="R71" s="132">
        <f>IF(ISERROR(S71/12*Occupancy!$B$65),"-",S71/12*Occupancy!$B$65)</f>
        <v>830490</v>
      </c>
      <c r="S71" s="133">
        <f>SUMIFS(AnnualFinancialData!$L$2:$L$6380,AnnualFinancialData!$B$2:$B$6380,$A71,AnnualFinancialData!$K$2:$K$6380,"45001")+SUMIFS(AnnualFinancialData!$L$2:$L$6380,AnnualFinancialData!$B$2:$B$6380,$A71,AnnualFinancialData!$K$2:$K$6380,"45100")+SUMIFS(AnnualFinancialData!$L$2:$L$6380,AnnualFinancialData!$B$2:$B$6380,$A71,AnnualFinancialData!$K$2:$K$6380,"49000")+SUMIFS(AnnualFinancialData!$L$2:$L$6380,AnnualFinancialData!$B$2:$B$6380,$A71,AnnualFinancialData!$K$2:$K$6380,"45200")+SUMIFS(AnnualFinancialData!$L$2:$L$6380,AnnualFinancialData!$B$2:$B$6380,$A71,AnnualFinancialData!$K$2:$K$6380,"45400")+SUMIFS(AnnualFinancialData!$L$2:$L$6380,AnnualFinancialData!$B$2:$B$6380,$A71,AnnualFinancialData!$K$2:$K$6380,"45500")+SUMIFS(AnnualFinancialData!$L$2:$L$6380,AnnualFinancialData!$B$2:$B$6380,$A71,AnnualFinancialData!$K$2:$K$6380,"44100")+SUMIFS(AnnualFinancialData!$L$2:$L$6380,AnnualFinancialData!$B$2:$B$6380,$A71,AnnualFinancialData!$K$2:$K$6380,"42200")</f>
        <v>1660980</v>
      </c>
      <c r="T71" s="132">
        <f>IF(ISERROR(IF(Q71="","",Q71/VLOOKUP(Occupancy!$B$65,Occupancy!$B$68:$B$79,1)*12/$C71)),"-",IF(Q71="","",Q71/VLOOKUP(Occupancy!$B$65,Occupancy!$B$68:$B$79,1)*12/$C71))</f>
        <v>0</v>
      </c>
      <c r="U71" s="132">
        <f>IF(ISERROR(IF(R71="","",R71/VLOOKUP(Occupancy!$B$65,Occupancy!$B$68:$B$79,1)*12/$C71)),"-",IF(R71="","",R71/VLOOKUP(Occupancy!$B$65,Occupancy!$B$68:$B$79,1)*12/$C71))</f>
        <v>12583.181818181818</v>
      </c>
      <c r="V71" s="134" t="str">
        <f>IF(ISERROR(INDEX(IncomeStatementData!$P$2:$P$415,MATCH(A71,IncomeStatementData!$B$2:$B$415,0),)),"-",INDEX(IncomeStatementData!$P$2:$P$415,MATCH(A71,IncomeStatementData!$B$2:$B$415,0),))</f>
        <v>-</v>
      </c>
      <c r="W71" s="134">
        <f>IF(ISERROR(X71/12*Occupancy!$B$65),"-",X71/12*Occupancy!$B$65)</f>
        <v>394456.5</v>
      </c>
      <c r="X71" s="134">
        <f>IF(ISERROR(INDEX(AnnualFinancialData!$R$2:$R$6380,MATCH(A71,AnnualFinancialData!$B$2:$B$6380,0),)),"-",INDEX(AnnualFinancialData!$R$2:$R$6380,MATCH(A71,AnnualFinancialData!$B$2:$B$6380,0),))</f>
        <v>788913</v>
      </c>
      <c r="Y71" s="134" t="str">
        <f>IF(ISERROR(IF(V71="","",V71/VLOOKUP(Occupancy!$B$65,Occupancy!$B$68:$B$79,1)*12/$C71)),"-",IF(V71="","",V71/VLOOKUP(Occupancy!$B$65,Occupancy!$B$68:$B$79,1)*12/$C71))</f>
        <v>-</v>
      </c>
      <c r="Z71" s="134">
        <f>IF(ISERROR(IF(W71="","",W71/VLOOKUP(Occupancy!$B$65,Occupancy!$B$68:$B$79,1)*12/$C71)),"-",IF(W71="","",W71/VLOOKUP(Occupancy!$B$65,Occupancy!$B$68:$B$79,1)*12/$C71))</f>
        <v>5976.613636363636</v>
      </c>
      <c r="AA71" s="135" t="str">
        <f t="shared" si="1"/>
        <v>-</v>
      </c>
      <c r="AB71" s="132" t="str">
        <f t="shared" si="2"/>
        <v>-</v>
      </c>
      <c r="AC71" s="132">
        <f t="shared" si="3"/>
        <v>436033.5</v>
      </c>
      <c r="AD71" s="132">
        <f t="shared" si="4"/>
        <v>872067</v>
      </c>
      <c r="AE71" s="132" t="str">
        <f t="shared" si="5"/>
        <v>-</v>
      </c>
      <c r="AF71" s="132">
        <f t="shared" si="6"/>
        <v>6606.568181818182</v>
      </c>
      <c r="AG71" s="136">
        <f>(SUMIFS(PriorQ4BalanceSheet!$J$2:$J$4968,PriorQ4BalanceSheet!$B$2:$B$4968,$A71,PriorQ4BalanceSheet!$I$2:$I$4968,"28150")-SUMIFS(BalanceSheetData!$J$2:$J$415,BalanceSheetData!$B$2:$B$415,$A71,BalanceSheetData!$I$2:$I$415,"28150"))+(SUMIFS(PriorQ4BalanceSheet!$J$2:$J$4968,PriorQ4BalanceSheet!$B$2:$B$4968,$A71,PriorQ4BalanceSheet!$I$2:$I$4968,"28151")-SUMIFS(BalanceSheetData!$J$2:$J$415,BalanceSheetData!$B$2:$B$415,$A71,BalanceSheetData!$I$2:$I$415,"28151"))+(SUMIFS(PriorQ4BalanceSheet!$J$2:$J$4968,PriorQ4BalanceSheet!$B$2:$B$4968,$A71,PriorQ4BalanceSheet!$I$2:$I$4968,"28152")-SUMIFS(BalanceSheetData!$J$2:$J$415,BalanceSheetData!$B$2:$B$415,$A71,BalanceSheetData!$I$2:$I$415,"28152"))+(SUMIFS(PriorQ4BalanceSheet!$J$2:$J$4968,PriorQ4BalanceSheet!$B$2:$B$4968,$A71,PriorQ4BalanceSheet!$I$2:$I$4968,"28153")-SUMIFS(BalanceSheetData!$J$2:$J$415,BalanceSheetData!$B$2:$B$415,$A71,BalanceSheetData!$I$2:$I$415,"28153"))+(SUMIFS(PriorQ4BalanceSheet!$J$2:$J$4968,PriorQ4BalanceSheet!$B$2:$B$4968,$A71,PriorQ4BalanceSheet!$I$2:$I$4968,"28155")-SUMIFS(BalanceSheetData!$J$2:$J$415,BalanceSheetData!$B$2:$B$415,$A71,BalanceSheetData!$I$2:$I$415,"28155"))+(SUMIFS(PriorQ4BalanceSheet!$J$2:$J$4968,PriorQ4BalanceSheet!$B$2:$B$4968,$A71,PriorQ4BalanceSheet!$I$2:$I$4968,"28156")-SUMIFS(BalanceSheetData!$J$2:$J$415,BalanceSheetData!$B$2:$B$415,$A71,BalanceSheetData!$I$2:$I$415,"28156"))+(SUMIFS(PriorQ4BalanceSheet!$J$2:$J$4968,PriorQ4BalanceSheet!$B$2:$B$4968,$A71,PriorQ4BalanceSheet!$I$2:$I$4968,"28157")-SUMIFS(BalanceSheetData!$J$2:$J$415,BalanceSheetData!$B$2:$B$415,$A71,BalanceSheetData!$I$2:$I$415,"28157"))+(SUMIFS(PriorQ4BalanceSheet!$J$2:$J$4968,PriorQ4BalanceSheet!$B$2:$B$4968,$A71,PriorQ4BalanceSheet!$I$2:$I$4968,"28158")-SUMIFS(BalanceSheetData!$J$2:$J$415,BalanceSheetData!$B$2:$B$415,$A71,BalanceSheetData!$I$2:$I$415,"28158"))+(SUMIFS(PriorQ4BalanceSheet!$J$2:$J$4968,PriorQ4BalanceSheet!$B$2:$B$4968,$A71,PriorQ4BalanceSheet!$I$2:$I$4968,"28200")-SUMIFS(BalanceSheetData!$J$2:$J$415,BalanceSheetData!$B$2:$B$415,$A71,BalanceSheetData!$I$2:$I$415,"28200"))+(SUMIFS(PriorQ4BalanceSheet!$J$2:$J$4968,PriorQ4BalanceSheet!$B$2:$B$4968,$A71,PriorQ4BalanceSheet!$I$2:$I$4968,"28201")-SUMIFS(BalanceSheetData!$J$2:$J$415,BalanceSheetData!$B$2:$B$415,$A71,BalanceSheetData!$I$2:$I$415,"28201"))+SUMIFS(IncomeStatementData!$J$2:$J$415,IncomeStatementData!$B$2:$B$415,$A71,IncomeStatementData!$I$2:$I$415,"62020")+SUMIFS(IncomeStatementData!$J$2:$J$415,IncomeStatementData!$B$2:$B$415,$A71,IncomeStatementData!$I$2:$I$415,"62021")+SUMIFS(IncomeStatementData!$J$2:$J$415,IncomeStatementData!$B$2:$B$415,$A71,IncomeStatementData!$I$2:$I$415,"62022")+SUMIFS(IncomeStatementData!$J$2:$J$415,IncomeStatementData!$B$2:$B$415,$A71,IncomeStatementData!$I$2:$I$415,"62400")</f>
        <v>12480053</v>
      </c>
      <c r="AH71" s="134" t="str">
        <f>IF((ISERROR(INDEX(ECRDCRMustPayDebtData!$E$2:$E71,MATCH(A71,ECRDCRMustPayDebtData!$B$2:$B71,0),)))/12*Occupancy!$B$65,"-",INDEX(ECRDCRMustPayDebtData!$E$2:$E71,MATCH(A71,ECRDCRMustPayDebtData!$B$2:$B71,0),)/12*Occupancy!$B$65)</f>
        <v>-</v>
      </c>
      <c r="AI71" s="136">
        <f>IF(ISERROR(INDEX(AnnualMustPayDebtData!$D$2:$D$75,MATCH(A71,AnnualMustPayDebtData!$E$2:$E$75,0),)),"-",INDEX(AnnualMustPayDebtData!$D$2:$D$75,MATCH(A71,AnnualMustPayDebtData!$E$2:$E$75,0),))</f>
        <v>466361</v>
      </c>
      <c r="AJ71" s="134">
        <f>IF(ISERROR(IF(AG71="","",AG71/VLOOKUP(Occupancy!$B$65,Occupancy!$B$68:$B$79,1)*12/$C71)),"-",IF(AG71="","",AG71/VLOOKUP(Occupancy!$B$65,Occupancy!$B$68:$B$79,1)*12/$C71))</f>
        <v>189091.71212121213</v>
      </c>
      <c r="AK71" s="134" t="str">
        <f>IF(ISERROR(IF(AH71="","",AH71/VLOOKUP(Occupancy!$B$65,Occupancy!$B$68:$B$79,1)*12/$C71)),"-",IF(AH71="","",AH71/VLOOKUP(Occupancy!$B$65,Occupancy!$B$68:$B$79,1)*12/$C71))</f>
        <v>-</v>
      </c>
      <c r="AL71" s="133">
        <f>SUMIFS(PriorQ4BalanceSheet!$J$2:$J$4968,PriorQ4BalanceSheet!$B$2:$B$4968,$A71,PriorQ4BalanceSheet!$I$2:$I$4968,"10710")-SUMIFS(BalanceSheetData!$J$2:$J$415,BalanceSheetData!$B$2:$B$415,$A71,BalanceSheetData!$I$2:$I$415,"10710")</f>
        <v>150684</v>
      </c>
      <c r="AM71" s="132">
        <f>IF(ISERROR(AN71/12*Occupancy!$B$65),"-",AN71/12*Occupancy!$B$65)</f>
        <v>18126</v>
      </c>
      <c r="AN71" s="133">
        <f>IF(ISERROR(INDEX(ReserveData!$B$2:$B$2239,MATCH($A71,ReserveData!$A$2:$A$2250,0),0)),"-",INDEX(ReserveData!$B$2:$B2310,MATCH($A71,ReserveData!$A$2:$A$2250,0),0))</f>
        <v>36252</v>
      </c>
      <c r="AO71" s="132" t="str">
        <f t="shared" si="7"/>
        <v>-</v>
      </c>
      <c r="AP71" s="132">
        <f t="shared" si="8"/>
        <v>1141.5454545454545</v>
      </c>
      <c r="AQ71" s="136">
        <f>SUMIFS(IncomeStatementData!$J$2:$J$415,IncomeStatementData!$B$2:$B$415,$A71,IncomeStatementData!$I$2:$I$415,"59001")</f>
        <v>0</v>
      </c>
      <c r="AR71" s="134">
        <f>IF(ISERROR(AS71/12*Occupancy!$B$65),"-",AS71/12*Occupancy!$B$65)</f>
        <v>37085</v>
      </c>
      <c r="AS71" s="136">
        <f>SUMIFS(AnnualFinancialData!$L$2:$L$6380,AnnualFinancialData!$B$2:$B$6380,$A71,AnnualFinancialData!$K$2:$K$6380,"59001")</f>
        <v>74170</v>
      </c>
      <c r="AT71" s="134">
        <f>IF(ISERROR(IF(AQ71="","",AQ71/VLOOKUP(Occupancy!$B$65,Occupancy!$B$68:$B$79,1)*12/$C71)),"-",IF(AQ71="","",AQ71/VLOOKUP(Occupancy!$B$65,Occupancy!$B$68:$B$79,1)*12/$C71))</f>
        <v>0</v>
      </c>
      <c r="AU71" s="134">
        <f>IF(ISERROR(IF(AR71="","",AR71/VLOOKUP(Occupancy!$B$65,Occupancy!$B$68:$B$79,1)*12/$C71)),"-",IF(AR71="","",AR71/VLOOKUP(Occupancy!$B$65,Occupancy!$B$68:$B$79,1)*12/$C71))</f>
        <v>561.89393939393938</v>
      </c>
      <c r="AV71" s="133">
        <f>SUMIFS(IncomeStatementData!$J$2:$J$415,IncomeStatementData!$B$2:$B$415,$A71,IncomeStatementData!$I$2:$I$415,"66310")+SUMIFS(IncomeStatementData!$J$2:$J$415,IncomeStatementData!$B$2:$B$415,$A71,IncomeStatementData!$I$2:$I$415,"66202")</f>
        <v>0</v>
      </c>
      <c r="AW71" s="132">
        <f>IF(ISERROR(AX71/12*Occupancy!$B$65),"-",AX71/12*Occupancy!$B$65)</f>
        <v>0</v>
      </c>
      <c r="AX71" s="133">
        <f>SUMIFS(AnnualFinancialData!$L$2:$L$6380,AnnualFinancialData!$B$2:$B$6380,$A71,AnnualFinancialData!$K$2:$K$6380,"66310")+SUMIFS(AnnualFinancialData!$L$2:$L$6380,AnnualFinancialData!$B$2:$B$6380,$A71,AnnualFinancialData!$K$2:$K$6380,"66202")</f>
        <v>0</v>
      </c>
      <c r="AY71" s="132">
        <f>IF(ISERROR(IF(AV71="","",AV71/VLOOKUP(Occupancy!$B$65,Occupancy!$B$68:$B$79,1)*12/$C71)),"-",IF(AV71="","",AV71/VLOOKUP(Occupancy!$B$65,Occupancy!$B$68:$B$79,1)*12/$C71))</f>
        <v>0</v>
      </c>
      <c r="AZ71" s="132">
        <f>IF(ISERROR(IF(AW71="","",AW71/VLOOKUP(Occupancy!$B$65,Occupancy!$B$68:$B$79,1)*12/$C71)),"-",IF(AW71="","",AW71/VLOOKUP(Occupancy!$B$65,Occupancy!$B$68:$B$79,1)*12/$C71))</f>
        <v>0</v>
      </c>
      <c r="BA71" s="137" t="str">
        <f t="shared" si="9"/>
        <v>-</v>
      </c>
      <c r="BB71" s="137" t="str">
        <f t="shared" si="10"/>
        <v>-</v>
      </c>
      <c r="BC71" s="137">
        <f t="shared" si="11"/>
        <v>295284</v>
      </c>
      <c r="BD71" s="137" t="str">
        <f t="shared" si="12"/>
        <v>-</v>
      </c>
      <c r="BE71" s="138" t="str">
        <f>IF(ISERROR(IF(BB71="","",BB71/VLOOKUP(Occupancy!$B$65,Occupancy!$B$68:$B$79,1)*12/$C71)),"-",IF(BB71="","",BB71/VLOOKUP(Occupancy!$B$65,Occupancy!$B$68:$B$79,1)*12/$C71))</f>
        <v>-</v>
      </c>
    </row>
    <row r="72" spans="1:57" s="95" customFormat="1" ht="12.75" x14ac:dyDescent="0.2">
      <c r="A72" s="219" t="s">
        <v>419</v>
      </c>
      <c r="B72" s="142" t="str">
        <f>IF(ISERROR(INDEX(ProjectTypeData!$F$2:$F$165,MATCH(Operating!$A72,ProjectTypeData!$B$2:$B$165,0),MATCH(Operating!B$9,ProjectTypeData!$F$1))),"-",INDEX(ProjectTypeData!$F$2:$F$165,MATCH(Operating!$A72,ProjectTypeData!$B$2:$B$165,0),MATCH(Operating!B$9,ProjectTypeData!$F$1)))</f>
        <v>Shelter</v>
      </c>
      <c r="C72" s="126">
        <f>IF(ISERROR(INDEX(ProjectTypeData!$E$2:$E$165,MATCH(Operating!$A72,ProjectTypeData!$B$2:$B$165,0),MATCH(Operating!C$9,ProjectTypeData!$E$1))),"-",INDEX(ProjectTypeData!$E$2:$E$165,MATCH(Operating!$A72,ProjectTypeData!$B$2:$B$165,0),MATCH(Operating!C$9,ProjectTypeData!$E$1)))</f>
        <v>101</v>
      </c>
      <c r="D72" s="127" t="str">
        <f>IF(ISERROR(INDEX(ProjectTypeData!$D$2:$D$165,MATCH(Operating!$A72,ProjectTypeData!$B$2:$B$165,0),MATCH(Operating!D$9,ProjectTypeData!$D$1))),"-",INDEX(ProjectTypeData!$D$2:$D$165,MATCH(Operating!$A72,ProjectTypeData!$B$2:$B$165,0),MATCH(Operating!D$9,ProjectTypeData!$D$1)))</f>
        <v>Operations/Asset Management</v>
      </c>
      <c r="E72" s="115"/>
      <c r="F72" s="128">
        <f>SUMIFS(BalanceSheetData!$J$2:$J$415,BalanceSheetData!$B$2:$B$415,$A72,BalanceSheetData!$I$2:$I$415,"10000")</f>
        <v>0</v>
      </c>
      <c r="G72" s="128">
        <f>SUMIFS(BalanceSheetData!$J$2:$J$415,BalanceSheetData!$B$2:$B$415,$A72,BalanceSheetData!$I$2:$I$415,"10710")</f>
        <v>0</v>
      </c>
      <c r="H72" s="128">
        <f>SUMIFS(BalanceSheetData!$J$2:$J$415,BalanceSheetData!$B$2:$B$415,$A72,BalanceSheetData!$I$2:$I$415,"10700")</f>
        <v>0</v>
      </c>
      <c r="I72" s="129">
        <f>SUMIFS(BalanceSheetData!$J$2:$J$415,BalanceSheetData!$B$2:$B$415,$A72,BalanceSheetData!$I$2:$I$415,"10715")+SUMIFS(BalanceSheetData!$J$2:$J$415,BalanceSheetData!$B$2:$B$415,$A72,BalanceSheetData!$I$2:$I$415,"10720")+SUMIFS(BalanceSheetData!$J$2:$J$415,BalanceSheetData!$B$2:$B$415,$A72,BalanceSheetData!$I$2:$I$415,"19300")</f>
        <v>0</v>
      </c>
      <c r="J72" s="130">
        <f t="shared" si="0"/>
        <v>0</v>
      </c>
      <c r="K72" s="216">
        <f>IF(ISERROR(INDEX(Occupancy!$B$57:$FL$57,1,MATCH(A72,Occupancy!$B$4:$FL$4,0))),"-",INDEX(Occupancy!$B$57:$FL$57,1,MATCH(A72,Occupancy!$B$4:$FL$4,0)))</f>
        <v>0.78955384615384638</v>
      </c>
      <c r="L72" s="216">
        <f>IF(ISERROR(INDEX(Occupancy!$B$17:$FL$17,1,MATCH(A72,Occupancy!$B$4:$FL$4,0))),"-",INDEX(Occupancy!$B$17:$FL$17,1,MATCH(A72,Occupancy!$B$4:$FL$4,0)))</f>
        <v>0.59729999999999994</v>
      </c>
      <c r="M72" s="113"/>
      <c r="N72" s="113"/>
      <c r="O72" s="113"/>
      <c r="P72" s="119"/>
      <c r="Q72" s="131">
        <f>SUMIFS(IncomeStatementData!$J$2:$J$415,IncomeStatementData!$B$2:$B$415,$A72,IncomeStatementData!$I$2:$I$415,"45001")+SUMIFS(IncomeStatementData!$J$2:$J$415,IncomeStatementData!$B$2:$B$415,$A72,IncomeStatementData!$I$2:$I$415,"45100")+SUMIFS(IncomeStatementData!$J$2:$J$415,IncomeStatementData!$B$2:$B$415,$A72,IncomeStatementData!$I$2:$I$415,"49000")+SUMIFS(IncomeStatementData!$J$2:$J$415,IncomeStatementData!$B$2:$B$415,$A72,IncomeStatementData!$I$2:$I$415,"45200")+SUMIFS(IncomeStatementData!$J$2:$J$415,IncomeStatementData!$B$2:$B$415,$A72,IncomeStatementData!$I$2:$I$415,"45400")+SUMIFS(IncomeStatementData!$J$2:$J$415,IncomeStatementData!$B$2:$B$415,$A72,IncomeStatementData!$I$2:$I$415,"45500")+SUMIFS(IncomeStatementData!$J$2:$J$415,IncomeStatementData!$B$2:$B$415,$A72,IncomeStatementData!$I$2:$I$415,"44100")+SUMIFS(IncomeStatementData!$J$2:$J$415,IncomeStatementData!$B$2:$B$415,$A72,IncomeStatementData!$I$2:$I$415,"42200")</f>
        <v>0</v>
      </c>
      <c r="R72" s="132">
        <f>IF(ISERROR(S72/12*Occupancy!$B$65),"-",S72/12*Occupancy!$B$65)</f>
        <v>533139</v>
      </c>
      <c r="S72" s="133">
        <f>SUMIFS(AnnualFinancialData!$L$2:$L$6380,AnnualFinancialData!$B$2:$B$6380,$A72,AnnualFinancialData!$K$2:$K$6380,"45001")+SUMIFS(AnnualFinancialData!$L$2:$L$6380,AnnualFinancialData!$B$2:$B$6380,$A72,AnnualFinancialData!$K$2:$K$6380,"45100")+SUMIFS(AnnualFinancialData!$L$2:$L$6380,AnnualFinancialData!$B$2:$B$6380,$A72,AnnualFinancialData!$K$2:$K$6380,"49000")+SUMIFS(AnnualFinancialData!$L$2:$L$6380,AnnualFinancialData!$B$2:$B$6380,$A72,AnnualFinancialData!$K$2:$K$6380,"45200")+SUMIFS(AnnualFinancialData!$L$2:$L$6380,AnnualFinancialData!$B$2:$B$6380,$A72,AnnualFinancialData!$K$2:$K$6380,"45400")+SUMIFS(AnnualFinancialData!$L$2:$L$6380,AnnualFinancialData!$B$2:$B$6380,$A72,AnnualFinancialData!$K$2:$K$6380,"45500")+SUMIFS(AnnualFinancialData!$L$2:$L$6380,AnnualFinancialData!$B$2:$B$6380,$A72,AnnualFinancialData!$K$2:$K$6380,"44100")+SUMIFS(AnnualFinancialData!$L$2:$L$6380,AnnualFinancialData!$B$2:$B$6380,$A72,AnnualFinancialData!$K$2:$K$6380,"42200")</f>
        <v>1066278</v>
      </c>
      <c r="T72" s="132">
        <f>IF(ISERROR(IF(Q72="","",Q72/VLOOKUP(Occupancy!$B$65,Occupancy!$B$68:$B$79,1)*12/$C72)),"-",IF(Q72="","",Q72/VLOOKUP(Occupancy!$B$65,Occupancy!$B$68:$B$79,1)*12/$C72))</f>
        <v>0</v>
      </c>
      <c r="U72" s="132">
        <f>IF(ISERROR(IF(R72="","",R72/VLOOKUP(Occupancy!$B$65,Occupancy!$B$68:$B$79,1)*12/$C72)),"-",IF(R72="","",R72/VLOOKUP(Occupancy!$B$65,Occupancy!$B$68:$B$79,1)*12/$C72))</f>
        <v>10557.20792079208</v>
      </c>
      <c r="V72" s="134" t="str">
        <f>IF(ISERROR(INDEX(IncomeStatementData!$P$2:$P$415,MATCH(A72,IncomeStatementData!$B$2:$B$415,0),)),"-",INDEX(IncomeStatementData!$P$2:$P$415,MATCH(A72,IncomeStatementData!$B$2:$B$415,0),))</f>
        <v>-</v>
      </c>
      <c r="W72" s="134">
        <f>IF(ISERROR(X72/12*Occupancy!$B$65),"-",X72/12*Occupancy!$B$65)</f>
        <v>265958</v>
      </c>
      <c r="X72" s="134">
        <f>IF(ISERROR(INDEX(AnnualFinancialData!$R$2:$R$6380,MATCH(A72,AnnualFinancialData!$B$2:$B$6380,0),)),"-",INDEX(AnnualFinancialData!$R$2:$R$6380,MATCH(A72,AnnualFinancialData!$B$2:$B$6380,0),))</f>
        <v>531916</v>
      </c>
      <c r="Y72" s="134" t="str">
        <f>IF(ISERROR(IF(V72="","",V72/VLOOKUP(Occupancy!$B$65,Occupancy!$B$68:$B$79,1)*12/$C72)),"-",IF(V72="","",V72/VLOOKUP(Occupancy!$B$65,Occupancy!$B$68:$B$79,1)*12/$C72))</f>
        <v>-</v>
      </c>
      <c r="Z72" s="134">
        <f>IF(ISERROR(IF(W72="","",W72/VLOOKUP(Occupancy!$B$65,Occupancy!$B$68:$B$79,1)*12/$C72)),"-",IF(W72="","",W72/VLOOKUP(Occupancy!$B$65,Occupancy!$B$68:$B$79,1)*12/$C72))</f>
        <v>5266.4950495049507</v>
      </c>
      <c r="AA72" s="135" t="str">
        <f t="shared" si="1"/>
        <v>-</v>
      </c>
      <c r="AB72" s="132" t="str">
        <f t="shared" si="2"/>
        <v>-</v>
      </c>
      <c r="AC72" s="132">
        <f t="shared" si="3"/>
        <v>267181</v>
      </c>
      <c r="AD72" s="132">
        <f t="shared" si="4"/>
        <v>534362</v>
      </c>
      <c r="AE72" s="132" t="str">
        <f t="shared" si="5"/>
        <v>-</v>
      </c>
      <c r="AF72" s="132">
        <f t="shared" si="6"/>
        <v>5290.712871287129</v>
      </c>
      <c r="AG72" s="136">
        <f>(SUMIFS(PriorQ4BalanceSheet!$J$2:$J$4968,PriorQ4BalanceSheet!$B$2:$B$4968,$A72,PriorQ4BalanceSheet!$I$2:$I$4968,"28150")-SUMIFS(BalanceSheetData!$J$2:$J$415,BalanceSheetData!$B$2:$B$415,$A72,BalanceSheetData!$I$2:$I$415,"28150"))+(SUMIFS(PriorQ4BalanceSheet!$J$2:$J$4968,PriorQ4BalanceSheet!$B$2:$B$4968,$A72,PriorQ4BalanceSheet!$I$2:$I$4968,"28151")-SUMIFS(BalanceSheetData!$J$2:$J$415,BalanceSheetData!$B$2:$B$415,$A72,BalanceSheetData!$I$2:$I$415,"28151"))+(SUMIFS(PriorQ4BalanceSheet!$J$2:$J$4968,PriorQ4BalanceSheet!$B$2:$B$4968,$A72,PriorQ4BalanceSheet!$I$2:$I$4968,"28152")-SUMIFS(BalanceSheetData!$J$2:$J$415,BalanceSheetData!$B$2:$B$415,$A72,BalanceSheetData!$I$2:$I$415,"28152"))+(SUMIFS(PriorQ4BalanceSheet!$J$2:$J$4968,PriorQ4BalanceSheet!$B$2:$B$4968,$A72,PriorQ4BalanceSheet!$I$2:$I$4968,"28153")-SUMIFS(BalanceSheetData!$J$2:$J$415,BalanceSheetData!$B$2:$B$415,$A72,BalanceSheetData!$I$2:$I$415,"28153"))+(SUMIFS(PriorQ4BalanceSheet!$J$2:$J$4968,PriorQ4BalanceSheet!$B$2:$B$4968,$A72,PriorQ4BalanceSheet!$I$2:$I$4968,"28155")-SUMIFS(BalanceSheetData!$J$2:$J$415,BalanceSheetData!$B$2:$B$415,$A72,BalanceSheetData!$I$2:$I$415,"28155"))+(SUMIFS(PriorQ4BalanceSheet!$J$2:$J$4968,PriorQ4BalanceSheet!$B$2:$B$4968,$A72,PriorQ4BalanceSheet!$I$2:$I$4968,"28156")-SUMIFS(BalanceSheetData!$J$2:$J$415,BalanceSheetData!$B$2:$B$415,$A72,BalanceSheetData!$I$2:$I$415,"28156"))+(SUMIFS(PriorQ4BalanceSheet!$J$2:$J$4968,PriorQ4BalanceSheet!$B$2:$B$4968,$A72,PriorQ4BalanceSheet!$I$2:$I$4968,"28157")-SUMIFS(BalanceSheetData!$J$2:$J$415,BalanceSheetData!$B$2:$B$415,$A72,BalanceSheetData!$I$2:$I$415,"28157"))+(SUMIFS(PriorQ4BalanceSheet!$J$2:$J$4968,PriorQ4BalanceSheet!$B$2:$B$4968,$A72,PriorQ4BalanceSheet!$I$2:$I$4968,"28158")-SUMIFS(BalanceSheetData!$J$2:$J$415,BalanceSheetData!$B$2:$B$415,$A72,BalanceSheetData!$I$2:$I$415,"28158"))+(SUMIFS(PriorQ4BalanceSheet!$J$2:$J$4968,PriorQ4BalanceSheet!$B$2:$B$4968,$A72,PriorQ4BalanceSheet!$I$2:$I$4968,"28200")-SUMIFS(BalanceSheetData!$J$2:$J$415,BalanceSheetData!$B$2:$B$415,$A72,BalanceSheetData!$I$2:$I$415,"28200"))+(SUMIFS(PriorQ4BalanceSheet!$J$2:$J$4968,PriorQ4BalanceSheet!$B$2:$B$4968,$A72,PriorQ4BalanceSheet!$I$2:$I$4968,"28201")-SUMIFS(BalanceSheetData!$J$2:$J$415,BalanceSheetData!$B$2:$B$415,$A72,BalanceSheetData!$I$2:$I$415,"28201"))+SUMIFS(IncomeStatementData!$J$2:$J$415,IncomeStatementData!$B$2:$B$415,$A72,IncomeStatementData!$I$2:$I$415,"62020")+SUMIFS(IncomeStatementData!$J$2:$J$415,IncomeStatementData!$B$2:$B$415,$A72,IncomeStatementData!$I$2:$I$415,"62021")+SUMIFS(IncomeStatementData!$J$2:$J$415,IncomeStatementData!$B$2:$B$415,$A72,IncomeStatementData!$I$2:$I$415,"62022")+SUMIFS(IncomeStatementData!$J$2:$J$415,IncomeStatementData!$B$2:$B$415,$A72,IncomeStatementData!$I$2:$I$415,"62400")</f>
        <v>8631257</v>
      </c>
      <c r="AH72" s="134" t="str">
        <f>IF((ISERROR(INDEX(ECRDCRMustPayDebtData!$E$2:$E72,MATCH(A72,ECRDCRMustPayDebtData!$B$2:$B72,0),)))/12*Occupancy!$B$65,"-",INDEX(ECRDCRMustPayDebtData!$E$2:$E72,MATCH(A72,ECRDCRMustPayDebtData!$B$2:$B72,0),)/12*Occupancy!$B$65)</f>
        <v>-</v>
      </c>
      <c r="AI72" s="136">
        <f>IF(ISERROR(INDEX(AnnualMustPayDebtData!$D$2:$D$75,MATCH(A72,AnnualMustPayDebtData!$E$2:$E$75,0),)),"-",INDEX(AnnualMustPayDebtData!$D$2:$D$75,MATCH(A72,AnnualMustPayDebtData!$E$2:$E$75,0),))</f>
        <v>317823</v>
      </c>
      <c r="AJ72" s="134">
        <f>IF(ISERROR(IF(AG72="","",AG72/VLOOKUP(Occupancy!$B$65,Occupancy!$B$68:$B$79,1)*12/$C72)),"-",IF(AG72="","",AG72/VLOOKUP(Occupancy!$B$65,Occupancy!$B$68:$B$79,1)*12/$C72))</f>
        <v>170915.9801980198</v>
      </c>
      <c r="AK72" s="134" t="str">
        <f>IF(ISERROR(IF(AH72="","",AH72/VLOOKUP(Occupancy!$B$65,Occupancy!$B$68:$B$79,1)*12/$C72)),"-",IF(AH72="","",AH72/VLOOKUP(Occupancy!$B$65,Occupancy!$B$68:$B$79,1)*12/$C72))</f>
        <v>-</v>
      </c>
      <c r="AL72" s="133">
        <f>SUMIFS(PriorQ4BalanceSheet!$J$2:$J$4968,PriorQ4BalanceSheet!$B$2:$B$4968,$A72,PriorQ4BalanceSheet!$I$2:$I$4968,"10710")-SUMIFS(BalanceSheetData!$J$2:$J$415,BalanceSheetData!$B$2:$B$415,$A72,BalanceSheetData!$I$2:$I$415,"10710")</f>
        <v>85216</v>
      </c>
      <c r="AM72" s="132">
        <f>IF(ISERROR(AN72/12*Occupancy!$B$65),"-",AN72/12*Occupancy!$B$65)</f>
        <v>14190.5</v>
      </c>
      <c r="AN72" s="133">
        <f>IF(ISERROR(INDEX(ReserveData!$B$2:$B$2239,MATCH($A72,ReserveData!$A$2:$A$2250,0),0)),"-",INDEX(ReserveData!$B$2:$B2311,MATCH($A72,ReserveData!$A$2:$A$2250,0),0))</f>
        <v>28381</v>
      </c>
      <c r="AO72" s="132" t="str">
        <f t="shared" si="7"/>
        <v>-</v>
      </c>
      <c r="AP72" s="132">
        <f t="shared" si="8"/>
        <v>843.7227722772277</v>
      </c>
      <c r="AQ72" s="136">
        <f>SUMIFS(IncomeStatementData!$J$2:$J$415,IncomeStatementData!$B$2:$B$415,$A72,IncomeStatementData!$I$2:$I$415,"59001")</f>
        <v>0</v>
      </c>
      <c r="AR72" s="134">
        <f>IF(ISERROR(AS72/12*Occupancy!$B$65),"-",AS72/12*Occupancy!$B$65)</f>
        <v>19625</v>
      </c>
      <c r="AS72" s="136">
        <f>SUMIFS(AnnualFinancialData!$L$2:$L$6380,AnnualFinancialData!$B$2:$B$6380,$A72,AnnualFinancialData!$K$2:$K$6380,"59001")</f>
        <v>39250</v>
      </c>
      <c r="AT72" s="134">
        <f>IF(ISERROR(IF(AQ72="","",AQ72/VLOOKUP(Occupancy!$B$65,Occupancy!$B$68:$B$79,1)*12/$C72)),"-",IF(AQ72="","",AQ72/VLOOKUP(Occupancy!$B$65,Occupancy!$B$68:$B$79,1)*12/$C72))</f>
        <v>0</v>
      </c>
      <c r="AU72" s="134">
        <f>IF(ISERROR(IF(AR72="","",AR72/VLOOKUP(Occupancy!$B$65,Occupancy!$B$68:$B$79,1)*12/$C72)),"-",IF(AR72="","",AR72/VLOOKUP(Occupancy!$B$65,Occupancy!$B$68:$B$79,1)*12/$C72))</f>
        <v>388.61386138613864</v>
      </c>
      <c r="AV72" s="133">
        <f>SUMIFS(IncomeStatementData!$J$2:$J$415,IncomeStatementData!$B$2:$B$415,$A72,IncomeStatementData!$I$2:$I$415,"66310")+SUMIFS(IncomeStatementData!$J$2:$J$415,IncomeStatementData!$B$2:$B$415,$A72,IncomeStatementData!$I$2:$I$415,"66202")</f>
        <v>0</v>
      </c>
      <c r="AW72" s="132">
        <f>IF(ISERROR(AX72/12*Occupancy!$B$65),"-",AX72/12*Occupancy!$B$65)</f>
        <v>0</v>
      </c>
      <c r="AX72" s="133">
        <f>SUMIFS(AnnualFinancialData!$L$2:$L$6380,AnnualFinancialData!$B$2:$B$6380,$A72,AnnualFinancialData!$K$2:$K$6380,"66310")+SUMIFS(AnnualFinancialData!$L$2:$L$6380,AnnualFinancialData!$B$2:$B$6380,$A72,AnnualFinancialData!$K$2:$K$6380,"66202")</f>
        <v>0</v>
      </c>
      <c r="AY72" s="132">
        <f>IF(ISERROR(IF(AV72="","",AV72/VLOOKUP(Occupancy!$B$65,Occupancy!$B$68:$B$79,1)*12/$C72)),"-",IF(AV72="","",AV72/VLOOKUP(Occupancy!$B$65,Occupancy!$B$68:$B$79,1)*12/$C72))</f>
        <v>0</v>
      </c>
      <c r="AZ72" s="132">
        <f>IF(ISERROR(IF(AW72="","",AW72/VLOOKUP(Occupancy!$B$65,Occupancy!$B$68:$B$79,1)*12/$C72)),"-",IF(AW72="","",AW72/VLOOKUP(Occupancy!$B$65,Occupancy!$B$68:$B$79,1)*12/$C72))</f>
        <v>0</v>
      </c>
      <c r="BA72" s="137" t="str">
        <f t="shared" si="9"/>
        <v>-</v>
      </c>
      <c r="BB72" s="137" t="str">
        <f t="shared" si="10"/>
        <v>-</v>
      </c>
      <c r="BC72" s="137">
        <f t="shared" si="11"/>
        <v>148908</v>
      </c>
      <c r="BD72" s="137" t="str">
        <f t="shared" si="12"/>
        <v>-</v>
      </c>
      <c r="BE72" s="138" t="str">
        <f>IF(ISERROR(IF(BB72="","",BB72/VLOOKUP(Occupancy!$B$65,Occupancy!$B$68:$B$79,1)*12/$C72)),"-",IF(BB72="","",BB72/VLOOKUP(Occupancy!$B$65,Occupancy!$B$68:$B$79,1)*12/$C72))</f>
        <v>-</v>
      </c>
    </row>
    <row r="73" spans="1:57" s="95" customFormat="1" ht="12.75" x14ac:dyDescent="0.2">
      <c r="A73" s="219" t="s">
        <v>421</v>
      </c>
      <c r="B73" s="142" t="str">
        <f>IF(ISERROR(INDEX(ProjectTypeData!$F$2:$F$165,MATCH(Operating!$A73,ProjectTypeData!$B$2:$B$165,0),MATCH(Operating!B$9,ProjectTypeData!$F$1))),"-",INDEX(ProjectTypeData!$F$2:$F$165,MATCH(Operating!$A73,ProjectTypeData!$B$2:$B$165,0),MATCH(Operating!B$9,ProjectTypeData!$F$1)))</f>
        <v>Shelter</v>
      </c>
      <c r="C73" s="126">
        <f>IF(ISERROR(INDEX(ProjectTypeData!$E$2:$E$165,MATCH(Operating!$A73,ProjectTypeData!$B$2:$B$165,0),MATCH(Operating!C$9,ProjectTypeData!$E$1))),"-",INDEX(ProjectTypeData!$E$2:$E$165,MATCH(Operating!$A73,ProjectTypeData!$B$2:$B$165,0),MATCH(Operating!C$9,ProjectTypeData!$E$1)))</f>
        <v>100</v>
      </c>
      <c r="D73" s="127" t="str">
        <f>IF(ISERROR(INDEX(ProjectTypeData!$D$2:$D$165,MATCH(Operating!$A73,ProjectTypeData!$B$2:$B$165,0),MATCH(Operating!D$9,ProjectTypeData!$D$1))),"-",INDEX(ProjectTypeData!$D$2:$D$165,MATCH(Operating!$A73,ProjectTypeData!$B$2:$B$165,0),MATCH(Operating!D$9,ProjectTypeData!$D$1)))</f>
        <v>Pre-Development</v>
      </c>
      <c r="E73" s="115"/>
      <c r="F73" s="128">
        <f>SUMIFS(BalanceSheetData!$J$2:$J$415,BalanceSheetData!$B$2:$B$415,$A73,BalanceSheetData!$I$2:$I$415,"10000")</f>
        <v>0</v>
      </c>
      <c r="G73" s="128">
        <f>SUMIFS(BalanceSheetData!$J$2:$J$415,BalanceSheetData!$B$2:$B$415,$A73,BalanceSheetData!$I$2:$I$415,"10710")</f>
        <v>0</v>
      </c>
      <c r="H73" s="128">
        <f>SUMIFS(BalanceSheetData!$J$2:$J$415,BalanceSheetData!$B$2:$B$415,$A73,BalanceSheetData!$I$2:$I$415,"10700")</f>
        <v>0</v>
      </c>
      <c r="I73" s="129">
        <f>SUMIFS(BalanceSheetData!$J$2:$J$415,BalanceSheetData!$B$2:$B$415,$A73,BalanceSheetData!$I$2:$I$415,"10715")+SUMIFS(BalanceSheetData!$J$2:$J$415,BalanceSheetData!$B$2:$B$415,$A73,BalanceSheetData!$I$2:$I$415,"10720")+SUMIFS(BalanceSheetData!$J$2:$J$415,BalanceSheetData!$B$2:$B$415,$A73,BalanceSheetData!$I$2:$I$415,"19300")</f>
        <v>0</v>
      </c>
      <c r="J73" s="130">
        <f t="shared" si="0"/>
        <v>0</v>
      </c>
      <c r="K73" s="216">
        <f>IF(ISERROR(INDEX(Occupancy!$B$57:$FL$57,1,MATCH(A73,Occupancy!$B$4:$FL$4,0))),"-",INDEX(Occupancy!$B$57:$FL$57,1,MATCH(A73,Occupancy!$B$4:$FL$4,0)))</f>
        <v>0.78920769230769239</v>
      </c>
      <c r="L73" s="216">
        <f>IF(ISERROR(INDEX(Occupancy!$B$17:$FL$17,1,MATCH(A73,Occupancy!$B$4:$FL$4,0))),"-",INDEX(Occupancy!$B$17:$FL$17,1,MATCH(A73,Occupancy!$B$4:$FL$4,0)))</f>
        <v>0.6</v>
      </c>
      <c r="M73" s="113"/>
      <c r="N73" s="113"/>
      <c r="O73" s="113"/>
      <c r="P73" s="119"/>
      <c r="Q73" s="131">
        <f>SUMIFS(IncomeStatementData!$J$2:$J$415,IncomeStatementData!$B$2:$B$415,$A73,IncomeStatementData!$I$2:$I$415,"45001")+SUMIFS(IncomeStatementData!$J$2:$J$415,IncomeStatementData!$B$2:$B$415,$A73,IncomeStatementData!$I$2:$I$415,"45100")+SUMIFS(IncomeStatementData!$J$2:$J$415,IncomeStatementData!$B$2:$B$415,$A73,IncomeStatementData!$I$2:$I$415,"49000")+SUMIFS(IncomeStatementData!$J$2:$J$415,IncomeStatementData!$B$2:$B$415,$A73,IncomeStatementData!$I$2:$I$415,"45200")+SUMIFS(IncomeStatementData!$J$2:$J$415,IncomeStatementData!$B$2:$B$415,$A73,IncomeStatementData!$I$2:$I$415,"45400")+SUMIFS(IncomeStatementData!$J$2:$J$415,IncomeStatementData!$B$2:$B$415,$A73,IncomeStatementData!$I$2:$I$415,"45500")+SUMIFS(IncomeStatementData!$J$2:$J$415,IncomeStatementData!$B$2:$B$415,$A73,IncomeStatementData!$I$2:$I$415,"44100")+SUMIFS(IncomeStatementData!$J$2:$J$415,IncomeStatementData!$B$2:$B$415,$A73,IncomeStatementData!$I$2:$I$415,"42200")</f>
        <v>3000</v>
      </c>
      <c r="R73" s="132">
        <f>IF(ISERROR(S73/12*Occupancy!$B$65),"-",S73/12*Occupancy!$B$65)</f>
        <v>527490.5</v>
      </c>
      <c r="S73" s="133">
        <f>SUMIFS(AnnualFinancialData!$L$2:$L$6380,AnnualFinancialData!$B$2:$B$6380,$A73,AnnualFinancialData!$K$2:$K$6380,"45001")+SUMIFS(AnnualFinancialData!$L$2:$L$6380,AnnualFinancialData!$B$2:$B$6380,$A73,AnnualFinancialData!$K$2:$K$6380,"45100")+SUMIFS(AnnualFinancialData!$L$2:$L$6380,AnnualFinancialData!$B$2:$B$6380,$A73,AnnualFinancialData!$K$2:$K$6380,"49000")+SUMIFS(AnnualFinancialData!$L$2:$L$6380,AnnualFinancialData!$B$2:$B$6380,$A73,AnnualFinancialData!$K$2:$K$6380,"45200")+SUMIFS(AnnualFinancialData!$L$2:$L$6380,AnnualFinancialData!$B$2:$B$6380,$A73,AnnualFinancialData!$K$2:$K$6380,"45400")+SUMIFS(AnnualFinancialData!$L$2:$L$6380,AnnualFinancialData!$B$2:$B$6380,$A73,AnnualFinancialData!$K$2:$K$6380,"45500")+SUMIFS(AnnualFinancialData!$L$2:$L$6380,AnnualFinancialData!$B$2:$B$6380,$A73,AnnualFinancialData!$K$2:$K$6380,"44100")+SUMIFS(AnnualFinancialData!$L$2:$L$6380,AnnualFinancialData!$B$2:$B$6380,$A73,AnnualFinancialData!$K$2:$K$6380,"42200")</f>
        <v>1054981</v>
      </c>
      <c r="T73" s="132">
        <f>IF(ISERROR(IF(Q73="","",Q73/VLOOKUP(Occupancy!$B$65,Occupancy!$B$68:$B$79,1)*12/$C73)),"-",IF(Q73="","",Q73/VLOOKUP(Occupancy!$B$65,Occupancy!$B$68:$B$79,1)*12/$C73))</f>
        <v>60</v>
      </c>
      <c r="U73" s="132">
        <f>IF(ISERROR(IF(R73="","",R73/VLOOKUP(Occupancy!$B$65,Occupancy!$B$68:$B$79,1)*12/$C73)),"-",IF(R73="","",R73/VLOOKUP(Occupancy!$B$65,Occupancy!$B$68:$B$79,1)*12/$C73))</f>
        <v>10549.81</v>
      </c>
      <c r="V73" s="134">
        <f>IF(ISERROR(INDEX(IncomeStatementData!$P$2:$P$415,MATCH(A73,IncomeStatementData!$B$2:$B$415,0),)),"-",INDEX(IncomeStatementData!$P$2:$P$415,MATCH(A73,IncomeStatementData!$B$2:$B$415,0),))</f>
        <v>1000</v>
      </c>
      <c r="W73" s="134">
        <f>IF(ISERROR(X73/12*Occupancy!$B$65),"-",X73/12*Occupancy!$B$65)</f>
        <v>243239</v>
      </c>
      <c r="X73" s="134">
        <f>IF(ISERROR(INDEX(AnnualFinancialData!$R$2:$R$6380,MATCH(A73,AnnualFinancialData!$B$2:$B$6380,0),)),"-",INDEX(AnnualFinancialData!$R$2:$R$6380,MATCH(A73,AnnualFinancialData!$B$2:$B$6380,0),))</f>
        <v>486478</v>
      </c>
      <c r="Y73" s="134">
        <f>IF(ISERROR(IF(V73="","",V73/VLOOKUP(Occupancy!$B$65,Occupancy!$B$68:$B$79,1)*12/$C73)),"-",IF(V73="","",V73/VLOOKUP(Occupancy!$B$65,Occupancy!$B$68:$B$79,1)*12/$C73))</f>
        <v>20</v>
      </c>
      <c r="Z73" s="134">
        <f>IF(ISERROR(IF(W73="","",W73/VLOOKUP(Occupancy!$B$65,Occupancy!$B$68:$B$79,1)*12/$C73)),"-",IF(W73="","",W73/VLOOKUP(Occupancy!$B$65,Occupancy!$B$68:$B$79,1)*12/$C73))</f>
        <v>4864.78</v>
      </c>
      <c r="AA73" s="135">
        <f t="shared" si="1"/>
        <v>0.33333333333333331</v>
      </c>
      <c r="AB73" s="132">
        <f t="shared" si="2"/>
        <v>2000</v>
      </c>
      <c r="AC73" s="132">
        <f t="shared" si="3"/>
        <v>284251.5</v>
      </c>
      <c r="AD73" s="132">
        <f t="shared" si="4"/>
        <v>568503</v>
      </c>
      <c r="AE73" s="132">
        <f t="shared" si="5"/>
        <v>40</v>
      </c>
      <c r="AF73" s="132">
        <f t="shared" si="6"/>
        <v>5685.03</v>
      </c>
      <c r="AG73" s="136">
        <f>(SUMIFS(PriorQ4BalanceSheet!$J$2:$J$4968,PriorQ4BalanceSheet!$B$2:$B$4968,$A73,PriorQ4BalanceSheet!$I$2:$I$4968,"28150")-SUMIFS(BalanceSheetData!$J$2:$J$415,BalanceSheetData!$B$2:$B$415,$A73,BalanceSheetData!$I$2:$I$415,"28150"))+(SUMIFS(PriorQ4BalanceSheet!$J$2:$J$4968,PriorQ4BalanceSheet!$B$2:$B$4968,$A73,PriorQ4BalanceSheet!$I$2:$I$4968,"28151")-SUMIFS(BalanceSheetData!$J$2:$J$415,BalanceSheetData!$B$2:$B$415,$A73,BalanceSheetData!$I$2:$I$415,"28151"))+(SUMIFS(PriorQ4BalanceSheet!$J$2:$J$4968,PriorQ4BalanceSheet!$B$2:$B$4968,$A73,PriorQ4BalanceSheet!$I$2:$I$4968,"28152")-SUMIFS(BalanceSheetData!$J$2:$J$415,BalanceSheetData!$B$2:$B$415,$A73,BalanceSheetData!$I$2:$I$415,"28152"))+(SUMIFS(PriorQ4BalanceSheet!$J$2:$J$4968,PriorQ4BalanceSheet!$B$2:$B$4968,$A73,PriorQ4BalanceSheet!$I$2:$I$4968,"28153")-SUMIFS(BalanceSheetData!$J$2:$J$415,BalanceSheetData!$B$2:$B$415,$A73,BalanceSheetData!$I$2:$I$415,"28153"))+(SUMIFS(PriorQ4BalanceSheet!$J$2:$J$4968,PriorQ4BalanceSheet!$B$2:$B$4968,$A73,PriorQ4BalanceSheet!$I$2:$I$4968,"28155")-SUMIFS(BalanceSheetData!$J$2:$J$415,BalanceSheetData!$B$2:$B$415,$A73,BalanceSheetData!$I$2:$I$415,"28155"))+(SUMIFS(PriorQ4BalanceSheet!$J$2:$J$4968,PriorQ4BalanceSheet!$B$2:$B$4968,$A73,PriorQ4BalanceSheet!$I$2:$I$4968,"28156")-SUMIFS(BalanceSheetData!$J$2:$J$415,BalanceSheetData!$B$2:$B$415,$A73,BalanceSheetData!$I$2:$I$415,"28156"))+(SUMIFS(PriorQ4BalanceSheet!$J$2:$J$4968,PriorQ4BalanceSheet!$B$2:$B$4968,$A73,PriorQ4BalanceSheet!$I$2:$I$4968,"28157")-SUMIFS(BalanceSheetData!$J$2:$J$415,BalanceSheetData!$B$2:$B$415,$A73,BalanceSheetData!$I$2:$I$415,"28157"))+(SUMIFS(PriorQ4BalanceSheet!$J$2:$J$4968,PriorQ4BalanceSheet!$B$2:$B$4968,$A73,PriorQ4BalanceSheet!$I$2:$I$4968,"28158")-SUMIFS(BalanceSheetData!$J$2:$J$415,BalanceSheetData!$B$2:$B$415,$A73,BalanceSheetData!$I$2:$I$415,"28158"))+(SUMIFS(PriorQ4BalanceSheet!$J$2:$J$4968,PriorQ4BalanceSheet!$B$2:$B$4968,$A73,PriorQ4BalanceSheet!$I$2:$I$4968,"28200")-SUMIFS(BalanceSheetData!$J$2:$J$415,BalanceSheetData!$B$2:$B$415,$A73,BalanceSheetData!$I$2:$I$415,"28200"))+(SUMIFS(PriorQ4BalanceSheet!$J$2:$J$4968,PriorQ4BalanceSheet!$B$2:$B$4968,$A73,PriorQ4BalanceSheet!$I$2:$I$4968,"28201")-SUMIFS(BalanceSheetData!$J$2:$J$415,BalanceSheetData!$B$2:$B$415,$A73,BalanceSheetData!$I$2:$I$415,"28201"))+SUMIFS(IncomeStatementData!$J$2:$J$415,IncomeStatementData!$B$2:$B$415,$A73,IncomeStatementData!$I$2:$I$415,"62020")+SUMIFS(IncomeStatementData!$J$2:$J$415,IncomeStatementData!$B$2:$B$415,$A73,IncomeStatementData!$I$2:$I$415,"62021")+SUMIFS(IncomeStatementData!$J$2:$J$415,IncomeStatementData!$B$2:$B$415,$A73,IncomeStatementData!$I$2:$I$415,"62022")+SUMIFS(IncomeStatementData!$J$2:$J$415,IncomeStatementData!$B$2:$B$415,$A73,IncomeStatementData!$I$2:$I$415,"62400")</f>
        <v>8822135</v>
      </c>
      <c r="AH73" s="134">
        <f>IF((ISERROR(INDEX(ECRDCRMustPayDebtData!$E$2:$E73,MATCH(A73,ECRDCRMustPayDebtData!$B$2:$B73,0),)))/12*Occupancy!$B$65,"-",INDEX(ECRDCRMustPayDebtData!$E$2:$E73,MATCH(A73,ECRDCRMustPayDebtData!$B$2:$B73,0),)/12*Occupancy!$B$65)</f>
        <v>167297.5</v>
      </c>
      <c r="AI73" s="136">
        <f>IF(ISERROR(INDEX(AnnualMustPayDebtData!$D$2:$D$75,MATCH(A73,AnnualMustPayDebtData!$E$2:$E$75,0),)),"-",INDEX(AnnualMustPayDebtData!$D$2:$D$75,MATCH(A73,AnnualMustPayDebtData!$E$2:$E$75,0),))</f>
        <v>339242</v>
      </c>
      <c r="AJ73" s="134">
        <f>IF(ISERROR(IF(AG73="","",AG73/VLOOKUP(Occupancy!$B$65,Occupancy!$B$68:$B$79,1)*12/$C73)),"-",IF(AG73="","",AG73/VLOOKUP(Occupancy!$B$65,Occupancy!$B$68:$B$79,1)*12/$C73))</f>
        <v>176442.7</v>
      </c>
      <c r="AK73" s="134">
        <f>IF(ISERROR(IF(AH73="","",AH73/VLOOKUP(Occupancy!$B$65,Occupancy!$B$68:$B$79,1)*12/$C73)),"-",IF(AH73="","",AH73/VLOOKUP(Occupancy!$B$65,Occupancy!$B$68:$B$79,1)*12/$C73))</f>
        <v>3345.95</v>
      </c>
      <c r="AL73" s="133">
        <f>SUMIFS(PriorQ4BalanceSheet!$J$2:$J$4968,PriorQ4BalanceSheet!$B$2:$B$4968,$A73,PriorQ4BalanceSheet!$I$2:$I$4968,"10710")-SUMIFS(BalanceSheetData!$J$2:$J$415,BalanceSheetData!$B$2:$B$415,$A73,BalanceSheetData!$I$2:$I$415,"10710")</f>
        <v>83335</v>
      </c>
      <c r="AM73" s="132">
        <f>IF(ISERROR(AN73/12*Occupancy!$B$65),"-",AN73/12*Occupancy!$B$65)</f>
        <v>12500</v>
      </c>
      <c r="AN73" s="133">
        <f>IF(ISERROR(INDEX(ReserveData!$B$2:$B$2239,MATCH($A73,ReserveData!$A$2:$A$2250,0),0)),"-",INDEX(ReserveData!$B$2:$B2312,MATCH($A73,ReserveData!$A$2:$A$2250,0),0))</f>
        <v>25000</v>
      </c>
      <c r="AO73" s="132">
        <f t="shared" si="7"/>
        <v>33.459499999999998</v>
      </c>
      <c r="AP73" s="132">
        <f t="shared" si="8"/>
        <v>833.35</v>
      </c>
      <c r="AQ73" s="136">
        <f>SUMIFS(IncomeStatementData!$J$2:$J$415,IncomeStatementData!$B$2:$B$415,$A73,IncomeStatementData!$I$2:$I$415,"59001")</f>
        <v>0</v>
      </c>
      <c r="AR73" s="134">
        <f>IF(ISERROR(AS73/12*Occupancy!$B$65),"-",AS73/12*Occupancy!$B$65)</f>
        <v>16787.5</v>
      </c>
      <c r="AS73" s="136">
        <f>SUMIFS(AnnualFinancialData!$L$2:$L$6380,AnnualFinancialData!$B$2:$B$6380,$A73,AnnualFinancialData!$K$2:$K$6380,"59001")</f>
        <v>33575</v>
      </c>
      <c r="AT73" s="134">
        <f>IF(ISERROR(IF(AQ73="","",AQ73/VLOOKUP(Occupancy!$B$65,Occupancy!$B$68:$B$79,1)*12/$C73)),"-",IF(AQ73="","",AQ73/VLOOKUP(Occupancy!$B$65,Occupancy!$B$68:$B$79,1)*12/$C73))</f>
        <v>0</v>
      </c>
      <c r="AU73" s="134">
        <f>IF(ISERROR(IF(AR73="","",AR73/VLOOKUP(Occupancy!$B$65,Occupancy!$B$68:$B$79,1)*12/$C73)),"-",IF(AR73="","",AR73/VLOOKUP(Occupancy!$B$65,Occupancy!$B$68:$B$79,1)*12/$C73))</f>
        <v>335.75</v>
      </c>
      <c r="AV73" s="133">
        <f>SUMIFS(IncomeStatementData!$J$2:$J$415,IncomeStatementData!$B$2:$B$415,$A73,IncomeStatementData!$I$2:$I$415,"66310")+SUMIFS(IncomeStatementData!$J$2:$J$415,IncomeStatementData!$B$2:$B$415,$A73,IncomeStatementData!$I$2:$I$415,"66202")</f>
        <v>0</v>
      </c>
      <c r="AW73" s="132">
        <f>IF(ISERROR(AX73/12*Occupancy!$B$65),"-",AX73/12*Occupancy!$B$65)</f>
        <v>0</v>
      </c>
      <c r="AX73" s="133">
        <f>SUMIFS(AnnualFinancialData!$L$2:$L$6380,AnnualFinancialData!$B$2:$B$6380,$A73,AnnualFinancialData!$K$2:$K$6380,"66310")+SUMIFS(AnnualFinancialData!$L$2:$L$6380,AnnualFinancialData!$B$2:$B$6380,$A73,AnnualFinancialData!$K$2:$K$6380,"66202")</f>
        <v>0</v>
      </c>
      <c r="AY73" s="132">
        <f>IF(ISERROR(IF(AV73="","",AV73/VLOOKUP(Occupancy!$B$65,Occupancy!$B$68:$B$79,1)*12/$C73)),"-",IF(AV73="","",AV73/VLOOKUP(Occupancy!$B$65,Occupancy!$B$68:$B$79,1)*12/$C73))</f>
        <v>0</v>
      </c>
      <c r="AZ73" s="132">
        <f>IF(ISERROR(IF(AW73="","",AW73/VLOOKUP(Occupancy!$B$65,Occupancy!$B$68:$B$79,1)*12/$C73)),"-",IF(AW73="","",AW73/VLOOKUP(Occupancy!$B$65,Occupancy!$B$68:$B$79,1)*12/$C73))</f>
        <v>0</v>
      </c>
      <c r="BA73" s="137">
        <f t="shared" si="9"/>
        <v>-8903470</v>
      </c>
      <c r="BB73" s="137">
        <f t="shared" si="10"/>
        <v>87666.5</v>
      </c>
      <c r="BC73" s="137">
        <f t="shared" si="11"/>
        <v>170686</v>
      </c>
      <c r="BD73" s="137">
        <f t="shared" si="12"/>
        <v>-176436.15950000001</v>
      </c>
      <c r="BE73" s="138">
        <f>IF(ISERROR(IF(BB73="","",BB73/VLOOKUP(Occupancy!$B$65,Occupancy!$B$68:$B$79,1)*12/$C73)),"-",IF(BB73="","",BB73/VLOOKUP(Occupancy!$B$65,Occupancy!$B$68:$B$79,1)*12/$C73))</f>
        <v>1753.33</v>
      </c>
    </row>
    <row r="74" spans="1:57" s="95" customFormat="1" ht="12.75" x14ac:dyDescent="0.2">
      <c r="A74" s="219" t="s">
        <v>424</v>
      </c>
      <c r="B74" s="142" t="str">
        <f>IF(ISERROR(INDEX(ProjectTypeData!$F$2:$F$165,MATCH(Operating!$A74,ProjectTypeData!$B$2:$B$165,0),MATCH(Operating!B$9,ProjectTypeData!$F$1))),"-",INDEX(ProjectTypeData!$F$2:$F$165,MATCH(Operating!$A74,ProjectTypeData!$B$2:$B$165,0),MATCH(Operating!B$9,ProjectTypeData!$F$1)))</f>
        <v>Shelter</v>
      </c>
      <c r="C74" s="126">
        <f>IF(ISERROR(INDEX(ProjectTypeData!$E$2:$E$165,MATCH(Operating!$A74,ProjectTypeData!$B$2:$B$165,0),MATCH(Operating!C$9,ProjectTypeData!$E$1))),"-",INDEX(ProjectTypeData!$E$2:$E$165,MATCH(Operating!$A74,ProjectTypeData!$B$2:$B$165,0),MATCH(Operating!C$9,ProjectTypeData!$E$1)))</f>
        <v>170</v>
      </c>
      <c r="D74" s="127" t="str">
        <f>IF(ISERROR(INDEX(ProjectTypeData!$D$2:$D$165,MATCH(Operating!$A74,ProjectTypeData!$B$2:$B$165,0),MATCH(Operating!D$9,ProjectTypeData!$D$1))),"-",INDEX(ProjectTypeData!$D$2:$D$165,MATCH(Operating!$A74,ProjectTypeData!$B$2:$B$165,0),MATCH(Operating!D$9,ProjectTypeData!$D$1)))</f>
        <v>Operations/Asset Management</v>
      </c>
      <c r="E74" s="115"/>
      <c r="F74" s="128">
        <f>SUMIFS(BalanceSheetData!$J$2:$J$415,BalanceSheetData!$B$2:$B$415,$A74,BalanceSheetData!$I$2:$I$415,"10000")</f>
        <v>0</v>
      </c>
      <c r="G74" s="128">
        <f>SUMIFS(BalanceSheetData!$J$2:$J$415,BalanceSheetData!$B$2:$B$415,$A74,BalanceSheetData!$I$2:$I$415,"10710")</f>
        <v>0</v>
      </c>
      <c r="H74" s="128">
        <f>SUMIFS(BalanceSheetData!$J$2:$J$415,BalanceSheetData!$B$2:$B$415,$A74,BalanceSheetData!$I$2:$I$415,"10700")</f>
        <v>0</v>
      </c>
      <c r="I74" s="129">
        <f>SUMIFS(BalanceSheetData!$J$2:$J$415,BalanceSheetData!$B$2:$B$415,$A74,BalanceSheetData!$I$2:$I$415,"10715")+SUMIFS(BalanceSheetData!$J$2:$J$415,BalanceSheetData!$B$2:$B$415,$A74,BalanceSheetData!$I$2:$I$415,"10720")+SUMIFS(BalanceSheetData!$J$2:$J$415,BalanceSheetData!$B$2:$B$415,$A74,BalanceSheetData!$I$2:$I$415,"19300")</f>
        <v>0</v>
      </c>
      <c r="J74" s="130">
        <f t="shared" si="0"/>
        <v>0</v>
      </c>
      <c r="K74" s="216">
        <f>IF(ISERROR(INDEX(Occupancy!$B$57:$FL$57,1,MATCH(A74,Occupancy!$B$4:$FL$4,0))),"-",INDEX(Occupancy!$B$57:$FL$57,1,MATCH(A74,Occupancy!$B$4:$FL$4,0)))</f>
        <v>0.80977692307692295</v>
      </c>
      <c r="L74" s="216">
        <f>IF(ISERROR(INDEX(Occupancy!$B$17:$FL$17,1,MATCH(A74,Occupancy!$B$4:$FL$4,0))),"-",INDEX(Occupancy!$B$17:$FL$17,1,MATCH(A74,Occupancy!$B$4:$FL$4,0)))</f>
        <v>0.61229999999999996</v>
      </c>
      <c r="M74" s="113"/>
      <c r="N74" s="113"/>
      <c r="O74" s="113"/>
      <c r="P74" s="119"/>
      <c r="Q74" s="131">
        <f>SUMIFS(IncomeStatementData!$J$2:$J$415,IncomeStatementData!$B$2:$B$415,$A74,IncomeStatementData!$I$2:$I$415,"45001")+SUMIFS(IncomeStatementData!$J$2:$J$415,IncomeStatementData!$B$2:$B$415,$A74,IncomeStatementData!$I$2:$I$415,"45100")+SUMIFS(IncomeStatementData!$J$2:$J$415,IncomeStatementData!$B$2:$B$415,$A74,IncomeStatementData!$I$2:$I$415,"49000")+SUMIFS(IncomeStatementData!$J$2:$J$415,IncomeStatementData!$B$2:$B$415,$A74,IncomeStatementData!$I$2:$I$415,"45200")+SUMIFS(IncomeStatementData!$J$2:$J$415,IncomeStatementData!$B$2:$B$415,$A74,IncomeStatementData!$I$2:$I$415,"45400")+SUMIFS(IncomeStatementData!$J$2:$J$415,IncomeStatementData!$B$2:$B$415,$A74,IncomeStatementData!$I$2:$I$415,"45500")+SUMIFS(IncomeStatementData!$J$2:$J$415,IncomeStatementData!$B$2:$B$415,$A74,IncomeStatementData!$I$2:$I$415,"44100")+SUMIFS(IncomeStatementData!$J$2:$J$415,IncomeStatementData!$B$2:$B$415,$A74,IncomeStatementData!$I$2:$I$415,"42200")</f>
        <v>0</v>
      </c>
      <c r="R74" s="132">
        <f>IF(ISERROR(S74/12*Occupancy!$B$65),"-",S74/12*Occupancy!$B$65)</f>
        <v>1391297.5</v>
      </c>
      <c r="S74" s="133">
        <f>SUMIFS(AnnualFinancialData!$L$2:$L$6380,AnnualFinancialData!$B$2:$B$6380,$A74,AnnualFinancialData!$K$2:$K$6380,"45001")+SUMIFS(AnnualFinancialData!$L$2:$L$6380,AnnualFinancialData!$B$2:$B$6380,$A74,AnnualFinancialData!$K$2:$K$6380,"45100")+SUMIFS(AnnualFinancialData!$L$2:$L$6380,AnnualFinancialData!$B$2:$B$6380,$A74,AnnualFinancialData!$K$2:$K$6380,"49000")+SUMIFS(AnnualFinancialData!$L$2:$L$6380,AnnualFinancialData!$B$2:$B$6380,$A74,AnnualFinancialData!$K$2:$K$6380,"45200")+SUMIFS(AnnualFinancialData!$L$2:$L$6380,AnnualFinancialData!$B$2:$B$6380,$A74,AnnualFinancialData!$K$2:$K$6380,"45400")+SUMIFS(AnnualFinancialData!$L$2:$L$6380,AnnualFinancialData!$B$2:$B$6380,$A74,AnnualFinancialData!$K$2:$K$6380,"45500")+SUMIFS(AnnualFinancialData!$L$2:$L$6380,AnnualFinancialData!$B$2:$B$6380,$A74,AnnualFinancialData!$K$2:$K$6380,"44100")+SUMIFS(AnnualFinancialData!$L$2:$L$6380,AnnualFinancialData!$B$2:$B$6380,$A74,AnnualFinancialData!$K$2:$K$6380,"42200")</f>
        <v>2782595</v>
      </c>
      <c r="T74" s="132">
        <f>IF(ISERROR(IF(Q74="","",Q74/VLOOKUP(Occupancy!$B$65,Occupancy!$B$68:$B$79,1)*12/$C74)),"-",IF(Q74="","",Q74/VLOOKUP(Occupancy!$B$65,Occupancy!$B$68:$B$79,1)*12/$C74))</f>
        <v>0</v>
      </c>
      <c r="U74" s="132">
        <f>IF(ISERROR(IF(R74="","",R74/VLOOKUP(Occupancy!$B$65,Occupancy!$B$68:$B$79,1)*12/$C74)),"-",IF(R74="","",R74/VLOOKUP(Occupancy!$B$65,Occupancy!$B$68:$B$79,1)*12/$C74))</f>
        <v>16368.205882352941</v>
      </c>
      <c r="V74" s="134" t="str">
        <f>IF(ISERROR(INDEX(IncomeStatementData!$P$2:$P$415,MATCH(A74,IncomeStatementData!$B$2:$B$415,0),)),"-",INDEX(IncomeStatementData!$P$2:$P$415,MATCH(A74,IncomeStatementData!$B$2:$B$415,0),))</f>
        <v>-</v>
      </c>
      <c r="W74" s="134">
        <f>IF(ISERROR(X74/12*Occupancy!$B$65),"-",X74/12*Occupancy!$B$65)</f>
        <v>438527</v>
      </c>
      <c r="X74" s="134">
        <f>IF(ISERROR(INDEX(AnnualFinancialData!$R$2:$R$6380,MATCH(A74,AnnualFinancialData!$B$2:$B$6380,0),)),"-",INDEX(AnnualFinancialData!$R$2:$R$6380,MATCH(A74,AnnualFinancialData!$B$2:$B$6380,0),))</f>
        <v>877054</v>
      </c>
      <c r="Y74" s="134" t="str">
        <f>IF(ISERROR(IF(V74="","",V74/VLOOKUP(Occupancy!$B$65,Occupancy!$B$68:$B$79,1)*12/$C74)),"-",IF(V74="","",V74/VLOOKUP(Occupancy!$B$65,Occupancy!$B$68:$B$79,1)*12/$C74))</f>
        <v>-</v>
      </c>
      <c r="Z74" s="134">
        <f>IF(ISERROR(IF(W74="","",W74/VLOOKUP(Occupancy!$B$65,Occupancy!$B$68:$B$79,1)*12/$C74)),"-",IF(W74="","",W74/VLOOKUP(Occupancy!$B$65,Occupancy!$B$68:$B$79,1)*12/$C74))</f>
        <v>5159.1411764705881</v>
      </c>
      <c r="AA74" s="135" t="str">
        <f t="shared" si="1"/>
        <v>-</v>
      </c>
      <c r="AB74" s="132" t="str">
        <f t="shared" si="2"/>
        <v>-</v>
      </c>
      <c r="AC74" s="132">
        <f t="shared" si="3"/>
        <v>952770.5</v>
      </c>
      <c r="AD74" s="132">
        <f t="shared" si="4"/>
        <v>1905541</v>
      </c>
      <c r="AE74" s="132" t="str">
        <f t="shared" si="5"/>
        <v>-</v>
      </c>
      <c r="AF74" s="132">
        <f t="shared" si="6"/>
        <v>11209.064705882352</v>
      </c>
      <c r="AG74" s="136">
        <f>(SUMIFS(PriorQ4BalanceSheet!$J$2:$J$4968,PriorQ4BalanceSheet!$B$2:$B$4968,$A74,PriorQ4BalanceSheet!$I$2:$I$4968,"28150")-SUMIFS(BalanceSheetData!$J$2:$J$415,BalanceSheetData!$B$2:$B$415,$A74,BalanceSheetData!$I$2:$I$415,"28150"))+(SUMIFS(PriorQ4BalanceSheet!$J$2:$J$4968,PriorQ4BalanceSheet!$B$2:$B$4968,$A74,PriorQ4BalanceSheet!$I$2:$I$4968,"28151")-SUMIFS(BalanceSheetData!$J$2:$J$415,BalanceSheetData!$B$2:$B$415,$A74,BalanceSheetData!$I$2:$I$415,"28151"))+(SUMIFS(PriorQ4BalanceSheet!$J$2:$J$4968,PriorQ4BalanceSheet!$B$2:$B$4968,$A74,PriorQ4BalanceSheet!$I$2:$I$4968,"28152")-SUMIFS(BalanceSheetData!$J$2:$J$415,BalanceSheetData!$B$2:$B$415,$A74,BalanceSheetData!$I$2:$I$415,"28152"))+(SUMIFS(PriorQ4BalanceSheet!$J$2:$J$4968,PriorQ4BalanceSheet!$B$2:$B$4968,$A74,PriorQ4BalanceSheet!$I$2:$I$4968,"28153")-SUMIFS(BalanceSheetData!$J$2:$J$415,BalanceSheetData!$B$2:$B$415,$A74,BalanceSheetData!$I$2:$I$415,"28153"))+(SUMIFS(PriorQ4BalanceSheet!$J$2:$J$4968,PriorQ4BalanceSheet!$B$2:$B$4968,$A74,PriorQ4BalanceSheet!$I$2:$I$4968,"28155")-SUMIFS(BalanceSheetData!$J$2:$J$415,BalanceSheetData!$B$2:$B$415,$A74,BalanceSheetData!$I$2:$I$415,"28155"))+(SUMIFS(PriorQ4BalanceSheet!$J$2:$J$4968,PriorQ4BalanceSheet!$B$2:$B$4968,$A74,PriorQ4BalanceSheet!$I$2:$I$4968,"28156")-SUMIFS(BalanceSheetData!$J$2:$J$415,BalanceSheetData!$B$2:$B$415,$A74,BalanceSheetData!$I$2:$I$415,"28156"))+(SUMIFS(PriorQ4BalanceSheet!$J$2:$J$4968,PriorQ4BalanceSheet!$B$2:$B$4968,$A74,PriorQ4BalanceSheet!$I$2:$I$4968,"28157")-SUMIFS(BalanceSheetData!$J$2:$J$415,BalanceSheetData!$B$2:$B$415,$A74,BalanceSheetData!$I$2:$I$415,"28157"))+(SUMIFS(PriorQ4BalanceSheet!$J$2:$J$4968,PriorQ4BalanceSheet!$B$2:$B$4968,$A74,PriorQ4BalanceSheet!$I$2:$I$4968,"28158")-SUMIFS(BalanceSheetData!$J$2:$J$415,BalanceSheetData!$B$2:$B$415,$A74,BalanceSheetData!$I$2:$I$415,"28158"))+(SUMIFS(PriorQ4BalanceSheet!$J$2:$J$4968,PriorQ4BalanceSheet!$B$2:$B$4968,$A74,PriorQ4BalanceSheet!$I$2:$I$4968,"28200")-SUMIFS(BalanceSheetData!$J$2:$J$415,BalanceSheetData!$B$2:$B$415,$A74,BalanceSheetData!$I$2:$I$415,"28200"))+(SUMIFS(PriorQ4BalanceSheet!$J$2:$J$4968,PriorQ4BalanceSheet!$B$2:$B$4968,$A74,PriorQ4BalanceSheet!$I$2:$I$4968,"28201")-SUMIFS(BalanceSheetData!$J$2:$J$415,BalanceSheetData!$B$2:$B$415,$A74,BalanceSheetData!$I$2:$I$415,"28201"))+SUMIFS(IncomeStatementData!$J$2:$J$415,IncomeStatementData!$B$2:$B$415,$A74,IncomeStatementData!$I$2:$I$415,"62020")+SUMIFS(IncomeStatementData!$J$2:$J$415,IncomeStatementData!$B$2:$B$415,$A74,IncomeStatementData!$I$2:$I$415,"62021")+SUMIFS(IncomeStatementData!$J$2:$J$415,IncomeStatementData!$B$2:$B$415,$A74,IncomeStatementData!$I$2:$I$415,"62022")+SUMIFS(IncomeStatementData!$J$2:$J$415,IncomeStatementData!$B$2:$B$415,$A74,IncomeStatementData!$I$2:$I$415,"62400")</f>
        <v>27937901</v>
      </c>
      <c r="AH74" s="134" t="str">
        <f>IF((ISERROR(INDEX(ECRDCRMustPayDebtData!$E$2:$E74,MATCH(A74,ECRDCRMustPayDebtData!$B$2:$B74,0),)))/12*Occupancy!$B$65,"-",INDEX(ECRDCRMustPayDebtData!$E$2:$E74,MATCH(A74,ECRDCRMustPayDebtData!$B$2:$B74,0),)/12*Occupancy!$B$65)</f>
        <v>-</v>
      </c>
      <c r="AI74" s="136">
        <f>IF(ISERROR(INDEX(AnnualMustPayDebtData!$D$2:$D$75,MATCH(A74,AnnualMustPayDebtData!$E$2:$E$75,0),)),"-",INDEX(AnnualMustPayDebtData!$D$2:$D$75,MATCH(A74,AnnualMustPayDebtData!$E$2:$E$75,0),))</f>
        <v>1055056</v>
      </c>
      <c r="AJ74" s="134">
        <f>IF(ISERROR(IF(AG74="","",AG74/VLOOKUP(Occupancy!$B$65,Occupancy!$B$68:$B$79,1)*12/$C74)),"-",IF(AG74="","",AG74/VLOOKUP(Occupancy!$B$65,Occupancy!$B$68:$B$79,1)*12/$C74))</f>
        <v>328681.18823529413</v>
      </c>
      <c r="AK74" s="134" t="str">
        <f>IF(ISERROR(IF(AH74="","",AH74/VLOOKUP(Occupancy!$B$65,Occupancy!$B$68:$B$79,1)*12/$C74)),"-",IF(AH74="","",AH74/VLOOKUP(Occupancy!$B$65,Occupancy!$B$68:$B$79,1)*12/$C74))</f>
        <v>-</v>
      </c>
      <c r="AL74" s="133">
        <f>SUMIFS(PriorQ4BalanceSheet!$J$2:$J$4968,PriorQ4BalanceSheet!$B$2:$B$4968,$A74,PriorQ4BalanceSheet!$I$2:$I$4968,"10710")-SUMIFS(BalanceSheetData!$J$2:$J$415,BalanceSheetData!$B$2:$B$415,$A74,BalanceSheetData!$I$2:$I$415,"10710")</f>
        <v>325472</v>
      </c>
      <c r="AM74" s="132">
        <f>IF(ISERROR(AN74/12*Occupancy!$B$65),"-",AN74/12*Occupancy!$B$65)</f>
        <v>23376</v>
      </c>
      <c r="AN74" s="133">
        <f>IF(ISERROR(INDEX(ReserveData!$B$2:$B$2239,MATCH($A74,ReserveData!$A$2:$A$2250,0),0)),"-",INDEX(ReserveData!$B$2:$B2313,MATCH($A74,ReserveData!$A$2:$A$2250,0),0))</f>
        <v>46752</v>
      </c>
      <c r="AO74" s="132" t="str">
        <f t="shared" si="7"/>
        <v>-</v>
      </c>
      <c r="AP74" s="132">
        <f t="shared" si="8"/>
        <v>1914.5411764705882</v>
      </c>
      <c r="AQ74" s="136">
        <f>SUMIFS(IncomeStatementData!$J$2:$J$415,IncomeStatementData!$B$2:$B$415,$A74,IncomeStatementData!$I$2:$I$415,"59001")</f>
        <v>0</v>
      </c>
      <c r="AR74" s="134">
        <f>IF(ISERROR(AS74/12*Occupancy!$B$65),"-",AS74/12*Occupancy!$B$65)</f>
        <v>72282.5</v>
      </c>
      <c r="AS74" s="136">
        <f>SUMIFS(AnnualFinancialData!$L$2:$L$6380,AnnualFinancialData!$B$2:$B$6380,$A74,AnnualFinancialData!$K$2:$K$6380,"59001")</f>
        <v>144565</v>
      </c>
      <c r="AT74" s="134">
        <f>IF(ISERROR(IF(AQ74="","",AQ74/VLOOKUP(Occupancy!$B$65,Occupancy!$B$68:$B$79,1)*12/$C74)),"-",IF(AQ74="","",AQ74/VLOOKUP(Occupancy!$B$65,Occupancy!$B$68:$B$79,1)*12/$C74))</f>
        <v>0</v>
      </c>
      <c r="AU74" s="134">
        <f>IF(ISERROR(IF(AR74="","",AR74/VLOOKUP(Occupancy!$B$65,Occupancy!$B$68:$B$79,1)*12/$C74)),"-",IF(AR74="","",AR74/VLOOKUP(Occupancy!$B$65,Occupancy!$B$68:$B$79,1)*12/$C74))</f>
        <v>850.38235294117646</v>
      </c>
      <c r="AV74" s="133">
        <f>SUMIFS(IncomeStatementData!$J$2:$J$415,IncomeStatementData!$B$2:$B$415,$A74,IncomeStatementData!$I$2:$I$415,"66310")+SUMIFS(IncomeStatementData!$J$2:$J$415,IncomeStatementData!$B$2:$B$415,$A74,IncomeStatementData!$I$2:$I$415,"66202")</f>
        <v>0</v>
      </c>
      <c r="AW74" s="132">
        <f>IF(ISERROR(AX74/12*Occupancy!$B$65),"-",AX74/12*Occupancy!$B$65)</f>
        <v>0</v>
      </c>
      <c r="AX74" s="133">
        <f>SUMIFS(AnnualFinancialData!$L$2:$L$6380,AnnualFinancialData!$B$2:$B$6380,$A74,AnnualFinancialData!$K$2:$K$6380,"66310")+SUMIFS(AnnualFinancialData!$L$2:$L$6380,AnnualFinancialData!$B$2:$B$6380,$A74,AnnualFinancialData!$K$2:$K$6380,"66202")</f>
        <v>0</v>
      </c>
      <c r="AY74" s="132">
        <f>IF(ISERROR(IF(AV74="","",AV74/VLOOKUP(Occupancy!$B$65,Occupancy!$B$68:$B$79,1)*12/$C74)),"-",IF(AV74="","",AV74/VLOOKUP(Occupancy!$B$65,Occupancy!$B$68:$B$79,1)*12/$C74))</f>
        <v>0</v>
      </c>
      <c r="AZ74" s="132">
        <f>IF(ISERROR(IF(AW74="","",AW74/VLOOKUP(Occupancy!$B$65,Occupancy!$B$68:$B$79,1)*12/$C74)),"-",IF(AW74="","",AW74/VLOOKUP(Occupancy!$B$65,Occupancy!$B$68:$B$79,1)*12/$C74))</f>
        <v>0</v>
      </c>
      <c r="BA74" s="137" t="str">
        <f t="shared" si="9"/>
        <v>-</v>
      </c>
      <c r="BB74" s="137" t="str">
        <f t="shared" si="10"/>
        <v>-</v>
      </c>
      <c r="BC74" s="137">
        <f t="shared" si="11"/>
        <v>659168</v>
      </c>
      <c r="BD74" s="137" t="str">
        <f t="shared" si="12"/>
        <v>-</v>
      </c>
      <c r="BE74" s="138" t="str">
        <f>IF(ISERROR(IF(BB74="","",BB74/VLOOKUP(Occupancy!$B$65,Occupancy!$B$68:$B$79,1)*12/$C74)),"-",IF(BB74="","",BB74/VLOOKUP(Occupancy!$B$65,Occupancy!$B$68:$B$79,1)*12/$C74))</f>
        <v>-</v>
      </c>
    </row>
    <row r="75" spans="1:57" s="95" customFormat="1" ht="12.75" x14ac:dyDescent="0.2">
      <c r="A75" s="219" t="s">
        <v>426</v>
      </c>
      <c r="B75" s="142" t="str">
        <f>IF(ISERROR(INDEX(ProjectTypeData!$F$2:$F$165,MATCH(Operating!$A75,ProjectTypeData!$B$2:$B$165,0),MATCH(Operating!B$9,ProjectTypeData!$F$1))),"-",INDEX(ProjectTypeData!$F$2:$F$165,MATCH(Operating!$A75,ProjectTypeData!$B$2:$B$165,0),MATCH(Operating!B$9,ProjectTypeData!$F$1)))</f>
        <v>Shelter</v>
      </c>
      <c r="C75" s="126">
        <f>IF(ISERROR(INDEX(ProjectTypeData!$E$2:$E$165,MATCH(Operating!$A75,ProjectTypeData!$B$2:$B$165,0),MATCH(Operating!C$9,ProjectTypeData!$E$1))),"-",INDEX(ProjectTypeData!$E$2:$E$165,MATCH(Operating!$A75,ProjectTypeData!$B$2:$B$165,0),MATCH(Operating!C$9,ProjectTypeData!$E$1)))</f>
        <v>101</v>
      </c>
      <c r="D75" s="127" t="str">
        <f>IF(ISERROR(INDEX(ProjectTypeData!$D$2:$D$165,MATCH(Operating!$A75,ProjectTypeData!$B$2:$B$165,0),MATCH(Operating!D$9,ProjectTypeData!$D$1))),"-",INDEX(ProjectTypeData!$D$2:$D$165,MATCH(Operating!$A75,ProjectTypeData!$B$2:$B$165,0),MATCH(Operating!D$9,ProjectTypeData!$D$1)))</f>
        <v>Operations/Asset Management</v>
      </c>
      <c r="E75" s="115"/>
      <c r="F75" s="128">
        <f>SUMIFS(BalanceSheetData!$J$2:$J$415,BalanceSheetData!$B$2:$B$415,$A75,BalanceSheetData!$I$2:$I$415,"10000")</f>
        <v>0</v>
      </c>
      <c r="G75" s="128">
        <f>SUMIFS(BalanceSheetData!$J$2:$J$415,BalanceSheetData!$B$2:$B$415,$A75,BalanceSheetData!$I$2:$I$415,"10710")</f>
        <v>0</v>
      </c>
      <c r="H75" s="128">
        <f>SUMIFS(BalanceSheetData!$J$2:$J$415,BalanceSheetData!$B$2:$B$415,$A75,BalanceSheetData!$I$2:$I$415,"10700")</f>
        <v>0</v>
      </c>
      <c r="I75" s="129">
        <f>SUMIFS(BalanceSheetData!$J$2:$J$415,BalanceSheetData!$B$2:$B$415,$A75,BalanceSheetData!$I$2:$I$415,"10715")+SUMIFS(BalanceSheetData!$J$2:$J$415,BalanceSheetData!$B$2:$B$415,$A75,BalanceSheetData!$I$2:$I$415,"10720")+SUMIFS(BalanceSheetData!$J$2:$J$415,BalanceSheetData!$B$2:$B$415,$A75,BalanceSheetData!$I$2:$I$415,"19300")</f>
        <v>0</v>
      </c>
      <c r="J75" s="130">
        <f t="shared" si="0"/>
        <v>0</v>
      </c>
      <c r="K75" s="216">
        <f>IF(ISERROR(INDEX(Occupancy!$B$57:$FL$57,1,MATCH(A75,Occupancy!$B$4:$FL$4,0))),"-",INDEX(Occupancy!$B$57:$FL$57,1,MATCH(A75,Occupancy!$B$4:$FL$4,0)))</f>
        <v>0.80373076923076914</v>
      </c>
      <c r="L75" s="216">
        <f>IF(ISERROR(INDEX(Occupancy!$B$17:$FL$17,1,MATCH(A75,Occupancy!$B$4:$FL$4,0))),"-",INDEX(Occupancy!$B$17:$FL$17,1,MATCH(A75,Occupancy!$B$4:$FL$4,0)))</f>
        <v>0.60770000000000002</v>
      </c>
      <c r="M75" s="113"/>
      <c r="N75" s="113"/>
      <c r="O75" s="113"/>
      <c r="P75" s="119"/>
      <c r="Q75" s="131">
        <f>SUMIFS(IncomeStatementData!$J$2:$J$415,IncomeStatementData!$B$2:$B$415,$A75,IncomeStatementData!$I$2:$I$415,"45001")+SUMIFS(IncomeStatementData!$J$2:$J$415,IncomeStatementData!$B$2:$B$415,$A75,IncomeStatementData!$I$2:$I$415,"45100")+SUMIFS(IncomeStatementData!$J$2:$J$415,IncomeStatementData!$B$2:$B$415,$A75,IncomeStatementData!$I$2:$I$415,"49000")+SUMIFS(IncomeStatementData!$J$2:$J$415,IncomeStatementData!$B$2:$B$415,$A75,IncomeStatementData!$I$2:$I$415,"45200")+SUMIFS(IncomeStatementData!$J$2:$J$415,IncomeStatementData!$B$2:$B$415,$A75,IncomeStatementData!$I$2:$I$415,"45400")+SUMIFS(IncomeStatementData!$J$2:$J$415,IncomeStatementData!$B$2:$B$415,$A75,IncomeStatementData!$I$2:$I$415,"45500")+SUMIFS(IncomeStatementData!$J$2:$J$415,IncomeStatementData!$B$2:$B$415,$A75,IncomeStatementData!$I$2:$I$415,"44100")+SUMIFS(IncomeStatementData!$J$2:$J$415,IncomeStatementData!$B$2:$B$415,$A75,IncomeStatementData!$I$2:$I$415,"42200")</f>
        <v>0</v>
      </c>
      <c r="R75" s="132">
        <f>IF(ISERROR(S75/12*Occupancy!$B$65),"-",S75/12*Occupancy!$B$65)</f>
        <v>506337.5</v>
      </c>
      <c r="S75" s="133">
        <f>SUMIFS(AnnualFinancialData!$L$2:$L$6380,AnnualFinancialData!$B$2:$B$6380,$A75,AnnualFinancialData!$K$2:$K$6380,"45001")+SUMIFS(AnnualFinancialData!$L$2:$L$6380,AnnualFinancialData!$B$2:$B$6380,$A75,AnnualFinancialData!$K$2:$K$6380,"45100")+SUMIFS(AnnualFinancialData!$L$2:$L$6380,AnnualFinancialData!$B$2:$B$6380,$A75,AnnualFinancialData!$K$2:$K$6380,"49000")+SUMIFS(AnnualFinancialData!$L$2:$L$6380,AnnualFinancialData!$B$2:$B$6380,$A75,AnnualFinancialData!$K$2:$K$6380,"45200")+SUMIFS(AnnualFinancialData!$L$2:$L$6380,AnnualFinancialData!$B$2:$B$6380,$A75,AnnualFinancialData!$K$2:$K$6380,"45400")+SUMIFS(AnnualFinancialData!$L$2:$L$6380,AnnualFinancialData!$B$2:$B$6380,$A75,AnnualFinancialData!$K$2:$K$6380,"45500")+SUMIFS(AnnualFinancialData!$L$2:$L$6380,AnnualFinancialData!$B$2:$B$6380,$A75,AnnualFinancialData!$K$2:$K$6380,"44100")+SUMIFS(AnnualFinancialData!$L$2:$L$6380,AnnualFinancialData!$B$2:$B$6380,$A75,AnnualFinancialData!$K$2:$K$6380,"42200")</f>
        <v>1012675</v>
      </c>
      <c r="T75" s="132">
        <f>IF(ISERROR(IF(Q75="","",Q75/VLOOKUP(Occupancy!$B$65,Occupancy!$B$68:$B$79,1)*12/$C75)),"-",IF(Q75="","",Q75/VLOOKUP(Occupancy!$B$65,Occupancy!$B$68:$B$79,1)*12/$C75))</f>
        <v>0</v>
      </c>
      <c r="U75" s="132">
        <f>IF(ISERROR(IF(R75="","",R75/VLOOKUP(Occupancy!$B$65,Occupancy!$B$68:$B$79,1)*12/$C75)),"-",IF(R75="","",R75/VLOOKUP(Occupancy!$B$65,Occupancy!$B$68:$B$79,1)*12/$C75))</f>
        <v>10026.485148514852</v>
      </c>
      <c r="V75" s="134" t="str">
        <f>IF(ISERROR(INDEX(IncomeStatementData!$P$2:$P$415,MATCH(A75,IncomeStatementData!$B$2:$B$415,0),)),"-",INDEX(IncomeStatementData!$P$2:$P$415,MATCH(A75,IncomeStatementData!$B$2:$B$415,0),))</f>
        <v>-</v>
      </c>
      <c r="W75" s="134">
        <f>IF(ISERROR(X75/12*Occupancy!$B$65),"-",X75/12*Occupancy!$B$65)</f>
        <v>230324.5</v>
      </c>
      <c r="X75" s="134">
        <f>IF(ISERROR(INDEX(AnnualFinancialData!$R$2:$R$6380,MATCH(A75,AnnualFinancialData!$B$2:$B$6380,0),)),"-",INDEX(AnnualFinancialData!$R$2:$R$6380,MATCH(A75,AnnualFinancialData!$B$2:$B$6380,0),))</f>
        <v>460649</v>
      </c>
      <c r="Y75" s="134" t="str">
        <f>IF(ISERROR(IF(V75="","",V75/VLOOKUP(Occupancy!$B$65,Occupancy!$B$68:$B$79,1)*12/$C75)),"-",IF(V75="","",V75/VLOOKUP(Occupancy!$B$65,Occupancy!$B$68:$B$79,1)*12/$C75))</f>
        <v>-</v>
      </c>
      <c r="Z75" s="134">
        <f>IF(ISERROR(IF(W75="","",W75/VLOOKUP(Occupancy!$B$65,Occupancy!$B$68:$B$79,1)*12/$C75)),"-",IF(W75="","",W75/VLOOKUP(Occupancy!$B$65,Occupancy!$B$68:$B$79,1)*12/$C75))</f>
        <v>4560.8811881188121</v>
      </c>
      <c r="AA75" s="135" t="str">
        <f t="shared" si="1"/>
        <v>-</v>
      </c>
      <c r="AB75" s="132" t="str">
        <f t="shared" si="2"/>
        <v>-</v>
      </c>
      <c r="AC75" s="132">
        <f t="shared" si="3"/>
        <v>276013</v>
      </c>
      <c r="AD75" s="132">
        <f t="shared" si="4"/>
        <v>552026</v>
      </c>
      <c r="AE75" s="132" t="str">
        <f t="shared" si="5"/>
        <v>-</v>
      </c>
      <c r="AF75" s="132">
        <f t="shared" si="6"/>
        <v>5465.6039603960398</v>
      </c>
      <c r="AG75" s="136">
        <f>(SUMIFS(PriorQ4BalanceSheet!$J$2:$J$4968,PriorQ4BalanceSheet!$B$2:$B$4968,$A75,PriorQ4BalanceSheet!$I$2:$I$4968,"28150")-SUMIFS(BalanceSheetData!$J$2:$J$415,BalanceSheetData!$B$2:$B$415,$A75,BalanceSheetData!$I$2:$I$415,"28150"))+(SUMIFS(PriorQ4BalanceSheet!$J$2:$J$4968,PriorQ4BalanceSheet!$B$2:$B$4968,$A75,PriorQ4BalanceSheet!$I$2:$I$4968,"28151")-SUMIFS(BalanceSheetData!$J$2:$J$415,BalanceSheetData!$B$2:$B$415,$A75,BalanceSheetData!$I$2:$I$415,"28151"))+(SUMIFS(PriorQ4BalanceSheet!$J$2:$J$4968,PriorQ4BalanceSheet!$B$2:$B$4968,$A75,PriorQ4BalanceSheet!$I$2:$I$4968,"28152")-SUMIFS(BalanceSheetData!$J$2:$J$415,BalanceSheetData!$B$2:$B$415,$A75,BalanceSheetData!$I$2:$I$415,"28152"))+(SUMIFS(PriorQ4BalanceSheet!$J$2:$J$4968,PriorQ4BalanceSheet!$B$2:$B$4968,$A75,PriorQ4BalanceSheet!$I$2:$I$4968,"28153")-SUMIFS(BalanceSheetData!$J$2:$J$415,BalanceSheetData!$B$2:$B$415,$A75,BalanceSheetData!$I$2:$I$415,"28153"))+(SUMIFS(PriorQ4BalanceSheet!$J$2:$J$4968,PriorQ4BalanceSheet!$B$2:$B$4968,$A75,PriorQ4BalanceSheet!$I$2:$I$4968,"28155")-SUMIFS(BalanceSheetData!$J$2:$J$415,BalanceSheetData!$B$2:$B$415,$A75,BalanceSheetData!$I$2:$I$415,"28155"))+(SUMIFS(PriorQ4BalanceSheet!$J$2:$J$4968,PriorQ4BalanceSheet!$B$2:$B$4968,$A75,PriorQ4BalanceSheet!$I$2:$I$4968,"28156")-SUMIFS(BalanceSheetData!$J$2:$J$415,BalanceSheetData!$B$2:$B$415,$A75,BalanceSheetData!$I$2:$I$415,"28156"))+(SUMIFS(PriorQ4BalanceSheet!$J$2:$J$4968,PriorQ4BalanceSheet!$B$2:$B$4968,$A75,PriorQ4BalanceSheet!$I$2:$I$4968,"28157")-SUMIFS(BalanceSheetData!$J$2:$J$415,BalanceSheetData!$B$2:$B$415,$A75,BalanceSheetData!$I$2:$I$415,"28157"))+(SUMIFS(PriorQ4BalanceSheet!$J$2:$J$4968,PriorQ4BalanceSheet!$B$2:$B$4968,$A75,PriorQ4BalanceSheet!$I$2:$I$4968,"28158")-SUMIFS(BalanceSheetData!$J$2:$J$415,BalanceSheetData!$B$2:$B$415,$A75,BalanceSheetData!$I$2:$I$415,"28158"))+(SUMIFS(PriorQ4BalanceSheet!$J$2:$J$4968,PriorQ4BalanceSheet!$B$2:$B$4968,$A75,PriorQ4BalanceSheet!$I$2:$I$4968,"28200")-SUMIFS(BalanceSheetData!$J$2:$J$415,BalanceSheetData!$B$2:$B$415,$A75,BalanceSheetData!$I$2:$I$415,"28200"))+(SUMIFS(PriorQ4BalanceSheet!$J$2:$J$4968,PriorQ4BalanceSheet!$B$2:$B$4968,$A75,PriorQ4BalanceSheet!$I$2:$I$4968,"28201")-SUMIFS(BalanceSheetData!$J$2:$J$415,BalanceSheetData!$B$2:$B$415,$A75,BalanceSheetData!$I$2:$I$415,"28201"))+SUMIFS(IncomeStatementData!$J$2:$J$415,IncomeStatementData!$B$2:$B$415,$A75,IncomeStatementData!$I$2:$I$415,"62020")+SUMIFS(IncomeStatementData!$J$2:$J$415,IncomeStatementData!$B$2:$B$415,$A75,IncomeStatementData!$I$2:$I$415,"62021")+SUMIFS(IncomeStatementData!$J$2:$J$415,IncomeStatementData!$B$2:$B$415,$A75,IncomeStatementData!$I$2:$I$415,"62022")+SUMIFS(IncomeStatementData!$J$2:$J$415,IncomeStatementData!$B$2:$B$415,$A75,IncomeStatementData!$I$2:$I$415,"62400")</f>
        <v>8447547</v>
      </c>
      <c r="AH75" s="134" t="str">
        <f>IF((ISERROR(INDEX(ECRDCRMustPayDebtData!$E$2:$E75,MATCH(A75,ECRDCRMustPayDebtData!$B$2:$B75,0),)))/12*Occupancy!$B$65,"-",INDEX(ECRDCRMustPayDebtData!$E$2:$E75,MATCH(A75,ECRDCRMustPayDebtData!$B$2:$B75,0),)/12*Occupancy!$B$65)</f>
        <v>-</v>
      </c>
      <c r="AI75" s="136">
        <f>IF(ISERROR(INDEX(AnnualMustPayDebtData!$D$2:$D$75,MATCH(A75,AnnualMustPayDebtData!$E$2:$E$75,0),)),"-",INDEX(AnnualMustPayDebtData!$D$2:$D$75,MATCH(A75,AnnualMustPayDebtData!$E$2:$E$75,0),))</f>
        <v>215692</v>
      </c>
      <c r="AJ75" s="134">
        <f>IF(ISERROR(IF(AG75="","",AG75/VLOOKUP(Occupancy!$B$65,Occupancy!$B$68:$B$79,1)*12/$C75)),"-",IF(AG75="","",AG75/VLOOKUP(Occupancy!$B$65,Occupancy!$B$68:$B$79,1)*12/$C75))</f>
        <v>167278.15841584158</v>
      </c>
      <c r="AK75" s="134" t="str">
        <f>IF(ISERROR(IF(AH75="","",AH75/VLOOKUP(Occupancy!$B$65,Occupancy!$B$68:$B$79,1)*12/$C75)),"-",IF(AH75="","",AH75/VLOOKUP(Occupancy!$B$65,Occupancy!$B$68:$B$79,1)*12/$C75))</f>
        <v>-</v>
      </c>
      <c r="AL75" s="133">
        <f>SUMIFS(PriorQ4BalanceSheet!$J$2:$J$4968,PriorQ4BalanceSheet!$B$2:$B$4968,$A75,PriorQ4BalanceSheet!$I$2:$I$4968,"10710")-SUMIFS(BalanceSheetData!$J$2:$J$415,BalanceSheetData!$B$2:$B$415,$A75,BalanceSheetData!$I$2:$I$415,"10710")</f>
        <v>252095</v>
      </c>
      <c r="AM75" s="132">
        <f>IF(ISERROR(AN75/12*Occupancy!$B$65),"-",AN75/12*Occupancy!$B$65)</f>
        <v>14879</v>
      </c>
      <c r="AN75" s="133">
        <f>IF(ISERROR(INDEX(ReserveData!$B$2:$B$2239,MATCH($A75,ReserveData!$A$2:$A$2250,0),0)),"-",INDEX(ReserveData!$B$2:$B2314,MATCH($A75,ReserveData!$A$2:$A$2250,0),0))</f>
        <v>29758</v>
      </c>
      <c r="AO75" s="132" t="str">
        <f t="shared" si="7"/>
        <v>-</v>
      </c>
      <c r="AP75" s="132">
        <f t="shared" si="8"/>
        <v>2495.9900990099009</v>
      </c>
      <c r="AQ75" s="136">
        <f>SUMIFS(IncomeStatementData!$J$2:$J$415,IncomeStatementData!$B$2:$B$415,$A75,IncomeStatementData!$I$2:$I$415,"59001")</f>
        <v>0</v>
      </c>
      <c r="AR75" s="134">
        <f>IF(ISERROR(AS75/12*Occupancy!$B$65),"-",AS75/12*Occupancy!$B$65)</f>
        <v>35747</v>
      </c>
      <c r="AS75" s="136">
        <f>SUMIFS(AnnualFinancialData!$L$2:$L$6380,AnnualFinancialData!$B$2:$B$6380,$A75,AnnualFinancialData!$K$2:$K$6380,"59001")</f>
        <v>71494</v>
      </c>
      <c r="AT75" s="134">
        <f>IF(ISERROR(IF(AQ75="","",AQ75/VLOOKUP(Occupancy!$B$65,Occupancy!$B$68:$B$79,1)*12/$C75)),"-",IF(AQ75="","",AQ75/VLOOKUP(Occupancy!$B$65,Occupancy!$B$68:$B$79,1)*12/$C75))</f>
        <v>0</v>
      </c>
      <c r="AU75" s="134">
        <f>IF(ISERROR(IF(AR75="","",AR75/VLOOKUP(Occupancy!$B$65,Occupancy!$B$68:$B$79,1)*12/$C75)),"-",IF(AR75="","",AR75/VLOOKUP(Occupancy!$B$65,Occupancy!$B$68:$B$79,1)*12/$C75))</f>
        <v>707.86138613861385</v>
      </c>
      <c r="AV75" s="133">
        <f>SUMIFS(IncomeStatementData!$J$2:$J$415,IncomeStatementData!$B$2:$B$415,$A75,IncomeStatementData!$I$2:$I$415,"66310")+SUMIFS(IncomeStatementData!$J$2:$J$415,IncomeStatementData!$B$2:$B$415,$A75,IncomeStatementData!$I$2:$I$415,"66202")</f>
        <v>0</v>
      </c>
      <c r="AW75" s="132">
        <f>IF(ISERROR(AX75/12*Occupancy!$B$65),"-",AX75/12*Occupancy!$B$65)</f>
        <v>0</v>
      </c>
      <c r="AX75" s="133">
        <f>SUMIFS(AnnualFinancialData!$L$2:$L$6380,AnnualFinancialData!$B$2:$B$6380,$A75,AnnualFinancialData!$K$2:$K$6380,"66310")+SUMIFS(AnnualFinancialData!$L$2:$L$6380,AnnualFinancialData!$B$2:$B$6380,$A75,AnnualFinancialData!$K$2:$K$6380,"66202")</f>
        <v>0</v>
      </c>
      <c r="AY75" s="132">
        <f>IF(ISERROR(IF(AV75="","",AV75/VLOOKUP(Occupancy!$B$65,Occupancy!$B$68:$B$79,1)*12/$C75)),"-",IF(AV75="","",AV75/VLOOKUP(Occupancy!$B$65,Occupancy!$B$68:$B$79,1)*12/$C75))</f>
        <v>0</v>
      </c>
      <c r="AZ75" s="132">
        <f>IF(ISERROR(IF(AW75="","",AW75/VLOOKUP(Occupancy!$B$65,Occupancy!$B$68:$B$79,1)*12/$C75)),"-",IF(AW75="","",AW75/VLOOKUP(Occupancy!$B$65,Occupancy!$B$68:$B$79,1)*12/$C75))</f>
        <v>0</v>
      </c>
      <c r="BA75" s="137" t="str">
        <f t="shared" si="9"/>
        <v>-</v>
      </c>
      <c r="BB75" s="137" t="str">
        <f t="shared" si="10"/>
        <v>-</v>
      </c>
      <c r="BC75" s="137">
        <f t="shared" si="11"/>
        <v>235082</v>
      </c>
      <c r="BD75" s="137" t="str">
        <f t="shared" si="12"/>
        <v>-</v>
      </c>
      <c r="BE75" s="138" t="str">
        <f>IF(ISERROR(IF(BB75="","",BB75/VLOOKUP(Occupancy!$B$65,Occupancy!$B$68:$B$79,1)*12/$C75)),"-",IF(BB75="","",BB75/VLOOKUP(Occupancy!$B$65,Occupancy!$B$68:$B$79,1)*12/$C75))</f>
        <v>-</v>
      </c>
    </row>
    <row r="76" spans="1:57" s="95" customFormat="1" ht="12.75" x14ac:dyDescent="0.2">
      <c r="A76" s="219" t="s">
        <v>428</v>
      </c>
      <c r="B76" s="142" t="str">
        <f>IF(ISERROR(INDEX(ProjectTypeData!$F$2:$F$165,MATCH(Operating!$A76,ProjectTypeData!$B$2:$B$165,0),MATCH(Operating!B$9,ProjectTypeData!$F$1))),"-",INDEX(ProjectTypeData!$F$2:$F$165,MATCH(Operating!$A76,ProjectTypeData!$B$2:$B$165,0),MATCH(Operating!B$9,ProjectTypeData!$F$1)))</f>
        <v>Shelter</v>
      </c>
      <c r="C76" s="126">
        <f>IF(ISERROR(INDEX(ProjectTypeData!$E$2:$E$165,MATCH(Operating!$A76,ProjectTypeData!$B$2:$B$165,0),MATCH(Operating!C$9,ProjectTypeData!$E$1))),"-",INDEX(ProjectTypeData!$E$2:$E$165,MATCH(Operating!$A76,ProjectTypeData!$B$2:$B$165,0),MATCH(Operating!C$9,ProjectTypeData!$E$1)))</f>
        <v>103</v>
      </c>
      <c r="D76" s="127" t="str">
        <f>IF(ISERROR(INDEX(ProjectTypeData!$D$2:$D$165,MATCH(Operating!$A76,ProjectTypeData!$B$2:$B$165,0),MATCH(Operating!D$9,ProjectTypeData!$D$1))),"-",INDEX(ProjectTypeData!$D$2:$D$165,MATCH(Operating!$A76,ProjectTypeData!$B$2:$B$165,0),MATCH(Operating!D$9,ProjectTypeData!$D$1)))</f>
        <v>Operations/Asset Management</v>
      </c>
      <c r="E76" s="115"/>
      <c r="F76" s="128">
        <f>SUMIFS(BalanceSheetData!$J$2:$J$415,BalanceSheetData!$B$2:$B$415,$A76,BalanceSheetData!$I$2:$I$415,"10000")</f>
        <v>0</v>
      </c>
      <c r="G76" s="128">
        <f>SUMIFS(BalanceSheetData!$J$2:$J$415,BalanceSheetData!$B$2:$B$415,$A76,BalanceSheetData!$I$2:$I$415,"10710")</f>
        <v>0</v>
      </c>
      <c r="H76" s="128">
        <f>SUMIFS(BalanceSheetData!$J$2:$J$415,BalanceSheetData!$B$2:$B$415,$A76,BalanceSheetData!$I$2:$I$415,"10700")</f>
        <v>0</v>
      </c>
      <c r="I76" s="129">
        <f>SUMIFS(BalanceSheetData!$J$2:$J$415,BalanceSheetData!$B$2:$B$415,$A76,BalanceSheetData!$I$2:$I$415,"10715")+SUMIFS(BalanceSheetData!$J$2:$J$415,BalanceSheetData!$B$2:$B$415,$A76,BalanceSheetData!$I$2:$I$415,"10720")+SUMIFS(BalanceSheetData!$J$2:$J$415,BalanceSheetData!$B$2:$B$415,$A76,BalanceSheetData!$I$2:$I$415,"19300")</f>
        <v>0</v>
      </c>
      <c r="J76" s="130">
        <f t="shared" ref="J76:J139" si="13">SUM(E76:I76)</f>
        <v>0</v>
      </c>
      <c r="K76" s="216">
        <f>IF(ISERROR(INDEX(Occupancy!$B$57:$FL$57,1,MATCH(A76,Occupancy!$B$4:$FL$4,0))),"-",INDEX(Occupancy!$B$57:$FL$57,1,MATCH(A76,Occupancy!$B$4:$FL$4,0)))</f>
        <v>0.79250769230769236</v>
      </c>
      <c r="L76" s="216">
        <f>IF(ISERROR(INDEX(Occupancy!$B$17:$FL$17,1,MATCH(A76,Occupancy!$B$4:$FL$4,0))),"-",INDEX(Occupancy!$B$17:$FL$17,1,MATCH(A76,Occupancy!$B$4:$FL$4,0)))</f>
        <v>0.59960000000000002</v>
      </c>
      <c r="M76" s="113"/>
      <c r="N76" s="113"/>
      <c r="O76" s="113"/>
      <c r="P76" s="119"/>
      <c r="Q76" s="131">
        <f>SUMIFS(IncomeStatementData!$J$2:$J$415,IncomeStatementData!$B$2:$B$415,$A76,IncomeStatementData!$I$2:$I$415,"45001")+SUMIFS(IncomeStatementData!$J$2:$J$415,IncomeStatementData!$B$2:$B$415,$A76,IncomeStatementData!$I$2:$I$415,"45100")+SUMIFS(IncomeStatementData!$J$2:$J$415,IncomeStatementData!$B$2:$B$415,$A76,IncomeStatementData!$I$2:$I$415,"49000")+SUMIFS(IncomeStatementData!$J$2:$J$415,IncomeStatementData!$B$2:$B$415,$A76,IncomeStatementData!$I$2:$I$415,"45200")+SUMIFS(IncomeStatementData!$J$2:$J$415,IncomeStatementData!$B$2:$B$415,$A76,IncomeStatementData!$I$2:$I$415,"45400")+SUMIFS(IncomeStatementData!$J$2:$J$415,IncomeStatementData!$B$2:$B$415,$A76,IncomeStatementData!$I$2:$I$415,"45500")+SUMIFS(IncomeStatementData!$J$2:$J$415,IncomeStatementData!$B$2:$B$415,$A76,IncomeStatementData!$I$2:$I$415,"44100")+SUMIFS(IncomeStatementData!$J$2:$J$415,IncomeStatementData!$B$2:$B$415,$A76,IncomeStatementData!$I$2:$I$415,"42200")</f>
        <v>0</v>
      </c>
      <c r="R76" s="132">
        <f>IF(ISERROR(S76/12*Occupancy!$B$65),"-",S76/12*Occupancy!$B$65)</f>
        <v>522098.5</v>
      </c>
      <c r="S76" s="133">
        <f>SUMIFS(AnnualFinancialData!$L$2:$L$6380,AnnualFinancialData!$B$2:$B$6380,$A76,AnnualFinancialData!$K$2:$K$6380,"45001")+SUMIFS(AnnualFinancialData!$L$2:$L$6380,AnnualFinancialData!$B$2:$B$6380,$A76,AnnualFinancialData!$K$2:$K$6380,"45100")+SUMIFS(AnnualFinancialData!$L$2:$L$6380,AnnualFinancialData!$B$2:$B$6380,$A76,AnnualFinancialData!$K$2:$K$6380,"49000")+SUMIFS(AnnualFinancialData!$L$2:$L$6380,AnnualFinancialData!$B$2:$B$6380,$A76,AnnualFinancialData!$K$2:$K$6380,"45200")+SUMIFS(AnnualFinancialData!$L$2:$L$6380,AnnualFinancialData!$B$2:$B$6380,$A76,AnnualFinancialData!$K$2:$K$6380,"45400")+SUMIFS(AnnualFinancialData!$L$2:$L$6380,AnnualFinancialData!$B$2:$B$6380,$A76,AnnualFinancialData!$K$2:$K$6380,"45500")+SUMIFS(AnnualFinancialData!$L$2:$L$6380,AnnualFinancialData!$B$2:$B$6380,$A76,AnnualFinancialData!$K$2:$K$6380,"44100")+SUMIFS(AnnualFinancialData!$L$2:$L$6380,AnnualFinancialData!$B$2:$B$6380,$A76,AnnualFinancialData!$K$2:$K$6380,"42200")</f>
        <v>1044197</v>
      </c>
      <c r="T76" s="132">
        <f>IF(ISERROR(IF(Q76="","",Q76/VLOOKUP(Occupancy!$B$65,Occupancy!$B$68:$B$79,1)*12/$C76)),"-",IF(Q76="","",Q76/VLOOKUP(Occupancy!$B$65,Occupancy!$B$68:$B$79,1)*12/$C76))</f>
        <v>0</v>
      </c>
      <c r="U76" s="132">
        <f>IF(ISERROR(IF(R76="","",R76/VLOOKUP(Occupancy!$B$65,Occupancy!$B$68:$B$79,1)*12/$C76)),"-",IF(R76="","",R76/VLOOKUP(Occupancy!$B$65,Occupancy!$B$68:$B$79,1)*12/$C76))</f>
        <v>10137.834951456311</v>
      </c>
      <c r="V76" s="134" t="str">
        <f>IF(ISERROR(INDEX(IncomeStatementData!$P$2:$P$415,MATCH(A76,IncomeStatementData!$B$2:$B$415,0),)),"-",INDEX(IncomeStatementData!$P$2:$P$415,MATCH(A76,IncomeStatementData!$B$2:$B$415,0),))</f>
        <v>-</v>
      </c>
      <c r="W76" s="134">
        <f>IF(ISERROR(X76/12*Occupancy!$B$65),"-",X76/12*Occupancy!$B$65)</f>
        <v>236470.5</v>
      </c>
      <c r="X76" s="134">
        <f>IF(ISERROR(INDEX(AnnualFinancialData!$R$2:$R$6380,MATCH(A76,AnnualFinancialData!$B$2:$B$6380,0),)),"-",INDEX(AnnualFinancialData!$R$2:$R$6380,MATCH(A76,AnnualFinancialData!$B$2:$B$6380,0),))</f>
        <v>472941</v>
      </c>
      <c r="Y76" s="134" t="str">
        <f>IF(ISERROR(IF(V76="","",V76/VLOOKUP(Occupancy!$B$65,Occupancy!$B$68:$B$79,1)*12/$C76)),"-",IF(V76="","",V76/VLOOKUP(Occupancy!$B$65,Occupancy!$B$68:$B$79,1)*12/$C76))</f>
        <v>-</v>
      </c>
      <c r="Z76" s="134">
        <f>IF(ISERROR(IF(W76="","",W76/VLOOKUP(Occupancy!$B$65,Occupancy!$B$68:$B$79,1)*12/$C76)),"-",IF(W76="","",W76/VLOOKUP(Occupancy!$B$65,Occupancy!$B$68:$B$79,1)*12/$C76))</f>
        <v>4591.6601941747576</v>
      </c>
      <c r="AA76" s="135" t="str">
        <f t="shared" ref="AA76:AA139" si="14">IF(ISERROR(V76/Q76),"-",V76/Q76)</f>
        <v>-</v>
      </c>
      <c r="AB76" s="132" t="str">
        <f t="shared" ref="AB76:AB139" si="15">IF(ISERROR(Q76-V76),"-",Q76-V76)</f>
        <v>-</v>
      </c>
      <c r="AC76" s="132">
        <f t="shared" ref="AC76:AC139" si="16">IF(ISERROR(R76-W76),"-",R76-W76)</f>
        <v>285628</v>
      </c>
      <c r="AD76" s="132">
        <f t="shared" ref="AD76:AD139" si="17">IF(ISERROR(S76-X76),"-",S76-X76)</f>
        <v>571256</v>
      </c>
      <c r="AE76" s="132" t="str">
        <f t="shared" ref="AE76:AE139" si="18">IF(ISERROR(T76-Y76),"-",T76-Y76)</f>
        <v>-</v>
      </c>
      <c r="AF76" s="132">
        <f t="shared" ref="AF76:AF139" si="19">IF(ISERROR(U76-Z76),"-",U76-Z76)</f>
        <v>5546.174757281553</v>
      </c>
      <c r="AG76" s="136">
        <f>(SUMIFS(PriorQ4BalanceSheet!$J$2:$J$4968,PriorQ4BalanceSheet!$B$2:$B$4968,$A76,PriorQ4BalanceSheet!$I$2:$I$4968,"28150")-SUMIFS(BalanceSheetData!$J$2:$J$415,BalanceSheetData!$B$2:$B$415,$A76,BalanceSheetData!$I$2:$I$415,"28150"))+(SUMIFS(PriorQ4BalanceSheet!$J$2:$J$4968,PriorQ4BalanceSheet!$B$2:$B$4968,$A76,PriorQ4BalanceSheet!$I$2:$I$4968,"28151")-SUMIFS(BalanceSheetData!$J$2:$J$415,BalanceSheetData!$B$2:$B$415,$A76,BalanceSheetData!$I$2:$I$415,"28151"))+(SUMIFS(PriorQ4BalanceSheet!$J$2:$J$4968,PriorQ4BalanceSheet!$B$2:$B$4968,$A76,PriorQ4BalanceSheet!$I$2:$I$4968,"28152")-SUMIFS(BalanceSheetData!$J$2:$J$415,BalanceSheetData!$B$2:$B$415,$A76,BalanceSheetData!$I$2:$I$415,"28152"))+(SUMIFS(PriorQ4BalanceSheet!$J$2:$J$4968,PriorQ4BalanceSheet!$B$2:$B$4968,$A76,PriorQ4BalanceSheet!$I$2:$I$4968,"28153")-SUMIFS(BalanceSheetData!$J$2:$J$415,BalanceSheetData!$B$2:$B$415,$A76,BalanceSheetData!$I$2:$I$415,"28153"))+(SUMIFS(PriorQ4BalanceSheet!$J$2:$J$4968,PriorQ4BalanceSheet!$B$2:$B$4968,$A76,PriorQ4BalanceSheet!$I$2:$I$4968,"28155")-SUMIFS(BalanceSheetData!$J$2:$J$415,BalanceSheetData!$B$2:$B$415,$A76,BalanceSheetData!$I$2:$I$415,"28155"))+(SUMIFS(PriorQ4BalanceSheet!$J$2:$J$4968,PriorQ4BalanceSheet!$B$2:$B$4968,$A76,PriorQ4BalanceSheet!$I$2:$I$4968,"28156")-SUMIFS(BalanceSheetData!$J$2:$J$415,BalanceSheetData!$B$2:$B$415,$A76,BalanceSheetData!$I$2:$I$415,"28156"))+(SUMIFS(PriorQ4BalanceSheet!$J$2:$J$4968,PriorQ4BalanceSheet!$B$2:$B$4968,$A76,PriorQ4BalanceSheet!$I$2:$I$4968,"28157")-SUMIFS(BalanceSheetData!$J$2:$J$415,BalanceSheetData!$B$2:$B$415,$A76,BalanceSheetData!$I$2:$I$415,"28157"))+(SUMIFS(PriorQ4BalanceSheet!$J$2:$J$4968,PriorQ4BalanceSheet!$B$2:$B$4968,$A76,PriorQ4BalanceSheet!$I$2:$I$4968,"28158")-SUMIFS(BalanceSheetData!$J$2:$J$415,BalanceSheetData!$B$2:$B$415,$A76,BalanceSheetData!$I$2:$I$415,"28158"))+(SUMIFS(PriorQ4BalanceSheet!$J$2:$J$4968,PriorQ4BalanceSheet!$B$2:$B$4968,$A76,PriorQ4BalanceSheet!$I$2:$I$4968,"28200")-SUMIFS(BalanceSheetData!$J$2:$J$415,BalanceSheetData!$B$2:$B$415,$A76,BalanceSheetData!$I$2:$I$415,"28200"))+(SUMIFS(PriorQ4BalanceSheet!$J$2:$J$4968,PriorQ4BalanceSheet!$B$2:$B$4968,$A76,PriorQ4BalanceSheet!$I$2:$I$4968,"28201")-SUMIFS(BalanceSheetData!$J$2:$J$415,BalanceSheetData!$B$2:$B$415,$A76,BalanceSheetData!$I$2:$I$415,"28201"))+SUMIFS(IncomeStatementData!$J$2:$J$415,IncomeStatementData!$B$2:$B$415,$A76,IncomeStatementData!$I$2:$I$415,"62020")+SUMIFS(IncomeStatementData!$J$2:$J$415,IncomeStatementData!$B$2:$B$415,$A76,IncomeStatementData!$I$2:$I$415,"62021")+SUMIFS(IncomeStatementData!$J$2:$J$415,IncomeStatementData!$B$2:$B$415,$A76,IncomeStatementData!$I$2:$I$415,"62022")+SUMIFS(IncomeStatementData!$J$2:$J$415,IncomeStatementData!$B$2:$B$415,$A76,IncomeStatementData!$I$2:$I$415,"62400")</f>
        <v>7008841</v>
      </c>
      <c r="AH76" s="134" t="str">
        <f>IF((ISERROR(INDEX(ECRDCRMustPayDebtData!$E$2:$E76,MATCH(A76,ECRDCRMustPayDebtData!$B$2:$B76,0),)))/12*Occupancy!$B$65,"-",INDEX(ECRDCRMustPayDebtData!$E$2:$E76,MATCH(A76,ECRDCRMustPayDebtData!$B$2:$B76,0),)/12*Occupancy!$B$65)</f>
        <v>-</v>
      </c>
      <c r="AI76" s="136">
        <f>IF(ISERROR(INDEX(AnnualMustPayDebtData!$D$2:$D$75,MATCH(A76,AnnualMustPayDebtData!$E$2:$E$75,0),)),"-",INDEX(AnnualMustPayDebtData!$D$2:$D$75,MATCH(A76,AnnualMustPayDebtData!$E$2:$E$75,0),))</f>
        <v>253576</v>
      </c>
      <c r="AJ76" s="134">
        <f>IF(ISERROR(IF(AG76="","",AG76/VLOOKUP(Occupancy!$B$65,Occupancy!$B$68:$B$79,1)*12/$C76)),"-",IF(AG76="","",AG76/VLOOKUP(Occupancy!$B$65,Occupancy!$B$68:$B$79,1)*12/$C76))</f>
        <v>136094</v>
      </c>
      <c r="AK76" s="134" t="str">
        <f>IF(ISERROR(IF(AH76="","",AH76/VLOOKUP(Occupancy!$B$65,Occupancy!$B$68:$B$79,1)*12/$C76)),"-",IF(AH76="","",AH76/VLOOKUP(Occupancy!$B$65,Occupancy!$B$68:$B$79,1)*12/$C76))</f>
        <v>-</v>
      </c>
      <c r="AL76" s="133">
        <f>SUMIFS(PriorQ4BalanceSheet!$J$2:$J$4968,PriorQ4BalanceSheet!$B$2:$B$4968,$A76,PriorQ4BalanceSheet!$I$2:$I$4968,"10710")-SUMIFS(BalanceSheetData!$J$2:$J$415,BalanceSheetData!$B$2:$B$415,$A76,BalanceSheetData!$I$2:$I$415,"10710")</f>
        <v>268839</v>
      </c>
      <c r="AM76" s="132">
        <f>IF(ISERROR(AN76/12*Occupancy!$B$65),"-",AN76/12*Occupancy!$B$65)</f>
        <v>15450</v>
      </c>
      <c r="AN76" s="133">
        <f>IF(ISERROR(INDEX(ReserveData!$B$2:$B$2239,MATCH($A76,ReserveData!$A$2:$A$2250,0),0)),"-",INDEX(ReserveData!$B$2:$B2315,MATCH($A76,ReserveData!$A$2:$A$2250,0),0))</f>
        <v>30900</v>
      </c>
      <c r="AO76" s="132" t="str">
        <f t="shared" ref="AO76:AO139" si="20">IF(ISERROR($AK76/$C76),"-",$AK76/$C76)</f>
        <v>-</v>
      </c>
      <c r="AP76" s="132">
        <f t="shared" ref="AP76:AP139" si="21">IF(ISERROR($AL76/$C76),"-",$AL76/$C76)</f>
        <v>2610.0873786407765</v>
      </c>
      <c r="AQ76" s="136">
        <f>SUMIFS(IncomeStatementData!$J$2:$J$415,IncomeStatementData!$B$2:$B$415,$A76,IncomeStatementData!$I$2:$I$415,"59001")</f>
        <v>0</v>
      </c>
      <c r="AR76" s="134">
        <f>IF(ISERROR(AS76/12*Occupancy!$B$65),"-",AS76/12*Occupancy!$B$65)</f>
        <v>33005</v>
      </c>
      <c r="AS76" s="136">
        <f>SUMIFS(AnnualFinancialData!$L$2:$L$6380,AnnualFinancialData!$B$2:$B$6380,$A76,AnnualFinancialData!$K$2:$K$6380,"59001")</f>
        <v>66010</v>
      </c>
      <c r="AT76" s="134">
        <f>IF(ISERROR(IF(AQ76="","",AQ76/VLOOKUP(Occupancy!$B$65,Occupancy!$B$68:$B$79,1)*12/$C76)),"-",IF(AQ76="","",AQ76/VLOOKUP(Occupancy!$B$65,Occupancy!$B$68:$B$79,1)*12/$C76))</f>
        <v>0</v>
      </c>
      <c r="AU76" s="134">
        <f>IF(ISERROR(IF(AR76="","",AR76/VLOOKUP(Occupancy!$B$65,Occupancy!$B$68:$B$79,1)*12/$C76)),"-",IF(AR76="","",AR76/VLOOKUP(Occupancy!$B$65,Occupancy!$B$68:$B$79,1)*12/$C76))</f>
        <v>640.87378640776694</v>
      </c>
      <c r="AV76" s="133">
        <f>SUMIFS(IncomeStatementData!$J$2:$J$415,IncomeStatementData!$B$2:$B$415,$A76,IncomeStatementData!$I$2:$I$415,"66310")+SUMIFS(IncomeStatementData!$J$2:$J$415,IncomeStatementData!$B$2:$B$415,$A76,IncomeStatementData!$I$2:$I$415,"66202")</f>
        <v>0</v>
      </c>
      <c r="AW76" s="132">
        <f>IF(ISERROR(AX76/12*Occupancy!$B$65),"-",AX76/12*Occupancy!$B$65)</f>
        <v>0</v>
      </c>
      <c r="AX76" s="133">
        <f>SUMIFS(AnnualFinancialData!$L$2:$L$6380,AnnualFinancialData!$B$2:$B$6380,$A76,AnnualFinancialData!$K$2:$K$6380,"66310")+SUMIFS(AnnualFinancialData!$L$2:$L$6380,AnnualFinancialData!$B$2:$B$6380,$A76,AnnualFinancialData!$K$2:$K$6380,"66202")</f>
        <v>0</v>
      </c>
      <c r="AY76" s="132">
        <f>IF(ISERROR(IF(AV76="","",AV76/VLOOKUP(Occupancy!$B$65,Occupancy!$B$68:$B$79,1)*12/$C76)),"-",IF(AV76="","",AV76/VLOOKUP(Occupancy!$B$65,Occupancy!$B$68:$B$79,1)*12/$C76))</f>
        <v>0</v>
      </c>
      <c r="AZ76" s="132">
        <f>IF(ISERROR(IF(AW76="","",AW76/VLOOKUP(Occupancy!$B$65,Occupancy!$B$68:$B$79,1)*12/$C76)),"-",IF(AW76="","",AW76/VLOOKUP(Occupancy!$B$65,Occupancy!$B$68:$B$79,1)*12/$C76))</f>
        <v>0</v>
      </c>
      <c r="BA76" s="137" t="str">
        <f t="shared" ref="BA76:BA139" si="22">IF(ISERROR(AB76-AG76-AL76-AQ76-AV76),"-",AB76-AG76-AL76-AQ76-AV76)</f>
        <v>-</v>
      </c>
      <c r="BB76" s="137" t="str">
        <f t="shared" ref="BB76:BB139" si="23">IF(ISERROR(AC76-AH76-AM76-AR76-AW76),"-",AC76-AH76-AM76-AR76-AW76)</f>
        <v>-</v>
      </c>
      <c r="BC76" s="137">
        <f t="shared" ref="BC76:BC139" si="24">IF(ISERROR(AD76-AI76-AN76-AS76-AX76),"-",AD76-AI76-AN76-AS76-AX76)</f>
        <v>220770</v>
      </c>
      <c r="BD76" s="137" t="str">
        <f t="shared" ref="BD76:BD139" si="25">IF(ISERROR(AE76-AJ76-AO76-AT76-AY76),"-",AE76-AJ76-AO76-AT76-AY76)</f>
        <v>-</v>
      </c>
      <c r="BE76" s="138" t="str">
        <f>IF(ISERROR(IF(BB76="","",BB76/VLOOKUP(Occupancy!$B$65,Occupancy!$B$68:$B$79,1)*12/$C76)),"-",IF(BB76="","",BB76/VLOOKUP(Occupancy!$B$65,Occupancy!$B$68:$B$79,1)*12/$C76))</f>
        <v>-</v>
      </c>
    </row>
    <row r="77" spans="1:57" s="95" customFormat="1" ht="12.75" x14ac:dyDescent="0.2">
      <c r="A77" s="219" t="s">
        <v>430</v>
      </c>
      <c r="B77" s="142" t="str">
        <f>IF(ISERROR(INDEX(ProjectTypeData!$F$2:$F$165,MATCH(Operating!$A77,ProjectTypeData!$B$2:$B$165,0),MATCH(Operating!B$9,ProjectTypeData!$F$1))),"-",INDEX(ProjectTypeData!$F$2:$F$165,MATCH(Operating!$A77,ProjectTypeData!$B$2:$B$165,0),MATCH(Operating!B$9,ProjectTypeData!$F$1)))</f>
        <v>Shelter</v>
      </c>
      <c r="C77" s="126">
        <f>IF(ISERROR(INDEX(ProjectTypeData!$E$2:$E$165,MATCH(Operating!$A77,ProjectTypeData!$B$2:$B$165,0),MATCH(Operating!C$9,ProjectTypeData!$E$1))),"-",INDEX(ProjectTypeData!$E$2:$E$165,MATCH(Operating!$A77,ProjectTypeData!$B$2:$B$165,0),MATCH(Operating!C$9,ProjectTypeData!$E$1)))</f>
        <v>78</v>
      </c>
      <c r="D77" s="127" t="str">
        <f>IF(ISERROR(INDEX(ProjectTypeData!$D$2:$D$165,MATCH(Operating!$A77,ProjectTypeData!$B$2:$B$165,0),MATCH(Operating!D$9,ProjectTypeData!$D$1))),"-",INDEX(ProjectTypeData!$D$2:$D$165,MATCH(Operating!$A77,ProjectTypeData!$B$2:$B$165,0),MATCH(Operating!D$9,ProjectTypeData!$D$1)))</f>
        <v>Operations/Asset Management</v>
      </c>
      <c r="E77" s="115"/>
      <c r="F77" s="128">
        <f>SUMIFS(BalanceSheetData!$J$2:$J$415,BalanceSheetData!$B$2:$B$415,$A77,BalanceSheetData!$I$2:$I$415,"10000")</f>
        <v>0</v>
      </c>
      <c r="G77" s="128">
        <f>SUMIFS(BalanceSheetData!$J$2:$J$415,BalanceSheetData!$B$2:$B$415,$A77,BalanceSheetData!$I$2:$I$415,"10710")</f>
        <v>0</v>
      </c>
      <c r="H77" s="128">
        <f>SUMIFS(BalanceSheetData!$J$2:$J$415,BalanceSheetData!$B$2:$B$415,$A77,BalanceSheetData!$I$2:$I$415,"10700")</f>
        <v>0</v>
      </c>
      <c r="I77" s="129">
        <f>SUMIFS(BalanceSheetData!$J$2:$J$415,BalanceSheetData!$B$2:$B$415,$A77,BalanceSheetData!$I$2:$I$415,"10715")+SUMIFS(BalanceSheetData!$J$2:$J$415,BalanceSheetData!$B$2:$B$415,$A77,BalanceSheetData!$I$2:$I$415,"10720")+SUMIFS(BalanceSheetData!$J$2:$J$415,BalanceSheetData!$B$2:$B$415,$A77,BalanceSheetData!$I$2:$I$415,"19300")</f>
        <v>0</v>
      </c>
      <c r="J77" s="130">
        <f t="shared" si="13"/>
        <v>0</v>
      </c>
      <c r="K77" s="216">
        <f>IF(ISERROR(INDEX(Occupancy!$B$57:$FL$57,1,MATCH(A77,Occupancy!$B$4:$FL$4,0))),"-",INDEX(Occupancy!$B$57:$FL$57,1,MATCH(A77,Occupancy!$B$4:$FL$4,0)))</f>
        <v>0.79003076923076943</v>
      </c>
      <c r="L77" s="216">
        <f>IF(ISERROR(INDEX(Occupancy!$B$17:$FL$17,1,MATCH(A77,Occupancy!$B$4:$FL$4,0))),"-",INDEX(Occupancy!$B$17:$FL$17,1,MATCH(A77,Occupancy!$B$4:$FL$4,0)))</f>
        <v>0.59729999999999994</v>
      </c>
      <c r="M77" s="113"/>
      <c r="N77" s="113"/>
      <c r="O77" s="113"/>
      <c r="P77" s="119"/>
      <c r="Q77" s="131">
        <f>SUMIFS(IncomeStatementData!$J$2:$J$415,IncomeStatementData!$B$2:$B$415,$A77,IncomeStatementData!$I$2:$I$415,"45001")+SUMIFS(IncomeStatementData!$J$2:$J$415,IncomeStatementData!$B$2:$B$415,$A77,IncomeStatementData!$I$2:$I$415,"45100")+SUMIFS(IncomeStatementData!$J$2:$J$415,IncomeStatementData!$B$2:$B$415,$A77,IncomeStatementData!$I$2:$I$415,"49000")+SUMIFS(IncomeStatementData!$J$2:$J$415,IncomeStatementData!$B$2:$B$415,$A77,IncomeStatementData!$I$2:$I$415,"45200")+SUMIFS(IncomeStatementData!$J$2:$J$415,IncomeStatementData!$B$2:$B$415,$A77,IncomeStatementData!$I$2:$I$415,"45400")+SUMIFS(IncomeStatementData!$J$2:$J$415,IncomeStatementData!$B$2:$B$415,$A77,IncomeStatementData!$I$2:$I$415,"45500")+SUMIFS(IncomeStatementData!$J$2:$J$415,IncomeStatementData!$B$2:$B$415,$A77,IncomeStatementData!$I$2:$I$415,"44100")+SUMIFS(IncomeStatementData!$J$2:$J$415,IncomeStatementData!$B$2:$B$415,$A77,IncomeStatementData!$I$2:$I$415,"42200")</f>
        <v>0</v>
      </c>
      <c r="R77" s="132">
        <f>IF(ISERROR(S77/12*Occupancy!$B$65),"-",S77/12*Occupancy!$B$65)</f>
        <v>459514</v>
      </c>
      <c r="S77" s="133">
        <f>SUMIFS(AnnualFinancialData!$L$2:$L$6380,AnnualFinancialData!$B$2:$B$6380,$A77,AnnualFinancialData!$K$2:$K$6380,"45001")+SUMIFS(AnnualFinancialData!$L$2:$L$6380,AnnualFinancialData!$B$2:$B$6380,$A77,AnnualFinancialData!$K$2:$K$6380,"45100")+SUMIFS(AnnualFinancialData!$L$2:$L$6380,AnnualFinancialData!$B$2:$B$6380,$A77,AnnualFinancialData!$K$2:$K$6380,"49000")+SUMIFS(AnnualFinancialData!$L$2:$L$6380,AnnualFinancialData!$B$2:$B$6380,$A77,AnnualFinancialData!$K$2:$K$6380,"45200")+SUMIFS(AnnualFinancialData!$L$2:$L$6380,AnnualFinancialData!$B$2:$B$6380,$A77,AnnualFinancialData!$K$2:$K$6380,"45400")+SUMIFS(AnnualFinancialData!$L$2:$L$6380,AnnualFinancialData!$B$2:$B$6380,$A77,AnnualFinancialData!$K$2:$K$6380,"45500")+SUMIFS(AnnualFinancialData!$L$2:$L$6380,AnnualFinancialData!$B$2:$B$6380,$A77,AnnualFinancialData!$K$2:$K$6380,"44100")+SUMIFS(AnnualFinancialData!$L$2:$L$6380,AnnualFinancialData!$B$2:$B$6380,$A77,AnnualFinancialData!$K$2:$K$6380,"42200")</f>
        <v>919028</v>
      </c>
      <c r="T77" s="132">
        <f>IF(ISERROR(IF(Q77="","",Q77/VLOOKUP(Occupancy!$B$65,Occupancy!$B$68:$B$79,1)*12/$C77)),"-",IF(Q77="","",Q77/VLOOKUP(Occupancy!$B$65,Occupancy!$B$68:$B$79,1)*12/$C77))</f>
        <v>0</v>
      </c>
      <c r="U77" s="132">
        <f>IF(ISERROR(IF(R77="","",R77/VLOOKUP(Occupancy!$B$65,Occupancy!$B$68:$B$79,1)*12/$C77)),"-",IF(R77="","",R77/VLOOKUP(Occupancy!$B$65,Occupancy!$B$68:$B$79,1)*12/$C77))</f>
        <v>11782.410256410256</v>
      </c>
      <c r="V77" s="134" t="str">
        <f>IF(ISERROR(INDEX(IncomeStatementData!$P$2:$P$415,MATCH(A77,IncomeStatementData!$B$2:$B$415,0),)),"-",INDEX(IncomeStatementData!$P$2:$P$415,MATCH(A77,IncomeStatementData!$B$2:$B$415,0),))</f>
        <v>-</v>
      </c>
      <c r="W77" s="134">
        <f>IF(ISERROR(X77/12*Occupancy!$B$65),"-",X77/12*Occupancy!$B$65)</f>
        <v>271986.5</v>
      </c>
      <c r="X77" s="134">
        <f>IF(ISERROR(INDEX(AnnualFinancialData!$R$2:$R$6380,MATCH(A77,AnnualFinancialData!$B$2:$B$6380,0),)),"-",INDEX(AnnualFinancialData!$R$2:$R$6380,MATCH(A77,AnnualFinancialData!$B$2:$B$6380,0),))</f>
        <v>543973</v>
      </c>
      <c r="Y77" s="134" t="str">
        <f>IF(ISERROR(IF(V77="","",V77/VLOOKUP(Occupancy!$B$65,Occupancy!$B$68:$B$79,1)*12/$C77)),"-",IF(V77="","",V77/VLOOKUP(Occupancy!$B$65,Occupancy!$B$68:$B$79,1)*12/$C77))</f>
        <v>-</v>
      </c>
      <c r="Z77" s="134">
        <f>IF(ISERROR(IF(W77="","",W77/VLOOKUP(Occupancy!$B$65,Occupancy!$B$68:$B$79,1)*12/$C77)),"-",IF(W77="","",W77/VLOOKUP(Occupancy!$B$65,Occupancy!$B$68:$B$79,1)*12/$C77))</f>
        <v>6974.0128205128203</v>
      </c>
      <c r="AA77" s="135" t="str">
        <f t="shared" si="14"/>
        <v>-</v>
      </c>
      <c r="AB77" s="132" t="str">
        <f t="shared" si="15"/>
        <v>-</v>
      </c>
      <c r="AC77" s="132">
        <f t="shared" si="16"/>
        <v>187527.5</v>
      </c>
      <c r="AD77" s="132">
        <f t="shared" si="17"/>
        <v>375055</v>
      </c>
      <c r="AE77" s="132" t="str">
        <f t="shared" si="18"/>
        <v>-</v>
      </c>
      <c r="AF77" s="132">
        <f t="shared" si="19"/>
        <v>4808.3974358974356</v>
      </c>
      <c r="AG77" s="136">
        <f>(SUMIFS(PriorQ4BalanceSheet!$J$2:$J$4968,PriorQ4BalanceSheet!$B$2:$B$4968,$A77,PriorQ4BalanceSheet!$I$2:$I$4968,"28150")-SUMIFS(BalanceSheetData!$J$2:$J$415,BalanceSheetData!$B$2:$B$415,$A77,BalanceSheetData!$I$2:$I$415,"28150"))+(SUMIFS(PriorQ4BalanceSheet!$J$2:$J$4968,PriorQ4BalanceSheet!$B$2:$B$4968,$A77,PriorQ4BalanceSheet!$I$2:$I$4968,"28151")-SUMIFS(BalanceSheetData!$J$2:$J$415,BalanceSheetData!$B$2:$B$415,$A77,BalanceSheetData!$I$2:$I$415,"28151"))+(SUMIFS(PriorQ4BalanceSheet!$J$2:$J$4968,PriorQ4BalanceSheet!$B$2:$B$4968,$A77,PriorQ4BalanceSheet!$I$2:$I$4968,"28152")-SUMIFS(BalanceSheetData!$J$2:$J$415,BalanceSheetData!$B$2:$B$415,$A77,BalanceSheetData!$I$2:$I$415,"28152"))+(SUMIFS(PriorQ4BalanceSheet!$J$2:$J$4968,PriorQ4BalanceSheet!$B$2:$B$4968,$A77,PriorQ4BalanceSheet!$I$2:$I$4968,"28153")-SUMIFS(BalanceSheetData!$J$2:$J$415,BalanceSheetData!$B$2:$B$415,$A77,BalanceSheetData!$I$2:$I$415,"28153"))+(SUMIFS(PriorQ4BalanceSheet!$J$2:$J$4968,PriorQ4BalanceSheet!$B$2:$B$4968,$A77,PriorQ4BalanceSheet!$I$2:$I$4968,"28155")-SUMIFS(BalanceSheetData!$J$2:$J$415,BalanceSheetData!$B$2:$B$415,$A77,BalanceSheetData!$I$2:$I$415,"28155"))+(SUMIFS(PriorQ4BalanceSheet!$J$2:$J$4968,PriorQ4BalanceSheet!$B$2:$B$4968,$A77,PriorQ4BalanceSheet!$I$2:$I$4968,"28156")-SUMIFS(BalanceSheetData!$J$2:$J$415,BalanceSheetData!$B$2:$B$415,$A77,BalanceSheetData!$I$2:$I$415,"28156"))+(SUMIFS(PriorQ4BalanceSheet!$J$2:$J$4968,PriorQ4BalanceSheet!$B$2:$B$4968,$A77,PriorQ4BalanceSheet!$I$2:$I$4968,"28157")-SUMIFS(BalanceSheetData!$J$2:$J$415,BalanceSheetData!$B$2:$B$415,$A77,BalanceSheetData!$I$2:$I$415,"28157"))+(SUMIFS(PriorQ4BalanceSheet!$J$2:$J$4968,PriorQ4BalanceSheet!$B$2:$B$4968,$A77,PriorQ4BalanceSheet!$I$2:$I$4968,"28158")-SUMIFS(BalanceSheetData!$J$2:$J$415,BalanceSheetData!$B$2:$B$415,$A77,BalanceSheetData!$I$2:$I$415,"28158"))+(SUMIFS(PriorQ4BalanceSheet!$J$2:$J$4968,PriorQ4BalanceSheet!$B$2:$B$4968,$A77,PriorQ4BalanceSheet!$I$2:$I$4968,"28200")-SUMIFS(BalanceSheetData!$J$2:$J$415,BalanceSheetData!$B$2:$B$415,$A77,BalanceSheetData!$I$2:$I$415,"28200"))+(SUMIFS(PriorQ4BalanceSheet!$J$2:$J$4968,PriorQ4BalanceSheet!$B$2:$B$4968,$A77,PriorQ4BalanceSheet!$I$2:$I$4968,"28201")-SUMIFS(BalanceSheetData!$J$2:$J$415,BalanceSheetData!$B$2:$B$415,$A77,BalanceSheetData!$I$2:$I$415,"28201"))+SUMIFS(IncomeStatementData!$J$2:$J$415,IncomeStatementData!$B$2:$B$415,$A77,IncomeStatementData!$I$2:$I$415,"62020")+SUMIFS(IncomeStatementData!$J$2:$J$415,IncomeStatementData!$B$2:$B$415,$A77,IncomeStatementData!$I$2:$I$415,"62021")+SUMIFS(IncomeStatementData!$J$2:$J$415,IncomeStatementData!$B$2:$B$415,$A77,IncomeStatementData!$I$2:$I$415,"62022")+SUMIFS(IncomeStatementData!$J$2:$J$415,IncomeStatementData!$B$2:$B$415,$A77,IncomeStatementData!$I$2:$I$415,"62400")</f>
        <v>2174861</v>
      </c>
      <c r="AH77" s="134" t="str">
        <f>IF((ISERROR(INDEX(ECRDCRMustPayDebtData!$E$2:$E77,MATCH(A77,ECRDCRMustPayDebtData!$B$2:$B77,0),)))/12*Occupancy!$B$65,"-",INDEX(ECRDCRMustPayDebtData!$E$2:$E77,MATCH(A77,ECRDCRMustPayDebtData!$B$2:$B77,0),)/12*Occupancy!$B$65)</f>
        <v>-</v>
      </c>
      <c r="AI77" s="136">
        <f>IF(ISERROR(INDEX(AnnualMustPayDebtData!$D$2:$D$75,MATCH(A77,AnnualMustPayDebtData!$E$2:$E$75,0),)),"-",INDEX(AnnualMustPayDebtData!$D$2:$D$75,MATCH(A77,AnnualMustPayDebtData!$E$2:$E$75,0),))</f>
        <v>207432</v>
      </c>
      <c r="AJ77" s="134">
        <f>IF(ISERROR(IF(AG77="","",AG77/VLOOKUP(Occupancy!$B$65,Occupancy!$B$68:$B$79,1)*12/$C77)),"-",IF(AG77="","",AG77/VLOOKUP(Occupancy!$B$65,Occupancy!$B$68:$B$79,1)*12/$C77))</f>
        <v>55765.666666666664</v>
      </c>
      <c r="AK77" s="134" t="str">
        <f>IF(ISERROR(IF(AH77="","",AH77/VLOOKUP(Occupancy!$B$65,Occupancy!$B$68:$B$79,1)*12/$C77)),"-",IF(AH77="","",AH77/VLOOKUP(Occupancy!$B$65,Occupancy!$B$68:$B$79,1)*12/$C77))</f>
        <v>-</v>
      </c>
      <c r="AL77" s="133">
        <f>SUMIFS(PriorQ4BalanceSheet!$J$2:$J$4968,PriorQ4BalanceSheet!$B$2:$B$4968,$A77,PriorQ4BalanceSheet!$I$2:$I$4968,"10710")-SUMIFS(BalanceSheetData!$J$2:$J$415,BalanceSheetData!$B$2:$B$415,$A77,BalanceSheetData!$I$2:$I$415,"10710")</f>
        <v>344259</v>
      </c>
      <c r="AM77" s="132">
        <f>IF(ISERROR(AN77/12*Occupancy!$B$65),"-",AN77/12*Occupancy!$B$65)</f>
        <v>13650</v>
      </c>
      <c r="AN77" s="133">
        <f>IF(ISERROR(INDEX(ReserveData!$B$2:$B$2239,MATCH($A77,ReserveData!$A$2:$A$2250,0),0)),"-",INDEX(ReserveData!$B$2:$B2316,MATCH($A77,ReserveData!$A$2:$A$2250,0),0))</f>
        <v>27300</v>
      </c>
      <c r="AO77" s="132" t="str">
        <f t="shared" si="20"/>
        <v>-</v>
      </c>
      <c r="AP77" s="132">
        <f t="shared" si="21"/>
        <v>4413.5769230769229</v>
      </c>
      <c r="AQ77" s="136">
        <f>SUMIFS(IncomeStatementData!$J$2:$J$415,IncomeStatementData!$B$2:$B$415,$A77,IncomeStatementData!$I$2:$I$415,"59001")</f>
        <v>0</v>
      </c>
      <c r="AR77" s="134">
        <f>IF(ISERROR(AS77/12*Occupancy!$B$65),"-",AS77/12*Occupancy!$B$65)</f>
        <v>36677.5</v>
      </c>
      <c r="AS77" s="136">
        <f>SUMIFS(AnnualFinancialData!$L$2:$L$6380,AnnualFinancialData!$B$2:$B$6380,$A77,AnnualFinancialData!$K$2:$K$6380,"59001")</f>
        <v>73355</v>
      </c>
      <c r="AT77" s="134">
        <f>IF(ISERROR(IF(AQ77="","",AQ77/VLOOKUP(Occupancy!$B$65,Occupancy!$B$68:$B$79,1)*12/$C77)),"-",IF(AQ77="","",AQ77/VLOOKUP(Occupancy!$B$65,Occupancy!$B$68:$B$79,1)*12/$C77))</f>
        <v>0</v>
      </c>
      <c r="AU77" s="134">
        <f>IF(ISERROR(IF(AR77="","",AR77/VLOOKUP(Occupancy!$B$65,Occupancy!$B$68:$B$79,1)*12/$C77)),"-",IF(AR77="","",AR77/VLOOKUP(Occupancy!$B$65,Occupancy!$B$68:$B$79,1)*12/$C77))</f>
        <v>940.4487179487179</v>
      </c>
      <c r="AV77" s="133">
        <f>SUMIFS(IncomeStatementData!$J$2:$J$415,IncomeStatementData!$B$2:$B$415,$A77,IncomeStatementData!$I$2:$I$415,"66310")+SUMIFS(IncomeStatementData!$J$2:$J$415,IncomeStatementData!$B$2:$B$415,$A77,IncomeStatementData!$I$2:$I$415,"66202")</f>
        <v>0</v>
      </c>
      <c r="AW77" s="132">
        <f>IF(ISERROR(AX77/12*Occupancy!$B$65),"-",AX77/12*Occupancy!$B$65)</f>
        <v>1745.5</v>
      </c>
      <c r="AX77" s="133">
        <f>SUMIFS(AnnualFinancialData!$L$2:$L$6380,AnnualFinancialData!$B$2:$B$6380,$A77,AnnualFinancialData!$K$2:$K$6380,"66310")+SUMIFS(AnnualFinancialData!$L$2:$L$6380,AnnualFinancialData!$B$2:$B$6380,$A77,AnnualFinancialData!$K$2:$K$6380,"66202")</f>
        <v>3491</v>
      </c>
      <c r="AY77" s="132">
        <f>IF(ISERROR(IF(AV77="","",AV77/VLOOKUP(Occupancy!$B$65,Occupancy!$B$68:$B$79,1)*12/$C77)),"-",IF(AV77="","",AV77/VLOOKUP(Occupancy!$B$65,Occupancy!$B$68:$B$79,1)*12/$C77))</f>
        <v>0</v>
      </c>
      <c r="AZ77" s="132">
        <f>IF(ISERROR(IF(AW77="","",AW77/VLOOKUP(Occupancy!$B$65,Occupancy!$B$68:$B$79,1)*12/$C77)),"-",IF(AW77="","",AW77/VLOOKUP(Occupancy!$B$65,Occupancy!$B$68:$B$79,1)*12/$C77))</f>
        <v>44.756410256410255</v>
      </c>
      <c r="BA77" s="137" t="str">
        <f t="shared" si="22"/>
        <v>-</v>
      </c>
      <c r="BB77" s="137" t="str">
        <f t="shared" si="23"/>
        <v>-</v>
      </c>
      <c r="BC77" s="137">
        <f t="shared" si="24"/>
        <v>63477</v>
      </c>
      <c r="BD77" s="137" t="str">
        <f t="shared" si="25"/>
        <v>-</v>
      </c>
      <c r="BE77" s="138" t="str">
        <f>IF(ISERROR(IF(BB77="","",BB77/VLOOKUP(Occupancy!$B$65,Occupancy!$B$68:$B$79,1)*12/$C77)),"-",IF(BB77="","",BB77/VLOOKUP(Occupancy!$B$65,Occupancy!$B$68:$B$79,1)*12/$C77))</f>
        <v>-</v>
      </c>
    </row>
    <row r="78" spans="1:57" s="95" customFormat="1" ht="12.75" x14ac:dyDescent="0.2">
      <c r="A78" s="219" t="s">
        <v>432</v>
      </c>
      <c r="B78" s="142" t="str">
        <f>IF(ISERROR(INDEX(ProjectTypeData!$F$2:$F$165,MATCH(Operating!$A78,ProjectTypeData!$B$2:$B$165,0),MATCH(Operating!B$9,ProjectTypeData!$F$1))),"-",INDEX(ProjectTypeData!$F$2:$F$165,MATCH(Operating!$A78,ProjectTypeData!$B$2:$B$165,0),MATCH(Operating!B$9,ProjectTypeData!$F$1)))</f>
        <v>Shelter</v>
      </c>
      <c r="C78" s="126">
        <f>IF(ISERROR(INDEX(ProjectTypeData!$E$2:$E$165,MATCH(Operating!$A78,ProjectTypeData!$B$2:$B$165,0),MATCH(Operating!C$9,ProjectTypeData!$E$1))),"-",INDEX(ProjectTypeData!$E$2:$E$165,MATCH(Operating!$A78,ProjectTypeData!$B$2:$B$165,0),MATCH(Operating!C$9,ProjectTypeData!$E$1)))</f>
        <v>90</v>
      </c>
      <c r="D78" s="127" t="str">
        <f>IF(ISERROR(INDEX(ProjectTypeData!$D$2:$D$165,MATCH(Operating!$A78,ProjectTypeData!$B$2:$B$165,0),MATCH(Operating!D$9,ProjectTypeData!$D$1))),"-",INDEX(ProjectTypeData!$D$2:$D$165,MATCH(Operating!$A78,ProjectTypeData!$B$2:$B$165,0),MATCH(Operating!D$9,ProjectTypeData!$D$1)))</f>
        <v>Operations/Asset Management</v>
      </c>
      <c r="E78" s="115"/>
      <c r="F78" s="128">
        <f>SUMIFS(BalanceSheetData!$J$2:$J$415,BalanceSheetData!$B$2:$B$415,$A78,BalanceSheetData!$I$2:$I$415,"10000")</f>
        <v>0</v>
      </c>
      <c r="G78" s="128">
        <f>SUMIFS(BalanceSheetData!$J$2:$J$415,BalanceSheetData!$B$2:$B$415,$A78,BalanceSheetData!$I$2:$I$415,"10710")</f>
        <v>0</v>
      </c>
      <c r="H78" s="128">
        <f>SUMIFS(BalanceSheetData!$J$2:$J$415,BalanceSheetData!$B$2:$B$415,$A78,BalanceSheetData!$I$2:$I$415,"10700")</f>
        <v>0</v>
      </c>
      <c r="I78" s="129">
        <f>SUMIFS(BalanceSheetData!$J$2:$J$415,BalanceSheetData!$B$2:$B$415,$A78,BalanceSheetData!$I$2:$I$415,"10715")+SUMIFS(BalanceSheetData!$J$2:$J$415,BalanceSheetData!$B$2:$B$415,$A78,BalanceSheetData!$I$2:$I$415,"10720")+SUMIFS(BalanceSheetData!$J$2:$J$415,BalanceSheetData!$B$2:$B$415,$A78,BalanceSheetData!$I$2:$I$415,"19300")</f>
        <v>0</v>
      </c>
      <c r="J78" s="130">
        <f t="shared" si="13"/>
        <v>0</v>
      </c>
      <c r="K78" s="216">
        <f>IF(ISERROR(INDEX(Occupancy!$B$57:$FL$57,1,MATCH(A78,Occupancy!$B$4:$FL$4,0))),"-",INDEX(Occupancy!$B$57:$FL$57,1,MATCH(A78,Occupancy!$B$4:$FL$4,0)))</f>
        <v>0.77898461538461516</v>
      </c>
      <c r="L78" s="216">
        <f>IF(ISERROR(INDEX(Occupancy!$B$17:$FL$17,1,MATCH(A78,Occupancy!$B$4:$FL$4,0))),"-",INDEX(Occupancy!$B$17:$FL$17,1,MATCH(A78,Occupancy!$B$4:$FL$4,0)))</f>
        <v>0.58920000000000006</v>
      </c>
      <c r="M78" s="113"/>
      <c r="N78" s="113"/>
      <c r="O78" s="113"/>
      <c r="P78" s="119"/>
      <c r="Q78" s="131">
        <f>SUMIFS(IncomeStatementData!$J$2:$J$415,IncomeStatementData!$B$2:$B$415,$A78,IncomeStatementData!$I$2:$I$415,"45001")+SUMIFS(IncomeStatementData!$J$2:$J$415,IncomeStatementData!$B$2:$B$415,$A78,IncomeStatementData!$I$2:$I$415,"45100")+SUMIFS(IncomeStatementData!$J$2:$J$415,IncomeStatementData!$B$2:$B$415,$A78,IncomeStatementData!$I$2:$I$415,"49000")+SUMIFS(IncomeStatementData!$J$2:$J$415,IncomeStatementData!$B$2:$B$415,$A78,IncomeStatementData!$I$2:$I$415,"45200")+SUMIFS(IncomeStatementData!$J$2:$J$415,IncomeStatementData!$B$2:$B$415,$A78,IncomeStatementData!$I$2:$I$415,"45400")+SUMIFS(IncomeStatementData!$J$2:$J$415,IncomeStatementData!$B$2:$B$415,$A78,IncomeStatementData!$I$2:$I$415,"45500")+SUMIFS(IncomeStatementData!$J$2:$J$415,IncomeStatementData!$B$2:$B$415,$A78,IncomeStatementData!$I$2:$I$415,"44100")+SUMIFS(IncomeStatementData!$J$2:$J$415,IncomeStatementData!$B$2:$B$415,$A78,IncomeStatementData!$I$2:$I$415,"42200")</f>
        <v>0</v>
      </c>
      <c r="R78" s="132">
        <f>IF(ISERROR(S78/12*Occupancy!$B$65),"-",S78/12*Occupancy!$B$65)</f>
        <v>485482</v>
      </c>
      <c r="S78" s="133">
        <f>SUMIFS(AnnualFinancialData!$L$2:$L$6380,AnnualFinancialData!$B$2:$B$6380,$A78,AnnualFinancialData!$K$2:$K$6380,"45001")+SUMIFS(AnnualFinancialData!$L$2:$L$6380,AnnualFinancialData!$B$2:$B$6380,$A78,AnnualFinancialData!$K$2:$K$6380,"45100")+SUMIFS(AnnualFinancialData!$L$2:$L$6380,AnnualFinancialData!$B$2:$B$6380,$A78,AnnualFinancialData!$K$2:$K$6380,"49000")+SUMIFS(AnnualFinancialData!$L$2:$L$6380,AnnualFinancialData!$B$2:$B$6380,$A78,AnnualFinancialData!$K$2:$K$6380,"45200")+SUMIFS(AnnualFinancialData!$L$2:$L$6380,AnnualFinancialData!$B$2:$B$6380,$A78,AnnualFinancialData!$K$2:$K$6380,"45400")+SUMIFS(AnnualFinancialData!$L$2:$L$6380,AnnualFinancialData!$B$2:$B$6380,$A78,AnnualFinancialData!$K$2:$K$6380,"45500")+SUMIFS(AnnualFinancialData!$L$2:$L$6380,AnnualFinancialData!$B$2:$B$6380,$A78,AnnualFinancialData!$K$2:$K$6380,"44100")+SUMIFS(AnnualFinancialData!$L$2:$L$6380,AnnualFinancialData!$B$2:$B$6380,$A78,AnnualFinancialData!$K$2:$K$6380,"42200")</f>
        <v>970964</v>
      </c>
      <c r="T78" s="132">
        <f>IF(ISERROR(IF(Q78="","",Q78/VLOOKUP(Occupancy!$B$65,Occupancy!$B$68:$B$79,1)*12/$C78)),"-",IF(Q78="","",Q78/VLOOKUP(Occupancy!$B$65,Occupancy!$B$68:$B$79,1)*12/$C78))</f>
        <v>0</v>
      </c>
      <c r="U78" s="132">
        <f>IF(ISERROR(IF(R78="","",R78/VLOOKUP(Occupancy!$B$65,Occupancy!$B$68:$B$79,1)*12/$C78)),"-",IF(R78="","",R78/VLOOKUP(Occupancy!$B$65,Occupancy!$B$68:$B$79,1)*12/$C78))</f>
        <v>10788.488888888889</v>
      </c>
      <c r="V78" s="134" t="str">
        <f>IF(ISERROR(INDEX(IncomeStatementData!$P$2:$P$415,MATCH(A78,IncomeStatementData!$B$2:$B$415,0),)),"-",INDEX(IncomeStatementData!$P$2:$P$415,MATCH(A78,IncomeStatementData!$B$2:$B$415,0),))</f>
        <v>-</v>
      </c>
      <c r="W78" s="134">
        <f>IF(ISERROR(X78/12*Occupancy!$B$65),"-",X78/12*Occupancy!$B$65)</f>
        <v>223416</v>
      </c>
      <c r="X78" s="134">
        <f>IF(ISERROR(INDEX(AnnualFinancialData!$R$2:$R$6380,MATCH(A78,AnnualFinancialData!$B$2:$B$6380,0),)),"-",INDEX(AnnualFinancialData!$R$2:$R$6380,MATCH(A78,AnnualFinancialData!$B$2:$B$6380,0),))</f>
        <v>446832</v>
      </c>
      <c r="Y78" s="134" t="str">
        <f>IF(ISERROR(IF(V78="","",V78/VLOOKUP(Occupancy!$B$65,Occupancy!$B$68:$B$79,1)*12/$C78)),"-",IF(V78="","",V78/VLOOKUP(Occupancy!$B$65,Occupancy!$B$68:$B$79,1)*12/$C78))</f>
        <v>-</v>
      </c>
      <c r="Z78" s="134">
        <f>IF(ISERROR(IF(W78="","",W78/VLOOKUP(Occupancy!$B$65,Occupancy!$B$68:$B$79,1)*12/$C78)),"-",IF(W78="","",W78/VLOOKUP(Occupancy!$B$65,Occupancy!$B$68:$B$79,1)*12/$C78))</f>
        <v>4964.8</v>
      </c>
      <c r="AA78" s="135" t="str">
        <f t="shared" si="14"/>
        <v>-</v>
      </c>
      <c r="AB78" s="132" t="str">
        <f t="shared" si="15"/>
        <v>-</v>
      </c>
      <c r="AC78" s="132">
        <f t="shared" si="16"/>
        <v>262066</v>
      </c>
      <c r="AD78" s="132">
        <f t="shared" si="17"/>
        <v>524132</v>
      </c>
      <c r="AE78" s="132" t="str">
        <f t="shared" si="18"/>
        <v>-</v>
      </c>
      <c r="AF78" s="132">
        <f t="shared" si="19"/>
        <v>5823.6888888888889</v>
      </c>
      <c r="AG78" s="136">
        <f>(SUMIFS(PriorQ4BalanceSheet!$J$2:$J$4968,PriorQ4BalanceSheet!$B$2:$B$4968,$A78,PriorQ4BalanceSheet!$I$2:$I$4968,"28150")-SUMIFS(BalanceSheetData!$J$2:$J$415,BalanceSheetData!$B$2:$B$415,$A78,BalanceSheetData!$I$2:$I$415,"28150"))+(SUMIFS(PriorQ4BalanceSheet!$J$2:$J$4968,PriorQ4BalanceSheet!$B$2:$B$4968,$A78,PriorQ4BalanceSheet!$I$2:$I$4968,"28151")-SUMIFS(BalanceSheetData!$J$2:$J$415,BalanceSheetData!$B$2:$B$415,$A78,BalanceSheetData!$I$2:$I$415,"28151"))+(SUMIFS(PriorQ4BalanceSheet!$J$2:$J$4968,PriorQ4BalanceSheet!$B$2:$B$4968,$A78,PriorQ4BalanceSheet!$I$2:$I$4968,"28152")-SUMIFS(BalanceSheetData!$J$2:$J$415,BalanceSheetData!$B$2:$B$415,$A78,BalanceSheetData!$I$2:$I$415,"28152"))+(SUMIFS(PriorQ4BalanceSheet!$J$2:$J$4968,PriorQ4BalanceSheet!$B$2:$B$4968,$A78,PriorQ4BalanceSheet!$I$2:$I$4968,"28153")-SUMIFS(BalanceSheetData!$J$2:$J$415,BalanceSheetData!$B$2:$B$415,$A78,BalanceSheetData!$I$2:$I$415,"28153"))+(SUMIFS(PriorQ4BalanceSheet!$J$2:$J$4968,PriorQ4BalanceSheet!$B$2:$B$4968,$A78,PriorQ4BalanceSheet!$I$2:$I$4968,"28155")-SUMIFS(BalanceSheetData!$J$2:$J$415,BalanceSheetData!$B$2:$B$415,$A78,BalanceSheetData!$I$2:$I$415,"28155"))+(SUMIFS(PriorQ4BalanceSheet!$J$2:$J$4968,PriorQ4BalanceSheet!$B$2:$B$4968,$A78,PriorQ4BalanceSheet!$I$2:$I$4968,"28156")-SUMIFS(BalanceSheetData!$J$2:$J$415,BalanceSheetData!$B$2:$B$415,$A78,BalanceSheetData!$I$2:$I$415,"28156"))+(SUMIFS(PriorQ4BalanceSheet!$J$2:$J$4968,PriorQ4BalanceSheet!$B$2:$B$4968,$A78,PriorQ4BalanceSheet!$I$2:$I$4968,"28157")-SUMIFS(BalanceSheetData!$J$2:$J$415,BalanceSheetData!$B$2:$B$415,$A78,BalanceSheetData!$I$2:$I$415,"28157"))+(SUMIFS(PriorQ4BalanceSheet!$J$2:$J$4968,PriorQ4BalanceSheet!$B$2:$B$4968,$A78,PriorQ4BalanceSheet!$I$2:$I$4968,"28158")-SUMIFS(BalanceSheetData!$J$2:$J$415,BalanceSheetData!$B$2:$B$415,$A78,BalanceSheetData!$I$2:$I$415,"28158"))+(SUMIFS(PriorQ4BalanceSheet!$J$2:$J$4968,PriorQ4BalanceSheet!$B$2:$B$4968,$A78,PriorQ4BalanceSheet!$I$2:$I$4968,"28200")-SUMIFS(BalanceSheetData!$J$2:$J$415,BalanceSheetData!$B$2:$B$415,$A78,BalanceSheetData!$I$2:$I$415,"28200"))+(SUMIFS(PriorQ4BalanceSheet!$J$2:$J$4968,PriorQ4BalanceSheet!$B$2:$B$4968,$A78,PriorQ4BalanceSheet!$I$2:$I$4968,"28201")-SUMIFS(BalanceSheetData!$J$2:$J$415,BalanceSheetData!$B$2:$B$415,$A78,BalanceSheetData!$I$2:$I$415,"28201"))+SUMIFS(IncomeStatementData!$J$2:$J$415,IncomeStatementData!$B$2:$B$415,$A78,IncomeStatementData!$I$2:$I$415,"62020")+SUMIFS(IncomeStatementData!$J$2:$J$415,IncomeStatementData!$B$2:$B$415,$A78,IncomeStatementData!$I$2:$I$415,"62021")+SUMIFS(IncomeStatementData!$J$2:$J$415,IncomeStatementData!$B$2:$B$415,$A78,IncomeStatementData!$I$2:$I$415,"62022")+SUMIFS(IncomeStatementData!$J$2:$J$415,IncomeStatementData!$B$2:$B$415,$A78,IncomeStatementData!$I$2:$I$415,"62400")</f>
        <v>6614964</v>
      </c>
      <c r="AH78" s="134" t="str">
        <f>IF((ISERROR(INDEX(ECRDCRMustPayDebtData!$E$2:$E78,MATCH(A78,ECRDCRMustPayDebtData!$B$2:$B78,0),)))/12*Occupancy!$B$65,"-",INDEX(ECRDCRMustPayDebtData!$E$2:$E78,MATCH(A78,ECRDCRMustPayDebtData!$B$2:$B78,0),)/12*Occupancy!$B$65)</f>
        <v>-</v>
      </c>
      <c r="AI78" s="136">
        <f>IF(ISERROR(INDEX(AnnualMustPayDebtData!$D$2:$D$75,MATCH(A78,AnnualMustPayDebtData!$E$2:$E$75,0),)),"-",INDEX(AnnualMustPayDebtData!$D$2:$D$75,MATCH(A78,AnnualMustPayDebtData!$E$2:$E$75,0),))</f>
        <v>286662</v>
      </c>
      <c r="AJ78" s="134">
        <f>IF(ISERROR(IF(AG78="","",AG78/VLOOKUP(Occupancy!$B$65,Occupancy!$B$68:$B$79,1)*12/$C78)),"-",IF(AG78="","",AG78/VLOOKUP(Occupancy!$B$65,Occupancy!$B$68:$B$79,1)*12/$C78))</f>
        <v>146999.20000000001</v>
      </c>
      <c r="AK78" s="134" t="str">
        <f>IF(ISERROR(IF(AH78="","",AH78/VLOOKUP(Occupancy!$B$65,Occupancy!$B$68:$B$79,1)*12/$C78)),"-",IF(AH78="","",AH78/VLOOKUP(Occupancy!$B$65,Occupancy!$B$68:$B$79,1)*12/$C78))</f>
        <v>-</v>
      </c>
      <c r="AL78" s="133">
        <f>SUMIFS(PriorQ4BalanceSheet!$J$2:$J$4968,PriorQ4BalanceSheet!$B$2:$B$4968,$A78,PriorQ4BalanceSheet!$I$2:$I$4968,"10710")-SUMIFS(BalanceSheetData!$J$2:$J$415,BalanceSheetData!$B$2:$B$415,$A78,BalanceSheetData!$I$2:$I$415,"10710")</f>
        <v>232929</v>
      </c>
      <c r="AM78" s="132">
        <f>IF(ISERROR(AN78/12*Occupancy!$B$65),"-",AN78/12*Occupancy!$B$65)</f>
        <v>13500</v>
      </c>
      <c r="AN78" s="133">
        <f>IF(ISERROR(INDEX(ReserveData!$B$2:$B$2239,MATCH($A78,ReserveData!$A$2:$A$2250,0),0)),"-",INDEX(ReserveData!$B$2:$B2317,MATCH($A78,ReserveData!$A$2:$A$2250,0),0))</f>
        <v>27000</v>
      </c>
      <c r="AO78" s="132" t="str">
        <f t="shared" si="20"/>
        <v>-</v>
      </c>
      <c r="AP78" s="132">
        <f t="shared" si="21"/>
        <v>2588.1</v>
      </c>
      <c r="AQ78" s="136">
        <f>SUMIFS(IncomeStatementData!$J$2:$J$415,IncomeStatementData!$B$2:$B$415,$A78,IncomeStatementData!$I$2:$I$415,"59001")</f>
        <v>0</v>
      </c>
      <c r="AR78" s="134">
        <f>IF(ISERROR(AS78/12*Occupancy!$B$65),"-",AS78/12*Occupancy!$B$65)</f>
        <v>20255</v>
      </c>
      <c r="AS78" s="136">
        <f>SUMIFS(AnnualFinancialData!$L$2:$L$6380,AnnualFinancialData!$B$2:$B$6380,$A78,AnnualFinancialData!$K$2:$K$6380,"59001")</f>
        <v>40510</v>
      </c>
      <c r="AT78" s="134">
        <f>IF(ISERROR(IF(AQ78="","",AQ78/VLOOKUP(Occupancy!$B$65,Occupancy!$B$68:$B$79,1)*12/$C78)),"-",IF(AQ78="","",AQ78/VLOOKUP(Occupancy!$B$65,Occupancy!$B$68:$B$79,1)*12/$C78))</f>
        <v>0</v>
      </c>
      <c r="AU78" s="134">
        <f>IF(ISERROR(IF(AR78="","",AR78/VLOOKUP(Occupancy!$B$65,Occupancy!$B$68:$B$79,1)*12/$C78)),"-",IF(AR78="","",AR78/VLOOKUP(Occupancy!$B$65,Occupancy!$B$68:$B$79,1)*12/$C78))</f>
        <v>450.11111111111109</v>
      </c>
      <c r="AV78" s="133">
        <f>SUMIFS(IncomeStatementData!$J$2:$J$415,IncomeStatementData!$B$2:$B$415,$A78,IncomeStatementData!$I$2:$I$415,"66310")+SUMIFS(IncomeStatementData!$J$2:$J$415,IncomeStatementData!$B$2:$B$415,$A78,IncomeStatementData!$I$2:$I$415,"66202")</f>
        <v>0</v>
      </c>
      <c r="AW78" s="132">
        <f>IF(ISERROR(AX78/12*Occupancy!$B$65),"-",AX78/12*Occupancy!$B$65)</f>
        <v>0</v>
      </c>
      <c r="AX78" s="133">
        <f>SUMIFS(AnnualFinancialData!$L$2:$L$6380,AnnualFinancialData!$B$2:$B$6380,$A78,AnnualFinancialData!$K$2:$K$6380,"66310")+SUMIFS(AnnualFinancialData!$L$2:$L$6380,AnnualFinancialData!$B$2:$B$6380,$A78,AnnualFinancialData!$K$2:$K$6380,"66202")</f>
        <v>0</v>
      </c>
      <c r="AY78" s="132">
        <f>IF(ISERROR(IF(AV78="","",AV78/VLOOKUP(Occupancy!$B$65,Occupancy!$B$68:$B$79,1)*12/$C78)),"-",IF(AV78="","",AV78/VLOOKUP(Occupancy!$B$65,Occupancy!$B$68:$B$79,1)*12/$C78))</f>
        <v>0</v>
      </c>
      <c r="AZ78" s="132">
        <f>IF(ISERROR(IF(AW78="","",AW78/VLOOKUP(Occupancy!$B$65,Occupancy!$B$68:$B$79,1)*12/$C78)),"-",IF(AW78="","",AW78/VLOOKUP(Occupancy!$B$65,Occupancy!$B$68:$B$79,1)*12/$C78))</f>
        <v>0</v>
      </c>
      <c r="BA78" s="137" t="str">
        <f t="shared" si="22"/>
        <v>-</v>
      </c>
      <c r="BB78" s="137" t="str">
        <f t="shared" si="23"/>
        <v>-</v>
      </c>
      <c r="BC78" s="137">
        <f t="shared" si="24"/>
        <v>169960</v>
      </c>
      <c r="BD78" s="137" t="str">
        <f t="shared" si="25"/>
        <v>-</v>
      </c>
      <c r="BE78" s="138" t="str">
        <f>IF(ISERROR(IF(BB78="","",BB78/VLOOKUP(Occupancy!$B$65,Occupancy!$B$68:$B$79,1)*12/$C78)),"-",IF(BB78="","",BB78/VLOOKUP(Occupancy!$B$65,Occupancy!$B$68:$B$79,1)*12/$C78))</f>
        <v>-</v>
      </c>
    </row>
    <row r="79" spans="1:57" s="95" customFormat="1" ht="12.75" x14ac:dyDescent="0.2">
      <c r="A79" s="219" t="s">
        <v>434</v>
      </c>
      <c r="B79" s="142" t="str">
        <f>IF(ISERROR(INDEX(ProjectTypeData!$F$2:$F$165,MATCH(Operating!$A79,ProjectTypeData!$B$2:$B$165,0),MATCH(Operating!B$9,ProjectTypeData!$F$1))),"-",INDEX(ProjectTypeData!$F$2:$F$165,MATCH(Operating!$A79,ProjectTypeData!$B$2:$B$165,0),MATCH(Operating!B$9,ProjectTypeData!$F$1)))</f>
        <v>Shelter</v>
      </c>
      <c r="C79" s="126">
        <f>IF(ISERROR(INDEX(ProjectTypeData!$E$2:$E$165,MATCH(Operating!$A79,ProjectTypeData!$B$2:$B$165,0),MATCH(Operating!C$9,ProjectTypeData!$E$1))),"-",INDEX(ProjectTypeData!$E$2:$E$165,MATCH(Operating!$A79,ProjectTypeData!$B$2:$B$165,0),MATCH(Operating!C$9,ProjectTypeData!$E$1)))</f>
        <v>74</v>
      </c>
      <c r="D79" s="127" t="str">
        <f>IF(ISERROR(INDEX(ProjectTypeData!$D$2:$D$165,MATCH(Operating!$A79,ProjectTypeData!$B$2:$B$165,0),MATCH(Operating!D$9,ProjectTypeData!$D$1))),"-",INDEX(ProjectTypeData!$D$2:$D$165,MATCH(Operating!$A79,ProjectTypeData!$B$2:$B$165,0),MATCH(Operating!D$9,ProjectTypeData!$D$1)))</f>
        <v>Operations/Asset Management</v>
      </c>
      <c r="E79" s="115"/>
      <c r="F79" s="128">
        <f>SUMIFS(BalanceSheetData!$J$2:$J$415,BalanceSheetData!$B$2:$B$415,$A79,BalanceSheetData!$I$2:$I$415,"10000")</f>
        <v>0</v>
      </c>
      <c r="G79" s="128">
        <f>SUMIFS(BalanceSheetData!$J$2:$J$415,BalanceSheetData!$B$2:$B$415,$A79,BalanceSheetData!$I$2:$I$415,"10710")</f>
        <v>0</v>
      </c>
      <c r="H79" s="128">
        <f>SUMIFS(BalanceSheetData!$J$2:$J$415,BalanceSheetData!$B$2:$B$415,$A79,BalanceSheetData!$I$2:$I$415,"10700")</f>
        <v>0</v>
      </c>
      <c r="I79" s="129">
        <f>SUMIFS(BalanceSheetData!$J$2:$J$415,BalanceSheetData!$B$2:$B$415,$A79,BalanceSheetData!$I$2:$I$415,"10715")+SUMIFS(BalanceSheetData!$J$2:$J$415,BalanceSheetData!$B$2:$B$415,$A79,BalanceSheetData!$I$2:$I$415,"10720")+SUMIFS(BalanceSheetData!$J$2:$J$415,BalanceSheetData!$B$2:$B$415,$A79,BalanceSheetData!$I$2:$I$415,"19300")</f>
        <v>0</v>
      </c>
      <c r="J79" s="130">
        <f t="shared" si="13"/>
        <v>0</v>
      </c>
      <c r="K79" s="216">
        <f>IF(ISERROR(INDEX(Occupancy!$B$57:$FL$57,1,MATCH(A79,Occupancy!$B$4:$FL$4,0))),"-",INDEX(Occupancy!$B$57:$FL$57,1,MATCH(A79,Occupancy!$B$4:$FL$4,0)))</f>
        <v>0.80336153846153857</v>
      </c>
      <c r="L79" s="216">
        <f>IF(ISERROR(INDEX(Occupancy!$B$17:$FL$17,1,MATCH(A79,Occupancy!$B$4:$FL$4,0))),"-",INDEX(Occupancy!$B$17:$FL$17,1,MATCH(A79,Occupancy!$B$4:$FL$4,0)))</f>
        <v>0.60729999999999995</v>
      </c>
      <c r="M79" s="113"/>
      <c r="N79" s="113"/>
      <c r="O79" s="113"/>
      <c r="P79" s="119"/>
      <c r="Q79" s="131">
        <f>SUMIFS(IncomeStatementData!$J$2:$J$415,IncomeStatementData!$B$2:$B$415,$A79,IncomeStatementData!$I$2:$I$415,"45001")+SUMIFS(IncomeStatementData!$J$2:$J$415,IncomeStatementData!$B$2:$B$415,$A79,IncomeStatementData!$I$2:$I$415,"45100")+SUMIFS(IncomeStatementData!$J$2:$J$415,IncomeStatementData!$B$2:$B$415,$A79,IncomeStatementData!$I$2:$I$415,"49000")+SUMIFS(IncomeStatementData!$J$2:$J$415,IncomeStatementData!$B$2:$B$415,$A79,IncomeStatementData!$I$2:$I$415,"45200")+SUMIFS(IncomeStatementData!$J$2:$J$415,IncomeStatementData!$B$2:$B$415,$A79,IncomeStatementData!$I$2:$I$415,"45400")+SUMIFS(IncomeStatementData!$J$2:$J$415,IncomeStatementData!$B$2:$B$415,$A79,IncomeStatementData!$I$2:$I$415,"45500")+SUMIFS(IncomeStatementData!$J$2:$J$415,IncomeStatementData!$B$2:$B$415,$A79,IncomeStatementData!$I$2:$I$415,"44100")+SUMIFS(IncomeStatementData!$J$2:$J$415,IncomeStatementData!$B$2:$B$415,$A79,IncomeStatementData!$I$2:$I$415,"42200")</f>
        <v>0</v>
      </c>
      <c r="R79" s="132">
        <f>IF(ISERROR(S79/12*Occupancy!$B$65),"-",S79/12*Occupancy!$B$65)</f>
        <v>307705.5</v>
      </c>
      <c r="S79" s="133">
        <f>SUMIFS(AnnualFinancialData!$L$2:$L$6380,AnnualFinancialData!$B$2:$B$6380,$A79,AnnualFinancialData!$K$2:$K$6380,"45001")+SUMIFS(AnnualFinancialData!$L$2:$L$6380,AnnualFinancialData!$B$2:$B$6380,$A79,AnnualFinancialData!$K$2:$K$6380,"45100")+SUMIFS(AnnualFinancialData!$L$2:$L$6380,AnnualFinancialData!$B$2:$B$6380,$A79,AnnualFinancialData!$K$2:$K$6380,"49000")+SUMIFS(AnnualFinancialData!$L$2:$L$6380,AnnualFinancialData!$B$2:$B$6380,$A79,AnnualFinancialData!$K$2:$K$6380,"45200")+SUMIFS(AnnualFinancialData!$L$2:$L$6380,AnnualFinancialData!$B$2:$B$6380,$A79,AnnualFinancialData!$K$2:$K$6380,"45400")+SUMIFS(AnnualFinancialData!$L$2:$L$6380,AnnualFinancialData!$B$2:$B$6380,$A79,AnnualFinancialData!$K$2:$K$6380,"45500")+SUMIFS(AnnualFinancialData!$L$2:$L$6380,AnnualFinancialData!$B$2:$B$6380,$A79,AnnualFinancialData!$K$2:$K$6380,"44100")+SUMIFS(AnnualFinancialData!$L$2:$L$6380,AnnualFinancialData!$B$2:$B$6380,$A79,AnnualFinancialData!$K$2:$K$6380,"42200")</f>
        <v>615411</v>
      </c>
      <c r="T79" s="132">
        <f>IF(ISERROR(IF(Q79="","",Q79/VLOOKUP(Occupancy!$B$65,Occupancy!$B$68:$B$79,1)*12/$C79)),"-",IF(Q79="","",Q79/VLOOKUP(Occupancy!$B$65,Occupancy!$B$68:$B$79,1)*12/$C79))</f>
        <v>0</v>
      </c>
      <c r="U79" s="132">
        <f>IF(ISERROR(IF(R79="","",R79/VLOOKUP(Occupancy!$B$65,Occupancy!$B$68:$B$79,1)*12/$C79)),"-",IF(R79="","",R79/VLOOKUP(Occupancy!$B$65,Occupancy!$B$68:$B$79,1)*12/$C79))</f>
        <v>8316.364864864865</v>
      </c>
      <c r="V79" s="134" t="str">
        <f>IF(ISERROR(INDEX(IncomeStatementData!$P$2:$P$415,MATCH(A79,IncomeStatementData!$B$2:$B$415,0),)),"-",INDEX(IncomeStatementData!$P$2:$P$415,MATCH(A79,IncomeStatementData!$B$2:$B$415,0),))</f>
        <v>-</v>
      </c>
      <c r="W79" s="134">
        <f>IF(ISERROR(X79/12*Occupancy!$B$65),"-",X79/12*Occupancy!$B$65)</f>
        <v>223655.5</v>
      </c>
      <c r="X79" s="134">
        <f>IF(ISERROR(INDEX(AnnualFinancialData!$R$2:$R$6380,MATCH(A79,AnnualFinancialData!$B$2:$B$6380,0),)),"-",INDEX(AnnualFinancialData!$R$2:$R$6380,MATCH(A79,AnnualFinancialData!$B$2:$B$6380,0),))</f>
        <v>447311</v>
      </c>
      <c r="Y79" s="134" t="str">
        <f>IF(ISERROR(IF(V79="","",V79/VLOOKUP(Occupancy!$B$65,Occupancy!$B$68:$B$79,1)*12/$C79)),"-",IF(V79="","",V79/VLOOKUP(Occupancy!$B$65,Occupancy!$B$68:$B$79,1)*12/$C79))</f>
        <v>-</v>
      </c>
      <c r="Z79" s="134">
        <f>IF(ISERROR(IF(W79="","",W79/VLOOKUP(Occupancy!$B$65,Occupancy!$B$68:$B$79,1)*12/$C79)),"-",IF(W79="","",W79/VLOOKUP(Occupancy!$B$65,Occupancy!$B$68:$B$79,1)*12/$C79))</f>
        <v>6044.7432432432433</v>
      </c>
      <c r="AA79" s="135" t="str">
        <f t="shared" si="14"/>
        <v>-</v>
      </c>
      <c r="AB79" s="132" t="str">
        <f t="shared" si="15"/>
        <v>-</v>
      </c>
      <c r="AC79" s="132">
        <f t="shared" si="16"/>
        <v>84050</v>
      </c>
      <c r="AD79" s="132">
        <f t="shared" si="17"/>
        <v>168100</v>
      </c>
      <c r="AE79" s="132" t="str">
        <f t="shared" si="18"/>
        <v>-</v>
      </c>
      <c r="AF79" s="132">
        <f t="shared" si="19"/>
        <v>2271.6216216216217</v>
      </c>
      <c r="AG79" s="136">
        <f>(SUMIFS(PriorQ4BalanceSheet!$J$2:$J$4968,PriorQ4BalanceSheet!$B$2:$B$4968,$A79,PriorQ4BalanceSheet!$I$2:$I$4968,"28150")-SUMIFS(BalanceSheetData!$J$2:$J$415,BalanceSheetData!$B$2:$B$415,$A79,BalanceSheetData!$I$2:$I$415,"28150"))+(SUMIFS(PriorQ4BalanceSheet!$J$2:$J$4968,PriorQ4BalanceSheet!$B$2:$B$4968,$A79,PriorQ4BalanceSheet!$I$2:$I$4968,"28151")-SUMIFS(BalanceSheetData!$J$2:$J$415,BalanceSheetData!$B$2:$B$415,$A79,BalanceSheetData!$I$2:$I$415,"28151"))+(SUMIFS(PriorQ4BalanceSheet!$J$2:$J$4968,PriorQ4BalanceSheet!$B$2:$B$4968,$A79,PriorQ4BalanceSheet!$I$2:$I$4968,"28152")-SUMIFS(BalanceSheetData!$J$2:$J$415,BalanceSheetData!$B$2:$B$415,$A79,BalanceSheetData!$I$2:$I$415,"28152"))+(SUMIFS(PriorQ4BalanceSheet!$J$2:$J$4968,PriorQ4BalanceSheet!$B$2:$B$4968,$A79,PriorQ4BalanceSheet!$I$2:$I$4968,"28153")-SUMIFS(BalanceSheetData!$J$2:$J$415,BalanceSheetData!$B$2:$B$415,$A79,BalanceSheetData!$I$2:$I$415,"28153"))+(SUMIFS(PriorQ4BalanceSheet!$J$2:$J$4968,PriorQ4BalanceSheet!$B$2:$B$4968,$A79,PriorQ4BalanceSheet!$I$2:$I$4968,"28155")-SUMIFS(BalanceSheetData!$J$2:$J$415,BalanceSheetData!$B$2:$B$415,$A79,BalanceSheetData!$I$2:$I$415,"28155"))+(SUMIFS(PriorQ4BalanceSheet!$J$2:$J$4968,PriorQ4BalanceSheet!$B$2:$B$4968,$A79,PriorQ4BalanceSheet!$I$2:$I$4968,"28156")-SUMIFS(BalanceSheetData!$J$2:$J$415,BalanceSheetData!$B$2:$B$415,$A79,BalanceSheetData!$I$2:$I$415,"28156"))+(SUMIFS(PriorQ4BalanceSheet!$J$2:$J$4968,PriorQ4BalanceSheet!$B$2:$B$4968,$A79,PriorQ4BalanceSheet!$I$2:$I$4968,"28157")-SUMIFS(BalanceSheetData!$J$2:$J$415,BalanceSheetData!$B$2:$B$415,$A79,BalanceSheetData!$I$2:$I$415,"28157"))+(SUMIFS(PriorQ4BalanceSheet!$J$2:$J$4968,PriorQ4BalanceSheet!$B$2:$B$4968,$A79,PriorQ4BalanceSheet!$I$2:$I$4968,"28158")-SUMIFS(BalanceSheetData!$J$2:$J$415,BalanceSheetData!$B$2:$B$415,$A79,BalanceSheetData!$I$2:$I$415,"28158"))+(SUMIFS(PriorQ4BalanceSheet!$J$2:$J$4968,PriorQ4BalanceSheet!$B$2:$B$4968,$A79,PriorQ4BalanceSheet!$I$2:$I$4968,"28200")-SUMIFS(BalanceSheetData!$J$2:$J$415,BalanceSheetData!$B$2:$B$415,$A79,BalanceSheetData!$I$2:$I$415,"28200"))+(SUMIFS(PriorQ4BalanceSheet!$J$2:$J$4968,PriorQ4BalanceSheet!$B$2:$B$4968,$A79,PriorQ4BalanceSheet!$I$2:$I$4968,"28201")-SUMIFS(BalanceSheetData!$J$2:$J$415,BalanceSheetData!$B$2:$B$415,$A79,BalanceSheetData!$I$2:$I$415,"28201"))+SUMIFS(IncomeStatementData!$J$2:$J$415,IncomeStatementData!$B$2:$B$415,$A79,IncomeStatementData!$I$2:$I$415,"62020")+SUMIFS(IncomeStatementData!$J$2:$J$415,IncomeStatementData!$B$2:$B$415,$A79,IncomeStatementData!$I$2:$I$415,"62021")+SUMIFS(IncomeStatementData!$J$2:$J$415,IncomeStatementData!$B$2:$B$415,$A79,IncomeStatementData!$I$2:$I$415,"62022")+SUMIFS(IncomeStatementData!$J$2:$J$415,IncomeStatementData!$B$2:$B$415,$A79,IncomeStatementData!$I$2:$I$415,"62400")</f>
        <v>1360139</v>
      </c>
      <c r="AH79" s="134" t="str">
        <f>IF((ISERROR(INDEX(ECRDCRMustPayDebtData!$E$2:$E79,MATCH(A79,ECRDCRMustPayDebtData!$B$2:$B79,0),)))/12*Occupancy!$B$65,"-",INDEX(ECRDCRMustPayDebtData!$E$2:$E79,MATCH(A79,ECRDCRMustPayDebtData!$B$2:$B79,0),)/12*Occupancy!$B$65)</f>
        <v>-</v>
      </c>
      <c r="AI79" s="136">
        <f>IF(ISERROR(INDEX(AnnualMustPayDebtData!$D$2:$D$75,MATCH(A79,AnnualMustPayDebtData!$E$2:$E$75,0),)),"-",INDEX(AnnualMustPayDebtData!$D$2:$D$75,MATCH(A79,AnnualMustPayDebtData!$E$2:$E$75,0),))</f>
        <v>44013</v>
      </c>
      <c r="AJ79" s="134">
        <f>IF(ISERROR(IF(AG79="","",AG79/VLOOKUP(Occupancy!$B$65,Occupancy!$B$68:$B$79,1)*12/$C79)),"-",IF(AG79="","",AG79/VLOOKUP(Occupancy!$B$65,Occupancy!$B$68:$B$79,1)*12/$C79))</f>
        <v>36760.513513513513</v>
      </c>
      <c r="AK79" s="134" t="str">
        <f>IF(ISERROR(IF(AH79="","",AH79/VLOOKUP(Occupancy!$B$65,Occupancy!$B$68:$B$79,1)*12/$C79)),"-",IF(AH79="","",AH79/VLOOKUP(Occupancy!$B$65,Occupancy!$B$68:$B$79,1)*12/$C79))</f>
        <v>-</v>
      </c>
      <c r="AL79" s="133">
        <f>SUMIFS(PriorQ4BalanceSheet!$J$2:$J$4968,PriorQ4BalanceSheet!$B$2:$B$4968,$A79,PriorQ4BalanceSheet!$I$2:$I$4968,"10710")-SUMIFS(BalanceSheetData!$J$2:$J$415,BalanceSheetData!$B$2:$B$415,$A79,BalanceSheetData!$I$2:$I$415,"10710")</f>
        <v>199940</v>
      </c>
      <c r="AM79" s="132">
        <f>IF(ISERROR(AN79/12*Occupancy!$B$65),"-",AN79/12*Occupancy!$B$65)</f>
        <v>16855.5</v>
      </c>
      <c r="AN79" s="133">
        <f>IF(ISERROR(INDEX(ReserveData!$B$2:$B$2239,MATCH($A79,ReserveData!$A$2:$A$2250,0),0)),"-",INDEX(ReserveData!$B$2:$B2318,MATCH($A79,ReserveData!$A$2:$A$2250,0),0))</f>
        <v>33711</v>
      </c>
      <c r="AO79" s="132" t="str">
        <f t="shared" si="20"/>
        <v>-</v>
      </c>
      <c r="AP79" s="132">
        <f t="shared" si="21"/>
        <v>2701.8918918918921</v>
      </c>
      <c r="AQ79" s="136">
        <f>SUMIFS(IncomeStatementData!$J$2:$J$415,IncomeStatementData!$B$2:$B$415,$A79,IncomeStatementData!$I$2:$I$415,"59001")</f>
        <v>0</v>
      </c>
      <c r="AR79" s="134">
        <f>IF(ISERROR(AS79/12*Occupancy!$B$65),"-",AS79/12*Occupancy!$B$65)</f>
        <v>17447</v>
      </c>
      <c r="AS79" s="136">
        <f>SUMIFS(AnnualFinancialData!$L$2:$L$6380,AnnualFinancialData!$B$2:$B$6380,$A79,AnnualFinancialData!$K$2:$K$6380,"59001")</f>
        <v>34894</v>
      </c>
      <c r="AT79" s="134">
        <f>IF(ISERROR(IF(AQ79="","",AQ79/VLOOKUP(Occupancy!$B$65,Occupancy!$B$68:$B$79,1)*12/$C79)),"-",IF(AQ79="","",AQ79/VLOOKUP(Occupancy!$B$65,Occupancy!$B$68:$B$79,1)*12/$C79))</f>
        <v>0</v>
      </c>
      <c r="AU79" s="134">
        <f>IF(ISERROR(IF(AR79="","",AR79/VLOOKUP(Occupancy!$B$65,Occupancy!$B$68:$B$79,1)*12/$C79)),"-",IF(AR79="","",AR79/VLOOKUP(Occupancy!$B$65,Occupancy!$B$68:$B$79,1)*12/$C79))</f>
        <v>471.54054054054052</v>
      </c>
      <c r="AV79" s="133">
        <f>SUMIFS(IncomeStatementData!$J$2:$J$415,IncomeStatementData!$B$2:$B$415,$A79,IncomeStatementData!$I$2:$I$415,"66310")+SUMIFS(IncomeStatementData!$J$2:$J$415,IncomeStatementData!$B$2:$B$415,$A79,IncomeStatementData!$I$2:$I$415,"66202")</f>
        <v>0</v>
      </c>
      <c r="AW79" s="132">
        <f>IF(ISERROR(AX79/12*Occupancy!$B$65),"-",AX79/12*Occupancy!$B$65)</f>
        <v>1506</v>
      </c>
      <c r="AX79" s="133">
        <f>SUMIFS(AnnualFinancialData!$L$2:$L$6380,AnnualFinancialData!$B$2:$B$6380,$A79,AnnualFinancialData!$K$2:$K$6380,"66310")+SUMIFS(AnnualFinancialData!$L$2:$L$6380,AnnualFinancialData!$B$2:$B$6380,$A79,AnnualFinancialData!$K$2:$K$6380,"66202")</f>
        <v>3012</v>
      </c>
      <c r="AY79" s="132">
        <f>IF(ISERROR(IF(AV79="","",AV79/VLOOKUP(Occupancy!$B$65,Occupancy!$B$68:$B$79,1)*12/$C79)),"-",IF(AV79="","",AV79/VLOOKUP(Occupancy!$B$65,Occupancy!$B$68:$B$79,1)*12/$C79))</f>
        <v>0</v>
      </c>
      <c r="AZ79" s="132">
        <f>IF(ISERROR(IF(AW79="","",AW79/VLOOKUP(Occupancy!$B$65,Occupancy!$B$68:$B$79,1)*12/$C79)),"-",IF(AW79="","",AW79/VLOOKUP(Occupancy!$B$65,Occupancy!$B$68:$B$79,1)*12/$C79))</f>
        <v>40.702702702702702</v>
      </c>
      <c r="BA79" s="137" t="str">
        <f t="shared" si="22"/>
        <v>-</v>
      </c>
      <c r="BB79" s="137" t="str">
        <f t="shared" si="23"/>
        <v>-</v>
      </c>
      <c r="BC79" s="137">
        <f t="shared" si="24"/>
        <v>52470</v>
      </c>
      <c r="BD79" s="137" t="str">
        <f t="shared" si="25"/>
        <v>-</v>
      </c>
      <c r="BE79" s="138" t="str">
        <f>IF(ISERROR(IF(BB79="","",BB79/VLOOKUP(Occupancy!$B$65,Occupancy!$B$68:$B$79,1)*12/$C79)),"-",IF(BB79="","",BB79/VLOOKUP(Occupancy!$B$65,Occupancy!$B$68:$B$79,1)*12/$C79))</f>
        <v>-</v>
      </c>
    </row>
    <row r="80" spans="1:57" s="95" customFormat="1" ht="12.75" x14ac:dyDescent="0.2">
      <c r="A80" s="219" t="s">
        <v>436</v>
      </c>
      <c r="B80" s="142" t="str">
        <f>IF(ISERROR(INDEX(ProjectTypeData!$F$2:$F$165,MATCH(Operating!$A80,ProjectTypeData!$B$2:$B$165,0),MATCH(Operating!B$9,ProjectTypeData!$F$1))),"-",INDEX(ProjectTypeData!$F$2:$F$165,MATCH(Operating!$A80,ProjectTypeData!$B$2:$B$165,0),MATCH(Operating!B$9,ProjectTypeData!$F$1)))</f>
        <v>Shelter</v>
      </c>
      <c r="C80" s="126">
        <f>IF(ISERROR(INDEX(ProjectTypeData!$E$2:$E$165,MATCH(Operating!$A80,ProjectTypeData!$B$2:$B$165,0),MATCH(Operating!C$9,ProjectTypeData!$E$1))),"-",INDEX(ProjectTypeData!$E$2:$E$165,MATCH(Operating!$A80,ProjectTypeData!$B$2:$B$165,0),MATCH(Operating!C$9,ProjectTypeData!$E$1)))</f>
        <v>99</v>
      </c>
      <c r="D80" s="127" t="str">
        <f>IF(ISERROR(INDEX(ProjectTypeData!$D$2:$D$165,MATCH(Operating!$A80,ProjectTypeData!$B$2:$B$165,0),MATCH(Operating!D$9,ProjectTypeData!$D$1))),"-",INDEX(ProjectTypeData!$D$2:$D$165,MATCH(Operating!$A80,ProjectTypeData!$B$2:$B$165,0),MATCH(Operating!D$9,ProjectTypeData!$D$1)))</f>
        <v>Loan Closing/Construction</v>
      </c>
      <c r="E80" s="115"/>
      <c r="F80" s="128">
        <f>SUMIFS(BalanceSheetData!$J$2:$J$415,BalanceSheetData!$B$2:$B$415,$A80,BalanceSheetData!$I$2:$I$415,"10000")</f>
        <v>0</v>
      </c>
      <c r="G80" s="128">
        <f>SUMIFS(BalanceSheetData!$J$2:$J$415,BalanceSheetData!$B$2:$B$415,$A80,BalanceSheetData!$I$2:$I$415,"10710")</f>
        <v>0</v>
      </c>
      <c r="H80" s="128">
        <f>SUMIFS(BalanceSheetData!$J$2:$J$415,BalanceSheetData!$B$2:$B$415,$A80,BalanceSheetData!$I$2:$I$415,"10700")</f>
        <v>0</v>
      </c>
      <c r="I80" s="129">
        <f>SUMIFS(BalanceSheetData!$J$2:$J$415,BalanceSheetData!$B$2:$B$415,$A80,BalanceSheetData!$I$2:$I$415,"10715")+SUMIFS(BalanceSheetData!$J$2:$J$415,BalanceSheetData!$B$2:$B$415,$A80,BalanceSheetData!$I$2:$I$415,"10720")+SUMIFS(BalanceSheetData!$J$2:$J$415,BalanceSheetData!$B$2:$B$415,$A80,BalanceSheetData!$I$2:$I$415,"19300")</f>
        <v>0</v>
      </c>
      <c r="J80" s="130">
        <f t="shared" si="13"/>
        <v>0</v>
      </c>
      <c r="K80" s="216">
        <f>IF(ISERROR(INDEX(Occupancy!$B$57:$FL$57,1,MATCH(A80,Occupancy!$B$4:$FL$4,0))),"-",INDEX(Occupancy!$B$57:$FL$57,1,MATCH(A80,Occupancy!$B$4:$FL$4,0)))</f>
        <v>0.74623076923076925</v>
      </c>
      <c r="L80" s="216">
        <f>IF(ISERROR(INDEX(Occupancy!$B$17:$FL$17,1,MATCH(A80,Occupancy!$B$4:$FL$4,0))),"-",INDEX(Occupancy!$B$17:$FL$17,1,MATCH(A80,Occupancy!$B$4:$FL$4,0)))</f>
        <v>0.56420000000000003</v>
      </c>
      <c r="M80" s="113"/>
      <c r="N80" s="113"/>
      <c r="O80" s="113"/>
      <c r="P80" s="119"/>
      <c r="Q80" s="131">
        <f>SUMIFS(IncomeStatementData!$J$2:$J$415,IncomeStatementData!$B$2:$B$415,$A80,IncomeStatementData!$I$2:$I$415,"45001")+SUMIFS(IncomeStatementData!$J$2:$J$415,IncomeStatementData!$B$2:$B$415,$A80,IncomeStatementData!$I$2:$I$415,"45100")+SUMIFS(IncomeStatementData!$J$2:$J$415,IncomeStatementData!$B$2:$B$415,$A80,IncomeStatementData!$I$2:$I$415,"49000")+SUMIFS(IncomeStatementData!$J$2:$J$415,IncomeStatementData!$B$2:$B$415,$A80,IncomeStatementData!$I$2:$I$415,"45200")+SUMIFS(IncomeStatementData!$J$2:$J$415,IncomeStatementData!$B$2:$B$415,$A80,IncomeStatementData!$I$2:$I$415,"45400")+SUMIFS(IncomeStatementData!$J$2:$J$415,IncomeStatementData!$B$2:$B$415,$A80,IncomeStatementData!$I$2:$I$415,"45500")+SUMIFS(IncomeStatementData!$J$2:$J$415,IncomeStatementData!$B$2:$B$415,$A80,IncomeStatementData!$I$2:$I$415,"44100")+SUMIFS(IncomeStatementData!$J$2:$J$415,IncomeStatementData!$B$2:$B$415,$A80,IncomeStatementData!$I$2:$I$415,"42200")</f>
        <v>0</v>
      </c>
      <c r="R80" s="132">
        <f>IF(ISERROR(S80/12*Occupancy!$B$65),"-",S80/12*Occupancy!$B$65)</f>
        <v>478718.5</v>
      </c>
      <c r="S80" s="133">
        <f>SUMIFS(AnnualFinancialData!$L$2:$L$6380,AnnualFinancialData!$B$2:$B$6380,$A80,AnnualFinancialData!$K$2:$K$6380,"45001")+SUMIFS(AnnualFinancialData!$L$2:$L$6380,AnnualFinancialData!$B$2:$B$6380,$A80,AnnualFinancialData!$K$2:$K$6380,"45100")+SUMIFS(AnnualFinancialData!$L$2:$L$6380,AnnualFinancialData!$B$2:$B$6380,$A80,AnnualFinancialData!$K$2:$K$6380,"49000")+SUMIFS(AnnualFinancialData!$L$2:$L$6380,AnnualFinancialData!$B$2:$B$6380,$A80,AnnualFinancialData!$K$2:$K$6380,"45200")+SUMIFS(AnnualFinancialData!$L$2:$L$6380,AnnualFinancialData!$B$2:$B$6380,$A80,AnnualFinancialData!$K$2:$K$6380,"45400")+SUMIFS(AnnualFinancialData!$L$2:$L$6380,AnnualFinancialData!$B$2:$B$6380,$A80,AnnualFinancialData!$K$2:$K$6380,"45500")+SUMIFS(AnnualFinancialData!$L$2:$L$6380,AnnualFinancialData!$B$2:$B$6380,$A80,AnnualFinancialData!$K$2:$K$6380,"44100")+SUMIFS(AnnualFinancialData!$L$2:$L$6380,AnnualFinancialData!$B$2:$B$6380,$A80,AnnualFinancialData!$K$2:$K$6380,"42200")</f>
        <v>957437</v>
      </c>
      <c r="T80" s="132">
        <f>IF(ISERROR(IF(Q80="","",Q80/VLOOKUP(Occupancy!$B$65,Occupancy!$B$68:$B$79,1)*12/$C80)),"-",IF(Q80="","",Q80/VLOOKUP(Occupancy!$B$65,Occupancy!$B$68:$B$79,1)*12/$C80))</f>
        <v>0</v>
      </c>
      <c r="U80" s="132">
        <f>IF(ISERROR(IF(R80="","",R80/VLOOKUP(Occupancy!$B$65,Occupancy!$B$68:$B$79,1)*12/$C80)),"-",IF(R80="","",R80/VLOOKUP(Occupancy!$B$65,Occupancy!$B$68:$B$79,1)*12/$C80))</f>
        <v>9671.0808080808074</v>
      </c>
      <c r="V80" s="134" t="str">
        <f>IF(ISERROR(INDEX(IncomeStatementData!$P$2:$P$415,MATCH(A80,IncomeStatementData!$B$2:$B$415,0),)),"-",INDEX(IncomeStatementData!$P$2:$P$415,MATCH(A80,IncomeStatementData!$B$2:$B$415,0),))</f>
        <v>-</v>
      </c>
      <c r="W80" s="134">
        <f>IF(ISERROR(X80/12*Occupancy!$B$65),"-",X80/12*Occupancy!$B$65)</f>
        <v>270061</v>
      </c>
      <c r="X80" s="134">
        <f>IF(ISERROR(INDEX(AnnualFinancialData!$R$2:$R$6380,MATCH(A80,AnnualFinancialData!$B$2:$B$6380,0),)),"-",INDEX(AnnualFinancialData!$R$2:$R$6380,MATCH(A80,AnnualFinancialData!$B$2:$B$6380,0),))</f>
        <v>540122</v>
      </c>
      <c r="Y80" s="134" t="str">
        <f>IF(ISERROR(IF(V80="","",V80/VLOOKUP(Occupancy!$B$65,Occupancy!$B$68:$B$79,1)*12/$C80)),"-",IF(V80="","",V80/VLOOKUP(Occupancy!$B$65,Occupancy!$B$68:$B$79,1)*12/$C80))</f>
        <v>-</v>
      </c>
      <c r="Z80" s="134">
        <f>IF(ISERROR(IF(W80="","",W80/VLOOKUP(Occupancy!$B$65,Occupancy!$B$68:$B$79,1)*12/$C80)),"-",IF(W80="","",W80/VLOOKUP(Occupancy!$B$65,Occupancy!$B$68:$B$79,1)*12/$C80))</f>
        <v>5455.7777777777774</v>
      </c>
      <c r="AA80" s="135" t="str">
        <f t="shared" si="14"/>
        <v>-</v>
      </c>
      <c r="AB80" s="132" t="str">
        <f t="shared" si="15"/>
        <v>-</v>
      </c>
      <c r="AC80" s="132">
        <f t="shared" si="16"/>
        <v>208657.5</v>
      </c>
      <c r="AD80" s="132">
        <f t="shared" si="17"/>
        <v>417315</v>
      </c>
      <c r="AE80" s="132" t="str">
        <f t="shared" si="18"/>
        <v>-</v>
      </c>
      <c r="AF80" s="132">
        <f t="shared" si="19"/>
        <v>4215.30303030303</v>
      </c>
      <c r="AG80" s="136">
        <f>(SUMIFS(PriorQ4BalanceSheet!$J$2:$J$4968,PriorQ4BalanceSheet!$B$2:$B$4968,$A80,PriorQ4BalanceSheet!$I$2:$I$4968,"28150")-SUMIFS(BalanceSheetData!$J$2:$J$415,BalanceSheetData!$B$2:$B$415,$A80,BalanceSheetData!$I$2:$I$415,"28150"))+(SUMIFS(PriorQ4BalanceSheet!$J$2:$J$4968,PriorQ4BalanceSheet!$B$2:$B$4968,$A80,PriorQ4BalanceSheet!$I$2:$I$4968,"28151")-SUMIFS(BalanceSheetData!$J$2:$J$415,BalanceSheetData!$B$2:$B$415,$A80,BalanceSheetData!$I$2:$I$415,"28151"))+(SUMIFS(PriorQ4BalanceSheet!$J$2:$J$4968,PriorQ4BalanceSheet!$B$2:$B$4968,$A80,PriorQ4BalanceSheet!$I$2:$I$4968,"28152")-SUMIFS(BalanceSheetData!$J$2:$J$415,BalanceSheetData!$B$2:$B$415,$A80,BalanceSheetData!$I$2:$I$415,"28152"))+(SUMIFS(PriorQ4BalanceSheet!$J$2:$J$4968,PriorQ4BalanceSheet!$B$2:$B$4968,$A80,PriorQ4BalanceSheet!$I$2:$I$4968,"28153")-SUMIFS(BalanceSheetData!$J$2:$J$415,BalanceSheetData!$B$2:$B$415,$A80,BalanceSheetData!$I$2:$I$415,"28153"))+(SUMIFS(PriorQ4BalanceSheet!$J$2:$J$4968,PriorQ4BalanceSheet!$B$2:$B$4968,$A80,PriorQ4BalanceSheet!$I$2:$I$4968,"28155")-SUMIFS(BalanceSheetData!$J$2:$J$415,BalanceSheetData!$B$2:$B$415,$A80,BalanceSheetData!$I$2:$I$415,"28155"))+(SUMIFS(PriorQ4BalanceSheet!$J$2:$J$4968,PriorQ4BalanceSheet!$B$2:$B$4968,$A80,PriorQ4BalanceSheet!$I$2:$I$4968,"28156")-SUMIFS(BalanceSheetData!$J$2:$J$415,BalanceSheetData!$B$2:$B$415,$A80,BalanceSheetData!$I$2:$I$415,"28156"))+(SUMIFS(PriorQ4BalanceSheet!$J$2:$J$4968,PriorQ4BalanceSheet!$B$2:$B$4968,$A80,PriorQ4BalanceSheet!$I$2:$I$4968,"28157")-SUMIFS(BalanceSheetData!$J$2:$J$415,BalanceSheetData!$B$2:$B$415,$A80,BalanceSheetData!$I$2:$I$415,"28157"))+(SUMIFS(PriorQ4BalanceSheet!$J$2:$J$4968,PriorQ4BalanceSheet!$B$2:$B$4968,$A80,PriorQ4BalanceSheet!$I$2:$I$4968,"28158")-SUMIFS(BalanceSheetData!$J$2:$J$415,BalanceSheetData!$B$2:$B$415,$A80,BalanceSheetData!$I$2:$I$415,"28158"))+(SUMIFS(PriorQ4BalanceSheet!$J$2:$J$4968,PriorQ4BalanceSheet!$B$2:$B$4968,$A80,PriorQ4BalanceSheet!$I$2:$I$4968,"28200")-SUMIFS(BalanceSheetData!$J$2:$J$415,BalanceSheetData!$B$2:$B$415,$A80,BalanceSheetData!$I$2:$I$415,"28200"))+(SUMIFS(PriorQ4BalanceSheet!$J$2:$J$4968,PriorQ4BalanceSheet!$B$2:$B$4968,$A80,PriorQ4BalanceSheet!$I$2:$I$4968,"28201")-SUMIFS(BalanceSheetData!$J$2:$J$415,BalanceSheetData!$B$2:$B$415,$A80,BalanceSheetData!$I$2:$I$415,"28201"))+SUMIFS(IncomeStatementData!$J$2:$J$415,IncomeStatementData!$B$2:$B$415,$A80,IncomeStatementData!$I$2:$I$415,"62020")+SUMIFS(IncomeStatementData!$J$2:$J$415,IncomeStatementData!$B$2:$B$415,$A80,IncomeStatementData!$I$2:$I$415,"62021")+SUMIFS(IncomeStatementData!$J$2:$J$415,IncomeStatementData!$B$2:$B$415,$A80,IncomeStatementData!$I$2:$I$415,"62022")+SUMIFS(IncomeStatementData!$J$2:$J$415,IncomeStatementData!$B$2:$B$415,$A80,IncomeStatementData!$I$2:$I$415,"62400")</f>
        <v>5480570</v>
      </c>
      <c r="AH80" s="134" t="str">
        <f>IF((ISERROR(INDEX(ECRDCRMustPayDebtData!$E$2:$E80,MATCH(A80,ECRDCRMustPayDebtData!$B$2:$B80,0),)))/12*Occupancy!$B$65,"-",INDEX(ECRDCRMustPayDebtData!$E$2:$E80,MATCH(A80,ECRDCRMustPayDebtData!$B$2:$B80,0),)/12*Occupancy!$B$65)</f>
        <v>-</v>
      </c>
      <c r="AI80" s="136">
        <f>IF(ISERROR(INDEX(AnnualMustPayDebtData!$D$2:$D$75,MATCH(A80,AnnualMustPayDebtData!$E$2:$E$75,0),)),"-",INDEX(AnnualMustPayDebtData!$D$2:$D$75,MATCH(A80,AnnualMustPayDebtData!$E$2:$E$75,0),))</f>
        <v>143795</v>
      </c>
      <c r="AJ80" s="134">
        <f>IF(ISERROR(IF(AG80="","",AG80/VLOOKUP(Occupancy!$B$65,Occupancy!$B$68:$B$79,1)*12/$C80)),"-",IF(AG80="","",AG80/VLOOKUP(Occupancy!$B$65,Occupancy!$B$68:$B$79,1)*12/$C80))</f>
        <v>110718.58585858585</v>
      </c>
      <c r="AK80" s="134" t="str">
        <f>IF(ISERROR(IF(AH80="","",AH80/VLOOKUP(Occupancy!$B$65,Occupancy!$B$68:$B$79,1)*12/$C80)),"-",IF(AH80="","",AH80/VLOOKUP(Occupancy!$B$65,Occupancy!$B$68:$B$79,1)*12/$C80))</f>
        <v>-</v>
      </c>
      <c r="AL80" s="133">
        <f>SUMIFS(PriorQ4BalanceSheet!$J$2:$J$4968,PriorQ4BalanceSheet!$B$2:$B$4968,$A80,PriorQ4BalanceSheet!$I$2:$I$4968,"10710")-SUMIFS(BalanceSheetData!$J$2:$J$415,BalanceSheetData!$B$2:$B$415,$A80,BalanceSheetData!$I$2:$I$415,"10710")</f>
        <v>87291</v>
      </c>
      <c r="AM80" s="132">
        <f>IF(ISERROR(AN80/12*Occupancy!$B$65),"-",AN80/12*Occupancy!$B$65)</f>
        <v>15543</v>
      </c>
      <c r="AN80" s="133">
        <f>IF(ISERROR(INDEX(ReserveData!$B$2:$B$2239,MATCH($A80,ReserveData!$A$2:$A$2250,0),0)),"-",INDEX(ReserveData!$B$2:$B2319,MATCH($A80,ReserveData!$A$2:$A$2250,0),0))</f>
        <v>31086</v>
      </c>
      <c r="AO80" s="132" t="str">
        <f t="shared" si="20"/>
        <v>-</v>
      </c>
      <c r="AP80" s="132">
        <f t="shared" si="21"/>
        <v>881.72727272727275</v>
      </c>
      <c r="AQ80" s="136">
        <f>SUMIFS(IncomeStatementData!$J$2:$J$415,IncomeStatementData!$B$2:$B$415,$A80,IncomeStatementData!$I$2:$I$415,"59001")</f>
        <v>0</v>
      </c>
      <c r="AR80" s="134">
        <f>IF(ISERROR(AS80/12*Occupancy!$B$65),"-",AS80/12*Occupancy!$B$65)</f>
        <v>25705</v>
      </c>
      <c r="AS80" s="136">
        <f>SUMIFS(AnnualFinancialData!$L$2:$L$6380,AnnualFinancialData!$B$2:$B$6380,$A80,AnnualFinancialData!$K$2:$K$6380,"59001")</f>
        <v>51410</v>
      </c>
      <c r="AT80" s="134">
        <f>IF(ISERROR(IF(AQ80="","",AQ80/VLOOKUP(Occupancy!$B$65,Occupancy!$B$68:$B$79,1)*12/$C80)),"-",IF(AQ80="","",AQ80/VLOOKUP(Occupancy!$B$65,Occupancy!$B$68:$B$79,1)*12/$C80))</f>
        <v>0</v>
      </c>
      <c r="AU80" s="134">
        <f>IF(ISERROR(IF(AR80="","",AR80/VLOOKUP(Occupancy!$B$65,Occupancy!$B$68:$B$79,1)*12/$C80)),"-",IF(AR80="","",AR80/VLOOKUP(Occupancy!$B$65,Occupancy!$B$68:$B$79,1)*12/$C80))</f>
        <v>519.29292929292933</v>
      </c>
      <c r="AV80" s="133">
        <f>SUMIFS(IncomeStatementData!$J$2:$J$415,IncomeStatementData!$B$2:$B$415,$A80,IncomeStatementData!$I$2:$I$415,"66310")+SUMIFS(IncomeStatementData!$J$2:$J$415,IncomeStatementData!$B$2:$B$415,$A80,IncomeStatementData!$I$2:$I$415,"66202")</f>
        <v>0</v>
      </c>
      <c r="AW80" s="132">
        <f>IF(ISERROR(AX80/12*Occupancy!$B$65),"-",AX80/12*Occupancy!$B$65)</f>
        <v>0</v>
      </c>
      <c r="AX80" s="133">
        <f>SUMIFS(AnnualFinancialData!$L$2:$L$6380,AnnualFinancialData!$B$2:$B$6380,$A80,AnnualFinancialData!$K$2:$K$6380,"66310")+SUMIFS(AnnualFinancialData!$L$2:$L$6380,AnnualFinancialData!$B$2:$B$6380,$A80,AnnualFinancialData!$K$2:$K$6380,"66202")</f>
        <v>0</v>
      </c>
      <c r="AY80" s="132">
        <f>IF(ISERROR(IF(AV80="","",AV80/VLOOKUP(Occupancy!$B$65,Occupancy!$B$68:$B$79,1)*12/$C80)),"-",IF(AV80="","",AV80/VLOOKUP(Occupancy!$B$65,Occupancy!$B$68:$B$79,1)*12/$C80))</f>
        <v>0</v>
      </c>
      <c r="AZ80" s="132">
        <f>IF(ISERROR(IF(AW80="","",AW80/VLOOKUP(Occupancy!$B$65,Occupancy!$B$68:$B$79,1)*12/$C80)),"-",IF(AW80="","",AW80/VLOOKUP(Occupancy!$B$65,Occupancy!$B$68:$B$79,1)*12/$C80))</f>
        <v>0</v>
      </c>
      <c r="BA80" s="137" t="str">
        <f t="shared" si="22"/>
        <v>-</v>
      </c>
      <c r="BB80" s="137" t="str">
        <f t="shared" si="23"/>
        <v>-</v>
      </c>
      <c r="BC80" s="137">
        <f t="shared" si="24"/>
        <v>191024</v>
      </c>
      <c r="BD80" s="137" t="str">
        <f t="shared" si="25"/>
        <v>-</v>
      </c>
      <c r="BE80" s="138" t="str">
        <f>IF(ISERROR(IF(BB80="","",BB80/VLOOKUP(Occupancy!$B$65,Occupancy!$B$68:$B$79,1)*12/$C80)),"-",IF(BB80="","",BB80/VLOOKUP(Occupancy!$B$65,Occupancy!$B$68:$B$79,1)*12/$C80))</f>
        <v>-</v>
      </c>
    </row>
    <row r="81" spans="1:57" s="95" customFormat="1" ht="12.75" x14ac:dyDescent="0.2">
      <c r="A81" s="219" t="s">
        <v>438</v>
      </c>
      <c r="B81" s="142" t="str">
        <f>IF(ISERROR(INDEX(ProjectTypeData!$F$2:$F$165,MATCH(Operating!$A81,ProjectTypeData!$B$2:$B$165,0),MATCH(Operating!B$9,ProjectTypeData!$F$1))),"-",INDEX(ProjectTypeData!$F$2:$F$165,MATCH(Operating!$A81,ProjectTypeData!$B$2:$B$165,0),MATCH(Operating!B$9,ProjectTypeData!$F$1)))</f>
        <v>Shelter</v>
      </c>
      <c r="C81" s="126">
        <f>IF(ISERROR(INDEX(ProjectTypeData!$E$2:$E$165,MATCH(Operating!$A81,ProjectTypeData!$B$2:$B$165,0),MATCH(Operating!C$9,ProjectTypeData!$E$1))),"-",INDEX(ProjectTypeData!$E$2:$E$165,MATCH(Operating!$A81,ProjectTypeData!$B$2:$B$165,0),MATCH(Operating!C$9,ProjectTypeData!$E$1)))</f>
        <v>100</v>
      </c>
      <c r="D81" s="127" t="str">
        <f>IF(ISERROR(INDEX(ProjectTypeData!$D$2:$D$165,MATCH(Operating!$A81,ProjectTypeData!$B$2:$B$165,0),MATCH(Operating!D$9,ProjectTypeData!$D$1))),"-",INDEX(ProjectTypeData!$D$2:$D$165,MATCH(Operating!$A81,ProjectTypeData!$B$2:$B$165,0),MATCH(Operating!D$9,ProjectTypeData!$D$1)))</f>
        <v>Pre-Development</v>
      </c>
      <c r="E81" s="115"/>
      <c r="F81" s="128">
        <f>SUMIFS(BalanceSheetData!$J$2:$J$415,BalanceSheetData!$B$2:$B$415,$A81,BalanceSheetData!$I$2:$I$415,"10000")</f>
        <v>0</v>
      </c>
      <c r="G81" s="128">
        <f>SUMIFS(BalanceSheetData!$J$2:$J$415,BalanceSheetData!$B$2:$B$415,$A81,BalanceSheetData!$I$2:$I$415,"10710")</f>
        <v>0</v>
      </c>
      <c r="H81" s="128">
        <f>SUMIFS(BalanceSheetData!$J$2:$J$415,BalanceSheetData!$B$2:$B$415,$A81,BalanceSheetData!$I$2:$I$415,"10700")</f>
        <v>0</v>
      </c>
      <c r="I81" s="129">
        <f>SUMIFS(BalanceSheetData!$J$2:$J$415,BalanceSheetData!$B$2:$B$415,$A81,BalanceSheetData!$I$2:$I$415,"10715")+SUMIFS(BalanceSheetData!$J$2:$J$415,BalanceSheetData!$B$2:$B$415,$A81,BalanceSheetData!$I$2:$I$415,"10720")+SUMIFS(BalanceSheetData!$J$2:$J$415,BalanceSheetData!$B$2:$B$415,$A81,BalanceSheetData!$I$2:$I$415,"19300")</f>
        <v>0</v>
      </c>
      <c r="J81" s="130">
        <f t="shared" si="13"/>
        <v>0</v>
      </c>
      <c r="K81" s="216">
        <f>IF(ISERROR(INDEX(Occupancy!$B$57:$FL$57,1,MATCH(A81,Occupancy!$B$4:$FL$4,0))),"-",INDEX(Occupancy!$B$57:$FL$57,1,MATCH(A81,Occupancy!$B$4:$FL$4,0)))</f>
        <v>0.77100769230769239</v>
      </c>
      <c r="L81" s="216">
        <f>IF(ISERROR(INDEX(Occupancy!$B$17:$FL$17,1,MATCH(A81,Occupancy!$B$4:$FL$4,0))),"-",INDEX(Occupancy!$B$17:$FL$17,1,MATCH(A81,Occupancy!$B$4:$FL$4,0)))</f>
        <v>0.58310000000000006</v>
      </c>
      <c r="M81" s="113"/>
      <c r="N81" s="113"/>
      <c r="O81" s="113"/>
      <c r="P81" s="119"/>
      <c r="Q81" s="131">
        <f>SUMIFS(IncomeStatementData!$J$2:$J$415,IncomeStatementData!$B$2:$B$415,$A81,IncomeStatementData!$I$2:$I$415,"45001")+SUMIFS(IncomeStatementData!$J$2:$J$415,IncomeStatementData!$B$2:$B$415,$A81,IncomeStatementData!$I$2:$I$415,"45100")+SUMIFS(IncomeStatementData!$J$2:$J$415,IncomeStatementData!$B$2:$B$415,$A81,IncomeStatementData!$I$2:$I$415,"49000")+SUMIFS(IncomeStatementData!$J$2:$J$415,IncomeStatementData!$B$2:$B$415,$A81,IncomeStatementData!$I$2:$I$415,"45200")+SUMIFS(IncomeStatementData!$J$2:$J$415,IncomeStatementData!$B$2:$B$415,$A81,IncomeStatementData!$I$2:$I$415,"45400")+SUMIFS(IncomeStatementData!$J$2:$J$415,IncomeStatementData!$B$2:$B$415,$A81,IncomeStatementData!$I$2:$I$415,"45500")+SUMIFS(IncomeStatementData!$J$2:$J$415,IncomeStatementData!$B$2:$B$415,$A81,IncomeStatementData!$I$2:$I$415,"44100")+SUMIFS(IncomeStatementData!$J$2:$J$415,IncomeStatementData!$B$2:$B$415,$A81,IncomeStatementData!$I$2:$I$415,"42200")</f>
        <v>0</v>
      </c>
      <c r="R81" s="132">
        <f>IF(ISERROR(S81/12*Occupancy!$B$65),"-",S81/12*Occupancy!$B$65)</f>
        <v>537777</v>
      </c>
      <c r="S81" s="133">
        <f>SUMIFS(AnnualFinancialData!$L$2:$L$6380,AnnualFinancialData!$B$2:$B$6380,$A81,AnnualFinancialData!$K$2:$K$6380,"45001")+SUMIFS(AnnualFinancialData!$L$2:$L$6380,AnnualFinancialData!$B$2:$B$6380,$A81,AnnualFinancialData!$K$2:$K$6380,"45100")+SUMIFS(AnnualFinancialData!$L$2:$L$6380,AnnualFinancialData!$B$2:$B$6380,$A81,AnnualFinancialData!$K$2:$K$6380,"49000")+SUMIFS(AnnualFinancialData!$L$2:$L$6380,AnnualFinancialData!$B$2:$B$6380,$A81,AnnualFinancialData!$K$2:$K$6380,"45200")+SUMIFS(AnnualFinancialData!$L$2:$L$6380,AnnualFinancialData!$B$2:$B$6380,$A81,AnnualFinancialData!$K$2:$K$6380,"45400")+SUMIFS(AnnualFinancialData!$L$2:$L$6380,AnnualFinancialData!$B$2:$B$6380,$A81,AnnualFinancialData!$K$2:$K$6380,"45500")+SUMIFS(AnnualFinancialData!$L$2:$L$6380,AnnualFinancialData!$B$2:$B$6380,$A81,AnnualFinancialData!$K$2:$K$6380,"44100")+SUMIFS(AnnualFinancialData!$L$2:$L$6380,AnnualFinancialData!$B$2:$B$6380,$A81,AnnualFinancialData!$K$2:$K$6380,"42200")</f>
        <v>1075554</v>
      </c>
      <c r="T81" s="132">
        <f>IF(ISERROR(IF(Q81="","",Q81/VLOOKUP(Occupancy!$B$65,Occupancy!$B$68:$B$79,1)*12/$C81)),"-",IF(Q81="","",Q81/VLOOKUP(Occupancy!$B$65,Occupancy!$B$68:$B$79,1)*12/$C81))</f>
        <v>0</v>
      </c>
      <c r="U81" s="132">
        <f>IF(ISERROR(IF(R81="","",R81/VLOOKUP(Occupancy!$B$65,Occupancy!$B$68:$B$79,1)*12/$C81)),"-",IF(R81="","",R81/VLOOKUP(Occupancy!$B$65,Occupancy!$B$68:$B$79,1)*12/$C81))</f>
        <v>10755.54</v>
      </c>
      <c r="V81" s="134" t="str">
        <f>IF(ISERROR(INDEX(IncomeStatementData!$P$2:$P$415,MATCH(A81,IncomeStatementData!$B$2:$B$415,0),)),"-",INDEX(IncomeStatementData!$P$2:$P$415,MATCH(A81,IncomeStatementData!$B$2:$B$415,0),))</f>
        <v>-</v>
      </c>
      <c r="W81" s="134">
        <f>IF(ISERROR(X81/12*Occupancy!$B$65),"-",X81/12*Occupancy!$B$65)</f>
        <v>231220.5</v>
      </c>
      <c r="X81" s="134">
        <f>IF(ISERROR(INDEX(AnnualFinancialData!$R$2:$R$6380,MATCH(A81,AnnualFinancialData!$B$2:$B$6380,0),)),"-",INDEX(AnnualFinancialData!$R$2:$R$6380,MATCH(A81,AnnualFinancialData!$B$2:$B$6380,0),))</f>
        <v>462441</v>
      </c>
      <c r="Y81" s="134" t="str">
        <f>IF(ISERROR(IF(V81="","",V81/VLOOKUP(Occupancy!$B$65,Occupancy!$B$68:$B$79,1)*12/$C81)),"-",IF(V81="","",V81/VLOOKUP(Occupancy!$B$65,Occupancy!$B$68:$B$79,1)*12/$C81))</f>
        <v>-</v>
      </c>
      <c r="Z81" s="134">
        <f>IF(ISERROR(IF(W81="","",W81/VLOOKUP(Occupancy!$B$65,Occupancy!$B$68:$B$79,1)*12/$C81)),"-",IF(W81="","",W81/VLOOKUP(Occupancy!$B$65,Occupancy!$B$68:$B$79,1)*12/$C81))</f>
        <v>4624.41</v>
      </c>
      <c r="AA81" s="135" t="str">
        <f t="shared" si="14"/>
        <v>-</v>
      </c>
      <c r="AB81" s="132" t="str">
        <f t="shared" si="15"/>
        <v>-</v>
      </c>
      <c r="AC81" s="132">
        <f t="shared" si="16"/>
        <v>306556.5</v>
      </c>
      <c r="AD81" s="132">
        <f t="shared" si="17"/>
        <v>613113</v>
      </c>
      <c r="AE81" s="132" t="str">
        <f t="shared" si="18"/>
        <v>-</v>
      </c>
      <c r="AF81" s="132">
        <f t="shared" si="19"/>
        <v>6131.130000000001</v>
      </c>
      <c r="AG81" s="136">
        <f>(SUMIFS(PriorQ4BalanceSheet!$J$2:$J$4968,PriorQ4BalanceSheet!$B$2:$B$4968,$A81,PriorQ4BalanceSheet!$I$2:$I$4968,"28150")-SUMIFS(BalanceSheetData!$J$2:$J$415,BalanceSheetData!$B$2:$B$415,$A81,BalanceSheetData!$I$2:$I$415,"28150"))+(SUMIFS(PriorQ4BalanceSheet!$J$2:$J$4968,PriorQ4BalanceSheet!$B$2:$B$4968,$A81,PriorQ4BalanceSheet!$I$2:$I$4968,"28151")-SUMIFS(BalanceSheetData!$J$2:$J$415,BalanceSheetData!$B$2:$B$415,$A81,BalanceSheetData!$I$2:$I$415,"28151"))+(SUMIFS(PriorQ4BalanceSheet!$J$2:$J$4968,PriorQ4BalanceSheet!$B$2:$B$4968,$A81,PriorQ4BalanceSheet!$I$2:$I$4968,"28152")-SUMIFS(BalanceSheetData!$J$2:$J$415,BalanceSheetData!$B$2:$B$415,$A81,BalanceSheetData!$I$2:$I$415,"28152"))+(SUMIFS(PriorQ4BalanceSheet!$J$2:$J$4968,PriorQ4BalanceSheet!$B$2:$B$4968,$A81,PriorQ4BalanceSheet!$I$2:$I$4968,"28153")-SUMIFS(BalanceSheetData!$J$2:$J$415,BalanceSheetData!$B$2:$B$415,$A81,BalanceSheetData!$I$2:$I$415,"28153"))+(SUMIFS(PriorQ4BalanceSheet!$J$2:$J$4968,PriorQ4BalanceSheet!$B$2:$B$4968,$A81,PriorQ4BalanceSheet!$I$2:$I$4968,"28155")-SUMIFS(BalanceSheetData!$J$2:$J$415,BalanceSheetData!$B$2:$B$415,$A81,BalanceSheetData!$I$2:$I$415,"28155"))+(SUMIFS(PriorQ4BalanceSheet!$J$2:$J$4968,PriorQ4BalanceSheet!$B$2:$B$4968,$A81,PriorQ4BalanceSheet!$I$2:$I$4968,"28156")-SUMIFS(BalanceSheetData!$J$2:$J$415,BalanceSheetData!$B$2:$B$415,$A81,BalanceSheetData!$I$2:$I$415,"28156"))+(SUMIFS(PriorQ4BalanceSheet!$J$2:$J$4968,PriorQ4BalanceSheet!$B$2:$B$4968,$A81,PriorQ4BalanceSheet!$I$2:$I$4968,"28157")-SUMIFS(BalanceSheetData!$J$2:$J$415,BalanceSheetData!$B$2:$B$415,$A81,BalanceSheetData!$I$2:$I$415,"28157"))+(SUMIFS(PriorQ4BalanceSheet!$J$2:$J$4968,PriorQ4BalanceSheet!$B$2:$B$4968,$A81,PriorQ4BalanceSheet!$I$2:$I$4968,"28158")-SUMIFS(BalanceSheetData!$J$2:$J$415,BalanceSheetData!$B$2:$B$415,$A81,BalanceSheetData!$I$2:$I$415,"28158"))+(SUMIFS(PriorQ4BalanceSheet!$J$2:$J$4968,PriorQ4BalanceSheet!$B$2:$B$4968,$A81,PriorQ4BalanceSheet!$I$2:$I$4968,"28200")-SUMIFS(BalanceSheetData!$J$2:$J$415,BalanceSheetData!$B$2:$B$415,$A81,BalanceSheetData!$I$2:$I$415,"28200"))+(SUMIFS(PriorQ4BalanceSheet!$J$2:$J$4968,PriorQ4BalanceSheet!$B$2:$B$4968,$A81,PriorQ4BalanceSheet!$I$2:$I$4968,"28201")-SUMIFS(BalanceSheetData!$J$2:$J$415,BalanceSheetData!$B$2:$B$415,$A81,BalanceSheetData!$I$2:$I$415,"28201"))+SUMIFS(IncomeStatementData!$J$2:$J$415,IncomeStatementData!$B$2:$B$415,$A81,IncomeStatementData!$I$2:$I$415,"62020")+SUMIFS(IncomeStatementData!$J$2:$J$415,IncomeStatementData!$B$2:$B$415,$A81,IncomeStatementData!$I$2:$I$415,"62021")+SUMIFS(IncomeStatementData!$J$2:$J$415,IncomeStatementData!$B$2:$B$415,$A81,IncomeStatementData!$I$2:$I$415,"62022")+SUMIFS(IncomeStatementData!$J$2:$J$415,IncomeStatementData!$B$2:$B$415,$A81,IncomeStatementData!$I$2:$I$415,"62400")</f>
        <v>8561925</v>
      </c>
      <c r="AH81" s="134" t="str">
        <f>IF((ISERROR(INDEX(ECRDCRMustPayDebtData!$E$2:$E81,MATCH(A81,ECRDCRMustPayDebtData!$B$2:$B81,0),)))/12*Occupancy!$B$65,"-",INDEX(ECRDCRMustPayDebtData!$E$2:$E81,MATCH(A81,ECRDCRMustPayDebtData!$B$2:$B81,0),)/12*Occupancy!$B$65)</f>
        <v>-</v>
      </c>
      <c r="AI81" s="136">
        <f>IF(ISERROR(INDEX(AnnualMustPayDebtData!$D$2:$D$75,MATCH(A81,AnnualMustPayDebtData!$E$2:$E$75,0),)),"-",INDEX(AnnualMustPayDebtData!$D$2:$D$75,MATCH(A81,AnnualMustPayDebtData!$E$2:$E$75,0),))</f>
        <v>224969</v>
      </c>
      <c r="AJ81" s="134">
        <f>IF(ISERROR(IF(AG81="","",AG81/VLOOKUP(Occupancy!$B$65,Occupancy!$B$68:$B$79,1)*12/$C81)),"-",IF(AG81="","",AG81/VLOOKUP(Occupancy!$B$65,Occupancy!$B$68:$B$79,1)*12/$C81))</f>
        <v>171238.5</v>
      </c>
      <c r="AK81" s="134" t="str">
        <f>IF(ISERROR(IF(AH81="","",AH81/VLOOKUP(Occupancy!$B$65,Occupancy!$B$68:$B$79,1)*12/$C81)),"-",IF(AH81="","",AH81/VLOOKUP(Occupancy!$B$65,Occupancy!$B$68:$B$79,1)*12/$C81))</f>
        <v>-</v>
      </c>
      <c r="AL81" s="133">
        <f>SUMIFS(PriorQ4BalanceSheet!$J$2:$J$4968,PriorQ4BalanceSheet!$B$2:$B$4968,$A81,PriorQ4BalanceSheet!$I$2:$I$4968,"10710")-SUMIFS(BalanceSheetData!$J$2:$J$415,BalanceSheetData!$B$2:$B$415,$A81,BalanceSheetData!$I$2:$I$415,"10710")</f>
        <v>88735</v>
      </c>
      <c r="AM81" s="132">
        <f>IF(ISERROR(AN81/12*Occupancy!$B$65),"-",AN81/12*Occupancy!$B$65)</f>
        <v>16350</v>
      </c>
      <c r="AN81" s="133">
        <f>IF(ISERROR(INDEX(ReserveData!$B$2:$B$2239,MATCH($A81,ReserveData!$A$2:$A$2250,0),0)),"-",INDEX(ReserveData!$B$2:$B2320,MATCH($A81,ReserveData!$A$2:$A$2250,0),0))</f>
        <v>32700</v>
      </c>
      <c r="AO81" s="132" t="str">
        <f t="shared" si="20"/>
        <v>-</v>
      </c>
      <c r="AP81" s="132">
        <f t="shared" si="21"/>
        <v>887.35</v>
      </c>
      <c r="AQ81" s="136">
        <f>SUMIFS(IncomeStatementData!$J$2:$J$415,IncomeStatementData!$B$2:$B$415,$A81,IncomeStatementData!$I$2:$I$415,"59001")</f>
        <v>0</v>
      </c>
      <c r="AR81" s="134">
        <f>IF(ISERROR(AS81/12*Occupancy!$B$65),"-",AS81/12*Occupancy!$B$65)</f>
        <v>17000</v>
      </c>
      <c r="AS81" s="136">
        <f>SUMIFS(AnnualFinancialData!$L$2:$L$6380,AnnualFinancialData!$B$2:$B$6380,$A81,AnnualFinancialData!$K$2:$K$6380,"59001")</f>
        <v>34000</v>
      </c>
      <c r="AT81" s="134">
        <f>IF(ISERROR(IF(AQ81="","",AQ81/VLOOKUP(Occupancy!$B$65,Occupancy!$B$68:$B$79,1)*12/$C81)),"-",IF(AQ81="","",AQ81/VLOOKUP(Occupancy!$B$65,Occupancy!$B$68:$B$79,1)*12/$C81))</f>
        <v>0</v>
      </c>
      <c r="AU81" s="134">
        <f>IF(ISERROR(IF(AR81="","",AR81/VLOOKUP(Occupancy!$B$65,Occupancy!$B$68:$B$79,1)*12/$C81)),"-",IF(AR81="","",AR81/VLOOKUP(Occupancy!$B$65,Occupancy!$B$68:$B$79,1)*12/$C81))</f>
        <v>340</v>
      </c>
      <c r="AV81" s="133">
        <f>SUMIFS(IncomeStatementData!$J$2:$J$415,IncomeStatementData!$B$2:$B$415,$A81,IncomeStatementData!$I$2:$I$415,"66310")+SUMIFS(IncomeStatementData!$J$2:$J$415,IncomeStatementData!$B$2:$B$415,$A81,IncomeStatementData!$I$2:$I$415,"66202")</f>
        <v>0</v>
      </c>
      <c r="AW81" s="132">
        <f>IF(ISERROR(AX81/12*Occupancy!$B$65),"-",AX81/12*Occupancy!$B$65)</f>
        <v>0</v>
      </c>
      <c r="AX81" s="133">
        <f>SUMIFS(AnnualFinancialData!$L$2:$L$6380,AnnualFinancialData!$B$2:$B$6380,$A81,AnnualFinancialData!$K$2:$K$6380,"66310")+SUMIFS(AnnualFinancialData!$L$2:$L$6380,AnnualFinancialData!$B$2:$B$6380,$A81,AnnualFinancialData!$K$2:$K$6380,"66202")</f>
        <v>0</v>
      </c>
      <c r="AY81" s="132">
        <f>IF(ISERROR(IF(AV81="","",AV81/VLOOKUP(Occupancy!$B$65,Occupancy!$B$68:$B$79,1)*12/$C81)),"-",IF(AV81="","",AV81/VLOOKUP(Occupancy!$B$65,Occupancy!$B$68:$B$79,1)*12/$C81))</f>
        <v>0</v>
      </c>
      <c r="AZ81" s="132">
        <f>IF(ISERROR(IF(AW81="","",AW81/VLOOKUP(Occupancy!$B$65,Occupancy!$B$68:$B$79,1)*12/$C81)),"-",IF(AW81="","",AW81/VLOOKUP(Occupancy!$B$65,Occupancy!$B$68:$B$79,1)*12/$C81))</f>
        <v>0</v>
      </c>
      <c r="BA81" s="137" t="str">
        <f t="shared" si="22"/>
        <v>-</v>
      </c>
      <c r="BB81" s="137" t="str">
        <f t="shared" si="23"/>
        <v>-</v>
      </c>
      <c r="BC81" s="137">
        <f t="shared" si="24"/>
        <v>321444</v>
      </c>
      <c r="BD81" s="137" t="str">
        <f t="shared" si="25"/>
        <v>-</v>
      </c>
      <c r="BE81" s="138" t="str">
        <f>IF(ISERROR(IF(BB81="","",BB81/VLOOKUP(Occupancy!$B$65,Occupancy!$B$68:$B$79,1)*12/$C81)),"-",IF(BB81="","",BB81/VLOOKUP(Occupancy!$B$65,Occupancy!$B$68:$B$79,1)*12/$C81))</f>
        <v>-</v>
      </c>
    </row>
    <row r="82" spans="1:57" s="95" customFormat="1" ht="12.75" x14ac:dyDescent="0.2">
      <c r="A82" s="219" t="s">
        <v>440</v>
      </c>
      <c r="B82" s="142" t="str">
        <f>IF(ISERROR(INDEX(ProjectTypeData!$F$2:$F$165,MATCH(Operating!$A82,ProjectTypeData!$B$2:$B$165,0),MATCH(Operating!B$9,ProjectTypeData!$F$1))),"-",INDEX(ProjectTypeData!$F$2:$F$165,MATCH(Operating!$A82,ProjectTypeData!$B$2:$B$165,0),MATCH(Operating!B$9,ProjectTypeData!$F$1)))</f>
        <v>Shelter</v>
      </c>
      <c r="C82" s="126">
        <f>IF(ISERROR(INDEX(ProjectTypeData!$E$2:$E$165,MATCH(Operating!$A82,ProjectTypeData!$B$2:$B$165,0),MATCH(Operating!C$9,ProjectTypeData!$E$1))),"-",INDEX(ProjectTypeData!$E$2:$E$165,MATCH(Operating!$A82,ProjectTypeData!$B$2:$B$165,0),MATCH(Operating!C$9,ProjectTypeData!$E$1)))</f>
        <v>101</v>
      </c>
      <c r="D82" s="127" t="str">
        <f>IF(ISERROR(INDEX(ProjectTypeData!$D$2:$D$165,MATCH(Operating!$A82,ProjectTypeData!$B$2:$B$165,0),MATCH(Operating!D$9,ProjectTypeData!$D$1))),"-",INDEX(ProjectTypeData!$D$2:$D$165,MATCH(Operating!$A82,ProjectTypeData!$B$2:$B$165,0),MATCH(Operating!D$9,ProjectTypeData!$D$1)))</f>
        <v>Pre-Development</v>
      </c>
      <c r="E82" s="115"/>
      <c r="F82" s="128">
        <f>SUMIFS(BalanceSheetData!$J$2:$J$415,BalanceSheetData!$B$2:$B$415,$A82,BalanceSheetData!$I$2:$I$415,"10000")</f>
        <v>0</v>
      </c>
      <c r="G82" s="128">
        <f>SUMIFS(BalanceSheetData!$J$2:$J$415,BalanceSheetData!$B$2:$B$415,$A82,BalanceSheetData!$I$2:$I$415,"10710")</f>
        <v>0</v>
      </c>
      <c r="H82" s="128">
        <f>SUMIFS(BalanceSheetData!$J$2:$J$415,BalanceSheetData!$B$2:$B$415,$A82,BalanceSheetData!$I$2:$I$415,"10700")</f>
        <v>0</v>
      </c>
      <c r="I82" s="129">
        <f>SUMIFS(BalanceSheetData!$J$2:$J$415,BalanceSheetData!$B$2:$B$415,$A82,BalanceSheetData!$I$2:$I$415,"10715")+SUMIFS(BalanceSheetData!$J$2:$J$415,BalanceSheetData!$B$2:$B$415,$A82,BalanceSheetData!$I$2:$I$415,"10720")+SUMIFS(BalanceSheetData!$J$2:$J$415,BalanceSheetData!$B$2:$B$415,$A82,BalanceSheetData!$I$2:$I$415,"19300")</f>
        <v>0</v>
      </c>
      <c r="J82" s="130">
        <f t="shared" si="13"/>
        <v>0</v>
      </c>
      <c r="K82" s="216">
        <f>IF(ISERROR(INDEX(Occupancy!$B$57:$FL$57,1,MATCH(A82,Occupancy!$B$4:$FL$4,0))),"-",INDEX(Occupancy!$B$57:$FL$57,1,MATCH(A82,Occupancy!$B$4:$FL$4,0)))</f>
        <v>0.79453846153846164</v>
      </c>
      <c r="L82" s="216">
        <f>IF(ISERROR(INDEX(Occupancy!$B$17:$FL$17,1,MATCH(A82,Occupancy!$B$4:$FL$4,0))),"-",INDEX(Occupancy!$B$17:$FL$17,1,MATCH(A82,Occupancy!$B$4:$FL$4,0)))</f>
        <v>0.6008</v>
      </c>
      <c r="M82" s="113"/>
      <c r="N82" s="113"/>
      <c r="O82" s="113"/>
      <c r="P82" s="119"/>
      <c r="Q82" s="131">
        <f>SUMIFS(IncomeStatementData!$J$2:$J$415,IncomeStatementData!$B$2:$B$415,$A82,IncomeStatementData!$I$2:$I$415,"45001")+SUMIFS(IncomeStatementData!$J$2:$J$415,IncomeStatementData!$B$2:$B$415,$A82,IncomeStatementData!$I$2:$I$415,"45100")+SUMIFS(IncomeStatementData!$J$2:$J$415,IncomeStatementData!$B$2:$B$415,$A82,IncomeStatementData!$I$2:$I$415,"49000")+SUMIFS(IncomeStatementData!$J$2:$J$415,IncomeStatementData!$B$2:$B$415,$A82,IncomeStatementData!$I$2:$I$415,"45200")+SUMIFS(IncomeStatementData!$J$2:$J$415,IncomeStatementData!$B$2:$B$415,$A82,IncomeStatementData!$I$2:$I$415,"45400")+SUMIFS(IncomeStatementData!$J$2:$J$415,IncomeStatementData!$B$2:$B$415,$A82,IncomeStatementData!$I$2:$I$415,"45500")+SUMIFS(IncomeStatementData!$J$2:$J$415,IncomeStatementData!$B$2:$B$415,$A82,IncomeStatementData!$I$2:$I$415,"44100")+SUMIFS(IncomeStatementData!$J$2:$J$415,IncomeStatementData!$B$2:$B$415,$A82,IncomeStatementData!$I$2:$I$415,"42200")</f>
        <v>0</v>
      </c>
      <c r="R82" s="132">
        <f>IF(ISERROR(S82/12*Occupancy!$B$65),"-",S82/12*Occupancy!$B$65)</f>
        <v>505870</v>
      </c>
      <c r="S82" s="133">
        <f>SUMIFS(AnnualFinancialData!$L$2:$L$6380,AnnualFinancialData!$B$2:$B$6380,$A82,AnnualFinancialData!$K$2:$K$6380,"45001")+SUMIFS(AnnualFinancialData!$L$2:$L$6380,AnnualFinancialData!$B$2:$B$6380,$A82,AnnualFinancialData!$K$2:$K$6380,"45100")+SUMIFS(AnnualFinancialData!$L$2:$L$6380,AnnualFinancialData!$B$2:$B$6380,$A82,AnnualFinancialData!$K$2:$K$6380,"49000")+SUMIFS(AnnualFinancialData!$L$2:$L$6380,AnnualFinancialData!$B$2:$B$6380,$A82,AnnualFinancialData!$K$2:$K$6380,"45200")+SUMIFS(AnnualFinancialData!$L$2:$L$6380,AnnualFinancialData!$B$2:$B$6380,$A82,AnnualFinancialData!$K$2:$K$6380,"45400")+SUMIFS(AnnualFinancialData!$L$2:$L$6380,AnnualFinancialData!$B$2:$B$6380,$A82,AnnualFinancialData!$K$2:$K$6380,"45500")+SUMIFS(AnnualFinancialData!$L$2:$L$6380,AnnualFinancialData!$B$2:$B$6380,$A82,AnnualFinancialData!$K$2:$K$6380,"44100")+SUMIFS(AnnualFinancialData!$L$2:$L$6380,AnnualFinancialData!$B$2:$B$6380,$A82,AnnualFinancialData!$K$2:$K$6380,"42200")</f>
        <v>1011740</v>
      </c>
      <c r="T82" s="132">
        <f>IF(ISERROR(IF(Q82="","",Q82/VLOOKUP(Occupancy!$B$65,Occupancy!$B$68:$B$79,1)*12/$C82)),"-",IF(Q82="","",Q82/VLOOKUP(Occupancy!$B$65,Occupancy!$B$68:$B$79,1)*12/$C82))</f>
        <v>0</v>
      </c>
      <c r="U82" s="132">
        <f>IF(ISERROR(IF(R82="","",R82/VLOOKUP(Occupancy!$B$65,Occupancy!$B$68:$B$79,1)*12/$C82)),"-",IF(R82="","",R82/VLOOKUP(Occupancy!$B$65,Occupancy!$B$68:$B$79,1)*12/$C82))</f>
        <v>10017.227722772277</v>
      </c>
      <c r="V82" s="134" t="str">
        <f>IF(ISERROR(INDEX(IncomeStatementData!$P$2:$P$415,MATCH(A82,IncomeStatementData!$B$2:$B$415,0),)),"-",INDEX(IncomeStatementData!$P$2:$P$415,MATCH(A82,IncomeStatementData!$B$2:$B$415,0),))</f>
        <v>-</v>
      </c>
      <c r="W82" s="134">
        <f>IF(ISERROR(X82/12*Occupancy!$B$65),"-",X82/12*Occupancy!$B$65)</f>
        <v>260863.5</v>
      </c>
      <c r="X82" s="134">
        <f>IF(ISERROR(INDEX(AnnualFinancialData!$R$2:$R$6380,MATCH(A82,AnnualFinancialData!$B$2:$B$6380,0),)),"-",INDEX(AnnualFinancialData!$R$2:$R$6380,MATCH(A82,AnnualFinancialData!$B$2:$B$6380,0),))</f>
        <v>521727</v>
      </c>
      <c r="Y82" s="134" t="str">
        <f>IF(ISERROR(IF(V82="","",V82/VLOOKUP(Occupancy!$B$65,Occupancy!$B$68:$B$79,1)*12/$C82)),"-",IF(V82="","",V82/VLOOKUP(Occupancy!$B$65,Occupancy!$B$68:$B$79,1)*12/$C82))</f>
        <v>-</v>
      </c>
      <c r="Z82" s="134">
        <f>IF(ISERROR(IF(W82="","",W82/VLOOKUP(Occupancy!$B$65,Occupancy!$B$68:$B$79,1)*12/$C82)),"-",IF(W82="","",W82/VLOOKUP(Occupancy!$B$65,Occupancy!$B$68:$B$79,1)*12/$C82))</f>
        <v>5165.6138613861385</v>
      </c>
      <c r="AA82" s="135" t="str">
        <f t="shared" si="14"/>
        <v>-</v>
      </c>
      <c r="AB82" s="132" t="str">
        <f t="shared" si="15"/>
        <v>-</v>
      </c>
      <c r="AC82" s="132">
        <f t="shared" si="16"/>
        <v>245006.5</v>
      </c>
      <c r="AD82" s="132">
        <f t="shared" si="17"/>
        <v>490013</v>
      </c>
      <c r="AE82" s="132" t="str">
        <f t="shared" si="18"/>
        <v>-</v>
      </c>
      <c r="AF82" s="132">
        <f t="shared" si="19"/>
        <v>4851.6138613861385</v>
      </c>
      <c r="AG82" s="136">
        <f>(SUMIFS(PriorQ4BalanceSheet!$J$2:$J$4968,PriorQ4BalanceSheet!$B$2:$B$4968,$A82,PriorQ4BalanceSheet!$I$2:$I$4968,"28150")-SUMIFS(BalanceSheetData!$J$2:$J$415,BalanceSheetData!$B$2:$B$415,$A82,BalanceSheetData!$I$2:$I$415,"28150"))+(SUMIFS(PriorQ4BalanceSheet!$J$2:$J$4968,PriorQ4BalanceSheet!$B$2:$B$4968,$A82,PriorQ4BalanceSheet!$I$2:$I$4968,"28151")-SUMIFS(BalanceSheetData!$J$2:$J$415,BalanceSheetData!$B$2:$B$415,$A82,BalanceSheetData!$I$2:$I$415,"28151"))+(SUMIFS(PriorQ4BalanceSheet!$J$2:$J$4968,PriorQ4BalanceSheet!$B$2:$B$4968,$A82,PriorQ4BalanceSheet!$I$2:$I$4968,"28152")-SUMIFS(BalanceSheetData!$J$2:$J$415,BalanceSheetData!$B$2:$B$415,$A82,BalanceSheetData!$I$2:$I$415,"28152"))+(SUMIFS(PriorQ4BalanceSheet!$J$2:$J$4968,PriorQ4BalanceSheet!$B$2:$B$4968,$A82,PriorQ4BalanceSheet!$I$2:$I$4968,"28153")-SUMIFS(BalanceSheetData!$J$2:$J$415,BalanceSheetData!$B$2:$B$415,$A82,BalanceSheetData!$I$2:$I$415,"28153"))+(SUMIFS(PriorQ4BalanceSheet!$J$2:$J$4968,PriorQ4BalanceSheet!$B$2:$B$4968,$A82,PriorQ4BalanceSheet!$I$2:$I$4968,"28155")-SUMIFS(BalanceSheetData!$J$2:$J$415,BalanceSheetData!$B$2:$B$415,$A82,BalanceSheetData!$I$2:$I$415,"28155"))+(SUMIFS(PriorQ4BalanceSheet!$J$2:$J$4968,PriorQ4BalanceSheet!$B$2:$B$4968,$A82,PriorQ4BalanceSheet!$I$2:$I$4968,"28156")-SUMIFS(BalanceSheetData!$J$2:$J$415,BalanceSheetData!$B$2:$B$415,$A82,BalanceSheetData!$I$2:$I$415,"28156"))+(SUMIFS(PriorQ4BalanceSheet!$J$2:$J$4968,PriorQ4BalanceSheet!$B$2:$B$4968,$A82,PriorQ4BalanceSheet!$I$2:$I$4968,"28157")-SUMIFS(BalanceSheetData!$J$2:$J$415,BalanceSheetData!$B$2:$B$415,$A82,BalanceSheetData!$I$2:$I$415,"28157"))+(SUMIFS(PriorQ4BalanceSheet!$J$2:$J$4968,PriorQ4BalanceSheet!$B$2:$B$4968,$A82,PriorQ4BalanceSheet!$I$2:$I$4968,"28158")-SUMIFS(BalanceSheetData!$J$2:$J$415,BalanceSheetData!$B$2:$B$415,$A82,BalanceSheetData!$I$2:$I$415,"28158"))+(SUMIFS(PriorQ4BalanceSheet!$J$2:$J$4968,PriorQ4BalanceSheet!$B$2:$B$4968,$A82,PriorQ4BalanceSheet!$I$2:$I$4968,"28200")-SUMIFS(BalanceSheetData!$J$2:$J$415,BalanceSheetData!$B$2:$B$415,$A82,BalanceSheetData!$I$2:$I$415,"28200"))+(SUMIFS(PriorQ4BalanceSheet!$J$2:$J$4968,PriorQ4BalanceSheet!$B$2:$B$4968,$A82,PriorQ4BalanceSheet!$I$2:$I$4968,"28201")-SUMIFS(BalanceSheetData!$J$2:$J$415,BalanceSheetData!$B$2:$B$415,$A82,BalanceSheetData!$I$2:$I$415,"28201"))+SUMIFS(IncomeStatementData!$J$2:$J$415,IncomeStatementData!$B$2:$B$415,$A82,IncomeStatementData!$I$2:$I$415,"62020")+SUMIFS(IncomeStatementData!$J$2:$J$415,IncomeStatementData!$B$2:$B$415,$A82,IncomeStatementData!$I$2:$I$415,"62021")+SUMIFS(IncomeStatementData!$J$2:$J$415,IncomeStatementData!$B$2:$B$415,$A82,IncomeStatementData!$I$2:$I$415,"62022")+SUMIFS(IncomeStatementData!$J$2:$J$415,IncomeStatementData!$B$2:$B$415,$A82,IncomeStatementData!$I$2:$I$415,"62400")</f>
        <v>6448559</v>
      </c>
      <c r="AH82" s="134" t="str">
        <f>IF((ISERROR(INDEX(ECRDCRMustPayDebtData!$E$2:$E82,MATCH(A82,ECRDCRMustPayDebtData!$B$2:$B82,0),)))/12*Occupancy!$B$65,"-",INDEX(ECRDCRMustPayDebtData!$E$2:$E82,MATCH(A82,ECRDCRMustPayDebtData!$B$2:$B82,0),)/12*Occupancy!$B$65)</f>
        <v>-</v>
      </c>
      <c r="AI82" s="136">
        <f>IF(ISERROR(INDEX(AnnualMustPayDebtData!$D$2:$D$75,MATCH(A82,AnnualMustPayDebtData!$E$2:$E$75,0),)),"-",INDEX(AnnualMustPayDebtData!$D$2:$D$75,MATCH(A82,AnnualMustPayDebtData!$E$2:$E$75,0),))</f>
        <v>162349</v>
      </c>
      <c r="AJ82" s="134">
        <f>IF(ISERROR(IF(AG82="","",AG82/VLOOKUP(Occupancy!$B$65,Occupancy!$B$68:$B$79,1)*12/$C82)),"-",IF(AG82="","",AG82/VLOOKUP(Occupancy!$B$65,Occupancy!$B$68:$B$79,1)*12/$C82))</f>
        <v>127694.23762376238</v>
      </c>
      <c r="AK82" s="134" t="str">
        <f>IF(ISERROR(IF(AH82="","",AH82/VLOOKUP(Occupancy!$B$65,Occupancy!$B$68:$B$79,1)*12/$C82)),"-",IF(AH82="","",AH82/VLOOKUP(Occupancy!$B$65,Occupancy!$B$68:$B$79,1)*12/$C82))</f>
        <v>-</v>
      </c>
      <c r="AL82" s="133">
        <f>SUMIFS(PriorQ4BalanceSheet!$J$2:$J$4968,PriorQ4BalanceSheet!$B$2:$B$4968,$A82,PriorQ4BalanceSheet!$I$2:$I$4968,"10710")-SUMIFS(BalanceSheetData!$J$2:$J$415,BalanceSheetData!$B$2:$B$415,$A82,BalanceSheetData!$I$2:$I$415,"10710")</f>
        <v>88925</v>
      </c>
      <c r="AM82" s="132">
        <f>IF(ISERROR(AN82/12*Occupancy!$B$65),"-",AN82/12*Occupancy!$B$65)</f>
        <v>15705.5</v>
      </c>
      <c r="AN82" s="133">
        <f>IF(ISERROR(INDEX(ReserveData!$B$2:$B$2239,MATCH($A82,ReserveData!$A$2:$A$2250,0),0)),"-",INDEX(ReserveData!$B$2:$B2321,MATCH($A82,ReserveData!$A$2:$A$2250,0),0))</f>
        <v>31411</v>
      </c>
      <c r="AO82" s="132" t="str">
        <f t="shared" si="20"/>
        <v>-</v>
      </c>
      <c r="AP82" s="132">
        <f t="shared" si="21"/>
        <v>880.44554455445541</v>
      </c>
      <c r="AQ82" s="136">
        <f>SUMIFS(IncomeStatementData!$J$2:$J$415,IncomeStatementData!$B$2:$B$415,$A82,IncomeStatementData!$I$2:$I$415,"59001")</f>
        <v>0</v>
      </c>
      <c r="AR82" s="134">
        <f>IF(ISERROR(AS82/12*Occupancy!$B$65),"-",AS82/12*Occupancy!$B$65)</f>
        <v>17935</v>
      </c>
      <c r="AS82" s="136">
        <f>SUMIFS(AnnualFinancialData!$L$2:$L$6380,AnnualFinancialData!$B$2:$B$6380,$A82,AnnualFinancialData!$K$2:$K$6380,"59001")</f>
        <v>35870</v>
      </c>
      <c r="AT82" s="134">
        <f>IF(ISERROR(IF(AQ82="","",AQ82/VLOOKUP(Occupancy!$B$65,Occupancy!$B$68:$B$79,1)*12/$C82)),"-",IF(AQ82="","",AQ82/VLOOKUP(Occupancy!$B$65,Occupancy!$B$68:$B$79,1)*12/$C82))</f>
        <v>0</v>
      </c>
      <c r="AU82" s="134">
        <f>IF(ISERROR(IF(AR82="","",AR82/VLOOKUP(Occupancy!$B$65,Occupancy!$B$68:$B$79,1)*12/$C82)),"-",IF(AR82="","",AR82/VLOOKUP(Occupancy!$B$65,Occupancy!$B$68:$B$79,1)*12/$C82))</f>
        <v>355.14851485148517</v>
      </c>
      <c r="AV82" s="133">
        <f>SUMIFS(IncomeStatementData!$J$2:$J$415,IncomeStatementData!$B$2:$B$415,$A82,IncomeStatementData!$I$2:$I$415,"66310")+SUMIFS(IncomeStatementData!$J$2:$J$415,IncomeStatementData!$B$2:$B$415,$A82,IncomeStatementData!$I$2:$I$415,"66202")</f>
        <v>0</v>
      </c>
      <c r="AW82" s="132">
        <f>IF(ISERROR(AX82/12*Occupancy!$B$65),"-",AX82/12*Occupancy!$B$65)</f>
        <v>0</v>
      </c>
      <c r="AX82" s="133">
        <f>SUMIFS(AnnualFinancialData!$L$2:$L$6380,AnnualFinancialData!$B$2:$B$6380,$A82,AnnualFinancialData!$K$2:$K$6380,"66310")+SUMIFS(AnnualFinancialData!$L$2:$L$6380,AnnualFinancialData!$B$2:$B$6380,$A82,AnnualFinancialData!$K$2:$K$6380,"66202")</f>
        <v>0</v>
      </c>
      <c r="AY82" s="132">
        <f>IF(ISERROR(IF(AV82="","",AV82/VLOOKUP(Occupancy!$B$65,Occupancy!$B$68:$B$79,1)*12/$C82)),"-",IF(AV82="","",AV82/VLOOKUP(Occupancy!$B$65,Occupancy!$B$68:$B$79,1)*12/$C82))</f>
        <v>0</v>
      </c>
      <c r="AZ82" s="132">
        <f>IF(ISERROR(IF(AW82="","",AW82/VLOOKUP(Occupancy!$B$65,Occupancy!$B$68:$B$79,1)*12/$C82)),"-",IF(AW82="","",AW82/VLOOKUP(Occupancy!$B$65,Occupancy!$B$68:$B$79,1)*12/$C82))</f>
        <v>0</v>
      </c>
      <c r="BA82" s="137" t="str">
        <f t="shared" si="22"/>
        <v>-</v>
      </c>
      <c r="BB82" s="137" t="str">
        <f t="shared" si="23"/>
        <v>-</v>
      </c>
      <c r="BC82" s="137">
        <f t="shared" si="24"/>
        <v>260383</v>
      </c>
      <c r="BD82" s="137" t="str">
        <f t="shared" si="25"/>
        <v>-</v>
      </c>
      <c r="BE82" s="138" t="str">
        <f>IF(ISERROR(IF(BB82="","",BB82/VLOOKUP(Occupancy!$B$65,Occupancy!$B$68:$B$79,1)*12/$C82)),"-",IF(BB82="","",BB82/VLOOKUP(Occupancy!$B$65,Occupancy!$B$68:$B$79,1)*12/$C82))</f>
        <v>-</v>
      </c>
    </row>
    <row r="83" spans="1:57" s="95" customFormat="1" ht="12.75" x14ac:dyDescent="0.2">
      <c r="A83" s="219" t="s">
        <v>442</v>
      </c>
      <c r="B83" s="142" t="str">
        <f>IF(ISERROR(INDEX(ProjectTypeData!$F$2:$F$165,MATCH(Operating!$A83,ProjectTypeData!$B$2:$B$165,0),MATCH(Operating!B$9,ProjectTypeData!$F$1))),"-",INDEX(ProjectTypeData!$F$2:$F$165,MATCH(Operating!$A83,ProjectTypeData!$B$2:$B$165,0),MATCH(Operating!B$9,ProjectTypeData!$F$1)))</f>
        <v>Shelter</v>
      </c>
      <c r="C83" s="126">
        <f>IF(ISERROR(INDEX(ProjectTypeData!$E$2:$E$165,MATCH(Operating!$A83,ProjectTypeData!$B$2:$B$165,0),MATCH(Operating!C$9,ProjectTypeData!$E$1))),"-",INDEX(ProjectTypeData!$E$2:$E$165,MATCH(Operating!$A83,ProjectTypeData!$B$2:$B$165,0),MATCH(Operating!C$9,ProjectTypeData!$E$1)))</f>
        <v>100</v>
      </c>
      <c r="D83" s="127" t="str">
        <f>IF(ISERROR(INDEX(ProjectTypeData!$D$2:$D$165,MATCH(Operating!$A83,ProjectTypeData!$B$2:$B$165,0),MATCH(Operating!D$9,ProjectTypeData!$D$1))),"-",INDEX(ProjectTypeData!$D$2:$D$165,MATCH(Operating!$A83,ProjectTypeData!$B$2:$B$165,0),MATCH(Operating!D$9,ProjectTypeData!$D$1)))</f>
        <v>Operations/Asset Management</v>
      </c>
      <c r="E83" s="115"/>
      <c r="F83" s="128">
        <f>SUMIFS(BalanceSheetData!$J$2:$J$415,BalanceSheetData!$B$2:$B$415,$A83,BalanceSheetData!$I$2:$I$415,"10000")</f>
        <v>0</v>
      </c>
      <c r="G83" s="128">
        <f>SUMIFS(BalanceSheetData!$J$2:$J$415,BalanceSheetData!$B$2:$B$415,$A83,BalanceSheetData!$I$2:$I$415,"10710")</f>
        <v>0</v>
      </c>
      <c r="H83" s="128">
        <f>SUMIFS(BalanceSheetData!$J$2:$J$415,BalanceSheetData!$B$2:$B$415,$A83,BalanceSheetData!$I$2:$I$415,"10700")</f>
        <v>0</v>
      </c>
      <c r="I83" s="129">
        <f>SUMIFS(BalanceSheetData!$J$2:$J$415,BalanceSheetData!$B$2:$B$415,$A83,BalanceSheetData!$I$2:$I$415,"10715")+SUMIFS(BalanceSheetData!$J$2:$J$415,BalanceSheetData!$B$2:$B$415,$A83,BalanceSheetData!$I$2:$I$415,"10720")+SUMIFS(BalanceSheetData!$J$2:$J$415,BalanceSheetData!$B$2:$B$415,$A83,BalanceSheetData!$I$2:$I$415,"19300")</f>
        <v>0</v>
      </c>
      <c r="J83" s="130">
        <f t="shared" si="13"/>
        <v>0</v>
      </c>
      <c r="K83" s="216">
        <f>IF(ISERROR(INDEX(Occupancy!$B$57:$FL$57,1,MATCH(A83,Occupancy!$B$4:$FL$4,0))),"-",INDEX(Occupancy!$B$57:$FL$57,1,MATCH(A83,Occupancy!$B$4:$FL$4,0)))</f>
        <v>0.79314615384615383</v>
      </c>
      <c r="L83" s="216">
        <f>IF(ISERROR(INDEX(Occupancy!$B$17:$FL$17,1,MATCH(A83,Occupancy!$B$4:$FL$4,0))),"-",INDEX(Occupancy!$B$17:$FL$17,1,MATCH(A83,Occupancy!$B$4:$FL$4,0)))</f>
        <v>0.59960000000000002</v>
      </c>
      <c r="M83" s="113"/>
      <c r="N83" s="113"/>
      <c r="O83" s="113"/>
      <c r="P83" s="119"/>
      <c r="Q83" s="131">
        <f>SUMIFS(IncomeStatementData!$J$2:$J$415,IncomeStatementData!$B$2:$B$415,$A83,IncomeStatementData!$I$2:$I$415,"45001")+SUMIFS(IncomeStatementData!$J$2:$J$415,IncomeStatementData!$B$2:$B$415,$A83,IncomeStatementData!$I$2:$I$415,"45100")+SUMIFS(IncomeStatementData!$J$2:$J$415,IncomeStatementData!$B$2:$B$415,$A83,IncomeStatementData!$I$2:$I$415,"49000")+SUMIFS(IncomeStatementData!$J$2:$J$415,IncomeStatementData!$B$2:$B$415,$A83,IncomeStatementData!$I$2:$I$415,"45200")+SUMIFS(IncomeStatementData!$J$2:$J$415,IncomeStatementData!$B$2:$B$415,$A83,IncomeStatementData!$I$2:$I$415,"45400")+SUMIFS(IncomeStatementData!$J$2:$J$415,IncomeStatementData!$B$2:$B$415,$A83,IncomeStatementData!$I$2:$I$415,"45500")+SUMIFS(IncomeStatementData!$J$2:$J$415,IncomeStatementData!$B$2:$B$415,$A83,IncomeStatementData!$I$2:$I$415,"44100")+SUMIFS(IncomeStatementData!$J$2:$J$415,IncomeStatementData!$B$2:$B$415,$A83,IncomeStatementData!$I$2:$I$415,"42200")</f>
        <v>0</v>
      </c>
      <c r="R83" s="132">
        <f>IF(ISERROR(S83/12*Occupancy!$B$65),"-",S83/12*Occupancy!$B$65)</f>
        <v>512801.5</v>
      </c>
      <c r="S83" s="133">
        <f>SUMIFS(AnnualFinancialData!$L$2:$L$6380,AnnualFinancialData!$B$2:$B$6380,$A83,AnnualFinancialData!$K$2:$K$6380,"45001")+SUMIFS(AnnualFinancialData!$L$2:$L$6380,AnnualFinancialData!$B$2:$B$6380,$A83,AnnualFinancialData!$K$2:$K$6380,"45100")+SUMIFS(AnnualFinancialData!$L$2:$L$6380,AnnualFinancialData!$B$2:$B$6380,$A83,AnnualFinancialData!$K$2:$K$6380,"49000")+SUMIFS(AnnualFinancialData!$L$2:$L$6380,AnnualFinancialData!$B$2:$B$6380,$A83,AnnualFinancialData!$K$2:$K$6380,"45200")+SUMIFS(AnnualFinancialData!$L$2:$L$6380,AnnualFinancialData!$B$2:$B$6380,$A83,AnnualFinancialData!$K$2:$K$6380,"45400")+SUMIFS(AnnualFinancialData!$L$2:$L$6380,AnnualFinancialData!$B$2:$B$6380,$A83,AnnualFinancialData!$K$2:$K$6380,"45500")+SUMIFS(AnnualFinancialData!$L$2:$L$6380,AnnualFinancialData!$B$2:$B$6380,$A83,AnnualFinancialData!$K$2:$K$6380,"44100")+SUMIFS(AnnualFinancialData!$L$2:$L$6380,AnnualFinancialData!$B$2:$B$6380,$A83,AnnualFinancialData!$K$2:$K$6380,"42200")</f>
        <v>1025603</v>
      </c>
      <c r="T83" s="132">
        <f>IF(ISERROR(IF(Q83="","",Q83/VLOOKUP(Occupancy!$B$65,Occupancy!$B$68:$B$79,1)*12/$C83)),"-",IF(Q83="","",Q83/VLOOKUP(Occupancy!$B$65,Occupancy!$B$68:$B$79,1)*12/$C83))</f>
        <v>0</v>
      </c>
      <c r="U83" s="132">
        <f>IF(ISERROR(IF(R83="","",R83/VLOOKUP(Occupancy!$B$65,Occupancy!$B$68:$B$79,1)*12/$C83)),"-",IF(R83="","",R83/VLOOKUP(Occupancy!$B$65,Occupancy!$B$68:$B$79,1)*12/$C83))</f>
        <v>10256.030000000001</v>
      </c>
      <c r="V83" s="134" t="str">
        <f>IF(ISERROR(INDEX(IncomeStatementData!$P$2:$P$415,MATCH(A83,IncomeStatementData!$B$2:$B$415,0),)),"-",INDEX(IncomeStatementData!$P$2:$P$415,MATCH(A83,IncomeStatementData!$B$2:$B$415,0),))</f>
        <v>-</v>
      </c>
      <c r="W83" s="134">
        <f>IF(ISERROR(X83/12*Occupancy!$B$65),"-",X83/12*Occupancy!$B$65)</f>
        <v>228912</v>
      </c>
      <c r="X83" s="134">
        <f>IF(ISERROR(INDEX(AnnualFinancialData!$R$2:$R$6380,MATCH(A83,AnnualFinancialData!$B$2:$B$6380,0),)),"-",INDEX(AnnualFinancialData!$R$2:$R$6380,MATCH(A83,AnnualFinancialData!$B$2:$B$6380,0),))</f>
        <v>457824</v>
      </c>
      <c r="Y83" s="134" t="str">
        <f>IF(ISERROR(IF(V83="","",V83/VLOOKUP(Occupancy!$B$65,Occupancy!$B$68:$B$79,1)*12/$C83)),"-",IF(V83="","",V83/VLOOKUP(Occupancy!$B$65,Occupancy!$B$68:$B$79,1)*12/$C83))</f>
        <v>-</v>
      </c>
      <c r="Z83" s="134">
        <f>IF(ISERROR(IF(W83="","",W83/VLOOKUP(Occupancy!$B$65,Occupancy!$B$68:$B$79,1)*12/$C83)),"-",IF(W83="","",W83/VLOOKUP(Occupancy!$B$65,Occupancy!$B$68:$B$79,1)*12/$C83))</f>
        <v>4578.24</v>
      </c>
      <c r="AA83" s="135" t="str">
        <f t="shared" si="14"/>
        <v>-</v>
      </c>
      <c r="AB83" s="132" t="str">
        <f t="shared" si="15"/>
        <v>-</v>
      </c>
      <c r="AC83" s="132">
        <f t="shared" si="16"/>
        <v>283889.5</v>
      </c>
      <c r="AD83" s="132">
        <f t="shared" si="17"/>
        <v>567779</v>
      </c>
      <c r="AE83" s="132" t="str">
        <f t="shared" si="18"/>
        <v>-</v>
      </c>
      <c r="AF83" s="132">
        <f t="shared" si="19"/>
        <v>5677.7900000000009</v>
      </c>
      <c r="AG83" s="136">
        <f>(SUMIFS(PriorQ4BalanceSheet!$J$2:$J$4968,PriorQ4BalanceSheet!$B$2:$B$4968,$A83,PriorQ4BalanceSheet!$I$2:$I$4968,"28150")-SUMIFS(BalanceSheetData!$J$2:$J$415,BalanceSheetData!$B$2:$B$415,$A83,BalanceSheetData!$I$2:$I$415,"28150"))+(SUMIFS(PriorQ4BalanceSheet!$J$2:$J$4968,PriorQ4BalanceSheet!$B$2:$B$4968,$A83,PriorQ4BalanceSheet!$I$2:$I$4968,"28151")-SUMIFS(BalanceSheetData!$J$2:$J$415,BalanceSheetData!$B$2:$B$415,$A83,BalanceSheetData!$I$2:$I$415,"28151"))+(SUMIFS(PriorQ4BalanceSheet!$J$2:$J$4968,PriorQ4BalanceSheet!$B$2:$B$4968,$A83,PriorQ4BalanceSheet!$I$2:$I$4968,"28152")-SUMIFS(BalanceSheetData!$J$2:$J$415,BalanceSheetData!$B$2:$B$415,$A83,BalanceSheetData!$I$2:$I$415,"28152"))+(SUMIFS(PriorQ4BalanceSheet!$J$2:$J$4968,PriorQ4BalanceSheet!$B$2:$B$4968,$A83,PriorQ4BalanceSheet!$I$2:$I$4968,"28153")-SUMIFS(BalanceSheetData!$J$2:$J$415,BalanceSheetData!$B$2:$B$415,$A83,BalanceSheetData!$I$2:$I$415,"28153"))+(SUMIFS(PriorQ4BalanceSheet!$J$2:$J$4968,PriorQ4BalanceSheet!$B$2:$B$4968,$A83,PriorQ4BalanceSheet!$I$2:$I$4968,"28155")-SUMIFS(BalanceSheetData!$J$2:$J$415,BalanceSheetData!$B$2:$B$415,$A83,BalanceSheetData!$I$2:$I$415,"28155"))+(SUMIFS(PriorQ4BalanceSheet!$J$2:$J$4968,PriorQ4BalanceSheet!$B$2:$B$4968,$A83,PriorQ4BalanceSheet!$I$2:$I$4968,"28156")-SUMIFS(BalanceSheetData!$J$2:$J$415,BalanceSheetData!$B$2:$B$415,$A83,BalanceSheetData!$I$2:$I$415,"28156"))+(SUMIFS(PriorQ4BalanceSheet!$J$2:$J$4968,PriorQ4BalanceSheet!$B$2:$B$4968,$A83,PriorQ4BalanceSheet!$I$2:$I$4968,"28157")-SUMIFS(BalanceSheetData!$J$2:$J$415,BalanceSheetData!$B$2:$B$415,$A83,BalanceSheetData!$I$2:$I$415,"28157"))+(SUMIFS(PriorQ4BalanceSheet!$J$2:$J$4968,PriorQ4BalanceSheet!$B$2:$B$4968,$A83,PriorQ4BalanceSheet!$I$2:$I$4968,"28158")-SUMIFS(BalanceSheetData!$J$2:$J$415,BalanceSheetData!$B$2:$B$415,$A83,BalanceSheetData!$I$2:$I$415,"28158"))+(SUMIFS(PriorQ4BalanceSheet!$J$2:$J$4968,PriorQ4BalanceSheet!$B$2:$B$4968,$A83,PriorQ4BalanceSheet!$I$2:$I$4968,"28200")-SUMIFS(BalanceSheetData!$J$2:$J$415,BalanceSheetData!$B$2:$B$415,$A83,BalanceSheetData!$I$2:$I$415,"28200"))+(SUMIFS(PriorQ4BalanceSheet!$J$2:$J$4968,PriorQ4BalanceSheet!$B$2:$B$4968,$A83,PriorQ4BalanceSheet!$I$2:$I$4968,"28201")-SUMIFS(BalanceSheetData!$J$2:$J$415,BalanceSheetData!$B$2:$B$415,$A83,BalanceSheetData!$I$2:$I$415,"28201"))+SUMIFS(IncomeStatementData!$J$2:$J$415,IncomeStatementData!$B$2:$B$415,$A83,IncomeStatementData!$I$2:$I$415,"62020")+SUMIFS(IncomeStatementData!$J$2:$J$415,IncomeStatementData!$B$2:$B$415,$A83,IncomeStatementData!$I$2:$I$415,"62021")+SUMIFS(IncomeStatementData!$J$2:$J$415,IncomeStatementData!$B$2:$B$415,$A83,IncomeStatementData!$I$2:$I$415,"62022")+SUMIFS(IncomeStatementData!$J$2:$J$415,IncomeStatementData!$B$2:$B$415,$A83,IncomeStatementData!$I$2:$I$415,"62400")</f>
        <v>3295608</v>
      </c>
      <c r="AH83" s="134" t="str">
        <f>IF((ISERROR(INDEX(ECRDCRMustPayDebtData!$E$2:$E83,MATCH(A83,ECRDCRMustPayDebtData!$B$2:$B83,0),)))/12*Occupancy!$B$65,"-",INDEX(ECRDCRMustPayDebtData!$E$2:$E83,MATCH(A83,ECRDCRMustPayDebtData!$B$2:$B83,0),)/12*Occupancy!$B$65)</f>
        <v>-</v>
      </c>
      <c r="AI83" s="136">
        <f>IF(ISERROR(INDEX(AnnualMustPayDebtData!$D$2:$D$75,MATCH(A83,AnnualMustPayDebtData!$E$2:$E$75,0),)),"-",INDEX(AnnualMustPayDebtData!$D$2:$D$75,MATCH(A83,AnnualMustPayDebtData!$E$2:$E$75,0),))</f>
        <v>208920</v>
      </c>
      <c r="AJ83" s="134">
        <f>IF(ISERROR(IF(AG83="","",AG83/VLOOKUP(Occupancy!$B$65,Occupancy!$B$68:$B$79,1)*12/$C83)),"-",IF(AG83="","",AG83/VLOOKUP(Occupancy!$B$65,Occupancy!$B$68:$B$79,1)*12/$C83))</f>
        <v>65912.160000000003</v>
      </c>
      <c r="AK83" s="134" t="str">
        <f>IF(ISERROR(IF(AH83="","",AH83/VLOOKUP(Occupancy!$B$65,Occupancy!$B$68:$B$79,1)*12/$C83)),"-",IF(AH83="","",AH83/VLOOKUP(Occupancy!$B$65,Occupancy!$B$68:$B$79,1)*12/$C83))</f>
        <v>-</v>
      </c>
      <c r="AL83" s="133">
        <f>SUMIFS(PriorQ4BalanceSheet!$J$2:$J$4968,PriorQ4BalanceSheet!$B$2:$B$4968,$A83,PriorQ4BalanceSheet!$I$2:$I$4968,"10710")-SUMIFS(BalanceSheetData!$J$2:$J$415,BalanceSheetData!$B$2:$B$415,$A83,BalanceSheetData!$I$2:$I$415,"10710")</f>
        <v>196190</v>
      </c>
      <c r="AM83" s="132">
        <f>IF(ISERROR(AN83/12*Occupancy!$B$65),"-",AN83/12*Occupancy!$B$65)</f>
        <v>15359.5</v>
      </c>
      <c r="AN83" s="133">
        <f>IF(ISERROR(INDEX(ReserveData!$B$2:$B$2239,MATCH($A83,ReserveData!$A$2:$A$2250,0),0)),"-",INDEX(ReserveData!$B$2:$B2322,MATCH($A83,ReserveData!$A$2:$A$2250,0),0))</f>
        <v>30719</v>
      </c>
      <c r="AO83" s="132" t="str">
        <f t="shared" si="20"/>
        <v>-</v>
      </c>
      <c r="AP83" s="132">
        <f t="shared" si="21"/>
        <v>1961.9</v>
      </c>
      <c r="AQ83" s="136">
        <f>SUMIFS(IncomeStatementData!$J$2:$J$415,IncomeStatementData!$B$2:$B$415,$A83,IncomeStatementData!$I$2:$I$415,"59001")</f>
        <v>0</v>
      </c>
      <c r="AR83" s="134">
        <f>IF(ISERROR(AS83/12*Occupancy!$B$65),"-",AS83/12*Occupancy!$B$65)</f>
        <v>26687.5</v>
      </c>
      <c r="AS83" s="136">
        <f>SUMIFS(AnnualFinancialData!$L$2:$L$6380,AnnualFinancialData!$B$2:$B$6380,$A83,AnnualFinancialData!$K$2:$K$6380,"59001")</f>
        <v>53375</v>
      </c>
      <c r="AT83" s="134">
        <f>IF(ISERROR(IF(AQ83="","",AQ83/VLOOKUP(Occupancy!$B$65,Occupancy!$B$68:$B$79,1)*12/$C83)),"-",IF(AQ83="","",AQ83/VLOOKUP(Occupancy!$B$65,Occupancy!$B$68:$B$79,1)*12/$C83))</f>
        <v>0</v>
      </c>
      <c r="AU83" s="134">
        <f>IF(ISERROR(IF(AR83="","",AR83/VLOOKUP(Occupancy!$B$65,Occupancy!$B$68:$B$79,1)*12/$C83)),"-",IF(AR83="","",AR83/VLOOKUP(Occupancy!$B$65,Occupancy!$B$68:$B$79,1)*12/$C83))</f>
        <v>533.75</v>
      </c>
      <c r="AV83" s="133">
        <f>SUMIFS(IncomeStatementData!$J$2:$J$415,IncomeStatementData!$B$2:$B$415,$A83,IncomeStatementData!$I$2:$I$415,"66310")+SUMIFS(IncomeStatementData!$J$2:$J$415,IncomeStatementData!$B$2:$B$415,$A83,IncomeStatementData!$I$2:$I$415,"66202")</f>
        <v>0</v>
      </c>
      <c r="AW83" s="132">
        <f>IF(ISERROR(AX83/12*Occupancy!$B$65),"-",AX83/12*Occupancy!$B$65)</f>
        <v>2076</v>
      </c>
      <c r="AX83" s="133">
        <f>SUMIFS(AnnualFinancialData!$L$2:$L$6380,AnnualFinancialData!$B$2:$B$6380,$A83,AnnualFinancialData!$K$2:$K$6380,"66310")+SUMIFS(AnnualFinancialData!$L$2:$L$6380,AnnualFinancialData!$B$2:$B$6380,$A83,AnnualFinancialData!$K$2:$K$6380,"66202")</f>
        <v>4152</v>
      </c>
      <c r="AY83" s="132">
        <f>IF(ISERROR(IF(AV83="","",AV83/VLOOKUP(Occupancy!$B$65,Occupancy!$B$68:$B$79,1)*12/$C83)),"-",IF(AV83="","",AV83/VLOOKUP(Occupancy!$B$65,Occupancy!$B$68:$B$79,1)*12/$C83))</f>
        <v>0</v>
      </c>
      <c r="AZ83" s="132">
        <f>IF(ISERROR(IF(AW83="","",AW83/VLOOKUP(Occupancy!$B$65,Occupancy!$B$68:$B$79,1)*12/$C83)),"-",IF(AW83="","",AW83/VLOOKUP(Occupancy!$B$65,Occupancy!$B$68:$B$79,1)*12/$C83))</f>
        <v>41.52</v>
      </c>
      <c r="BA83" s="137" t="str">
        <f t="shared" si="22"/>
        <v>-</v>
      </c>
      <c r="BB83" s="137" t="str">
        <f t="shared" si="23"/>
        <v>-</v>
      </c>
      <c r="BC83" s="137">
        <f t="shared" si="24"/>
        <v>270613</v>
      </c>
      <c r="BD83" s="137" t="str">
        <f t="shared" si="25"/>
        <v>-</v>
      </c>
      <c r="BE83" s="138" t="str">
        <f>IF(ISERROR(IF(BB83="","",BB83/VLOOKUP(Occupancy!$B$65,Occupancy!$B$68:$B$79,1)*12/$C83)),"-",IF(BB83="","",BB83/VLOOKUP(Occupancy!$B$65,Occupancy!$B$68:$B$79,1)*12/$C83))</f>
        <v>-</v>
      </c>
    </row>
    <row r="84" spans="1:57" s="95" customFormat="1" ht="12.75" x14ac:dyDescent="0.2">
      <c r="A84" s="219" t="s">
        <v>444</v>
      </c>
      <c r="B84" s="142" t="str">
        <f>IF(ISERROR(INDEX(ProjectTypeData!$F$2:$F$165,MATCH(Operating!$A84,ProjectTypeData!$B$2:$B$165,0),MATCH(Operating!B$9,ProjectTypeData!$F$1))),"-",INDEX(ProjectTypeData!$F$2:$F$165,MATCH(Operating!$A84,ProjectTypeData!$B$2:$B$165,0),MATCH(Operating!B$9,ProjectTypeData!$F$1)))</f>
        <v>Shelter</v>
      </c>
      <c r="C84" s="126">
        <f>IF(ISERROR(INDEX(ProjectTypeData!$E$2:$E$165,MATCH(Operating!$A84,ProjectTypeData!$B$2:$B$165,0),MATCH(Operating!C$9,ProjectTypeData!$E$1))),"-",INDEX(ProjectTypeData!$E$2:$E$165,MATCH(Operating!$A84,ProjectTypeData!$B$2:$B$165,0),MATCH(Operating!C$9,ProjectTypeData!$E$1)))</f>
        <v>103</v>
      </c>
      <c r="D84" s="127" t="str">
        <f>IF(ISERROR(INDEX(ProjectTypeData!$D$2:$D$165,MATCH(Operating!$A84,ProjectTypeData!$B$2:$B$165,0),MATCH(Operating!D$9,ProjectTypeData!$D$1))),"-",INDEX(ProjectTypeData!$D$2:$D$165,MATCH(Operating!$A84,ProjectTypeData!$B$2:$B$165,0),MATCH(Operating!D$9,ProjectTypeData!$D$1)))</f>
        <v>Operations/Asset Management</v>
      </c>
      <c r="E84" s="115"/>
      <c r="F84" s="128">
        <f>SUMIFS(BalanceSheetData!$J$2:$J$415,BalanceSheetData!$B$2:$B$415,$A84,BalanceSheetData!$I$2:$I$415,"10000")</f>
        <v>0</v>
      </c>
      <c r="G84" s="128">
        <f>SUMIFS(BalanceSheetData!$J$2:$J$415,BalanceSheetData!$B$2:$B$415,$A84,BalanceSheetData!$I$2:$I$415,"10710")</f>
        <v>0</v>
      </c>
      <c r="H84" s="128">
        <f>SUMIFS(BalanceSheetData!$J$2:$J$415,BalanceSheetData!$B$2:$B$415,$A84,BalanceSheetData!$I$2:$I$415,"10700")</f>
        <v>0</v>
      </c>
      <c r="I84" s="129">
        <f>SUMIFS(BalanceSheetData!$J$2:$J$415,BalanceSheetData!$B$2:$B$415,$A84,BalanceSheetData!$I$2:$I$415,"10715")+SUMIFS(BalanceSheetData!$J$2:$J$415,BalanceSheetData!$B$2:$B$415,$A84,BalanceSheetData!$I$2:$I$415,"10720")+SUMIFS(BalanceSheetData!$J$2:$J$415,BalanceSheetData!$B$2:$B$415,$A84,BalanceSheetData!$I$2:$I$415,"19300")</f>
        <v>0</v>
      </c>
      <c r="J84" s="130">
        <f t="shared" si="13"/>
        <v>0</v>
      </c>
      <c r="K84" s="216">
        <f>IF(ISERROR(INDEX(Occupancy!$B$57:$FL$57,1,MATCH(A84,Occupancy!$B$4:$FL$4,0))),"-",INDEX(Occupancy!$B$57:$FL$57,1,MATCH(A84,Occupancy!$B$4:$FL$4,0)))</f>
        <v>0.77272307692307696</v>
      </c>
      <c r="L84" s="216">
        <f>IF(ISERROR(INDEX(Occupancy!$B$17:$FL$17,1,MATCH(A84,Occupancy!$B$4:$FL$4,0))),"-",INDEX(Occupancy!$B$17:$FL$17,1,MATCH(A84,Occupancy!$B$4:$FL$4,0)))</f>
        <v>0.58420000000000005</v>
      </c>
      <c r="M84" s="113"/>
      <c r="N84" s="113"/>
      <c r="O84" s="113"/>
      <c r="P84" s="119"/>
      <c r="Q84" s="131">
        <f>SUMIFS(IncomeStatementData!$J$2:$J$415,IncomeStatementData!$B$2:$B$415,$A84,IncomeStatementData!$I$2:$I$415,"45001")+SUMIFS(IncomeStatementData!$J$2:$J$415,IncomeStatementData!$B$2:$B$415,$A84,IncomeStatementData!$I$2:$I$415,"45100")+SUMIFS(IncomeStatementData!$J$2:$J$415,IncomeStatementData!$B$2:$B$415,$A84,IncomeStatementData!$I$2:$I$415,"49000")+SUMIFS(IncomeStatementData!$J$2:$J$415,IncomeStatementData!$B$2:$B$415,$A84,IncomeStatementData!$I$2:$I$415,"45200")+SUMIFS(IncomeStatementData!$J$2:$J$415,IncomeStatementData!$B$2:$B$415,$A84,IncomeStatementData!$I$2:$I$415,"45400")+SUMIFS(IncomeStatementData!$J$2:$J$415,IncomeStatementData!$B$2:$B$415,$A84,IncomeStatementData!$I$2:$I$415,"45500")+SUMIFS(IncomeStatementData!$J$2:$J$415,IncomeStatementData!$B$2:$B$415,$A84,IncomeStatementData!$I$2:$I$415,"44100")+SUMIFS(IncomeStatementData!$J$2:$J$415,IncomeStatementData!$B$2:$B$415,$A84,IncomeStatementData!$I$2:$I$415,"42200")</f>
        <v>0</v>
      </c>
      <c r="R84" s="132">
        <f>IF(ISERROR(S84/12*Occupancy!$B$65),"-",S84/12*Occupancy!$B$65)</f>
        <v>583511.5</v>
      </c>
      <c r="S84" s="133">
        <f>SUMIFS(AnnualFinancialData!$L$2:$L$6380,AnnualFinancialData!$B$2:$B$6380,$A84,AnnualFinancialData!$K$2:$K$6380,"45001")+SUMIFS(AnnualFinancialData!$L$2:$L$6380,AnnualFinancialData!$B$2:$B$6380,$A84,AnnualFinancialData!$K$2:$K$6380,"45100")+SUMIFS(AnnualFinancialData!$L$2:$L$6380,AnnualFinancialData!$B$2:$B$6380,$A84,AnnualFinancialData!$K$2:$K$6380,"49000")+SUMIFS(AnnualFinancialData!$L$2:$L$6380,AnnualFinancialData!$B$2:$B$6380,$A84,AnnualFinancialData!$K$2:$K$6380,"45200")+SUMIFS(AnnualFinancialData!$L$2:$L$6380,AnnualFinancialData!$B$2:$B$6380,$A84,AnnualFinancialData!$K$2:$K$6380,"45400")+SUMIFS(AnnualFinancialData!$L$2:$L$6380,AnnualFinancialData!$B$2:$B$6380,$A84,AnnualFinancialData!$K$2:$K$6380,"45500")+SUMIFS(AnnualFinancialData!$L$2:$L$6380,AnnualFinancialData!$B$2:$B$6380,$A84,AnnualFinancialData!$K$2:$K$6380,"44100")+SUMIFS(AnnualFinancialData!$L$2:$L$6380,AnnualFinancialData!$B$2:$B$6380,$A84,AnnualFinancialData!$K$2:$K$6380,"42200")</f>
        <v>1167023</v>
      </c>
      <c r="T84" s="132">
        <f>IF(ISERROR(IF(Q84="","",Q84/VLOOKUP(Occupancy!$B$65,Occupancy!$B$68:$B$79,1)*12/$C84)),"-",IF(Q84="","",Q84/VLOOKUP(Occupancy!$B$65,Occupancy!$B$68:$B$79,1)*12/$C84))</f>
        <v>0</v>
      </c>
      <c r="U84" s="132">
        <f>IF(ISERROR(IF(R84="","",R84/VLOOKUP(Occupancy!$B$65,Occupancy!$B$68:$B$79,1)*12/$C84)),"-",IF(R84="","",R84/VLOOKUP(Occupancy!$B$65,Occupancy!$B$68:$B$79,1)*12/$C84))</f>
        <v>11330.320388349515</v>
      </c>
      <c r="V84" s="134" t="str">
        <f>IF(ISERROR(INDEX(IncomeStatementData!$P$2:$P$415,MATCH(A84,IncomeStatementData!$B$2:$B$415,0),)),"-",INDEX(IncomeStatementData!$P$2:$P$415,MATCH(A84,IncomeStatementData!$B$2:$B$415,0),))</f>
        <v>-</v>
      </c>
      <c r="W84" s="134">
        <f>IF(ISERROR(X84/12*Occupancy!$B$65),"-",X84/12*Occupancy!$B$65)</f>
        <v>247913.5</v>
      </c>
      <c r="X84" s="134">
        <f>IF(ISERROR(INDEX(AnnualFinancialData!$R$2:$R$6380,MATCH(A84,AnnualFinancialData!$B$2:$B$6380,0),)),"-",INDEX(AnnualFinancialData!$R$2:$R$6380,MATCH(A84,AnnualFinancialData!$B$2:$B$6380,0),))</f>
        <v>495827</v>
      </c>
      <c r="Y84" s="134" t="str">
        <f>IF(ISERROR(IF(V84="","",V84/VLOOKUP(Occupancy!$B$65,Occupancy!$B$68:$B$79,1)*12/$C84)),"-",IF(V84="","",V84/VLOOKUP(Occupancy!$B$65,Occupancy!$B$68:$B$79,1)*12/$C84))</f>
        <v>-</v>
      </c>
      <c r="Z84" s="134">
        <f>IF(ISERROR(IF(W84="","",W84/VLOOKUP(Occupancy!$B$65,Occupancy!$B$68:$B$79,1)*12/$C84)),"-",IF(W84="","",W84/VLOOKUP(Occupancy!$B$65,Occupancy!$B$68:$B$79,1)*12/$C84))</f>
        <v>4813.8543689320386</v>
      </c>
      <c r="AA84" s="135" t="str">
        <f t="shared" si="14"/>
        <v>-</v>
      </c>
      <c r="AB84" s="132" t="str">
        <f t="shared" si="15"/>
        <v>-</v>
      </c>
      <c r="AC84" s="132">
        <f t="shared" si="16"/>
        <v>335598</v>
      </c>
      <c r="AD84" s="132">
        <f t="shared" si="17"/>
        <v>671196</v>
      </c>
      <c r="AE84" s="132" t="str">
        <f t="shared" si="18"/>
        <v>-</v>
      </c>
      <c r="AF84" s="132">
        <f t="shared" si="19"/>
        <v>6516.4660194174767</v>
      </c>
      <c r="AG84" s="136">
        <f>(SUMIFS(PriorQ4BalanceSheet!$J$2:$J$4968,PriorQ4BalanceSheet!$B$2:$B$4968,$A84,PriorQ4BalanceSheet!$I$2:$I$4968,"28150")-SUMIFS(BalanceSheetData!$J$2:$J$415,BalanceSheetData!$B$2:$B$415,$A84,BalanceSheetData!$I$2:$I$415,"28150"))+(SUMIFS(PriorQ4BalanceSheet!$J$2:$J$4968,PriorQ4BalanceSheet!$B$2:$B$4968,$A84,PriorQ4BalanceSheet!$I$2:$I$4968,"28151")-SUMIFS(BalanceSheetData!$J$2:$J$415,BalanceSheetData!$B$2:$B$415,$A84,BalanceSheetData!$I$2:$I$415,"28151"))+(SUMIFS(PriorQ4BalanceSheet!$J$2:$J$4968,PriorQ4BalanceSheet!$B$2:$B$4968,$A84,PriorQ4BalanceSheet!$I$2:$I$4968,"28152")-SUMIFS(BalanceSheetData!$J$2:$J$415,BalanceSheetData!$B$2:$B$415,$A84,BalanceSheetData!$I$2:$I$415,"28152"))+(SUMIFS(PriorQ4BalanceSheet!$J$2:$J$4968,PriorQ4BalanceSheet!$B$2:$B$4968,$A84,PriorQ4BalanceSheet!$I$2:$I$4968,"28153")-SUMIFS(BalanceSheetData!$J$2:$J$415,BalanceSheetData!$B$2:$B$415,$A84,BalanceSheetData!$I$2:$I$415,"28153"))+(SUMIFS(PriorQ4BalanceSheet!$J$2:$J$4968,PriorQ4BalanceSheet!$B$2:$B$4968,$A84,PriorQ4BalanceSheet!$I$2:$I$4968,"28155")-SUMIFS(BalanceSheetData!$J$2:$J$415,BalanceSheetData!$B$2:$B$415,$A84,BalanceSheetData!$I$2:$I$415,"28155"))+(SUMIFS(PriorQ4BalanceSheet!$J$2:$J$4968,PriorQ4BalanceSheet!$B$2:$B$4968,$A84,PriorQ4BalanceSheet!$I$2:$I$4968,"28156")-SUMIFS(BalanceSheetData!$J$2:$J$415,BalanceSheetData!$B$2:$B$415,$A84,BalanceSheetData!$I$2:$I$415,"28156"))+(SUMIFS(PriorQ4BalanceSheet!$J$2:$J$4968,PriorQ4BalanceSheet!$B$2:$B$4968,$A84,PriorQ4BalanceSheet!$I$2:$I$4968,"28157")-SUMIFS(BalanceSheetData!$J$2:$J$415,BalanceSheetData!$B$2:$B$415,$A84,BalanceSheetData!$I$2:$I$415,"28157"))+(SUMIFS(PriorQ4BalanceSheet!$J$2:$J$4968,PriorQ4BalanceSheet!$B$2:$B$4968,$A84,PriorQ4BalanceSheet!$I$2:$I$4968,"28158")-SUMIFS(BalanceSheetData!$J$2:$J$415,BalanceSheetData!$B$2:$B$415,$A84,BalanceSheetData!$I$2:$I$415,"28158"))+(SUMIFS(PriorQ4BalanceSheet!$J$2:$J$4968,PriorQ4BalanceSheet!$B$2:$B$4968,$A84,PriorQ4BalanceSheet!$I$2:$I$4968,"28200")-SUMIFS(BalanceSheetData!$J$2:$J$415,BalanceSheetData!$B$2:$B$415,$A84,BalanceSheetData!$I$2:$I$415,"28200"))+(SUMIFS(PriorQ4BalanceSheet!$J$2:$J$4968,PriorQ4BalanceSheet!$B$2:$B$4968,$A84,PriorQ4BalanceSheet!$I$2:$I$4968,"28201")-SUMIFS(BalanceSheetData!$J$2:$J$415,BalanceSheetData!$B$2:$B$415,$A84,BalanceSheetData!$I$2:$I$415,"28201"))+SUMIFS(IncomeStatementData!$J$2:$J$415,IncomeStatementData!$B$2:$B$415,$A84,IncomeStatementData!$I$2:$I$415,"62020")+SUMIFS(IncomeStatementData!$J$2:$J$415,IncomeStatementData!$B$2:$B$415,$A84,IncomeStatementData!$I$2:$I$415,"62021")+SUMIFS(IncomeStatementData!$J$2:$J$415,IncomeStatementData!$B$2:$B$415,$A84,IncomeStatementData!$I$2:$I$415,"62022")+SUMIFS(IncomeStatementData!$J$2:$J$415,IncomeStatementData!$B$2:$B$415,$A84,IncomeStatementData!$I$2:$I$415,"62400")</f>
        <v>7179972</v>
      </c>
      <c r="AH84" s="134" t="str">
        <f>IF((ISERROR(INDEX(ECRDCRMustPayDebtData!$E$2:$E84,MATCH(A84,ECRDCRMustPayDebtData!$B$2:$B84,0),)))/12*Occupancy!$B$65,"-",INDEX(ECRDCRMustPayDebtData!$E$2:$E84,MATCH(A84,ECRDCRMustPayDebtData!$B$2:$B84,0),)/12*Occupancy!$B$65)</f>
        <v>-</v>
      </c>
      <c r="AI84" s="136">
        <f>IF(ISERROR(INDEX(AnnualMustPayDebtData!$D$2:$D$75,MATCH(A84,AnnualMustPayDebtData!$E$2:$E$75,0),)),"-",INDEX(AnnualMustPayDebtData!$D$2:$D$75,MATCH(A84,AnnualMustPayDebtData!$E$2:$E$75,0),))</f>
        <v>302435</v>
      </c>
      <c r="AJ84" s="134">
        <f>IF(ISERROR(IF(AG84="","",AG84/VLOOKUP(Occupancy!$B$65,Occupancy!$B$68:$B$79,1)*12/$C84)),"-",IF(AG84="","",AG84/VLOOKUP(Occupancy!$B$65,Occupancy!$B$68:$B$79,1)*12/$C84))</f>
        <v>139416.93203883496</v>
      </c>
      <c r="AK84" s="134" t="str">
        <f>IF(ISERROR(IF(AH84="","",AH84/VLOOKUP(Occupancy!$B$65,Occupancy!$B$68:$B$79,1)*12/$C84)),"-",IF(AH84="","",AH84/VLOOKUP(Occupancy!$B$65,Occupancy!$B$68:$B$79,1)*12/$C84))</f>
        <v>-</v>
      </c>
      <c r="AL84" s="133">
        <f>SUMIFS(PriorQ4BalanceSheet!$J$2:$J$4968,PriorQ4BalanceSheet!$B$2:$B$4968,$A84,PriorQ4BalanceSheet!$I$2:$I$4968,"10710")-SUMIFS(BalanceSheetData!$J$2:$J$415,BalanceSheetData!$B$2:$B$415,$A84,BalanceSheetData!$I$2:$I$415,"10710")</f>
        <v>256527</v>
      </c>
      <c r="AM84" s="132">
        <f>IF(ISERROR(AN84/12*Occupancy!$B$65),"-",AN84/12*Occupancy!$B$65)</f>
        <v>15450</v>
      </c>
      <c r="AN84" s="133">
        <f>IF(ISERROR(INDEX(ReserveData!$B$2:$B$2239,MATCH($A84,ReserveData!$A$2:$A$2250,0),0)),"-",INDEX(ReserveData!$B$2:$B2323,MATCH($A84,ReserveData!$A$2:$A$2250,0),0))</f>
        <v>30900</v>
      </c>
      <c r="AO84" s="132" t="str">
        <f t="shared" si="20"/>
        <v>-</v>
      </c>
      <c r="AP84" s="132">
        <f t="shared" si="21"/>
        <v>2490.5533980582522</v>
      </c>
      <c r="AQ84" s="136">
        <f>SUMIFS(IncomeStatementData!$J$2:$J$415,IncomeStatementData!$B$2:$B$415,$A84,IncomeStatementData!$I$2:$I$415,"59001")</f>
        <v>0</v>
      </c>
      <c r="AR84" s="134">
        <f>IF(ISERROR(AS84/12*Occupancy!$B$65),"-",AS84/12*Occupancy!$B$65)</f>
        <v>20532.5</v>
      </c>
      <c r="AS84" s="136">
        <f>SUMIFS(AnnualFinancialData!$L$2:$L$6380,AnnualFinancialData!$B$2:$B$6380,$A84,AnnualFinancialData!$K$2:$K$6380,"59001")</f>
        <v>41065</v>
      </c>
      <c r="AT84" s="134">
        <f>IF(ISERROR(IF(AQ84="","",AQ84/VLOOKUP(Occupancy!$B$65,Occupancy!$B$68:$B$79,1)*12/$C84)),"-",IF(AQ84="","",AQ84/VLOOKUP(Occupancy!$B$65,Occupancy!$B$68:$B$79,1)*12/$C84))</f>
        <v>0</v>
      </c>
      <c r="AU84" s="134">
        <f>IF(ISERROR(IF(AR84="","",AR84/VLOOKUP(Occupancy!$B$65,Occupancy!$B$68:$B$79,1)*12/$C84)),"-",IF(AR84="","",AR84/VLOOKUP(Occupancy!$B$65,Occupancy!$B$68:$B$79,1)*12/$C84))</f>
        <v>398.68932038834953</v>
      </c>
      <c r="AV84" s="133">
        <f>SUMIFS(IncomeStatementData!$J$2:$J$415,IncomeStatementData!$B$2:$B$415,$A84,IncomeStatementData!$I$2:$I$415,"66310")+SUMIFS(IncomeStatementData!$J$2:$J$415,IncomeStatementData!$B$2:$B$415,$A84,IncomeStatementData!$I$2:$I$415,"66202")</f>
        <v>0</v>
      </c>
      <c r="AW84" s="132">
        <f>IF(ISERROR(AX84/12*Occupancy!$B$65),"-",AX84/12*Occupancy!$B$65)</f>
        <v>0</v>
      </c>
      <c r="AX84" s="133">
        <f>SUMIFS(AnnualFinancialData!$L$2:$L$6380,AnnualFinancialData!$B$2:$B$6380,$A84,AnnualFinancialData!$K$2:$K$6380,"66310")+SUMIFS(AnnualFinancialData!$L$2:$L$6380,AnnualFinancialData!$B$2:$B$6380,$A84,AnnualFinancialData!$K$2:$K$6380,"66202")</f>
        <v>0</v>
      </c>
      <c r="AY84" s="132">
        <f>IF(ISERROR(IF(AV84="","",AV84/VLOOKUP(Occupancy!$B$65,Occupancy!$B$68:$B$79,1)*12/$C84)),"-",IF(AV84="","",AV84/VLOOKUP(Occupancy!$B$65,Occupancy!$B$68:$B$79,1)*12/$C84))</f>
        <v>0</v>
      </c>
      <c r="AZ84" s="132">
        <f>IF(ISERROR(IF(AW84="","",AW84/VLOOKUP(Occupancy!$B$65,Occupancy!$B$68:$B$79,1)*12/$C84)),"-",IF(AW84="","",AW84/VLOOKUP(Occupancy!$B$65,Occupancy!$B$68:$B$79,1)*12/$C84))</f>
        <v>0</v>
      </c>
      <c r="BA84" s="137" t="str">
        <f t="shared" si="22"/>
        <v>-</v>
      </c>
      <c r="BB84" s="137" t="str">
        <f t="shared" si="23"/>
        <v>-</v>
      </c>
      <c r="BC84" s="137">
        <f t="shared" si="24"/>
        <v>296796</v>
      </c>
      <c r="BD84" s="137" t="str">
        <f t="shared" si="25"/>
        <v>-</v>
      </c>
      <c r="BE84" s="138" t="str">
        <f>IF(ISERROR(IF(BB84="","",BB84/VLOOKUP(Occupancy!$B$65,Occupancy!$B$68:$B$79,1)*12/$C84)),"-",IF(BB84="","",BB84/VLOOKUP(Occupancy!$B$65,Occupancy!$B$68:$B$79,1)*12/$C84))</f>
        <v>-</v>
      </c>
    </row>
    <row r="85" spans="1:57" s="95" customFormat="1" ht="12.75" x14ac:dyDescent="0.2">
      <c r="A85" s="219" t="s">
        <v>446</v>
      </c>
      <c r="B85" s="142" t="str">
        <f>IF(ISERROR(INDEX(ProjectTypeData!$F$2:$F$165,MATCH(Operating!$A85,ProjectTypeData!$B$2:$B$165,0),MATCH(Operating!B$9,ProjectTypeData!$F$1))),"-",INDEX(ProjectTypeData!$F$2:$F$165,MATCH(Operating!$A85,ProjectTypeData!$B$2:$B$165,0),MATCH(Operating!B$9,ProjectTypeData!$F$1)))</f>
        <v>Shelter</v>
      </c>
      <c r="C85" s="126">
        <f>IF(ISERROR(INDEX(ProjectTypeData!$E$2:$E$165,MATCH(Operating!$A85,ProjectTypeData!$B$2:$B$165,0),MATCH(Operating!C$9,ProjectTypeData!$E$1))),"-",INDEX(ProjectTypeData!$E$2:$E$165,MATCH(Operating!$A85,ProjectTypeData!$B$2:$B$165,0),MATCH(Operating!C$9,ProjectTypeData!$E$1)))</f>
        <v>109</v>
      </c>
      <c r="D85" s="127" t="str">
        <f>IF(ISERROR(INDEX(ProjectTypeData!$D$2:$D$165,MATCH(Operating!$A85,ProjectTypeData!$B$2:$B$165,0),MATCH(Operating!D$9,ProjectTypeData!$D$1))),"-",INDEX(ProjectTypeData!$D$2:$D$165,MATCH(Operating!$A85,ProjectTypeData!$B$2:$B$165,0),MATCH(Operating!D$9,ProjectTypeData!$D$1)))</f>
        <v>Operations/Asset Management</v>
      </c>
      <c r="E85" s="115"/>
      <c r="F85" s="128">
        <f>SUMIFS(BalanceSheetData!$J$2:$J$415,BalanceSheetData!$B$2:$B$415,$A85,BalanceSheetData!$I$2:$I$415,"10000")</f>
        <v>0</v>
      </c>
      <c r="G85" s="128">
        <f>SUMIFS(BalanceSheetData!$J$2:$J$415,BalanceSheetData!$B$2:$B$415,$A85,BalanceSheetData!$I$2:$I$415,"10710")</f>
        <v>0</v>
      </c>
      <c r="H85" s="128">
        <f>SUMIFS(BalanceSheetData!$J$2:$J$415,BalanceSheetData!$B$2:$B$415,$A85,BalanceSheetData!$I$2:$I$415,"10700")</f>
        <v>0</v>
      </c>
      <c r="I85" s="129">
        <f>SUMIFS(BalanceSheetData!$J$2:$J$415,BalanceSheetData!$B$2:$B$415,$A85,BalanceSheetData!$I$2:$I$415,"10715")+SUMIFS(BalanceSheetData!$J$2:$J$415,BalanceSheetData!$B$2:$B$415,$A85,BalanceSheetData!$I$2:$I$415,"10720")+SUMIFS(BalanceSheetData!$J$2:$J$415,BalanceSheetData!$B$2:$B$415,$A85,BalanceSheetData!$I$2:$I$415,"19300")</f>
        <v>0</v>
      </c>
      <c r="J85" s="130">
        <f t="shared" si="13"/>
        <v>0</v>
      </c>
      <c r="K85" s="216">
        <f>IF(ISERROR(INDEX(Occupancy!$B$57:$FL$57,1,MATCH(A85,Occupancy!$B$4:$FL$4,0))),"-",INDEX(Occupancy!$B$57:$FL$57,1,MATCH(A85,Occupancy!$B$4:$FL$4,0)))</f>
        <v>0.7233846153846154</v>
      </c>
      <c r="L85" s="216">
        <f>IF(ISERROR(INDEX(Occupancy!$B$17:$FL$17,1,MATCH(A85,Occupancy!$B$4:$FL$4,0))),"-",INDEX(Occupancy!$B$17:$FL$17,1,MATCH(A85,Occupancy!$B$4:$FL$4,0)))</f>
        <v>0.54689999999999994</v>
      </c>
      <c r="M85" s="113"/>
      <c r="N85" s="113"/>
      <c r="O85" s="113"/>
      <c r="P85" s="119"/>
      <c r="Q85" s="131">
        <f>SUMIFS(IncomeStatementData!$J$2:$J$415,IncomeStatementData!$B$2:$B$415,$A85,IncomeStatementData!$I$2:$I$415,"45001")+SUMIFS(IncomeStatementData!$J$2:$J$415,IncomeStatementData!$B$2:$B$415,$A85,IncomeStatementData!$I$2:$I$415,"45100")+SUMIFS(IncomeStatementData!$J$2:$J$415,IncomeStatementData!$B$2:$B$415,$A85,IncomeStatementData!$I$2:$I$415,"49000")+SUMIFS(IncomeStatementData!$J$2:$J$415,IncomeStatementData!$B$2:$B$415,$A85,IncomeStatementData!$I$2:$I$415,"45200")+SUMIFS(IncomeStatementData!$J$2:$J$415,IncomeStatementData!$B$2:$B$415,$A85,IncomeStatementData!$I$2:$I$415,"45400")+SUMIFS(IncomeStatementData!$J$2:$J$415,IncomeStatementData!$B$2:$B$415,$A85,IncomeStatementData!$I$2:$I$415,"45500")+SUMIFS(IncomeStatementData!$J$2:$J$415,IncomeStatementData!$B$2:$B$415,$A85,IncomeStatementData!$I$2:$I$415,"44100")+SUMIFS(IncomeStatementData!$J$2:$J$415,IncomeStatementData!$B$2:$B$415,$A85,IncomeStatementData!$I$2:$I$415,"42200")</f>
        <v>0</v>
      </c>
      <c r="R85" s="132">
        <f>IF(ISERROR(S85/12*Occupancy!$B$65),"-",S85/12*Occupancy!$B$65)</f>
        <v>554158</v>
      </c>
      <c r="S85" s="133">
        <f>SUMIFS(AnnualFinancialData!$L$2:$L$6380,AnnualFinancialData!$B$2:$B$6380,$A85,AnnualFinancialData!$K$2:$K$6380,"45001")+SUMIFS(AnnualFinancialData!$L$2:$L$6380,AnnualFinancialData!$B$2:$B$6380,$A85,AnnualFinancialData!$K$2:$K$6380,"45100")+SUMIFS(AnnualFinancialData!$L$2:$L$6380,AnnualFinancialData!$B$2:$B$6380,$A85,AnnualFinancialData!$K$2:$K$6380,"49000")+SUMIFS(AnnualFinancialData!$L$2:$L$6380,AnnualFinancialData!$B$2:$B$6380,$A85,AnnualFinancialData!$K$2:$K$6380,"45200")+SUMIFS(AnnualFinancialData!$L$2:$L$6380,AnnualFinancialData!$B$2:$B$6380,$A85,AnnualFinancialData!$K$2:$K$6380,"45400")+SUMIFS(AnnualFinancialData!$L$2:$L$6380,AnnualFinancialData!$B$2:$B$6380,$A85,AnnualFinancialData!$K$2:$K$6380,"45500")+SUMIFS(AnnualFinancialData!$L$2:$L$6380,AnnualFinancialData!$B$2:$B$6380,$A85,AnnualFinancialData!$K$2:$K$6380,"44100")+SUMIFS(AnnualFinancialData!$L$2:$L$6380,AnnualFinancialData!$B$2:$B$6380,$A85,AnnualFinancialData!$K$2:$K$6380,"42200")</f>
        <v>1108316</v>
      </c>
      <c r="T85" s="132">
        <f>IF(ISERROR(IF(Q85="","",Q85/VLOOKUP(Occupancy!$B$65,Occupancy!$B$68:$B$79,1)*12/$C85)),"-",IF(Q85="","",Q85/VLOOKUP(Occupancy!$B$65,Occupancy!$B$68:$B$79,1)*12/$C85))</f>
        <v>0</v>
      </c>
      <c r="U85" s="132">
        <f>IF(ISERROR(IF(R85="","",R85/VLOOKUP(Occupancy!$B$65,Occupancy!$B$68:$B$79,1)*12/$C85)),"-",IF(R85="","",R85/VLOOKUP(Occupancy!$B$65,Occupancy!$B$68:$B$79,1)*12/$C85))</f>
        <v>10168.036697247706</v>
      </c>
      <c r="V85" s="134" t="str">
        <f>IF(ISERROR(INDEX(IncomeStatementData!$P$2:$P$415,MATCH(A85,IncomeStatementData!$B$2:$B$415,0),)),"-",INDEX(IncomeStatementData!$P$2:$P$415,MATCH(A85,IncomeStatementData!$B$2:$B$415,0),))</f>
        <v>-</v>
      </c>
      <c r="W85" s="134">
        <f>IF(ISERROR(X85/12*Occupancy!$B$65),"-",X85/12*Occupancy!$B$65)</f>
        <v>247132</v>
      </c>
      <c r="X85" s="134">
        <f>IF(ISERROR(INDEX(AnnualFinancialData!$R$2:$R$6380,MATCH(A85,AnnualFinancialData!$B$2:$B$6380,0),)),"-",INDEX(AnnualFinancialData!$R$2:$R$6380,MATCH(A85,AnnualFinancialData!$B$2:$B$6380,0),))</f>
        <v>494264</v>
      </c>
      <c r="Y85" s="134" t="str">
        <f>IF(ISERROR(IF(V85="","",V85/VLOOKUP(Occupancy!$B$65,Occupancy!$B$68:$B$79,1)*12/$C85)),"-",IF(V85="","",V85/VLOOKUP(Occupancy!$B$65,Occupancy!$B$68:$B$79,1)*12/$C85))</f>
        <v>-</v>
      </c>
      <c r="Z85" s="134">
        <f>IF(ISERROR(IF(W85="","",W85/VLOOKUP(Occupancy!$B$65,Occupancy!$B$68:$B$79,1)*12/$C85)),"-",IF(W85="","",W85/VLOOKUP(Occupancy!$B$65,Occupancy!$B$68:$B$79,1)*12/$C85))</f>
        <v>4534.5321100917436</v>
      </c>
      <c r="AA85" s="135" t="str">
        <f t="shared" si="14"/>
        <v>-</v>
      </c>
      <c r="AB85" s="132" t="str">
        <f t="shared" si="15"/>
        <v>-</v>
      </c>
      <c r="AC85" s="132">
        <f t="shared" si="16"/>
        <v>307026</v>
      </c>
      <c r="AD85" s="132">
        <f t="shared" si="17"/>
        <v>614052</v>
      </c>
      <c r="AE85" s="132" t="str">
        <f t="shared" si="18"/>
        <v>-</v>
      </c>
      <c r="AF85" s="132">
        <f t="shared" si="19"/>
        <v>5633.5045871559623</v>
      </c>
      <c r="AG85" s="136">
        <f>(SUMIFS(PriorQ4BalanceSheet!$J$2:$J$4968,PriorQ4BalanceSheet!$B$2:$B$4968,$A85,PriorQ4BalanceSheet!$I$2:$I$4968,"28150")-SUMIFS(BalanceSheetData!$J$2:$J$415,BalanceSheetData!$B$2:$B$415,$A85,BalanceSheetData!$I$2:$I$415,"28150"))+(SUMIFS(PriorQ4BalanceSheet!$J$2:$J$4968,PriorQ4BalanceSheet!$B$2:$B$4968,$A85,PriorQ4BalanceSheet!$I$2:$I$4968,"28151")-SUMIFS(BalanceSheetData!$J$2:$J$415,BalanceSheetData!$B$2:$B$415,$A85,BalanceSheetData!$I$2:$I$415,"28151"))+(SUMIFS(PriorQ4BalanceSheet!$J$2:$J$4968,PriorQ4BalanceSheet!$B$2:$B$4968,$A85,PriorQ4BalanceSheet!$I$2:$I$4968,"28152")-SUMIFS(BalanceSheetData!$J$2:$J$415,BalanceSheetData!$B$2:$B$415,$A85,BalanceSheetData!$I$2:$I$415,"28152"))+(SUMIFS(PriorQ4BalanceSheet!$J$2:$J$4968,PriorQ4BalanceSheet!$B$2:$B$4968,$A85,PriorQ4BalanceSheet!$I$2:$I$4968,"28153")-SUMIFS(BalanceSheetData!$J$2:$J$415,BalanceSheetData!$B$2:$B$415,$A85,BalanceSheetData!$I$2:$I$415,"28153"))+(SUMIFS(PriorQ4BalanceSheet!$J$2:$J$4968,PriorQ4BalanceSheet!$B$2:$B$4968,$A85,PriorQ4BalanceSheet!$I$2:$I$4968,"28155")-SUMIFS(BalanceSheetData!$J$2:$J$415,BalanceSheetData!$B$2:$B$415,$A85,BalanceSheetData!$I$2:$I$415,"28155"))+(SUMIFS(PriorQ4BalanceSheet!$J$2:$J$4968,PriorQ4BalanceSheet!$B$2:$B$4968,$A85,PriorQ4BalanceSheet!$I$2:$I$4968,"28156")-SUMIFS(BalanceSheetData!$J$2:$J$415,BalanceSheetData!$B$2:$B$415,$A85,BalanceSheetData!$I$2:$I$415,"28156"))+(SUMIFS(PriorQ4BalanceSheet!$J$2:$J$4968,PriorQ4BalanceSheet!$B$2:$B$4968,$A85,PriorQ4BalanceSheet!$I$2:$I$4968,"28157")-SUMIFS(BalanceSheetData!$J$2:$J$415,BalanceSheetData!$B$2:$B$415,$A85,BalanceSheetData!$I$2:$I$415,"28157"))+(SUMIFS(PriorQ4BalanceSheet!$J$2:$J$4968,PriorQ4BalanceSheet!$B$2:$B$4968,$A85,PriorQ4BalanceSheet!$I$2:$I$4968,"28158")-SUMIFS(BalanceSheetData!$J$2:$J$415,BalanceSheetData!$B$2:$B$415,$A85,BalanceSheetData!$I$2:$I$415,"28158"))+(SUMIFS(PriorQ4BalanceSheet!$J$2:$J$4968,PriorQ4BalanceSheet!$B$2:$B$4968,$A85,PriorQ4BalanceSheet!$I$2:$I$4968,"28200")-SUMIFS(BalanceSheetData!$J$2:$J$415,BalanceSheetData!$B$2:$B$415,$A85,BalanceSheetData!$I$2:$I$415,"28200"))+(SUMIFS(PriorQ4BalanceSheet!$J$2:$J$4968,PriorQ4BalanceSheet!$B$2:$B$4968,$A85,PriorQ4BalanceSheet!$I$2:$I$4968,"28201")-SUMIFS(BalanceSheetData!$J$2:$J$415,BalanceSheetData!$B$2:$B$415,$A85,BalanceSheetData!$I$2:$I$415,"28201"))+SUMIFS(IncomeStatementData!$J$2:$J$415,IncomeStatementData!$B$2:$B$415,$A85,IncomeStatementData!$I$2:$I$415,"62020")+SUMIFS(IncomeStatementData!$J$2:$J$415,IncomeStatementData!$B$2:$B$415,$A85,IncomeStatementData!$I$2:$I$415,"62021")+SUMIFS(IncomeStatementData!$J$2:$J$415,IncomeStatementData!$B$2:$B$415,$A85,IncomeStatementData!$I$2:$I$415,"62022")+SUMIFS(IncomeStatementData!$J$2:$J$415,IncomeStatementData!$B$2:$B$415,$A85,IncomeStatementData!$I$2:$I$415,"62400")</f>
        <v>7447514</v>
      </c>
      <c r="AH85" s="134" t="str">
        <f>IF((ISERROR(INDEX(ECRDCRMustPayDebtData!$E$2:$E85,MATCH(A85,ECRDCRMustPayDebtData!$B$2:$B85,0),)))/12*Occupancy!$B$65,"-",INDEX(ECRDCRMustPayDebtData!$E$2:$E85,MATCH(A85,ECRDCRMustPayDebtData!$B$2:$B85,0),)/12*Occupancy!$B$65)</f>
        <v>-</v>
      </c>
      <c r="AI85" s="136">
        <f>IF(ISERROR(INDEX(AnnualMustPayDebtData!$D$2:$D$75,MATCH(A85,AnnualMustPayDebtData!$E$2:$E$75,0),)),"-",INDEX(AnnualMustPayDebtData!$D$2:$D$75,MATCH(A85,AnnualMustPayDebtData!$E$2:$E$75,0),))</f>
        <v>314625</v>
      </c>
      <c r="AJ85" s="134">
        <f>IF(ISERROR(IF(AG85="","",AG85/VLOOKUP(Occupancy!$B$65,Occupancy!$B$68:$B$79,1)*12/$C85)),"-",IF(AG85="","",AG85/VLOOKUP(Occupancy!$B$65,Occupancy!$B$68:$B$79,1)*12/$C85))</f>
        <v>136651.63302752294</v>
      </c>
      <c r="AK85" s="134" t="str">
        <f>IF(ISERROR(IF(AH85="","",AH85/VLOOKUP(Occupancy!$B$65,Occupancy!$B$68:$B$79,1)*12/$C85)),"-",IF(AH85="","",AH85/VLOOKUP(Occupancy!$B$65,Occupancy!$B$68:$B$79,1)*12/$C85))</f>
        <v>-</v>
      </c>
      <c r="AL85" s="133">
        <f>SUMIFS(PriorQ4BalanceSheet!$J$2:$J$4968,PriorQ4BalanceSheet!$B$2:$B$4968,$A85,PriorQ4BalanceSheet!$I$2:$I$4968,"10710")-SUMIFS(BalanceSheetData!$J$2:$J$415,BalanceSheetData!$B$2:$B$415,$A85,BalanceSheetData!$I$2:$I$415,"10710")</f>
        <v>234736</v>
      </c>
      <c r="AM85" s="132">
        <f>IF(ISERROR(AN85/12*Occupancy!$B$65),"-",AN85/12*Occupancy!$B$65)</f>
        <v>16200</v>
      </c>
      <c r="AN85" s="133">
        <f>IF(ISERROR(INDEX(ReserveData!$B$2:$B$2239,MATCH($A85,ReserveData!$A$2:$A$2250,0),0)),"-",INDEX(ReserveData!$B$2:$B2324,MATCH($A85,ReserveData!$A$2:$A$2250,0),0))</f>
        <v>32400</v>
      </c>
      <c r="AO85" s="132" t="str">
        <f t="shared" si="20"/>
        <v>-</v>
      </c>
      <c r="AP85" s="132">
        <f t="shared" si="21"/>
        <v>2153.5412844036696</v>
      </c>
      <c r="AQ85" s="136">
        <f>SUMIFS(IncomeStatementData!$J$2:$J$415,IncomeStatementData!$B$2:$B$415,$A85,IncomeStatementData!$I$2:$I$415,"59001")</f>
        <v>0</v>
      </c>
      <c r="AR85" s="134">
        <f>IF(ISERROR(AS85/12*Occupancy!$B$65),"-",AS85/12*Occupancy!$B$65)</f>
        <v>23272.5</v>
      </c>
      <c r="AS85" s="136">
        <f>SUMIFS(AnnualFinancialData!$L$2:$L$6380,AnnualFinancialData!$B$2:$B$6380,$A85,AnnualFinancialData!$K$2:$K$6380,"59001")</f>
        <v>46545</v>
      </c>
      <c r="AT85" s="134">
        <f>IF(ISERROR(IF(AQ85="","",AQ85/VLOOKUP(Occupancy!$B$65,Occupancy!$B$68:$B$79,1)*12/$C85)),"-",IF(AQ85="","",AQ85/VLOOKUP(Occupancy!$B$65,Occupancy!$B$68:$B$79,1)*12/$C85))</f>
        <v>0</v>
      </c>
      <c r="AU85" s="134">
        <f>IF(ISERROR(IF(AR85="","",AR85/VLOOKUP(Occupancy!$B$65,Occupancy!$B$68:$B$79,1)*12/$C85)),"-",IF(AR85="","",AR85/VLOOKUP(Occupancy!$B$65,Occupancy!$B$68:$B$79,1)*12/$C85))</f>
        <v>427.01834862385323</v>
      </c>
      <c r="AV85" s="133">
        <f>SUMIFS(IncomeStatementData!$J$2:$J$415,IncomeStatementData!$B$2:$B$415,$A85,IncomeStatementData!$I$2:$I$415,"66310")+SUMIFS(IncomeStatementData!$J$2:$J$415,IncomeStatementData!$B$2:$B$415,$A85,IncomeStatementData!$I$2:$I$415,"66202")</f>
        <v>0</v>
      </c>
      <c r="AW85" s="132">
        <f>IF(ISERROR(AX85/12*Occupancy!$B$65),"-",AX85/12*Occupancy!$B$65)</f>
        <v>0</v>
      </c>
      <c r="AX85" s="133">
        <f>SUMIFS(AnnualFinancialData!$L$2:$L$6380,AnnualFinancialData!$B$2:$B$6380,$A85,AnnualFinancialData!$K$2:$K$6380,"66310")+SUMIFS(AnnualFinancialData!$L$2:$L$6380,AnnualFinancialData!$B$2:$B$6380,$A85,AnnualFinancialData!$K$2:$K$6380,"66202")</f>
        <v>0</v>
      </c>
      <c r="AY85" s="132">
        <f>IF(ISERROR(IF(AV85="","",AV85/VLOOKUP(Occupancy!$B$65,Occupancy!$B$68:$B$79,1)*12/$C85)),"-",IF(AV85="","",AV85/VLOOKUP(Occupancy!$B$65,Occupancy!$B$68:$B$79,1)*12/$C85))</f>
        <v>0</v>
      </c>
      <c r="AZ85" s="132">
        <f>IF(ISERROR(IF(AW85="","",AW85/VLOOKUP(Occupancy!$B$65,Occupancy!$B$68:$B$79,1)*12/$C85)),"-",IF(AW85="","",AW85/VLOOKUP(Occupancy!$B$65,Occupancy!$B$68:$B$79,1)*12/$C85))</f>
        <v>0</v>
      </c>
      <c r="BA85" s="137" t="str">
        <f t="shared" si="22"/>
        <v>-</v>
      </c>
      <c r="BB85" s="137" t="str">
        <f t="shared" si="23"/>
        <v>-</v>
      </c>
      <c r="BC85" s="137">
        <f t="shared" si="24"/>
        <v>220482</v>
      </c>
      <c r="BD85" s="137" t="str">
        <f t="shared" si="25"/>
        <v>-</v>
      </c>
      <c r="BE85" s="138" t="str">
        <f>IF(ISERROR(IF(BB85="","",BB85/VLOOKUP(Occupancy!$B$65,Occupancy!$B$68:$B$79,1)*12/$C85)),"-",IF(BB85="","",BB85/VLOOKUP(Occupancy!$B$65,Occupancy!$B$68:$B$79,1)*12/$C85))</f>
        <v>-</v>
      </c>
    </row>
    <row r="86" spans="1:57" s="95" customFormat="1" ht="12.75" x14ac:dyDescent="0.2">
      <c r="A86" s="219" t="s">
        <v>448</v>
      </c>
      <c r="B86" s="142" t="str">
        <f>IF(ISERROR(INDEX(ProjectTypeData!$F$2:$F$165,MATCH(Operating!$A86,ProjectTypeData!$B$2:$B$165,0),MATCH(Operating!B$9,ProjectTypeData!$F$1))),"-",INDEX(ProjectTypeData!$F$2:$F$165,MATCH(Operating!$A86,ProjectTypeData!$B$2:$B$165,0),MATCH(Operating!B$9,ProjectTypeData!$F$1)))</f>
        <v>Shelter</v>
      </c>
      <c r="C86" s="126">
        <f>IF(ISERROR(INDEX(ProjectTypeData!$E$2:$E$165,MATCH(Operating!$A86,ProjectTypeData!$B$2:$B$165,0),MATCH(Operating!C$9,ProjectTypeData!$E$1))),"-",INDEX(ProjectTypeData!$E$2:$E$165,MATCH(Operating!$A86,ProjectTypeData!$B$2:$B$165,0),MATCH(Operating!C$9,ProjectTypeData!$E$1)))</f>
        <v>112</v>
      </c>
      <c r="D86" s="127" t="str">
        <f>IF(ISERROR(INDEX(ProjectTypeData!$D$2:$D$165,MATCH(Operating!$A86,ProjectTypeData!$B$2:$B$165,0),MATCH(Operating!D$9,ProjectTypeData!$D$1))),"-",INDEX(ProjectTypeData!$D$2:$D$165,MATCH(Operating!$A86,ProjectTypeData!$B$2:$B$165,0),MATCH(Operating!D$9,ProjectTypeData!$D$1)))</f>
        <v>Operations/Asset Management</v>
      </c>
      <c r="E86" s="115"/>
      <c r="F86" s="128">
        <f>SUMIFS(BalanceSheetData!$J$2:$J$415,BalanceSheetData!$B$2:$B$415,$A86,BalanceSheetData!$I$2:$I$415,"10000")</f>
        <v>0</v>
      </c>
      <c r="G86" s="128">
        <f>SUMIFS(BalanceSheetData!$J$2:$J$415,BalanceSheetData!$B$2:$B$415,$A86,BalanceSheetData!$I$2:$I$415,"10710")</f>
        <v>0</v>
      </c>
      <c r="H86" s="128">
        <f>SUMIFS(BalanceSheetData!$J$2:$J$415,BalanceSheetData!$B$2:$B$415,$A86,BalanceSheetData!$I$2:$I$415,"10700")</f>
        <v>0</v>
      </c>
      <c r="I86" s="129">
        <f>SUMIFS(BalanceSheetData!$J$2:$J$415,BalanceSheetData!$B$2:$B$415,$A86,BalanceSheetData!$I$2:$I$415,"10715")+SUMIFS(BalanceSheetData!$J$2:$J$415,BalanceSheetData!$B$2:$B$415,$A86,BalanceSheetData!$I$2:$I$415,"10720")+SUMIFS(BalanceSheetData!$J$2:$J$415,BalanceSheetData!$B$2:$B$415,$A86,BalanceSheetData!$I$2:$I$415,"19300")</f>
        <v>0</v>
      </c>
      <c r="J86" s="130">
        <f t="shared" si="13"/>
        <v>0</v>
      </c>
      <c r="K86" s="216">
        <f>IF(ISERROR(INDEX(Occupancy!$B$57:$FL$57,1,MATCH(A86,Occupancy!$B$4:$FL$4,0))),"-",INDEX(Occupancy!$B$57:$FL$57,1,MATCH(A86,Occupancy!$B$4:$FL$4,0)))</f>
        <v>0.74649230769230768</v>
      </c>
      <c r="L86" s="216">
        <f>IF(ISERROR(INDEX(Occupancy!$B$17:$FL$17,1,MATCH(A86,Occupancy!$B$4:$FL$4,0))),"-",INDEX(Occupancy!$B$17:$FL$17,1,MATCH(A86,Occupancy!$B$4:$FL$4,0)))</f>
        <v>0.56459999999999999</v>
      </c>
      <c r="M86" s="113"/>
      <c r="N86" s="113"/>
      <c r="O86" s="113"/>
      <c r="P86" s="119"/>
      <c r="Q86" s="131">
        <f>SUMIFS(IncomeStatementData!$J$2:$J$415,IncomeStatementData!$B$2:$B$415,$A86,IncomeStatementData!$I$2:$I$415,"45001")+SUMIFS(IncomeStatementData!$J$2:$J$415,IncomeStatementData!$B$2:$B$415,$A86,IncomeStatementData!$I$2:$I$415,"45100")+SUMIFS(IncomeStatementData!$J$2:$J$415,IncomeStatementData!$B$2:$B$415,$A86,IncomeStatementData!$I$2:$I$415,"49000")+SUMIFS(IncomeStatementData!$J$2:$J$415,IncomeStatementData!$B$2:$B$415,$A86,IncomeStatementData!$I$2:$I$415,"45200")+SUMIFS(IncomeStatementData!$J$2:$J$415,IncomeStatementData!$B$2:$B$415,$A86,IncomeStatementData!$I$2:$I$415,"45400")+SUMIFS(IncomeStatementData!$J$2:$J$415,IncomeStatementData!$B$2:$B$415,$A86,IncomeStatementData!$I$2:$I$415,"45500")+SUMIFS(IncomeStatementData!$J$2:$J$415,IncomeStatementData!$B$2:$B$415,$A86,IncomeStatementData!$I$2:$I$415,"44100")+SUMIFS(IncomeStatementData!$J$2:$J$415,IncomeStatementData!$B$2:$B$415,$A86,IncomeStatementData!$I$2:$I$415,"42200")</f>
        <v>0</v>
      </c>
      <c r="R86" s="132">
        <f>IF(ISERROR(S86/12*Occupancy!$B$65),"-",S86/12*Occupancy!$B$65)</f>
        <v>631237</v>
      </c>
      <c r="S86" s="133">
        <f>SUMIFS(AnnualFinancialData!$L$2:$L$6380,AnnualFinancialData!$B$2:$B$6380,$A86,AnnualFinancialData!$K$2:$K$6380,"45001")+SUMIFS(AnnualFinancialData!$L$2:$L$6380,AnnualFinancialData!$B$2:$B$6380,$A86,AnnualFinancialData!$K$2:$K$6380,"45100")+SUMIFS(AnnualFinancialData!$L$2:$L$6380,AnnualFinancialData!$B$2:$B$6380,$A86,AnnualFinancialData!$K$2:$K$6380,"49000")+SUMIFS(AnnualFinancialData!$L$2:$L$6380,AnnualFinancialData!$B$2:$B$6380,$A86,AnnualFinancialData!$K$2:$K$6380,"45200")+SUMIFS(AnnualFinancialData!$L$2:$L$6380,AnnualFinancialData!$B$2:$B$6380,$A86,AnnualFinancialData!$K$2:$K$6380,"45400")+SUMIFS(AnnualFinancialData!$L$2:$L$6380,AnnualFinancialData!$B$2:$B$6380,$A86,AnnualFinancialData!$K$2:$K$6380,"45500")+SUMIFS(AnnualFinancialData!$L$2:$L$6380,AnnualFinancialData!$B$2:$B$6380,$A86,AnnualFinancialData!$K$2:$K$6380,"44100")+SUMIFS(AnnualFinancialData!$L$2:$L$6380,AnnualFinancialData!$B$2:$B$6380,$A86,AnnualFinancialData!$K$2:$K$6380,"42200")</f>
        <v>1262474</v>
      </c>
      <c r="T86" s="132">
        <f>IF(ISERROR(IF(Q86="","",Q86/VLOOKUP(Occupancy!$B$65,Occupancy!$B$68:$B$79,1)*12/$C86)),"-",IF(Q86="","",Q86/VLOOKUP(Occupancy!$B$65,Occupancy!$B$68:$B$79,1)*12/$C86))</f>
        <v>0</v>
      </c>
      <c r="U86" s="132">
        <f>IF(ISERROR(IF(R86="","",R86/VLOOKUP(Occupancy!$B$65,Occupancy!$B$68:$B$79,1)*12/$C86)),"-",IF(R86="","",R86/VLOOKUP(Occupancy!$B$65,Occupancy!$B$68:$B$79,1)*12/$C86))</f>
        <v>11272.089285714286</v>
      </c>
      <c r="V86" s="134" t="str">
        <f>IF(ISERROR(INDEX(IncomeStatementData!$P$2:$P$415,MATCH(A86,IncomeStatementData!$B$2:$B$415,0),)),"-",INDEX(IncomeStatementData!$P$2:$P$415,MATCH(A86,IncomeStatementData!$B$2:$B$415,0),))</f>
        <v>-</v>
      </c>
      <c r="W86" s="134">
        <f>IF(ISERROR(X86/12*Occupancy!$B$65),"-",X86/12*Occupancy!$B$65)</f>
        <v>276501</v>
      </c>
      <c r="X86" s="134">
        <f>IF(ISERROR(INDEX(AnnualFinancialData!$R$2:$R$6380,MATCH(A86,AnnualFinancialData!$B$2:$B$6380,0),)),"-",INDEX(AnnualFinancialData!$R$2:$R$6380,MATCH(A86,AnnualFinancialData!$B$2:$B$6380,0),))</f>
        <v>553002</v>
      </c>
      <c r="Y86" s="134" t="str">
        <f>IF(ISERROR(IF(V86="","",V86/VLOOKUP(Occupancy!$B$65,Occupancy!$B$68:$B$79,1)*12/$C86)),"-",IF(V86="","",V86/VLOOKUP(Occupancy!$B$65,Occupancy!$B$68:$B$79,1)*12/$C86))</f>
        <v>-</v>
      </c>
      <c r="Z86" s="134">
        <f>IF(ISERROR(IF(W86="","",W86/VLOOKUP(Occupancy!$B$65,Occupancy!$B$68:$B$79,1)*12/$C86)),"-",IF(W86="","",W86/VLOOKUP(Occupancy!$B$65,Occupancy!$B$68:$B$79,1)*12/$C86))</f>
        <v>4937.5178571428569</v>
      </c>
      <c r="AA86" s="135" t="str">
        <f t="shared" si="14"/>
        <v>-</v>
      </c>
      <c r="AB86" s="132" t="str">
        <f t="shared" si="15"/>
        <v>-</v>
      </c>
      <c r="AC86" s="132">
        <f t="shared" si="16"/>
        <v>354736</v>
      </c>
      <c r="AD86" s="132">
        <f t="shared" si="17"/>
        <v>709472</v>
      </c>
      <c r="AE86" s="132" t="str">
        <f t="shared" si="18"/>
        <v>-</v>
      </c>
      <c r="AF86" s="132">
        <f t="shared" si="19"/>
        <v>6334.5714285714294</v>
      </c>
      <c r="AG86" s="136">
        <f>(SUMIFS(PriorQ4BalanceSheet!$J$2:$J$4968,PriorQ4BalanceSheet!$B$2:$B$4968,$A86,PriorQ4BalanceSheet!$I$2:$I$4968,"28150")-SUMIFS(BalanceSheetData!$J$2:$J$415,BalanceSheetData!$B$2:$B$415,$A86,BalanceSheetData!$I$2:$I$415,"28150"))+(SUMIFS(PriorQ4BalanceSheet!$J$2:$J$4968,PriorQ4BalanceSheet!$B$2:$B$4968,$A86,PriorQ4BalanceSheet!$I$2:$I$4968,"28151")-SUMIFS(BalanceSheetData!$J$2:$J$415,BalanceSheetData!$B$2:$B$415,$A86,BalanceSheetData!$I$2:$I$415,"28151"))+(SUMIFS(PriorQ4BalanceSheet!$J$2:$J$4968,PriorQ4BalanceSheet!$B$2:$B$4968,$A86,PriorQ4BalanceSheet!$I$2:$I$4968,"28152")-SUMIFS(BalanceSheetData!$J$2:$J$415,BalanceSheetData!$B$2:$B$415,$A86,BalanceSheetData!$I$2:$I$415,"28152"))+(SUMIFS(PriorQ4BalanceSheet!$J$2:$J$4968,PriorQ4BalanceSheet!$B$2:$B$4968,$A86,PriorQ4BalanceSheet!$I$2:$I$4968,"28153")-SUMIFS(BalanceSheetData!$J$2:$J$415,BalanceSheetData!$B$2:$B$415,$A86,BalanceSheetData!$I$2:$I$415,"28153"))+(SUMIFS(PriorQ4BalanceSheet!$J$2:$J$4968,PriorQ4BalanceSheet!$B$2:$B$4968,$A86,PriorQ4BalanceSheet!$I$2:$I$4968,"28155")-SUMIFS(BalanceSheetData!$J$2:$J$415,BalanceSheetData!$B$2:$B$415,$A86,BalanceSheetData!$I$2:$I$415,"28155"))+(SUMIFS(PriorQ4BalanceSheet!$J$2:$J$4968,PriorQ4BalanceSheet!$B$2:$B$4968,$A86,PriorQ4BalanceSheet!$I$2:$I$4968,"28156")-SUMIFS(BalanceSheetData!$J$2:$J$415,BalanceSheetData!$B$2:$B$415,$A86,BalanceSheetData!$I$2:$I$415,"28156"))+(SUMIFS(PriorQ4BalanceSheet!$J$2:$J$4968,PriorQ4BalanceSheet!$B$2:$B$4968,$A86,PriorQ4BalanceSheet!$I$2:$I$4968,"28157")-SUMIFS(BalanceSheetData!$J$2:$J$415,BalanceSheetData!$B$2:$B$415,$A86,BalanceSheetData!$I$2:$I$415,"28157"))+(SUMIFS(PriorQ4BalanceSheet!$J$2:$J$4968,PriorQ4BalanceSheet!$B$2:$B$4968,$A86,PriorQ4BalanceSheet!$I$2:$I$4968,"28158")-SUMIFS(BalanceSheetData!$J$2:$J$415,BalanceSheetData!$B$2:$B$415,$A86,BalanceSheetData!$I$2:$I$415,"28158"))+(SUMIFS(PriorQ4BalanceSheet!$J$2:$J$4968,PriorQ4BalanceSheet!$B$2:$B$4968,$A86,PriorQ4BalanceSheet!$I$2:$I$4968,"28200")-SUMIFS(BalanceSheetData!$J$2:$J$415,BalanceSheetData!$B$2:$B$415,$A86,BalanceSheetData!$I$2:$I$415,"28200"))+(SUMIFS(PriorQ4BalanceSheet!$J$2:$J$4968,PriorQ4BalanceSheet!$B$2:$B$4968,$A86,PriorQ4BalanceSheet!$I$2:$I$4968,"28201")-SUMIFS(BalanceSheetData!$J$2:$J$415,BalanceSheetData!$B$2:$B$415,$A86,BalanceSheetData!$I$2:$I$415,"28201"))+SUMIFS(IncomeStatementData!$J$2:$J$415,IncomeStatementData!$B$2:$B$415,$A86,IncomeStatementData!$I$2:$I$415,"62020")+SUMIFS(IncomeStatementData!$J$2:$J$415,IncomeStatementData!$B$2:$B$415,$A86,IncomeStatementData!$I$2:$I$415,"62021")+SUMIFS(IncomeStatementData!$J$2:$J$415,IncomeStatementData!$B$2:$B$415,$A86,IncomeStatementData!$I$2:$I$415,"62022")+SUMIFS(IncomeStatementData!$J$2:$J$415,IncomeStatementData!$B$2:$B$415,$A86,IncomeStatementData!$I$2:$I$415,"62400")</f>
        <v>4460155</v>
      </c>
      <c r="AH86" s="134" t="str">
        <f>IF((ISERROR(INDEX(ECRDCRMustPayDebtData!$E$2:$E86,MATCH(A86,ECRDCRMustPayDebtData!$B$2:$B86,0),)))/12*Occupancy!$B$65,"-",INDEX(ECRDCRMustPayDebtData!$E$2:$E86,MATCH(A86,ECRDCRMustPayDebtData!$B$2:$B86,0),)/12*Occupancy!$B$65)</f>
        <v>-</v>
      </c>
      <c r="AI86" s="136">
        <f>IF(ISERROR(INDEX(AnnualMustPayDebtData!$D$2:$D$75,MATCH(A86,AnnualMustPayDebtData!$E$2:$E$75,0),)),"-",INDEX(AnnualMustPayDebtData!$D$2:$D$75,MATCH(A86,AnnualMustPayDebtData!$E$2:$E$75,0),))</f>
        <v>376337</v>
      </c>
      <c r="AJ86" s="134">
        <f>IF(ISERROR(IF(AG86="","",AG86/VLOOKUP(Occupancy!$B$65,Occupancy!$B$68:$B$79,1)*12/$C86)),"-",IF(AG86="","",AG86/VLOOKUP(Occupancy!$B$65,Occupancy!$B$68:$B$79,1)*12/$C86))</f>
        <v>79645.625</v>
      </c>
      <c r="AK86" s="134" t="str">
        <f>IF(ISERROR(IF(AH86="","",AH86/VLOOKUP(Occupancy!$B$65,Occupancy!$B$68:$B$79,1)*12/$C86)),"-",IF(AH86="","",AH86/VLOOKUP(Occupancy!$B$65,Occupancy!$B$68:$B$79,1)*12/$C86))</f>
        <v>-</v>
      </c>
      <c r="AL86" s="133">
        <f>SUMIFS(PriorQ4BalanceSheet!$J$2:$J$4968,PriorQ4BalanceSheet!$B$2:$B$4968,$A86,PriorQ4BalanceSheet!$I$2:$I$4968,"10710")-SUMIFS(BalanceSheetData!$J$2:$J$415,BalanceSheetData!$B$2:$B$415,$A86,BalanceSheetData!$I$2:$I$415,"10710")</f>
        <v>212409</v>
      </c>
      <c r="AM86" s="132">
        <f>IF(ISERROR(AN86/12*Occupancy!$B$65),"-",AN86/12*Occupancy!$B$65)</f>
        <v>16800</v>
      </c>
      <c r="AN86" s="133">
        <f>IF(ISERROR(INDEX(ReserveData!$B$2:$B$2239,MATCH($A86,ReserveData!$A$2:$A$2250,0),0)),"-",INDEX(ReserveData!$B$2:$B2325,MATCH($A86,ReserveData!$A$2:$A$2250,0),0))</f>
        <v>33600</v>
      </c>
      <c r="AO86" s="132" t="str">
        <f t="shared" si="20"/>
        <v>-</v>
      </c>
      <c r="AP86" s="132">
        <f t="shared" si="21"/>
        <v>1896.5089285714287</v>
      </c>
      <c r="AQ86" s="136">
        <f>SUMIFS(IncomeStatementData!$J$2:$J$415,IncomeStatementData!$B$2:$B$415,$A86,IncomeStatementData!$I$2:$I$415,"59001")</f>
        <v>0</v>
      </c>
      <c r="AR86" s="134">
        <f>IF(ISERROR(AS86/12*Occupancy!$B$65),"-",AS86/12*Occupancy!$B$65)</f>
        <v>23499.5</v>
      </c>
      <c r="AS86" s="136">
        <f>SUMIFS(AnnualFinancialData!$L$2:$L$6380,AnnualFinancialData!$B$2:$B$6380,$A86,AnnualFinancialData!$K$2:$K$6380,"59001")</f>
        <v>46999</v>
      </c>
      <c r="AT86" s="134">
        <f>IF(ISERROR(IF(AQ86="","",AQ86/VLOOKUP(Occupancy!$B$65,Occupancy!$B$68:$B$79,1)*12/$C86)),"-",IF(AQ86="","",AQ86/VLOOKUP(Occupancy!$B$65,Occupancy!$B$68:$B$79,1)*12/$C86))</f>
        <v>0</v>
      </c>
      <c r="AU86" s="134">
        <f>IF(ISERROR(IF(AR86="","",AR86/VLOOKUP(Occupancy!$B$65,Occupancy!$B$68:$B$79,1)*12/$C86)),"-",IF(AR86="","",AR86/VLOOKUP(Occupancy!$B$65,Occupancy!$B$68:$B$79,1)*12/$C86))</f>
        <v>419.63392857142856</v>
      </c>
      <c r="AV86" s="133">
        <f>SUMIFS(IncomeStatementData!$J$2:$J$415,IncomeStatementData!$B$2:$B$415,$A86,IncomeStatementData!$I$2:$I$415,"66310")+SUMIFS(IncomeStatementData!$J$2:$J$415,IncomeStatementData!$B$2:$B$415,$A86,IncomeStatementData!$I$2:$I$415,"66202")</f>
        <v>0</v>
      </c>
      <c r="AW86" s="132">
        <f>IF(ISERROR(AX86/12*Occupancy!$B$65),"-",AX86/12*Occupancy!$B$65)</f>
        <v>0</v>
      </c>
      <c r="AX86" s="133">
        <f>SUMIFS(AnnualFinancialData!$L$2:$L$6380,AnnualFinancialData!$B$2:$B$6380,$A86,AnnualFinancialData!$K$2:$K$6380,"66310")+SUMIFS(AnnualFinancialData!$L$2:$L$6380,AnnualFinancialData!$B$2:$B$6380,$A86,AnnualFinancialData!$K$2:$K$6380,"66202")</f>
        <v>0</v>
      </c>
      <c r="AY86" s="132">
        <f>IF(ISERROR(IF(AV86="","",AV86/VLOOKUP(Occupancy!$B$65,Occupancy!$B$68:$B$79,1)*12/$C86)),"-",IF(AV86="","",AV86/VLOOKUP(Occupancy!$B$65,Occupancy!$B$68:$B$79,1)*12/$C86))</f>
        <v>0</v>
      </c>
      <c r="AZ86" s="132">
        <f>IF(ISERROR(IF(AW86="","",AW86/VLOOKUP(Occupancy!$B$65,Occupancy!$B$68:$B$79,1)*12/$C86)),"-",IF(AW86="","",AW86/VLOOKUP(Occupancy!$B$65,Occupancy!$B$68:$B$79,1)*12/$C86))</f>
        <v>0</v>
      </c>
      <c r="BA86" s="137" t="str">
        <f t="shared" si="22"/>
        <v>-</v>
      </c>
      <c r="BB86" s="137" t="str">
        <f t="shared" si="23"/>
        <v>-</v>
      </c>
      <c r="BC86" s="137">
        <f t="shared" si="24"/>
        <v>252536</v>
      </c>
      <c r="BD86" s="137" t="str">
        <f t="shared" si="25"/>
        <v>-</v>
      </c>
      <c r="BE86" s="138" t="str">
        <f>IF(ISERROR(IF(BB86="","",BB86/VLOOKUP(Occupancy!$B$65,Occupancy!$B$68:$B$79,1)*12/$C86)),"-",IF(BB86="","",BB86/VLOOKUP(Occupancy!$B$65,Occupancy!$B$68:$B$79,1)*12/$C86))</f>
        <v>-</v>
      </c>
    </row>
    <row r="87" spans="1:57" s="95" customFormat="1" ht="12.75" x14ac:dyDescent="0.2">
      <c r="A87" s="219" t="s">
        <v>450</v>
      </c>
      <c r="B87" s="142" t="str">
        <f>IF(ISERROR(INDEX(ProjectTypeData!$F$2:$F$165,MATCH(Operating!$A87,ProjectTypeData!$B$2:$B$165,0),MATCH(Operating!B$9,ProjectTypeData!$F$1))),"-",INDEX(ProjectTypeData!$F$2:$F$165,MATCH(Operating!$A87,ProjectTypeData!$B$2:$B$165,0),MATCH(Operating!B$9,ProjectTypeData!$F$1)))</f>
        <v>Shelter</v>
      </c>
      <c r="C87" s="126">
        <f>IF(ISERROR(INDEX(ProjectTypeData!$E$2:$E$165,MATCH(Operating!$A87,ProjectTypeData!$B$2:$B$165,0),MATCH(Operating!C$9,ProjectTypeData!$E$1))),"-",INDEX(ProjectTypeData!$E$2:$E$165,MATCH(Operating!$A87,ProjectTypeData!$B$2:$B$165,0),MATCH(Operating!C$9,ProjectTypeData!$E$1)))</f>
        <v>96</v>
      </c>
      <c r="D87" s="127" t="str">
        <f>IF(ISERROR(INDEX(ProjectTypeData!$D$2:$D$165,MATCH(Operating!$A87,ProjectTypeData!$B$2:$B$165,0),MATCH(Operating!D$9,ProjectTypeData!$D$1))),"-",INDEX(ProjectTypeData!$D$2:$D$165,MATCH(Operating!$A87,ProjectTypeData!$B$2:$B$165,0),MATCH(Operating!D$9,ProjectTypeData!$D$1)))</f>
        <v>Operations/Asset Management</v>
      </c>
      <c r="E87" s="115"/>
      <c r="F87" s="128">
        <f>SUMIFS(BalanceSheetData!$J$2:$J$415,BalanceSheetData!$B$2:$B$415,$A87,BalanceSheetData!$I$2:$I$415,"10000")</f>
        <v>0</v>
      </c>
      <c r="G87" s="128">
        <f>SUMIFS(BalanceSheetData!$J$2:$J$415,BalanceSheetData!$B$2:$B$415,$A87,BalanceSheetData!$I$2:$I$415,"10710")</f>
        <v>0</v>
      </c>
      <c r="H87" s="128">
        <f>SUMIFS(BalanceSheetData!$J$2:$J$415,BalanceSheetData!$B$2:$B$415,$A87,BalanceSheetData!$I$2:$I$415,"10700")</f>
        <v>0</v>
      </c>
      <c r="I87" s="129">
        <f>SUMIFS(BalanceSheetData!$J$2:$J$415,BalanceSheetData!$B$2:$B$415,$A87,BalanceSheetData!$I$2:$I$415,"10715")+SUMIFS(BalanceSheetData!$J$2:$J$415,BalanceSheetData!$B$2:$B$415,$A87,BalanceSheetData!$I$2:$I$415,"10720")+SUMIFS(BalanceSheetData!$J$2:$J$415,BalanceSheetData!$B$2:$B$415,$A87,BalanceSheetData!$I$2:$I$415,"19300")</f>
        <v>0</v>
      </c>
      <c r="J87" s="130">
        <f t="shared" si="13"/>
        <v>0</v>
      </c>
      <c r="K87" s="216">
        <f>IF(ISERROR(INDEX(Occupancy!$B$57:$FL$57,1,MATCH(A87,Occupancy!$B$4:$FL$4,0))),"-",INDEX(Occupancy!$B$57:$FL$57,1,MATCH(A87,Occupancy!$B$4:$FL$4,0)))</f>
        <v>0.77561538461538482</v>
      </c>
      <c r="L87" s="216">
        <f>IF(ISERROR(INDEX(Occupancy!$B$17:$FL$17,1,MATCH(A87,Occupancy!$B$4:$FL$4,0))),"-",INDEX(Occupancy!$B$17:$FL$17,1,MATCH(A87,Occupancy!$B$4:$FL$4,0)))</f>
        <v>0.58650000000000002</v>
      </c>
      <c r="M87" s="113"/>
      <c r="N87" s="113"/>
      <c r="O87" s="113"/>
      <c r="P87" s="119"/>
      <c r="Q87" s="131">
        <f>SUMIFS(IncomeStatementData!$J$2:$J$415,IncomeStatementData!$B$2:$B$415,$A87,IncomeStatementData!$I$2:$I$415,"45001")+SUMIFS(IncomeStatementData!$J$2:$J$415,IncomeStatementData!$B$2:$B$415,$A87,IncomeStatementData!$I$2:$I$415,"45100")+SUMIFS(IncomeStatementData!$J$2:$J$415,IncomeStatementData!$B$2:$B$415,$A87,IncomeStatementData!$I$2:$I$415,"49000")+SUMIFS(IncomeStatementData!$J$2:$J$415,IncomeStatementData!$B$2:$B$415,$A87,IncomeStatementData!$I$2:$I$415,"45200")+SUMIFS(IncomeStatementData!$J$2:$J$415,IncomeStatementData!$B$2:$B$415,$A87,IncomeStatementData!$I$2:$I$415,"45400")+SUMIFS(IncomeStatementData!$J$2:$J$415,IncomeStatementData!$B$2:$B$415,$A87,IncomeStatementData!$I$2:$I$415,"45500")+SUMIFS(IncomeStatementData!$J$2:$J$415,IncomeStatementData!$B$2:$B$415,$A87,IncomeStatementData!$I$2:$I$415,"44100")+SUMIFS(IncomeStatementData!$J$2:$J$415,IncomeStatementData!$B$2:$B$415,$A87,IncomeStatementData!$I$2:$I$415,"42200")</f>
        <v>0</v>
      </c>
      <c r="R87" s="132">
        <f>IF(ISERROR(S87/12*Occupancy!$B$65),"-",S87/12*Occupancy!$B$65)</f>
        <v>457394</v>
      </c>
      <c r="S87" s="133">
        <f>SUMIFS(AnnualFinancialData!$L$2:$L$6380,AnnualFinancialData!$B$2:$B$6380,$A87,AnnualFinancialData!$K$2:$K$6380,"45001")+SUMIFS(AnnualFinancialData!$L$2:$L$6380,AnnualFinancialData!$B$2:$B$6380,$A87,AnnualFinancialData!$K$2:$K$6380,"45100")+SUMIFS(AnnualFinancialData!$L$2:$L$6380,AnnualFinancialData!$B$2:$B$6380,$A87,AnnualFinancialData!$K$2:$K$6380,"49000")+SUMIFS(AnnualFinancialData!$L$2:$L$6380,AnnualFinancialData!$B$2:$B$6380,$A87,AnnualFinancialData!$K$2:$K$6380,"45200")+SUMIFS(AnnualFinancialData!$L$2:$L$6380,AnnualFinancialData!$B$2:$B$6380,$A87,AnnualFinancialData!$K$2:$K$6380,"45400")+SUMIFS(AnnualFinancialData!$L$2:$L$6380,AnnualFinancialData!$B$2:$B$6380,$A87,AnnualFinancialData!$K$2:$K$6380,"45500")+SUMIFS(AnnualFinancialData!$L$2:$L$6380,AnnualFinancialData!$B$2:$B$6380,$A87,AnnualFinancialData!$K$2:$K$6380,"44100")+SUMIFS(AnnualFinancialData!$L$2:$L$6380,AnnualFinancialData!$B$2:$B$6380,$A87,AnnualFinancialData!$K$2:$K$6380,"42200")</f>
        <v>914788</v>
      </c>
      <c r="T87" s="132">
        <f>IF(ISERROR(IF(Q87="","",Q87/VLOOKUP(Occupancy!$B$65,Occupancy!$B$68:$B$79,1)*12/$C87)),"-",IF(Q87="","",Q87/VLOOKUP(Occupancy!$B$65,Occupancy!$B$68:$B$79,1)*12/$C87))</f>
        <v>0</v>
      </c>
      <c r="U87" s="132">
        <f>IF(ISERROR(IF(R87="","",R87/VLOOKUP(Occupancy!$B$65,Occupancy!$B$68:$B$79,1)*12/$C87)),"-",IF(R87="","",R87/VLOOKUP(Occupancy!$B$65,Occupancy!$B$68:$B$79,1)*12/$C87))</f>
        <v>9529.0416666666661</v>
      </c>
      <c r="V87" s="134" t="str">
        <f>IF(ISERROR(INDEX(IncomeStatementData!$P$2:$P$415,MATCH(A87,IncomeStatementData!$B$2:$B$415,0),)),"-",INDEX(IncomeStatementData!$P$2:$P$415,MATCH(A87,IncomeStatementData!$B$2:$B$415,0),))</f>
        <v>-</v>
      </c>
      <c r="W87" s="134">
        <f>IF(ISERROR(X87/12*Occupancy!$B$65),"-",X87/12*Occupancy!$B$65)</f>
        <v>284859</v>
      </c>
      <c r="X87" s="134">
        <f>IF(ISERROR(INDEX(AnnualFinancialData!$R$2:$R$6380,MATCH(A87,AnnualFinancialData!$B$2:$B$6380,0),)),"-",INDEX(AnnualFinancialData!$R$2:$R$6380,MATCH(A87,AnnualFinancialData!$B$2:$B$6380,0),))</f>
        <v>569718</v>
      </c>
      <c r="Y87" s="134" t="str">
        <f>IF(ISERROR(IF(V87="","",V87/VLOOKUP(Occupancy!$B$65,Occupancy!$B$68:$B$79,1)*12/$C87)),"-",IF(V87="","",V87/VLOOKUP(Occupancy!$B$65,Occupancy!$B$68:$B$79,1)*12/$C87))</f>
        <v>-</v>
      </c>
      <c r="Z87" s="134">
        <f>IF(ISERROR(IF(W87="","",W87/VLOOKUP(Occupancy!$B$65,Occupancy!$B$68:$B$79,1)*12/$C87)),"-",IF(W87="","",W87/VLOOKUP(Occupancy!$B$65,Occupancy!$B$68:$B$79,1)*12/$C87))</f>
        <v>5934.5625</v>
      </c>
      <c r="AA87" s="135" t="str">
        <f t="shared" si="14"/>
        <v>-</v>
      </c>
      <c r="AB87" s="132" t="str">
        <f t="shared" si="15"/>
        <v>-</v>
      </c>
      <c r="AC87" s="132">
        <f t="shared" si="16"/>
        <v>172535</v>
      </c>
      <c r="AD87" s="132">
        <f t="shared" si="17"/>
        <v>345070</v>
      </c>
      <c r="AE87" s="132" t="str">
        <f t="shared" si="18"/>
        <v>-</v>
      </c>
      <c r="AF87" s="132">
        <f t="shared" si="19"/>
        <v>3594.4791666666661</v>
      </c>
      <c r="AG87" s="136">
        <f>(SUMIFS(PriorQ4BalanceSheet!$J$2:$J$4968,PriorQ4BalanceSheet!$B$2:$B$4968,$A87,PriorQ4BalanceSheet!$I$2:$I$4968,"28150")-SUMIFS(BalanceSheetData!$J$2:$J$415,BalanceSheetData!$B$2:$B$415,$A87,BalanceSheetData!$I$2:$I$415,"28150"))+(SUMIFS(PriorQ4BalanceSheet!$J$2:$J$4968,PriorQ4BalanceSheet!$B$2:$B$4968,$A87,PriorQ4BalanceSheet!$I$2:$I$4968,"28151")-SUMIFS(BalanceSheetData!$J$2:$J$415,BalanceSheetData!$B$2:$B$415,$A87,BalanceSheetData!$I$2:$I$415,"28151"))+(SUMIFS(PriorQ4BalanceSheet!$J$2:$J$4968,PriorQ4BalanceSheet!$B$2:$B$4968,$A87,PriorQ4BalanceSheet!$I$2:$I$4968,"28152")-SUMIFS(BalanceSheetData!$J$2:$J$415,BalanceSheetData!$B$2:$B$415,$A87,BalanceSheetData!$I$2:$I$415,"28152"))+(SUMIFS(PriorQ4BalanceSheet!$J$2:$J$4968,PriorQ4BalanceSheet!$B$2:$B$4968,$A87,PriorQ4BalanceSheet!$I$2:$I$4968,"28153")-SUMIFS(BalanceSheetData!$J$2:$J$415,BalanceSheetData!$B$2:$B$415,$A87,BalanceSheetData!$I$2:$I$415,"28153"))+(SUMIFS(PriorQ4BalanceSheet!$J$2:$J$4968,PriorQ4BalanceSheet!$B$2:$B$4968,$A87,PriorQ4BalanceSheet!$I$2:$I$4968,"28155")-SUMIFS(BalanceSheetData!$J$2:$J$415,BalanceSheetData!$B$2:$B$415,$A87,BalanceSheetData!$I$2:$I$415,"28155"))+(SUMIFS(PriorQ4BalanceSheet!$J$2:$J$4968,PriorQ4BalanceSheet!$B$2:$B$4968,$A87,PriorQ4BalanceSheet!$I$2:$I$4968,"28156")-SUMIFS(BalanceSheetData!$J$2:$J$415,BalanceSheetData!$B$2:$B$415,$A87,BalanceSheetData!$I$2:$I$415,"28156"))+(SUMIFS(PriorQ4BalanceSheet!$J$2:$J$4968,PriorQ4BalanceSheet!$B$2:$B$4968,$A87,PriorQ4BalanceSheet!$I$2:$I$4968,"28157")-SUMIFS(BalanceSheetData!$J$2:$J$415,BalanceSheetData!$B$2:$B$415,$A87,BalanceSheetData!$I$2:$I$415,"28157"))+(SUMIFS(PriorQ4BalanceSheet!$J$2:$J$4968,PriorQ4BalanceSheet!$B$2:$B$4968,$A87,PriorQ4BalanceSheet!$I$2:$I$4968,"28158")-SUMIFS(BalanceSheetData!$J$2:$J$415,BalanceSheetData!$B$2:$B$415,$A87,BalanceSheetData!$I$2:$I$415,"28158"))+(SUMIFS(PriorQ4BalanceSheet!$J$2:$J$4968,PriorQ4BalanceSheet!$B$2:$B$4968,$A87,PriorQ4BalanceSheet!$I$2:$I$4968,"28200")-SUMIFS(BalanceSheetData!$J$2:$J$415,BalanceSheetData!$B$2:$B$415,$A87,BalanceSheetData!$I$2:$I$415,"28200"))+(SUMIFS(PriorQ4BalanceSheet!$J$2:$J$4968,PriorQ4BalanceSheet!$B$2:$B$4968,$A87,PriorQ4BalanceSheet!$I$2:$I$4968,"28201")-SUMIFS(BalanceSheetData!$J$2:$J$415,BalanceSheetData!$B$2:$B$415,$A87,BalanceSheetData!$I$2:$I$415,"28201"))+SUMIFS(IncomeStatementData!$J$2:$J$415,IncomeStatementData!$B$2:$B$415,$A87,IncomeStatementData!$I$2:$I$415,"62020")+SUMIFS(IncomeStatementData!$J$2:$J$415,IncomeStatementData!$B$2:$B$415,$A87,IncomeStatementData!$I$2:$I$415,"62021")+SUMIFS(IncomeStatementData!$J$2:$J$415,IncomeStatementData!$B$2:$B$415,$A87,IncomeStatementData!$I$2:$I$415,"62022")+SUMIFS(IncomeStatementData!$J$2:$J$415,IncomeStatementData!$B$2:$B$415,$A87,IncomeStatementData!$I$2:$I$415,"62400")</f>
        <v>0</v>
      </c>
      <c r="AH87" s="134" t="str">
        <f>IF((ISERROR(INDEX(ECRDCRMustPayDebtData!$E$2:$E87,MATCH(A87,ECRDCRMustPayDebtData!$B$2:$B87,0),)))/12*Occupancy!$B$65,"-",INDEX(ECRDCRMustPayDebtData!$E$2:$E87,MATCH(A87,ECRDCRMustPayDebtData!$B$2:$B87,0),)/12*Occupancy!$B$65)</f>
        <v>-</v>
      </c>
      <c r="AI87" s="136">
        <f>IF(ISERROR(INDEX(AnnualMustPayDebtData!$D$2:$D$75,MATCH(A87,AnnualMustPayDebtData!$E$2:$E$75,0),)),"-",INDEX(AnnualMustPayDebtData!$D$2:$D$75,MATCH(A87,AnnualMustPayDebtData!$E$2:$E$75,0),))</f>
        <v>173219</v>
      </c>
      <c r="AJ87" s="134">
        <f>IF(ISERROR(IF(AG87="","",AG87/VLOOKUP(Occupancy!$B$65,Occupancy!$B$68:$B$79,1)*12/$C87)),"-",IF(AG87="","",AG87/VLOOKUP(Occupancy!$B$65,Occupancy!$B$68:$B$79,1)*12/$C87))</f>
        <v>0</v>
      </c>
      <c r="AK87" s="134" t="str">
        <f>IF(ISERROR(IF(AH87="","",AH87/VLOOKUP(Occupancy!$B$65,Occupancy!$B$68:$B$79,1)*12/$C87)),"-",IF(AH87="","",AH87/VLOOKUP(Occupancy!$B$65,Occupancy!$B$68:$B$79,1)*12/$C87))</f>
        <v>-</v>
      </c>
      <c r="AL87" s="133">
        <f>SUMIFS(PriorQ4BalanceSheet!$J$2:$J$4968,PriorQ4BalanceSheet!$B$2:$B$4968,$A87,PriorQ4BalanceSheet!$I$2:$I$4968,"10710")-SUMIFS(BalanceSheetData!$J$2:$J$415,BalanceSheetData!$B$2:$B$415,$A87,BalanceSheetData!$I$2:$I$415,"10710")</f>
        <v>0</v>
      </c>
      <c r="AM87" s="132">
        <f>IF(ISERROR(AN87/12*Occupancy!$B$65),"-",AN87/12*Occupancy!$B$65)</f>
        <v>19338.5</v>
      </c>
      <c r="AN87" s="133">
        <f>IF(ISERROR(INDEX(ReserveData!$B$2:$B$2239,MATCH($A87,ReserveData!$A$2:$A$2250,0),0)),"-",INDEX(ReserveData!$B$2:$B2326,MATCH($A87,ReserveData!$A$2:$A$2250,0),0))</f>
        <v>38677</v>
      </c>
      <c r="AO87" s="132" t="str">
        <f t="shared" si="20"/>
        <v>-</v>
      </c>
      <c r="AP87" s="132">
        <f t="shared" si="21"/>
        <v>0</v>
      </c>
      <c r="AQ87" s="136">
        <f>SUMIFS(IncomeStatementData!$J$2:$J$415,IncomeStatementData!$B$2:$B$415,$A87,IncomeStatementData!$I$2:$I$415,"59001")</f>
        <v>0</v>
      </c>
      <c r="AR87" s="134">
        <f>IF(ISERROR(AS87/12*Occupancy!$B$65),"-",AS87/12*Occupancy!$B$65)</f>
        <v>42748</v>
      </c>
      <c r="AS87" s="136">
        <f>SUMIFS(AnnualFinancialData!$L$2:$L$6380,AnnualFinancialData!$B$2:$B$6380,$A87,AnnualFinancialData!$K$2:$K$6380,"59001")</f>
        <v>85496</v>
      </c>
      <c r="AT87" s="134">
        <f>IF(ISERROR(IF(AQ87="","",AQ87/VLOOKUP(Occupancy!$B$65,Occupancy!$B$68:$B$79,1)*12/$C87)),"-",IF(AQ87="","",AQ87/VLOOKUP(Occupancy!$B$65,Occupancy!$B$68:$B$79,1)*12/$C87))</f>
        <v>0</v>
      </c>
      <c r="AU87" s="134">
        <f>IF(ISERROR(IF(AR87="","",AR87/VLOOKUP(Occupancy!$B$65,Occupancy!$B$68:$B$79,1)*12/$C87)),"-",IF(AR87="","",AR87/VLOOKUP(Occupancy!$B$65,Occupancy!$B$68:$B$79,1)*12/$C87))</f>
        <v>890.58333333333337</v>
      </c>
      <c r="AV87" s="133">
        <f>SUMIFS(IncomeStatementData!$J$2:$J$415,IncomeStatementData!$B$2:$B$415,$A87,IncomeStatementData!$I$2:$I$415,"66310")+SUMIFS(IncomeStatementData!$J$2:$J$415,IncomeStatementData!$B$2:$B$415,$A87,IncomeStatementData!$I$2:$I$415,"66202")</f>
        <v>0</v>
      </c>
      <c r="AW87" s="132">
        <f>IF(ISERROR(AX87/12*Occupancy!$B$65),"-",AX87/12*Occupancy!$B$65)</f>
        <v>0</v>
      </c>
      <c r="AX87" s="133">
        <f>SUMIFS(AnnualFinancialData!$L$2:$L$6380,AnnualFinancialData!$B$2:$B$6380,$A87,AnnualFinancialData!$K$2:$K$6380,"66310")+SUMIFS(AnnualFinancialData!$L$2:$L$6380,AnnualFinancialData!$B$2:$B$6380,$A87,AnnualFinancialData!$K$2:$K$6380,"66202")</f>
        <v>0</v>
      </c>
      <c r="AY87" s="132">
        <f>IF(ISERROR(IF(AV87="","",AV87/VLOOKUP(Occupancy!$B$65,Occupancy!$B$68:$B$79,1)*12/$C87)),"-",IF(AV87="","",AV87/VLOOKUP(Occupancy!$B$65,Occupancy!$B$68:$B$79,1)*12/$C87))</f>
        <v>0</v>
      </c>
      <c r="AZ87" s="132">
        <f>IF(ISERROR(IF(AW87="","",AW87/VLOOKUP(Occupancy!$B$65,Occupancy!$B$68:$B$79,1)*12/$C87)),"-",IF(AW87="","",AW87/VLOOKUP(Occupancy!$B$65,Occupancy!$B$68:$B$79,1)*12/$C87))</f>
        <v>0</v>
      </c>
      <c r="BA87" s="137" t="str">
        <f t="shared" si="22"/>
        <v>-</v>
      </c>
      <c r="BB87" s="137" t="str">
        <f t="shared" si="23"/>
        <v>-</v>
      </c>
      <c r="BC87" s="137">
        <f t="shared" si="24"/>
        <v>47678</v>
      </c>
      <c r="BD87" s="137" t="str">
        <f t="shared" si="25"/>
        <v>-</v>
      </c>
      <c r="BE87" s="138" t="str">
        <f>IF(ISERROR(IF(BB87="","",BB87/VLOOKUP(Occupancy!$B$65,Occupancy!$B$68:$B$79,1)*12/$C87)),"-",IF(BB87="","",BB87/VLOOKUP(Occupancy!$B$65,Occupancy!$B$68:$B$79,1)*12/$C87))</f>
        <v>-</v>
      </c>
    </row>
    <row r="88" spans="1:57" s="95" customFormat="1" ht="12.75" x14ac:dyDescent="0.2">
      <c r="A88" s="219" t="s">
        <v>452</v>
      </c>
      <c r="B88" s="142" t="str">
        <f>IF(ISERROR(INDEX(ProjectTypeData!$F$2:$F$165,MATCH(Operating!$A88,ProjectTypeData!$B$2:$B$165,0),MATCH(Operating!B$9,ProjectTypeData!$F$1))),"-",INDEX(ProjectTypeData!$F$2:$F$165,MATCH(Operating!$A88,ProjectTypeData!$B$2:$B$165,0),MATCH(Operating!B$9,ProjectTypeData!$F$1)))</f>
        <v>Shelter</v>
      </c>
      <c r="C88" s="126">
        <f>IF(ISERROR(INDEX(ProjectTypeData!$E$2:$E$165,MATCH(Operating!$A88,ProjectTypeData!$B$2:$B$165,0),MATCH(Operating!C$9,ProjectTypeData!$E$1))),"-",INDEX(ProjectTypeData!$E$2:$E$165,MATCH(Operating!$A88,ProjectTypeData!$B$2:$B$165,0),MATCH(Operating!C$9,ProjectTypeData!$E$1)))</f>
        <v>120</v>
      </c>
      <c r="D88" s="127" t="str">
        <f>IF(ISERROR(INDEX(ProjectTypeData!$D$2:$D$165,MATCH(Operating!$A88,ProjectTypeData!$B$2:$B$165,0),MATCH(Operating!D$9,ProjectTypeData!$D$1))),"-",INDEX(ProjectTypeData!$D$2:$D$165,MATCH(Operating!$A88,ProjectTypeData!$B$2:$B$165,0),MATCH(Operating!D$9,ProjectTypeData!$D$1)))</f>
        <v>Operations/Asset Management</v>
      </c>
      <c r="E88" s="115"/>
      <c r="F88" s="128">
        <f>SUMIFS(BalanceSheetData!$J$2:$J$415,BalanceSheetData!$B$2:$B$415,$A88,BalanceSheetData!$I$2:$I$415,"10000")</f>
        <v>0</v>
      </c>
      <c r="G88" s="128">
        <f>SUMIFS(BalanceSheetData!$J$2:$J$415,BalanceSheetData!$B$2:$B$415,$A88,BalanceSheetData!$I$2:$I$415,"10710")</f>
        <v>0</v>
      </c>
      <c r="H88" s="128">
        <f>SUMIFS(BalanceSheetData!$J$2:$J$415,BalanceSheetData!$B$2:$B$415,$A88,BalanceSheetData!$I$2:$I$415,"10700")</f>
        <v>0</v>
      </c>
      <c r="I88" s="129">
        <f>SUMIFS(BalanceSheetData!$J$2:$J$415,BalanceSheetData!$B$2:$B$415,$A88,BalanceSheetData!$I$2:$I$415,"10715")+SUMIFS(BalanceSheetData!$J$2:$J$415,BalanceSheetData!$B$2:$B$415,$A88,BalanceSheetData!$I$2:$I$415,"10720")+SUMIFS(BalanceSheetData!$J$2:$J$415,BalanceSheetData!$B$2:$B$415,$A88,BalanceSheetData!$I$2:$I$415,"19300")</f>
        <v>0</v>
      </c>
      <c r="J88" s="130">
        <f t="shared" si="13"/>
        <v>0</v>
      </c>
      <c r="K88" s="216">
        <f>IF(ISERROR(INDEX(Occupancy!$B$57:$FL$57,1,MATCH(A88,Occupancy!$B$4:$FL$4,0))),"-",INDEX(Occupancy!$B$57:$FL$57,1,MATCH(A88,Occupancy!$B$4:$FL$4,0)))</f>
        <v>0.80424615384615383</v>
      </c>
      <c r="L88" s="216">
        <f>IF(ISERROR(INDEX(Occupancy!$B$17:$FL$17,1,MATCH(A88,Occupancy!$B$4:$FL$4,0))),"-",INDEX(Occupancy!$B$17:$FL$17,1,MATCH(A88,Occupancy!$B$4:$FL$4,0)))</f>
        <v>0.60809999999999997</v>
      </c>
      <c r="M88" s="113"/>
      <c r="N88" s="113"/>
      <c r="O88" s="113"/>
      <c r="P88" s="119"/>
      <c r="Q88" s="131">
        <f>SUMIFS(IncomeStatementData!$J$2:$J$415,IncomeStatementData!$B$2:$B$415,$A88,IncomeStatementData!$I$2:$I$415,"45001")+SUMIFS(IncomeStatementData!$J$2:$J$415,IncomeStatementData!$B$2:$B$415,$A88,IncomeStatementData!$I$2:$I$415,"45100")+SUMIFS(IncomeStatementData!$J$2:$J$415,IncomeStatementData!$B$2:$B$415,$A88,IncomeStatementData!$I$2:$I$415,"49000")+SUMIFS(IncomeStatementData!$J$2:$J$415,IncomeStatementData!$B$2:$B$415,$A88,IncomeStatementData!$I$2:$I$415,"45200")+SUMIFS(IncomeStatementData!$J$2:$J$415,IncomeStatementData!$B$2:$B$415,$A88,IncomeStatementData!$I$2:$I$415,"45400")+SUMIFS(IncomeStatementData!$J$2:$J$415,IncomeStatementData!$B$2:$B$415,$A88,IncomeStatementData!$I$2:$I$415,"45500")+SUMIFS(IncomeStatementData!$J$2:$J$415,IncomeStatementData!$B$2:$B$415,$A88,IncomeStatementData!$I$2:$I$415,"44100")+SUMIFS(IncomeStatementData!$J$2:$J$415,IncomeStatementData!$B$2:$B$415,$A88,IncomeStatementData!$I$2:$I$415,"42200")</f>
        <v>0</v>
      </c>
      <c r="R88" s="132">
        <f>IF(ISERROR(S88/12*Occupancy!$B$65),"-",S88/12*Occupancy!$B$65)</f>
        <v>679388</v>
      </c>
      <c r="S88" s="133">
        <f>SUMIFS(AnnualFinancialData!$L$2:$L$6380,AnnualFinancialData!$B$2:$B$6380,$A88,AnnualFinancialData!$K$2:$K$6380,"45001")+SUMIFS(AnnualFinancialData!$L$2:$L$6380,AnnualFinancialData!$B$2:$B$6380,$A88,AnnualFinancialData!$K$2:$K$6380,"45100")+SUMIFS(AnnualFinancialData!$L$2:$L$6380,AnnualFinancialData!$B$2:$B$6380,$A88,AnnualFinancialData!$K$2:$K$6380,"49000")+SUMIFS(AnnualFinancialData!$L$2:$L$6380,AnnualFinancialData!$B$2:$B$6380,$A88,AnnualFinancialData!$K$2:$K$6380,"45200")+SUMIFS(AnnualFinancialData!$L$2:$L$6380,AnnualFinancialData!$B$2:$B$6380,$A88,AnnualFinancialData!$K$2:$K$6380,"45400")+SUMIFS(AnnualFinancialData!$L$2:$L$6380,AnnualFinancialData!$B$2:$B$6380,$A88,AnnualFinancialData!$K$2:$K$6380,"45500")+SUMIFS(AnnualFinancialData!$L$2:$L$6380,AnnualFinancialData!$B$2:$B$6380,$A88,AnnualFinancialData!$K$2:$K$6380,"44100")+SUMIFS(AnnualFinancialData!$L$2:$L$6380,AnnualFinancialData!$B$2:$B$6380,$A88,AnnualFinancialData!$K$2:$K$6380,"42200")</f>
        <v>1358776</v>
      </c>
      <c r="T88" s="132">
        <f>IF(ISERROR(IF(Q88="","",Q88/VLOOKUP(Occupancy!$B$65,Occupancy!$B$68:$B$79,1)*12/$C88)),"-",IF(Q88="","",Q88/VLOOKUP(Occupancy!$B$65,Occupancy!$B$68:$B$79,1)*12/$C88))</f>
        <v>0</v>
      </c>
      <c r="U88" s="132">
        <f>IF(ISERROR(IF(R88="","",R88/VLOOKUP(Occupancy!$B$65,Occupancy!$B$68:$B$79,1)*12/$C88)),"-",IF(R88="","",R88/VLOOKUP(Occupancy!$B$65,Occupancy!$B$68:$B$79,1)*12/$C88))</f>
        <v>11323.133333333333</v>
      </c>
      <c r="V88" s="134" t="str">
        <f>IF(ISERROR(INDEX(IncomeStatementData!$P$2:$P$415,MATCH(A88,IncomeStatementData!$B$2:$B$415,0),)),"-",INDEX(IncomeStatementData!$P$2:$P$415,MATCH(A88,IncomeStatementData!$B$2:$B$415,0),))</f>
        <v>-</v>
      </c>
      <c r="W88" s="134">
        <f>IF(ISERROR(X88/12*Occupancy!$B$65),"-",X88/12*Occupancy!$B$65)</f>
        <v>344974.5</v>
      </c>
      <c r="X88" s="134">
        <f>IF(ISERROR(INDEX(AnnualFinancialData!$R$2:$R$6380,MATCH(A88,AnnualFinancialData!$B$2:$B$6380,0),)),"-",INDEX(AnnualFinancialData!$R$2:$R$6380,MATCH(A88,AnnualFinancialData!$B$2:$B$6380,0),))</f>
        <v>689949</v>
      </c>
      <c r="Y88" s="134" t="str">
        <f>IF(ISERROR(IF(V88="","",V88/VLOOKUP(Occupancy!$B$65,Occupancy!$B$68:$B$79,1)*12/$C88)),"-",IF(V88="","",V88/VLOOKUP(Occupancy!$B$65,Occupancy!$B$68:$B$79,1)*12/$C88))</f>
        <v>-</v>
      </c>
      <c r="Z88" s="134">
        <f>IF(ISERROR(IF(W88="","",W88/VLOOKUP(Occupancy!$B$65,Occupancy!$B$68:$B$79,1)*12/$C88)),"-",IF(W88="","",W88/VLOOKUP(Occupancy!$B$65,Occupancy!$B$68:$B$79,1)*12/$C88))</f>
        <v>5749.5749999999998</v>
      </c>
      <c r="AA88" s="135" t="str">
        <f t="shared" si="14"/>
        <v>-</v>
      </c>
      <c r="AB88" s="132" t="str">
        <f t="shared" si="15"/>
        <v>-</v>
      </c>
      <c r="AC88" s="132">
        <f t="shared" si="16"/>
        <v>334413.5</v>
      </c>
      <c r="AD88" s="132">
        <f t="shared" si="17"/>
        <v>668827</v>
      </c>
      <c r="AE88" s="132" t="str">
        <f t="shared" si="18"/>
        <v>-</v>
      </c>
      <c r="AF88" s="132">
        <f t="shared" si="19"/>
        <v>5573.5583333333334</v>
      </c>
      <c r="AG88" s="136">
        <f>(SUMIFS(PriorQ4BalanceSheet!$J$2:$J$4968,PriorQ4BalanceSheet!$B$2:$B$4968,$A88,PriorQ4BalanceSheet!$I$2:$I$4968,"28150")-SUMIFS(BalanceSheetData!$J$2:$J$415,BalanceSheetData!$B$2:$B$415,$A88,BalanceSheetData!$I$2:$I$415,"28150"))+(SUMIFS(PriorQ4BalanceSheet!$J$2:$J$4968,PriorQ4BalanceSheet!$B$2:$B$4968,$A88,PriorQ4BalanceSheet!$I$2:$I$4968,"28151")-SUMIFS(BalanceSheetData!$J$2:$J$415,BalanceSheetData!$B$2:$B$415,$A88,BalanceSheetData!$I$2:$I$415,"28151"))+(SUMIFS(PriorQ4BalanceSheet!$J$2:$J$4968,PriorQ4BalanceSheet!$B$2:$B$4968,$A88,PriorQ4BalanceSheet!$I$2:$I$4968,"28152")-SUMIFS(BalanceSheetData!$J$2:$J$415,BalanceSheetData!$B$2:$B$415,$A88,BalanceSheetData!$I$2:$I$415,"28152"))+(SUMIFS(PriorQ4BalanceSheet!$J$2:$J$4968,PriorQ4BalanceSheet!$B$2:$B$4968,$A88,PriorQ4BalanceSheet!$I$2:$I$4968,"28153")-SUMIFS(BalanceSheetData!$J$2:$J$415,BalanceSheetData!$B$2:$B$415,$A88,BalanceSheetData!$I$2:$I$415,"28153"))+(SUMIFS(PriorQ4BalanceSheet!$J$2:$J$4968,PriorQ4BalanceSheet!$B$2:$B$4968,$A88,PriorQ4BalanceSheet!$I$2:$I$4968,"28155")-SUMIFS(BalanceSheetData!$J$2:$J$415,BalanceSheetData!$B$2:$B$415,$A88,BalanceSheetData!$I$2:$I$415,"28155"))+(SUMIFS(PriorQ4BalanceSheet!$J$2:$J$4968,PriorQ4BalanceSheet!$B$2:$B$4968,$A88,PriorQ4BalanceSheet!$I$2:$I$4968,"28156")-SUMIFS(BalanceSheetData!$J$2:$J$415,BalanceSheetData!$B$2:$B$415,$A88,BalanceSheetData!$I$2:$I$415,"28156"))+(SUMIFS(PriorQ4BalanceSheet!$J$2:$J$4968,PriorQ4BalanceSheet!$B$2:$B$4968,$A88,PriorQ4BalanceSheet!$I$2:$I$4968,"28157")-SUMIFS(BalanceSheetData!$J$2:$J$415,BalanceSheetData!$B$2:$B$415,$A88,BalanceSheetData!$I$2:$I$415,"28157"))+(SUMIFS(PriorQ4BalanceSheet!$J$2:$J$4968,PriorQ4BalanceSheet!$B$2:$B$4968,$A88,PriorQ4BalanceSheet!$I$2:$I$4968,"28158")-SUMIFS(BalanceSheetData!$J$2:$J$415,BalanceSheetData!$B$2:$B$415,$A88,BalanceSheetData!$I$2:$I$415,"28158"))+(SUMIFS(PriorQ4BalanceSheet!$J$2:$J$4968,PriorQ4BalanceSheet!$B$2:$B$4968,$A88,PriorQ4BalanceSheet!$I$2:$I$4968,"28200")-SUMIFS(BalanceSheetData!$J$2:$J$415,BalanceSheetData!$B$2:$B$415,$A88,BalanceSheetData!$I$2:$I$415,"28200"))+(SUMIFS(PriorQ4BalanceSheet!$J$2:$J$4968,PriorQ4BalanceSheet!$B$2:$B$4968,$A88,PriorQ4BalanceSheet!$I$2:$I$4968,"28201")-SUMIFS(BalanceSheetData!$J$2:$J$415,BalanceSheetData!$B$2:$B$415,$A88,BalanceSheetData!$I$2:$I$415,"28201"))+SUMIFS(IncomeStatementData!$J$2:$J$415,IncomeStatementData!$B$2:$B$415,$A88,IncomeStatementData!$I$2:$I$415,"62020")+SUMIFS(IncomeStatementData!$J$2:$J$415,IncomeStatementData!$B$2:$B$415,$A88,IncomeStatementData!$I$2:$I$415,"62021")+SUMIFS(IncomeStatementData!$J$2:$J$415,IncomeStatementData!$B$2:$B$415,$A88,IncomeStatementData!$I$2:$I$415,"62022")+SUMIFS(IncomeStatementData!$J$2:$J$415,IncomeStatementData!$B$2:$B$415,$A88,IncomeStatementData!$I$2:$I$415,"62400")</f>
        <v>5608172</v>
      </c>
      <c r="AH88" s="134" t="str">
        <f>IF((ISERROR(INDEX(ECRDCRMustPayDebtData!$E$2:$E88,MATCH(A88,ECRDCRMustPayDebtData!$B$2:$B88,0),)))/12*Occupancy!$B$65,"-",INDEX(ECRDCRMustPayDebtData!$E$2:$E88,MATCH(A88,ECRDCRMustPayDebtData!$B$2:$B88,0),)/12*Occupancy!$B$65)</f>
        <v>-</v>
      </c>
      <c r="AI88" s="136">
        <f>IF(ISERROR(INDEX(AnnualMustPayDebtData!$D$2:$D$75,MATCH(A88,AnnualMustPayDebtData!$E$2:$E$75,0),)),"-",INDEX(AnnualMustPayDebtData!$D$2:$D$75,MATCH(A88,AnnualMustPayDebtData!$E$2:$E$75,0),))</f>
        <v>244381</v>
      </c>
      <c r="AJ88" s="134">
        <f>IF(ISERROR(IF(AG88="","",AG88/VLOOKUP(Occupancy!$B$65,Occupancy!$B$68:$B$79,1)*12/$C88)),"-",IF(AG88="","",AG88/VLOOKUP(Occupancy!$B$65,Occupancy!$B$68:$B$79,1)*12/$C88))</f>
        <v>93469.53333333334</v>
      </c>
      <c r="AK88" s="134" t="str">
        <f>IF(ISERROR(IF(AH88="","",AH88/VLOOKUP(Occupancy!$B$65,Occupancy!$B$68:$B$79,1)*12/$C88)),"-",IF(AH88="","",AH88/VLOOKUP(Occupancy!$B$65,Occupancy!$B$68:$B$79,1)*12/$C88))</f>
        <v>-</v>
      </c>
      <c r="AL88" s="133">
        <f>SUMIFS(PriorQ4BalanceSheet!$J$2:$J$4968,PriorQ4BalanceSheet!$B$2:$B$4968,$A88,PriorQ4BalanceSheet!$I$2:$I$4968,"10710")-SUMIFS(BalanceSheetData!$J$2:$J$415,BalanceSheetData!$B$2:$B$415,$A88,BalanceSheetData!$I$2:$I$415,"10710")</f>
        <v>344229</v>
      </c>
      <c r="AM88" s="132">
        <f>IF(ISERROR(AN88/12*Occupancy!$B$65),"-",AN88/12*Occupancy!$B$65)</f>
        <v>24000</v>
      </c>
      <c r="AN88" s="133">
        <f>IF(ISERROR(INDEX(ReserveData!$B$2:$B$2239,MATCH($A88,ReserveData!$A$2:$A$2250,0),0)),"-",INDEX(ReserveData!$B$2:$B2327,MATCH($A88,ReserveData!$A$2:$A$2250,0),0))</f>
        <v>48000</v>
      </c>
      <c r="AO88" s="132" t="str">
        <f t="shared" si="20"/>
        <v>-</v>
      </c>
      <c r="AP88" s="132">
        <f t="shared" si="21"/>
        <v>2868.5749999999998</v>
      </c>
      <c r="AQ88" s="136">
        <f>SUMIFS(IncomeStatementData!$J$2:$J$415,IncomeStatementData!$B$2:$B$415,$A88,IncomeStatementData!$I$2:$I$415,"59001")</f>
        <v>0</v>
      </c>
      <c r="AR88" s="134">
        <f>IF(ISERROR(AS88/12*Occupancy!$B$65),"-",AS88/12*Occupancy!$B$65)</f>
        <v>57640</v>
      </c>
      <c r="AS88" s="136">
        <f>SUMIFS(AnnualFinancialData!$L$2:$L$6380,AnnualFinancialData!$B$2:$B$6380,$A88,AnnualFinancialData!$K$2:$K$6380,"59001")</f>
        <v>115280</v>
      </c>
      <c r="AT88" s="134">
        <f>IF(ISERROR(IF(AQ88="","",AQ88/VLOOKUP(Occupancy!$B$65,Occupancy!$B$68:$B$79,1)*12/$C88)),"-",IF(AQ88="","",AQ88/VLOOKUP(Occupancy!$B$65,Occupancy!$B$68:$B$79,1)*12/$C88))</f>
        <v>0</v>
      </c>
      <c r="AU88" s="134">
        <f>IF(ISERROR(IF(AR88="","",AR88/VLOOKUP(Occupancy!$B$65,Occupancy!$B$68:$B$79,1)*12/$C88)),"-",IF(AR88="","",AR88/VLOOKUP(Occupancy!$B$65,Occupancy!$B$68:$B$79,1)*12/$C88))</f>
        <v>960.66666666666663</v>
      </c>
      <c r="AV88" s="133">
        <f>SUMIFS(IncomeStatementData!$J$2:$J$415,IncomeStatementData!$B$2:$B$415,$A88,IncomeStatementData!$I$2:$I$415,"66310")+SUMIFS(IncomeStatementData!$J$2:$J$415,IncomeStatementData!$B$2:$B$415,$A88,IncomeStatementData!$I$2:$I$415,"66202")</f>
        <v>0</v>
      </c>
      <c r="AW88" s="132">
        <f>IF(ISERROR(AX88/12*Occupancy!$B$65),"-",AX88/12*Occupancy!$B$65)</f>
        <v>1617</v>
      </c>
      <c r="AX88" s="133">
        <f>SUMIFS(AnnualFinancialData!$L$2:$L$6380,AnnualFinancialData!$B$2:$B$6380,$A88,AnnualFinancialData!$K$2:$K$6380,"66310")+SUMIFS(AnnualFinancialData!$L$2:$L$6380,AnnualFinancialData!$B$2:$B$6380,$A88,AnnualFinancialData!$K$2:$K$6380,"66202")</f>
        <v>3234</v>
      </c>
      <c r="AY88" s="132">
        <f>IF(ISERROR(IF(AV88="","",AV88/VLOOKUP(Occupancy!$B$65,Occupancy!$B$68:$B$79,1)*12/$C88)),"-",IF(AV88="","",AV88/VLOOKUP(Occupancy!$B$65,Occupancy!$B$68:$B$79,1)*12/$C88))</f>
        <v>0</v>
      </c>
      <c r="AZ88" s="132">
        <f>IF(ISERROR(IF(AW88="","",AW88/VLOOKUP(Occupancy!$B$65,Occupancy!$B$68:$B$79,1)*12/$C88)),"-",IF(AW88="","",AW88/VLOOKUP(Occupancy!$B$65,Occupancy!$B$68:$B$79,1)*12/$C88))</f>
        <v>26.95</v>
      </c>
      <c r="BA88" s="137" t="str">
        <f t="shared" si="22"/>
        <v>-</v>
      </c>
      <c r="BB88" s="137" t="str">
        <f t="shared" si="23"/>
        <v>-</v>
      </c>
      <c r="BC88" s="137">
        <f t="shared" si="24"/>
        <v>257932</v>
      </c>
      <c r="BD88" s="137" t="str">
        <f t="shared" si="25"/>
        <v>-</v>
      </c>
      <c r="BE88" s="138" t="str">
        <f>IF(ISERROR(IF(BB88="","",BB88/VLOOKUP(Occupancy!$B$65,Occupancy!$B$68:$B$79,1)*12/$C88)),"-",IF(BB88="","",BB88/VLOOKUP(Occupancy!$B$65,Occupancy!$B$68:$B$79,1)*12/$C88))</f>
        <v>-</v>
      </c>
    </row>
    <row r="89" spans="1:57" s="95" customFormat="1" ht="12.75" x14ac:dyDescent="0.2">
      <c r="A89" s="219" t="s">
        <v>454</v>
      </c>
      <c r="B89" s="142" t="str">
        <f>IF(ISERROR(INDEX(ProjectTypeData!$F$2:$F$165,MATCH(Operating!$A89,ProjectTypeData!$B$2:$B$165,0),MATCH(Operating!B$9,ProjectTypeData!$F$1))),"-",INDEX(ProjectTypeData!$F$2:$F$165,MATCH(Operating!$A89,ProjectTypeData!$B$2:$B$165,0),MATCH(Operating!B$9,ProjectTypeData!$F$1)))</f>
        <v>Shelter</v>
      </c>
      <c r="C89" s="126">
        <f>IF(ISERROR(INDEX(ProjectTypeData!$E$2:$E$165,MATCH(Operating!$A89,ProjectTypeData!$B$2:$B$165,0),MATCH(Operating!C$9,ProjectTypeData!$E$1))),"-",INDEX(ProjectTypeData!$E$2:$E$165,MATCH(Operating!$A89,ProjectTypeData!$B$2:$B$165,0),MATCH(Operating!C$9,ProjectTypeData!$E$1)))</f>
        <v>22</v>
      </c>
      <c r="D89" s="127" t="str">
        <f>IF(ISERROR(INDEX(ProjectTypeData!$D$2:$D$165,MATCH(Operating!$A89,ProjectTypeData!$B$2:$B$165,0),MATCH(Operating!D$9,ProjectTypeData!$D$1))),"-",INDEX(ProjectTypeData!$D$2:$D$165,MATCH(Operating!$A89,ProjectTypeData!$B$2:$B$165,0),MATCH(Operating!D$9,ProjectTypeData!$D$1)))</f>
        <v>Operations/Asset Management</v>
      </c>
      <c r="E89" s="115"/>
      <c r="F89" s="128">
        <f>SUMIFS(BalanceSheetData!$J$2:$J$415,BalanceSheetData!$B$2:$B$415,$A89,BalanceSheetData!$I$2:$I$415,"10000")</f>
        <v>0</v>
      </c>
      <c r="G89" s="128">
        <f>SUMIFS(BalanceSheetData!$J$2:$J$415,BalanceSheetData!$B$2:$B$415,$A89,BalanceSheetData!$I$2:$I$415,"10710")</f>
        <v>0</v>
      </c>
      <c r="H89" s="128">
        <f>SUMIFS(BalanceSheetData!$J$2:$J$415,BalanceSheetData!$B$2:$B$415,$A89,BalanceSheetData!$I$2:$I$415,"10700")</f>
        <v>0</v>
      </c>
      <c r="I89" s="129">
        <f>SUMIFS(BalanceSheetData!$J$2:$J$415,BalanceSheetData!$B$2:$B$415,$A89,BalanceSheetData!$I$2:$I$415,"10715")+SUMIFS(BalanceSheetData!$J$2:$J$415,BalanceSheetData!$B$2:$B$415,$A89,BalanceSheetData!$I$2:$I$415,"10720")+SUMIFS(BalanceSheetData!$J$2:$J$415,BalanceSheetData!$B$2:$B$415,$A89,BalanceSheetData!$I$2:$I$415,"19300")</f>
        <v>0</v>
      </c>
      <c r="J89" s="130">
        <f t="shared" si="13"/>
        <v>0</v>
      </c>
      <c r="K89" s="216">
        <f>IF(ISERROR(INDEX(Occupancy!$B$57:$FL$57,1,MATCH(A89,Occupancy!$B$4:$FL$4,0))),"-",INDEX(Occupancy!$B$57:$FL$57,1,MATCH(A89,Occupancy!$B$4:$FL$4,0)))</f>
        <v>0.80600000000000016</v>
      </c>
      <c r="L89" s="216">
        <f>IF(ISERROR(INDEX(Occupancy!$B$17:$FL$17,1,MATCH(A89,Occupancy!$B$4:$FL$4,0))),"-",INDEX(Occupancy!$B$17:$FL$17,1,MATCH(A89,Occupancy!$B$4:$FL$4,0)))</f>
        <v>0.60960000000000003</v>
      </c>
      <c r="M89" s="113"/>
      <c r="N89" s="113"/>
      <c r="O89" s="113"/>
      <c r="P89" s="119"/>
      <c r="Q89" s="131">
        <f>SUMIFS(IncomeStatementData!$J$2:$J$415,IncomeStatementData!$B$2:$B$415,$A89,IncomeStatementData!$I$2:$I$415,"45001")+SUMIFS(IncomeStatementData!$J$2:$J$415,IncomeStatementData!$B$2:$B$415,$A89,IncomeStatementData!$I$2:$I$415,"45100")+SUMIFS(IncomeStatementData!$J$2:$J$415,IncomeStatementData!$B$2:$B$415,$A89,IncomeStatementData!$I$2:$I$415,"49000")+SUMIFS(IncomeStatementData!$J$2:$J$415,IncomeStatementData!$B$2:$B$415,$A89,IncomeStatementData!$I$2:$I$415,"45200")+SUMIFS(IncomeStatementData!$J$2:$J$415,IncomeStatementData!$B$2:$B$415,$A89,IncomeStatementData!$I$2:$I$415,"45400")+SUMIFS(IncomeStatementData!$J$2:$J$415,IncomeStatementData!$B$2:$B$415,$A89,IncomeStatementData!$I$2:$I$415,"45500")+SUMIFS(IncomeStatementData!$J$2:$J$415,IncomeStatementData!$B$2:$B$415,$A89,IncomeStatementData!$I$2:$I$415,"44100")+SUMIFS(IncomeStatementData!$J$2:$J$415,IncomeStatementData!$B$2:$B$415,$A89,IncomeStatementData!$I$2:$I$415,"42200")</f>
        <v>0</v>
      </c>
      <c r="R89" s="132">
        <f>IF(ISERROR(S89/12*Occupancy!$B$65),"-",S89/12*Occupancy!$B$65)</f>
        <v>134159</v>
      </c>
      <c r="S89" s="133">
        <f>SUMIFS(AnnualFinancialData!$L$2:$L$6380,AnnualFinancialData!$B$2:$B$6380,$A89,AnnualFinancialData!$K$2:$K$6380,"45001")+SUMIFS(AnnualFinancialData!$L$2:$L$6380,AnnualFinancialData!$B$2:$B$6380,$A89,AnnualFinancialData!$K$2:$K$6380,"45100")+SUMIFS(AnnualFinancialData!$L$2:$L$6380,AnnualFinancialData!$B$2:$B$6380,$A89,AnnualFinancialData!$K$2:$K$6380,"49000")+SUMIFS(AnnualFinancialData!$L$2:$L$6380,AnnualFinancialData!$B$2:$B$6380,$A89,AnnualFinancialData!$K$2:$K$6380,"45200")+SUMIFS(AnnualFinancialData!$L$2:$L$6380,AnnualFinancialData!$B$2:$B$6380,$A89,AnnualFinancialData!$K$2:$K$6380,"45400")+SUMIFS(AnnualFinancialData!$L$2:$L$6380,AnnualFinancialData!$B$2:$B$6380,$A89,AnnualFinancialData!$K$2:$K$6380,"45500")+SUMIFS(AnnualFinancialData!$L$2:$L$6380,AnnualFinancialData!$B$2:$B$6380,$A89,AnnualFinancialData!$K$2:$K$6380,"44100")+SUMIFS(AnnualFinancialData!$L$2:$L$6380,AnnualFinancialData!$B$2:$B$6380,$A89,AnnualFinancialData!$K$2:$K$6380,"42200")</f>
        <v>268318</v>
      </c>
      <c r="T89" s="132">
        <f>IF(ISERROR(IF(Q89="","",Q89/VLOOKUP(Occupancy!$B$65,Occupancy!$B$68:$B$79,1)*12/$C89)),"-",IF(Q89="","",Q89/VLOOKUP(Occupancy!$B$65,Occupancy!$B$68:$B$79,1)*12/$C89))</f>
        <v>0</v>
      </c>
      <c r="U89" s="132">
        <f>IF(ISERROR(IF(R89="","",R89/VLOOKUP(Occupancy!$B$65,Occupancy!$B$68:$B$79,1)*12/$C89)),"-",IF(R89="","",R89/VLOOKUP(Occupancy!$B$65,Occupancy!$B$68:$B$79,1)*12/$C89))</f>
        <v>12196.272727272728</v>
      </c>
      <c r="V89" s="134" t="str">
        <f>IF(ISERROR(INDEX(IncomeStatementData!$P$2:$P$415,MATCH(A89,IncomeStatementData!$B$2:$B$415,0),)),"-",INDEX(IncomeStatementData!$P$2:$P$415,MATCH(A89,IncomeStatementData!$B$2:$B$415,0),))</f>
        <v>-</v>
      </c>
      <c r="W89" s="134">
        <f>IF(ISERROR(X89/12*Occupancy!$B$65),"-",X89/12*Occupancy!$B$65)</f>
        <v>77406</v>
      </c>
      <c r="X89" s="134">
        <f>IF(ISERROR(INDEX(AnnualFinancialData!$R$2:$R$6380,MATCH(A89,AnnualFinancialData!$B$2:$B$6380,0),)),"-",INDEX(AnnualFinancialData!$R$2:$R$6380,MATCH(A89,AnnualFinancialData!$B$2:$B$6380,0),))</f>
        <v>154812</v>
      </c>
      <c r="Y89" s="134" t="str">
        <f>IF(ISERROR(IF(V89="","",V89/VLOOKUP(Occupancy!$B$65,Occupancy!$B$68:$B$79,1)*12/$C89)),"-",IF(V89="","",V89/VLOOKUP(Occupancy!$B$65,Occupancy!$B$68:$B$79,1)*12/$C89))</f>
        <v>-</v>
      </c>
      <c r="Z89" s="134">
        <f>IF(ISERROR(IF(W89="","",W89/VLOOKUP(Occupancy!$B$65,Occupancy!$B$68:$B$79,1)*12/$C89)),"-",IF(W89="","",W89/VLOOKUP(Occupancy!$B$65,Occupancy!$B$68:$B$79,1)*12/$C89))</f>
        <v>7036.909090909091</v>
      </c>
      <c r="AA89" s="135" t="str">
        <f t="shared" si="14"/>
        <v>-</v>
      </c>
      <c r="AB89" s="132" t="str">
        <f t="shared" si="15"/>
        <v>-</v>
      </c>
      <c r="AC89" s="132">
        <f t="shared" si="16"/>
        <v>56753</v>
      </c>
      <c r="AD89" s="132">
        <f t="shared" si="17"/>
        <v>113506</v>
      </c>
      <c r="AE89" s="132" t="str">
        <f t="shared" si="18"/>
        <v>-</v>
      </c>
      <c r="AF89" s="132">
        <f t="shared" si="19"/>
        <v>5159.3636363636369</v>
      </c>
      <c r="AG89" s="136">
        <f>(SUMIFS(PriorQ4BalanceSheet!$J$2:$J$4968,PriorQ4BalanceSheet!$B$2:$B$4968,$A89,PriorQ4BalanceSheet!$I$2:$I$4968,"28150")-SUMIFS(BalanceSheetData!$J$2:$J$415,BalanceSheetData!$B$2:$B$415,$A89,BalanceSheetData!$I$2:$I$415,"28150"))+(SUMIFS(PriorQ4BalanceSheet!$J$2:$J$4968,PriorQ4BalanceSheet!$B$2:$B$4968,$A89,PriorQ4BalanceSheet!$I$2:$I$4968,"28151")-SUMIFS(BalanceSheetData!$J$2:$J$415,BalanceSheetData!$B$2:$B$415,$A89,BalanceSheetData!$I$2:$I$415,"28151"))+(SUMIFS(PriorQ4BalanceSheet!$J$2:$J$4968,PriorQ4BalanceSheet!$B$2:$B$4968,$A89,PriorQ4BalanceSheet!$I$2:$I$4968,"28152")-SUMIFS(BalanceSheetData!$J$2:$J$415,BalanceSheetData!$B$2:$B$415,$A89,BalanceSheetData!$I$2:$I$415,"28152"))+(SUMIFS(PriorQ4BalanceSheet!$J$2:$J$4968,PriorQ4BalanceSheet!$B$2:$B$4968,$A89,PriorQ4BalanceSheet!$I$2:$I$4968,"28153")-SUMIFS(BalanceSheetData!$J$2:$J$415,BalanceSheetData!$B$2:$B$415,$A89,BalanceSheetData!$I$2:$I$415,"28153"))+(SUMIFS(PriorQ4BalanceSheet!$J$2:$J$4968,PriorQ4BalanceSheet!$B$2:$B$4968,$A89,PriorQ4BalanceSheet!$I$2:$I$4968,"28155")-SUMIFS(BalanceSheetData!$J$2:$J$415,BalanceSheetData!$B$2:$B$415,$A89,BalanceSheetData!$I$2:$I$415,"28155"))+(SUMIFS(PriorQ4BalanceSheet!$J$2:$J$4968,PriorQ4BalanceSheet!$B$2:$B$4968,$A89,PriorQ4BalanceSheet!$I$2:$I$4968,"28156")-SUMIFS(BalanceSheetData!$J$2:$J$415,BalanceSheetData!$B$2:$B$415,$A89,BalanceSheetData!$I$2:$I$415,"28156"))+(SUMIFS(PriorQ4BalanceSheet!$J$2:$J$4968,PriorQ4BalanceSheet!$B$2:$B$4968,$A89,PriorQ4BalanceSheet!$I$2:$I$4968,"28157")-SUMIFS(BalanceSheetData!$J$2:$J$415,BalanceSheetData!$B$2:$B$415,$A89,BalanceSheetData!$I$2:$I$415,"28157"))+(SUMIFS(PriorQ4BalanceSheet!$J$2:$J$4968,PriorQ4BalanceSheet!$B$2:$B$4968,$A89,PriorQ4BalanceSheet!$I$2:$I$4968,"28158")-SUMIFS(BalanceSheetData!$J$2:$J$415,BalanceSheetData!$B$2:$B$415,$A89,BalanceSheetData!$I$2:$I$415,"28158"))+(SUMIFS(PriorQ4BalanceSheet!$J$2:$J$4968,PriorQ4BalanceSheet!$B$2:$B$4968,$A89,PriorQ4BalanceSheet!$I$2:$I$4968,"28200")-SUMIFS(BalanceSheetData!$J$2:$J$415,BalanceSheetData!$B$2:$B$415,$A89,BalanceSheetData!$I$2:$I$415,"28200"))+(SUMIFS(PriorQ4BalanceSheet!$J$2:$J$4968,PriorQ4BalanceSheet!$B$2:$B$4968,$A89,PriorQ4BalanceSheet!$I$2:$I$4968,"28201")-SUMIFS(BalanceSheetData!$J$2:$J$415,BalanceSheetData!$B$2:$B$415,$A89,BalanceSheetData!$I$2:$I$415,"28201"))+SUMIFS(IncomeStatementData!$J$2:$J$415,IncomeStatementData!$B$2:$B$415,$A89,IncomeStatementData!$I$2:$I$415,"62020")+SUMIFS(IncomeStatementData!$J$2:$J$415,IncomeStatementData!$B$2:$B$415,$A89,IncomeStatementData!$I$2:$I$415,"62021")+SUMIFS(IncomeStatementData!$J$2:$J$415,IncomeStatementData!$B$2:$B$415,$A89,IncomeStatementData!$I$2:$I$415,"62022")+SUMIFS(IncomeStatementData!$J$2:$J$415,IncomeStatementData!$B$2:$B$415,$A89,IncomeStatementData!$I$2:$I$415,"62400")</f>
        <v>0</v>
      </c>
      <c r="AH89" s="134" t="str">
        <f>IF((ISERROR(INDEX(ECRDCRMustPayDebtData!$E$2:$E89,MATCH(A89,ECRDCRMustPayDebtData!$B$2:$B89,0),)))/12*Occupancy!$B$65,"-",INDEX(ECRDCRMustPayDebtData!$E$2:$E89,MATCH(A89,ECRDCRMustPayDebtData!$B$2:$B89,0),)/12*Occupancy!$B$65)</f>
        <v>-</v>
      </c>
      <c r="AI89" s="136" t="str">
        <f>IF(ISERROR(INDEX(AnnualMustPayDebtData!$D$2:$D$75,MATCH(A89,AnnualMustPayDebtData!$E$2:$E$75,0),)),"-",INDEX(AnnualMustPayDebtData!$D$2:$D$75,MATCH(A89,AnnualMustPayDebtData!$E$2:$E$75,0),))</f>
        <v>-</v>
      </c>
      <c r="AJ89" s="134">
        <f>IF(ISERROR(IF(AG89="","",AG89/VLOOKUP(Occupancy!$B$65,Occupancy!$B$68:$B$79,1)*12/$C89)),"-",IF(AG89="","",AG89/VLOOKUP(Occupancy!$B$65,Occupancy!$B$68:$B$79,1)*12/$C89))</f>
        <v>0</v>
      </c>
      <c r="AK89" s="134" t="str">
        <f>IF(ISERROR(IF(AH89="","",AH89/VLOOKUP(Occupancy!$B$65,Occupancy!$B$68:$B$79,1)*12/$C89)),"-",IF(AH89="","",AH89/VLOOKUP(Occupancy!$B$65,Occupancy!$B$68:$B$79,1)*12/$C89))</f>
        <v>-</v>
      </c>
      <c r="AL89" s="133">
        <f>SUMIFS(PriorQ4BalanceSheet!$J$2:$J$4968,PriorQ4BalanceSheet!$B$2:$B$4968,$A89,PriorQ4BalanceSheet!$I$2:$I$4968,"10710")-SUMIFS(BalanceSheetData!$J$2:$J$415,BalanceSheetData!$B$2:$B$415,$A89,BalanceSheetData!$I$2:$I$415,"10710")</f>
        <v>0</v>
      </c>
      <c r="AM89" s="132" t="str">
        <f>IF(ISERROR(AN89/12*Occupancy!$B$65),"-",AN89/12*Occupancy!$B$65)</f>
        <v>-</v>
      </c>
      <c r="AN89" s="133" t="str">
        <f>IF(ISERROR(INDEX(ReserveData!$B$2:$B$2239,MATCH($A89,ReserveData!$A$2:$A$2250,0),0)),"-",INDEX(ReserveData!$B$2:$B2328,MATCH($A89,ReserveData!$A$2:$A$2250,0),0))</f>
        <v>-</v>
      </c>
      <c r="AO89" s="132" t="str">
        <f t="shared" si="20"/>
        <v>-</v>
      </c>
      <c r="AP89" s="132">
        <f t="shared" si="21"/>
        <v>0</v>
      </c>
      <c r="AQ89" s="136">
        <f>SUMIFS(IncomeStatementData!$J$2:$J$415,IncomeStatementData!$B$2:$B$415,$A89,IncomeStatementData!$I$2:$I$415,"59001")</f>
        <v>0</v>
      </c>
      <c r="AR89" s="134">
        <f>IF(ISERROR(AS89/12*Occupancy!$B$65),"-",AS89/12*Occupancy!$B$65)</f>
        <v>4778</v>
      </c>
      <c r="AS89" s="136">
        <f>SUMIFS(AnnualFinancialData!$L$2:$L$6380,AnnualFinancialData!$B$2:$B$6380,$A89,AnnualFinancialData!$K$2:$K$6380,"59001")</f>
        <v>9556</v>
      </c>
      <c r="AT89" s="134">
        <f>IF(ISERROR(IF(AQ89="","",AQ89/VLOOKUP(Occupancy!$B$65,Occupancy!$B$68:$B$79,1)*12/$C89)),"-",IF(AQ89="","",AQ89/VLOOKUP(Occupancy!$B$65,Occupancy!$B$68:$B$79,1)*12/$C89))</f>
        <v>0</v>
      </c>
      <c r="AU89" s="134">
        <f>IF(ISERROR(IF(AR89="","",AR89/VLOOKUP(Occupancy!$B$65,Occupancy!$B$68:$B$79,1)*12/$C89)),"-",IF(AR89="","",AR89/VLOOKUP(Occupancy!$B$65,Occupancy!$B$68:$B$79,1)*12/$C89))</f>
        <v>434.36363636363637</v>
      </c>
      <c r="AV89" s="133">
        <f>SUMIFS(IncomeStatementData!$J$2:$J$415,IncomeStatementData!$B$2:$B$415,$A89,IncomeStatementData!$I$2:$I$415,"66310")+SUMIFS(IncomeStatementData!$J$2:$J$415,IncomeStatementData!$B$2:$B$415,$A89,IncomeStatementData!$I$2:$I$415,"66202")</f>
        <v>0</v>
      </c>
      <c r="AW89" s="132">
        <f>IF(ISERROR(AX89/12*Occupancy!$B$65),"-",AX89/12*Occupancy!$B$65)</f>
        <v>0</v>
      </c>
      <c r="AX89" s="133">
        <f>SUMIFS(AnnualFinancialData!$L$2:$L$6380,AnnualFinancialData!$B$2:$B$6380,$A89,AnnualFinancialData!$K$2:$K$6380,"66310")+SUMIFS(AnnualFinancialData!$L$2:$L$6380,AnnualFinancialData!$B$2:$B$6380,$A89,AnnualFinancialData!$K$2:$K$6380,"66202")</f>
        <v>0</v>
      </c>
      <c r="AY89" s="132">
        <f>IF(ISERROR(IF(AV89="","",AV89/VLOOKUP(Occupancy!$B$65,Occupancy!$B$68:$B$79,1)*12/$C89)),"-",IF(AV89="","",AV89/VLOOKUP(Occupancy!$B$65,Occupancy!$B$68:$B$79,1)*12/$C89))</f>
        <v>0</v>
      </c>
      <c r="AZ89" s="132">
        <f>IF(ISERROR(IF(AW89="","",AW89/VLOOKUP(Occupancy!$B$65,Occupancy!$B$68:$B$79,1)*12/$C89)),"-",IF(AW89="","",AW89/VLOOKUP(Occupancy!$B$65,Occupancy!$B$68:$B$79,1)*12/$C89))</f>
        <v>0</v>
      </c>
      <c r="BA89" s="137" t="str">
        <f t="shared" si="22"/>
        <v>-</v>
      </c>
      <c r="BB89" s="137" t="str">
        <f t="shared" si="23"/>
        <v>-</v>
      </c>
      <c r="BC89" s="137" t="str">
        <f t="shared" si="24"/>
        <v>-</v>
      </c>
      <c r="BD89" s="137" t="str">
        <f t="shared" si="25"/>
        <v>-</v>
      </c>
      <c r="BE89" s="138" t="str">
        <f>IF(ISERROR(IF(BB89="","",BB89/VLOOKUP(Occupancy!$B$65,Occupancy!$B$68:$B$79,1)*12/$C89)),"-",IF(BB89="","",BB89/VLOOKUP(Occupancy!$B$65,Occupancy!$B$68:$B$79,1)*12/$C89))</f>
        <v>-</v>
      </c>
    </row>
    <row r="90" spans="1:57" s="95" customFormat="1" ht="12.75" x14ac:dyDescent="0.2">
      <c r="A90" s="219" t="s">
        <v>551</v>
      </c>
      <c r="B90" s="142" t="str">
        <f>IF(ISERROR(INDEX(ProjectTypeData!$F$2:$F$165,MATCH(Operating!$A90,ProjectTypeData!$B$2:$B$165,0),MATCH(Operating!B$9,ProjectTypeData!$F$1))),"-",INDEX(ProjectTypeData!$F$2:$F$165,MATCH(Operating!$A90,ProjectTypeData!$B$2:$B$165,0),MATCH(Operating!B$9,ProjectTypeData!$F$1)))</f>
        <v>CHHI</v>
      </c>
      <c r="C90" s="126">
        <f>IF(ISERROR(INDEX(ProjectTypeData!$E$2:$E$165,MATCH(Operating!$A90,ProjectTypeData!$B$2:$B$165,0),MATCH(Operating!C$9,ProjectTypeData!$E$1))),"-",INDEX(ProjectTypeData!$E$2:$E$165,MATCH(Operating!$A90,ProjectTypeData!$B$2:$B$165,0),MATCH(Operating!C$9,ProjectTypeData!$E$1)))</f>
        <v>58</v>
      </c>
      <c r="D90" s="127" t="str">
        <f>IF(ISERROR(INDEX(ProjectTypeData!$D$2:$D$165,MATCH(Operating!$A90,ProjectTypeData!$B$2:$B$165,0),MATCH(Operating!D$9,ProjectTypeData!$D$1))),"-",INDEX(ProjectTypeData!$D$2:$D$165,MATCH(Operating!$A90,ProjectTypeData!$B$2:$B$165,0),MATCH(Operating!D$9,ProjectTypeData!$D$1)))</f>
        <v>Pending Business Committee Approval</v>
      </c>
      <c r="E90" s="115"/>
      <c r="F90" s="128">
        <f>SUMIFS(BalanceSheetData!$J$2:$J$415,BalanceSheetData!$B$2:$B$415,$A90,BalanceSheetData!$I$2:$I$415,"10000")</f>
        <v>0</v>
      </c>
      <c r="G90" s="128">
        <f>SUMIFS(BalanceSheetData!$J$2:$J$415,BalanceSheetData!$B$2:$B$415,$A90,BalanceSheetData!$I$2:$I$415,"10710")</f>
        <v>0</v>
      </c>
      <c r="H90" s="128">
        <f>SUMIFS(BalanceSheetData!$J$2:$J$415,BalanceSheetData!$B$2:$B$415,$A90,BalanceSheetData!$I$2:$I$415,"10700")</f>
        <v>0</v>
      </c>
      <c r="I90" s="129">
        <f>SUMIFS(BalanceSheetData!$J$2:$J$415,BalanceSheetData!$B$2:$B$415,$A90,BalanceSheetData!$I$2:$I$415,"10715")+SUMIFS(BalanceSheetData!$J$2:$J$415,BalanceSheetData!$B$2:$B$415,$A90,BalanceSheetData!$I$2:$I$415,"10720")+SUMIFS(BalanceSheetData!$J$2:$J$415,BalanceSheetData!$B$2:$B$415,$A90,BalanceSheetData!$I$2:$I$415,"19300")</f>
        <v>0</v>
      </c>
      <c r="J90" s="130">
        <f t="shared" si="13"/>
        <v>0</v>
      </c>
      <c r="K90" s="216">
        <f>IF(ISERROR(INDEX(Occupancy!$B$57:$FL$57,1,MATCH(A90,Occupancy!$B$4:$FL$4,0))),"-",INDEX(Occupancy!$B$57:$FL$57,1,MATCH(A90,Occupancy!$B$4:$FL$4,0)))</f>
        <v>0.65018461538461536</v>
      </c>
      <c r="L90" s="216">
        <f>IF(ISERROR(INDEX(Occupancy!$B$17:$FL$17,1,MATCH(A90,Occupancy!$B$4:$FL$4,0))),"-",INDEX(Occupancy!$B$17:$FL$17,1,MATCH(A90,Occupancy!$B$4:$FL$4,0)))</f>
        <v>0.49380000000000002</v>
      </c>
      <c r="M90" s="113"/>
      <c r="N90" s="113"/>
      <c r="O90" s="113"/>
      <c r="P90" s="119"/>
      <c r="Q90" s="131">
        <f>SUMIFS(IncomeStatementData!$J$2:$J$415,IncomeStatementData!$B$2:$B$415,$A90,IncomeStatementData!$I$2:$I$415,"45001")+SUMIFS(IncomeStatementData!$J$2:$J$415,IncomeStatementData!$B$2:$B$415,$A90,IncomeStatementData!$I$2:$I$415,"45100")+SUMIFS(IncomeStatementData!$J$2:$J$415,IncomeStatementData!$B$2:$B$415,$A90,IncomeStatementData!$I$2:$I$415,"49000")+SUMIFS(IncomeStatementData!$J$2:$J$415,IncomeStatementData!$B$2:$B$415,$A90,IncomeStatementData!$I$2:$I$415,"45200")+SUMIFS(IncomeStatementData!$J$2:$J$415,IncomeStatementData!$B$2:$B$415,$A90,IncomeStatementData!$I$2:$I$415,"45400")+SUMIFS(IncomeStatementData!$J$2:$J$415,IncomeStatementData!$B$2:$B$415,$A90,IncomeStatementData!$I$2:$I$415,"45500")+SUMIFS(IncomeStatementData!$J$2:$J$415,IncomeStatementData!$B$2:$B$415,$A90,IncomeStatementData!$I$2:$I$415,"44100")+SUMIFS(IncomeStatementData!$J$2:$J$415,IncomeStatementData!$B$2:$B$415,$A90,IncomeStatementData!$I$2:$I$415,"42200")</f>
        <v>0</v>
      </c>
      <c r="R90" s="132">
        <f>IF(ISERROR(S90/12*Occupancy!$B$65),"-",S90/12*Occupancy!$B$65)</f>
        <v>0</v>
      </c>
      <c r="S90" s="133">
        <f>SUMIFS(AnnualFinancialData!$L$2:$L$6380,AnnualFinancialData!$B$2:$B$6380,$A90,AnnualFinancialData!$K$2:$K$6380,"45001")+SUMIFS(AnnualFinancialData!$L$2:$L$6380,AnnualFinancialData!$B$2:$B$6380,$A90,AnnualFinancialData!$K$2:$K$6380,"45100")+SUMIFS(AnnualFinancialData!$L$2:$L$6380,AnnualFinancialData!$B$2:$B$6380,$A90,AnnualFinancialData!$K$2:$K$6380,"49000")+SUMIFS(AnnualFinancialData!$L$2:$L$6380,AnnualFinancialData!$B$2:$B$6380,$A90,AnnualFinancialData!$K$2:$K$6380,"45200")+SUMIFS(AnnualFinancialData!$L$2:$L$6380,AnnualFinancialData!$B$2:$B$6380,$A90,AnnualFinancialData!$K$2:$K$6380,"45400")+SUMIFS(AnnualFinancialData!$L$2:$L$6380,AnnualFinancialData!$B$2:$B$6380,$A90,AnnualFinancialData!$K$2:$K$6380,"45500")+SUMIFS(AnnualFinancialData!$L$2:$L$6380,AnnualFinancialData!$B$2:$B$6380,$A90,AnnualFinancialData!$K$2:$K$6380,"44100")+SUMIFS(AnnualFinancialData!$L$2:$L$6380,AnnualFinancialData!$B$2:$B$6380,$A90,AnnualFinancialData!$K$2:$K$6380,"42200")</f>
        <v>0</v>
      </c>
      <c r="T90" s="132">
        <f>IF(ISERROR(IF(Q90="","",Q90/VLOOKUP(Occupancy!$B$65,Occupancy!$B$68:$B$79,1)*12/$C90)),"-",IF(Q90="","",Q90/VLOOKUP(Occupancy!$B$65,Occupancy!$B$68:$B$79,1)*12/$C90))</f>
        <v>0</v>
      </c>
      <c r="U90" s="132">
        <f>IF(ISERROR(IF(R90="","",R90/VLOOKUP(Occupancy!$B$65,Occupancy!$B$68:$B$79,1)*12/$C90)),"-",IF(R90="","",R90/VLOOKUP(Occupancy!$B$65,Occupancy!$B$68:$B$79,1)*12/$C90))</f>
        <v>0</v>
      </c>
      <c r="V90" s="134" t="str">
        <f>IF(ISERROR(INDEX(IncomeStatementData!$P$2:$P$415,MATCH(A90,IncomeStatementData!$B$2:$B$415,0),)),"-",INDEX(IncomeStatementData!$P$2:$P$415,MATCH(A90,IncomeStatementData!$B$2:$B$415,0),))</f>
        <v>-</v>
      </c>
      <c r="W90" s="134" t="str">
        <f>IF(ISERROR(X90/12*Occupancy!$B$65),"-",X90/12*Occupancy!$B$65)</f>
        <v>-</v>
      </c>
      <c r="X90" s="134" t="str">
        <f>IF(ISERROR(INDEX(AnnualFinancialData!$R$2:$R$6380,MATCH(A90,AnnualFinancialData!$B$2:$B$6380,0),)),"-",INDEX(AnnualFinancialData!$R$2:$R$6380,MATCH(A90,AnnualFinancialData!$B$2:$B$6380,0),))</f>
        <v>-</v>
      </c>
      <c r="Y90" s="134" t="str">
        <f>IF(ISERROR(IF(V90="","",V90/VLOOKUP(Occupancy!$B$65,Occupancy!$B$68:$B$79,1)*12/$C90)),"-",IF(V90="","",V90/VLOOKUP(Occupancy!$B$65,Occupancy!$B$68:$B$79,1)*12/$C90))</f>
        <v>-</v>
      </c>
      <c r="Z90" s="134" t="str">
        <f>IF(ISERROR(IF(W90="","",W90/VLOOKUP(Occupancy!$B$65,Occupancy!$B$68:$B$79,1)*12/$C90)),"-",IF(W90="","",W90/VLOOKUP(Occupancy!$B$65,Occupancy!$B$68:$B$79,1)*12/$C90))</f>
        <v>-</v>
      </c>
      <c r="AA90" s="135" t="str">
        <f t="shared" si="14"/>
        <v>-</v>
      </c>
      <c r="AB90" s="132" t="str">
        <f t="shared" si="15"/>
        <v>-</v>
      </c>
      <c r="AC90" s="132" t="str">
        <f t="shared" si="16"/>
        <v>-</v>
      </c>
      <c r="AD90" s="132" t="str">
        <f t="shared" si="17"/>
        <v>-</v>
      </c>
      <c r="AE90" s="132" t="str">
        <f t="shared" si="18"/>
        <v>-</v>
      </c>
      <c r="AF90" s="132" t="str">
        <f t="shared" si="19"/>
        <v>-</v>
      </c>
      <c r="AG90" s="136">
        <f>(SUMIFS(PriorQ4BalanceSheet!$J$2:$J$4968,PriorQ4BalanceSheet!$B$2:$B$4968,$A90,PriorQ4BalanceSheet!$I$2:$I$4968,"28150")-SUMIFS(BalanceSheetData!$J$2:$J$415,BalanceSheetData!$B$2:$B$415,$A90,BalanceSheetData!$I$2:$I$415,"28150"))+(SUMIFS(PriorQ4BalanceSheet!$J$2:$J$4968,PriorQ4BalanceSheet!$B$2:$B$4968,$A90,PriorQ4BalanceSheet!$I$2:$I$4968,"28151")-SUMIFS(BalanceSheetData!$J$2:$J$415,BalanceSheetData!$B$2:$B$415,$A90,BalanceSheetData!$I$2:$I$415,"28151"))+(SUMIFS(PriorQ4BalanceSheet!$J$2:$J$4968,PriorQ4BalanceSheet!$B$2:$B$4968,$A90,PriorQ4BalanceSheet!$I$2:$I$4968,"28152")-SUMIFS(BalanceSheetData!$J$2:$J$415,BalanceSheetData!$B$2:$B$415,$A90,BalanceSheetData!$I$2:$I$415,"28152"))+(SUMIFS(PriorQ4BalanceSheet!$J$2:$J$4968,PriorQ4BalanceSheet!$B$2:$B$4968,$A90,PriorQ4BalanceSheet!$I$2:$I$4968,"28153")-SUMIFS(BalanceSheetData!$J$2:$J$415,BalanceSheetData!$B$2:$B$415,$A90,BalanceSheetData!$I$2:$I$415,"28153"))+(SUMIFS(PriorQ4BalanceSheet!$J$2:$J$4968,PriorQ4BalanceSheet!$B$2:$B$4968,$A90,PriorQ4BalanceSheet!$I$2:$I$4968,"28155")-SUMIFS(BalanceSheetData!$J$2:$J$415,BalanceSheetData!$B$2:$B$415,$A90,BalanceSheetData!$I$2:$I$415,"28155"))+(SUMIFS(PriorQ4BalanceSheet!$J$2:$J$4968,PriorQ4BalanceSheet!$B$2:$B$4968,$A90,PriorQ4BalanceSheet!$I$2:$I$4968,"28156")-SUMIFS(BalanceSheetData!$J$2:$J$415,BalanceSheetData!$B$2:$B$415,$A90,BalanceSheetData!$I$2:$I$415,"28156"))+(SUMIFS(PriorQ4BalanceSheet!$J$2:$J$4968,PriorQ4BalanceSheet!$B$2:$B$4968,$A90,PriorQ4BalanceSheet!$I$2:$I$4968,"28157")-SUMIFS(BalanceSheetData!$J$2:$J$415,BalanceSheetData!$B$2:$B$415,$A90,BalanceSheetData!$I$2:$I$415,"28157"))+(SUMIFS(PriorQ4BalanceSheet!$J$2:$J$4968,PriorQ4BalanceSheet!$B$2:$B$4968,$A90,PriorQ4BalanceSheet!$I$2:$I$4968,"28158")-SUMIFS(BalanceSheetData!$J$2:$J$415,BalanceSheetData!$B$2:$B$415,$A90,BalanceSheetData!$I$2:$I$415,"28158"))+(SUMIFS(PriorQ4BalanceSheet!$J$2:$J$4968,PriorQ4BalanceSheet!$B$2:$B$4968,$A90,PriorQ4BalanceSheet!$I$2:$I$4968,"28200")-SUMIFS(BalanceSheetData!$J$2:$J$415,BalanceSheetData!$B$2:$B$415,$A90,BalanceSheetData!$I$2:$I$415,"28200"))+(SUMIFS(PriorQ4BalanceSheet!$J$2:$J$4968,PriorQ4BalanceSheet!$B$2:$B$4968,$A90,PriorQ4BalanceSheet!$I$2:$I$4968,"28201")-SUMIFS(BalanceSheetData!$J$2:$J$415,BalanceSheetData!$B$2:$B$415,$A90,BalanceSheetData!$I$2:$I$415,"28201"))+SUMIFS(IncomeStatementData!$J$2:$J$415,IncomeStatementData!$B$2:$B$415,$A90,IncomeStatementData!$I$2:$I$415,"62020")+SUMIFS(IncomeStatementData!$J$2:$J$415,IncomeStatementData!$B$2:$B$415,$A90,IncomeStatementData!$I$2:$I$415,"62021")+SUMIFS(IncomeStatementData!$J$2:$J$415,IncomeStatementData!$B$2:$B$415,$A90,IncomeStatementData!$I$2:$I$415,"62022")+SUMIFS(IncomeStatementData!$J$2:$J$415,IncomeStatementData!$B$2:$B$415,$A90,IncomeStatementData!$I$2:$I$415,"62400")</f>
        <v>0</v>
      </c>
      <c r="AH90" s="134" t="str">
        <f>IF((ISERROR(INDEX(ECRDCRMustPayDebtData!$E$2:$E90,MATCH(A90,ECRDCRMustPayDebtData!$B$2:$B90,0),)))/12*Occupancy!$B$65,"-",INDEX(ECRDCRMustPayDebtData!$E$2:$E90,MATCH(A90,ECRDCRMustPayDebtData!$B$2:$B90,0),)/12*Occupancy!$B$65)</f>
        <v>-</v>
      </c>
      <c r="AI90" s="136">
        <f>IF(ISERROR(INDEX(AnnualMustPayDebtData!$D$2:$D$75,MATCH(A90,AnnualMustPayDebtData!$E$2:$E$75,0),)),"-",INDEX(AnnualMustPayDebtData!$D$2:$D$75,MATCH(A90,AnnualMustPayDebtData!$E$2:$E$75,0),))</f>
        <v>270255</v>
      </c>
      <c r="AJ90" s="134">
        <f>IF(ISERROR(IF(AG90="","",AG90/VLOOKUP(Occupancy!$B$65,Occupancy!$B$68:$B$79,1)*12/$C90)),"-",IF(AG90="","",AG90/VLOOKUP(Occupancy!$B$65,Occupancy!$B$68:$B$79,1)*12/$C90))</f>
        <v>0</v>
      </c>
      <c r="AK90" s="134" t="str">
        <f>IF(ISERROR(IF(AH90="","",AH90/VLOOKUP(Occupancy!$B$65,Occupancy!$B$68:$B$79,1)*12/$C90)),"-",IF(AH90="","",AH90/VLOOKUP(Occupancy!$B$65,Occupancy!$B$68:$B$79,1)*12/$C90))</f>
        <v>-</v>
      </c>
      <c r="AL90" s="133">
        <f>SUMIFS(PriorQ4BalanceSheet!$J$2:$J$4968,PriorQ4BalanceSheet!$B$2:$B$4968,$A90,PriorQ4BalanceSheet!$I$2:$I$4968,"10710")-SUMIFS(BalanceSheetData!$J$2:$J$415,BalanceSheetData!$B$2:$B$415,$A90,BalanceSheetData!$I$2:$I$415,"10710")</f>
        <v>0</v>
      </c>
      <c r="AM90" s="132">
        <f>IF(ISERROR(AN90/12*Occupancy!$B$65),"-",AN90/12*Occupancy!$B$65)</f>
        <v>10797.5</v>
      </c>
      <c r="AN90" s="133">
        <f>IF(ISERROR(INDEX(ReserveData!$B$2:$B$2239,MATCH($A90,ReserveData!$A$2:$A$2250,0),0)),"-",INDEX(ReserveData!$B$2:$B2329,MATCH($A90,ReserveData!$A$2:$A$2250,0),0))</f>
        <v>21595</v>
      </c>
      <c r="AO90" s="132" t="str">
        <f t="shared" si="20"/>
        <v>-</v>
      </c>
      <c r="AP90" s="132">
        <f t="shared" si="21"/>
        <v>0</v>
      </c>
      <c r="AQ90" s="136">
        <f>SUMIFS(IncomeStatementData!$J$2:$J$415,IncomeStatementData!$B$2:$B$415,$A90,IncomeStatementData!$I$2:$I$415,"59001")</f>
        <v>0</v>
      </c>
      <c r="AR90" s="134">
        <f>IF(ISERROR(AS90/12*Occupancy!$B$65),"-",AS90/12*Occupancy!$B$65)</f>
        <v>0</v>
      </c>
      <c r="AS90" s="136">
        <f>SUMIFS(AnnualFinancialData!$L$2:$L$6380,AnnualFinancialData!$B$2:$B$6380,$A90,AnnualFinancialData!$K$2:$K$6380,"59001")</f>
        <v>0</v>
      </c>
      <c r="AT90" s="134">
        <f>IF(ISERROR(IF(AQ90="","",AQ90/VLOOKUP(Occupancy!$B$65,Occupancy!$B$68:$B$79,1)*12/$C90)),"-",IF(AQ90="","",AQ90/VLOOKUP(Occupancy!$B$65,Occupancy!$B$68:$B$79,1)*12/$C90))</f>
        <v>0</v>
      </c>
      <c r="AU90" s="134">
        <f>IF(ISERROR(IF(AR90="","",AR90/VLOOKUP(Occupancy!$B$65,Occupancy!$B$68:$B$79,1)*12/$C90)),"-",IF(AR90="","",AR90/VLOOKUP(Occupancy!$B$65,Occupancy!$B$68:$B$79,1)*12/$C90))</f>
        <v>0</v>
      </c>
      <c r="AV90" s="133">
        <f>SUMIFS(IncomeStatementData!$J$2:$J$415,IncomeStatementData!$B$2:$B$415,$A90,IncomeStatementData!$I$2:$I$415,"66310")+SUMIFS(IncomeStatementData!$J$2:$J$415,IncomeStatementData!$B$2:$B$415,$A90,IncomeStatementData!$I$2:$I$415,"66202")</f>
        <v>0</v>
      </c>
      <c r="AW90" s="132">
        <f>IF(ISERROR(AX90/12*Occupancy!$B$65),"-",AX90/12*Occupancy!$B$65)</f>
        <v>0</v>
      </c>
      <c r="AX90" s="133">
        <f>SUMIFS(AnnualFinancialData!$L$2:$L$6380,AnnualFinancialData!$B$2:$B$6380,$A90,AnnualFinancialData!$K$2:$K$6380,"66310")+SUMIFS(AnnualFinancialData!$L$2:$L$6380,AnnualFinancialData!$B$2:$B$6380,$A90,AnnualFinancialData!$K$2:$K$6380,"66202")</f>
        <v>0</v>
      </c>
      <c r="AY90" s="132">
        <f>IF(ISERROR(IF(AV90="","",AV90/VLOOKUP(Occupancy!$B$65,Occupancy!$B$68:$B$79,1)*12/$C90)),"-",IF(AV90="","",AV90/VLOOKUP(Occupancy!$B$65,Occupancy!$B$68:$B$79,1)*12/$C90))</f>
        <v>0</v>
      </c>
      <c r="AZ90" s="132">
        <f>IF(ISERROR(IF(AW90="","",AW90/VLOOKUP(Occupancy!$B$65,Occupancy!$B$68:$B$79,1)*12/$C90)),"-",IF(AW90="","",AW90/VLOOKUP(Occupancy!$B$65,Occupancy!$B$68:$B$79,1)*12/$C90))</f>
        <v>0</v>
      </c>
      <c r="BA90" s="137" t="str">
        <f t="shared" si="22"/>
        <v>-</v>
      </c>
      <c r="BB90" s="137" t="str">
        <f t="shared" si="23"/>
        <v>-</v>
      </c>
      <c r="BC90" s="137" t="str">
        <f t="shared" si="24"/>
        <v>-</v>
      </c>
      <c r="BD90" s="137" t="str">
        <f t="shared" si="25"/>
        <v>-</v>
      </c>
      <c r="BE90" s="138" t="str">
        <f>IF(ISERROR(IF(BB90="","",BB90/VLOOKUP(Occupancy!$B$65,Occupancy!$B$68:$B$79,1)*12/$C90)),"-",IF(BB90="","",BB90/VLOOKUP(Occupancy!$B$65,Occupancy!$B$68:$B$79,1)*12/$C90))</f>
        <v>-</v>
      </c>
    </row>
    <row r="91" spans="1:57" s="95" customFormat="1" ht="12.75" x14ac:dyDescent="0.2">
      <c r="A91" s="219" t="s">
        <v>553</v>
      </c>
      <c r="B91" s="142" t="str">
        <f>IF(ISERROR(INDEX(ProjectTypeData!$F$2:$F$165,MATCH(Operating!$A91,ProjectTypeData!$B$2:$B$165,0),MATCH(Operating!B$9,ProjectTypeData!$F$1))),"-",INDEX(ProjectTypeData!$F$2:$F$165,MATCH(Operating!$A91,ProjectTypeData!$B$2:$B$165,0),MATCH(Operating!B$9,ProjectTypeData!$F$1)))</f>
        <v>CHHI</v>
      </c>
      <c r="C91" s="126">
        <f>IF(ISERROR(INDEX(ProjectTypeData!$E$2:$E$165,MATCH(Operating!$A91,ProjectTypeData!$B$2:$B$165,0),MATCH(Operating!C$9,ProjectTypeData!$E$1))),"-",INDEX(ProjectTypeData!$E$2:$E$165,MATCH(Operating!$A91,ProjectTypeData!$B$2:$B$165,0),MATCH(Operating!C$9,ProjectTypeData!$E$1)))</f>
        <v>83</v>
      </c>
      <c r="D91" s="127" t="str">
        <f>IF(ISERROR(INDEX(ProjectTypeData!$D$2:$D$165,MATCH(Operating!$A91,ProjectTypeData!$B$2:$B$165,0),MATCH(Operating!D$9,ProjectTypeData!$D$1))),"-",INDEX(ProjectTypeData!$D$2:$D$165,MATCH(Operating!$A91,ProjectTypeData!$B$2:$B$165,0),MATCH(Operating!D$9,ProjectTypeData!$D$1)))</f>
        <v>Operations/Asset Management</v>
      </c>
      <c r="E91" s="115"/>
      <c r="F91" s="128">
        <f>SUMIFS(BalanceSheetData!$J$2:$J$415,BalanceSheetData!$B$2:$B$415,$A91,BalanceSheetData!$I$2:$I$415,"10000")</f>
        <v>0</v>
      </c>
      <c r="G91" s="128">
        <f>SUMIFS(BalanceSheetData!$J$2:$J$415,BalanceSheetData!$B$2:$B$415,$A91,BalanceSheetData!$I$2:$I$415,"10710")</f>
        <v>0</v>
      </c>
      <c r="H91" s="128">
        <f>SUMIFS(BalanceSheetData!$J$2:$J$415,BalanceSheetData!$B$2:$B$415,$A91,BalanceSheetData!$I$2:$I$415,"10700")</f>
        <v>0</v>
      </c>
      <c r="I91" s="129">
        <f>SUMIFS(BalanceSheetData!$J$2:$J$415,BalanceSheetData!$B$2:$B$415,$A91,BalanceSheetData!$I$2:$I$415,"10715")+SUMIFS(BalanceSheetData!$J$2:$J$415,BalanceSheetData!$B$2:$B$415,$A91,BalanceSheetData!$I$2:$I$415,"10720")+SUMIFS(BalanceSheetData!$J$2:$J$415,BalanceSheetData!$B$2:$B$415,$A91,BalanceSheetData!$I$2:$I$415,"19300")</f>
        <v>0</v>
      </c>
      <c r="J91" s="130">
        <f t="shared" si="13"/>
        <v>0</v>
      </c>
      <c r="K91" s="216">
        <f>IF(ISERROR(INDEX(Occupancy!$B$57:$FL$57,1,MATCH(A91,Occupancy!$B$4:$FL$4,0))),"-",INDEX(Occupancy!$B$57:$FL$57,1,MATCH(A91,Occupancy!$B$4:$FL$4,0)))</f>
        <v>0.63096153846153846</v>
      </c>
      <c r="L91" s="216">
        <f>IF(ISERROR(INDEX(Occupancy!$B$17:$FL$17,1,MATCH(A91,Occupancy!$B$4:$FL$4,0))),"-",INDEX(Occupancy!$B$17:$FL$17,1,MATCH(A91,Occupancy!$B$4:$FL$4,0)))</f>
        <v>0.47920000000000001</v>
      </c>
      <c r="M91" s="113"/>
      <c r="N91" s="113"/>
      <c r="O91" s="113"/>
      <c r="P91" s="119"/>
      <c r="Q91" s="131">
        <f>SUMIFS(IncomeStatementData!$J$2:$J$415,IncomeStatementData!$B$2:$B$415,$A91,IncomeStatementData!$I$2:$I$415,"45001")+SUMIFS(IncomeStatementData!$J$2:$J$415,IncomeStatementData!$B$2:$B$415,$A91,IncomeStatementData!$I$2:$I$415,"45100")+SUMIFS(IncomeStatementData!$J$2:$J$415,IncomeStatementData!$B$2:$B$415,$A91,IncomeStatementData!$I$2:$I$415,"49000")+SUMIFS(IncomeStatementData!$J$2:$J$415,IncomeStatementData!$B$2:$B$415,$A91,IncomeStatementData!$I$2:$I$415,"45200")+SUMIFS(IncomeStatementData!$J$2:$J$415,IncomeStatementData!$B$2:$B$415,$A91,IncomeStatementData!$I$2:$I$415,"45400")+SUMIFS(IncomeStatementData!$J$2:$J$415,IncomeStatementData!$B$2:$B$415,$A91,IncomeStatementData!$I$2:$I$415,"45500")+SUMIFS(IncomeStatementData!$J$2:$J$415,IncomeStatementData!$B$2:$B$415,$A91,IncomeStatementData!$I$2:$I$415,"44100")+SUMIFS(IncomeStatementData!$J$2:$J$415,IncomeStatementData!$B$2:$B$415,$A91,IncomeStatementData!$I$2:$I$415,"42200")</f>
        <v>0</v>
      </c>
      <c r="R91" s="132">
        <f>IF(ISERROR(S91/12*Occupancy!$B$65),"-",S91/12*Occupancy!$B$65)</f>
        <v>0</v>
      </c>
      <c r="S91" s="133">
        <f>SUMIFS(AnnualFinancialData!$L$2:$L$6380,AnnualFinancialData!$B$2:$B$6380,$A91,AnnualFinancialData!$K$2:$K$6380,"45001")+SUMIFS(AnnualFinancialData!$L$2:$L$6380,AnnualFinancialData!$B$2:$B$6380,$A91,AnnualFinancialData!$K$2:$K$6380,"45100")+SUMIFS(AnnualFinancialData!$L$2:$L$6380,AnnualFinancialData!$B$2:$B$6380,$A91,AnnualFinancialData!$K$2:$K$6380,"49000")+SUMIFS(AnnualFinancialData!$L$2:$L$6380,AnnualFinancialData!$B$2:$B$6380,$A91,AnnualFinancialData!$K$2:$K$6380,"45200")+SUMIFS(AnnualFinancialData!$L$2:$L$6380,AnnualFinancialData!$B$2:$B$6380,$A91,AnnualFinancialData!$K$2:$K$6380,"45400")+SUMIFS(AnnualFinancialData!$L$2:$L$6380,AnnualFinancialData!$B$2:$B$6380,$A91,AnnualFinancialData!$K$2:$K$6380,"45500")+SUMIFS(AnnualFinancialData!$L$2:$L$6380,AnnualFinancialData!$B$2:$B$6380,$A91,AnnualFinancialData!$K$2:$K$6380,"44100")+SUMIFS(AnnualFinancialData!$L$2:$L$6380,AnnualFinancialData!$B$2:$B$6380,$A91,AnnualFinancialData!$K$2:$K$6380,"42200")</f>
        <v>0</v>
      </c>
      <c r="T91" s="132">
        <f>IF(ISERROR(IF(Q91="","",Q91/VLOOKUP(Occupancy!$B$65,Occupancy!$B$68:$B$79,1)*12/$C91)),"-",IF(Q91="","",Q91/VLOOKUP(Occupancy!$B$65,Occupancy!$B$68:$B$79,1)*12/$C91))</f>
        <v>0</v>
      </c>
      <c r="U91" s="132">
        <f>IF(ISERROR(IF(R91="","",R91/VLOOKUP(Occupancy!$B$65,Occupancy!$B$68:$B$79,1)*12/$C91)),"-",IF(R91="","",R91/VLOOKUP(Occupancy!$B$65,Occupancy!$B$68:$B$79,1)*12/$C91))</f>
        <v>0</v>
      </c>
      <c r="V91" s="134" t="str">
        <f>IF(ISERROR(INDEX(IncomeStatementData!$P$2:$P$415,MATCH(A91,IncomeStatementData!$B$2:$B$415,0),)),"-",INDEX(IncomeStatementData!$P$2:$P$415,MATCH(A91,IncomeStatementData!$B$2:$B$415,0),))</f>
        <v>-</v>
      </c>
      <c r="W91" s="134" t="str">
        <f>IF(ISERROR(X91/12*Occupancy!$B$65),"-",X91/12*Occupancy!$B$65)</f>
        <v>-</v>
      </c>
      <c r="X91" s="134" t="str">
        <f>IF(ISERROR(INDEX(AnnualFinancialData!$R$2:$R$6380,MATCH(A91,AnnualFinancialData!$B$2:$B$6380,0),)),"-",INDEX(AnnualFinancialData!$R$2:$R$6380,MATCH(A91,AnnualFinancialData!$B$2:$B$6380,0),))</f>
        <v>-</v>
      </c>
      <c r="Y91" s="134" t="str">
        <f>IF(ISERROR(IF(V91="","",V91/VLOOKUP(Occupancy!$B$65,Occupancy!$B$68:$B$79,1)*12/$C91)),"-",IF(V91="","",V91/VLOOKUP(Occupancy!$B$65,Occupancy!$B$68:$B$79,1)*12/$C91))</f>
        <v>-</v>
      </c>
      <c r="Z91" s="134" t="str">
        <f>IF(ISERROR(IF(W91="","",W91/VLOOKUP(Occupancy!$B$65,Occupancy!$B$68:$B$79,1)*12/$C91)),"-",IF(W91="","",W91/VLOOKUP(Occupancy!$B$65,Occupancy!$B$68:$B$79,1)*12/$C91))</f>
        <v>-</v>
      </c>
      <c r="AA91" s="135" t="str">
        <f t="shared" si="14"/>
        <v>-</v>
      </c>
      <c r="AB91" s="132" t="str">
        <f t="shared" si="15"/>
        <v>-</v>
      </c>
      <c r="AC91" s="132" t="str">
        <f t="shared" si="16"/>
        <v>-</v>
      </c>
      <c r="AD91" s="132" t="str">
        <f t="shared" si="17"/>
        <v>-</v>
      </c>
      <c r="AE91" s="132" t="str">
        <f t="shared" si="18"/>
        <v>-</v>
      </c>
      <c r="AF91" s="132" t="str">
        <f t="shared" si="19"/>
        <v>-</v>
      </c>
      <c r="AG91" s="136">
        <f>(SUMIFS(PriorQ4BalanceSheet!$J$2:$J$4968,PriorQ4BalanceSheet!$B$2:$B$4968,$A91,PriorQ4BalanceSheet!$I$2:$I$4968,"28150")-SUMIFS(BalanceSheetData!$J$2:$J$415,BalanceSheetData!$B$2:$B$415,$A91,BalanceSheetData!$I$2:$I$415,"28150"))+(SUMIFS(PriorQ4BalanceSheet!$J$2:$J$4968,PriorQ4BalanceSheet!$B$2:$B$4968,$A91,PriorQ4BalanceSheet!$I$2:$I$4968,"28151")-SUMIFS(BalanceSheetData!$J$2:$J$415,BalanceSheetData!$B$2:$B$415,$A91,BalanceSheetData!$I$2:$I$415,"28151"))+(SUMIFS(PriorQ4BalanceSheet!$J$2:$J$4968,PriorQ4BalanceSheet!$B$2:$B$4968,$A91,PriorQ4BalanceSheet!$I$2:$I$4968,"28152")-SUMIFS(BalanceSheetData!$J$2:$J$415,BalanceSheetData!$B$2:$B$415,$A91,BalanceSheetData!$I$2:$I$415,"28152"))+(SUMIFS(PriorQ4BalanceSheet!$J$2:$J$4968,PriorQ4BalanceSheet!$B$2:$B$4968,$A91,PriorQ4BalanceSheet!$I$2:$I$4968,"28153")-SUMIFS(BalanceSheetData!$J$2:$J$415,BalanceSheetData!$B$2:$B$415,$A91,BalanceSheetData!$I$2:$I$415,"28153"))+(SUMIFS(PriorQ4BalanceSheet!$J$2:$J$4968,PriorQ4BalanceSheet!$B$2:$B$4968,$A91,PriorQ4BalanceSheet!$I$2:$I$4968,"28155")-SUMIFS(BalanceSheetData!$J$2:$J$415,BalanceSheetData!$B$2:$B$415,$A91,BalanceSheetData!$I$2:$I$415,"28155"))+(SUMIFS(PriorQ4BalanceSheet!$J$2:$J$4968,PriorQ4BalanceSheet!$B$2:$B$4968,$A91,PriorQ4BalanceSheet!$I$2:$I$4968,"28156")-SUMIFS(BalanceSheetData!$J$2:$J$415,BalanceSheetData!$B$2:$B$415,$A91,BalanceSheetData!$I$2:$I$415,"28156"))+(SUMIFS(PriorQ4BalanceSheet!$J$2:$J$4968,PriorQ4BalanceSheet!$B$2:$B$4968,$A91,PriorQ4BalanceSheet!$I$2:$I$4968,"28157")-SUMIFS(BalanceSheetData!$J$2:$J$415,BalanceSheetData!$B$2:$B$415,$A91,BalanceSheetData!$I$2:$I$415,"28157"))+(SUMIFS(PriorQ4BalanceSheet!$J$2:$J$4968,PriorQ4BalanceSheet!$B$2:$B$4968,$A91,PriorQ4BalanceSheet!$I$2:$I$4968,"28158")-SUMIFS(BalanceSheetData!$J$2:$J$415,BalanceSheetData!$B$2:$B$415,$A91,BalanceSheetData!$I$2:$I$415,"28158"))+(SUMIFS(PriorQ4BalanceSheet!$J$2:$J$4968,PriorQ4BalanceSheet!$B$2:$B$4968,$A91,PriorQ4BalanceSheet!$I$2:$I$4968,"28200")-SUMIFS(BalanceSheetData!$J$2:$J$415,BalanceSheetData!$B$2:$B$415,$A91,BalanceSheetData!$I$2:$I$415,"28200"))+(SUMIFS(PriorQ4BalanceSheet!$J$2:$J$4968,PriorQ4BalanceSheet!$B$2:$B$4968,$A91,PriorQ4BalanceSheet!$I$2:$I$4968,"28201")-SUMIFS(BalanceSheetData!$J$2:$J$415,BalanceSheetData!$B$2:$B$415,$A91,BalanceSheetData!$I$2:$I$415,"28201"))+SUMIFS(IncomeStatementData!$J$2:$J$415,IncomeStatementData!$B$2:$B$415,$A91,IncomeStatementData!$I$2:$I$415,"62020")+SUMIFS(IncomeStatementData!$J$2:$J$415,IncomeStatementData!$B$2:$B$415,$A91,IncomeStatementData!$I$2:$I$415,"62021")+SUMIFS(IncomeStatementData!$J$2:$J$415,IncomeStatementData!$B$2:$B$415,$A91,IncomeStatementData!$I$2:$I$415,"62022")+SUMIFS(IncomeStatementData!$J$2:$J$415,IncomeStatementData!$B$2:$B$415,$A91,IncomeStatementData!$I$2:$I$415,"62400")</f>
        <v>0</v>
      </c>
      <c r="AH91" s="134" t="str">
        <f>IF((ISERROR(INDEX(ECRDCRMustPayDebtData!$E$2:$E91,MATCH(A91,ECRDCRMustPayDebtData!$B$2:$B91,0),)))/12*Occupancy!$B$65,"-",INDEX(ECRDCRMustPayDebtData!$E$2:$E91,MATCH(A91,ECRDCRMustPayDebtData!$B$2:$B91,0),)/12*Occupancy!$B$65)</f>
        <v>-</v>
      </c>
      <c r="AI91" s="136">
        <f>IF(ISERROR(INDEX(AnnualMustPayDebtData!$D$2:$D$75,MATCH(A91,AnnualMustPayDebtData!$E$2:$E$75,0),)),"-",INDEX(AnnualMustPayDebtData!$D$2:$D$75,MATCH(A91,AnnualMustPayDebtData!$E$2:$E$75,0),))</f>
        <v>386745</v>
      </c>
      <c r="AJ91" s="134">
        <f>IF(ISERROR(IF(AG91="","",AG91/VLOOKUP(Occupancy!$B$65,Occupancy!$B$68:$B$79,1)*12/$C91)),"-",IF(AG91="","",AG91/VLOOKUP(Occupancy!$B$65,Occupancy!$B$68:$B$79,1)*12/$C91))</f>
        <v>0</v>
      </c>
      <c r="AK91" s="134" t="str">
        <f>IF(ISERROR(IF(AH91="","",AH91/VLOOKUP(Occupancy!$B$65,Occupancy!$B$68:$B$79,1)*12/$C91)),"-",IF(AH91="","",AH91/VLOOKUP(Occupancy!$B$65,Occupancy!$B$68:$B$79,1)*12/$C91))</f>
        <v>-</v>
      </c>
      <c r="AL91" s="133">
        <f>SUMIFS(PriorQ4BalanceSheet!$J$2:$J$4968,PriorQ4BalanceSheet!$B$2:$B$4968,$A91,PriorQ4BalanceSheet!$I$2:$I$4968,"10710")-SUMIFS(BalanceSheetData!$J$2:$J$415,BalanceSheetData!$B$2:$B$415,$A91,BalanceSheetData!$I$2:$I$415,"10710")</f>
        <v>0</v>
      </c>
      <c r="AM91" s="132">
        <f>IF(ISERROR(AN91/12*Occupancy!$B$65),"-",AN91/12*Occupancy!$B$65)</f>
        <v>14478.5</v>
      </c>
      <c r="AN91" s="133">
        <f>IF(ISERROR(INDEX(ReserveData!$B$2:$B$2239,MATCH($A91,ReserveData!$A$2:$A$2250,0),0)),"-",INDEX(ReserveData!$B$2:$B2330,MATCH($A91,ReserveData!$A$2:$A$2250,0),0))</f>
        <v>28957</v>
      </c>
      <c r="AO91" s="132" t="str">
        <f t="shared" si="20"/>
        <v>-</v>
      </c>
      <c r="AP91" s="132">
        <f t="shared" si="21"/>
        <v>0</v>
      </c>
      <c r="AQ91" s="136">
        <f>SUMIFS(IncomeStatementData!$J$2:$J$415,IncomeStatementData!$B$2:$B$415,$A91,IncomeStatementData!$I$2:$I$415,"59001")</f>
        <v>0</v>
      </c>
      <c r="AR91" s="134">
        <f>IF(ISERROR(AS91/12*Occupancy!$B$65),"-",AS91/12*Occupancy!$B$65)</f>
        <v>0</v>
      </c>
      <c r="AS91" s="136">
        <f>SUMIFS(AnnualFinancialData!$L$2:$L$6380,AnnualFinancialData!$B$2:$B$6380,$A91,AnnualFinancialData!$K$2:$K$6380,"59001")</f>
        <v>0</v>
      </c>
      <c r="AT91" s="134">
        <f>IF(ISERROR(IF(AQ91="","",AQ91/VLOOKUP(Occupancy!$B$65,Occupancy!$B$68:$B$79,1)*12/$C91)),"-",IF(AQ91="","",AQ91/VLOOKUP(Occupancy!$B$65,Occupancy!$B$68:$B$79,1)*12/$C91))</f>
        <v>0</v>
      </c>
      <c r="AU91" s="134">
        <f>IF(ISERROR(IF(AR91="","",AR91/VLOOKUP(Occupancy!$B$65,Occupancy!$B$68:$B$79,1)*12/$C91)),"-",IF(AR91="","",AR91/VLOOKUP(Occupancy!$B$65,Occupancy!$B$68:$B$79,1)*12/$C91))</f>
        <v>0</v>
      </c>
      <c r="AV91" s="133">
        <f>SUMIFS(IncomeStatementData!$J$2:$J$415,IncomeStatementData!$B$2:$B$415,$A91,IncomeStatementData!$I$2:$I$415,"66310")+SUMIFS(IncomeStatementData!$J$2:$J$415,IncomeStatementData!$B$2:$B$415,$A91,IncomeStatementData!$I$2:$I$415,"66202")</f>
        <v>0</v>
      </c>
      <c r="AW91" s="132">
        <f>IF(ISERROR(AX91/12*Occupancy!$B$65),"-",AX91/12*Occupancy!$B$65)</f>
        <v>0</v>
      </c>
      <c r="AX91" s="133">
        <f>SUMIFS(AnnualFinancialData!$L$2:$L$6380,AnnualFinancialData!$B$2:$B$6380,$A91,AnnualFinancialData!$K$2:$K$6380,"66310")+SUMIFS(AnnualFinancialData!$L$2:$L$6380,AnnualFinancialData!$B$2:$B$6380,$A91,AnnualFinancialData!$K$2:$K$6380,"66202")</f>
        <v>0</v>
      </c>
      <c r="AY91" s="132">
        <f>IF(ISERROR(IF(AV91="","",AV91/VLOOKUP(Occupancy!$B$65,Occupancy!$B$68:$B$79,1)*12/$C91)),"-",IF(AV91="","",AV91/VLOOKUP(Occupancy!$B$65,Occupancy!$B$68:$B$79,1)*12/$C91))</f>
        <v>0</v>
      </c>
      <c r="AZ91" s="132">
        <f>IF(ISERROR(IF(AW91="","",AW91/VLOOKUP(Occupancy!$B$65,Occupancy!$B$68:$B$79,1)*12/$C91)),"-",IF(AW91="","",AW91/VLOOKUP(Occupancy!$B$65,Occupancy!$B$68:$B$79,1)*12/$C91))</f>
        <v>0</v>
      </c>
      <c r="BA91" s="137" t="str">
        <f t="shared" si="22"/>
        <v>-</v>
      </c>
      <c r="BB91" s="137" t="str">
        <f t="shared" si="23"/>
        <v>-</v>
      </c>
      <c r="BC91" s="137" t="str">
        <f t="shared" si="24"/>
        <v>-</v>
      </c>
      <c r="BD91" s="137" t="str">
        <f t="shared" si="25"/>
        <v>-</v>
      </c>
      <c r="BE91" s="138" t="str">
        <f>IF(ISERROR(IF(BB91="","",BB91/VLOOKUP(Occupancy!$B$65,Occupancy!$B$68:$B$79,1)*12/$C91)),"-",IF(BB91="","",BB91/VLOOKUP(Occupancy!$B$65,Occupancy!$B$68:$B$79,1)*12/$C91))</f>
        <v>-</v>
      </c>
    </row>
    <row r="92" spans="1:57" s="95" customFormat="1" ht="12.75" x14ac:dyDescent="0.2">
      <c r="A92" s="219" t="s">
        <v>555</v>
      </c>
      <c r="B92" s="142" t="str">
        <f>IF(ISERROR(INDEX(ProjectTypeData!$F$2:$F$165,MATCH(Operating!$A92,ProjectTypeData!$B$2:$B$165,0),MATCH(Operating!B$9,ProjectTypeData!$F$1))),"-",INDEX(ProjectTypeData!$F$2:$F$165,MATCH(Operating!$A92,ProjectTypeData!$B$2:$B$165,0),MATCH(Operating!B$9,ProjectTypeData!$F$1)))</f>
        <v>CHHI</v>
      </c>
      <c r="C92" s="126">
        <f>IF(ISERROR(INDEX(ProjectTypeData!$E$2:$E$165,MATCH(Operating!$A92,ProjectTypeData!$B$2:$B$165,0),MATCH(Operating!C$9,ProjectTypeData!$E$1))),"-",INDEX(ProjectTypeData!$E$2:$E$165,MATCH(Operating!$A92,ProjectTypeData!$B$2:$B$165,0),MATCH(Operating!C$9,ProjectTypeData!$E$1)))</f>
        <v>56</v>
      </c>
      <c r="D92" s="127" t="str">
        <f>IF(ISERROR(INDEX(ProjectTypeData!$D$2:$D$165,MATCH(Operating!$A92,ProjectTypeData!$B$2:$B$165,0),MATCH(Operating!D$9,ProjectTypeData!$D$1))),"-",INDEX(ProjectTypeData!$D$2:$D$165,MATCH(Operating!$A92,ProjectTypeData!$B$2:$B$165,0),MATCH(Operating!D$9,ProjectTypeData!$D$1)))</f>
        <v>Operations/Asset Management</v>
      </c>
      <c r="E92" s="115"/>
      <c r="F92" s="128">
        <f>SUMIFS(BalanceSheetData!$J$2:$J$415,BalanceSheetData!$B$2:$B$415,$A92,BalanceSheetData!$I$2:$I$415,"10000")</f>
        <v>0</v>
      </c>
      <c r="G92" s="128">
        <f>SUMIFS(BalanceSheetData!$J$2:$J$415,BalanceSheetData!$B$2:$B$415,$A92,BalanceSheetData!$I$2:$I$415,"10710")</f>
        <v>0</v>
      </c>
      <c r="H92" s="128">
        <f>SUMIFS(BalanceSheetData!$J$2:$J$415,BalanceSheetData!$B$2:$B$415,$A92,BalanceSheetData!$I$2:$I$415,"10700")</f>
        <v>0</v>
      </c>
      <c r="I92" s="129">
        <f>SUMIFS(BalanceSheetData!$J$2:$J$415,BalanceSheetData!$B$2:$B$415,$A92,BalanceSheetData!$I$2:$I$415,"10715")+SUMIFS(BalanceSheetData!$J$2:$J$415,BalanceSheetData!$B$2:$B$415,$A92,BalanceSheetData!$I$2:$I$415,"10720")+SUMIFS(BalanceSheetData!$J$2:$J$415,BalanceSheetData!$B$2:$B$415,$A92,BalanceSheetData!$I$2:$I$415,"19300")</f>
        <v>0</v>
      </c>
      <c r="J92" s="130">
        <f t="shared" si="13"/>
        <v>0</v>
      </c>
      <c r="K92" s="216">
        <f>IF(ISERROR(INDEX(Occupancy!$B$57:$FL$57,1,MATCH(A92,Occupancy!$B$4:$FL$4,0))),"-",INDEX(Occupancy!$B$57:$FL$57,1,MATCH(A92,Occupancy!$B$4:$FL$4,0)))</f>
        <v>0.6325153846153847</v>
      </c>
      <c r="L92" s="216">
        <f>IF(ISERROR(INDEX(Occupancy!$B$17:$FL$17,1,MATCH(A92,Occupancy!$B$4:$FL$4,0))),"-",INDEX(Occupancy!$B$17:$FL$17,1,MATCH(A92,Occupancy!$B$4:$FL$4,0)))</f>
        <v>0.48039999999999999</v>
      </c>
      <c r="M92" s="113"/>
      <c r="N92" s="113"/>
      <c r="O92" s="113"/>
      <c r="P92" s="119"/>
      <c r="Q92" s="131">
        <f>SUMIFS(IncomeStatementData!$J$2:$J$415,IncomeStatementData!$B$2:$B$415,$A92,IncomeStatementData!$I$2:$I$415,"45001")+SUMIFS(IncomeStatementData!$J$2:$J$415,IncomeStatementData!$B$2:$B$415,$A92,IncomeStatementData!$I$2:$I$415,"45100")+SUMIFS(IncomeStatementData!$J$2:$J$415,IncomeStatementData!$B$2:$B$415,$A92,IncomeStatementData!$I$2:$I$415,"49000")+SUMIFS(IncomeStatementData!$J$2:$J$415,IncomeStatementData!$B$2:$B$415,$A92,IncomeStatementData!$I$2:$I$415,"45200")+SUMIFS(IncomeStatementData!$J$2:$J$415,IncomeStatementData!$B$2:$B$415,$A92,IncomeStatementData!$I$2:$I$415,"45400")+SUMIFS(IncomeStatementData!$J$2:$J$415,IncomeStatementData!$B$2:$B$415,$A92,IncomeStatementData!$I$2:$I$415,"45500")+SUMIFS(IncomeStatementData!$J$2:$J$415,IncomeStatementData!$B$2:$B$415,$A92,IncomeStatementData!$I$2:$I$415,"44100")+SUMIFS(IncomeStatementData!$J$2:$J$415,IncomeStatementData!$B$2:$B$415,$A92,IncomeStatementData!$I$2:$I$415,"42200")</f>
        <v>0</v>
      </c>
      <c r="R92" s="132">
        <f>IF(ISERROR(S92/12*Occupancy!$B$65),"-",S92/12*Occupancy!$B$65)</f>
        <v>0</v>
      </c>
      <c r="S92" s="133">
        <f>SUMIFS(AnnualFinancialData!$L$2:$L$6380,AnnualFinancialData!$B$2:$B$6380,$A92,AnnualFinancialData!$K$2:$K$6380,"45001")+SUMIFS(AnnualFinancialData!$L$2:$L$6380,AnnualFinancialData!$B$2:$B$6380,$A92,AnnualFinancialData!$K$2:$K$6380,"45100")+SUMIFS(AnnualFinancialData!$L$2:$L$6380,AnnualFinancialData!$B$2:$B$6380,$A92,AnnualFinancialData!$K$2:$K$6380,"49000")+SUMIFS(AnnualFinancialData!$L$2:$L$6380,AnnualFinancialData!$B$2:$B$6380,$A92,AnnualFinancialData!$K$2:$K$6380,"45200")+SUMIFS(AnnualFinancialData!$L$2:$L$6380,AnnualFinancialData!$B$2:$B$6380,$A92,AnnualFinancialData!$K$2:$K$6380,"45400")+SUMIFS(AnnualFinancialData!$L$2:$L$6380,AnnualFinancialData!$B$2:$B$6380,$A92,AnnualFinancialData!$K$2:$K$6380,"45500")+SUMIFS(AnnualFinancialData!$L$2:$L$6380,AnnualFinancialData!$B$2:$B$6380,$A92,AnnualFinancialData!$K$2:$K$6380,"44100")+SUMIFS(AnnualFinancialData!$L$2:$L$6380,AnnualFinancialData!$B$2:$B$6380,$A92,AnnualFinancialData!$K$2:$K$6380,"42200")</f>
        <v>0</v>
      </c>
      <c r="T92" s="132">
        <f>IF(ISERROR(IF(Q92="","",Q92/VLOOKUP(Occupancy!$B$65,Occupancy!$B$68:$B$79,1)*12/$C92)),"-",IF(Q92="","",Q92/VLOOKUP(Occupancy!$B$65,Occupancy!$B$68:$B$79,1)*12/$C92))</f>
        <v>0</v>
      </c>
      <c r="U92" s="132">
        <f>IF(ISERROR(IF(R92="","",R92/VLOOKUP(Occupancy!$B$65,Occupancy!$B$68:$B$79,1)*12/$C92)),"-",IF(R92="","",R92/VLOOKUP(Occupancy!$B$65,Occupancy!$B$68:$B$79,1)*12/$C92))</f>
        <v>0</v>
      </c>
      <c r="V92" s="134" t="str">
        <f>IF(ISERROR(INDEX(IncomeStatementData!$P$2:$P$415,MATCH(A92,IncomeStatementData!$B$2:$B$415,0),)),"-",INDEX(IncomeStatementData!$P$2:$P$415,MATCH(A92,IncomeStatementData!$B$2:$B$415,0),))</f>
        <v>-</v>
      </c>
      <c r="W92" s="134" t="str">
        <f>IF(ISERROR(X92/12*Occupancy!$B$65),"-",X92/12*Occupancy!$B$65)</f>
        <v>-</v>
      </c>
      <c r="X92" s="134" t="str">
        <f>IF(ISERROR(INDEX(AnnualFinancialData!$R$2:$R$6380,MATCH(A92,AnnualFinancialData!$B$2:$B$6380,0),)),"-",INDEX(AnnualFinancialData!$R$2:$R$6380,MATCH(A92,AnnualFinancialData!$B$2:$B$6380,0),))</f>
        <v>-</v>
      </c>
      <c r="Y92" s="134" t="str">
        <f>IF(ISERROR(IF(V92="","",V92/VLOOKUP(Occupancy!$B$65,Occupancy!$B$68:$B$79,1)*12/$C92)),"-",IF(V92="","",V92/VLOOKUP(Occupancy!$B$65,Occupancy!$B$68:$B$79,1)*12/$C92))</f>
        <v>-</v>
      </c>
      <c r="Z92" s="134" t="str">
        <f>IF(ISERROR(IF(W92="","",W92/VLOOKUP(Occupancy!$B$65,Occupancy!$B$68:$B$79,1)*12/$C92)),"-",IF(W92="","",W92/VLOOKUP(Occupancy!$B$65,Occupancy!$B$68:$B$79,1)*12/$C92))</f>
        <v>-</v>
      </c>
      <c r="AA92" s="135" t="str">
        <f t="shared" si="14"/>
        <v>-</v>
      </c>
      <c r="AB92" s="132" t="str">
        <f t="shared" si="15"/>
        <v>-</v>
      </c>
      <c r="AC92" s="132" t="str">
        <f t="shared" si="16"/>
        <v>-</v>
      </c>
      <c r="AD92" s="132" t="str">
        <f t="shared" si="17"/>
        <v>-</v>
      </c>
      <c r="AE92" s="132" t="str">
        <f t="shared" si="18"/>
        <v>-</v>
      </c>
      <c r="AF92" s="132" t="str">
        <f t="shared" si="19"/>
        <v>-</v>
      </c>
      <c r="AG92" s="136">
        <f>(SUMIFS(PriorQ4BalanceSheet!$J$2:$J$4968,PriorQ4BalanceSheet!$B$2:$B$4968,$A92,PriorQ4BalanceSheet!$I$2:$I$4968,"28150")-SUMIFS(BalanceSheetData!$J$2:$J$415,BalanceSheetData!$B$2:$B$415,$A92,BalanceSheetData!$I$2:$I$415,"28150"))+(SUMIFS(PriorQ4BalanceSheet!$J$2:$J$4968,PriorQ4BalanceSheet!$B$2:$B$4968,$A92,PriorQ4BalanceSheet!$I$2:$I$4968,"28151")-SUMIFS(BalanceSheetData!$J$2:$J$415,BalanceSheetData!$B$2:$B$415,$A92,BalanceSheetData!$I$2:$I$415,"28151"))+(SUMIFS(PriorQ4BalanceSheet!$J$2:$J$4968,PriorQ4BalanceSheet!$B$2:$B$4968,$A92,PriorQ4BalanceSheet!$I$2:$I$4968,"28152")-SUMIFS(BalanceSheetData!$J$2:$J$415,BalanceSheetData!$B$2:$B$415,$A92,BalanceSheetData!$I$2:$I$415,"28152"))+(SUMIFS(PriorQ4BalanceSheet!$J$2:$J$4968,PriorQ4BalanceSheet!$B$2:$B$4968,$A92,PriorQ4BalanceSheet!$I$2:$I$4968,"28153")-SUMIFS(BalanceSheetData!$J$2:$J$415,BalanceSheetData!$B$2:$B$415,$A92,BalanceSheetData!$I$2:$I$415,"28153"))+(SUMIFS(PriorQ4BalanceSheet!$J$2:$J$4968,PriorQ4BalanceSheet!$B$2:$B$4968,$A92,PriorQ4BalanceSheet!$I$2:$I$4968,"28155")-SUMIFS(BalanceSheetData!$J$2:$J$415,BalanceSheetData!$B$2:$B$415,$A92,BalanceSheetData!$I$2:$I$415,"28155"))+(SUMIFS(PriorQ4BalanceSheet!$J$2:$J$4968,PriorQ4BalanceSheet!$B$2:$B$4968,$A92,PriorQ4BalanceSheet!$I$2:$I$4968,"28156")-SUMIFS(BalanceSheetData!$J$2:$J$415,BalanceSheetData!$B$2:$B$415,$A92,BalanceSheetData!$I$2:$I$415,"28156"))+(SUMIFS(PriorQ4BalanceSheet!$J$2:$J$4968,PriorQ4BalanceSheet!$B$2:$B$4968,$A92,PriorQ4BalanceSheet!$I$2:$I$4968,"28157")-SUMIFS(BalanceSheetData!$J$2:$J$415,BalanceSheetData!$B$2:$B$415,$A92,BalanceSheetData!$I$2:$I$415,"28157"))+(SUMIFS(PriorQ4BalanceSheet!$J$2:$J$4968,PriorQ4BalanceSheet!$B$2:$B$4968,$A92,PriorQ4BalanceSheet!$I$2:$I$4968,"28158")-SUMIFS(BalanceSheetData!$J$2:$J$415,BalanceSheetData!$B$2:$B$415,$A92,BalanceSheetData!$I$2:$I$415,"28158"))+(SUMIFS(PriorQ4BalanceSheet!$J$2:$J$4968,PriorQ4BalanceSheet!$B$2:$B$4968,$A92,PriorQ4BalanceSheet!$I$2:$I$4968,"28200")-SUMIFS(BalanceSheetData!$J$2:$J$415,BalanceSheetData!$B$2:$B$415,$A92,BalanceSheetData!$I$2:$I$415,"28200"))+(SUMIFS(PriorQ4BalanceSheet!$J$2:$J$4968,PriorQ4BalanceSheet!$B$2:$B$4968,$A92,PriorQ4BalanceSheet!$I$2:$I$4968,"28201")-SUMIFS(BalanceSheetData!$J$2:$J$415,BalanceSheetData!$B$2:$B$415,$A92,BalanceSheetData!$I$2:$I$415,"28201"))+SUMIFS(IncomeStatementData!$J$2:$J$415,IncomeStatementData!$B$2:$B$415,$A92,IncomeStatementData!$I$2:$I$415,"62020")+SUMIFS(IncomeStatementData!$J$2:$J$415,IncomeStatementData!$B$2:$B$415,$A92,IncomeStatementData!$I$2:$I$415,"62021")+SUMIFS(IncomeStatementData!$J$2:$J$415,IncomeStatementData!$B$2:$B$415,$A92,IncomeStatementData!$I$2:$I$415,"62022")+SUMIFS(IncomeStatementData!$J$2:$J$415,IncomeStatementData!$B$2:$B$415,$A92,IncomeStatementData!$I$2:$I$415,"62400")</f>
        <v>0</v>
      </c>
      <c r="AH92" s="134" t="str">
        <f>IF((ISERROR(INDEX(ECRDCRMustPayDebtData!$E$2:$E92,MATCH(A92,ECRDCRMustPayDebtData!$B$2:$B92,0),)))/12*Occupancy!$B$65,"-",INDEX(ECRDCRMustPayDebtData!$E$2:$E92,MATCH(A92,ECRDCRMustPayDebtData!$B$2:$B92,0),)/12*Occupancy!$B$65)</f>
        <v>-</v>
      </c>
      <c r="AI92" s="136">
        <f>IF(ISERROR(INDEX(AnnualMustPayDebtData!$D$2:$D$75,MATCH(A92,AnnualMustPayDebtData!$E$2:$E$75,0),)),"-",INDEX(AnnualMustPayDebtData!$D$2:$D$75,MATCH(A92,AnnualMustPayDebtData!$E$2:$E$75,0),))</f>
        <v>260936</v>
      </c>
      <c r="AJ92" s="134">
        <f>IF(ISERROR(IF(AG92="","",AG92/VLOOKUP(Occupancy!$B$65,Occupancy!$B$68:$B$79,1)*12/$C92)),"-",IF(AG92="","",AG92/VLOOKUP(Occupancy!$B$65,Occupancy!$B$68:$B$79,1)*12/$C92))</f>
        <v>0</v>
      </c>
      <c r="AK92" s="134" t="str">
        <f>IF(ISERROR(IF(AH92="","",AH92/VLOOKUP(Occupancy!$B$65,Occupancy!$B$68:$B$79,1)*12/$C92)),"-",IF(AH92="","",AH92/VLOOKUP(Occupancy!$B$65,Occupancy!$B$68:$B$79,1)*12/$C92))</f>
        <v>-</v>
      </c>
      <c r="AL92" s="133">
        <f>SUMIFS(PriorQ4BalanceSheet!$J$2:$J$4968,PriorQ4BalanceSheet!$B$2:$B$4968,$A92,PriorQ4BalanceSheet!$I$2:$I$4968,"10710")-SUMIFS(BalanceSheetData!$J$2:$J$415,BalanceSheetData!$B$2:$B$415,$A92,BalanceSheetData!$I$2:$I$415,"10710")</f>
        <v>0</v>
      </c>
      <c r="AM92" s="132">
        <f>IF(ISERROR(AN92/12*Occupancy!$B$65),"-",AN92/12*Occupancy!$B$65)</f>
        <v>9580.5</v>
      </c>
      <c r="AN92" s="133">
        <f>IF(ISERROR(INDEX(ReserveData!$B$2:$B$2239,MATCH($A92,ReserveData!$A$2:$A$2250,0),0)),"-",INDEX(ReserveData!$B$2:$B2331,MATCH($A92,ReserveData!$A$2:$A$2250,0),0))</f>
        <v>19161</v>
      </c>
      <c r="AO92" s="132" t="str">
        <f t="shared" si="20"/>
        <v>-</v>
      </c>
      <c r="AP92" s="132">
        <f t="shared" si="21"/>
        <v>0</v>
      </c>
      <c r="AQ92" s="136">
        <f>SUMIFS(IncomeStatementData!$J$2:$J$415,IncomeStatementData!$B$2:$B$415,$A92,IncomeStatementData!$I$2:$I$415,"59001")</f>
        <v>0</v>
      </c>
      <c r="AR92" s="134">
        <f>IF(ISERROR(AS92/12*Occupancy!$B$65),"-",AS92/12*Occupancy!$B$65)</f>
        <v>0</v>
      </c>
      <c r="AS92" s="136">
        <f>SUMIFS(AnnualFinancialData!$L$2:$L$6380,AnnualFinancialData!$B$2:$B$6380,$A92,AnnualFinancialData!$K$2:$K$6380,"59001")</f>
        <v>0</v>
      </c>
      <c r="AT92" s="134">
        <f>IF(ISERROR(IF(AQ92="","",AQ92/VLOOKUP(Occupancy!$B$65,Occupancy!$B$68:$B$79,1)*12/$C92)),"-",IF(AQ92="","",AQ92/VLOOKUP(Occupancy!$B$65,Occupancy!$B$68:$B$79,1)*12/$C92))</f>
        <v>0</v>
      </c>
      <c r="AU92" s="134">
        <f>IF(ISERROR(IF(AR92="","",AR92/VLOOKUP(Occupancy!$B$65,Occupancy!$B$68:$B$79,1)*12/$C92)),"-",IF(AR92="","",AR92/VLOOKUP(Occupancy!$B$65,Occupancy!$B$68:$B$79,1)*12/$C92))</f>
        <v>0</v>
      </c>
      <c r="AV92" s="133">
        <f>SUMIFS(IncomeStatementData!$J$2:$J$415,IncomeStatementData!$B$2:$B$415,$A92,IncomeStatementData!$I$2:$I$415,"66310")+SUMIFS(IncomeStatementData!$J$2:$J$415,IncomeStatementData!$B$2:$B$415,$A92,IncomeStatementData!$I$2:$I$415,"66202")</f>
        <v>0</v>
      </c>
      <c r="AW92" s="132">
        <f>IF(ISERROR(AX92/12*Occupancy!$B$65),"-",AX92/12*Occupancy!$B$65)</f>
        <v>0</v>
      </c>
      <c r="AX92" s="133">
        <f>SUMIFS(AnnualFinancialData!$L$2:$L$6380,AnnualFinancialData!$B$2:$B$6380,$A92,AnnualFinancialData!$K$2:$K$6380,"66310")+SUMIFS(AnnualFinancialData!$L$2:$L$6380,AnnualFinancialData!$B$2:$B$6380,$A92,AnnualFinancialData!$K$2:$K$6380,"66202")</f>
        <v>0</v>
      </c>
      <c r="AY92" s="132">
        <f>IF(ISERROR(IF(AV92="","",AV92/VLOOKUP(Occupancy!$B$65,Occupancy!$B$68:$B$79,1)*12/$C92)),"-",IF(AV92="","",AV92/VLOOKUP(Occupancy!$B$65,Occupancy!$B$68:$B$79,1)*12/$C92))</f>
        <v>0</v>
      </c>
      <c r="AZ92" s="132">
        <f>IF(ISERROR(IF(AW92="","",AW92/VLOOKUP(Occupancy!$B$65,Occupancy!$B$68:$B$79,1)*12/$C92)),"-",IF(AW92="","",AW92/VLOOKUP(Occupancy!$B$65,Occupancy!$B$68:$B$79,1)*12/$C92))</f>
        <v>0</v>
      </c>
      <c r="BA92" s="137" t="str">
        <f t="shared" si="22"/>
        <v>-</v>
      </c>
      <c r="BB92" s="137" t="str">
        <f t="shared" si="23"/>
        <v>-</v>
      </c>
      <c r="BC92" s="137" t="str">
        <f t="shared" si="24"/>
        <v>-</v>
      </c>
      <c r="BD92" s="137" t="str">
        <f t="shared" si="25"/>
        <v>-</v>
      </c>
      <c r="BE92" s="138" t="str">
        <f>IF(ISERROR(IF(BB92="","",BB92/VLOOKUP(Occupancy!$B$65,Occupancy!$B$68:$B$79,1)*12/$C92)),"-",IF(BB92="","",BB92/VLOOKUP(Occupancy!$B$65,Occupancy!$B$68:$B$79,1)*12/$C92))</f>
        <v>-</v>
      </c>
    </row>
    <row r="93" spans="1:57" s="95" customFormat="1" ht="12.75" x14ac:dyDescent="0.2">
      <c r="A93" s="219" t="s">
        <v>557</v>
      </c>
      <c r="B93" s="142" t="str">
        <f>IF(ISERROR(INDEX(ProjectTypeData!$F$2:$F$165,MATCH(Operating!$A93,ProjectTypeData!$B$2:$B$165,0),MATCH(Operating!B$9,ProjectTypeData!$F$1))),"-",INDEX(ProjectTypeData!$F$2:$F$165,MATCH(Operating!$A93,ProjectTypeData!$B$2:$B$165,0),MATCH(Operating!B$9,ProjectTypeData!$F$1)))</f>
        <v>CHHI</v>
      </c>
      <c r="C93" s="126">
        <f>IF(ISERROR(INDEX(ProjectTypeData!$E$2:$E$165,MATCH(Operating!$A93,ProjectTypeData!$B$2:$B$165,0),MATCH(Operating!C$9,ProjectTypeData!$E$1))),"-",INDEX(ProjectTypeData!$E$2:$E$165,MATCH(Operating!$A93,ProjectTypeData!$B$2:$B$165,0),MATCH(Operating!C$9,ProjectTypeData!$E$1)))</f>
        <v>41</v>
      </c>
      <c r="D93" s="127" t="str">
        <f>IF(ISERROR(INDEX(ProjectTypeData!$D$2:$D$165,MATCH(Operating!$A93,ProjectTypeData!$B$2:$B$165,0),MATCH(Operating!D$9,ProjectTypeData!$D$1))),"-",INDEX(ProjectTypeData!$D$2:$D$165,MATCH(Operating!$A93,ProjectTypeData!$B$2:$B$165,0),MATCH(Operating!D$9,ProjectTypeData!$D$1)))</f>
        <v>Pending Business Committee Approval</v>
      </c>
      <c r="E93" s="115"/>
      <c r="F93" s="128">
        <f>SUMIFS(BalanceSheetData!$J$2:$J$415,BalanceSheetData!$B$2:$B$415,$A93,BalanceSheetData!$I$2:$I$415,"10000")</f>
        <v>0</v>
      </c>
      <c r="G93" s="128">
        <f>SUMIFS(BalanceSheetData!$J$2:$J$415,BalanceSheetData!$B$2:$B$415,$A93,BalanceSheetData!$I$2:$I$415,"10710")</f>
        <v>0</v>
      </c>
      <c r="H93" s="128">
        <f>SUMIFS(BalanceSheetData!$J$2:$J$415,BalanceSheetData!$B$2:$B$415,$A93,BalanceSheetData!$I$2:$I$415,"10700")</f>
        <v>0</v>
      </c>
      <c r="I93" s="129">
        <f>SUMIFS(BalanceSheetData!$J$2:$J$415,BalanceSheetData!$B$2:$B$415,$A93,BalanceSheetData!$I$2:$I$415,"10715")+SUMIFS(BalanceSheetData!$J$2:$J$415,BalanceSheetData!$B$2:$B$415,$A93,BalanceSheetData!$I$2:$I$415,"10720")+SUMIFS(BalanceSheetData!$J$2:$J$415,BalanceSheetData!$B$2:$B$415,$A93,BalanceSheetData!$I$2:$I$415,"19300")</f>
        <v>0</v>
      </c>
      <c r="J93" s="130">
        <f t="shared" si="13"/>
        <v>0</v>
      </c>
      <c r="K93" s="216">
        <f>IF(ISERROR(INDEX(Occupancy!$B$57:$FL$57,1,MATCH(A93,Occupancy!$B$4:$FL$4,0))),"-",INDEX(Occupancy!$B$57:$FL$57,1,MATCH(A93,Occupancy!$B$4:$FL$4,0)))</f>
        <v>0.64500000000000013</v>
      </c>
      <c r="L93" s="216">
        <f>IF(ISERROR(INDEX(Occupancy!$B$17:$FL$17,1,MATCH(A93,Occupancy!$B$4:$FL$4,0))),"-",INDEX(Occupancy!$B$17:$FL$17,1,MATCH(A93,Occupancy!$B$4:$FL$4,0)))</f>
        <v>0.49</v>
      </c>
      <c r="M93" s="113"/>
      <c r="N93" s="113"/>
      <c r="O93" s="113"/>
      <c r="P93" s="119"/>
      <c r="Q93" s="131">
        <f>SUMIFS(IncomeStatementData!$J$2:$J$415,IncomeStatementData!$B$2:$B$415,$A93,IncomeStatementData!$I$2:$I$415,"45001")+SUMIFS(IncomeStatementData!$J$2:$J$415,IncomeStatementData!$B$2:$B$415,$A93,IncomeStatementData!$I$2:$I$415,"45100")+SUMIFS(IncomeStatementData!$J$2:$J$415,IncomeStatementData!$B$2:$B$415,$A93,IncomeStatementData!$I$2:$I$415,"49000")+SUMIFS(IncomeStatementData!$J$2:$J$415,IncomeStatementData!$B$2:$B$415,$A93,IncomeStatementData!$I$2:$I$415,"45200")+SUMIFS(IncomeStatementData!$J$2:$J$415,IncomeStatementData!$B$2:$B$415,$A93,IncomeStatementData!$I$2:$I$415,"45400")+SUMIFS(IncomeStatementData!$J$2:$J$415,IncomeStatementData!$B$2:$B$415,$A93,IncomeStatementData!$I$2:$I$415,"45500")+SUMIFS(IncomeStatementData!$J$2:$J$415,IncomeStatementData!$B$2:$B$415,$A93,IncomeStatementData!$I$2:$I$415,"44100")+SUMIFS(IncomeStatementData!$J$2:$J$415,IncomeStatementData!$B$2:$B$415,$A93,IncomeStatementData!$I$2:$I$415,"42200")</f>
        <v>0</v>
      </c>
      <c r="R93" s="132">
        <f>IF(ISERROR(S93/12*Occupancy!$B$65),"-",S93/12*Occupancy!$B$65)</f>
        <v>0</v>
      </c>
      <c r="S93" s="133">
        <f>SUMIFS(AnnualFinancialData!$L$2:$L$6380,AnnualFinancialData!$B$2:$B$6380,$A93,AnnualFinancialData!$K$2:$K$6380,"45001")+SUMIFS(AnnualFinancialData!$L$2:$L$6380,AnnualFinancialData!$B$2:$B$6380,$A93,AnnualFinancialData!$K$2:$K$6380,"45100")+SUMIFS(AnnualFinancialData!$L$2:$L$6380,AnnualFinancialData!$B$2:$B$6380,$A93,AnnualFinancialData!$K$2:$K$6380,"49000")+SUMIFS(AnnualFinancialData!$L$2:$L$6380,AnnualFinancialData!$B$2:$B$6380,$A93,AnnualFinancialData!$K$2:$K$6380,"45200")+SUMIFS(AnnualFinancialData!$L$2:$L$6380,AnnualFinancialData!$B$2:$B$6380,$A93,AnnualFinancialData!$K$2:$K$6380,"45400")+SUMIFS(AnnualFinancialData!$L$2:$L$6380,AnnualFinancialData!$B$2:$B$6380,$A93,AnnualFinancialData!$K$2:$K$6380,"45500")+SUMIFS(AnnualFinancialData!$L$2:$L$6380,AnnualFinancialData!$B$2:$B$6380,$A93,AnnualFinancialData!$K$2:$K$6380,"44100")+SUMIFS(AnnualFinancialData!$L$2:$L$6380,AnnualFinancialData!$B$2:$B$6380,$A93,AnnualFinancialData!$K$2:$K$6380,"42200")</f>
        <v>0</v>
      </c>
      <c r="T93" s="132">
        <f>IF(ISERROR(IF(Q93="","",Q93/VLOOKUP(Occupancy!$B$65,Occupancy!$B$68:$B$79,1)*12/$C93)),"-",IF(Q93="","",Q93/VLOOKUP(Occupancy!$B$65,Occupancy!$B$68:$B$79,1)*12/$C93))</f>
        <v>0</v>
      </c>
      <c r="U93" s="132">
        <f>IF(ISERROR(IF(R93="","",R93/VLOOKUP(Occupancy!$B$65,Occupancy!$B$68:$B$79,1)*12/$C93)),"-",IF(R93="","",R93/VLOOKUP(Occupancy!$B$65,Occupancy!$B$68:$B$79,1)*12/$C93))</f>
        <v>0</v>
      </c>
      <c r="V93" s="134" t="str">
        <f>IF(ISERROR(INDEX(IncomeStatementData!$P$2:$P$415,MATCH(A93,IncomeStatementData!$B$2:$B$415,0),)),"-",INDEX(IncomeStatementData!$P$2:$P$415,MATCH(A93,IncomeStatementData!$B$2:$B$415,0),))</f>
        <v>-</v>
      </c>
      <c r="W93" s="134" t="str">
        <f>IF(ISERROR(X93/12*Occupancy!$B$65),"-",X93/12*Occupancy!$B$65)</f>
        <v>-</v>
      </c>
      <c r="X93" s="134" t="str">
        <f>IF(ISERROR(INDEX(AnnualFinancialData!$R$2:$R$6380,MATCH(A93,AnnualFinancialData!$B$2:$B$6380,0),)),"-",INDEX(AnnualFinancialData!$R$2:$R$6380,MATCH(A93,AnnualFinancialData!$B$2:$B$6380,0),))</f>
        <v>-</v>
      </c>
      <c r="Y93" s="134" t="str">
        <f>IF(ISERROR(IF(V93="","",V93/VLOOKUP(Occupancy!$B$65,Occupancy!$B$68:$B$79,1)*12/$C93)),"-",IF(V93="","",V93/VLOOKUP(Occupancy!$B$65,Occupancy!$B$68:$B$79,1)*12/$C93))</f>
        <v>-</v>
      </c>
      <c r="Z93" s="134" t="str">
        <f>IF(ISERROR(IF(W93="","",W93/VLOOKUP(Occupancy!$B$65,Occupancy!$B$68:$B$79,1)*12/$C93)),"-",IF(W93="","",W93/VLOOKUP(Occupancy!$B$65,Occupancy!$B$68:$B$79,1)*12/$C93))</f>
        <v>-</v>
      </c>
      <c r="AA93" s="135" t="str">
        <f t="shared" si="14"/>
        <v>-</v>
      </c>
      <c r="AB93" s="132" t="str">
        <f t="shared" si="15"/>
        <v>-</v>
      </c>
      <c r="AC93" s="132" t="str">
        <f t="shared" si="16"/>
        <v>-</v>
      </c>
      <c r="AD93" s="132" t="str">
        <f t="shared" si="17"/>
        <v>-</v>
      </c>
      <c r="AE93" s="132" t="str">
        <f t="shared" si="18"/>
        <v>-</v>
      </c>
      <c r="AF93" s="132" t="str">
        <f t="shared" si="19"/>
        <v>-</v>
      </c>
      <c r="AG93" s="136">
        <f>(SUMIFS(PriorQ4BalanceSheet!$J$2:$J$4968,PriorQ4BalanceSheet!$B$2:$B$4968,$A93,PriorQ4BalanceSheet!$I$2:$I$4968,"28150")-SUMIFS(BalanceSheetData!$J$2:$J$415,BalanceSheetData!$B$2:$B$415,$A93,BalanceSheetData!$I$2:$I$415,"28150"))+(SUMIFS(PriorQ4BalanceSheet!$J$2:$J$4968,PriorQ4BalanceSheet!$B$2:$B$4968,$A93,PriorQ4BalanceSheet!$I$2:$I$4968,"28151")-SUMIFS(BalanceSheetData!$J$2:$J$415,BalanceSheetData!$B$2:$B$415,$A93,BalanceSheetData!$I$2:$I$415,"28151"))+(SUMIFS(PriorQ4BalanceSheet!$J$2:$J$4968,PriorQ4BalanceSheet!$B$2:$B$4968,$A93,PriorQ4BalanceSheet!$I$2:$I$4968,"28152")-SUMIFS(BalanceSheetData!$J$2:$J$415,BalanceSheetData!$B$2:$B$415,$A93,BalanceSheetData!$I$2:$I$415,"28152"))+(SUMIFS(PriorQ4BalanceSheet!$J$2:$J$4968,PriorQ4BalanceSheet!$B$2:$B$4968,$A93,PriorQ4BalanceSheet!$I$2:$I$4968,"28153")-SUMIFS(BalanceSheetData!$J$2:$J$415,BalanceSheetData!$B$2:$B$415,$A93,BalanceSheetData!$I$2:$I$415,"28153"))+(SUMIFS(PriorQ4BalanceSheet!$J$2:$J$4968,PriorQ4BalanceSheet!$B$2:$B$4968,$A93,PriorQ4BalanceSheet!$I$2:$I$4968,"28155")-SUMIFS(BalanceSheetData!$J$2:$J$415,BalanceSheetData!$B$2:$B$415,$A93,BalanceSheetData!$I$2:$I$415,"28155"))+(SUMIFS(PriorQ4BalanceSheet!$J$2:$J$4968,PriorQ4BalanceSheet!$B$2:$B$4968,$A93,PriorQ4BalanceSheet!$I$2:$I$4968,"28156")-SUMIFS(BalanceSheetData!$J$2:$J$415,BalanceSheetData!$B$2:$B$415,$A93,BalanceSheetData!$I$2:$I$415,"28156"))+(SUMIFS(PriorQ4BalanceSheet!$J$2:$J$4968,PriorQ4BalanceSheet!$B$2:$B$4968,$A93,PriorQ4BalanceSheet!$I$2:$I$4968,"28157")-SUMIFS(BalanceSheetData!$J$2:$J$415,BalanceSheetData!$B$2:$B$415,$A93,BalanceSheetData!$I$2:$I$415,"28157"))+(SUMIFS(PriorQ4BalanceSheet!$J$2:$J$4968,PriorQ4BalanceSheet!$B$2:$B$4968,$A93,PriorQ4BalanceSheet!$I$2:$I$4968,"28158")-SUMIFS(BalanceSheetData!$J$2:$J$415,BalanceSheetData!$B$2:$B$415,$A93,BalanceSheetData!$I$2:$I$415,"28158"))+(SUMIFS(PriorQ4BalanceSheet!$J$2:$J$4968,PriorQ4BalanceSheet!$B$2:$B$4968,$A93,PriorQ4BalanceSheet!$I$2:$I$4968,"28200")-SUMIFS(BalanceSheetData!$J$2:$J$415,BalanceSheetData!$B$2:$B$415,$A93,BalanceSheetData!$I$2:$I$415,"28200"))+(SUMIFS(PriorQ4BalanceSheet!$J$2:$J$4968,PriorQ4BalanceSheet!$B$2:$B$4968,$A93,PriorQ4BalanceSheet!$I$2:$I$4968,"28201")-SUMIFS(BalanceSheetData!$J$2:$J$415,BalanceSheetData!$B$2:$B$415,$A93,BalanceSheetData!$I$2:$I$415,"28201"))+SUMIFS(IncomeStatementData!$J$2:$J$415,IncomeStatementData!$B$2:$B$415,$A93,IncomeStatementData!$I$2:$I$415,"62020")+SUMIFS(IncomeStatementData!$J$2:$J$415,IncomeStatementData!$B$2:$B$415,$A93,IncomeStatementData!$I$2:$I$415,"62021")+SUMIFS(IncomeStatementData!$J$2:$J$415,IncomeStatementData!$B$2:$B$415,$A93,IncomeStatementData!$I$2:$I$415,"62022")+SUMIFS(IncomeStatementData!$J$2:$J$415,IncomeStatementData!$B$2:$B$415,$A93,IncomeStatementData!$I$2:$I$415,"62400")</f>
        <v>0</v>
      </c>
      <c r="AH93" s="134" t="str">
        <f>IF((ISERROR(INDEX(ECRDCRMustPayDebtData!$E$2:$E93,MATCH(A93,ECRDCRMustPayDebtData!$B$2:$B93,0),)))/12*Occupancy!$B$65,"-",INDEX(ECRDCRMustPayDebtData!$E$2:$E93,MATCH(A93,ECRDCRMustPayDebtData!$B$2:$B93,0),)/12*Occupancy!$B$65)</f>
        <v>-</v>
      </c>
      <c r="AI93" s="136">
        <f>IF(ISERROR(INDEX(AnnualMustPayDebtData!$D$2:$D$75,MATCH(A93,AnnualMustPayDebtData!$E$2:$E$75,0),)),"-",INDEX(AnnualMustPayDebtData!$D$2:$D$75,MATCH(A93,AnnualMustPayDebtData!$E$2:$E$75,0),))</f>
        <v>191043</v>
      </c>
      <c r="AJ93" s="134">
        <f>IF(ISERROR(IF(AG93="","",AG93/VLOOKUP(Occupancy!$B$65,Occupancy!$B$68:$B$79,1)*12/$C93)),"-",IF(AG93="","",AG93/VLOOKUP(Occupancy!$B$65,Occupancy!$B$68:$B$79,1)*12/$C93))</f>
        <v>0</v>
      </c>
      <c r="AK93" s="134" t="str">
        <f>IF(ISERROR(IF(AH93="","",AH93/VLOOKUP(Occupancy!$B$65,Occupancy!$B$68:$B$79,1)*12/$C93)),"-",IF(AH93="","",AH93/VLOOKUP(Occupancy!$B$65,Occupancy!$B$68:$B$79,1)*12/$C93))</f>
        <v>-</v>
      </c>
      <c r="AL93" s="133">
        <f>SUMIFS(PriorQ4BalanceSheet!$J$2:$J$4968,PriorQ4BalanceSheet!$B$2:$B$4968,$A93,PriorQ4BalanceSheet!$I$2:$I$4968,"10710")-SUMIFS(BalanceSheetData!$J$2:$J$415,BalanceSheetData!$B$2:$B$415,$A93,BalanceSheetData!$I$2:$I$415,"10710")</f>
        <v>0</v>
      </c>
      <c r="AM93" s="132">
        <f>IF(ISERROR(AN93/12*Occupancy!$B$65),"-",AN93/12*Occupancy!$B$65)</f>
        <v>6762</v>
      </c>
      <c r="AN93" s="133">
        <f>IF(ISERROR(INDEX(ReserveData!$B$2:$B$2239,MATCH($A93,ReserveData!$A$2:$A$2250,0),0)),"-",INDEX(ReserveData!$B$2:$B2332,MATCH($A93,ReserveData!$A$2:$A$2250,0),0))</f>
        <v>13524</v>
      </c>
      <c r="AO93" s="132" t="str">
        <f t="shared" si="20"/>
        <v>-</v>
      </c>
      <c r="AP93" s="132">
        <f t="shared" si="21"/>
        <v>0</v>
      </c>
      <c r="AQ93" s="136">
        <f>SUMIFS(IncomeStatementData!$J$2:$J$415,IncomeStatementData!$B$2:$B$415,$A93,IncomeStatementData!$I$2:$I$415,"59001")</f>
        <v>0</v>
      </c>
      <c r="AR93" s="134">
        <f>IF(ISERROR(AS93/12*Occupancy!$B$65),"-",AS93/12*Occupancy!$B$65)</f>
        <v>0</v>
      </c>
      <c r="AS93" s="136">
        <f>SUMIFS(AnnualFinancialData!$L$2:$L$6380,AnnualFinancialData!$B$2:$B$6380,$A93,AnnualFinancialData!$K$2:$K$6380,"59001")</f>
        <v>0</v>
      </c>
      <c r="AT93" s="134">
        <f>IF(ISERROR(IF(AQ93="","",AQ93/VLOOKUP(Occupancy!$B$65,Occupancy!$B$68:$B$79,1)*12/$C93)),"-",IF(AQ93="","",AQ93/VLOOKUP(Occupancy!$B$65,Occupancy!$B$68:$B$79,1)*12/$C93))</f>
        <v>0</v>
      </c>
      <c r="AU93" s="134">
        <f>IF(ISERROR(IF(AR93="","",AR93/VLOOKUP(Occupancy!$B$65,Occupancy!$B$68:$B$79,1)*12/$C93)),"-",IF(AR93="","",AR93/VLOOKUP(Occupancy!$B$65,Occupancy!$B$68:$B$79,1)*12/$C93))</f>
        <v>0</v>
      </c>
      <c r="AV93" s="133">
        <f>SUMIFS(IncomeStatementData!$J$2:$J$415,IncomeStatementData!$B$2:$B$415,$A93,IncomeStatementData!$I$2:$I$415,"66310")+SUMIFS(IncomeStatementData!$J$2:$J$415,IncomeStatementData!$B$2:$B$415,$A93,IncomeStatementData!$I$2:$I$415,"66202")</f>
        <v>0</v>
      </c>
      <c r="AW93" s="132">
        <f>IF(ISERROR(AX93/12*Occupancy!$B$65),"-",AX93/12*Occupancy!$B$65)</f>
        <v>0</v>
      </c>
      <c r="AX93" s="133">
        <f>SUMIFS(AnnualFinancialData!$L$2:$L$6380,AnnualFinancialData!$B$2:$B$6380,$A93,AnnualFinancialData!$K$2:$K$6380,"66310")+SUMIFS(AnnualFinancialData!$L$2:$L$6380,AnnualFinancialData!$B$2:$B$6380,$A93,AnnualFinancialData!$K$2:$K$6380,"66202")</f>
        <v>0</v>
      </c>
      <c r="AY93" s="132">
        <f>IF(ISERROR(IF(AV93="","",AV93/VLOOKUP(Occupancy!$B$65,Occupancy!$B$68:$B$79,1)*12/$C93)),"-",IF(AV93="","",AV93/VLOOKUP(Occupancy!$B$65,Occupancy!$B$68:$B$79,1)*12/$C93))</f>
        <v>0</v>
      </c>
      <c r="AZ93" s="132">
        <f>IF(ISERROR(IF(AW93="","",AW93/VLOOKUP(Occupancy!$B$65,Occupancy!$B$68:$B$79,1)*12/$C93)),"-",IF(AW93="","",AW93/VLOOKUP(Occupancy!$B$65,Occupancy!$B$68:$B$79,1)*12/$C93))</f>
        <v>0</v>
      </c>
      <c r="BA93" s="137" t="str">
        <f t="shared" si="22"/>
        <v>-</v>
      </c>
      <c r="BB93" s="137" t="str">
        <f t="shared" si="23"/>
        <v>-</v>
      </c>
      <c r="BC93" s="137" t="str">
        <f t="shared" si="24"/>
        <v>-</v>
      </c>
      <c r="BD93" s="137" t="str">
        <f t="shared" si="25"/>
        <v>-</v>
      </c>
      <c r="BE93" s="138" t="str">
        <f>IF(ISERROR(IF(BB93="","",BB93/VLOOKUP(Occupancy!$B$65,Occupancy!$B$68:$B$79,1)*12/$C93)),"-",IF(BB93="","",BB93/VLOOKUP(Occupancy!$B$65,Occupancy!$B$68:$B$79,1)*12/$C93))</f>
        <v>-</v>
      </c>
    </row>
    <row r="94" spans="1:57" s="95" customFormat="1" ht="12.75" x14ac:dyDescent="0.2">
      <c r="A94" s="219" t="s">
        <v>559</v>
      </c>
      <c r="B94" s="142" t="str">
        <f>IF(ISERROR(INDEX(ProjectTypeData!$F$2:$F$165,MATCH(Operating!$A94,ProjectTypeData!$B$2:$B$165,0),MATCH(Operating!B$9,ProjectTypeData!$F$1))),"-",INDEX(ProjectTypeData!$F$2:$F$165,MATCH(Operating!$A94,ProjectTypeData!$B$2:$B$165,0),MATCH(Operating!B$9,ProjectTypeData!$F$1)))</f>
        <v>Homes</v>
      </c>
      <c r="C94" s="126">
        <f>IF(ISERROR(INDEX(ProjectTypeData!$E$2:$E$165,MATCH(Operating!$A94,ProjectTypeData!$B$2:$B$165,0),MATCH(Operating!C$9,ProjectTypeData!$E$1))),"-",INDEX(ProjectTypeData!$E$2:$E$165,MATCH(Operating!$A94,ProjectTypeData!$B$2:$B$165,0),MATCH(Operating!C$9,ProjectTypeData!$E$1)))</f>
        <v>2</v>
      </c>
      <c r="D94" s="127" t="str">
        <f>IF(ISERROR(INDEX(ProjectTypeData!$D$2:$D$165,MATCH(Operating!$A94,ProjectTypeData!$B$2:$B$165,0),MATCH(Operating!D$9,ProjectTypeData!$D$1))),"-",INDEX(ProjectTypeData!$D$2:$D$165,MATCH(Operating!$A94,ProjectTypeData!$B$2:$B$165,0),MATCH(Operating!D$9,ProjectTypeData!$D$1)))</f>
        <v>Pending Business Committee Approval</v>
      </c>
      <c r="E94" s="115"/>
      <c r="F94" s="128">
        <f>SUMIFS(BalanceSheetData!$J$2:$J$415,BalanceSheetData!$B$2:$B$415,$A94,BalanceSheetData!$I$2:$I$415,"10000")</f>
        <v>0</v>
      </c>
      <c r="G94" s="128">
        <f>SUMIFS(BalanceSheetData!$J$2:$J$415,BalanceSheetData!$B$2:$B$415,$A94,BalanceSheetData!$I$2:$I$415,"10710")</f>
        <v>0</v>
      </c>
      <c r="H94" s="128">
        <f>SUMIFS(BalanceSheetData!$J$2:$J$415,BalanceSheetData!$B$2:$B$415,$A94,BalanceSheetData!$I$2:$I$415,"10700")</f>
        <v>0</v>
      </c>
      <c r="I94" s="129">
        <f>SUMIFS(BalanceSheetData!$J$2:$J$415,BalanceSheetData!$B$2:$B$415,$A94,BalanceSheetData!$I$2:$I$415,"10715")+SUMIFS(BalanceSheetData!$J$2:$J$415,BalanceSheetData!$B$2:$B$415,$A94,BalanceSheetData!$I$2:$I$415,"10720")+SUMIFS(BalanceSheetData!$J$2:$J$415,BalanceSheetData!$B$2:$B$415,$A94,BalanceSheetData!$I$2:$I$415,"19300")</f>
        <v>0</v>
      </c>
      <c r="J94" s="130">
        <f t="shared" si="13"/>
        <v>0</v>
      </c>
      <c r="K94" s="216">
        <f>IF(ISERROR(INDEX(Occupancy!$B$57:$FL$57,1,MATCH(A94,Occupancy!$B$4:$FL$4,0))),"-",INDEX(Occupancy!$B$57:$FL$57,1,MATCH(A94,Occupancy!$B$4:$FL$4,0)))</f>
        <v>1.9626461538461539</v>
      </c>
      <c r="L94" s="216">
        <f>IF(ISERROR(INDEX(Occupancy!$B$17:$FL$17,1,MATCH(A94,Occupancy!$B$4:$FL$4,0))),"-",INDEX(Occupancy!$B$17:$FL$17,1,MATCH(A94,Occupancy!$B$4:$FL$4,0)))</f>
        <v>2.3653999999999997</v>
      </c>
      <c r="M94" s="113"/>
      <c r="N94" s="113"/>
      <c r="O94" s="113"/>
      <c r="P94" s="119"/>
      <c r="Q94" s="131">
        <f>SUMIFS(IncomeStatementData!$J$2:$J$415,IncomeStatementData!$B$2:$B$415,$A94,IncomeStatementData!$I$2:$I$415,"45001")+SUMIFS(IncomeStatementData!$J$2:$J$415,IncomeStatementData!$B$2:$B$415,$A94,IncomeStatementData!$I$2:$I$415,"45100")+SUMIFS(IncomeStatementData!$J$2:$J$415,IncomeStatementData!$B$2:$B$415,$A94,IncomeStatementData!$I$2:$I$415,"49000")+SUMIFS(IncomeStatementData!$J$2:$J$415,IncomeStatementData!$B$2:$B$415,$A94,IncomeStatementData!$I$2:$I$415,"45200")+SUMIFS(IncomeStatementData!$J$2:$J$415,IncomeStatementData!$B$2:$B$415,$A94,IncomeStatementData!$I$2:$I$415,"45400")+SUMIFS(IncomeStatementData!$J$2:$J$415,IncomeStatementData!$B$2:$B$415,$A94,IncomeStatementData!$I$2:$I$415,"45500")+SUMIFS(IncomeStatementData!$J$2:$J$415,IncomeStatementData!$B$2:$B$415,$A94,IncomeStatementData!$I$2:$I$415,"44100")+SUMIFS(IncomeStatementData!$J$2:$J$415,IncomeStatementData!$B$2:$B$415,$A94,IncomeStatementData!$I$2:$I$415,"42200")</f>
        <v>0</v>
      </c>
      <c r="R94" s="132">
        <f>IF(ISERROR(S94/12*Occupancy!$B$65),"-",S94/12*Occupancy!$B$65)</f>
        <v>0</v>
      </c>
      <c r="S94" s="133">
        <f>SUMIFS(AnnualFinancialData!$L$2:$L$6380,AnnualFinancialData!$B$2:$B$6380,$A94,AnnualFinancialData!$K$2:$K$6380,"45001")+SUMIFS(AnnualFinancialData!$L$2:$L$6380,AnnualFinancialData!$B$2:$B$6380,$A94,AnnualFinancialData!$K$2:$K$6380,"45100")+SUMIFS(AnnualFinancialData!$L$2:$L$6380,AnnualFinancialData!$B$2:$B$6380,$A94,AnnualFinancialData!$K$2:$K$6380,"49000")+SUMIFS(AnnualFinancialData!$L$2:$L$6380,AnnualFinancialData!$B$2:$B$6380,$A94,AnnualFinancialData!$K$2:$K$6380,"45200")+SUMIFS(AnnualFinancialData!$L$2:$L$6380,AnnualFinancialData!$B$2:$B$6380,$A94,AnnualFinancialData!$K$2:$K$6380,"45400")+SUMIFS(AnnualFinancialData!$L$2:$L$6380,AnnualFinancialData!$B$2:$B$6380,$A94,AnnualFinancialData!$K$2:$K$6380,"45500")+SUMIFS(AnnualFinancialData!$L$2:$L$6380,AnnualFinancialData!$B$2:$B$6380,$A94,AnnualFinancialData!$K$2:$K$6380,"44100")+SUMIFS(AnnualFinancialData!$L$2:$L$6380,AnnualFinancialData!$B$2:$B$6380,$A94,AnnualFinancialData!$K$2:$K$6380,"42200")</f>
        <v>0</v>
      </c>
      <c r="T94" s="132">
        <f>IF(ISERROR(IF(Q94="","",Q94/VLOOKUP(Occupancy!$B$65,Occupancy!$B$68:$B$79,1)*12/$C94)),"-",IF(Q94="","",Q94/VLOOKUP(Occupancy!$B$65,Occupancy!$B$68:$B$79,1)*12/$C94))</f>
        <v>0</v>
      </c>
      <c r="U94" s="132">
        <f>IF(ISERROR(IF(R94="","",R94/VLOOKUP(Occupancy!$B$65,Occupancy!$B$68:$B$79,1)*12/$C94)),"-",IF(R94="","",R94/VLOOKUP(Occupancy!$B$65,Occupancy!$B$68:$B$79,1)*12/$C94))</f>
        <v>0</v>
      </c>
      <c r="V94" s="134" t="str">
        <f>IF(ISERROR(INDEX(IncomeStatementData!$P$2:$P$415,MATCH(A94,IncomeStatementData!$B$2:$B$415,0),)),"-",INDEX(IncomeStatementData!$P$2:$P$415,MATCH(A94,IncomeStatementData!$B$2:$B$415,0),))</f>
        <v>-</v>
      </c>
      <c r="W94" s="134" t="str">
        <f>IF(ISERROR(X94/12*Occupancy!$B$65),"-",X94/12*Occupancy!$B$65)</f>
        <v>-</v>
      </c>
      <c r="X94" s="134" t="str">
        <f>IF(ISERROR(INDEX(AnnualFinancialData!$R$2:$R$6380,MATCH(A94,AnnualFinancialData!$B$2:$B$6380,0),)),"-",INDEX(AnnualFinancialData!$R$2:$R$6380,MATCH(A94,AnnualFinancialData!$B$2:$B$6380,0),))</f>
        <v>-</v>
      </c>
      <c r="Y94" s="134" t="str">
        <f>IF(ISERROR(IF(V94="","",V94/VLOOKUP(Occupancy!$B$65,Occupancy!$B$68:$B$79,1)*12/$C94)),"-",IF(V94="","",V94/VLOOKUP(Occupancy!$B$65,Occupancy!$B$68:$B$79,1)*12/$C94))</f>
        <v>-</v>
      </c>
      <c r="Z94" s="134" t="str">
        <f>IF(ISERROR(IF(W94="","",W94/VLOOKUP(Occupancy!$B$65,Occupancy!$B$68:$B$79,1)*12/$C94)),"-",IF(W94="","",W94/VLOOKUP(Occupancy!$B$65,Occupancy!$B$68:$B$79,1)*12/$C94))</f>
        <v>-</v>
      </c>
      <c r="AA94" s="135" t="str">
        <f t="shared" si="14"/>
        <v>-</v>
      </c>
      <c r="AB94" s="132" t="str">
        <f t="shared" si="15"/>
        <v>-</v>
      </c>
      <c r="AC94" s="132" t="str">
        <f t="shared" si="16"/>
        <v>-</v>
      </c>
      <c r="AD94" s="132" t="str">
        <f t="shared" si="17"/>
        <v>-</v>
      </c>
      <c r="AE94" s="132" t="str">
        <f t="shared" si="18"/>
        <v>-</v>
      </c>
      <c r="AF94" s="132" t="str">
        <f t="shared" si="19"/>
        <v>-</v>
      </c>
      <c r="AG94" s="136">
        <f>(SUMIFS(PriorQ4BalanceSheet!$J$2:$J$4968,PriorQ4BalanceSheet!$B$2:$B$4968,$A94,PriorQ4BalanceSheet!$I$2:$I$4968,"28150")-SUMIFS(BalanceSheetData!$J$2:$J$415,BalanceSheetData!$B$2:$B$415,$A94,BalanceSheetData!$I$2:$I$415,"28150"))+(SUMIFS(PriorQ4BalanceSheet!$J$2:$J$4968,PriorQ4BalanceSheet!$B$2:$B$4968,$A94,PriorQ4BalanceSheet!$I$2:$I$4968,"28151")-SUMIFS(BalanceSheetData!$J$2:$J$415,BalanceSheetData!$B$2:$B$415,$A94,BalanceSheetData!$I$2:$I$415,"28151"))+(SUMIFS(PriorQ4BalanceSheet!$J$2:$J$4968,PriorQ4BalanceSheet!$B$2:$B$4968,$A94,PriorQ4BalanceSheet!$I$2:$I$4968,"28152")-SUMIFS(BalanceSheetData!$J$2:$J$415,BalanceSheetData!$B$2:$B$415,$A94,BalanceSheetData!$I$2:$I$415,"28152"))+(SUMIFS(PriorQ4BalanceSheet!$J$2:$J$4968,PriorQ4BalanceSheet!$B$2:$B$4968,$A94,PriorQ4BalanceSheet!$I$2:$I$4968,"28153")-SUMIFS(BalanceSheetData!$J$2:$J$415,BalanceSheetData!$B$2:$B$415,$A94,BalanceSheetData!$I$2:$I$415,"28153"))+(SUMIFS(PriorQ4BalanceSheet!$J$2:$J$4968,PriorQ4BalanceSheet!$B$2:$B$4968,$A94,PriorQ4BalanceSheet!$I$2:$I$4968,"28155")-SUMIFS(BalanceSheetData!$J$2:$J$415,BalanceSheetData!$B$2:$B$415,$A94,BalanceSheetData!$I$2:$I$415,"28155"))+(SUMIFS(PriorQ4BalanceSheet!$J$2:$J$4968,PriorQ4BalanceSheet!$B$2:$B$4968,$A94,PriorQ4BalanceSheet!$I$2:$I$4968,"28156")-SUMIFS(BalanceSheetData!$J$2:$J$415,BalanceSheetData!$B$2:$B$415,$A94,BalanceSheetData!$I$2:$I$415,"28156"))+(SUMIFS(PriorQ4BalanceSheet!$J$2:$J$4968,PriorQ4BalanceSheet!$B$2:$B$4968,$A94,PriorQ4BalanceSheet!$I$2:$I$4968,"28157")-SUMIFS(BalanceSheetData!$J$2:$J$415,BalanceSheetData!$B$2:$B$415,$A94,BalanceSheetData!$I$2:$I$415,"28157"))+(SUMIFS(PriorQ4BalanceSheet!$J$2:$J$4968,PriorQ4BalanceSheet!$B$2:$B$4968,$A94,PriorQ4BalanceSheet!$I$2:$I$4968,"28158")-SUMIFS(BalanceSheetData!$J$2:$J$415,BalanceSheetData!$B$2:$B$415,$A94,BalanceSheetData!$I$2:$I$415,"28158"))+(SUMIFS(PriorQ4BalanceSheet!$J$2:$J$4968,PriorQ4BalanceSheet!$B$2:$B$4968,$A94,PriorQ4BalanceSheet!$I$2:$I$4968,"28200")-SUMIFS(BalanceSheetData!$J$2:$J$415,BalanceSheetData!$B$2:$B$415,$A94,BalanceSheetData!$I$2:$I$415,"28200"))+(SUMIFS(PriorQ4BalanceSheet!$J$2:$J$4968,PriorQ4BalanceSheet!$B$2:$B$4968,$A94,PriorQ4BalanceSheet!$I$2:$I$4968,"28201")-SUMIFS(BalanceSheetData!$J$2:$J$415,BalanceSheetData!$B$2:$B$415,$A94,BalanceSheetData!$I$2:$I$415,"28201"))+SUMIFS(IncomeStatementData!$J$2:$J$415,IncomeStatementData!$B$2:$B$415,$A94,IncomeStatementData!$I$2:$I$415,"62020")+SUMIFS(IncomeStatementData!$J$2:$J$415,IncomeStatementData!$B$2:$B$415,$A94,IncomeStatementData!$I$2:$I$415,"62021")+SUMIFS(IncomeStatementData!$J$2:$J$415,IncomeStatementData!$B$2:$B$415,$A94,IncomeStatementData!$I$2:$I$415,"62022")+SUMIFS(IncomeStatementData!$J$2:$J$415,IncomeStatementData!$B$2:$B$415,$A94,IncomeStatementData!$I$2:$I$415,"62400")</f>
        <v>0</v>
      </c>
      <c r="AH94" s="134" t="str">
        <f>IF((ISERROR(INDEX(ECRDCRMustPayDebtData!$E$2:$E94,MATCH(A94,ECRDCRMustPayDebtData!$B$2:$B94,0),)))/12*Occupancy!$B$65,"-",INDEX(ECRDCRMustPayDebtData!$E$2:$E94,MATCH(A94,ECRDCRMustPayDebtData!$B$2:$B94,0),)/12*Occupancy!$B$65)</f>
        <v>-</v>
      </c>
      <c r="AI94" s="136" t="str">
        <f>IF(ISERROR(INDEX(AnnualMustPayDebtData!$D$2:$D$75,MATCH(A94,AnnualMustPayDebtData!$E$2:$E$75,0),)),"-",INDEX(AnnualMustPayDebtData!$D$2:$D$75,MATCH(A94,AnnualMustPayDebtData!$E$2:$E$75,0),))</f>
        <v>-</v>
      </c>
      <c r="AJ94" s="134">
        <f>IF(ISERROR(IF(AG94="","",AG94/VLOOKUP(Occupancy!$B$65,Occupancy!$B$68:$B$79,1)*12/$C94)),"-",IF(AG94="","",AG94/VLOOKUP(Occupancy!$B$65,Occupancy!$B$68:$B$79,1)*12/$C94))</f>
        <v>0</v>
      </c>
      <c r="AK94" s="134" t="str">
        <f>IF(ISERROR(IF(AH94="","",AH94/VLOOKUP(Occupancy!$B$65,Occupancy!$B$68:$B$79,1)*12/$C94)),"-",IF(AH94="","",AH94/VLOOKUP(Occupancy!$B$65,Occupancy!$B$68:$B$79,1)*12/$C94))</f>
        <v>-</v>
      </c>
      <c r="AL94" s="133">
        <f>SUMIFS(PriorQ4BalanceSheet!$J$2:$J$4968,PriorQ4BalanceSheet!$B$2:$B$4968,$A94,PriorQ4BalanceSheet!$I$2:$I$4968,"10710")-SUMIFS(BalanceSheetData!$J$2:$J$415,BalanceSheetData!$B$2:$B$415,$A94,BalanceSheetData!$I$2:$I$415,"10710")</f>
        <v>0</v>
      </c>
      <c r="AM94" s="132" t="str">
        <f>IF(ISERROR(AN94/12*Occupancy!$B$65),"-",AN94/12*Occupancy!$B$65)</f>
        <v>-</v>
      </c>
      <c r="AN94" s="133" t="str">
        <f>IF(ISERROR(INDEX(ReserveData!$B$2:$B$2239,MATCH($A94,ReserveData!$A$2:$A$2250,0),0)),"-",INDEX(ReserveData!$B$2:$B2333,MATCH($A94,ReserveData!$A$2:$A$2250,0),0))</f>
        <v>-</v>
      </c>
      <c r="AO94" s="132" t="str">
        <f t="shared" si="20"/>
        <v>-</v>
      </c>
      <c r="AP94" s="132">
        <f t="shared" si="21"/>
        <v>0</v>
      </c>
      <c r="AQ94" s="136">
        <f>SUMIFS(IncomeStatementData!$J$2:$J$415,IncomeStatementData!$B$2:$B$415,$A94,IncomeStatementData!$I$2:$I$415,"59001")</f>
        <v>0</v>
      </c>
      <c r="AR94" s="134">
        <f>IF(ISERROR(AS94/12*Occupancy!$B$65),"-",AS94/12*Occupancy!$B$65)</f>
        <v>0</v>
      </c>
      <c r="AS94" s="136">
        <f>SUMIFS(AnnualFinancialData!$L$2:$L$6380,AnnualFinancialData!$B$2:$B$6380,$A94,AnnualFinancialData!$K$2:$K$6380,"59001")</f>
        <v>0</v>
      </c>
      <c r="AT94" s="134">
        <f>IF(ISERROR(IF(AQ94="","",AQ94/VLOOKUP(Occupancy!$B$65,Occupancy!$B$68:$B$79,1)*12/$C94)),"-",IF(AQ94="","",AQ94/VLOOKUP(Occupancy!$B$65,Occupancy!$B$68:$B$79,1)*12/$C94))</f>
        <v>0</v>
      </c>
      <c r="AU94" s="134">
        <f>IF(ISERROR(IF(AR94="","",AR94/VLOOKUP(Occupancy!$B$65,Occupancy!$B$68:$B$79,1)*12/$C94)),"-",IF(AR94="","",AR94/VLOOKUP(Occupancy!$B$65,Occupancy!$B$68:$B$79,1)*12/$C94))</f>
        <v>0</v>
      </c>
      <c r="AV94" s="133">
        <f>SUMIFS(IncomeStatementData!$J$2:$J$415,IncomeStatementData!$B$2:$B$415,$A94,IncomeStatementData!$I$2:$I$415,"66310")+SUMIFS(IncomeStatementData!$J$2:$J$415,IncomeStatementData!$B$2:$B$415,$A94,IncomeStatementData!$I$2:$I$415,"66202")</f>
        <v>0</v>
      </c>
      <c r="AW94" s="132">
        <f>IF(ISERROR(AX94/12*Occupancy!$B$65),"-",AX94/12*Occupancy!$B$65)</f>
        <v>0</v>
      </c>
      <c r="AX94" s="133">
        <f>SUMIFS(AnnualFinancialData!$L$2:$L$6380,AnnualFinancialData!$B$2:$B$6380,$A94,AnnualFinancialData!$K$2:$K$6380,"66310")+SUMIFS(AnnualFinancialData!$L$2:$L$6380,AnnualFinancialData!$B$2:$B$6380,$A94,AnnualFinancialData!$K$2:$K$6380,"66202")</f>
        <v>0</v>
      </c>
      <c r="AY94" s="132">
        <f>IF(ISERROR(IF(AV94="","",AV94/VLOOKUP(Occupancy!$B$65,Occupancy!$B$68:$B$79,1)*12/$C94)),"-",IF(AV94="","",AV94/VLOOKUP(Occupancy!$B$65,Occupancy!$B$68:$B$79,1)*12/$C94))</f>
        <v>0</v>
      </c>
      <c r="AZ94" s="132">
        <f>IF(ISERROR(IF(AW94="","",AW94/VLOOKUP(Occupancy!$B$65,Occupancy!$B$68:$B$79,1)*12/$C94)),"-",IF(AW94="","",AW94/VLOOKUP(Occupancy!$B$65,Occupancy!$B$68:$B$79,1)*12/$C94))</f>
        <v>0</v>
      </c>
      <c r="BA94" s="137" t="str">
        <f t="shared" si="22"/>
        <v>-</v>
      </c>
      <c r="BB94" s="137" t="str">
        <f t="shared" si="23"/>
        <v>-</v>
      </c>
      <c r="BC94" s="137" t="str">
        <f t="shared" si="24"/>
        <v>-</v>
      </c>
      <c r="BD94" s="137" t="str">
        <f t="shared" si="25"/>
        <v>-</v>
      </c>
      <c r="BE94" s="138" t="str">
        <f>IF(ISERROR(IF(BB94="","",BB94/VLOOKUP(Occupancy!$B$65,Occupancy!$B$68:$B$79,1)*12/$C94)),"-",IF(BB94="","",BB94/VLOOKUP(Occupancy!$B$65,Occupancy!$B$68:$B$79,1)*12/$C94))</f>
        <v>-</v>
      </c>
    </row>
    <row r="95" spans="1:57" s="95" customFormat="1" ht="12.75" x14ac:dyDescent="0.2">
      <c r="A95" s="219" t="s">
        <v>563</v>
      </c>
      <c r="B95" s="142" t="str">
        <f>IF(ISERROR(INDEX(ProjectTypeData!$F$2:$F$165,MATCH(Operating!$A95,ProjectTypeData!$B$2:$B$165,0),MATCH(Operating!B$9,ProjectTypeData!$F$1))),"-",INDEX(ProjectTypeData!$F$2:$F$165,MATCH(Operating!$A95,ProjectTypeData!$B$2:$B$165,0),MATCH(Operating!B$9,ProjectTypeData!$F$1)))</f>
        <v>Homes</v>
      </c>
      <c r="C95" s="126">
        <f>IF(ISERROR(INDEX(ProjectTypeData!$E$2:$E$165,MATCH(Operating!$A95,ProjectTypeData!$B$2:$B$165,0),MATCH(Operating!C$9,ProjectTypeData!$E$1))),"-",INDEX(ProjectTypeData!$E$2:$E$165,MATCH(Operating!$A95,ProjectTypeData!$B$2:$B$165,0),MATCH(Operating!C$9,ProjectTypeData!$E$1)))</f>
        <v>0</v>
      </c>
      <c r="D95" s="127" t="str">
        <f>IF(ISERROR(INDEX(ProjectTypeData!$D$2:$D$165,MATCH(Operating!$A95,ProjectTypeData!$B$2:$B$165,0),MATCH(Operating!D$9,ProjectTypeData!$D$1))),"-",INDEX(ProjectTypeData!$D$2:$D$165,MATCH(Operating!$A95,ProjectTypeData!$B$2:$B$165,0),MATCH(Operating!D$9,ProjectTypeData!$D$1)))</f>
        <v>Pending Business Committee Approval</v>
      </c>
      <c r="E95" s="115"/>
      <c r="F95" s="128">
        <f>SUMIFS(BalanceSheetData!$J$2:$J$415,BalanceSheetData!$B$2:$B$415,$A95,BalanceSheetData!$I$2:$I$415,"10000")</f>
        <v>0</v>
      </c>
      <c r="G95" s="128">
        <f>SUMIFS(BalanceSheetData!$J$2:$J$415,BalanceSheetData!$B$2:$B$415,$A95,BalanceSheetData!$I$2:$I$415,"10710")</f>
        <v>0</v>
      </c>
      <c r="H95" s="128">
        <f>SUMIFS(BalanceSheetData!$J$2:$J$415,BalanceSheetData!$B$2:$B$415,$A95,BalanceSheetData!$I$2:$I$415,"10700")</f>
        <v>0</v>
      </c>
      <c r="I95" s="129">
        <f>SUMIFS(BalanceSheetData!$J$2:$J$415,BalanceSheetData!$B$2:$B$415,$A95,BalanceSheetData!$I$2:$I$415,"10715")+SUMIFS(BalanceSheetData!$J$2:$J$415,BalanceSheetData!$B$2:$B$415,$A95,BalanceSheetData!$I$2:$I$415,"10720")+SUMIFS(BalanceSheetData!$J$2:$J$415,BalanceSheetData!$B$2:$B$415,$A95,BalanceSheetData!$I$2:$I$415,"19300")</f>
        <v>0</v>
      </c>
      <c r="J95" s="130">
        <f t="shared" si="13"/>
        <v>0</v>
      </c>
      <c r="K95" s="216">
        <f>IF(ISERROR(INDEX(Occupancy!$B$57:$FL$57,1,MATCH(A95,Occupancy!$B$4:$FL$4,0))),"-",INDEX(Occupancy!$B$57:$FL$57,1,MATCH(A95,Occupancy!$B$4:$FL$4,0)))</f>
        <v>0</v>
      </c>
      <c r="L95" s="216">
        <f>IF(ISERROR(INDEX(Occupancy!$B$17:$FL$17,1,MATCH(A95,Occupancy!$B$4:$FL$4,0))),"-",INDEX(Occupancy!$B$17:$FL$17,1,MATCH(A95,Occupancy!$B$4:$FL$4,0)))</f>
        <v>0</v>
      </c>
      <c r="M95" s="113"/>
      <c r="N95" s="113"/>
      <c r="O95" s="113"/>
      <c r="P95" s="119"/>
      <c r="Q95" s="131">
        <f>SUMIFS(IncomeStatementData!$J$2:$J$415,IncomeStatementData!$B$2:$B$415,$A95,IncomeStatementData!$I$2:$I$415,"45001")+SUMIFS(IncomeStatementData!$J$2:$J$415,IncomeStatementData!$B$2:$B$415,$A95,IncomeStatementData!$I$2:$I$415,"45100")+SUMIFS(IncomeStatementData!$J$2:$J$415,IncomeStatementData!$B$2:$B$415,$A95,IncomeStatementData!$I$2:$I$415,"49000")+SUMIFS(IncomeStatementData!$J$2:$J$415,IncomeStatementData!$B$2:$B$415,$A95,IncomeStatementData!$I$2:$I$415,"45200")+SUMIFS(IncomeStatementData!$J$2:$J$415,IncomeStatementData!$B$2:$B$415,$A95,IncomeStatementData!$I$2:$I$415,"45400")+SUMIFS(IncomeStatementData!$J$2:$J$415,IncomeStatementData!$B$2:$B$415,$A95,IncomeStatementData!$I$2:$I$415,"45500")+SUMIFS(IncomeStatementData!$J$2:$J$415,IncomeStatementData!$B$2:$B$415,$A95,IncomeStatementData!$I$2:$I$415,"44100")+SUMIFS(IncomeStatementData!$J$2:$J$415,IncomeStatementData!$B$2:$B$415,$A95,IncomeStatementData!$I$2:$I$415,"42200")</f>
        <v>0</v>
      </c>
      <c r="R95" s="132">
        <f>IF(ISERROR(S95/12*Occupancy!$B$65),"-",S95/12*Occupancy!$B$65)</f>
        <v>0</v>
      </c>
      <c r="S95" s="133">
        <f>SUMIFS(AnnualFinancialData!$L$2:$L$6380,AnnualFinancialData!$B$2:$B$6380,$A95,AnnualFinancialData!$K$2:$K$6380,"45001")+SUMIFS(AnnualFinancialData!$L$2:$L$6380,AnnualFinancialData!$B$2:$B$6380,$A95,AnnualFinancialData!$K$2:$K$6380,"45100")+SUMIFS(AnnualFinancialData!$L$2:$L$6380,AnnualFinancialData!$B$2:$B$6380,$A95,AnnualFinancialData!$K$2:$K$6380,"49000")+SUMIFS(AnnualFinancialData!$L$2:$L$6380,AnnualFinancialData!$B$2:$B$6380,$A95,AnnualFinancialData!$K$2:$K$6380,"45200")+SUMIFS(AnnualFinancialData!$L$2:$L$6380,AnnualFinancialData!$B$2:$B$6380,$A95,AnnualFinancialData!$K$2:$K$6380,"45400")+SUMIFS(AnnualFinancialData!$L$2:$L$6380,AnnualFinancialData!$B$2:$B$6380,$A95,AnnualFinancialData!$K$2:$K$6380,"45500")+SUMIFS(AnnualFinancialData!$L$2:$L$6380,AnnualFinancialData!$B$2:$B$6380,$A95,AnnualFinancialData!$K$2:$K$6380,"44100")+SUMIFS(AnnualFinancialData!$L$2:$L$6380,AnnualFinancialData!$B$2:$B$6380,$A95,AnnualFinancialData!$K$2:$K$6380,"42200")</f>
        <v>0</v>
      </c>
      <c r="T95" s="132" t="str">
        <f>IF(ISERROR(IF(Q95="","",Q95/VLOOKUP(Occupancy!$B$65,Occupancy!$B$68:$B$79,1)*12/$C95)),"-",IF(Q95="","",Q95/VLOOKUP(Occupancy!$B$65,Occupancy!$B$68:$B$79,1)*12/$C95))</f>
        <v>-</v>
      </c>
      <c r="U95" s="132" t="str">
        <f>IF(ISERROR(IF(R95="","",R95/VLOOKUP(Occupancy!$B$65,Occupancy!$B$68:$B$79,1)*12/$C95)),"-",IF(R95="","",R95/VLOOKUP(Occupancy!$B$65,Occupancy!$B$68:$B$79,1)*12/$C95))</f>
        <v>-</v>
      </c>
      <c r="V95" s="134" t="str">
        <f>IF(ISERROR(INDEX(IncomeStatementData!$P$2:$P$415,MATCH(A95,IncomeStatementData!$B$2:$B$415,0),)),"-",INDEX(IncomeStatementData!$P$2:$P$415,MATCH(A95,IncomeStatementData!$B$2:$B$415,0),))</f>
        <v>-</v>
      </c>
      <c r="W95" s="134" t="str">
        <f>IF(ISERROR(X95/12*Occupancy!$B$65),"-",X95/12*Occupancy!$B$65)</f>
        <v>-</v>
      </c>
      <c r="X95" s="134" t="str">
        <f>IF(ISERROR(INDEX(AnnualFinancialData!$R$2:$R$6380,MATCH(A95,AnnualFinancialData!$B$2:$B$6380,0),)),"-",INDEX(AnnualFinancialData!$R$2:$R$6380,MATCH(A95,AnnualFinancialData!$B$2:$B$6380,0),))</f>
        <v>-</v>
      </c>
      <c r="Y95" s="134" t="str">
        <f>IF(ISERROR(IF(V95="","",V95/VLOOKUP(Occupancy!$B$65,Occupancy!$B$68:$B$79,1)*12/$C95)),"-",IF(V95="","",V95/VLOOKUP(Occupancy!$B$65,Occupancy!$B$68:$B$79,1)*12/$C95))</f>
        <v>-</v>
      </c>
      <c r="Z95" s="134" t="str">
        <f>IF(ISERROR(IF(W95="","",W95/VLOOKUP(Occupancy!$B$65,Occupancy!$B$68:$B$79,1)*12/$C95)),"-",IF(W95="","",W95/VLOOKUP(Occupancy!$B$65,Occupancy!$B$68:$B$79,1)*12/$C95))</f>
        <v>-</v>
      </c>
      <c r="AA95" s="135" t="str">
        <f t="shared" si="14"/>
        <v>-</v>
      </c>
      <c r="AB95" s="132" t="str">
        <f t="shared" si="15"/>
        <v>-</v>
      </c>
      <c r="AC95" s="132" t="str">
        <f t="shared" si="16"/>
        <v>-</v>
      </c>
      <c r="AD95" s="132" t="str">
        <f t="shared" si="17"/>
        <v>-</v>
      </c>
      <c r="AE95" s="132" t="str">
        <f t="shared" si="18"/>
        <v>-</v>
      </c>
      <c r="AF95" s="132" t="str">
        <f t="shared" si="19"/>
        <v>-</v>
      </c>
      <c r="AG95" s="136">
        <f>(SUMIFS(PriorQ4BalanceSheet!$J$2:$J$4968,PriorQ4BalanceSheet!$B$2:$B$4968,$A95,PriorQ4BalanceSheet!$I$2:$I$4968,"28150")-SUMIFS(BalanceSheetData!$J$2:$J$415,BalanceSheetData!$B$2:$B$415,$A95,BalanceSheetData!$I$2:$I$415,"28150"))+(SUMIFS(PriorQ4BalanceSheet!$J$2:$J$4968,PriorQ4BalanceSheet!$B$2:$B$4968,$A95,PriorQ4BalanceSheet!$I$2:$I$4968,"28151")-SUMIFS(BalanceSheetData!$J$2:$J$415,BalanceSheetData!$B$2:$B$415,$A95,BalanceSheetData!$I$2:$I$415,"28151"))+(SUMIFS(PriorQ4BalanceSheet!$J$2:$J$4968,PriorQ4BalanceSheet!$B$2:$B$4968,$A95,PriorQ4BalanceSheet!$I$2:$I$4968,"28152")-SUMIFS(BalanceSheetData!$J$2:$J$415,BalanceSheetData!$B$2:$B$415,$A95,BalanceSheetData!$I$2:$I$415,"28152"))+(SUMIFS(PriorQ4BalanceSheet!$J$2:$J$4968,PriorQ4BalanceSheet!$B$2:$B$4968,$A95,PriorQ4BalanceSheet!$I$2:$I$4968,"28153")-SUMIFS(BalanceSheetData!$J$2:$J$415,BalanceSheetData!$B$2:$B$415,$A95,BalanceSheetData!$I$2:$I$415,"28153"))+(SUMIFS(PriorQ4BalanceSheet!$J$2:$J$4968,PriorQ4BalanceSheet!$B$2:$B$4968,$A95,PriorQ4BalanceSheet!$I$2:$I$4968,"28155")-SUMIFS(BalanceSheetData!$J$2:$J$415,BalanceSheetData!$B$2:$B$415,$A95,BalanceSheetData!$I$2:$I$415,"28155"))+(SUMIFS(PriorQ4BalanceSheet!$J$2:$J$4968,PriorQ4BalanceSheet!$B$2:$B$4968,$A95,PriorQ4BalanceSheet!$I$2:$I$4968,"28156")-SUMIFS(BalanceSheetData!$J$2:$J$415,BalanceSheetData!$B$2:$B$415,$A95,BalanceSheetData!$I$2:$I$415,"28156"))+(SUMIFS(PriorQ4BalanceSheet!$J$2:$J$4968,PriorQ4BalanceSheet!$B$2:$B$4968,$A95,PriorQ4BalanceSheet!$I$2:$I$4968,"28157")-SUMIFS(BalanceSheetData!$J$2:$J$415,BalanceSheetData!$B$2:$B$415,$A95,BalanceSheetData!$I$2:$I$415,"28157"))+(SUMIFS(PriorQ4BalanceSheet!$J$2:$J$4968,PriorQ4BalanceSheet!$B$2:$B$4968,$A95,PriorQ4BalanceSheet!$I$2:$I$4968,"28158")-SUMIFS(BalanceSheetData!$J$2:$J$415,BalanceSheetData!$B$2:$B$415,$A95,BalanceSheetData!$I$2:$I$415,"28158"))+(SUMIFS(PriorQ4BalanceSheet!$J$2:$J$4968,PriorQ4BalanceSheet!$B$2:$B$4968,$A95,PriorQ4BalanceSheet!$I$2:$I$4968,"28200")-SUMIFS(BalanceSheetData!$J$2:$J$415,BalanceSheetData!$B$2:$B$415,$A95,BalanceSheetData!$I$2:$I$415,"28200"))+(SUMIFS(PriorQ4BalanceSheet!$J$2:$J$4968,PriorQ4BalanceSheet!$B$2:$B$4968,$A95,PriorQ4BalanceSheet!$I$2:$I$4968,"28201")-SUMIFS(BalanceSheetData!$J$2:$J$415,BalanceSheetData!$B$2:$B$415,$A95,BalanceSheetData!$I$2:$I$415,"28201"))+SUMIFS(IncomeStatementData!$J$2:$J$415,IncomeStatementData!$B$2:$B$415,$A95,IncomeStatementData!$I$2:$I$415,"62020")+SUMIFS(IncomeStatementData!$J$2:$J$415,IncomeStatementData!$B$2:$B$415,$A95,IncomeStatementData!$I$2:$I$415,"62021")+SUMIFS(IncomeStatementData!$J$2:$J$415,IncomeStatementData!$B$2:$B$415,$A95,IncomeStatementData!$I$2:$I$415,"62022")+SUMIFS(IncomeStatementData!$J$2:$J$415,IncomeStatementData!$B$2:$B$415,$A95,IncomeStatementData!$I$2:$I$415,"62400")</f>
        <v>0</v>
      </c>
      <c r="AH95" s="134" t="str">
        <f>IF((ISERROR(INDEX(ECRDCRMustPayDebtData!$E$2:$E95,MATCH(A95,ECRDCRMustPayDebtData!$B$2:$B95,0),)))/12*Occupancy!$B$65,"-",INDEX(ECRDCRMustPayDebtData!$E$2:$E95,MATCH(A95,ECRDCRMustPayDebtData!$B$2:$B95,0),)/12*Occupancy!$B$65)</f>
        <v>-</v>
      </c>
      <c r="AI95" s="136" t="str">
        <f>IF(ISERROR(INDEX(AnnualMustPayDebtData!$D$2:$D$75,MATCH(A95,AnnualMustPayDebtData!$E$2:$E$75,0),)),"-",INDEX(AnnualMustPayDebtData!$D$2:$D$75,MATCH(A95,AnnualMustPayDebtData!$E$2:$E$75,0),))</f>
        <v>-</v>
      </c>
      <c r="AJ95" s="134" t="str">
        <f>IF(ISERROR(IF(AG95="","",AG95/VLOOKUP(Occupancy!$B$65,Occupancy!$B$68:$B$79,1)*12/$C95)),"-",IF(AG95="","",AG95/VLOOKUP(Occupancy!$B$65,Occupancy!$B$68:$B$79,1)*12/$C95))</f>
        <v>-</v>
      </c>
      <c r="AK95" s="134" t="str">
        <f>IF(ISERROR(IF(AH95="","",AH95/VLOOKUP(Occupancy!$B$65,Occupancy!$B$68:$B$79,1)*12/$C95)),"-",IF(AH95="","",AH95/VLOOKUP(Occupancy!$B$65,Occupancy!$B$68:$B$79,1)*12/$C95))</f>
        <v>-</v>
      </c>
      <c r="AL95" s="133">
        <f>SUMIFS(PriorQ4BalanceSheet!$J$2:$J$4968,PriorQ4BalanceSheet!$B$2:$B$4968,$A95,PriorQ4BalanceSheet!$I$2:$I$4968,"10710")-SUMIFS(BalanceSheetData!$J$2:$J$415,BalanceSheetData!$B$2:$B$415,$A95,BalanceSheetData!$I$2:$I$415,"10710")</f>
        <v>0</v>
      </c>
      <c r="AM95" s="132" t="str">
        <f>IF(ISERROR(AN95/12*Occupancy!$B$65),"-",AN95/12*Occupancy!$B$65)</f>
        <v>-</v>
      </c>
      <c r="AN95" s="133" t="str">
        <f>IF(ISERROR(INDEX(ReserveData!$B$2:$B$2239,MATCH($A95,ReserveData!$A$2:$A$2250,0),0)),"-",INDEX(ReserveData!$B$2:$B2334,MATCH($A95,ReserveData!$A$2:$A$2250,0),0))</f>
        <v>-</v>
      </c>
      <c r="AO95" s="132" t="str">
        <f t="shared" si="20"/>
        <v>-</v>
      </c>
      <c r="AP95" s="132" t="str">
        <f t="shared" si="21"/>
        <v>-</v>
      </c>
      <c r="AQ95" s="136">
        <f>SUMIFS(IncomeStatementData!$J$2:$J$415,IncomeStatementData!$B$2:$B$415,$A95,IncomeStatementData!$I$2:$I$415,"59001")</f>
        <v>0</v>
      </c>
      <c r="AR95" s="134">
        <f>IF(ISERROR(AS95/12*Occupancy!$B$65),"-",AS95/12*Occupancy!$B$65)</f>
        <v>0</v>
      </c>
      <c r="AS95" s="136">
        <f>SUMIFS(AnnualFinancialData!$L$2:$L$6380,AnnualFinancialData!$B$2:$B$6380,$A95,AnnualFinancialData!$K$2:$K$6380,"59001")</f>
        <v>0</v>
      </c>
      <c r="AT95" s="134" t="str">
        <f>IF(ISERROR(IF(AQ95="","",AQ95/VLOOKUP(Occupancy!$B$65,Occupancy!$B$68:$B$79,1)*12/$C95)),"-",IF(AQ95="","",AQ95/VLOOKUP(Occupancy!$B$65,Occupancy!$B$68:$B$79,1)*12/$C95))</f>
        <v>-</v>
      </c>
      <c r="AU95" s="134" t="str">
        <f>IF(ISERROR(IF(AR95="","",AR95/VLOOKUP(Occupancy!$B$65,Occupancy!$B$68:$B$79,1)*12/$C95)),"-",IF(AR95="","",AR95/VLOOKUP(Occupancy!$B$65,Occupancy!$B$68:$B$79,1)*12/$C95))</f>
        <v>-</v>
      </c>
      <c r="AV95" s="133">
        <f>SUMIFS(IncomeStatementData!$J$2:$J$415,IncomeStatementData!$B$2:$B$415,$A95,IncomeStatementData!$I$2:$I$415,"66310")+SUMIFS(IncomeStatementData!$J$2:$J$415,IncomeStatementData!$B$2:$B$415,$A95,IncomeStatementData!$I$2:$I$415,"66202")</f>
        <v>0</v>
      </c>
      <c r="AW95" s="132">
        <f>IF(ISERROR(AX95/12*Occupancy!$B$65),"-",AX95/12*Occupancy!$B$65)</f>
        <v>0</v>
      </c>
      <c r="AX95" s="133">
        <f>SUMIFS(AnnualFinancialData!$L$2:$L$6380,AnnualFinancialData!$B$2:$B$6380,$A95,AnnualFinancialData!$K$2:$K$6380,"66310")+SUMIFS(AnnualFinancialData!$L$2:$L$6380,AnnualFinancialData!$B$2:$B$6380,$A95,AnnualFinancialData!$K$2:$K$6380,"66202")</f>
        <v>0</v>
      </c>
      <c r="AY95" s="132" t="str">
        <f>IF(ISERROR(IF(AV95="","",AV95/VLOOKUP(Occupancy!$B$65,Occupancy!$B$68:$B$79,1)*12/$C95)),"-",IF(AV95="","",AV95/VLOOKUP(Occupancy!$B$65,Occupancy!$B$68:$B$79,1)*12/$C95))</f>
        <v>-</v>
      </c>
      <c r="AZ95" s="132" t="str">
        <f>IF(ISERROR(IF(AW95="","",AW95/VLOOKUP(Occupancy!$B$65,Occupancy!$B$68:$B$79,1)*12/$C95)),"-",IF(AW95="","",AW95/VLOOKUP(Occupancy!$B$65,Occupancy!$B$68:$B$79,1)*12/$C95))</f>
        <v>-</v>
      </c>
      <c r="BA95" s="137" t="str">
        <f t="shared" si="22"/>
        <v>-</v>
      </c>
      <c r="BB95" s="137" t="str">
        <f t="shared" si="23"/>
        <v>-</v>
      </c>
      <c r="BC95" s="137" t="str">
        <f t="shared" si="24"/>
        <v>-</v>
      </c>
      <c r="BD95" s="137" t="str">
        <f t="shared" si="25"/>
        <v>-</v>
      </c>
      <c r="BE95" s="138" t="str">
        <f>IF(ISERROR(IF(BB95="","",BB95/VLOOKUP(Occupancy!$B$65,Occupancy!$B$68:$B$79,1)*12/$C95)),"-",IF(BB95="","",BB95/VLOOKUP(Occupancy!$B$65,Occupancy!$B$68:$B$79,1)*12/$C95))</f>
        <v>-</v>
      </c>
    </row>
    <row r="96" spans="1:57" s="95" customFormat="1" ht="12.75" x14ac:dyDescent="0.2">
      <c r="A96" s="219" t="s">
        <v>565</v>
      </c>
      <c r="B96" s="142" t="str">
        <f>IF(ISERROR(INDEX(ProjectTypeData!$F$2:$F$165,MATCH(Operating!$A96,ProjectTypeData!$B$2:$B$165,0),MATCH(Operating!B$9,ProjectTypeData!$F$1))),"-",INDEX(ProjectTypeData!$F$2:$F$165,MATCH(Operating!$A96,ProjectTypeData!$B$2:$B$165,0),MATCH(Operating!B$9,ProjectTypeData!$F$1)))</f>
        <v>Homes</v>
      </c>
      <c r="C96" s="126">
        <f>IF(ISERROR(INDEX(ProjectTypeData!$E$2:$E$165,MATCH(Operating!$A96,ProjectTypeData!$B$2:$B$165,0),MATCH(Operating!C$9,ProjectTypeData!$E$1))),"-",INDEX(ProjectTypeData!$E$2:$E$165,MATCH(Operating!$A96,ProjectTypeData!$B$2:$B$165,0),MATCH(Operating!C$9,ProjectTypeData!$E$1)))</f>
        <v>0</v>
      </c>
      <c r="D96" s="127" t="str">
        <f>IF(ISERROR(INDEX(ProjectTypeData!$D$2:$D$165,MATCH(Operating!$A96,ProjectTypeData!$B$2:$B$165,0),MATCH(Operating!D$9,ProjectTypeData!$D$1))),"-",INDEX(ProjectTypeData!$D$2:$D$165,MATCH(Operating!$A96,ProjectTypeData!$B$2:$B$165,0),MATCH(Operating!D$9,ProjectTypeData!$D$1)))</f>
        <v>Financial Close-out/Lease-up</v>
      </c>
      <c r="E96" s="115"/>
      <c r="F96" s="128">
        <f>SUMIFS(BalanceSheetData!$J$2:$J$415,BalanceSheetData!$B$2:$B$415,$A96,BalanceSheetData!$I$2:$I$415,"10000")</f>
        <v>0</v>
      </c>
      <c r="G96" s="128">
        <f>SUMIFS(BalanceSheetData!$J$2:$J$415,BalanceSheetData!$B$2:$B$415,$A96,BalanceSheetData!$I$2:$I$415,"10710")</f>
        <v>0</v>
      </c>
      <c r="H96" s="128">
        <f>SUMIFS(BalanceSheetData!$J$2:$J$415,BalanceSheetData!$B$2:$B$415,$A96,BalanceSheetData!$I$2:$I$415,"10700")</f>
        <v>0</v>
      </c>
      <c r="I96" s="129">
        <f>SUMIFS(BalanceSheetData!$J$2:$J$415,BalanceSheetData!$B$2:$B$415,$A96,BalanceSheetData!$I$2:$I$415,"10715")+SUMIFS(BalanceSheetData!$J$2:$J$415,BalanceSheetData!$B$2:$B$415,$A96,BalanceSheetData!$I$2:$I$415,"10720")+SUMIFS(BalanceSheetData!$J$2:$J$415,BalanceSheetData!$B$2:$B$415,$A96,BalanceSheetData!$I$2:$I$415,"19300")</f>
        <v>0</v>
      </c>
      <c r="J96" s="130">
        <f t="shared" si="13"/>
        <v>0</v>
      </c>
      <c r="K96" s="216">
        <f>IF(ISERROR(INDEX(Occupancy!$B$57:$FL$57,1,MATCH(A96,Occupancy!$B$4:$FL$4,0))),"-",INDEX(Occupancy!$B$57:$FL$57,1,MATCH(A96,Occupancy!$B$4:$FL$4,0)))</f>
        <v>0</v>
      </c>
      <c r="L96" s="216">
        <f>IF(ISERROR(INDEX(Occupancy!$B$17:$FL$17,1,MATCH(A96,Occupancy!$B$4:$FL$4,0))),"-",INDEX(Occupancy!$B$17:$FL$17,1,MATCH(A96,Occupancy!$B$4:$FL$4,0)))</f>
        <v>0</v>
      </c>
      <c r="M96" s="113"/>
      <c r="N96" s="113"/>
      <c r="O96" s="113"/>
      <c r="P96" s="119"/>
      <c r="Q96" s="131">
        <f>SUMIFS(IncomeStatementData!$J$2:$J$415,IncomeStatementData!$B$2:$B$415,$A96,IncomeStatementData!$I$2:$I$415,"45001")+SUMIFS(IncomeStatementData!$J$2:$J$415,IncomeStatementData!$B$2:$B$415,$A96,IncomeStatementData!$I$2:$I$415,"45100")+SUMIFS(IncomeStatementData!$J$2:$J$415,IncomeStatementData!$B$2:$B$415,$A96,IncomeStatementData!$I$2:$I$415,"49000")+SUMIFS(IncomeStatementData!$J$2:$J$415,IncomeStatementData!$B$2:$B$415,$A96,IncomeStatementData!$I$2:$I$415,"45200")+SUMIFS(IncomeStatementData!$J$2:$J$415,IncomeStatementData!$B$2:$B$415,$A96,IncomeStatementData!$I$2:$I$415,"45400")+SUMIFS(IncomeStatementData!$J$2:$J$415,IncomeStatementData!$B$2:$B$415,$A96,IncomeStatementData!$I$2:$I$415,"45500")+SUMIFS(IncomeStatementData!$J$2:$J$415,IncomeStatementData!$B$2:$B$415,$A96,IncomeStatementData!$I$2:$I$415,"44100")+SUMIFS(IncomeStatementData!$J$2:$J$415,IncomeStatementData!$B$2:$B$415,$A96,IncomeStatementData!$I$2:$I$415,"42200")</f>
        <v>0</v>
      </c>
      <c r="R96" s="132">
        <f>IF(ISERROR(S96/12*Occupancy!$B$65),"-",S96/12*Occupancy!$B$65)</f>
        <v>0</v>
      </c>
      <c r="S96" s="133">
        <f>SUMIFS(AnnualFinancialData!$L$2:$L$6380,AnnualFinancialData!$B$2:$B$6380,$A96,AnnualFinancialData!$K$2:$K$6380,"45001")+SUMIFS(AnnualFinancialData!$L$2:$L$6380,AnnualFinancialData!$B$2:$B$6380,$A96,AnnualFinancialData!$K$2:$K$6380,"45100")+SUMIFS(AnnualFinancialData!$L$2:$L$6380,AnnualFinancialData!$B$2:$B$6380,$A96,AnnualFinancialData!$K$2:$K$6380,"49000")+SUMIFS(AnnualFinancialData!$L$2:$L$6380,AnnualFinancialData!$B$2:$B$6380,$A96,AnnualFinancialData!$K$2:$K$6380,"45200")+SUMIFS(AnnualFinancialData!$L$2:$L$6380,AnnualFinancialData!$B$2:$B$6380,$A96,AnnualFinancialData!$K$2:$K$6380,"45400")+SUMIFS(AnnualFinancialData!$L$2:$L$6380,AnnualFinancialData!$B$2:$B$6380,$A96,AnnualFinancialData!$K$2:$K$6380,"45500")+SUMIFS(AnnualFinancialData!$L$2:$L$6380,AnnualFinancialData!$B$2:$B$6380,$A96,AnnualFinancialData!$K$2:$K$6380,"44100")+SUMIFS(AnnualFinancialData!$L$2:$L$6380,AnnualFinancialData!$B$2:$B$6380,$A96,AnnualFinancialData!$K$2:$K$6380,"42200")</f>
        <v>0</v>
      </c>
      <c r="T96" s="132" t="str">
        <f>IF(ISERROR(IF(Q96="","",Q96/VLOOKUP(Occupancy!$B$65,Occupancy!$B$68:$B$79,1)*12/$C96)),"-",IF(Q96="","",Q96/VLOOKUP(Occupancy!$B$65,Occupancy!$B$68:$B$79,1)*12/$C96))</f>
        <v>-</v>
      </c>
      <c r="U96" s="132" t="str">
        <f>IF(ISERROR(IF(R96="","",R96/VLOOKUP(Occupancy!$B$65,Occupancy!$B$68:$B$79,1)*12/$C96)),"-",IF(R96="","",R96/VLOOKUP(Occupancy!$B$65,Occupancy!$B$68:$B$79,1)*12/$C96))</f>
        <v>-</v>
      </c>
      <c r="V96" s="134" t="str">
        <f>IF(ISERROR(INDEX(IncomeStatementData!$P$2:$P$415,MATCH(A96,IncomeStatementData!$B$2:$B$415,0),)),"-",INDEX(IncomeStatementData!$P$2:$P$415,MATCH(A96,IncomeStatementData!$B$2:$B$415,0),))</f>
        <v>-</v>
      </c>
      <c r="W96" s="134" t="str">
        <f>IF(ISERROR(X96/12*Occupancy!$B$65),"-",X96/12*Occupancy!$B$65)</f>
        <v>-</v>
      </c>
      <c r="X96" s="134" t="str">
        <f>IF(ISERROR(INDEX(AnnualFinancialData!$R$2:$R$6380,MATCH(A96,AnnualFinancialData!$B$2:$B$6380,0),)),"-",INDEX(AnnualFinancialData!$R$2:$R$6380,MATCH(A96,AnnualFinancialData!$B$2:$B$6380,0),))</f>
        <v>-</v>
      </c>
      <c r="Y96" s="134" t="str">
        <f>IF(ISERROR(IF(V96="","",V96/VLOOKUP(Occupancy!$B$65,Occupancy!$B$68:$B$79,1)*12/$C96)),"-",IF(V96="","",V96/VLOOKUP(Occupancy!$B$65,Occupancy!$B$68:$B$79,1)*12/$C96))</f>
        <v>-</v>
      </c>
      <c r="Z96" s="134" t="str">
        <f>IF(ISERROR(IF(W96="","",W96/VLOOKUP(Occupancy!$B$65,Occupancy!$B$68:$B$79,1)*12/$C96)),"-",IF(W96="","",W96/VLOOKUP(Occupancy!$B$65,Occupancy!$B$68:$B$79,1)*12/$C96))</f>
        <v>-</v>
      </c>
      <c r="AA96" s="135" t="str">
        <f t="shared" si="14"/>
        <v>-</v>
      </c>
      <c r="AB96" s="132" t="str">
        <f t="shared" si="15"/>
        <v>-</v>
      </c>
      <c r="AC96" s="132" t="str">
        <f t="shared" si="16"/>
        <v>-</v>
      </c>
      <c r="AD96" s="132" t="str">
        <f t="shared" si="17"/>
        <v>-</v>
      </c>
      <c r="AE96" s="132" t="str">
        <f t="shared" si="18"/>
        <v>-</v>
      </c>
      <c r="AF96" s="132" t="str">
        <f t="shared" si="19"/>
        <v>-</v>
      </c>
      <c r="AG96" s="136">
        <f>(SUMIFS(PriorQ4BalanceSheet!$J$2:$J$4968,PriorQ4BalanceSheet!$B$2:$B$4968,$A96,PriorQ4BalanceSheet!$I$2:$I$4968,"28150")-SUMIFS(BalanceSheetData!$J$2:$J$415,BalanceSheetData!$B$2:$B$415,$A96,BalanceSheetData!$I$2:$I$415,"28150"))+(SUMIFS(PriorQ4BalanceSheet!$J$2:$J$4968,PriorQ4BalanceSheet!$B$2:$B$4968,$A96,PriorQ4BalanceSheet!$I$2:$I$4968,"28151")-SUMIFS(BalanceSheetData!$J$2:$J$415,BalanceSheetData!$B$2:$B$415,$A96,BalanceSheetData!$I$2:$I$415,"28151"))+(SUMIFS(PriorQ4BalanceSheet!$J$2:$J$4968,PriorQ4BalanceSheet!$B$2:$B$4968,$A96,PriorQ4BalanceSheet!$I$2:$I$4968,"28152")-SUMIFS(BalanceSheetData!$J$2:$J$415,BalanceSheetData!$B$2:$B$415,$A96,BalanceSheetData!$I$2:$I$415,"28152"))+(SUMIFS(PriorQ4BalanceSheet!$J$2:$J$4968,PriorQ4BalanceSheet!$B$2:$B$4968,$A96,PriorQ4BalanceSheet!$I$2:$I$4968,"28153")-SUMIFS(BalanceSheetData!$J$2:$J$415,BalanceSheetData!$B$2:$B$415,$A96,BalanceSheetData!$I$2:$I$415,"28153"))+(SUMIFS(PriorQ4BalanceSheet!$J$2:$J$4968,PriorQ4BalanceSheet!$B$2:$B$4968,$A96,PriorQ4BalanceSheet!$I$2:$I$4968,"28155")-SUMIFS(BalanceSheetData!$J$2:$J$415,BalanceSheetData!$B$2:$B$415,$A96,BalanceSheetData!$I$2:$I$415,"28155"))+(SUMIFS(PriorQ4BalanceSheet!$J$2:$J$4968,PriorQ4BalanceSheet!$B$2:$B$4968,$A96,PriorQ4BalanceSheet!$I$2:$I$4968,"28156")-SUMIFS(BalanceSheetData!$J$2:$J$415,BalanceSheetData!$B$2:$B$415,$A96,BalanceSheetData!$I$2:$I$415,"28156"))+(SUMIFS(PriorQ4BalanceSheet!$J$2:$J$4968,PriorQ4BalanceSheet!$B$2:$B$4968,$A96,PriorQ4BalanceSheet!$I$2:$I$4968,"28157")-SUMIFS(BalanceSheetData!$J$2:$J$415,BalanceSheetData!$B$2:$B$415,$A96,BalanceSheetData!$I$2:$I$415,"28157"))+(SUMIFS(PriorQ4BalanceSheet!$J$2:$J$4968,PriorQ4BalanceSheet!$B$2:$B$4968,$A96,PriorQ4BalanceSheet!$I$2:$I$4968,"28158")-SUMIFS(BalanceSheetData!$J$2:$J$415,BalanceSheetData!$B$2:$B$415,$A96,BalanceSheetData!$I$2:$I$415,"28158"))+(SUMIFS(PriorQ4BalanceSheet!$J$2:$J$4968,PriorQ4BalanceSheet!$B$2:$B$4968,$A96,PriorQ4BalanceSheet!$I$2:$I$4968,"28200")-SUMIFS(BalanceSheetData!$J$2:$J$415,BalanceSheetData!$B$2:$B$415,$A96,BalanceSheetData!$I$2:$I$415,"28200"))+(SUMIFS(PriorQ4BalanceSheet!$J$2:$J$4968,PriorQ4BalanceSheet!$B$2:$B$4968,$A96,PriorQ4BalanceSheet!$I$2:$I$4968,"28201")-SUMIFS(BalanceSheetData!$J$2:$J$415,BalanceSheetData!$B$2:$B$415,$A96,BalanceSheetData!$I$2:$I$415,"28201"))+SUMIFS(IncomeStatementData!$J$2:$J$415,IncomeStatementData!$B$2:$B$415,$A96,IncomeStatementData!$I$2:$I$415,"62020")+SUMIFS(IncomeStatementData!$J$2:$J$415,IncomeStatementData!$B$2:$B$415,$A96,IncomeStatementData!$I$2:$I$415,"62021")+SUMIFS(IncomeStatementData!$J$2:$J$415,IncomeStatementData!$B$2:$B$415,$A96,IncomeStatementData!$I$2:$I$415,"62022")+SUMIFS(IncomeStatementData!$J$2:$J$415,IncomeStatementData!$B$2:$B$415,$A96,IncomeStatementData!$I$2:$I$415,"62400")</f>
        <v>0</v>
      </c>
      <c r="AH96" s="134" t="str">
        <f>IF((ISERROR(INDEX(ECRDCRMustPayDebtData!$E$2:$E96,MATCH(A96,ECRDCRMustPayDebtData!$B$2:$B96,0),)))/12*Occupancy!$B$65,"-",INDEX(ECRDCRMustPayDebtData!$E$2:$E96,MATCH(A96,ECRDCRMustPayDebtData!$B$2:$B96,0),)/12*Occupancy!$B$65)</f>
        <v>-</v>
      </c>
      <c r="AI96" s="136" t="str">
        <f>IF(ISERROR(INDEX(AnnualMustPayDebtData!$D$2:$D$75,MATCH(A96,AnnualMustPayDebtData!$E$2:$E$75,0),)),"-",INDEX(AnnualMustPayDebtData!$D$2:$D$75,MATCH(A96,AnnualMustPayDebtData!$E$2:$E$75,0),))</f>
        <v>-</v>
      </c>
      <c r="AJ96" s="134" t="str">
        <f>IF(ISERROR(IF(AG96="","",AG96/VLOOKUP(Occupancy!$B$65,Occupancy!$B$68:$B$79,1)*12/$C96)),"-",IF(AG96="","",AG96/VLOOKUP(Occupancy!$B$65,Occupancy!$B$68:$B$79,1)*12/$C96))</f>
        <v>-</v>
      </c>
      <c r="AK96" s="134" t="str">
        <f>IF(ISERROR(IF(AH96="","",AH96/VLOOKUP(Occupancy!$B$65,Occupancy!$B$68:$B$79,1)*12/$C96)),"-",IF(AH96="","",AH96/VLOOKUP(Occupancy!$B$65,Occupancy!$B$68:$B$79,1)*12/$C96))</f>
        <v>-</v>
      </c>
      <c r="AL96" s="133">
        <f>SUMIFS(PriorQ4BalanceSheet!$J$2:$J$4968,PriorQ4BalanceSheet!$B$2:$B$4968,$A96,PriorQ4BalanceSheet!$I$2:$I$4968,"10710")-SUMIFS(BalanceSheetData!$J$2:$J$415,BalanceSheetData!$B$2:$B$415,$A96,BalanceSheetData!$I$2:$I$415,"10710")</f>
        <v>0</v>
      </c>
      <c r="AM96" s="132" t="str">
        <f>IF(ISERROR(AN96/12*Occupancy!$B$65),"-",AN96/12*Occupancy!$B$65)</f>
        <v>-</v>
      </c>
      <c r="AN96" s="133" t="str">
        <f>IF(ISERROR(INDEX(ReserveData!$B$2:$B$2239,MATCH($A96,ReserveData!$A$2:$A$2250,0),0)),"-",INDEX(ReserveData!$B$2:$B2335,MATCH($A96,ReserveData!$A$2:$A$2250,0),0))</f>
        <v>-</v>
      </c>
      <c r="AO96" s="132" t="str">
        <f t="shared" si="20"/>
        <v>-</v>
      </c>
      <c r="AP96" s="132" t="str">
        <f t="shared" si="21"/>
        <v>-</v>
      </c>
      <c r="AQ96" s="136">
        <f>SUMIFS(IncomeStatementData!$J$2:$J$415,IncomeStatementData!$B$2:$B$415,$A96,IncomeStatementData!$I$2:$I$415,"59001")</f>
        <v>0</v>
      </c>
      <c r="AR96" s="134">
        <f>IF(ISERROR(AS96/12*Occupancy!$B$65),"-",AS96/12*Occupancy!$B$65)</f>
        <v>0</v>
      </c>
      <c r="AS96" s="136">
        <f>SUMIFS(AnnualFinancialData!$L$2:$L$6380,AnnualFinancialData!$B$2:$B$6380,$A96,AnnualFinancialData!$K$2:$K$6380,"59001")</f>
        <v>0</v>
      </c>
      <c r="AT96" s="134" t="str">
        <f>IF(ISERROR(IF(AQ96="","",AQ96/VLOOKUP(Occupancy!$B$65,Occupancy!$B$68:$B$79,1)*12/$C96)),"-",IF(AQ96="","",AQ96/VLOOKUP(Occupancy!$B$65,Occupancy!$B$68:$B$79,1)*12/$C96))</f>
        <v>-</v>
      </c>
      <c r="AU96" s="134" t="str">
        <f>IF(ISERROR(IF(AR96="","",AR96/VLOOKUP(Occupancy!$B$65,Occupancy!$B$68:$B$79,1)*12/$C96)),"-",IF(AR96="","",AR96/VLOOKUP(Occupancy!$B$65,Occupancy!$B$68:$B$79,1)*12/$C96))</f>
        <v>-</v>
      </c>
      <c r="AV96" s="133">
        <f>SUMIFS(IncomeStatementData!$J$2:$J$415,IncomeStatementData!$B$2:$B$415,$A96,IncomeStatementData!$I$2:$I$415,"66310")+SUMIFS(IncomeStatementData!$J$2:$J$415,IncomeStatementData!$B$2:$B$415,$A96,IncomeStatementData!$I$2:$I$415,"66202")</f>
        <v>0</v>
      </c>
      <c r="AW96" s="132">
        <f>IF(ISERROR(AX96/12*Occupancy!$B$65),"-",AX96/12*Occupancy!$B$65)</f>
        <v>0</v>
      </c>
      <c r="AX96" s="133">
        <f>SUMIFS(AnnualFinancialData!$L$2:$L$6380,AnnualFinancialData!$B$2:$B$6380,$A96,AnnualFinancialData!$K$2:$K$6380,"66310")+SUMIFS(AnnualFinancialData!$L$2:$L$6380,AnnualFinancialData!$B$2:$B$6380,$A96,AnnualFinancialData!$K$2:$K$6380,"66202")</f>
        <v>0</v>
      </c>
      <c r="AY96" s="132" t="str">
        <f>IF(ISERROR(IF(AV96="","",AV96/VLOOKUP(Occupancy!$B$65,Occupancy!$B$68:$B$79,1)*12/$C96)),"-",IF(AV96="","",AV96/VLOOKUP(Occupancy!$B$65,Occupancy!$B$68:$B$79,1)*12/$C96))</f>
        <v>-</v>
      </c>
      <c r="AZ96" s="132" t="str">
        <f>IF(ISERROR(IF(AW96="","",AW96/VLOOKUP(Occupancy!$B$65,Occupancy!$B$68:$B$79,1)*12/$C96)),"-",IF(AW96="","",AW96/VLOOKUP(Occupancy!$B$65,Occupancy!$B$68:$B$79,1)*12/$C96))</f>
        <v>-</v>
      </c>
      <c r="BA96" s="137" t="str">
        <f t="shared" si="22"/>
        <v>-</v>
      </c>
      <c r="BB96" s="137" t="str">
        <f t="shared" si="23"/>
        <v>-</v>
      </c>
      <c r="BC96" s="137" t="str">
        <f t="shared" si="24"/>
        <v>-</v>
      </c>
      <c r="BD96" s="137" t="str">
        <f t="shared" si="25"/>
        <v>-</v>
      </c>
      <c r="BE96" s="138" t="str">
        <f>IF(ISERROR(IF(BB96="","",BB96/VLOOKUP(Occupancy!$B$65,Occupancy!$B$68:$B$79,1)*12/$C96)),"-",IF(BB96="","",BB96/VLOOKUP(Occupancy!$B$65,Occupancy!$B$68:$B$79,1)*12/$C96))</f>
        <v>-</v>
      </c>
    </row>
    <row r="97" spans="1:57" s="95" customFormat="1" ht="12.75" x14ac:dyDescent="0.2">
      <c r="A97" s="219" t="s">
        <v>575</v>
      </c>
      <c r="B97" s="142" t="str">
        <f>IF(ISERROR(INDEX(ProjectTypeData!$F$2:$F$165,MATCH(Operating!$A97,ProjectTypeData!$B$2:$B$165,0),MATCH(Operating!B$9,ProjectTypeData!$F$1))),"-",INDEX(ProjectTypeData!$F$2:$F$165,MATCH(Operating!$A97,ProjectTypeData!$B$2:$B$165,0),MATCH(Operating!B$9,ProjectTypeData!$F$1)))</f>
        <v>Homes</v>
      </c>
      <c r="C97" s="126">
        <f>IF(ISERROR(INDEX(ProjectTypeData!$E$2:$E$165,MATCH(Operating!$A97,ProjectTypeData!$B$2:$B$165,0),MATCH(Operating!C$9,ProjectTypeData!$E$1))),"-",INDEX(ProjectTypeData!$E$2:$E$165,MATCH(Operating!$A97,ProjectTypeData!$B$2:$B$165,0),MATCH(Operating!C$9,ProjectTypeData!$E$1)))</f>
        <v>0</v>
      </c>
      <c r="D97" s="127" t="str">
        <f>IF(ISERROR(INDEX(ProjectTypeData!$D$2:$D$165,MATCH(Operating!$A97,ProjectTypeData!$B$2:$B$165,0),MATCH(Operating!D$9,ProjectTypeData!$D$1))),"-",INDEX(ProjectTypeData!$D$2:$D$165,MATCH(Operating!$A97,ProjectTypeData!$B$2:$B$165,0),MATCH(Operating!D$9,ProjectTypeData!$D$1)))</f>
        <v>Pre-Development</v>
      </c>
      <c r="E97" s="115"/>
      <c r="F97" s="128">
        <f>SUMIFS(BalanceSheetData!$J$2:$J$415,BalanceSheetData!$B$2:$B$415,$A97,BalanceSheetData!$I$2:$I$415,"10000")</f>
        <v>0</v>
      </c>
      <c r="G97" s="128">
        <f>SUMIFS(BalanceSheetData!$J$2:$J$415,BalanceSheetData!$B$2:$B$415,$A97,BalanceSheetData!$I$2:$I$415,"10710")</f>
        <v>0</v>
      </c>
      <c r="H97" s="128">
        <f>SUMIFS(BalanceSheetData!$J$2:$J$415,BalanceSheetData!$B$2:$B$415,$A97,BalanceSheetData!$I$2:$I$415,"10700")</f>
        <v>0</v>
      </c>
      <c r="I97" s="129">
        <f>SUMIFS(BalanceSheetData!$J$2:$J$415,BalanceSheetData!$B$2:$B$415,$A97,BalanceSheetData!$I$2:$I$415,"10715")+SUMIFS(BalanceSheetData!$J$2:$J$415,BalanceSheetData!$B$2:$B$415,$A97,BalanceSheetData!$I$2:$I$415,"10720")+SUMIFS(BalanceSheetData!$J$2:$J$415,BalanceSheetData!$B$2:$B$415,$A97,BalanceSheetData!$I$2:$I$415,"19300")</f>
        <v>0</v>
      </c>
      <c r="J97" s="130">
        <f t="shared" si="13"/>
        <v>0</v>
      </c>
      <c r="K97" s="216">
        <f>IF(ISERROR(INDEX(Occupancy!$B$57:$FL$57,1,MATCH(A97,Occupancy!$B$4:$FL$4,0))),"-",INDEX(Occupancy!$B$57:$FL$57,1,MATCH(A97,Occupancy!$B$4:$FL$4,0)))</f>
        <v>0</v>
      </c>
      <c r="L97" s="216">
        <f>IF(ISERROR(INDEX(Occupancy!$B$17:$FL$17,1,MATCH(A97,Occupancy!$B$4:$FL$4,0))),"-",INDEX(Occupancy!$B$17:$FL$17,1,MATCH(A97,Occupancy!$B$4:$FL$4,0)))</f>
        <v>0</v>
      </c>
      <c r="M97" s="113"/>
      <c r="N97" s="113"/>
      <c r="O97" s="113"/>
      <c r="P97" s="119"/>
      <c r="Q97" s="131">
        <f>SUMIFS(IncomeStatementData!$J$2:$J$415,IncomeStatementData!$B$2:$B$415,$A97,IncomeStatementData!$I$2:$I$415,"45001")+SUMIFS(IncomeStatementData!$J$2:$J$415,IncomeStatementData!$B$2:$B$415,$A97,IncomeStatementData!$I$2:$I$415,"45100")+SUMIFS(IncomeStatementData!$J$2:$J$415,IncomeStatementData!$B$2:$B$415,$A97,IncomeStatementData!$I$2:$I$415,"49000")+SUMIFS(IncomeStatementData!$J$2:$J$415,IncomeStatementData!$B$2:$B$415,$A97,IncomeStatementData!$I$2:$I$415,"45200")+SUMIFS(IncomeStatementData!$J$2:$J$415,IncomeStatementData!$B$2:$B$415,$A97,IncomeStatementData!$I$2:$I$415,"45400")+SUMIFS(IncomeStatementData!$J$2:$J$415,IncomeStatementData!$B$2:$B$415,$A97,IncomeStatementData!$I$2:$I$415,"45500")+SUMIFS(IncomeStatementData!$J$2:$J$415,IncomeStatementData!$B$2:$B$415,$A97,IncomeStatementData!$I$2:$I$415,"44100")+SUMIFS(IncomeStatementData!$J$2:$J$415,IncomeStatementData!$B$2:$B$415,$A97,IncomeStatementData!$I$2:$I$415,"42200")</f>
        <v>0</v>
      </c>
      <c r="R97" s="132">
        <f>IF(ISERROR(S97/12*Occupancy!$B$65),"-",S97/12*Occupancy!$B$65)</f>
        <v>0</v>
      </c>
      <c r="S97" s="133">
        <f>SUMIFS(AnnualFinancialData!$L$2:$L$6380,AnnualFinancialData!$B$2:$B$6380,$A97,AnnualFinancialData!$K$2:$K$6380,"45001")+SUMIFS(AnnualFinancialData!$L$2:$L$6380,AnnualFinancialData!$B$2:$B$6380,$A97,AnnualFinancialData!$K$2:$K$6380,"45100")+SUMIFS(AnnualFinancialData!$L$2:$L$6380,AnnualFinancialData!$B$2:$B$6380,$A97,AnnualFinancialData!$K$2:$K$6380,"49000")+SUMIFS(AnnualFinancialData!$L$2:$L$6380,AnnualFinancialData!$B$2:$B$6380,$A97,AnnualFinancialData!$K$2:$K$6380,"45200")+SUMIFS(AnnualFinancialData!$L$2:$L$6380,AnnualFinancialData!$B$2:$B$6380,$A97,AnnualFinancialData!$K$2:$K$6380,"45400")+SUMIFS(AnnualFinancialData!$L$2:$L$6380,AnnualFinancialData!$B$2:$B$6380,$A97,AnnualFinancialData!$K$2:$K$6380,"45500")+SUMIFS(AnnualFinancialData!$L$2:$L$6380,AnnualFinancialData!$B$2:$B$6380,$A97,AnnualFinancialData!$K$2:$K$6380,"44100")+SUMIFS(AnnualFinancialData!$L$2:$L$6380,AnnualFinancialData!$B$2:$B$6380,$A97,AnnualFinancialData!$K$2:$K$6380,"42200")</f>
        <v>0</v>
      </c>
      <c r="T97" s="132" t="str">
        <f>IF(ISERROR(IF(Q97="","",Q97/VLOOKUP(Occupancy!$B$65,Occupancy!$B$68:$B$79,1)*12/$C97)),"-",IF(Q97="","",Q97/VLOOKUP(Occupancy!$B$65,Occupancy!$B$68:$B$79,1)*12/$C97))</f>
        <v>-</v>
      </c>
      <c r="U97" s="132" t="str">
        <f>IF(ISERROR(IF(R97="","",R97/VLOOKUP(Occupancy!$B$65,Occupancy!$B$68:$B$79,1)*12/$C97)),"-",IF(R97="","",R97/VLOOKUP(Occupancy!$B$65,Occupancy!$B$68:$B$79,1)*12/$C97))</f>
        <v>-</v>
      </c>
      <c r="V97" s="134" t="str">
        <f>IF(ISERROR(INDEX(IncomeStatementData!$P$2:$P$415,MATCH(A97,IncomeStatementData!$B$2:$B$415,0),)),"-",INDEX(IncomeStatementData!$P$2:$P$415,MATCH(A97,IncomeStatementData!$B$2:$B$415,0),))</f>
        <v>-</v>
      </c>
      <c r="W97" s="134" t="str">
        <f>IF(ISERROR(X97/12*Occupancy!$B$65),"-",X97/12*Occupancy!$B$65)</f>
        <v>-</v>
      </c>
      <c r="X97" s="134" t="str">
        <f>IF(ISERROR(INDEX(AnnualFinancialData!$R$2:$R$6380,MATCH(A97,AnnualFinancialData!$B$2:$B$6380,0),)),"-",INDEX(AnnualFinancialData!$R$2:$R$6380,MATCH(A97,AnnualFinancialData!$B$2:$B$6380,0),))</f>
        <v>-</v>
      </c>
      <c r="Y97" s="134" t="str">
        <f>IF(ISERROR(IF(V97="","",V97/VLOOKUP(Occupancy!$B$65,Occupancy!$B$68:$B$79,1)*12/$C97)),"-",IF(V97="","",V97/VLOOKUP(Occupancy!$B$65,Occupancy!$B$68:$B$79,1)*12/$C97))</f>
        <v>-</v>
      </c>
      <c r="Z97" s="134" t="str">
        <f>IF(ISERROR(IF(W97="","",W97/VLOOKUP(Occupancy!$B$65,Occupancy!$B$68:$B$79,1)*12/$C97)),"-",IF(W97="","",W97/VLOOKUP(Occupancy!$B$65,Occupancy!$B$68:$B$79,1)*12/$C97))</f>
        <v>-</v>
      </c>
      <c r="AA97" s="135" t="str">
        <f t="shared" si="14"/>
        <v>-</v>
      </c>
      <c r="AB97" s="132" t="str">
        <f t="shared" si="15"/>
        <v>-</v>
      </c>
      <c r="AC97" s="132" t="str">
        <f t="shared" si="16"/>
        <v>-</v>
      </c>
      <c r="AD97" s="132" t="str">
        <f t="shared" si="17"/>
        <v>-</v>
      </c>
      <c r="AE97" s="132" t="str">
        <f t="shared" si="18"/>
        <v>-</v>
      </c>
      <c r="AF97" s="132" t="str">
        <f t="shared" si="19"/>
        <v>-</v>
      </c>
      <c r="AG97" s="136">
        <f>(SUMIFS(PriorQ4BalanceSheet!$J$2:$J$4968,PriorQ4BalanceSheet!$B$2:$B$4968,$A97,PriorQ4BalanceSheet!$I$2:$I$4968,"28150")-SUMIFS(BalanceSheetData!$J$2:$J$415,BalanceSheetData!$B$2:$B$415,$A97,BalanceSheetData!$I$2:$I$415,"28150"))+(SUMIFS(PriorQ4BalanceSheet!$J$2:$J$4968,PriorQ4BalanceSheet!$B$2:$B$4968,$A97,PriorQ4BalanceSheet!$I$2:$I$4968,"28151")-SUMIFS(BalanceSheetData!$J$2:$J$415,BalanceSheetData!$B$2:$B$415,$A97,BalanceSheetData!$I$2:$I$415,"28151"))+(SUMIFS(PriorQ4BalanceSheet!$J$2:$J$4968,PriorQ4BalanceSheet!$B$2:$B$4968,$A97,PriorQ4BalanceSheet!$I$2:$I$4968,"28152")-SUMIFS(BalanceSheetData!$J$2:$J$415,BalanceSheetData!$B$2:$B$415,$A97,BalanceSheetData!$I$2:$I$415,"28152"))+(SUMIFS(PriorQ4BalanceSheet!$J$2:$J$4968,PriorQ4BalanceSheet!$B$2:$B$4968,$A97,PriorQ4BalanceSheet!$I$2:$I$4968,"28153")-SUMIFS(BalanceSheetData!$J$2:$J$415,BalanceSheetData!$B$2:$B$415,$A97,BalanceSheetData!$I$2:$I$415,"28153"))+(SUMIFS(PriorQ4BalanceSheet!$J$2:$J$4968,PriorQ4BalanceSheet!$B$2:$B$4968,$A97,PriorQ4BalanceSheet!$I$2:$I$4968,"28155")-SUMIFS(BalanceSheetData!$J$2:$J$415,BalanceSheetData!$B$2:$B$415,$A97,BalanceSheetData!$I$2:$I$415,"28155"))+(SUMIFS(PriorQ4BalanceSheet!$J$2:$J$4968,PriorQ4BalanceSheet!$B$2:$B$4968,$A97,PriorQ4BalanceSheet!$I$2:$I$4968,"28156")-SUMIFS(BalanceSheetData!$J$2:$J$415,BalanceSheetData!$B$2:$B$415,$A97,BalanceSheetData!$I$2:$I$415,"28156"))+(SUMIFS(PriorQ4BalanceSheet!$J$2:$J$4968,PriorQ4BalanceSheet!$B$2:$B$4968,$A97,PriorQ4BalanceSheet!$I$2:$I$4968,"28157")-SUMIFS(BalanceSheetData!$J$2:$J$415,BalanceSheetData!$B$2:$B$415,$A97,BalanceSheetData!$I$2:$I$415,"28157"))+(SUMIFS(PriorQ4BalanceSheet!$J$2:$J$4968,PriorQ4BalanceSheet!$B$2:$B$4968,$A97,PriorQ4BalanceSheet!$I$2:$I$4968,"28158")-SUMIFS(BalanceSheetData!$J$2:$J$415,BalanceSheetData!$B$2:$B$415,$A97,BalanceSheetData!$I$2:$I$415,"28158"))+(SUMIFS(PriorQ4BalanceSheet!$J$2:$J$4968,PriorQ4BalanceSheet!$B$2:$B$4968,$A97,PriorQ4BalanceSheet!$I$2:$I$4968,"28200")-SUMIFS(BalanceSheetData!$J$2:$J$415,BalanceSheetData!$B$2:$B$415,$A97,BalanceSheetData!$I$2:$I$415,"28200"))+(SUMIFS(PriorQ4BalanceSheet!$J$2:$J$4968,PriorQ4BalanceSheet!$B$2:$B$4968,$A97,PriorQ4BalanceSheet!$I$2:$I$4968,"28201")-SUMIFS(BalanceSheetData!$J$2:$J$415,BalanceSheetData!$B$2:$B$415,$A97,BalanceSheetData!$I$2:$I$415,"28201"))+SUMIFS(IncomeStatementData!$J$2:$J$415,IncomeStatementData!$B$2:$B$415,$A97,IncomeStatementData!$I$2:$I$415,"62020")+SUMIFS(IncomeStatementData!$J$2:$J$415,IncomeStatementData!$B$2:$B$415,$A97,IncomeStatementData!$I$2:$I$415,"62021")+SUMIFS(IncomeStatementData!$J$2:$J$415,IncomeStatementData!$B$2:$B$415,$A97,IncomeStatementData!$I$2:$I$415,"62022")+SUMIFS(IncomeStatementData!$J$2:$J$415,IncomeStatementData!$B$2:$B$415,$A97,IncomeStatementData!$I$2:$I$415,"62400")</f>
        <v>0</v>
      </c>
      <c r="AH97" s="134" t="str">
        <f>IF((ISERROR(INDEX(ECRDCRMustPayDebtData!$E$2:$E97,MATCH(A97,ECRDCRMustPayDebtData!$B$2:$B97,0),)))/12*Occupancy!$B$65,"-",INDEX(ECRDCRMustPayDebtData!$E$2:$E97,MATCH(A97,ECRDCRMustPayDebtData!$B$2:$B97,0),)/12*Occupancy!$B$65)</f>
        <v>-</v>
      </c>
      <c r="AI97" s="136" t="str">
        <f>IF(ISERROR(INDEX(AnnualMustPayDebtData!$D$2:$D$75,MATCH(A97,AnnualMustPayDebtData!$E$2:$E$75,0),)),"-",INDEX(AnnualMustPayDebtData!$D$2:$D$75,MATCH(A97,AnnualMustPayDebtData!$E$2:$E$75,0),))</f>
        <v>-</v>
      </c>
      <c r="AJ97" s="134" t="str">
        <f>IF(ISERROR(IF(AG97="","",AG97/VLOOKUP(Occupancy!$B$65,Occupancy!$B$68:$B$79,1)*12/$C97)),"-",IF(AG97="","",AG97/VLOOKUP(Occupancy!$B$65,Occupancy!$B$68:$B$79,1)*12/$C97))</f>
        <v>-</v>
      </c>
      <c r="AK97" s="134" t="str">
        <f>IF(ISERROR(IF(AH97="","",AH97/VLOOKUP(Occupancy!$B$65,Occupancy!$B$68:$B$79,1)*12/$C97)),"-",IF(AH97="","",AH97/VLOOKUP(Occupancy!$B$65,Occupancy!$B$68:$B$79,1)*12/$C97))</f>
        <v>-</v>
      </c>
      <c r="AL97" s="133">
        <f>SUMIFS(PriorQ4BalanceSheet!$J$2:$J$4968,PriorQ4BalanceSheet!$B$2:$B$4968,$A97,PriorQ4BalanceSheet!$I$2:$I$4968,"10710")-SUMIFS(BalanceSheetData!$J$2:$J$415,BalanceSheetData!$B$2:$B$415,$A97,BalanceSheetData!$I$2:$I$415,"10710")</f>
        <v>0</v>
      </c>
      <c r="AM97" s="132" t="str">
        <f>IF(ISERROR(AN97/12*Occupancy!$B$65),"-",AN97/12*Occupancy!$B$65)</f>
        <v>-</v>
      </c>
      <c r="AN97" s="133" t="str">
        <f>IF(ISERROR(INDEX(ReserveData!$B$2:$B$2239,MATCH($A97,ReserveData!$A$2:$A$2250,0),0)),"-",INDEX(ReserveData!$B$2:$B2336,MATCH($A97,ReserveData!$A$2:$A$2250,0),0))</f>
        <v>-</v>
      </c>
      <c r="AO97" s="132" t="str">
        <f t="shared" si="20"/>
        <v>-</v>
      </c>
      <c r="AP97" s="132" t="str">
        <f t="shared" si="21"/>
        <v>-</v>
      </c>
      <c r="AQ97" s="136">
        <f>SUMIFS(IncomeStatementData!$J$2:$J$415,IncomeStatementData!$B$2:$B$415,$A97,IncomeStatementData!$I$2:$I$415,"59001")</f>
        <v>0</v>
      </c>
      <c r="AR97" s="134">
        <f>IF(ISERROR(AS97/12*Occupancy!$B$65),"-",AS97/12*Occupancy!$B$65)</f>
        <v>0</v>
      </c>
      <c r="AS97" s="136">
        <f>SUMIFS(AnnualFinancialData!$L$2:$L$6380,AnnualFinancialData!$B$2:$B$6380,$A97,AnnualFinancialData!$K$2:$K$6380,"59001")</f>
        <v>0</v>
      </c>
      <c r="AT97" s="134" t="str">
        <f>IF(ISERROR(IF(AQ97="","",AQ97/VLOOKUP(Occupancy!$B$65,Occupancy!$B$68:$B$79,1)*12/$C97)),"-",IF(AQ97="","",AQ97/VLOOKUP(Occupancy!$B$65,Occupancy!$B$68:$B$79,1)*12/$C97))</f>
        <v>-</v>
      </c>
      <c r="AU97" s="134" t="str">
        <f>IF(ISERROR(IF(AR97="","",AR97/VLOOKUP(Occupancy!$B$65,Occupancy!$B$68:$B$79,1)*12/$C97)),"-",IF(AR97="","",AR97/VLOOKUP(Occupancy!$B$65,Occupancy!$B$68:$B$79,1)*12/$C97))</f>
        <v>-</v>
      </c>
      <c r="AV97" s="133">
        <f>SUMIFS(IncomeStatementData!$J$2:$J$415,IncomeStatementData!$B$2:$B$415,$A97,IncomeStatementData!$I$2:$I$415,"66310")+SUMIFS(IncomeStatementData!$J$2:$J$415,IncomeStatementData!$B$2:$B$415,$A97,IncomeStatementData!$I$2:$I$415,"66202")</f>
        <v>0</v>
      </c>
      <c r="AW97" s="132">
        <f>IF(ISERROR(AX97/12*Occupancy!$B$65),"-",AX97/12*Occupancy!$B$65)</f>
        <v>0</v>
      </c>
      <c r="AX97" s="133">
        <f>SUMIFS(AnnualFinancialData!$L$2:$L$6380,AnnualFinancialData!$B$2:$B$6380,$A97,AnnualFinancialData!$K$2:$K$6380,"66310")+SUMIFS(AnnualFinancialData!$L$2:$L$6380,AnnualFinancialData!$B$2:$B$6380,$A97,AnnualFinancialData!$K$2:$K$6380,"66202")</f>
        <v>0</v>
      </c>
      <c r="AY97" s="132" t="str">
        <f>IF(ISERROR(IF(AV97="","",AV97/VLOOKUP(Occupancy!$B$65,Occupancy!$B$68:$B$79,1)*12/$C97)),"-",IF(AV97="","",AV97/VLOOKUP(Occupancy!$B$65,Occupancy!$B$68:$B$79,1)*12/$C97))</f>
        <v>-</v>
      </c>
      <c r="AZ97" s="132" t="str">
        <f>IF(ISERROR(IF(AW97="","",AW97/VLOOKUP(Occupancy!$B$65,Occupancy!$B$68:$B$79,1)*12/$C97)),"-",IF(AW97="","",AW97/VLOOKUP(Occupancy!$B$65,Occupancy!$B$68:$B$79,1)*12/$C97))</f>
        <v>-</v>
      </c>
      <c r="BA97" s="137" t="str">
        <f t="shared" si="22"/>
        <v>-</v>
      </c>
      <c r="BB97" s="137" t="str">
        <f t="shared" si="23"/>
        <v>-</v>
      </c>
      <c r="BC97" s="137" t="str">
        <f t="shared" si="24"/>
        <v>-</v>
      </c>
      <c r="BD97" s="137" t="str">
        <f t="shared" si="25"/>
        <v>-</v>
      </c>
      <c r="BE97" s="138" t="str">
        <f>IF(ISERROR(IF(BB97="","",BB97/VLOOKUP(Occupancy!$B$65,Occupancy!$B$68:$B$79,1)*12/$C97)),"-",IF(BB97="","",BB97/VLOOKUP(Occupancy!$B$65,Occupancy!$B$68:$B$79,1)*12/$C97))</f>
        <v>-</v>
      </c>
    </row>
    <row r="98" spans="1:57" s="95" customFormat="1" ht="12.75" x14ac:dyDescent="0.2">
      <c r="A98" s="219" t="s">
        <v>581</v>
      </c>
      <c r="B98" s="142" t="str">
        <f>IF(ISERROR(INDEX(ProjectTypeData!$F$2:$F$165,MATCH(Operating!$A98,ProjectTypeData!$B$2:$B$165,0),MATCH(Operating!B$9,ProjectTypeData!$F$1))),"-",INDEX(ProjectTypeData!$F$2:$F$165,MATCH(Operating!$A98,ProjectTypeData!$B$2:$B$165,0),MATCH(Operating!B$9,ProjectTypeData!$F$1)))</f>
        <v>Homes</v>
      </c>
      <c r="C98" s="126">
        <f>IF(ISERROR(INDEX(ProjectTypeData!$E$2:$E$165,MATCH(Operating!$A98,ProjectTypeData!$B$2:$B$165,0),MATCH(Operating!C$9,ProjectTypeData!$E$1))),"-",INDEX(ProjectTypeData!$E$2:$E$165,MATCH(Operating!$A98,ProjectTypeData!$B$2:$B$165,0),MATCH(Operating!C$9,ProjectTypeData!$E$1)))</f>
        <v>0</v>
      </c>
      <c r="D98" s="127" t="str">
        <f>IF(ISERROR(INDEX(ProjectTypeData!$D$2:$D$165,MATCH(Operating!$A98,ProjectTypeData!$B$2:$B$165,0),MATCH(Operating!D$9,ProjectTypeData!$D$1))),"-",INDEX(ProjectTypeData!$D$2:$D$165,MATCH(Operating!$A98,ProjectTypeData!$B$2:$B$165,0),MATCH(Operating!D$9,ProjectTypeData!$D$1)))</f>
        <v>Pending Business Committee Approval</v>
      </c>
      <c r="E98" s="115"/>
      <c r="F98" s="128">
        <f>SUMIFS(BalanceSheetData!$J$2:$J$415,BalanceSheetData!$B$2:$B$415,$A98,BalanceSheetData!$I$2:$I$415,"10000")</f>
        <v>0</v>
      </c>
      <c r="G98" s="128">
        <f>SUMIFS(BalanceSheetData!$J$2:$J$415,BalanceSheetData!$B$2:$B$415,$A98,BalanceSheetData!$I$2:$I$415,"10710")</f>
        <v>0</v>
      </c>
      <c r="H98" s="128">
        <f>SUMIFS(BalanceSheetData!$J$2:$J$415,BalanceSheetData!$B$2:$B$415,$A98,BalanceSheetData!$I$2:$I$415,"10700")</f>
        <v>0</v>
      </c>
      <c r="I98" s="129">
        <f>SUMIFS(BalanceSheetData!$J$2:$J$415,BalanceSheetData!$B$2:$B$415,$A98,BalanceSheetData!$I$2:$I$415,"10715")+SUMIFS(BalanceSheetData!$J$2:$J$415,BalanceSheetData!$B$2:$B$415,$A98,BalanceSheetData!$I$2:$I$415,"10720")+SUMIFS(BalanceSheetData!$J$2:$J$415,BalanceSheetData!$B$2:$B$415,$A98,BalanceSheetData!$I$2:$I$415,"19300")</f>
        <v>0</v>
      </c>
      <c r="J98" s="130">
        <f t="shared" si="13"/>
        <v>0</v>
      </c>
      <c r="K98" s="216">
        <f>IF(ISERROR(INDEX(Occupancy!$B$57:$FL$57,1,MATCH(A98,Occupancy!$B$4:$FL$4,0))),"-",INDEX(Occupancy!$B$57:$FL$57,1,MATCH(A98,Occupancy!$B$4:$FL$4,0)))</f>
        <v>0</v>
      </c>
      <c r="L98" s="216">
        <f>IF(ISERROR(INDEX(Occupancy!$B$17:$FL$17,1,MATCH(A98,Occupancy!$B$4:$FL$4,0))),"-",INDEX(Occupancy!$B$17:$FL$17,1,MATCH(A98,Occupancy!$B$4:$FL$4,0)))</f>
        <v>0</v>
      </c>
      <c r="M98" s="113"/>
      <c r="N98" s="113"/>
      <c r="O98" s="113"/>
      <c r="P98" s="119"/>
      <c r="Q98" s="131">
        <f>SUMIFS(IncomeStatementData!$J$2:$J$415,IncomeStatementData!$B$2:$B$415,$A98,IncomeStatementData!$I$2:$I$415,"45001")+SUMIFS(IncomeStatementData!$J$2:$J$415,IncomeStatementData!$B$2:$B$415,$A98,IncomeStatementData!$I$2:$I$415,"45100")+SUMIFS(IncomeStatementData!$J$2:$J$415,IncomeStatementData!$B$2:$B$415,$A98,IncomeStatementData!$I$2:$I$415,"49000")+SUMIFS(IncomeStatementData!$J$2:$J$415,IncomeStatementData!$B$2:$B$415,$A98,IncomeStatementData!$I$2:$I$415,"45200")+SUMIFS(IncomeStatementData!$J$2:$J$415,IncomeStatementData!$B$2:$B$415,$A98,IncomeStatementData!$I$2:$I$415,"45400")+SUMIFS(IncomeStatementData!$J$2:$J$415,IncomeStatementData!$B$2:$B$415,$A98,IncomeStatementData!$I$2:$I$415,"45500")+SUMIFS(IncomeStatementData!$J$2:$J$415,IncomeStatementData!$B$2:$B$415,$A98,IncomeStatementData!$I$2:$I$415,"44100")+SUMIFS(IncomeStatementData!$J$2:$J$415,IncomeStatementData!$B$2:$B$415,$A98,IncomeStatementData!$I$2:$I$415,"42200")</f>
        <v>0</v>
      </c>
      <c r="R98" s="132">
        <f>IF(ISERROR(S98/12*Occupancy!$B$65),"-",S98/12*Occupancy!$B$65)</f>
        <v>0</v>
      </c>
      <c r="S98" s="133">
        <f>SUMIFS(AnnualFinancialData!$L$2:$L$6380,AnnualFinancialData!$B$2:$B$6380,$A98,AnnualFinancialData!$K$2:$K$6380,"45001")+SUMIFS(AnnualFinancialData!$L$2:$L$6380,AnnualFinancialData!$B$2:$B$6380,$A98,AnnualFinancialData!$K$2:$K$6380,"45100")+SUMIFS(AnnualFinancialData!$L$2:$L$6380,AnnualFinancialData!$B$2:$B$6380,$A98,AnnualFinancialData!$K$2:$K$6380,"49000")+SUMIFS(AnnualFinancialData!$L$2:$L$6380,AnnualFinancialData!$B$2:$B$6380,$A98,AnnualFinancialData!$K$2:$K$6380,"45200")+SUMIFS(AnnualFinancialData!$L$2:$L$6380,AnnualFinancialData!$B$2:$B$6380,$A98,AnnualFinancialData!$K$2:$K$6380,"45400")+SUMIFS(AnnualFinancialData!$L$2:$L$6380,AnnualFinancialData!$B$2:$B$6380,$A98,AnnualFinancialData!$K$2:$K$6380,"45500")+SUMIFS(AnnualFinancialData!$L$2:$L$6380,AnnualFinancialData!$B$2:$B$6380,$A98,AnnualFinancialData!$K$2:$K$6380,"44100")+SUMIFS(AnnualFinancialData!$L$2:$L$6380,AnnualFinancialData!$B$2:$B$6380,$A98,AnnualFinancialData!$K$2:$K$6380,"42200")</f>
        <v>0</v>
      </c>
      <c r="T98" s="132" t="str">
        <f>IF(ISERROR(IF(Q98="","",Q98/VLOOKUP(Occupancy!$B$65,Occupancy!$B$68:$B$79,1)*12/$C98)),"-",IF(Q98="","",Q98/VLOOKUP(Occupancy!$B$65,Occupancy!$B$68:$B$79,1)*12/$C98))</f>
        <v>-</v>
      </c>
      <c r="U98" s="132" t="str">
        <f>IF(ISERROR(IF(R98="","",R98/VLOOKUP(Occupancy!$B$65,Occupancy!$B$68:$B$79,1)*12/$C98)),"-",IF(R98="","",R98/VLOOKUP(Occupancy!$B$65,Occupancy!$B$68:$B$79,1)*12/$C98))</f>
        <v>-</v>
      </c>
      <c r="V98" s="134" t="str">
        <f>IF(ISERROR(INDEX(IncomeStatementData!$P$2:$P$415,MATCH(A98,IncomeStatementData!$B$2:$B$415,0),)),"-",INDEX(IncomeStatementData!$P$2:$P$415,MATCH(A98,IncomeStatementData!$B$2:$B$415,0),))</f>
        <v>-</v>
      </c>
      <c r="W98" s="134" t="str">
        <f>IF(ISERROR(X98/12*Occupancy!$B$65),"-",X98/12*Occupancy!$B$65)</f>
        <v>-</v>
      </c>
      <c r="X98" s="134" t="str">
        <f>IF(ISERROR(INDEX(AnnualFinancialData!$R$2:$R$6380,MATCH(A98,AnnualFinancialData!$B$2:$B$6380,0),)),"-",INDEX(AnnualFinancialData!$R$2:$R$6380,MATCH(A98,AnnualFinancialData!$B$2:$B$6380,0),))</f>
        <v>-</v>
      </c>
      <c r="Y98" s="134" t="str">
        <f>IF(ISERROR(IF(V98="","",V98/VLOOKUP(Occupancy!$B$65,Occupancy!$B$68:$B$79,1)*12/$C98)),"-",IF(V98="","",V98/VLOOKUP(Occupancy!$B$65,Occupancy!$B$68:$B$79,1)*12/$C98))</f>
        <v>-</v>
      </c>
      <c r="Z98" s="134" t="str">
        <f>IF(ISERROR(IF(W98="","",W98/VLOOKUP(Occupancy!$B$65,Occupancy!$B$68:$B$79,1)*12/$C98)),"-",IF(W98="","",W98/VLOOKUP(Occupancy!$B$65,Occupancy!$B$68:$B$79,1)*12/$C98))</f>
        <v>-</v>
      </c>
      <c r="AA98" s="135" t="str">
        <f t="shared" si="14"/>
        <v>-</v>
      </c>
      <c r="AB98" s="132" t="str">
        <f t="shared" si="15"/>
        <v>-</v>
      </c>
      <c r="AC98" s="132" t="str">
        <f t="shared" si="16"/>
        <v>-</v>
      </c>
      <c r="AD98" s="132" t="str">
        <f t="shared" si="17"/>
        <v>-</v>
      </c>
      <c r="AE98" s="132" t="str">
        <f t="shared" si="18"/>
        <v>-</v>
      </c>
      <c r="AF98" s="132" t="str">
        <f t="shared" si="19"/>
        <v>-</v>
      </c>
      <c r="AG98" s="136">
        <f>(SUMIFS(PriorQ4BalanceSheet!$J$2:$J$4968,PriorQ4BalanceSheet!$B$2:$B$4968,$A98,PriorQ4BalanceSheet!$I$2:$I$4968,"28150")-SUMIFS(BalanceSheetData!$J$2:$J$415,BalanceSheetData!$B$2:$B$415,$A98,BalanceSheetData!$I$2:$I$415,"28150"))+(SUMIFS(PriorQ4BalanceSheet!$J$2:$J$4968,PriorQ4BalanceSheet!$B$2:$B$4968,$A98,PriorQ4BalanceSheet!$I$2:$I$4968,"28151")-SUMIFS(BalanceSheetData!$J$2:$J$415,BalanceSheetData!$B$2:$B$415,$A98,BalanceSheetData!$I$2:$I$415,"28151"))+(SUMIFS(PriorQ4BalanceSheet!$J$2:$J$4968,PriorQ4BalanceSheet!$B$2:$B$4968,$A98,PriorQ4BalanceSheet!$I$2:$I$4968,"28152")-SUMIFS(BalanceSheetData!$J$2:$J$415,BalanceSheetData!$B$2:$B$415,$A98,BalanceSheetData!$I$2:$I$415,"28152"))+(SUMIFS(PriorQ4BalanceSheet!$J$2:$J$4968,PriorQ4BalanceSheet!$B$2:$B$4968,$A98,PriorQ4BalanceSheet!$I$2:$I$4968,"28153")-SUMIFS(BalanceSheetData!$J$2:$J$415,BalanceSheetData!$B$2:$B$415,$A98,BalanceSheetData!$I$2:$I$415,"28153"))+(SUMIFS(PriorQ4BalanceSheet!$J$2:$J$4968,PriorQ4BalanceSheet!$B$2:$B$4968,$A98,PriorQ4BalanceSheet!$I$2:$I$4968,"28155")-SUMIFS(BalanceSheetData!$J$2:$J$415,BalanceSheetData!$B$2:$B$415,$A98,BalanceSheetData!$I$2:$I$415,"28155"))+(SUMIFS(PriorQ4BalanceSheet!$J$2:$J$4968,PriorQ4BalanceSheet!$B$2:$B$4968,$A98,PriorQ4BalanceSheet!$I$2:$I$4968,"28156")-SUMIFS(BalanceSheetData!$J$2:$J$415,BalanceSheetData!$B$2:$B$415,$A98,BalanceSheetData!$I$2:$I$415,"28156"))+(SUMIFS(PriorQ4BalanceSheet!$J$2:$J$4968,PriorQ4BalanceSheet!$B$2:$B$4968,$A98,PriorQ4BalanceSheet!$I$2:$I$4968,"28157")-SUMIFS(BalanceSheetData!$J$2:$J$415,BalanceSheetData!$B$2:$B$415,$A98,BalanceSheetData!$I$2:$I$415,"28157"))+(SUMIFS(PriorQ4BalanceSheet!$J$2:$J$4968,PriorQ4BalanceSheet!$B$2:$B$4968,$A98,PriorQ4BalanceSheet!$I$2:$I$4968,"28158")-SUMIFS(BalanceSheetData!$J$2:$J$415,BalanceSheetData!$B$2:$B$415,$A98,BalanceSheetData!$I$2:$I$415,"28158"))+(SUMIFS(PriorQ4BalanceSheet!$J$2:$J$4968,PriorQ4BalanceSheet!$B$2:$B$4968,$A98,PriorQ4BalanceSheet!$I$2:$I$4968,"28200")-SUMIFS(BalanceSheetData!$J$2:$J$415,BalanceSheetData!$B$2:$B$415,$A98,BalanceSheetData!$I$2:$I$415,"28200"))+(SUMIFS(PriorQ4BalanceSheet!$J$2:$J$4968,PriorQ4BalanceSheet!$B$2:$B$4968,$A98,PriorQ4BalanceSheet!$I$2:$I$4968,"28201")-SUMIFS(BalanceSheetData!$J$2:$J$415,BalanceSheetData!$B$2:$B$415,$A98,BalanceSheetData!$I$2:$I$415,"28201"))+SUMIFS(IncomeStatementData!$J$2:$J$415,IncomeStatementData!$B$2:$B$415,$A98,IncomeStatementData!$I$2:$I$415,"62020")+SUMIFS(IncomeStatementData!$J$2:$J$415,IncomeStatementData!$B$2:$B$415,$A98,IncomeStatementData!$I$2:$I$415,"62021")+SUMIFS(IncomeStatementData!$J$2:$J$415,IncomeStatementData!$B$2:$B$415,$A98,IncomeStatementData!$I$2:$I$415,"62022")+SUMIFS(IncomeStatementData!$J$2:$J$415,IncomeStatementData!$B$2:$B$415,$A98,IncomeStatementData!$I$2:$I$415,"62400")</f>
        <v>0</v>
      </c>
      <c r="AH98" s="134" t="str">
        <f>IF((ISERROR(INDEX(ECRDCRMustPayDebtData!$E$2:$E98,MATCH(A98,ECRDCRMustPayDebtData!$B$2:$B98,0),)))/12*Occupancy!$B$65,"-",INDEX(ECRDCRMustPayDebtData!$E$2:$E98,MATCH(A98,ECRDCRMustPayDebtData!$B$2:$B98,0),)/12*Occupancy!$B$65)</f>
        <v>-</v>
      </c>
      <c r="AI98" s="136" t="str">
        <f>IF(ISERROR(INDEX(AnnualMustPayDebtData!$D$2:$D$75,MATCH(A98,AnnualMustPayDebtData!$E$2:$E$75,0),)),"-",INDEX(AnnualMustPayDebtData!$D$2:$D$75,MATCH(A98,AnnualMustPayDebtData!$E$2:$E$75,0),))</f>
        <v>-</v>
      </c>
      <c r="AJ98" s="134" t="str">
        <f>IF(ISERROR(IF(AG98="","",AG98/VLOOKUP(Occupancy!$B$65,Occupancy!$B$68:$B$79,1)*12/$C98)),"-",IF(AG98="","",AG98/VLOOKUP(Occupancy!$B$65,Occupancy!$B$68:$B$79,1)*12/$C98))</f>
        <v>-</v>
      </c>
      <c r="AK98" s="134" t="str">
        <f>IF(ISERROR(IF(AH98="","",AH98/VLOOKUP(Occupancy!$B$65,Occupancy!$B$68:$B$79,1)*12/$C98)),"-",IF(AH98="","",AH98/VLOOKUP(Occupancy!$B$65,Occupancy!$B$68:$B$79,1)*12/$C98))</f>
        <v>-</v>
      </c>
      <c r="AL98" s="133">
        <f>SUMIFS(PriorQ4BalanceSheet!$J$2:$J$4968,PriorQ4BalanceSheet!$B$2:$B$4968,$A98,PriorQ4BalanceSheet!$I$2:$I$4968,"10710")-SUMIFS(BalanceSheetData!$J$2:$J$415,BalanceSheetData!$B$2:$B$415,$A98,BalanceSheetData!$I$2:$I$415,"10710")</f>
        <v>0</v>
      </c>
      <c r="AM98" s="132" t="str">
        <f>IF(ISERROR(AN98/12*Occupancy!$B$65),"-",AN98/12*Occupancy!$B$65)</f>
        <v>-</v>
      </c>
      <c r="AN98" s="133" t="str">
        <f>IF(ISERROR(INDEX(ReserveData!$B$2:$B$2239,MATCH($A98,ReserveData!$A$2:$A$2250,0),0)),"-",INDEX(ReserveData!$B$2:$B2337,MATCH($A98,ReserveData!$A$2:$A$2250,0),0))</f>
        <v>-</v>
      </c>
      <c r="AO98" s="132" t="str">
        <f t="shared" si="20"/>
        <v>-</v>
      </c>
      <c r="AP98" s="132" t="str">
        <f t="shared" si="21"/>
        <v>-</v>
      </c>
      <c r="AQ98" s="136">
        <f>SUMIFS(IncomeStatementData!$J$2:$J$415,IncomeStatementData!$B$2:$B$415,$A98,IncomeStatementData!$I$2:$I$415,"59001")</f>
        <v>0</v>
      </c>
      <c r="AR98" s="134">
        <f>IF(ISERROR(AS98/12*Occupancy!$B$65),"-",AS98/12*Occupancy!$B$65)</f>
        <v>0</v>
      </c>
      <c r="AS98" s="136">
        <f>SUMIFS(AnnualFinancialData!$L$2:$L$6380,AnnualFinancialData!$B$2:$B$6380,$A98,AnnualFinancialData!$K$2:$K$6380,"59001")</f>
        <v>0</v>
      </c>
      <c r="AT98" s="134" t="str">
        <f>IF(ISERROR(IF(AQ98="","",AQ98/VLOOKUP(Occupancy!$B$65,Occupancy!$B$68:$B$79,1)*12/$C98)),"-",IF(AQ98="","",AQ98/VLOOKUP(Occupancy!$B$65,Occupancy!$B$68:$B$79,1)*12/$C98))</f>
        <v>-</v>
      </c>
      <c r="AU98" s="134" t="str">
        <f>IF(ISERROR(IF(AR98="","",AR98/VLOOKUP(Occupancy!$B$65,Occupancy!$B$68:$B$79,1)*12/$C98)),"-",IF(AR98="","",AR98/VLOOKUP(Occupancy!$B$65,Occupancy!$B$68:$B$79,1)*12/$C98))</f>
        <v>-</v>
      </c>
      <c r="AV98" s="133">
        <f>SUMIFS(IncomeStatementData!$J$2:$J$415,IncomeStatementData!$B$2:$B$415,$A98,IncomeStatementData!$I$2:$I$415,"66310")+SUMIFS(IncomeStatementData!$J$2:$J$415,IncomeStatementData!$B$2:$B$415,$A98,IncomeStatementData!$I$2:$I$415,"66202")</f>
        <v>0</v>
      </c>
      <c r="AW98" s="132">
        <f>IF(ISERROR(AX98/12*Occupancy!$B$65),"-",AX98/12*Occupancy!$B$65)</f>
        <v>0</v>
      </c>
      <c r="AX98" s="133">
        <f>SUMIFS(AnnualFinancialData!$L$2:$L$6380,AnnualFinancialData!$B$2:$B$6380,$A98,AnnualFinancialData!$K$2:$K$6380,"66310")+SUMIFS(AnnualFinancialData!$L$2:$L$6380,AnnualFinancialData!$B$2:$B$6380,$A98,AnnualFinancialData!$K$2:$K$6380,"66202")</f>
        <v>0</v>
      </c>
      <c r="AY98" s="132" t="str">
        <f>IF(ISERROR(IF(AV98="","",AV98/VLOOKUP(Occupancy!$B$65,Occupancy!$B$68:$B$79,1)*12/$C98)),"-",IF(AV98="","",AV98/VLOOKUP(Occupancy!$B$65,Occupancy!$B$68:$B$79,1)*12/$C98))</f>
        <v>-</v>
      </c>
      <c r="AZ98" s="132" t="str">
        <f>IF(ISERROR(IF(AW98="","",AW98/VLOOKUP(Occupancy!$B$65,Occupancy!$B$68:$B$79,1)*12/$C98)),"-",IF(AW98="","",AW98/VLOOKUP(Occupancy!$B$65,Occupancy!$B$68:$B$79,1)*12/$C98))</f>
        <v>-</v>
      </c>
      <c r="BA98" s="137" t="str">
        <f t="shared" si="22"/>
        <v>-</v>
      </c>
      <c r="BB98" s="137" t="str">
        <f t="shared" si="23"/>
        <v>-</v>
      </c>
      <c r="BC98" s="137" t="str">
        <f t="shared" si="24"/>
        <v>-</v>
      </c>
      <c r="BD98" s="137" t="str">
        <f t="shared" si="25"/>
        <v>-</v>
      </c>
      <c r="BE98" s="138" t="str">
        <f>IF(ISERROR(IF(BB98="","",BB98/VLOOKUP(Occupancy!$B$65,Occupancy!$B$68:$B$79,1)*12/$C98)),"-",IF(BB98="","",BB98/VLOOKUP(Occupancy!$B$65,Occupancy!$B$68:$B$79,1)*12/$C98))</f>
        <v>-</v>
      </c>
    </row>
    <row r="99" spans="1:57" s="95" customFormat="1" ht="12.75" x14ac:dyDescent="0.2">
      <c r="A99" s="219" t="s">
        <v>583</v>
      </c>
      <c r="B99" s="142" t="str">
        <f>IF(ISERROR(INDEX(ProjectTypeData!$F$2:$F$165,MATCH(Operating!$A99,ProjectTypeData!$B$2:$B$165,0),MATCH(Operating!B$9,ProjectTypeData!$F$1))),"-",INDEX(ProjectTypeData!$F$2:$F$165,MATCH(Operating!$A99,ProjectTypeData!$B$2:$B$165,0),MATCH(Operating!B$9,ProjectTypeData!$F$1)))</f>
        <v>Homes</v>
      </c>
      <c r="C99" s="126">
        <f>IF(ISERROR(INDEX(ProjectTypeData!$E$2:$E$165,MATCH(Operating!$A99,ProjectTypeData!$B$2:$B$165,0),MATCH(Operating!C$9,ProjectTypeData!$E$1))),"-",INDEX(ProjectTypeData!$E$2:$E$165,MATCH(Operating!$A99,ProjectTypeData!$B$2:$B$165,0),MATCH(Operating!C$9,ProjectTypeData!$E$1)))</f>
        <v>0</v>
      </c>
      <c r="D99" s="127" t="str">
        <f>IF(ISERROR(INDEX(ProjectTypeData!$D$2:$D$165,MATCH(Operating!$A99,ProjectTypeData!$B$2:$B$165,0),MATCH(Operating!D$9,ProjectTypeData!$D$1))),"-",INDEX(ProjectTypeData!$D$2:$D$165,MATCH(Operating!$A99,ProjectTypeData!$B$2:$B$165,0),MATCH(Operating!D$9,ProjectTypeData!$D$1)))</f>
        <v>Pending Business Committee Approval</v>
      </c>
      <c r="E99" s="115"/>
      <c r="F99" s="128">
        <f>SUMIFS(BalanceSheetData!$J$2:$J$415,BalanceSheetData!$B$2:$B$415,$A99,BalanceSheetData!$I$2:$I$415,"10000")</f>
        <v>0</v>
      </c>
      <c r="G99" s="128">
        <f>SUMIFS(BalanceSheetData!$J$2:$J$415,BalanceSheetData!$B$2:$B$415,$A99,BalanceSheetData!$I$2:$I$415,"10710")</f>
        <v>0</v>
      </c>
      <c r="H99" s="128">
        <f>SUMIFS(BalanceSheetData!$J$2:$J$415,BalanceSheetData!$B$2:$B$415,$A99,BalanceSheetData!$I$2:$I$415,"10700")</f>
        <v>0</v>
      </c>
      <c r="I99" s="129">
        <f>SUMIFS(BalanceSheetData!$J$2:$J$415,BalanceSheetData!$B$2:$B$415,$A99,BalanceSheetData!$I$2:$I$415,"10715")+SUMIFS(BalanceSheetData!$J$2:$J$415,BalanceSheetData!$B$2:$B$415,$A99,BalanceSheetData!$I$2:$I$415,"10720")+SUMIFS(BalanceSheetData!$J$2:$J$415,BalanceSheetData!$B$2:$B$415,$A99,BalanceSheetData!$I$2:$I$415,"19300")</f>
        <v>0</v>
      </c>
      <c r="J99" s="130">
        <f t="shared" si="13"/>
        <v>0</v>
      </c>
      <c r="K99" s="216">
        <f>IF(ISERROR(INDEX(Occupancy!$B$57:$FL$57,1,MATCH(A99,Occupancy!$B$4:$FL$4,0))),"-",INDEX(Occupancy!$B$57:$FL$57,1,MATCH(A99,Occupancy!$B$4:$FL$4,0)))</f>
        <v>0</v>
      </c>
      <c r="L99" s="216">
        <f>IF(ISERROR(INDEX(Occupancy!$B$17:$FL$17,1,MATCH(A99,Occupancy!$B$4:$FL$4,0))),"-",INDEX(Occupancy!$B$17:$FL$17,1,MATCH(A99,Occupancy!$B$4:$FL$4,0)))</f>
        <v>0</v>
      </c>
      <c r="M99" s="113"/>
      <c r="N99" s="113"/>
      <c r="O99" s="113"/>
      <c r="P99" s="119"/>
      <c r="Q99" s="131">
        <f>SUMIFS(IncomeStatementData!$J$2:$J$415,IncomeStatementData!$B$2:$B$415,$A99,IncomeStatementData!$I$2:$I$415,"45001")+SUMIFS(IncomeStatementData!$J$2:$J$415,IncomeStatementData!$B$2:$B$415,$A99,IncomeStatementData!$I$2:$I$415,"45100")+SUMIFS(IncomeStatementData!$J$2:$J$415,IncomeStatementData!$B$2:$B$415,$A99,IncomeStatementData!$I$2:$I$415,"49000")+SUMIFS(IncomeStatementData!$J$2:$J$415,IncomeStatementData!$B$2:$B$415,$A99,IncomeStatementData!$I$2:$I$415,"45200")+SUMIFS(IncomeStatementData!$J$2:$J$415,IncomeStatementData!$B$2:$B$415,$A99,IncomeStatementData!$I$2:$I$415,"45400")+SUMIFS(IncomeStatementData!$J$2:$J$415,IncomeStatementData!$B$2:$B$415,$A99,IncomeStatementData!$I$2:$I$415,"45500")+SUMIFS(IncomeStatementData!$J$2:$J$415,IncomeStatementData!$B$2:$B$415,$A99,IncomeStatementData!$I$2:$I$415,"44100")+SUMIFS(IncomeStatementData!$J$2:$J$415,IncomeStatementData!$B$2:$B$415,$A99,IncomeStatementData!$I$2:$I$415,"42200")</f>
        <v>0</v>
      </c>
      <c r="R99" s="132">
        <f>IF(ISERROR(S99/12*Occupancy!$B$65),"-",S99/12*Occupancy!$B$65)</f>
        <v>0</v>
      </c>
      <c r="S99" s="133">
        <f>SUMIFS(AnnualFinancialData!$L$2:$L$6380,AnnualFinancialData!$B$2:$B$6380,$A99,AnnualFinancialData!$K$2:$K$6380,"45001")+SUMIFS(AnnualFinancialData!$L$2:$L$6380,AnnualFinancialData!$B$2:$B$6380,$A99,AnnualFinancialData!$K$2:$K$6380,"45100")+SUMIFS(AnnualFinancialData!$L$2:$L$6380,AnnualFinancialData!$B$2:$B$6380,$A99,AnnualFinancialData!$K$2:$K$6380,"49000")+SUMIFS(AnnualFinancialData!$L$2:$L$6380,AnnualFinancialData!$B$2:$B$6380,$A99,AnnualFinancialData!$K$2:$K$6380,"45200")+SUMIFS(AnnualFinancialData!$L$2:$L$6380,AnnualFinancialData!$B$2:$B$6380,$A99,AnnualFinancialData!$K$2:$K$6380,"45400")+SUMIFS(AnnualFinancialData!$L$2:$L$6380,AnnualFinancialData!$B$2:$B$6380,$A99,AnnualFinancialData!$K$2:$K$6380,"45500")+SUMIFS(AnnualFinancialData!$L$2:$L$6380,AnnualFinancialData!$B$2:$B$6380,$A99,AnnualFinancialData!$K$2:$K$6380,"44100")+SUMIFS(AnnualFinancialData!$L$2:$L$6380,AnnualFinancialData!$B$2:$B$6380,$A99,AnnualFinancialData!$K$2:$K$6380,"42200")</f>
        <v>0</v>
      </c>
      <c r="T99" s="132" t="str">
        <f>IF(ISERROR(IF(Q99="","",Q99/VLOOKUP(Occupancy!$B$65,Occupancy!$B$68:$B$79,1)*12/$C99)),"-",IF(Q99="","",Q99/VLOOKUP(Occupancy!$B$65,Occupancy!$B$68:$B$79,1)*12/$C99))</f>
        <v>-</v>
      </c>
      <c r="U99" s="132" t="str">
        <f>IF(ISERROR(IF(R99="","",R99/VLOOKUP(Occupancy!$B$65,Occupancy!$B$68:$B$79,1)*12/$C99)),"-",IF(R99="","",R99/VLOOKUP(Occupancy!$B$65,Occupancy!$B$68:$B$79,1)*12/$C99))</f>
        <v>-</v>
      </c>
      <c r="V99" s="134" t="str">
        <f>IF(ISERROR(INDEX(IncomeStatementData!$P$2:$P$415,MATCH(A99,IncomeStatementData!$B$2:$B$415,0),)),"-",INDEX(IncomeStatementData!$P$2:$P$415,MATCH(A99,IncomeStatementData!$B$2:$B$415,0),))</f>
        <v>-</v>
      </c>
      <c r="W99" s="134" t="str">
        <f>IF(ISERROR(X99/12*Occupancy!$B$65),"-",X99/12*Occupancy!$B$65)</f>
        <v>-</v>
      </c>
      <c r="X99" s="134" t="str">
        <f>IF(ISERROR(INDEX(AnnualFinancialData!$R$2:$R$6380,MATCH(A99,AnnualFinancialData!$B$2:$B$6380,0),)),"-",INDEX(AnnualFinancialData!$R$2:$R$6380,MATCH(A99,AnnualFinancialData!$B$2:$B$6380,0),))</f>
        <v>-</v>
      </c>
      <c r="Y99" s="134" t="str">
        <f>IF(ISERROR(IF(V99="","",V99/VLOOKUP(Occupancy!$B$65,Occupancy!$B$68:$B$79,1)*12/$C99)),"-",IF(V99="","",V99/VLOOKUP(Occupancy!$B$65,Occupancy!$B$68:$B$79,1)*12/$C99))</f>
        <v>-</v>
      </c>
      <c r="Z99" s="134" t="str">
        <f>IF(ISERROR(IF(W99="","",W99/VLOOKUP(Occupancy!$B$65,Occupancy!$B$68:$B$79,1)*12/$C99)),"-",IF(W99="","",W99/VLOOKUP(Occupancy!$B$65,Occupancy!$B$68:$B$79,1)*12/$C99))</f>
        <v>-</v>
      </c>
      <c r="AA99" s="135" t="str">
        <f t="shared" si="14"/>
        <v>-</v>
      </c>
      <c r="AB99" s="132" t="str">
        <f t="shared" si="15"/>
        <v>-</v>
      </c>
      <c r="AC99" s="132" t="str">
        <f t="shared" si="16"/>
        <v>-</v>
      </c>
      <c r="AD99" s="132" t="str">
        <f t="shared" si="17"/>
        <v>-</v>
      </c>
      <c r="AE99" s="132" t="str">
        <f t="shared" si="18"/>
        <v>-</v>
      </c>
      <c r="AF99" s="132" t="str">
        <f t="shared" si="19"/>
        <v>-</v>
      </c>
      <c r="AG99" s="136">
        <f>(SUMIFS(PriorQ4BalanceSheet!$J$2:$J$4968,PriorQ4BalanceSheet!$B$2:$B$4968,$A99,PriorQ4BalanceSheet!$I$2:$I$4968,"28150")-SUMIFS(BalanceSheetData!$J$2:$J$415,BalanceSheetData!$B$2:$B$415,$A99,BalanceSheetData!$I$2:$I$415,"28150"))+(SUMIFS(PriorQ4BalanceSheet!$J$2:$J$4968,PriorQ4BalanceSheet!$B$2:$B$4968,$A99,PriorQ4BalanceSheet!$I$2:$I$4968,"28151")-SUMIFS(BalanceSheetData!$J$2:$J$415,BalanceSheetData!$B$2:$B$415,$A99,BalanceSheetData!$I$2:$I$415,"28151"))+(SUMIFS(PriorQ4BalanceSheet!$J$2:$J$4968,PriorQ4BalanceSheet!$B$2:$B$4968,$A99,PriorQ4BalanceSheet!$I$2:$I$4968,"28152")-SUMIFS(BalanceSheetData!$J$2:$J$415,BalanceSheetData!$B$2:$B$415,$A99,BalanceSheetData!$I$2:$I$415,"28152"))+(SUMIFS(PriorQ4BalanceSheet!$J$2:$J$4968,PriorQ4BalanceSheet!$B$2:$B$4968,$A99,PriorQ4BalanceSheet!$I$2:$I$4968,"28153")-SUMIFS(BalanceSheetData!$J$2:$J$415,BalanceSheetData!$B$2:$B$415,$A99,BalanceSheetData!$I$2:$I$415,"28153"))+(SUMIFS(PriorQ4BalanceSheet!$J$2:$J$4968,PriorQ4BalanceSheet!$B$2:$B$4968,$A99,PriorQ4BalanceSheet!$I$2:$I$4968,"28155")-SUMIFS(BalanceSheetData!$J$2:$J$415,BalanceSheetData!$B$2:$B$415,$A99,BalanceSheetData!$I$2:$I$415,"28155"))+(SUMIFS(PriorQ4BalanceSheet!$J$2:$J$4968,PriorQ4BalanceSheet!$B$2:$B$4968,$A99,PriorQ4BalanceSheet!$I$2:$I$4968,"28156")-SUMIFS(BalanceSheetData!$J$2:$J$415,BalanceSheetData!$B$2:$B$415,$A99,BalanceSheetData!$I$2:$I$415,"28156"))+(SUMIFS(PriorQ4BalanceSheet!$J$2:$J$4968,PriorQ4BalanceSheet!$B$2:$B$4968,$A99,PriorQ4BalanceSheet!$I$2:$I$4968,"28157")-SUMIFS(BalanceSheetData!$J$2:$J$415,BalanceSheetData!$B$2:$B$415,$A99,BalanceSheetData!$I$2:$I$415,"28157"))+(SUMIFS(PriorQ4BalanceSheet!$J$2:$J$4968,PriorQ4BalanceSheet!$B$2:$B$4968,$A99,PriorQ4BalanceSheet!$I$2:$I$4968,"28158")-SUMIFS(BalanceSheetData!$J$2:$J$415,BalanceSheetData!$B$2:$B$415,$A99,BalanceSheetData!$I$2:$I$415,"28158"))+(SUMIFS(PriorQ4BalanceSheet!$J$2:$J$4968,PriorQ4BalanceSheet!$B$2:$B$4968,$A99,PriorQ4BalanceSheet!$I$2:$I$4968,"28200")-SUMIFS(BalanceSheetData!$J$2:$J$415,BalanceSheetData!$B$2:$B$415,$A99,BalanceSheetData!$I$2:$I$415,"28200"))+(SUMIFS(PriorQ4BalanceSheet!$J$2:$J$4968,PriorQ4BalanceSheet!$B$2:$B$4968,$A99,PriorQ4BalanceSheet!$I$2:$I$4968,"28201")-SUMIFS(BalanceSheetData!$J$2:$J$415,BalanceSheetData!$B$2:$B$415,$A99,BalanceSheetData!$I$2:$I$415,"28201"))+SUMIFS(IncomeStatementData!$J$2:$J$415,IncomeStatementData!$B$2:$B$415,$A99,IncomeStatementData!$I$2:$I$415,"62020")+SUMIFS(IncomeStatementData!$J$2:$J$415,IncomeStatementData!$B$2:$B$415,$A99,IncomeStatementData!$I$2:$I$415,"62021")+SUMIFS(IncomeStatementData!$J$2:$J$415,IncomeStatementData!$B$2:$B$415,$A99,IncomeStatementData!$I$2:$I$415,"62022")+SUMIFS(IncomeStatementData!$J$2:$J$415,IncomeStatementData!$B$2:$B$415,$A99,IncomeStatementData!$I$2:$I$415,"62400")</f>
        <v>0</v>
      </c>
      <c r="AH99" s="134" t="str">
        <f>IF((ISERROR(INDEX(ECRDCRMustPayDebtData!$E$2:$E99,MATCH(A99,ECRDCRMustPayDebtData!$B$2:$B99,0),)))/12*Occupancy!$B$65,"-",INDEX(ECRDCRMustPayDebtData!$E$2:$E99,MATCH(A99,ECRDCRMustPayDebtData!$B$2:$B99,0),)/12*Occupancy!$B$65)</f>
        <v>-</v>
      </c>
      <c r="AI99" s="136" t="str">
        <f>IF(ISERROR(INDEX(AnnualMustPayDebtData!$D$2:$D$75,MATCH(A99,AnnualMustPayDebtData!$E$2:$E$75,0),)),"-",INDEX(AnnualMustPayDebtData!$D$2:$D$75,MATCH(A99,AnnualMustPayDebtData!$E$2:$E$75,0),))</f>
        <v>-</v>
      </c>
      <c r="AJ99" s="134" t="str">
        <f>IF(ISERROR(IF(AG99="","",AG99/VLOOKUP(Occupancy!$B$65,Occupancy!$B$68:$B$79,1)*12/$C99)),"-",IF(AG99="","",AG99/VLOOKUP(Occupancy!$B$65,Occupancy!$B$68:$B$79,1)*12/$C99))</f>
        <v>-</v>
      </c>
      <c r="AK99" s="134" t="str">
        <f>IF(ISERROR(IF(AH99="","",AH99/VLOOKUP(Occupancy!$B$65,Occupancy!$B$68:$B$79,1)*12/$C99)),"-",IF(AH99="","",AH99/VLOOKUP(Occupancy!$B$65,Occupancy!$B$68:$B$79,1)*12/$C99))</f>
        <v>-</v>
      </c>
      <c r="AL99" s="133">
        <f>SUMIFS(PriorQ4BalanceSheet!$J$2:$J$4968,PriorQ4BalanceSheet!$B$2:$B$4968,$A99,PriorQ4BalanceSheet!$I$2:$I$4968,"10710")-SUMIFS(BalanceSheetData!$J$2:$J$415,BalanceSheetData!$B$2:$B$415,$A99,BalanceSheetData!$I$2:$I$415,"10710")</f>
        <v>0</v>
      </c>
      <c r="AM99" s="132" t="str">
        <f>IF(ISERROR(AN99/12*Occupancy!$B$65),"-",AN99/12*Occupancy!$B$65)</f>
        <v>-</v>
      </c>
      <c r="AN99" s="133" t="str">
        <f>IF(ISERROR(INDEX(ReserveData!$B$2:$B$2239,MATCH($A99,ReserveData!$A$2:$A$2250,0),0)),"-",INDEX(ReserveData!$B$2:$B2338,MATCH($A99,ReserveData!$A$2:$A$2250,0),0))</f>
        <v>-</v>
      </c>
      <c r="AO99" s="132" t="str">
        <f t="shared" si="20"/>
        <v>-</v>
      </c>
      <c r="AP99" s="132" t="str">
        <f t="shared" si="21"/>
        <v>-</v>
      </c>
      <c r="AQ99" s="136">
        <f>SUMIFS(IncomeStatementData!$J$2:$J$415,IncomeStatementData!$B$2:$B$415,$A99,IncomeStatementData!$I$2:$I$415,"59001")</f>
        <v>0</v>
      </c>
      <c r="AR99" s="134">
        <f>IF(ISERROR(AS99/12*Occupancy!$B$65),"-",AS99/12*Occupancy!$B$65)</f>
        <v>0</v>
      </c>
      <c r="AS99" s="136">
        <f>SUMIFS(AnnualFinancialData!$L$2:$L$6380,AnnualFinancialData!$B$2:$B$6380,$A99,AnnualFinancialData!$K$2:$K$6380,"59001")</f>
        <v>0</v>
      </c>
      <c r="AT99" s="134" t="str">
        <f>IF(ISERROR(IF(AQ99="","",AQ99/VLOOKUP(Occupancy!$B$65,Occupancy!$B$68:$B$79,1)*12/$C99)),"-",IF(AQ99="","",AQ99/VLOOKUP(Occupancy!$B$65,Occupancy!$B$68:$B$79,1)*12/$C99))</f>
        <v>-</v>
      </c>
      <c r="AU99" s="134" t="str">
        <f>IF(ISERROR(IF(AR99="","",AR99/VLOOKUP(Occupancy!$B$65,Occupancy!$B$68:$B$79,1)*12/$C99)),"-",IF(AR99="","",AR99/VLOOKUP(Occupancy!$B$65,Occupancy!$B$68:$B$79,1)*12/$C99))</f>
        <v>-</v>
      </c>
      <c r="AV99" s="133">
        <f>SUMIFS(IncomeStatementData!$J$2:$J$415,IncomeStatementData!$B$2:$B$415,$A99,IncomeStatementData!$I$2:$I$415,"66310")+SUMIFS(IncomeStatementData!$J$2:$J$415,IncomeStatementData!$B$2:$B$415,$A99,IncomeStatementData!$I$2:$I$415,"66202")</f>
        <v>0</v>
      </c>
      <c r="AW99" s="132">
        <f>IF(ISERROR(AX99/12*Occupancy!$B$65),"-",AX99/12*Occupancy!$B$65)</f>
        <v>0</v>
      </c>
      <c r="AX99" s="133">
        <f>SUMIFS(AnnualFinancialData!$L$2:$L$6380,AnnualFinancialData!$B$2:$B$6380,$A99,AnnualFinancialData!$K$2:$K$6380,"66310")+SUMIFS(AnnualFinancialData!$L$2:$L$6380,AnnualFinancialData!$B$2:$B$6380,$A99,AnnualFinancialData!$K$2:$K$6380,"66202")</f>
        <v>0</v>
      </c>
      <c r="AY99" s="132" t="str">
        <f>IF(ISERROR(IF(AV99="","",AV99/VLOOKUP(Occupancy!$B$65,Occupancy!$B$68:$B$79,1)*12/$C99)),"-",IF(AV99="","",AV99/VLOOKUP(Occupancy!$B$65,Occupancy!$B$68:$B$79,1)*12/$C99))</f>
        <v>-</v>
      </c>
      <c r="AZ99" s="132" t="str">
        <f>IF(ISERROR(IF(AW99="","",AW99/VLOOKUP(Occupancy!$B$65,Occupancy!$B$68:$B$79,1)*12/$C99)),"-",IF(AW99="","",AW99/VLOOKUP(Occupancy!$B$65,Occupancy!$B$68:$B$79,1)*12/$C99))</f>
        <v>-</v>
      </c>
      <c r="BA99" s="137" t="str">
        <f t="shared" si="22"/>
        <v>-</v>
      </c>
      <c r="BB99" s="137" t="str">
        <f t="shared" si="23"/>
        <v>-</v>
      </c>
      <c r="BC99" s="137" t="str">
        <f t="shared" si="24"/>
        <v>-</v>
      </c>
      <c r="BD99" s="137" t="str">
        <f t="shared" si="25"/>
        <v>-</v>
      </c>
      <c r="BE99" s="138" t="str">
        <f>IF(ISERROR(IF(BB99="","",BB99/VLOOKUP(Occupancy!$B$65,Occupancy!$B$68:$B$79,1)*12/$C99)),"-",IF(BB99="","",BB99/VLOOKUP(Occupancy!$B$65,Occupancy!$B$68:$B$79,1)*12/$C99))</f>
        <v>-</v>
      </c>
    </row>
    <row r="100" spans="1:57" s="95" customFormat="1" ht="12.75" x14ac:dyDescent="0.2">
      <c r="A100" s="219" t="s">
        <v>585</v>
      </c>
      <c r="B100" s="142" t="str">
        <f>IF(ISERROR(INDEX(ProjectTypeData!$F$2:$F$165,MATCH(Operating!$A100,ProjectTypeData!$B$2:$B$165,0),MATCH(Operating!B$9,ProjectTypeData!$F$1))),"-",INDEX(ProjectTypeData!$F$2:$F$165,MATCH(Operating!$A100,ProjectTypeData!$B$2:$B$165,0),MATCH(Operating!B$9,ProjectTypeData!$F$1)))</f>
        <v>CPDC</v>
      </c>
      <c r="C100" s="126">
        <f>IF(ISERROR(INDEX(ProjectTypeData!$E$2:$E$165,MATCH(Operating!$A100,ProjectTypeData!$B$2:$B$165,0),MATCH(Operating!C$9,ProjectTypeData!$E$1))),"-",INDEX(ProjectTypeData!$E$2:$E$165,MATCH(Operating!$A100,ProjectTypeData!$B$2:$B$165,0),MATCH(Operating!C$9,ProjectTypeData!$E$1)))</f>
        <v>0</v>
      </c>
      <c r="D100" s="127" t="str">
        <f>IF(ISERROR(INDEX(ProjectTypeData!$D$2:$D$165,MATCH(Operating!$A100,ProjectTypeData!$B$2:$B$165,0),MATCH(Operating!D$9,ProjectTypeData!$D$1))),"-",INDEX(ProjectTypeData!$D$2:$D$165,MATCH(Operating!$A100,ProjectTypeData!$B$2:$B$165,0),MATCH(Operating!D$9,ProjectTypeData!$D$1)))</f>
        <v>Pre-Development</v>
      </c>
      <c r="E100" s="115"/>
      <c r="F100" s="128">
        <f>SUMIFS(BalanceSheetData!$J$2:$J$415,BalanceSheetData!$B$2:$B$415,$A100,BalanceSheetData!$I$2:$I$415,"10000")</f>
        <v>0</v>
      </c>
      <c r="G100" s="128">
        <f>SUMIFS(BalanceSheetData!$J$2:$J$415,BalanceSheetData!$B$2:$B$415,$A100,BalanceSheetData!$I$2:$I$415,"10710")</f>
        <v>0</v>
      </c>
      <c r="H100" s="128">
        <f>SUMIFS(BalanceSheetData!$J$2:$J$415,BalanceSheetData!$B$2:$B$415,$A100,BalanceSheetData!$I$2:$I$415,"10700")</f>
        <v>0</v>
      </c>
      <c r="I100" s="129">
        <f>SUMIFS(BalanceSheetData!$J$2:$J$415,BalanceSheetData!$B$2:$B$415,$A100,BalanceSheetData!$I$2:$I$415,"10715")+SUMIFS(BalanceSheetData!$J$2:$J$415,BalanceSheetData!$B$2:$B$415,$A100,BalanceSheetData!$I$2:$I$415,"10720")+SUMIFS(BalanceSheetData!$J$2:$J$415,BalanceSheetData!$B$2:$B$415,$A100,BalanceSheetData!$I$2:$I$415,"19300")</f>
        <v>0</v>
      </c>
      <c r="J100" s="130">
        <f t="shared" si="13"/>
        <v>0</v>
      </c>
      <c r="K100" s="216">
        <f>IF(ISERROR(INDEX(Occupancy!$B$57:$FL$57,1,MATCH(A100,Occupancy!$B$4:$FL$4,0))),"-",INDEX(Occupancy!$B$57:$FL$57,1,MATCH(A100,Occupancy!$B$4:$FL$4,0)))</f>
        <v>0</v>
      </c>
      <c r="L100" s="216">
        <f>IF(ISERROR(INDEX(Occupancy!$B$17:$FL$17,1,MATCH(A100,Occupancy!$B$4:$FL$4,0))),"-",INDEX(Occupancy!$B$17:$FL$17,1,MATCH(A100,Occupancy!$B$4:$FL$4,0)))</f>
        <v>0</v>
      </c>
      <c r="M100" s="113"/>
      <c r="N100" s="113"/>
      <c r="O100" s="113"/>
      <c r="P100" s="119"/>
      <c r="Q100" s="131">
        <f>SUMIFS(IncomeStatementData!$J$2:$J$415,IncomeStatementData!$B$2:$B$415,$A100,IncomeStatementData!$I$2:$I$415,"45001")+SUMIFS(IncomeStatementData!$J$2:$J$415,IncomeStatementData!$B$2:$B$415,$A100,IncomeStatementData!$I$2:$I$415,"45100")+SUMIFS(IncomeStatementData!$J$2:$J$415,IncomeStatementData!$B$2:$B$415,$A100,IncomeStatementData!$I$2:$I$415,"49000")+SUMIFS(IncomeStatementData!$J$2:$J$415,IncomeStatementData!$B$2:$B$415,$A100,IncomeStatementData!$I$2:$I$415,"45200")+SUMIFS(IncomeStatementData!$J$2:$J$415,IncomeStatementData!$B$2:$B$415,$A100,IncomeStatementData!$I$2:$I$415,"45400")+SUMIFS(IncomeStatementData!$J$2:$J$415,IncomeStatementData!$B$2:$B$415,$A100,IncomeStatementData!$I$2:$I$415,"45500")+SUMIFS(IncomeStatementData!$J$2:$J$415,IncomeStatementData!$B$2:$B$415,$A100,IncomeStatementData!$I$2:$I$415,"44100")+SUMIFS(IncomeStatementData!$J$2:$J$415,IncomeStatementData!$B$2:$B$415,$A100,IncomeStatementData!$I$2:$I$415,"42200")</f>
        <v>0</v>
      </c>
      <c r="R100" s="132">
        <f>IF(ISERROR(S100/12*Occupancy!$B$65),"-",S100/12*Occupancy!$B$65)</f>
        <v>0</v>
      </c>
      <c r="S100" s="133">
        <f>SUMIFS(AnnualFinancialData!$L$2:$L$6380,AnnualFinancialData!$B$2:$B$6380,$A100,AnnualFinancialData!$K$2:$K$6380,"45001")+SUMIFS(AnnualFinancialData!$L$2:$L$6380,AnnualFinancialData!$B$2:$B$6380,$A100,AnnualFinancialData!$K$2:$K$6380,"45100")+SUMIFS(AnnualFinancialData!$L$2:$L$6380,AnnualFinancialData!$B$2:$B$6380,$A100,AnnualFinancialData!$K$2:$K$6380,"49000")+SUMIFS(AnnualFinancialData!$L$2:$L$6380,AnnualFinancialData!$B$2:$B$6380,$A100,AnnualFinancialData!$K$2:$K$6380,"45200")+SUMIFS(AnnualFinancialData!$L$2:$L$6380,AnnualFinancialData!$B$2:$B$6380,$A100,AnnualFinancialData!$K$2:$K$6380,"45400")+SUMIFS(AnnualFinancialData!$L$2:$L$6380,AnnualFinancialData!$B$2:$B$6380,$A100,AnnualFinancialData!$K$2:$K$6380,"45500")+SUMIFS(AnnualFinancialData!$L$2:$L$6380,AnnualFinancialData!$B$2:$B$6380,$A100,AnnualFinancialData!$K$2:$K$6380,"44100")+SUMIFS(AnnualFinancialData!$L$2:$L$6380,AnnualFinancialData!$B$2:$B$6380,$A100,AnnualFinancialData!$K$2:$K$6380,"42200")</f>
        <v>0</v>
      </c>
      <c r="T100" s="132" t="str">
        <f>IF(ISERROR(IF(Q100="","",Q100/VLOOKUP(Occupancy!$B$65,Occupancy!$B$68:$B$79,1)*12/$C100)),"-",IF(Q100="","",Q100/VLOOKUP(Occupancy!$B$65,Occupancy!$B$68:$B$79,1)*12/$C100))</f>
        <v>-</v>
      </c>
      <c r="U100" s="132" t="str">
        <f>IF(ISERROR(IF(R100="","",R100/VLOOKUP(Occupancy!$B$65,Occupancy!$B$68:$B$79,1)*12/$C100)),"-",IF(R100="","",R100/VLOOKUP(Occupancy!$B$65,Occupancy!$B$68:$B$79,1)*12/$C100))</f>
        <v>-</v>
      </c>
      <c r="V100" s="134" t="str">
        <f>IF(ISERROR(INDEX(IncomeStatementData!$P$2:$P$415,MATCH(A100,IncomeStatementData!$B$2:$B$415,0),)),"-",INDEX(IncomeStatementData!$P$2:$P$415,MATCH(A100,IncomeStatementData!$B$2:$B$415,0),))</f>
        <v>-</v>
      </c>
      <c r="W100" s="134" t="str">
        <f>IF(ISERROR(X100/12*Occupancy!$B$65),"-",X100/12*Occupancy!$B$65)</f>
        <v>-</v>
      </c>
      <c r="X100" s="134" t="str">
        <f>IF(ISERROR(INDEX(AnnualFinancialData!$R$2:$R$6380,MATCH(A100,AnnualFinancialData!$B$2:$B$6380,0),)),"-",INDEX(AnnualFinancialData!$R$2:$R$6380,MATCH(A100,AnnualFinancialData!$B$2:$B$6380,0),))</f>
        <v>-</v>
      </c>
      <c r="Y100" s="134" t="str">
        <f>IF(ISERROR(IF(V100="","",V100/VLOOKUP(Occupancy!$B$65,Occupancy!$B$68:$B$79,1)*12/$C100)),"-",IF(V100="","",V100/VLOOKUP(Occupancy!$B$65,Occupancy!$B$68:$B$79,1)*12/$C100))</f>
        <v>-</v>
      </c>
      <c r="Z100" s="134" t="str">
        <f>IF(ISERROR(IF(W100="","",W100/VLOOKUP(Occupancy!$B$65,Occupancy!$B$68:$B$79,1)*12/$C100)),"-",IF(W100="","",W100/VLOOKUP(Occupancy!$B$65,Occupancy!$B$68:$B$79,1)*12/$C100))</f>
        <v>-</v>
      </c>
      <c r="AA100" s="135" t="str">
        <f t="shared" si="14"/>
        <v>-</v>
      </c>
      <c r="AB100" s="132" t="str">
        <f t="shared" si="15"/>
        <v>-</v>
      </c>
      <c r="AC100" s="132" t="str">
        <f t="shared" si="16"/>
        <v>-</v>
      </c>
      <c r="AD100" s="132" t="str">
        <f t="shared" si="17"/>
        <v>-</v>
      </c>
      <c r="AE100" s="132" t="str">
        <f t="shared" si="18"/>
        <v>-</v>
      </c>
      <c r="AF100" s="132" t="str">
        <f t="shared" si="19"/>
        <v>-</v>
      </c>
      <c r="AG100" s="136">
        <f>(SUMIFS(PriorQ4BalanceSheet!$J$2:$J$4968,PriorQ4BalanceSheet!$B$2:$B$4968,$A100,PriorQ4BalanceSheet!$I$2:$I$4968,"28150")-SUMIFS(BalanceSheetData!$J$2:$J$415,BalanceSheetData!$B$2:$B$415,$A100,BalanceSheetData!$I$2:$I$415,"28150"))+(SUMIFS(PriorQ4BalanceSheet!$J$2:$J$4968,PriorQ4BalanceSheet!$B$2:$B$4968,$A100,PriorQ4BalanceSheet!$I$2:$I$4968,"28151")-SUMIFS(BalanceSheetData!$J$2:$J$415,BalanceSheetData!$B$2:$B$415,$A100,BalanceSheetData!$I$2:$I$415,"28151"))+(SUMIFS(PriorQ4BalanceSheet!$J$2:$J$4968,PriorQ4BalanceSheet!$B$2:$B$4968,$A100,PriorQ4BalanceSheet!$I$2:$I$4968,"28152")-SUMIFS(BalanceSheetData!$J$2:$J$415,BalanceSheetData!$B$2:$B$415,$A100,BalanceSheetData!$I$2:$I$415,"28152"))+(SUMIFS(PriorQ4BalanceSheet!$J$2:$J$4968,PriorQ4BalanceSheet!$B$2:$B$4968,$A100,PriorQ4BalanceSheet!$I$2:$I$4968,"28153")-SUMIFS(BalanceSheetData!$J$2:$J$415,BalanceSheetData!$B$2:$B$415,$A100,BalanceSheetData!$I$2:$I$415,"28153"))+(SUMIFS(PriorQ4BalanceSheet!$J$2:$J$4968,PriorQ4BalanceSheet!$B$2:$B$4968,$A100,PriorQ4BalanceSheet!$I$2:$I$4968,"28155")-SUMIFS(BalanceSheetData!$J$2:$J$415,BalanceSheetData!$B$2:$B$415,$A100,BalanceSheetData!$I$2:$I$415,"28155"))+(SUMIFS(PriorQ4BalanceSheet!$J$2:$J$4968,PriorQ4BalanceSheet!$B$2:$B$4968,$A100,PriorQ4BalanceSheet!$I$2:$I$4968,"28156")-SUMIFS(BalanceSheetData!$J$2:$J$415,BalanceSheetData!$B$2:$B$415,$A100,BalanceSheetData!$I$2:$I$415,"28156"))+(SUMIFS(PriorQ4BalanceSheet!$J$2:$J$4968,PriorQ4BalanceSheet!$B$2:$B$4968,$A100,PriorQ4BalanceSheet!$I$2:$I$4968,"28157")-SUMIFS(BalanceSheetData!$J$2:$J$415,BalanceSheetData!$B$2:$B$415,$A100,BalanceSheetData!$I$2:$I$415,"28157"))+(SUMIFS(PriorQ4BalanceSheet!$J$2:$J$4968,PriorQ4BalanceSheet!$B$2:$B$4968,$A100,PriorQ4BalanceSheet!$I$2:$I$4968,"28158")-SUMIFS(BalanceSheetData!$J$2:$J$415,BalanceSheetData!$B$2:$B$415,$A100,BalanceSheetData!$I$2:$I$415,"28158"))+(SUMIFS(PriorQ4BalanceSheet!$J$2:$J$4968,PriorQ4BalanceSheet!$B$2:$B$4968,$A100,PriorQ4BalanceSheet!$I$2:$I$4968,"28200")-SUMIFS(BalanceSheetData!$J$2:$J$415,BalanceSheetData!$B$2:$B$415,$A100,BalanceSheetData!$I$2:$I$415,"28200"))+(SUMIFS(PriorQ4BalanceSheet!$J$2:$J$4968,PriorQ4BalanceSheet!$B$2:$B$4968,$A100,PriorQ4BalanceSheet!$I$2:$I$4968,"28201")-SUMIFS(BalanceSheetData!$J$2:$J$415,BalanceSheetData!$B$2:$B$415,$A100,BalanceSheetData!$I$2:$I$415,"28201"))+SUMIFS(IncomeStatementData!$J$2:$J$415,IncomeStatementData!$B$2:$B$415,$A100,IncomeStatementData!$I$2:$I$415,"62020")+SUMIFS(IncomeStatementData!$J$2:$J$415,IncomeStatementData!$B$2:$B$415,$A100,IncomeStatementData!$I$2:$I$415,"62021")+SUMIFS(IncomeStatementData!$J$2:$J$415,IncomeStatementData!$B$2:$B$415,$A100,IncomeStatementData!$I$2:$I$415,"62022")+SUMIFS(IncomeStatementData!$J$2:$J$415,IncomeStatementData!$B$2:$B$415,$A100,IncomeStatementData!$I$2:$I$415,"62400")</f>
        <v>0</v>
      </c>
      <c r="AH100" s="134" t="str">
        <f>IF((ISERROR(INDEX(ECRDCRMustPayDebtData!$E$2:$E100,MATCH(A100,ECRDCRMustPayDebtData!$B$2:$B100,0),)))/12*Occupancy!$B$65,"-",INDEX(ECRDCRMustPayDebtData!$E$2:$E100,MATCH(A100,ECRDCRMustPayDebtData!$B$2:$B100,0),)/12*Occupancy!$B$65)</f>
        <v>-</v>
      </c>
      <c r="AI100" s="136" t="str">
        <f>IF(ISERROR(INDEX(AnnualMustPayDebtData!$D$2:$D$75,MATCH(A100,AnnualMustPayDebtData!$E$2:$E$75,0),)),"-",INDEX(AnnualMustPayDebtData!$D$2:$D$75,MATCH(A100,AnnualMustPayDebtData!$E$2:$E$75,0),))</f>
        <v>-</v>
      </c>
      <c r="AJ100" s="134" t="str">
        <f>IF(ISERROR(IF(AG100="","",AG100/VLOOKUP(Occupancy!$B$65,Occupancy!$B$68:$B$79,1)*12/$C100)),"-",IF(AG100="","",AG100/VLOOKUP(Occupancy!$B$65,Occupancy!$B$68:$B$79,1)*12/$C100))</f>
        <v>-</v>
      </c>
      <c r="AK100" s="134" t="str">
        <f>IF(ISERROR(IF(AH100="","",AH100/VLOOKUP(Occupancy!$B$65,Occupancy!$B$68:$B$79,1)*12/$C100)),"-",IF(AH100="","",AH100/VLOOKUP(Occupancy!$B$65,Occupancy!$B$68:$B$79,1)*12/$C100))</f>
        <v>-</v>
      </c>
      <c r="AL100" s="133">
        <f>SUMIFS(PriorQ4BalanceSheet!$J$2:$J$4968,PriorQ4BalanceSheet!$B$2:$B$4968,$A100,PriorQ4BalanceSheet!$I$2:$I$4968,"10710")-SUMIFS(BalanceSheetData!$J$2:$J$415,BalanceSheetData!$B$2:$B$415,$A100,BalanceSheetData!$I$2:$I$415,"10710")</f>
        <v>0</v>
      </c>
      <c r="AM100" s="132" t="str">
        <f>IF(ISERROR(AN100/12*Occupancy!$B$65),"-",AN100/12*Occupancy!$B$65)</f>
        <v>-</v>
      </c>
      <c r="AN100" s="133" t="str">
        <f>IF(ISERROR(INDEX(ReserveData!$B$2:$B$2239,MATCH($A100,ReserveData!$A$2:$A$2250,0),0)),"-",INDEX(ReserveData!$B$2:$B2339,MATCH($A100,ReserveData!$A$2:$A$2250,0),0))</f>
        <v>-</v>
      </c>
      <c r="AO100" s="132" t="str">
        <f t="shared" si="20"/>
        <v>-</v>
      </c>
      <c r="AP100" s="132" t="str">
        <f t="shared" si="21"/>
        <v>-</v>
      </c>
      <c r="AQ100" s="136">
        <f>SUMIFS(IncomeStatementData!$J$2:$J$415,IncomeStatementData!$B$2:$B$415,$A100,IncomeStatementData!$I$2:$I$415,"59001")</f>
        <v>0</v>
      </c>
      <c r="AR100" s="134">
        <f>IF(ISERROR(AS100/12*Occupancy!$B$65),"-",AS100/12*Occupancy!$B$65)</f>
        <v>0</v>
      </c>
      <c r="AS100" s="136">
        <f>SUMIFS(AnnualFinancialData!$L$2:$L$6380,AnnualFinancialData!$B$2:$B$6380,$A100,AnnualFinancialData!$K$2:$K$6380,"59001")</f>
        <v>0</v>
      </c>
      <c r="AT100" s="134" t="str">
        <f>IF(ISERROR(IF(AQ100="","",AQ100/VLOOKUP(Occupancy!$B$65,Occupancy!$B$68:$B$79,1)*12/$C100)),"-",IF(AQ100="","",AQ100/VLOOKUP(Occupancy!$B$65,Occupancy!$B$68:$B$79,1)*12/$C100))</f>
        <v>-</v>
      </c>
      <c r="AU100" s="134" t="str">
        <f>IF(ISERROR(IF(AR100="","",AR100/VLOOKUP(Occupancy!$B$65,Occupancy!$B$68:$B$79,1)*12/$C100)),"-",IF(AR100="","",AR100/VLOOKUP(Occupancy!$B$65,Occupancy!$B$68:$B$79,1)*12/$C100))</f>
        <v>-</v>
      </c>
      <c r="AV100" s="133">
        <f>SUMIFS(IncomeStatementData!$J$2:$J$415,IncomeStatementData!$B$2:$B$415,$A100,IncomeStatementData!$I$2:$I$415,"66310")+SUMIFS(IncomeStatementData!$J$2:$J$415,IncomeStatementData!$B$2:$B$415,$A100,IncomeStatementData!$I$2:$I$415,"66202")</f>
        <v>0</v>
      </c>
      <c r="AW100" s="132">
        <f>IF(ISERROR(AX100/12*Occupancy!$B$65),"-",AX100/12*Occupancy!$B$65)</f>
        <v>0</v>
      </c>
      <c r="AX100" s="133">
        <f>SUMIFS(AnnualFinancialData!$L$2:$L$6380,AnnualFinancialData!$B$2:$B$6380,$A100,AnnualFinancialData!$K$2:$K$6380,"66310")+SUMIFS(AnnualFinancialData!$L$2:$L$6380,AnnualFinancialData!$B$2:$B$6380,$A100,AnnualFinancialData!$K$2:$K$6380,"66202")</f>
        <v>0</v>
      </c>
      <c r="AY100" s="132" t="str">
        <f>IF(ISERROR(IF(AV100="","",AV100/VLOOKUP(Occupancy!$B$65,Occupancy!$B$68:$B$79,1)*12/$C100)),"-",IF(AV100="","",AV100/VLOOKUP(Occupancy!$B$65,Occupancy!$B$68:$B$79,1)*12/$C100))</f>
        <v>-</v>
      </c>
      <c r="AZ100" s="132" t="str">
        <f>IF(ISERROR(IF(AW100="","",AW100/VLOOKUP(Occupancy!$B$65,Occupancy!$B$68:$B$79,1)*12/$C100)),"-",IF(AW100="","",AW100/VLOOKUP(Occupancy!$B$65,Occupancy!$B$68:$B$79,1)*12/$C100))</f>
        <v>-</v>
      </c>
      <c r="BA100" s="137" t="str">
        <f t="shared" si="22"/>
        <v>-</v>
      </c>
      <c r="BB100" s="137" t="str">
        <f t="shared" si="23"/>
        <v>-</v>
      </c>
      <c r="BC100" s="137" t="str">
        <f t="shared" si="24"/>
        <v>-</v>
      </c>
      <c r="BD100" s="137" t="str">
        <f t="shared" si="25"/>
        <v>-</v>
      </c>
      <c r="BE100" s="138" t="str">
        <f>IF(ISERROR(IF(BB100="","",BB100/VLOOKUP(Occupancy!$B$65,Occupancy!$B$68:$B$79,1)*12/$C100)),"-",IF(BB100="","",BB100/VLOOKUP(Occupancy!$B$65,Occupancy!$B$68:$B$79,1)*12/$C100))</f>
        <v>-</v>
      </c>
    </row>
    <row r="101" spans="1:57" s="95" customFormat="1" ht="12.75" x14ac:dyDescent="0.2">
      <c r="A101" s="219" t="s">
        <v>587</v>
      </c>
      <c r="B101" s="142" t="str">
        <f>IF(ISERROR(INDEX(ProjectTypeData!$F$2:$F$165,MATCH(Operating!$A101,ProjectTypeData!$B$2:$B$165,0),MATCH(Operating!B$9,ProjectTypeData!$F$1))),"-",INDEX(ProjectTypeData!$F$2:$F$165,MATCH(Operating!$A101,ProjectTypeData!$B$2:$B$165,0),MATCH(Operating!B$9,ProjectTypeData!$F$1)))</f>
        <v>CPDC</v>
      </c>
      <c r="C101" s="126">
        <f>IF(ISERROR(INDEX(ProjectTypeData!$E$2:$E$165,MATCH(Operating!$A101,ProjectTypeData!$B$2:$B$165,0),MATCH(Operating!C$9,ProjectTypeData!$E$1))),"-",INDEX(ProjectTypeData!$E$2:$E$165,MATCH(Operating!$A101,ProjectTypeData!$B$2:$B$165,0),MATCH(Operating!C$9,ProjectTypeData!$E$1)))</f>
        <v>0</v>
      </c>
      <c r="D101" s="127" t="str">
        <f>IF(ISERROR(INDEX(ProjectTypeData!$D$2:$D$165,MATCH(Operating!$A101,ProjectTypeData!$B$2:$B$165,0),MATCH(Operating!D$9,ProjectTypeData!$D$1))),"-",INDEX(ProjectTypeData!$D$2:$D$165,MATCH(Operating!$A101,ProjectTypeData!$B$2:$B$165,0),MATCH(Operating!D$9,ProjectTypeData!$D$1)))</f>
        <v>Pre-Development</v>
      </c>
      <c r="E101" s="115"/>
      <c r="F101" s="128">
        <f>SUMIFS(BalanceSheetData!$J$2:$J$415,BalanceSheetData!$B$2:$B$415,$A101,BalanceSheetData!$I$2:$I$415,"10000")</f>
        <v>0</v>
      </c>
      <c r="G101" s="128">
        <f>SUMIFS(BalanceSheetData!$J$2:$J$415,BalanceSheetData!$B$2:$B$415,$A101,BalanceSheetData!$I$2:$I$415,"10710")</f>
        <v>0</v>
      </c>
      <c r="H101" s="128">
        <f>SUMIFS(BalanceSheetData!$J$2:$J$415,BalanceSheetData!$B$2:$B$415,$A101,BalanceSheetData!$I$2:$I$415,"10700")</f>
        <v>0</v>
      </c>
      <c r="I101" s="129">
        <f>SUMIFS(BalanceSheetData!$J$2:$J$415,BalanceSheetData!$B$2:$B$415,$A101,BalanceSheetData!$I$2:$I$415,"10715")+SUMIFS(BalanceSheetData!$J$2:$J$415,BalanceSheetData!$B$2:$B$415,$A101,BalanceSheetData!$I$2:$I$415,"10720")+SUMIFS(BalanceSheetData!$J$2:$J$415,BalanceSheetData!$B$2:$B$415,$A101,BalanceSheetData!$I$2:$I$415,"19300")</f>
        <v>0</v>
      </c>
      <c r="J101" s="130">
        <f t="shared" si="13"/>
        <v>0</v>
      </c>
      <c r="K101" s="216">
        <f>IF(ISERROR(INDEX(Occupancy!$B$57:$FL$57,1,MATCH(A101,Occupancy!$B$4:$FL$4,0))),"-",INDEX(Occupancy!$B$57:$FL$57,1,MATCH(A101,Occupancy!$B$4:$FL$4,0)))</f>
        <v>0</v>
      </c>
      <c r="L101" s="216">
        <f>IF(ISERROR(INDEX(Occupancy!$B$17:$FL$17,1,MATCH(A101,Occupancy!$B$4:$FL$4,0))),"-",INDEX(Occupancy!$B$17:$FL$17,1,MATCH(A101,Occupancy!$B$4:$FL$4,0)))</f>
        <v>0</v>
      </c>
      <c r="M101" s="113"/>
      <c r="N101" s="113"/>
      <c r="O101" s="113"/>
      <c r="P101" s="119"/>
      <c r="Q101" s="131">
        <f>SUMIFS(IncomeStatementData!$J$2:$J$415,IncomeStatementData!$B$2:$B$415,$A101,IncomeStatementData!$I$2:$I$415,"45001")+SUMIFS(IncomeStatementData!$J$2:$J$415,IncomeStatementData!$B$2:$B$415,$A101,IncomeStatementData!$I$2:$I$415,"45100")+SUMIFS(IncomeStatementData!$J$2:$J$415,IncomeStatementData!$B$2:$B$415,$A101,IncomeStatementData!$I$2:$I$415,"49000")+SUMIFS(IncomeStatementData!$J$2:$J$415,IncomeStatementData!$B$2:$B$415,$A101,IncomeStatementData!$I$2:$I$415,"45200")+SUMIFS(IncomeStatementData!$J$2:$J$415,IncomeStatementData!$B$2:$B$415,$A101,IncomeStatementData!$I$2:$I$415,"45400")+SUMIFS(IncomeStatementData!$J$2:$J$415,IncomeStatementData!$B$2:$B$415,$A101,IncomeStatementData!$I$2:$I$415,"45500")+SUMIFS(IncomeStatementData!$J$2:$J$415,IncomeStatementData!$B$2:$B$415,$A101,IncomeStatementData!$I$2:$I$415,"44100")+SUMIFS(IncomeStatementData!$J$2:$J$415,IncomeStatementData!$B$2:$B$415,$A101,IncomeStatementData!$I$2:$I$415,"42200")</f>
        <v>0</v>
      </c>
      <c r="R101" s="132">
        <f>IF(ISERROR(S101/12*Occupancy!$B$65),"-",S101/12*Occupancy!$B$65)</f>
        <v>0</v>
      </c>
      <c r="S101" s="133">
        <f>SUMIFS(AnnualFinancialData!$L$2:$L$6380,AnnualFinancialData!$B$2:$B$6380,$A101,AnnualFinancialData!$K$2:$K$6380,"45001")+SUMIFS(AnnualFinancialData!$L$2:$L$6380,AnnualFinancialData!$B$2:$B$6380,$A101,AnnualFinancialData!$K$2:$K$6380,"45100")+SUMIFS(AnnualFinancialData!$L$2:$L$6380,AnnualFinancialData!$B$2:$B$6380,$A101,AnnualFinancialData!$K$2:$K$6380,"49000")+SUMIFS(AnnualFinancialData!$L$2:$L$6380,AnnualFinancialData!$B$2:$B$6380,$A101,AnnualFinancialData!$K$2:$K$6380,"45200")+SUMIFS(AnnualFinancialData!$L$2:$L$6380,AnnualFinancialData!$B$2:$B$6380,$A101,AnnualFinancialData!$K$2:$K$6380,"45400")+SUMIFS(AnnualFinancialData!$L$2:$L$6380,AnnualFinancialData!$B$2:$B$6380,$A101,AnnualFinancialData!$K$2:$K$6380,"45500")+SUMIFS(AnnualFinancialData!$L$2:$L$6380,AnnualFinancialData!$B$2:$B$6380,$A101,AnnualFinancialData!$K$2:$K$6380,"44100")+SUMIFS(AnnualFinancialData!$L$2:$L$6380,AnnualFinancialData!$B$2:$B$6380,$A101,AnnualFinancialData!$K$2:$K$6380,"42200")</f>
        <v>0</v>
      </c>
      <c r="T101" s="132" t="str">
        <f>IF(ISERROR(IF(Q101="","",Q101/VLOOKUP(Occupancy!$B$65,Occupancy!$B$68:$B$79,1)*12/$C101)),"-",IF(Q101="","",Q101/VLOOKUP(Occupancy!$B$65,Occupancy!$B$68:$B$79,1)*12/$C101))</f>
        <v>-</v>
      </c>
      <c r="U101" s="132" t="str">
        <f>IF(ISERROR(IF(R101="","",R101/VLOOKUP(Occupancy!$B$65,Occupancy!$B$68:$B$79,1)*12/$C101)),"-",IF(R101="","",R101/VLOOKUP(Occupancy!$B$65,Occupancy!$B$68:$B$79,1)*12/$C101))</f>
        <v>-</v>
      </c>
      <c r="V101" s="134" t="str">
        <f>IF(ISERROR(INDEX(IncomeStatementData!$P$2:$P$415,MATCH(A101,IncomeStatementData!$B$2:$B$415,0),)),"-",INDEX(IncomeStatementData!$P$2:$P$415,MATCH(A101,IncomeStatementData!$B$2:$B$415,0),))</f>
        <v>-</v>
      </c>
      <c r="W101" s="134" t="str">
        <f>IF(ISERROR(X101/12*Occupancy!$B$65),"-",X101/12*Occupancy!$B$65)</f>
        <v>-</v>
      </c>
      <c r="X101" s="134" t="str">
        <f>IF(ISERROR(INDEX(AnnualFinancialData!$R$2:$R$6380,MATCH(A101,AnnualFinancialData!$B$2:$B$6380,0),)),"-",INDEX(AnnualFinancialData!$R$2:$R$6380,MATCH(A101,AnnualFinancialData!$B$2:$B$6380,0),))</f>
        <v>-</v>
      </c>
      <c r="Y101" s="134" t="str">
        <f>IF(ISERROR(IF(V101="","",V101/VLOOKUP(Occupancy!$B$65,Occupancy!$B$68:$B$79,1)*12/$C101)),"-",IF(V101="","",V101/VLOOKUP(Occupancy!$B$65,Occupancy!$B$68:$B$79,1)*12/$C101))</f>
        <v>-</v>
      </c>
      <c r="Z101" s="134" t="str">
        <f>IF(ISERROR(IF(W101="","",W101/VLOOKUP(Occupancy!$B$65,Occupancy!$B$68:$B$79,1)*12/$C101)),"-",IF(W101="","",W101/VLOOKUP(Occupancy!$B$65,Occupancy!$B$68:$B$79,1)*12/$C101))</f>
        <v>-</v>
      </c>
      <c r="AA101" s="135" t="str">
        <f t="shared" si="14"/>
        <v>-</v>
      </c>
      <c r="AB101" s="132" t="str">
        <f t="shared" si="15"/>
        <v>-</v>
      </c>
      <c r="AC101" s="132" t="str">
        <f t="shared" si="16"/>
        <v>-</v>
      </c>
      <c r="AD101" s="132" t="str">
        <f t="shared" si="17"/>
        <v>-</v>
      </c>
      <c r="AE101" s="132" t="str">
        <f t="shared" si="18"/>
        <v>-</v>
      </c>
      <c r="AF101" s="132" t="str">
        <f t="shared" si="19"/>
        <v>-</v>
      </c>
      <c r="AG101" s="136">
        <f>(SUMIFS(PriorQ4BalanceSheet!$J$2:$J$4968,PriorQ4BalanceSheet!$B$2:$B$4968,$A101,PriorQ4BalanceSheet!$I$2:$I$4968,"28150")-SUMIFS(BalanceSheetData!$J$2:$J$415,BalanceSheetData!$B$2:$B$415,$A101,BalanceSheetData!$I$2:$I$415,"28150"))+(SUMIFS(PriorQ4BalanceSheet!$J$2:$J$4968,PriorQ4BalanceSheet!$B$2:$B$4968,$A101,PriorQ4BalanceSheet!$I$2:$I$4968,"28151")-SUMIFS(BalanceSheetData!$J$2:$J$415,BalanceSheetData!$B$2:$B$415,$A101,BalanceSheetData!$I$2:$I$415,"28151"))+(SUMIFS(PriorQ4BalanceSheet!$J$2:$J$4968,PriorQ4BalanceSheet!$B$2:$B$4968,$A101,PriorQ4BalanceSheet!$I$2:$I$4968,"28152")-SUMIFS(BalanceSheetData!$J$2:$J$415,BalanceSheetData!$B$2:$B$415,$A101,BalanceSheetData!$I$2:$I$415,"28152"))+(SUMIFS(PriorQ4BalanceSheet!$J$2:$J$4968,PriorQ4BalanceSheet!$B$2:$B$4968,$A101,PriorQ4BalanceSheet!$I$2:$I$4968,"28153")-SUMIFS(BalanceSheetData!$J$2:$J$415,BalanceSheetData!$B$2:$B$415,$A101,BalanceSheetData!$I$2:$I$415,"28153"))+(SUMIFS(PriorQ4BalanceSheet!$J$2:$J$4968,PriorQ4BalanceSheet!$B$2:$B$4968,$A101,PriorQ4BalanceSheet!$I$2:$I$4968,"28155")-SUMIFS(BalanceSheetData!$J$2:$J$415,BalanceSheetData!$B$2:$B$415,$A101,BalanceSheetData!$I$2:$I$415,"28155"))+(SUMIFS(PriorQ4BalanceSheet!$J$2:$J$4968,PriorQ4BalanceSheet!$B$2:$B$4968,$A101,PriorQ4BalanceSheet!$I$2:$I$4968,"28156")-SUMIFS(BalanceSheetData!$J$2:$J$415,BalanceSheetData!$B$2:$B$415,$A101,BalanceSheetData!$I$2:$I$415,"28156"))+(SUMIFS(PriorQ4BalanceSheet!$J$2:$J$4968,PriorQ4BalanceSheet!$B$2:$B$4968,$A101,PriorQ4BalanceSheet!$I$2:$I$4968,"28157")-SUMIFS(BalanceSheetData!$J$2:$J$415,BalanceSheetData!$B$2:$B$415,$A101,BalanceSheetData!$I$2:$I$415,"28157"))+(SUMIFS(PriorQ4BalanceSheet!$J$2:$J$4968,PriorQ4BalanceSheet!$B$2:$B$4968,$A101,PriorQ4BalanceSheet!$I$2:$I$4968,"28158")-SUMIFS(BalanceSheetData!$J$2:$J$415,BalanceSheetData!$B$2:$B$415,$A101,BalanceSheetData!$I$2:$I$415,"28158"))+(SUMIFS(PriorQ4BalanceSheet!$J$2:$J$4968,PriorQ4BalanceSheet!$B$2:$B$4968,$A101,PriorQ4BalanceSheet!$I$2:$I$4968,"28200")-SUMIFS(BalanceSheetData!$J$2:$J$415,BalanceSheetData!$B$2:$B$415,$A101,BalanceSheetData!$I$2:$I$415,"28200"))+(SUMIFS(PriorQ4BalanceSheet!$J$2:$J$4968,PriorQ4BalanceSheet!$B$2:$B$4968,$A101,PriorQ4BalanceSheet!$I$2:$I$4968,"28201")-SUMIFS(BalanceSheetData!$J$2:$J$415,BalanceSheetData!$B$2:$B$415,$A101,BalanceSheetData!$I$2:$I$415,"28201"))+SUMIFS(IncomeStatementData!$J$2:$J$415,IncomeStatementData!$B$2:$B$415,$A101,IncomeStatementData!$I$2:$I$415,"62020")+SUMIFS(IncomeStatementData!$J$2:$J$415,IncomeStatementData!$B$2:$B$415,$A101,IncomeStatementData!$I$2:$I$415,"62021")+SUMIFS(IncomeStatementData!$J$2:$J$415,IncomeStatementData!$B$2:$B$415,$A101,IncomeStatementData!$I$2:$I$415,"62022")+SUMIFS(IncomeStatementData!$J$2:$J$415,IncomeStatementData!$B$2:$B$415,$A101,IncomeStatementData!$I$2:$I$415,"62400")</f>
        <v>0</v>
      </c>
      <c r="AH101" s="134" t="str">
        <f>IF((ISERROR(INDEX(ECRDCRMustPayDebtData!$E$2:$E101,MATCH(A101,ECRDCRMustPayDebtData!$B$2:$B101,0),)))/12*Occupancy!$B$65,"-",INDEX(ECRDCRMustPayDebtData!$E$2:$E101,MATCH(A101,ECRDCRMustPayDebtData!$B$2:$B101,0),)/12*Occupancy!$B$65)</f>
        <v>-</v>
      </c>
      <c r="AI101" s="136" t="str">
        <f>IF(ISERROR(INDEX(AnnualMustPayDebtData!$D$2:$D$75,MATCH(A101,AnnualMustPayDebtData!$E$2:$E$75,0),)),"-",INDEX(AnnualMustPayDebtData!$D$2:$D$75,MATCH(A101,AnnualMustPayDebtData!$E$2:$E$75,0),))</f>
        <v>-</v>
      </c>
      <c r="AJ101" s="134" t="str">
        <f>IF(ISERROR(IF(AG101="","",AG101/VLOOKUP(Occupancy!$B$65,Occupancy!$B$68:$B$79,1)*12/$C101)),"-",IF(AG101="","",AG101/VLOOKUP(Occupancy!$B$65,Occupancy!$B$68:$B$79,1)*12/$C101))</f>
        <v>-</v>
      </c>
      <c r="AK101" s="134" t="str">
        <f>IF(ISERROR(IF(AH101="","",AH101/VLOOKUP(Occupancy!$B$65,Occupancy!$B$68:$B$79,1)*12/$C101)),"-",IF(AH101="","",AH101/VLOOKUP(Occupancy!$B$65,Occupancy!$B$68:$B$79,1)*12/$C101))</f>
        <v>-</v>
      </c>
      <c r="AL101" s="133">
        <f>SUMIFS(PriorQ4BalanceSheet!$J$2:$J$4968,PriorQ4BalanceSheet!$B$2:$B$4968,$A101,PriorQ4BalanceSheet!$I$2:$I$4968,"10710")-SUMIFS(BalanceSheetData!$J$2:$J$415,BalanceSheetData!$B$2:$B$415,$A101,BalanceSheetData!$I$2:$I$415,"10710")</f>
        <v>0</v>
      </c>
      <c r="AM101" s="132" t="str">
        <f>IF(ISERROR(AN101/12*Occupancy!$B$65),"-",AN101/12*Occupancy!$B$65)</f>
        <v>-</v>
      </c>
      <c r="AN101" s="133" t="str">
        <f>IF(ISERROR(INDEX(ReserveData!$B$2:$B$2239,MATCH($A101,ReserveData!$A$2:$A$2250,0),0)),"-",INDEX(ReserveData!$B$2:$B2340,MATCH($A101,ReserveData!$A$2:$A$2250,0),0))</f>
        <v>-</v>
      </c>
      <c r="AO101" s="132" t="str">
        <f t="shared" si="20"/>
        <v>-</v>
      </c>
      <c r="AP101" s="132" t="str">
        <f t="shared" si="21"/>
        <v>-</v>
      </c>
      <c r="AQ101" s="136">
        <f>SUMIFS(IncomeStatementData!$J$2:$J$415,IncomeStatementData!$B$2:$B$415,$A101,IncomeStatementData!$I$2:$I$415,"59001")</f>
        <v>0</v>
      </c>
      <c r="AR101" s="134">
        <f>IF(ISERROR(AS101/12*Occupancy!$B$65),"-",AS101/12*Occupancy!$B$65)</f>
        <v>0</v>
      </c>
      <c r="AS101" s="136">
        <f>SUMIFS(AnnualFinancialData!$L$2:$L$6380,AnnualFinancialData!$B$2:$B$6380,$A101,AnnualFinancialData!$K$2:$K$6380,"59001")</f>
        <v>0</v>
      </c>
      <c r="AT101" s="134" t="str">
        <f>IF(ISERROR(IF(AQ101="","",AQ101/VLOOKUP(Occupancy!$B$65,Occupancy!$B$68:$B$79,1)*12/$C101)),"-",IF(AQ101="","",AQ101/VLOOKUP(Occupancy!$B$65,Occupancy!$B$68:$B$79,1)*12/$C101))</f>
        <v>-</v>
      </c>
      <c r="AU101" s="134" t="str">
        <f>IF(ISERROR(IF(AR101="","",AR101/VLOOKUP(Occupancy!$B$65,Occupancy!$B$68:$B$79,1)*12/$C101)),"-",IF(AR101="","",AR101/VLOOKUP(Occupancy!$B$65,Occupancy!$B$68:$B$79,1)*12/$C101))</f>
        <v>-</v>
      </c>
      <c r="AV101" s="133">
        <f>SUMIFS(IncomeStatementData!$J$2:$J$415,IncomeStatementData!$B$2:$B$415,$A101,IncomeStatementData!$I$2:$I$415,"66310")+SUMIFS(IncomeStatementData!$J$2:$J$415,IncomeStatementData!$B$2:$B$415,$A101,IncomeStatementData!$I$2:$I$415,"66202")</f>
        <v>0</v>
      </c>
      <c r="AW101" s="132">
        <f>IF(ISERROR(AX101/12*Occupancy!$B$65),"-",AX101/12*Occupancy!$B$65)</f>
        <v>0</v>
      </c>
      <c r="AX101" s="133">
        <f>SUMIFS(AnnualFinancialData!$L$2:$L$6380,AnnualFinancialData!$B$2:$B$6380,$A101,AnnualFinancialData!$K$2:$K$6380,"66310")+SUMIFS(AnnualFinancialData!$L$2:$L$6380,AnnualFinancialData!$B$2:$B$6380,$A101,AnnualFinancialData!$K$2:$K$6380,"66202")</f>
        <v>0</v>
      </c>
      <c r="AY101" s="132" t="str">
        <f>IF(ISERROR(IF(AV101="","",AV101/VLOOKUP(Occupancy!$B$65,Occupancy!$B$68:$B$79,1)*12/$C101)),"-",IF(AV101="","",AV101/VLOOKUP(Occupancy!$B$65,Occupancy!$B$68:$B$79,1)*12/$C101))</f>
        <v>-</v>
      </c>
      <c r="AZ101" s="132" t="str">
        <f>IF(ISERROR(IF(AW101="","",AW101/VLOOKUP(Occupancy!$B$65,Occupancy!$B$68:$B$79,1)*12/$C101)),"-",IF(AW101="","",AW101/VLOOKUP(Occupancy!$B$65,Occupancy!$B$68:$B$79,1)*12/$C101))</f>
        <v>-</v>
      </c>
      <c r="BA101" s="137" t="str">
        <f t="shared" si="22"/>
        <v>-</v>
      </c>
      <c r="BB101" s="137" t="str">
        <f t="shared" si="23"/>
        <v>-</v>
      </c>
      <c r="BC101" s="137" t="str">
        <f t="shared" si="24"/>
        <v>-</v>
      </c>
      <c r="BD101" s="137" t="str">
        <f t="shared" si="25"/>
        <v>-</v>
      </c>
      <c r="BE101" s="138" t="str">
        <f>IF(ISERROR(IF(BB101="","",BB101/VLOOKUP(Occupancy!$B$65,Occupancy!$B$68:$B$79,1)*12/$C101)),"-",IF(BB101="","",BB101/VLOOKUP(Occupancy!$B$65,Occupancy!$B$68:$B$79,1)*12/$C101))</f>
        <v>-</v>
      </c>
    </row>
    <row r="102" spans="1:57" s="95" customFormat="1" ht="12.75" x14ac:dyDescent="0.2">
      <c r="A102" s="219" t="s">
        <v>589</v>
      </c>
      <c r="B102" s="142" t="str">
        <f>IF(ISERROR(INDEX(ProjectTypeData!$F$2:$F$165,MATCH(Operating!$A102,ProjectTypeData!$B$2:$B$165,0),MATCH(Operating!B$9,ProjectTypeData!$F$1))),"-",INDEX(ProjectTypeData!$F$2:$F$165,MATCH(Operating!$A102,ProjectTypeData!$B$2:$B$165,0),MATCH(Operating!B$9,ProjectTypeData!$F$1)))</f>
        <v>CPDC</v>
      </c>
      <c r="C102" s="126">
        <f>IF(ISERROR(INDEX(ProjectTypeData!$E$2:$E$165,MATCH(Operating!$A102,ProjectTypeData!$B$2:$B$165,0),MATCH(Operating!C$9,ProjectTypeData!$E$1))),"-",INDEX(ProjectTypeData!$E$2:$E$165,MATCH(Operating!$A102,ProjectTypeData!$B$2:$B$165,0),MATCH(Operating!C$9,ProjectTypeData!$E$1)))</f>
        <v>0</v>
      </c>
      <c r="D102" s="127" t="str">
        <f>IF(ISERROR(INDEX(ProjectTypeData!$D$2:$D$165,MATCH(Operating!$A102,ProjectTypeData!$B$2:$B$165,0),MATCH(Operating!D$9,ProjectTypeData!$D$1))),"-",INDEX(ProjectTypeData!$D$2:$D$165,MATCH(Operating!$A102,ProjectTypeData!$B$2:$B$165,0),MATCH(Operating!D$9,ProjectTypeData!$D$1)))</f>
        <v>Operations/Asset Management</v>
      </c>
      <c r="E102" s="115"/>
      <c r="F102" s="128">
        <f>SUMIFS(BalanceSheetData!$J$2:$J$415,BalanceSheetData!$B$2:$B$415,$A102,BalanceSheetData!$I$2:$I$415,"10000")</f>
        <v>0</v>
      </c>
      <c r="G102" s="128">
        <f>SUMIFS(BalanceSheetData!$J$2:$J$415,BalanceSheetData!$B$2:$B$415,$A102,BalanceSheetData!$I$2:$I$415,"10710")</f>
        <v>0</v>
      </c>
      <c r="H102" s="128">
        <f>SUMIFS(BalanceSheetData!$J$2:$J$415,BalanceSheetData!$B$2:$B$415,$A102,BalanceSheetData!$I$2:$I$415,"10700")</f>
        <v>0</v>
      </c>
      <c r="I102" s="129">
        <f>SUMIFS(BalanceSheetData!$J$2:$J$415,BalanceSheetData!$B$2:$B$415,$A102,BalanceSheetData!$I$2:$I$415,"10715")+SUMIFS(BalanceSheetData!$J$2:$J$415,BalanceSheetData!$B$2:$B$415,$A102,BalanceSheetData!$I$2:$I$415,"10720")+SUMIFS(BalanceSheetData!$J$2:$J$415,BalanceSheetData!$B$2:$B$415,$A102,BalanceSheetData!$I$2:$I$415,"19300")</f>
        <v>0</v>
      </c>
      <c r="J102" s="130">
        <f t="shared" si="13"/>
        <v>0</v>
      </c>
      <c r="K102" s="216">
        <f>IF(ISERROR(INDEX(Occupancy!$B$57:$FL$57,1,MATCH(A102,Occupancy!$B$4:$FL$4,0))),"-",INDEX(Occupancy!$B$57:$FL$57,1,MATCH(A102,Occupancy!$B$4:$FL$4,0)))</f>
        <v>0</v>
      </c>
      <c r="L102" s="216">
        <f>IF(ISERROR(INDEX(Occupancy!$B$17:$FL$17,1,MATCH(A102,Occupancy!$B$4:$FL$4,0))),"-",INDEX(Occupancy!$B$17:$FL$17,1,MATCH(A102,Occupancy!$B$4:$FL$4,0)))</f>
        <v>0</v>
      </c>
      <c r="M102" s="113"/>
      <c r="N102" s="113"/>
      <c r="O102" s="113"/>
      <c r="P102" s="119"/>
      <c r="Q102" s="131">
        <f>SUMIFS(IncomeStatementData!$J$2:$J$415,IncomeStatementData!$B$2:$B$415,$A102,IncomeStatementData!$I$2:$I$415,"45001")+SUMIFS(IncomeStatementData!$J$2:$J$415,IncomeStatementData!$B$2:$B$415,$A102,IncomeStatementData!$I$2:$I$415,"45100")+SUMIFS(IncomeStatementData!$J$2:$J$415,IncomeStatementData!$B$2:$B$415,$A102,IncomeStatementData!$I$2:$I$415,"49000")+SUMIFS(IncomeStatementData!$J$2:$J$415,IncomeStatementData!$B$2:$B$415,$A102,IncomeStatementData!$I$2:$I$415,"45200")+SUMIFS(IncomeStatementData!$J$2:$J$415,IncomeStatementData!$B$2:$B$415,$A102,IncomeStatementData!$I$2:$I$415,"45400")+SUMIFS(IncomeStatementData!$J$2:$J$415,IncomeStatementData!$B$2:$B$415,$A102,IncomeStatementData!$I$2:$I$415,"45500")+SUMIFS(IncomeStatementData!$J$2:$J$415,IncomeStatementData!$B$2:$B$415,$A102,IncomeStatementData!$I$2:$I$415,"44100")+SUMIFS(IncomeStatementData!$J$2:$J$415,IncomeStatementData!$B$2:$B$415,$A102,IncomeStatementData!$I$2:$I$415,"42200")</f>
        <v>0</v>
      </c>
      <c r="R102" s="132">
        <f>IF(ISERROR(S102/12*Occupancy!$B$65),"-",S102/12*Occupancy!$B$65)</f>
        <v>0</v>
      </c>
      <c r="S102" s="133">
        <f>SUMIFS(AnnualFinancialData!$L$2:$L$6380,AnnualFinancialData!$B$2:$B$6380,$A102,AnnualFinancialData!$K$2:$K$6380,"45001")+SUMIFS(AnnualFinancialData!$L$2:$L$6380,AnnualFinancialData!$B$2:$B$6380,$A102,AnnualFinancialData!$K$2:$K$6380,"45100")+SUMIFS(AnnualFinancialData!$L$2:$L$6380,AnnualFinancialData!$B$2:$B$6380,$A102,AnnualFinancialData!$K$2:$K$6380,"49000")+SUMIFS(AnnualFinancialData!$L$2:$L$6380,AnnualFinancialData!$B$2:$B$6380,$A102,AnnualFinancialData!$K$2:$K$6380,"45200")+SUMIFS(AnnualFinancialData!$L$2:$L$6380,AnnualFinancialData!$B$2:$B$6380,$A102,AnnualFinancialData!$K$2:$K$6380,"45400")+SUMIFS(AnnualFinancialData!$L$2:$L$6380,AnnualFinancialData!$B$2:$B$6380,$A102,AnnualFinancialData!$K$2:$K$6380,"45500")+SUMIFS(AnnualFinancialData!$L$2:$L$6380,AnnualFinancialData!$B$2:$B$6380,$A102,AnnualFinancialData!$K$2:$K$6380,"44100")+SUMIFS(AnnualFinancialData!$L$2:$L$6380,AnnualFinancialData!$B$2:$B$6380,$A102,AnnualFinancialData!$K$2:$K$6380,"42200")</f>
        <v>0</v>
      </c>
      <c r="T102" s="132" t="str">
        <f>IF(ISERROR(IF(Q102="","",Q102/VLOOKUP(Occupancy!$B$65,Occupancy!$B$68:$B$79,1)*12/$C102)),"-",IF(Q102="","",Q102/VLOOKUP(Occupancy!$B$65,Occupancy!$B$68:$B$79,1)*12/$C102))</f>
        <v>-</v>
      </c>
      <c r="U102" s="132" t="str">
        <f>IF(ISERROR(IF(R102="","",R102/VLOOKUP(Occupancy!$B$65,Occupancy!$B$68:$B$79,1)*12/$C102)),"-",IF(R102="","",R102/VLOOKUP(Occupancy!$B$65,Occupancy!$B$68:$B$79,1)*12/$C102))</f>
        <v>-</v>
      </c>
      <c r="V102" s="134" t="str">
        <f>IF(ISERROR(INDEX(IncomeStatementData!$P$2:$P$415,MATCH(A102,IncomeStatementData!$B$2:$B$415,0),)),"-",INDEX(IncomeStatementData!$P$2:$P$415,MATCH(A102,IncomeStatementData!$B$2:$B$415,0),))</f>
        <v>-</v>
      </c>
      <c r="W102" s="134" t="str">
        <f>IF(ISERROR(X102/12*Occupancy!$B$65),"-",X102/12*Occupancy!$B$65)</f>
        <v>-</v>
      </c>
      <c r="X102" s="134" t="str">
        <f>IF(ISERROR(INDEX(AnnualFinancialData!$R$2:$R$6380,MATCH(A102,AnnualFinancialData!$B$2:$B$6380,0),)),"-",INDEX(AnnualFinancialData!$R$2:$R$6380,MATCH(A102,AnnualFinancialData!$B$2:$B$6380,0),))</f>
        <v>-</v>
      </c>
      <c r="Y102" s="134" t="str">
        <f>IF(ISERROR(IF(V102="","",V102/VLOOKUP(Occupancy!$B$65,Occupancy!$B$68:$B$79,1)*12/$C102)),"-",IF(V102="","",V102/VLOOKUP(Occupancy!$B$65,Occupancy!$B$68:$B$79,1)*12/$C102))</f>
        <v>-</v>
      </c>
      <c r="Z102" s="134" t="str">
        <f>IF(ISERROR(IF(W102="","",W102/VLOOKUP(Occupancy!$B$65,Occupancy!$B$68:$B$79,1)*12/$C102)),"-",IF(W102="","",W102/VLOOKUP(Occupancy!$B$65,Occupancy!$B$68:$B$79,1)*12/$C102))</f>
        <v>-</v>
      </c>
      <c r="AA102" s="135" t="str">
        <f t="shared" si="14"/>
        <v>-</v>
      </c>
      <c r="AB102" s="132" t="str">
        <f t="shared" si="15"/>
        <v>-</v>
      </c>
      <c r="AC102" s="132" t="str">
        <f t="shared" si="16"/>
        <v>-</v>
      </c>
      <c r="AD102" s="132" t="str">
        <f t="shared" si="17"/>
        <v>-</v>
      </c>
      <c r="AE102" s="132" t="str">
        <f t="shared" si="18"/>
        <v>-</v>
      </c>
      <c r="AF102" s="132" t="str">
        <f t="shared" si="19"/>
        <v>-</v>
      </c>
      <c r="AG102" s="136">
        <f>(SUMIFS(PriorQ4BalanceSheet!$J$2:$J$4968,PriorQ4BalanceSheet!$B$2:$B$4968,$A102,PriorQ4BalanceSheet!$I$2:$I$4968,"28150")-SUMIFS(BalanceSheetData!$J$2:$J$415,BalanceSheetData!$B$2:$B$415,$A102,BalanceSheetData!$I$2:$I$415,"28150"))+(SUMIFS(PriorQ4BalanceSheet!$J$2:$J$4968,PriorQ4BalanceSheet!$B$2:$B$4968,$A102,PriorQ4BalanceSheet!$I$2:$I$4968,"28151")-SUMIFS(BalanceSheetData!$J$2:$J$415,BalanceSheetData!$B$2:$B$415,$A102,BalanceSheetData!$I$2:$I$415,"28151"))+(SUMIFS(PriorQ4BalanceSheet!$J$2:$J$4968,PriorQ4BalanceSheet!$B$2:$B$4968,$A102,PriorQ4BalanceSheet!$I$2:$I$4968,"28152")-SUMIFS(BalanceSheetData!$J$2:$J$415,BalanceSheetData!$B$2:$B$415,$A102,BalanceSheetData!$I$2:$I$415,"28152"))+(SUMIFS(PriorQ4BalanceSheet!$J$2:$J$4968,PriorQ4BalanceSheet!$B$2:$B$4968,$A102,PriorQ4BalanceSheet!$I$2:$I$4968,"28153")-SUMIFS(BalanceSheetData!$J$2:$J$415,BalanceSheetData!$B$2:$B$415,$A102,BalanceSheetData!$I$2:$I$415,"28153"))+(SUMIFS(PriorQ4BalanceSheet!$J$2:$J$4968,PriorQ4BalanceSheet!$B$2:$B$4968,$A102,PriorQ4BalanceSheet!$I$2:$I$4968,"28155")-SUMIFS(BalanceSheetData!$J$2:$J$415,BalanceSheetData!$B$2:$B$415,$A102,BalanceSheetData!$I$2:$I$415,"28155"))+(SUMIFS(PriorQ4BalanceSheet!$J$2:$J$4968,PriorQ4BalanceSheet!$B$2:$B$4968,$A102,PriorQ4BalanceSheet!$I$2:$I$4968,"28156")-SUMIFS(BalanceSheetData!$J$2:$J$415,BalanceSheetData!$B$2:$B$415,$A102,BalanceSheetData!$I$2:$I$415,"28156"))+(SUMIFS(PriorQ4BalanceSheet!$J$2:$J$4968,PriorQ4BalanceSheet!$B$2:$B$4968,$A102,PriorQ4BalanceSheet!$I$2:$I$4968,"28157")-SUMIFS(BalanceSheetData!$J$2:$J$415,BalanceSheetData!$B$2:$B$415,$A102,BalanceSheetData!$I$2:$I$415,"28157"))+(SUMIFS(PriorQ4BalanceSheet!$J$2:$J$4968,PriorQ4BalanceSheet!$B$2:$B$4968,$A102,PriorQ4BalanceSheet!$I$2:$I$4968,"28158")-SUMIFS(BalanceSheetData!$J$2:$J$415,BalanceSheetData!$B$2:$B$415,$A102,BalanceSheetData!$I$2:$I$415,"28158"))+(SUMIFS(PriorQ4BalanceSheet!$J$2:$J$4968,PriorQ4BalanceSheet!$B$2:$B$4968,$A102,PriorQ4BalanceSheet!$I$2:$I$4968,"28200")-SUMIFS(BalanceSheetData!$J$2:$J$415,BalanceSheetData!$B$2:$B$415,$A102,BalanceSheetData!$I$2:$I$415,"28200"))+(SUMIFS(PriorQ4BalanceSheet!$J$2:$J$4968,PriorQ4BalanceSheet!$B$2:$B$4968,$A102,PriorQ4BalanceSheet!$I$2:$I$4968,"28201")-SUMIFS(BalanceSheetData!$J$2:$J$415,BalanceSheetData!$B$2:$B$415,$A102,BalanceSheetData!$I$2:$I$415,"28201"))+SUMIFS(IncomeStatementData!$J$2:$J$415,IncomeStatementData!$B$2:$B$415,$A102,IncomeStatementData!$I$2:$I$415,"62020")+SUMIFS(IncomeStatementData!$J$2:$J$415,IncomeStatementData!$B$2:$B$415,$A102,IncomeStatementData!$I$2:$I$415,"62021")+SUMIFS(IncomeStatementData!$J$2:$J$415,IncomeStatementData!$B$2:$B$415,$A102,IncomeStatementData!$I$2:$I$415,"62022")+SUMIFS(IncomeStatementData!$J$2:$J$415,IncomeStatementData!$B$2:$B$415,$A102,IncomeStatementData!$I$2:$I$415,"62400")</f>
        <v>0</v>
      </c>
      <c r="AH102" s="134" t="str">
        <f>IF((ISERROR(INDEX(ECRDCRMustPayDebtData!$E$2:$E102,MATCH(A102,ECRDCRMustPayDebtData!$B$2:$B102,0),)))/12*Occupancy!$B$65,"-",INDEX(ECRDCRMustPayDebtData!$E$2:$E102,MATCH(A102,ECRDCRMustPayDebtData!$B$2:$B102,0),)/12*Occupancy!$B$65)</f>
        <v>-</v>
      </c>
      <c r="AI102" s="136" t="str">
        <f>IF(ISERROR(INDEX(AnnualMustPayDebtData!$D$2:$D$75,MATCH(A102,AnnualMustPayDebtData!$E$2:$E$75,0),)),"-",INDEX(AnnualMustPayDebtData!$D$2:$D$75,MATCH(A102,AnnualMustPayDebtData!$E$2:$E$75,0),))</f>
        <v>-</v>
      </c>
      <c r="AJ102" s="134" t="str">
        <f>IF(ISERROR(IF(AG102="","",AG102/VLOOKUP(Occupancy!$B$65,Occupancy!$B$68:$B$79,1)*12/$C102)),"-",IF(AG102="","",AG102/VLOOKUP(Occupancy!$B$65,Occupancy!$B$68:$B$79,1)*12/$C102))</f>
        <v>-</v>
      </c>
      <c r="AK102" s="134" t="str">
        <f>IF(ISERROR(IF(AH102="","",AH102/VLOOKUP(Occupancy!$B$65,Occupancy!$B$68:$B$79,1)*12/$C102)),"-",IF(AH102="","",AH102/VLOOKUP(Occupancy!$B$65,Occupancy!$B$68:$B$79,1)*12/$C102))</f>
        <v>-</v>
      </c>
      <c r="AL102" s="133">
        <f>SUMIFS(PriorQ4BalanceSheet!$J$2:$J$4968,PriorQ4BalanceSheet!$B$2:$B$4968,$A102,PriorQ4BalanceSheet!$I$2:$I$4968,"10710")-SUMIFS(BalanceSheetData!$J$2:$J$415,BalanceSheetData!$B$2:$B$415,$A102,BalanceSheetData!$I$2:$I$415,"10710")</f>
        <v>0</v>
      </c>
      <c r="AM102" s="132" t="str">
        <f>IF(ISERROR(AN102/12*Occupancy!$B$65),"-",AN102/12*Occupancy!$B$65)</f>
        <v>-</v>
      </c>
      <c r="AN102" s="133" t="str">
        <f>IF(ISERROR(INDEX(ReserveData!$B$2:$B$2239,MATCH($A102,ReserveData!$A$2:$A$2250,0),0)),"-",INDEX(ReserveData!$B$2:$B2341,MATCH($A102,ReserveData!$A$2:$A$2250,0),0))</f>
        <v>-</v>
      </c>
      <c r="AO102" s="132" t="str">
        <f t="shared" si="20"/>
        <v>-</v>
      </c>
      <c r="AP102" s="132" t="str">
        <f t="shared" si="21"/>
        <v>-</v>
      </c>
      <c r="AQ102" s="136">
        <f>SUMIFS(IncomeStatementData!$J$2:$J$415,IncomeStatementData!$B$2:$B$415,$A102,IncomeStatementData!$I$2:$I$415,"59001")</f>
        <v>0</v>
      </c>
      <c r="AR102" s="134">
        <f>IF(ISERROR(AS102/12*Occupancy!$B$65),"-",AS102/12*Occupancy!$B$65)</f>
        <v>0</v>
      </c>
      <c r="AS102" s="136">
        <f>SUMIFS(AnnualFinancialData!$L$2:$L$6380,AnnualFinancialData!$B$2:$B$6380,$A102,AnnualFinancialData!$K$2:$K$6380,"59001")</f>
        <v>0</v>
      </c>
      <c r="AT102" s="134" t="str">
        <f>IF(ISERROR(IF(AQ102="","",AQ102/VLOOKUP(Occupancy!$B$65,Occupancy!$B$68:$B$79,1)*12/$C102)),"-",IF(AQ102="","",AQ102/VLOOKUP(Occupancy!$B$65,Occupancy!$B$68:$B$79,1)*12/$C102))</f>
        <v>-</v>
      </c>
      <c r="AU102" s="134" t="str">
        <f>IF(ISERROR(IF(AR102="","",AR102/VLOOKUP(Occupancy!$B$65,Occupancy!$B$68:$B$79,1)*12/$C102)),"-",IF(AR102="","",AR102/VLOOKUP(Occupancy!$B$65,Occupancy!$B$68:$B$79,1)*12/$C102))</f>
        <v>-</v>
      </c>
      <c r="AV102" s="133">
        <f>SUMIFS(IncomeStatementData!$J$2:$J$415,IncomeStatementData!$B$2:$B$415,$A102,IncomeStatementData!$I$2:$I$415,"66310")+SUMIFS(IncomeStatementData!$J$2:$J$415,IncomeStatementData!$B$2:$B$415,$A102,IncomeStatementData!$I$2:$I$415,"66202")</f>
        <v>0</v>
      </c>
      <c r="AW102" s="132">
        <f>IF(ISERROR(AX102/12*Occupancy!$B$65),"-",AX102/12*Occupancy!$B$65)</f>
        <v>0</v>
      </c>
      <c r="AX102" s="133">
        <f>SUMIFS(AnnualFinancialData!$L$2:$L$6380,AnnualFinancialData!$B$2:$B$6380,$A102,AnnualFinancialData!$K$2:$K$6380,"66310")+SUMIFS(AnnualFinancialData!$L$2:$L$6380,AnnualFinancialData!$B$2:$B$6380,$A102,AnnualFinancialData!$K$2:$K$6380,"66202")</f>
        <v>0</v>
      </c>
      <c r="AY102" s="132" t="str">
        <f>IF(ISERROR(IF(AV102="","",AV102/VLOOKUP(Occupancy!$B$65,Occupancy!$B$68:$B$79,1)*12/$C102)),"-",IF(AV102="","",AV102/VLOOKUP(Occupancy!$B$65,Occupancy!$B$68:$B$79,1)*12/$C102))</f>
        <v>-</v>
      </c>
      <c r="AZ102" s="132" t="str">
        <f>IF(ISERROR(IF(AW102="","",AW102/VLOOKUP(Occupancy!$B$65,Occupancy!$B$68:$B$79,1)*12/$C102)),"-",IF(AW102="","",AW102/VLOOKUP(Occupancy!$B$65,Occupancy!$B$68:$B$79,1)*12/$C102))</f>
        <v>-</v>
      </c>
      <c r="BA102" s="137" t="str">
        <f t="shared" si="22"/>
        <v>-</v>
      </c>
      <c r="BB102" s="137" t="str">
        <f t="shared" si="23"/>
        <v>-</v>
      </c>
      <c r="BC102" s="137" t="str">
        <f t="shared" si="24"/>
        <v>-</v>
      </c>
      <c r="BD102" s="137" t="str">
        <f t="shared" si="25"/>
        <v>-</v>
      </c>
      <c r="BE102" s="138" t="str">
        <f>IF(ISERROR(IF(BB102="","",BB102/VLOOKUP(Occupancy!$B$65,Occupancy!$B$68:$B$79,1)*12/$C102)),"-",IF(BB102="","",BB102/VLOOKUP(Occupancy!$B$65,Occupancy!$B$68:$B$79,1)*12/$C102))</f>
        <v>-</v>
      </c>
    </row>
    <row r="103" spans="1:57" s="95" customFormat="1" ht="12.75" x14ac:dyDescent="0.2">
      <c r="A103" s="219" t="s">
        <v>591</v>
      </c>
      <c r="B103" s="142" t="str">
        <f>IF(ISERROR(INDEX(ProjectTypeData!$F$2:$F$165,MATCH(Operating!$A103,ProjectTypeData!$B$2:$B$165,0),MATCH(Operating!B$9,ProjectTypeData!$F$1))),"-",INDEX(ProjectTypeData!$F$2:$F$165,MATCH(Operating!$A103,ProjectTypeData!$B$2:$B$165,0),MATCH(Operating!B$9,ProjectTypeData!$F$1)))</f>
        <v>CPDC</v>
      </c>
      <c r="C103" s="126">
        <f>IF(ISERROR(INDEX(ProjectTypeData!$E$2:$E$165,MATCH(Operating!$A103,ProjectTypeData!$B$2:$B$165,0),MATCH(Operating!C$9,ProjectTypeData!$E$1))),"-",INDEX(ProjectTypeData!$E$2:$E$165,MATCH(Operating!$A103,ProjectTypeData!$B$2:$B$165,0),MATCH(Operating!C$9,ProjectTypeData!$E$1)))</f>
        <v>0</v>
      </c>
      <c r="D103" s="127" t="str">
        <f>IF(ISERROR(INDEX(ProjectTypeData!$D$2:$D$165,MATCH(Operating!$A103,ProjectTypeData!$B$2:$B$165,0),MATCH(Operating!D$9,ProjectTypeData!$D$1))),"-",INDEX(ProjectTypeData!$D$2:$D$165,MATCH(Operating!$A103,ProjectTypeData!$B$2:$B$165,0),MATCH(Operating!D$9,ProjectTypeData!$D$1)))</f>
        <v>Operations/Asset Management</v>
      </c>
      <c r="E103" s="115"/>
      <c r="F103" s="128">
        <f>SUMIFS(BalanceSheetData!$J$2:$J$415,BalanceSheetData!$B$2:$B$415,$A103,BalanceSheetData!$I$2:$I$415,"10000")</f>
        <v>0</v>
      </c>
      <c r="G103" s="128">
        <f>SUMIFS(BalanceSheetData!$J$2:$J$415,BalanceSheetData!$B$2:$B$415,$A103,BalanceSheetData!$I$2:$I$415,"10710")</f>
        <v>0</v>
      </c>
      <c r="H103" s="128">
        <f>SUMIFS(BalanceSheetData!$J$2:$J$415,BalanceSheetData!$B$2:$B$415,$A103,BalanceSheetData!$I$2:$I$415,"10700")</f>
        <v>0</v>
      </c>
      <c r="I103" s="129">
        <f>SUMIFS(BalanceSheetData!$J$2:$J$415,BalanceSheetData!$B$2:$B$415,$A103,BalanceSheetData!$I$2:$I$415,"10715")+SUMIFS(BalanceSheetData!$J$2:$J$415,BalanceSheetData!$B$2:$B$415,$A103,BalanceSheetData!$I$2:$I$415,"10720")+SUMIFS(BalanceSheetData!$J$2:$J$415,BalanceSheetData!$B$2:$B$415,$A103,BalanceSheetData!$I$2:$I$415,"19300")</f>
        <v>0</v>
      </c>
      <c r="J103" s="130">
        <f t="shared" si="13"/>
        <v>0</v>
      </c>
      <c r="K103" s="216">
        <f>IF(ISERROR(INDEX(Occupancy!$B$57:$FL$57,1,MATCH(A103,Occupancy!$B$4:$FL$4,0))),"-",INDEX(Occupancy!$B$57:$FL$57,1,MATCH(A103,Occupancy!$B$4:$FL$4,0)))</f>
        <v>0</v>
      </c>
      <c r="L103" s="216">
        <f>IF(ISERROR(INDEX(Occupancy!$B$17:$FL$17,1,MATCH(A103,Occupancy!$B$4:$FL$4,0))),"-",INDEX(Occupancy!$B$17:$FL$17,1,MATCH(A103,Occupancy!$B$4:$FL$4,0)))</f>
        <v>0</v>
      </c>
      <c r="M103" s="113"/>
      <c r="N103" s="113"/>
      <c r="O103" s="113"/>
      <c r="P103" s="119"/>
      <c r="Q103" s="131">
        <f>SUMIFS(IncomeStatementData!$J$2:$J$415,IncomeStatementData!$B$2:$B$415,$A103,IncomeStatementData!$I$2:$I$415,"45001")+SUMIFS(IncomeStatementData!$J$2:$J$415,IncomeStatementData!$B$2:$B$415,$A103,IncomeStatementData!$I$2:$I$415,"45100")+SUMIFS(IncomeStatementData!$J$2:$J$415,IncomeStatementData!$B$2:$B$415,$A103,IncomeStatementData!$I$2:$I$415,"49000")+SUMIFS(IncomeStatementData!$J$2:$J$415,IncomeStatementData!$B$2:$B$415,$A103,IncomeStatementData!$I$2:$I$415,"45200")+SUMIFS(IncomeStatementData!$J$2:$J$415,IncomeStatementData!$B$2:$B$415,$A103,IncomeStatementData!$I$2:$I$415,"45400")+SUMIFS(IncomeStatementData!$J$2:$J$415,IncomeStatementData!$B$2:$B$415,$A103,IncomeStatementData!$I$2:$I$415,"45500")+SUMIFS(IncomeStatementData!$J$2:$J$415,IncomeStatementData!$B$2:$B$415,$A103,IncomeStatementData!$I$2:$I$415,"44100")+SUMIFS(IncomeStatementData!$J$2:$J$415,IncomeStatementData!$B$2:$B$415,$A103,IncomeStatementData!$I$2:$I$415,"42200")</f>
        <v>0</v>
      </c>
      <c r="R103" s="132">
        <f>IF(ISERROR(S103/12*Occupancy!$B$65),"-",S103/12*Occupancy!$B$65)</f>
        <v>0</v>
      </c>
      <c r="S103" s="133">
        <f>SUMIFS(AnnualFinancialData!$L$2:$L$6380,AnnualFinancialData!$B$2:$B$6380,$A103,AnnualFinancialData!$K$2:$K$6380,"45001")+SUMIFS(AnnualFinancialData!$L$2:$L$6380,AnnualFinancialData!$B$2:$B$6380,$A103,AnnualFinancialData!$K$2:$K$6380,"45100")+SUMIFS(AnnualFinancialData!$L$2:$L$6380,AnnualFinancialData!$B$2:$B$6380,$A103,AnnualFinancialData!$K$2:$K$6380,"49000")+SUMIFS(AnnualFinancialData!$L$2:$L$6380,AnnualFinancialData!$B$2:$B$6380,$A103,AnnualFinancialData!$K$2:$K$6380,"45200")+SUMIFS(AnnualFinancialData!$L$2:$L$6380,AnnualFinancialData!$B$2:$B$6380,$A103,AnnualFinancialData!$K$2:$K$6380,"45400")+SUMIFS(AnnualFinancialData!$L$2:$L$6380,AnnualFinancialData!$B$2:$B$6380,$A103,AnnualFinancialData!$K$2:$K$6380,"45500")+SUMIFS(AnnualFinancialData!$L$2:$L$6380,AnnualFinancialData!$B$2:$B$6380,$A103,AnnualFinancialData!$K$2:$K$6380,"44100")+SUMIFS(AnnualFinancialData!$L$2:$L$6380,AnnualFinancialData!$B$2:$B$6380,$A103,AnnualFinancialData!$K$2:$K$6380,"42200")</f>
        <v>0</v>
      </c>
      <c r="T103" s="132" t="str">
        <f>IF(ISERROR(IF(Q103="","",Q103/VLOOKUP(Occupancy!$B$65,Occupancy!$B$68:$B$79,1)*12/$C103)),"-",IF(Q103="","",Q103/VLOOKUP(Occupancy!$B$65,Occupancy!$B$68:$B$79,1)*12/$C103))</f>
        <v>-</v>
      </c>
      <c r="U103" s="132" t="str">
        <f>IF(ISERROR(IF(R103="","",R103/VLOOKUP(Occupancy!$B$65,Occupancy!$B$68:$B$79,1)*12/$C103)),"-",IF(R103="","",R103/VLOOKUP(Occupancy!$B$65,Occupancy!$B$68:$B$79,1)*12/$C103))</f>
        <v>-</v>
      </c>
      <c r="V103" s="134" t="str">
        <f>IF(ISERROR(INDEX(IncomeStatementData!$P$2:$P$415,MATCH(A103,IncomeStatementData!$B$2:$B$415,0),)),"-",INDEX(IncomeStatementData!$P$2:$P$415,MATCH(A103,IncomeStatementData!$B$2:$B$415,0),))</f>
        <v>-</v>
      </c>
      <c r="W103" s="134" t="str">
        <f>IF(ISERROR(X103/12*Occupancy!$B$65),"-",X103/12*Occupancy!$B$65)</f>
        <v>-</v>
      </c>
      <c r="X103" s="134" t="str">
        <f>IF(ISERROR(INDEX(AnnualFinancialData!$R$2:$R$6380,MATCH(A103,AnnualFinancialData!$B$2:$B$6380,0),)),"-",INDEX(AnnualFinancialData!$R$2:$R$6380,MATCH(A103,AnnualFinancialData!$B$2:$B$6380,0),))</f>
        <v>-</v>
      </c>
      <c r="Y103" s="134" t="str">
        <f>IF(ISERROR(IF(V103="","",V103/VLOOKUP(Occupancy!$B$65,Occupancy!$B$68:$B$79,1)*12/$C103)),"-",IF(V103="","",V103/VLOOKUP(Occupancy!$B$65,Occupancy!$B$68:$B$79,1)*12/$C103))</f>
        <v>-</v>
      </c>
      <c r="Z103" s="134" t="str">
        <f>IF(ISERROR(IF(W103="","",W103/VLOOKUP(Occupancy!$B$65,Occupancy!$B$68:$B$79,1)*12/$C103)),"-",IF(W103="","",W103/VLOOKUP(Occupancy!$B$65,Occupancy!$B$68:$B$79,1)*12/$C103))</f>
        <v>-</v>
      </c>
      <c r="AA103" s="135" t="str">
        <f t="shared" si="14"/>
        <v>-</v>
      </c>
      <c r="AB103" s="132" t="str">
        <f t="shared" si="15"/>
        <v>-</v>
      </c>
      <c r="AC103" s="132" t="str">
        <f t="shared" si="16"/>
        <v>-</v>
      </c>
      <c r="AD103" s="132" t="str">
        <f t="shared" si="17"/>
        <v>-</v>
      </c>
      <c r="AE103" s="132" t="str">
        <f t="shared" si="18"/>
        <v>-</v>
      </c>
      <c r="AF103" s="132" t="str">
        <f t="shared" si="19"/>
        <v>-</v>
      </c>
      <c r="AG103" s="136">
        <f>(SUMIFS(PriorQ4BalanceSheet!$J$2:$J$4968,PriorQ4BalanceSheet!$B$2:$B$4968,$A103,PriorQ4BalanceSheet!$I$2:$I$4968,"28150")-SUMIFS(BalanceSheetData!$J$2:$J$415,BalanceSheetData!$B$2:$B$415,$A103,BalanceSheetData!$I$2:$I$415,"28150"))+(SUMIFS(PriorQ4BalanceSheet!$J$2:$J$4968,PriorQ4BalanceSheet!$B$2:$B$4968,$A103,PriorQ4BalanceSheet!$I$2:$I$4968,"28151")-SUMIFS(BalanceSheetData!$J$2:$J$415,BalanceSheetData!$B$2:$B$415,$A103,BalanceSheetData!$I$2:$I$415,"28151"))+(SUMIFS(PriorQ4BalanceSheet!$J$2:$J$4968,PriorQ4BalanceSheet!$B$2:$B$4968,$A103,PriorQ4BalanceSheet!$I$2:$I$4968,"28152")-SUMIFS(BalanceSheetData!$J$2:$J$415,BalanceSheetData!$B$2:$B$415,$A103,BalanceSheetData!$I$2:$I$415,"28152"))+(SUMIFS(PriorQ4BalanceSheet!$J$2:$J$4968,PriorQ4BalanceSheet!$B$2:$B$4968,$A103,PriorQ4BalanceSheet!$I$2:$I$4968,"28153")-SUMIFS(BalanceSheetData!$J$2:$J$415,BalanceSheetData!$B$2:$B$415,$A103,BalanceSheetData!$I$2:$I$415,"28153"))+(SUMIFS(PriorQ4BalanceSheet!$J$2:$J$4968,PriorQ4BalanceSheet!$B$2:$B$4968,$A103,PriorQ4BalanceSheet!$I$2:$I$4968,"28155")-SUMIFS(BalanceSheetData!$J$2:$J$415,BalanceSheetData!$B$2:$B$415,$A103,BalanceSheetData!$I$2:$I$415,"28155"))+(SUMIFS(PriorQ4BalanceSheet!$J$2:$J$4968,PriorQ4BalanceSheet!$B$2:$B$4968,$A103,PriorQ4BalanceSheet!$I$2:$I$4968,"28156")-SUMIFS(BalanceSheetData!$J$2:$J$415,BalanceSheetData!$B$2:$B$415,$A103,BalanceSheetData!$I$2:$I$415,"28156"))+(SUMIFS(PriorQ4BalanceSheet!$J$2:$J$4968,PriorQ4BalanceSheet!$B$2:$B$4968,$A103,PriorQ4BalanceSheet!$I$2:$I$4968,"28157")-SUMIFS(BalanceSheetData!$J$2:$J$415,BalanceSheetData!$B$2:$B$415,$A103,BalanceSheetData!$I$2:$I$415,"28157"))+(SUMIFS(PriorQ4BalanceSheet!$J$2:$J$4968,PriorQ4BalanceSheet!$B$2:$B$4968,$A103,PriorQ4BalanceSheet!$I$2:$I$4968,"28158")-SUMIFS(BalanceSheetData!$J$2:$J$415,BalanceSheetData!$B$2:$B$415,$A103,BalanceSheetData!$I$2:$I$415,"28158"))+(SUMIFS(PriorQ4BalanceSheet!$J$2:$J$4968,PriorQ4BalanceSheet!$B$2:$B$4968,$A103,PriorQ4BalanceSheet!$I$2:$I$4968,"28200")-SUMIFS(BalanceSheetData!$J$2:$J$415,BalanceSheetData!$B$2:$B$415,$A103,BalanceSheetData!$I$2:$I$415,"28200"))+(SUMIFS(PriorQ4BalanceSheet!$J$2:$J$4968,PriorQ4BalanceSheet!$B$2:$B$4968,$A103,PriorQ4BalanceSheet!$I$2:$I$4968,"28201")-SUMIFS(BalanceSheetData!$J$2:$J$415,BalanceSheetData!$B$2:$B$415,$A103,BalanceSheetData!$I$2:$I$415,"28201"))+SUMIFS(IncomeStatementData!$J$2:$J$415,IncomeStatementData!$B$2:$B$415,$A103,IncomeStatementData!$I$2:$I$415,"62020")+SUMIFS(IncomeStatementData!$J$2:$J$415,IncomeStatementData!$B$2:$B$415,$A103,IncomeStatementData!$I$2:$I$415,"62021")+SUMIFS(IncomeStatementData!$J$2:$J$415,IncomeStatementData!$B$2:$B$415,$A103,IncomeStatementData!$I$2:$I$415,"62022")+SUMIFS(IncomeStatementData!$J$2:$J$415,IncomeStatementData!$B$2:$B$415,$A103,IncomeStatementData!$I$2:$I$415,"62400")</f>
        <v>0</v>
      </c>
      <c r="AH103" s="134" t="str">
        <f>IF((ISERROR(INDEX(ECRDCRMustPayDebtData!$E$2:$E103,MATCH(A103,ECRDCRMustPayDebtData!$B$2:$B103,0),)))/12*Occupancy!$B$65,"-",INDEX(ECRDCRMustPayDebtData!$E$2:$E103,MATCH(A103,ECRDCRMustPayDebtData!$B$2:$B103,0),)/12*Occupancy!$B$65)</f>
        <v>-</v>
      </c>
      <c r="AI103" s="136" t="str">
        <f>IF(ISERROR(INDEX(AnnualMustPayDebtData!$D$2:$D$75,MATCH(A103,AnnualMustPayDebtData!$E$2:$E$75,0),)),"-",INDEX(AnnualMustPayDebtData!$D$2:$D$75,MATCH(A103,AnnualMustPayDebtData!$E$2:$E$75,0),))</f>
        <v>-</v>
      </c>
      <c r="AJ103" s="134" t="str">
        <f>IF(ISERROR(IF(AG103="","",AG103/VLOOKUP(Occupancy!$B$65,Occupancy!$B$68:$B$79,1)*12/$C103)),"-",IF(AG103="","",AG103/VLOOKUP(Occupancy!$B$65,Occupancy!$B$68:$B$79,1)*12/$C103))</f>
        <v>-</v>
      </c>
      <c r="AK103" s="134" t="str">
        <f>IF(ISERROR(IF(AH103="","",AH103/VLOOKUP(Occupancy!$B$65,Occupancy!$B$68:$B$79,1)*12/$C103)),"-",IF(AH103="","",AH103/VLOOKUP(Occupancy!$B$65,Occupancy!$B$68:$B$79,1)*12/$C103))</f>
        <v>-</v>
      </c>
      <c r="AL103" s="133">
        <f>SUMIFS(PriorQ4BalanceSheet!$J$2:$J$4968,PriorQ4BalanceSheet!$B$2:$B$4968,$A103,PriorQ4BalanceSheet!$I$2:$I$4968,"10710")-SUMIFS(BalanceSheetData!$J$2:$J$415,BalanceSheetData!$B$2:$B$415,$A103,BalanceSheetData!$I$2:$I$415,"10710")</f>
        <v>0</v>
      </c>
      <c r="AM103" s="132" t="str">
        <f>IF(ISERROR(AN103/12*Occupancy!$B$65),"-",AN103/12*Occupancy!$B$65)</f>
        <v>-</v>
      </c>
      <c r="AN103" s="133" t="str">
        <f>IF(ISERROR(INDEX(ReserveData!$B$2:$B$2239,MATCH($A103,ReserveData!$A$2:$A$2250,0),0)),"-",INDEX(ReserveData!$B$2:$B2342,MATCH($A103,ReserveData!$A$2:$A$2250,0),0))</f>
        <v>-</v>
      </c>
      <c r="AO103" s="132" t="str">
        <f t="shared" si="20"/>
        <v>-</v>
      </c>
      <c r="AP103" s="132" t="str">
        <f t="shared" si="21"/>
        <v>-</v>
      </c>
      <c r="AQ103" s="136">
        <f>SUMIFS(IncomeStatementData!$J$2:$J$415,IncomeStatementData!$B$2:$B$415,$A103,IncomeStatementData!$I$2:$I$415,"59001")</f>
        <v>0</v>
      </c>
      <c r="AR103" s="134">
        <f>IF(ISERROR(AS103/12*Occupancy!$B$65),"-",AS103/12*Occupancy!$B$65)</f>
        <v>0</v>
      </c>
      <c r="AS103" s="136">
        <f>SUMIFS(AnnualFinancialData!$L$2:$L$6380,AnnualFinancialData!$B$2:$B$6380,$A103,AnnualFinancialData!$K$2:$K$6380,"59001")</f>
        <v>0</v>
      </c>
      <c r="AT103" s="134" t="str">
        <f>IF(ISERROR(IF(AQ103="","",AQ103/VLOOKUP(Occupancy!$B$65,Occupancy!$B$68:$B$79,1)*12/$C103)),"-",IF(AQ103="","",AQ103/VLOOKUP(Occupancy!$B$65,Occupancy!$B$68:$B$79,1)*12/$C103))</f>
        <v>-</v>
      </c>
      <c r="AU103" s="134" t="str">
        <f>IF(ISERROR(IF(AR103="","",AR103/VLOOKUP(Occupancy!$B$65,Occupancy!$B$68:$B$79,1)*12/$C103)),"-",IF(AR103="","",AR103/VLOOKUP(Occupancy!$B$65,Occupancy!$B$68:$B$79,1)*12/$C103))</f>
        <v>-</v>
      </c>
      <c r="AV103" s="133">
        <f>SUMIFS(IncomeStatementData!$J$2:$J$415,IncomeStatementData!$B$2:$B$415,$A103,IncomeStatementData!$I$2:$I$415,"66310")+SUMIFS(IncomeStatementData!$J$2:$J$415,IncomeStatementData!$B$2:$B$415,$A103,IncomeStatementData!$I$2:$I$415,"66202")</f>
        <v>0</v>
      </c>
      <c r="AW103" s="132">
        <f>IF(ISERROR(AX103/12*Occupancy!$B$65),"-",AX103/12*Occupancy!$B$65)</f>
        <v>0</v>
      </c>
      <c r="AX103" s="133">
        <f>SUMIFS(AnnualFinancialData!$L$2:$L$6380,AnnualFinancialData!$B$2:$B$6380,$A103,AnnualFinancialData!$K$2:$K$6380,"66310")+SUMIFS(AnnualFinancialData!$L$2:$L$6380,AnnualFinancialData!$B$2:$B$6380,$A103,AnnualFinancialData!$K$2:$K$6380,"66202")</f>
        <v>0</v>
      </c>
      <c r="AY103" s="132" t="str">
        <f>IF(ISERROR(IF(AV103="","",AV103/VLOOKUP(Occupancy!$B$65,Occupancy!$B$68:$B$79,1)*12/$C103)),"-",IF(AV103="","",AV103/VLOOKUP(Occupancy!$B$65,Occupancy!$B$68:$B$79,1)*12/$C103))</f>
        <v>-</v>
      </c>
      <c r="AZ103" s="132" t="str">
        <f>IF(ISERROR(IF(AW103="","",AW103/VLOOKUP(Occupancy!$B$65,Occupancy!$B$68:$B$79,1)*12/$C103)),"-",IF(AW103="","",AW103/VLOOKUP(Occupancy!$B$65,Occupancy!$B$68:$B$79,1)*12/$C103))</f>
        <v>-</v>
      </c>
      <c r="BA103" s="137" t="str">
        <f t="shared" si="22"/>
        <v>-</v>
      </c>
      <c r="BB103" s="137" t="str">
        <f t="shared" si="23"/>
        <v>-</v>
      </c>
      <c r="BC103" s="137" t="str">
        <f t="shared" si="24"/>
        <v>-</v>
      </c>
      <c r="BD103" s="137" t="str">
        <f t="shared" si="25"/>
        <v>-</v>
      </c>
      <c r="BE103" s="138" t="str">
        <f>IF(ISERROR(IF(BB103="","",BB103/VLOOKUP(Occupancy!$B$65,Occupancy!$B$68:$B$79,1)*12/$C103)),"-",IF(BB103="","",BB103/VLOOKUP(Occupancy!$B$65,Occupancy!$B$68:$B$79,1)*12/$C103))</f>
        <v>-</v>
      </c>
    </row>
    <row r="104" spans="1:57" s="95" customFormat="1" ht="12.75" x14ac:dyDescent="0.2">
      <c r="A104" s="219" t="s">
        <v>593</v>
      </c>
      <c r="B104" s="142" t="str">
        <f>IF(ISERROR(INDEX(ProjectTypeData!$F$2:$F$165,MATCH(Operating!$A104,ProjectTypeData!$B$2:$B$165,0),MATCH(Operating!B$9,ProjectTypeData!$F$1))),"-",INDEX(ProjectTypeData!$F$2:$F$165,MATCH(Operating!$A104,ProjectTypeData!$B$2:$B$165,0),MATCH(Operating!B$9,ProjectTypeData!$F$1)))</f>
        <v>CPDC</v>
      </c>
      <c r="C104" s="126">
        <f>IF(ISERROR(INDEX(ProjectTypeData!$E$2:$E$165,MATCH(Operating!$A104,ProjectTypeData!$B$2:$B$165,0),MATCH(Operating!C$9,ProjectTypeData!$E$1))),"-",INDEX(ProjectTypeData!$E$2:$E$165,MATCH(Operating!$A104,ProjectTypeData!$B$2:$B$165,0),MATCH(Operating!C$9,ProjectTypeData!$E$1)))</f>
        <v>0</v>
      </c>
      <c r="D104" s="127" t="str">
        <f>IF(ISERROR(INDEX(ProjectTypeData!$D$2:$D$165,MATCH(Operating!$A104,ProjectTypeData!$B$2:$B$165,0),MATCH(Operating!D$9,ProjectTypeData!$D$1))),"-",INDEX(ProjectTypeData!$D$2:$D$165,MATCH(Operating!$A104,ProjectTypeData!$B$2:$B$165,0),MATCH(Operating!D$9,ProjectTypeData!$D$1)))</f>
        <v>Operations/Asset Management</v>
      </c>
      <c r="E104" s="115"/>
      <c r="F104" s="128">
        <f>SUMIFS(BalanceSheetData!$J$2:$J$415,BalanceSheetData!$B$2:$B$415,$A104,BalanceSheetData!$I$2:$I$415,"10000")</f>
        <v>0</v>
      </c>
      <c r="G104" s="128">
        <f>SUMIFS(BalanceSheetData!$J$2:$J$415,BalanceSheetData!$B$2:$B$415,$A104,BalanceSheetData!$I$2:$I$415,"10710")</f>
        <v>0</v>
      </c>
      <c r="H104" s="128">
        <f>SUMIFS(BalanceSheetData!$J$2:$J$415,BalanceSheetData!$B$2:$B$415,$A104,BalanceSheetData!$I$2:$I$415,"10700")</f>
        <v>0</v>
      </c>
      <c r="I104" s="129">
        <f>SUMIFS(BalanceSheetData!$J$2:$J$415,BalanceSheetData!$B$2:$B$415,$A104,BalanceSheetData!$I$2:$I$415,"10715")+SUMIFS(BalanceSheetData!$J$2:$J$415,BalanceSheetData!$B$2:$B$415,$A104,BalanceSheetData!$I$2:$I$415,"10720")+SUMIFS(BalanceSheetData!$J$2:$J$415,BalanceSheetData!$B$2:$B$415,$A104,BalanceSheetData!$I$2:$I$415,"19300")</f>
        <v>0</v>
      </c>
      <c r="J104" s="130">
        <f t="shared" si="13"/>
        <v>0</v>
      </c>
      <c r="K104" s="216">
        <f>IF(ISERROR(INDEX(Occupancy!$B$57:$FL$57,1,MATCH(A104,Occupancy!$B$4:$FL$4,0))),"-",INDEX(Occupancy!$B$57:$FL$57,1,MATCH(A104,Occupancy!$B$4:$FL$4,0)))</f>
        <v>0</v>
      </c>
      <c r="L104" s="216">
        <f>IF(ISERROR(INDEX(Occupancy!$B$17:$FL$17,1,MATCH(A104,Occupancy!$B$4:$FL$4,0))),"-",INDEX(Occupancy!$B$17:$FL$17,1,MATCH(A104,Occupancy!$B$4:$FL$4,0)))</f>
        <v>0</v>
      </c>
      <c r="M104" s="113"/>
      <c r="N104" s="113"/>
      <c r="O104" s="113"/>
      <c r="P104" s="119"/>
      <c r="Q104" s="131">
        <f>SUMIFS(IncomeStatementData!$J$2:$J$415,IncomeStatementData!$B$2:$B$415,$A104,IncomeStatementData!$I$2:$I$415,"45001")+SUMIFS(IncomeStatementData!$J$2:$J$415,IncomeStatementData!$B$2:$B$415,$A104,IncomeStatementData!$I$2:$I$415,"45100")+SUMIFS(IncomeStatementData!$J$2:$J$415,IncomeStatementData!$B$2:$B$415,$A104,IncomeStatementData!$I$2:$I$415,"49000")+SUMIFS(IncomeStatementData!$J$2:$J$415,IncomeStatementData!$B$2:$B$415,$A104,IncomeStatementData!$I$2:$I$415,"45200")+SUMIFS(IncomeStatementData!$J$2:$J$415,IncomeStatementData!$B$2:$B$415,$A104,IncomeStatementData!$I$2:$I$415,"45400")+SUMIFS(IncomeStatementData!$J$2:$J$415,IncomeStatementData!$B$2:$B$415,$A104,IncomeStatementData!$I$2:$I$415,"45500")+SUMIFS(IncomeStatementData!$J$2:$J$415,IncomeStatementData!$B$2:$B$415,$A104,IncomeStatementData!$I$2:$I$415,"44100")+SUMIFS(IncomeStatementData!$J$2:$J$415,IncomeStatementData!$B$2:$B$415,$A104,IncomeStatementData!$I$2:$I$415,"42200")</f>
        <v>0</v>
      </c>
      <c r="R104" s="132">
        <f>IF(ISERROR(S104/12*Occupancy!$B$65),"-",S104/12*Occupancy!$B$65)</f>
        <v>0</v>
      </c>
      <c r="S104" s="133">
        <f>SUMIFS(AnnualFinancialData!$L$2:$L$6380,AnnualFinancialData!$B$2:$B$6380,$A104,AnnualFinancialData!$K$2:$K$6380,"45001")+SUMIFS(AnnualFinancialData!$L$2:$L$6380,AnnualFinancialData!$B$2:$B$6380,$A104,AnnualFinancialData!$K$2:$K$6380,"45100")+SUMIFS(AnnualFinancialData!$L$2:$L$6380,AnnualFinancialData!$B$2:$B$6380,$A104,AnnualFinancialData!$K$2:$K$6380,"49000")+SUMIFS(AnnualFinancialData!$L$2:$L$6380,AnnualFinancialData!$B$2:$B$6380,$A104,AnnualFinancialData!$K$2:$K$6380,"45200")+SUMIFS(AnnualFinancialData!$L$2:$L$6380,AnnualFinancialData!$B$2:$B$6380,$A104,AnnualFinancialData!$K$2:$K$6380,"45400")+SUMIFS(AnnualFinancialData!$L$2:$L$6380,AnnualFinancialData!$B$2:$B$6380,$A104,AnnualFinancialData!$K$2:$K$6380,"45500")+SUMIFS(AnnualFinancialData!$L$2:$L$6380,AnnualFinancialData!$B$2:$B$6380,$A104,AnnualFinancialData!$K$2:$K$6380,"44100")+SUMIFS(AnnualFinancialData!$L$2:$L$6380,AnnualFinancialData!$B$2:$B$6380,$A104,AnnualFinancialData!$K$2:$K$6380,"42200")</f>
        <v>0</v>
      </c>
      <c r="T104" s="132" t="str">
        <f>IF(ISERROR(IF(Q104="","",Q104/VLOOKUP(Occupancy!$B$65,Occupancy!$B$68:$B$79,1)*12/$C104)),"-",IF(Q104="","",Q104/VLOOKUP(Occupancy!$B$65,Occupancy!$B$68:$B$79,1)*12/$C104))</f>
        <v>-</v>
      </c>
      <c r="U104" s="132" t="str">
        <f>IF(ISERROR(IF(R104="","",R104/VLOOKUP(Occupancy!$B$65,Occupancy!$B$68:$B$79,1)*12/$C104)),"-",IF(R104="","",R104/VLOOKUP(Occupancy!$B$65,Occupancy!$B$68:$B$79,1)*12/$C104))</f>
        <v>-</v>
      </c>
      <c r="V104" s="134" t="str">
        <f>IF(ISERROR(INDEX(IncomeStatementData!$P$2:$P$415,MATCH(A104,IncomeStatementData!$B$2:$B$415,0),)),"-",INDEX(IncomeStatementData!$P$2:$P$415,MATCH(A104,IncomeStatementData!$B$2:$B$415,0),))</f>
        <v>-</v>
      </c>
      <c r="W104" s="134" t="str">
        <f>IF(ISERROR(X104/12*Occupancy!$B$65),"-",X104/12*Occupancy!$B$65)</f>
        <v>-</v>
      </c>
      <c r="X104" s="134" t="str">
        <f>IF(ISERROR(INDEX(AnnualFinancialData!$R$2:$R$6380,MATCH(A104,AnnualFinancialData!$B$2:$B$6380,0),)),"-",INDEX(AnnualFinancialData!$R$2:$R$6380,MATCH(A104,AnnualFinancialData!$B$2:$B$6380,0),))</f>
        <v>-</v>
      </c>
      <c r="Y104" s="134" t="str">
        <f>IF(ISERROR(IF(V104="","",V104/VLOOKUP(Occupancy!$B$65,Occupancy!$B$68:$B$79,1)*12/$C104)),"-",IF(V104="","",V104/VLOOKUP(Occupancy!$B$65,Occupancy!$B$68:$B$79,1)*12/$C104))</f>
        <v>-</v>
      </c>
      <c r="Z104" s="134" t="str">
        <f>IF(ISERROR(IF(W104="","",W104/VLOOKUP(Occupancy!$B$65,Occupancy!$B$68:$B$79,1)*12/$C104)),"-",IF(W104="","",W104/VLOOKUP(Occupancy!$B$65,Occupancy!$B$68:$B$79,1)*12/$C104))</f>
        <v>-</v>
      </c>
      <c r="AA104" s="135" t="str">
        <f t="shared" si="14"/>
        <v>-</v>
      </c>
      <c r="AB104" s="132" t="str">
        <f t="shared" si="15"/>
        <v>-</v>
      </c>
      <c r="AC104" s="132" t="str">
        <f t="shared" si="16"/>
        <v>-</v>
      </c>
      <c r="AD104" s="132" t="str">
        <f t="shared" si="17"/>
        <v>-</v>
      </c>
      <c r="AE104" s="132" t="str">
        <f t="shared" si="18"/>
        <v>-</v>
      </c>
      <c r="AF104" s="132" t="str">
        <f t="shared" si="19"/>
        <v>-</v>
      </c>
      <c r="AG104" s="136">
        <f>(SUMIFS(PriorQ4BalanceSheet!$J$2:$J$4968,PriorQ4BalanceSheet!$B$2:$B$4968,$A104,PriorQ4BalanceSheet!$I$2:$I$4968,"28150")-SUMIFS(BalanceSheetData!$J$2:$J$415,BalanceSheetData!$B$2:$B$415,$A104,BalanceSheetData!$I$2:$I$415,"28150"))+(SUMIFS(PriorQ4BalanceSheet!$J$2:$J$4968,PriorQ4BalanceSheet!$B$2:$B$4968,$A104,PriorQ4BalanceSheet!$I$2:$I$4968,"28151")-SUMIFS(BalanceSheetData!$J$2:$J$415,BalanceSheetData!$B$2:$B$415,$A104,BalanceSheetData!$I$2:$I$415,"28151"))+(SUMIFS(PriorQ4BalanceSheet!$J$2:$J$4968,PriorQ4BalanceSheet!$B$2:$B$4968,$A104,PriorQ4BalanceSheet!$I$2:$I$4968,"28152")-SUMIFS(BalanceSheetData!$J$2:$J$415,BalanceSheetData!$B$2:$B$415,$A104,BalanceSheetData!$I$2:$I$415,"28152"))+(SUMIFS(PriorQ4BalanceSheet!$J$2:$J$4968,PriorQ4BalanceSheet!$B$2:$B$4968,$A104,PriorQ4BalanceSheet!$I$2:$I$4968,"28153")-SUMIFS(BalanceSheetData!$J$2:$J$415,BalanceSheetData!$B$2:$B$415,$A104,BalanceSheetData!$I$2:$I$415,"28153"))+(SUMIFS(PriorQ4BalanceSheet!$J$2:$J$4968,PriorQ4BalanceSheet!$B$2:$B$4968,$A104,PriorQ4BalanceSheet!$I$2:$I$4968,"28155")-SUMIFS(BalanceSheetData!$J$2:$J$415,BalanceSheetData!$B$2:$B$415,$A104,BalanceSheetData!$I$2:$I$415,"28155"))+(SUMIFS(PriorQ4BalanceSheet!$J$2:$J$4968,PriorQ4BalanceSheet!$B$2:$B$4968,$A104,PriorQ4BalanceSheet!$I$2:$I$4968,"28156")-SUMIFS(BalanceSheetData!$J$2:$J$415,BalanceSheetData!$B$2:$B$415,$A104,BalanceSheetData!$I$2:$I$415,"28156"))+(SUMIFS(PriorQ4BalanceSheet!$J$2:$J$4968,PriorQ4BalanceSheet!$B$2:$B$4968,$A104,PriorQ4BalanceSheet!$I$2:$I$4968,"28157")-SUMIFS(BalanceSheetData!$J$2:$J$415,BalanceSheetData!$B$2:$B$415,$A104,BalanceSheetData!$I$2:$I$415,"28157"))+(SUMIFS(PriorQ4BalanceSheet!$J$2:$J$4968,PriorQ4BalanceSheet!$B$2:$B$4968,$A104,PriorQ4BalanceSheet!$I$2:$I$4968,"28158")-SUMIFS(BalanceSheetData!$J$2:$J$415,BalanceSheetData!$B$2:$B$415,$A104,BalanceSheetData!$I$2:$I$415,"28158"))+(SUMIFS(PriorQ4BalanceSheet!$J$2:$J$4968,PriorQ4BalanceSheet!$B$2:$B$4968,$A104,PriorQ4BalanceSheet!$I$2:$I$4968,"28200")-SUMIFS(BalanceSheetData!$J$2:$J$415,BalanceSheetData!$B$2:$B$415,$A104,BalanceSheetData!$I$2:$I$415,"28200"))+(SUMIFS(PriorQ4BalanceSheet!$J$2:$J$4968,PriorQ4BalanceSheet!$B$2:$B$4968,$A104,PriorQ4BalanceSheet!$I$2:$I$4968,"28201")-SUMIFS(BalanceSheetData!$J$2:$J$415,BalanceSheetData!$B$2:$B$415,$A104,BalanceSheetData!$I$2:$I$415,"28201"))+SUMIFS(IncomeStatementData!$J$2:$J$415,IncomeStatementData!$B$2:$B$415,$A104,IncomeStatementData!$I$2:$I$415,"62020")+SUMIFS(IncomeStatementData!$J$2:$J$415,IncomeStatementData!$B$2:$B$415,$A104,IncomeStatementData!$I$2:$I$415,"62021")+SUMIFS(IncomeStatementData!$J$2:$J$415,IncomeStatementData!$B$2:$B$415,$A104,IncomeStatementData!$I$2:$I$415,"62022")+SUMIFS(IncomeStatementData!$J$2:$J$415,IncomeStatementData!$B$2:$B$415,$A104,IncomeStatementData!$I$2:$I$415,"62400")</f>
        <v>0</v>
      </c>
      <c r="AH104" s="134" t="str">
        <f>IF((ISERROR(INDEX(ECRDCRMustPayDebtData!$E$2:$E104,MATCH(A104,ECRDCRMustPayDebtData!$B$2:$B104,0),)))/12*Occupancy!$B$65,"-",INDEX(ECRDCRMustPayDebtData!$E$2:$E104,MATCH(A104,ECRDCRMustPayDebtData!$B$2:$B104,0),)/12*Occupancy!$B$65)</f>
        <v>-</v>
      </c>
      <c r="AI104" s="136" t="str">
        <f>IF(ISERROR(INDEX(AnnualMustPayDebtData!$D$2:$D$75,MATCH(A104,AnnualMustPayDebtData!$E$2:$E$75,0),)),"-",INDEX(AnnualMustPayDebtData!$D$2:$D$75,MATCH(A104,AnnualMustPayDebtData!$E$2:$E$75,0),))</f>
        <v>-</v>
      </c>
      <c r="AJ104" s="134" t="str">
        <f>IF(ISERROR(IF(AG104="","",AG104/VLOOKUP(Occupancy!$B$65,Occupancy!$B$68:$B$79,1)*12/$C104)),"-",IF(AG104="","",AG104/VLOOKUP(Occupancy!$B$65,Occupancy!$B$68:$B$79,1)*12/$C104))</f>
        <v>-</v>
      </c>
      <c r="AK104" s="134" t="str">
        <f>IF(ISERROR(IF(AH104="","",AH104/VLOOKUP(Occupancy!$B$65,Occupancy!$B$68:$B$79,1)*12/$C104)),"-",IF(AH104="","",AH104/VLOOKUP(Occupancy!$B$65,Occupancy!$B$68:$B$79,1)*12/$C104))</f>
        <v>-</v>
      </c>
      <c r="AL104" s="133">
        <f>SUMIFS(PriorQ4BalanceSheet!$J$2:$J$4968,PriorQ4BalanceSheet!$B$2:$B$4968,$A104,PriorQ4BalanceSheet!$I$2:$I$4968,"10710")-SUMIFS(BalanceSheetData!$J$2:$J$415,BalanceSheetData!$B$2:$B$415,$A104,BalanceSheetData!$I$2:$I$415,"10710")</f>
        <v>0</v>
      </c>
      <c r="AM104" s="132" t="str">
        <f>IF(ISERROR(AN104/12*Occupancy!$B$65),"-",AN104/12*Occupancy!$B$65)</f>
        <v>-</v>
      </c>
      <c r="AN104" s="133" t="str">
        <f>IF(ISERROR(INDEX(ReserveData!$B$2:$B$2239,MATCH($A104,ReserveData!$A$2:$A$2250,0),0)),"-",INDEX(ReserveData!$B$2:$B2343,MATCH($A104,ReserveData!$A$2:$A$2250,0),0))</f>
        <v>-</v>
      </c>
      <c r="AO104" s="132" t="str">
        <f t="shared" si="20"/>
        <v>-</v>
      </c>
      <c r="AP104" s="132" t="str">
        <f t="shared" si="21"/>
        <v>-</v>
      </c>
      <c r="AQ104" s="136">
        <f>SUMIFS(IncomeStatementData!$J$2:$J$415,IncomeStatementData!$B$2:$B$415,$A104,IncomeStatementData!$I$2:$I$415,"59001")</f>
        <v>0</v>
      </c>
      <c r="AR104" s="134">
        <f>IF(ISERROR(AS104/12*Occupancy!$B$65),"-",AS104/12*Occupancy!$B$65)</f>
        <v>0</v>
      </c>
      <c r="AS104" s="136">
        <f>SUMIFS(AnnualFinancialData!$L$2:$L$6380,AnnualFinancialData!$B$2:$B$6380,$A104,AnnualFinancialData!$K$2:$K$6380,"59001")</f>
        <v>0</v>
      </c>
      <c r="AT104" s="134" t="str">
        <f>IF(ISERROR(IF(AQ104="","",AQ104/VLOOKUP(Occupancy!$B$65,Occupancy!$B$68:$B$79,1)*12/$C104)),"-",IF(AQ104="","",AQ104/VLOOKUP(Occupancy!$B$65,Occupancy!$B$68:$B$79,1)*12/$C104))</f>
        <v>-</v>
      </c>
      <c r="AU104" s="134" t="str">
        <f>IF(ISERROR(IF(AR104="","",AR104/VLOOKUP(Occupancy!$B$65,Occupancy!$B$68:$B$79,1)*12/$C104)),"-",IF(AR104="","",AR104/VLOOKUP(Occupancy!$B$65,Occupancy!$B$68:$B$79,1)*12/$C104))</f>
        <v>-</v>
      </c>
      <c r="AV104" s="133">
        <f>SUMIFS(IncomeStatementData!$J$2:$J$415,IncomeStatementData!$B$2:$B$415,$A104,IncomeStatementData!$I$2:$I$415,"66310")+SUMIFS(IncomeStatementData!$J$2:$J$415,IncomeStatementData!$B$2:$B$415,$A104,IncomeStatementData!$I$2:$I$415,"66202")</f>
        <v>0</v>
      </c>
      <c r="AW104" s="132">
        <f>IF(ISERROR(AX104/12*Occupancy!$B$65),"-",AX104/12*Occupancy!$B$65)</f>
        <v>0</v>
      </c>
      <c r="AX104" s="133">
        <f>SUMIFS(AnnualFinancialData!$L$2:$L$6380,AnnualFinancialData!$B$2:$B$6380,$A104,AnnualFinancialData!$K$2:$K$6380,"66310")+SUMIFS(AnnualFinancialData!$L$2:$L$6380,AnnualFinancialData!$B$2:$B$6380,$A104,AnnualFinancialData!$K$2:$K$6380,"66202")</f>
        <v>0</v>
      </c>
      <c r="AY104" s="132" t="str">
        <f>IF(ISERROR(IF(AV104="","",AV104/VLOOKUP(Occupancy!$B$65,Occupancy!$B$68:$B$79,1)*12/$C104)),"-",IF(AV104="","",AV104/VLOOKUP(Occupancy!$B$65,Occupancy!$B$68:$B$79,1)*12/$C104))</f>
        <v>-</v>
      </c>
      <c r="AZ104" s="132" t="str">
        <f>IF(ISERROR(IF(AW104="","",AW104/VLOOKUP(Occupancy!$B$65,Occupancy!$B$68:$B$79,1)*12/$C104)),"-",IF(AW104="","",AW104/VLOOKUP(Occupancy!$B$65,Occupancy!$B$68:$B$79,1)*12/$C104))</f>
        <v>-</v>
      </c>
      <c r="BA104" s="137" t="str">
        <f t="shared" si="22"/>
        <v>-</v>
      </c>
      <c r="BB104" s="137" t="str">
        <f t="shared" si="23"/>
        <v>-</v>
      </c>
      <c r="BC104" s="137" t="str">
        <f t="shared" si="24"/>
        <v>-</v>
      </c>
      <c r="BD104" s="137" t="str">
        <f t="shared" si="25"/>
        <v>-</v>
      </c>
      <c r="BE104" s="138" t="str">
        <f>IF(ISERROR(IF(BB104="","",BB104/VLOOKUP(Occupancy!$B$65,Occupancy!$B$68:$B$79,1)*12/$C104)),"-",IF(BB104="","",BB104/VLOOKUP(Occupancy!$B$65,Occupancy!$B$68:$B$79,1)*12/$C104))</f>
        <v>-</v>
      </c>
    </row>
    <row r="105" spans="1:57" s="95" customFormat="1" ht="12.75" x14ac:dyDescent="0.2">
      <c r="A105" s="219" t="s">
        <v>595</v>
      </c>
      <c r="B105" s="142" t="str">
        <f>IF(ISERROR(INDEX(ProjectTypeData!$F$2:$F$165,MATCH(Operating!$A105,ProjectTypeData!$B$2:$B$165,0),MATCH(Operating!B$9,ProjectTypeData!$F$1))),"-",INDEX(ProjectTypeData!$F$2:$F$165,MATCH(Operating!$A105,ProjectTypeData!$B$2:$B$165,0),MATCH(Operating!B$9,ProjectTypeData!$F$1)))</f>
        <v>CPDC</v>
      </c>
      <c r="C105" s="126">
        <f>IF(ISERROR(INDEX(ProjectTypeData!$E$2:$E$165,MATCH(Operating!$A105,ProjectTypeData!$B$2:$B$165,0),MATCH(Operating!C$9,ProjectTypeData!$E$1))),"-",INDEX(ProjectTypeData!$E$2:$E$165,MATCH(Operating!$A105,ProjectTypeData!$B$2:$B$165,0),MATCH(Operating!C$9,ProjectTypeData!$E$1)))</f>
        <v>0</v>
      </c>
      <c r="D105" s="127" t="str">
        <f>IF(ISERROR(INDEX(ProjectTypeData!$D$2:$D$165,MATCH(Operating!$A105,ProjectTypeData!$B$2:$B$165,0),MATCH(Operating!D$9,ProjectTypeData!$D$1))),"-",INDEX(ProjectTypeData!$D$2:$D$165,MATCH(Operating!$A105,ProjectTypeData!$B$2:$B$165,0),MATCH(Operating!D$9,ProjectTypeData!$D$1)))</f>
        <v>Operations/Asset Management</v>
      </c>
      <c r="E105" s="115"/>
      <c r="F105" s="128">
        <f>SUMIFS(BalanceSheetData!$J$2:$J$415,BalanceSheetData!$B$2:$B$415,$A105,BalanceSheetData!$I$2:$I$415,"10000")</f>
        <v>0</v>
      </c>
      <c r="G105" s="128">
        <f>SUMIFS(BalanceSheetData!$J$2:$J$415,BalanceSheetData!$B$2:$B$415,$A105,BalanceSheetData!$I$2:$I$415,"10710")</f>
        <v>0</v>
      </c>
      <c r="H105" s="128">
        <f>SUMIFS(BalanceSheetData!$J$2:$J$415,BalanceSheetData!$B$2:$B$415,$A105,BalanceSheetData!$I$2:$I$415,"10700")</f>
        <v>0</v>
      </c>
      <c r="I105" s="129">
        <f>SUMIFS(BalanceSheetData!$J$2:$J$415,BalanceSheetData!$B$2:$B$415,$A105,BalanceSheetData!$I$2:$I$415,"10715")+SUMIFS(BalanceSheetData!$J$2:$J$415,BalanceSheetData!$B$2:$B$415,$A105,BalanceSheetData!$I$2:$I$415,"10720")+SUMIFS(BalanceSheetData!$J$2:$J$415,BalanceSheetData!$B$2:$B$415,$A105,BalanceSheetData!$I$2:$I$415,"19300")</f>
        <v>0</v>
      </c>
      <c r="J105" s="130">
        <f t="shared" si="13"/>
        <v>0</v>
      </c>
      <c r="K105" s="216">
        <f>IF(ISERROR(INDEX(Occupancy!$B$57:$FL$57,1,MATCH(A105,Occupancy!$B$4:$FL$4,0))),"-",INDEX(Occupancy!$B$57:$FL$57,1,MATCH(A105,Occupancy!$B$4:$FL$4,0)))</f>
        <v>0</v>
      </c>
      <c r="L105" s="216">
        <f>IF(ISERROR(INDEX(Occupancy!$B$17:$FL$17,1,MATCH(A105,Occupancy!$B$4:$FL$4,0))),"-",INDEX(Occupancy!$B$17:$FL$17,1,MATCH(A105,Occupancy!$B$4:$FL$4,0)))</f>
        <v>0</v>
      </c>
      <c r="M105" s="113"/>
      <c r="N105" s="113"/>
      <c r="O105" s="113"/>
      <c r="P105" s="119"/>
      <c r="Q105" s="131">
        <f>SUMIFS(IncomeStatementData!$J$2:$J$415,IncomeStatementData!$B$2:$B$415,$A105,IncomeStatementData!$I$2:$I$415,"45001")+SUMIFS(IncomeStatementData!$J$2:$J$415,IncomeStatementData!$B$2:$B$415,$A105,IncomeStatementData!$I$2:$I$415,"45100")+SUMIFS(IncomeStatementData!$J$2:$J$415,IncomeStatementData!$B$2:$B$415,$A105,IncomeStatementData!$I$2:$I$415,"49000")+SUMIFS(IncomeStatementData!$J$2:$J$415,IncomeStatementData!$B$2:$B$415,$A105,IncomeStatementData!$I$2:$I$415,"45200")+SUMIFS(IncomeStatementData!$J$2:$J$415,IncomeStatementData!$B$2:$B$415,$A105,IncomeStatementData!$I$2:$I$415,"45400")+SUMIFS(IncomeStatementData!$J$2:$J$415,IncomeStatementData!$B$2:$B$415,$A105,IncomeStatementData!$I$2:$I$415,"45500")+SUMIFS(IncomeStatementData!$J$2:$J$415,IncomeStatementData!$B$2:$B$415,$A105,IncomeStatementData!$I$2:$I$415,"44100")+SUMIFS(IncomeStatementData!$J$2:$J$415,IncomeStatementData!$B$2:$B$415,$A105,IncomeStatementData!$I$2:$I$415,"42200")</f>
        <v>0</v>
      </c>
      <c r="R105" s="132">
        <f>IF(ISERROR(S105/12*Occupancy!$B$65),"-",S105/12*Occupancy!$B$65)</f>
        <v>0</v>
      </c>
      <c r="S105" s="133">
        <f>SUMIFS(AnnualFinancialData!$L$2:$L$6380,AnnualFinancialData!$B$2:$B$6380,$A105,AnnualFinancialData!$K$2:$K$6380,"45001")+SUMIFS(AnnualFinancialData!$L$2:$L$6380,AnnualFinancialData!$B$2:$B$6380,$A105,AnnualFinancialData!$K$2:$K$6380,"45100")+SUMIFS(AnnualFinancialData!$L$2:$L$6380,AnnualFinancialData!$B$2:$B$6380,$A105,AnnualFinancialData!$K$2:$K$6380,"49000")+SUMIFS(AnnualFinancialData!$L$2:$L$6380,AnnualFinancialData!$B$2:$B$6380,$A105,AnnualFinancialData!$K$2:$K$6380,"45200")+SUMIFS(AnnualFinancialData!$L$2:$L$6380,AnnualFinancialData!$B$2:$B$6380,$A105,AnnualFinancialData!$K$2:$K$6380,"45400")+SUMIFS(AnnualFinancialData!$L$2:$L$6380,AnnualFinancialData!$B$2:$B$6380,$A105,AnnualFinancialData!$K$2:$K$6380,"45500")+SUMIFS(AnnualFinancialData!$L$2:$L$6380,AnnualFinancialData!$B$2:$B$6380,$A105,AnnualFinancialData!$K$2:$K$6380,"44100")+SUMIFS(AnnualFinancialData!$L$2:$L$6380,AnnualFinancialData!$B$2:$B$6380,$A105,AnnualFinancialData!$K$2:$K$6380,"42200")</f>
        <v>0</v>
      </c>
      <c r="T105" s="132" t="str">
        <f>IF(ISERROR(IF(Q105="","",Q105/VLOOKUP(Occupancy!$B$65,Occupancy!$B$68:$B$79,1)*12/$C105)),"-",IF(Q105="","",Q105/VLOOKUP(Occupancy!$B$65,Occupancy!$B$68:$B$79,1)*12/$C105))</f>
        <v>-</v>
      </c>
      <c r="U105" s="132" t="str">
        <f>IF(ISERROR(IF(R105="","",R105/VLOOKUP(Occupancy!$B$65,Occupancy!$B$68:$B$79,1)*12/$C105)),"-",IF(R105="","",R105/VLOOKUP(Occupancy!$B$65,Occupancy!$B$68:$B$79,1)*12/$C105))</f>
        <v>-</v>
      </c>
      <c r="V105" s="134" t="str">
        <f>IF(ISERROR(INDEX(IncomeStatementData!$P$2:$P$415,MATCH(A105,IncomeStatementData!$B$2:$B$415,0),)),"-",INDEX(IncomeStatementData!$P$2:$P$415,MATCH(A105,IncomeStatementData!$B$2:$B$415,0),))</f>
        <v>-</v>
      </c>
      <c r="W105" s="134" t="str">
        <f>IF(ISERROR(X105/12*Occupancy!$B$65),"-",X105/12*Occupancy!$B$65)</f>
        <v>-</v>
      </c>
      <c r="X105" s="134" t="str">
        <f>IF(ISERROR(INDEX(AnnualFinancialData!$R$2:$R$6380,MATCH(A105,AnnualFinancialData!$B$2:$B$6380,0),)),"-",INDEX(AnnualFinancialData!$R$2:$R$6380,MATCH(A105,AnnualFinancialData!$B$2:$B$6380,0),))</f>
        <v>-</v>
      </c>
      <c r="Y105" s="134" t="str">
        <f>IF(ISERROR(IF(V105="","",V105/VLOOKUP(Occupancy!$B$65,Occupancy!$B$68:$B$79,1)*12/$C105)),"-",IF(V105="","",V105/VLOOKUP(Occupancy!$B$65,Occupancy!$B$68:$B$79,1)*12/$C105))</f>
        <v>-</v>
      </c>
      <c r="Z105" s="134" t="str">
        <f>IF(ISERROR(IF(W105="","",W105/VLOOKUP(Occupancy!$B$65,Occupancy!$B$68:$B$79,1)*12/$C105)),"-",IF(W105="","",W105/VLOOKUP(Occupancy!$B$65,Occupancy!$B$68:$B$79,1)*12/$C105))</f>
        <v>-</v>
      </c>
      <c r="AA105" s="135" t="str">
        <f t="shared" si="14"/>
        <v>-</v>
      </c>
      <c r="AB105" s="132" t="str">
        <f t="shared" si="15"/>
        <v>-</v>
      </c>
      <c r="AC105" s="132" t="str">
        <f t="shared" si="16"/>
        <v>-</v>
      </c>
      <c r="AD105" s="132" t="str">
        <f t="shared" si="17"/>
        <v>-</v>
      </c>
      <c r="AE105" s="132" t="str">
        <f t="shared" si="18"/>
        <v>-</v>
      </c>
      <c r="AF105" s="132" t="str">
        <f t="shared" si="19"/>
        <v>-</v>
      </c>
      <c r="AG105" s="136">
        <f>(SUMIFS(PriorQ4BalanceSheet!$J$2:$J$4968,PriorQ4BalanceSheet!$B$2:$B$4968,$A105,PriorQ4BalanceSheet!$I$2:$I$4968,"28150")-SUMIFS(BalanceSheetData!$J$2:$J$415,BalanceSheetData!$B$2:$B$415,$A105,BalanceSheetData!$I$2:$I$415,"28150"))+(SUMIFS(PriorQ4BalanceSheet!$J$2:$J$4968,PriorQ4BalanceSheet!$B$2:$B$4968,$A105,PriorQ4BalanceSheet!$I$2:$I$4968,"28151")-SUMIFS(BalanceSheetData!$J$2:$J$415,BalanceSheetData!$B$2:$B$415,$A105,BalanceSheetData!$I$2:$I$415,"28151"))+(SUMIFS(PriorQ4BalanceSheet!$J$2:$J$4968,PriorQ4BalanceSheet!$B$2:$B$4968,$A105,PriorQ4BalanceSheet!$I$2:$I$4968,"28152")-SUMIFS(BalanceSheetData!$J$2:$J$415,BalanceSheetData!$B$2:$B$415,$A105,BalanceSheetData!$I$2:$I$415,"28152"))+(SUMIFS(PriorQ4BalanceSheet!$J$2:$J$4968,PriorQ4BalanceSheet!$B$2:$B$4968,$A105,PriorQ4BalanceSheet!$I$2:$I$4968,"28153")-SUMIFS(BalanceSheetData!$J$2:$J$415,BalanceSheetData!$B$2:$B$415,$A105,BalanceSheetData!$I$2:$I$415,"28153"))+(SUMIFS(PriorQ4BalanceSheet!$J$2:$J$4968,PriorQ4BalanceSheet!$B$2:$B$4968,$A105,PriorQ4BalanceSheet!$I$2:$I$4968,"28155")-SUMIFS(BalanceSheetData!$J$2:$J$415,BalanceSheetData!$B$2:$B$415,$A105,BalanceSheetData!$I$2:$I$415,"28155"))+(SUMIFS(PriorQ4BalanceSheet!$J$2:$J$4968,PriorQ4BalanceSheet!$B$2:$B$4968,$A105,PriorQ4BalanceSheet!$I$2:$I$4968,"28156")-SUMIFS(BalanceSheetData!$J$2:$J$415,BalanceSheetData!$B$2:$B$415,$A105,BalanceSheetData!$I$2:$I$415,"28156"))+(SUMIFS(PriorQ4BalanceSheet!$J$2:$J$4968,PriorQ4BalanceSheet!$B$2:$B$4968,$A105,PriorQ4BalanceSheet!$I$2:$I$4968,"28157")-SUMIFS(BalanceSheetData!$J$2:$J$415,BalanceSheetData!$B$2:$B$415,$A105,BalanceSheetData!$I$2:$I$415,"28157"))+(SUMIFS(PriorQ4BalanceSheet!$J$2:$J$4968,PriorQ4BalanceSheet!$B$2:$B$4968,$A105,PriorQ4BalanceSheet!$I$2:$I$4968,"28158")-SUMIFS(BalanceSheetData!$J$2:$J$415,BalanceSheetData!$B$2:$B$415,$A105,BalanceSheetData!$I$2:$I$415,"28158"))+(SUMIFS(PriorQ4BalanceSheet!$J$2:$J$4968,PriorQ4BalanceSheet!$B$2:$B$4968,$A105,PriorQ4BalanceSheet!$I$2:$I$4968,"28200")-SUMIFS(BalanceSheetData!$J$2:$J$415,BalanceSheetData!$B$2:$B$415,$A105,BalanceSheetData!$I$2:$I$415,"28200"))+(SUMIFS(PriorQ4BalanceSheet!$J$2:$J$4968,PriorQ4BalanceSheet!$B$2:$B$4968,$A105,PriorQ4BalanceSheet!$I$2:$I$4968,"28201")-SUMIFS(BalanceSheetData!$J$2:$J$415,BalanceSheetData!$B$2:$B$415,$A105,BalanceSheetData!$I$2:$I$415,"28201"))+SUMIFS(IncomeStatementData!$J$2:$J$415,IncomeStatementData!$B$2:$B$415,$A105,IncomeStatementData!$I$2:$I$415,"62020")+SUMIFS(IncomeStatementData!$J$2:$J$415,IncomeStatementData!$B$2:$B$415,$A105,IncomeStatementData!$I$2:$I$415,"62021")+SUMIFS(IncomeStatementData!$J$2:$J$415,IncomeStatementData!$B$2:$B$415,$A105,IncomeStatementData!$I$2:$I$415,"62022")+SUMIFS(IncomeStatementData!$J$2:$J$415,IncomeStatementData!$B$2:$B$415,$A105,IncomeStatementData!$I$2:$I$415,"62400")</f>
        <v>0</v>
      </c>
      <c r="AH105" s="134" t="str">
        <f>IF((ISERROR(INDEX(ECRDCRMustPayDebtData!$E$2:$E105,MATCH(A105,ECRDCRMustPayDebtData!$B$2:$B105,0),)))/12*Occupancy!$B$65,"-",INDEX(ECRDCRMustPayDebtData!$E$2:$E105,MATCH(A105,ECRDCRMustPayDebtData!$B$2:$B105,0),)/12*Occupancy!$B$65)</f>
        <v>-</v>
      </c>
      <c r="AI105" s="136" t="str">
        <f>IF(ISERROR(INDEX(AnnualMustPayDebtData!$D$2:$D$75,MATCH(A105,AnnualMustPayDebtData!$E$2:$E$75,0),)),"-",INDEX(AnnualMustPayDebtData!$D$2:$D$75,MATCH(A105,AnnualMustPayDebtData!$E$2:$E$75,0),))</f>
        <v>-</v>
      </c>
      <c r="AJ105" s="134" t="str">
        <f>IF(ISERROR(IF(AG105="","",AG105/VLOOKUP(Occupancy!$B$65,Occupancy!$B$68:$B$79,1)*12/$C105)),"-",IF(AG105="","",AG105/VLOOKUP(Occupancy!$B$65,Occupancy!$B$68:$B$79,1)*12/$C105))</f>
        <v>-</v>
      </c>
      <c r="AK105" s="134" t="str">
        <f>IF(ISERROR(IF(AH105="","",AH105/VLOOKUP(Occupancy!$B$65,Occupancy!$B$68:$B$79,1)*12/$C105)),"-",IF(AH105="","",AH105/VLOOKUP(Occupancy!$B$65,Occupancy!$B$68:$B$79,1)*12/$C105))</f>
        <v>-</v>
      </c>
      <c r="AL105" s="133">
        <f>SUMIFS(PriorQ4BalanceSheet!$J$2:$J$4968,PriorQ4BalanceSheet!$B$2:$B$4968,$A105,PriorQ4BalanceSheet!$I$2:$I$4968,"10710")-SUMIFS(BalanceSheetData!$J$2:$J$415,BalanceSheetData!$B$2:$B$415,$A105,BalanceSheetData!$I$2:$I$415,"10710")</f>
        <v>0</v>
      </c>
      <c r="AM105" s="132" t="str">
        <f>IF(ISERROR(AN105/12*Occupancy!$B$65),"-",AN105/12*Occupancy!$B$65)</f>
        <v>-</v>
      </c>
      <c r="AN105" s="133" t="str">
        <f>IF(ISERROR(INDEX(ReserveData!$B$2:$B$2239,MATCH($A105,ReserveData!$A$2:$A$2250,0),0)),"-",INDEX(ReserveData!$B$2:$B2344,MATCH($A105,ReserveData!$A$2:$A$2250,0),0))</f>
        <v>-</v>
      </c>
      <c r="AO105" s="132" t="str">
        <f t="shared" si="20"/>
        <v>-</v>
      </c>
      <c r="AP105" s="132" t="str">
        <f t="shared" si="21"/>
        <v>-</v>
      </c>
      <c r="AQ105" s="136">
        <f>SUMIFS(IncomeStatementData!$J$2:$J$415,IncomeStatementData!$B$2:$B$415,$A105,IncomeStatementData!$I$2:$I$415,"59001")</f>
        <v>0</v>
      </c>
      <c r="AR105" s="134">
        <f>IF(ISERROR(AS105/12*Occupancy!$B$65),"-",AS105/12*Occupancy!$B$65)</f>
        <v>0</v>
      </c>
      <c r="AS105" s="136">
        <f>SUMIFS(AnnualFinancialData!$L$2:$L$6380,AnnualFinancialData!$B$2:$B$6380,$A105,AnnualFinancialData!$K$2:$K$6380,"59001")</f>
        <v>0</v>
      </c>
      <c r="AT105" s="134" t="str">
        <f>IF(ISERROR(IF(AQ105="","",AQ105/VLOOKUP(Occupancy!$B$65,Occupancy!$B$68:$B$79,1)*12/$C105)),"-",IF(AQ105="","",AQ105/VLOOKUP(Occupancy!$B$65,Occupancy!$B$68:$B$79,1)*12/$C105))</f>
        <v>-</v>
      </c>
      <c r="AU105" s="134" t="str">
        <f>IF(ISERROR(IF(AR105="","",AR105/VLOOKUP(Occupancy!$B$65,Occupancy!$B$68:$B$79,1)*12/$C105)),"-",IF(AR105="","",AR105/VLOOKUP(Occupancy!$B$65,Occupancy!$B$68:$B$79,1)*12/$C105))</f>
        <v>-</v>
      </c>
      <c r="AV105" s="133">
        <f>SUMIFS(IncomeStatementData!$J$2:$J$415,IncomeStatementData!$B$2:$B$415,$A105,IncomeStatementData!$I$2:$I$415,"66310")+SUMIFS(IncomeStatementData!$J$2:$J$415,IncomeStatementData!$B$2:$B$415,$A105,IncomeStatementData!$I$2:$I$415,"66202")</f>
        <v>0</v>
      </c>
      <c r="AW105" s="132">
        <f>IF(ISERROR(AX105/12*Occupancy!$B$65),"-",AX105/12*Occupancy!$B$65)</f>
        <v>0</v>
      </c>
      <c r="AX105" s="133">
        <f>SUMIFS(AnnualFinancialData!$L$2:$L$6380,AnnualFinancialData!$B$2:$B$6380,$A105,AnnualFinancialData!$K$2:$K$6380,"66310")+SUMIFS(AnnualFinancialData!$L$2:$L$6380,AnnualFinancialData!$B$2:$B$6380,$A105,AnnualFinancialData!$K$2:$K$6380,"66202")</f>
        <v>0</v>
      </c>
      <c r="AY105" s="132" t="str">
        <f>IF(ISERROR(IF(AV105="","",AV105/VLOOKUP(Occupancy!$B$65,Occupancy!$B$68:$B$79,1)*12/$C105)),"-",IF(AV105="","",AV105/VLOOKUP(Occupancy!$B$65,Occupancy!$B$68:$B$79,1)*12/$C105))</f>
        <v>-</v>
      </c>
      <c r="AZ105" s="132" t="str">
        <f>IF(ISERROR(IF(AW105="","",AW105/VLOOKUP(Occupancy!$B$65,Occupancy!$B$68:$B$79,1)*12/$C105)),"-",IF(AW105="","",AW105/VLOOKUP(Occupancy!$B$65,Occupancy!$B$68:$B$79,1)*12/$C105))</f>
        <v>-</v>
      </c>
      <c r="BA105" s="137" t="str">
        <f t="shared" si="22"/>
        <v>-</v>
      </c>
      <c r="BB105" s="137" t="str">
        <f t="shared" si="23"/>
        <v>-</v>
      </c>
      <c r="BC105" s="137" t="str">
        <f t="shared" si="24"/>
        <v>-</v>
      </c>
      <c r="BD105" s="137" t="str">
        <f t="shared" si="25"/>
        <v>-</v>
      </c>
      <c r="BE105" s="138" t="str">
        <f>IF(ISERROR(IF(BB105="","",BB105/VLOOKUP(Occupancy!$B$65,Occupancy!$B$68:$B$79,1)*12/$C105)),"-",IF(BB105="","",BB105/VLOOKUP(Occupancy!$B$65,Occupancy!$B$68:$B$79,1)*12/$C105))</f>
        <v>-</v>
      </c>
    </row>
    <row r="106" spans="1:57" s="95" customFormat="1" ht="12.75" x14ac:dyDescent="0.2">
      <c r="A106" s="219" t="s">
        <v>597</v>
      </c>
      <c r="B106" s="142" t="str">
        <f>IF(ISERROR(INDEX(ProjectTypeData!$F$2:$F$165,MATCH(Operating!$A106,ProjectTypeData!$B$2:$B$165,0),MATCH(Operating!B$9,ProjectTypeData!$F$1))),"-",INDEX(ProjectTypeData!$F$2:$F$165,MATCH(Operating!$A106,ProjectTypeData!$B$2:$B$165,0),MATCH(Operating!B$9,ProjectTypeData!$F$1)))</f>
        <v>CPDC</v>
      </c>
      <c r="C106" s="126">
        <f>IF(ISERROR(INDEX(ProjectTypeData!$E$2:$E$165,MATCH(Operating!$A106,ProjectTypeData!$B$2:$B$165,0),MATCH(Operating!C$9,ProjectTypeData!$E$1))),"-",INDEX(ProjectTypeData!$E$2:$E$165,MATCH(Operating!$A106,ProjectTypeData!$B$2:$B$165,0),MATCH(Operating!C$9,ProjectTypeData!$E$1)))</f>
        <v>0</v>
      </c>
      <c r="D106" s="127" t="str">
        <f>IF(ISERROR(INDEX(ProjectTypeData!$D$2:$D$165,MATCH(Operating!$A106,ProjectTypeData!$B$2:$B$165,0),MATCH(Operating!D$9,ProjectTypeData!$D$1))),"-",INDEX(ProjectTypeData!$D$2:$D$165,MATCH(Operating!$A106,ProjectTypeData!$B$2:$B$165,0),MATCH(Operating!D$9,ProjectTypeData!$D$1)))</f>
        <v>Operations/Asset Management</v>
      </c>
      <c r="E106" s="115"/>
      <c r="F106" s="128">
        <f>SUMIFS(BalanceSheetData!$J$2:$J$415,BalanceSheetData!$B$2:$B$415,$A106,BalanceSheetData!$I$2:$I$415,"10000")</f>
        <v>0</v>
      </c>
      <c r="G106" s="128">
        <f>SUMIFS(BalanceSheetData!$J$2:$J$415,BalanceSheetData!$B$2:$B$415,$A106,BalanceSheetData!$I$2:$I$415,"10710")</f>
        <v>0</v>
      </c>
      <c r="H106" s="128">
        <f>SUMIFS(BalanceSheetData!$J$2:$J$415,BalanceSheetData!$B$2:$B$415,$A106,BalanceSheetData!$I$2:$I$415,"10700")</f>
        <v>0</v>
      </c>
      <c r="I106" s="129">
        <f>SUMIFS(BalanceSheetData!$J$2:$J$415,BalanceSheetData!$B$2:$B$415,$A106,BalanceSheetData!$I$2:$I$415,"10715")+SUMIFS(BalanceSheetData!$J$2:$J$415,BalanceSheetData!$B$2:$B$415,$A106,BalanceSheetData!$I$2:$I$415,"10720")+SUMIFS(BalanceSheetData!$J$2:$J$415,BalanceSheetData!$B$2:$B$415,$A106,BalanceSheetData!$I$2:$I$415,"19300")</f>
        <v>0</v>
      </c>
      <c r="J106" s="130">
        <f t="shared" si="13"/>
        <v>0</v>
      </c>
      <c r="K106" s="216">
        <f>IF(ISERROR(INDEX(Occupancy!$B$57:$FL$57,1,MATCH(A106,Occupancy!$B$4:$FL$4,0))),"-",INDEX(Occupancy!$B$57:$FL$57,1,MATCH(A106,Occupancy!$B$4:$FL$4,0)))</f>
        <v>0</v>
      </c>
      <c r="L106" s="216">
        <f>IF(ISERROR(INDEX(Occupancy!$B$17:$FL$17,1,MATCH(A106,Occupancy!$B$4:$FL$4,0))),"-",INDEX(Occupancy!$B$17:$FL$17,1,MATCH(A106,Occupancy!$B$4:$FL$4,0)))</f>
        <v>0</v>
      </c>
      <c r="M106" s="113"/>
      <c r="N106" s="113"/>
      <c r="O106" s="113"/>
      <c r="P106" s="119"/>
      <c r="Q106" s="131">
        <f>SUMIFS(IncomeStatementData!$J$2:$J$415,IncomeStatementData!$B$2:$B$415,$A106,IncomeStatementData!$I$2:$I$415,"45001")+SUMIFS(IncomeStatementData!$J$2:$J$415,IncomeStatementData!$B$2:$B$415,$A106,IncomeStatementData!$I$2:$I$415,"45100")+SUMIFS(IncomeStatementData!$J$2:$J$415,IncomeStatementData!$B$2:$B$415,$A106,IncomeStatementData!$I$2:$I$415,"49000")+SUMIFS(IncomeStatementData!$J$2:$J$415,IncomeStatementData!$B$2:$B$415,$A106,IncomeStatementData!$I$2:$I$415,"45200")+SUMIFS(IncomeStatementData!$J$2:$J$415,IncomeStatementData!$B$2:$B$415,$A106,IncomeStatementData!$I$2:$I$415,"45400")+SUMIFS(IncomeStatementData!$J$2:$J$415,IncomeStatementData!$B$2:$B$415,$A106,IncomeStatementData!$I$2:$I$415,"45500")+SUMIFS(IncomeStatementData!$J$2:$J$415,IncomeStatementData!$B$2:$B$415,$A106,IncomeStatementData!$I$2:$I$415,"44100")+SUMIFS(IncomeStatementData!$J$2:$J$415,IncomeStatementData!$B$2:$B$415,$A106,IncomeStatementData!$I$2:$I$415,"42200")</f>
        <v>0</v>
      </c>
      <c r="R106" s="132">
        <f>IF(ISERROR(S106/12*Occupancy!$B$65),"-",S106/12*Occupancy!$B$65)</f>
        <v>0</v>
      </c>
      <c r="S106" s="133">
        <f>SUMIFS(AnnualFinancialData!$L$2:$L$6380,AnnualFinancialData!$B$2:$B$6380,$A106,AnnualFinancialData!$K$2:$K$6380,"45001")+SUMIFS(AnnualFinancialData!$L$2:$L$6380,AnnualFinancialData!$B$2:$B$6380,$A106,AnnualFinancialData!$K$2:$K$6380,"45100")+SUMIFS(AnnualFinancialData!$L$2:$L$6380,AnnualFinancialData!$B$2:$B$6380,$A106,AnnualFinancialData!$K$2:$K$6380,"49000")+SUMIFS(AnnualFinancialData!$L$2:$L$6380,AnnualFinancialData!$B$2:$B$6380,$A106,AnnualFinancialData!$K$2:$K$6380,"45200")+SUMIFS(AnnualFinancialData!$L$2:$L$6380,AnnualFinancialData!$B$2:$B$6380,$A106,AnnualFinancialData!$K$2:$K$6380,"45400")+SUMIFS(AnnualFinancialData!$L$2:$L$6380,AnnualFinancialData!$B$2:$B$6380,$A106,AnnualFinancialData!$K$2:$K$6380,"45500")+SUMIFS(AnnualFinancialData!$L$2:$L$6380,AnnualFinancialData!$B$2:$B$6380,$A106,AnnualFinancialData!$K$2:$K$6380,"44100")+SUMIFS(AnnualFinancialData!$L$2:$L$6380,AnnualFinancialData!$B$2:$B$6380,$A106,AnnualFinancialData!$K$2:$K$6380,"42200")</f>
        <v>0</v>
      </c>
      <c r="T106" s="132" t="str">
        <f>IF(ISERROR(IF(Q106="","",Q106/VLOOKUP(Occupancy!$B$65,Occupancy!$B$68:$B$79,1)*12/$C106)),"-",IF(Q106="","",Q106/VLOOKUP(Occupancy!$B$65,Occupancy!$B$68:$B$79,1)*12/$C106))</f>
        <v>-</v>
      </c>
      <c r="U106" s="132" t="str">
        <f>IF(ISERROR(IF(R106="","",R106/VLOOKUP(Occupancy!$B$65,Occupancy!$B$68:$B$79,1)*12/$C106)),"-",IF(R106="","",R106/VLOOKUP(Occupancy!$B$65,Occupancy!$B$68:$B$79,1)*12/$C106))</f>
        <v>-</v>
      </c>
      <c r="V106" s="134" t="str">
        <f>IF(ISERROR(INDEX(IncomeStatementData!$P$2:$P$415,MATCH(A106,IncomeStatementData!$B$2:$B$415,0),)),"-",INDEX(IncomeStatementData!$P$2:$P$415,MATCH(A106,IncomeStatementData!$B$2:$B$415,0),))</f>
        <v>-</v>
      </c>
      <c r="W106" s="134" t="str">
        <f>IF(ISERROR(X106/12*Occupancy!$B$65),"-",X106/12*Occupancy!$B$65)</f>
        <v>-</v>
      </c>
      <c r="X106" s="134" t="str">
        <f>IF(ISERROR(INDEX(AnnualFinancialData!$R$2:$R$6380,MATCH(A106,AnnualFinancialData!$B$2:$B$6380,0),)),"-",INDEX(AnnualFinancialData!$R$2:$R$6380,MATCH(A106,AnnualFinancialData!$B$2:$B$6380,0),))</f>
        <v>-</v>
      </c>
      <c r="Y106" s="134" t="str">
        <f>IF(ISERROR(IF(V106="","",V106/VLOOKUP(Occupancy!$B$65,Occupancy!$B$68:$B$79,1)*12/$C106)),"-",IF(V106="","",V106/VLOOKUP(Occupancy!$B$65,Occupancy!$B$68:$B$79,1)*12/$C106))</f>
        <v>-</v>
      </c>
      <c r="Z106" s="134" t="str">
        <f>IF(ISERROR(IF(W106="","",W106/VLOOKUP(Occupancy!$B$65,Occupancy!$B$68:$B$79,1)*12/$C106)),"-",IF(W106="","",W106/VLOOKUP(Occupancy!$B$65,Occupancy!$B$68:$B$79,1)*12/$C106))</f>
        <v>-</v>
      </c>
      <c r="AA106" s="135" t="str">
        <f t="shared" si="14"/>
        <v>-</v>
      </c>
      <c r="AB106" s="132" t="str">
        <f t="shared" si="15"/>
        <v>-</v>
      </c>
      <c r="AC106" s="132" t="str">
        <f t="shared" si="16"/>
        <v>-</v>
      </c>
      <c r="AD106" s="132" t="str">
        <f t="shared" si="17"/>
        <v>-</v>
      </c>
      <c r="AE106" s="132" t="str">
        <f t="shared" si="18"/>
        <v>-</v>
      </c>
      <c r="AF106" s="132" t="str">
        <f t="shared" si="19"/>
        <v>-</v>
      </c>
      <c r="AG106" s="136">
        <f>(SUMIFS(PriorQ4BalanceSheet!$J$2:$J$4968,PriorQ4BalanceSheet!$B$2:$B$4968,$A106,PriorQ4BalanceSheet!$I$2:$I$4968,"28150")-SUMIFS(BalanceSheetData!$J$2:$J$415,BalanceSheetData!$B$2:$B$415,$A106,BalanceSheetData!$I$2:$I$415,"28150"))+(SUMIFS(PriorQ4BalanceSheet!$J$2:$J$4968,PriorQ4BalanceSheet!$B$2:$B$4968,$A106,PriorQ4BalanceSheet!$I$2:$I$4968,"28151")-SUMIFS(BalanceSheetData!$J$2:$J$415,BalanceSheetData!$B$2:$B$415,$A106,BalanceSheetData!$I$2:$I$415,"28151"))+(SUMIFS(PriorQ4BalanceSheet!$J$2:$J$4968,PriorQ4BalanceSheet!$B$2:$B$4968,$A106,PriorQ4BalanceSheet!$I$2:$I$4968,"28152")-SUMIFS(BalanceSheetData!$J$2:$J$415,BalanceSheetData!$B$2:$B$415,$A106,BalanceSheetData!$I$2:$I$415,"28152"))+(SUMIFS(PriorQ4BalanceSheet!$J$2:$J$4968,PriorQ4BalanceSheet!$B$2:$B$4968,$A106,PriorQ4BalanceSheet!$I$2:$I$4968,"28153")-SUMIFS(BalanceSheetData!$J$2:$J$415,BalanceSheetData!$B$2:$B$415,$A106,BalanceSheetData!$I$2:$I$415,"28153"))+(SUMIFS(PriorQ4BalanceSheet!$J$2:$J$4968,PriorQ4BalanceSheet!$B$2:$B$4968,$A106,PriorQ4BalanceSheet!$I$2:$I$4968,"28155")-SUMIFS(BalanceSheetData!$J$2:$J$415,BalanceSheetData!$B$2:$B$415,$A106,BalanceSheetData!$I$2:$I$415,"28155"))+(SUMIFS(PriorQ4BalanceSheet!$J$2:$J$4968,PriorQ4BalanceSheet!$B$2:$B$4968,$A106,PriorQ4BalanceSheet!$I$2:$I$4968,"28156")-SUMIFS(BalanceSheetData!$J$2:$J$415,BalanceSheetData!$B$2:$B$415,$A106,BalanceSheetData!$I$2:$I$415,"28156"))+(SUMIFS(PriorQ4BalanceSheet!$J$2:$J$4968,PriorQ4BalanceSheet!$B$2:$B$4968,$A106,PriorQ4BalanceSheet!$I$2:$I$4968,"28157")-SUMIFS(BalanceSheetData!$J$2:$J$415,BalanceSheetData!$B$2:$B$415,$A106,BalanceSheetData!$I$2:$I$415,"28157"))+(SUMIFS(PriorQ4BalanceSheet!$J$2:$J$4968,PriorQ4BalanceSheet!$B$2:$B$4968,$A106,PriorQ4BalanceSheet!$I$2:$I$4968,"28158")-SUMIFS(BalanceSheetData!$J$2:$J$415,BalanceSheetData!$B$2:$B$415,$A106,BalanceSheetData!$I$2:$I$415,"28158"))+(SUMIFS(PriorQ4BalanceSheet!$J$2:$J$4968,PriorQ4BalanceSheet!$B$2:$B$4968,$A106,PriorQ4BalanceSheet!$I$2:$I$4968,"28200")-SUMIFS(BalanceSheetData!$J$2:$J$415,BalanceSheetData!$B$2:$B$415,$A106,BalanceSheetData!$I$2:$I$415,"28200"))+(SUMIFS(PriorQ4BalanceSheet!$J$2:$J$4968,PriorQ4BalanceSheet!$B$2:$B$4968,$A106,PriorQ4BalanceSheet!$I$2:$I$4968,"28201")-SUMIFS(BalanceSheetData!$J$2:$J$415,BalanceSheetData!$B$2:$B$415,$A106,BalanceSheetData!$I$2:$I$415,"28201"))+SUMIFS(IncomeStatementData!$J$2:$J$415,IncomeStatementData!$B$2:$B$415,$A106,IncomeStatementData!$I$2:$I$415,"62020")+SUMIFS(IncomeStatementData!$J$2:$J$415,IncomeStatementData!$B$2:$B$415,$A106,IncomeStatementData!$I$2:$I$415,"62021")+SUMIFS(IncomeStatementData!$J$2:$J$415,IncomeStatementData!$B$2:$B$415,$A106,IncomeStatementData!$I$2:$I$415,"62022")+SUMIFS(IncomeStatementData!$J$2:$J$415,IncomeStatementData!$B$2:$B$415,$A106,IncomeStatementData!$I$2:$I$415,"62400")</f>
        <v>0</v>
      </c>
      <c r="AH106" s="134" t="str">
        <f>IF((ISERROR(INDEX(ECRDCRMustPayDebtData!$E$2:$E106,MATCH(A106,ECRDCRMustPayDebtData!$B$2:$B106,0),)))/12*Occupancy!$B$65,"-",INDEX(ECRDCRMustPayDebtData!$E$2:$E106,MATCH(A106,ECRDCRMustPayDebtData!$B$2:$B106,0),)/12*Occupancy!$B$65)</f>
        <v>-</v>
      </c>
      <c r="AI106" s="136" t="str">
        <f>IF(ISERROR(INDEX(AnnualMustPayDebtData!$D$2:$D$75,MATCH(A106,AnnualMustPayDebtData!$E$2:$E$75,0),)),"-",INDEX(AnnualMustPayDebtData!$D$2:$D$75,MATCH(A106,AnnualMustPayDebtData!$E$2:$E$75,0),))</f>
        <v>-</v>
      </c>
      <c r="AJ106" s="134" t="str">
        <f>IF(ISERROR(IF(AG106="","",AG106/VLOOKUP(Occupancy!$B$65,Occupancy!$B$68:$B$79,1)*12/$C106)),"-",IF(AG106="","",AG106/VLOOKUP(Occupancy!$B$65,Occupancy!$B$68:$B$79,1)*12/$C106))</f>
        <v>-</v>
      </c>
      <c r="AK106" s="134" t="str">
        <f>IF(ISERROR(IF(AH106="","",AH106/VLOOKUP(Occupancy!$B$65,Occupancy!$B$68:$B$79,1)*12/$C106)),"-",IF(AH106="","",AH106/VLOOKUP(Occupancy!$B$65,Occupancy!$B$68:$B$79,1)*12/$C106))</f>
        <v>-</v>
      </c>
      <c r="AL106" s="133">
        <f>SUMIFS(PriorQ4BalanceSheet!$J$2:$J$4968,PriorQ4BalanceSheet!$B$2:$B$4968,$A106,PriorQ4BalanceSheet!$I$2:$I$4968,"10710")-SUMIFS(BalanceSheetData!$J$2:$J$415,BalanceSheetData!$B$2:$B$415,$A106,BalanceSheetData!$I$2:$I$415,"10710")</f>
        <v>0</v>
      </c>
      <c r="AM106" s="132" t="str">
        <f>IF(ISERROR(AN106/12*Occupancy!$B$65),"-",AN106/12*Occupancy!$B$65)</f>
        <v>-</v>
      </c>
      <c r="AN106" s="133" t="str">
        <f>IF(ISERROR(INDEX(ReserveData!$B$2:$B$2239,MATCH($A106,ReserveData!$A$2:$A$2250,0),0)),"-",INDEX(ReserveData!$B$2:$B2345,MATCH($A106,ReserveData!$A$2:$A$2250,0),0))</f>
        <v>-</v>
      </c>
      <c r="AO106" s="132" t="str">
        <f t="shared" si="20"/>
        <v>-</v>
      </c>
      <c r="AP106" s="132" t="str">
        <f t="shared" si="21"/>
        <v>-</v>
      </c>
      <c r="AQ106" s="136">
        <f>SUMIFS(IncomeStatementData!$J$2:$J$415,IncomeStatementData!$B$2:$B$415,$A106,IncomeStatementData!$I$2:$I$415,"59001")</f>
        <v>0</v>
      </c>
      <c r="AR106" s="134">
        <f>IF(ISERROR(AS106/12*Occupancy!$B$65),"-",AS106/12*Occupancy!$B$65)</f>
        <v>0</v>
      </c>
      <c r="AS106" s="136">
        <f>SUMIFS(AnnualFinancialData!$L$2:$L$6380,AnnualFinancialData!$B$2:$B$6380,$A106,AnnualFinancialData!$K$2:$K$6380,"59001")</f>
        <v>0</v>
      </c>
      <c r="AT106" s="134" t="str">
        <f>IF(ISERROR(IF(AQ106="","",AQ106/VLOOKUP(Occupancy!$B$65,Occupancy!$B$68:$B$79,1)*12/$C106)),"-",IF(AQ106="","",AQ106/VLOOKUP(Occupancy!$B$65,Occupancy!$B$68:$B$79,1)*12/$C106))</f>
        <v>-</v>
      </c>
      <c r="AU106" s="134" t="str">
        <f>IF(ISERROR(IF(AR106="","",AR106/VLOOKUP(Occupancy!$B$65,Occupancy!$B$68:$B$79,1)*12/$C106)),"-",IF(AR106="","",AR106/VLOOKUP(Occupancy!$B$65,Occupancy!$B$68:$B$79,1)*12/$C106))</f>
        <v>-</v>
      </c>
      <c r="AV106" s="133">
        <f>SUMIFS(IncomeStatementData!$J$2:$J$415,IncomeStatementData!$B$2:$B$415,$A106,IncomeStatementData!$I$2:$I$415,"66310")+SUMIFS(IncomeStatementData!$J$2:$J$415,IncomeStatementData!$B$2:$B$415,$A106,IncomeStatementData!$I$2:$I$415,"66202")</f>
        <v>0</v>
      </c>
      <c r="AW106" s="132">
        <f>IF(ISERROR(AX106/12*Occupancy!$B$65),"-",AX106/12*Occupancy!$B$65)</f>
        <v>0</v>
      </c>
      <c r="AX106" s="133">
        <f>SUMIFS(AnnualFinancialData!$L$2:$L$6380,AnnualFinancialData!$B$2:$B$6380,$A106,AnnualFinancialData!$K$2:$K$6380,"66310")+SUMIFS(AnnualFinancialData!$L$2:$L$6380,AnnualFinancialData!$B$2:$B$6380,$A106,AnnualFinancialData!$K$2:$K$6380,"66202")</f>
        <v>0</v>
      </c>
      <c r="AY106" s="132" t="str">
        <f>IF(ISERROR(IF(AV106="","",AV106/VLOOKUP(Occupancy!$B$65,Occupancy!$B$68:$B$79,1)*12/$C106)),"-",IF(AV106="","",AV106/VLOOKUP(Occupancy!$B$65,Occupancy!$B$68:$B$79,1)*12/$C106))</f>
        <v>-</v>
      </c>
      <c r="AZ106" s="132" t="str">
        <f>IF(ISERROR(IF(AW106="","",AW106/VLOOKUP(Occupancy!$B$65,Occupancy!$B$68:$B$79,1)*12/$C106)),"-",IF(AW106="","",AW106/VLOOKUP(Occupancy!$B$65,Occupancy!$B$68:$B$79,1)*12/$C106))</f>
        <v>-</v>
      </c>
      <c r="BA106" s="137" t="str">
        <f t="shared" si="22"/>
        <v>-</v>
      </c>
      <c r="BB106" s="137" t="str">
        <f t="shared" si="23"/>
        <v>-</v>
      </c>
      <c r="BC106" s="137" t="str">
        <f t="shared" si="24"/>
        <v>-</v>
      </c>
      <c r="BD106" s="137" t="str">
        <f t="shared" si="25"/>
        <v>-</v>
      </c>
      <c r="BE106" s="138" t="str">
        <f>IF(ISERROR(IF(BB106="","",BB106/VLOOKUP(Occupancy!$B$65,Occupancy!$B$68:$B$79,1)*12/$C106)),"-",IF(BB106="","",BB106/VLOOKUP(Occupancy!$B$65,Occupancy!$B$68:$B$79,1)*12/$C106))</f>
        <v>-</v>
      </c>
    </row>
    <row r="107" spans="1:57" s="95" customFormat="1" ht="12.75" x14ac:dyDescent="0.2">
      <c r="A107" s="219" t="s">
        <v>599</v>
      </c>
      <c r="B107" s="142" t="str">
        <f>IF(ISERROR(INDEX(ProjectTypeData!$F$2:$F$165,MATCH(Operating!$A107,ProjectTypeData!$B$2:$B$165,0),MATCH(Operating!B$9,ProjectTypeData!$F$1))),"-",INDEX(ProjectTypeData!$F$2:$F$165,MATCH(Operating!$A107,ProjectTypeData!$B$2:$B$165,0),MATCH(Operating!B$9,ProjectTypeData!$F$1)))</f>
        <v>CPDC</v>
      </c>
      <c r="C107" s="126">
        <f>IF(ISERROR(INDEX(ProjectTypeData!$E$2:$E$165,MATCH(Operating!$A107,ProjectTypeData!$B$2:$B$165,0),MATCH(Operating!C$9,ProjectTypeData!$E$1))),"-",INDEX(ProjectTypeData!$E$2:$E$165,MATCH(Operating!$A107,ProjectTypeData!$B$2:$B$165,0),MATCH(Operating!C$9,ProjectTypeData!$E$1)))</f>
        <v>0</v>
      </c>
      <c r="D107" s="127" t="str">
        <f>IF(ISERROR(INDEX(ProjectTypeData!$D$2:$D$165,MATCH(Operating!$A107,ProjectTypeData!$B$2:$B$165,0),MATCH(Operating!D$9,ProjectTypeData!$D$1))),"-",INDEX(ProjectTypeData!$D$2:$D$165,MATCH(Operating!$A107,ProjectTypeData!$B$2:$B$165,0),MATCH(Operating!D$9,ProjectTypeData!$D$1)))</f>
        <v>Operations/Asset Management</v>
      </c>
      <c r="E107" s="115"/>
      <c r="F107" s="128">
        <f>SUMIFS(BalanceSheetData!$J$2:$J$415,BalanceSheetData!$B$2:$B$415,$A107,BalanceSheetData!$I$2:$I$415,"10000")</f>
        <v>0</v>
      </c>
      <c r="G107" s="128">
        <f>SUMIFS(BalanceSheetData!$J$2:$J$415,BalanceSheetData!$B$2:$B$415,$A107,BalanceSheetData!$I$2:$I$415,"10710")</f>
        <v>0</v>
      </c>
      <c r="H107" s="128">
        <f>SUMIFS(BalanceSheetData!$J$2:$J$415,BalanceSheetData!$B$2:$B$415,$A107,BalanceSheetData!$I$2:$I$415,"10700")</f>
        <v>0</v>
      </c>
      <c r="I107" s="129">
        <f>SUMIFS(BalanceSheetData!$J$2:$J$415,BalanceSheetData!$B$2:$B$415,$A107,BalanceSheetData!$I$2:$I$415,"10715")+SUMIFS(BalanceSheetData!$J$2:$J$415,BalanceSheetData!$B$2:$B$415,$A107,BalanceSheetData!$I$2:$I$415,"10720")+SUMIFS(BalanceSheetData!$J$2:$J$415,BalanceSheetData!$B$2:$B$415,$A107,BalanceSheetData!$I$2:$I$415,"19300")</f>
        <v>0</v>
      </c>
      <c r="J107" s="130">
        <f t="shared" si="13"/>
        <v>0</v>
      </c>
      <c r="K107" s="216">
        <f>IF(ISERROR(INDEX(Occupancy!$B$57:$FL$57,1,MATCH(A107,Occupancy!$B$4:$FL$4,0))),"-",INDEX(Occupancy!$B$57:$FL$57,1,MATCH(A107,Occupancy!$B$4:$FL$4,0)))</f>
        <v>0</v>
      </c>
      <c r="L107" s="216">
        <f>IF(ISERROR(INDEX(Occupancy!$B$17:$FL$17,1,MATCH(A107,Occupancy!$B$4:$FL$4,0))),"-",INDEX(Occupancy!$B$17:$FL$17,1,MATCH(A107,Occupancy!$B$4:$FL$4,0)))</f>
        <v>0</v>
      </c>
      <c r="M107" s="113"/>
      <c r="N107" s="113"/>
      <c r="O107" s="113"/>
      <c r="P107" s="119"/>
      <c r="Q107" s="131">
        <f>SUMIFS(IncomeStatementData!$J$2:$J$415,IncomeStatementData!$B$2:$B$415,$A107,IncomeStatementData!$I$2:$I$415,"45001")+SUMIFS(IncomeStatementData!$J$2:$J$415,IncomeStatementData!$B$2:$B$415,$A107,IncomeStatementData!$I$2:$I$415,"45100")+SUMIFS(IncomeStatementData!$J$2:$J$415,IncomeStatementData!$B$2:$B$415,$A107,IncomeStatementData!$I$2:$I$415,"49000")+SUMIFS(IncomeStatementData!$J$2:$J$415,IncomeStatementData!$B$2:$B$415,$A107,IncomeStatementData!$I$2:$I$415,"45200")+SUMIFS(IncomeStatementData!$J$2:$J$415,IncomeStatementData!$B$2:$B$415,$A107,IncomeStatementData!$I$2:$I$415,"45400")+SUMIFS(IncomeStatementData!$J$2:$J$415,IncomeStatementData!$B$2:$B$415,$A107,IncomeStatementData!$I$2:$I$415,"45500")+SUMIFS(IncomeStatementData!$J$2:$J$415,IncomeStatementData!$B$2:$B$415,$A107,IncomeStatementData!$I$2:$I$415,"44100")+SUMIFS(IncomeStatementData!$J$2:$J$415,IncomeStatementData!$B$2:$B$415,$A107,IncomeStatementData!$I$2:$I$415,"42200")</f>
        <v>0</v>
      </c>
      <c r="R107" s="132">
        <f>IF(ISERROR(S107/12*Occupancy!$B$65),"-",S107/12*Occupancy!$B$65)</f>
        <v>0</v>
      </c>
      <c r="S107" s="133">
        <f>SUMIFS(AnnualFinancialData!$L$2:$L$6380,AnnualFinancialData!$B$2:$B$6380,$A107,AnnualFinancialData!$K$2:$K$6380,"45001")+SUMIFS(AnnualFinancialData!$L$2:$L$6380,AnnualFinancialData!$B$2:$B$6380,$A107,AnnualFinancialData!$K$2:$K$6380,"45100")+SUMIFS(AnnualFinancialData!$L$2:$L$6380,AnnualFinancialData!$B$2:$B$6380,$A107,AnnualFinancialData!$K$2:$K$6380,"49000")+SUMIFS(AnnualFinancialData!$L$2:$L$6380,AnnualFinancialData!$B$2:$B$6380,$A107,AnnualFinancialData!$K$2:$K$6380,"45200")+SUMIFS(AnnualFinancialData!$L$2:$L$6380,AnnualFinancialData!$B$2:$B$6380,$A107,AnnualFinancialData!$K$2:$K$6380,"45400")+SUMIFS(AnnualFinancialData!$L$2:$L$6380,AnnualFinancialData!$B$2:$B$6380,$A107,AnnualFinancialData!$K$2:$K$6380,"45500")+SUMIFS(AnnualFinancialData!$L$2:$L$6380,AnnualFinancialData!$B$2:$B$6380,$A107,AnnualFinancialData!$K$2:$K$6380,"44100")+SUMIFS(AnnualFinancialData!$L$2:$L$6380,AnnualFinancialData!$B$2:$B$6380,$A107,AnnualFinancialData!$K$2:$K$6380,"42200")</f>
        <v>0</v>
      </c>
      <c r="T107" s="132" t="str">
        <f>IF(ISERROR(IF(Q107="","",Q107/VLOOKUP(Occupancy!$B$65,Occupancy!$B$68:$B$79,1)*12/$C107)),"-",IF(Q107="","",Q107/VLOOKUP(Occupancy!$B$65,Occupancy!$B$68:$B$79,1)*12/$C107))</f>
        <v>-</v>
      </c>
      <c r="U107" s="132" t="str">
        <f>IF(ISERROR(IF(R107="","",R107/VLOOKUP(Occupancy!$B$65,Occupancy!$B$68:$B$79,1)*12/$C107)),"-",IF(R107="","",R107/VLOOKUP(Occupancy!$B$65,Occupancy!$B$68:$B$79,1)*12/$C107))</f>
        <v>-</v>
      </c>
      <c r="V107" s="134" t="str">
        <f>IF(ISERROR(INDEX(IncomeStatementData!$P$2:$P$415,MATCH(A107,IncomeStatementData!$B$2:$B$415,0),)),"-",INDEX(IncomeStatementData!$P$2:$P$415,MATCH(A107,IncomeStatementData!$B$2:$B$415,0),))</f>
        <v>-</v>
      </c>
      <c r="W107" s="134" t="str">
        <f>IF(ISERROR(X107/12*Occupancy!$B$65),"-",X107/12*Occupancy!$B$65)</f>
        <v>-</v>
      </c>
      <c r="X107" s="134" t="str">
        <f>IF(ISERROR(INDEX(AnnualFinancialData!$R$2:$R$6380,MATCH(A107,AnnualFinancialData!$B$2:$B$6380,0),)),"-",INDEX(AnnualFinancialData!$R$2:$R$6380,MATCH(A107,AnnualFinancialData!$B$2:$B$6380,0),))</f>
        <v>-</v>
      </c>
      <c r="Y107" s="134" t="str">
        <f>IF(ISERROR(IF(V107="","",V107/VLOOKUP(Occupancy!$B$65,Occupancy!$B$68:$B$79,1)*12/$C107)),"-",IF(V107="","",V107/VLOOKUP(Occupancy!$B$65,Occupancy!$B$68:$B$79,1)*12/$C107))</f>
        <v>-</v>
      </c>
      <c r="Z107" s="134" t="str">
        <f>IF(ISERROR(IF(W107="","",W107/VLOOKUP(Occupancy!$B$65,Occupancy!$B$68:$B$79,1)*12/$C107)),"-",IF(W107="","",W107/VLOOKUP(Occupancy!$B$65,Occupancy!$B$68:$B$79,1)*12/$C107))</f>
        <v>-</v>
      </c>
      <c r="AA107" s="135" t="str">
        <f t="shared" si="14"/>
        <v>-</v>
      </c>
      <c r="AB107" s="132" t="str">
        <f t="shared" si="15"/>
        <v>-</v>
      </c>
      <c r="AC107" s="132" t="str">
        <f t="shared" si="16"/>
        <v>-</v>
      </c>
      <c r="AD107" s="132" t="str">
        <f t="shared" si="17"/>
        <v>-</v>
      </c>
      <c r="AE107" s="132" t="str">
        <f t="shared" si="18"/>
        <v>-</v>
      </c>
      <c r="AF107" s="132" t="str">
        <f t="shared" si="19"/>
        <v>-</v>
      </c>
      <c r="AG107" s="136">
        <f>(SUMIFS(PriorQ4BalanceSheet!$J$2:$J$4968,PriorQ4BalanceSheet!$B$2:$B$4968,$A107,PriorQ4BalanceSheet!$I$2:$I$4968,"28150")-SUMIFS(BalanceSheetData!$J$2:$J$415,BalanceSheetData!$B$2:$B$415,$A107,BalanceSheetData!$I$2:$I$415,"28150"))+(SUMIFS(PriorQ4BalanceSheet!$J$2:$J$4968,PriorQ4BalanceSheet!$B$2:$B$4968,$A107,PriorQ4BalanceSheet!$I$2:$I$4968,"28151")-SUMIFS(BalanceSheetData!$J$2:$J$415,BalanceSheetData!$B$2:$B$415,$A107,BalanceSheetData!$I$2:$I$415,"28151"))+(SUMIFS(PriorQ4BalanceSheet!$J$2:$J$4968,PriorQ4BalanceSheet!$B$2:$B$4968,$A107,PriorQ4BalanceSheet!$I$2:$I$4968,"28152")-SUMIFS(BalanceSheetData!$J$2:$J$415,BalanceSheetData!$B$2:$B$415,$A107,BalanceSheetData!$I$2:$I$415,"28152"))+(SUMIFS(PriorQ4BalanceSheet!$J$2:$J$4968,PriorQ4BalanceSheet!$B$2:$B$4968,$A107,PriorQ4BalanceSheet!$I$2:$I$4968,"28153")-SUMIFS(BalanceSheetData!$J$2:$J$415,BalanceSheetData!$B$2:$B$415,$A107,BalanceSheetData!$I$2:$I$415,"28153"))+(SUMIFS(PriorQ4BalanceSheet!$J$2:$J$4968,PriorQ4BalanceSheet!$B$2:$B$4968,$A107,PriorQ4BalanceSheet!$I$2:$I$4968,"28155")-SUMIFS(BalanceSheetData!$J$2:$J$415,BalanceSheetData!$B$2:$B$415,$A107,BalanceSheetData!$I$2:$I$415,"28155"))+(SUMIFS(PriorQ4BalanceSheet!$J$2:$J$4968,PriorQ4BalanceSheet!$B$2:$B$4968,$A107,PriorQ4BalanceSheet!$I$2:$I$4968,"28156")-SUMIFS(BalanceSheetData!$J$2:$J$415,BalanceSheetData!$B$2:$B$415,$A107,BalanceSheetData!$I$2:$I$415,"28156"))+(SUMIFS(PriorQ4BalanceSheet!$J$2:$J$4968,PriorQ4BalanceSheet!$B$2:$B$4968,$A107,PriorQ4BalanceSheet!$I$2:$I$4968,"28157")-SUMIFS(BalanceSheetData!$J$2:$J$415,BalanceSheetData!$B$2:$B$415,$A107,BalanceSheetData!$I$2:$I$415,"28157"))+(SUMIFS(PriorQ4BalanceSheet!$J$2:$J$4968,PriorQ4BalanceSheet!$B$2:$B$4968,$A107,PriorQ4BalanceSheet!$I$2:$I$4968,"28158")-SUMIFS(BalanceSheetData!$J$2:$J$415,BalanceSheetData!$B$2:$B$415,$A107,BalanceSheetData!$I$2:$I$415,"28158"))+(SUMIFS(PriorQ4BalanceSheet!$J$2:$J$4968,PriorQ4BalanceSheet!$B$2:$B$4968,$A107,PriorQ4BalanceSheet!$I$2:$I$4968,"28200")-SUMIFS(BalanceSheetData!$J$2:$J$415,BalanceSheetData!$B$2:$B$415,$A107,BalanceSheetData!$I$2:$I$415,"28200"))+(SUMIFS(PriorQ4BalanceSheet!$J$2:$J$4968,PriorQ4BalanceSheet!$B$2:$B$4968,$A107,PriorQ4BalanceSheet!$I$2:$I$4968,"28201")-SUMIFS(BalanceSheetData!$J$2:$J$415,BalanceSheetData!$B$2:$B$415,$A107,BalanceSheetData!$I$2:$I$415,"28201"))+SUMIFS(IncomeStatementData!$J$2:$J$415,IncomeStatementData!$B$2:$B$415,$A107,IncomeStatementData!$I$2:$I$415,"62020")+SUMIFS(IncomeStatementData!$J$2:$J$415,IncomeStatementData!$B$2:$B$415,$A107,IncomeStatementData!$I$2:$I$415,"62021")+SUMIFS(IncomeStatementData!$J$2:$J$415,IncomeStatementData!$B$2:$B$415,$A107,IncomeStatementData!$I$2:$I$415,"62022")+SUMIFS(IncomeStatementData!$J$2:$J$415,IncomeStatementData!$B$2:$B$415,$A107,IncomeStatementData!$I$2:$I$415,"62400")</f>
        <v>0</v>
      </c>
      <c r="AH107" s="134" t="str">
        <f>IF((ISERROR(INDEX(ECRDCRMustPayDebtData!$E$2:$E107,MATCH(A107,ECRDCRMustPayDebtData!$B$2:$B107,0),)))/12*Occupancy!$B$65,"-",INDEX(ECRDCRMustPayDebtData!$E$2:$E107,MATCH(A107,ECRDCRMustPayDebtData!$B$2:$B107,0),)/12*Occupancy!$B$65)</f>
        <v>-</v>
      </c>
      <c r="AI107" s="136" t="str">
        <f>IF(ISERROR(INDEX(AnnualMustPayDebtData!$D$2:$D$75,MATCH(A107,AnnualMustPayDebtData!$E$2:$E$75,0),)),"-",INDEX(AnnualMustPayDebtData!$D$2:$D$75,MATCH(A107,AnnualMustPayDebtData!$E$2:$E$75,0),))</f>
        <v>-</v>
      </c>
      <c r="AJ107" s="134" t="str">
        <f>IF(ISERROR(IF(AG107="","",AG107/VLOOKUP(Occupancy!$B$65,Occupancy!$B$68:$B$79,1)*12/$C107)),"-",IF(AG107="","",AG107/VLOOKUP(Occupancy!$B$65,Occupancy!$B$68:$B$79,1)*12/$C107))</f>
        <v>-</v>
      </c>
      <c r="AK107" s="134" t="str">
        <f>IF(ISERROR(IF(AH107="","",AH107/VLOOKUP(Occupancy!$B$65,Occupancy!$B$68:$B$79,1)*12/$C107)),"-",IF(AH107="","",AH107/VLOOKUP(Occupancy!$B$65,Occupancy!$B$68:$B$79,1)*12/$C107))</f>
        <v>-</v>
      </c>
      <c r="AL107" s="133">
        <f>SUMIFS(PriorQ4BalanceSheet!$J$2:$J$4968,PriorQ4BalanceSheet!$B$2:$B$4968,$A107,PriorQ4BalanceSheet!$I$2:$I$4968,"10710")-SUMIFS(BalanceSheetData!$J$2:$J$415,BalanceSheetData!$B$2:$B$415,$A107,BalanceSheetData!$I$2:$I$415,"10710")</f>
        <v>0</v>
      </c>
      <c r="AM107" s="132" t="str">
        <f>IF(ISERROR(AN107/12*Occupancy!$B$65),"-",AN107/12*Occupancy!$B$65)</f>
        <v>-</v>
      </c>
      <c r="AN107" s="133" t="str">
        <f>IF(ISERROR(INDEX(ReserveData!$B$2:$B$2239,MATCH($A107,ReserveData!$A$2:$A$2250,0),0)),"-",INDEX(ReserveData!$B$2:$B2346,MATCH($A107,ReserveData!$A$2:$A$2250,0),0))</f>
        <v>-</v>
      </c>
      <c r="AO107" s="132" t="str">
        <f t="shared" si="20"/>
        <v>-</v>
      </c>
      <c r="AP107" s="132" t="str">
        <f t="shared" si="21"/>
        <v>-</v>
      </c>
      <c r="AQ107" s="136">
        <f>SUMIFS(IncomeStatementData!$J$2:$J$415,IncomeStatementData!$B$2:$B$415,$A107,IncomeStatementData!$I$2:$I$415,"59001")</f>
        <v>0</v>
      </c>
      <c r="AR107" s="134">
        <f>IF(ISERROR(AS107/12*Occupancy!$B$65),"-",AS107/12*Occupancy!$B$65)</f>
        <v>0</v>
      </c>
      <c r="AS107" s="136">
        <f>SUMIFS(AnnualFinancialData!$L$2:$L$6380,AnnualFinancialData!$B$2:$B$6380,$A107,AnnualFinancialData!$K$2:$K$6380,"59001")</f>
        <v>0</v>
      </c>
      <c r="AT107" s="134" t="str">
        <f>IF(ISERROR(IF(AQ107="","",AQ107/VLOOKUP(Occupancy!$B$65,Occupancy!$B$68:$B$79,1)*12/$C107)),"-",IF(AQ107="","",AQ107/VLOOKUP(Occupancy!$B$65,Occupancy!$B$68:$B$79,1)*12/$C107))</f>
        <v>-</v>
      </c>
      <c r="AU107" s="134" t="str">
        <f>IF(ISERROR(IF(AR107="","",AR107/VLOOKUP(Occupancy!$B$65,Occupancy!$B$68:$B$79,1)*12/$C107)),"-",IF(AR107="","",AR107/VLOOKUP(Occupancy!$B$65,Occupancy!$B$68:$B$79,1)*12/$C107))</f>
        <v>-</v>
      </c>
      <c r="AV107" s="133">
        <f>SUMIFS(IncomeStatementData!$J$2:$J$415,IncomeStatementData!$B$2:$B$415,$A107,IncomeStatementData!$I$2:$I$415,"66310")+SUMIFS(IncomeStatementData!$J$2:$J$415,IncomeStatementData!$B$2:$B$415,$A107,IncomeStatementData!$I$2:$I$415,"66202")</f>
        <v>0</v>
      </c>
      <c r="AW107" s="132">
        <f>IF(ISERROR(AX107/12*Occupancy!$B$65),"-",AX107/12*Occupancy!$B$65)</f>
        <v>0</v>
      </c>
      <c r="AX107" s="133">
        <f>SUMIFS(AnnualFinancialData!$L$2:$L$6380,AnnualFinancialData!$B$2:$B$6380,$A107,AnnualFinancialData!$K$2:$K$6380,"66310")+SUMIFS(AnnualFinancialData!$L$2:$L$6380,AnnualFinancialData!$B$2:$B$6380,$A107,AnnualFinancialData!$K$2:$K$6380,"66202")</f>
        <v>0</v>
      </c>
      <c r="AY107" s="132" t="str">
        <f>IF(ISERROR(IF(AV107="","",AV107/VLOOKUP(Occupancy!$B$65,Occupancy!$B$68:$B$79,1)*12/$C107)),"-",IF(AV107="","",AV107/VLOOKUP(Occupancy!$B$65,Occupancy!$B$68:$B$79,1)*12/$C107))</f>
        <v>-</v>
      </c>
      <c r="AZ107" s="132" t="str">
        <f>IF(ISERROR(IF(AW107="","",AW107/VLOOKUP(Occupancy!$B$65,Occupancy!$B$68:$B$79,1)*12/$C107)),"-",IF(AW107="","",AW107/VLOOKUP(Occupancy!$B$65,Occupancy!$B$68:$B$79,1)*12/$C107))</f>
        <v>-</v>
      </c>
      <c r="BA107" s="137" t="str">
        <f t="shared" si="22"/>
        <v>-</v>
      </c>
      <c r="BB107" s="137" t="str">
        <f t="shared" si="23"/>
        <v>-</v>
      </c>
      <c r="BC107" s="137" t="str">
        <f t="shared" si="24"/>
        <v>-</v>
      </c>
      <c r="BD107" s="137" t="str">
        <f t="shared" si="25"/>
        <v>-</v>
      </c>
      <c r="BE107" s="138" t="str">
        <f>IF(ISERROR(IF(BB107="","",BB107/VLOOKUP(Occupancy!$B$65,Occupancy!$B$68:$B$79,1)*12/$C107)),"-",IF(BB107="","",BB107/VLOOKUP(Occupancy!$B$65,Occupancy!$B$68:$B$79,1)*12/$C107))</f>
        <v>-</v>
      </c>
    </row>
    <row r="108" spans="1:57" s="95" customFormat="1" ht="12.75" x14ac:dyDescent="0.2">
      <c r="A108" s="219" t="s">
        <v>601</v>
      </c>
      <c r="B108" s="142" t="str">
        <f>IF(ISERROR(INDEX(ProjectTypeData!$F$2:$F$165,MATCH(Operating!$A108,ProjectTypeData!$B$2:$B$165,0),MATCH(Operating!B$9,ProjectTypeData!$F$1))),"-",INDEX(ProjectTypeData!$F$2:$F$165,MATCH(Operating!$A108,ProjectTypeData!$B$2:$B$165,0),MATCH(Operating!B$9,ProjectTypeData!$F$1)))</f>
        <v>CPDC</v>
      </c>
      <c r="C108" s="126">
        <f>IF(ISERROR(INDEX(ProjectTypeData!$E$2:$E$165,MATCH(Operating!$A108,ProjectTypeData!$B$2:$B$165,0),MATCH(Operating!C$9,ProjectTypeData!$E$1))),"-",INDEX(ProjectTypeData!$E$2:$E$165,MATCH(Operating!$A108,ProjectTypeData!$B$2:$B$165,0),MATCH(Operating!C$9,ProjectTypeData!$E$1)))</f>
        <v>0</v>
      </c>
      <c r="D108" s="127" t="str">
        <f>IF(ISERROR(INDEX(ProjectTypeData!$D$2:$D$165,MATCH(Operating!$A108,ProjectTypeData!$B$2:$B$165,0),MATCH(Operating!D$9,ProjectTypeData!$D$1))),"-",INDEX(ProjectTypeData!$D$2:$D$165,MATCH(Operating!$A108,ProjectTypeData!$B$2:$B$165,0),MATCH(Operating!D$9,ProjectTypeData!$D$1)))</f>
        <v>Operations/Asset Management</v>
      </c>
      <c r="E108" s="115"/>
      <c r="F108" s="128">
        <f>SUMIFS(BalanceSheetData!$J$2:$J$415,BalanceSheetData!$B$2:$B$415,$A108,BalanceSheetData!$I$2:$I$415,"10000")</f>
        <v>0</v>
      </c>
      <c r="G108" s="128">
        <f>SUMIFS(BalanceSheetData!$J$2:$J$415,BalanceSheetData!$B$2:$B$415,$A108,BalanceSheetData!$I$2:$I$415,"10710")</f>
        <v>0</v>
      </c>
      <c r="H108" s="128">
        <f>SUMIFS(BalanceSheetData!$J$2:$J$415,BalanceSheetData!$B$2:$B$415,$A108,BalanceSheetData!$I$2:$I$415,"10700")</f>
        <v>0</v>
      </c>
      <c r="I108" s="129">
        <f>SUMIFS(BalanceSheetData!$J$2:$J$415,BalanceSheetData!$B$2:$B$415,$A108,BalanceSheetData!$I$2:$I$415,"10715")+SUMIFS(BalanceSheetData!$J$2:$J$415,BalanceSheetData!$B$2:$B$415,$A108,BalanceSheetData!$I$2:$I$415,"10720")+SUMIFS(BalanceSheetData!$J$2:$J$415,BalanceSheetData!$B$2:$B$415,$A108,BalanceSheetData!$I$2:$I$415,"19300")</f>
        <v>0</v>
      </c>
      <c r="J108" s="130">
        <f t="shared" si="13"/>
        <v>0</v>
      </c>
      <c r="K108" s="216">
        <f>IF(ISERROR(INDEX(Occupancy!$B$57:$FL$57,1,MATCH(A108,Occupancy!$B$4:$FL$4,0))),"-",INDEX(Occupancy!$B$57:$FL$57,1,MATCH(A108,Occupancy!$B$4:$FL$4,0)))</f>
        <v>0</v>
      </c>
      <c r="L108" s="216">
        <f>IF(ISERROR(INDEX(Occupancy!$B$17:$FL$17,1,MATCH(A108,Occupancy!$B$4:$FL$4,0))),"-",INDEX(Occupancy!$B$17:$FL$17,1,MATCH(A108,Occupancy!$B$4:$FL$4,0)))</f>
        <v>0</v>
      </c>
      <c r="M108" s="113"/>
      <c r="N108" s="113"/>
      <c r="O108" s="113"/>
      <c r="P108" s="119"/>
      <c r="Q108" s="131">
        <f>SUMIFS(IncomeStatementData!$J$2:$J$415,IncomeStatementData!$B$2:$B$415,$A108,IncomeStatementData!$I$2:$I$415,"45001")+SUMIFS(IncomeStatementData!$J$2:$J$415,IncomeStatementData!$B$2:$B$415,$A108,IncomeStatementData!$I$2:$I$415,"45100")+SUMIFS(IncomeStatementData!$J$2:$J$415,IncomeStatementData!$B$2:$B$415,$A108,IncomeStatementData!$I$2:$I$415,"49000")+SUMIFS(IncomeStatementData!$J$2:$J$415,IncomeStatementData!$B$2:$B$415,$A108,IncomeStatementData!$I$2:$I$415,"45200")+SUMIFS(IncomeStatementData!$J$2:$J$415,IncomeStatementData!$B$2:$B$415,$A108,IncomeStatementData!$I$2:$I$415,"45400")+SUMIFS(IncomeStatementData!$J$2:$J$415,IncomeStatementData!$B$2:$B$415,$A108,IncomeStatementData!$I$2:$I$415,"45500")+SUMIFS(IncomeStatementData!$J$2:$J$415,IncomeStatementData!$B$2:$B$415,$A108,IncomeStatementData!$I$2:$I$415,"44100")+SUMIFS(IncomeStatementData!$J$2:$J$415,IncomeStatementData!$B$2:$B$415,$A108,IncomeStatementData!$I$2:$I$415,"42200")</f>
        <v>0</v>
      </c>
      <c r="R108" s="132">
        <f>IF(ISERROR(S108/12*Occupancy!$B$65),"-",S108/12*Occupancy!$B$65)</f>
        <v>0</v>
      </c>
      <c r="S108" s="133">
        <f>SUMIFS(AnnualFinancialData!$L$2:$L$6380,AnnualFinancialData!$B$2:$B$6380,$A108,AnnualFinancialData!$K$2:$K$6380,"45001")+SUMIFS(AnnualFinancialData!$L$2:$L$6380,AnnualFinancialData!$B$2:$B$6380,$A108,AnnualFinancialData!$K$2:$K$6380,"45100")+SUMIFS(AnnualFinancialData!$L$2:$L$6380,AnnualFinancialData!$B$2:$B$6380,$A108,AnnualFinancialData!$K$2:$K$6380,"49000")+SUMIFS(AnnualFinancialData!$L$2:$L$6380,AnnualFinancialData!$B$2:$B$6380,$A108,AnnualFinancialData!$K$2:$K$6380,"45200")+SUMIFS(AnnualFinancialData!$L$2:$L$6380,AnnualFinancialData!$B$2:$B$6380,$A108,AnnualFinancialData!$K$2:$K$6380,"45400")+SUMIFS(AnnualFinancialData!$L$2:$L$6380,AnnualFinancialData!$B$2:$B$6380,$A108,AnnualFinancialData!$K$2:$K$6380,"45500")+SUMIFS(AnnualFinancialData!$L$2:$L$6380,AnnualFinancialData!$B$2:$B$6380,$A108,AnnualFinancialData!$K$2:$K$6380,"44100")+SUMIFS(AnnualFinancialData!$L$2:$L$6380,AnnualFinancialData!$B$2:$B$6380,$A108,AnnualFinancialData!$K$2:$K$6380,"42200")</f>
        <v>0</v>
      </c>
      <c r="T108" s="132" t="str">
        <f>IF(ISERROR(IF(Q108="","",Q108/VLOOKUP(Occupancy!$B$65,Occupancy!$B$68:$B$79,1)*12/$C108)),"-",IF(Q108="","",Q108/VLOOKUP(Occupancy!$B$65,Occupancy!$B$68:$B$79,1)*12/$C108))</f>
        <v>-</v>
      </c>
      <c r="U108" s="132" t="str">
        <f>IF(ISERROR(IF(R108="","",R108/VLOOKUP(Occupancy!$B$65,Occupancy!$B$68:$B$79,1)*12/$C108)),"-",IF(R108="","",R108/VLOOKUP(Occupancy!$B$65,Occupancy!$B$68:$B$79,1)*12/$C108))</f>
        <v>-</v>
      </c>
      <c r="V108" s="134" t="str">
        <f>IF(ISERROR(INDEX(IncomeStatementData!$P$2:$P$415,MATCH(A108,IncomeStatementData!$B$2:$B$415,0),)),"-",INDEX(IncomeStatementData!$P$2:$P$415,MATCH(A108,IncomeStatementData!$B$2:$B$415,0),))</f>
        <v>-</v>
      </c>
      <c r="W108" s="134" t="str">
        <f>IF(ISERROR(X108/12*Occupancy!$B$65),"-",X108/12*Occupancy!$B$65)</f>
        <v>-</v>
      </c>
      <c r="X108" s="134" t="str">
        <f>IF(ISERROR(INDEX(AnnualFinancialData!$R$2:$R$6380,MATCH(A108,AnnualFinancialData!$B$2:$B$6380,0),)),"-",INDEX(AnnualFinancialData!$R$2:$R$6380,MATCH(A108,AnnualFinancialData!$B$2:$B$6380,0),))</f>
        <v>-</v>
      </c>
      <c r="Y108" s="134" t="str">
        <f>IF(ISERROR(IF(V108="","",V108/VLOOKUP(Occupancy!$B$65,Occupancy!$B$68:$B$79,1)*12/$C108)),"-",IF(V108="","",V108/VLOOKUP(Occupancy!$B$65,Occupancy!$B$68:$B$79,1)*12/$C108))</f>
        <v>-</v>
      </c>
      <c r="Z108" s="134" t="str">
        <f>IF(ISERROR(IF(W108="","",W108/VLOOKUP(Occupancy!$B$65,Occupancy!$B$68:$B$79,1)*12/$C108)),"-",IF(W108="","",W108/VLOOKUP(Occupancy!$B$65,Occupancy!$B$68:$B$79,1)*12/$C108))</f>
        <v>-</v>
      </c>
      <c r="AA108" s="135" t="str">
        <f t="shared" si="14"/>
        <v>-</v>
      </c>
      <c r="AB108" s="132" t="str">
        <f t="shared" si="15"/>
        <v>-</v>
      </c>
      <c r="AC108" s="132" t="str">
        <f t="shared" si="16"/>
        <v>-</v>
      </c>
      <c r="AD108" s="132" t="str">
        <f t="shared" si="17"/>
        <v>-</v>
      </c>
      <c r="AE108" s="132" t="str">
        <f t="shared" si="18"/>
        <v>-</v>
      </c>
      <c r="AF108" s="132" t="str">
        <f t="shared" si="19"/>
        <v>-</v>
      </c>
      <c r="AG108" s="136">
        <f>(SUMIFS(PriorQ4BalanceSheet!$J$2:$J$4968,PriorQ4BalanceSheet!$B$2:$B$4968,$A108,PriorQ4BalanceSheet!$I$2:$I$4968,"28150")-SUMIFS(BalanceSheetData!$J$2:$J$415,BalanceSheetData!$B$2:$B$415,$A108,BalanceSheetData!$I$2:$I$415,"28150"))+(SUMIFS(PriorQ4BalanceSheet!$J$2:$J$4968,PriorQ4BalanceSheet!$B$2:$B$4968,$A108,PriorQ4BalanceSheet!$I$2:$I$4968,"28151")-SUMIFS(BalanceSheetData!$J$2:$J$415,BalanceSheetData!$B$2:$B$415,$A108,BalanceSheetData!$I$2:$I$415,"28151"))+(SUMIFS(PriorQ4BalanceSheet!$J$2:$J$4968,PriorQ4BalanceSheet!$B$2:$B$4968,$A108,PriorQ4BalanceSheet!$I$2:$I$4968,"28152")-SUMIFS(BalanceSheetData!$J$2:$J$415,BalanceSheetData!$B$2:$B$415,$A108,BalanceSheetData!$I$2:$I$415,"28152"))+(SUMIFS(PriorQ4BalanceSheet!$J$2:$J$4968,PriorQ4BalanceSheet!$B$2:$B$4968,$A108,PriorQ4BalanceSheet!$I$2:$I$4968,"28153")-SUMIFS(BalanceSheetData!$J$2:$J$415,BalanceSheetData!$B$2:$B$415,$A108,BalanceSheetData!$I$2:$I$415,"28153"))+(SUMIFS(PriorQ4BalanceSheet!$J$2:$J$4968,PriorQ4BalanceSheet!$B$2:$B$4968,$A108,PriorQ4BalanceSheet!$I$2:$I$4968,"28155")-SUMIFS(BalanceSheetData!$J$2:$J$415,BalanceSheetData!$B$2:$B$415,$A108,BalanceSheetData!$I$2:$I$415,"28155"))+(SUMIFS(PriorQ4BalanceSheet!$J$2:$J$4968,PriorQ4BalanceSheet!$B$2:$B$4968,$A108,PriorQ4BalanceSheet!$I$2:$I$4968,"28156")-SUMIFS(BalanceSheetData!$J$2:$J$415,BalanceSheetData!$B$2:$B$415,$A108,BalanceSheetData!$I$2:$I$415,"28156"))+(SUMIFS(PriorQ4BalanceSheet!$J$2:$J$4968,PriorQ4BalanceSheet!$B$2:$B$4968,$A108,PriorQ4BalanceSheet!$I$2:$I$4968,"28157")-SUMIFS(BalanceSheetData!$J$2:$J$415,BalanceSheetData!$B$2:$B$415,$A108,BalanceSheetData!$I$2:$I$415,"28157"))+(SUMIFS(PriorQ4BalanceSheet!$J$2:$J$4968,PriorQ4BalanceSheet!$B$2:$B$4968,$A108,PriorQ4BalanceSheet!$I$2:$I$4968,"28158")-SUMIFS(BalanceSheetData!$J$2:$J$415,BalanceSheetData!$B$2:$B$415,$A108,BalanceSheetData!$I$2:$I$415,"28158"))+(SUMIFS(PriorQ4BalanceSheet!$J$2:$J$4968,PriorQ4BalanceSheet!$B$2:$B$4968,$A108,PriorQ4BalanceSheet!$I$2:$I$4968,"28200")-SUMIFS(BalanceSheetData!$J$2:$J$415,BalanceSheetData!$B$2:$B$415,$A108,BalanceSheetData!$I$2:$I$415,"28200"))+(SUMIFS(PriorQ4BalanceSheet!$J$2:$J$4968,PriorQ4BalanceSheet!$B$2:$B$4968,$A108,PriorQ4BalanceSheet!$I$2:$I$4968,"28201")-SUMIFS(BalanceSheetData!$J$2:$J$415,BalanceSheetData!$B$2:$B$415,$A108,BalanceSheetData!$I$2:$I$415,"28201"))+SUMIFS(IncomeStatementData!$J$2:$J$415,IncomeStatementData!$B$2:$B$415,$A108,IncomeStatementData!$I$2:$I$415,"62020")+SUMIFS(IncomeStatementData!$J$2:$J$415,IncomeStatementData!$B$2:$B$415,$A108,IncomeStatementData!$I$2:$I$415,"62021")+SUMIFS(IncomeStatementData!$J$2:$J$415,IncomeStatementData!$B$2:$B$415,$A108,IncomeStatementData!$I$2:$I$415,"62022")+SUMIFS(IncomeStatementData!$J$2:$J$415,IncomeStatementData!$B$2:$B$415,$A108,IncomeStatementData!$I$2:$I$415,"62400")</f>
        <v>0</v>
      </c>
      <c r="AH108" s="134" t="str">
        <f>IF((ISERROR(INDEX(ECRDCRMustPayDebtData!$E$2:$E108,MATCH(A108,ECRDCRMustPayDebtData!$B$2:$B108,0),)))/12*Occupancy!$B$65,"-",INDEX(ECRDCRMustPayDebtData!$E$2:$E108,MATCH(A108,ECRDCRMustPayDebtData!$B$2:$B108,0),)/12*Occupancy!$B$65)</f>
        <v>-</v>
      </c>
      <c r="AI108" s="136" t="str">
        <f>IF(ISERROR(INDEX(AnnualMustPayDebtData!$D$2:$D$75,MATCH(A108,AnnualMustPayDebtData!$E$2:$E$75,0),)),"-",INDEX(AnnualMustPayDebtData!$D$2:$D$75,MATCH(A108,AnnualMustPayDebtData!$E$2:$E$75,0),))</f>
        <v>-</v>
      </c>
      <c r="AJ108" s="134" t="str">
        <f>IF(ISERROR(IF(AG108="","",AG108/VLOOKUP(Occupancy!$B$65,Occupancy!$B$68:$B$79,1)*12/$C108)),"-",IF(AG108="","",AG108/VLOOKUP(Occupancy!$B$65,Occupancy!$B$68:$B$79,1)*12/$C108))</f>
        <v>-</v>
      </c>
      <c r="AK108" s="134" t="str">
        <f>IF(ISERROR(IF(AH108="","",AH108/VLOOKUP(Occupancy!$B$65,Occupancy!$B$68:$B$79,1)*12/$C108)),"-",IF(AH108="","",AH108/VLOOKUP(Occupancy!$B$65,Occupancy!$B$68:$B$79,1)*12/$C108))</f>
        <v>-</v>
      </c>
      <c r="AL108" s="133">
        <f>SUMIFS(PriorQ4BalanceSheet!$J$2:$J$4968,PriorQ4BalanceSheet!$B$2:$B$4968,$A108,PriorQ4BalanceSheet!$I$2:$I$4968,"10710")-SUMIFS(BalanceSheetData!$J$2:$J$415,BalanceSheetData!$B$2:$B$415,$A108,BalanceSheetData!$I$2:$I$415,"10710")</f>
        <v>0</v>
      </c>
      <c r="AM108" s="132" t="str">
        <f>IF(ISERROR(AN108/12*Occupancy!$B$65),"-",AN108/12*Occupancy!$B$65)</f>
        <v>-</v>
      </c>
      <c r="AN108" s="133" t="str">
        <f>IF(ISERROR(INDEX(ReserveData!$B$2:$B$2239,MATCH($A108,ReserveData!$A$2:$A$2250,0),0)),"-",INDEX(ReserveData!$B$2:$B2347,MATCH($A108,ReserveData!$A$2:$A$2250,0),0))</f>
        <v>-</v>
      </c>
      <c r="AO108" s="132" t="str">
        <f t="shared" si="20"/>
        <v>-</v>
      </c>
      <c r="AP108" s="132" t="str">
        <f t="shared" si="21"/>
        <v>-</v>
      </c>
      <c r="AQ108" s="136">
        <f>SUMIFS(IncomeStatementData!$J$2:$J$415,IncomeStatementData!$B$2:$B$415,$A108,IncomeStatementData!$I$2:$I$415,"59001")</f>
        <v>0</v>
      </c>
      <c r="AR108" s="134">
        <f>IF(ISERROR(AS108/12*Occupancy!$B$65),"-",AS108/12*Occupancy!$B$65)</f>
        <v>0</v>
      </c>
      <c r="AS108" s="136">
        <f>SUMIFS(AnnualFinancialData!$L$2:$L$6380,AnnualFinancialData!$B$2:$B$6380,$A108,AnnualFinancialData!$K$2:$K$6380,"59001")</f>
        <v>0</v>
      </c>
      <c r="AT108" s="134" t="str">
        <f>IF(ISERROR(IF(AQ108="","",AQ108/VLOOKUP(Occupancy!$B$65,Occupancy!$B$68:$B$79,1)*12/$C108)),"-",IF(AQ108="","",AQ108/VLOOKUP(Occupancy!$B$65,Occupancy!$B$68:$B$79,1)*12/$C108))</f>
        <v>-</v>
      </c>
      <c r="AU108" s="134" t="str">
        <f>IF(ISERROR(IF(AR108="","",AR108/VLOOKUP(Occupancy!$B$65,Occupancy!$B$68:$B$79,1)*12/$C108)),"-",IF(AR108="","",AR108/VLOOKUP(Occupancy!$B$65,Occupancy!$B$68:$B$79,1)*12/$C108))</f>
        <v>-</v>
      </c>
      <c r="AV108" s="133">
        <f>SUMIFS(IncomeStatementData!$J$2:$J$415,IncomeStatementData!$B$2:$B$415,$A108,IncomeStatementData!$I$2:$I$415,"66310")+SUMIFS(IncomeStatementData!$J$2:$J$415,IncomeStatementData!$B$2:$B$415,$A108,IncomeStatementData!$I$2:$I$415,"66202")</f>
        <v>0</v>
      </c>
      <c r="AW108" s="132">
        <f>IF(ISERROR(AX108/12*Occupancy!$B$65),"-",AX108/12*Occupancy!$B$65)</f>
        <v>0</v>
      </c>
      <c r="AX108" s="133">
        <f>SUMIFS(AnnualFinancialData!$L$2:$L$6380,AnnualFinancialData!$B$2:$B$6380,$A108,AnnualFinancialData!$K$2:$K$6380,"66310")+SUMIFS(AnnualFinancialData!$L$2:$L$6380,AnnualFinancialData!$B$2:$B$6380,$A108,AnnualFinancialData!$K$2:$K$6380,"66202")</f>
        <v>0</v>
      </c>
      <c r="AY108" s="132" t="str">
        <f>IF(ISERROR(IF(AV108="","",AV108/VLOOKUP(Occupancy!$B$65,Occupancy!$B$68:$B$79,1)*12/$C108)),"-",IF(AV108="","",AV108/VLOOKUP(Occupancy!$B$65,Occupancy!$B$68:$B$79,1)*12/$C108))</f>
        <v>-</v>
      </c>
      <c r="AZ108" s="132" t="str">
        <f>IF(ISERROR(IF(AW108="","",AW108/VLOOKUP(Occupancy!$B$65,Occupancy!$B$68:$B$79,1)*12/$C108)),"-",IF(AW108="","",AW108/VLOOKUP(Occupancy!$B$65,Occupancy!$B$68:$B$79,1)*12/$C108))</f>
        <v>-</v>
      </c>
      <c r="BA108" s="137" t="str">
        <f t="shared" si="22"/>
        <v>-</v>
      </c>
      <c r="BB108" s="137" t="str">
        <f t="shared" si="23"/>
        <v>-</v>
      </c>
      <c r="BC108" s="137" t="str">
        <f t="shared" si="24"/>
        <v>-</v>
      </c>
      <c r="BD108" s="137" t="str">
        <f t="shared" si="25"/>
        <v>-</v>
      </c>
      <c r="BE108" s="138" t="str">
        <f>IF(ISERROR(IF(BB108="","",BB108/VLOOKUP(Occupancy!$B$65,Occupancy!$B$68:$B$79,1)*12/$C108)),"-",IF(BB108="","",BB108/VLOOKUP(Occupancy!$B$65,Occupancy!$B$68:$B$79,1)*12/$C108))</f>
        <v>-</v>
      </c>
    </row>
    <row r="109" spans="1:57" s="95" customFormat="1" ht="12.75" x14ac:dyDescent="0.2">
      <c r="A109" s="219" t="s">
        <v>603</v>
      </c>
      <c r="B109" s="142" t="str">
        <f>IF(ISERROR(INDEX(ProjectTypeData!$F$2:$F$165,MATCH(Operating!$A109,ProjectTypeData!$B$2:$B$165,0),MATCH(Operating!B$9,ProjectTypeData!$F$1))),"-",INDEX(ProjectTypeData!$F$2:$F$165,MATCH(Operating!$A109,ProjectTypeData!$B$2:$B$165,0),MATCH(Operating!B$9,ProjectTypeData!$F$1)))</f>
        <v>CPDC</v>
      </c>
      <c r="C109" s="126">
        <f>IF(ISERROR(INDEX(ProjectTypeData!$E$2:$E$165,MATCH(Operating!$A109,ProjectTypeData!$B$2:$B$165,0),MATCH(Operating!C$9,ProjectTypeData!$E$1))),"-",INDEX(ProjectTypeData!$E$2:$E$165,MATCH(Operating!$A109,ProjectTypeData!$B$2:$B$165,0),MATCH(Operating!C$9,ProjectTypeData!$E$1)))</f>
        <v>0</v>
      </c>
      <c r="D109" s="127" t="str">
        <f>IF(ISERROR(INDEX(ProjectTypeData!$D$2:$D$165,MATCH(Operating!$A109,ProjectTypeData!$B$2:$B$165,0),MATCH(Operating!D$9,ProjectTypeData!$D$1))),"-",INDEX(ProjectTypeData!$D$2:$D$165,MATCH(Operating!$A109,ProjectTypeData!$B$2:$B$165,0),MATCH(Operating!D$9,ProjectTypeData!$D$1)))</f>
        <v>Operations/Asset Management</v>
      </c>
      <c r="E109" s="115"/>
      <c r="F109" s="128">
        <f>SUMIFS(BalanceSheetData!$J$2:$J$415,BalanceSheetData!$B$2:$B$415,$A109,BalanceSheetData!$I$2:$I$415,"10000")</f>
        <v>0</v>
      </c>
      <c r="G109" s="128">
        <f>SUMIFS(BalanceSheetData!$J$2:$J$415,BalanceSheetData!$B$2:$B$415,$A109,BalanceSheetData!$I$2:$I$415,"10710")</f>
        <v>0</v>
      </c>
      <c r="H109" s="128">
        <f>SUMIFS(BalanceSheetData!$J$2:$J$415,BalanceSheetData!$B$2:$B$415,$A109,BalanceSheetData!$I$2:$I$415,"10700")</f>
        <v>0</v>
      </c>
      <c r="I109" s="129">
        <f>SUMIFS(BalanceSheetData!$J$2:$J$415,BalanceSheetData!$B$2:$B$415,$A109,BalanceSheetData!$I$2:$I$415,"10715")+SUMIFS(BalanceSheetData!$J$2:$J$415,BalanceSheetData!$B$2:$B$415,$A109,BalanceSheetData!$I$2:$I$415,"10720")+SUMIFS(BalanceSheetData!$J$2:$J$415,BalanceSheetData!$B$2:$B$415,$A109,BalanceSheetData!$I$2:$I$415,"19300")</f>
        <v>0</v>
      </c>
      <c r="J109" s="130">
        <f t="shared" si="13"/>
        <v>0</v>
      </c>
      <c r="K109" s="216">
        <f>IF(ISERROR(INDEX(Occupancy!$B$57:$FL$57,1,MATCH(A109,Occupancy!$B$4:$FL$4,0))),"-",INDEX(Occupancy!$B$57:$FL$57,1,MATCH(A109,Occupancy!$B$4:$FL$4,0)))</f>
        <v>0</v>
      </c>
      <c r="L109" s="216">
        <f>IF(ISERROR(INDEX(Occupancy!$B$17:$FL$17,1,MATCH(A109,Occupancy!$B$4:$FL$4,0))),"-",INDEX(Occupancy!$B$17:$FL$17,1,MATCH(A109,Occupancy!$B$4:$FL$4,0)))</f>
        <v>0</v>
      </c>
      <c r="M109" s="113"/>
      <c r="N109" s="113"/>
      <c r="O109" s="113"/>
      <c r="P109" s="119"/>
      <c r="Q109" s="131">
        <f>SUMIFS(IncomeStatementData!$J$2:$J$415,IncomeStatementData!$B$2:$B$415,$A109,IncomeStatementData!$I$2:$I$415,"45001")+SUMIFS(IncomeStatementData!$J$2:$J$415,IncomeStatementData!$B$2:$B$415,$A109,IncomeStatementData!$I$2:$I$415,"45100")+SUMIFS(IncomeStatementData!$J$2:$J$415,IncomeStatementData!$B$2:$B$415,$A109,IncomeStatementData!$I$2:$I$415,"49000")+SUMIFS(IncomeStatementData!$J$2:$J$415,IncomeStatementData!$B$2:$B$415,$A109,IncomeStatementData!$I$2:$I$415,"45200")+SUMIFS(IncomeStatementData!$J$2:$J$415,IncomeStatementData!$B$2:$B$415,$A109,IncomeStatementData!$I$2:$I$415,"45400")+SUMIFS(IncomeStatementData!$J$2:$J$415,IncomeStatementData!$B$2:$B$415,$A109,IncomeStatementData!$I$2:$I$415,"45500")+SUMIFS(IncomeStatementData!$J$2:$J$415,IncomeStatementData!$B$2:$B$415,$A109,IncomeStatementData!$I$2:$I$415,"44100")+SUMIFS(IncomeStatementData!$J$2:$J$415,IncomeStatementData!$B$2:$B$415,$A109,IncomeStatementData!$I$2:$I$415,"42200")</f>
        <v>0</v>
      </c>
      <c r="R109" s="132">
        <f>IF(ISERROR(S109/12*Occupancy!$B$65),"-",S109/12*Occupancy!$B$65)</f>
        <v>0</v>
      </c>
      <c r="S109" s="133">
        <f>SUMIFS(AnnualFinancialData!$L$2:$L$6380,AnnualFinancialData!$B$2:$B$6380,$A109,AnnualFinancialData!$K$2:$K$6380,"45001")+SUMIFS(AnnualFinancialData!$L$2:$L$6380,AnnualFinancialData!$B$2:$B$6380,$A109,AnnualFinancialData!$K$2:$K$6380,"45100")+SUMIFS(AnnualFinancialData!$L$2:$L$6380,AnnualFinancialData!$B$2:$B$6380,$A109,AnnualFinancialData!$K$2:$K$6380,"49000")+SUMIFS(AnnualFinancialData!$L$2:$L$6380,AnnualFinancialData!$B$2:$B$6380,$A109,AnnualFinancialData!$K$2:$K$6380,"45200")+SUMIFS(AnnualFinancialData!$L$2:$L$6380,AnnualFinancialData!$B$2:$B$6380,$A109,AnnualFinancialData!$K$2:$K$6380,"45400")+SUMIFS(AnnualFinancialData!$L$2:$L$6380,AnnualFinancialData!$B$2:$B$6380,$A109,AnnualFinancialData!$K$2:$K$6380,"45500")+SUMIFS(AnnualFinancialData!$L$2:$L$6380,AnnualFinancialData!$B$2:$B$6380,$A109,AnnualFinancialData!$K$2:$K$6380,"44100")+SUMIFS(AnnualFinancialData!$L$2:$L$6380,AnnualFinancialData!$B$2:$B$6380,$A109,AnnualFinancialData!$K$2:$K$6380,"42200")</f>
        <v>0</v>
      </c>
      <c r="T109" s="132" t="str">
        <f>IF(ISERROR(IF(Q109="","",Q109/VLOOKUP(Occupancy!$B$65,Occupancy!$B$68:$B$79,1)*12/$C109)),"-",IF(Q109="","",Q109/VLOOKUP(Occupancy!$B$65,Occupancy!$B$68:$B$79,1)*12/$C109))</f>
        <v>-</v>
      </c>
      <c r="U109" s="132" t="str">
        <f>IF(ISERROR(IF(R109="","",R109/VLOOKUP(Occupancy!$B$65,Occupancy!$B$68:$B$79,1)*12/$C109)),"-",IF(R109="","",R109/VLOOKUP(Occupancy!$B$65,Occupancy!$B$68:$B$79,1)*12/$C109))</f>
        <v>-</v>
      </c>
      <c r="V109" s="134" t="str">
        <f>IF(ISERROR(INDEX(IncomeStatementData!$P$2:$P$415,MATCH(A109,IncomeStatementData!$B$2:$B$415,0),)),"-",INDEX(IncomeStatementData!$P$2:$P$415,MATCH(A109,IncomeStatementData!$B$2:$B$415,0),))</f>
        <v>-</v>
      </c>
      <c r="W109" s="134" t="str">
        <f>IF(ISERROR(X109/12*Occupancy!$B$65),"-",X109/12*Occupancy!$B$65)</f>
        <v>-</v>
      </c>
      <c r="X109" s="134" t="str">
        <f>IF(ISERROR(INDEX(AnnualFinancialData!$R$2:$R$6380,MATCH(A109,AnnualFinancialData!$B$2:$B$6380,0),)),"-",INDEX(AnnualFinancialData!$R$2:$R$6380,MATCH(A109,AnnualFinancialData!$B$2:$B$6380,0),))</f>
        <v>-</v>
      </c>
      <c r="Y109" s="134" t="str">
        <f>IF(ISERROR(IF(V109="","",V109/VLOOKUP(Occupancy!$B$65,Occupancy!$B$68:$B$79,1)*12/$C109)),"-",IF(V109="","",V109/VLOOKUP(Occupancy!$B$65,Occupancy!$B$68:$B$79,1)*12/$C109))</f>
        <v>-</v>
      </c>
      <c r="Z109" s="134" t="str">
        <f>IF(ISERROR(IF(W109="","",W109/VLOOKUP(Occupancy!$B$65,Occupancy!$B$68:$B$79,1)*12/$C109)),"-",IF(W109="","",W109/VLOOKUP(Occupancy!$B$65,Occupancy!$B$68:$B$79,1)*12/$C109))</f>
        <v>-</v>
      </c>
      <c r="AA109" s="135" t="str">
        <f t="shared" si="14"/>
        <v>-</v>
      </c>
      <c r="AB109" s="132" t="str">
        <f t="shared" si="15"/>
        <v>-</v>
      </c>
      <c r="AC109" s="132" t="str">
        <f t="shared" si="16"/>
        <v>-</v>
      </c>
      <c r="AD109" s="132" t="str">
        <f t="shared" si="17"/>
        <v>-</v>
      </c>
      <c r="AE109" s="132" t="str">
        <f t="shared" si="18"/>
        <v>-</v>
      </c>
      <c r="AF109" s="132" t="str">
        <f t="shared" si="19"/>
        <v>-</v>
      </c>
      <c r="AG109" s="136">
        <f>(SUMIFS(PriorQ4BalanceSheet!$J$2:$J$4968,PriorQ4BalanceSheet!$B$2:$B$4968,$A109,PriorQ4BalanceSheet!$I$2:$I$4968,"28150")-SUMIFS(BalanceSheetData!$J$2:$J$415,BalanceSheetData!$B$2:$B$415,$A109,BalanceSheetData!$I$2:$I$415,"28150"))+(SUMIFS(PriorQ4BalanceSheet!$J$2:$J$4968,PriorQ4BalanceSheet!$B$2:$B$4968,$A109,PriorQ4BalanceSheet!$I$2:$I$4968,"28151")-SUMIFS(BalanceSheetData!$J$2:$J$415,BalanceSheetData!$B$2:$B$415,$A109,BalanceSheetData!$I$2:$I$415,"28151"))+(SUMIFS(PriorQ4BalanceSheet!$J$2:$J$4968,PriorQ4BalanceSheet!$B$2:$B$4968,$A109,PriorQ4BalanceSheet!$I$2:$I$4968,"28152")-SUMIFS(BalanceSheetData!$J$2:$J$415,BalanceSheetData!$B$2:$B$415,$A109,BalanceSheetData!$I$2:$I$415,"28152"))+(SUMIFS(PriorQ4BalanceSheet!$J$2:$J$4968,PriorQ4BalanceSheet!$B$2:$B$4968,$A109,PriorQ4BalanceSheet!$I$2:$I$4968,"28153")-SUMIFS(BalanceSheetData!$J$2:$J$415,BalanceSheetData!$B$2:$B$415,$A109,BalanceSheetData!$I$2:$I$415,"28153"))+(SUMIFS(PriorQ4BalanceSheet!$J$2:$J$4968,PriorQ4BalanceSheet!$B$2:$B$4968,$A109,PriorQ4BalanceSheet!$I$2:$I$4968,"28155")-SUMIFS(BalanceSheetData!$J$2:$J$415,BalanceSheetData!$B$2:$B$415,$A109,BalanceSheetData!$I$2:$I$415,"28155"))+(SUMIFS(PriorQ4BalanceSheet!$J$2:$J$4968,PriorQ4BalanceSheet!$B$2:$B$4968,$A109,PriorQ4BalanceSheet!$I$2:$I$4968,"28156")-SUMIFS(BalanceSheetData!$J$2:$J$415,BalanceSheetData!$B$2:$B$415,$A109,BalanceSheetData!$I$2:$I$415,"28156"))+(SUMIFS(PriorQ4BalanceSheet!$J$2:$J$4968,PriorQ4BalanceSheet!$B$2:$B$4968,$A109,PriorQ4BalanceSheet!$I$2:$I$4968,"28157")-SUMIFS(BalanceSheetData!$J$2:$J$415,BalanceSheetData!$B$2:$B$415,$A109,BalanceSheetData!$I$2:$I$415,"28157"))+(SUMIFS(PriorQ4BalanceSheet!$J$2:$J$4968,PriorQ4BalanceSheet!$B$2:$B$4968,$A109,PriorQ4BalanceSheet!$I$2:$I$4968,"28158")-SUMIFS(BalanceSheetData!$J$2:$J$415,BalanceSheetData!$B$2:$B$415,$A109,BalanceSheetData!$I$2:$I$415,"28158"))+(SUMIFS(PriorQ4BalanceSheet!$J$2:$J$4968,PriorQ4BalanceSheet!$B$2:$B$4968,$A109,PriorQ4BalanceSheet!$I$2:$I$4968,"28200")-SUMIFS(BalanceSheetData!$J$2:$J$415,BalanceSheetData!$B$2:$B$415,$A109,BalanceSheetData!$I$2:$I$415,"28200"))+(SUMIFS(PriorQ4BalanceSheet!$J$2:$J$4968,PriorQ4BalanceSheet!$B$2:$B$4968,$A109,PriorQ4BalanceSheet!$I$2:$I$4968,"28201")-SUMIFS(BalanceSheetData!$J$2:$J$415,BalanceSheetData!$B$2:$B$415,$A109,BalanceSheetData!$I$2:$I$415,"28201"))+SUMIFS(IncomeStatementData!$J$2:$J$415,IncomeStatementData!$B$2:$B$415,$A109,IncomeStatementData!$I$2:$I$415,"62020")+SUMIFS(IncomeStatementData!$J$2:$J$415,IncomeStatementData!$B$2:$B$415,$A109,IncomeStatementData!$I$2:$I$415,"62021")+SUMIFS(IncomeStatementData!$J$2:$J$415,IncomeStatementData!$B$2:$B$415,$A109,IncomeStatementData!$I$2:$I$415,"62022")+SUMIFS(IncomeStatementData!$J$2:$J$415,IncomeStatementData!$B$2:$B$415,$A109,IncomeStatementData!$I$2:$I$415,"62400")</f>
        <v>0</v>
      </c>
      <c r="AH109" s="134" t="str">
        <f>IF((ISERROR(INDEX(ECRDCRMustPayDebtData!$E$2:$E109,MATCH(A109,ECRDCRMustPayDebtData!$B$2:$B109,0),)))/12*Occupancy!$B$65,"-",INDEX(ECRDCRMustPayDebtData!$E$2:$E109,MATCH(A109,ECRDCRMustPayDebtData!$B$2:$B109,0),)/12*Occupancy!$B$65)</f>
        <v>-</v>
      </c>
      <c r="AI109" s="136" t="str">
        <f>IF(ISERROR(INDEX(AnnualMustPayDebtData!$D$2:$D$75,MATCH(A109,AnnualMustPayDebtData!$E$2:$E$75,0),)),"-",INDEX(AnnualMustPayDebtData!$D$2:$D$75,MATCH(A109,AnnualMustPayDebtData!$E$2:$E$75,0),))</f>
        <v>-</v>
      </c>
      <c r="AJ109" s="134" t="str">
        <f>IF(ISERROR(IF(AG109="","",AG109/VLOOKUP(Occupancy!$B$65,Occupancy!$B$68:$B$79,1)*12/$C109)),"-",IF(AG109="","",AG109/VLOOKUP(Occupancy!$B$65,Occupancy!$B$68:$B$79,1)*12/$C109))</f>
        <v>-</v>
      </c>
      <c r="AK109" s="134" t="str">
        <f>IF(ISERROR(IF(AH109="","",AH109/VLOOKUP(Occupancy!$B$65,Occupancy!$B$68:$B$79,1)*12/$C109)),"-",IF(AH109="","",AH109/VLOOKUP(Occupancy!$B$65,Occupancy!$B$68:$B$79,1)*12/$C109))</f>
        <v>-</v>
      </c>
      <c r="AL109" s="133">
        <f>SUMIFS(PriorQ4BalanceSheet!$J$2:$J$4968,PriorQ4BalanceSheet!$B$2:$B$4968,$A109,PriorQ4BalanceSheet!$I$2:$I$4968,"10710")-SUMIFS(BalanceSheetData!$J$2:$J$415,BalanceSheetData!$B$2:$B$415,$A109,BalanceSheetData!$I$2:$I$415,"10710")</f>
        <v>0</v>
      </c>
      <c r="AM109" s="132" t="str">
        <f>IF(ISERROR(AN109/12*Occupancy!$B$65),"-",AN109/12*Occupancy!$B$65)</f>
        <v>-</v>
      </c>
      <c r="AN109" s="133" t="str">
        <f>IF(ISERROR(INDEX(ReserveData!$B$2:$B$2239,MATCH($A109,ReserveData!$A$2:$A$2250,0),0)),"-",INDEX(ReserveData!$B$2:$B2348,MATCH($A109,ReserveData!$A$2:$A$2250,0),0))</f>
        <v>-</v>
      </c>
      <c r="AO109" s="132" t="str">
        <f t="shared" si="20"/>
        <v>-</v>
      </c>
      <c r="AP109" s="132" t="str">
        <f t="shared" si="21"/>
        <v>-</v>
      </c>
      <c r="AQ109" s="136">
        <f>SUMIFS(IncomeStatementData!$J$2:$J$415,IncomeStatementData!$B$2:$B$415,$A109,IncomeStatementData!$I$2:$I$415,"59001")</f>
        <v>0</v>
      </c>
      <c r="AR109" s="134">
        <f>IF(ISERROR(AS109/12*Occupancy!$B$65),"-",AS109/12*Occupancy!$B$65)</f>
        <v>0</v>
      </c>
      <c r="AS109" s="136">
        <f>SUMIFS(AnnualFinancialData!$L$2:$L$6380,AnnualFinancialData!$B$2:$B$6380,$A109,AnnualFinancialData!$K$2:$K$6380,"59001")</f>
        <v>0</v>
      </c>
      <c r="AT109" s="134" t="str">
        <f>IF(ISERROR(IF(AQ109="","",AQ109/VLOOKUP(Occupancy!$B$65,Occupancy!$B$68:$B$79,1)*12/$C109)),"-",IF(AQ109="","",AQ109/VLOOKUP(Occupancy!$B$65,Occupancy!$B$68:$B$79,1)*12/$C109))</f>
        <v>-</v>
      </c>
      <c r="AU109" s="134" t="str">
        <f>IF(ISERROR(IF(AR109="","",AR109/VLOOKUP(Occupancy!$B$65,Occupancy!$B$68:$B$79,1)*12/$C109)),"-",IF(AR109="","",AR109/VLOOKUP(Occupancy!$B$65,Occupancy!$B$68:$B$79,1)*12/$C109))</f>
        <v>-</v>
      </c>
      <c r="AV109" s="133">
        <f>SUMIFS(IncomeStatementData!$J$2:$J$415,IncomeStatementData!$B$2:$B$415,$A109,IncomeStatementData!$I$2:$I$415,"66310")+SUMIFS(IncomeStatementData!$J$2:$J$415,IncomeStatementData!$B$2:$B$415,$A109,IncomeStatementData!$I$2:$I$415,"66202")</f>
        <v>0</v>
      </c>
      <c r="AW109" s="132">
        <f>IF(ISERROR(AX109/12*Occupancy!$B$65),"-",AX109/12*Occupancy!$B$65)</f>
        <v>0</v>
      </c>
      <c r="AX109" s="133">
        <f>SUMIFS(AnnualFinancialData!$L$2:$L$6380,AnnualFinancialData!$B$2:$B$6380,$A109,AnnualFinancialData!$K$2:$K$6380,"66310")+SUMIFS(AnnualFinancialData!$L$2:$L$6380,AnnualFinancialData!$B$2:$B$6380,$A109,AnnualFinancialData!$K$2:$K$6380,"66202")</f>
        <v>0</v>
      </c>
      <c r="AY109" s="132" t="str">
        <f>IF(ISERROR(IF(AV109="","",AV109/VLOOKUP(Occupancy!$B$65,Occupancy!$B$68:$B$79,1)*12/$C109)),"-",IF(AV109="","",AV109/VLOOKUP(Occupancy!$B$65,Occupancy!$B$68:$B$79,1)*12/$C109))</f>
        <v>-</v>
      </c>
      <c r="AZ109" s="132" t="str">
        <f>IF(ISERROR(IF(AW109="","",AW109/VLOOKUP(Occupancy!$B$65,Occupancy!$B$68:$B$79,1)*12/$C109)),"-",IF(AW109="","",AW109/VLOOKUP(Occupancy!$B$65,Occupancy!$B$68:$B$79,1)*12/$C109))</f>
        <v>-</v>
      </c>
      <c r="BA109" s="137" t="str">
        <f t="shared" si="22"/>
        <v>-</v>
      </c>
      <c r="BB109" s="137" t="str">
        <f t="shared" si="23"/>
        <v>-</v>
      </c>
      <c r="BC109" s="137" t="str">
        <f t="shared" si="24"/>
        <v>-</v>
      </c>
      <c r="BD109" s="137" t="str">
        <f t="shared" si="25"/>
        <v>-</v>
      </c>
      <c r="BE109" s="138" t="str">
        <f>IF(ISERROR(IF(BB109="","",BB109/VLOOKUP(Occupancy!$B$65,Occupancy!$B$68:$B$79,1)*12/$C109)),"-",IF(BB109="","",BB109/VLOOKUP(Occupancy!$B$65,Occupancy!$B$68:$B$79,1)*12/$C109))</f>
        <v>-</v>
      </c>
    </row>
    <row r="110" spans="1:57" s="95" customFormat="1" ht="12.75" x14ac:dyDescent="0.2">
      <c r="A110" s="219" t="s">
        <v>605</v>
      </c>
      <c r="B110" s="142" t="str">
        <f>IF(ISERROR(INDEX(ProjectTypeData!$F$2:$F$165,MATCH(Operating!$A110,ProjectTypeData!$B$2:$B$165,0),MATCH(Operating!B$9,ProjectTypeData!$F$1))),"-",INDEX(ProjectTypeData!$F$2:$F$165,MATCH(Operating!$A110,ProjectTypeData!$B$2:$B$165,0),MATCH(Operating!B$9,ProjectTypeData!$F$1)))</f>
        <v>CPDC</v>
      </c>
      <c r="C110" s="126">
        <f>IF(ISERROR(INDEX(ProjectTypeData!$E$2:$E$165,MATCH(Operating!$A110,ProjectTypeData!$B$2:$B$165,0),MATCH(Operating!C$9,ProjectTypeData!$E$1))),"-",INDEX(ProjectTypeData!$E$2:$E$165,MATCH(Operating!$A110,ProjectTypeData!$B$2:$B$165,0),MATCH(Operating!C$9,ProjectTypeData!$E$1)))</f>
        <v>0</v>
      </c>
      <c r="D110" s="127" t="str">
        <f>IF(ISERROR(INDEX(ProjectTypeData!$D$2:$D$165,MATCH(Operating!$A110,ProjectTypeData!$B$2:$B$165,0),MATCH(Operating!D$9,ProjectTypeData!$D$1))),"-",INDEX(ProjectTypeData!$D$2:$D$165,MATCH(Operating!$A110,ProjectTypeData!$B$2:$B$165,0),MATCH(Operating!D$9,ProjectTypeData!$D$1)))</f>
        <v>Operations/Asset Management</v>
      </c>
      <c r="E110" s="115"/>
      <c r="F110" s="128">
        <f>SUMIFS(BalanceSheetData!$J$2:$J$415,BalanceSheetData!$B$2:$B$415,$A110,BalanceSheetData!$I$2:$I$415,"10000")</f>
        <v>0</v>
      </c>
      <c r="G110" s="128">
        <f>SUMIFS(BalanceSheetData!$J$2:$J$415,BalanceSheetData!$B$2:$B$415,$A110,BalanceSheetData!$I$2:$I$415,"10710")</f>
        <v>0</v>
      </c>
      <c r="H110" s="128">
        <f>SUMIFS(BalanceSheetData!$J$2:$J$415,BalanceSheetData!$B$2:$B$415,$A110,BalanceSheetData!$I$2:$I$415,"10700")</f>
        <v>0</v>
      </c>
      <c r="I110" s="129">
        <f>SUMIFS(BalanceSheetData!$J$2:$J$415,BalanceSheetData!$B$2:$B$415,$A110,BalanceSheetData!$I$2:$I$415,"10715")+SUMIFS(BalanceSheetData!$J$2:$J$415,BalanceSheetData!$B$2:$B$415,$A110,BalanceSheetData!$I$2:$I$415,"10720")+SUMIFS(BalanceSheetData!$J$2:$J$415,BalanceSheetData!$B$2:$B$415,$A110,BalanceSheetData!$I$2:$I$415,"19300")</f>
        <v>0</v>
      </c>
      <c r="J110" s="130">
        <f t="shared" si="13"/>
        <v>0</v>
      </c>
      <c r="K110" s="216">
        <f>IF(ISERROR(INDEX(Occupancy!$B$57:$FL$57,1,MATCH(A110,Occupancy!$B$4:$FL$4,0))),"-",INDEX(Occupancy!$B$57:$FL$57,1,MATCH(A110,Occupancy!$B$4:$FL$4,0)))</f>
        <v>0</v>
      </c>
      <c r="L110" s="216">
        <f>IF(ISERROR(INDEX(Occupancy!$B$17:$FL$17,1,MATCH(A110,Occupancy!$B$4:$FL$4,0))),"-",INDEX(Occupancy!$B$17:$FL$17,1,MATCH(A110,Occupancy!$B$4:$FL$4,0)))</f>
        <v>0</v>
      </c>
      <c r="M110" s="113"/>
      <c r="N110" s="113"/>
      <c r="O110" s="113"/>
      <c r="P110" s="119"/>
      <c r="Q110" s="131">
        <f>SUMIFS(IncomeStatementData!$J$2:$J$415,IncomeStatementData!$B$2:$B$415,$A110,IncomeStatementData!$I$2:$I$415,"45001")+SUMIFS(IncomeStatementData!$J$2:$J$415,IncomeStatementData!$B$2:$B$415,$A110,IncomeStatementData!$I$2:$I$415,"45100")+SUMIFS(IncomeStatementData!$J$2:$J$415,IncomeStatementData!$B$2:$B$415,$A110,IncomeStatementData!$I$2:$I$415,"49000")+SUMIFS(IncomeStatementData!$J$2:$J$415,IncomeStatementData!$B$2:$B$415,$A110,IncomeStatementData!$I$2:$I$415,"45200")+SUMIFS(IncomeStatementData!$J$2:$J$415,IncomeStatementData!$B$2:$B$415,$A110,IncomeStatementData!$I$2:$I$415,"45400")+SUMIFS(IncomeStatementData!$J$2:$J$415,IncomeStatementData!$B$2:$B$415,$A110,IncomeStatementData!$I$2:$I$415,"45500")+SUMIFS(IncomeStatementData!$J$2:$J$415,IncomeStatementData!$B$2:$B$415,$A110,IncomeStatementData!$I$2:$I$415,"44100")+SUMIFS(IncomeStatementData!$J$2:$J$415,IncomeStatementData!$B$2:$B$415,$A110,IncomeStatementData!$I$2:$I$415,"42200")</f>
        <v>0</v>
      </c>
      <c r="R110" s="132">
        <f>IF(ISERROR(S110/12*Occupancy!$B$65),"-",S110/12*Occupancy!$B$65)</f>
        <v>0</v>
      </c>
      <c r="S110" s="133">
        <f>SUMIFS(AnnualFinancialData!$L$2:$L$6380,AnnualFinancialData!$B$2:$B$6380,$A110,AnnualFinancialData!$K$2:$K$6380,"45001")+SUMIFS(AnnualFinancialData!$L$2:$L$6380,AnnualFinancialData!$B$2:$B$6380,$A110,AnnualFinancialData!$K$2:$K$6380,"45100")+SUMIFS(AnnualFinancialData!$L$2:$L$6380,AnnualFinancialData!$B$2:$B$6380,$A110,AnnualFinancialData!$K$2:$K$6380,"49000")+SUMIFS(AnnualFinancialData!$L$2:$L$6380,AnnualFinancialData!$B$2:$B$6380,$A110,AnnualFinancialData!$K$2:$K$6380,"45200")+SUMIFS(AnnualFinancialData!$L$2:$L$6380,AnnualFinancialData!$B$2:$B$6380,$A110,AnnualFinancialData!$K$2:$K$6380,"45400")+SUMIFS(AnnualFinancialData!$L$2:$L$6380,AnnualFinancialData!$B$2:$B$6380,$A110,AnnualFinancialData!$K$2:$K$6380,"45500")+SUMIFS(AnnualFinancialData!$L$2:$L$6380,AnnualFinancialData!$B$2:$B$6380,$A110,AnnualFinancialData!$K$2:$K$6380,"44100")+SUMIFS(AnnualFinancialData!$L$2:$L$6380,AnnualFinancialData!$B$2:$B$6380,$A110,AnnualFinancialData!$K$2:$K$6380,"42200")</f>
        <v>0</v>
      </c>
      <c r="T110" s="132" t="str">
        <f>IF(ISERROR(IF(Q110="","",Q110/VLOOKUP(Occupancy!$B$65,Occupancy!$B$68:$B$79,1)*12/$C110)),"-",IF(Q110="","",Q110/VLOOKUP(Occupancy!$B$65,Occupancy!$B$68:$B$79,1)*12/$C110))</f>
        <v>-</v>
      </c>
      <c r="U110" s="132" t="str">
        <f>IF(ISERROR(IF(R110="","",R110/VLOOKUP(Occupancy!$B$65,Occupancy!$B$68:$B$79,1)*12/$C110)),"-",IF(R110="","",R110/VLOOKUP(Occupancy!$B$65,Occupancy!$B$68:$B$79,1)*12/$C110))</f>
        <v>-</v>
      </c>
      <c r="V110" s="134" t="str">
        <f>IF(ISERROR(INDEX(IncomeStatementData!$P$2:$P$415,MATCH(A110,IncomeStatementData!$B$2:$B$415,0),)),"-",INDEX(IncomeStatementData!$P$2:$P$415,MATCH(A110,IncomeStatementData!$B$2:$B$415,0),))</f>
        <v>-</v>
      </c>
      <c r="W110" s="134" t="str">
        <f>IF(ISERROR(X110/12*Occupancy!$B$65),"-",X110/12*Occupancy!$B$65)</f>
        <v>-</v>
      </c>
      <c r="X110" s="134" t="str">
        <f>IF(ISERROR(INDEX(AnnualFinancialData!$R$2:$R$6380,MATCH(A110,AnnualFinancialData!$B$2:$B$6380,0),)),"-",INDEX(AnnualFinancialData!$R$2:$R$6380,MATCH(A110,AnnualFinancialData!$B$2:$B$6380,0),))</f>
        <v>-</v>
      </c>
      <c r="Y110" s="134" t="str">
        <f>IF(ISERROR(IF(V110="","",V110/VLOOKUP(Occupancy!$B$65,Occupancy!$B$68:$B$79,1)*12/$C110)),"-",IF(V110="","",V110/VLOOKUP(Occupancy!$B$65,Occupancy!$B$68:$B$79,1)*12/$C110))</f>
        <v>-</v>
      </c>
      <c r="Z110" s="134" t="str">
        <f>IF(ISERROR(IF(W110="","",W110/VLOOKUP(Occupancy!$B$65,Occupancy!$B$68:$B$79,1)*12/$C110)),"-",IF(W110="","",W110/VLOOKUP(Occupancy!$B$65,Occupancy!$B$68:$B$79,1)*12/$C110))</f>
        <v>-</v>
      </c>
      <c r="AA110" s="135" t="str">
        <f t="shared" si="14"/>
        <v>-</v>
      </c>
      <c r="AB110" s="132" t="str">
        <f t="shared" si="15"/>
        <v>-</v>
      </c>
      <c r="AC110" s="132" t="str">
        <f t="shared" si="16"/>
        <v>-</v>
      </c>
      <c r="AD110" s="132" t="str">
        <f t="shared" si="17"/>
        <v>-</v>
      </c>
      <c r="AE110" s="132" t="str">
        <f t="shared" si="18"/>
        <v>-</v>
      </c>
      <c r="AF110" s="132" t="str">
        <f t="shared" si="19"/>
        <v>-</v>
      </c>
      <c r="AG110" s="136">
        <f>(SUMIFS(PriorQ4BalanceSheet!$J$2:$J$4968,PriorQ4BalanceSheet!$B$2:$B$4968,$A110,PriorQ4BalanceSheet!$I$2:$I$4968,"28150")-SUMIFS(BalanceSheetData!$J$2:$J$415,BalanceSheetData!$B$2:$B$415,$A110,BalanceSheetData!$I$2:$I$415,"28150"))+(SUMIFS(PriorQ4BalanceSheet!$J$2:$J$4968,PriorQ4BalanceSheet!$B$2:$B$4968,$A110,PriorQ4BalanceSheet!$I$2:$I$4968,"28151")-SUMIFS(BalanceSheetData!$J$2:$J$415,BalanceSheetData!$B$2:$B$415,$A110,BalanceSheetData!$I$2:$I$415,"28151"))+(SUMIFS(PriorQ4BalanceSheet!$J$2:$J$4968,PriorQ4BalanceSheet!$B$2:$B$4968,$A110,PriorQ4BalanceSheet!$I$2:$I$4968,"28152")-SUMIFS(BalanceSheetData!$J$2:$J$415,BalanceSheetData!$B$2:$B$415,$A110,BalanceSheetData!$I$2:$I$415,"28152"))+(SUMIFS(PriorQ4BalanceSheet!$J$2:$J$4968,PriorQ4BalanceSheet!$B$2:$B$4968,$A110,PriorQ4BalanceSheet!$I$2:$I$4968,"28153")-SUMIFS(BalanceSheetData!$J$2:$J$415,BalanceSheetData!$B$2:$B$415,$A110,BalanceSheetData!$I$2:$I$415,"28153"))+(SUMIFS(PriorQ4BalanceSheet!$J$2:$J$4968,PriorQ4BalanceSheet!$B$2:$B$4968,$A110,PriorQ4BalanceSheet!$I$2:$I$4968,"28155")-SUMIFS(BalanceSheetData!$J$2:$J$415,BalanceSheetData!$B$2:$B$415,$A110,BalanceSheetData!$I$2:$I$415,"28155"))+(SUMIFS(PriorQ4BalanceSheet!$J$2:$J$4968,PriorQ4BalanceSheet!$B$2:$B$4968,$A110,PriorQ4BalanceSheet!$I$2:$I$4968,"28156")-SUMIFS(BalanceSheetData!$J$2:$J$415,BalanceSheetData!$B$2:$B$415,$A110,BalanceSheetData!$I$2:$I$415,"28156"))+(SUMIFS(PriorQ4BalanceSheet!$J$2:$J$4968,PriorQ4BalanceSheet!$B$2:$B$4968,$A110,PriorQ4BalanceSheet!$I$2:$I$4968,"28157")-SUMIFS(BalanceSheetData!$J$2:$J$415,BalanceSheetData!$B$2:$B$415,$A110,BalanceSheetData!$I$2:$I$415,"28157"))+(SUMIFS(PriorQ4BalanceSheet!$J$2:$J$4968,PriorQ4BalanceSheet!$B$2:$B$4968,$A110,PriorQ4BalanceSheet!$I$2:$I$4968,"28158")-SUMIFS(BalanceSheetData!$J$2:$J$415,BalanceSheetData!$B$2:$B$415,$A110,BalanceSheetData!$I$2:$I$415,"28158"))+(SUMIFS(PriorQ4BalanceSheet!$J$2:$J$4968,PriorQ4BalanceSheet!$B$2:$B$4968,$A110,PriorQ4BalanceSheet!$I$2:$I$4968,"28200")-SUMIFS(BalanceSheetData!$J$2:$J$415,BalanceSheetData!$B$2:$B$415,$A110,BalanceSheetData!$I$2:$I$415,"28200"))+(SUMIFS(PriorQ4BalanceSheet!$J$2:$J$4968,PriorQ4BalanceSheet!$B$2:$B$4968,$A110,PriorQ4BalanceSheet!$I$2:$I$4968,"28201")-SUMIFS(BalanceSheetData!$J$2:$J$415,BalanceSheetData!$B$2:$B$415,$A110,BalanceSheetData!$I$2:$I$415,"28201"))+SUMIFS(IncomeStatementData!$J$2:$J$415,IncomeStatementData!$B$2:$B$415,$A110,IncomeStatementData!$I$2:$I$415,"62020")+SUMIFS(IncomeStatementData!$J$2:$J$415,IncomeStatementData!$B$2:$B$415,$A110,IncomeStatementData!$I$2:$I$415,"62021")+SUMIFS(IncomeStatementData!$J$2:$J$415,IncomeStatementData!$B$2:$B$415,$A110,IncomeStatementData!$I$2:$I$415,"62022")+SUMIFS(IncomeStatementData!$J$2:$J$415,IncomeStatementData!$B$2:$B$415,$A110,IncomeStatementData!$I$2:$I$415,"62400")</f>
        <v>0</v>
      </c>
      <c r="AH110" s="134" t="str">
        <f>IF((ISERROR(INDEX(ECRDCRMustPayDebtData!$E$2:$E110,MATCH(A110,ECRDCRMustPayDebtData!$B$2:$B110,0),)))/12*Occupancy!$B$65,"-",INDEX(ECRDCRMustPayDebtData!$E$2:$E110,MATCH(A110,ECRDCRMustPayDebtData!$B$2:$B110,0),)/12*Occupancy!$B$65)</f>
        <v>-</v>
      </c>
      <c r="AI110" s="136" t="str">
        <f>IF(ISERROR(INDEX(AnnualMustPayDebtData!$D$2:$D$75,MATCH(A110,AnnualMustPayDebtData!$E$2:$E$75,0),)),"-",INDEX(AnnualMustPayDebtData!$D$2:$D$75,MATCH(A110,AnnualMustPayDebtData!$E$2:$E$75,0),))</f>
        <v>-</v>
      </c>
      <c r="AJ110" s="134" t="str">
        <f>IF(ISERROR(IF(AG110="","",AG110/VLOOKUP(Occupancy!$B$65,Occupancy!$B$68:$B$79,1)*12/$C110)),"-",IF(AG110="","",AG110/VLOOKUP(Occupancy!$B$65,Occupancy!$B$68:$B$79,1)*12/$C110))</f>
        <v>-</v>
      </c>
      <c r="AK110" s="134" t="str">
        <f>IF(ISERROR(IF(AH110="","",AH110/VLOOKUP(Occupancy!$B$65,Occupancy!$B$68:$B$79,1)*12/$C110)),"-",IF(AH110="","",AH110/VLOOKUP(Occupancy!$B$65,Occupancy!$B$68:$B$79,1)*12/$C110))</f>
        <v>-</v>
      </c>
      <c r="AL110" s="133">
        <f>SUMIFS(PriorQ4BalanceSheet!$J$2:$J$4968,PriorQ4BalanceSheet!$B$2:$B$4968,$A110,PriorQ4BalanceSheet!$I$2:$I$4968,"10710")-SUMIFS(BalanceSheetData!$J$2:$J$415,BalanceSheetData!$B$2:$B$415,$A110,BalanceSheetData!$I$2:$I$415,"10710")</f>
        <v>0</v>
      </c>
      <c r="AM110" s="132" t="str">
        <f>IF(ISERROR(AN110/12*Occupancy!$B$65),"-",AN110/12*Occupancy!$B$65)</f>
        <v>-</v>
      </c>
      <c r="AN110" s="133" t="str">
        <f>IF(ISERROR(INDEX(ReserveData!$B$2:$B$2239,MATCH($A110,ReserveData!$A$2:$A$2250,0),0)),"-",INDEX(ReserveData!$B$2:$B2349,MATCH($A110,ReserveData!$A$2:$A$2250,0),0))</f>
        <v>-</v>
      </c>
      <c r="AO110" s="132" t="str">
        <f t="shared" si="20"/>
        <v>-</v>
      </c>
      <c r="AP110" s="132" t="str">
        <f t="shared" si="21"/>
        <v>-</v>
      </c>
      <c r="AQ110" s="136">
        <f>SUMIFS(IncomeStatementData!$J$2:$J$415,IncomeStatementData!$B$2:$B$415,$A110,IncomeStatementData!$I$2:$I$415,"59001")</f>
        <v>0</v>
      </c>
      <c r="AR110" s="134">
        <f>IF(ISERROR(AS110/12*Occupancy!$B$65),"-",AS110/12*Occupancy!$B$65)</f>
        <v>0</v>
      </c>
      <c r="AS110" s="136">
        <f>SUMIFS(AnnualFinancialData!$L$2:$L$6380,AnnualFinancialData!$B$2:$B$6380,$A110,AnnualFinancialData!$K$2:$K$6380,"59001")</f>
        <v>0</v>
      </c>
      <c r="AT110" s="134" t="str">
        <f>IF(ISERROR(IF(AQ110="","",AQ110/VLOOKUP(Occupancy!$B$65,Occupancy!$B$68:$B$79,1)*12/$C110)),"-",IF(AQ110="","",AQ110/VLOOKUP(Occupancy!$B$65,Occupancy!$B$68:$B$79,1)*12/$C110))</f>
        <v>-</v>
      </c>
      <c r="AU110" s="134" t="str">
        <f>IF(ISERROR(IF(AR110="","",AR110/VLOOKUP(Occupancy!$B$65,Occupancy!$B$68:$B$79,1)*12/$C110)),"-",IF(AR110="","",AR110/VLOOKUP(Occupancy!$B$65,Occupancy!$B$68:$B$79,1)*12/$C110))</f>
        <v>-</v>
      </c>
      <c r="AV110" s="133">
        <f>SUMIFS(IncomeStatementData!$J$2:$J$415,IncomeStatementData!$B$2:$B$415,$A110,IncomeStatementData!$I$2:$I$415,"66310")+SUMIFS(IncomeStatementData!$J$2:$J$415,IncomeStatementData!$B$2:$B$415,$A110,IncomeStatementData!$I$2:$I$415,"66202")</f>
        <v>0</v>
      </c>
      <c r="AW110" s="132">
        <f>IF(ISERROR(AX110/12*Occupancy!$B$65),"-",AX110/12*Occupancy!$B$65)</f>
        <v>0</v>
      </c>
      <c r="AX110" s="133">
        <f>SUMIFS(AnnualFinancialData!$L$2:$L$6380,AnnualFinancialData!$B$2:$B$6380,$A110,AnnualFinancialData!$K$2:$K$6380,"66310")+SUMIFS(AnnualFinancialData!$L$2:$L$6380,AnnualFinancialData!$B$2:$B$6380,$A110,AnnualFinancialData!$K$2:$K$6380,"66202")</f>
        <v>0</v>
      </c>
      <c r="AY110" s="132" t="str">
        <f>IF(ISERROR(IF(AV110="","",AV110/VLOOKUP(Occupancy!$B$65,Occupancy!$B$68:$B$79,1)*12/$C110)),"-",IF(AV110="","",AV110/VLOOKUP(Occupancy!$B$65,Occupancy!$B$68:$B$79,1)*12/$C110))</f>
        <v>-</v>
      </c>
      <c r="AZ110" s="132" t="str">
        <f>IF(ISERROR(IF(AW110="","",AW110/VLOOKUP(Occupancy!$B$65,Occupancy!$B$68:$B$79,1)*12/$C110)),"-",IF(AW110="","",AW110/VLOOKUP(Occupancy!$B$65,Occupancy!$B$68:$B$79,1)*12/$C110))</f>
        <v>-</v>
      </c>
      <c r="BA110" s="137" t="str">
        <f t="shared" si="22"/>
        <v>-</v>
      </c>
      <c r="BB110" s="137" t="str">
        <f t="shared" si="23"/>
        <v>-</v>
      </c>
      <c r="BC110" s="137" t="str">
        <f t="shared" si="24"/>
        <v>-</v>
      </c>
      <c r="BD110" s="137" t="str">
        <f t="shared" si="25"/>
        <v>-</v>
      </c>
      <c r="BE110" s="138" t="str">
        <f>IF(ISERROR(IF(BB110="","",BB110/VLOOKUP(Occupancy!$B$65,Occupancy!$B$68:$B$79,1)*12/$C110)),"-",IF(BB110="","",BB110/VLOOKUP(Occupancy!$B$65,Occupancy!$B$68:$B$79,1)*12/$C110))</f>
        <v>-</v>
      </c>
    </row>
    <row r="111" spans="1:57" s="95" customFormat="1" ht="12.75" x14ac:dyDescent="0.2">
      <c r="A111" s="219" t="s">
        <v>607</v>
      </c>
      <c r="B111" s="142" t="str">
        <f>IF(ISERROR(INDEX(ProjectTypeData!$F$2:$F$165,MATCH(Operating!$A111,ProjectTypeData!$B$2:$B$165,0),MATCH(Operating!B$9,ProjectTypeData!$F$1))),"-",INDEX(ProjectTypeData!$F$2:$F$165,MATCH(Operating!$A111,ProjectTypeData!$B$2:$B$165,0),MATCH(Operating!B$9,ProjectTypeData!$F$1)))</f>
        <v>CPDC</v>
      </c>
      <c r="C111" s="126">
        <f>IF(ISERROR(INDEX(ProjectTypeData!$E$2:$E$165,MATCH(Operating!$A111,ProjectTypeData!$B$2:$B$165,0),MATCH(Operating!C$9,ProjectTypeData!$E$1))),"-",INDEX(ProjectTypeData!$E$2:$E$165,MATCH(Operating!$A111,ProjectTypeData!$B$2:$B$165,0),MATCH(Operating!C$9,ProjectTypeData!$E$1)))</f>
        <v>0</v>
      </c>
      <c r="D111" s="127" t="str">
        <f>IF(ISERROR(INDEX(ProjectTypeData!$D$2:$D$165,MATCH(Operating!$A111,ProjectTypeData!$B$2:$B$165,0),MATCH(Operating!D$9,ProjectTypeData!$D$1))),"-",INDEX(ProjectTypeData!$D$2:$D$165,MATCH(Operating!$A111,ProjectTypeData!$B$2:$B$165,0),MATCH(Operating!D$9,ProjectTypeData!$D$1)))</f>
        <v>Operations/Asset Management</v>
      </c>
      <c r="E111" s="115"/>
      <c r="F111" s="128">
        <f>SUMIFS(BalanceSheetData!$J$2:$J$415,BalanceSheetData!$B$2:$B$415,$A111,BalanceSheetData!$I$2:$I$415,"10000")</f>
        <v>0</v>
      </c>
      <c r="G111" s="128">
        <f>SUMIFS(BalanceSheetData!$J$2:$J$415,BalanceSheetData!$B$2:$B$415,$A111,BalanceSheetData!$I$2:$I$415,"10710")</f>
        <v>0</v>
      </c>
      <c r="H111" s="128">
        <f>SUMIFS(BalanceSheetData!$J$2:$J$415,BalanceSheetData!$B$2:$B$415,$A111,BalanceSheetData!$I$2:$I$415,"10700")</f>
        <v>0</v>
      </c>
      <c r="I111" s="129">
        <f>SUMIFS(BalanceSheetData!$J$2:$J$415,BalanceSheetData!$B$2:$B$415,$A111,BalanceSheetData!$I$2:$I$415,"10715")+SUMIFS(BalanceSheetData!$J$2:$J$415,BalanceSheetData!$B$2:$B$415,$A111,BalanceSheetData!$I$2:$I$415,"10720")+SUMIFS(BalanceSheetData!$J$2:$J$415,BalanceSheetData!$B$2:$B$415,$A111,BalanceSheetData!$I$2:$I$415,"19300")</f>
        <v>0</v>
      </c>
      <c r="J111" s="130">
        <f t="shared" si="13"/>
        <v>0</v>
      </c>
      <c r="K111" s="216">
        <f>IF(ISERROR(INDEX(Occupancy!$B$57:$FL$57,1,MATCH(A111,Occupancy!$B$4:$FL$4,0))),"-",INDEX(Occupancy!$B$57:$FL$57,1,MATCH(A111,Occupancy!$B$4:$FL$4,0)))</f>
        <v>0</v>
      </c>
      <c r="L111" s="216">
        <f>IF(ISERROR(INDEX(Occupancy!$B$17:$FL$17,1,MATCH(A111,Occupancy!$B$4:$FL$4,0))),"-",INDEX(Occupancy!$B$17:$FL$17,1,MATCH(A111,Occupancy!$B$4:$FL$4,0)))</f>
        <v>0</v>
      </c>
      <c r="M111" s="113"/>
      <c r="N111" s="113"/>
      <c r="O111" s="113"/>
      <c r="P111" s="119"/>
      <c r="Q111" s="131">
        <f>SUMIFS(IncomeStatementData!$J$2:$J$415,IncomeStatementData!$B$2:$B$415,$A111,IncomeStatementData!$I$2:$I$415,"45001")+SUMIFS(IncomeStatementData!$J$2:$J$415,IncomeStatementData!$B$2:$B$415,$A111,IncomeStatementData!$I$2:$I$415,"45100")+SUMIFS(IncomeStatementData!$J$2:$J$415,IncomeStatementData!$B$2:$B$415,$A111,IncomeStatementData!$I$2:$I$415,"49000")+SUMIFS(IncomeStatementData!$J$2:$J$415,IncomeStatementData!$B$2:$B$415,$A111,IncomeStatementData!$I$2:$I$415,"45200")+SUMIFS(IncomeStatementData!$J$2:$J$415,IncomeStatementData!$B$2:$B$415,$A111,IncomeStatementData!$I$2:$I$415,"45400")+SUMIFS(IncomeStatementData!$J$2:$J$415,IncomeStatementData!$B$2:$B$415,$A111,IncomeStatementData!$I$2:$I$415,"45500")+SUMIFS(IncomeStatementData!$J$2:$J$415,IncomeStatementData!$B$2:$B$415,$A111,IncomeStatementData!$I$2:$I$415,"44100")+SUMIFS(IncomeStatementData!$J$2:$J$415,IncomeStatementData!$B$2:$B$415,$A111,IncomeStatementData!$I$2:$I$415,"42200")</f>
        <v>0</v>
      </c>
      <c r="R111" s="132">
        <f>IF(ISERROR(S111/12*Occupancy!$B$65),"-",S111/12*Occupancy!$B$65)</f>
        <v>0</v>
      </c>
      <c r="S111" s="133">
        <f>SUMIFS(AnnualFinancialData!$L$2:$L$6380,AnnualFinancialData!$B$2:$B$6380,$A111,AnnualFinancialData!$K$2:$K$6380,"45001")+SUMIFS(AnnualFinancialData!$L$2:$L$6380,AnnualFinancialData!$B$2:$B$6380,$A111,AnnualFinancialData!$K$2:$K$6380,"45100")+SUMIFS(AnnualFinancialData!$L$2:$L$6380,AnnualFinancialData!$B$2:$B$6380,$A111,AnnualFinancialData!$K$2:$K$6380,"49000")+SUMIFS(AnnualFinancialData!$L$2:$L$6380,AnnualFinancialData!$B$2:$B$6380,$A111,AnnualFinancialData!$K$2:$K$6380,"45200")+SUMIFS(AnnualFinancialData!$L$2:$L$6380,AnnualFinancialData!$B$2:$B$6380,$A111,AnnualFinancialData!$K$2:$K$6380,"45400")+SUMIFS(AnnualFinancialData!$L$2:$L$6380,AnnualFinancialData!$B$2:$B$6380,$A111,AnnualFinancialData!$K$2:$K$6380,"45500")+SUMIFS(AnnualFinancialData!$L$2:$L$6380,AnnualFinancialData!$B$2:$B$6380,$A111,AnnualFinancialData!$K$2:$K$6380,"44100")+SUMIFS(AnnualFinancialData!$L$2:$L$6380,AnnualFinancialData!$B$2:$B$6380,$A111,AnnualFinancialData!$K$2:$K$6380,"42200")</f>
        <v>0</v>
      </c>
      <c r="T111" s="132" t="str">
        <f>IF(ISERROR(IF(Q111="","",Q111/VLOOKUP(Occupancy!$B$65,Occupancy!$B$68:$B$79,1)*12/$C111)),"-",IF(Q111="","",Q111/VLOOKUP(Occupancy!$B$65,Occupancy!$B$68:$B$79,1)*12/$C111))</f>
        <v>-</v>
      </c>
      <c r="U111" s="132" t="str">
        <f>IF(ISERROR(IF(R111="","",R111/VLOOKUP(Occupancy!$B$65,Occupancy!$B$68:$B$79,1)*12/$C111)),"-",IF(R111="","",R111/VLOOKUP(Occupancy!$B$65,Occupancy!$B$68:$B$79,1)*12/$C111))</f>
        <v>-</v>
      </c>
      <c r="V111" s="134" t="str">
        <f>IF(ISERROR(INDEX(IncomeStatementData!$P$2:$P$415,MATCH(A111,IncomeStatementData!$B$2:$B$415,0),)),"-",INDEX(IncomeStatementData!$P$2:$P$415,MATCH(A111,IncomeStatementData!$B$2:$B$415,0),))</f>
        <v>-</v>
      </c>
      <c r="W111" s="134" t="str">
        <f>IF(ISERROR(X111/12*Occupancy!$B$65),"-",X111/12*Occupancy!$B$65)</f>
        <v>-</v>
      </c>
      <c r="X111" s="134" t="str">
        <f>IF(ISERROR(INDEX(AnnualFinancialData!$R$2:$R$6380,MATCH(A111,AnnualFinancialData!$B$2:$B$6380,0),)),"-",INDEX(AnnualFinancialData!$R$2:$R$6380,MATCH(A111,AnnualFinancialData!$B$2:$B$6380,0),))</f>
        <v>-</v>
      </c>
      <c r="Y111" s="134" t="str">
        <f>IF(ISERROR(IF(V111="","",V111/VLOOKUP(Occupancy!$B$65,Occupancy!$B$68:$B$79,1)*12/$C111)),"-",IF(V111="","",V111/VLOOKUP(Occupancy!$B$65,Occupancy!$B$68:$B$79,1)*12/$C111))</f>
        <v>-</v>
      </c>
      <c r="Z111" s="134" t="str">
        <f>IF(ISERROR(IF(W111="","",W111/VLOOKUP(Occupancy!$B$65,Occupancy!$B$68:$B$79,1)*12/$C111)),"-",IF(W111="","",W111/VLOOKUP(Occupancy!$B$65,Occupancy!$B$68:$B$79,1)*12/$C111))</f>
        <v>-</v>
      </c>
      <c r="AA111" s="135" t="str">
        <f t="shared" si="14"/>
        <v>-</v>
      </c>
      <c r="AB111" s="132" t="str">
        <f t="shared" si="15"/>
        <v>-</v>
      </c>
      <c r="AC111" s="132" t="str">
        <f t="shared" si="16"/>
        <v>-</v>
      </c>
      <c r="AD111" s="132" t="str">
        <f t="shared" si="17"/>
        <v>-</v>
      </c>
      <c r="AE111" s="132" t="str">
        <f t="shared" si="18"/>
        <v>-</v>
      </c>
      <c r="AF111" s="132" t="str">
        <f t="shared" si="19"/>
        <v>-</v>
      </c>
      <c r="AG111" s="136">
        <f>(SUMIFS(PriorQ4BalanceSheet!$J$2:$J$4968,PriorQ4BalanceSheet!$B$2:$B$4968,$A111,PriorQ4BalanceSheet!$I$2:$I$4968,"28150")-SUMIFS(BalanceSheetData!$J$2:$J$415,BalanceSheetData!$B$2:$B$415,$A111,BalanceSheetData!$I$2:$I$415,"28150"))+(SUMIFS(PriorQ4BalanceSheet!$J$2:$J$4968,PriorQ4BalanceSheet!$B$2:$B$4968,$A111,PriorQ4BalanceSheet!$I$2:$I$4968,"28151")-SUMIFS(BalanceSheetData!$J$2:$J$415,BalanceSheetData!$B$2:$B$415,$A111,BalanceSheetData!$I$2:$I$415,"28151"))+(SUMIFS(PriorQ4BalanceSheet!$J$2:$J$4968,PriorQ4BalanceSheet!$B$2:$B$4968,$A111,PriorQ4BalanceSheet!$I$2:$I$4968,"28152")-SUMIFS(BalanceSheetData!$J$2:$J$415,BalanceSheetData!$B$2:$B$415,$A111,BalanceSheetData!$I$2:$I$415,"28152"))+(SUMIFS(PriorQ4BalanceSheet!$J$2:$J$4968,PriorQ4BalanceSheet!$B$2:$B$4968,$A111,PriorQ4BalanceSheet!$I$2:$I$4968,"28153")-SUMIFS(BalanceSheetData!$J$2:$J$415,BalanceSheetData!$B$2:$B$415,$A111,BalanceSheetData!$I$2:$I$415,"28153"))+(SUMIFS(PriorQ4BalanceSheet!$J$2:$J$4968,PriorQ4BalanceSheet!$B$2:$B$4968,$A111,PriorQ4BalanceSheet!$I$2:$I$4968,"28155")-SUMIFS(BalanceSheetData!$J$2:$J$415,BalanceSheetData!$B$2:$B$415,$A111,BalanceSheetData!$I$2:$I$415,"28155"))+(SUMIFS(PriorQ4BalanceSheet!$J$2:$J$4968,PriorQ4BalanceSheet!$B$2:$B$4968,$A111,PriorQ4BalanceSheet!$I$2:$I$4968,"28156")-SUMIFS(BalanceSheetData!$J$2:$J$415,BalanceSheetData!$B$2:$B$415,$A111,BalanceSheetData!$I$2:$I$415,"28156"))+(SUMIFS(PriorQ4BalanceSheet!$J$2:$J$4968,PriorQ4BalanceSheet!$B$2:$B$4968,$A111,PriorQ4BalanceSheet!$I$2:$I$4968,"28157")-SUMIFS(BalanceSheetData!$J$2:$J$415,BalanceSheetData!$B$2:$B$415,$A111,BalanceSheetData!$I$2:$I$415,"28157"))+(SUMIFS(PriorQ4BalanceSheet!$J$2:$J$4968,PriorQ4BalanceSheet!$B$2:$B$4968,$A111,PriorQ4BalanceSheet!$I$2:$I$4968,"28158")-SUMIFS(BalanceSheetData!$J$2:$J$415,BalanceSheetData!$B$2:$B$415,$A111,BalanceSheetData!$I$2:$I$415,"28158"))+(SUMIFS(PriorQ4BalanceSheet!$J$2:$J$4968,PriorQ4BalanceSheet!$B$2:$B$4968,$A111,PriorQ4BalanceSheet!$I$2:$I$4968,"28200")-SUMIFS(BalanceSheetData!$J$2:$J$415,BalanceSheetData!$B$2:$B$415,$A111,BalanceSheetData!$I$2:$I$415,"28200"))+(SUMIFS(PriorQ4BalanceSheet!$J$2:$J$4968,PriorQ4BalanceSheet!$B$2:$B$4968,$A111,PriorQ4BalanceSheet!$I$2:$I$4968,"28201")-SUMIFS(BalanceSheetData!$J$2:$J$415,BalanceSheetData!$B$2:$B$415,$A111,BalanceSheetData!$I$2:$I$415,"28201"))+SUMIFS(IncomeStatementData!$J$2:$J$415,IncomeStatementData!$B$2:$B$415,$A111,IncomeStatementData!$I$2:$I$415,"62020")+SUMIFS(IncomeStatementData!$J$2:$J$415,IncomeStatementData!$B$2:$B$415,$A111,IncomeStatementData!$I$2:$I$415,"62021")+SUMIFS(IncomeStatementData!$J$2:$J$415,IncomeStatementData!$B$2:$B$415,$A111,IncomeStatementData!$I$2:$I$415,"62022")+SUMIFS(IncomeStatementData!$J$2:$J$415,IncomeStatementData!$B$2:$B$415,$A111,IncomeStatementData!$I$2:$I$415,"62400")</f>
        <v>0</v>
      </c>
      <c r="AH111" s="134" t="str">
        <f>IF((ISERROR(INDEX(ECRDCRMustPayDebtData!$E$2:$E111,MATCH(A111,ECRDCRMustPayDebtData!$B$2:$B111,0),)))/12*Occupancy!$B$65,"-",INDEX(ECRDCRMustPayDebtData!$E$2:$E111,MATCH(A111,ECRDCRMustPayDebtData!$B$2:$B111,0),)/12*Occupancy!$B$65)</f>
        <v>-</v>
      </c>
      <c r="AI111" s="136" t="str">
        <f>IF(ISERROR(INDEX(AnnualMustPayDebtData!$D$2:$D$75,MATCH(A111,AnnualMustPayDebtData!$E$2:$E$75,0),)),"-",INDEX(AnnualMustPayDebtData!$D$2:$D$75,MATCH(A111,AnnualMustPayDebtData!$E$2:$E$75,0),))</f>
        <v>-</v>
      </c>
      <c r="AJ111" s="134" t="str">
        <f>IF(ISERROR(IF(AG111="","",AG111/VLOOKUP(Occupancy!$B$65,Occupancy!$B$68:$B$79,1)*12/$C111)),"-",IF(AG111="","",AG111/VLOOKUP(Occupancy!$B$65,Occupancy!$B$68:$B$79,1)*12/$C111))</f>
        <v>-</v>
      </c>
      <c r="AK111" s="134" t="str">
        <f>IF(ISERROR(IF(AH111="","",AH111/VLOOKUP(Occupancy!$B$65,Occupancy!$B$68:$B$79,1)*12/$C111)),"-",IF(AH111="","",AH111/VLOOKUP(Occupancy!$B$65,Occupancy!$B$68:$B$79,1)*12/$C111))</f>
        <v>-</v>
      </c>
      <c r="AL111" s="133">
        <f>SUMIFS(PriorQ4BalanceSheet!$J$2:$J$4968,PriorQ4BalanceSheet!$B$2:$B$4968,$A111,PriorQ4BalanceSheet!$I$2:$I$4968,"10710")-SUMIFS(BalanceSheetData!$J$2:$J$415,BalanceSheetData!$B$2:$B$415,$A111,BalanceSheetData!$I$2:$I$415,"10710")</f>
        <v>0</v>
      </c>
      <c r="AM111" s="132" t="str">
        <f>IF(ISERROR(AN111/12*Occupancy!$B$65),"-",AN111/12*Occupancy!$B$65)</f>
        <v>-</v>
      </c>
      <c r="AN111" s="133" t="str">
        <f>IF(ISERROR(INDEX(ReserveData!$B$2:$B$2239,MATCH($A111,ReserveData!$A$2:$A$2250,0),0)),"-",INDEX(ReserveData!$B$2:$B2350,MATCH($A111,ReserveData!$A$2:$A$2250,0),0))</f>
        <v>-</v>
      </c>
      <c r="AO111" s="132" t="str">
        <f t="shared" si="20"/>
        <v>-</v>
      </c>
      <c r="AP111" s="132" t="str">
        <f t="shared" si="21"/>
        <v>-</v>
      </c>
      <c r="AQ111" s="136">
        <f>SUMIFS(IncomeStatementData!$J$2:$J$415,IncomeStatementData!$B$2:$B$415,$A111,IncomeStatementData!$I$2:$I$415,"59001")</f>
        <v>0</v>
      </c>
      <c r="AR111" s="134">
        <f>IF(ISERROR(AS111/12*Occupancy!$B$65),"-",AS111/12*Occupancy!$B$65)</f>
        <v>0</v>
      </c>
      <c r="AS111" s="136">
        <f>SUMIFS(AnnualFinancialData!$L$2:$L$6380,AnnualFinancialData!$B$2:$B$6380,$A111,AnnualFinancialData!$K$2:$K$6380,"59001")</f>
        <v>0</v>
      </c>
      <c r="AT111" s="134" t="str">
        <f>IF(ISERROR(IF(AQ111="","",AQ111/VLOOKUP(Occupancy!$B$65,Occupancy!$B$68:$B$79,1)*12/$C111)),"-",IF(AQ111="","",AQ111/VLOOKUP(Occupancy!$B$65,Occupancy!$B$68:$B$79,1)*12/$C111))</f>
        <v>-</v>
      </c>
      <c r="AU111" s="134" t="str">
        <f>IF(ISERROR(IF(AR111="","",AR111/VLOOKUP(Occupancy!$B$65,Occupancy!$B$68:$B$79,1)*12/$C111)),"-",IF(AR111="","",AR111/VLOOKUP(Occupancy!$B$65,Occupancy!$B$68:$B$79,1)*12/$C111))</f>
        <v>-</v>
      </c>
      <c r="AV111" s="133">
        <f>SUMIFS(IncomeStatementData!$J$2:$J$415,IncomeStatementData!$B$2:$B$415,$A111,IncomeStatementData!$I$2:$I$415,"66310")+SUMIFS(IncomeStatementData!$J$2:$J$415,IncomeStatementData!$B$2:$B$415,$A111,IncomeStatementData!$I$2:$I$415,"66202")</f>
        <v>0</v>
      </c>
      <c r="AW111" s="132">
        <f>IF(ISERROR(AX111/12*Occupancy!$B$65),"-",AX111/12*Occupancy!$B$65)</f>
        <v>0</v>
      </c>
      <c r="AX111" s="133">
        <f>SUMIFS(AnnualFinancialData!$L$2:$L$6380,AnnualFinancialData!$B$2:$B$6380,$A111,AnnualFinancialData!$K$2:$K$6380,"66310")+SUMIFS(AnnualFinancialData!$L$2:$L$6380,AnnualFinancialData!$B$2:$B$6380,$A111,AnnualFinancialData!$K$2:$K$6380,"66202")</f>
        <v>0</v>
      </c>
      <c r="AY111" s="132" t="str">
        <f>IF(ISERROR(IF(AV111="","",AV111/VLOOKUP(Occupancy!$B$65,Occupancy!$B$68:$B$79,1)*12/$C111)),"-",IF(AV111="","",AV111/VLOOKUP(Occupancy!$B$65,Occupancy!$B$68:$B$79,1)*12/$C111))</f>
        <v>-</v>
      </c>
      <c r="AZ111" s="132" t="str">
        <f>IF(ISERROR(IF(AW111="","",AW111/VLOOKUP(Occupancy!$B$65,Occupancy!$B$68:$B$79,1)*12/$C111)),"-",IF(AW111="","",AW111/VLOOKUP(Occupancy!$B$65,Occupancy!$B$68:$B$79,1)*12/$C111))</f>
        <v>-</v>
      </c>
      <c r="BA111" s="137" t="str">
        <f t="shared" si="22"/>
        <v>-</v>
      </c>
      <c r="BB111" s="137" t="str">
        <f t="shared" si="23"/>
        <v>-</v>
      </c>
      <c r="BC111" s="137" t="str">
        <f t="shared" si="24"/>
        <v>-</v>
      </c>
      <c r="BD111" s="137" t="str">
        <f t="shared" si="25"/>
        <v>-</v>
      </c>
      <c r="BE111" s="138" t="str">
        <f>IF(ISERROR(IF(BB111="","",BB111/VLOOKUP(Occupancy!$B$65,Occupancy!$B$68:$B$79,1)*12/$C111)),"-",IF(BB111="","",BB111/VLOOKUP(Occupancy!$B$65,Occupancy!$B$68:$B$79,1)*12/$C111))</f>
        <v>-</v>
      </c>
    </row>
    <row r="112" spans="1:57" s="95" customFormat="1" ht="12.75" x14ac:dyDescent="0.2">
      <c r="A112" s="219" t="s">
        <v>609</v>
      </c>
      <c r="B112" s="142" t="str">
        <f>IF(ISERROR(INDEX(ProjectTypeData!$F$2:$F$165,MATCH(Operating!$A112,ProjectTypeData!$B$2:$B$165,0),MATCH(Operating!B$9,ProjectTypeData!$F$1))),"-",INDEX(ProjectTypeData!$F$2:$F$165,MATCH(Operating!$A112,ProjectTypeData!$B$2:$B$165,0),MATCH(Operating!B$9,ProjectTypeData!$F$1)))</f>
        <v>CPDC</v>
      </c>
      <c r="C112" s="126">
        <f>IF(ISERROR(INDEX(ProjectTypeData!$E$2:$E$165,MATCH(Operating!$A112,ProjectTypeData!$B$2:$B$165,0),MATCH(Operating!C$9,ProjectTypeData!$E$1))),"-",INDEX(ProjectTypeData!$E$2:$E$165,MATCH(Operating!$A112,ProjectTypeData!$B$2:$B$165,0),MATCH(Operating!C$9,ProjectTypeData!$E$1)))</f>
        <v>0</v>
      </c>
      <c r="D112" s="127" t="str">
        <f>IF(ISERROR(INDEX(ProjectTypeData!$D$2:$D$165,MATCH(Operating!$A112,ProjectTypeData!$B$2:$B$165,0),MATCH(Operating!D$9,ProjectTypeData!$D$1))),"-",INDEX(ProjectTypeData!$D$2:$D$165,MATCH(Operating!$A112,ProjectTypeData!$B$2:$B$165,0),MATCH(Operating!D$9,ProjectTypeData!$D$1)))</f>
        <v>Operations/Asset Management</v>
      </c>
      <c r="E112" s="115"/>
      <c r="F112" s="128">
        <f>SUMIFS(BalanceSheetData!$J$2:$J$415,BalanceSheetData!$B$2:$B$415,$A112,BalanceSheetData!$I$2:$I$415,"10000")</f>
        <v>0</v>
      </c>
      <c r="G112" s="128">
        <f>SUMIFS(BalanceSheetData!$J$2:$J$415,BalanceSheetData!$B$2:$B$415,$A112,BalanceSheetData!$I$2:$I$415,"10710")</f>
        <v>0</v>
      </c>
      <c r="H112" s="128">
        <f>SUMIFS(BalanceSheetData!$J$2:$J$415,BalanceSheetData!$B$2:$B$415,$A112,BalanceSheetData!$I$2:$I$415,"10700")</f>
        <v>0</v>
      </c>
      <c r="I112" s="129">
        <f>SUMIFS(BalanceSheetData!$J$2:$J$415,BalanceSheetData!$B$2:$B$415,$A112,BalanceSheetData!$I$2:$I$415,"10715")+SUMIFS(BalanceSheetData!$J$2:$J$415,BalanceSheetData!$B$2:$B$415,$A112,BalanceSheetData!$I$2:$I$415,"10720")+SUMIFS(BalanceSheetData!$J$2:$J$415,BalanceSheetData!$B$2:$B$415,$A112,BalanceSheetData!$I$2:$I$415,"19300")</f>
        <v>0</v>
      </c>
      <c r="J112" s="130">
        <f t="shared" si="13"/>
        <v>0</v>
      </c>
      <c r="K112" s="216">
        <f>IF(ISERROR(INDEX(Occupancy!$B$57:$FL$57,1,MATCH(A112,Occupancy!$B$4:$FL$4,0))),"-",INDEX(Occupancy!$B$57:$FL$57,1,MATCH(A112,Occupancy!$B$4:$FL$4,0)))</f>
        <v>0</v>
      </c>
      <c r="L112" s="216">
        <f>IF(ISERROR(INDEX(Occupancy!$B$17:$FL$17,1,MATCH(A112,Occupancy!$B$4:$FL$4,0))),"-",INDEX(Occupancy!$B$17:$FL$17,1,MATCH(A112,Occupancy!$B$4:$FL$4,0)))</f>
        <v>0</v>
      </c>
      <c r="M112" s="113"/>
      <c r="N112" s="113"/>
      <c r="O112" s="113"/>
      <c r="P112" s="119"/>
      <c r="Q112" s="131">
        <f>SUMIFS(IncomeStatementData!$J$2:$J$415,IncomeStatementData!$B$2:$B$415,$A112,IncomeStatementData!$I$2:$I$415,"45001")+SUMIFS(IncomeStatementData!$J$2:$J$415,IncomeStatementData!$B$2:$B$415,$A112,IncomeStatementData!$I$2:$I$415,"45100")+SUMIFS(IncomeStatementData!$J$2:$J$415,IncomeStatementData!$B$2:$B$415,$A112,IncomeStatementData!$I$2:$I$415,"49000")+SUMIFS(IncomeStatementData!$J$2:$J$415,IncomeStatementData!$B$2:$B$415,$A112,IncomeStatementData!$I$2:$I$415,"45200")+SUMIFS(IncomeStatementData!$J$2:$J$415,IncomeStatementData!$B$2:$B$415,$A112,IncomeStatementData!$I$2:$I$415,"45400")+SUMIFS(IncomeStatementData!$J$2:$J$415,IncomeStatementData!$B$2:$B$415,$A112,IncomeStatementData!$I$2:$I$415,"45500")+SUMIFS(IncomeStatementData!$J$2:$J$415,IncomeStatementData!$B$2:$B$415,$A112,IncomeStatementData!$I$2:$I$415,"44100")+SUMIFS(IncomeStatementData!$J$2:$J$415,IncomeStatementData!$B$2:$B$415,$A112,IncomeStatementData!$I$2:$I$415,"42200")</f>
        <v>0</v>
      </c>
      <c r="R112" s="132">
        <f>IF(ISERROR(S112/12*Occupancy!$B$65),"-",S112/12*Occupancy!$B$65)</f>
        <v>0</v>
      </c>
      <c r="S112" s="133">
        <f>SUMIFS(AnnualFinancialData!$L$2:$L$6380,AnnualFinancialData!$B$2:$B$6380,$A112,AnnualFinancialData!$K$2:$K$6380,"45001")+SUMIFS(AnnualFinancialData!$L$2:$L$6380,AnnualFinancialData!$B$2:$B$6380,$A112,AnnualFinancialData!$K$2:$K$6380,"45100")+SUMIFS(AnnualFinancialData!$L$2:$L$6380,AnnualFinancialData!$B$2:$B$6380,$A112,AnnualFinancialData!$K$2:$K$6380,"49000")+SUMIFS(AnnualFinancialData!$L$2:$L$6380,AnnualFinancialData!$B$2:$B$6380,$A112,AnnualFinancialData!$K$2:$K$6380,"45200")+SUMIFS(AnnualFinancialData!$L$2:$L$6380,AnnualFinancialData!$B$2:$B$6380,$A112,AnnualFinancialData!$K$2:$K$6380,"45400")+SUMIFS(AnnualFinancialData!$L$2:$L$6380,AnnualFinancialData!$B$2:$B$6380,$A112,AnnualFinancialData!$K$2:$K$6380,"45500")+SUMIFS(AnnualFinancialData!$L$2:$L$6380,AnnualFinancialData!$B$2:$B$6380,$A112,AnnualFinancialData!$K$2:$K$6380,"44100")+SUMIFS(AnnualFinancialData!$L$2:$L$6380,AnnualFinancialData!$B$2:$B$6380,$A112,AnnualFinancialData!$K$2:$K$6380,"42200")</f>
        <v>0</v>
      </c>
      <c r="T112" s="132" t="str">
        <f>IF(ISERROR(IF(Q112="","",Q112/VLOOKUP(Occupancy!$B$65,Occupancy!$B$68:$B$79,1)*12/$C112)),"-",IF(Q112="","",Q112/VLOOKUP(Occupancy!$B$65,Occupancy!$B$68:$B$79,1)*12/$C112))</f>
        <v>-</v>
      </c>
      <c r="U112" s="132" t="str">
        <f>IF(ISERROR(IF(R112="","",R112/VLOOKUP(Occupancy!$B$65,Occupancy!$B$68:$B$79,1)*12/$C112)),"-",IF(R112="","",R112/VLOOKUP(Occupancy!$B$65,Occupancy!$B$68:$B$79,1)*12/$C112))</f>
        <v>-</v>
      </c>
      <c r="V112" s="134" t="str">
        <f>IF(ISERROR(INDEX(IncomeStatementData!$P$2:$P$415,MATCH(A112,IncomeStatementData!$B$2:$B$415,0),)),"-",INDEX(IncomeStatementData!$P$2:$P$415,MATCH(A112,IncomeStatementData!$B$2:$B$415,0),))</f>
        <v>-</v>
      </c>
      <c r="W112" s="134" t="str">
        <f>IF(ISERROR(X112/12*Occupancy!$B$65),"-",X112/12*Occupancy!$B$65)</f>
        <v>-</v>
      </c>
      <c r="X112" s="134" t="str">
        <f>IF(ISERROR(INDEX(AnnualFinancialData!$R$2:$R$6380,MATCH(A112,AnnualFinancialData!$B$2:$B$6380,0),)),"-",INDEX(AnnualFinancialData!$R$2:$R$6380,MATCH(A112,AnnualFinancialData!$B$2:$B$6380,0),))</f>
        <v>-</v>
      </c>
      <c r="Y112" s="134" t="str">
        <f>IF(ISERROR(IF(V112="","",V112/VLOOKUP(Occupancy!$B$65,Occupancy!$B$68:$B$79,1)*12/$C112)),"-",IF(V112="","",V112/VLOOKUP(Occupancy!$B$65,Occupancy!$B$68:$B$79,1)*12/$C112))</f>
        <v>-</v>
      </c>
      <c r="Z112" s="134" t="str">
        <f>IF(ISERROR(IF(W112="","",W112/VLOOKUP(Occupancy!$B$65,Occupancy!$B$68:$B$79,1)*12/$C112)),"-",IF(W112="","",W112/VLOOKUP(Occupancy!$B$65,Occupancy!$B$68:$B$79,1)*12/$C112))</f>
        <v>-</v>
      </c>
      <c r="AA112" s="135" t="str">
        <f t="shared" si="14"/>
        <v>-</v>
      </c>
      <c r="AB112" s="132" t="str">
        <f t="shared" si="15"/>
        <v>-</v>
      </c>
      <c r="AC112" s="132" t="str">
        <f t="shared" si="16"/>
        <v>-</v>
      </c>
      <c r="AD112" s="132" t="str">
        <f t="shared" si="17"/>
        <v>-</v>
      </c>
      <c r="AE112" s="132" t="str">
        <f t="shared" si="18"/>
        <v>-</v>
      </c>
      <c r="AF112" s="132" t="str">
        <f t="shared" si="19"/>
        <v>-</v>
      </c>
      <c r="AG112" s="136">
        <f>(SUMIFS(PriorQ4BalanceSheet!$J$2:$J$4968,PriorQ4BalanceSheet!$B$2:$B$4968,$A112,PriorQ4BalanceSheet!$I$2:$I$4968,"28150")-SUMIFS(BalanceSheetData!$J$2:$J$415,BalanceSheetData!$B$2:$B$415,$A112,BalanceSheetData!$I$2:$I$415,"28150"))+(SUMIFS(PriorQ4BalanceSheet!$J$2:$J$4968,PriorQ4BalanceSheet!$B$2:$B$4968,$A112,PriorQ4BalanceSheet!$I$2:$I$4968,"28151")-SUMIFS(BalanceSheetData!$J$2:$J$415,BalanceSheetData!$B$2:$B$415,$A112,BalanceSheetData!$I$2:$I$415,"28151"))+(SUMIFS(PriorQ4BalanceSheet!$J$2:$J$4968,PriorQ4BalanceSheet!$B$2:$B$4968,$A112,PriorQ4BalanceSheet!$I$2:$I$4968,"28152")-SUMIFS(BalanceSheetData!$J$2:$J$415,BalanceSheetData!$B$2:$B$415,$A112,BalanceSheetData!$I$2:$I$415,"28152"))+(SUMIFS(PriorQ4BalanceSheet!$J$2:$J$4968,PriorQ4BalanceSheet!$B$2:$B$4968,$A112,PriorQ4BalanceSheet!$I$2:$I$4968,"28153")-SUMIFS(BalanceSheetData!$J$2:$J$415,BalanceSheetData!$B$2:$B$415,$A112,BalanceSheetData!$I$2:$I$415,"28153"))+(SUMIFS(PriorQ4BalanceSheet!$J$2:$J$4968,PriorQ4BalanceSheet!$B$2:$B$4968,$A112,PriorQ4BalanceSheet!$I$2:$I$4968,"28155")-SUMIFS(BalanceSheetData!$J$2:$J$415,BalanceSheetData!$B$2:$B$415,$A112,BalanceSheetData!$I$2:$I$415,"28155"))+(SUMIFS(PriorQ4BalanceSheet!$J$2:$J$4968,PriorQ4BalanceSheet!$B$2:$B$4968,$A112,PriorQ4BalanceSheet!$I$2:$I$4968,"28156")-SUMIFS(BalanceSheetData!$J$2:$J$415,BalanceSheetData!$B$2:$B$415,$A112,BalanceSheetData!$I$2:$I$415,"28156"))+(SUMIFS(PriorQ4BalanceSheet!$J$2:$J$4968,PriorQ4BalanceSheet!$B$2:$B$4968,$A112,PriorQ4BalanceSheet!$I$2:$I$4968,"28157")-SUMIFS(BalanceSheetData!$J$2:$J$415,BalanceSheetData!$B$2:$B$415,$A112,BalanceSheetData!$I$2:$I$415,"28157"))+(SUMIFS(PriorQ4BalanceSheet!$J$2:$J$4968,PriorQ4BalanceSheet!$B$2:$B$4968,$A112,PriorQ4BalanceSheet!$I$2:$I$4968,"28158")-SUMIFS(BalanceSheetData!$J$2:$J$415,BalanceSheetData!$B$2:$B$415,$A112,BalanceSheetData!$I$2:$I$415,"28158"))+(SUMIFS(PriorQ4BalanceSheet!$J$2:$J$4968,PriorQ4BalanceSheet!$B$2:$B$4968,$A112,PriorQ4BalanceSheet!$I$2:$I$4968,"28200")-SUMIFS(BalanceSheetData!$J$2:$J$415,BalanceSheetData!$B$2:$B$415,$A112,BalanceSheetData!$I$2:$I$415,"28200"))+(SUMIFS(PriorQ4BalanceSheet!$J$2:$J$4968,PriorQ4BalanceSheet!$B$2:$B$4968,$A112,PriorQ4BalanceSheet!$I$2:$I$4968,"28201")-SUMIFS(BalanceSheetData!$J$2:$J$415,BalanceSheetData!$B$2:$B$415,$A112,BalanceSheetData!$I$2:$I$415,"28201"))+SUMIFS(IncomeStatementData!$J$2:$J$415,IncomeStatementData!$B$2:$B$415,$A112,IncomeStatementData!$I$2:$I$415,"62020")+SUMIFS(IncomeStatementData!$J$2:$J$415,IncomeStatementData!$B$2:$B$415,$A112,IncomeStatementData!$I$2:$I$415,"62021")+SUMIFS(IncomeStatementData!$J$2:$J$415,IncomeStatementData!$B$2:$B$415,$A112,IncomeStatementData!$I$2:$I$415,"62022")+SUMIFS(IncomeStatementData!$J$2:$J$415,IncomeStatementData!$B$2:$B$415,$A112,IncomeStatementData!$I$2:$I$415,"62400")</f>
        <v>0</v>
      </c>
      <c r="AH112" s="134" t="str">
        <f>IF((ISERROR(INDEX(ECRDCRMustPayDebtData!$E$2:$E112,MATCH(A112,ECRDCRMustPayDebtData!$B$2:$B112,0),)))/12*Occupancy!$B$65,"-",INDEX(ECRDCRMustPayDebtData!$E$2:$E112,MATCH(A112,ECRDCRMustPayDebtData!$B$2:$B112,0),)/12*Occupancy!$B$65)</f>
        <v>-</v>
      </c>
      <c r="AI112" s="136" t="str">
        <f>IF(ISERROR(INDEX(AnnualMustPayDebtData!$D$2:$D$75,MATCH(A112,AnnualMustPayDebtData!$E$2:$E$75,0),)),"-",INDEX(AnnualMustPayDebtData!$D$2:$D$75,MATCH(A112,AnnualMustPayDebtData!$E$2:$E$75,0),))</f>
        <v>-</v>
      </c>
      <c r="AJ112" s="134" t="str">
        <f>IF(ISERROR(IF(AG112="","",AG112/VLOOKUP(Occupancy!$B$65,Occupancy!$B$68:$B$79,1)*12/$C112)),"-",IF(AG112="","",AG112/VLOOKUP(Occupancy!$B$65,Occupancy!$B$68:$B$79,1)*12/$C112))</f>
        <v>-</v>
      </c>
      <c r="AK112" s="134" t="str">
        <f>IF(ISERROR(IF(AH112="","",AH112/VLOOKUP(Occupancy!$B$65,Occupancy!$B$68:$B$79,1)*12/$C112)),"-",IF(AH112="","",AH112/VLOOKUP(Occupancy!$B$65,Occupancy!$B$68:$B$79,1)*12/$C112))</f>
        <v>-</v>
      </c>
      <c r="AL112" s="133">
        <f>SUMIFS(PriorQ4BalanceSheet!$J$2:$J$4968,PriorQ4BalanceSheet!$B$2:$B$4968,$A112,PriorQ4BalanceSheet!$I$2:$I$4968,"10710")-SUMIFS(BalanceSheetData!$J$2:$J$415,BalanceSheetData!$B$2:$B$415,$A112,BalanceSheetData!$I$2:$I$415,"10710")</f>
        <v>0</v>
      </c>
      <c r="AM112" s="132" t="str">
        <f>IF(ISERROR(AN112/12*Occupancy!$B$65),"-",AN112/12*Occupancy!$B$65)</f>
        <v>-</v>
      </c>
      <c r="AN112" s="133" t="str">
        <f>IF(ISERROR(INDEX(ReserveData!$B$2:$B$2239,MATCH($A112,ReserveData!$A$2:$A$2250,0),0)),"-",INDEX(ReserveData!$B$2:$B2351,MATCH($A112,ReserveData!$A$2:$A$2250,0),0))</f>
        <v>-</v>
      </c>
      <c r="AO112" s="132" t="str">
        <f t="shared" si="20"/>
        <v>-</v>
      </c>
      <c r="AP112" s="132" t="str">
        <f t="shared" si="21"/>
        <v>-</v>
      </c>
      <c r="AQ112" s="136">
        <f>SUMIFS(IncomeStatementData!$J$2:$J$415,IncomeStatementData!$B$2:$B$415,$A112,IncomeStatementData!$I$2:$I$415,"59001")</f>
        <v>0</v>
      </c>
      <c r="AR112" s="134">
        <f>IF(ISERROR(AS112/12*Occupancy!$B$65),"-",AS112/12*Occupancy!$B$65)</f>
        <v>0</v>
      </c>
      <c r="AS112" s="136">
        <f>SUMIFS(AnnualFinancialData!$L$2:$L$6380,AnnualFinancialData!$B$2:$B$6380,$A112,AnnualFinancialData!$K$2:$K$6380,"59001")</f>
        <v>0</v>
      </c>
      <c r="AT112" s="134" t="str">
        <f>IF(ISERROR(IF(AQ112="","",AQ112/VLOOKUP(Occupancy!$B$65,Occupancy!$B$68:$B$79,1)*12/$C112)),"-",IF(AQ112="","",AQ112/VLOOKUP(Occupancy!$B$65,Occupancy!$B$68:$B$79,1)*12/$C112))</f>
        <v>-</v>
      </c>
      <c r="AU112" s="134" t="str">
        <f>IF(ISERROR(IF(AR112="","",AR112/VLOOKUP(Occupancy!$B$65,Occupancy!$B$68:$B$79,1)*12/$C112)),"-",IF(AR112="","",AR112/VLOOKUP(Occupancy!$B$65,Occupancy!$B$68:$B$79,1)*12/$C112))</f>
        <v>-</v>
      </c>
      <c r="AV112" s="133">
        <f>SUMIFS(IncomeStatementData!$J$2:$J$415,IncomeStatementData!$B$2:$B$415,$A112,IncomeStatementData!$I$2:$I$415,"66310")+SUMIFS(IncomeStatementData!$J$2:$J$415,IncomeStatementData!$B$2:$B$415,$A112,IncomeStatementData!$I$2:$I$415,"66202")</f>
        <v>0</v>
      </c>
      <c r="AW112" s="132">
        <f>IF(ISERROR(AX112/12*Occupancy!$B$65),"-",AX112/12*Occupancy!$B$65)</f>
        <v>0</v>
      </c>
      <c r="AX112" s="133">
        <f>SUMIFS(AnnualFinancialData!$L$2:$L$6380,AnnualFinancialData!$B$2:$B$6380,$A112,AnnualFinancialData!$K$2:$K$6380,"66310")+SUMIFS(AnnualFinancialData!$L$2:$L$6380,AnnualFinancialData!$B$2:$B$6380,$A112,AnnualFinancialData!$K$2:$K$6380,"66202")</f>
        <v>0</v>
      </c>
      <c r="AY112" s="132" t="str">
        <f>IF(ISERROR(IF(AV112="","",AV112/VLOOKUP(Occupancy!$B$65,Occupancy!$B$68:$B$79,1)*12/$C112)),"-",IF(AV112="","",AV112/VLOOKUP(Occupancy!$B$65,Occupancy!$B$68:$B$79,1)*12/$C112))</f>
        <v>-</v>
      </c>
      <c r="AZ112" s="132" t="str">
        <f>IF(ISERROR(IF(AW112="","",AW112/VLOOKUP(Occupancy!$B$65,Occupancy!$B$68:$B$79,1)*12/$C112)),"-",IF(AW112="","",AW112/VLOOKUP(Occupancy!$B$65,Occupancy!$B$68:$B$79,1)*12/$C112))</f>
        <v>-</v>
      </c>
      <c r="BA112" s="137" t="str">
        <f t="shared" si="22"/>
        <v>-</v>
      </c>
      <c r="BB112" s="137" t="str">
        <f t="shared" si="23"/>
        <v>-</v>
      </c>
      <c r="BC112" s="137" t="str">
        <f t="shared" si="24"/>
        <v>-</v>
      </c>
      <c r="BD112" s="137" t="str">
        <f t="shared" si="25"/>
        <v>-</v>
      </c>
      <c r="BE112" s="138" t="str">
        <f>IF(ISERROR(IF(BB112="","",BB112/VLOOKUP(Occupancy!$B$65,Occupancy!$B$68:$B$79,1)*12/$C112)),"-",IF(BB112="","",BB112/VLOOKUP(Occupancy!$B$65,Occupancy!$B$68:$B$79,1)*12/$C112))</f>
        <v>-</v>
      </c>
    </row>
    <row r="113" spans="1:57" s="95" customFormat="1" ht="12.75" x14ac:dyDescent="0.2">
      <c r="A113" s="219" t="s">
        <v>611</v>
      </c>
      <c r="B113" s="142" t="str">
        <f>IF(ISERROR(INDEX(ProjectTypeData!$F$2:$F$165,MATCH(Operating!$A113,ProjectTypeData!$B$2:$B$165,0),MATCH(Operating!B$9,ProjectTypeData!$F$1))),"-",INDEX(ProjectTypeData!$F$2:$F$165,MATCH(Operating!$A113,ProjectTypeData!$B$2:$B$165,0),MATCH(Operating!B$9,ProjectTypeData!$F$1)))</f>
        <v>CPDC</v>
      </c>
      <c r="C113" s="126">
        <f>IF(ISERROR(INDEX(ProjectTypeData!$E$2:$E$165,MATCH(Operating!$A113,ProjectTypeData!$B$2:$B$165,0),MATCH(Operating!C$9,ProjectTypeData!$E$1))),"-",INDEX(ProjectTypeData!$E$2:$E$165,MATCH(Operating!$A113,ProjectTypeData!$B$2:$B$165,0),MATCH(Operating!C$9,ProjectTypeData!$E$1)))</f>
        <v>0</v>
      </c>
      <c r="D113" s="127" t="str">
        <f>IF(ISERROR(INDEX(ProjectTypeData!$D$2:$D$165,MATCH(Operating!$A113,ProjectTypeData!$B$2:$B$165,0),MATCH(Operating!D$9,ProjectTypeData!$D$1))),"-",INDEX(ProjectTypeData!$D$2:$D$165,MATCH(Operating!$A113,ProjectTypeData!$B$2:$B$165,0),MATCH(Operating!D$9,ProjectTypeData!$D$1)))</f>
        <v>Operations/Asset Management</v>
      </c>
      <c r="E113" s="115"/>
      <c r="F113" s="128">
        <f>SUMIFS(BalanceSheetData!$J$2:$J$415,BalanceSheetData!$B$2:$B$415,$A113,BalanceSheetData!$I$2:$I$415,"10000")</f>
        <v>0</v>
      </c>
      <c r="G113" s="128">
        <f>SUMIFS(BalanceSheetData!$J$2:$J$415,BalanceSheetData!$B$2:$B$415,$A113,BalanceSheetData!$I$2:$I$415,"10710")</f>
        <v>0</v>
      </c>
      <c r="H113" s="128">
        <f>SUMIFS(BalanceSheetData!$J$2:$J$415,BalanceSheetData!$B$2:$B$415,$A113,BalanceSheetData!$I$2:$I$415,"10700")</f>
        <v>0</v>
      </c>
      <c r="I113" s="129">
        <f>SUMIFS(BalanceSheetData!$J$2:$J$415,BalanceSheetData!$B$2:$B$415,$A113,BalanceSheetData!$I$2:$I$415,"10715")+SUMIFS(BalanceSheetData!$J$2:$J$415,BalanceSheetData!$B$2:$B$415,$A113,BalanceSheetData!$I$2:$I$415,"10720")+SUMIFS(BalanceSheetData!$J$2:$J$415,BalanceSheetData!$B$2:$B$415,$A113,BalanceSheetData!$I$2:$I$415,"19300")</f>
        <v>0</v>
      </c>
      <c r="J113" s="130">
        <f t="shared" si="13"/>
        <v>0</v>
      </c>
      <c r="K113" s="216">
        <f>IF(ISERROR(INDEX(Occupancy!$B$57:$FL$57,1,MATCH(A113,Occupancy!$B$4:$FL$4,0))),"-",INDEX(Occupancy!$B$57:$FL$57,1,MATCH(A113,Occupancy!$B$4:$FL$4,0)))</f>
        <v>0</v>
      </c>
      <c r="L113" s="216">
        <f>IF(ISERROR(INDEX(Occupancy!$B$17:$FL$17,1,MATCH(A113,Occupancy!$B$4:$FL$4,0))),"-",INDEX(Occupancy!$B$17:$FL$17,1,MATCH(A113,Occupancy!$B$4:$FL$4,0)))</f>
        <v>0</v>
      </c>
      <c r="M113" s="113"/>
      <c r="N113" s="113"/>
      <c r="O113" s="113"/>
      <c r="P113" s="119"/>
      <c r="Q113" s="131">
        <f>SUMIFS(IncomeStatementData!$J$2:$J$415,IncomeStatementData!$B$2:$B$415,$A113,IncomeStatementData!$I$2:$I$415,"45001")+SUMIFS(IncomeStatementData!$J$2:$J$415,IncomeStatementData!$B$2:$B$415,$A113,IncomeStatementData!$I$2:$I$415,"45100")+SUMIFS(IncomeStatementData!$J$2:$J$415,IncomeStatementData!$B$2:$B$415,$A113,IncomeStatementData!$I$2:$I$415,"49000")+SUMIFS(IncomeStatementData!$J$2:$J$415,IncomeStatementData!$B$2:$B$415,$A113,IncomeStatementData!$I$2:$I$415,"45200")+SUMIFS(IncomeStatementData!$J$2:$J$415,IncomeStatementData!$B$2:$B$415,$A113,IncomeStatementData!$I$2:$I$415,"45400")+SUMIFS(IncomeStatementData!$J$2:$J$415,IncomeStatementData!$B$2:$B$415,$A113,IncomeStatementData!$I$2:$I$415,"45500")+SUMIFS(IncomeStatementData!$J$2:$J$415,IncomeStatementData!$B$2:$B$415,$A113,IncomeStatementData!$I$2:$I$415,"44100")+SUMIFS(IncomeStatementData!$J$2:$J$415,IncomeStatementData!$B$2:$B$415,$A113,IncomeStatementData!$I$2:$I$415,"42200")</f>
        <v>0</v>
      </c>
      <c r="R113" s="132">
        <f>IF(ISERROR(S113/12*Occupancy!$B$65),"-",S113/12*Occupancy!$B$65)</f>
        <v>0</v>
      </c>
      <c r="S113" s="133">
        <f>SUMIFS(AnnualFinancialData!$L$2:$L$6380,AnnualFinancialData!$B$2:$B$6380,$A113,AnnualFinancialData!$K$2:$K$6380,"45001")+SUMIFS(AnnualFinancialData!$L$2:$L$6380,AnnualFinancialData!$B$2:$B$6380,$A113,AnnualFinancialData!$K$2:$K$6380,"45100")+SUMIFS(AnnualFinancialData!$L$2:$L$6380,AnnualFinancialData!$B$2:$B$6380,$A113,AnnualFinancialData!$K$2:$K$6380,"49000")+SUMIFS(AnnualFinancialData!$L$2:$L$6380,AnnualFinancialData!$B$2:$B$6380,$A113,AnnualFinancialData!$K$2:$K$6380,"45200")+SUMIFS(AnnualFinancialData!$L$2:$L$6380,AnnualFinancialData!$B$2:$B$6380,$A113,AnnualFinancialData!$K$2:$K$6380,"45400")+SUMIFS(AnnualFinancialData!$L$2:$L$6380,AnnualFinancialData!$B$2:$B$6380,$A113,AnnualFinancialData!$K$2:$K$6380,"45500")+SUMIFS(AnnualFinancialData!$L$2:$L$6380,AnnualFinancialData!$B$2:$B$6380,$A113,AnnualFinancialData!$K$2:$K$6380,"44100")+SUMIFS(AnnualFinancialData!$L$2:$L$6380,AnnualFinancialData!$B$2:$B$6380,$A113,AnnualFinancialData!$K$2:$K$6380,"42200")</f>
        <v>0</v>
      </c>
      <c r="T113" s="132" t="str">
        <f>IF(ISERROR(IF(Q113="","",Q113/VLOOKUP(Occupancy!$B$65,Occupancy!$B$68:$B$79,1)*12/$C113)),"-",IF(Q113="","",Q113/VLOOKUP(Occupancy!$B$65,Occupancy!$B$68:$B$79,1)*12/$C113))</f>
        <v>-</v>
      </c>
      <c r="U113" s="132" t="str">
        <f>IF(ISERROR(IF(R113="","",R113/VLOOKUP(Occupancy!$B$65,Occupancy!$B$68:$B$79,1)*12/$C113)),"-",IF(R113="","",R113/VLOOKUP(Occupancy!$B$65,Occupancy!$B$68:$B$79,1)*12/$C113))</f>
        <v>-</v>
      </c>
      <c r="V113" s="134" t="str">
        <f>IF(ISERROR(INDEX(IncomeStatementData!$P$2:$P$415,MATCH(A113,IncomeStatementData!$B$2:$B$415,0),)),"-",INDEX(IncomeStatementData!$P$2:$P$415,MATCH(A113,IncomeStatementData!$B$2:$B$415,0),))</f>
        <v>-</v>
      </c>
      <c r="W113" s="134" t="str">
        <f>IF(ISERROR(X113/12*Occupancy!$B$65),"-",X113/12*Occupancy!$B$65)</f>
        <v>-</v>
      </c>
      <c r="X113" s="134" t="str">
        <f>IF(ISERROR(INDEX(AnnualFinancialData!$R$2:$R$6380,MATCH(A113,AnnualFinancialData!$B$2:$B$6380,0),)),"-",INDEX(AnnualFinancialData!$R$2:$R$6380,MATCH(A113,AnnualFinancialData!$B$2:$B$6380,0),))</f>
        <v>-</v>
      </c>
      <c r="Y113" s="134" t="str">
        <f>IF(ISERROR(IF(V113="","",V113/VLOOKUP(Occupancy!$B$65,Occupancy!$B$68:$B$79,1)*12/$C113)),"-",IF(V113="","",V113/VLOOKUP(Occupancy!$B$65,Occupancy!$B$68:$B$79,1)*12/$C113))</f>
        <v>-</v>
      </c>
      <c r="Z113" s="134" t="str">
        <f>IF(ISERROR(IF(W113="","",W113/VLOOKUP(Occupancy!$B$65,Occupancy!$B$68:$B$79,1)*12/$C113)),"-",IF(W113="","",W113/VLOOKUP(Occupancy!$B$65,Occupancy!$B$68:$B$79,1)*12/$C113))</f>
        <v>-</v>
      </c>
      <c r="AA113" s="135" t="str">
        <f t="shared" si="14"/>
        <v>-</v>
      </c>
      <c r="AB113" s="132" t="str">
        <f t="shared" si="15"/>
        <v>-</v>
      </c>
      <c r="AC113" s="132" t="str">
        <f t="shared" si="16"/>
        <v>-</v>
      </c>
      <c r="AD113" s="132" t="str">
        <f t="shared" si="17"/>
        <v>-</v>
      </c>
      <c r="AE113" s="132" t="str">
        <f t="shared" si="18"/>
        <v>-</v>
      </c>
      <c r="AF113" s="132" t="str">
        <f t="shared" si="19"/>
        <v>-</v>
      </c>
      <c r="AG113" s="136">
        <f>(SUMIFS(PriorQ4BalanceSheet!$J$2:$J$4968,PriorQ4BalanceSheet!$B$2:$B$4968,$A113,PriorQ4BalanceSheet!$I$2:$I$4968,"28150")-SUMIFS(BalanceSheetData!$J$2:$J$415,BalanceSheetData!$B$2:$B$415,$A113,BalanceSheetData!$I$2:$I$415,"28150"))+(SUMIFS(PriorQ4BalanceSheet!$J$2:$J$4968,PriorQ4BalanceSheet!$B$2:$B$4968,$A113,PriorQ4BalanceSheet!$I$2:$I$4968,"28151")-SUMIFS(BalanceSheetData!$J$2:$J$415,BalanceSheetData!$B$2:$B$415,$A113,BalanceSheetData!$I$2:$I$415,"28151"))+(SUMIFS(PriorQ4BalanceSheet!$J$2:$J$4968,PriorQ4BalanceSheet!$B$2:$B$4968,$A113,PriorQ4BalanceSheet!$I$2:$I$4968,"28152")-SUMIFS(BalanceSheetData!$J$2:$J$415,BalanceSheetData!$B$2:$B$415,$A113,BalanceSheetData!$I$2:$I$415,"28152"))+(SUMIFS(PriorQ4BalanceSheet!$J$2:$J$4968,PriorQ4BalanceSheet!$B$2:$B$4968,$A113,PriorQ4BalanceSheet!$I$2:$I$4968,"28153")-SUMIFS(BalanceSheetData!$J$2:$J$415,BalanceSheetData!$B$2:$B$415,$A113,BalanceSheetData!$I$2:$I$415,"28153"))+(SUMIFS(PriorQ4BalanceSheet!$J$2:$J$4968,PriorQ4BalanceSheet!$B$2:$B$4968,$A113,PriorQ4BalanceSheet!$I$2:$I$4968,"28155")-SUMIFS(BalanceSheetData!$J$2:$J$415,BalanceSheetData!$B$2:$B$415,$A113,BalanceSheetData!$I$2:$I$415,"28155"))+(SUMIFS(PriorQ4BalanceSheet!$J$2:$J$4968,PriorQ4BalanceSheet!$B$2:$B$4968,$A113,PriorQ4BalanceSheet!$I$2:$I$4968,"28156")-SUMIFS(BalanceSheetData!$J$2:$J$415,BalanceSheetData!$B$2:$B$415,$A113,BalanceSheetData!$I$2:$I$415,"28156"))+(SUMIFS(PriorQ4BalanceSheet!$J$2:$J$4968,PriorQ4BalanceSheet!$B$2:$B$4968,$A113,PriorQ4BalanceSheet!$I$2:$I$4968,"28157")-SUMIFS(BalanceSheetData!$J$2:$J$415,BalanceSheetData!$B$2:$B$415,$A113,BalanceSheetData!$I$2:$I$415,"28157"))+(SUMIFS(PriorQ4BalanceSheet!$J$2:$J$4968,PriorQ4BalanceSheet!$B$2:$B$4968,$A113,PriorQ4BalanceSheet!$I$2:$I$4968,"28158")-SUMIFS(BalanceSheetData!$J$2:$J$415,BalanceSheetData!$B$2:$B$415,$A113,BalanceSheetData!$I$2:$I$415,"28158"))+(SUMIFS(PriorQ4BalanceSheet!$J$2:$J$4968,PriorQ4BalanceSheet!$B$2:$B$4968,$A113,PriorQ4BalanceSheet!$I$2:$I$4968,"28200")-SUMIFS(BalanceSheetData!$J$2:$J$415,BalanceSheetData!$B$2:$B$415,$A113,BalanceSheetData!$I$2:$I$415,"28200"))+(SUMIFS(PriorQ4BalanceSheet!$J$2:$J$4968,PriorQ4BalanceSheet!$B$2:$B$4968,$A113,PriorQ4BalanceSheet!$I$2:$I$4968,"28201")-SUMIFS(BalanceSheetData!$J$2:$J$415,BalanceSheetData!$B$2:$B$415,$A113,BalanceSheetData!$I$2:$I$415,"28201"))+SUMIFS(IncomeStatementData!$J$2:$J$415,IncomeStatementData!$B$2:$B$415,$A113,IncomeStatementData!$I$2:$I$415,"62020")+SUMIFS(IncomeStatementData!$J$2:$J$415,IncomeStatementData!$B$2:$B$415,$A113,IncomeStatementData!$I$2:$I$415,"62021")+SUMIFS(IncomeStatementData!$J$2:$J$415,IncomeStatementData!$B$2:$B$415,$A113,IncomeStatementData!$I$2:$I$415,"62022")+SUMIFS(IncomeStatementData!$J$2:$J$415,IncomeStatementData!$B$2:$B$415,$A113,IncomeStatementData!$I$2:$I$415,"62400")</f>
        <v>0</v>
      </c>
      <c r="AH113" s="134" t="str">
        <f>IF((ISERROR(INDEX(ECRDCRMustPayDebtData!$E$2:$E113,MATCH(A113,ECRDCRMustPayDebtData!$B$2:$B113,0),)))/12*Occupancy!$B$65,"-",INDEX(ECRDCRMustPayDebtData!$E$2:$E113,MATCH(A113,ECRDCRMustPayDebtData!$B$2:$B113,0),)/12*Occupancy!$B$65)</f>
        <v>-</v>
      </c>
      <c r="AI113" s="136" t="str">
        <f>IF(ISERROR(INDEX(AnnualMustPayDebtData!$D$2:$D$75,MATCH(A113,AnnualMustPayDebtData!$E$2:$E$75,0),)),"-",INDEX(AnnualMustPayDebtData!$D$2:$D$75,MATCH(A113,AnnualMustPayDebtData!$E$2:$E$75,0),))</f>
        <v>-</v>
      </c>
      <c r="AJ113" s="134" t="str">
        <f>IF(ISERROR(IF(AG113="","",AG113/VLOOKUP(Occupancy!$B$65,Occupancy!$B$68:$B$79,1)*12/$C113)),"-",IF(AG113="","",AG113/VLOOKUP(Occupancy!$B$65,Occupancy!$B$68:$B$79,1)*12/$C113))</f>
        <v>-</v>
      </c>
      <c r="AK113" s="134" t="str">
        <f>IF(ISERROR(IF(AH113="","",AH113/VLOOKUP(Occupancy!$B$65,Occupancy!$B$68:$B$79,1)*12/$C113)),"-",IF(AH113="","",AH113/VLOOKUP(Occupancy!$B$65,Occupancy!$B$68:$B$79,1)*12/$C113))</f>
        <v>-</v>
      </c>
      <c r="AL113" s="133">
        <f>SUMIFS(PriorQ4BalanceSheet!$J$2:$J$4968,PriorQ4BalanceSheet!$B$2:$B$4968,$A113,PriorQ4BalanceSheet!$I$2:$I$4968,"10710")-SUMIFS(BalanceSheetData!$J$2:$J$415,BalanceSheetData!$B$2:$B$415,$A113,BalanceSheetData!$I$2:$I$415,"10710")</f>
        <v>0</v>
      </c>
      <c r="AM113" s="132" t="str">
        <f>IF(ISERROR(AN113/12*Occupancy!$B$65),"-",AN113/12*Occupancy!$B$65)</f>
        <v>-</v>
      </c>
      <c r="AN113" s="133" t="str">
        <f>IF(ISERROR(INDEX(ReserveData!$B$2:$B$2239,MATCH($A113,ReserveData!$A$2:$A$2250,0),0)),"-",INDEX(ReserveData!$B$2:$B2352,MATCH($A113,ReserveData!$A$2:$A$2250,0),0))</f>
        <v>-</v>
      </c>
      <c r="AO113" s="132" t="str">
        <f t="shared" si="20"/>
        <v>-</v>
      </c>
      <c r="AP113" s="132" t="str">
        <f t="shared" si="21"/>
        <v>-</v>
      </c>
      <c r="AQ113" s="136">
        <f>SUMIFS(IncomeStatementData!$J$2:$J$415,IncomeStatementData!$B$2:$B$415,$A113,IncomeStatementData!$I$2:$I$415,"59001")</f>
        <v>0</v>
      </c>
      <c r="AR113" s="134">
        <f>IF(ISERROR(AS113/12*Occupancy!$B$65),"-",AS113/12*Occupancy!$B$65)</f>
        <v>0</v>
      </c>
      <c r="AS113" s="136">
        <f>SUMIFS(AnnualFinancialData!$L$2:$L$6380,AnnualFinancialData!$B$2:$B$6380,$A113,AnnualFinancialData!$K$2:$K$6380,"59001")</f>
        <v>0</v>
      </c>
      <c r="AT113" s="134" t="str">
        <f>IF(ISERROR(IF(AQ113="","",AQ113/VLOOKUP(Occupancy!$B$65,Occupancy!$B$68:$B$79,1)*12/$C113)),"-",IF(AQ113="","",AQ113/VLOOKUP(Occupancy!$B$65,Occupancy!$B$68:$B$79,1)*12/$C113))</f>
        <v>-</v>
      </c>
      <c r="AU113" s="134" t="str">
        <f>IF(ISERROR(IF(AR113="","",AR113/VLOOKUP(Occupancy!$B$65,Occupancy!$B$68:$B$79,1)*12/$C113)),"-",IF(AR113="","",AR113/VLOOKUP(Occupancy!$B$65,Occupancy!$B$68:$B$79,1)*12/$C113))</f>
        <v>-</v>
      </c>
      <c r="AV113" s="133">
        <f>SUMIFS(IncomeStatementData!$J$2:$J$415,IncomeStatementData!$B$2:$B$415,$A113,IncomeStatementData!$I$2:$I$415,"66310")+SUMIFS(IncomeStatementData!$J$2:$J$415,IncomeStatementData!$B$2:$B$415,$A113,IncomeStatementData!$I$2:$I$415,"66202")</f>
        <v>0</v>
      </c>
      <c r="AW113" s="132">
        <f>IF(ISERROR(AX113/12*Occupancy!$B$65),"-",AX113/12*Occupancy!$B$65)</f>
        <v>0</v>
      </c>
      <c r="AX113" s="133">
        <f>SUMIFS(AnnualFinancialData!$L$2:$L$6380,AnnualFinancialData!$B$2:$B$6380,$A113,AnnualFinancialData!$K$2:$K$6380,"66310")+SUMIFS(AnnualFinancialData!$L$2:$L$6380,AnnualFinancialData!$B$2:$B$6380,$A113,AnnualFinancialData!$K$2:$K$6380,"66202")</f>
        <v>0</v>
      </c>
      <c r="AY113" s="132" t="str">
        <f>IF(ISERROR(IF(AV113="","",AV113/VLOOKUP(Occupancy!$B$65,Occupancy!$B$68:$B$79,1)*12/$C113)),"-",IF(AV113="","",AV113/VLOOKUP(Occupancy!$B$65,Occupancy!$B$68:$B$79,1)*12/$C113))</f>
        <v>-</v>
      </c>
      <c r="AZ113" s="132" t="str">
        <f>IF(ISERROR(IF(AW113="","",AW113/VLOOKUP(Occupancy!$B$65,Occupancy!$B$68:$B$79,1)*12/$C113)),"-",IF(AW113="","",AW113/VLOOKUP(Occupancy!$B$65,Occupancy!$B$68:$B$79,1)*12/$C113))</f>
        <v>-</v>
      </c>
      <c r="BA113" s="137" t="str">
        <f t="shared" si="22"/>
        <v>-</v>
      </c>
      <c r="BB113" s="137" t="str">
        <f t="shared" si="23"/>
        <v>-</v>
      </c>
      <c r="BC113" s="137" t="str">
        <f t="shared" si="24"/>
        <v>-</v>
      </c>
      <c r="BD113" s="137" t="str">
        <f t="shared" si="25"/>
        <v>-</v>
      </c>
      <c r="BE113" s="138" t="str">
        <f>IF(ISERROR(IF(BB113="","",BB113/VLOOKUP(Occupancy!$B$65,Occupancy!$B$68:$B$79,1)*12/$C113)),"-",IF(BB113="","",BB113/VLOOKUP(Occupancy!$B$65,Occupancy!$B$68:$B$79,1)*12/$C113))</f>
        <v>-</v>
      </c>
    </row>
    <row r="114" spans="1:57" s="95" customFormat="1" ht="12.75" x14ac:dyDescent="0.2">
      <c r="A114" s="219" t="s">
        <v>613</v>
      </c>
      <c r="B114" s="142" t="str">
        <f>IF(ISERROR(INDEX(ProjectTypeData!$F$2:$F$165,MATCH(Operating!$A114,ProjectTypeData!$B$2:$B$165,0),MATCH(Operating!B$9,ProjectTypeData!$F$1))),"-",INDEX(ProjectTypeData!$F$2:$F$165,MATCH(Operating!$A114,ProjectTypeData!$B$2:$B$165,0),MATCH(Operating!B$9,ProjectTypeData!$F$1)))</f>
        <v>CPDC</v>
      </c>
      <c r="C114" s="126">
        <f>IF(ISERROR(INDEX(ProjectTypeData!$E$2:$E$165,MATCH(Operating!$A114,ProjectTypeData!$B$2:$B$165,0),MATCH(Operating!C$9,ProjectTypeData!$E$1))),"-",INDEX(ProjectTypeData!$E$2:$E$165,MATCH(Operating!$A114,ProjectTypeData!$B$2:$B$165,0),MATCH(Operating!C$9,ProjectTypeData!$E$1)))</f>
        <v>0</v>
      </c>
      <c r="D114" s="127" t="str">
        <f>IF(ISERROR(INDEX(ProjectTypeData!$D$2:$D$165,MATCH(Operating!$A114,ProjectTypeData!$B$2:$B$165,0),MATCH(Operating!D$9,ProjectTypeData!$D$1))),"-",INDEX(ProjectTypeData!$D$2:$D$165,MATCH(Operating!$A114,ProjectTypeData!$B$2:$B$165,0),MATCH(Operating!D$9,ProjectTypeData!$D$1)))</f>
        <v>Operations/Asset Management</v>
      </c>
      <c r="E114" s="115"/>
      <c r="F114" s="128">
        <f>SUMIFS(BalanceSheetData!$J$2:$J$415,BalanceSheetData!$B$2:$B$415,$A114,BalanceSheetData!$I$2:$I$415,"10000")</f>
        <v>0</v>
      </c>
      <c r="G114" s="128">
        <f>SUMIFS(BalanceSheetData!$J$2:$J$415,BalanceSheetData!$B$2:$B$415,$A114,BalanceSheetData!$I$2:$I$415,"10710")</f>
        <v>0</v>
      </c>
      <c r="H114" s="128">
        <f>SUMIFS(BalanceSheetData!$J$2:$J$415,BalanceSheetData!$B$2:$B$415,$A114,BalanceSheetData!$I$2:$I$415,"10700")</f>
        <v>0</v>
      </c>
      <c r="I114" s="129">
        <f>SUMIFS(BalanceSheetData!$J$2:$J$415,BalanceSheetData!$B$2:$B$415,$A114,BalanceSheetData!$I$2:$I$415,"10715")+SUMIFS(BalanceSheetData!$J$2:$J$415,BalanceSheetData!$B$2:$B$415,$A114,BalanceSheetData!$I$2:$I$415,"10720")+SUMIFS(BalanceSheetData!$J$2:$J$415,BalanceSheetData!$B$2:$B$415,$A114,BalanceSheetData!$I$2:$I$415,"19300")</f>
        <v>0</v>
      </c>
      <c r="J114" s="130">
        <f t="shared" si="13"/>
        <v>0</v>
      </c>
      <c r="K114" s="216">
        <f>IF(ISERROR(INDEX(Occupancy!$B$57:$FL$57,1,MATCH(A114,Occupancy!$B$4:$FL$4,0))),"-",INDEX(Occupancy!$B$57:$FL$57,1,MATCH(A114,Occupancy!$B$4:$FL$4,0)))</f>
        <v>0</v>
      </c>
      <c r="L114" s="216">
        <f>IF(ISERROR(INDEX(Occupancy!$B$17:$FL$17,1,MATCH(A114,Occupancy!$B$4:$FL$4,0))),"-",INDEX(Occupancy!$B$17:$FL$17,1,MATCH(A114,Occupancy!$B$4:$FL$4,0)))</f>
        <v>0</v>
      </c>
      <c r="M114" s="113"/>
      <c r="N114" s="113"/>
      <c r="O114" s="113"/>
      <c r="P114" s="119"/>
      <c r="Q114" s="131">
        <f>SUMIFS(IncomeStatementData!$J$2:$J$415,IncomeStatementData!$B$2:$B$415,$A114,IncomeStatementData!$I$2:$I$415,"45001")+SUMIFS(IncomeStatementData!$J$2:$J$415,IncomeStatementData!$B$2:$B$415,$A114,IncomeStatementData!$I$2:$I$415,"45100")+SUMIFS(IncomeStatementData!$J$2:$J$415,IncomeStatementData!$B$2:$B$415,$A114,IncomeStatementData!$I$2:$I$415,"49000")+SUMIFS(IncomeStatementData!$J$2:$J$415,IncomeStatementData!$B$2:$B$415,$A114,IncomeStatementData!$I$2:$I$415,"45200")+SUMIFS(IncomeStatementData!$J$2:$J$415,IncomeStatementData!$B$2:$B$415,$A114,IncomeStatementData!$I$2:$I$415,"45400")+SUMIFS(IncomeStatementData!$J$2:$J$415,IncomeStatementData!$B$2:$B$415,$A114,IncomeStatementData!$I$2:$I$415,"45500")+SUMIFS(IncomeStatementData!$J$2:$J$415,IncomeStatementData!$B$2:$B$415,$A114,IncomeStatementData!$I$2:$I$415,"44100")+SUMIFS(IncomeStatementData!$J$2:$J$415,IncomeStatementData!$B$2:$B$415,$A114,IncomeStatementData!$I$2:$I$415,"42200")</f>
        <v>0</v>
      </c>
      <c r="R114" s="132">
        <f>IF(ISERROR(S114/12*Occupancy!$B$65),"-",S114/12*Occupancy!$B$65)</f>
        <v>0</v>
      </c>
      <c r="S114" s="133">
        <f>SUMIFS(AnnualFinancialData!$L$2:$L$6380,AnnualFinancialData!$B$2:$B$6380,$A114,AnnualFinancialData!$K$2:$K$6380,"45001")+SUMIFS(AnnualFinancialData!$L$2:$L$6380,AnnualFinancialData!$B$2:$B$6380,$A114,AnnualFinancialData!$K$2:$K$6380,"45100")+SUMIFS(AnnualFinancialData!$L$2:$L$6380,AnnualFinancialData!$B$2:$B$6380,$A114,AnnualFinancialData!$K$2:$K$6380,"49000")+SUMIFS(AnnualFinancialData!$L$2:$L$6380,AnnualFinancialData!$B$2:$B$6380,$A114,AnnualFinancialData!$K$2:$K$6380,"45200")+SUMIFS(AnnualFinancialData!$L$2:$L$6380,AnnualFinancialData!$B$2:$B$6380,$A114,AnnualFinancialData!$K$2:$K$6380,"45400")+SUMIFS(AnnualFinancialData!$L$2:$L$6380,AnnualFinancialData!$B$2:$B$6380,$A114,AnnualFinancialData!$K$2:$K$6380,"45500")+SUMIFS(AnnualFinancialData!$L$2:$L$6380,AnnualFinancialData!$B$2:$B$6380,$A114,AnnualFinancialData!$K$2:$K$6380,"44100")+SUMIFS(AnnualFinancialData!$L$2:$L$6380,AnnualFinancialData!$B$2:$B$6380,$A114,AnnualFinancialData!$K$2:$K$6380,"42200")</f>
        <v>0</v>
      </c>
      <c r="T114" s="132" t="str">
        <f>IF(ISERROR(IF(Q114="","",Q114/VLOOKUP(Occupancy!$B$65,Occupancy!$B$68:$B$79,1)*12/$C114)),"-",IF(Q114="","",Q114/VLOOKUP(Occupancy!$B$65,Occupancy!$B$68:$B$79,1)*12/$C114))</f>
        <v>-</v>
      </c>
      <c r="U114" s="132" t="str">
        <f>IF(ISERROR(IF(R114="","",R114/VLOOKUP(Occupancy!$B$65,Occupancy!$B$68:$B$79,1)*12/$C114)),"-",IF(R114="","",R114/VLOOKUP(Occupancy!$B$65,Occupancy!$B$68:$B$79,1)*12/$C114))</f>
        <v>-</v>
      </c>
      <c r="V114" s="134" t="str">
        <f>IF(ISERROR(INDEX(IncomeStatementData!$P$2:$P$415,MATCH(A114,IncomeStatementData!$B$2:$B$415,0),)),"-",INDEX(IncomeStatementData!$P$2:$P$415,MATCH(A114,IncomeStatementData!$B$2:$B$415,0),))</f>
        <v>-</v>
      </c>
      <c r="W114" s="134" t="str">
        <f>IF(ISERROR(X114/12*Occupancy!$B$65),"-",X114/12*Occupancy!$B$65)</f>
        <v>-</v>
      </c>
      <c r="X114" s="134" t="str">
        <f>IF(ISERROR(INDEX(AnnualFinancialData!$R$2:$R$6380,MATCH(A114,AnnualFinancialData!$B$2:$B$6380,0),)),"-",INDEX(AnnualFinancialData!$R$2:$R$6380,MATCH(A114,AnnualFinancialData!$B$2:$B$6380,0),))</f>
        <v>-</v>
      </c>
      <c r="Y114" s="134" t="str">
        <f>IF(ISERROR(IF(V114="","",V114/VLOOKUP(Occupancy!$B$65,Occupancy!$B$68:$B$79,1)*12/$C114)),"-",IF(V114="","",V114/VLOOKUP(Occupancy!$B$65,Occupancy!$B$68:$B$79,1)*12/$C114))</f>
        <v>-</v>
      </c>
      <c r="Z114" s="134" t="str">
        <f>IF(ISERROR(IF(W114="","",W114/VLOOKUP(Occupancy!$B$65,Occupancy!$B$68:$B$79,1)*12/$C114)),"-",IF(W114="","",W114/VLOOKUP(Occupancy!$B$65,Occupancy!$B$68:$B$79,1)*12/$C114))</f>
        <v>-</v>
      </c>
      <c r="AA114" s="135" t="str">
        <f t="shared" si="14"/>
        <v>-</v>
      </c>
      <c r="AB114" s="132" t="str">
        <f t="shared" si="15"/>
        <v>-</v>
      </c>
      <c r="AC114" s="132" t="str">
        <f t="shared" si="16"/>
        <v>-</v>
      </c>
      <c r="AD114" s="132" t="str">
        <f t="shared" si="17"/>
        <v>-</v>
      </c>
      <c r="AE114" s="132" t="str">
        <f t="shared" si="18"/>
        <v>-</v>
      </c>
      <c r="AF114" s="132" t="str">
        <f t="shared" si="19"/>
        <v>-</v>
      </c>
      <c r="AG114" s="136">
        <f>(SUMIFS(PriorQ4BalanceSheet!$J$2:$J$4968,PriorQ4BalanceSheet!$B$2:$B$4968,$A114,PriorQ4BalanceSheet!$I$2:$I$4968,"28150")-SUMIFS(BalanceSheetData!$J$2:$J$415,BalanceSheetData!$B$2:$B$415,$A114,BalanceSheetData!$I$2:$I$415,"28150"))+(SUMIFS(PriorQ4BalanceSheet!$J$2:$J$4968,PriorQ4BalanceSheet!$B$2:$B$4968,$A114,PriorQ4BalanceSheet!$I$2:$I$4968,"28151")-SUMIFS(BalanceSheetData!$J$2:$J$415,BalanceSheetData!$B$2:$B$415,$A114,BalanceSheetData!$I$2:$I$415,"28151"))+(SUMIFS(PriorQ4BalanceSheet!$J$2:$J$4968,PriorQ4BalanceSheet!$B$2:$B$4968,$A114,PriorQ4BalanceSheet!$I$2:$I$4968,"28152")-SUMIFS(BalanceSheetData!$J$2:$J$415,BalanceSheetData!$B$2:$B$415,$A114,BalanceSheetData!$I$2:$I$415,"28152"))+(SUMIFS(PriorQ4BalanceSheet!$J$2:$J$4968,PriorQ4BalanceSheet!$B$2:$B$4968,$A114,PriorQ4BalanceSheet!$I$2:$I$4968,"28153")-SUMIFS(BalanceSheetData!$J$2:$J$415,BalanceSheetData!$B$2:$B$415,$A114,BalanceSheetData!$I$2:$I$415,"28153"))+(SUMIFS(PriorQ4BalanceSheet!$J$2:$J$4968,PriorQ4BalanceSheet!$B$2:$B$4968,$A114,PriorQ4BalanceSheet!$I$2:$I$4968,"28155")-SUMIFS(BalanceSheetData!$J$2:$J$415,BalanceSheetData!$B$2:$B$415,$A114,BalanceSheetData!$I$2:$I$415,"28155"))+(SUMIFS(PriorQ4BalanceSheet!$J$2:$J$4968,PriorQ4BalanceSheet!$B$2:$B$4968,$A114,PriorQ4BalanceSheet!$I$2:$I$4968,"28156")-SUMIFS(BalanceSheetData!$J$2:$J$415,BalanceSheetData!$B$2:$B$415,$A114,BalanceSheetData!$I$2:$I$415,"28156"))+(SUMIFS(PriorQ4BalanceSheet!$J$2:$J$4968,PriorQ4BalanceSheet!$B$2:$B$4968,$A114,PriorQ4BalanceSheet!$I$2:$I$4968,"28157")-SUMIFS(BalanceSheetData!$J$2:$J$415,BalanceSheetData!$B$2:$B$415,$A114,BalanceSheetData!$I$2:$I$415,"28157"))+(SUMIFS(PriorQ4BalanceSheet!$J$2:$J$4968,PriorQ4BalanceSheet!$B$2:$B$4968,$A114,PriorQ4BalanceSheet!$I$2:$I$4968,"28158")-SUMIFS(BalanceSheetData!$J$2:$J$415,BalanceSheetData!$B$2:$B$415,$A114,BalanceSheetData!$I$2:$I$415,"28158"))+(SUMIFS(PriorQ4BalanceSheet!$J$2:$J$4968,PriorQ4BalanceSheet!$B$2:$B$4968,$A114,PriorQ4BalanceSheet!$I$2:$I$4968,"28200")-SUMIFS(BalanceSheetData!$J$2:$J$415,BalanceSheetData!$B$2:$B$415,$A114,BalanceSheetData!$I$2:$I$415,"28200"))+(SUMIFS(PriorQ4BalanceSheet!$J$2:$J$4968,PriorQ4BalanceSheet!$B$2:$B$4968,$A114,PriorQ4BalanceSheet!$I$2:$I$4968,"28201")-SUMIFS(BalanceSheetData!$J$2:$J$415,BalanceSheetData!$B$2:$B$415,$A114,BalanceSheetData!$I$2:$I$415,"28201"))+SUMIFS(IncomeStatementData!$J$2:$J$415,IncomeStatementData!$B$2:$B$415,$A114,IncomeStatementData!$I$2:$I$415,"62020")+SUMIFS(IncomeStatementData!$J$2:$J$415,IncomeStatementData!$B$2:$B$415,$A114,IncomeStatementData!$I$2:$I$415,"62021")+SUMIFS(IncomeStatementData!$J$2:$J$415,IncomeStatementData!$B$2:$B$415,$A114,IncomeStatementData!$I$2:$I$415,"62022")+SUMIFS(IncomeStatementData!$J$2:$J$415,IncomeStatementData!$B$2:$B$415,$A114,IncomeStatementData!$I$2:$I$415,"62400")</f>
        <v>0</v>
      </c>
      <c r="AH114" s="134" t="str">
        <f>IF((ISERROR(INDEX(ECRDCRMustPayDebtData!$E$2:$E114,MATCH(A114,ECRDCRMustPayDebtData!$B$2:$B114,0),)))/12*Occupancy!$B$65,"-",INDEX(ECRDCRMustPayDebtData!$E$2:$E114,MATCH(A114,ECRDCRMustPayDebtData!$B$2:$B114,0),)/12*Occupancy!$B$65)</f>
        <v>-</v>
      </c>
      <c r="AI114" s="136" t="str">
        <f>IF(ISERROR(INDEX(AnnualMustPayDebtData!$D$2:$D$75,MATCH(A114,AnnualMustPayDebtData!$E$2:$E$75,0),)),"-",INDEX(AnnualMustPayDebtData!$D$2:$D$75,MATCH(A114,AnnualMustPayDebtData!$E$2:$E$75,0),))</f>
        <v>-</v>
      </c>
      <c r="AJ114" s="134" t="str">
        <f>IF(ISERROR(IF(AG114="","",AG114/VLOOKUP(Occupancy!$B$65,Occupancy!$B$68:$B$79,1)*12/$C114)),"-",IF(AG114="","",AG114/VLOOKUP(Occupancy!$B$65,Occupancy!$B$68:$B$79,1)*12/$C114))</f>
        <v>-</v>
      </c>
      <c r="AK114" s="134" t="str">
        <f>IF(ISERROR(IF(AH114="","",AH114/VLOOKUP(Occupancy!$B$65,Occupancy!$B$68:$B$79,1)*12/$C114)),"-",IF(AH114="","",AH114/VLOOKUP(Occupancy!$B$65,Occupancy!$B$68:$B$79,1)*12/$C114))</f>
        <v>-</v>
      </c>
      <c r="AL114" s="133">
        <f>SUMIFS(PriorQ4BalanceSheet!$J$2:$J$4968,PriorQ4BalanceSheet!$B$2:$B$4968,$A114,PriorQ4BalanceSheet!$I$2:$I$4968,"10710")-SUMIFS(BalanceSheetData!$J$2:$J$415,BalanceSheetData!$B$2:$B$415,$A114,BalanceSheetData!$I$2:$I$415,"10710")</f>
        <v>0</v>
      </c>
      <c r="AM114" s="132" t="str">
        <f>IF(ISERROR(AN114/12*Occupancy!$B$65),"-",AN114/12*Occupancy!$B$65)</f>
        <v>-</v>
      </c>
      <c r="AN114" s="133" t="str">
        <f>IF(ISERROR(INDEX(ReserveData!$B$2:$B$2239,MATCH($A114,ReserveData!$A$2:$A$2250,0),0)),"-",INDEX(ReserveData!$B$2:$B2353,MATCH($A114,ReserveData!$A$2:$A$2250,0),0))</f>
        <v>-</v>
      </c>
      <c r="AO114" s="132" t="str">
        <f t="shared" si="20"/>
        <v>-</v>
      </c>
      <c r="AP114" s="132" t="str">
        <f t="shared" si="21"/>
        <v>-</v>
      </c>
      <c r="AQ114" s="136">
        <f>SUMIFS(IncomeStatementData!$J$2:$J$415,IncomeStatementData!$B$2:$B$415,$A114,IncomeStatementData!$I$2:$I$415,"59001")</f>
        <v>0</v>
      </c>
      <c r="AR114" s="134">
        <f>IF(ISERROR(AS114/12*Occupancy!$B$65),"-",AS114/12*Occupancy!$B$65)</f>
        <v>0</v>
      </c>
      <c r="AS114" s="136">
        <f>SUMIFS(AnnualFinancialData!$L$2:$L$6380,AnnualFinancialData!$B$2:$B$6380,$A114,AnnualFinancialData!$K$2:$K$6380,"59001")</f>
        <v>0</v>
      </c>
      <c r="AT114" s="134" t="str">
        <f>IF(ISERROR(IF(AQ114="","",AQ114/VLOOKUP(Occupancy!$B$65,Occupancy!$B$68:$B$79,1)*12/$C114)),"-",IF(AQ114="","",AQ114/VLOOKUP(Occupancy!$B$65,Occupancy!$B$68:$B$79,1)*12/$C114))</f>
        <v>-</v>
      </c>
      <c r="AU114" s="134" t="str">
        <f>IF(ISERROR(IF(AR114="","",AR114/VLOOKUP(Occupancy!$B$65,Occupancy!$B$68:$B$79,1)*12/$C114)),"-",IF(AR114="","",AR114/VLOOKUP(Occupancy!$B$65,Occupancy!$B$68:$B$79,1)*12/$C114))</f>
        <v>-</v>
      </c>
      <c r="AV114" s="133">
        <f>SUMIFS(IncomeStatementData!$J$2:$J$415,IncomeStatementData!$B$2:$B$415,$A114,IncomeStatementData!$I$2:$I$415,"66310")+SUMIFS(IncomeStatementData!$J$2:$J$415,IncomeStatementData!$B$2:$B$415,$A114,IncomeStatementData!$I$2:$I$415,"66202")</f>
        <v>0</v>
      </c>
      <c r="AW114" s="132">
        <f>IF(ISERROR(AX114/12*Occupancy!$B$65),"-",AX114/12*Occupancy!$B$65)</f>
        <v>0</v>
      </c>
      <c r="AX114" s="133">
        <f>SUMIFS(AnnualFinancialData!$L$2:$L$6380,AnnualFinancialData!$B$2:$B$6380,$A114,AnnualFinancialData!$K$2:$K$6380,"66310")+SUMIFS(AnnualFinancialData!$L$2:$L$6380,AnnualFinancialData!$B$2:$B$6380,$A114,AnnualFinancialData!$K$2:$K$6380,"66202")</f>
        <v>0</v>
      </c>
      <c r="AY114" s="132" t="str">
        <f>IF(ISERROR(IF(AV114="","",AV114/VLOOKUP(Occupancy!$B$65,Occupancy!$B$68:$B$79,1)*12/$C114)),"-",IF(AV114="","",AV114/VLOOKUP(Occupancy!$B$65,Occupancy!$B$68:$B$79,1)*12/$C114))</f>
        <v>-</v>
      </c>
      <c r="AZ114" s="132" t="str">
        <f>IF(ISERROR(IF(AW114="","",AW114/VLOOKUP(Occupancy!$B$65,Occupancy!$B$68:$B$79,1)*12/$C114)),"-",IF(AW114="","",AW114/VLOOKUP(Occupancy!$B$65,Occupancy!$B$68:$B$79,1)*12/$C114))</f>
        <v>-</v>
      </c>
      <c r="BA114" s="137" t="str">
        <f t="shared" si="22"/>
        <v>-</v>
      </c>
      <c r="BB114" s="137" t="str">
        <f t="shared" si="23"/>
        <v>-</v>
      </c>
      <c r="BC114" s="137" t="str">
        <f t="shared" si="24"/>
        <v>-</v>
      </c>
      <c r="BD114" s="137" t="str">
        <f t="shared" si="25"/>
        <v>-</v>
      </c>
      <c r="BE114" s="138" t="str">
        <f>IF(ISERROR(IF(BB114="","",BB114/VLOOKUP(Occupancy!$B$65,Occupancy!$B$68:$B$79,1)*12/$C114)),"-",IF(BB114="","",BB114/VLOOKUP(Occupancy!$B$65,Occupancy!$B$68:$B$79,1)*12/$C114))</f>
        <v>-</v>
      </c>
    </row>
    <row r="115" spans="1:57" s="95" customFormat="1" ht="12.75" x14ac:dyDescent="0.2">
      <c r="A115" s="219" t="s">
        <v>615</v>
      </c>
      <c r="B115" s="142" t="str">
        <f>IF(ISERROR(INDEX(ProjectTypeData!$F$2:$F$165,MATCH(Operating!$A115,ProjectTypeData!$B$2:$B$165,0),MATCH(Operating!B$9,ProjectTypeData!$F$1))),"-",INDEX(ProjectTypeData!$F$2:$F$165,MATCH(Operating!$A115,ProjectTypeData!$B$2:$B$165,0),MATCH(Operating!B$9,ProjectTypeData!$F$1)))</f>
        <v>CPDC</v>
      </c>
      <c r="C115" s="126">
        <f>IF(ISERROR(INDEX(ProjectTypeData!$E$2:$E$165,MATCH(Operating!$A115,ProjectTypeData!$B$2:$B$165,0),MATCH(Operating!C$9,ProjectTypeData!$E$1))),"-",INDEX(ProjectTypeData!$E$2:$E$165,MATCH(Operating!$A115,ProjectTypeData!$B$2:$B$165,0),MATCH(Operating!C$9,ProjectTypeData!$E$1)))</f>
        <v>0</v>
      </c>
      <c r="D115" s="127" t="str">
        <f>IF(ISERROR(INDEX(ProjectTypeData!$D$2:$D$165,MATCH(Operating!$A115,ProjectTypeData!$B$2:$B$165,0),MATCH(Operating!D$9,ProjectTypeData!$D$1))),"-",INDEX(ProjectTypeData!$D$2:$D$165,MATCH(Operating!$A115,ProjectTypeData!$B$2:$B$165,0),MATCH(Operating!D$9,ProjectTypeData!$D$1)))</f>
        <v>Operations/Asset Management</v>
      </c>
      <c r="E115" s="115"/>
      <c r="F115" s="128">
        <f>SUMIFS(BalanceSheetData!$J$2:$J$415,BalanceSheetData!$B$2:$B$415,$A115,BalanceSheetData!$I$2:$I$415,"10000")</f>
        <v>0</v>
      </c>
      <c r="G115" s="128">
        <f>SUMIFS(BalanceSheetData!$J$2:$J$415,BalanceSheetData!$B$2:$B$415,$A115,BalanceSheetData!$I$2:$I$415,"10710")</f>
        <v>0</v>
      </c>
      <c r="H115" s="128">
        <f>SUMIFS(BalanceSheetData!$J$2:$J$415,BalanceSheetData!$B$2:$B$415,$A115,BalanceSheetData!$I$2:$I$415,"10700")</f>
        <v>0</v>
      </c>
      <c r="I115" s="129">
        <f>SUMIFS(BalanceSheetData!$J$2:$J$415,BalanceSheetData!$B$2:$B$415,$A115,BalanceSheetData!$I$2:$I$415,"10715")+SUMIFS(BalanceSheetData!$J$2:$J$415,BalanceSheetData!$B$2:$B$415,$A115,BalanceSheetData!$I$2:$I$415,"10720")+SUMIFS(BalanceSheetData!$J$2:$J$415,BalanceSheetData!$B$2:$B$415,$A115,BalanceSheetData!$I$2:$I$415,"19300")</f>
        <v>0</v>
      </c>
      <c r="J115" s="130">
        <f t="shared" si="13"/>
        <v>0</v>
      </c>
      <c r="K115" s="216">
        <f>IF(ISERROR(INDEX(Occupancy!$B$57:$FL$57,1,MATCH(A115,Occupancy!$B$4:$FL$4,0))),"-",INDEX(Occupancy!$B$57:$FL$57,1,MATCH(A115,Occupancy!$B$4:$FL$4,0)))</f>
        <v>0</v>
      </c>
      <c r="L115" s="216">
        <f>IF(ISERROR(INDEX(Occupancy!$B$17:$FL$17,1,MATCH(A115,Occupancy!$B$4:$FL$4,0))),"-",INDEX(Occupancy!$B$17:$FL$17,1,MATCH(A115,Occupancy!$B$4:$FL$4,0)))</f>
        <v>0</v>
      </c>
      <c r="M115" s="113"/>
      <c r="N115" s="113"/>
      <c r="O115" s="113"/>
      <c r="P115" s="119"/>
      <c r="Q115" s="131">
        <f>SUMIFS(IncomeStatementData!$J$2:$J$415,IncomeStatementData!$B$2:$B$415,$A115,IncomeStatementData!$I$2:$I$415,"45001")+SUMIFS(IncomeStatementData!$J$2:$J$415,IncomeStatementData!$B$2:$B$415,$A115,IncomeStatementData!$I$2:$I$415,"45100")+SUMIFS(IncomeStatementData!$J$2:$J$415,IncomeStatementData!$B$2:$B$415,$A115,IncomeStatementData!$I$2:$I$415,"49000")+SUMIFS(IncomeStatementData!$J$2:$J$415,IncomeStatementData!$B$2:$B$415,$A115,IncomeStatementData!$I$2:$I$415,"45200")+SUMIFS(IncomeStatementData!$J$2:$J$415,IncomeStatementData!$B$2:$B$415,$A115,IncomeStatementData!$I$2:$I$415,"45400")+SUMIFS(IncomeStatementData!$J$2:$J$415,IncomeStatementData!$B$2:$B$415,$A115,IncomeStatementData!$I$2:$I$415,"45500")+SUMIFS(IncomeStatementData!$J$2:$J$415,IncomeStatementData!$B$2:$B$415,$A115,IncomeStatementData!$I$2:$I$415,"44100")+SUMIFS(IncomeStatementData!$J$2:$J$415,IncomeStatementData!$B$2:$B$415,$A115,IncomeStatementData!$I$2:$I$415,"42200")</f>
        <v>0</v>
      </c>
      <c r="R115" s="132">
        <f>IF(ISERROR(S115/12*Occupancy!$B$65),"-",S115/12*Occupancy!$B$65)</f>
        <v>0</v>
      </c>
      <c r="S115" s="133">
        <f>SUMIFS(AnnualFinancialData!$L$2:$L$6380,AnnualFinancialData!$B$2:$B$6380,$A115,AnnualFinancialData!$K$2:$K$6380,"45001")+SUMIFS(AnnualFinancialData!$L$2:$L$6380,AnnualFinancialData!$B$2:$B$6380,$A115,AnnualFinancialData!$K$2:$K$6380,"45100")+SUMIFS(AnnualFinancialData!$L$2:$L$6380,AnnualFinancialData!$B$2:$B$6380,$A115,AnnualFinancialData!$K$2:$K$6380,"49000")+SUMIFS(AnnualFinancialData!$L$2:$L$6380,AnnualFinancialData!$B$2:$B$6380,$A115,AnnualFinancialData!$K$2:$K$6380,"45200")+SUMIFS(AnnualFinancialData!$L$2:$L$6380,AnnualFinancialData!$B$2:$B$6380,$A115,AnnualFinancialData!$K$2:$K$6380,"45400")+SUMIFS(AnnualFinancialData!$L$2:$L$6380,AnnualFinancialData!$B$2:$B$6380,$A115,AnnualFinancialData!$K$2:$K$6380,"45500")+SUMIFS(AnnualFinancialData!$L$2:$L$6380,AnnualFinancialData!$B$2:$B$6380,$A115,AnnualFinancialData!$K$2:$K$6380,"44100")+SUMIFS(AnnualFinancialData!$L$2:$L$6380,AnnualFinancialData!$B$2:$B$6380,$A115,AnnualFinancialData!$K$2:$K$6380,"42200")</f>
        <v>0</v>
      </c>
      <c r="T115" s="132" t="str">
        <f>IF(ISERROR(IF(Q115="","",Q115/VLOOKUP(Occupancy!$B$65,Occupancy!$B$68:$B$79,1)*12/$C115)),"-",IF(Q115="","",Q115/VLOOKUP(Occupancy!$B$65,Occupancy!$B$68:$B$79,1)*12/$C115))</f>
        <v>-</v>
      </c>
      <c r="U115" s="132" t="str">
        <f>IF(ISERROR(IF(R115="","",R115/VLOOKUP(Occupancy!$B$65,Occupancy!$B$68:$B$79,1)*12/$C115)),"-",IF(R115="","",R115/VLOOKUP(Occupancy!$B$65,Occupancy!$B$68:$B$79,1)*12/$C115))</f>
        <v>-</v>
      </c>
      <c r="V115" s="134" t="str">
        <f>IF(ISERROR(INDEX(IncomeStatementData!$P$2:$P$415,MATCH(A115,IncomeStatementData!$B$2:$B$415,0),)),"-",INDEX(IncomeStatementData!$P$2:$P$415,MATCH(A115,IncomeStatementData!$B$2:$B$415,0),))</f>
        <v>-</v>
      </c>
      <c r="W115" s="134" t="str">
        <f>IF(ISERROR(X115/12*Occupancy!$B$65),"-",X115/12*Occupancy!$B$65)</f>
        <v>-</v>
      </c>
      <c r="X115" s="134" t="str">
        <f>IF(ISERROR(INDEX(AnnualFinancialData!$R$2:$R$6380,MATCH(A115,AnnualFinancialData!$B$2:$B$6380,0),)),"-",INDEX(AnnualFinancialData!$R$2:$R$6380,MATCH(A115,AnnualFinancialData!$B$2:$B$6380,0),))</f>
        <v>-</v>
      </c>
      <c r="Y115" s="134" t="str">
        <f>IF(ISERROR(IF(V115="","",V115/VLOOKUP(Occupancy!$B$65,Occupancy!$B$68:$B$79,1)*12/$C115)),"-",IF(V115="","",V115/VLOOKUP(Occupancy!$B$65,Occupancy!$B$68:$B$79,1)*12/$C115))</f>
        <v>-</v>
      </c>
      <c r="Z115" s="134" t="str">
        <f>IF(ISERROR(IF(W115="","",W115/VLOOKUP(Occupancy!$B$65,Occupancy!$B$68:$B$79,1)*12/$C115)),"-",IF(W115="","",W115/VLOOKUP(Occupancy!$B$65,Occupancy!$B$68:$B$79,1)*12/$C115))</f>
        <v>-</v>
      </c>
      <c r="AA115" s="135" t="str">
        <f t="shared" si="14"/>
        <v>-</v>
      </c>
      <c r="AB115" s="132" t="str">
        <f t="shared" si="15"/>
        <v>-</v>
      </c>
      <c r="AC115" s="132" t="str">
        <f t="shared" si="16"/>
        <v>-</v>
      </c>
      <c r="AD115" s="132" t="str">
        <f t="shared" si="17"/>
        <v>-</v>
      </c>
      <c r="AE115" s="132" t="str">
        <f t="shared" si="18"/>
        <v>-</v>
      </c>
      <c r="AF115" s="132" t="str">
        <f t="shared" si="19"/>
        <v>-</v>
      </c>
      <c r="AG115" s="136">
        <f>(SUMIFS(PriorQ4BalanceSheet!$J$2:$J$4968,PriorQ4BalanceSheet!$B$2:$B$4968,$A115,PriorQ4BalanceSheet!$I$2:$I$4968,"28150")-SUMIFS(BalanceSheetData!$J$2:$J$415,BalanceSheetData!$B$2:$B$415,$A115,BalanceSheetData!$I$2:$I$415,"28150"))+(SUMIFS(PriorQ4BalanceSheet!$J$2:$J$4968,PriorQ4BalanceSheet!$B$2:$B$4968,$A115,PriorQ4BalanceSheet!$I$2:$I$4968,"28151")-SUMIFS(BalanceSheetData!$J$2:$J$415,BalanceSheetData!$B$2:$B$415,$A115,BalanceSheetData!$I$2:$I$415,"28151"))+(SUMIFS(PriorQ4BalanceSheet!$J$2:$J$4968,PriorQ4BalanceSheet!$B$2:$B$4968,$A115,PriorQ4BalanceSheet!$I$2:$I$4968,"28152")-SUMIFS(BalanceSheetData!$J$2:$J$415,BalanceSheetData!$B$2:$B$415,$A115,BalanceSheetData!$I$2:$I$415,"28152"))+(SUMIFS(PriorQ4BalanceSheet!$J$2:$J$4968,PriorQ4BalanceSheet!$B$2:$B$4968,$A115,PriorQ4BalanceSheet!$I$2:$I$4968,"28153")-SUMIFS(BalanceSheetData!$J$2:$J$415,BalanceSheetData!$B$2:$B$415,$A115,BalanceSheetData!$I$2:$I$415,"28153"))+(SUMIFS(PriorQ4BalanceSheet!$J$2:$J$4968,PriorQ4BalanceSheet!$B$2:$B$4968,$A115,PriorQ4BalanceSheet!$I$2:$I$4968,"28155")-SUMIFS(BalanceSheetData!$J$2:$J$415,BalanceSheetData!$B$2:$B$415,$A115,BalanceSheetData!$I$2:$I$415,"28155"))+(SUMIFS(PriorQ4BalanceSheet!$J$2:$J$4968,PriorQ4BalanceSheet!$B$2:$B$4968,$A115,PriorQ4BalanceSheet!$I$2:$I$4968,"28156")-SUMIFS(BalanceSheetData!$J$2:$J$415,BalanceSheetData!$B$2:$B$415,$A115,BalanceSheetData!$I$2:$I$415,"28156"))+(SUMIFS(PriorQ4BalanceSheet!$J$2:$J$4968,PriorQ4BalanceSheet!$B$2:$B$4968,$A115,PriorQ4BalanceSheet!$I$2:$I$4968,"28157")-SUMIFS(BalanceSheetData!$J$2:$J$415,BalanceSheetData!$B$2:$B$415,$A115,BalanceSheetData!$I$2:$I$415,"28157"))+(SUMIFS(PriorQ4BalanceSheet!$J$2:$J$4968,PriorQ4BalanceSheet!$B$2:$B$4968,$A115,PriorQ4BalanceSheet!$I$2:$I$4968,"28158")-SUMIFS(BalanceSheetData!$J$2:$J$415,BalanceSheetData!$B$2:$B$415,$A115,BalanceSheetData!$I$2:$I$415,"28158"))+(SUMIFS(PriorQ4BalanceSheet!$J$2:$J$4968,PriorQ4BalanceSheet!$B$2:$B$4968,$A115,PriorQ4BalanceSheet!$I$2:$I$4968,"28200")-SUMIFS(BalanceSheetData!$J$2:$J$415,BalanceSheetData!$B$2:$B$415,$A115,BalanceSheetData!$I$2:$I$415,"28200"))+(SUMIFS(PriorQ4BalanceSheet!$J$2:$J$4968,PriorQ4BalanceSheet!$B$2:$B$4968,$A115,PriorQ4BalanceSheet!$I$2:$I$4968,"28201")-SUMIFS(BalanceSheetData!$J$2:$J$415,BalanceSheetData!$B$2:$B$415,$A115,BalanceSheetData!$I$2:$I$415,"28201"))+SUMIFS(IncomeStatementData!$J$2:$J$415,IncomeStatementData!$B$2:$B$415,$A115,IncomeStatementData!$I$2:$I$415,"62020")+SUMIFS(IncomeStatementData!$J$2:$J$415,IncomeStatementData!$B$2:$B$415,$A115,IncomeStatementData!$I$2:$I$415,"62021")+SUMIFS(IncomeStatementData!$J$2:$J$415,IncomeStatementData!$B$2:$B$415,$A115,IncomeStatementData!$I$2:$I$415,"62022")+SUMIFS(IncomeStatementData!$J$2:$J$415,IncomeStatementData!$B$2:$B$415,$A115,IncomeStatementData!$I$2:$I$415,"62400")</f>
        <v>0</v>
      </c>
      <c r="AH115" s="134" t="str">
        <f>IF((ISERROR(INDEX(ECRDCRMustPayDebtData!$E$2:$E115,MATCH(A115,ECRDCRMustPayDebtData!$B$2:$B115,0),)))/12*Occupancy!$B$65,"-",INDEX(ECRDCRMustPayDebtData!$E$2:$E115,MATCH(A115,ECRDCRMustPayDebtData!$B$2:$B115,0),)/12*Occupancy!$B$65)</f>
        <v>-</v>
      </c>
      <c r="AI115" s="136" t="str">
        <f>IF(ISERROR(INDEX(AnnualMustPayDebtData!$D$2:$D$75,MATCH(A115,AnnualMustPayDebtData!$E$2:$E$75,0),)),"-",INDEX(AnnualMustPayDebtData!$D$2:$D$75,MATCH(A115,AnnualMustPayDebtData!$E$2:$E$75,0),))</f>
        <v>-</v>
      </c>
      <c r="AJ115" s="134" t="str">
        <f>IF(ISERROR(IF(AG115="","",AG115/VLOOKUP(Occupancy!$B$65,Occupancy!$B$68:$B$79,1)*12/$C115)),"-",IF(AG115="","",AG115/VLOOKUP(Occupancy!$B$65,Occupancy!$B$68:$B$79,1)*12/$C115))</f>
        <v>-</v>
      </c>
      <c r="AK115" s="134" t="str">
        <f>IF(ISERROR(IF(AH115="","",AH115/VLOOKUP(Occupancy!$B$65,Occupancy!$B$68:$B$79,1)*12/$C115)),"-",IF(AH115="","",AH115/VLOOKUP(Occupancy!$B$65,Occupancy!$B$68:$B$79,1)*12/$C115))</f>
        <v>-</v>
      </c>
      <c r="AL115" s="133">
        <f>SUMIFS(PriorQ4BalanceSheet!$J$2:$J$4968,PriorQ4BalanceSheet!$B$2:$B$4968,$A115,PriorQ4BalanceSheet!$I$2:$I$4968,"10710")-SUMIFS(BalanceSheetData!$J$2:$J$415,BalanceSheetData!$B$2:$B$415,$A115,BalanceSheetData!$I$2:$I$415,"10710")</f>
        <v>0</v>
      </c>
      <c r="AM115" s="132" t="str">
        <f>IF(ISERROR(AN115/12*Occupancy!$B$65),"-",AN115/12*Occupancy!$B$65)</f>
        <v>-</v>
      </c>
      <c r="AN115" s="133" t="str">
        <f>IF(ISERROR(INDEX(ReserveData!$B$2:$B$2239,MATCH($A115,ReserveData!$A$2:$A$2250,0),0)),"-",INDEX(ReserveData!$B$2:$B2354,MATCH($A115,ReserveData!$A$2:$A$2250,0),0))</f>
        <v>-</v>
      </c>
      <c r="AO115" s="132" t="str">
        <f t="shared" si="20"/>
        <v>-</v>
      </c>
      <c r="AP115" s="132" t="str">
        <f t="shared" si="21"/>
        <v>-</v>
      </c>
      <c r="AQ115" s="136">
        <f>SUMIFS(IncomeStatementData!$J$2:$J$415,IncomeStatementData!$B$2:$B$415,$A115,IncomeStatementData!$I$2:$I$415,"59001")</f>
        <v>0</v>
      </c>
      <c r="AR115" s="134">
        <f>IF(ISERROR(AS115/12*Occupancy!$B$65),"-",AS115/12*Occupancy!$B$65)</f>
        <v>0</v>
      </c>
      <c r="AS115" s="136">
        <f>SUMIFS(AnnualFinancialData!$L$2:$L$6380,AnnualFinancialData!$B$2:$B$6380,$A115,AnnualFinancialData!$K$2:$K$6380,"59001")</f>
        <v>0</v>
      </c>
      <c r="AT115" s="134" t="str">
        <f>IF(ISERROR(IF(AQ115="","",AQ115/VLOOKUP(Occupancy!$B$65,Occupancy!$B$68:$B$79,1)*12/$C115)),"-",IF(AQ115="","",AQ115/VLOOKUP(Occupancy!$B$65,Occupancy!$B$68:$B$79,1)*12/$C115))</f>
        <v>-</v>
      </c>
      <c r="AU115" s="134" t="str">
        <f>IF(ISERROR(IF(AR115="","",AR115/VLOOKUP(Occupancy!$B$65,Occupancy!$B$68:$B$79,1)*12/$C115)),"-",IF(AR115="","",AR115/VLOOKUP(Occupancy!$B$65,Occupancy!$B$68:$B$79,1)*12/$C115))</f>
        <v>-</v>
      </c>
      <c r="AV115" s="133">
        <f>SUMIFS(IncomeStatementData!$J$2:$J$415,IncomeStatementData!$B$2:$B$415,$A115,IncomeStatementData!$I$2:$I$415,"66310")+SUMIFS(IncomeStatementData!$J$2:$J$415,IncomeStatementData!$B$2:$B$415,$A115,IncomeStatementData!$I$2:$I$415,"66202")</f>
        <v>0</v>
      </c>
      <c r="AW115" s="132">
        <f>IF(ISERROR(AX115/12*Occupancy!$B$65),"-",AX115/12*Occupancy!$B$65)</f>
        <v>0</v>
      </c>
      <c r="AX115" s="133">
        <f>SUMIFS(AnnualFinancialData!$L$2:$L$6380,AnnualFinancialData!$B$2:$B$6380,$A115,AnnualFinancialData!$K$2:$K$6380,"66310")+SUMIFS(AnnualFinancialData!$L$2:$L$6380,AnnualFinancialData!$B$2:$B$6380,$A115,AnnualFinancialData!$K$2:$K$6380,"66202")</f>
        <v>0</v>
      </c>
      <c r="AY115" s="132" t="str">
        <f>IF(ISERROR(IF(AV115="","",AV115/VLOOKUP(Occupancy!$B$65,Occupancy!$B$68:$B$79,1)*12/$C115)),"-",IF(AV115="","",AV115/VLOOKUP(Occupancy!$B$65,Occupancy!$B$68:$B$79,1)*12/$C115))</f>
        <v>-</v>
      </c>
      <c r="AZ115" s="132" t="str">
        <f>IF(ISERROR(IF(AW115="","",AW115/VLOOKUP(Occupancy!$B$65,Occupancy!$B$68:$B$79,1)*12/$C115)),"-",IF(AW115="","",AW115/VLOOKUP(Occupancy!$B$65,Occupancy!$B$68:$B$79,1)*12/$C115))</f>
        <v>-</v>
      </c>
      <c r="BA115" s="137" t="str">
        <f t="shared" si="22"/>
        <v>-</v>
      </c>
      <c r="BB115" s="137" t="str">
        <f t="shared" si="23"/>
        <v>-</v>
      </c>
      <c r="BC115" s="137" t="str">
        <f t="shared" si="24"/>
        <v>-</v>
      </c>
      <c r="BD115" s="137" t="str">
        <f t="shared" si="25"/>
        <v>-</v>
      </c>
      <c r="BE115" s="138" t="str">
        <f>IF(ISERROR(IF(BB115="","",BB115/VLOOKUP(Occupancy!$B$65,Occupancy!$B$68:$B$79,1)*12/$C115)),"-",IF(BB115="","",BB115/VLOOKUP(Occupancy!$B$65,Occupancy!$B$68:$B$79,1)*12/$C115))</f>
        <v>-</v>
      </c>
    </row>
    <row r="116" spans="1:57" s="95" customFormat="1" ht="12.75" x14ac:dyDescent="0.2">
      <c r="A116" s="219" t="s">
        <v>617</v>
      </c>
      <c r="B116" s="142" t="str">
        <f>IF(ISERROR(INDEX(ProjectTypeData!$F$2:$F$165,MATCH(Operating!$A116,ProjectTypeData!$B$2:$B$165,0),MATCH(Operating!B$9,ProjectTypeData!$F$1))),"-",INDEX(ProjectTypeData!$F$2:$F$165,MATCH(Operating!$A116,ProjectTypeData!$B$2:$B$165,0),MATCH(Operating!B$9,ProjectTypeData!$F$1)))</f>
        <v>CPDC</v>
      </c>
      <c r="C116" s="126">
        <f>IF(ISERROR(INDEX(ProjectTypeData!$E$2:$E$165,MATCH(Operating!$A116,ProjectTypeData!$B$2:$B$165,0),MATCH(Operating!C$9,ProjectTypeData!$E$1))),"-",INDEX(ProjectTypeData!$E$2:$E$165,MATCH(Operating!$A116,ProjectTypeData!$B$2:$B$165,0),MATCH(Operating!C$9,ProjectTypeData!$E$1)))</f>
        <v>0</v>
      </c>
      <c r="D116" s="127" t="str">
        <f>IF(ISERROR(INDEX(ProjectTypeData!$D$2:$D$165,MATCH(Operating!$A116,ProjectTypeData!$B$2:$B$165,0),MATCH(Operating!D$9,ProjectTypeData!$D$1))),"-",INDEX(ProjectTypeData!$D$2:$D$165,MATCH(Operating!$A116,ProjectTypeData!$B$2:$B$165,0),MATCH(Operating!D$9,ProjectTypeData!$D$1)))</f>
        <v>Operations/Asset Management</v>
      </c>
      <c r="E116" s="115"/>
      <c r="F116" s="128">
        <f>SUMIFS(BalanceSheetData!$J$2:$J$415,BalanceSheetData!$B$2:$B$415,$A116,BalanceSheetData!$I$2:$I$415,"10000")</f>
        <v>0</v>
      </c>
      <c r="G116" s="128">
        <f>SUMIFS(BalanceSheetData!$J$2:$J$415,BalanceSheetData!$B$2:$B$415,$A116,BalanceSheetData!$I$2:$I$415,"10710")</f>
        <v>0</v>
      </c>
      <c r="H116" s="128">
        <f>SUMIFS(BalanceSheetData!$J$2:$J$415,BalanceSheetData!$B$2:$B$415,$A116,BalanceSheetData!$I$2:$I$415,"10700")</f>
        <v>0</v>
      </c>
      <c r="I116" s="129">
        <f>SUMIFS(BalanceSheetData!$J$2:$J$415,BalanceSheetData!$B$2:$B$415,$A116,BalanceSheetData!$I$2:$I$415,"10715")+SUMIFS(BalanceSheetData!$J$2:$J$415,BalanceSheetData!$B$2:$B$415,$A116,BalanceSheetData!$I$2:$I$415,"10720")+SUMIFS(BalanceSheetData!$J$2:$J$415,BalanceSheetData!$B$2:$B$415,$A116,BalanceSheetData!$I$2:$I$415,"19300")</f>
        <v>0</v>
      </c>
      <c r="J116" s="130">
        <f t="shared" si="13"/>
        <v>0</v>
      </c>
      <c r="K116" s="216">
        <f>IF(ISERROR(INDEX(Occupancy!$B$57:$FL$57,1,MATCH(A116,Occupancy!$B$4:$FL$4,0))),"-",INDEX(Occupancy!$B$57:$FL$57,1,MATCH(A116,Occupancy!$B$4:$FL$4,0)))</f>
        <v>0</v>
      </c>
      <c r="L116" s="216">
        <f>IF(ISERROR(INDEX(Occupancy!$B$17:$FL$17,1,MATCH(A116,Occupancy!$B$4:$FL$4,0))),"-",INDEX(Occupancy!$B$17:$FL$17,1,MATCH(A116,Occupancy!$B$4:$FL$4,0)))</f>
        <v>0</v>
      </c>
      <c r="M116" s="113"/>
      <c r="N116" s="113"/>
      <c r="O116" s="113"/>
      <c r="P116" s="119"/>
      <c r="Q116" s="131">
        <f>SUMIFS(IncomeStatementData!$J$2:$J$415,IncomeStatementData!$B$2:$B$415,$A116,IncomeStatementData!$I$2:$I$415,"45001")+SUMIFS(IncomeStatementData!$J$2:$J$415,IncomeStatementData!$B$2:$B$415,$A116,IncomeStatementData!$I$2:$I$415,"45100")+SUMIFS(IncomeStatementData!$J$2:$J$415,IncomeStatementData!$B$2:$B$415,$A116,IncomeStatementData!$I$2:$I$415,"49000")+SUMIFS(IncomeStatementData!$J$2:$J$415,IncomeStatementData!$B$2:$B$415,$A116,IncomeStatementData!$I$2:$I$415,"45200")+SUMIFS(IncomeStatementData!$J$2:$J$415,IncomeStatementData!$B$2:$B$415,$A116,IncomeStatementData!$I$2:$I$415,"45400")+SUMIFS(IncomeStatementData!$J$2:$J$415,IncomeStatementData!$B$2:$B$415,$A116,IncomeStatementData!$I$2:$I$415,"45500")+SUMIFS(IncomeStatementData!$J$2:$J$415,IncomeStatementData!$B$2:$B$415,$A116,IncomeStatementData!$I$2:$I$415,"44100")+SUMIFS(IncomeStatementData!$J$2:$J$415,IncomeStatementData!$B$2:$B$415,$A116,IncomeStatementData!$I$2:$I$415,"42200")</f>
        <v>0</v>
      </c>
      <c r="R116" s="132">
        <f>IF(ISERROR(S116/12*Occupancy!$B$65),"-",S116/12*Occupancy!$B$65)</f>
        <v>0</v>
      </c>
      <c r="S116" s="133">
        <f>SUMIFS(AnnualFinancialData!$L$2:$L$6380,AnnualFinancialData!$B$2:$B$6380,$A116,AnnualFinancialData!$K$2:$K$6380,"45001")+SUMIFS(AnnualFinancialData!$L$2:$L$6380,AnnualFinancialData!$B$2:$B$6380,$A116,AnnualFinancialData!$K$2:$K$6380,"45100")+SUMIFS(AnnualFinancialData!$L$2:$L$6380,AnnualFinancialData!$B$2:$B$6380,$A116,AnnualFinancialData!$K$2:$K$6380,"49000")+SUMIFS(AnnualFinancialData!$L$2:$L$6380,AnnualFinancialData!$B$2:$B$6380,$A116,AnnualFinancialData!$K$2:$K$6380,"45200")+SUMIFS(AnnualFinancialData!$L$2:$L$6380,AnnualFinancialData!$B$2:$B$6380,$A116,AnnualFinancialData!$K$2:$K$6380,"45400")+SUMIFS(AnnualFinancialData!$L$2:$L$6380,AnnualFinancialData!$B$2:$B$6380,$A116,AnnualFinancialData!$K$2:$K$6380,"45500")+SUMIFS(AnnualFinancialData!$L$2:$L$6380,AnnualFinancialData!$B$2:$B$6380,$A116,AnnualFinancialData!$K$2:$K$6380,"44100")+SUMIFS(AnnualFinancialData!$L$2:$L$6380,AnnualFinancialData!$B$2:$B$6380,$A116,AnnualFinancialData!$K$2:$K$6380,"42200")</f>
        <v>0</v>
      </c>
      <c r="T116" s="132" t="str">
        <f>IF(ISERROR(IF(Q116="","",Q116/VLOOKUP(Occupancy!$B$65,Occupancy!$B$68:$B$79,1)*12/$C116)),"-",IF(Q116="","",Q116/VLOOKUP(Occupancy!$B$65,Occupancy!$B$68:$B$79,1)*12/$C116))</f>
        <v>-</v>
      </c>
      <c r="U116" s="132" t="str">
        <f>IF(ISERROR(IF(R116="","",R116/VLOOKUP(Occupancy!$B$65,Occupancy!$B$68:$B$79,1)*12/$C116)),"-",IF(R116="","",R116/VLOOKUP(Occupancy!$B$65,Occupancy!$B$68:$B$79,1)*12/$C116))</f>
        <v>-</v>
      </c>
      <c r="V116" s="134" t="str">
        <f>IF(ISERROR(INDEX(IncomeStatementData!$P$2:$P$415,MATCH(A116,IncomeStatementData!$B$2:$B$415,0),)),"-",INDEX(IncomeStatementData!$P$2:$P$415,MATCH(A116,IncomeStatementData!$B$2:$B$415,0),))</f>
        <v>-</v>
      </c>
      <c r="W116" s="134" t="str">
        <f>IF(ISERROR(X116/12*Occupancy!$B$65),"-",X116/12*Occupancy!$B$65)</f>
        <v>-</v>
      </c>
      <c r="X116" s="134" t="str">
        <f>IF(ISERROR(INDEX(AnnualFinancialData!$R$2:$R$6380,MATCH(A116,AnnualFinancialData!$B$2:$B$6380,0),)),"-",INDEX(AnnualFinancialData!$R$2:$R$6380,MATCH(A116,AnnualFinancialData!$B$2:$B$6380,0),))</f>
        <v>-</v>
      </c>
      <c r="Y116" s="134" t="str">
        <f>IF(ISERROR(IF(V116="","",V116/VLOOKUP(Occupancy!$B$65,Occupancy!$B$68:$B$79,1)*12/$C116)),"-",IF(V116="","",V116/VLOOKUP(Occupancy!$B$65,Occupancy!$B$68:$B$79,1)*12/$C116))</f>
        <v>-</v>
      </c>
      <c r="Z116" s="134" t="str">
        <f>IF(ISERROR(IF(W116="","",W116/VLOOKUP(Occupancy!$B$65,Occupancy!$B$68:$B$79,1)*12/$C116)),"-",IF(W116="","",W116/VLOOKUP(Occupancy!$B$65,Occupancy!$B$68:$B$79,1)*12/$C116))</f>
        <v>-</v>
      </c>
      <c r="AA116" s="135" t="str">
        <f t="shared" si="14"/>
        <v>-</v>
      </c>
      <c r="AB116" s="132" t="str">
        <f t="shared" si="15"/>
        <v>-</v>
      </c>
      <c r="AC116" s="132" t="str">
        <f t="shared" si="16"/>
        <v>-</v>
      </c>
      <c r="AD116" s="132" t="str">
        <f t="shared" si="17"/>
        <v>-</v>
      </c>
      <c r="AE116" s="132" t="str">
        <f t="shared" si="18"/>
        <v>-</v>
      </c>
      <c r="AF116" s="132" t="str">
        <f t="shared" si="19"/>
        <v>-</v>
      </c>
      <c r="AG116" s="136">
        <f>(SUMIFS(PriorQ4BalanceSheet!$J$2:$J$4968,PriorQ4BalanceSheet!$B$2:$B$4968,$A116,PriorQ4BalanceSheet!$I$2:$I$4968,"28150")-SUMIFS(BalanceSheetData!$J$2:$J$415,BalanceSheetData!$B$2:$B$415,$A116,BalanceSheetData!$I$2:$I$415,"28150"))+(SUMIFS(PriorQ4BalanceSheet!$J$2:$J$4968,PriorQ4BalanceSheet!$B$2:$B$4968,$A116,PriorQ4BalanceSheet!$I$2:$I$4968,"28151")-SUMIFS(BalanceSheetData!$J$2:$J$415,BalanceSheetData!$B$2:$B$415,$A116,BalanceSheetData!$I$2:$I$415,"28151"))+(SUMIFS(PriorQ4BalanceSheet!$J$2:$J$4968,PriorQ4BalanceSheet!$B$2:$B$4968,$A116,PriorQ4BalanceSheet!$I$2:$I$4968,"28152")-SUMIFS(BalanceSheetData!$J$2:$J$415,BalanceSheetData!$B$2:$B$415,$A116,BalanceSheetData!$I$2:$I$415,"28152"))+(SUMIFS(PriorQ4BalanceSheet!$J$2:$J$4968,PriorQ4BalanceSheet!$B$2:$B$4968,$A116,PriorQ4BalanceSheet!$I$2:$I$4968,"28153")-SUMIFS(BalanceSheetData!$J$2:$J$415,BalanceSheetData!$B$2:$B$415,$A116,BalanceSheetData!$I$2:$I$415,"28153"))+(SUMIFS(PriorQ4BalanceSheet!$J$2:$J$4968,PriorQ4BalanceSheet!$B$2:$B$4968,$A116,PriorQ4BalanceSheet!$I$2:$I$4968,"28155")-SUMIFS(BalanceSheetData!$J$2:$J$415,BalanceSheetData!$B$2:$B$415,$A116,BalanceSheetData!$I$2:$I$415,"28155"))+(SUMIFS(PriorQ4BalanceSheet!$J$2:$J$4968,PriorQ4BalanceSheet!$B$2:$B$4968,$A116,PriorQ4BalanceSheet!$I$2:$I$4968,"28156")-SUMIFS(BalanceSheetData!$J$2:$J$415,BalanceSheetData!$B$2:$B$415,$A116,BalanceSheetData!$I$2:$I$415,"28156"))+(SUMIFS(PriorQ4BalanceSheet!$J$2:$J$4968,PriorQ4BalanceSheet!$B$2:$B$4968,$A116,PriorQ4BalanceSheet!$I$2:$I$4968,"28157")-SUMIFS(BalanceSheetData!$J$2:$J$415,BalanceSheetData!$B$2:$B$415,$A116,BalanceSheetData!$I$2:$I$415,"28157"))+(SUMIFS(PriorQ4BalanceSheet!$J$2:$J$4968,PriorQ4BalanceSheet!$B$2:$B$4968,$A116,PriorQ4BalanceSheet!$I$2:$I$4968,"28158")-SUMIFS(BalanceSheetData!$J$2:$J$415,BalanceSheetData!$B$2:$B$415,$A116,BalanceSheetData!$I$2:$I$415,"28158"))+(SUMIFS(PriorQ4BalanceSheet!$J$2:$J$4968,PriorQ4BalanceSheet!$B$2:$B$4968,$A116,PriorQ4BalanceSheet!$I$2:$I$4968,"28200")-SUMIFS(BalanceSheetData!$J$2:$J$415,BalanceSheetData!$B$2:$B$415,$A116,BalanceSheetData!$I$2:$I$415,"28200"))+(SUMIFS(PriorQ4BalanceSheet!$J$2:$J$4968,PriorQ4BalanceSheet!$B$2:$B$4968,$A116,PriorQ4BalanceSheet!$I$2:$I$4968,"28201")-SUMIFS(BalanceSheetData!$J$2:$J$415,BalanceSheetData!$B$2:$B$415,$A116,BalanceSheetData!$I$2:$I$415,"28201"))+SUMIFS(IncomeStatementData!$J$2:$J$415,IncomeStatementData!$B$2:$B$415,$A116,IncomeStatementData!$I$2:$I$415,"62020")+SUMIFS(IncomeStatementData!$J$2:$J$415,IncomeStatementData!$B$2:$B$415,$A116,IncomeStatementData!$I$2:$I$415,"62021")+SUMIFS(IncomeStatementData!$J$2:$J$415,IncomeStatementData!$B$2:$B$415,$A116,IncomeStatementData!$I$2:$I$415,"62022")+SUMIFS(IncomeStatementData!$J$2:$J$415,IncomeStatementData!$B$2:$B$415,$A116,IncomeStatementData!$I$2:$I$415,"62400")</f>
        <v>0</v>
      </c>
      <c r="AH116" s="134" t="str">
        <f>IF((ISERROR(INDEX(ECRDCRMustPayDebtData!$E$2:$E116,MATCH(A116,ECRDCRMustPayDebtData!$B$2:$B116,0),)))/12*Occupancy!$B$65,"-",INDEX(ECRDCRMustPayDebtData!$E$2:$E116,MATCH(A116,ECRDCRMustPayDebtData!$B$2:$B116,0),)/12*Occupancy!$B$65)</f>
        <v>-</v>
      </c>
      <c r="AI116" s="136" t="str">
        <f>IF(ISERROR(INDEX(AnnualMustPayDebtData!$D$2:$D$75,MATCH(A116,AnnualMustPayDebtData!$E$2:$E$75,0),)),"-",INDEX(AnnualMustPayDebtData!$D$2:$D$75,MATCH(A116,AnnualMustPayDebtData!$E$2:$E$75,0),))</f>
        <v>-</v>
      </c>
      <c r="AJ116" s="134" t="str">
        <f>IF(ISERROR(IF(AG116="","",AG116/VLOOKUP(Occupancy!$B$65,Occupancy!$B$68:$B$79,1)*12/$C116)),"-",IF(AG116="","",AG116/VLOOKUP(Occupancy!$B$65,Occupancy!$B$68:$B$79,1)*12/$C116))</f>
        <v>-</v>
      </c>
      <c r="AK116" s="134" t="str">
        <f>IF(ISERROR(IF(AH116="","",AH116/VLOOKUP(Occupancy!$B$65,Occupancy!$B$68:$B$79,1)*12/$C116)),"-",IF(AH116="","",AH116/VLOOKUP(Occupancy!$B$65,Occupancy!$B$68:$B$79,1)*12/$C116))</f>
        <v>-</v>
      </c>
      <c r="AL116" s="133">
        <f>SUMIFS(PriorQ4BalanceSheet!$J$2:$J$4968,PriorQ4BalanceSheet!$B$2:$B$4968,$A116,PriorQ4BalanceSheet!$I$2:$I$4968,"10710")-SUMIFS(BalanceSheetData!$J$2:$J$415,BalanceSheetData!$B$2:$B$415,$A116,BalanceSheetData!$I$2:$I$415,"10710")</f>
        <v>0</v>
      </c>
      <c r="AM116" s="132" t="str">
        <f>IF(ISERROR(AN116/12*Occupancy!$B$65),"-",AN116/12*Occupancy!$B$65)</f>
        <v>-</v>
      </c>
      <c r="AN116" s="133" t="str">
        <f>IF(ISERROR(INDEX(ReserveData!$B$2:$B$2239,MATCH($A116,ReserveData!$A$2:$A$2250,0),0)),"-",INDEX(ReserveData!$B$2:$B2355,MATCH($A116,ReserveData!$A$2:$A$2250,0),0))</f>
        <v>-</v>
      </c>
      <c r="AO116" s="132" t="str">
        <f t="shared" si="20"/>
        <v>-</v>
      </c>
      <c r="AP116" s="132" t="str">
        <f t="shared" si="21"/>
        <v>-</v>
      </c>
      <c r="AQ116" s="136">
        <f>SUMIFS(IncomeStatementData!$J$2:$J$415,IncomeStatementData!$B$2:$B$415,$A116,IncomeStatementData!$I$2:$I$415,"59001")</f>
        <v>0</v>
      </c>
      <c r="AR116" s="134">
        <f>IF(ISERROR(AS116/12*Occupancy!$B$65),"-",AS116/12*Occupancy!$B$65)</f>
        <v>0</v>
      </c>
      <c r="AS116" s="136">
        <f>SUMIFS(AnnualFinancialData!$L$2:$L$6380,AnnualFinancialData!$B$2:$B$6380,$A116,AnnualFinancialData!$K$2:$K$6380,"59001")</f>
        <v>0</v>
      </c>
      <c r="AT116" s="134" t="str">
        <f>IF(ISERROR(IF(AQ116="","",AQ116/VLOOKUP(Occupancy!$B$65,Occupancy!$B$68:$B$79,1)*12/$C116)),"-",IF(AQ116="","",AQ116/VLOOKUP(Occupancy!$B$65,Occupancy!$B$68:$B$79,1)*12/$C116))</f>
        <v>-</v>
      </c>
      <c r="AU116" s="134" t="str">
        <f>IF(ISERROR(IF(AR116="","",AR116/VLOOKUP(Occupancy!$B$65,Occupancy!$B$68:$B$79,1)*12/$C116)),"-",IF(AR116="","",AR116/VLOOKUP(Occupancy!$B$65,Occupancy!$B$68:$B$79,1)*12/$C116))</f>
        <v>-</v>
      </c>
      <c r="AV116" s="133">
        <f>SUMIFS(IncomeStatementData!$J$2:$J$415,IncomeStatementData!$B$2:$B$415,$A116,IncomeStatementData!$I$2:$I$415,"66310")+SUMIFS(IncomeStatementData!$J$2:$J$415,IncomeStatementData!$B$2:$B$415,$A116,IncomeStatementData!$I$2:$I$415,"66202")</f>
        <v>0</v>
      </c>
      <c r="AW116" s="132">
        <f>IF(ISERROR(AX116/12*Occupancy!$B$65),"-",AX116/12*Occupancy!$B$65)</f>
        <v>0</v>
      </c>
      <c r="AX116" s="133">
        <f>SUMIFS(AnnualFinancialData!$L$2:$L$6380,AnnualFinancialData!$B$2:$B$6380,$A116,AnnualFinancialData!$K$2:$K$6380,"66310")+SUMIFS(AnnualFinancialData!$L$2:$L$6380,AnnualFinancialData!$B$2:$B$6380,$A116,AnnualFinancialData!$K$2:$K$6380,"66202")</f>
        <v>0</v>
      </c>
      <c r="AY116" s="132" t="str">
        <f>IF(ISERROR(IF(AV116="","",AV116/VLOOKUP(Occupancy!$B$65,Occupancy!$B$68:$B$79,1)*12/$C116)),"-",IF(AV116="","",AV116/VLOOKUP(Occupancy!$B$65,Occupancy!$B$68:$B$79,1)*12/$C116))</f>
        <v>-</v>
      </c>
      <c r="AZ116" s="132" t="str">
        <f>IF(ISERROR(IF(AW116="","",AW116/VLOOKUP(Occupancy!$B$65,Occupancy!$B$68:$B$79,1)*12/$C116)),"-",IF(AW116="","",AW116/VLOOKUP(Occupancy!$B$65,Occupancy!$B$68:$B$79,1)*12/$C116))</f>
        <v>-</v>
      </c>
      <c r="BA116" s="137" t="str">
        <f t="shared" si="22"/>
        <v>-</v>
      </c>
      <c r="BB116" s="137" t="str">
        <f t="shared" si="23"/>
        <v>-</v>
      </c>
      <c r="BC116" s="137" t="str">
        <f t="shared" si="24"/>
        <v>-</v>
      </c>
      <c r="BD116" s="137" t="str">
        <f t="shared" si="25"/>
        <v>-</v>
      </c>
      <c r="BE116" s="138" t="str">
        <f>IF(ISERROR(IF(BB116="","",BB116/VLOOKUP(Occupancy!$B$65,Occupancy!$B$68:$B$79,1)*12/$C116)),"-",IF(BB116="","",BB116/VLOOKUP(Occupancy!$B$65,Occupancy!$B$68:$B$79,1)*12/$C116))</f>
        <v>-</v>
      </c>
    </row>
    <row r="117" spans="1:57" s="95" customFormat="1" ht="12.75" x14ac:dyDescent="0.2">
      <c r="A117" s="219" t="s">
        <v>619</v>
      </c>
      <c r="B117" s="142" t="str">
        <f>IF(ISERROR(INDEX(ProjectTypeData!$F$2:$F$165,MATCH(Operating!$A117,ProjectTypeData!$B$2:$B$165,0),MATCH(Operating!B$9,ProjectTypeData!$F$1))),"-",INDEX(ProjectTypeData!$F$2:$F$165,MATCH(Operating!$A117,ProjectTypeData!$B$2:$B$165,0),MATCH(Operating!B$9,ProjectTypeData!$F$1)))</f>
        <v>CPDC</v>
      </c>
      <c r="C117" s="126">
        <f>IF(ISERROR(INDEX(ProjectTypeData!$E$2:$E$165,MATCH(Operating!$A117,ProjectTypeData!$B$2:$B$165,0),MATCH(Operating!C$9,ProjectTypeData!$E$1))),"-",INDEX(ProjectTypeData!$E$2:$E$165,MATCH(Operating!$A117,ProjectTypeData!$B$2:$B$165,0),MATCH(Operating!C$9,ProjectTypeData!$E$1)))</f>
        <v>0</v>
      </c>
      <c r="D117" s="127" t="str">
        <f>IF(ISERROR(INDEX(ProjectTypeData!$D$2:$D$165,MATCH(Operating!$A117,ProjectTypeData!$B$2:$B$165,0),MATCH(Operating!D$9,ProjectTypeData!$D$1))),"-",INDEX(ProjectTypeData!$D$2:$D$165,MATCH(Operating!$A117,ProjectTypeData!$B$2:$B$165,0),MATCH(Operating!D$9,ProjectTypeData!$D$1)))</f>
        <v>Operations/Asset Management</v>
      </c>
      <c r="E117" s="115"/>
      <c r="F117" s="128">
        <f>SUMIFS(BalanceSheetData!$J$2:$J$415,BalanceSheetData!$B$2:$B$415,$A117,BalanceSheetData!$I$2:$I$415,"10000")</f>
        <v>0</v>
      </c>
      <c r="G117" s="128">
        <f>SUMIFS(BalanceSheetData!$J$2:$J$415,BalanceSheetData!$B$2:$B$415,$A117,BalanceSheetData!$I$2:$I$415,"10710")</f>
        <v>0</v>
      </c>
      <c r="H117" s="128">
        <f>SUMIFS(BalanceSheetData!$J$2:$J$415,BalanceSheetData!$B$2:$B$415,$A117,BalanceSheetData!$I$2:$I$415,"10700")</f>
        <v>0</v>
      </c>
      <c r="I117" s="129">
        <f>SUMIFS(BalanceSheetData!$J$2:$J$415,BalanceSheetData!$B$2:$B$415,$A117,BalanceSheetData!$I$2:$I$415,"10715")+SUMIFS(BalanceSheetData!$J$2:$J$415,BalanceSheetData!$B$2:$B$415,$A117,BalanceSheetData!$I$2:$I$415,"10720")+SUMIFS(BalanceSheetData!$J$2:$J$415,BalanceSheetData!$B$2:$B$415,$A117,BalanceSheetData!$I$2:$I$415,"19300")</f>
        <v>0</v>
      </c>
      <c r="J117" s="130">
        <f t="shared" si="13"/>
        <v>0</v>
      </c>
      <c r="K117" s="216">
        <f>IF(ISERROR(INDEX(Occupancy!$B$57:$FL$57,1,MATCH(A117,Occupancy!$B$4:$FL$4,0))),"-",INDEX(Occupancy!$B$57:$FL$57,1,MATCH(A117,Occupancy!$B$4:$FL$4,0)))</f>
        <v>0</v>
      </c>
      <c r="L117" s="216">
        <f>IF(ISERROR(INDEX(Occupancy!$B$17:$FL$17,1,MATCH(A117,Occupancy!$B$4:$FL$4,0))),"-",INDEX(Occupancy!$B$17:$FL$17,1,MATCH(A117,Occupancy!$B$4:$FL$4,0)))</f>
        <v>0</v>
      </c>
      <c r="M117" s="113"/>
      <c r="N117" s="113"/>
      <c r="O117" s="113"/>
      <c r="P117" s="119"/>
      <c r="Q117" s="131">
        <f>SUMIFS(IncomeStatementData!$J$2:$J$415,IncomeStatementData!$B$2:$B$415,$A117,IncomeStatementData!$I$2:$I$415,"45001")+SUMIFS(IncomeStatementData!$J$2:$J$415,IncomeStatementData!$B$2:$B$415,$A117,IncomeStatementData!$I$2:$I$415,"45100")+SUMIFS(IncomeStatementData!$J$2:$J$415,IncomeStatementData!$B$2:$B$415,$A117,IncomeStatementData!$I$2:$I$415,"49000")+SUMIFS(IncomeStatementData!$J$2:$J$415,IncomeStatementData!$B$2:$B$415,$A117,IncomeStatementData!$I$2:$I$415,"45200")+SUMIFS(IncomeStatementData!$J$2:$J$415,IncomeStatementData!$B$2:$B$415,$A117,IncomeStatementData!$I$2:$I$415,"45400")+SUMIFS(IncomeStatementData!$J$2:$J$415,IncomeStatementData!$B$2:$B$415,$A117,IncomeStatementData!$I$2:$I$415,"45500")+SUMIFS(IncomeStatementData!$J$2:$J$415,IncomeStatementData!$B$2:$B$415,$A117,IncomeStatementData!$I$2:$I$415,"44100")+SUMIFS(IncomeStatementData!$J$2:$J$415,IncomeStatementData!$B$2:$B$415,$A117,IncomeStatementData!$I$2:$I$415,"42200")</f>
        <v>0</v>
      </c>
      <c r="R117" s="132">
        <f>IF(ISERROR(S117/12*Occupancy!$B$65),"-",S117/12*Occupancy!$B$65)</f>
        <v>0</v>
      </c>
      <c r="S117" s="133">
        <f>SUMIFS(AnnualFinancialData!$L$2:$L$6380,AnnualFinancialData!$B$2:$B$6380,$A117,AnnualFinancialData!$K$2:$K$6380,"45001")+SUMIFS(AnnualFinancialData!$L$2:$L$6380,AnnualFinancialData!$B$2:$B$6380,$A117,AnnualFinancialData!$K$2:$K$6380,"45100")+SUMIFS(AnnualFinancialData!$L$2:$L$6380,AnnualFinancialData!$B$2:$B$6380,$A117,AnnualFinancialData!$K$2:$K$6380,"49000")+SUMIFS(AnnualFinancialData!$L$2:$L$6380,AnnualFinancialData!$B$2:$B$6380,$A117,AnnualFinancialData!$K$2:$K$6380,"45200")+SUMIFS(AnnualFinancialData!$L$2:$L$6380,AnnualFinancialData!$B$2:$B$6380,$A117,AnnualFinancialData!$K$2:$K$6380,"45400")+SUMIFS(AnnualFinancialData!$L$2:$L$6380,AnnualFinancialData!$B$2:$B$6380,$A117,AnnualFinancialData!$K$2:$K$6380,"45500")+SUMIFS(AnnualFinancialData!$L$2:$L$6380,AnnualFinancialData!$B$2:$B$6380,$A117,AnnualFinancialData!$K$2:$K$6380,"44100")+SUMIFS(AnnualFinancialData!$L$2:$L$6380,AnnualFinancialData!$B$2:$B$6380,$A117,AnnualFinancialData!$K$2:$K$6380,"42200")</f>
        <v>0</v>
      </c>
      <c r="T117" s="132" t="str">
        <f>IF(ISERROR(IF(Q117="","",Q117/VLOOKUP(Occupancy!$B$65,Occupancy!$B$68:$B$79,1)*12/$C117)),"-",IF(Q117="","",Q117/VLOOKUP(Occupancy!$B$65,Occupancy!$B$68:$B$79,1)*12/$C117))</f>
        <v>-</v>
      </c>
      <c r="U117" s="132" t="str">
        <f>IF(ISERROR(IF(R117="","",R117/VLOOKUP(Occupancy!$B$65,Occupancy!$B$68:$B$79,1)*12/$C117)),"-",IF(R117="","",R117/VLOOKUP(Occupancy!$B$65,Occupancy!$B$68:$B$79,1)*12/$C117))</f>
        <v>-</v>
      </c>
      <c r="V117" s="134" t="str">
        <f>IF(ISERROR(INDEX(IncomeStatementData!$P$2:$P$415,MATCH(A117,IncomeStatementData!$B$2:$B$415,0),)),"-",INDEX(IncomeStatementData!$P$2:$P$415,MATCH(A117,IncomeStatementData!$B$2:$B$415,0),))</f>
        <v>-</v>
      </c>
      <c r="W117" s="134" t="str">
        <f>IF(ISERROR(X117/12*Occupancy!$B$65),"-",X117/12*Occupancy!$B$65)</f>
        <v>-</v>
      </c>
      <c r="X117" s="134" t="str">
        <f>IF(ISERROR(INDEX(AnnualFinancialData!$R$2:$R$6380,MATCH(A117,AnnualFinancialData!$B$2:$B$6380,0),)),"-",INDEX(AnnualFinancialData!$R$2:$R$6380,MATCH(A117,AnnualFinancialData!$B$2:$B$6380,0),))</f>
        <v>-</v>
      </c>
      <c r="Y117" s="134" t="str">
        <f>IF(ISERROR(IF(V117="","",V117/VLOOKUP(Occupancy!$B$65,Occupancy!$B$68:$B$79,1)*12/$C117)),"-",IF(V117="","",V117/VLOOKUP(Occupancy!$B$65,Occupancy!$B$68:$B$79,1)*12/$C117))</f>
        <v>-</v>
      </c>
      <c r="Z117" s="134" t="str">
        <f>IF(ISERROR(IF(W117="","",W117/VLOOKUP(Occupancy!$B$65,Occupancy!$B$68:$B$79,1)*12/$C117)),"-",IF(W117="","",W117/VLOOKUP(Occupancy!$B$65,Occupancy!$B$68:$B$79,1)*12/$C117))</f>
        <v>-</v>
      </c>
      <c r="AA117" s="135" t="str">
        <f t="shared" si="14"/>
        <v>-</v>
      </c>
      <c r="AB117" s="132" t="str">
        <f t="shared" si="15"/>
        <v>-</v>
      </c>
      <c r="AC117" s="132" t="str">
        <f t="shared" si="16"/>
        <v>-</v>
      </c>
      <c r="AD117" s="132" t="str">
        <f t="shared" si="17"/>
        <v>-</v>
      </c>
      <c r="AE117" s="132" t="str">
        <f t="shared" si="18"/>
        <v>-</v>
      </c>
      <c r="AF117" s="132" t="str">
        <f t="shared" si="19"/>
        <v>-</v>
      </c>
      <c r="AG117" s="136">
        <f>(SUMIFS(PriorQ4BalanceSheet!$J$2:$J$4968,PriorQ4BalanceSheet!$B$2:$B$4968,$A117,PriorQ4BalanceSheet!$I$2:$I$4968,"28150")-SUMIFS(BalanceSheetData!$J$2:$J$415,BalanceSheetData!$B$2:$B$415,$A117,BalanceSheetData!$I$2:$I$415,"28150"))+(SUMIFS(PriorQ4BalanceSheet!$J$2:$J$4968,PriorQ4BalanceSheet!$B$2:$B$4968,$A117,PriorQ4BalanceSheet!$I$2:$I$4968,"28151")-SUMIFS(BalanceSheetData!$J$2:$J$415,BalanceSheetData!$B$2:$B$415,$A117,BalanceSheetData!$I$2:$I$415,"28151"))+(SUMIFS(PriorQ4BalanceSheet!$J$2:$J$4968,PriorQ4BalanceSheet!$B$2:$B$4968,$A117,PriorQ4BalanceSheet!$I$2:$I$4968,"28152")-SUMIFS(BalanceSheetData!$J$2:$J$415,BalanceSheetData!$B$2:$B$415,$A117,BalanceSheetData!$I$2:$I$415,"28152"))+(SUMIFS(PriorQ4BalanceSheet!$J$2:$J$4968,PriorQ4BalanceSheet!$B$2:$B$4968,$A117,PriorQ4BalanceSheet!$I$2:$I$4968,"28153")-SUMIFS(BalanceSheetData!$J$2:$J$415,BalanceSheetData!$B$2:$B$415,$A117,BalanceSheetData!$I$2:$I$415,"28153"))+(SUMIFS(PriorQ4BalanceSheet!$J$2:$J$4968,PriorQ4BalanceSheet!$B$2:$B$4968,$A117,PriorQ4BalanceSheet!$I$2:$I$4968,"28155")-SUMIFS(BalanceSheetData!$J$2:$J$415,BalanceSheetData!$B$2:$B$415,$A117,BalanceSheetData!$I$2:$I$415,"28155"))+(SUMIFS(PriorQ4BalanceSheet!$J$2:$J$4968,PriorQ4BalanceSheet!$B$2:$B$4968,$A117,PriorQ4BalanceSheet!$I$2:$I$4968,"28156")-SUMIFS(BalanceSheetData!$J$2:$J$415,BalanceSheetData!$B$2:$B$415,$A117,BalanceSheetData!$I$2:$I$415,"28156"))+(SUMIFS(PriorQ4BalanceSheet!$J$2:$J$4968,PriorQ4BalanceSheet!$B$2:$B$4968,$A117,PriorQ4BalanceSheet!$I$2:$I$4968,"28157")-SUMIFS(BalanceSheetData!$J$2:$J$415,BalanceSheetData!$B$2:$B$415,$A117,BalanceSheetData!$I$2:$I$415,"28157"))+(SUMIFS(PriorQ4BalanceSheet!$J$2:$J$4968,PriorQ4BalanceSheet!$B$2:$B$4968,$A117,PriorQ4BalanceSheet!$I$2:$I$4968,"28158")-SUMIFS(BalanceSheetData!$J$2:$J$415,BalanceSheetData!$B$2:$B$415,$A117,BalanceSheetData!$I$2:$I$415,"28158"))+(SUMIFS(PriorQ4BalanceSheet!$J$2:$J$4968,PriorQ4BalanceSheet!$B$2:$B$4968,$A117,PriorQ4BalanceSheet!$I$2:$I$4968,"28200")-SUMIFS(BalanceSheetData!$J$2:$J$415,BalanceSheetData!$B$2:$B$415,$A117,BalanceSheetData!$I$2:$I$415,"28200"))+(SUMIFS(PriorQ4BalanceSheet!$J$2:$J$4968,PriorQ4BalanceSheet!$B$2:$B$4968,$A117,PriorQ4BalanceSheet!$I$2:$I$4968,"28201")-SUMIFS(BalanceSheetData!$J$2:$J$415,BalanceSheetData!$B$2:$B$415,$A117,BalanceSheetData!$I$2:$I$415,"28201"))+SUMIFS(IncomeStatementData!$J$2:$J$415,IncomeStatementData!$B$2:$B$415,$A117,IncomeStatementData!$I$2:$I$415,"62020")+SUMIFS(IncomeStatementData!$J$2:$J$415,IncomeStatementData!$B$2:$B$415,$A117,IncomeStatementData!$I$2:$I$415,"62021")+SUMIFS(IncomeStatementData!$J$2:$J$415,IncomeStatementData!$B$2:$B$415,$A117,IncomeStatementData!$I$2:$I$415,"62022")+SUMIFS(IncomeStatementData!$J$2:$J$415,IncomeStatementData!$B$2:$B$415,$A117,IncomeStatementData!$I$2:$I$415,"62400")</f>
        <v>0</v>
      </c>
      <c r="AH117" s="134" t="str">
        <f>IF((ISERROR(INDEX(ECRDCRMustPayDebtData!$E$2:$E117,MATCH(A117,ECRDCRMustPayDebtData!$B$2:$B117,0),)))/12*Occupancy!$B$65,"-",INDEX(ECRDCRMustPayDebtData!$E$2:$E117,MATCH(A117,ECRDCRMustPayDebtData!$B$2:$B117,0),)/12*Occupancy!$B$65)</f>
        <v>-</v>
      </c>
      <c r="AI117" s="136" t="str">
        <f>IF(ISERROR(INDEX(AnnualMustPayDebtData!$D$2:$D$75,MATCH(A117,AnnualMustPayDebtData!$E$2:$E$75,0),)),"-",INDEX(AnnualMustPayDebtData!$D$2:$D$75,MATCH(A117,AnnualMustPayDebtData!$E$2:$E$75,0),))</f>
        <v>-</v>
      </c>
      <c r="AJ117" s="134" t="str">
        <f>IF(ISERROR(IF(AG117="","",AG117/VLOOKUP(Occupancy!$B$65,Occupancy!$B$68:$B$79,1)*12/$C117)),"-",IF(AG117="","",AG117/VLOOKUP(Occupancy!$B$65,Occupancy!$B$68:$B$79,1)*12/$C117))</f>
        <v>-</v>
      </c>
      <c r="AK117" s="134" t="str">
        <f>IF(ISERROR(IF(AH117="","",AH117/VLOOKUP(Occupancy!$B$65,Occupancy!$B$68:$B$79,1)*12/$C117)),"-",IF(AH117="","",AH117/VLOOKUP(Occupancy!$B$65,Occupancy!$B$68:$B$79,1)*12/$C117))</f>
        <v>-</v>
      </c>
      <c r="AL117" s="133">
        <f>SUMIFS(PriorQ4BalanceSheet!$J$2:$J$4968,PriorQ4BalanceSheet!$B$2:$B$4968,$A117,PriorQ4BalanceSheet!$I$2:$I$4968,"10710")-SUMIFS(BalanceSheetData!$J$2:$J$415,BalanceSheetData!$B$2:$B$415,$A117,BalanceSheetData!$I$2:$I$415,"10710")</f>
        <v>0</v>
      </c>
      <c r="AM117" s="132" t="str">
        <f>IF(ISERROR(AN117/12*Occupancy!$B$65),"-",AN117/12*Occupancy!$B$65)</f>
        <v>-</v>
      </c>
      <c r="AN117" s="133" t="str">
        <f>IF(ISERROR(INDEX(ReserveData!$B$2:$B$2239,MATCH($A117,ReserveData!$A$2:$A$2250,0),0)),"-",INDEX(ReserveData!$B$2:$B2356,MATCH($A117,ReserveData!$A$2:$A$2250,0),0))</f>
        <v>-</v>
      </c>
      <c r="AO117" s="132" t="str">
        <f t="shared" si="20"/>
        <v>-</v>
      </c>
      <c r="AP117" s="132" t="str">
        <f t="shared" si="21"/>
        <v>-</v>
      </c>
      <c r="AQ117" s="136">
        <f>SUMIFS(IncomeStatementData!$J$2:$J$415,IncomeStatementData!$B$2:$B$415,$A117,IncomeStatementData!$I$2:$I$415,"59001")</f>
        <v>0</v>
      </c>
      <c r="AR117" s="134">
        <f>IF(ISERROR(AS117/12*Occupancy!$B$65),"-",AS117/12*Occupancy!$B$65)</f>
        <v>0</v>
      </c>
      <c r="AS117" s="136">
        <f>SUMIFS(AnnualFinancialData!$L$2:$L$6380,AnnualFinancialData!$B$2:$B$6380,$A117,AnnualFinancialData!$K$2:$K$6380,"59001")</f>
        <v>0</v>
      </c>
      <c r="AT117" s="134" t="str">
        <f>IF(ISERROR(IF(AQ117="","",AQ117/VLOOKUP(Occupancy!$B$65,Occupancy!$B$68:$B$79,1)*12/$C117)),"-",IF(AQ117="","",AQ117/VLOOKUP(Occupancy!$B$65,Occupancy!$B$68:$B$79,1)*12/$C117))</f>
        <v>-</v>
      </c>
      <c r="AU117" s="134" t="str">
        <f>IF(ISERROR(IF(AR117="","",AR117/VLOOKUP(Occupancy!$B$65,Occupancy!$B$68:$B$79,1)*12/$C117)),"-",IF(AR117="","",AR117/VLOOKUP(Occupancy!$B$65,Occupancy!$B$68:$B$79,1)*12/$C117))</f>
        <v>-</v>
      </c>
      <c r="AV117" s="133">
        <f>SUMIFS(IncomeStatementData!$J$2:$J$415,IncomeStatementData!$B$2:$B$415,$A117,IncomeStatementData!$I$2:$I$415,"66310")+SUMIFS(IncomeStatementData!$J$2:$J$415,IncomeStatementData!$B$2:$B$415,$A117,IncomeStatementData!$I$2:$I$415,"66202")</f>
        <v>0</v>
      </c>
      <c r="AW117" s="132">
        <f>IF(ISERROR(AX117/12*Occupancy!$B$65),"-",AX117/12*Occupancy!$B$65)</f>
        <v>0</v>
      </c>
      <c r="AX117" s="133">
        <f>SUMIFS(AnnualFinancialData!$L$2:$L$6380,AnnualFinancialData!$B$2:$B$6380,$A117,AnnualFinancialData!$K$2:$K$6380,"66310")+SUMIFS(AnnualFinancialData!$L$2:$L$6380,AnnualFinancialData!$B$2:$B$6380,$A117,AnnualFinancialData!$K$2:$K$6380,"66202")</f>
        <v>0</v>
      </c>
      <c r="AY117" s="132" t="str">
        <f>IF(ISERROR(IF(AV117="","",AV117/VLOOKUP(Occupancy!$B$65,Occupancy!$B$68:$B$79,1)*12/$C117)),"-",IF(AV117="","",AV117/VLOOKUP(Occupancy!$B$65,Occupancy!$B$68:$B$79,1)*12/$C117))</f>
        <v>-</v>
      </c>
      <c r="AZ117" s="132" t="str">
        <f>IF(ISERROR(IF(AW117="","",AW117/VLOOKUP(Occupancy!$B$65,Occupancy!$B$68:$B$79,1)*12/$C117)),"-",IF(AW117="","",AW117/VLOOKUP(Occupancy!$B$65,Occupancy!$B$68:$B$79,1)*12/$C117))</f>
        <v>-</v>
      </c>
      <c r="BA117" s="137" t="str">
        <f t="shared" si="22"/>
        <v>-</v>
      </c>
      <c r="BB117" s="137" t="str">
        <f t="shared" si="23"/>
        <v>-</v>
      </c>
      <c r="BC117" s="137" t="str">
        <f t="shared" si="24"/>
        <v>-</v>
      </c>
      <c r="BD117" s="137" t="str">
        <f t="shared" si="25"/>
        <v>-</v>
      </c>
      <c r="BE117" s="138" t="str">
        <f>IF(ISERROR(IF(BB117="","",BB117/VLOOKUP(Occupancy!$B$65,Occupancy!$B$68:$B$79,1)*12/$C117)),"-",IF(BB117="","",BB117/VLOOKUP(Occupancy!$B$65,Occupancy!$B$68:$B$79,1)*12/$C117))</f>
        <v>-</v>
      </c>
    </row>
    <row r="118" spans="1:57" s="95" customFormat="1" ht="12.75" x14ac:dyDescent="0.2">
      <c r="A118" s="219" t="s">
        <v>621</v>
      </c>
      <c r="B118" s="142" t="str">
        <f>IF(ISERROR(INDEX(ProjectTypeData!$F$2:$F$165,MATCH(Operating!$A118,ProjectTypeData!$B$2:$B$165,0),MATCH(Operating!B$9,ProjectTypeData!$F$1))),"-",INDEX(ProjectTypeData!$F$2:$F$165,MATCH(Operating!$A118,ProjectTypeData!$B$2:$B$165,0),MATCH(Operating!B$9,ProjectTypeData!$F$1)))</f>
        <v>CPDC</v>
      </c>
      <c r="C118" s="126">
        <f>IF(ISERROR(INDEX(ProjectTypeData!$E$2:$E$165,MATCH(Operating!$A118,ProjectTypeData!$B$2:$B$165,0),MATCH(Operating!C$9,ProjectTypeData!$E$1))),"-",INDEX(ProjectTypeData!$E$2:$E$165,MATCH(Operating!$A118,ProjectTypeData!$B$2:$B$165,0),MATCH(Operating!C$9,ProjectTypeData!$E$1)))</f>
        <v>0</v>
      </c>
      <c r="D118" s="127" t="str">
        <f>IF(ISERROR(INDEX(ProjectTypeData!$D$2:$D$165,MATCH(Operating!$A118,ProjectTypeData!$B$2:$B$165,0),MATCH(Operating!D$9,ProjectTypeData!$D$1))),"-",INDEX(ProjectTypeData!$D$2:$D$165,MATCH(Operating!$A118,ProjectTypeData!$B$2:$B$165,0),MATCH(Operating!D$9,ProjectTypeData!$D$1)))</f>
        <v>Operations/Asset Management</v>
      </c>
      <c r="E118" s="115"/>
      <c r="F118" s="128">
        <f>SUMIFS(BalanceSheetData!$J$2:$J$415,BalanceSheetData!$B$2:$B$415,$A118,BalanceSheetData!$I$2:$I$415,"10000")</f>
        <v>0</v>
      </c>
      <c r="G118" s="128">
        <f>SUMIFS(BalanceSheetData!$J$2:$J$415,BalanceSheetData!$B$2:$B$415,$A118,BalanceSheetData!$I$2:$I$415,"10710")</f>
        <v>0</v>
      </c>
      <c r="H118" s="128">
        <f>SUMIFS(BalanceSheetData!$J$2:$J$415,BalanceSheetData!$B$2:$B$415,$A118,BalanceSheetData!$I$2:$I$415,"10700")</f>
        <v>0</v>
      </c>
      <c r="I118" s="129">
        <f>SUMIFS(BalanceSheetData!$J$2:$J$415,BalanceSheetData!$B$2:$B$415,$A118,BalanceSheetData!$I$2:$I$415,"10715")+SUMIFS(BalanceSheetData!$J$2:$J$415,BalanceSheetData!$B$2:$B$415,$A118,BalanceSheetData!$I$2:$I$415,"10720")+SUMIFS(BalanceSheetData!$J$2:$J$415,BalanceSheetData!$B$2:$B$415,$A118,BalanceSheetData!$I$2:$I$415,"19300")</f>
        <v>0</v>
      </c>
      <c r="J118" s="130">
        <f t="shared" si="13"/>
        <v>0</v>
      </c>
      <c r="K118" s="216">
        <f>IF(ISERROR(INDEX(Occupancy!$B$57:$FL$57,1,MATCH(A118,Occupancy!$B$4:$FL$4,0))),"-",INDEX(Occupancy!$B$57:$FL$57,1,MATCH(A118,Occupancy!$B$4:$FL$4,0)))</f>
        <v>0</v>
      </c>
      <c r="L118" s="216">
        <f>IF(ISERROR(INDEX(Occupancy!$B$17:$FL$17,1,MATCH(A118,Occupancy!$B$4:$FL$4,0))),"-",INDEX(Occupancy!$B$17:$FL$17,1,MATCH(A118,Occupancy!$B$4:$FL$4,0)))</f>
        <v>0</v>
      </c>
      <c r="M118" s="113"/>
      <c r="N118" s="113"/>
      <c r="O118" s="113"/>
      <c r="P118" s="119"/>
      <c r="Q118" s="131">
        <f>SUMIFS(IncomeStatementData!$J$2:$J$415,IncomeStatementData!$B$2:$B$415,$A118,IncomeStatementData!$I$2:$I$415,"45001")+SUMIFS(IncomeStatementData!$J$2:$J$415,IncomeStatementData!$B$2:$B$415,$A118,IncomeStatementData!$I$2:$I$415,"45100")+SUMIFS(IncomeStatementData!$J$2:$J$415,IncomeStatementData!$B$2:$B$415,$A118,IncomeStatementData!$I$2:$I$415,"49000")+SUMIFS(IncomeStatementData!$J$2:$J$415,IncomeStatementData!$B$2:$B$415,$A118,IncomeStatementData!$I$2:$I$415,"45200")+SUMIFS(IncomeStatementData!$J$2:$J$415,IncomeStatementData!$B$2:$B$415,$A118,IncomeStatementData!$I$2:$I$415,"45400")+SUMIFS(IncomeStatementData!$J$2:$J$415,IncomeStatementData!$B$2:$B$415,$A118,IncomeStatementData!$I$2:$I$415,"45500")+SUMIFS(IncomeStatementData!$J$2:$J$415,IncomeStatementData!$B$2:$B$415,$A118,IncomeStatementData!$I$2:$I$415,"44100")+SUMIFS(IncomeStatementData!$J$2:$J$415,IncomeStatementData!$B$2:$B$415,$A118,IncomeStatementData!$I$2:$I$415,"42200")</f>
        <v>0</v>
      </c>
      <c r="R118" s="132">
        <f>IF(ISERROR(S118/12*Occupancy!$B$65),"-",S118/12*Occupancy!$B$65)</f>
        <v>0</v>
      </c>
      <c r="S118" s="133">
        <f>SUMIFS(AnnualFinancialData!$L$2:$L$6380,AnnualFinancialData!$B$2:$B$6380,$A118,AnnualFinancialData!$K$2:$K$6380,"45001")+SUMIFS(AnnualFinancialData!$L$2:$L$6380,AnnualFinancialData!$B$2:$B$6380,$A118,AnnualFinancialData!$K$2:$K$6380,"45100")+SUMIFS(AnnualFinancialData!$L$2:$L$6380,AnnualFinancialData!$B$2:$B$6380,$A118,AnnualFinancialData!$K$2:$K$6380,"49000")+SUMIFS(AnnualFinancialData!$L$2:$L$6380,AnnualFinancialData!$B$2:$B$6380,$A118,AnnualFinancialData!$K$2:$K$6380,"45200")+SUMIFS(AnnualFinancialData!$L$2:$L$6380,AnnualFinancialData!$B$2:$B$6380,$A118,AnnualFinancialData!$K$2:$K$6380,"45400")+SUMIFS(AnnualFinancialData!$L$2:$L$6380,AnnualFinancialData!$B$2:$B$6380,$A118,AnnualFinancialData!$K$2:$K$6380,"45500")+SUMIFS(AnnualFinancialData!$L$2:$L$6380,AnnualFinancialData!$B$2:$B$6380,$A118,AnnualFinancialData!$K$2:$K$6380,"44100")+SUMIFS(AnnualFinancialData!$L$2:$L$6380,AnnualFinancialData!$B$2:$B$6380,$A118,AnnualFinancialData!$K$2:$K$6380,"42200")</f>
        <v>0</v>
      </c>
      <c r="T118" s="132" t="str">
        <f>IF(ISERROR(IF(Q118="","",Q118/VLOOKUP(Occupancy!$B$65,Occupancy!$B$68:$B$79,1)*12/$C118)),"-",IF(Q118="","",Q118/VLOOKUP(Occupancy!$B$65,Occupancy!$B$68:$B$79,1)*12/$C118))</f>
        <v>-</v>
      </c>
      <c r="U118" s="132" t="str">
        <f>IF(ISERROR(IF(R118="","",R118/VLOOKUP(Occupancy!$B$65,Occupancy!$B$68:$B$79,1)*12/$C118)),"-",IF(R118="","",R118/VLOOKUP(Occupancy!$B$65,Occupancy!$B$68:$B$79,1)*12/$C118))</f>
        <v>-</v>
      </c>
      <c r="V118" s="134" t="str">
        <f>IF(ISERROR(INDEX(IncomeStatementData!$P$2:$P$415,MATCH(A118,IncomeStatementData!$B$2:$B$415,0),)),"-",INDEX(IncomeStatementData!$P$2:$P$415,MATCH(A118,IncomeStatementData!$B$2:$B$415,0),))</f>
        <v>-</v>
      </c>
      <c r="W118" s="134" t="str">
        <f>IF(ISERROR(X118/12*Occupancy!$B$65),"-",X118/12*Occupancy!$B$65)</f>
        <v>-</v>
      </c>
      <c r="X118" s="134" t="str">
        <f>IF(ISERROR(INDEX(AnnualFinancialData!$R$2:$R$6380,MATCH(A118,AnnualFinancialData!$B$2:$B$6380,0),)),"-",INDEX(AnnualFinancialData!$R$2:$R$6380,MATCH(A118,AnnualFinancialData!$B$2:$B$6380,0),))</f>
        <v>-</v>
      </c>
      <c r="Y118" s="134" t="str">
        <f>IF(ISERROR(IF(V118="","",V118/VLOOKUP(Occupancy!$B$65,Occupancy!$B$68:$B$79,1)*12/$C118)),"-",IF(V118="","",V118/VLOOKUP(Occupancy!$B$65,Occupancy!$B$68:$B$79,1)*12/$C118))</f>
        <v>-</v>
      </c>
      <c r="Z118" s="134" t="str">
        <f>IF(ISERROR(IF(W118="","",W118/VLOOKUP(Occupancy!$B$65,Occupancy!$B$68:$B$79,1)*12/$C118)),"-",IF(W118="","",W118/VLOOKUP(Occupancy!$B$65,Occupancy!$B$68:$B$79,1)*12/$C118))</f>
        <v>-</v>
      </c>
      <c r="AA118" s="135" t="str">
        <f t="shared" si="14"/>
        <v>-</v>
      </c>
      <c r="AB118" s="132" t="str">
        <f t="shared" si="15"/>
        <v>-</v>
      </c>
      <c r="AC118" s="132" t="str">
        <f t="shared" si="16"/>
        <v>-</v>
      </c>
      <c r="AD118" s="132" t="str">
        <f t="shared" si="17"/>
        <v>-</v>
      </c>
      <c r="AE118" s="132" t="str">
        <f t="shared" si="18"/>
        <v>-</v>
      </c>
      <c r="AF118" s="132" t="str">
        <f t="shared" si="19"/>
        <v>-</v>
      </c>
      <c r="AG118" s="136">
        <f>(SUMIFS(PriorQ4BalanceSheet!$J$2:$J$4968,PriorQ4BalanceSheet!$B$2:$B$4968,$A118,PriorQ4BalanceSheet!$I$2:$I$4968,"28150")-SUMIFS(BalanceSheetData!$J$2:$J$415,BalanceSheetData!$B$2:$B$415,$A118,BalanceSheetData!$I$2:$I$415,"28150"))+(SUMIFS(PriorQ4BalanceSheet!$J$2:$J$4968,PriorQ4BalanceSheet!$B$2:$B$4968,$A118,PriorQ4BalanceSheet!$I$2:$I$4968,"28151")-SUMIFS(BalanceSheetData!$J$2:$J$415,BalanceSheetData!$B$2:$B$415,$A118,BalanceSheetData!$I$2:$I$415,"28151"))+(SUMIFS(PriorQ4BalanceSheet!$J$2:$J$4968,PriorQ4BalanceSheet!$B$2:$B$4968,$A118,PriorQ4BalanceSheet!$I$2:$I$4968,"28152")-SUMIFS(BalanceSheetData!$J$2:$J$415,BalanceSheetData!$B$2:$B$415,$A118,BalanceSheetData!$I$2:$I$415,"28152"))+(SUMIFS(PriorQ4BalanceSheet!$J$2:$J$4968,PriorQ4BalanceSheet!$B$2:$B$4968,$A118,PriorQ4BalanceSheet!$I$2:$I$4968,"28153")-SUMIFS(BalanceSheetData!$J$2:$J$415,BalanceSheetData!$B$2:$B$415,$A118,BalanceSheetData!$I$2:$I$415,"28153"))+(SUMIFS(PriorQ4BalanceSheet!$J$2:$J$4968,PriorQ4BalanceSheet!$B$2:$B$4968,$A118,PriorQ4BalanceSheet!$I$2:$I$4968,"28155")-SUMIFS(BalanceSheetData!$J$2:$J$415,BalanceSheetData!$B$2:$B$415,$A118,BalanceSheetData!$I$2:$I$415,"28155"))+(SUMIFS(PriorQ4BalanceSheet!$J$2:$J$4968,PriorQ4BalanceSheet!$B$2:$B$4968,$A118,PriorQ4BalanceSheet!$I$2:$I$4968,"28156")-SUMIFS(BalanceSheetData!$J$2:$J$415,BalanceSheetData!$B$2:$B$415,$A118,BalanceSheetData!$I$2:$I$415,"28156"))+(SUMIFS(PriorQ4BalanceSheet!$J$2:$J$4968,PriorQ4BalanceSheet!$B$2:$B$4968,$A118,PriorQ4BalanceSheet!$I$2:$I$4968,"28157")-SUMIFS(BalanceSheetData!$J$2:$J$415,BalanceSheetData!$B$2:$B$415,$A118,BalanceSheetData!$I$2:$I$415,"28157"))+(SUMIFS(PriorQ4BalanceSheet!$J$2:$J$4968,PriorQ4BalanceSheet!$B$2:$B$4968,$A118,PriorQ4BalanceSheet!$I$2:$I$4968,"28158")-SUMIFS(BalanceSheetData!$J$2:$J$415,BalanceSheetData!$B$2:$B$415,$A118,BalanceSheetData!$I$2:$I$415,"28158"))+(SUMIFS(PriorQ4BalanceSheet!$J$2:$J$4968,PriorQ4BalanceSheet!$B$2:$B$4968,$A118,PriorQ4BalanceSheet!$I$2:$I$4968,"28200")-SUMIFS(BalanceSheetData!$J$2:$J$415,BalanceSheetData!$B$2:$B$415,$A118,BalanceSheetData!$I$2:$I$415,"28200"))+(SUMIFS(PriorQ4BalanceSheet!$J$2:$J$4968,PriorQ4BalanceSheet!$B$2:$B$4968,$A118,PriorQ4BalanceSheet!$I$2:$I$4968,"28201")-SUMIFS(BalanceSheetData!$J$2:$J$415,BalanceSheetData!$B$2:$B$415,$A118,BalanceSheetData!$I$2:$I$415,"28201"))+SUMIFS(IncomeStatementData!$J$2:$J$415,IncomeStatementData!$B$2:$B$415,$A118,IncomeStatementData!$I$2:$I$415,"62020")+SUMIFS(IncomeStatementData!$J$2:$J$415,IncomeStatementData!$B$2:$B$415,$A118,IncomeStatementData!$I$2:$I$415,"62021")+SUMIFS(IncomeStatementData!$J$2:$J$415,IncomeStatementData!$B$2:$B$415,$A118,IncomeStatementData!$I$2:$I$415,"62022")+SUMIFS(IncomeStatementData!$J$2:$J$415,IncomeStatementData!$B$2:$B$415,$A118,IncomeStatementData!$I$2:$I$415,"62400")</f>
        <v>0</v>
      </c>
      <c r="AH118" s="134" t="str">
        <f>IF((ISERROR(INDEX(ECRDCRMustPayDebtData!$E$2:$E118,MATCH(A118,ECRDCRMustPayDebtData!$B$2:$B118,0),)))/12*Occupancy!$B$65,"-",INDEX(ECRDCRMustPayDebtData!$E$2:$E118,MATCH(A118,ECRDCRMustPayDebtData!$B$2:$B118,0),)/12*Occupancy!$B$65)</f>
        <v>-</v>
      </c>
      <c r="AI118" s="136" t="str">
        <f>IF(ISERROR(INDEX(AnnualMustPayDebtData!$D$2:$D$75,MATCH(A118,AnnualMustPayDebtData!$E$2:$E$75,0),)),"-",INDEX(AnnualMustPayDebtData!$D$2:$D$75,MATCH(A118,AnnualMustPayDebtData!$E$2:$E$75,0),))</f>
        <v>-</v>
      </c>
      <c r="AJ118" s="134" t="str">
        <f>IF(ISERROR(IF(AG118="","",AG118/VLOOKUP(Occupancy!$B$65,Occupancy!$B$68:$B$79,1)*12/$C118)),"-",IF(AG118="","",AG118/VLOOKUP(Occupancy!$B$65,Occupancy!$B$68:$B$79,1)*12/$C118))</f>
        <v>-</v>
      </c>
      <c r="AK118" s="134" t="str">
        <f>IF(ISERROR(IF(AH118="","",AH118/VLOOKUP(Occupancy!$B$65,Occupancy!$B$68:$B$79,1)*12/$C118)),"-",IF(AH118="","",AH118/VLOOKUP(Occupancy!$B$65,Occupancy!$B$68:$B$79,1)*12/$C118))</f>
        <v>-</v>
      </c>
      <c r="AL118" s="133">
        <f>SUMIFS(PriorQ4BalanceSheet!$J$2:$J$4968,PriorQ4BalanceSheet!$B$2:$B$4968,$A118,PriorQ4BalanceSheet!$I$2:$I$4968,"10710")-SUMIFS(BalanceSheetData!$J$2:$J$415,BalanceSheetData!$B$2:$B$415,$A118,BalanceSheetData!$I$2:$I$415,"10710")</f>
        <v>0</v>
      </c>
      <c r="AM118" s="132" t="str">
        <f>IF(ISERROR(AN118/12*Occupancy!$B$65),"-",AN118/12*Occupancy!$B$65)</f>
        <v>-</v>
      </c>
      <c r="AN118" s="133" t="str">
        <f>IF(ISERROR(INDEX(ReserveData!$B$2:$B$2239,MATCH($A118,ReserveData!$A$2:$A$2250,0),0)),"-",INDEX(ReserveData!$B$2:$B2357,MATCH($A118,ReserveData!$A$2:$A$2250,0),0))</f>
        <v>-</v>
      </c>
      <c r="AO118" s="132" t="str">
        <f t="shared" si="20"/>
        <v>-</v>
      </c>
      <c r="AP118" s="132" t="str">
        <f t="shared" si="21"/>
        <v>-</v>
      </c>
      <c r="AQ118" s="136">
        <f>SUMIFS(IncomeStatementData!$J$2:$J$415,IncomeStatementData!$B$2:$B$415,$A118,IncomeStatementData!$I$2:$I$415,"59001")</f>
        <v>0</v>
      </c>
      <c r="AR118" s="134">
        <f>IF(ISERROR(AS118/12*Occupancy!$B$65),"-",AS118/12*Occupancy!$B$65)</f>
        <v>0</v>
      </c>
      <c r="AS118" s="136">
        <f>SUMIFS(AnnualFinancialData!$L$2:$L$6380,AnnualFinancialData!$B$2:$B$6380,$A118,AnnualFinancialData!$K$2:$K$6380,"59001")</f>
        <v>0</v>
      </c>
      <c r="AT118" s="134" t="str">
        <f>IF(ISERROR(IF(AQ118="","",AQ118/VLOOKUP(Occupancy!$B$65,Occupancy!$B$68:$B$79,1)*12/$C118)),"-",IF(AQ118="","",AQ118/VLOOKUP(Occupancy!$B$65,Occupancy!$B$68:$B$79,1)*12/$C118))</f>
        <v>-</v>
      </c>
      <c r="AU118" s="134" t="str">
        <f>IF(ISERROR(IF(AR118="","",AR118/VLOOKUP(Occupancy!$B$65,Occupancy!$B$68:$B$79,1)*12/$C118)),"-",IF(AR118="","",AR118/VLOOKUP(Occupancy!$B$65,Occupancy!$B$68:$B$79,1)*12/$C118))</f>
        <v>-</v>
      </c>
      <c r="AV118" s="133">
        <f>SUMIFS(IncomeStatementData!$J$2:$J$415,IncomeStatementData!$B$2:$B$415,$A118,IncomeStatementData!$I$2:$I$415,"66310")+SUMIFS(IncomeStatementData!$J$2:$J$415,IncomeStatementData!$B$2:$B$415,$A118,IncomeStatementData!$I$2:$I$415,"66202")</f>
        <v>0</v>
      </c>
      <c r="AW118" s="132">
        <f>IF(ISERROR(AX118/12*Occupancy!$B$65),"-",AX118/12*Occupancy!$B$65)</f>
        <v>0</v>
      </c>
      <c r="AX118" s="133">
        <f>SUMIFS(AnnualFinancialData!$L$2:$L$6380,AnnualFinancialData!$B$2:$B$6380,$A118,AnnualFinancialData!$K$2:$K$6380,"66310")+SUMIFS(AnnualFinancialData!$L$2:$L$6380,AnnualFinancialData!$B$2:$B$6380,$A118,AnnualFinancialData!$K$2:$K$6380,"66202")</f>
        <v>0</v>
      </c>
      <c r="AY118" s="132" t="str">
        <f>IF(ISERROR(IF(AV118="","",AV118/VLOOKUP(Occupancy!$B$65,Occupancy!$B$68:$B$79,1)*12/$C118)),"-",IF(AV118="","",AV118/VLOOKUP(Occupancy!$B$65,Occupancy!$B$68:$B$79,1)*12/$C118))</f>
        <v>-</v>
      </c>
      <c r="AZ118" s="132" t="str">
        <f>IF(ISERROR(IF(AW118="","",AW118/VLOOKUP(Occupancy!$B$65,Occupancy!$B$68:$B$79,1)*12/$C118)),"-",IF(AW118="","",AW118/VLOOKUP(Occupancy!$B$65,Occupancy!$B$68:$B$79,1)*12/$C118))</f>
        <v>-</v>
      </c>
      <c r="BA118" s="137" t="str">
        <f t="shared" si="22"/>
        <v>-</v>
      </c>
      <c r="BB118" s="137" t="str">
        <f t="shared" si="23"/>
        <v>-</v>
      </c>
      <c r="BC118" s="137" t="str">
        <f t="shared" si="24"/>
        <v>-</v>
      </c>
      <c r="BD118" s="137" t="str">
        <f t="shared" si="25"/>
        <v>-</v>
      </c>
      <c r="BE118" s="138" t="str">
        <f>IF(ISERROR(IF(BB118="","",BB118/VLOOKUP(Occupancy!$B$65,Occupancy!$B$68:$B$79,1)*12/$C118)),"-",IF(BB118="","",BB118/VLOOKUP(Occupancy!$B$65,Occupancy!$B$68:$B$79,1)*12/$C118))</f>
        <v>-</v>
      </c>
    </row>
    <row r="119" spans="1:57" s="95" customFormat="1" ht="12.75" x14ac:dyDescent="0.2">
      <c r="A119" s="219" t="s">
        <v>623</v>
      </c>
      <c r="B119" s="142" t="str">
        <f>IF(ISERROR(INDEX(ProjectTypeData!$F$2:$F$165,MATCH(Operating!$A119,ProjectTypeData!$B$2:$B$165,0),MATCH(Operating!B$9,ProjectTypeData!$F$1))),"-",INDEX(ProjectTypeData!$F$2:$F$165,MATCH(Operating!$A119,ProjectTypeData!$B$2:$B$165,0),MATCH(Operating!B$9,ProjectTypeData!$F$1)))</f>
        <v>CPDC</v>
      </c>
      <c r="C119" s="126">
        <f>IF(ISERROR(INDEX(ProjectTypeData!$E$2:$E$165,MATCH(Operating!$A119,ProjectTypeData!$B$2:$B$165,0),MATCH(Operating!C$9,ProjectTypeData!$E$1))),"-",INDEX(ProjectTypeData!$E$2:$E$165,MATCH(Operating!$A119,ProjectTypeData!$B$2:$B$165,0),MATCH(Operating!C$9,ProjectTypeData!$E$1)))</f>
        <v>0</v>
      </c>
      <c r="D119" s="127" t="str">
        <f>IF(ISERROR(INDEX(ProjectTypeData!$D$2:$D$165,MATCH(Operating!$A119,ProjectTypeData!$B$2:$B$165,0),MATCH(Operating!D$9,ProjectTypeData!$D$1))),"-",INDEX(ProjectTypeData!$D$2:$D$165,MATCH(Operating!$A119,ProjectTypeData!$B$2:$B$165,0),MATCH(Operating!D$9,ProjectTypeData!$D$1)))</f>
        <v>Operations/Asset Management</v>
      </c>
      <c r="E119" s="115"/>
      <c r="F119" s="128">
        <f>SUMIFS(BalanceSheetData!$J$2:$J$415,BalanceSheetData!$B$2:$B$415,$A119,BalanceSheetData!$I$2:$I$415,"10000")</f>
        <v>0</v>
      </c>
      <c r="G119" s="128">
        <f>SUMIFS(BalanceSheetData!$J$2:$J$415,BalanceSheetData!$B$2:$B$415,$A119,BalanceSheetData!$I$2:$I$415,"10710")</f>
        <v>0</v>
      </c>
      <c r="H119" s="128">
        <f>SUMIFS(BalanceSheetData!$J$2:$J$415,BalanceSheetData!$B$2:$B$415,$A119,BalanceSheetData!$I$2:$I$415,"10700")</f>
        <v>0</v>
      </c>
      <c r="I119" s="129">
        <f>SUMIFS(BalanceSheetData!$J$2:$J$415,BalanceSheetData!$B$2:$B$415,$A119,BalanceSheetData!$I$2:$I$415,"10715")+SUMIFS(BalanceSheetData!$J$2:$J$415,BalanceSheetData!$B$2:$B$415,$A119,BalanceSheetData!$I$2:$I$415,"10720")+SUMIFS(BalanceSheetData!$J$2:$J$415,BalanceSheetData!$B$2:$B$415,$A119,BalanceSheetData!$I$2:$I$415,"19300")</f>
        <v>0</v>
      </c>
      <c r="J119" s="130">
        <f t="shared" si="13"/>
        <v>0</v>
      </c>
      <c r="K119" s="216">
        <f>IF(ISERROR(INDEX(Occupancy!$B$57:$FL$57,1,MATCH(A119,Occupancy!$B$4:$FL$4,0))),"-",INDEX(Occupancy!$B$57:$FL$57,1,MATCH(A119,Occupancy!$B$4:$FL$4,0)))</f>
        <v>0</v>
      </c>
      <c r="L119" s="216">
        <f>IF(ISERROR(INDEX(Occupancy!$B$17:$FL$17,1,MATCH(A119,Occupancy!$B$4:$FL$4,0))),"-",INDEX(Occupancy!$B$17:$FL$17,1,MATCH(A119,Occupancy!$B$4:$FL$4,0)))</f>
        <v>0</v>
      </c>
      <c r="M119" s="113"/>
      <c r="N119" s="113"/>
      <c r="O119" s="113"/>
      <c r="P119" s="119"/>
      <c r="Q119" s="131">
        <f>SUMIFS(IncomeStatementData!$J$2:$J$415,IncomeStatementData!$B$2:$B$415,$A119,IncomeStatementData!$I$2:$I$415,"45001")+SUMIFS(IncomeStatementData!$J$2:$J$415,IncomeStatementData!$B$2:$B$415,$A119,IncomeStatementData!$I$2:$I$415,"45100")+SUMIFS(IncomeStatementData!$J$2:$J$415,IncomeStatementData!$B$2:$B$415,$A119,IncomeStatementData!$I$2:$I$415,"49000")+SUMIFS(IncomeStatementData!$J$2:$J$415,IncomeStatementData!$B$2:$B$415,$A119,IncomeStatementData!$I$2:$I$415,"45200")+SUMIFS(IncomeStatementData!$J$2:$J$415,IncomeStatementData!$B$2:$B$415,$A119,IncomeStatementData!$I$2:$I$415,"45400")+SUMIFS(IncomeStatementData!$J$2:$J$415,IncomeStatementData!$B$2:$B$415,$A119,IncomeStatementData!$I$2:$I$415,"45500")+SUMIFS(IncomeStatementData!$J$2:$J$415,IncomeStatementData!$B$2:$B$415,$A119,IncomeStatementData!$I$2:$I$415,"44100")+SUMIFS(IncomeStatementData!$J$2:$J$415,IncomeStatementData!$B$2:$B$415,$A119,IncomeStatementData!$I$2:$I$415,"42200")</f>
        <v>0</v>
      </c>
      <c r="R119" s="132">
        <f>IF(ISERROR(S119/12*Occupancy!$B$65),"-",S119/12*Occupancy!$B$65)</f>
        <v>0</v>
      </c>
      <c r="S119" s="133">
        <f>SUMIFS(AnnualFinancialData!$L$2:$L$6380,AnnualFinancialData!$B$2:$B$6380,$A119,AnnualFinancialData!$K$2:$K$6380,"45001")+SUMIFS(AnnualFinancialData!$L$2:$L$6380,AnnualFinancialData!$B$2:$B$6380,$A119,AnnualFinancialData!$K$2:$K$6380,"45100")+SUMIFS(AnnualFinancialData!$L$2:$L$6380,AnnualFinancialData!$B$2:$B$6380,$A119,AnnualFinancialData!$K$2:$K$6380,"49000")+SUMIFS(AnnualFinancialData!$L$2:$L$6380,AnnualFinancialData!$B$2:$B$6380,$A119,AnnualFinancialData!$K$2:$K$6380,"45200")+SUMIFS(AnnualFinancialData!$L$2:$L$6380,AnnualFinancialData!$B$2:$B$6380,$A119,AnnualFinancialData!$K$2:$K$6380,"45400")+SUMIFS(AnnualFinancialData!$L$2:$L$6380,AnnualFinancialData!$B$2:$B$6380,$A119,AnnualFinancialData!$K$2:$K$6380,"45500")+SUMIFS(AnnualFinancialData!$L$2:$L$6380,AnnualFinancialData!$B$2:$B$6380,$A119,AnnualFinancialData!$K$2:$K$6380,"44100")+SUMIFS(AnnualFinancialData!$L$2:$L$6380,AnnualFinancialData!$B$2:$B$6380,$A119,AnnualFinancialData!$K$2:$K$6380,"42200")</f>
        <v>0</v>
      </c>
      <c r="T119" s="132" t="str">
        <f>IF(ISERROR(IF(Q119="","",Q119/VLOOKUP(Occupancy!$B$65,Occupancy!$B$68:$B$79,1)*12/$C119)),"-",IF(Q119="","",Q119/VLOOKUP(Occupancy!$B$65,Occupancy!$B$68:$B$79,1)*12/$C119))</f>
        <v>-</v>
      </c>
      <c r="U119" s="132" t="str">
        <f>IF(ISERROR(IF(R119="","",R119/VLOOKUP(Occupancy!$B$65,Occupancy!$B$68:$B$79,1)*12/$C119)),"-",IF(R119="","",R119/VLOOKUP(Occupancy!$B$65,Occupancy!$B$68:$B$79,1)*12/$C119))</f>
        <v>-</v>
      </c>
      <c r="V119" s="134" t="str">
        <f>IF(ISERROR(INDEX(IncomeStatementData!$P$2:$P$415,MATCH(A119,IncomeStatementData!$B$2:$B$415,0),)),"-",INDEX(IncomeStatementData!$P$2:$P$415,MATCH(A119,IncomeStatementData!$B$2:$B$415,0),))</f>
        <v>-</v>
      </c>
      <c r="W119" s="134" t="str">
        <f>IF(ISERROR(X119/12*Occupancy!$B$65),"-",X119/12*Occupancy!$B$65)</f>
        <v>-</v>
      </c>
      <c r="X119" s="134" t="str">
        <f>IF(ISERROR(INDEX(AnnualFinancialData!$R$2:$R$6380,MATCH(A119,AnnualFinancialData!$B$2:$B$6380,0),)),"-",INDEX(AnnualFinancialData!$R$2:$R$6380,MATCH(A119,AnnualFinancialData!$B$2:$B$6380,0),))</f>
        <v>-</v>
      </c>
      <c r="Y119" s="134" t="str">
        <f>IF(ISERROR(IF(V119="","",V119/VLOOKUP(Occupancy!$B$65,Occupancy!$B$68:$B$79,1)*12/$C119)),"-",IF(V119="","",V119/VLOOKUP(Occupancy!$B$65,Occupancy!$B$68:$B$79,1)*12/$C119))</f>
        <v>-</v>
      </c>
      <c r="Z119" s="134" t="str">
        <f>IF(ISERROR(IF(W119="","",W119/VLOOKUP(Occupancy!$B$65,Occupancy!$B$68:$B$79,1)*12/$C119)),"-",IF(W119="","",W119/VLOOKUP(Occupancy!$B$65,Occupancy!$B$68:$B$79,1)*12/$C119))</f>
        <v>-</v>
      </c>
      <c r="AA119" s="135" t="str">
        <f t="shared" si="14"/>
        <v>-</v>
      </c>
      <c r="AB119" s="132" t="str">
        <f t="shared" si="15"/>
        <v>-</v>
      </c>
      <c r="AC119" s="132" t="str">
        <f t="shared" si="16"/>
        <v>-</v>
      </c>
      <c r="AD119" s="132" t="str">
        <f t="shared" si="17"/>
        <v>-</v>
      </c>
      <c r="AE119" s="132" t="str">
        <f t="shared" si="18"/>
        <v>-</v>
      </c>
      <c r="AF119" s="132" t="str">
        <f t="shared" si="19"/>
        <v>-</v>
      </c>
      <c r="AG119" s="136">
        <f>(SUMIFS(PriorQ4BalanceSheet!$J$2:$J$4968,PriorQ4BalanceSheet!$B$2:$B$4968,$A119,PriorQ4BalanceSheet!$I$2:$I$4968,"28150")-SUMIFS(BalanceSheetData!$J$2:$J$415,BalanceSheetData!$B$2:$B$415,$A119,BalanceSheetData!$I$2:$I$415,"28150"))+(SUMIFS(PriorQ4BalanceSheet!$J$2:$J$4968,PriorQ4BalanceSheet!$B$2:$B$4968,$A119,PriorQ4BalanceSheet!$I$2:$I$4968,"28151")-SUMIFS(BalanceSheetData!$J$2:$J$415,BalanceSheetData!$B$2:$B$415,$A119,BalanceSheetData!$I$2:$I$415,"28151"))+(SUMIFS(PriorQ4BalanceSheet!$J$2:$J$4968,PriorQ4BalanceSheet!$B$2:$B$4968,$A119,PriorQ4BalanceSheet!$I$2:$I$4968,"28152")-SUMIFS(BalanceSheetData!$J$2:$J$415,BalanceSheetData!$B$2:$B$415,$A119,BalanceSheetData!$I$2:$I$415,"28152"))+(SUMIFS(PriorQ4BalanceSheet!$J$2:$J$4968,PriorQ4BalanceSheet!$B$2:$B$4968,$A119,PriorQ4BalanceSheet!$I$2:$I$4968,"28153")-SUMIFS(BalanceSheetData!$J$2:$J$415,BalanceSheetData!$B$2:$B$415,$A119,BalanceSheetData!$I$2:$I$415,"28153"))+(SUMIFS(PriorQ4BalanceSheet!$J$2:$J$4968,PriorQ4BalanceSheet!$B$2:$B$4968,$A119,PriorQ4BalanceSheet!$I$2:$I$4968,"28155")-SUMIFS(BalanceSheetData!$J$2:$J$415,BalanceSheetData!$B$2:$B$415,$A119,BalanceSheetData!$I$2:$I$415,"28155"))+(SUMIFS(PriorQ4BalanceSheet!$J$2:$J$4968,PriorQ4BalanceSheet!$B$2:$B$4968,$A119,PriorQ4BalanceSheet!$I$2:$I$4968,"28156")-SUMIFS(BalanceSheetData!$J$2:$J$415,BalanceSheetData!$B$2:$B$415,$A119,BalanceSheetData!$I$2:$I$415,"28156"))+(SUMIFS(PriorQ4BalanceSheet!$J$2:$J$4968,PriorQ4BalanceSheet!$B$2:$B$4968,$A119,PriorQ4BalanceSheet!$I$2:$I$4968,"28157")-SUMIFS(BalanceSheetData!$J$2:$J$415,BalanceSheetData!$B$2:$B$415,$A119,BalanceSheetData!$I$2:$I$415,"28157"))+(SUMIFS(PriorQ4BalanceSheet!$J$2:$J$4968,PriorQ4BalanceSheet!$B$2:$B$4968,$A119,PriorQ4BalanceSheet!$I$2:$I$4968,"28158")-SUMIFS(BalanceSheetData!$J$2:$J$415,BalanceSheetData!$B$2:$B$415,$A119,BalanceSheetData!$I$2:$I$415,"28158"))+(SUMIFS(PriorQ4BalanceSheet!$J$2:$J$4968,PriorQ4BalanceSheet!$B$2:$B$4968,$A119,PriorQ4BalanceSheet!$I$2:$I$4968,"28200")-SUMIFS(BalanceSheetData!$J$2:$J$415,BalanceSheetData!$B$2:$B$415,$A119,BalanceSheetData!$I$2:$I$415,"28200"))+(SUMIFS(PriorQ4BalanceSheet!$J$2:$J$4968,PriorQ4BalanceSheet!$B$2:$B$4968,$A119,PriorQ4BalanceSheet!$I$2:$I$4968,"28201")-SUMIFS(BalanceSheetData!$J$2:$J$415,BalanceSheetData!$B$2:$B$415,$A119,BalanceSheetData!$I$2:$I$415,"28201"))+SUMIFS(IncomeStatementData!$J$2:$J$415,IncomeStatementData!$B$2:$B$415,$A119,IncomeStatementData!$I$2:$I$415,"62020")+SUMIFS(IncomeStatementData!$J$2:$J$415,IncomeStatementData!$B$2:$B$415,$A119,IncomeStatementData!$I$2:$I$415,"62021")+SUMIFS(IncomeStatementData!$J$2:$J$415,IncomeStatementData!$B$2:$B$415,$A119,IncomeStatementData!$I$2:$I$415,"62022")+SUMIFS(IncomeStatementData!$J$2:$J$415,IncomeStatementData!$B$2:$B$415,$A119,IncomeStatementData!$I$2:$I$415,"62400")</f>
        <v>0</v>
      </c>
      <c r="AH119" s="134" t="str">
        <f>IF((ISERROR(INDEX(ECRDCRMustPayDebtData!$E$2:$E119,MATCH(A119,ECRDCRMustPayDebtData!$B$2:$B119,0),)))/12*Occupancy!$B$65,"-",INDEX(ECRDCRMustPayDebtData!$E$2:$E119,MATCH(A119,ECRDCRMustPayDebtData!$B$2:$B119,0),)/12*Occupancy!$B$65)</f>
        <v>-</v>
      </c>
      <c r="AI119" s="136" t="str">
        <f>IF(ISERROR(INDEX(AnnualMustPayDebtData!$D$2:$D$75,MATCH(A119,AnnualMustPayDebtData!$E$2:$E$75,0),)),"-",INDEX(AnnualMustPayDebtData!$D$2:$D$75,MATCH(A119,AnnualMustPayDebtData!$E$2:$E$75,0),))</f>
        <v>-</v>
      </c>
      <c r="AJ119" s="134" t="str">
        <f>IF(ISERROR(IF(AG119="","",AG119/VLOOKUP(Occupancy!$B$65,Occupancy!$B$68:$B$79,1)*12/$C119)),"-",IF(AG119="","",AG119/VLOOKUP(Occupancy!$B$65,Occupancy!$B$68:$B$79,1)*12/$C119))</f>
        <v>-</v>
      </c>
      <c r="AK119" s="134" t="str">
        <f>IF(ISERROR(IF(AH119="","",AH119/VLOOKUP(Occupancy!$B$65,Occupancy!$B$68:$B$79,1)*12/$C119)),"-",IF(AH119="","",AH119/VLOOKUP(Occupancy!$B$65,Occupancy!$B$68:$B$79,1)*12/$C119))</f>
        <v>-</v>
      </c>
      <c r="AL119" s="133">
        <f>SUMIFS(PriorQ4BalanceSheet!$J$2:$J$4968,PriorQ4BalanceSheet!$B$2:$B$4968,$A119,PriorQ4BalanceSheet!$I$2:$I$4968,"10710")-SUMIFS(BalanceSheetData!$J$2:$J$415,BalanceSheetData!$B$2:$B$415,$A119,BalanceSheetData!$I$2:$I$415,"10710")</f>
        <v>0</v>
      </c>
      <c r="AM119" s="132" t="str">
        <f>IF(ISERROR(AN119/12*Occupancy!$B$65),"-",AN119/12*Occupancy!$B$65)</f>
        <v>-</v>
      </c>
      <c r="AN119" s="133" t="str">
        <f>IF(ISERROR(INDEX(ReserveData!$B$2:$B$2239,MATCH($A119,ReserveData!$A$2:$A$2250,0),0)),"-",INDEX(ReserveData!$B$2:$B2358,MATCH($A119,ReserveData!$A$2:$A$2250,0),0))</f>
        <v>-</v>
      </c>
      <c r="AO119" s="132" t="str">
        <f t="shared" si="20"/>
        <v>-</v>
      </c>
      <c r="AP119" s="132" t="str">
        <f t="shared" si="21"/>
        <v>-</v>
      </c>
      <c r="AQ119" s="136">
        <f>SUMIFS(IncomeStatementData!$J$2:$J$415,IncomeStatementData!$B$2:$B$415,$A119,IncomeStatementData!$I$2:$I$415,"59001")</f>
        <v>0</v>
      </c>
      <c r="AR119" s="134">
        <f>IF(ISERROR(AS119/12*Occupancy!$B$65),"-",AS119/12*Occupancy!$B$65)</f>
        <v>0</v>
      </c>
      <c r="AS119" s="136">
        <f>SUMIFS(AnnualFinancialData!$L$2:$L$6380,AnnualFinancialData!$B$2:$B$6380,$A119,AnnualFinancialData!$K$2:$K$6380,"59001")</f>
        <v>0</v>
      </c>
      <c r="AT119" s="134" t="str">
        <f>IF(ISERROR(IF(AQ119="","",AQ119/VLOOKUP(Occupancy!$B$65,Occupancy!$B$68:$B$79,1)*12/$C119)),"-",IF(AQ119="","",AQ119/VLOOKUP(Occupancy!$B$65,Occupancy!$B$68:$B$79,1)*12/$C119))</f>
        <v>-</v>
      </c>
      <c r="AU119" s="134" t="str">
        <f>IF(ISERROR(IF(AR119="","",AR119/VLOOKUP(Occupancy!$B$65,Occupancy!$B$68:$B$79,1)*12/$C119)),"-",IF(AR119="","",AR119/VLOOKUP(Occupancy!$B$65,Occupancy!$B$68:$B$79,1)*12/$C119))</f>
        <v>-</v>
      </c>
      <c r="AV119" s="133">
        <f>SUMIFS(IncomeStatementData!$J$2:$J$415,IncomeStatementData!$B$2:$B$415,$A119,IncomeStatementData!$I$2:$I$415,"66310")+SUMIFS(IncomeStatementData!$J$2:$J$415,IncomeStatementData!$B$2:$B$415,$A119,IncomeStatementData!$I$2:$I$415,"66202")</f>
        <v>0</v>
      </c>
      <c r="AW119" s="132">
        <f>IF(ISERROR(AX119/12*Occupancy!$B$65),"-",AX119/12*Occupancy!$B$65)</f>
        <v>0</v>
      </c>
      <c r="AX119" s="133">
        <f>SUMIFS(AnnualFinancialData!$L$2:$L$6380,AnnualFinancialData!$B$2:$B$6380,$A119,AnnualFinancialData!$K$2:$K$6380,"66310")+SUMIFS(AnnualFinancialData!$L$2:$L$6380,AnnualFinancialData!$B$2:$B$6380,$A119,AnnualFinancialData!$K$2:$K$6380,"66202")</f>
        <v>0</v>
      </c>
      <c r="AY119" s="132" t="str">
        <f>IF(ISERROR(IF(AV119="","",AV119/VLOOKUP(Occupancy!$B$65,Occupancy!$B$68:$B$79,1)*12/$C119)),"-",IF(AV119="","",AV119/VLOOKUP(Occupancy!$B$65,Occupancy!$B$68:$B$79,1)*12/$C119))</f>
        <v>-</v>
      </c>
      <c r="AZ119" s="132" t="str">
        <f>IF(ISERROR(IF(AW119="","",AW119/VLOOKUP(Occupancy!$B$65,Occupancy!$B$68:$B$79,1)*12/$C119)),"-",IF(AW119="","",AW119/VLOOKUP(Occupancy!$B$65,Occupancy!$B$68:$B$79,1)*12/$C119))</f>
        <v>-</v>
      </c>
      <c r="BA119" s="137" t="str">
        <f t="shared" si="22"/>
        <v>-</v>
      </c>
      <c r="BB119" s="137" t="str">
        <f t="shared" si="23"/>
        <v>-</v>
      </c>
      <c r="BC119" s="137" t="str">
        <f t="shared" si="24"/>
        <v>-</v>
      </c>
      <c r="BD119" s="137" t="str">
        <f t="shared" si="25"/>
        <v>-</v>
      </c>
      <c r="BE119" s="138" t="str">
        <f>IF(ISERROR(IF(BB119="","",BB119/VLOOKUP(Occupancy!$B$65,Occupancy!$B$68:$B$79,1)*12/$C119)),"-",IF(BB119="","",BB119/VLOOKUP(Occupancy!$B$65,Occupancy!$B$68:$B$79,1)*12/$C119))</f>
        <v>-</v>
      </c>
    </row>
    <row r="120" spans="1:57" s="95" customFormat="1" ht="12.75" x14ac:dyDescent="0.2">
      <c r="A120" s="219" t="s">
        <v>625</v>
      </c>
      <c r="B120" s="142" t="str">
        <f>IF(ISERROR(INDEX(ProjectTypeData!$F$2:$F$165,MATCH(Operating!$A120,ProjectTypeData!$B$2:$B$165,0),MATCH(Operating!B$9,ProjectTypeData!$F$1))),"-",INDEX(ProjectTypeData!$F$2:$F$165,MATCH(Operating!$A120,ProjectTypeData!$B$2:$B$165,0),MATCH(Operating!B$9,ProjectTypeData!$F$1)))</f>
        <v>CPDC</v>
      </c>
      <c r="C120" s="126">
        <f>IF(ISERROR(INDEX(ProjectTypeData!$E$2:$E$165,MATCH(Operating!$A120,ProjectTypeData!$B$2:$B$165,0),MATCH(Operating!C$9,ProjectTypeData!$E$1))),"-",INDEX(ProjectTypeData!$E$2:$E$165,MATCH(Operating!$A120,ProjectTypeData!$B$2:$B$165,0),MATCH(Operating!C$9,ProjectTypeData!$E$1)))</f>
        <v>0</v>
      </c>
      <c r="D120" s="127" t="str">
        <f>IF(ISERROR(INDEX(ProjectTypeData!$D$2:$D$165,MATCH(Operating!$A120,ProjectTypeData!$B$2:$B$165,0),MATCH(Operating!D$9,ProjectTypeData!$D$1))),"-",INDEX(ProjectTypeData!$D$2:$D$165,MATCH(Operating!$A120,ProjectTypeData!$B$2:$B$165,0),MATCH(Operating!D$9,ProjectTypeData!$D$1)))</f>
        <v>Operations/Asset Management</v>
      </c>
      <c r="E120" s="115"/>
      <c r="F120" s="128">
        <f>SUMIFS(BalanceSheetData!$J$2:$J$415,BalanceSheetData!$B$2:$B$415,$A120,BalanceSheetData!$I$2:$I$415,"10000")</f>
        <v>0</v>
      </c>
      <c r="G120" s="128">
        <f>SUMIFS(BalanceSheetData!$J$2:$J$415,BalanceSheetData!$B$2:$B$415,$A120,BalanceSheetData!$I$2:$I$415,"10710")</f>
        <v>0</v>
      </c>
      <c r="H120" s="128">
        <f>SUMIFS(BalanceSheetData!$J$2:$J$415,BalanceSheetData!$B$2:$B$415,$A120,BalanceSheetData!$I$2:$I$415,"10700")</f>
        <v>0</v>
      </c>
      <c r="I120" s="129">
        <f>SUMIFS(BalanceSheetData!$J$2:$J$415,BalanceSheetData!$B$2:$B$415,$A120,BalanceSheetData!$I$2:$I$415,"10715")+SUMIFS(BalanceSheetData!$J$2:$J$415,BalanceSheetData!$B$2:$B$415,$A120,BalanceSheetData!$I$2:$I$415,"10720")+SUMIFS(BalanceSheetData!$J$2:$J$415,BalanceSheetData!$B$2:$B$415,$A120,BalanceSheetData!$I$2:$I$415,"19300")</f>
        <v>0</v>
      </c>
      <c r="J120" s="130">
        <f t="shared" si="13"/>
        <v>0</v>
      </c>
      <c r="K120" s="216">
        <f>IF(ISERROR(INDEX(Occupancy!$B$57:$FL$57,1,MATCH(A120,Occupancy!$B$4:$FL$4,0))),"-",INDEX(Occupancy!$B$57:$FL$57,1,MATCH(A120,Occupancy!$B$4:$FL$4,0)))</f>
        <v>0</v>
      </c>
      <c r="L120" s="216">
        <f>IF(ISERROR(INDEX(Occupancy!$B$17:$FL$17,1,MATCH(A120,Occupancy!$B$4:$FL$4,0))),"-",INDEX(Occupancy!$B$17:$FL$17,1,MATCH(A120,Occupancy!$B$4:$FL$4,0)))</f>
        <v>0</v>
      </c>
      <c r="M120" s="113"/>
      <c r="N120" s="113"/>
      <c r="O120" s="113"/>
      <c r="P120" s="119"/>
      <c r="Q120" s="131">
        <f>SUMIFS(IncomeStatementData!$J$2:$J$415,IncomeStatementData!$B$2:$B$415,$A120,IncomeStatementData!$I$2:$I$415,"45001")+SUMIFS(IncomeStatementData!$J$2:$J$415,IncomeStatementData!$B$2:$B$415,$A120,IncomeStatementData!$I$2:$I$415,"45100")+SUMIFS(IncomeStatementData!$J$2:$J$415,IncomeStatementData!$B$2:$B$415,$A120,IncomeStatementData!$I$2:$I$415,"49000")+SUMIFS(IncomeStatementData!$J$2:$J$415,IncomeStatementData!$B$2:$B$415,$A120,IncomeStatementData!$I$2:$I$415,"45200")+SUMIFS(IncomeStatementData!$J$2:$J$415,IncomeStatementData!$B$2:$B$415,$A120,IncomeStatementData!$I$2:$I$415,"45400")+SUMIFS(IncomeStatementData!$J$2:$J$415,IncomeStatementData!$B$2:$B$415,$A120,IncomeStatementData!$I$2:$I$415,"45500")+SUMIFS(IncomeStatementData!$J$2:$J$415,IncomeStatementData!$B$2:$B$415,$A120,IncomeStatementData!$I$2:$I$415,"44100")+SUMIFS(IncomeStatementData!$J$2:$J$415,IncomeStatementData!$B$2:$B$415,$A120,IncomeStatementData!$I$2:$I$415,"42200")</f>
        <v>0</v>
      </c>
      <c r="R120" s="132">
        <f>IF(ISERROR(S120/12*Occupancy!$B$65),"-",S120/12*Occupancy!$B$65)</f>
        <v>0</v>
      </c>
      <c r="S120" s="133">
        <f>SUMIFS(AnnualFinancialData!$L$2:$L$6380,AnnualFinancialData!$B$2:$B$6380,$A120,AnnualFinancialData!$K$2:$K$6380,"45001")+SUMIFS(AnnualFinancialData!$L$2:$L$6380,AnnualFinancialData!$B$2:$B$6380,$A120,AnnualFinancialData!$K$2:$K$6380,"45100")+SUMIFS(AnnualFinancialData!$L$2:$L$6380,AnnualFinancialData!$B$2:$B$6380,$A120,AnnualFinancialData!$K$2:$K$6380,"49000")+SUMIFS(AnnualFinancialData!$L$2:$L$6380,AnnualFinancialData!$B$2:$B$6380,$A120,AnnualFinancialData!$K$2:$K$6380,"45200")+SUMIFS(AnnualFinancialData!$L$2:$L$6380,AnnualFinancialData!$B$2:$B$6380,$A120,AnnualFinancialData!$K$2:$K$6380,"45400")+SUMIFS(AnnualFinancialData!$L$2:$L$6380,AnnualFinancialData!$B$2:$B$6380,$A120,AnnualFinancialData!$K$2:$K$6380,"45500")+SUMIFS(AnnualFinancialData!$L$2:$L$6380,AnnualFinancialData!$B$2:$B$6380,$A120,AnnualFinancialData!$K$2:$K$6380,"44100")+SUMIFS(AnnualFinancialData!$L$2:$L$6380,AnnualFinancialData!$B$2:$B$6380,$A120,AnnualFinancialData!$K$2:$K$6380,"42200")</f>
        <v>0</v>
      </c>
      <c r="T120" s="132" t="str">
        <f>IF(ISERROR(IF(Q120="","",Q120/VLOOKUP(Occupancy!$B$65,Occupancy!$B$68:$B$79,1)*12/$C120)),"-",IF(Q120="","",Q120/VLOOKUP(Occupancy!$B$65,Occupancy!$B$68:$B$79,1)*12/$C120))</f>
        <v>-</v>
      </c>
      <c r="U120" s="132" t="str">
        <f>IF(ISERROR(IF(R120="","",R120/VLOOKUP(Occupancy!$B$65,Occupancy!$B$68:$B$79,1)*12/$C120)),"-",IF(R120="","",R120/VLOOKUP(Occupancy!$B$65,Occupancy!$B$68:$B$79,1)*12/$C120))</f>
        <v>-</v>
      </c>
      <c r="V120" s="134" t="str">
        <f>IF(ISERROR(INDEX(IncomeStatementData!$P$2:$P$415,MATCH(A120,IncomeStatementData!$B$2:$B$415,0),)),"-",INDEX(IncomeStatementData!$P$2:$P$415,MATCH(A120,IncomeStatementData!$B$2:$B$415,0),))</f>
        <v>-</v>
      </c>
      <c r="W120" s="134" t="str">
        <f>IF(ISERROR(X120/12*Occupancy!$B$65),"-",X120/12*Occupancy!$B$65)</f>
        <v>-</v>
      </c>
      <c r="X120" s="134" t="str">
        <f>IF(ISERROR(INDEX(AnnualFinancialData!$R$2:$R$6380,MATCH(A120,AnnualFinancialData!$B$2:$B$6380,0),)),"-",INDEX(AnnualFinancialData!$R$2:$R$6380,MATCH(A120,AnnualFinancialData!$B$2:$B$6380,0),))</f>
        <v>-</v>
      </c>
      <c r="Y120" s="134" t="str">
        <f>IF(ISERROR(IF(V120="","",V120/VLOOKUP(Occupancy!$B$65,Occupancy!$B$68:$B$79,1)*12/$C120)),"-",IF(V120="","",V120/VLOOKUP(Occupancy!$B$65,Occupancy!$B$68:$B$79,1)*12/$C120))</f>
        <v>-</v>
      </c>
      <c r="Z120" s="134" t="str">
        <f>IF(ISERROR(IF(W120="","",W120/VLOOKUP(Occupancy!$B$65,Occupancy!$B$68:$B$79,1)*12/$C120)),"-",IF(W120="","",W120/VLOOKUP(Occupancy!$B$65,Occupancy!$B$68:$B$79,1)*12/$C120))</f>
        <v>-</v>
      </c>
      <c r="AA120" s="135" t="str">
        <f t="shared" si="14"/>
        <v>-</v>
      </c>
      <c r="AB120" s="132" t="str">
        <f t="shared" si="15"/>
        <v>-</v>
      </c>
      <c r="AC120" s="132" t="str">
        <f t="shared" si="16"/>
        <v>-</v>
      </c>
      <c r="AD120" s="132" t="str">
        <f t="shared" si="17"/>
        <v>-</v>
      </c>
      <c r="AE120" s="132" t="str">
        <f t="shared" si="18"/>
        <v>-</v>
      </c>
      <c r="AF120" s="132" t="str">
        <f t="shared" si="19"/>
        <v>-</v>
      </c>
      <c r="AG120" s="136">
        <f>(SUMIFS(PriorQ4BalanceSheet!$J$2:$J$4968,PriorQ4BalanceSheet!$B$2:$B$4968,$A120,PriorQ4BalanceSheet!$I$2:$I$4968,"28150")-SUMIFS(BalanceSheetData!$J$2:$J$415,BalanceSheetData!$B$2:$B$415,$A120,BalanceSheetData!$I$2:$I$415,"28150"))+(SUMIFS(PriorQ4BalanceSheet!$J$2:$J$4968,PriorQ4BalanceSheet!$B$2:$B$4968,$A120,PriorQ4BalanceSheet!$I$2:$I$4968,"28151")-SUMIFS(BalanceSheetData!$J$2:$J$415,BalanceSheetData!$B$2:$B$415,$A120,BalanceSheetData!$I$2:$I$415,"28151"))+(SUMIFS(PriorQ4BalanceSheet!$J$2:$J$4968,PriorQ4BalanceSheet!$B$2:$B$4968,$A120,PriorQ4BalanceSheet!$I$2:$I$4968,"28152")-SUMIFS(BalanceSheetData!$J$2:$J$415,BalanceSheetData!$B$2:$B$415,$A120,BalanceSheetData!$I$2:$I$415,"28152"))+(SUMIFS(PriorQ4BalanceSheet!$J$2:$J$4968,PriorQ4BalanceSheet!$B$2:$B$4968,$A120,PriorQ4BalanceSheet!$I$2:$I$4968,"28153")-SUMIFS(BalanceSheetData!$J$2:$J$415,BalanceSheetData!$B$2:$B$415,$A120,BalanceSheetData!$I$2:$I$415,"28153"))+(SUMIFS(PriorQ4BalanceSheet!$J$2:$J$4968,PriorQ4BalanceSheet!$B$2:$B$4968,$A120,PriorQ4BalanceSheet!$I$2:$I$4968,"28155")-SUMIFS(BalanceSheetData!$J$2:$J$415,BalanceSheetData!$B$2:$B$415,$A120,BalanceSheetData!$I$2:$I$415,"28155"))+(SUMIFS(PriorQ4BalanceSheet!$J$2:$J$4968,PriorQ4BalanceSheet!$B$2:$B$4968,$A120,PriorQ4BalanceSheet!$I$2:$I$4968,"28156")-SUMIFS(BalanceSheetData!$J$2:$J$415,BalanceSheetData!$B$2:$B$415,$A120,BalanceSheetData!$I$2:$I$415,"28156"))+(SUMIFS(PriorQ4BalanceSheet!$J$2:$J$4968,PriorQ4BalanceSheet!$B$2:$B$4968,$A120,PriorQ4BalanceSheet!$I$2:$I$4968,"28157")-SUMIFS(BalanceSheetData!$J$2:$J$415,BalanceSheetData!$B$2:$B$415,$A120,BalanceSheetData!$I$2:$I$415,"28157"))+(SUMIFS(PriorQ4BalanceSheet!$J$2:$J$4968,PriorQ4BalanceSheet!$B$2:$B$4968,$A120,PriorQ4BalanceSheet!$I$2:$I$4968,"28158")-SUMIFS(BalanceSheetData!$J$2:$J$415,BalanceSheetData!$B$2:$B$415,$A120,BalanceSheetData!$I$2:$I$415,"28158"))+(SUMIFS(PriorQ4BalanceSheet!$J$2:$J$4968,PriorQ4BalanceSheet!$B$2:$B$4968,$A120,PriorQ4BalanceSheet!$I$2:$I$4968,"28200")-SUMIFS(BalanceSheetData!$J$2:$J$415,BalanceSheetData!$B$2:$B$415,$A120,BalanceSheetData!$I$2:$I$415,"28200"))+(SUMIFS(PriorQ4BalanceSheet!$J$2:$J$4968,PriorQ4BalanceSheet!$B$2:$B$4968,$A120,PriorQ4BalanceSheet!$I$2:$I$4968,"28201")-SUMIFS(BalanceSheetData!$J$2:$J$415,BalanceSheetData!$B$2:$B$415,$A120,BalanceSheetData!$I$2:$I$415,"28201"))+SUMIFS(IncomeStatementData!$J$2:$J$415,IncomeStatementData!$B$2:$B$415,$A120,IncomeStatementData!$I$2:$I$415,"62020")+SUMIFS(IncomeStatementData!$J$2:$J$415,IncomeStatementData!$B$2:$B$415,$A120,IncomeStatementData!$I$2:$I$415,"62021")+SUMIFS(IncomeStatementData!$J$2:$J$415,IncomeStatementData!$B$2:$B$415,$A120,IncomeStatementData!$I$2:$I$415,"62022")+SUMIFS(IncomeStatementData!$J$2:$J$415,IncomeStatementData!$B$2:$B$415,$A120,IncomeStatementData!$I$2:$I$415,"62400")</f>
        <v>0</v>
      </c>
      <c r="AH120" s="134" t="str">
        <f>IF((ISERROR(INDEX(ECRDCRMustPayDebtData!$E$2:$E120,MATCH(A120,ECRDCRMustPayDebtData!$B$2:$B120,0),)))/12*Occupancy!$B$65,"-",INDEX(ECRDCRMustPayDebtData!$E$2:$E120,MATCH(A120,ECRDCRMustPayDebtData!$B$2:$B120,0),)/12*Occupancy!$B$65)</f>
        <v>-</v>
      </c>
      <c r="AI120" s="136" t="str">
        <f>IF(ISERROR(INDEX(AnnualMustPayDebtData!$D$2:$D$75,MATCH(A120,AnnualMustPayDebtData!$E$2:$E$75,0),)),"-",INDEX(AnnualMustPayDebtData!$D$2:$D$75,MATCH(A120,AnnualMustPayDebtData!$E$2:$E$75,0),))</f>
        <v>-</v>
      </c>
      <c r="AJ120" s="134" t="str">
        <f>IF(ISERROR(IF(AG120="","",AG120/VLOOKUP(Occupancy!$B$65,Occupancy!$B$68:$B$79,1)*12/$C120)),"-",IF(AG120="","",AG120/VLOOKUP(Occupancy!$B$65,Occupancy!$B$68:$B$79,1)*12/$C120))</f>
        <v>-</v>
      </c>
      <c r="AK120" s="134" t="str">
        <f>IF(ISERROR(IF(AH120="","",AH120/VLOOKUP(Occupancy!$B$65,Occupancy!$B$68:$B$79,1)*12/$C120)),"-",IF(AH120="","",AH120/VLOOKUP(Occupancy!$B$65,Occupancy!$B$68:$B$79,1)*12/$C120))</f>
        <v>-</v>
      </c>
      <c r="AL120" s="133">
        <f>SUMIFS(PriorQ4BalanceSheet!$J$2:$J$4968,PriorQ4BalanceSheet!$B$2:$B$4968,$A120,PriorQ4BalanceSheet!$I$2:$I$4968,"10710")-SUMIFS(BalanceSheetData!$J$2:$J$415,BalanceSheetData!$B$2:$B$415,$A120,BalanceSheetData!$I$2:$I$415,"10710")</f>
        <v>0</v>
      </c>
      <c r="AM120" s="132" t="str">
        <f>IF(ISERROR(AN120/12*Occupancy!$B$65),"-",AN120/12*Occupancy!$B$65)</f>
        <v>-</v>
      </c>
      <c r="AN120" s="133" t="str">
        <f>IF(ISERROR(INDEX(ReserveData!$B$2:$B$2239,MATCH($A120,ReserveData!$A$2:$A$2250,0),0)),"-",INDEX(ReserveData!$B$2:$B2359,MATCH($A120,ReserveData!$A$2:$A$2250,0),0))</f>
        <v>-</v>
      </c>
      <c r="AO120" s="132" t="str">
        <f t="shared" si="20"/>
        <v>-</v>
      </c>
      <c r="AP120" s="132" t="str">
        <f t="shared" si="21"/>
        <v>-</v>
      </c>
      <c r="AQ120" s="136">
        <f>SUMIFS(IncomeStatementData!$J$2:$J$415,IncomeStatementData!$B$2:$B$415,$A120,IncomeStatementData!$I$2:$I$415,"59001")</f>
        <v>0</v>
      </c>
      <c r="AR120" s="134">
        <f>IF(ISERROR(AS120/12*Occupancy!$B$65),"-",AS120/12*Occupancy!$B$65)</f>
        <v>0</v>
      </c>
      <c r="AS120" s="136">
        <f>SUMIFS(AnnualFinancialData!$L$2:$L$6380,AnnualFinancialData!$B$2:$B$6380,$A120,AnnualFinancialData!$K$2:$K$6380,"59001")</f>
        <v>0</v>
      </c>
      <c r="AT120" s="134" t="str">
        <f>IF(ISERROR(IF(AQ120="","",AQ120/VLOOKUP(Occupancy!$B$65,Occupancy!$B$68:$B$79,1)*12/$C120)),"-",IF(AQ120="","",AQ120/VLOOKUP(Occupancy!$B$65,Occupancy!$B$68:$B$79,1)*12/$C120))</f>
        <v>-</v>
      </c>
      <c r="AU120" s="134" t="str">
        <f>IF(ISERROR(IF(AR120="","",AR120/VLOOKUP(Occupancy!$B$65,Occupancy!$B$68:$B$79,1)*12/$C120)),"-",IF(AR120="","",AR120/VLOOKUP(Occupancy!$B$65,Occupancy!$B$68:$B$79,1)*12/$C120))</f>
        <v>-</v>
      </c>
      <c r="AV120" s="133">
        <f>SUMIFS(IncomeStatementData!$J$2:$J$415,IncomeStatementData!$B$2:$B$415,$A120,IncomeStatementData!$I$2:$I$415,"66310")+SUMIFS(IncomeStatementData!$J$2:$J$415,IncomeStatementData!$B$2:$B$415,$A120,IncomeStatementData!$I$2:$I$415,"66202")</f>
        <v>0</v>
      </c>
      <c r="AW120" s="132">
        <f>IF(ISERROR(AX120/12*Occupancy!$B$65),"-",AX120/12*Occupancy!$B$65)</f>
        <v>0</v>
      </c>
      <c r="AX120" s="133">
        <f>SUMIFS(AnnualFinancialData!$L$2:$L$6380,AnnualFinancialData!$B$2:$B$6380,$A120,AnnualFinancialData!$K$2:$K$6380,"66310")+SUMIFS(AnnualFinancialData!$L$2:$L$6380,AnnualFinancialData!$B$2:$B$6380,$A120,AnnualFinancialData!$K$2:$K$6380,"66202")</f>
        <v>0</v>
      </c>
      <c r="AY120" s="132" t="str">
        <f>IF(ISERROR(IF(AV120="","",AV120/VLOOKUP(Occupancy!$B$65,Occupancy!$B$68:$B$79,1)*12/$C120)),"-",IF(AV120="","",AV120/VLOOKUP(Occupancy!$B$65,Occupancy!$B$68:$B$79,1)*12/$C120))</f>
        <v>-</v>
      </c>
      <c r="AZ120" s="132" t="str">
        <f>IF(ISERROR(IF(AW120="","",AW120/VLOOKUP(Occupancy!$B$65,Occupancy!$B$68:$B$79,1)*12/$C120)),"-",IF(AW120="","",AW120/VLOOKUP(Occupancy!$B$65,Occupancy!$B$68:$B$79,1)*12/$C120))</f>
        <v>-</v>
      </c>
      <c r="BA120" s="137" t="str">
        <f t="shared" si="22"/>
        <v>-</v>
      </c>
      <c r="BB120" s="137" t="str">
        <f t="shared" si="23"/>
        <v>-</v>
      </c>
      <c r="BC120" s="137" t="str">
        <f t="shared" si="24"/>
        <v>-</v>
      </c>
      <c r="BD120" s="137" t="str">
        <f t="shared" si="25"/>
        <v>-</v>
      </c>
      <c r="BE120" s="138" t="str">
        <f>IF(ISERROR(IF(BB120="","",BB120/VLOOKUP(Occupancy!$B$65,Occupancy!$B$68:$B$79,1)*12/$C120)),"-",IF(BB120="","",BB120/VLOOKUP(Occupancy!$B$65,Occupancy!$B$68:$B$79,1)*12/$C120))</f>
        <v>-</v>
      </c>
    </row>
    <row r="121" spans="1:57" s="95" customFormat="1" ht="12.75" x14ac:dyDescent="0.2">
      <c r="A121" s="219" t="s">
        <v>627</v>
      </c>
      <c r="B121" s="142" t="str">
        <f>IF(ISERROR(INDEX(ProjectTypeData!$F$2:$F$165,MATCH(Operating!$A121,ProjectTypeData!$B$2:$B$165,0),MATCH(Operating!B$9,ProjectTypeData!$F$1))),"-",INDEX(ProjectTypeData!$F$2:$F$165,MATCH(Operating!$A121,ProjectTypeData!$B$2:$B$165,0),MATCH(Operating!B$9,ProjectTypeData!$F$1)))</f>
        <v>CPDC</v>
      </c>
      <c r="C121" s="126">
        <f>IF(ISERROR(INDEX(ProjectTypeData!$E$2:$E$165,MATCH(Operating!$A121,ProjectTypeData!$B$2:$B$165,0),MATCH(Operating!C$9,ProjectTypeData!$E$1))),"-",INDEX(ProjectTypeData!$E$2:$E$165,MATCH(Operating!$A121,ProjectTypeData!$B$2:$B$165,0),MATCH(Operating!C$9,ProjectTypeData!$E$1)))</f>
        <v>0</v>
      </c>
      <c r="D121" s="127" t="str">
        <f>IF(ISERROR(INDEX(ProjectTypeData!$D$2:$D$165,MATCH(Operating!$A121,ProjectTypeData!$B$2:$B$165,0),MATCH(Operating!D$9,ProjectTypeData!$D$1))),"-",INDEX(ProjectTypeData!$D$2:$D$165,MATCH(Operating!$A121,ProjectTypeData!$B$2:$B$165,0),MATCH(Operating!D$9,ProjectTypeData!$D$1)))</f>
        <v>Operations/Asset Management</v>
      </c>
      <c r="E121" s="115"/>
      <c r="F121" s="128">
        <f>SUMIFS(BalanceSheetData!$J$2:$J$415,BalanceSheetData!$B$2:$B$415,$A121,BalanceSheetData!$I$2:$I$415,"10000")</f>
        <v>0</v>
      </c>
      <c r="G121" s="128">
        <f>SUMIFS(BalanceSheetData!$J$2:$J$415,BalanceSheetData!$B$2:$B$415,$A121,BalanceSheetData!$I$2:$I$415,"10710")</f>
        <v>0</v>
      </c>
      <c r="H121" s="128">
        <f>SUMIFS(BalanceSheetData!$J$2:$J$415,BalanceSheetData!$B$2:$B$415,$A121,BalanceSheetData!$I$2:$I$415,"10700")</f>
        <v>0</v>
      </c>
      <c r="I121" s="129">
        <f>SUMIFS(BalanceSheetData!$J$2:$J$415,BalanceSheetData!$B$2:$B$415,$A121,BalanceSheetData!$I$2:$I$415,"10715")+SUMIFS(BalanceSheetData!$J$2:$J$415,BalanceSheetData!$B$2:$B$415,$A121,BalanceSheetData!$I$2:$I$415,"10720")+SUMIFS(BalanceSheetData!$J$2:$J$415,BalanceSheetData!$B$2:$B$415,$A121,BalanceSheetData!$I$2:$I$415,"19300")</f>
        <v>0</v>
      </c>
      <c r="J121" s="130">
        <f t="shared" si="13"/>
        <v>0</v>
      </c>
      <c r="K121" s="216">
        <f>IF(ISERROR(INDEX(Occupancy!$B$57:$FL$57,1,MATCH(A121,Occupancy!$B$4:$FL$4,0))),"-",INDEX(Occupancy!$B$57:$FL$57,1,MATCH(A121,Occupancy!$B$4:$FL$4,0)))</f>
        <v>0</v>
      </c>
      <c r="L121" s="216">
        <f>IF(ISERROR(INDEX(Occupancy!$B$17:$FL$17,1,MATCH(A121,Occupancy!$B$4:$FL$4,0))),"-",INDEX(Occupancy!$B$17:$FL$17,1,MATCH(A121,Occupancy!$B$4:$FL$4,0)))</f>
        <v>0</v>
      </c>
      <c r="M121" s="113"/>
      <c r="N121" s="113"/>
      <c r="O121" s="113"/>
      <c r="P121" s="119"/>
      <c r="Q121" s="131">
        <f>SUMIFS(IncomeStatementData!$J$2:$J$415,IncomeStatementData!$B$2:$B$415,$A121,IncomeStatementData!$I$2:$I$415,"45001")+SUMIFS(IncomeStatementData!$J$2:$J$415,IncomeStatementData!$B$2:$B$415,$A121,IncomeStatementData!$I$2:$I$415,"45100")+SUMIFS(IncomeStatementData!$J$2:$J$415,IncomeStatementData!$B$2:$B$415,$A121,IncomeStatementData!$I$2:$I$415,"49000")+SUMIFS(IncomeStatementData!$J$2:$J$415,IncomeStatementData!$B$2:$B$415,$A121,IncomeStatementData!$I$2:$I$415,"45200")+SUMIFS(IncomeStatementData!$J$2:$J$415,IncomeStatementData!$B$2:$B$415,$A121,IncomeStatementData!$I$2:$I$415,"45400")+SUMIFS(IncomeStatementData!$J$2:$J$415,IncomeStatementData!$B$2:$B$415,$A121,IncomeStatementData!$I$2:$I$415,"45500")+SUMIFS(IncomeStatementData!$J$2:$J$415,IncomeStatementData!$B$2:$B$415,$A121,IncomeStatementData!$I$2:$I$415,"44100")+SUMIFS(IncomeStatementData!$J$2:$J$415,IncomeStatementData!$B$2:$B$415,$A121,IncomeStatementData!$I$2:$I$415,"42200")</f>
        <v>0</v>
      </c>
      <c r="R121" s="132">
        <f>IF(ISERROR(S121/12*Occupancy!$B$65),"-",S121/12*Occupancy!$B$65)</f>
        <v>0</v>
      </c>
      <c r="S121" s="133">
        <f>SUMIFS(AnnualFinancialData!$L$2:$L$6380,AnnualFinancialData!$B$2:$B$6380,$A121,AnnualFinancialData!$K$2:$K$6380,"45001")+SUMIFS(AnnualFinancialData!$L$2:$L$6380,AnnualFinancialData!$B$2:$B$6380,$A121,AnnualFinancialData!$K$2:$K$6380,"45100")+SUMIFS(AnnualFinancialData!$L$2:$L$6380,AnnualFinancialData!$B$2:$B$6380,$A121,AnnualFinancialData!$K$2:$K$6380,"49000")+SUMIFS(AnnualFinancialData!$L$2:$L$6380,AnnualFinancialData!$B$2:$B$6380,$A121,AnnualFinancialData!$K$2:$K$6380,"45200")+SUMIFS(AnnualFinancialData!$L$2:$L$6380,AnnualFinancialData!$B$2:$B$6380,$A121,AnnualFinancialData!$K$2:$K$6380,"45400")+SUMIFS(AnnualFinancialData!$L$2:$L$6380,AnnualFinancialData!$B$2:$B$6380,$A121,AnnualFinancialData!$K$2:$K$6380,"45500")+SUMIFS(AnnualFinancialData!$L$2:$L$6380,AnnualFinancialData!$B$2:$B$6380,$A121,AnnualFinancialData!$K$2:$K$6380,"44100")+SUMIFS(AnnualFinancialData!$L$2:$L$6380,AnnualFinancialData!$B$2:$B$6380,$A121,AnnualFinancialData!$K$2:$K$6380,"42200")</f>
        <v>0</v>
      </c>
      <c r="T121" s="132" t="str">
        <f>IF(ISERROR(IF(Q121="","",Q121/VLOOKUP(Occupancy!$B$65,Occupancy!$B$68:$B$79,1)*12/$C121)),"-",IF(Q121="","",Q121/VLOOKUP(Occupancy!$B$65,Occupancy!$B$68:$B$79,1)*12/$C121))</f>
        <v>-</v>
      </c>
      <c r="U121" s="132" t="str">
        <f>IF(ISERROR(IF(R121="","",R121/VLOOKUP(Occupancy!$B$65,Occupancy!$B$68:$B$79,1)*12/$C121)),"-",IF(R121="","",R121/VLOOKUP(Occupancy!$B$65,Occupancy!$B$68:$B$79,1)*12/$C121))</f>
        <v>-</v>
      </c>
      <c r="V121" s="134" t="str">
        <f>IF(ISERROR(INDEX(IncomeStatementData!$P$2:$P$415,MATCH(A121,IncomeStatementData!$B$2:$B$415,0),)),"-",INDEX(IncomeStatementData!$P$2:$P$415,MATCH(A121,IncomeStatementData!$B$2:$B$415,0),))</f>
        <v>-</v>
      </c>
      <c r="W121" s="134" t="str">
        <f>IF(ISERROR(X121/12*Occupancy!$B$65),"-",X121/12*Occupancy!$B$65)</f>
        <v>-</v>
      </c>
      <c r="X121" s="134" t="str">
        <f>IF(ISERROR(INDEX(AnnualFinancialData!$R$2:$R$6380,MATCH(A121,AnnualFinancialData!$B$2:$B$6380,0),)),"-",INDEX(AnnualFinancialData!$R$2:$R$6380,MATCH(A121,AnnualFinancialData!$B$2:$B$6380,0),))</f>
        <v>-</v>
      </c>
      <c r="Y121" s="134" t="str">
        <f>IF(ISERROR(IF(V121="","",V121/VLOOKUP(Occupancy!$B$65,Occupancy!$B$68:$B$79,1)*12/$C121)),"-",IF(V121="","",V121/VLOOKUP(Occupancy!$B$65,Occupancy!$B$68:$B$79,1)*12/$C121))</f>
        <v>-</v>
      </c>
      <c r="Z121" s="134" t="str">
        <f>IF(ISERROR(IF(W121="","",W121/VLOOKUP(Occupancy!$B$65,Occupancy!$B$68:$B$79,1)*12/$C121)),"-",IF(W121="","",W121/VLOOKUP(Occupancy!$B$65,Occupancy!$B$68:$B$79,1)*12/$C121))</f>
        <v>-</v>
      </c>
      <c r="AA121" s="135" t="str">
        <f t="shared" si="14"/>
        <v>-</v>
      </c>
      <c r="AB121" s="132" t="str">
        <f t="shared" si="15"/>
        <v>-</v>
      </c>
      <c r="AC121" s="132" t="str">
        <f t="shared" si="16"/>
        <v>-</v>
      </c>
      <c r="AD121" s="132" t="str">
        <f t="shared" si="17"/>
        <v>-</v>
      </c>
      <c r="AE121" s="132" t="str">
        <f t="shared" si="18"/>
        <v>-</v>
      </c>
      <c r="AF121" s="132" t="str">
        <f t="shared" si="19"/>
        <v>-</v>
      </c>
      <c r="AG121" s="136">
        <f>(SUMIFS(PriorQ4BalanceSheet!$J$2:$J$4968,PriorQ4BalanceSheet!$B$2:$B$4968,$A121,PriorQ4BalanceSheet!$I$2:$I$4968,"28150")-SUMIFS(BalanceSheetData!$J$2:$J$415,BalanceSheetData!$B$2:$B$415,$A121,BalanceSheetData!$I$2:$I$415,"28150"))+(SUMIFS(PriorQ4BalanceSheet!$J$2:$J$4968,PriorQ4BalanceSheet!$B$2:$B$4968,$A121,PriorQ4BalanceSheet!$I$2:$I$4968,"28151")-SUMIFS(BalanceSheetData!$J$2:$J$415,BalanceSheetData!$B$2:$B$415,$A121,BalanceSheetData!$I$2:$I$415,"28151"))+(SUMIFS(PriorQ4BalanceSheet!$J$2:$J$4968,PriorQ4BalanceSheet!$B$2:$B$4968,$A121,PriorQ4BalanceSheet!$I$2:$I$4968,"28152")-SUMIFS(BalanceSheetData!$J$2:$J$415,BalanceSheetData!$B$2:$B$415,$A121,BalanceSheetData!$I$2:$I$415,"28152"))+(SUMIFS(PriorQ4BalanceSheet!$J$2:$J$4968,PriorQ4BalanceSheet!$B$2:$B$4968,$A121,PriorQ4BalanceSheet!$I$2:$I$4968,"28153")-SUMIFS(BalanceSheetData!$J$2:$J$415,BalanceSheetData!$B$2:$B$415,$A121,BalanceSheetData!$I$2:$I$415,"28153"))+(SUMIFS(PriorQ4BalanceSheet!$J$2:$J$4968,PriorQ4BalanceSheet!$B$2:$B$4968,$A121,PriorQ4BalanceSheet!$I$2:$I$4968,"28155")-SUMIFS(BalanceSheetData!$J$2:$J$415,BalanceSheetData!$B$2:$B$415,$A121,BalanceSheetData!$I$2:$I$415,"28155"))+(SUMIFS(PriorQ4BalanceSheet!$J$2:$J$4968,PriorQ4BalanceSheet!$B$2:$B$4968,$A121,PriorQ4BalanceSheet!$I$2:$I$4968,"28156")-SUMIFS(BalanceSheetData!$J$2:$J$415,BalanceSheetData!$B$2:$B$415,$A121,BalanceSheetData!$I$2:$I$415,"28156"))+(SUMIFS(PriorQ4BalanceSheet!$J$2:$J$4968,PriorQ4BalanceSheet!$B$2:$B$4968,$A121,PriorQ4BalanceSheet!$I$2:$I$4968,"28157")-SUMIFS(BalanceSheetData!$J$2:$J$415,BalanceSheetData!$B$2:$B$415,$A121,BalanceSheetData!$I$2:$I$415,"28157"))+(SUMIFS(PriorQ4BalanceSheet!$J$2:$J$4968,PriorQ4BalanceSheet!$B$2:$B$4968,$A121,PriorQ4BalanceSheet!$I$2:$I$4968,"28158")-SUMIFS(BalanceSheetData!$J$2:$J$415,BalanceSheetData!$B$2:$B$415,$A121,BalanceSheetData!$I$2:$I$415,"28158"))+(SUMIFS(PriorQ4BalanceSheet!$J$2:$J$4968,PriorQ4BalanceSheet!$B$2:$B$4968,$A121,PriorQ4BalanceSheet!$I$2:$I$4968,"28200")-SUMIFS(BalanceSheetData!$J$2:$J$415,BalanceSheetData!$B$2:$B$415,$A121,BalanceSheetData!$I$2:$I$415,"28200"))+(SUMIFS(PriorQ4BalanceSheet!$J$2:$J$4968,PriorQ4BalanceSheet!$B$2:$B$4968,$A121,PriorQ4BalanceSheet!$I$2:$I$4968,"28201")-SUMIFS(BalanceSheetData!$J$2:$J$415,BalanceSheetData!$B$2:$B$415,$A121,BalanceSheetData!$I$2:$I$415,"28201"))+SUMIFS(IncomeStatementData!$J$2:$J$415,IncomeStatementData!$B$2:$B$415,$A121,IncomeStatementData!$I$2:$I$415,"62020")+SUMIFS(IncomeStatementData!$J$2:$J$415,IncomeStatementData!$B$2:$B$415,$A121,IncomeStatementData!$I$2:$I$415,"62021")+SUMIFS(IncomeStatementData!$J$2:$J$415,IncomeStatementData!$B$2:$B$415,$A121,IncomeStatementData!$I$2:$I$415,"62022")+SUMIFS(IncomeStatementData!$J$2:$J$415,IncomeStatementData!$B$2:$B$415,$A121,IncomeStatementData!$I$2:$I$415,"62400")</f>
        <v>0</v>
      </c>
      <c r="AH121" s="134" t="str">
        <f>IF((ISERROR(INDEX(ECRDCRMustPayDebtData!$E$2:$E121,MATCH(A121,ECRDCRMustPayDebtData!$B$2:$B121,0),)))/12*Occupancy!$B$65,"-",INDEX(ECRDCRMustPayDebtData!$E$2:$E121,MATCH(A121,ECRDCRMustPayDebtData!$B$2:$B121,0),)/12*Occupancy!$B$65)</f>
        <v>-</v>
      </c>
      <c r="AI121" s="136" t="str">
        <f>IF(ISERROR(INDEX(AnnualMustPayDebtData!$D$2:$D$75,MATCH(A121,AnnualMustPayDebtData!$E$2:$E$75,0),)),"-",INDEX(AnnualMustPayDebtData!$D$2:$D$75,MATCH(A121,AnnualMustPayDebtData!$E$2:$E$75,0),))</f>
        <v>-</v>
      </c>
      <c r="AJ121" s="134" t="str">
        <f>IF(ISERROR(IF(AG121="","",AG121/VLOOKUP(Occupancy!$B$65,Occupancy!$B$68:$B$79,1)*12/$C121)),"-",IF(AG121="","",AG121/VLOOKUP(Occupancy!$B$65,Occupancy!$B$68:$B$79,1)*12/$C121))</f>
        <v>-</v>
      </c>
      <c r="AK121" s="134" t="str">
        <f>IF(ISERROR(IF(AH121="","",AH121/VLOOKUP(Occupancy!$B$65,Occupancy!$B$68:$B$79,1)*12/$C121)),"-",IF(AH121="","",AH121/VLOOKUP(Occupancy!$B$65,Occupancy!$B$68:$B$79,1)*12/$C121))</f>
        <v>-</v>
      </c>
      <c r="AL121" s="133">
        <f>SUMIFS(PriorQ4BalanceSheet!$J$2:$J$4968,PriorQ4BalanceSheet!$B$2:$B$4968,$A121,PriorQ4BalanceSheet!$I$2:$I$4968,"10710")-SUMIFS(BalanceSheetData!$J$2:$J$415,BalanceSheetData!$B$2:$B$415,$A121,BalanceSheetData!$I$2:$I$415,"10710")</f>
        <v>0</v>
      </c>
      <c r="AM121" s="132" t="str">
        <f>IF(ISERROR(AN121/12*Occupancy!$B$65),"-",AN121/12*Occupancy!$B$65)</f>
        <v>-</v>
      </c>
      <c r="AN121" s="133" t="str">
        <f>IF(ISERROR(INDEX(ReserveData!$B$2:$B$2239,MATCH($A121,ReserveData!$A$2:$A$2250,0),0)),"-",INDEX(ReserveData!$B$2:$B2360,MATCH($A121,ReserveData!$A$2:$A$2250,0),0))</f>
        <v>-</v>
      </c>
      <c r="AO121" s="132" t="str">
        <f t="shared" si="20"/>
        <v>-</v>
      </c>
      <c r="AP121" s="132" t="str">
        <f t="shared" si="21"/>
        <v>-</v>
      </c>
      <c r="AQ121" s="136">
        <f>SUMIFS(IncomeStatementData!$J$2:$J$415,IncomeStatementData!$B$2:$B$415,$A121,IncomeStatementData!$I$2:$I$415,"59001")</f>
        <v>0</v>
      </c>
      <c r="AR121" s="134">
        <f>IF(ISERROR(AS121/12*Occupancy!$B$65),"-",AS121/12*Occupancy!$B$65)</f>
        <v>0</v>
      </c>
      <c r="AS121" s="136">
        <f>SUMIFS(AnnualFinancialData!$L$2:$L$6380,AnnualFinancialData!$B$2:$B$6380,$A121,AnnualFinancialData!$K$2:$K$6380,"59001")</f>
        <v>0</v>
      </c>
      <c r="AT121" s="134" t="str">
        <f>IF(ISERROR(IF(AQ121="","",AQ121/VLOOKUP(Occupancy!$B$65,Occupancy!$B$68:$B$79,1)*12/$C121)),"-",IF(AQ121="","",AQ121/VLOOKUP(Occupancy!$B$65,Occupancy!$B$68:$B$79,1)*12/$C121))</f>
        <v>-</v>
      </c>
      <c r="AU121" s="134" t="str">
        <f>IF(ISERROR(IF(AR121="","",AR121/VLOOKUP(Occupancy!$B$65,Occupancy!$B$68:$B$79,1)*12/$C121)),"-",IF(AR121="","",AR121/VLOOKUP(Occupancy!$B$65,Occupancy!$B$68:$B$79,1)*12/$C121))</f>
        <v>-</v>
      </c>
      <c r="AV121" s="133">
        <f>SUMIFS(IncomeStatementData!$J$2:$J$415,IncomeStatementData!$B$2:$B$415,$A121,IncomeStatementData!$I$2:$I$415,"66310")+SUMIFS(IncomeStatementData!$J$2:$J$415,IncomeStatementData!$B$2:$B$415,$A121,IncomeStatementData!$I$2:$I$415,"66202")</f>
        <v>0</v>
      </c>
      <c r="AW121" s="132">
        <f>IF(ISERROR(AX121/12*Occupancy!$B$65),"-",AX121/12*Occupancy!$B$65)</f>
        <v>0</v>
      </c>
      <c r="AX121" s="133">
        <f>SUMIFS(AnnualFinancialData!$L$2:$L$6380,AnnualFinancialData!$B$2:$B$6380,$A121,AnnualFinancialData!$K$2:$K$6380,"66310")+SUMIFS(AnnualFinancialData!$L$2:$L$6380,AnnualFinancialData!$B$2:$B$6380,$A121,AnnualFinancialData!$K$2:$K$6380,"66202")</f>
        <v>0</v>
      </c>
      <c r="AY121" s="132" t="str">
        <f>IF(ISERROR(IF(AV121="","",AV121/VLOOKUP(Occupancy!$B$65,Occupancy!$B$68:$B$79,1)*12/$C121)),"-",IF(AV121="","",AV121/VLOOKUP(Occupancy!$B$65,Occupancy!$B$68:$B$79,1)*12/$C121))</f>
        <v>-</v>
      </c>
      <c r="AZ121" s="132" t="str">
        <f>IF(ISERROR(IF(AW121="","",AW121/VLOOKUP(Occupancy!$B$65,Occupancy!$B$68:$B$79,1)*12/$C121)),"-",IF(AW121="","",AW121/VLOOKUP(Occupancy!$B$65,Occupancy!$B$68:$B$79,1)*12/$C121))</f>
        <v>-</v>
      </c>
      <c r="BA121" s="137" t="str">
        <f t="shared" si="22"/>
        <v>-</v>
      </c>
      <c r="BB121" s="137" t="str">
        <f t="shared" si="23"/>
        <v>-</v>
      </c>
      <c r="BC121" s="137" t="str">
        <f t="shared" si="24"/>
        <v>-</v>
      </c>
      <c r="BD121" s="137" t="str">
        <f t="shared" si="25"/>
        <v>-</v>
      </c>
      <c r="BE121" s="138" t="str">
        <f>IF(ISERROR(IF(BB121="","",BB121/VLOOKUP(Occupancy!$B$65,Occupancy!$B$68:$B$79,1)*12/$C121)),"-",IF(BB121="","",BB121/VLOOKUP(Occupancy!$B$65,Occupancy!$B$68:$B$79,1)*12/$C121))</f>
        <v>-</v>
      </c>
    </row>
    <row r="122" spans="1:57" s="95" customFormat="1" ht="12.75" x14ac:dyDescent="0.2">
      <c r="A122" s="219" t="s">
        <v>629</v>
      </c>
      <c r="B122" s="142" t="str">
        <f>IF(ISERROR(INDEX(ProjectTypeData!$F$2:$F$165,MATCH(Operating!$A122,ProjectTypeData!$B$2:$B$165,0),MATCH(Operating!B$9,ProjectTypeData!$F$1))),"-",INDEX(ProjectTypeData!$F$2:$F$165,MATCH(Operating!$A122,ProjectTypeData!$B$2:$B$165,0),MATCH(Operating!B$9,ProjectTypeData!$F$1)))</f>
        <v>CPDC</v>
      </c>
      <c r="C122" s="126">
        <f>IF(ISERROR(INDEX(ProjectTypeData!$E$2:$E$165,MATCH(Operating!$A122,ProjectTypeData!$B$2:$B$165,0),MATCH(Operating!C$9,ProjectTypeData!$E$1))),"-",INDEX(ProjectTypeData!$E$2:$E$165,MATCH(Operating!$A122,ProjectTypeData!$B$2:$B$165,0),MATCH(Operating!C$9,ProjectTypeData!$E$1)))</f>
        <v>0</v>
      </c>
      <c r="D122" s="127" t="str">
        <f>IF(ISERROR(INDEX(ProjectTypeData!$D$2:$D$165,MATCH(Operating!$A122,ProjectTypeData!$B$2:$B$165,0),MATCH(Operating!D$9,ProjectTypeData!$D$1))),"-",INDEX(ProjectTypeData!$D$2:$D$165,MATCH(Operating!$A122,ProjectTypeData!$B$2:$B$165,0),MATCH(Operating!D$9,ProjectTypeData!$D$1)))</f>
        <v>Operations/Asset Management</v>
      </c>
      <c r="E122" s="115"/>
      <c r="F122" s="128">
        <f>SUMIFS(BalanceSheetData!$J$2:$J$415,BalanceSheetData!$B$2:$B$415,$A122,BalanceSheetData!$I$2:$I$415,"10000")</f>
        <v>0</v>
      </c>
      <c r="G122" s="128">
        <f>SUMIFS(BalanceSheetData!$J$2:$J$415,BalanceSheetData!$B$2:$B$415,$A122,BalanceSheetData!$I$2:$I$415,"10710")</f>
        <v>0</v>
      </c>
      <c r="H122" s="128">
        <f>SUMIFS(BalanceSheetData!$J$2:$J$415,BalanceSheetData!$B$2:$B$415,$A122,BalanceSheetData!$I$2:$I$415,"10700")</f>
        <v>0</v>
      </c>
      <c r="I122" s="129">
        <f>SUMIFS(BalanceSheetData!$J$2:$J$415,BalanceSheetData!$B$2:$B$415,$A122,BalanceSheetData!$I$2:$I$415,"10715")+SUMIFS(BalanceSheetData!$J$2:$J$415,BalanceSheetData!$B$2:$B$415,$A122,BalanceSheetData!$I$2:$I$415,"10720")+SUMIFS(BalanceSheetData!$J$2:$J$415,BalanceSheetData!$B$2:$B$415,$A122,BalanceSheetData!$I$2:$I$415,"19300")</f>
        <v>0</v>
      </c>
      <c r="J122" s="130">
        <f t="shared" si="13"/>
        <v>0</v>
      </c>
      <c r="K122" s="216">
        <f>IF(ISERROR(INDEX(Occupancy!$B$57:$FL$57,1,MATCH(A122,Occupancy!$B$4:$FL$4,0))),"-",INDEX(Occupancy!$B$57:$FL$57,1,MATCH(A122,Occupancy!$B$4:$FL$4,0)))</f>
        <v>0</v>
      </c>
      <c r="L122" s="216">
        <f>IF(ISERROR(INDEX(Occupancy!$B$17:$FL$17,1,MATCH(A122,Occupancy!$B$4:$FL$4,0))),"-",INDEX(Occupancy!$B$17:$FL$17,1,MATCH(A122,Occupancy!$B$4:$FL$4,0)))</f>
        <v>0</v>
      </c>
      <c r="M122" s="113"/>
      <c r="N122" s="113"/>
      <c r="O122" s="113"/>
      <c r="P122" s="119"/>
      <c r="Q122" s="131">
        <f>SUMIFS(IncomeStatementData!$J$2:$J$415,IncomeStatementData!$B$2:$B$415,$A122,IncomeStatementData!$I$2:$I$415,"45001")+SUMIFS(IncomeStatementData!$J$2:$J$415,IncomeStatementData!$B$2:$B$415,$A122,IncomeStatementData!$I$2:$I$415,"45100")+SUMIFS(IncomeStatementData!$J$2:$J$415,IncomeStatementData!$B$2:$B$415,$A122,IncomeStatementData!$I$2:$I$415,"49000")+SUMIFS(IncomeStatementData!$J$2:$J$415,IncomeStatementData!$B$2:$B$415,$A122,IncomeStatementData!$I$2:$I$415,"45200")+SUMIFS(IncomeStatementData!$J$2:$J$415,IncomeStatementData!$B$2:$B$415,$A122,IncomeStatementData!$I$2:$I$415,"45400")+SUMIFS(IncomeStatementData!$J$2:$J$415,IncomeStatementData!$B$2:$B$415,$A122,IncomeStatementData!$I$2:$I$415,"45500")+SUMIFS(IncomeStatementData!$J$2:$J$415,IncomeStatementData!$B$2:$B$415,$A122,IncomeStatementData!$I$2:$I$415,"44100")+SUMIFS(IncomeStatementData!$J$2:$J$415,IncomeStatementData!$B$2:$B$415,$A122,IncomeStatementData!$I$2:$I$415,"42200")</f>
        <v>0</v>
      </c>
      <c r="R122" s="132">
        <f>IF(ISERROR(S122/12*Occupancy!$B$65),"-",S122/12*Occupancy!$B$65)</f>
        <v>0</v>
      </c>
      <c r="S122" s="133">
        <f>SUMIFS(AnnualFinancialData!$L$2:$L$6380,AnnualFinancialData!$B$2:$B$6380,$A122,AnnualFinancialData!$K$2:$K$6380,"45001")+SUMIFS(AnnualFinancialData!$L$2:$L$6380,AnnualFinancialData!$B$2:$B$6380,$A122,AnnualFinancialData!$K$2:$K$6380,"45100")+SUMIFS(AnnualFinancialData!$L$2:$L$6380,AnnualFinancialData!$B$2:$B$6380,$A122,AnnualFinancialData!$K$2:$K$6380,"49000")+SUMIFS(AnnualFinancialData!$L$2:$L$6380,AnnualFinancialData!$B$2:$B$6380,$A122,AnnualFinancialData!$K$2:$K$6380,"45200")+SUMIFS(AnnualFinancialData!$L$2:$L$6380,AnnualFinancialData!$B$2:$B$6380,$A122,AnnualFinancialData!$K$2:$K$6380,"45400")+SUMIFS(AnnualFinancialData!$L$2:$L$6380,AnnualFinancialData!$B$2:$B$6380,$A122,AnnualFinancialData!$K$2:$K$6380,"45500")+SUMIFS(AnnualFinancialData!$L$2:$L$6380,AnnualFinancialData!$B$2:$B$6380,$A122,AnnualFinancialData!$K$2:$K$6380,"44100")+SUMIFS(AnnualFinancialData!$L$2:$L$6380,AnnualFinancialData!$B$2:$B$6380,$A122,AnnualFinancialData!$K$2:$K$6380,"42200")</f>
        <v>0</v>
      </c>
      <c r="T122" s="132" t="str">
        <f>IF(ISERROR(IF(Q122="","",Q122/VLOOKUP(Occupancy!$B$65,Occupancy!$B$68:$B$79,1)*12/$C122)),"-",IF(Q122="","",Q122/VLOOKUP(Occupancy!$B$65,Occupancy!$B$68:$B$79,1)*12/$C122))</f>
        <v>-</v>
      </c>
      <c r="U122" s="132" t="str">
        <f>IF(ISERROR(IF(R122="","",R122/VLOOKUP(Occupancy!$B$65,Occupancy!$B$68:$B$79,1)*12/$C122)),"-",IF(R122="","",R122/VLOOKUP(Occupancy!$B$65,Occupancy!$B$68:$B$79,1)*12/$C122))</f>
        <v>-</v>
      </c>
      <c r="V122" s="134" t="str">
        <f>IF(ISERROR(INDEX(IncomeStatementData!$P$2:$P$415,MATCH(A122,IncomeStatementData!$B$2:$B$415,0),)),"-",INDEX(IncomeStatementData!$P$2:$P$415,MATCH(A122,IncomeStatementData!$B$2:$B$415,0),))</f>
        <v>-</v>
      </c>
      <c r="W122" s="134" t="str">
        <f>IF(ISERROR(X122/12*Occupancy!$B$65),"-",X122/12*Occupancy!$B$65)</f>
        <v>-</v>
      </c>
      <c r="X122" s="134" t="str">
        <f>IF(ISERROR(INDEX(AnnualFinancialData!$R$2:$R$6380,MATCH(A122,AnnualFinancialData!$B$2:$B$6380,0),)),"-",INDEX(AnnualFinancialData!$R$2:$R$6380,MATCH(A122,AnnualFinancialData!$B$2:$B$6380,0),))</f>
        <v>-</v>
      </c>
      <c r="Y122" s="134" t="str">
        <f>IF(ISERROR(IF(V122="","",V122/VLOOKUP(Occupancy!$B$65,Occupancy!$B$68:$B$79,1)*12/$C122)),"-",IF(V122="","",V122/VLOOKUP(Occupancy!$B$65,Occupancy!$B$68:$B$79,1)*12/$C122))</f>
        <v>-</v>
      </c>
      <c r="Z122" s="134" t="str">
        <f>IF(ISERROR(IF(W122="","",W122/VLOOKUP(Occupancy!$B$65,Occupancy!$B$68:$B$79,1)*12/$C122)),"-",IF(W122="","",W122/VLOOKUP(Occupancy!$B$65,Occupancy!$B$68:$B$79,1)*12/$C122))</f>
        <v>-</v>
      </c>
      <c r="AA122" s="135" t="str">
        <f t="shared" si="14"/>
        <v>-</v>
      </c>
      <c r="AB122" s="132" t="str">
        <f t="shared" si="15"/>
        <v>-</v>
      </c>
      <c r="AC122" s="132" t="str">
        <f t="shared" si="16"/>
        <v>-</v>
      </c>
      <c r="AD122" s="132" t="str">
        <f t="shared" si="17"/>
        <v>-</v>
      </c>
      <c r="AE122" s="132" t="str">
        <f t="shared" si="18"/>
        <v>-</v>
      </c>
      <c r="AF122" s="132" t="str">
        <f t="shared" si="19"/>
        <v>-</v>
      </c>
      <c r="AG122" s="136">
        <f>(SUMIFS(PriorQ4BalanceSheet!$J$2:$J$4968,PriorQ4BalanceSheet!$B$2:$B$4968,$A122,PriorQ4BalanceSheet!$I$2:$I$4968,"28150")-SUMIFS(BalanceSheetData!$J$2:$J$415,BalanceSheetData!$B$2:$B$415,$A122,BalanceSheetData!$I$2:$I$415,"28150"))+(SUMIFS(PriorQ4BalanceSheet!$J$2:$J$4968,PriorQ4BalanceSheet!$B$2:$B$4968,$A122,PriorQ4BalanceSheet!$I$2:$I$4968,"28151")-SUMIFS(BalanceSheetData!$J$2:$J$415,BalanceSheetData!$B$2:$B$415,$A122,BalanceSheetData!$I$2:$I$415,"28151"))+(SUMIFS(PriorQ4BalanceSheet!$J$2:$J$4968,PriorQ4BalanceSheet!$B$2:$B$4968,$A122,PriorQ4BalanceSheet!$I$2:$I$4968,"28152")-SUMIFS(BalanceSheetData!$J$2:$J$415,BalanceSheetData!$B$2:$B$415,$A122,BalanceSheetData!$I$2:$I$415,"28152"))+(SUMIFS(PriorQ4BalanceSheet!$J$2:$J$4968,PriorQ4BalanceSheet!$B$2:$B$4968,$A122,PriorQ4BalanceSheet!$I$2:$I$4968,"28153")-SUMIFS(BalanceSheetData!$J$2:$J$415,BalanceSheetData!$B$2:$B$415,$A122,BalanceSheetData!$I$2:$I$415,"28153"))+(SUMIFS(PriorQ4BalanceSheet!$J$2:$J$4968,PriorQ4BalanceSheet!$B$2:$B$4968,$A122,PriorQ4BalanceSheet!$I$2:$I$4968,"28155")-SUMIFS(BalanceSheetData!$J$2:$J$415,BalanceSheetData!$B$2:$B$415,$A122,BalanceSheetData!$I$2:$I$415,"28155"))+(SUMIFS(PriorQ4BalanceSheet!$J$2:$J$4968,PriorQ4BalanceSheet!$B$2:$B$4968,$A122,PriorQ4BalanceSheet!$I$2:$I$4968,"28156")-SUMIFS(BalanceSheetData!$J$2:$J$415,BalanceSheetData!$B$2:$B$415,$A122,BalanceSheetData!$I$2:$I$415,"28156"))+(SUMIFS(PriorQ4BalanceSheet!$J$2:$J$4968,PriorQ4BalanceSheet!$B$2:$B$4968,$A122,PriorQ4BalanceSheet!$I$2:$I$4968,"28157")-SUMIFS(BalanceSheetData!$J$2:$J$415,BalanceSheetData!$B$2:$B$415,$A122,BalanceSheetData!$I$2:$I$415,"28157"))+(SUMIFS(PriorQ4BalanceSheet!$J$2:$J$4968,PriorQ4BalanceSheet!$B$2:$B$4968,$A122,PriorQ4BalanceSheet!$I$2:$I$4968,"28158")-SUMIFS(BalanceSheetData!$J$2:$J$415,BalanceSheetData!$B$2:$B$415,$A122,BalanceSheetData!$I$2:$I$415,"28158"))+(SUMIFS(PriorQ4BalanceSheet!$J$2:$J$4968,PriorQ4BalanceSheet!$B$2:$B$4968,$A122,PriorQ4BalanceSheet!$I$2:$I$4968,"28200")-SUMIFS(BalanceSheetData!$J$2:$J$415,BalanceSheetData!$B$2:$B$415,$A122,BalanceSheetData!$I$2:$I$415,"28200"))+(SUMIFS(PriorQ4BalanceSheet!$J$2:$J$4968,PriorQ4BalanceSheet!$B$2:$B$4968,$A122,PriorQ4BalanceSheet!$I$2:$I$4968,"28201")-SUMIFS(BalanceSheetData!$J$2:$J$415,BalanceSheetData!$B$2:$B$415,$A122,BalanceSheetData!$I$2:$I$415,"28201"))+SUMIFS(IncomeStatementData!$J$2:$J$415,IncomeStatementData!$B$2:$B$415,$A122,IncomeStatementData!$I$2:$I$415,"62020")+SUMIFS(IncomeStatementData!$J$2:$J$415,IncomeStatementData!$B$2:$B$415,$A122,IncomeStatementData!$I$2:$I$415,"62021")+SUMIFS(IncomeStatementData!$J$2:$J$415,IncomeStatementData!$B$2:$B$415,$A122,IncomeStatementData!$I$2:$I$415,"62022")+SUMIFS(IncomeStatementData!$J$2:$J$415,IncomeStatementData!$B$2:$B$415,$A122,IncomeStatementData!$I$2:$I$415,"62400")</f>
        <v>0</v>
      </c>
      <c r="AH122" s="134" t="str">
        <f>IF((ISERROR(INDEX(ECRDCRMustPayDebtData!$E$2:$E122,MATCH(A122,ECRDCRMustPayDebtData!$B$2:$B122,0),)))/12*Occupancy!$B$65,"-",INDEX(ECRDCRMustPayDebtData!$E$2:$E122,MATCH(A122,ECRDCRMustPayDebtData!$B$2:$B122,0),)/12*Occupancy!$B$65)</f>
        <v>-</v>
      </c>
      <c r="AI122" s="136" t="str">
        <f>IF(ISERROR(INDEX(AnnualMustPayDebtData!$D$2:$D$75,MATCH(A122,AnnualMustPayDebtData!$E$2:$E$75,0),)),"-",INDEX(AnnualMustPayDebtData!$D$2:$D$75,MATCH(A122,AnnualMustPayDebtData!$E$2:$E$75,0),))</f>
        <v>-</v>
      </c>
      <c r="AJ122" s="134" t="str">
        <f>IF(ISERROR(IF(AG122="","",AG122/VLOOKUP(Occupancy!$B$65,Occupancy!$B$68:$B$79,1)*12/$C122)),"-",IF(AG122="","",AG122/VLOOKUP(Occupancy!$B$65,Occupancy!$B$68:$B$79,1)*12/$C122))</f>
        <v>-</v>
      </c>
      <c r="AK122" s="134" t="str">
        <f>IF(ISERROR(IF(AH122="","",AH122/VLOOKUP(Occupancy!$B$65,Occupancy!$B$68:$B$79,1)*12/$C122)),"-",IF(AH122="","",AH122/VLOOKUP(Occupancy!$B$65,Occupancy!$B$68:$B$79,1)*12/$C122))</f>
        <v>-</v>
      </c>
      <c r="AL122" s="133">
        <f>SUMIFS(PriorQ4BalanceSheet!$J$2:$J$4968,PriorQ4BalanceSheet!$B$2:$B$4968,$A122,PriorQ4BalanceSheet!$I$2:$I$4968,"10710")-SUMIFS(BalanceSheetData!$J$2:$J$415,BalanceSheetData!$B$2:$B$415,$A122,BalanceSheetData!$I$2:$I$415,"10710")</f>
        <v>0</v>
      </c>
      <c r="AM122" s="132" t="str">
        <f>IF(ISERROR(AN122/12*Occupancy!$B$65),"-",AN122/12*Occupancy!$B$65)</f>
        <v>-</v>
      </c>
      <c r="AN122" s="133" t="str">
        <f>IF(ISERROR(INDEX(ReserveData!$B$2:$B$2239,MATCH($A122,ReserveData!$A$2:$A$2250,0),0)),"-",INDEX(ReserveData!$B$2:$B2361,MATCH($A122,ReserveData!$A$2:$A$2250,0),0))</f>
        <v>-</v>
      </c>
      <c r="AO122" s="132" t="str">
        <f t="shared" si="20"/>
        <v>-</v>
      </c>
      <c r="AP122" s="132" t="str">
        <f t="shared" si="21"/>
        <v>-</v>
      </c>
      <c r="AQ122" s="136">
        <f>SUMIFS(IncomeStatementData!$J$2:$J$415,IncomeStatementData!$B$2:$B$415,$A122,IncomeStatementData!$I$2:$I$415,"59001")</f>
        <v>0</v>
      </c>
      <c r="AR122" s="134">
        <f>IF(ISERROR(AS122/12*Occupancy!$B$65),"-",AS122/12*Occupancy!$B$65)</f>
        <v>0</v>
      </c>
      <c r="AS122" s="136">
        <f>SUMIFS(AnnualFinancialData!$L$2:$L$6380,AnnualFinancialData!$B$2:$B$6380,$A122,AnnualFinancialData!$K$2:$K$6380,"59001")</f>
        <v>0</v>
      </c>
      <c r="AT122" s="134" t="str">
        <f>IF(ISERROR(IF(AQ122="","",AQ122/VLOOKUP(Occupancy!$B$65,Occupancy!$B$68:$B$79,1)*12/$C122)),"-",IF(AQ122="","",AQ122/VLOOKUP(Occupancy!$B$65,Occupancy!$B$68:$B$79,1)*12/$C122))</f>
        <v>-</v>
      </c>
      <c r="AU122" s="134" t="str">
        <f>IF(ISERROR(IF(AR122="","",AR122/VLOOKUP(Occupancy!$B$65,Occupancy!$B$68:$B$79,1)*12/$C122)),"-",IF(AR122="","",AR122/VLOOKUP(Occupancy!$B$65,Occupancy!$B$68:$B$79,1)*12/$C122))</f>
        <v>-</v>
      </c>
      <c r="AV122" s="133">
        <f>SUMIFS(IncomeStatementData!$J$2:$J$415,IncomeStatementData!$B$2:$B$415,$A122,IncomeStatementData!$I$2:$I$415,"66310")+SUMIFS(IncomeStatementData!$J$2:$J$415,IncomeStatementData!$B$2:$B$415,$A122,IncomeStatementData!$I$2:$I$415,"66202")</f>
        <v>0</v>
      </c>
      <c r="AW122" s="132">
        <f>IF(ISERROR(AX122/12*Occupancy!$B$65),"-",AX122/12*Occupancy!$B$65)</f>
        <v>0</v>
      </c>
      <c r="AX122" s="133">
        <f>SUMIFS(AnnualFinancialData!$L$2:$L$6380,AnnualFinancialData!$B$2:$B$6380,$A122,AnnualFinancialData!$K$2:$K$6380,"66310")+SUMIFS(AnnualFinancialData!$L$2:$L$6380,AnnualFinancialData!$B$2:$B$6380,$A122,AnnualFinancialData!$K$2:$K$6380,"66202")</f>
        <v>0</v>
      </c>
      <c r="AY122" s="132" t="str">
        <f>IF(ISERROR(IF(AV122="","",AV122/VLOOKUP(Occupancy!$B$65,Occupancy!$B$68:$B$79,1)*12/$C122)),"-",IF(AV122="","",AV122/VLOOKUP(Occupancy!$B$65,Occupancy!$B$68:$B$79,1)*12/$C122))</f>
        <v>-</v>
      </c>
      <c r="AZ122" s="132" t="str">
        <f>IF(ISERROR(IF(AW122="","",AW122/VLOOKUP(Occupancy!$B$65,Occupancy!$B$68:$B$79,1)*12/$C122)),"-",IF(AW122="","",AW122/VLOOKUP(Occupancy!$B$65,Occupancy!$B$68:$B$79,1)*12/$C122))</f>
        <v>-</v>
      </c>
      <c r="BA122" s="137" t="str">
        <f t="shared" si="22"/>
        <v>-</v>
      </c>
      <c r="BB122" s="137" t="str">
        <f t="shared" si="23"/>
        <v>-</v>
      </c>
      <c r="BC122" s="137" t="str">
        <f t="shared" si="24"/>
        <v>-</v>
      </c>
      <c r="BD122" s="137" t="str">
        <f t="shared" si="25"/>
        <v>-</v>
      </c>
      <c r="BE122" s="138" t="str">
        <f>IF(ISERROR(IF(BB122="","",BB122/VLOOKUP(Occupancy!$B$65,Occupancy!$B$68:$B$79,1)*12/$C122)),"-",IF(BB122="","",BB122/VLOOKUP(Occupancy!$B$65,Occupancy!$B$68:$B$79,1)*12/$C122))</f>
        <v>-</v>
      </c>
    </row>
    <row r="123" spans="1:57" s="95" customFormat="1" ht="12.75" x14ac:dyDescent="0.2">
      <c r="A123" s="219" t="s">
        <v>631</v>
      </c>
      <c r="B123" s="142" t="str">
        <f>IF(ISERROR(INDEX(ProjectTypeData!$F$2:$F$165,MATCH(Operating!$A123,ProjectTypeData!$B$2:$B$165,0),MATCH(Operating!B$9,ProjectTypeData!$F$1))),"-",INDEX(ProjectTypeData!$F$2:$F$165,MATCH(Operating!$A123,ProjectTypeData!$B$2:$B$165,0),MATCH(Operating!B$9,ProjectTypeData!$F$1)))</f>
        <v>CPDC</v>
      </c>
      <c r="C123" s="126">
        <f>IF(ISERROR(INDEX(ProjectTypeData!$E$2:$E$165,MATCH(Operating!$A123,ProjectTypeData!$B$2:$B$165,0),MATCH(Operating!C$9,ProjectTypeData!$E$1))),"-",INDEX(ProjectTypeData!$E$2:$E$165,MATCH(Operating!$A123,ProjectTypeData!$B$2:$B$165,0),MATCH(Operating!C$9,ProjectTypeData!$E$1)))</f>
        <v>0</v>
      </c>
      <c r="D123" s="127" t="str">
        <f>IF(ISERROR(INDEX(ProjectTypeData!$D$2:$D$165,MATCH(Operating!$A123,ProjectTypeData!$B$2:$B$165,0),MATCH(Operating!D$9,ProjectTypeData!$D$1))),"-",INDEX(ProjectTypeData!$D$2:$D$165,MATCH(Operating!$A123,ProjectTypeData!$B$2:$B$165,0),MATCH(Operating!D$9,ProjectTypeData!$D$1)))</f>
        <v>Operations/Asset Management</v>
      </c>
      <c r="E123" s="115"/>
      <c r="F123" s="128">
        <f>SUMIFS(BalanceSheetData!$J$2:$J$415,BalanceSheetData!$B$2:$B$415,$A123,BalanceSheetData!$I$2:$I$415,"10000")</f>
        <v>0</v>
      </c>
      <c r="G123" s="128">
        <f>SUMIFS(BalanceSheetData!$J$2:$J$415,BalanceSheetData!$B$2:$B$415,$A123,BalanceSheetData!$I$2:$I$415,"10710")</f>
        <v>0</v>
      </c>
      <c r="H123" s="128">
        <f>SUMIFS(BalanceSheetData!$J$2:$J$415,BalanceSheetData!$B$2:$B$415,$A123,BalanceSheetData!$I$2:$I$415,"10700")</f>
        <v>0</v>
      </c>
      <c r="I123" s="129">
        <f>SUMIFS(BalanceSheetData!$J$2:$J$415,BalanceSheetData!$B$2:$B$415,$A123,BalanceSheetData!$I$2:$I$415,"10715")+SUMIFS(BalanceSheetData!$J$2:$J$415,BalanceSheetData!$B$2:$B$415,$A123,BalanceSheetData!$I$2:$I$415,"10720")+SUMIFS(BalanceSheetData!$J$2:$J$415,BalanceSheetData!$B$2:$B$415,$A123,BalanceSheetData!$I$2:$I$415,"19300")</f>
        <v>0</v>
      </c>
      <c r="J123" s="130">
        <f t="shared" si="13"/>
        <v>0</v>
      </c>
      <c r="K123" s="216">
        <f>IF(ISERROR(INDEX(Occupancy!$B$57:$FL$57,1,MATCH(A123,Occupancy!$B$4:$FL$4,0))),"-",INDEX(Occupancy!$B$57:$FL$57,1,MATCH(A123,Occupancy!$B$4:$FL$4,0)))</f>
        <v>0</v>
      </c>
      <c r="L123" s="216">
        <f>IF(ISERROR(INDEX(Occupancy!$B$17:$FL$17,1,MATCH(A123,Occupancy!$B$4:$FL$4,0))),"-",INDEX(Occupancy!$B$17:$FL$17,1,MATCH(A123,Occupancy!$B$4:$FL$4,0)))</f>
        <v>0</v>
      </c>
      <c r="M123" s="113"/>
      <c r="N123" s="113"/>
      <c r="O123" s="113"/>
      <c r="P123" s="119"/>
      <c r="Q123" s="131">
        <f>SUMIFS(IncomeStatementData!$J$2:$J$415,IncomeStatementData!$B$2:$B$415,$A123,IncomeStatementData!$I$2:$I$415,"45001")+SUMIFS(IncomeStatementData!$J$2:$J$415,IncomeStatementData!$B$2:$B$415,$A123,IncomeStatementData!$I$2:$I$415,"45100")+SUMIFS(IncomeStatementData!$J$2:$J$415,IncomeStatementData!$B$2:$B$415,$A123,IncomeStatementData!$I$2:$I$415,"49000")+SUMIFS(IncomeStatementData!$J$2:$J$415,IncomeStatementData!$B$2:$B$415,$A123,IncomeStatementData!$I$2:$I$415,"45200")+SUMIFS(IncomeStatementData!$J$2:$J$415,IncomeStatementData!$B$2:$B$415,$A123,IncomeStatementData!$I$2:$I$415,"45400")+SUMIFS(IncomeStatementData!$J$2:$J$415,IncomeStatementData!$B$2:$B$415,$A123,IncomeStatementData!$I$2:$I$415,"45500")+SUMIFS(IncomeStatementData!$J$2:$J$415,IncomeStatementData!$B$2:$B$415,$A123,IncomeStatementData!$I$2:$I$415,"44100")+SUMIFS(IncomeStatementData!$J$2:$J$415,IncomeStatementData!$B$2:$B$415,$A123,IncomeStatementData!$I$2:$I$415,"42200")</f>
        <v>0</v>
      </c>
      <c r="R123" s="132">
        <f>IF(ISERROR(S123/12*Occupancy!$B$65),"-",S123/12*Occupancy!$B$65)</f>
        <v>0</v>
      </c>
      <c r="S123" s="133">
        <f>SUMIFS(AnnualFinancialData!$L$2:$L$6380,AnnualFinancialData!$B$2:$B$6380,$A123,AnnualFinancialData!$K$2:$K$6380,"45001")+SUMIFS(AnnualFinancialData!$L$2:$L$6380,AnnualFinancialData!$B$2:$B$6380,$A123,AnnualFinancialData!$K$2:$K$6380,"45100")+SUMIFS(AnnualFinancialData!$L$2:$L$6380,AnnualFinancialData!$B$2:$B$6380,$A123,AnnualFinancialData!$K$2:$K$6380,"49000")+SUMIFS(AnnualFinancialData!$L$2:$L$6380,AnnualFinancialData!$B$2:$B$6380,$A123,AnnualFinancialData!$K$2:$K$6380,"45200")+SUMIFS(AnnualFinancialData!$L$2:$L$6380,AnnualFinancialData!$B$2:$B$6380,$A123,AnnualFinancialData!$K$2:$K$6380,"45400")+SUMIFS(AnnualFinancialData!$L$2:$L$6380,AnnualFinancialData!$B$2:$B$6380,$A123,AnnualFinancialData!$K$2:$K$6380,"45500")+SUMIFS(AnnualFinancialData!$L$2:$L$6380,AnnualFinancialData!$B$2:$B$6380,$A123,AnnualFinancialData!$K$2:$K$6380,"44100")+SUMIFS(AnnualFinancialData!$L$2:$L$6380,AnnualFinancialData!$B$2:$B$6380,$A123,AnnualFinancialData!$K$2:$K$6380,"42200")</f>
        <v>0</v>
      </c>
      <c r="T123" s="132" t="str">
        <f>IF(ISERROR(IF(Q123="","",Q123/VLOOKUP(Occupancy!$B$65,Occupancy!$B$68:$B$79,1)*12/$C123)),"-",IF(Q123="","",Q123/VLOOKUP(Occupancy!$B$65,Occupancy!$B$68:$B$79,1)*12/$C123))</f>
        <v>-</v>
      </c>
      <c r="U123" s="132" t="str">
        <f>IF(ISERROR(IF(R123="","",R123/VLOOKUP(Occupancy!$B$65,Occupancy!$B$68:$B$79,1)*12/$C123)),"-",IF(R123="","",R123/VLOOKUP(Occupancy!$B$65,Occupancy!$B$68:$B$79,1)*12/$C123))</f>
        <v>-</v>
      </c>
      <c r="V123" s="134" t="str">
        <f>IF(ISERROR(INDEX(IncomeStatementData!$P$2:$P$415,MATCH(A123,IncomeStatementData!$B$2:$B$415,0),)),"-",INDEX(IncomeStatementData!$P$2:$P$415,MATCH(A123,IncomeStatementData!$B$2:$B$415,0),))</f>
        <v>-</v>
      </c>
      <c r="W123" s="134" t="str">
        <f>IF(ISERROR(X123/12*Occupancy!$B$65),"-",X123/12*Occupancy!$B$65)</f>
        <v>-</v>
      </c>
      <c r="X123" s="134" t="str">
        <f>IF(ISERROR(INDEX(AnnualFinancialData!$R$2:$R$6380,MATCH(A123,AnnualFinancialData!$B$2:$B$6380,0),)),"-",INDEX(AnnualFinancialData!$R$2:$R$6380,MATCH(A123,AnnualFinancialData!$B$2:$B$6380,0),))</f>
        <v>-</v>
      </c>
      <c r="Y123" s="134" t="str">
        <f>IF(ISERROR(IF(V123="","",V123/VLOOKUP(Occupancy!$B$65,Occupancy!$B$68:$B$79,1)*12/$C123)),"-",IF(V123="","",V123/VLOOKUP(Occupancy!$B$65,Occupancy!$B$68:$B$79,1)*12/$C123))</f>
        <v>-</v>
      </c>
      <c r="Z123" s="134" t="str">
        <f>IF(ISERROR(IF(W123="","",W123/VLOOKUP(Occupancy!$B$65,Occupancy!$B$68:$B$79,1)*12/$C123)),"-",IF(W123="","",W123/VLOOKUP(Occupancy!$B$65,Occupancy!$B$68:$B$79,1)*12/$C123))</f>
        <v>-</v>
      </c>
      <c r="AA123" s="135" t="str">
        <f t="shared" si="14"/>
        <v>-</v>
      </c>
      <c r="AB123" s="132" t="str">
        <f t="shared" si="15"/>
        <v>-</v>
      </c>
      <c r="AC123" s="132" t="str">
        <f t="shared" si="16"/>
        <v>-</v>
      </c>
      <c r="AD123" s="132" t="str">
        <f t="shared" si="17"/>
        <v>-</v>
      </c>
      <c r="AE123" s="132" t="str">
        <f t="shared" si="18"/>
        <v>-</v>
      </c>
      <c r="AF123" s="132" t="str">
        <f t="shared" si="19"/>
        <v>-</v>
      </c>
      <c r="AG123" s="136">
        <f>(SUMIFS(PriorQ4BalanceSheet!$J$2:$J$4968,PriorQ4BalanceSheet!$B$2:$B$4968,$A123,PriorQ4BalanceSheet!$I$2:$I$4968,"28150")-SUMIFS(BalanceSheetData!$J$2:$J$415,BalanceSheetData!$B$2:$B$415,$A123,BalanceSheetData!$I$2:$I$415,"28150"))+(SUMIFS(PriorQ4BalanceSheet!$J$2:$J$4968,PriorQ4BalanceSheet!$B$2:$B$4968,$A123,PriorQ4BalanceSheet!$I$2:$I$4968,"28151")-SUMIFS(BalanceSheetData!$J$2:$J$415,BalanceSheetData!$B$2:$B$415,$A123,BalanceSheetData!$I$2:$I$415,"28151"))+(SUMIFS(PriorQ4BalanceSheet!$J$2:$J$4968,PriorQ4BalanceSheet!$B$2:$B$4968,$A123,PriorQ4BalanceSheet!$I$2:$I$4968,"28152")-SUMIFS(BalanceSheetData!$J$2:$J$415,BalanceSheetData!$B$2:$B$415,$A123,BalanceSheetData!$I$2:$I$415,"28152"))+(SUMIFS(PriorQ4BalanceSheet!$J$2:$J$4968,PriorQ4BalanceSheet!$B$2:$B$4968,$A123,PriorQ4BalanceSheet!$I$2:$I$4968,"28153")-SUMIFS(BalanceSheetData!$J$2:$J$415,BalanceSheetData!$B$2:$B$415,$A123,BalanceSheetData!$I$2:$I$415,"28153"))+(SUMIFS(PriorQ4BalanceSheet!$J$2:$J$4968,PriorQ4BalanceSheet!$B$2:$B$4968,$A123,PriorQ4BalanceSheet!$I$2:$I$4968,"28155")-SUMIFS(BalanceSheetData!$J$2:$J$415,BalanceSheetData!$B$2:$B$415,$A123,BalanceSheetData!$I$2:$I$415,"28155"))+(SUMIFS(PriorQ4BalanceSheet!$J$2:$J$4968,PriorQ4BalanceSheet!$B$2:$B$4968,$A123,PriorQ4BalanceSheet!$I$2:$I$4968,"28156")-SUMIFS(BalanceSheetData!$J$2:$J$415,BalanceSheetData!$B$2:$B$415,$A123,BalanceSheetData!$I$2:$I$415,"28156"))+(SUMIFS(PriorQ4BalanceSheet!$J$2:$J$4968,PriorQ4BalanceSheet!$B$2:$B$4968,$A123,PriorQ4BalanceSheet!$I$2:$I$4968,"28157")-SUMIFS(BalanceSheetData!$J$2:$J$415,BalanceSheetData!$B$2:$B$415,$A123,BalanceSheetData!$I$2:$I$415,"28157"))+(SUMIFS(PriorQ4BalanceSheet!$J$2:$J$4968,PriorQ4BalanceSheet!$B$2:$B$4968,$A123,PriorQ4BalanceSheet!$I$2:$I$4968,"28158")-SUMIFS(BalanceSheetData!$J$2:$J$415,BalanceSheetData!$B$2:$B$415,$A123,BalanceSheetData!$I$2:$I$415,"28158"))+(SUMIFS(PriorQ4BalanceSheet!$J$2:$J$4968,PriorQ4BalanceSheet!$B$2:$B$4968,$A123,PriorQ4BalanceSheet!$I$2:$I$4968,"28200")-SUMIFS(BalanceSheetData!$J$2:$J$415,BalanceSheetData!$B$2:$B$415,$A123,BalanceSheetData!$I$2:$I$415,"28200"))+(SUMIFS(PriorQ4BalanceSheet!$J$2:$J$4968,PriorQ4BalanceSheet!$B$2:$B$4968,$A123,PriorQ4BalanceSheet!$I$2:$I$4968,"28201")-SUMIFS(BalanceSheetData!$J$2:$J$415,BalanceSheetData!$B$2:$B$415,$A123,BalanceSheetData!$I$2:$I$415,"28201"))+SUMIFS(IncomeStatementData!$J$2:$J$415,IncomeStatementData!$B$2:$B$415,$A123,IncomeStatementData!$I$2:$I$415,"62020")+SUMIFS(IncomeStatementData!$J$2:$J$415,IncomeStatementData!$B$2:$B$415,$A123,IncomeStatementData!$I$2:$I$415,"62021")+SUMIFS(IncomeStatementData!$J$2:$J$415,IncomeStatementData!$B$2:$B$415,$A123,IncomeStatementData!$I$2:$I$415,"62022")+SUMIFS(IncomeStatementData!$J$2:$J$415,IncomeStatementData!$B$2:$B$415,$A123,IncomeStatementData!$I$2:$I$415,"62400")</f>
        <v>0</v>
      </c>
      <c r="AH123" s="134" t="str">
        <f>IF((ISERROR(INDEX(ECRDCRMustPayDebtData!$E$2:$E123,MATCH(A123,ECRDCRMustPayDebtData!$B$2:$B123,0),)))/12*Occupancy!$B$65,"-",INDEX(ECRDCRMustPayDebtData!$E$2:$E123,MATCH(A123,ECRDCRMustPayDebtData!$B$2:$B123,0),)/12*Occupancy!$B$65)</f>
        <v>-</v>
      </c>
      <c r="AI123" s="136" t="str">
        <f>IF(ISERROR(INDEX(AnnualMustPayDebtData!$D$2:$D$75,MATCH(A123,AnnualMustPayDebtData!$E$2:$E$75,0),)),"-",INDEX(AnnualMustPayDebtData!$D$2:$D$75,MATCH(A123,AnnualMustPayDebtData!$E$2:$E$75,0),))</f>
        <v>-</v>
      </c>
      <c r="AJ123" s="134" t="str">
        <f>IF(ISERROR(IF(AG123="","",AG123/VLOOKUP(Occupancy!$B$65,Occupancy!$B$68:$B$79,1)*12/$C123)),"-",IF(AG123="","",AG123/VLOOKUP(Occupancy!$B$65,Occupancy!$B$68:$B$79,1)*12/$C123))</f>
        <v>-</v>
      </c>
      <c r="AK123" s="134" t="str">
        <f>IF(ISERROR(IF(AH123="","",AH123/VLOOKUP(Occupancy!$B$65,Occupancy!$B$68:$B$79,1)*12/$C123)),"-",IF(AH123="","",AH123/VLOOKUP(Occupancy!$B$65,Occupancy!$B$68:$B$79,1)*12/$C123))</f>
        <v>-</v>
      </c>
      <c r="AL123" s="133">
        <f>SUMIFS(PriorQ4BalanceSheet!$J$2:$J$4968,PriorQ4BalanceSheet!$B$2:$B$4968,$A123,PriorQ4BalanceSheet!$I$2:$I$4968,"10710")-SUMIFS(BalanceSheetData!$J$2:$J$415,BalanceSheetData!$B$2:$B$415,$A123,BalanceSheetData!$I$2:$I$415,"10710")</f>
        <v>0</v>
      </c>
      <c r="AM123" s="132" t="str">
        <f>IF(ISERROR(AN123/12*Occupancy!$B$65),"-",AN123/12*Occupancy!$B$65)</f>
        <v>-</v>
      </c>
      <c r="AN123" s="133" t="str">
        <f>IF(ISERROR(INDEX(ReserveData!$B$2:$B$2239,MATCH($A123,ReserveData!$A$2:$A$2250,0),0)),"-",INDEX(ReserveData!$B$2:$B2362,MATCH($A123,ReserveData!$A$2:$A$2250,0),0))</f>
        <v>-</v>
      </c>
      <c r="AO123" s="132" t="str">
        <f t="shared" si="20"/>
        <v>-</v>
      </c>
      <c r="AP123" s="132" t="str">
        <f t="shared" si="21"/>
        <v>-</v>
      </c>
      <c r="AQ123" s="136">
        <f>SUMIFS(IncomeStatementData!$J$2:$J$415,IncomeStatementData!$B$2:$B$415,$A123,IncomeStatementData!$I$2:$I$415,"59001")</f>
        <v>0</v>
      </c>
      <c r="AR123" s="134">
        <f>IF(ISERROR(AS123/12*Occupancy!$B$65),"-",AS123/12*Occupancy!$B$65)</f>
        <v>0</v>
      </c>
      <c r="AS123" s="136">
        <f>SUMIFS(AnnualFinancialData!$L$2:$L$6380,AnnualFinancialData!$B$2:$B$6380,$A123,AnnualFinancialData!$K$2:$K$6380,"59001")</f>
        <v>0</v>
      </c>
      <c r="AT123" s="134" t="str">
        <f>IF(ISERROR(IF(AQ123="","",AQ123/VLOOKUP(Occupancy!$B$65,Occupancy!$B$68:$B$79,1)*12/$C123)),"-",IF(AQ123="","",AQ123/VLOOKUP(Occupancy!$B$65,Occupancy!$B$68:$B$79,1)*12/$C123))</f>
        <v>-</v>
      </c>
      <c r="AU123" s="134" t="str">
        <f>IF(ISERROR(IF(AR123="","",AR123/VLOOKUP(Occupancy!$B$65,Occupancy!$B$68:$B$79,1)*12/$C123)),"-",IF(AR123="","",AR123/VLOOKUP(Occupancy!$B$65,Occupancy!$B$68:$B$79,1)*12/$C123))</f>
        <v>-</v>
      </c>
      <c r="AV123" s="133">
        <f>SUMIFS(IncomeStatementData!$J$2:$J$415,IncomeStatementData!$B$2:$B$415,$A123,IncomeStatementData!$I$2:$I$415,"66310")+SUMIFS(IncomeStatementData!$J$2:$J$415,IncomeStatementData!$B$2:$B$415,$A123,IncomeStatementData!$I$2:$I$415,"66202")</f>
        <v>0</v>
      </c>
      <c r="AW123" s="132">
        <f>IF(ISERROR(AX123/12*Occupancy!$B$65),"-",AX123/12*Occupancy!$B$65)</f>
        <v>0</v>
      </c>
      <c r="AX123" s="133">
        <f>SUMIFS(AnnualFinancialData!$L$2:$L$6380,AnnualFinancialData!$B$2:$B$6380,$A123,AnnualFinancialData!$K$2:$K$6380,"66310")+SUMIFS(AnnualFinancialData!$L$2:$L$6380,AnnualFinancialData!$B$2:$B$6380,$A123,AnnualFinancialData!$K$2:$K$6380,"66202")</f>
        <v>0</v>
      </c>
      <c r="AY123" s="132" t="str">
        <f>IF(ISERROR(IF(AV123="","",AV123/VLOOKUP(Occupancy!$B$65,Occupancy!$B$68:$B$79,1)*12/$C123)),"-",IF(AV123="","",AV123/VLOOKUP(Occupancy!$B$65,Occupancy!$B$68:$B$79,1)*12/$C123))</f>
        <v>-</v>
      </c>
      <c r="AZ123" s="132" t="str">
        <f>IF(ISERROR(IF(AW123="","",AW123/VLOOKUP(Occupancy!$B$65,Occupancy!$B$68:$B$79,1)*12/$C123)),"-",IF(AW123="","",AW123/VLOOKUP(Occupancy!$B$65,Occupancy!$B$68:$B$79,1)*12/$C123))</f>
        <v>-</v>
      </c>
      <c r="BA123" s="137" t="str">
        <f t="shared" si="22"/>
        <v>-</v>
      </c>
      <c r="BB123" s="137" t="str">
        <f t="shared" si="23"/>
        <v>-</v>
      </c>
      <c r="BC123" s="137" t="str">
        <f t="shared" si="24"/>
        <v>-</v>
      </c>
      <c r="BD123" s="137" t="str">
        <f t="shared" si="25"/>
        <v>-</v>
      </c>
      <c r="BE123" s="138" t="str">
        <f>IF(ISERROR(IF(BB123="","",BB123/VLOOKUP(Occupancy!$B$65,Occupancy!$B$68:$B$79,1)*12/$C123)),"-",IF(BB123="","",BB123/VLOOKUP(Occupancy!$B$65,Occupancy!$B$68:$B$79,1)*12/$C123))</f>
        <v>-</v>
      </c>
    </row>
    <row r="124" spans="1:57" s="95" customFormat="1" ht="12.75" x14ac:dyDescent="0.2">
      <c r="A124" s="219" t="s">
        <v>633</v>
      </c>
      <c r="B124" s="142" t="str">
        <f>IF(ISERROR(INDEX(ProjectTypeData!$F$2:$F$165,MATCH(Operating!$A124,ProjectTypeData!$B$2:$B$165,0),MATCH(Operating!B$9,ProjectTypeData!$F$1))),"-",INDEX(ProjectTypeData!$F$2:$F$165,MATCH(Operating!$A124,ProjectTypeData!$B$2:$B$165,0),MATCH(Operating!B$9,ProjectTypeData!$F$1)))</f>
        <v>CPDC</v>
      </c>
      <c r="C124" s="126">
        <f>IF(ISERROR(INDEX(ProjectTypeData!$E$2:$E$165,MATCH(Operating!$A124,ProjectTypeData!$B$2:$B$165,0),MATCH(Operating!C$9,ProjectTypeData!$E$1))),"-",INDEX(ProjectTypeData!$E$2:$E$165,MATCH(Operating!$A124,ProjectTypeData!$B$2:$B$165,0),MATCH(Operating!C$9,ProjectTypeData!$E$1)))</f>
        <v>0</v>
      </c>
      <c r="D124" s="127" t="str">
        <f>IF(ISERROR(INDEX(ProjectTypeData!$D$2:$D$165,MATCH(Operating!$A124,ProjectTypeData!$B$2:$B$165,0),MATCH(Operating!D$9,ProjectTypeData!$D$1))),"-",INDEX(ProjectTypeData!$D$2:$D$165,MATCH(Operating!$A124,ProjectTypeData!$B$2:$B$165,0),MATCH(Operating!D$9,ProjectTypeData!$D$1)))</f>
        <v>Operations/Asset Management</v>
      </c>
      <c r="E124" s="115"/>
      <c r="F124" s="128">
        <f>SUMIFS(BalanceSheetData!$J$2:$J$415,BalanceSheetData!$B$2:$B$415,$A124,BalanceSheetData!$I$2:$I$415,"10000")</f>
        <v>0</v>
      </c>
      <c r="G124" s="128">
        <f>SUMIFS(BalanceSheetData!$J$2:$J$415,BalanceSheetData!$B$2:$B$415,$A124,BalanceSheetData!$I$2:$I$415,"10710")</f>
        <v>0</v>
      </c>
      <c r="H124" s="128">
        <f>SUMIFS(BalanceSheetData!$J$2:$J$415,BalanceSheetData!$B$2:$B$415,$A124,BalanceSheetData!$I$2:$I$415,"10700")</f>
        <v>0</v>
      </c>
      <c r="I124" s="129">
        <f>SUMIFS(BalanceSheetData!$J$2:$J$415,BalanceSheetData!$B$2:$B$415,$A124,BalanceSheetData!$I$2:$I$415,"10715")+SUMIFS(BalanceSheetData!$J$2:$J$415,BalanceSheetData!$B$2:$B$415,$A124,BalanceSheetData!$I$2:$I$415,"10720")+SUMIFS(BalanceSheetData!$J$2:$J$415,BalanceSheetData!$B$2:$B$415,$A124,BalanceSheetData!$I$2:$I$415,"19300")</f>
        <v>0</v>
      </c>
      <c r="J124" s="130">
        <f t="shared" si="13"/>
        <v>0</v>
      </c>
      <c r="K124" s="216">
        <f>IF(ISERROR(INDEX(Occupancy!$B$57:$FL$57,1,MATCH(A124,Occupancy!$B$4:$FL$4,0))),"-",INDEX(Occupancy!$B$57:$FL$57,1,MATCH(A124,Occupancy!$B$4:$FL$4,0)))</f>
        <v>0</v>
      </c>
      <c r="L124" s="216">
        <f>IF(ISERROR(INDEX(Occupancy!$B$17:$FL$17,1,MATCH(A124,Occupancy!$B$4:$FL$4,0))),"-",INDEX(Occupancy!$B$17:$FL$17,1,MATCH(A124,Occupancy!$B$4:$FL$4,0)))</f>
        <v>0</v>
      </c>
      <c r="M124" s="113"/>
      <c r="N124" s="113"/>
      <c r="O124" s="113"/>
      <c r="P124" s="119"/>
      <c r="Q124" s="131">
        <f>SUMIFS(IncomeStatementData!$J$2:$J$415,IncomeStatementData!$B$2:$B$415,$A124,IncomeStatementData!$I$2:$I$415,"45001")+SUMIFS(IncomeStatementData!$J$2:$J$415,IncomeStatementData!$B$2:$B$415,$A124,IncomeStatementData!$I$2:$I$415,"45100")+SUMIFS(IncomeStatementData!$J$2:$J$415,IncomeStatementData!$B$2:$B$415,$A124,IncomeStatementData!$I$2:$I$415,"49000")+SUMIFS(IncomeStatementData!$J$2:$J$415,IncomeStatementData!$B$2:$B$415,$A124,IncomeStatementData!$I$2:$I$415,"45200")+SUMIFS(IncomeStatementData!$J$2:$J$415,IncomeStatementData!$B$2:$B$415,$A124,IncomeStatementData!$I$2:$I$415,"45400")+SUMIFS(IncomeStatementData!$J$2:$J$415,IncomeStatementData!$B$2:$B$415,$A124,IncomeStatementData!$I$2:$I$415,"45500")+SUMIFS(IncomeStatementData!$J$2:$J$415,IncomeStatementData!$B$2:$B$415,$A124,IncomeStatementData!$I$2:$I$415,"44100")+SUMIFS(IncomeStatementData!$J$2:$J$415,IncomeStatementData!$B$2:$B$415,$A124,IncomeStatementData!$I$2:$I$415,"42200")</f>
        <v>0</v>
      </c>
      <c r="R124" s="132">
        <f>IF(ISERROR(S124/12*Occupancy!$B$65),"-",S124/12*Occupancy!$B$65)</f>
        <v>0</v>
      </c>
      <c r="S124" s="133">
        <f>SUMIFS(AnnualFinancialData!$L$2:$L$6380,AnnualFinancialData!$B$2:$B$6380,$A124,AnnualFinancialData!$K$2:$K$6380,"45001")+SUMIFS(AnnualFinancialData!$L$2:$L$6380,AnnualFinancialData!$B$2:$B$6380,$A124,AnnualFinancialData!$K$2:$K$6380,"45100")+SUMIFS(AnnualFinancialData!$L$2:$L$6380,AnnualFinancialData!$B$2:$B$6380,$A124,AnnualFinancialData!$K$2:$K$6380,"49000")+SUMIFS(AnnualFinancialData!$L$2:$L$6380,AnnualFinancialData!$B$2:$B$6380,$A124,AnnualFinancialData!$K$2:$K$6380,"45200")+SUMIFS(AnnualFinancialData!$L$2:$L$6380,AnnualFinancialData!$B$2:$B$6380,$A124,AnnualFinancialData!$K$2:$K$6380,"45400")+SUMIFS(AnnualFinancialData!$L$2:$L$6380,AnnualFinancialData!$B$2:$B$6380,$A124,AnnualFinancialData!$K$2:$K$6380,"45500")+SUMIFS(AnnualFinancialData!$L$2:$L$6380,AnnualFinancialData!$B$2:$B$6380,$A124,AnnualFinancialData!$K$2:$K$6380,"44100")+SUMIFS(AnnualFinancialData!$L$2:$L$6380,AnnualFinancialData!$B$2:$B$6380,$A124,AnnualFinancialData!$K$2:$K$6380,"42200")</f>
        <v>0</v>
      </c>
      <c r="T124" s="132" t="str">
        <f>IF(ISERROR(IF(Q124="","",Q124/VLOOKUP(Occupancy!$B$65,Occupancy!$B$68:$B$79,1)*12/$C124)),"-",IF(Q124="","",Q124/VLOOKUP(Occupancy!$B$65,Occupancy!$B$68:$B$79,1)*12/$C124))</f>
        <v>-</v>
      </c>
      <c r="U124" s="132" t="str">
        <f>IF(ISERROR(IF(R124="","",R124/VLOOKUP(Occupancy!$B$65,Occupancy!$B$68:$B$79,1)*12/$C124)),"-",IF(R124="","",R124/VLOOKUP(Occupancy!$B$65,Occupancy!$B$68:$B$79,1)*12/$C124))</f>
        <v>-</v>
      </c>
      <c r="V124" s="134" t="str">
        <f>IF(ISERROR(INDEX(IncomeStatementData!$P$2:$P$415,MATCH(A124,IncomeStatementData!$B$2:$B$415,0),)),"-",INDEX(IncomeStatementData!$P$2:$P$415,MATCH(A124,IncomeStatementData!$B$2:$B$415,0),))</f>
        <v>-</v>
      </c>
      <c r="W124" s="134" t="str">
        <f>IF(ISERROR(X124/12*Occupancy!$B$65),"-",X124/12*Occupancy!$B$65)</f>
        <v>-</v>
      </c>
      <c r="X124" s="134" t="str">
        <f>IF(ISERROR(INDEX(AnnualFinancialData!$R$2:$R$6380,MATCH(A124,AnnualFinancialData!$B$2:$B$6380,0),)),"-",INDEX(AnnualFinancialData!$R$2:$R$6380,MATCH(A124,AnnualFinancialData!$B$2:$B$6380,0),))</f>
        <v>-</v>
      </c>
      <c r="Y124" s="134" t="str">
        <f>IF(ISERROR(IF(V124="","",V124/VLOOKUP(Occupancy!$B$65,Occupancy!$B$68:$B$79,1)*12/$C124)),"-",IF(V124="","",V124/VLOOKUP(Occupancy!$B$65,Occupancy!$B$68:$B$79,1)*12/$C124))</f>
        <v>-</v>
      </c>
      <c r="Z124" s="134" t="str">
        <f>IF(ISERROR(IF(W124="","",W124/VLOOKUP(Occupancy!$B$65,Occupancy!$B$68:$B$79,1)*12/$C124)),"-",IF(W124="","",W124/VLOOKUP(Occupancy!$B$65,Occupancy!$B$68:$B$79,1)*12/$C124))</f>
        <v>-</v>
      </c>
      <c r="AA124" s="135" t="str">
        <f t="shared" si="14"/>
        <v>-</v>
      </c>
      <c r="AB124" s="132" t="str">
        <f t="shared" si="15"/>
        <v>-</v>
      </c>
      <c r="AC124" s="132" t="str">
        <f t="shared" si="16"/>
        <v>-</v>
      </c>
      <c r="AD124" s="132" t="str">
        <f t="shared" si="17"/>
        <v>-</v>
      </c>
      <c r="AE124" s="132" t="str">
        <f t="shared" si="18"/>
        <v>-</v>
      </c>
      <c r="AF124" s="132" t="str">
        <f t="shared" si="19"/>
        <v>-</v>
      </c>
      <c r="AG124" s="136">
        <f>(SUMIFS(PriorQ4BalanceSheet!$J$2:$J$4968,PriorQ4BalanceSheet!$B$2:$B$4968,$A124,PriorQ4BalanceSheet!$I$2:$I$4968,"28150")-SUMIFS(BalanceSheetData!$J$2:$J$415,BalanceSheetData!$B$2:$B$415,$A124,BalanceSheetData!$I$2:$I$415,"28150"))+(SUMIFS(PriorQ4BalanceSheet!$J$2:$J$4968,PriorQ4BalanceSheet!$B$2:$B$4968,$A124,PriorQ4BalanceSheet!$I$2:$I$4968,"28151")-SUMIFS(BalanceSheetData!$J$2:$J$415,BalanceSheetData!$B$2:$B$415,$A124,BalanceSheetData!$I$2:$I$415,"28151"))+(SUMIFS(PriorQ4BalanceSheet!$J$2:$J$4968,PriorQ4BalanceSheet!$B$2:$B$4968,$A124,PriorQ4BalanceSheet!$I$2:$I$4968,"28152")-SUMIFS(BalanceSheetData!$J$2:$J$415,BalanceSheetData!$B$2:$B$415,$A124,BalanceSheetData!$I$2:$I$415,"28152"))+(SUMIFS(PriorQ4BalanceSheet!$J$2:$J$4968,PriorQ4BalanceSheet!$B$2:$B$4968,$A124,PriorQ4BalanceSheet!$I$2:$I$4968,"28153")-SUMIFS(BalanceSheetData!$J$2:$J$415,BalanceSheetData!$B$2:$B$415,$A124,BalanceSheetData!$I$2:$I$415,"28153"))+(SUMIFS(PriorQ4BalanceSheet!$J$2:$J$4968,PriorQ4BalanceSheet!$B$2:$B$4968,$A124,PriorQ4BalanceSheet!$I$2:$I$4968,"28155")-SUMIFS(BalanceSheetData!$J$2:$J$415,BalanceSheetData!$B$2:$B$415,$A124,BalanceSheetData!$I$2:$I$415,"28155"))+(SUMIFS(PriorQ4BalanceSheet!$J$2:$J$4968,PriorQ4BalanceSheet!$B$2:$B$4968,$A124,PriorQ4BalanceSheet!$I$2:$I$4968,"28156")-SUMIFS(BalanceSheetData!$J$2:$J$415,BalanceSheetData!$B$2:$B$415,$A124,BalanceSheetData!$I$2:$I$415,"28156"))+(SUMIFS(PriorQ4BalanceSheet!$J$2:$J$4968,PriorQ4BalanceSheet!$B$2:$B$4968,$A124,PriorQ4BalanceSheet!$I$2:$I$4968,"28157")-SUMIFS(BalanceSheetData!$J$2:$J$415,BalanceSheetData!$B$2:$B$415,$A124,BalanceSheetData!$I$2:$I$415,"28157"))+(SUMIFS(PriorQ4BalanceSheet!$J$2:$J$4968,PriorQ4BalanceSheet!$B$2:$B$4968,$A124,PriorQ4BalanceSheet!$I$2:$I$4968,"28158")-SUMIFS(BalanceSheetData!$J$2:$J$415,BalanceSheetData!$B$2:$B$415,$A124,BalanceSheetData!$I$2:$I$415,"28158"))+(SUMIFS(PriorQ4BalanceSheet!$J$2:$J$4968,PriorQ4BalanceSheet!$B$2:$B$4968,$A124,PriorQ4BalanceSheet!$I$2:$I$4968,"28200")-SUMIFS(BalanceSheetData!$J$2:$J$415,BalanceSheetData!$B$2:$B$415,$A124,BalanceSheetData!$I$2:$I$415,"28200"))+(SUMIFS(PriorQ4BalanceSheet!$J$2:$J$4968,PriorQ4BalanceSheet!$B$2:$B$4968,$A124,PriorQ4BalanceSheet!$I$2:$I$4968,"28201")-SUMIFS(BalanceSheetData!$J$2:$J$415,BalanceSheetData!$B$2:$B$415,$A124,BalanceSheetData!$I$2:$I$415,"28201"))+SUMIFS(IncomeStatementData!$J$2:$J$415,IncomeStatementData!$B$2:$B$415,$A124,IncomeStatementData!$I$2:$I$415,"62020")+SUMIFS(IncomeStatementData!$J$2:$J$415,IncomeStatementData!$B$2:$B$415,$A124,IncomeStatementData!$I$2:$I$415,"62021")+SUMIFS(IncomeStatementData!$J$2:$J$415,IncomeStatementData!$B$2:$B$415,$A124,IncomeStatementData!$I$2:$I$415,"62022")+SUMIFS(IncomeStatementData!$J$2:$J$415,IncomeStatementData!$B$2:$B$415,$A124,IncomeStatementData!$I$2:$I$415,"62400")</f>
        <v>0</v>
      </c>
      <c r="AH124" s="134" t="str">
        <f>IF((ISERROR(INDEX(ECRDCRMustPayDebtData!$E$2:$E124,MATCH(A124,ECRDCRMustPayDebtData!$B$2:$B124,0),)))/12*Occupancy!$B$65,"-",INDEX(ECRDCRMustPayDebtData!$E$2:$E124,MATCH(A124,ECRDCRMustPayDebtData!$B$2:$B124,0),)/12*Occupancy!$B$65)</f>
        <v>-</v>
      </c>
      <c r="AI124" s="136" t="str">
        <f>IF(ISERROR(INDEX(AnnualMustPayDebtData!$D$2:$D$75,MATCH(A124,AnnualMustPayDebtData!$E$2:$E$75,0),)),"-",INDEX(AnnualMustPayDebtData!$D$2:$D$75,MATCH(A124,AnnualMustPayDebtData!$E$2:$E$75,0),))</f>
        <v>-</v>
      </c>
      <c r="AJ124" s="134" t="str">
        <f>IF(ISERROR(IF(AG124="","",AG124/VLOOKUP(Occupancy!$B$65,Occupancy!$B$68:$B$79,1)*12/$C124)),"-",IF(AG124="","",AG124/VLOOKUP(Occupancy!$B$65,Occupancy!$B$68:$B$79,1)*12/$C124))</f>
        <v>-</v>
      </c>
      <c r="AK124" s="134" t="str">
        <f>IF(ISERROR(IF(AH124="","",AH124/VLOOKUP(Occupancy!$B$65,Occupancy!$B$68:$B$79,1)*12/$C124)),"-",IF(AH124="","",AH124/VLOOKUP(Occupancy!$B$65,Occupancy!$B$68:$B$79,1)*12/$C124))</f>
        <v>-</v>
      </c>
      <c r="AL124" s="133">
        <f>SUMIFS(PriorQ4BalanceSheet!$J$2:$J$4968,PriorQ4BalanceSheet!$B$2:$B$4968,$A124,PriorQ4BalanceSheet!$I$2:$I$4968,"10710")-SUMIFS(BalanceSheetData!$J$2:$J$415,BalanceSheetData!$B$2:$B$415,$A124,BalanceSheetData!$I$2:$I$415,"10710")</f>
        <v>0</v>
      </c>
      <c r="AM124" s="132" t="str">
        <f>IF(ISERROR(AN124/12*Occupancy!$B$65),"-",AN124/12*Occupancy!$B$65)</f>
        <v>-</v>
      </c>
      <c r="AN124" s="133" t="str">
        <f>IF(ISERROR(INDEX(ReserveData!$B$2:$B$2239,MATCH($A124,ReserveData!$A$2:$A$2250,0),0)),"-",INDEX(ReserveData!$B$2:$B2363,MATCH($A124,ReserveData!$A$2:$A$2250,0),0))</f>
        <v>-</v>
      </c>
      <c r="AO124" s="132" t="str">
        <f t="shared" si="20"/>
        <v>-</v>
      </c>
      <c r="AP124" s="132" t="str">
        <f t="shared" si="21"/>
        <v>-</v>
      </c>
      <c r="AQ124" s="136">
        <f>SUMIFS(IncomeStatementData!$J$2:$J$415,IncomeStatementData!$B$2:$B$415,$A124,IncomeStatementData!$I$2:$I$415,"59001")</f>
        <v>0</v>
      </c>
      <c r="AR124" s="134">
        <f>IF(ISERROR(AS124/12*Occupancy!$B$65),"-",AS124/12*Occupancy!$B$65)</f>
        <v>0</v>
      </c>
      <c r="AS124" s="136">
        <f>SUMIFS(AnnualFinancialData!$L$2:$L$6380,AnnualFinancialData!$B$2:$B$6380,$A124,AnnualFinancialData!$K$2:$K$6380,"59001")</f>
        <v>0</v>
      </c>
      <c r="AT124" s="134" t="str">
        <f>IF(ISERROR(IF(AQ124="","",AQ124/VLOOKUP(Occupancy!$B$65,Occupancy!$B$68:$B$79,1)*12/$C124)),"-",IF(AQ124="","",AQ124/VLOOKUP(Occupancy!$B$65,Occupancy!$B$68:$B$79,1)*12/$C124))</f>
        <v>-</v>
      </c>
      <c r="AU124" s="134" t="str">
        <f>IF(ISERROR(IF(AR124="","",AR124/VLOOKUP(Occupancy!$B$65,Occupancy!$B$68:$B$79,1)*12/$C124)),"-",IF(AR124="","",AR124/VLOOKUP(Occupancy!$B$65,Occupancy!$B$68:$B$79,1)*12/$C124))</f>
        <v>-</v>
      </c>
      <c r="AV124" s="133">
        <f>SUMIFS(IncomeStatementData!$J$2:$J$415,IncomeStatementData!$B$2:$B$415,$A124,IncomeStatementData!$I$2:$I$415,"66310")+SUMIFS(IncomeStatementData!$J$2:$J$415,IncomeStatementData!$B$2:$B$415,$A124,IncomeStatementData!$I$2:$I$415,"66202")</f>
        <v>0</v>
      </c>
      <c r="AW124" s="132">
        <f>IF(ISERROR(AX124/12*Occupancy!$B$65),"-",AX124/12*Occupancy!$B$65)</f>
        <v>0</v>
      </c>
      <c r="AX124" s="133">
        <f>SUMIFS(AnnualFinancialData!$L$2:$L$6380,AnnualFinancialData!$B$2:$B$6380,$A124,AnnualFinancialData!$K$2:$K$6380,"66310")+SUMIFS(AnnualFinancialData!$L$2:$L$6380,AnnualFinancialData!$B$2:$B$6380,$A124,AnnualFinancialData!$K$2:$K$6380,"66202")</f>
        <v>0</v>
      </c>
      <c r="AY124" s="132" t="str">
        <f>IF(ISERROR(IF(AV124="","",AV124/VLOOKUP(Occupancy!$B$65,Occupancy!$B$68:$B$79,1)*12/$C124)),"-",IF(AV124="","",AV124/VLOOKUP(Occupancy!$B$65,Occupancy!$B$68:$B$79,1)*12/$C124))</f>
        <v>-</v>
      </c>
      <c r="AZ124" s="132" t="str">
        <f>IF(ISERROR(IF(AW124="","",AW124/VLOOKUP(Occupancy!$B$65,Occupancy!$B$68:$B$79,1)*12/$C124)),"-",IF(AW124="","",AW124/VLOOKUP(Occupancy!$B$65,Occupancy!$B$68:$B$79,1)*12/$C124))</f>
        <v>-</v>
      </c>
      <c r="BA124" s="137" t="str">
        <f t="shared" si="22"/>
        <v>-</v>
      </c>
      <c r="BB124" s="137" t="str">
        <f t="shared" si="23"/>
        <v>-</v>
      </c>
      <c r="BC124" s="137" t="str">
        <f t="shared" si="24"/>
        <v>-</v>
      </c>
      <c r="BD124" s="137" t="str">
        <f t="shared" si="25"/>
        <v>-</v>
      </c>
      <c r="BE124" s="138" t="str">
        <f>IF(ISERROR(IF(BB124="","",BB124/VLOOKUP(Occupancy!$B$65,Occupancy!$B$68:$B$79,1)*12/$C124)),"-",IF(BB124="","",BB124/VLOOKUP(Occupancy!$B$65,Occupancy!$B$68:$B$79,1)*12/$C124))</f>
        <v>-</v>
      </c>
    </row>
    <row r="125" spans="1:57" s="95" customFormat="1" ht="12.75" x14ac:dyDescent="0.2">
      <c r="A125" s="219" t="s">
        <v>635</v>
      </c>
      <c r="B125" s="142" t="str">
        <f>IF(ISERROR(INDEX(ProjectTypeData!$F$2:$F$165,MATCH(Operating!$A125,ProjectTypeData!$B$2:$B$165,0),MATCH(Operating!B$9,ProjectTypeData!$F$1))),"-",INDEX(ProjectTypeData!$F$2:$F$165,MATCH(Operating!$A125,ProjectTypeData!$B$2:$B$165,0),MATCH(Operating!B$9,ProjectTypeData!$F$1)))</f>
        <v>CPDC</v>
      </c>
      <c r="C125" s="126">
        <f>IF(ISERROR(INDEX(ProjectTypeData!$E$2:$E$165,MATCH(Operating!$A125,ProjectTypeData!$B$2:$B$165,0),MATCH(Operating!C$9,ProjectTypeData!$E$1))),"-",INDEX(ProjectTypeData!$E$2:$E$165,MATCH(Operating!$A125,ProjectTypeData!$B$2:$B$165,0),MATCH(Operating!C$9,ProjectTypeData!$E$1)))</f>
        <v>0</v>
      </c>
      <c r="D125" s="127" t="str">
        <f>IF(ISERROR(INDEX(ProjectTypeData!$D$2:$D$165,MATCH(Operating!$A125,ProjectTypeData!$B$2:$B$165,0),MATCH(Operating!D$9,ProjectTypeData!$D$1))),"-",INDEX(ProjectTypeData!$D$2:$D$165,MATCH(Operating!$A125,ProjectTypeData!$B$2:$B$165,0),MATCH(Operating!D$9,ProjectTypeData!$D$1)))</f>
        <v>Operations/Asset Management</v>
      </c>
      <c r="E125" s="115"/>
      <c r="F125" s="128">
        <f>SUMIFS(BalanceSheetData!$J$2:$J$415,BalanceSheetData!$B$2:$B$415,$A125,BalanceSheetData!$I$2:$I$415,"10000")</f>
        <v>0</v>
      </c>
      <c r="G125" s="128">
        <f>SUMIFS(BalanceSheetData!$J$2:$J$415,BalanceSheetData!$B$2:$B$415,$A125,BalanceSheetData!$I$2:$I$415,"10710")</f>
        <v>0</v>
      </c>
      <c r="H125" s="128">
        <f>SUMIFS(BalanceSheetData!$J$2:$J$415,BalanceSheetData!$B$2:$B$415,$A125,BalanceSheetData!$I$2:$I$415,"10700")</f>
        <v>0</v>
      </c>
      <c r="I125" s="129">
        <f>SUMIFS(BalanceSheetData!$J$2:$J$415,BalanceSheetData!$B$2:$B$415,$A125,BalanceSheetData!$I$2:$I$415,"10715")+SUMIFS(BalanceSheetData!$J$2:$J$415,BalanceSheetData!$B$2:$B$415,$A125,BalanceSheetData!$I$2:$I$415,"10720")+SUMIFS(BalanceSheetData!$J$2:$J$415,BalanceSheetData!$B$2:$B$415,$A125,BalanceSheetData!$I$2:$I$415,"19300")</f>
        <v>0</v>
      </c>
      <c r="J125" s="130">
        <f t="shared" si="13"/>
        <v>0</v>
      </c>
      <c r="K125" s="216">
        <f>IF(ISERROR(INDEX(Occupancy!$B$57:$FL$57,1,MATCH(A125,Occupancy!$B$4:$FL$4,0))),"-",INDEX(Occupancy!$B$57:$FL$57,1,MATCH(A125,Occupancy!$B$4:$FL$4,0)))</f>
        <v>0</v>
      </c>
      <c r="L125" s="216">
        <f>IF(ISERROR(INDEX(Occupancy!$B$17:$FL$17,1,MATCH(A125,Occupancy!$B$4:$FL$4,0))),"-",INDEX(Occupancy!$B$17:$FL$17,1,MATCH(A125,Occupancy!$B$4:$FL$4,0)))</f>
        <v>0</v>
      </c>
      <c r="M125" s="113"/>
      <c r="N125" s="113"/>
      <c r="O125" s="113"/>
      <c r="P125" s="119"/>
      <c r="Q125" s="131">
        <f>SUMIFS(IncomeStatementData!$J$2:$J$415,IncomeStatementData!$B$2:$B$415,$A125,IncomeStatementData!$I$2:$I$415,"45001")+SUMIFS(IncomeStatementData!$J$2:$J$415,IncomeStatementData!$B$2:$B$415,$A125,IncomeStatementData!$I$2:$I$415,"45100")+SUMIFS(IncomeStatementData!$J$2:$J$415,IncomeStatementData!$B$2:$B$415,$A125,IncomeStatementData!$I$2:$I$415,"49000")+SUMIFS(IncomeStatementData!$J$2:$J$415,IncomeStatementData!$B$2:$B$415,$A125,IncomeStatementData!$I$2:$I$415,"45200")+SUMIFS(IncomeStatementData!$J$2:$J$415,IncomeStatementData!$B$2:$B$415,$A125,IncomeStatementData!$I$2:$I$415,"45400")+SUMIFS(IncomeStatementData!$J$2:$J$415,IncomeStatementData!$B$2:$B$415,$A125,IncomeStatementData!$I$2:$I$415,"45500")+SUMIFS(IncomeStatementData!$J$2:$J$415,IncomeStatementData!$B$2:$B$415,$A125,IncomeStatementData!$I$2:$I$415,"44100")+SUMIFS(IncomeStatementData!$J$2:$J$415,IncomeStatementData!$B$2:$B$415,$A125,IncomeStatementData!$I$2:$I$415,"42200")</f>
        <v>0</v>
      </c>
      <c r="R125" s="132">
        <f>IF(ISERROR(S125/12*Occupancy!$B$65),"-",S125/12*Occupancy!$B$65)</f>
        <v>0</v>
      </c>
      <c r="S125" s="133">
        <f>SUMIFS(AnnualFinancialData!$L$2:$L$6380,AnnualFinancialData!$B$2:$B$6380,$A125,AnnualFinancialData!$K$2:$K$6380,"45001")+SUMIFS(AnnualFinancialData!$L$2:$L$6380,AnnualFinancialData!$B$2:$B$6380,$A125,AnnualFinancialData!$K$2:$K$6380,"45100")+SUMIFS(AnnualFinancialData!$L$2:$L$6380,AnnualFinancialData!$B$2:$B$6380,$A125,AnnualFinancialData!$K$2:$K$6380,"49000")+SUMIFS(AnnualFinancialData!$L$2:$L$6380,AnnualFinancialData!$B$2:$B$6380,$A125,AnnualFinancialData!$K$2:$K$6380,"45200")+SUMIFS(AnnualFinancialData!$L$2:$L$6380,AnnualFinancialData!$B$2:$B$6380,$A125,AnnualFinancialData!$K$2:$K$6380,"45400")+SUMIFS(AnnualFinancialData!$L$2:$L$6380,AnnualFinancialData!$B$2:$B$6380,$A125,AnnualFinancialData!$K$2:$K$6380,"45500")+SUMIFS(AnnualFinancialData!$L$2:$L$6380,AnnualFinancialData!$B$2:$B$6380,$A125,AnnualFinancialData!$K$2:$K$6380,"44100")+SUMIFS(AnnualFinancialData!$L$2:$L$6380,AnnualFinancialData!$B$2:$B$6380,$A125,AnnualFinancialData!$K$2:$K$6380,"42200")</f>
        <v>0</v>
      </c>
      <c r="T125" s="132" t="str">
        <f>IF(ISERROR(IF(Q125="","",Q125/VLOOKUP(Occupancy!$B$65,Occupancy!$B$68:$B$79,1)*12/$C125)),"-",IF(Q125="","",Q125/VLOOKUP(Occupancy!$B$65,Occupancy!$B$68:$B$79,1)*12/$C125))</f>
        <v>-</v>
      </c>
      <c r="U125" s="132" t="str">
        <f>IF(ISERROR(IF(R125="","",R125/VLOOKUP(Occupancy!$B$65,Occupancy!$B$68:$B$79,1)*12/$C125)),"-",IF(R125="","",R125/VLOOKUP(Occupancy!$B$65,Occupancy!$B$68:$B$79,1)*12/$C125))</f>
        <v>-</v>
      </c>
      <c r="V125" s="134" t="str">
        <f>IF(ISERROR(INDEX(IncomeStatementData!$P$2:$P$415,MATCH(A125,IncomeStatementData!$B$2:$B$415,0),)),"-",INDEX(IncomeStatementData!$P$2:$P$415,MATCH(A125,IncomeStatementData!$B$2:$B$415,0),))</f>
        <v>-</v>
      </c>
      <c r="W125" s="134" t="str">
        <f>IF(ISERROR(X125/12*Occupancy!$B$65),"-",X125/12*Occupancy!$B$65)</f>
        <v>-</v>
      </c>
      <c r="X125" s="134" t="str">
        <f>IF(ISERROR(INDEX(AnnualFinancialData!$R$2:$R$6380,MATCH(A125,AnnualFinancialData!$B$2:$B$6380,0),)),"-",INDEX(AnnualFinancialData!$R$2:$R$6380,MATCH(A125,AnnualFinancialData!$B$2:$B$6380,0),))</f>
        <v>-</v>
      </c>
      <c r="Y125" s="134" t="str">
        <f>IF(ISERROR(IF(V125="","",V125/VLOOKUP(Occupancy!$B$65,Occupancy!$B$68:$B$79,1)*12/$C125)),"-",IF(V125="","",V125/VLOOKUP(Occupancy!$B$65,Occupancy!$B$68:$B$79,1)*12/$C125))</f>
        <v>-</v>
      </c>
      <c r="Z125" s="134" t="str">
        <f>IF(ISERROR(IF(W125="","",W125/VLOOKUP(Occupancy!$B$65,Occupancy!$B$68:$B$79,1)*12/$C125)),"-",IF(W125="","",W125/VLOOKUP(Occupancy!$B$65,Occupancy!$B$68:$B$79,1)*12/$C125))</f>
        <v>-</v>
      </c>
      <c r="AA125" s="135" t="str">
        <f t="shared" si="14"/>
        <v>-</v>
      </c>
      <c r="AB125" s="132" t="str">
        <f t="shared" si="15"/>
        <v>-</v>
      </c>
      <c r="AC125" s="132" t="str">
        <f t="shared" si="16"/>
        <v>-</v>
      </c>
      <c r="AD125" s="132" t="str">
        <f t="shared" si="17"/>
        <v>-</v>
      </c>
      <c r="AE125" s="132" t="str">
        <f t="shared" si="18"/>
        <v>-</v>
      </c>
      <c r="AF125" s="132" t="str">
        <f t="shared" si="19"/>
        <v>-</v>
      </c>
      <c r="AG125" s="136">
        <f>(SUMIFS(PriorQ4BalanceSheet!$J$2:$J$4968,PriorQ4BalanceSheet!$B$2:$B$4968,$A125,PriorQ4BalanceSheet!$I$2:$I$4968,"28150")-SUMIFS(BalanceSheetData!$J$2:$J$415,BalanceSheetData!$B$2:$B$415,$A125,BalanceSheetData!$I$2:$I$415,"28150"))+(SUMIFS(PriorQ4BalanceSheet!$J$2:$J$4968,PriorQ4BalanceSheet!$B$2:$B$4968,$A125,PriorQ4BalanceSheet!$I$2:$I$4968,"28151")-SUMIFS(BalanceSheetData!$J$2:$J$415,BalanceSheetData!$B$2:$B$415,$A125,BalanceSheetData!$I$2:$I$415,"28151"))+(SUMIFS(PriorQ4BalanceSheet!$J$2:$J$4968,PriorQ4BalanceSheet!$B$2:$B$4968,$A125,PriorQ4BalanceSheet!$I$2:$I$4968,"28152")-SUMIFS(BalanceSheetData!$J$2:$J$415,BalanceSheetData!$B$2:$B$415,$A125,BalanceSheetData!$I$2:$I$415,"28152"))+(SUMIFS(PriorQ4BalanceSheet!$J$2:$J$4968,PriorQ4BalanceSheet!$B$2:$B$4968,$A125,PriorQ4BalanceSheet!$I$2:$I$4968,"28153")-SUMIFS(BalanceSheetData!$J$2:$J$415,BalanceSheetData!$B$2:$B$415,$A125,BalanceSheetData!$I$2:$I$415,"28153"))+(SUMIFS(PriorQ4BalanceSheet!$J$2:$J$4968,PriorQ4BalanceSheet!$B$2:$B$4968,$A125,PriorQ4BalanceSheet!$I$2:$I$4968,"28155")-SUMIFS(BalanceSheetData!$J$2:$J$415,BalanceSheetData!$B$2:$B$415,$A125,BalanceSheetData!$I$2:$I$415,"28155"))+(SUMIFS(PriorQ4BalanceSheet!$J$2:$J$4968,PriorQ4BalanceSheet!$B$2:$B$4968,$A125,PriorQ4BalanceSheet!$I$2:$I$4968,"28156")-SUMIFS(BalanceSheetData!$J$2:$J$415,BalanceSheetData!$B$2:$B$415,$A125,BalanceSheetData!$I$2:$I$415,"28156"))+(SUMIFS(PriorQ4BalanceSheet!$J$2:$J$4968,PriorQ4BalanceSheet!$B$2:$B$4968,$A125,PriorQ4BalanceSheet!$I$2:$I$4968,"28157")-SUMIFS(BalanceSheetData!$J$2:$J$415,BalanceSheetData!$B$2:$B$415,$A125,BalanceSheetData!$I$2:$I$415,"28157"))+(SUMIFS(PriorQ4BalanceSheet!$J$2:$J$4968,PriorQ4BalanceSheet!$B$2:$B$4968,$A125,PriorQ4BalanceSheet!$I$2:$I$4968,"28158")-SUMIFS(BalanceSheetData!$J$2:$J$415,BalanceSheetData!$B$2:$B$415,$A125,BalanceSheetData!$I$2:$I$415,"28158"))+(SUMIFS(PriorQ4BalanceSheet!$J$2:$J$4968,PriorQ4BalanceSheet!$B$2:$B$4968,$A125,PriorQ4BalanceSheet!$I$2:$I$4968,"28200")-SUMIFS(BalanceSheetData!$J$2:$J$415,BalanceSheetData!$B$2:$B$415,$A125,BalanceSheetData!$I$2:$I$415,"28200"))+(SUMIFS(PriorQ4BalanceSheet!$J$2:$J$4968,PriorQ4BalanceSheet!$B$2:$B$4968,$A125,PriorQ4BalanceSheet!$I$2:$I$4968,"28201")-SUMIFS(BalanceSheetData!$J$2:$J$415,BalanceSheetData!$B$2:$B$415,$A125,BalanceSheetData!$I$2:$I$415,"28201"))+SUMIFS(IncomeStatementData!$J$2:$J$415,IncomeStatementData!$B$2:$B$415,$A125,IncomeStatementData!$I$2:$I$415,"62020")+SUMIFS(IncomeStatementData!$J$2:$J$415,IncomeStatementData!$B$2:$B$415,$A125,IncomeStatementData!$I$2:$I$415,"62021")+SUMIFS(IncomeStatementData!$J$2:$J$415,IncomeStatementData!$B$2:$B$415,$A125,IncomeStatementData!$I$2:$I$415,"62022")+SUMIFS(IncomeStatementData!$J$2:$J$415,IncomeStatementData!$B$2:$B$415,$A125,IncomeStatementData!$I$2:$I$415,"62400")</f>
        <v>0</v>
      </c>
      <c r="AH125" s="134" t="str">
        <f>IF((ISERROR(INDEX(ECRDCRMustPayDebtData!$E$2:$E125,MATCH(A125,ECRDCRMustPayDebtData!$B$2:$B125,0),)))/12*Occupancy!$B$65,"-",INDEX(ECRDCRMustPayDebtData!$E$2:$E125,MATCH(A125,ECRDCRMustPayDebtData!$B$2:$B125,0),)/12*Occupancy!$B$65)</f>
        <v>-</v>
      </c>
      <c r="AI125" s="136" t="str">
        <f>IF(ISERROR(INDEX(AnnualMustPayDebtData!$D$2:$D$75,MATCH(A125,AnnualMustPayDebtData!$E$2:$E$75,0),)),"-",INDEX(AnnualMustPayDebtData!$D$2:$D$75,MATCH(A125,AnnualMustPayDebtData!$E$2:$E$75,0),))</f>
        <v>-</v>
      </c>
      <c r="AJ125" s="134" t="str">
        <f>IF(ISERROR(IF(AG125="","",AG125/VLOOKUP(Occupancy!$B$65,Occupancy!$B$68:$B$79,1)*12/$C125)),"-",IF(AG125="","",AG125/VLOOKUP(Occupancy!$B$65,Occupancy!$B$68:$B$79,1)*12/$C125))</f>
        <v>-</v>
      </c>
      <c r="AK125" s="134" t="str">
        <f>IF(ISERROR(IF(AH125="","",AH125/VLOOKUP(Occupancy!$B$65,Occupancy!$B$68:$B$79,1)*12/$C125)),"-",IF(AH125="","",AH125/VLOOKUP(Occupancy!$B$65,Occupancy!$B$68:$B$79,1)*12/$C125))</f>
        <v>-</v>
      </c>
      <c r="AL125" s="133">
        <f>SUMIFS(PriorQ4BalanceSheet!$J$2:$J$4968,PriorQ4BalanceSheet!$B$2:$B$4968,$A125,PriorQ4BalanceSheet!$I$2:$I$4968,"10710")-SUMIFS(BalanceSheetData!$J$2:$J$415,BalanceSheetData!$B$2:$B$415,$A125,BalanceSheetData!$I$2:$I$415,"10710")</f>
        <v>0</v>
      </c>
      <c r="AM125" s="132" t="str">
        <f>IF(ISERROR(AN125/12*Occupancy!$B$65),"-",AN125/12*Occupancy!$B$65)</f>
        <v>-</v>
      </c>
      <c r="AN125" s="133" t="str">
        <f>IF(ISERROR(INDEX(ReserveData!$B$2:$B$2239,MATCH($A125,ReserveData!$A$2:$A$2250,0),0)),"-",INDEX(ReserveData!$B$2:$B2364,MATCH($A125,ReserveData!$A$2:$A$2250,0),0))</f>
        <v>-</v>
      </c>
      <c r="AO125" s="132" t="str">
        <f t="shared" si="20"/>
        <v>-</v>
      </c>
      <c r="AP125" s="132" t="str">
        <f t="shared" si="21"/>
        <v>-</v>
      </c>
      <c r="AQ125" s="136">
        <f>SUMIFS(IncomeStatementData!$J$2:$J$415,IncomeStatementData!$B$2:$B$415,$A125,IncomeStatementData!$I$2:$I$415,"59001")</f>
        <v>0</v>
      </c>
      <c r="AR125" s="134">
        <f>IF(ISERROR(AS125/12*Occupancy!$B$65),"-",AS125/12*Occupancy!$B$65)</f>
        <v>0</v>
      </c>
      <c r="AS125" s="136">
        <f>SUMIFS(AnnualFinancialData!$L$2:$L$6380,AnnualFinancialData!$B$2:$B$6380,$A125,AnnualFinancialData!$K$2:$K$6380,"59001")</f>
        <v>0</v>
      </c>
      <c r="AT125" s="134" t="str">
        <f>IF(ISERROR(IF(AQ125="","",AQ125/VLOOKUP(Occupancy!$B$65,Occupancy!$B$68:$B$79,1)*12/$C125)),"-",IF(AQ125="","",AQ125/VLOOKUP(Occupancy!$B$65,Occupancy!$B$68:$B$79,1)*12/$C125))</f>
        <v>-</v>
      </c>
      <c r="AU125" s="134" t="str">
        <f>IF(ISERROR(IF(AR125="","",AR125/VLOOKUP(Occupancy!$B$65,Occupancy!$B$68:$B$79,1)*12/$C125)),"-",IF(AR125="","",AR125/VLOOKUP(Occupancy!$B$65,Occupancy!$B$68:$B$79,1)*12/$C125))</f>
        <v>-</v>
      </c>
      <c r="AV125" s="133">
        <f>SUMIFS(IncomeStatementData!$J$2:$J$415,IncomeStatementData!$B$2:$B$415,$A125,IncomeStatementData!$I$2:$I$415,"66310")+SUMIFS(IncomeStatementData!$J$2:$J$415,IncomeStatementData!$B$2:$B$415,$A125,IncomeStatementData!$I$2:$I$415,"66202")</f>
        <v>0</v>
      </c>
      <c r="AW125" s="132">
        <f>IF(ISERROR(AX125/12*Occupancy!$B$65),"-",AX125/12*Occupancy!$B$65)</f>
        <v>0</v>
      </c>
      <c r="AX125" s="133">
        <f>SUMIFS(AnnualFinancialData!$L$2:$L$6380,AnnualFinancialData!$B$2:$B$6380,$A125,AnnualFinancialData!$K$2:$K$6380,"66310")+SUMIFS(AnnualFinancialData!$L$2:$L$6380,AnnualFinancialData!$B$2:$B$6380,$A125,AnnualFinancialData!$K$2:$K$6380,"66202")</f>
        <v>0</v>
      </c>
      <c r="AY125" s="132" t="str">
        <f>IF(ISERROR(IF(AV125="","",AV125/VLOOKUP(Occupancy!$B$65,Occupancy!$B$68:$B$79,1)*12/$C125)),"-",IF(AV125="","",AV125/VLOOKUP(Occupancy!$B$65,Occupancy!$B$68:$B$79,1)*12/$C125))</f>
        <v>-</v>
      </c>
      <c r="AZ125" s="132" t="str">
        <f>IF(ISERROR(IF(AW125="","",AW125/VLOOKUP(Occupancy!$B$65,Occupancy!$B$68:$B$79,1)*12/$C125)),"-",IF(AW125="","",AW125/VLOOKUP(Occupancy!$B$65,Occupancy!$B$68:$B$79,1)*12/$C125))</f>
        <v>-</v>
      </c>
      <c r="BA125" s="137" t="str">
        <f t="shared" si="22"/>
        <v>-</v>
      </c>
      <c r="BB125" s="137" t="str">
        <f t="shared" si="23"/>
        <v>-</v>
      </c>
      <c r="BC125" s="137" t="str">
        <f t="shared" si="24"/>
        <v>-</v>
      </c>
      <c r="BD125" s="137" t="str">
        <f t="shared" si="25"/>
        <v>-</v>
      </c>
      <c r="BE125" s="138" t="str">
        <f>IF(ISERROR(IF(BB125="","",BB125/VLOOKUP(Occupancy!$B$65,Occupancy!$B$68:$B$79,1)*12/$C125)),"-",IF(BB125="","",BB125/VLOOKUP(Occupancy!$B$65,Occupancy!$B$68:$B$79,1)*12/$C125))</f>
        <v>-</v>
      </c>
    </row>
    <row r="126" spans="1:57" s="95" customFormat="1" ht="12.75" x14ac:dyDescent="0.2">
      <c r="A126" s="219" t="s">
        <v>637</v>
      </c>
      <c r="B126" s="142" t="str">
        <f>IF(ISERROR(INDEX(ProjectTypeData!$F$2:$F$165,MATCH(Operating!$A126,ProjectTypeData!$B$2:$B$165,0),MATCH(Operating!B$9,ProjectTypeData!$F$1))),"-",INDEX(ProjectTypeData!$F$2:$F$165,MATCH(Operating!$A126,ProjectTypeData!$B$2:$B$165,0),MATCH(Operating!B$9,ProjectTypeData!$F$1)))</f>
        <v>CPDC</v>
      </c>
      <c r="C126" s="126">
        <f>IF(ISERROR(INDEX(ProjectTypeData!$E$2:$E$165,MATCH(Operating!$A126,ProjectTypeData!$B$2:$B$165,0),MATCH(Operating!C$9,ProjectTypeData!$E$1))),"-",INDEX(ProjectTypeData!$E$2:$E$165,MATCH(Operating!$A126,ProjectTypeData!$B$2:$B$165,0),MATCH(Operating!C$9,ProjectTypeData!$E$1)))</f>
        <v>0</v>
      </c>
      <c r="D126" s="127" t="str">
        <f>IF(ISERROR(INDEX(ProjectTypeData!$D$2:$D$165,MATCH(Operating!$A126,ProjectTypeData!$B$2:$B$165,0),MATCH(Operating!D$9,ProjectTypeData!$D$1))),"-",INDEX(ProjectTypeData!$D$2:$D$165,MATCH(Operating!$A126,ProjectTypeData!$B$2:$B$165,0),MATCH(Operating!D$9,ProjectTypeData!$D$1)))</f>
        <v>Operations/Asset Management</v>
      </c>
      <c r="E126" s="115"/>
      <c r="F126" s="128">
        <f>SUMIFS(BalanceSheetData!$J$2:$J$415,BalanceSheetData!$B$2:$B$415,$A126,BalanceSheetData!$I$2:$I$415,"10000")</f>
        <v>0</v>
      </c>
      <c r="G126" s="128">
        <f>SUMIFS(BalanceSheetData!$J$2:$J$415,BalanceSheetData!$B$2:$B$415,$A126,BalanceSheetData!$I$2:$I$415,"10710")</f>
        <v>0</v>
      </c>
      <c r="H126" s="128">
        <f>SUMIFS(BalanceSheetData!$J$2:$J$415,BalanceSheetData!$B$2:$B$415,$A126,BalanceSheetData!$I$2:$I$415,"10700")</f>
        <v>0</v>
      </c>
      <c r="I126" s="129">
        <f>SUMIFS(BalanceSheetData!$J$2:$J$415,BalanceSheetData!$B$2:$B$415,$A126,BalanceSheetData!$I$2:$I$415,"10715")+SUMIFS(BalanceSheetData!$J$2:$J$415,BalanceSheetData!$B$2:$B$415,$A126,BalanceSheetData!$I$2:$I$415,"10720")+SUMIFS(BalanceSheetData!$J$2:$J$415,BalanceSheetData!$B$2:$B$415,$A126,BalanceSheetData!$I$2:$I$415,"19300")</f>
        <v>0</v>
      </c>
      <c r="J126" s="130">
        <f t="shared" si="13"/>
        <v>0</v>
      </c>
      <c r="K126" s="216">
        <f>IF(ISERROR(INDEX(Occupancy!$B$57:$FL$57,1,MATCH(A126,Occupancy!$B$4:$FL$4,0))),"-",INDEX(Occupancy!$B$57:$FL$57,1,MATCH(A126,Occupancy!$B$4:$FL$4,0)))</f>
        <v>0</v>
      </c>
      <c r="L126" s="216">
        <f>IF(ISERROR(INDEX(Occupancy!$B$17:$FL$17,1,MATCH(A126,Occupancy!$B$4:$FL$4,0))),"-",INDEX(Occupancy!$B$17:$FL$17,1,MATCH(A126,Occupancy!$B$4:$FL$4,0)))</f>
        <v>0</v>
      </c>
      <c r="M126" s="113"/>
      <c r="N126" s="113"/>
      <c r="O126" s="113"/>
      <c r="P126" s="119"/>
      <c r="Q126" s="131">
        <f>SUMIFS(IncomeStatementData!$J$2:$J$415,IncomeStatementData!$B$2:$B$415,$A126,IncomeStatementData!$I$2:$I$415,"45001")+SUMIFS(IncomeStatementData!$J$2:$J$415,IncomeStatementData!$B$2:$B$415,$A126,IncomeStatementData!$I$2:$I$415,"45100")+SUMIFS(IncomeStatementData!$J$2:$J$415,IncomeStatementData!$B$2:$B$415,$A126,IncomeStatementData!$I$2:$I$415,"49000")+SUMIFS(IncomeStatementData!$J$2:$J$415,IncomeStatementData!$B$2:$B$415,$A126,IncomeStatementData!$I$2:$I$415,"45200")+SUMIFS(IncomeStatementData!$J$2:$J$415,IncomeStatementData!$B$2:$B$415,$A126,IncomeStatementData!$I$2:$I$415,"45400")+SUMIFS(IncomeStatementData!$J$2:$J$415,IncomeStatementData!$B$2:$B$415,$A126,IncomeStatementData!$I$2:$I$415,"45500")+SUMIFS(IncomeStatementData!$J$2:$J$415,IncomeStatementData!$B$2:$B$415,$A126,IncomeStatementData!$I$2:$I$415,"44100")+SUMIFS(IncomeStatementData!$J$2:$J$415,IncomeStatementData!$B$2:$B$415,$A126,IncomeStatementData!$I$2:$I$415,"42200")</f>
        <v>0</v>
      </c>
      <c r="R126" s="132">
        <f>IF(ISERROR(S126/12*Occupancy!$B$65),"-",S126/12*Occupancy!$B$65)</f>
        <v>0</v>
      </c>
      <c r="S126" s="133">
        <f>SUMIFS(AnnualFinancialData!$L$2:$L$6380,AnnualFinancialData!$B$2:$B$6380,$A126,AnnualFinancialData!$K$2:$K$6380,"45001")+SUMIFS(AnnualFinancialData!$L$2:$L$6380,AnnualFinancialData!$B$2:$B$6380,$A126,AnnualFinancialData!$K$2:$K$6380,"45100")+SUMIFS(AnnualFinancialData!$L$2:$L$6380,AnnualFinancialData!$B$2:$B$6380,$A126,AnnualFinancialData!$K$2:$K$6380,"49000")+SUMIFS(AnnualFinancialData!$L$2:$L$6380,AnnualFinancialData!$B$2:$B$6380,$A126,AnnualFinancialData!$K$2:$K$6380,"45200")+SUMIFS(AnnualFinancialData!$L$2:$L$6380,AnnualFinancialData!$B$2:$B$6380,$A126,AnnualFinancialData!$K$2:$K$6380,"45400")+SUMIFS(AnnualFinancialData!$L$2:$L$6380,AnnualFinancialData!$B$2:$B$6380,$A126,AnnualFinancialData!$K$2:$K$6380,"45500")+SUMIFS(AnnualFinancialData!$L$2:$L$6380,AnnualFinancialData!$B$2:$B$6380,$A126,AnnualFinancialData!$K$2:$K$6380,"44100")+SUMIFS(AnnualFinancialData!$L$2:$L$6380,AnnualFinancialData!$B$2:$B$6380,$A126,AnnualFinancialData!$K$2:$K$6380,"42200")</f>
        <v>0</v>
      </c>
      <c r="T126" s="132" t="str">
        <f>IF(ISERROR(IF(Q126="","",Q126/VLOOKUP(Occupancy!$B$65,Occupancy!$B$68:$B$79,1)*12/$C126)),"-",IF(Q126="","",Q126/VLOOKUP(Occupancy!$B$65,Occupancy!$B$68:$B$79,1)*12/$C126))</f>
        <v>-</v>
      </c>
      <c r="U126" s="132" t="str">
        <f>IF(ISERROR(IF(R126="","",R126/VLOOKUP(Occupancy!$B$65,Occupancy!$B$68:$B$79,1)*12/$C126)),"-",IF(R126="","",R126/VLOOKUP(Occupancy!$B$65,Occupancy!$B$68:$B$79,1)*12/$C126))</f>
        <v>-</v>
      </c>
      <c r="V126" s="134" t="str">
        <f>IF(ISERROR(INDEX(IncomeStatementData!$P$2:$P$415,MATCH(A126,IncomeStatementData!$B$2:$B$415,0),)),"-",INDEX(IncomeStatementData!$P$2:$P$415,MATCH(A126,IncomeStatementData!$B$2:$B$415,0),))</f>
        <v>-</v>
      </c>
      <c r="W126" s="134" t="str">
        <f>IF(ISERROR(X126/12*Occupancy!$B$65),"-",X126/12*Occupancy!$B$65)</f>
        <v>-</v>
      </c>
      <c r="X126" s="134" t="str">
        <f>IF(ISERROR(INDEX(AnnualFinancialData!$R$2:$R$6380,MATCH(A126,AnnualFinancialData!$B$2:$B$6380,0),)),"-",INDEX(AnnualFinancialData!$R$2:$R$6380,MATCH(A126,AnnualFinancialData!$B$2:$B$6380,0),))</f>
        <v>-</v>
      </c>
      <c r="Y126" s="134" t="str">
        <f>IF(ISERROR(IF(V126="","",V126/VLOOKUP(Occupancy!$B$65,Occupancy!$B$68:$B$79,1)*12/$C126)),"-",IF(V126="","",V126/VLOOKUP(Occupancy!$B$65,Occupancy!$B$68:$B$79,1)*12/$C126))</f>
        <v>-</v>
      </c>
      <c r="Z126" s="134" t="str">
        <f>IF(ISERROR(IF(W126="","",W126/VLOOKUP(Occupancy!$B$65,Occupancy!$B$68:$B$79,1)*12/$C126)),"-",IF(W126="","",W126/VLOOKUP(Occupancy!$B$65,Occupancy!$B$68:$B$79,1)*12/$C126))</f>
        <v>-</v>
      </c>
      <c r="AA126" s="135" t="str">
        <f t="shared" si="14"/>
        <v>-</v>
      </c>
      <c r="AB126" s="132" t="str">
        <f t="shared" si="15"/>
        <v>-</v>
      </c>
      <c r="AC126" s="132" t="str">
        <f t="shared" si="16"/>
        <v>-</v>
      </c>
      <c r="AD126" s="132" t="str">
        <f t="shared" si="17"/>
        <v>-</v>
      </c>
      <c r="AE126" s="132" t="str">
        <f t="shared" si="18"/>
        <v>-</v>
      </c>
      <c r="AF126" s="132" t="str">
        <f t="shared" si="19"/>
        <v>-</v>
      </c>
      <c r="AG126" s="136">
        <f>(SUMIFS(PriorQ4BalanceSheet!$J$2:$J$4968,PriorQ4BalanceSheet!$B$2:$B$4968,$A126,PriorQ4BalanceSheet!$I$2:$I$4968,"28150")-SUMIFS(BalanceSheetData!$J$2:$J$415,BalanceSheetData!$B$2:$B$415,$A126,BalanceSheetData!$I$2:$I$415,"28150"))+(SUMIFS(PriorQ4BalanceSheet!$J$2:$J$4968,PriorQ4BalanceSheet!$B$2:$B$4968,$A126,PriorQ4BalanceSheet!$I$2:$I$4968,"28151")-SUMIFS(BalanceSheetData!$J$2:$J$415,BalanceSheetData!$B$2:$B$415,$A126,BalanceSheetData!$I$2:$I$415,"28151"))+(SUMIFS(PriorQ4BalanceSheet!$J$2:$J$4968,PriorQ4BalanceSheet!$B$2:$B$4968,$A126,PriorQ4BalanceSheet!$I$2:$I$4968,"28152")-SUMIFS(BalanceSheetData!$J$2:$J$415,BalanceSheetData!$B$2:$B$415,$A126,BalanceSheetData!$I$2:$I$415,"28152"))+(SUMIFS(PriorQ4BalanceSheet!$J$2:$J$4968,PriorQ4BalanceSheet!$B$2:$B$4968,$A126,PriorQ4BalanceSheet!$I$2:$I$4968,"28153")-SUMIFS(BalanceSheetData!$J$2:$J$415,BalanceSheetData!$B$2:$B$415,$A126,BalanceSheetData!$I$2:$I$415,"28153"))+(SUMIFS(PriorQ4BalanceSheet!$J$2:$J$4968,PriorQ4BalanceSheet!$B$2:$B$4968,$A126,PriorQ4BalanceSheet!$I$2:$I$4968,"28155")-SUMIFS(BalanceSheetData!$J$2:$J$415,BalanceSheetData!$B$2:$B$415,$A126,BalanceSheetData!$I$2:$I$415,"28155"))+(SUMIFS(PriorQ4BalanceSheet!$J$2:$J$4968,PriorQ4BalanceSheet!$B$2:$B$4968,$A126,PriorQ4BalanceSheet!$I$2:$I$4968,"28156")-SUMIFS(BalanceSheetData!$J$2:$J$415,BalanceSheetData!$B$2:$B$415,$A126,BalanceSheetData!$I$2:$I$415,"28156"))+(SUMIFS(PriorQ4BalanceSheet!$J$2:$J$4968,PriorQ4BalanceSheet!$B$2:$B$4968,$A126,PriorQ4BalanceSheet!$I$2:$I$4968,"28157")-SUMIFS(BalanceSheetData!$J$2:$J$415,BalanceSheetData!$B$2:$B$415,$A126,BalanceSheetData!$I$2:$I$415,"28157"))+(SUMIFS(PriorQ4BalanceSheet!$J$2:$J$4968,PriorQ4BalanceSheet!$B$2:$B$4968,$A126,PriorQ4BalanceSheet!$I$2:$I$4968,"28158")-SUMIFS(BalanceSheetData!$J$2:$J$415,BalanceSheetData!$B$2:$B$415,$A126,BalanceSheetData!$I$2:$I$415,"28158"))+(SUMIFS(PriorQ4BalanceSheet!$J$2:$J$4968,PriorQ4BalanceSheet!$B$2:$B$4968,$A126,PriorQ4BalanceSheet!$I$2:$I$4968,"28200")-SUMIFS(BalanceSheetData!$J$2:$J$415,BalanceSheetData!$B$2:$B$415,$A126,BalanceSheetData!$I$2:$I$415,"28200"))+(SUMIFS(PriorQ4BalanceSheet!$J$2:$J$4968,PriorQ4BalanceSheet!$B$2:$B$4968,$A126,PriorQ4BalanceSheet!$I$2:$I$4968,"28201")-SUMIFS(BalanceSheetData!$J$2:$J$415,BalanceSheetData!$B$2:$B$415,$A126,BalanceSheetData!$I$2:$I$415,"28201"))+SUMIFS(IncomeStatementData!$J$2:$J$415,IncomeStatementData!$B$2:$B$415,$A126,IncomeStatementData!$I$2:$I$415,"62020")+SUMIFS(IncomeStatementData!$J$2:$J$415,IncomeStatementData!$B$2:$B$415,$A126,IncomeStatementData!$I$2:$I$415,"62021")+SUMIFS(IncomeStatementData!$J$2:$J$415,IncomeStatementData!$B$2:$B$415,$A126,IncomeStatementData!$I$2:$I$415,"62022")+SUMIFS(IncomeStatementData!$J$2:$J$415,IncomeStatementData!$B$2:$B$415,$A126,IncomeStatementData!$I$2:$I$415,"62400")</f>
        <v>0</v>
      </c>
      <c r="AH126" s="134" t="str">
        <f>IF((ISERROR(INDEX(ECRDCRMustPayDebtData!$E$2:$E126,MATCH(A126,ECRDCRMustPayDebtData!$B$2:$B126,0),)))/12*Occupancy!$B$65,"-",INDEX(ECRDCRMustPayDebtData!$E$2:$E126,MATCH(A126,ECRDCRMustPayDebtData!$B$2:$B126,0),)/12*Occupancy!$B$65)</f>
        <v>-</v>
      </c>
      <c r="AI126" s="136" t="str">
        <f>IF(ISERROR(INDEX(AnnualMustPayDebtData!$D$2:$D$75,MATCH(A126,AnnualMustPayDebtData!$E$2:$E$75,0),)),"-",INDEX(AnnualMustPayDebtData!$D$2:$D$75,MATCH(A126,AnnualMustPayDebtData!$E$2:$E$75,0),))</f>
        <v>-</v>
      </c>
      <c r="AJ126" s="134" t="str">
        <f>IF(ISERROR(IF(AG126="","",AG126/VLOOKUP(Occupancy!$B$65,Occupancy!$B$68:$B$79,1)*12/$C126)),"-",IF(AG126="","",AG126/VLOOKUP(Occupancy!$B$65,Occupancy!$B$68:$B$79,1)*12/$C126))</f>
        <v>-</v>
      </c>
      <c r="AK126" s="134" t="str">
        <f>IF(ISERROR(IF(AH126="","",AH126/VLOOKUP(Occupancy!$B$65,Occupancy!$B$68:$B$79,1)*12/$C126)),"-",IF(AH126="","",AH126/VLOOKUP(Occupancy!$B$65,Occupancy!$B$68:$B$79,1)*12/$C126))</f>
        <v>-</v>
      </c>
      <c r="AL126" s="133">
        <f>SUMIFS(PriorQ4BalanceSheet!$J$2:$J$4968,PriorQ4BalanceSheet!$B$2:$B$4968,$A126,PriorQ4BalanceSheet!$I$2:$I$4968,"10710")-SUMIFS(BalanceSheetData!$J$2:$J$415,BalanceSheetData!$B$2:$B$415,$A126,BalanceSheetData!$I$2:$I$415,"10710")</f>
        <v>0</v>
      </c>
      <c r="AM126" s="132" t="str">
        <f>IF(ISERROR(AN126/12*Occupancy!$B$65),"-",AN126/12*Occupancy!$B$65)</f>
        <v>-</v>
      </c>
      <c r="AN126" s="133" t="str">
        <f>IF(ISERROR(INDEX(ReserveData!$B$2:$B$2239,MATCH($A126,ReserveData!$A$2:$A$2250,0),0)),"-",INDEX(ReserveData!$B$2:$B2365,MATCH($A126,ReserveData!$A$2:$A$2250,0),0))</f>
        <v>-</v>
      </c>
      <c r="AO126" s="132" t="str">
        <f t="shared" si="20"/>
        <v>-</v>
      </c>
      <c r="AP126" s="132" t="str">
        <f t="shared" si="21"/>
        <v>-</v>
      </c>
      <c r="AQ126" s="136">
        <f>SUMIFS(IncomeStatementData!$J$2:$J$415,IncomeStatementData!$B$2:$B$415,$A126,IncomeStatementData!$I$2:$I$415,"59001")</f>
        <v>0</v>
      </c>
      <c r="AR126" s="134">
        <f>IF(ISERROR(AS126/12*Occupancy!$B$65),"-",AS126/12*Occupancy!$B$65)</f>
        <v>0</v>
      </c>
      <c r="AS126" s="136">
        <f>SUMIFS(AnnualFinancialData!$L$2:$L$6380,AnnualFinancialData!$B$2:$B$6380,$A126,AnnualFinancialData!$K$2:$K$6380,"59001")</f>
        <v>0</v>
      </c>
      <c r="AT126" s="134" t="str">
        <f>IF(ISERROR(IF(AQ126="","",AQ126/VLOOKUP(Occupancy!$B$65,Occupancy!$B$68:$B$79,1)*12/$C126)),"-",IF(AQ126="","",AQ126/VLOOKUP(Occupancy!$B$65,Occupancy!$B$68:$B$79,1)*12/$C126))</f>
        <v>-</v>
      </c>
      <c r="AU126" s="134" t="str">
        <f>IF(ISERROR(IF(AR126="","",AR126/VLOOKUP(Occupancy!$B$65,Occupancy!$B$68:$B$79,1)*12/$C126)),"-",IF(AR126="","",AR126/VLOOKUP(Occupancy!$B$65,Occupancy!$B$68:$B$79,1)*12/$C126))</f>
        <v>-</v>
      </c>
      <c r="AV126" s="133">
        <f>SUMIFS(IncomeStatementData!$J$2:$J$415,IncomeStatementData!$B$2:$B$415,$A126,IncomeStatementData!$I$2:$I$415,"66310")+SUMIFS(IncomeStatementData!$J$2:$J$415,IncomeStatementData!$B$2:$B$415,$A126,IncomeStatementData!$I$2:$I$415,"66202")</f>
        <v>0</v>
      </c>
      <c r="AW126" s="132">
        <f>IF(ISERROR(AX126/12*Occupancy!$B$65),"-",AX126/12*Occupancy!$B$65)</f>
        <v>0</v>
      </c>
      <c r="AX126" s="133">
        <f>SUMIFS(AnnualFinancialData!$L$2:$L$6380,AnnualFinancialData!$B$2:$B$6380,$A126,AnnualFinancialData!$K$2:$K$6380,"66310")+SUMIFS(AnnualFinancialData!$L$2:$L$6380,AnnualFinancialData!$B$2:$B$6380,$A126,AnnualFinancialData!$K$2:$K$6380,"66202")</f>
        <v>0</v>
      </c>
      <c r="AY126" s="132" t="str">
        <f>IF(ISERROR(IF(AV126="","",AV126/VLOOKUP(Occupancy!$B$65,Occupancy!$B$68:$B$79,1)*12/$C126)),"-",IF(AV126="","",AV126/VLOOKUP(Occupancy!$B$65,Occupancy!$B$68:$B$79,1)*12/$C126))</f>
        <v>-</v>
      </c>
      <c r="AZ126" s="132" t="str">
        <f>IF(ISERROR(IF(AW126="","",AW126/VLOOKUP(Occupancy!$B$65,Occupancy!$B$68:$B$79,1)*12/$C126)),"-",IF(AW126="","",AW126/VLOOKUP(Occupancy!$B$65,Occupancy!$B$68:$B$79,1)*12/$C126))</f>
        <v>-</v>
      </c>
      <c r="BA126" s="137" t="str">
        <f t="shared" si="22"/>
        <v>-</v>
      </c>
      <c r="BB126" s="137" t="str">
        <f t="shared" si="23"/>
        <v>-</v>
      </c>
      <c r="BC126" s="137" t="str">
        <f t="shared" si="24"/>
        <v>-</v>
      </c>
      <c r="BD126" s="137" t="str">
        <f t="shared" si="25"/>
        <v>-</v>
      </c>
      <c r="BE126" s="138" t="str">
        <f>IF(ISERROR(IF(BB126="","",BB126/VLOOKUP(Occupancy!$B$65,Occupancy!$B$68:$B$79,1)*12/$C126)),"-",IF(BB126="","",BB126/VLOOKUP(Occupancy!$B$65,Occupancy!$B$68:$B$79,1)*12/$C126))</f>
        <v>-</v>
      </c>
    </row>
    <row r="127" spans="1:57" s="95" customFormat="1" ht="12.75" x14ac:dyDescent="0.2">
      <c r="A127" s="219" t="s">
        <v>639</v>
      </c>
      <c r="B127" s="142" t="str">
        <f>IF(ISERROR(INDEX(ProjectTypeData!$F$2:$F$165,MATCH(Operating!$A127,ProjectTypeData!$B$2:$B$165,0),MATCH(Operating!B$9,ProjectTypeData!$F$1))),"-",INDEX(ProjectTypeData!$F$2:$F$165,MATCH(Operating!$A127,ProjectTypeData!$B$2:$B$165,0),MATCH(Operating!B$9,ProjectTypeData!$F$1)))</f>
        <v>CPDC</v>
      </c>
      <c r="C127" s="126">
        <f>IF(ISERROR(INDEX(ProjectTypeData!$E$2:$E$165,MATCH(Operating!$A127,ProjectTypeData!$B$2:$B$165,0),MATCH(Operating!C$9,ProjectTypeData!$E$1))),"-",INDEX(ProjectTypeData!$E$2:$E$165,MATCH(Operating!$A127,ProjectTypeData!$B$2:$B$165,0),MATCH(Operating!C$9,ProjectTypeData!$E$1)))</f>
        <v>0</v>
      </c>
      <c r="D127" s="127" t="str">
        <f>IF(ISERROR(INDEX(ProjectTypeData!$D$2:$D$165,MATCH(Operating!$A127,ProjectTypeData!$B$2:$B$165,0),MATCH(Operating!D$9,ProjectTypeData!$D$1))),"-",INDEX(ProjectTypeData!$D$2:$D$165,MATCH(Operating!$A127,ProjectTypeData!$B$2:$B$165,0),MATCH(Operating!D$9,ProjectTypeData!$D$1)))</f>
        <v>Operations/Asset Management</v>
      </c>
      <c r="E127" s="115"/>
      <c r="F127" s="128">
        <f>SUMIFS(BalanceSheetData!$J$2:$J$415,BalanceSheetData!$B$2:$B$415,$A127,BalanceSheetData!$I$2:$I$415,"10000")</f>
        <v>0</v>
      </c>
      <c r="G127" s="128">
        <f>SUMIFS(BalanceSheetData!$J$2:$J$415,BalanceSheetData!$B$2:$B$415,$A127,BalanceSheetData!$I$2:$I$415,"10710")</f>
        <v>0</v>
      </c>
      <c r="H127" s="128">
        <f>SUMIFS(BalanceSheetData!$J$2:$J$415,BalanceSheetData!$B$2:$B$415,$A127,BalanceSheetData!$I$2:$I$415,"10700")</f>
        <v>0</v>
      </c>
      <c r="I127" s="129">
        <f>SUMIFS(BalanceSheetData!$J$2:$J$415,BalanceSheetData!$B$2:$B$415,$A127,BalanceSheetData!$I$2:$I$415,"10715")+SUMIFS(BalanceSheetData!$J$2:$J$415,BalanceSheetData!$B$2:$B$415,$A127,BalanceSheetData!$I$2:$I$415,"10720")+SUMIFS(BalanceSheetData!$J$2:$J$415,BalanceSheetData!$B$2:$B$415,$A127,BalanceSheetData!$I$2:$I$415,"19300")</f>
        <v>0</v>
      </c>
      <c r="J127" s="130">
        <f t="shared" si="13"/>
        <v>0</v>
      </c>
      <c r="K127" s="216">
        <f>IF(ISERROR(INDEX(Occupancy!$B$57:$FL$57,1,MATCH(A127,Occupancy!$B$4:$FL$4,0))),"-",INDEX(Occupancy!$B$57:$FL$57,1,MATCH(A127,Occupancy!$B$4:$FL$4,0)))</f>
        <v>0</v>
      </c>
      <c r="L127" s="216">
        <f>IF(ISERROR(INDEX(Occupancy!$B$17:$FL$17,1,MATCH(A127,Occupancy!$B$4:$FL$4,0))),"-",INDEX(Occupancy!$B$17:$FL$17,1,MATCH(A127,Occupancy!$B$4:$FL$4,0)))</f>
        <v>0</v>
      </c>
      <c r="M127" s="113"/>
      <c r="N127" s="113"/>
      <c r="O127" s="113"/>
      <c r="P127" s="119"/>
      <c r="Q127" s="131">
        <f>SUMIFS(IncomeStatementData!$J$2:$J$415,IncomeStatementData!$B$2:$B$415,$A127,IncomeStatementData!$I$2:$I$415,"45001")+SUMIFS(IncomeStatementData!$J$2:$J$415,IncomeStatementData!$B$2:$B$415,$A127,IncomeStatementData!$I$2:$I$415,"45100")+SUMIFS(IncomeStatementData!$J$2:$J$415,IncomeStatementData!$B$2:$B$415,$A127,IncomeStatementData!$I$2:$I$415,"49000")+SUMIFS(IncomeStatementData!$J$2:$J$415,IncomeStatementData!$B$2:$B$415,$A127,IncomeStatementData!$I$2:$I$415,"45200")+SUMIFS(IncomeStatementData!$J$2:$J$415,IncomeStatementData!$B$2:$B$415,$A127,IncomeStatementData!$I$2:$I$415,"45400")+SUMIFS(IncomeStatementData!$J$2:$J$415,IncomeStatementData!$B$2:$B$415,$A127,IncomeStatementData!$I$2:$I$415,"45500")+SUMIFS(IncomeStatementData!$J$2:$J$415,IncomeStatementData!$B$2:$B$415,$A127,IncomeStatementData!$I$2:$I$415,"44100")+SUMIFS(IncomeStatementData!$J$2:$J$415,IncomeStatementData!$B$2:$B$415,$A127,IncomeStatementData!$I$2:$I$415,"42200")</f>
        <v>0</v>
      </c>
      <c r="R127" s="132">
        <f>IF(ISERROR(S127/12*Occupancy!$B$65),"-",S127/12*Occupancy!$B$65)</f>
        <v>0</v>
      </c>
      <c r="S127" s="133">
        <f>SUMIFS(AnnualFinancialData!$L$2:$L$6380,AnnualFinancialData!$B$2:$B$6380,$A127,AnnualFinancialData!$K$2:$K$6380,"45001")+SUMIFS(AnnualFinancialData!$L$2:$L$6380,AnnualFinancialData!$B$2:$B$6380,$A127,AnnualFinancialData!$K$2:$K$6380,"45100")+SUMIFS(AnnualFinancialData!$L$2:$L$6380,AnnualFinancialData!$B$2:$B$6380,$A127,AnnualFinancialData!$K$2:$K$6380,"49000")+SUMIFS(AnnualFinancialData!$L$2:$L$6380,AnnualFinancialData!$B$2:$B$6380,$A127,AnnualFinancialData!$K$2:$K$6380,"45200")+SUMIFS(AnnualFinancialData!$L$2:$L$6380,AnnualFinancialData!$B$2:$B$6380,$A127,AnnualFinancialData!$K$2:$K$6380,"45400")+SUMIFS(AnnualFinancialData!$L$2:$L$6380,AnnualFinancialData!$B$2:$B$6380,$A127,AnnualFinancialData!$K$2:$K$6380,"45500")+SUMIFS(AnnualFinancialData!$L$2:$L$6380,AnnualFinancialData!$B$2:$B$6380,$A127,AnnualFinancialData!$K$2:$K$6380,"44100")+SUMIFS(AnnualFinancialData!$L$2:$L$6380,AnnualFinancialData!$B$2:$B$6380,$A127,AnnualFinancialData!$K$2:$K$6380,"42200")</f>
        <v>0</v>
      </c>
      <c r="T127" s="132" t="str">
        <f>IF(ISERROR(IF(Q127="","",Q127/VLOOKUP(Occupancy!$B$65,Occupancy!$B$68:$B$79,1)*12/$C127)),"-",IF(Q127="","",Q127/VLOOKUP(Occupancy!$B$65,Occupancy!$B$68:$B$79,1)*12/$C127))</f>
        <v>-</v>
      </c>
      <c r="U127" s="132" t="str">
        <f>IF(ISERROR(IF(R127="","",R127/VLOOKUP(Occupancy!$B$65,Occupancy!$B$68:$B$79,1)*12/$C127)),"-",IF(R127="","",R127/VLOOKUP(Occupancy!$B$65,Occupancy!$B$68:$B$79,1)*12/$C127))</f>
        <v>-</v>
      </c>
      <c r="V127" s="134" t="str">
        <f>IF(ISERROR(INDEX(IncomeStatementData!$P$2:$P$415,MATCH(A127,IncomeStatementData!$B$2:$B$415,0),)),"-",INDEX(IncomeStatementData!$P$2:$P$415,MATCH(A127,IncomeStatementData!$B$2:$B$415,0),))</f>
        <v>-</v>
      </c>
      <c r="W127" s="134" t="str">
        <f>IF(ISERROR(X127/12*Occupancy!$B$65),"-",X127/12*Occupancy!$B$65)</f>
        <v>-</v>
      </c>
      <c r="X127" s="134" t="str">
        <f>IF(ISERROR(INDEX(AnnualFinancialData!$R$2:$R$6380,MATCH(A127,AnnualFinancialData!$B$2:$B$6380,0),)),"-",INDEX(AnnualFinancialData!$R$2:$R$6380,MATCH(A127,AnnualFinancialData!$B$2:$B$6380,0),))</f>
        <v>-</v>
      </c>
      <c r="Y127" s="134" t="str">
        <f>IF(ISERROR(IF(V127="","",V127/VLOOKUP(Occupancy!$B$65,Occupancy!$B$68:$B$79,1)*12/$C127)),"-",IF(V127="","",V127/VLOOKUP(Occupancy!$B$65,Occupancy!$B$68:$B$79,1)*12/$C127))</f>
        <v>-</v>
      </c>
      <c r="Z127" s="134" t="str">
        <f>IF(ISERROR(IF(W127="","",W127/VLOOKUP(Occupancy!$B$65,Occupancy!$B$68:$B$79,1)*12/$C127)),"-",IF(W127="","",W127/VLOOKUP(Occupancy!$B$65,Occupancy!$B$68:$B$79,1)*12/$C127))</f>
        <v>-</v>
      </c>
      <c r="AA127" s="135" t="str">
        <f t="shared" si="14"/>
        <v>-</v>
      </c>
      <c r="AB127" s="132" t="str">
        <f t="shared" si="15"/>
        <v>-</v>
      </c>
      <c r="AC127" s="132" t="str">
        <f t="shared" si="16"/>
        <v>-</v>
      </c>
      <c r="AD127" s="132" t="str">
        <f t="shared" si="17"/>
        <v>-</v>
      </c>
      <c r="AE127" s="132" t="str">
        <f t="shared" si="18"/>
        <v>-</v>
      </c>
      <c r="AF127" s="132" t="str">
        <f t="shared" si="19"/>
        <v>-</v>
      </c>
      <c r="AG127" s="136">
        <f>(SUMIFS(PriorQ4BalanceSheet!$J$2:$J$4968,PriorQ4BalanceSheet!$B$2:$B$4968,$A127,PriorQ4BalanceSheet!$I$2:$I$4968,"28150")-SUMIFS(BalanceSheetData!$J$2:$J$415,BalanceSheetData!$B$2:$B$415,$A127,BalanceSheetData!$I$2:$I$415,"28150"))+(SUMIFS(PriorQ4BalanceSheet!$J$2:$J$4968,PriorQ4BalanceSheet!$B$2:$B$4968,$A127,PriorQ4BalanceSheet!$I$2:$I$4968,"28151")-SUMIFS(BalanceSheetData!$J$2:$J$415,BalanceSheetData!$B$2:$B$415,$A127,BalanceSheetData!$I$2:$I$415,"28151"))+(SUMIFS(PriorQ4BalanceSheet!$J$2:$J$4968,PriorQ4BalanceSheet!$B$2:$B$4968,$A127,PriorQ4BalanceSheet!$I$2:$I$4968,"28152")-SUMIFS(BalanceSheetData!$J$2:$J$415,BalanceSheetData!$B$2:$B$415,$A127,BalanceSheetData!$I$2:$I$415,"28152"))+(SUMIFS(PriorQ4BalanceSheet!$J$2:$J$4968,PriorQ4BalanceSheet!$B$2:$B$4968,$A127,PriorQ4BalanceSheet!$I$2:$I$4968,"28153")-SUMIFS(BalanceSheetData!$J$2:$J$415,BalanceSheetData!$B$2:$B$415,$A127,BalanceSheetData!$I$2:$I$415,"28153"))+(SUMIFS(PriorQ4BalanceSheet!$J$2:$J$4968,PriorQ4BalanceSheet!$B$2:$B$4968,$A127,PriorQ4BalanceSheet!$I$2:$I$4968,"28155")-SUMIFS(BalanceSheetData!$J$2:$J$415,BalanceSheetData!$B$2:$B$415,$A127,BalanceSheetData!$I$2:$I$415,"28155"))+(SUMIFS(PriorQ4BalanceSheet!$J$2:$J$4968,PriorQ4BalanceSheet!$B$2:$B$4968,$A127,PriorQ4BalanceSheet!$I$2:$I$4968,"28156")-SUMIFS(BalanceSheetData!$J$2:$J$415,BalanceSheetData!$B$2:$B$415,$A127,BalanceSheetData!$I$2:$I$415,"28156"))+(SUMIFS(PriorQ4BalanceSheet!$J$2:$J$4968,PriorQ4BalanceSheet!$B$2:$B$4968,$A127,PriorQ4BalanceSheet!$I$2:$I$4968,"28157")-SUMIFS(BalanceSheetData!$J$2:$J$415,BalanceSheetData!$B$2:$B$415,$A127,BalanceSheetData!$I$2:$I$415,"28157"))+(SUMIFS(PriorQ4BalanceSheet!$J$2:$J$4968,PriorQ4BalanceSheet!$B$2:$B$4968,$A127,PriorQ4BalanceSheet!$I$2:$I$4968,"28158")-SUMIFS(BalanceSheetData!$J$2:$J$415,BalanceSheetData!$B$2:$B$415,$A127,BalanceSheetData!$I$2:$I$415,"28158"))+(SUMIFS(PriorQ4BalanceSheet!$J$2:$J$4968,PriorQ4BalanceSheet!$B$2:$B$4968,$A127,PriorQ4BalanceSheet!$I$2:$I$4968,"28200")-SUMIFS(BalanceSheetData!$J$2:$J$415,BalanceSheetData!$B$2:$B$415,$A127,BalanceSheetData!$I$2:$I$415,"28200"))+(SUMIFS(PriorQ4BalanceSheet!$J$2:$J$4968,PriorQ4BalanceSheet!$B$2:$B$4968,$A127,PriorQ4BalanceSheet!$I$2:$I$4968,"28201")-SUMIFS(BalanceSheetData!$J$2:$J$415,BalanceSheetData!$B$2:$B$415,$A127,BalanceSheetData!$I$2:$I$415,"28201"))+SUMIFS(IncomeStatementData!$J$2:$J$415,IncomeStatementData!$B$2:$B$415,$A127,IncomeStatementData!$I$2:$I$415,"62020")+SUMIFS(IncomeStatementData!$J$2:$J$415,IncomeStatementData!$B$2:$B$415,$A127,IncomeStatementData!$I$2:$I$415,"62021")+SUMIFS(IncomeStatementData!$J$2:$J$415,IncomeStatementData!$B$2:$B$415,$A127,IncomeStatementData!$I$2:$I$415,"62022")+SUMIFS(IncomeStatementData!$J$2:$J$415,IncomeStatementData!$B$2:$B$415,$A127,IncomeStatementData!$I$2:$I$415,"62400")</f>
        <v>0</v>
      </c>
      <c r="AH127" s="134" t="str">
        <f>IF((ISERROR(INDEX(ECRDCRMustPayDebtData!$E$2:$E127,MATCH(A127,ECRDCRMustPayDebtData!$B$2:$B127,0),)))/12*Occupancy!$B$65,"-",INDEX(ECRDCRMustPayDebtData!$E$2:$E127,MATCH(A127,ECRDCRMustPayDebtData!$B$2:$B127,0),)/12*Occupancy!$B$65)</f>
        <v>-</v>
      </c>
      <c r="AI127" s="136" t="str">
        <f>IF(ISERROR(INDEX(AnnualMustPayDebtData!$D$2:$D$75,MATCH(A127,AnnualMustPayDebtData!$E$2:$E$75,0),)),"-",INDEX(AnnualMustPayDebtData!$D$2:$D$75,MATCH(A127,AnnualMustPayDebtData!$E$2:$E$75,0),))</f>
        <v>-</v>
      </c>
      <c r="AJ127" s="134" t="str">
        <f>IF(ISERROR(IF(AG127="","",AG127/VLOOKUP(Occupancy!$B$65,Occupancy!$B$68:$B$79,1)*12/$C127)),"-",IF(AG127="","",AG127/VLOOKUP(Occupancy!$B$65,Occupancy!$B$68:$B$79,1)*12/$C127))</f>
        <v>-</v>
      </c>
      <c r="AK127" s="134" t="str">
        <f>IF(ISERROR(IF(AH127="","",AH127/VLOOKUP(Occupancy!$B$65,Occupancy!$B$68:$B$79,1)*12/$C127)),"-",IF(AH127="","",AH127/VLOOKUP(Occupancy!$B$65,Occupancy!$B$68:$B$79,1)*12/$C127))</f>
        <v>-</v>
      </c>
      <c r="AL127" s="133">
        <f>SUMIFS(PriorQ4BalanceSheet!$J$2:$J$4968,PriorQ4BalanceSheet!$B$2:$B$4968,$A127,PriorQ4BalanceSheet!$I$2:$I$4968,"10710")-SUMIFS(BalanceSheetData!$J$2:$J$415,BalanceSheetData!$B$2:$B$415,$A127,BalanceSheetData!$I$2:$I$415,"10710")</f>
        <v>0</v>
      </c>
      <c r="AM127" s="132" t="str">
        <f>IF(ISERROR(AN127/12*Occupancy!$B$65),"-",AN127/12*Occupancy!$B$65)</f>
        <v>-</v>
      </c>
      <c r="AN127" s="133" t="str">
        <f>IF(ISERROR(INDEX(ReserveData!$B$2:$B$2239,MATCH($A127,ReserveData!$A$2:$A$2250,0),0)),"-",INDEX(ReserveData!$B$2:$B2366,MATCH($A127,ReserveData!$A$2:$A$2250,0),0))</f>
        <v>-</v>
      </c>
      <c r="AO127" s="132" t="str">
        <f t="shared" si="20"/>
        <v>-</v>
      </c>
      <c r="AP127" s="132" t="str">
        <f t="shared" si="21"/>
        <v>-</v>
      </c>
      <c r="AQ127" s="136">
        <f>SUMIFS(IncomeStatementData!$J$2:$J$415,IncomeStatementData!$B$2:$B$415,$A127,IncomeStatementData!$I$2:$I$415,"59001")</f>
        <v>0</v>
      </c>
      <c r="AR127" s="134">
        <f>IF(ISERROR(AS127/12*Occupancy!$B$65),"-",AS127/12*Occupancy!$B$65)</f>
        <v>0</v>
      </c>
      <c r="AS127" s="136">
        <f>SUMIFS(AnnualFinancialData!$L$2:$L$6380,AnnualFinancialData!$B$2:$B$6380,$A127,AnnualFinancialData!$K$2:$K$6380,"59001")</f>
        <v>0</v>
      </c>
      <c r="AT127" s="134" t="str">
        <f>IF(ISERROR(IF(AQ127="","",AQ127/VLOOKUP(Occupancy!$B$65,Occupancy!$B$68:$B$79,1)*12/$C127)),"-",IF(AQ127="","",AQ127/VLOOKUP(Occupancy!$B$65,Occupancy!$B$68:$B$79,1)*12/$C127))</f>
        <v>-</v>
      </c>
      <c r="AU127" s="134" t="str">
        <f>IF(ISERROR(IF(AR127="","",AR127/VLOOKUP(Occupancy!$B$65,Occupancy!$B$68:$B$79,1)*12/$C127)),"-",IF(AR127="","",AR127/VLOOKUP(Occupancy!$B$65,Occupancy!$B$68:$B$79,1)*12/$C127))</f>
        <v>-</v>
      </c>
      <c r="AV127" s="133">
        <f>SUMIFS(IncomeStatementData!$J$2:$J$415,IncomeStatementData!$B$2:$B$415,$A127,IncomeStatementData!$I$2:$I$415,"66310")+SUMIFS(IncomeStatementData!$J$2:$J$415,IncomeStatementData!$B$2:$B$415,$A127,IncomeStatementData!$I$2:$I$415,"66202")</f>
        <v>0</v>
      </c>
      <c r="AW127" s="132">
        <f>IF(ISERROR(AX127/12*Occupancy!$B$65),"-",AX127/12*Occupancy!$B$65)</f>
        <v>0</v>
      </c>
      <c r="AX127" s="133">
        <f>SUMIFS(AnnualFinancialData!$L$2:$L$6380,AnnualFinancialData!$B$2:$B$6380,$A127,AnnualFinancialData!$K$2:$K$6380,"66310")+SUMIFS(AnnualFinancialData!$L$2:$L$6380,AnnualFinancialData!$B$2:$B$6380,$A127,AnnualFinancialData!$K$2:$K$6380,"66202")</f>
        <v>0</v>
      </c>
      <c r="AY127" s="132" t="str">
        <f>IF(ISERROR(IF(AV127="","",AV127/VLOOKUP(Occupancy!$B$65,Occupancy!$B$68:$B$79,1)*12/$C127)),"-",IF(AV127="","",AV127/VLOOKUP(Occupancy!$B$65,Occupancy!$B$68:$B$79,1)*12/$C127))</f>
        <v>-</v>
      </c>
      <c r="AZ127" s="132" t="str">
        <f>IF(ISERROR(IF(AW127="","",AW127/VLOOKUP(Occupancy!$B$65,Occupancy!$B$68:$B$79,1)*12/$C127)),"-",IF(AW127="","",AW127/VLOOKUP(Occupancy!$B$65,Occupancy!$B$68:$B$79,1)*12/$C127))</f>
        <v>-</v>
      </c>
      <c r="BA127" s="137" t="str">
        <f t="shared" si="22"/>
        <v>-</v>
      </c>
      <c r="BB127" s="137" t="str">
        <f t="shared" si="23"/>
        <v>-</v>
      </c>
      <c r="BC127" s="137" t="str">
        <f t="shared" si="24"/>
        <v>-</v>
      </c>
      <c r="BD127" s="137" t="str">
        <f t="shared" si="25"/>
        <v>-</v>
      </c>
      <c r="BE127" s="138" t="str">
        <f>IF(ISERROR(IF(BB127="","",BB127/VLOOKUP(Occupancy!$B$65,Occupancy!$B$68:$B$79,1)*12/$C127)),"-",IF(BB127="","",BB127/VLOOKUP(Occupancy!$B$65,Occupancy!$B$68:$B$79,1)*12/$C127))</f>
        <v>-</v>
      </c>
    </row>
    <row r="128" spans="1:57" s="95" customFormat="1" ht="12.75" x14ac:dyDescent="0.2">
      <c r="A128" s="219" t="s">
        <v>456</v>
      </c>
      <c r="B128" s="142" t="str">
        <f>IF(ISERROR(INDEX(ProjectTypeData!$F$2:$F$165,MATCH(Operating!$A128,ProjectTypeData!$B$2:$B$165,0),MATCH(Operating!B$9,ProjectTypeData!$F$1))),"-",INDEX(ProjectTypeData!$F$2:$F$165,MATCH(Operating!$A128,ProjectTypeData!$B$2:$B$165,0),MATCH(Operating!B$9,ProjectTypeData!$F$1)))</f>
        <v>CPDC</v>
      </c>
      <c r="C128" s="126">
        <f>IF(ISERROR(INDEX(ProjectTypeData!$E$2:$E$165,MATCH(Operating!$A128,ProjectTypeData!$B$2:$B$165,0),MATCH(Operating!C$9,ProjectTypeData!$E$1))),"-",INDEX(ProjectTypeData!$E$2:$E$165,MATCH(Operating!$A128,ProjectTypeData!$B$2:$B$165,0),MATCH(Operating!C$9,ProjectTypeData!$E$1)))</f>
        <v>0</v>
      </c>
      <c r="D128" s="127" t="str">
        <f>IF(ISERROR(INDEX(ProjectTypeData!$D$2:$D$165,MATCH(Operating!$A128,ProjectTypeData!$B$2:$B$165,0),MATCH(Operating!D$9,ProjectTypeData!$D$1))),"-",INDEX(ProjectTypeData!$D$2:$D$165,MATCH(Operating!$A128,ProjectTypeData!$B$2:$B$165,0),MATCH(Operating!D$9,ProjectTypeData!$D$1)))</f>
        <v>Operations/Asset Management</v>
      </c>
      <c r="E128" s="115"/>
      <c r="F128" s="128">
        <f>SUMIFS(BalanceSheetData!$J$2:$J$415,BalanceSheetData!$B$2:$B$415,$A128,BalanceSheetData!$I$2:$I$415,"10000")</f>
        <v>0</v>
      </c>
      <c r="G128" s="128">
        <f>SUMIFS(BalanceSheetData!$J$2:$J$415,BalanceSheetData!$B$2:$B$415,$A128,BalanceSheetData!$I$2:$I$415,"10710")</f>
        <v>0</v>
      </c>
      <c r="H128" s="128">
        <f>SUMIFS(BalanceSheetData!$J$2:$J$415,BalanceSheetData!$B$2:$B$415,$A128,BalanceSheetData!$I$2:$I$415,"10700")</f>
        <v>0</v>
      </c>
      <c r="I128" s="129">
        <f>SUMIFS(BalanceSheetData!$J$2:$J$415,BalanceSheetData!$B$2:$B$415,$A128,BalanceSheetData!$I$2:$I$415,"10715")+SUMIFS(BalanceSheetData!$J$2:$J$415,BalanceSheetData!$B$2:$B$415,$A128,BalanceSheetData!$I$2:$I$415,"10720")+SUMIFS(BalanceSheetData!$J$2:$J$415,BalanceSheetData!$B$2:$B$415,$A128,BalanceSheetData!$I$2:$I$415,"19300")</f>
        <v>0</v>
      </c>
      <c r="J128" s="130">
        <f t="shared" si="13"/>
        <v>0</v>
      </c>
      <c r="K128" s="216">
        <f>IF(ISERROR(INDEX(Occupancy!$B$57:$FL$57,1,MATCH(A128,Occupancy!$B$4:$FL$4,0))),"-",INDEX(Occupancy!$B$57:$FL$57,1,MATCH(A128,Occupancy!$B$4:$FL$4,0)))</f>
        <v>0</v>
      </c>
      <c r="L128" s="216">
        <f>IF(ISERROR(INDEX(Occupancy!$B$17:$FL$17,1,MATCH(A128,Occupancy!$B$4:$FL$4,0))),"-",INDEX(Occupancy!$B$17:$FL$17,1,MATCH(A128,Occupancy!$B$4:$FL$4,0)))</f>
        <v>0</v>
      </c>
      <c r="M128" s="113"/>
      <c r="N128" s="113"/>
      <c r="O128" s="113"/>
      <c r="P128" s="119"/>
      <c r="Q128" s="131">
        <f>SUMIFS(IncomeStatementData!$J$2:$J$415,IncomeStatementData!$B$2:$B$415,$A128,IncomeStatementData!$I$2:$I$415,"45001")+SUMIFS(IncomeStatementData!$J$2:$J$415,IncomeStatementData!$B$2:$B$415,$A128,IncomeStatementData!$I$2:$I$415,"45100")+SUMIFS(IncomeStatementData!$J$2:$J$415,IncomeStatementData!$B$2:$B$415,$A128,IncomeStatementData!$I$2:$I$415,"49000")+SUMIFS(IncomeStatementData!$J$2:$J$415,IncomeStatementData!$B$2:$B$415,$A128,IncomeStatementData!$I$2:$I$415,"45200")+SUMIFS(IncomeStatementData!$J$2:$J$415,IncomeStatementData!$B$2:$B$415,$A128,IncomeStatementData!$I$2:$I$415,"45400")+SUMIFS(IncomeStatementData!$J$2:$J$415,IncomeStatementData!$B$2:$B$415,$A128,IncomeStatementData!$I$2:$I$415,"45500")+SUMIFS(IncomeStatementData!$J$2:$J$415,IncomeStatementData!$B$2:$B$415,$A128,IncomeStatementData!$I$2:$I$415,"44100")+SUMIFS(IncomeStatementData!$J$2:$J$415,IncomeStatementData!$B$2:$B$415,$A128,IncomeStatementData!$I$2:$I$415,"42200")</f>
        <v>0</v>
      </c>
      <c r="R128" s="132">
        <f>IF(ISERROR(S128/12*Occupancy!$B$65),"-",S128/12*Occupancy!$B$65)</f>
        <v>1727101</v>
      </c>
      <c r="S128" s="133">
        <f>SUMIFS(AnnualFinancialData!$L$2:$L$6380,AnnualFinancialData!$B$2:$B$6380,$A128,AnnualFinancialData!$K$2:$K$6380,"45001")+SUMIFS(AnnualFinancialData!$L$2:$L$6380,AnnualFinancialData!$B$2:$B$6380,$A128,AnnualFinancialData!$K$2:$K$6380,"45100")+SUMIFS(AnnualFinancialData!$L$2:$L$6380,AnnualFinancialData!$B$2:$B$6380,$A128,AnnualFinancialData!$K$2:$K$6380,"49000")+SUMIFS(AnnualFinancialData!$L$2:$L$6380,AnnualFinancialData!$B$2:$B$6380,$A128,AnnualFinancialData!$K$2:$K$6380,"45200")+SUMIFS(AnnualFinancialData!$L$2:$L$6380,AnnualFinancialData!$B$2:$B$6380,$A128,AnnualFinancialData!$K$2:$K$6380,"45400")+SUMIFS(AnnualFinancialData!$L$2:$L$6380,AnnualFinancialData!$B$2:$B$6380,$A128,AnnualFinancialData!$K$2:$K$6380,"45500")+SUMIFS(AnnualFinancialData!$L$2:$L$6380,AnnualFinancialData!$B$2:$B$6380,$A128,AnnualFinancialData!$K$2:$K$6380,"44100")+SUMIFS(AnnualFinancialData!$L$2:$L$6380,AnnualFinancialData!$B$2:$B$6380,$A128,AnnualFinancialData!$K$2:$K$6380,"42200")</f>
        <v>3454202</v>
      </c>
      <c r="T128" s="132" t="str">
        <f>IF(ISERROR(IF(Q128="","",Q128/VLOOKUP(Occupancy!$B$65,Occupancy!$B$68:$B$79,1)*12/$C128)),"-",IF(Q128="","",Q128/VLOOKUP(Occupancy!$B$65,Occupancy!$B$68:$B$79,1)*12/$C128))</f>
        <v>-</v>
      </c>
      <c r="U128" s="132" t="str">
        <f>IF(ISERROR(IF(R128="","",R128/VLOOKUP(Occupancy!$B$65,Occupancy!$B$68:$B$79,1)*12/$C128)),"-",IF(R128="","",R128/VLOOKUP(Occupancy!$B$65,Occupancy!$B$68:$B$79,1)*12/$C128))</f>
        <v>-</v>
      </c>
      <c r="V128" s="134" t="str">
        <f>IF(ISERROR(INDEX(IncomeStatementData!$P$2:$P$415,MATCH(A128,IncomeStatementData!$B$2:$B$415,0),)),"-",INDEX(IncomeStatementData!$P$2:$P$415,MATCH(A128,IncomeStatementData!$B$2:$B$415,0),))</f>
        <v>-</v>
      </c>
      <c r="W128" s="134">
        <f>IF(ISERROR(X128/12*Occupancy!$B$65),"-",X128/12*Occupancy!$B$65)</f>
        <v>711010</v>
      </c>
      <c r="X128" s="134">
        <f>IF(ISERROR(INDEX(AnnualFinancialData!$R$2:$R$6380,MATCH(A128,AnnualFinancialData!$B$2:$B$6380,0),)),"-",INDEX(AnnualFinancialData!$R$2:$R$6380,MATCH(A128,AnnualFinancialData!$B$2:$B$6380,0),))</f>
        <v>1422020</v>
      </c>
      <c r="Y128" s="134" t="str">
        <f>IF(ISERROR(IF(V128="","",V128/VLOOKUP(Occupancy!$B$65,Occupancy!$B$68:$B$79,1)*12/$C128)),"-",IF(V128="","",V128/VLOOKUP(Occupancy!$B$65,Occupancy!$B$68:$B$79,1)*12/$C128))</f>
        <v>-</v>
      </c>
      <c r="Z128" s="134" t="str">
        <f>IF(ISERROR(IF(W128="","",W128/VLOOKUP(Occupancy!$B$65,Occupancy!$B$68:$B$79,1)*12/$C128)),"-",IF(W128="","",W128/VLOOKUP(Occupancy!$B$65,Occupancy!$B$68:$B$79,1)*12/$C128))</f>
        <v>-</v>
      </c>
      <c r="AA128" s="135" t="str">
        <f t="shared" si="14"/>
        <v>-</v>
      </c>
      <c r="AB128" s="132" t="str">
        <f t="shared" si="15"/>
        <v>-</v>
      </c>
      <c r="AC128" s="132">
        <f t="shared" si="16"/>
        <v>1016091</v>
      </c>
      <c r="AD128" s="132">
        <f t="shared" si="17"/>
        <v>2032182</v>
      </c>
      <c r="AE128" s="132" t="str">
        <f t="shared" si="18"/>
        <v>-</v>
      </c>
      <c r="AF128" s="132" t="str">
        <f t="shared" si="19"/>
        <v>-</v>
      </c>
      <c r="AG128" s="136">
        <f>(SUMIFS(PriorQ4BalanceSheet!$J$2:$J$4968,PriorQ4BalanceSheet!$B$2:$B$4968,$A128,PriorQ4BalanceSheet!$I$2:$I$4968,"28150")-SUMIFS(BalanceSheetData!$J$2:$J$415,BalanceSheetData!$B$2:$B$415,$A128,BalanceSheetData!$I$2:$I$415,"28150"))+(SUMIFS(PriorQ4BalanceSheet!$J$2:$J$4968,PriorQ4BalanceSheet!$B$2:$B$4968,$A128,PriorQ4BalanceSheet!$I$2:$I$4968,"28151")-SUMIFS(BalanceSheetData!$J$2:$J$415,BalanceSheetData!$B$2:$B$415,$A128,BalanceSheetData!$I$2:$I$415,"28151"))+(SUMIFS(PriorQ4BalanceSheet!$J$2:$J$4968,PriorQ4BalanceSheet!$B$2:$B$4968,$A128,PriorQ4BalanceSheet!$I$2:$I$4968,"28152")-SUMIFS(BalanceSheetData!$J$2:$J$415,BalanceSheetData!$B$2:$B$415,$A128,BalanceSheetData!$I$2:$I$415,"28152"))+(SUMIFS(PriorQ4BalanceSheet!$J$2:$J$4968,PriorQ4BalanceSheet!$B$2:$B$4968,$A128,PriorQ4BalanceSheet!$I$2:$I$4968,"28153")-SUMIFS(BalanceSheetData!$J$2:$J$415,BalanceSheetData!$B$2:$B$415,$A128,BalanceSheetData!$I$2:$I$415,"28153"))+(SUMIFS(PriorQ4BalanceSheet!$J$2:$J$4968,PriorQ4BalanceSheet!$B$2:$B$4968,$A128,PriorQ4BalanceSheet!$I$2:$I$4968,"28155")-SUMIFS(BalanceSheetData!$J$2:$J$415,BalanceSheetData!$B$2:$B$415,$A128,BalanceSheetData!$I$2:$I$415,"28155"))+(SUMIFS(PriorQ4BalanceSheet!$J$2:$J$4968,PriorQ4BalanceSheet!$B$2:$B$4968,$A128,PriorQ4BalanceSheet!$I$2:$I$4968,"28156")-SUMIFS(BalanceSheetData!$J$2:$J$415,BalanceSheetData!$B$2:$B$415,$A128,BalanceSheetData!$I$2:$I$415,"28156"))+(SUMIFS(PriorQ4BalanceSheet!$J$2:$J$4968,PriorQ4BalanceSheet!$B$2:$B$4968,$A128,PriorQ4BalanceSheet!$I$2:$I$4968,"28157")-SUMIFS(BalanceSheetData!$J$2:$J$415,BalanceSheetData!$B$2:$B$415,$A128,BalanceSheetData!$I$2:$I$415,"28157"))+(SUMIFS(PriorQ4BalanceSheet!$J$2:$J$4968,PriorQ4BalanceSheet!$B$2:$B$4968,$A128,PriorQ4BalanceSheet!$I$2:$I$4968,"28158")-SUMIFS(BalanceSheetData!$J$2:$J$415,BalanceSheetData!$B$2:$B$415,$A128,BalanceSheetData!$I$2:$I$415,"28158"))+(SUMIFS(PriorQ4BalanceSheet!$J$2:$J$4968,PriorQ4BalanceSheet!$B$2:$B$4968,$A128,PriorQ4BalanceSheet!$I$2:$I$4968,"28200")-SUMIFS(BalanceSheetData!$J$2:$J$415,BalanceSheetData!$B$2:$B$415,$A128,BalanceSheetData!$I$2:$I$415,"28200"))+(SUMIFS(PriorQ4BalanceSheet!$J$2:$J$4968,PriorQ4BalanceSheet!$B$2:$B$4968,$A128,PriorQ4BalanceSheet!$I$2:$I$4968,"28201")-SUMIFS(BalanceSheetData!$J$2:$J$415,BalanceSheetData!$B$2:$B$415,$A128,BalanceSheetData!$I$2:$I$415,"28201"))+SUMIFS(IncomeStatementData!$J$2:$J$415,IncomeStatementData!$B$2:$B$415,$A128,IncomeStatementData!$I$2:$I$415,"62020")+SUMIFS(IncomeStatementData!$J$2:$J$415,IncomeStatementData!$B$2:$B$415,$A128,IncomeStatementData!$I$2:$I$415,"62021")+SUMIFS(IncomeStatementData!$J$2:$J$415,IncomeStatementData!$B$2:$B$415,$A128,IncomeStatementData!$I$2:$I$415,"62022")+SUMIFS(IncomeStatementData!$J$2:$J$415,IncomeStatementData!$B$2:$B$415,$A128,IncomeStatementData!$I$2:$I$415,"62400")</f>
        <v>0</v>
      </c>
      <c r="AH128" s="134" t="str">
        <f>IF((ISERROR(INDEX(ECRDCRMustPayDebtData!$E$2:$E128,MATCH(A128,ECRDCRMustPayDebtData!$B$2:$B128,0),)))/12*Occupancy!$B$65,"-",INDEX(ECRDCRMustPayDebtData!$E$2:$E128,MATCH(A128,ECRDCRMustPayDebtData!$B$2:$B128,0),)/12*Occupancy!$B$65)</f>
        <v>-</v>
      </c>
      <c r="AI128" s="136" t="str">
        <f>IF(ISERROR(INDEX(AnnualMustPayDebtData!$D$2:$D$75,MATCH(A128,AnnualMustPayDebtData!$E$2:$E$75,0),)),"-",INDEX(AnnualMustPayDebtData!$D$2:$D$75,MATCH(A128,AnnualMustPayDebtData!$E$2:$E$75,0),))</f>
        <v>-</v>
      </c>
      <c r="AJ128" s="134" t="str">
        <f>IF(ISERROR(IF(AG128="","",AG128/VLOOKUP(Occupancy!$B$65,Occupancy!$B$68:$B$79,1)*12/$C128)),"-",IF(AG128="","",AG128/VLOOKUP(Occupancy!$B$65,Occupancy!$B$68:$B$79,1)*12/$C128))</f>
        <v>-</v>
      </c>
      <c r="AK128" s="134" t="str">
        <f>IF(ISERROR(IF(AH128="","",AH128/VLOOKUP(Occupancy!$B$65,Occupancy!$B$68:$B$79,1)*12/$C128)),"-",IF(AH128="","",AH128/VLOOKUP(Occupancy!$B$65,Occupancy!$B$68:$B$79,1)*12/$C128))</f>
        <v>-</v>
      </c>
      <c r="AL128" s="133">
        <f>SUMIFS(PriorQ4BalanceSheet!$J$2:$J$4968,PriorQ4BalanceSheet!$B$2:$B$4968,$A128,PriorQ4BalanceSheet!$I$2:$I$4968,"10710")-SUMIFS(BalanceSheetData!$J$2:$J$415,BalanceSheetData!$B$2:$B$415,$A128,BalanceSheetData!$I$2:$I$415,"10710")</f>
        <v>0</v>
      </c>
      <c r="AM128" s="132" t="str">
        <f>IF(ISERROR(AN128/12*Occupancy!$B$65),"-",AN128/12*Occupancy!$B$65)</f>
        <v>-</v>
      </c>
      <c r="AN128" s="133" t="str">
        <f>IF(ISERROR(INDEX(ReserveData!$B$2:$B$2239,MATCH($A128,ReserveData!$A$2:$A$2250,0),0)),"-",INDEX(ReserveData!$B$2:$B2367,MATCH($A128,ReserveData!$A$2:$A$2250,0),0))</f>
        <v>-</v>
      </c>
      <c r="AO128" s="132" t="str">
        <f t="shared" si="20"/>
        <v>-</v>
      </c>
      <c r="AP128" s="132" t="str">
        <f t="shared" si="21"/>
        <v>-</v>
      </c>
      <c r="AQ128" s="136">
        <f>SUMIFS(IncomeStatementData!$J$2:$J$415,IncomeStatementData!$B$2:$B$415,$A128,IncomeStatementData!$I$2:$I$415,"59001")</f>
        <v>0</v>
      </c>
      <c r="AR128" s="134">
        <f>IF(ISERROR(AS128/12*Occupancy!$B$65),"-",AS128/12*Occupancy!$B$65)</f>
        <v>84472.5</v>
      </c>
      <c r="AS128" s="136">
        <f>SUMIFS(AnnualFinancialData!$L$2:$L$6380,AnnualFinancialData!$B$2:$B$6380,$A128,AnnualFinancialData!$K$2:$K$6380,"59001")</f>
        <v>168945</v>
      </c>
      <c r="AT128" s="134" t="str">
        <f>IF(ISERROR(IF(AQ128="","",AQ128/VLOOKUP(Occupancy!$B$65,Occupancy!$B$68:$B$79,1)*12/$C128)),"-",IF(AQ128="","",AQ128/VLOOKUP(Occupancy!$B$65,Occupancy!$B$68:$B$79,1)*12/$C128))</f>
        <v>-</v>
      </c>
      <c r="AU128" s="134" t="str">
        <f>IF(ISERROR(IF(AR128="","",AR128/VLOOKUP(Occupancy!$B$65,Occupancy!$B$68:$B$79,1)*12/$C128)),"-",IF(AR128="","",AR128/VLOOKUP(Occupancy!$B$65,Occupancy!$B$68:$B$79,1)*12/$C128))</f>
        <v>-</v>
      </c>
      <c r="AV128" s="133">
        <f>SUMIFS(IncomeStatementData!$J$2:$J$415,IncomeStatementData!$B$2:$B$415,$A128,IncomeStatementData!$I$2:$I$415,"66310")+SUMIFS(IncomeStatementData!$J$2:$J$415,IncomeStatementData!$B$2:$B$415,$A128,IncomeStatementData!$I$2:$I$415,"66202")</f>
        <v>0</v>
      </c>
      <c r="AW128" s="132">
        <f>IF(ISERROR(AX128/12*Occupancy!$B$65),"-",AX128/12*Occupancy!$B$65)</f>
        <v>0</v>
      </c>
      <c r="AX128" s="133">
        <f>SUMIFS(AnnualFinancialData!$L$2:$L$6380,AnnualFinancialData!$B$2:$B$6380,$A128,AnnualFinancialData!$K$2:$K$6380,"66310")+SUMIFS(AnnualFinancialData!$L$2:$L$6380,AnnualFinancialData!$B$2:$B$6380,$A128,AnnualFinancialData!$K$2:$K$6380,"66202")</f>
        <v>0</v>
      </c>
      <c r="AY128" s="132" t="str">
        <f>IF(ISERROR(IF(AV128="","",AV128/VLOOKUP(Occupancy!$B$65,Occupancy!$B$68:$B$79,1)*12/$C128)),"-",IF(AV128="","",AV128/VLOOKUP(Occupancy!$B$65,Occupancy!$B$68:$B$79,1)*12/$C128))</f>
        <v>-</v>
      </c>
      <c r="AZ128" s="132" t="str">
        <f>IF(ISERROR(IF(AW128="","",AW128/VLOOKUP(Occupancy!$B$65,Occupancy!$B$68:$B$79,1)*12/$C128)),"-",IF(AW128="","",AW128/VLOOKUP(Occupancy!$B$65,Occupancy!$B$68:$B$79,1)*12/$C128))</f>
        <v>-</v>
      </c>
      <c r="BA128" s="137" t="str">
        <f t="shared" si="22"/>
        <v>-</v>
      </c>
      <c r="BB128" s="137" t="str">
        <f t="shared" si="23"/>
        <v>-</v>
      </c>
      <c r="BC128" s="137" t="str">
        <f t="shared" si="24"/>
        <v>-</v>
      </c>
      <c r="BD128" s="137" t="str">
        <f t="shared" si="25"/>
        <v>-</v>
      </c>
      <c r="BE128" s="138" t="str">
        <f>IF(ISERROR(IF(BB128="","",BB128/VLOOKUP(Occupancy!$B$65,Occupancy!$B$68:$B$79,1)*12/$C128)),"-",IF(BB128="","",BB128/VLOOKUP(Occupancy!$B$65,Occupancy!$B$68:$B$79,1)*12/$C128))</f>
        <v>-</v>
      </c>
    </row>
    <row r="129" spans="1:57" s="95" customFormat="1" ht="12.75" x14ac:dyDescent="0.2">
      <c r="A129" s="219" t="s">
        <v>641</v>
      </c>
      <c r="B129" s="142" t="str">
        <f>IF(ISERROR(INDEX(ProjectTypeData!$F$2:$F$165,MATCH(Operating!$A129,ProjectTypeData!$B$2:$B$165,0),MATCH(Operating!B$9,ProjectTypeData!$F$1))),"-",INDEX(ProjectTypeData!$F$2:$F$165,MATCH(Operating!$A129,ProjectTypeData!$B$2:$B$165,0),MATCH(Operating!B$9,ProjectTypeData!$F$1)))</f>
        <v>CPDC</v>
      </c>
      <c r="C129" s="126">
        <f>IF(ISERROR(INDEX(ProjectTypeData!$E$2:$E$165,MATCH(Operating!$A129,ProjectTypeData!$B$2:$B$165,0),MATCH(Operating!C$9,ProjectTypeData!$E$1))),"-",INDEX(ProjectTypeData!$E$2:$E$165,MATCH(Operating!$A129,ProjectTypeData!$B$2:$B$165,0),MATCH(Operating!C$9,ProjectTypeData!$E$1)))</f>
        <v>0</v>
      </c>
      <c r="D129" s="127" t="str">
        <f>IF(ISERROR(INDEX(ProjectTypeData!$D$2:$D$165,MATCH(Operating!$A129,ProjectTypeData!$B$2:$B$165,0),MATCH(Operating!D$9,ProjectTypeData!$D$1))),"-",INDEX(ProjectTypeData!$D$2:$D$165,MATCH(Operating!$A129,ProjectTypeData!$B$2:$B$165,0),MATCH(Operating!D$9,ProjectTypeData!$D$1)))</f>
        <v>Pre-Development</v>
      </c>
      <c r="E129" s="115"/>
      <c r="F129" s="128">
        <f>SUMIFS(BalanceSheetData!$J$2:$J$415,BalanceSheetData!$B$2:$B$415,$A129,BalanceSheetData!$I$2:$I$415,"10000")</f>
        <v>0</v>
      </c>
      <c r="G129" s="128">
        <f>SUMIFS(BalanceSheetData!$J$2:$J$415,BalanceSheetData!$B$2:$B$415,$A129,BalanceSheetData!$I$2:$I$415,"10710")</f>
        <v>0</v>
      </c>
      <c r="H129" s="128">
        <f>SUMIFS(BalanceSheetData!$J$2:$J$415,BalanceSheetData!$B$2:$B$415,$A129,BalanceSheetData!$I$2:$I$415,"10700")</f>
        <v>0</v>
      </c>
      <c r="I129" s="129">
        <f>SUMIFS(BalanceSheetData!$J$2:$J$415,BalanceSheetData!$B$2:$B$415,$A129,BalanceSheetData!$I$2:$I$415,"10715")+SUMIFS(BalanceSheetData!$J$2:$J$415,BalanceSheetData!$B$2:$B$415,$A129,BalanceSheetData!$I$2:$I$415,"10720")+SUMIFS(BalanceSheetData!$J$2:$J$415,BalanceSheetData!$B$2:$B$415,$A129,BalanceSheetData!$I$2:$I$415,"19300")</f>
        <v>0</v>
      </c>
      <c r="J129" s="130">
        <f t="shared" si="13"/>
        <v>0</v>
      </c>
      <c r="K129" s="216">
        <f>IF(ISERROR(INDEX(Occupancy!$B$57:$FL$57,1,MATCH(A129,Occupancy!$B$4:$FL$4,0))),"-",INDEX(Occupancy!$B$57:$FL$57,1,MATCH(A129,Occupancy!$B$4:$FL$4,0)))</f>
        <v>0</v>
      </c>
      <c r="L129" s="216">
        <f>IF(ISERROR(INDEX(Occupancy!$B$17:$FL$17,1,MATCH(A129,Occupancy!$B$4:$FL$4,0))),"-",INDEX(Occupancy!$B$17:$FL$17,1,MATCH(A129,Occupancy!$B$4:$FL$4,0)))</f>
        <v>0</v>
      </c>
      <c r="M129" s="113"/>
      <c r="N129" s="113"/>
      <c r="O129" s="113"/>
      <c r="P129" s="119"/>
      <c r="Q129" s="131">
        <f>SUMIFS(IncomeStatementData!$J$2:$J$415,IncomeStatementData!$B$2:$B$415,$A129,IncomeStatementData!$I$2:$I$415,"45001")+SUMIFS(IncomeStatementData!$J$2:$J$415,IncomeStatementData!$B$2:$B$415,$A129,IncomeStatementData!$I$2:$I$415,"45100")+SUMIFS(IncomeStatementData!$J$2:$J$415,IncomeStatementData!$B$2:$B$415,$A129,IncomeStatementData!$I$2:$I$415,"49000")+SUMIFS(IncomeStatementData!$J$2:$J$415,IncomeStatementData!$B$2:$B$415,$A129,IncomeStatementData!$I$2:$I$415,"45200")+SUMIFS(IncomeStatementData!$J$2:$J$415,IncomeStatementData!$B$2:$B$415,$A129,IncomeStatementData!$I$2:$I$415,"45400")+SUMIFS(IncomeStatementData!$J$2:$J$415,IncomeStatementData!$B$2:$B$415,$A129,IncomeStatementData!$I$2:$I$415,"45500")+SUMIFS(IncomeStatementData!$J$2:$J$415,IncomeStatementData!$B$2:$B$415,$A129,IncomeStatementData!$I$2:$I$415,"44100")+SUMIFS(IncomeStatementData!$J$2:$J$415,IncomeStatementData!$B$2:$B$415,$A129,IncomeStatementData!$I$2:$I$415,"42200")</f>
        <v>0</v>
      </c>
      <c r="R129" s="132">
        <f>IF(ISERROR(S129/12*Occupancy!$B$65),"-",S129/12*Occupancy!$B$65)</f>
        <v>0</v>
      </c>
      <c r="S129" s="133">
        <f>SUMIFS(AnnualFinancialData!$L$2:$L$6380,AnnualFinancialData!$B$2:$B$6380,$A129,AnnualFinancialData!$K$2:$K$6380,"45001")+SUMIFS(AnnualFinancialData!$L$2:$L$6380,AnnualFinancialData!$B$2:$B$6380,$A129,AnnualFinancialData!$K$2:$K$6380,"45100")+SUMIFS(AnnualFinancialData!$L$2:$L$6380,AnnualFinancialData!$B$2:$B$6380,$A129,AnnualFinancialData!$K$2:$K$6380,"49000")+SUMIFS(AnnualFinancialData!$L$2:$L$6380,AnnualFinancialData!$B$2:$B$6380,$A129,AnnualFinancialData!$K$2:$K$6380,"45200")+SUMIFS(AnnualFinancialData!$L$2:$L$6380,AnnualFinancialData!$B$2:$B$6380,$A129,AnnualFinancialData!$K$2:$K$6380,"45400")+SUMIFS(AnnualFinancialData!$L$2:$L$6380,AnnualFinancialData!$B$2:$B$6380,$A129,AnnualFinancialData!$K$2:$K$6380,"45500")+SUMIFS(AnnualFinancialData!$L$2:$L$6380,AnnualFinancialData!$B$2:$B$6380,$A129,AnnualFinancialData!$K$2:$K$6380,"44100")+SUMIFS(AnnualFinancialData!$L$2:$L$6380,AnnualFinancialData!$B$2:$B$6380,$A129,AnnualFinancialData!$K$2:$K$6380,"42200")</f>
        <v>0</v>
      </c>
      <c r="T129" s="132" t="str">
        <f>IF(ISERROR(IF(Q129="","",Q129/VLOOKUP(Occupancy!$B$65,Occupancy!$B$68:$B$79,1)*12/$C129)),"-",IF(Q129="","",Q129/VLOOKUP(Occupancy!$B$65,Occupancy!$B$68:$B$79,1)*12/$C129))</f>
        <v>-</v>
      </c>
      <c r="U129" s="132" t="str">
        <f>IF(ISERROR(IF(R129="","",R129/VLOOKUP(Occupancy!$B$65,Occupancy!$B$68:$B$79,1)*12/$C129)),"-",IF(R129="","",R129/VLOOKUP(Occupancy!$B$65,Occupancy!$B$68:$B$79,1)*12/$C129))</f>
        <v>-</v>
      </c>
      <c r="V129" s="134" t="str">
        <f>IF(ISERROR(INDEX(IncomeStatementData!$P$2:$P$415,MATCH(A129,IncomeStatementData!$B$2:$B$415,0),)),"-",INDEX(IncomeStatementData!$P$2:$P$415,MATCH(A129,IncomeStatementData!$B$2:$B$415,0),))</f>
        <v>-</v>
      </c>
      <c r="W129" s="134" t="str">
        <f>IF(ISERROR(X129/12*Occupancy!$B$65),"-",X129/12*Occupancy!$B$65)</f>
        <v>-</v>
      </c>
      <c r="X129" s="134" t="str">
        <f>IF(ISERROR(INDEX(AnnualFinancialData!$R$2:$R$6380,MATCH(A129,AnnualFinancialData!$B$2:$B$6380,0),)),"-",INDEX(AnnualFinancialData!$R$2:$R$6380,MATCH(A129,AnnualFinancialData!$B$2:$B$6380,0),))</f>
        <v>-</v>
      </c>
      <c r="Y129" s="134" t="str">
        <f>IF(ISERROR(IF(V129="","",V129/VLOOKUP(Occupancy!$B$65,Occupancy!$B$68:$B$79,1)*12/$C129)),"-",IF(V129="","",V129/VLOOKUP(Occupancy!$B$65,Occupancy!$B$68:$B$79,1)*12/$C129))</f>
        <v>-</v>
      </c>
      <c r="Z129" s="134" t="str">
        <f>IF(ISERROR(IF(W129="","",W129/VLOOKUP(Occupancy!$B$65,Occupancy!$B$68:$B$79,1)*12/$C129)),"-",IF(W129="","",W129/VLOOKUP(Occupancy!$B$65,Occupancy!$B$68:$B$79,1)*12/$C129))</f>
        <v>-</v>
      </c>
      <c r="AA129" s="135" t="str">
        <f t="shared" si="14"/>
        <v>-</v>
      </c>
      <c r="AB129" s="132" t="str">
        <f t="shared" si="15"/>
        <v>-</v>
      </c>
      <c r="AC129" s="132" t="str">
        <f t="shared" si="16"/>
        <v>-</v>
      </c>
      <c r="AD129" s="132" t="str">
        <f t="shared" si="17"/>
        <v>-</v>
      </c>
      <c r="AE129" s="132" t="str">
        <f t="shared" si="18"/>
        <v>-</v>
      </c>
      <c r="AF129" s="132" t="str">
        <f t="shared" si="19"/>
        <v>-</v>
      </c>
      <c r="AG129" s="136">
        <f>(SUMIFS(PriorQ4BalanceSheet!$J$2:$J$4968,PriorQ4BalanceSheet!$B$2:$B$4968,$A129,PriorQ4BalanceSheet!$I$2:$I$4968,"28150")-SUMIFS(BalanceSheetData!$J$2:$J$415,BalanceSheetData!$B$2:$B$415,$A129,BalanceSheetData!$I$2:$I$415,"28150"))+(SUMIFS(PriorQ4BalanceSheet!$J$2:$J$4968,PriorQ4BalanceSheet!$B$2:$B$4968,$A129,PriorQ4BalanceSheet!$I$2:$I$4968,"28151")-SUMIFS(BalanceSheetData!$J$2:$J$415,BalanceSheetData!$B$2:$B$415,$A129,BalanceSheetData!$I$2:$I$415,"28151"))+(SUMIFS(PriorQ4BalanceSheet!$J$2:$J$4968,PriorQ4BalanceSheet!$B$2:$B$4968,$A129,PriorQ4BalanceSheet!$I$2:$I$4968,"28152")-SUMIFS(BalanceSheetData!$J$2:$J$415,BalanceSheetData!$B$2:$B$415,$A129,BalanceSheetData!$I$2:$I$415,"28152"))+(SUMIFS(PriorQ4BalanceSheet!$J$2:$J$4968,PriorQ4BalanceSheet!$B$2:$B$4968,$A129,PriorQ4BalanceSheet!$I$2:$I$4968,"28153")-SUMIFS(BalanceSheetData!$J$2:$J$415,BalanceSheetData!$B$2:$B$415,$A129,BalanceSheetData!$I$2:$I$415,"28153"))+(SUMIFS(PriorQ4BalanceSheet!$J$2:$J$4968,PriorQ4BalanceSheet!$B$2:$B$4968,$A129,PriorQ4BalanceSheet!$I$2:$I$4968,"28155")-SUMIFS(BalanceSheetData!$J$2:$J$415,BalanceSheetData!$B$2:$B$415,$A129,BalanceSheetData!$I$2:$I$415,"28155"))+(SUMIFS(PriorQ4BalanceSheet!$J$2:$J$4968,PriorQ4BalanceSheet!$B$2:$B$4968,$A129,PriorQ4BalanceSheet!$I$2:$I$4968,"28156")-SUMIFS(BalanceSheetData!$J$2:$J$415,BalanceSheetData!$B$2:$B$415,$A129,BalanceSheetData!$I$2:$I$415,"28156"))+(SUMIFS(PriorQ4BalanceSheet!$J$2:$J$4968,PriorQ4BalanceSheet!$B$2:$B$4968,$A129,PriorQ4BalanceSheet!$I$2:$I$4968,"28157")-SUMIFS(BalanceSheetData!$J$2:$J$415,BalanceSheetData!$B$2:$B$415,$A129,BalanceSheetData!$I$2:$I$415,"28157"))+(SUMIFS(PriorQ4BalanceSheet!$J$2:$J$4968,PriorQ4BalanceSheet!$B$2:$B$4968,$A129,PriorQ4BalanceSheet!$I$2:$I$4968,"28158")-SUMIFS(BalanceSheetData!$J$2:$J$415,BalanceSheetData!$B$2:$B$415,$A129,BalanceSheetData!$I$2:$I$415,"28158"))+(SUMIFS(PriorQ4BalanceSheet!$J$2:$J$4968,PriorQ4BalanceSheet!$B$2:$B$4968,$A129,PriorQ4BalanceSheet!$I$2:$I$4968,"28200")-SUMIFS(BalanceSheetData!$J$2:$J$415,BalanceSheetData!$B$2:$B$415,$A129,BalanceSheetData!$I$2:$I$415,"28200"))+(SUMIFS(PriorQ4BalanceSheet!$J$2:$J$4968,PriorQ4BalanceSheet!$B$2:$B$4968,$A129,PriorQ4BalanceSheet!$I$2:$I$4968,"28201")-SUMIFS(BalanceSheetData!$J$2:$J$415,BalanceSheetData!$B$2:$B$415,$A129,BalanceSheetData!$I$2:$I$415,"28201"))+SUMIFS(IncomeStatementData!$J$2:$J$415,IncomeStatementData!$B$2:$B$415,$A129,IncomeStatementData!$I$2:$I$415,"62020")+SUMIFS(IncomeStatementData!$J$2:$J$415,IncomeStatementData!$B$2:$B$415,$A129,IncomeStatementData!$I$2:$I$415,"62021")+SUMIFS(IncomeStatementData!$J$2:$J$415,IncomeStatementData!$B$2:$B$415,$A129,IncomeStatementData!$I$2:$I$415,"62022")+SUMIFS(IncomeStatementData!$J$2:$J$415,IncomeStatementData!$B$2:$B$415,$A129,IncomeStatementData!$I$2:$I$415,"62400")</f>
        <v>0</v>
      </c>
      <c r="AH129" s="134" t="str">
        <f>IF((ISERROR(INDEX(ECRDCRMustPayDebtData!$E$2:$E129,MATCH(A129,ECRDCRMustPayDebtData!$B$2:$B129,0),)))/12*Occupancy!$B$65,"-",INDEX(ECRDCRMustPayDebtData!$E$2:$E129,MATCH(A129,ECRDCRMustPayDebtData!$B$2:$B129,0),)/12*Occupancy!$B$65)</f>
        <v>-</v>
      </c>
      <c r="AI129" s="136" t="str">
        <f>IF(ISERROR(INDEX(AnnualMustPayDebtData!$D$2:$D$75,MATCH(A129,AnnualMustPayDebtData!$E$2:$E$75,0),)),"-",INDEX(AnnualMustPayDebtData!$D$2:$D$75,MATCH(A129,AnnualMustPayDebtData!$E$2:$E$75,0),))</f>
        <v>-</v>
      </c>
      <c r="AJ129" s="134" t="str">
        <f>IF(ISERROR(IF(AG129="","",AG129/VLOOKUP(Occupancy!$B$65,Occupancy!$B$68:$B$79,1)*12/$C129)),"-",IF(AG129="","",AG129/VLOOKUP(Occupancy!$B$65,Occupancy!$B$68:$B$79,1)*12/$C129))</f>
        <v>-</v>
      </c>
      <c r="AK129" s="134" t="str">
        <f>IF(ISERROR(IF(AH129="","",AH129/VLOOKUP(Occupancy!$B$65,Occupancy!$B$68:$B$79,1)*12/$C129)),"-",IF(AH129="","",AH129/VLOOKUP(Occupancy!$B$65,Occupancy!$B$68:$B$79,1)*12/$C129))</f>
        <v>-</v>
      </c>
      <c r="AL129" s="133">
        <f>SUMIFS(PriorQ4BalanceSheet!$J$2:$J$4968,PriorQ4BalanceSheet!$B$2:$B$4968,$A129,PriorQ4BalanceSheet!$I$2:$I$4968,"10710")-SUMIFS(BalanceSheetData!$J$2:$J$415,BalanceSheetData!$B$2:$B$415,$A129,BalanceSheetData!$I$2:$I$415,"10710")</f>
        <v>0</v>
      </c>
      <c r="AM129" s="132" t="str">
        <f>IF(ISERROR(AN129/12*Occupancy!$B$65),"-",AN129/12*Occupancy!$B$65)</f>
        <v>-</v>
      </c>
      <c r="AN129" s="133" t="str">
        <f>IF(ISERROR(INDEX(ReserveData!$B$2:$B$2239,MATCH($A129,ReserveData!$A$2:$A$2250,0),0)),"-",INDEX(ReserveData!$B$2:$B2368,MATCH($A129,ReserveData!$A$2:$A$2250,0),0))</f>
        <v>-</v>
      </c>
      <c r="AO129" s="132" t="str">
        <f t="shared" si="20"/>
        <v>-</v>
      </c>
      <c r="AP129" s="132" t="str">
        <f t="shared" si="21"/>
        <v>-</v>
      </c>
      <c r="AQ129" s="136">
        <f>SUMIFS(IncomeStatementData!$J$2:$J$415,IncomeStatementData!$B$2:$B$415,$A129,IncomeStatementData!$I$2:$I$415,"59001")</f>
        <v>0</v>
      </c>
      <c r="AR129" s="134">
        <f>IF(ISERROR(AS129/12*Occupancy!$B$65),"-",AS129/12*Occupancy!$B$65)</f>
        <v>0</v>
      </c>
      <c r="AS129" s="136">
        <f>SUMIFS(AnnualFinancialData!$L$2:$L$6380,AnnualFinancialData!$B$2:$B$6380,$A129,AnnualFinancialData!$K$2:$K$6380,"59001")</f>
        <v>0</v>
      </c>
      <c r="AT129" s="134" t="str">
        <f>IF(ISERROR(IF(AQ129="","",AQ129/VLOOKUP(Occupancy!$B$65,Occupancy!$B$68:$B$79,1)*12/$C129)),"-",IF(AQ129="","",AQ129/VLOOKUP(Occupancy!$B$65,Occupancy!$B$68:$B$79,1)*12/$C129))</f>
        <v>-</v>
      </c>
      <c r="AU129" s="134" t="str">
        <f>IF(ISERROR(IF(AR129="","",AR129/VLOOKUP(Occupancy!$B$65,Occupancy!$B$68:$B$79,1)*12/$C129)),"-",IF(AR129="","",AR129/VLOOKUP(Occupancy!$B$65,Occupancy!$B$68:$B$79,1)*12/$C129))</f>
        <v>-</v>
      </c>
      <c r="AV129" s="133">
        <f>SUMIFS(IncomeStatementData!$J$2:$J$415,IncomeStatementData!$B$2:$B$415,$A129,IncomeStatementData!$I$2:$I$415,"66310")+SUMIFS(IncomeStatementData!$J$2:$J$415,IncomeStatementData!$B$2:$B$415,$A129,IncomeStatementData!$I$2:$I$415,"66202")</f>
        <v>0</v>
      </c>
      <c r="AW129" s="132">
        <f>IF(ISERROR(AX129/12*Occupancy!$B$65),"-",AX129/12*Occupancy!$B$65)</f>
        <v>0</v>
      </c>
      <c r="AX129" s="133">
        <f>SUMIFS(AnnualFinancialData!$L$2:$L$6380,AnnualFinancialData!$B$2:$B$6380,$A129,AnnualFinancialData!$K$2:$K$6380,"66310")+SUMIFS(AnnualFinancialData!$L$2:$L$6380,AnnualFinancialData!$B$2:$B$6380,$A129,AnnualFinancialData!$K$2:$K$6380,"66202")</f>
        <v>0</v>
      </c>
      <c r="AY129" s="132" t="str">
        <f>IF(ISERROR(IF(AV129="","",AV129/VLOOKUP(Occupancy!$B$65,Occupancy!$B$68:$B$79,1)*12/$C129)),"-",IF(AV129="","",AV129/VLOOKUP(Occupancy!$B$65,Occupancy!$B$68:$B$79,1)*12/$C129))</f>
        <v>-</v>
      </c>
      <c r="AZ129" s="132" t="str">
        <f>IF(ISERROR(IF(AW129="","",AW129/VLOOKUP(Occupancy!$B$65,Occupancy!$B$68:$B$79,1)*12/$C129)),"-",IF(AW129="","",AW129/VLOOKUP(Occupancy!$B$65,Occupancy!$B$68:$B$79,1)*12/$C129))</f>
        <v>-</v>
      </c>
      <c r="BA129" s="137" t="str">
        <f t="shared" si="22"/>
        <v>-</v>
      </c>
      <c r="BB129" s="137" t="str">
        <f t="shared" si="23"/>
        <v>-</v>
      </c>
      <c r="BC129" s="137" t="str">
        <f t="shared" si="24"/>
        <v>-</v>
      </c>
      <c r="BD129" s="137" t="str">
        <f t="shared" si="25"/>
        <v>-</v>
      </c>
      <c r="BE129" s="138" t="str">
        <f>IF(ISERROR(IF(BB129="","",BB129/VLOOKUP(Occupancy!$B$65,Occupancy!$B$68:$B$79,1)*12/$C129)),"-",IF(BB129="","",BB129/VLOOKUP(Occupancy!$B$65,Occupancy!$B$68:$B$79,1)*12/$C129))</f>
        <v>-</v>
      </c>
    </row>
    <row r="130" spans="1:57" s="95" customFormat="1" ht="12.75" x14ac:dyDescent="0.2">
      <c r="A130" s="219" t="s">
        <v>643</v>
      </c>
      <c r="B130" s="142" t="str">
        <f>IF(ISERROR(INDEX(ProjectTypeData!$F$2:$F$165,MATCH(Operating!$A130,ProjectTypeData!$B$2:$B$165,0),MATCH(Operating!B$9,ProjectTypeData!$F$1))),"-",INDEX(ProjectTypeData!$F$2:$F$165,MATCH(Operating!$A130,ProjectTypeData!$B$2:$B$165,0),MATCH(Operating!B$9,ProjectTypeData!$F$1)))</f>
        <v>CPDC</v>
      </c>
      <c r="C130" s="126">
        <f>IF(ISERROR(INDEX(ProjectTypeData!$E$2:$E$165,MATCH(Operating!$A130,ProjectTypeData!$B$2:$B$165,0),MATCH(Operating!C$9,ProjectTypeData!$E$1))),"-",INDEX(ProjectTypeData!$E$2:$E$165,MATCH(Operating!$A130,ProjectTypeData!$B$2:$B$165,0),MATCH(Operating!C$9,ProjectTypeData!$E$1)))</f>
        <v>0</v>
      </c>
      <c r="D130" s="127" t="str">
        <f>IF(ISERROR(INDEX(ProjectTypeData!$D$2:$D$165,MATCH(Operating!$A130,ProjectTypeData!$B$2:$B$165,0),MATCH(Operating!D$9,ProjectTypeData!$D$1))),"-",INDEX(ProjectTypeData!$D$2:$D$165,MATCH(Operating!$A130,ProjectTypeData!$B$2:$B$165,0),MATCH(Operating!D$9,ProjectTypeData!$D$1)))</f>
        <v>Pre-Development</v>
      </c>
      <c r="E130" s="115"/>
      <c r="F130" s="128">
        <f>SUMIFS(BalanceSheetData!$J$2:$J$415,BalanceSheetData!$B$2:$B$415,$A130,BalanceSheetData!$I$2:$I$415,"10000")</f>
        <v>0</v>
      </c>
      <c r="G130" s="128">
        <f>SUMIFS(BalanceSheetData!$J$2:$J$415,BalanceSheetData!$B$2:$B$415,$A130,BalanceSheetData!$I$2:$I$415,"10710")</f>
        <v>0</v>
      </c>
      <c r="H130" s="128">
        <f>SUMIFS(BalanceSheetData!$J$2:$J$415,BalanceSheetData!$B$2:$B$415,$A130,BalanceSheetData!$I$2:$I$415,"10700")</f>
        <v>0</v>
      </c>
      <c r="I130" s="129">
        <f>SUMIFS(BalanceSheetData!$J$2:$J$415,BalanceSheetData!$B$2:$B$415,$A130,BalanceSheetData!$I$2:$I$415,"10715")+SUMIFS(BalanceSheetData!$J$2:$J$415,BalanceSheetData!$B$2:$B$415,$A130,BalanceSheetData!$I$2:$I$415,"10720")+SUMIFS(BalanceSheetData!$J$2:$J$415,BalanceSheetData!$B$2:$B$415,$A130,BalanceSheetData!$I$2:$I$415,"19300")</f>
        <v>0</v>
      </c>
      <c r="J130" s="130">
        <f t="shared" si="13"/>
        <v>0</v>
      </c>
      <c r="K130" s="216">
        <f>IF(ISERROR(INDEX(Occupancy!$B$57:$FL$57,1,MATCH(A130,Occupancy!$B$4:$FL$4,0))),"-",INDEX(Occupancy!$B$57:$FL$57,1,MATCH(A130,Occupancy!$B$4:$FL$4,0)))</f>
        <v>0</v>
      </c>
      <c r="L130" s="216">
        <f>IF(ISERROR(INDEX(Occupancy!$B$17:$FL$17,1,MATCH(A130,Occupancy!$B$4:$FL$4,0))),"-",INDEX(Occupancy!$B$17:$FL$17,1,MATCH(A130,Occupancy!$B$4:$FL$4,0)))</f>
        <v>0</v>
      </c>
      <c r="M130" s="113"/>
      <c r="N130" s="113"/>
      <c r="O130" s="113"/>
      <c r="P130" s="119"/>
      <c r="Q130" s="131">
        <f>SUMIFS(IncomeStatementData!$J$2:$J$415,IncomeStatementData!$B$2:$B$415,$A130,IncomeStatementData!$I$2:$I$415,"45001")+SUMIFS(IncomeStatementData!$J$2:$J$415,IncomeStatementData!$B$2:$B$415,$A130,IncomeStatementData!$I$2:$I$415,"45100")+SUMIFS(IncomeStatementData!$J$2:$J$415,IncomeStatementData!$B$2:$B$415,$A130,IncomeStatementData!$I$2:$I$415,"49000")+SUMIFS(IncomeStatementData!$J$2:$J$415,IncomeStatementData!$B$2:$B$415,$A130,IncomeStatementData!$I$2:$I$415,"45200")+SUMIFS(IncomeStatementData!$J$2:$J$415,IncomeStatementData!$B$2:$B$415,$A130,IncomeStatementData!$I$2:$I$415,"45400")+SUMIFS(IncomeStatementData!$J$2:$J$415,IncomeStatementData!$B$2:$B$415,$A130,IncomeStatementData!$I$2:$I$415,"45500")+SUMIFS(IncomeStatementData!$J$2:$J$415,IncomeStatementData!$B$2:$B$415,$A130,IncomeStatementData!$I$2:$I$415,"44100")+SUMIFS(IncomeStatementData!$J$2:$J$415,IncomeStatementData!$B$2:$B$415,$A130,IncomeStatementData!$I$2:$I$415,"42200")</f>
        <v>0</v>
      </c>
      <c r="R130" s="132">
        <f>IF(ISERROR(S130/12*Occupancy!$B$65),"-",S130/12*Occupancy!$B$65)</f>
        <v>0</v>
      </c>
      <c r="S130" s="133">
        <f>SUMIFS(AnnualFinancialData!$L$2:$L$6380,AnnualFinancialData!$B$2:$B$6380,$A130,AnnualFinancialData!$K$2:$K$6380,"45001")+SUMIFS(AnnualFinancialData!$L$2:$L$6380,AnnualFinancialData!$B$2:$B$6380,$A130,AnnualFinancialData!$K$2:$K$6380,"45100")+SUMIFS(AnnualFinancialData!$L$2:$L$6380,AnnualFinancialData!$B$2:$B$6380,$A130,AnnualFinancialData!$K$2:$K$6380,"49000")+SUMIFS(AnnualFinancialData!$L$2:$L$6380,AnnualFinancialData!$B$2:$B$6380,$A130,AnnualFinancialData!$K$2:$K$6380,"45200")+SUMIFS(AnnualFinancialData!$L$2:$L$6380,AnnualFinancialData!$B$2:$B$6380,$A130,AnnualFinancialData!$K$2:$K$6380,"45400")+SUMIFS(AnnualFinancialData!$L$2:$L$6380,AnnualFinancialData!$B$2:$B$6380,$A130,AnnualFinancialData!$K$2:$K$6380,"45500")+SUMIFS(AnnualFinancialData!$L$2:$L$6380,AnnualFinancialData!$B$2:$B$6380,$A130,AnnualFinancialData!$K$2:$K$6380,"44100")+SUMIFS(AnnualFinancialData!$L$2:$L$6380,AnnualFinancialData!$B$2:$B$6380,$A130,AnnualFinancialData!$K$2:$K$6380,"42200")</f>
        <v>0</v>
      </c>
      <c r="T130" s="132" t="str">
        <f>IF(ISERROR(IF(Q130="","",Q130/VLOOKUP(Occupancy!$B$65,Occupancy!$B$68:$B$79,1)*12/$C130)),"-",IF(Q130="","",Q130/VLOOKUP(Occupancy!$B$65,Occupancy!$B$68:$B$79,1)*12/$C130))</f>
        <v>-</v>
      </c>
      <c r="U130" s="132" t="str">
        <f>IF(ISERROR(IF(R130="","",R130/VLOOKUP(Occupancy!$B$65,Occupancy!$B$68:$B$79,1)*12/$C130)),"-",IF(R130="","",R130/VLOOKUP(Occupancy!$B$65,Occupancy!$B$68:$B$79,1)*12/$C130))</f>
        <v>-</v>
      </c>
      <c r="V130" s="134" t="str">
        <f>IF(ISERROR(INDEX(IncomeStatementData!$P$2:$P$415,MATCH(A130,IncomeStatementData!$B$2:$B$415,0),)),"-",INDEX(IncomeStatementData!$P$2:$P$415,MATCH(A130,IncomeStatementData!$B$2:$B$415,0),))</f>
        <v>-</v>
      </c>
      <c r="W130" s="134" t="str">
        <f>IF(ISERROR(X130/12*Occupancy!$B$65),"-",X130/12*Occupancy!$B$65)</f>
        <v>-</v>
      </c>
      <c r="X130" s="134" t="str">
        <f>IF(ISERROR(INDEX(AnnualFinancialData!$R$2:$R$6380,MATCH(A130,AnnualFinancialData!$B$2:$B$6380,0),)),"-",INDEX(AnnualFinancialData!$R$2:$R$6380,MATCH(A130,AnnualFinancialData!$B$2:$B$6380,0),))</f>
        <v>-</v>
      </c>
      <c r="Y130" s="134" t="str">
        <f>IF(ISERROR(IF(V130="","",V130/VLOOKUP(Occupancy!$B$65,Occupancy!$B$68:$B$79,1)*12/$C130)),"-",IF(V130="","",V130/VLOOKUP(Occupancy!$B$65,Occupancy!$B$68:$B$79,1)*12/$C130))</f>
        <v>-</v>
      </c>
      <c r="Z130" s="134" t="str">
        <f>IF(ISERROR(IF(W130="","",W130/VLOOKUP(Occupancy!$B$65,Occupancy!$B$68:$B$79,1)*12/$C130)),"-",IF(W130="","",W130/VLOOKUP(Occupancy!$B$65,Occupancy!$B$68:$B$79,1)*12/$C130))</f>
        <v>-</v>
      </c>
      <c r="AA130" s="135" t="str">
        <f t="shared" si="14"/>
        <v>-</v>
      </c>
      <c r="AB130" s="132" t="str">
        <f t="shared" si="15"/>
        <v>-</v>
      </c>
      <c r="AC130" s="132" t="str">
        <f t="shared" si="16"/>
        <v>-</v>
      </c>
      <c r="AD130" s="132" t="str">
        <f t="shared" si="17"/>
        <v>-</v>
      </c>
      <c r="AE130" s="132" t="str">
        <f t="shared" si="18"/>
        <v>-</v>
      </c>
      <c r="AF130" s="132" t="str">
        <f t="shared" si="19"/>
        <v>-</v>
      </c>
      <c r="AG130" s="136">
        <f>(SUMIFS(PriorQ4BalanceSheet!$J$2:$J$4968,PriorQ4BalanceSheet!$B$2:$B$4968,$A130,PriorQ4BalanceSheet!$I$2:$I$4968,"28150")-SUMIFS(BalanceSheetData!$J$2:$J$415,BalanceSheetData!$B$2:$B$415,$A130,BalanceSheetData!$I$2:$I$415,"28150"))+(SUMIFS(PriorQ4BalanceSheet!$J$2:$J$4968,PriorQ4BalanceSheet!$B$2:$B$4968,$A130,PriorQ4BalanceSheet!$I$2:$I$4968,"28151")-SUMIFS(BalanceSheetData!$J$2:$J$415,BalanceSheetData!$B$2:$B$415,$A130,BalanceSheetData!$I$2:$I$415,"28151"))+(SUMIFS(PriorQ4BalanceSheet!$J$2:$J$4968,PriorQ4BalanceSheet!$B$2:$B$4968,$A130,PriorQ4BalanceSheet!$I$2:$I$4968,"28152")-SUMIFS(BalanceSheetData!$J$2:$J$415,BalanceSheetData!$B$2:$B$415,$A130,BalanceSheetData!$I$2:$I$415,"28152"))+(SUMIFS(PriorQ4BalanceSheet!$J$2:$J$4968,PriorQ4BalanceSheet!$B$2:$B$4968,$A130,PriorQ4BalanceSheet!$I$2:$I$4968,"28153")-SUMIFS(BalanceSheetData!$J$2:$J$415,BalanceSheetData!$B$2:$B$415,$A130,BalanceSheetData!$I$2:$I$415,"28153"))+(SUMIFS(PriorQ4BalanceSheet!$J$2:$J$4968,PriorQ4BalanceSheet!$B$2:$B$4968,$A130,PriorQ4BalanceSheet!$I$2:$I$4968,"28155")-SUMIFS(BalanceSheetData!$J$2:$J$415,BalanceSheetData!$B$2:$B$415,$A130,BalanceSheetData!$I$2:$I$415,"28155"))+(SUMIFS(PriorQ4BalanceSheet!$J$2:$J$4968,PriorQ4BalanceSheet!$B$2:$B$4968,$A130,PriorQ4BalanceSheet!$I$2:$I$4968,"28156")-SUMIFS(BalanceSheetData!$J$2:$J$415,BalanceSheetData!$B$2:$B$415,$A130,BalanceSheetData!$I$2:$I$415,"28156"))+(SUMIFS(PriorQ4BalanceSheet!$J$2:$J$4968,PriorQ4BalanceSheet!$B$2:$B$4968,$A130,PriorQ4BalanceSheet!$I$2:$I$4968,"28157")-SUMIFS(BalanceSheetData!$J$2:$J$415,BalanceSheetData!$B$2:$B$415,$A130,BalanceSheetData!$I$2:$I$415,"28157"))+(SUMIFS(PriorQ4BalanceSheet!$J$2:$J$4968,PriorQ4BalanceSheet!$B$2:$B$4968,$A130,PriorQ4BalanceSheet!$I$2:$I$4968,"28158")-SUMIFS(BalanceSheetData!$J$2:$J$415,BalanceSheetData!$B$2:$B$415,$A130,BalanceSheetData!$I$2:$I$415,"28158"))+(SUMIFS(PriorQ4BalanceSheet!$J$2:$J$4968,PriorQ4BalanceSheet!$B$2:$B$4968,$A130,PriorQ4BalanceSheet!$I$2:$I$4968,"28200")-SUMIFS(BalanceSheetData!$J$2:$J$415,BalanceSheetData!$B$2:$B$415,$A130,BalanceSheetData!$I$2:$I$415,"28200"))+(SUMIFS(PriorQ4BalanceSheet!$J$2:$J$4968,PriorQ4BalanceSheet!$B$2:$B$4968,$A130,PriorQ4BalanceSheet!$I$2:$I$4968,"28201")-SUMIFS(BalanceSheetData!$J$2:$J$415,BalanceSheetData!$B$2:$B$415,$A130,BalanceSheetData!$I$2:$I$415,"28201"))+SUMIFS(IncomeStatementData!$J$2:$J$415,IncomeStatementData!$B$2:$B$415,$A130,IncomeStatementData!$I$2:$I$415,"62020")+SUMIFS(IncomeStatementData!$J$2:$J$415,IncomeStatementData!$B$2:$B$415,$A130,IncomeStatementData!$I$2:$I$415,"62021")+SUMIFS(IncomeStatementData!$J$2:$J$415,IncomeStatementData!$B$2:$B$415,$A130,IncomeStatementData!$I$2:$I$415,"62022")+SUMIFS(IncomeStatementData!$J$2:$J$415,IncomeStatementData!$B$2:$B$415,$A130,IncomeStatementData!$I$2:$I$415,"62400")</f>
        <v>0</v>
      </c>
      <c r="AH130" s="134" t="str">
        <f>IF((ISERROR(INDEX(ECRDCRMustPayDebtData!$E$2:$E130,MATCH(A130,ECRDCRMustPayDebtData!$B$2:$B130,0),)))/12*Occupancy!$B$65,"-",INDEX(ECRDCRMustPayDebtData!$E$2:$E130,MATCH(A130,ECRDCRMustPayDebtData!$B$2:$B130,0),)/12*Occupancy!$B$65)</f>
        <v>-</v>
      </c>
      <c r="AI130" s="136" t="str">
        <f>IF(ISERROR(INDEX(AnnualMustPayDebtData!$D$2:$D$75,MATCH(A130,AnnualMustPayDebtData!$E$2:$E$75,0),)),"-",INDEX(AnnualMustPayDebtData!$D$2:$D$75,MATCH(A130,AnnualMustPayDebtData!$E$2:$E$75,0),))</f>
        <v>-</v>
      </c>
      <c r="AJ130" s="134" t="str">
        <f>IF(ISERROR(IF(AG130="","",AG130/VLOOKUP(Occupancy!$B$65,Occupancy!$B$68:$B$79,1)*12/$C130)),"-",IF(AG130="","",AG130/VLOOKUP(Occupancy!$B$65,Occupancy!$B$68:$B$79,1)*12/$C130))</f>
        <v>-</v>
      </c>
      <c r="AK130" s="134" t="str">
        <f>IF(ISERROR(IF(AH130="","",AH130/VLOOKUP(Occupancy!$B$65,Occupancy!$B$68:$B$79,1)*12/$C130)),"-",IF(AH130="","",AH130/VLOOKUP(Occupancy!$B$65,Occupancy!$B$68:$B$79,1)*12/$C130))</f>
        <v>-</v>
      </c>
      <c r="AL130" s="133">
        <f>SUMIFS(PriorQ4BalanceSheet!$J$2:$J$4968,PriorQ4BalanceSheet!$B$2:$B$4968,$A130,PriorQ4BalanceSheet!$I$2:$I$4968,"10710")-SUMIFS(BalanceSheetData!$J$2:$J$415,BalanceSheetData!$B$2:$B$415,$A130,BalanceSheetData!$I$2:$I$415,"10710")</f>
        <v>0</v>
      </c>
      <c r="AM130" s="132" t="str">
        <f>IF(ISERROR(AN130/12*Occupancy!$B$65),"-",AN130/12*Occupancy!$B$65)</f>
        <v>-</v>
      </c>
      <c r="AN130" s="133" t="str">
        <f>IF(ISERROR(INDEX(ReserveData!$B$2:$B$2239,MATCH($A130,ReserveData!$A$2:$A$2250,0),0)),"-",INDEX(ReserveData!$B$2:$B2369,MATCH($A130,ReserveData!$A$2:$A$2250,0),0))</f>
        <v>-</v>
      </c>
      <c r="AO130" s="132" t="str">
        <f t="shared" si="20"/>
        <v>-</v>
      </c>
      <c r="AP130" s="132" t="str">
        <f t="shared" si="21"/>
        <v>-</v>
      </c>
      <c r="AQ130" s="136">
        <f>SUMIFS(IncomeStatementData!$J$2:$J$415,IncomeStatementData!$B$2:$B$415,$A130,IncomeStatementData!$I$2:$I$415,"59001")</f>
        <v>0</v>
      </c>
      <c r="AR130" s="134">
        <f>IF(ISERROR(AS130/12*Occupancy!$B$65),"-",AS130/12*Occupancy!$B$65)</f>
        <v>0</v>
      </c>
      <c r="AS130" s="136">
        <f>SUMIFS(AnnualFinancialData!$L$2:$L$6380,AnnualFinancialData!$B$2:$B$6380,$A130,AnnualFinancialData!$K$2:$K$6380,"59001")</f>
        <v>0</v>
      </c>
      <c r="AT130" s="134" t="str">
        <f>IF(ISERROR(IF(AQ130="","",AQ130/VLOOKUP(Occupancy!$B$65,Occupancy!$B$68:$B$79,1)*12/$C130)),"-",IF(AQ130="","",AQ130/VLOOKUP(Occupancy!$B$65,Occupancy!$B$68:$B$79,1)*12/$C130))</f>
        <v>-</v>
      </c>
      <c r="AU130" s="134" t="str">
        <f>IF(ISERROR(IF(AR130="","",AR130/VLOOKUP(Occupancy!$B$65,Occupancy!$B$68:$B$79,1)*12/$C130)),"-",IF(AR130="","",AR130/VLOOKUP(Occupancy!$B$65,Occupancy!$B$68:$B$79,1)*12/$C130))</f>
        <v>-</v>
      </c>
      <c r="AV130" s="133">
        <f>SUMIFS(IncomeStatementData!$J$2:$J$415,IncomeStatementData!$B$2:$B$415,$A130,IncomeStatementData!$I$2:$I$415,"66310")+SUMIFS(IncomeStatementData!$J$2:$J$415,IncomeStatementData!$B$2:$B$415,$A130,IncomeStatementData!$I$2:$I$415,"66202")</f>
        <v>0</v>
      </c>
      <c r="AW130" s="132">
        <f>IF(ISERROR(AX130/12*Occupancy!$B$65),"-",AX130/12*Occupancy!$B$65)</f>
        <v>0</v>
      </c>
      <c r="AX130" s="133">
        <f>SUMIFS(AnnualFinancialData!$L$2:$L$6380,AnnualFinancialData!$B$2:$B$6380,$A130,AnnualFinancialData!$K$2:$K$6380,"66310")+SUMIFS(AnnualFinancialData!$L$2:$L$6380,AnnualFinancialData!$B$2:$B$6380,$A130,AnnualFinancialData!$K$2:$K$6380,"66202")</f>
        <v>0</v>
      </c>
      <c r="AY130" s="132" t="str">
        <f>IF(ISERROR(IF(AV130="","",AV130/VLOOKUP(Occupancy!$B$65,Occupancy!$B$68:$B$79,1)*12/$C130)),"-",IF(AV130="","",AV130/VLOOKUP(Occupancy!$B$65,Occupancy!$B$68:$B$79,1)*12/$C130))</f>
        <v>-</v>
      </c>
      <c r="AZ130" s="132" t="str">
        <f>IF(ISERROR(IF(AW130="","",AW130/VLOOKUP(Occupancy!$B$65,Occupancy!$B$68:$B$79,1)*12/$C130)),"-",IF(AW130="","",AW130/VLOOKUP(Occupancy!$B$65,Occupancy!$B$68:$B$79,1)*12/$C130))</f>
        <v>-</v>
      </c>
      <c r="BA130" s="137" t="str">
        <f t="shared" si="22"/>
        <v>-</v>
      </c>
      <c r="BB130" s="137" t="str">
        <f t="shared" si="23"/>
        <v>-</v>
      </c>
      <c r="BC130" s="137" t="str">
        <f t="shared" si="24"/>
        <v>-</v>
      </c>
      <c r="BD130" s="137" t="str">
        <f t="shared" si="25"/>
        <v>-</v>
      </c>
      <c r="BE130" s="138" t="str">
        <f>IF(ISERROR(IF(BB130="","",BB130/VLOOKUP(Occupancy!$B$65,Occupancy!$B$68:$B$79,1)*12/$C130)),"-",IF(BB130="","",BB130/VLOOKUP(Occupancy!$B$65,Occupancy!$B$68:$B$79,1)*12/$C130))</f>
        <v>-</v>
      </c>
    </row>
    <row r="131" spans="1:57" s="95" customFormat="1" ht="12.75" x14ac:dyDescent="0.2">
      <c r="A131" s="219" t="s">
        <v>645</v>
      </c>
      <c r="B131" s="142" t="str">
        <f>IF(ISERROR(INDEX(ProjectTypeData!$F$2:$F$165,MATCH(Operating!$A131,ProjectTypeData!$B$2:$B$165,0),MATCH(Operating!B$9,ProjectTypeData!$F$1))),"-",INDEX(ProjectTypeData!$F$2:$F$165,MATCH(Operating!$A131,ProjectTypeData!$B$2:$B$165,0),MATCH(Operating!B$9,ProjectTypeData!$F$1)))</f>
        <v>CPDC</v>
      </c>
      <c r="C131" s="126">
        <f>IF(ISERROR(INDEX(ProjectTypeData!$E$2:$E$165,MATCH(Operating!$A131,ProjectTypeData!$B$2:$B$165,0),MATCH(Operating!C$9,ProjectTypeData!$E$1))),"-",INDEX(ProjectTypeData!$E$2:$E$165,MATCH(Operating!$A131,ProjectTypeData!$B$2:$B$165,0),MATCH(Operating!C$9,ProjectTypeData!$E$1)))</f>
        <v>0</v>
      </c>
      <c r="D131" s="127" t="str">
        <f>IF(ISERROR(INDEX(ProjectTypeData!$D$2:$D$165,MATCH(Operating!$A131,ProjectTypeData!$B$2:$B$165,0),MATCH(Operating!D$9,ProjectTypeData!$D$1))),"-",INDEX(ProjectTypeData!$D$2:$D$165,MATCH(Operating!$A131,ProjectTypeData!$B$2:$B$165,0),MATCH(Operating!D$9,ProjectTypeData!$D$1)))</f>
        <v>Pre-Development</v>
      </c>
      <c r="E131" s="115"/>
      <c r="F131" s="128">
        <f>SUMIFS(BalanceSheetData!$J$2:$J$415,BalanceSheetData!$B$2:$B$415,$A131,BalanceSheetData!$I$2:$I$415,"10000")</f>
        <v>0</v>
      </c>
      <c r="G131" s="128">
        <f>SUMIFS(BalanceSheetData!$J$2:$J$415,BalanceSheetData!$B$2:$B$415,$A131,BalanceSheetData!$I$2:$I$415,"10710")</f>
        <v>0</v>
      </c>
      <c r="H131" s="128">
        <f>SUMIFS(BalanceSheetData!$J$2:$J$415,BalanceSheetData!$B$2:$B$415,$A131,BalanceSheetData!$I$2:$I$415,"10700")</f>
        <v>0</v>
      </c>
      <c r="I131" s="129">
        <f>SUMIFS(BalanceSheetData!$J$2:$J$415,BalanceSheetData!$B$2:$B$415,$A131,BalanceSheetData!$I$2:$I$415,"10715")+SUMIFS(BalanceSheetData!$J$2:$J$415,BalanceSheetData!$B$2:$B$415,$A131,BalanceSheetData!$I$2:$I$415,"10720")+SUMIFS(BalanceSheetData!$J$2:$J$415,BalanceSheetData!$B$2:$B$415,$A131,BalanceSheetData!$I$2:$I$415,"19300")</f>
        <v>0</v>
      </c>
      <c r="J131" s="130">
        <f t="shared" si="13"/>
        <v>0</v>
      </c>
      <c r="K131" s="216">
        <f>IF(ISERROR(INDEX(Occupancy!$B$57:$FL$57,1,MATCH(A131,Occupancy!$B$4:$FL$4,0))),"-",INDEX(Occupancy!$B$57:$FL$57,1,MATCH(A131,Occupancy!$B$4:$FL$4,0)))</f>
        <v>0</v>
      </c>
      <c r="L131" s="216">
        <f>IF(ISERROR(INDEX(Occupancy!$B$17:$FL$17,1,MATCH(A131,Occupancy!$B$4:$FL$4,0))),"-",INDEX(Occupancy!$B$17:$FL$17,1,MATCH(A131,Occupancy!$B$4:$FL$4,0)))</f>
        <v>0</v>
      </c>
      <c r="M131" s="113"/>
      <c r="N131" s="113"/>
      <c r="O131" s="113"/>
      <c r="P131" s="119"/>
      <c r="Q131" s="131">
        <f>SUMIFS(IncomeStatementData!$J$2:$J$415,IncomeStatementData!$B$2:$B$415,$A131,IncomeStatementData!$I$2:$I$415,"45001")+SUMIFS(IncomeStatementData!$J$2:$J$415,IncomeStatementData!$B$2:$B$415,$A131,IncomeStatementData!$I$2:$I$415,"45100")+SUMIFS(IncomeStatementData!$J$2:$J$415,IncomeStatementData!$B$2:$B$415,$A131,IncomeStatementData!$I$2:$I$415,"49000")+SUMIFS(IncomeStatementData!$J$2:$J$415,IncomeStatementData!$B$2:$B$415,$A131,IncomeStatementData!$I$2:$I$415,"45200")+SUMIFS(IncomeStatementData!$J$2:$J$415,IncomeStatementData!$B$2:$B$415,$A131,IncomeStatementData!$I$2:$I$415,"45400")+SUMIFS(IncomeStatementData!$J$2:$J$415,IncomeStatementData!$B$2:$B$415,$A131,IncomeStatementData!$I$2:$I$415,"45500")+SUMIFS(IncomeStatementData!$J$2:$J$415,IncomeStatementData!$B$2:$B$415,$A131,IncomeStatementData!$I$2:$I$415,"44100")+SUMIFS(IncomeStatementData!$J$2:$J$415,IncomeStatementData!$B$2:$B$415,$A131,IncomeStatementData!$I$2:$I$415,"42200")</f>
        <v>0</v>
      </c>
      <c r="R131" s="132">
        <f>IF(ISERROR(S131/12*Occupancy!$B$65),"-",S131/12*Occupancy!$B$65)</f>
        <v>0</v>
      </c>
      <c r="S131" s="133">
        <f>SUMIFS(AnnualFinancialData!$L$2:$L$6380,AnnualFinancialData!$B$2:$B$6380,$A131,AnnualFinancialData!$K$2:$K$6380,"45001")+SUMIFS(AnnualFinancialData!$L$2:$L$6380,AnnualFinancialData!$B$2:$B$6380,$A131,AnnualFinancialData!$K$2:$K$6380,"45100")+SUMIFS(AnnualFinancialData!$L$2:$L$6380,AnnualFinancialData!$B$2:$B$6380,$A131,AnnualFinancialData!$K$2:$K$6380,"49000")+SUMIFS(AnnualFinancialData!$L$2:$L$6380,AnnualFinancialData!$B$2:$B$6380,$A131,AnnualFinancialData!$K$2:$K$6380,"45200")+SUMIFS(AnnualFinancialData!$L$2:$L$6380,AnnualFinancialData!$B$2:$B$6380,$A131,AnnualFinancialData!$K$2:$K$6380,"45400")+SUMIFS(AnnualFinancialData!$L$2:$L$6380,AnnualFinancialData!$B$2:$B$6380,$A131,AnnualFinancialData!$K$2:$K$6380,"45500")+SUMIFS(AnnualFinancialData!$L$2:$L$6380,AnnualFinancialData!$B$2:$B$6380,$A131,AnnualFinancialData!$K$2:$K$6380,"44100")+SUMIFS(AnnualFinancialData!$L$2:$L$6380,AnnualFinancialData!$B$2:$B$6380,$A131,AnnualFinancialData!$K$2:$K$6380,"42200")</f>
        <v>0</v>
      </c>
      <c r="T131" s="132" t="str">
        <f>IF(ISERROR(IF(Q131="","",Q131/VLOOKUP(Occupancy!$B$65,Occupancy!$B$68:$B$79,1)*12/$C131)),"-",IF(Q131="","",Q131/VLOOKUP(Occupancy!$B$65,Occupancy!$B$68:$B$79,1)*12/$C131))</f>
        <v>-</v>
      </c>
      <c r="U131" s="132" t="str">
        <f>IF(ISERROR(IF(R131="","",R131/VLOOKUP(Occupancy!$B$65,Occupancy!$B$68:$B$79,1)*12/$C131)),"-",IF(R131="","",R131/VLOOKUP(Occupancy!$B$65,Occupancy!$B$68:$B$79,1)*12/$C131))</f>
        <v>-</v>
      </c>
      <c r="V131" s="134" t="str">
        <f>IF(ISERROR(INDEX(IncomeStatementData!$P$2:$P$415,MATCH(A131,IncomeStatementData!$B$2:$B$415,0),)),"-",INDEX(IncomeStatementData!$P$2:$P$415,MATCH(A131,IncomeStatementData!$B$2:$B$415,0),))</f>
        <v>-</v>
      </c>
      <c r="W131" s="134" t="str">
        <f>IF(ISERROR(X131/12*Occupancy!$B$65),"-",X131/12*Occupancy!$B$65)</f>
        <v>-</v>
      </c>
      <c r="X131" s="134" t="str">
        <f>IF(ISERROR(INDEX(AnnualFinancialData!$R$2:$R$6380,MATCH(A131,AnnualFinancialData!$B$2:$B$6380,0),)),"-",INDEX(AnnualFinancialData!$R$2:$R$6380,MATCH(A131,AnnualFinancialData!$B$2:$B$6380,0),))</f>
        <v>-</v>
      </c>
      <c r="Y131" s="134" t="str">
        <f>IF(ISERROR(IF(V131="","",V131/VLOOKUP(Occupancy!$B$65,Occupancy!$B$68:$B$79,1)*12/$C131)),"-",IF(V131="","",V131/VLOOKUP(Occupancy!$B$65,Occupancy!$B$68:$B$79,1)*12/$C131))</f>
        <v>-</v>
      </c>
      <c r="Z131" s="134" t="str">
        <f>IF(ISERROR(IF(W131="","",W131/VLOOKUP(Occupancy!$B$65,Occupancy!$B$68:$B$79,1)*12/$C131)),"-",IF(W131="","",W131/VLOOKUP(Occupancy!$B$65,Occupancy!$B$68:$B$79,1)*12/$C131))</f>
        <v>-</v>
      </c>
      <c r="AA131" s="135" t="str">
        <f t="shared" si="14"/>
        <v>-</v>
      </c>
      <c r="AB131" s="132" t="str">
        <f t="shared" si="15"/>
        <v>-</v>
      </c>
      <c r="AC131" s="132" t="str">
        <f t="shared" si="16"/>
        <v>-</v>
      </c>
      <c r="AD131" s="132" t="str">
        <f t="shared" si="17"/>
        <v>-</v>
      </c>
      <c r="AE131" s="132" t="str">
        <f t="shared" si="18"/>
        <v>-</v>
      </c>
      <c r="AF131" s="132" t="str">
        <f t="shared" si="19"/>
        <v>-</v>
      </c>
      <c r="AG131" s="136">
        <f>(SUMIFS(PriorQ4BalanceSheet!$J$2:$J$4968,PriorQ4BalanceSheet!$B$2:$B$4968,$A131,PriorQ4BalanceSheet!$I$2:$I$4968,"28150")-SUMIFS(BalanceSheetData!$J$2:$J$415,BalanceSheetData!$B$2:$B$415,$A131,BalanceSheetData!$I$2:$I$415,"28150"))+(SUMIFS(PriorQ4BalanceSheet!$J$2:$J$4968,PriorQ4BalanceSheet!$B$2:$B$4968,$A131,PriorQ4BalanceSheet!$I$2:$I$4968,"28151")-SUMIFS(BalanceSheetData!$J$2:$J$415,BalanceSheetData!$B$2:$B$415,$A131,BalanceSheetData!$I$2:$I$415,"28151"))+(SUMIFS(PriorQ4BalanceSheet!$J$2:$J$4968,PriorQ4BalanceSheet!$B$2:$B$4968,$A131,PriorQ4BalanceSheet!$I$2:$I$4968,"28152")-SUMIFS(BalanceSheetData!$J$2:$J$415,BalanceSheetData!$B$2:$B$415,$A131,BalanceSheetData!$I$2:$I$415,"28152"))+(SUMIFS(PriorQ4BalanceSheet!$J$2:$J$4968,PriorQ4BalanceSheet!$B$2:$B$4968,$A131,PriorQ4BalanceSheet!$I$2:$I$4968,"28153")-SUMIFS(BalanceSheetData!$J$2:$J$415,BalanceSheetData!$B$2:$B$415,$A131,BalanceSheetData!$I$2:$I$415,"28153"))+(SUMIFS(PriorQ4BalanceSheet!$J$2:$J$4968,PriorQ4BalanceSheet!$B$2:$B$4968,$A131,PriorQ4BalanceSheet!$I$2:$I$4968,"28155")-SUMIFS(BalanceSheetData!$J$2:$J$415,BalanceSheetData!$B$2:$B$415,$A131,BalanceSheetData!$I$2:$I$415,"28155"))+(SUMIFS(PriorQ4BalanceSheet!$J$2:$J$4968,PriorQ4BalanceSheet!$B$2:$B$4968,$A131,PriorQ4BalanceSheet!$I$2:$I$4968,"28156")-SUMIFS(BalanceSheetData!$J$2:$J$415,BalanceSheetData!$B$2:$B$415,$A131,BalanceSheetData!$I$2:$I$415,"28156"))+(SUMIFS(PriorQ4BalanceSheet!$J$2:$J$4968,PriorQ4BalanceSheet!$B$2:$B$4968,$A131,PriorQ4BalanceSheet!$I$2:$I$4968,"28157")-SUMIFS(BalanceSheetData!$J$2:$J$415,BalanceSheetData!$B$2:$B$415,$A131,BalanceSheetData!$I$2:$I$415,"28157"))+(SUMIFS(PriorQ4BalanceSheet!$J$2:$J$4968,PriorQ4BalanceSheet!$B$2:$B$4968,$A131,PriorQ4BalanceSheet!$I$2:$I$4968,"28158")-SUMIFS(BalanceSheetData!$J$2:$J$415,BalanceSheetData!$B$2:$B$415,$A131,BalanceSheetData!$I$2:$I$415,"28158"))+(SUMIFS(PriorQ4BalanceSheet!$J$2:$J$4968,PriorQ4BalanceSheet!$B$2:$B$4968,$A131,PriorQ4BalanceSheet!$I$2:$I$4968,"28200")-SUMIFS(BalanceSheetData!$J$2:$J$415,BalanceSheetData!$B$2:$B$415,$A131,BalanceSheetData!$I$2:$I$415,"28200"))+(SUMIFS(PriorQ4BalanceSheet!$J$2:$J$4968,PriorQ4BalanceSheet!$B$2:$B$4968,$A131,PriorQ4BalanceSheet!$I$2:$I$4968,"28201")-SUMIFS(BalanceSheetData!$J$2:$J$415,BalanceSheetData!$B$2:$B$415,$A131,BalanceSheetData!$I$2:$I$415,"28201"))+SUMIFS(IncomeStatementData!$J$2:$J$415,IncomeStatementData!$B$2:$B$415,$A131,IncomeStatementData!$I$2:$I$415,"62020")+SUMIFS(IncomeStatementData!$J$2:$J$415,IncomeStatementData!$B$2:$B$415,$A131,IncomeStatementData!$I$2:$I$415,"62021")+SUMIFS(IncomeStatementData!$J$2:$J$415,IncomeStatementData!$B$2:$B$415,$A131,IncomeStatementData!$I$2:$I$415,"62022")+SUMIFS(IncomeStatementData!$J$2:$J$415,IncomeStatementData!$B$2:$B$415,$A131,IncomeStatementData!$I$2:$I$415,"62400")</f>
        <v>0</v>
      </c>
      <c r="AH131" s="134" t="str">
        <f>IF((ISERROR(INDEX(ECRDCRMustPayDebtData!$E$2:$E131,MATCH(A131,ECRDCRMustPayDebtData!$B$2:$B131,0),)))/12*Occupancy!$B$65,"-",INDEX(ECRDCRMustPayDebtData!$E$2:$E131,MATCH(A131,ECRDCRMustPayDebtData!$B$2:$B131,0),)/12*Occupancy!$B$65)</f>
        <v>-</v>
      </c>
      <c r="AI131" s="136" t="str">
        <f>IF(ISERROR(INDEX(AnnualMustPayDebtData!$D$2:$D$75,MATCH(A131,AnnualMustPayDebtData!$E$2:$E$75,0),)),"-",INDEX(AnnualMustPayDebtData!$D$2:$D$75,MATCH(A131,AnnualMustPayDebtData!$E$2:$E$75,0),))</f>
        <v>-</v>
      </c>
      <c r="AJ131" s="134" t="str">
        <f>IF(ISERROR(IF(AG131="","",AG131/VLOOKUP(Occupancy!$B$65,Occupancy!$B$68:$B$79,1)*12/$C131)),"-",IF(AG131="","",AG131/VLOOKUP(Occupancy!$B$65,Occupancy!$B$68:$B$79,1)*12/$C131))</f>
        <v>-</v>
      </c>
      <c r="AK131" s="134" t="str">
        <f>IF(ISERROR(IF(AH131="","",AH131/VLOOKUP(Occupancy!$B$65,Occupancy!$B$68:$B$79,1)*12/$C131)),"-",IF(AH131="","",AH131/VLOOKUP(Occupancy!$B$65,Occupancy!$B$68:$B$79,1)*12/$C131))</f>
        <v>-</v>
      </c>
      <c r="AL131" s="133">
        <f>SUMIFS(PriorQ4BalanceSheet!$J$2:$J$4968,PriorQ4BalanceSheet!$B$2:$B$4968,$A131,PriorQ4BalanceSheet!$I$2:$I$4968,"10710")-SUMIFS(BalanceSheetData!$J$2:$J$415,BalanceSheetData!$B$2:$B$415,$A131,BalanceSheetData!$I$2:$I$415,"10710")</f>
        <v>0</v>
      </c>
      <c r="AM131" s="132" t="str">
        <f>IF(ISERROR(AN131/12*Occupancy!$B$65),"-",AN131/12*Occupancy!$B$65)</f>
        <v>-</v>
      </c>
      <c r="AN131" s="133" t="str">
        <f>IF(ISERROR(INDEX(ReserveData!$B$2:$B$2239,MATCH($A131,ReserveData!$A$2:$A$2250,0),0)),"-",INDEX(ReserveData!$B$2:$B2370,MATCH($A131,ReserveData!$A$2:$A$2250,0),0))</f>
        <v>-</v>
      </c>
      <c r="AO131" s="132" t="str">
        <f t="shared" si="20"/>
        <v>-</v>
      </c>
      <c r="AP131" s="132" t="str">
        <f t="shared" si="21"/>
        <v>-</v>
      </c>
      <c r="AQ131" s="136">
        <f>SUMIFS(IncomeStatementData!$J$2:$J$415,IncomeStatementData!$B$2:$B$415,$A131,IncomeStatementData!$I$2:$I$415,"59001")</f>
        <v>0</v>
      </c>
      <c r="AR131" s="134">
        <f>IF(ISERROR(AS131/12*Occupancy!$B$65),"-",AS131/12*Occupancy!$B$65)</f>
        <v>0</v>
      </c>
      <c r="AS131" s="136">
        <f>SUMIFS(AnnualFinancialData!$L$2:$L$6380,AnnualFinancialData!$B$2:$B$6380,$A131,AnnualFinancialData!$K$2:$K$6380,"59001")</f>
        <v>0</v>
      </c>
      <c r="AT131" s="134" t="str">
        <f>IF(ISERROR(IF(AQ131="","",AQ131/VLOOKUP(Occupancy!$B$65,Occupancy!$B$68:$B$79,1)*12/$C131)),"-",IF(AQ131="","",AQ131/VLOOKUP(Occupancy!$B$65,Occupancy!$B$68:$B$79,1)*12/$C131))</f>
        <v>-</v>
      </c>
      <c r="AU131" s="134" t="str">
        <f>IF(ISERROR(IF(AR131="","",AR131/VLOOKUP(Occupancy!$B$65,Occupancy!$B$68:$B$79,1)*12/$C131)),"-",IF(AR131="","",AR131/VLOOKUP(Occupancy!$B$65,Occupancy!$B$68:$B$79,1)*12/$C131))</f>
        <v>-</v>
      </c>
      <c r="AV131" s="133">
        <f>SUMIFS(IncomeStatementData!$J$2:$J$415,IncomeStatementData!$B$2:$B$415,$A131,IncomeStatementData!$I$2:$I$415,"66310")+SUMIFS(IncomeStatementData!$J$2:$J$415,IncomeStatementData!$B$2:$B$415,$A131,IncomeStatementData!$I$2:$I$415,"66202")</f>
        <v>0</v>
      </c>
      <c r="AW131" s="132">
        <f>IF(ISERROR(AX131/12*Occupancy!$B$65),"-",AX131/12*Occupancy!$B$65)</f>
        <v>0</v>
      </c>
      <c r="AX131" s="133">
        <f>SUMIFS(AnnualFinancialData!$L$2:$L$6380,AnnualFinancialData!$B$2:$B$6380,$A131,AnnualFinancialData!$K$2:$K$6380,"66310")+SUMIFS(AnnualFinancialData!$L$2:$L$6380,AnnualFinancialData!$B$2:$B$6380,$A131,AnnualFinancialData!$K$2:$K$6380,"66202")</f>
        <v>0</v>
      </c>
      <c r="AY131" s="132" t="str">
        <f>IF(ISERROR(IF(AV131="","",AV131/VLOOKUP(Occupancy!$B$65,Occupancy!$B$68:$B$79,1)*12/$C131)),"-",IF(AV131="","",AV131/VLOOKUP(Occupancy!$B$65,Occupancy!$B$68:$B$79,1)*12/$C131))</f>
        <v>-</v>
      </c>
      <c r="AZ131" s="132" t="str">
        <f>IF(ISERROR(IF(AW131="","",AW131/VLOOKUP(Occupancy!$B$65,Occupancy!$B$68:$B$79,1)*12/$C131)),"-",IF(AW131="","",AW131/VLOOKUP(Occupancy!$B$65,Occupancy!$B$68:$B$79,1)*12/$C131))</f>
        <v>-</v>
      </c>
      <c r="BA131" s="137" t="str">
        <f t="shared" si="22"/>
        <v>-</v>
      </c>
      <c r="BB131" s="137" t="str">
        <f t="shared" si="23"/>
        <v>-</v>
      </c>
      <c r="BC131" s="137" t="str">
        <f t="shared" si="24"/>
        <v>-</v>
      </c>
      <c r="BD131" s="137" t="str">
        <f t="shared" si="25"/>
        <v>-</v>
      </c>
      <c r="BE131" s="138" t="str">
        <f>IF(ISERROR(IF(BB131="","",BB131/VLOOKUP(Occupancy!$B$65,Occupancy!$B$68:$B$79,1)*12/$C131)),"-",IF(BB131="","",BB131/VLOOKUP(Occupancy!$B$65,Occupancy!$B$68:$B$79,1)*12/$C131))</f>
        <v>-</v>
      </c>
    </row>
    <row r="132" spans="1:57" s="95" customFormat="1" ht="12.75" x14ac:dyDescent="0.2">
      <c r="A132" s="219" t="s">
        <v>647</v>
      </c>
      <c r="B132" s="142" t="str">
        <f>IF(ISERROR(INDEX(ProjectTypeData!$F$2:$F$165,MATCH(Operating!$A132,ProjectTypeData!$B$2:$B$165,0),MATCH(Operating!B$9,ProjectTypeData!$F$1))),"-",INDEX(ProjectTypeData!$F$2:$F$165,MATCH(Operating!$A132,ProjectTypeData!$B$2:$B$165,0),MATCH(Operating!B$9,ProjectTypeData!$F$1)))</f>
        <v>CPDC</v>
      </c>
      <c r="C132" s="126">
        <f>IF(ISERROR(INDEX(ProjectTypeData!$E$2:$E$165,MATCH(Operating!$A132,ProjectTypeData!$B$2:$B$165,0),MATCH(Operating!C$9,ProjectTypeData!$E$1))),"-",INDEX(ProjectTypeData!$E$2:$E$165,MATCH(Operating!$A132,ProjectTypeData!$B$2:$B$165,0),MATCH(Operating!C$9,ProjectTypeData!$E$1)))</f>
        <v>0</v>
      </c>
      <c r="D132" s="127" t="str">
        <f>IF(ISERROR(INDEX(ProjectTypeData!$D$2:$D$165,MATCH(Operating!$A132,ProjectTypeData!$B$2:$B$165,0),MATCH(Operating!D$9,ProjectTypeData!$D$1))),"-",INDEX(ProjectTypeData!$D$2:$D$165,MATCH(Operating!$A132,ProjectTypeData!$B$2:$B$165,0),MATCH(Operating!D$9,ProjectTypeData!$D$1)))</f>
        <v>Pre-Development</v>
      </c>
      <c r="E132" s="115"/>
      <c r="F132" s="128">
        <f>SUMIFS(BalanceSheetData!$J$2:$J$415,BalanceSheetData!$B$2:$B$415,$A132,BalanceSheetData!$I$2:$I$415,"10000")</f>
        <v>0</v>
      </c>
      <c r="G132" s="128">
        <f>SUMIFS(BalanceSheetData!$J$2:$J$415,BalanceSheetData!$B$2:$B$415,$A132,BalanceSheetData!$I$2:$I$415,"10710")</f>
        <v>0</v>
      </c>
      <c r="H132" s="128">
        <f>SUMIFS(BalanceSheetData!$J$2:$J$415,BalanceSheetData!$B$2:$B$415,$A132,BalanceSheetData!$I$2:$I$415,"10700")</f>
        <v>0</v>
      </c>
      <c r="I132" s="129">
        <f>SUMIFS(BalanceSheetData!$J$2:$J$415,BalanceSheetData!$B$2:$B$415,$A132,BalanceSheetData!$I$2:$I$415,"10715")+SUMIFS(BalanceSheetData!$J$2:$J$415,BalanceSheetData!$B$2:$B$415,$A132,BalanceSheetData!$I$2:$I$415,"10720")+SUMIFS(BalanceSheetData!$J$2:$J$415,BalanceSheetData!$B$2:$B$415,$A132,BalanceSheetData!$I$2:$I$415,"19300")</f>
        <v>0</v>
      </c>
      <c r="J132" s="130">
        <f t="shared" si="13"/>
        <v>0</v>
      </c>
      <c r="K132" s="216">
        <f>IF(ISERROR(INDEX(Occupancy!$B$57:$FL$57,1,MATCH(A132,Occupancy!$B$4:$FL$4,0))),"-",INDEX(Occupancy!$B$57:$FL$57,1,MATCH(A132,Occupancy!$B$4:$FL$4,0)))</f>
        <v>0</v>
      </c>
      <c r="L132" s="216">
        <f>IF(ISERROR(INDEX(Occupancy!$B$17:$FL$17,1,MATCH(A132,Occupancy!$B$4:$FL$4,0))),"-",INDEX(Occupancy!$B$17:$FL$17,1,MATCH(A132,Occupancy!$B$4:$FL$4,0)))</f>
        <v>0</v>
      </c>
      <c r="M132" s="113"/>
      <c r="N132" s="113"/>
      <c r="O132" s="113"/>
      <c r="P132" s="119"/>
      <c r="Q132" s="131">
        <f>SUMIFS(IncomeStatementData!$J$2:$J$415,IncomeStatementData!$B$2:$B$415,$A132,IncomeStatementData!$I$2:$I$415,"45001")+SUMIFS(IncomeStatementData!$J$2:$J$415,IncomeStatementData!$B$2:$B$415,$A132,IncomeStatementData!$I$2:$I$415,"45100")+SUMIFS(IncomeStatementData!$J$2:$J$415,IncomeStatementData!$B$2:$B$415,$A132,IncomeStatementData!$I$2:$I$415,"49000")+SUMIFS(IncomeStatementData!$J$2:$J$415,IncomeStatementData!$B$2:$B$415,$A132,IncomeStatementData!$I$2:$I$415,"45200")+SUMIFS(IncomeStatementData!$J$2:$J$415,IncomeStatementData!$B$2:$B$415,$A132,IncomeStatementData!$I$2:$I$415,"45400")+SUMIFS(IncomeStatementData!$J$2:$J$415,IncomeStatementData!$B$2:$B$415,$A132,IncomeStatementData!$I$2:$I$415,"45500")+SUMIFS(IncomeStatementData!$J$2:$J$415,IncomeStatementData!$B$2:$B$415,$A132,IncomeStatementData!$I$2:$I$415,"44100")+SUMIFS(IncomeStatementData!$J$2:$J$415,IncomeStatementData!$B$2:$B$415,$A132,IncomeStatementData!$I$2:$I$415,"42200")</f>
        <v>0</v>
      </c>
      <c r="R132" s="132">
        <f>IF(ISERROR(S132/12*Occupancy!$B$65),"-",S132/12*Occupancy!$B$65)</f>
        <v>0</v>
      </c>
      <c r="S132" s="133">
        <f>SUMIFS(AnnualFinancialData!$L$2:$L$6380,AnnualFinancialData!$B$2:$B$6380,$A132,AnnualFinancialData!$K$2:$K$6380,"45001")+SUMIFS(AnnualFinancialData!$L$2:$L$6380,AnnualFinancialData!$B$2:$B$6380,$A132,AnnualFinancialData!$K$2:$K$6380,"45100")+SUMIFS(AnnualFinancialData!$L$2:$L$6380,AnnualFinancialData!$B$2:$B$6380,$A132,AnnualFinancialData!$K$2:$K$6380,"49000")+SUMIFS(AnnualFinancialData!$L$2:$L$6380,AnnualFinancialData!$B$2:$B$6380,$A132,AnnualFinancialData!$K$2:$K$6380,"45200")+SUMIFS(AnnualFinancialData!$L$2:$L$6380,AnnualFinancialData!$B$2:$B$6380,$A132,AnnualFinancialData!$K$2:$K$6380,"45400")+SUMIFS(AnnualFinancialData!$L$2:$L$6380,AnnualFinancialData!$B$2:$B$6380,$A132,AnnualFinancialData!$K$2:$K$6380,"45500")+SUMIFS(AnnualFinancialData!$L$2:$L$6380,AnnualFinancialData!$B$2:$B$6380,$A132,AnnualFinancialData!$K$2:$K$6380,"44100")+SUMIFS(AnnualFinancialData!$L$2:$L$6380,AnnualFinancialData!$B$2:$B$6380,$A132,AnnualFinancialData!$K$2:$K$6380,"42200")</f>
        <v>0</v>
      </c>
      <c r="T132" s="132" t="str">
        <f>IF(ISERROR(IF(Q132="","",Q132/VLOOKUP(Occupancy!$B$65,Occupancy!$B$68:$B$79,1)*12/$C132)),"-",IF(Q132="","",Q132/VLOOKUP(Occupancy!$B$65,Occupancy!$B$68:$B$79,1)*12/$C132))</f>
        <v>-</v>
      </c>
      <c r="U132" s="132" t="str">
        <f>IF(ISERROR(IF(R132="","",R132/VLOOKUP(Occupancy!$B$65,Occupancy!$B$68:$B$79,1)*12/$C132)),"-",IF(R132="","",R132/VLOOKUP(Occupancy!$B$65,Occupancy!$B$68:$B$79,1)*12/$C132))</f>
        <v>-</v>
      </c>
      <c r="V132" s="134" t="str">
        <f>IF(ISERROR(INDEX(IncomeStatementData!$P$2:$P$415,MATCH(A132,IncomeStatementData!$B$2:$B$415,0),)),"-",INDEX(IncomeStatementData!$P$2:$P$415,MATCH(A132,IncomeStatementData!$B$2:$B$415,0),))</f>
        <v>-</v>
      </c>
      <c r="W132" s="134" t="str">
        <f>IF(ISERROR(X132/12*Occupancy!$B$65),"-",X132/12*Occupancy!$B$65)</f>
        <v>-</v>
      </c>
      <c r="X132" s="134" t="str">
        <f>IF(ISERROR(INDEX(AnnualFinancialData!$R$2:$R$6380,MATCH(A132,AnnualFinancialData!$B$2:$B$6380,0),)),"-",INDEX(AnnualFinancialData!$R$2:$R$6380,MATCH(A132,AnnualFinancialData!$B$2:$B$6380,0),))</f>
        <v>-</v>
      </c>
      <c r="Y132" s="134" t="str">
        <f>IF(ISERROR(IF(V132="","",V132/VLOOKUP(Occupancy!$B$65,Occupancy!$B$68:$B$79,1)*12/$C132)),"-",IF(V132="","",V132/VLOOKUP(Occupancy!$B$65,Occupancy!$B$68:$B$79,1)*12/$C132))</f>
        <v>-</v>
      </c>
      <c r="Z132" s="134" t="str">
        <f>IF(ISERROR(IF(W132="","",W132/VLOOKUP(Occupancy!$B$65,Occupancy!$B$68:$B$79,1)*12/$C132)),"-",IF(W132="","",W132/VLOOKUP(Occupancy!$B$65,Occupancy!$B$68:$B$79,1)*12/$C132))</f>
        <v>-</v>
      </c>
      <c r="AA132" s="135" t="str">
        <f t="shared" si="14"/>
        <v>-</v>
      </c>
      <c r="AB132" s="132" t="str">
        <f t="shared" si="15"/>
        <v>-</v>
      </c>
      <c r="AC132" s="132" t="str">
        <f t="shared" si="16"/>
        <v>-</v>
      </c>
      <c r="AD132" s="132" t="str">
        <f t="shared" si="17"/>
        <v>-</v>
      </c>
      <c r="AE132" s="132" t="str">
        <f t="shared" si="18"/>
        <v>-</v>
      </c>
      <c r="AF132" s="132" t="str">
        <f t="shared" si="19"/>
        <v>-</v>
      </c>
      <c r="AG132" s="136">
        <f>(SUMIFS(PriorQ4BalanceSheet!$J$2:$J$4968,PriorQ4BalanceSheet!$B$2:$B$4968,$A132,PriorQ4BalanceSheet!$I$2:$I$4968,"28150")-SUMIFS(BalanceSheetData!$J$2:$J$415,BalanceSheetData!$B$2:$B$415,$A132,BalanceSheetData!$I$2:$I$415,"28150"))+(SUMIFS(PriorQ4BalanceSheet!$J$2:$J$4968,PriorQ4BalanceSheet!$B$2:$B$4968,$A132,PriorQ4BalanceSheet!$I$2:$I$4968,"28151")-SUMIFS(BalanceSheetData!$J$2:$J$415,BalanceSheetData!$B$2:$B$415,$A132,BalanceSheetData!$I$2:$I$415,"28151"))+(SUMIFS(PriorQ4BalanceSheet!$J$2:$J$4968,PriorQ4BalanceSheet!$B$2:$B$4968,$A132,PriorQ4BalanceSheet!$I$2:$I$4968,"28152")-SUMIFS(BalanceSheetData!$J$2:$J$415,BalanceSheetData!$B$2:$B$415,$A132,BalanceSheetData!$I$2:$I$415,"28152"))+(SUMIFS(PriorQ4BalanceSheet!$J$2:$J$4968,PriorQ4BalanceSheet!$B$2:$B$4968,$A132,PriorQ4BalanceSheet!$I$2:$I$4968,"28153")-SUMIFS(BalanceSheetData!$J$2:$J$415,BalanceSheetData!$B$2:$B$415,$A132,BalanceSheetData!$I$2:$I$415,"28153"))+(SUMIFS(PriorQ4BalanceSheet!$J$2:$J$4968,PriorQ4BalanceSheet!$B$2:$B$4968,$A132,PriorQ4BalanceSheet!$I$2:$I$4968,"28155")-SUMIFS(BalanceSheetData!$J$2:$J$415,BalanceSheetData!$B$2:$B$415,$A132,BalanceSheetData!$I$2:$I$415,"28155"))+(SUMIFS(PriorQ4BalanceSheet!$J$2:$J$4968,PriorQ4BalanceSheet!$B$2:$B$4968,$A132,PriorQ4BalanceSheet!$I$2:$I$4968,"28156")-SUMIFS(BalanceSheetData!$J$2:$J$415,BalanceSheetData!$B$2:$B$415,$A132,BalanceSheetData!$I$2:$I$415,"28156"))+(SUMIFS(PriorQ4BalanceSheet!$J$2:$J$4968,PriorQ4BalanceSheet!$B$2:$B$4968,$A132,PriorQ4BalanceSheet!$I$2:$I$4968,"28157")-SUMIFS(BalanceSheetData!$J$2:$J$415,BalanceSheetData!$B$2:$B$415,$A132,BalanceSheetData!$I$2:$I$415,"28157"))+(SUMIFS(PriorQ4BalanceSheet!$J$2:$J$4968,PriorQ4BalanceSheet!$B$2:$B$4968,$A132,PriorQ4BalanceSheet!$I$2:$I$4968,"28158")-SUMIFS(BalanceSheetData!$J$2:$J$415,BalanceSheetData!$B$2:$B$415,$A132,BalanceSheetData!$I$2:$I$415,"28158"))+(SUMIFS(PriorQ4BalanceSheet!$J$2:$J$4968,PriorQ4BalanceSheet!$B$2:$B$4968,$A132,PriorQ4BalanceSheet!$I$2:$I$4968,"28200")-SUMIFS(BalanceSheetData!$J$2:$J$415,BalanceSheetData!$B$2:$B$415,$A132,BalanceSheetData!$I$2:$I$415,"28200"))+(SUMIFS(PriorQ4BalanceSheet!$J$2:$J$4968,PriorQ4BalanceSheet!$B$2:$B$4968,$A132,PriorQ4BalanceSheet!$I$2:$I$4968,"28201")-SUMIFS(BalanceSheetData!$J$2:$J$415,BalanceSheetData!$B$2:$B$415,$A132,BalanceSheetData!$I$2:$I$415,"28201"))+SUMIFS(IncomeStatementData!$J$2:$J$415,IncomeStatementData!$B$2:$B$415,$A132,IncomeStatementData!$I$2:$I$415,"62020")+SUMIFS(IncomeStatementData!$J$2:$J$415,IncomeStatementData!$B$2:$B$415,$A132,IncomeStatementData!$I$2:$I$415,"62021")+SUMIFS(IncomeStatementData!$J$2:$J$415,IncomeStatementData!$B$2:$B$415,$A132,IncomeStatementData!$I$2:$I$415,"62022")+SUMIFS(IncomeStatementData!$J$2:$J$415,IncomeStatementData!$B$2:$B$415,$A132,IncomeStatementData!$I$2:$I$415,"62400")</f>
        <v>0</v>
      </c>
      <c r="AH132" s="134" t="str">
        <f>IF((ISERROR(INDEX(ECRDCRMustPayDebtData!$E$2:$E132,MATCH(A132,ECRDCRMustPayDebtData!$B$2:$B132,0),)))/12*Occupancy!$B$65,"-",INDEX(ECRDCRMustPayDebtData!$E$2:$E132,MATCH(A132,ECRDCRMustPayDebtData!$B$2:$B132,0),)/12*Occupancy!$B$65)</f>
        <v>-</v>
      </c>
      <c r="AI132" s="136" t="str">
        <f>IF(ISERROR(INDEX(AnnualMustPayDebtData!$D$2:$D$75,MATCH(A132,AnnualMustPayDebtData!$E$2:$E$75,0),)),"-",INDEX(AnnualMustPayDebtData!$D$2:$D$75,MATCH(A132,AnnualMustPayDebtData!$E$2:$E$75,0),))</f>
        <v>-</v>
      </c>
      <c r="AJ132" s="134" t="str">
        <f>IF(ISERROR(IF(AG132="","",AG132/VLOOKUP(Occupancy!$B$65,Occupancy!$B$68:$B$79,1)*12/$C132)),"-",IF(AG132="","",AG132/VLOOKUP(Occupancy!$B$65,Occupancy!$B$68:$B$79,1)*12/$C132))</f>
        <v>-</v>
      </c>
      <c r="AK132" s="134" t="str">
        <f>IF(ISERROR(IF(AH132="","",AH132/VLOOKUP(Occupancy!$B$65,Occupancy!$B$68:$B$79,1)*12/$C132)),"-",IF(AH132="","",AH132/VLOOKUP(Occupancy!$B$65,Occupancy!$B$68:$B$79,1)*12/$C132))</f>
        <v>-</v>
      </c>
      <c r="AL132" s="133">
        <f>SUMIFS(PriorQ4BalanceSheet!$J$2:$J$4968,PriorQ4BalanceSheet!$B$2:$B$4968,$A132,PriorQ4BalanceSheet!$I$2:$I$4968,"10710")-SUMIFS(BalanceSheetData!$J$2:$J$415,BalanceSheetData!$B$2:$B$415,$A132,BalanceSheetData!$I$2:$I$415,"10710")</f>
        <v>0</v>
      </c>
      <c r="AM132" s="132" t="str">
        <f>IF(ISERROR(AN132/12*Occupancy!$B$65),"-",AN132/12*Occupancy!$B$65)</f>
        <v>-</v>
      </c>
      <c r="AN132" s="133" t="str">
        <f>IF(ISERROR(INDEX(ReserveData!$B$2:$B$2239,MATCH($A132,ReserveData!$A$2:$A$2250,0),0)),"-",INDEX(ReserveData!$B$2:$B2371,MATCH($A132,ReserveData!$A$2:$A$2250,0),0))</f>
        <v>-</v>
      </c>
      <c r="AO132" s="132" t="str">
        <f t="shared" si="20"/>
        <v>-</v>
      </c>
      <c r="AP132" s="132" t="str">
        <f t="shared" si="21"/>
        <v>-</v>
      </c>
      <c r="AQ132" s="136">
        <f>SUMIFS(IncomeStatementData!$J$2:$J$415,IncomeStatementData!$B$2:$B$415,$A132,IncomeStatementData!$I$2:$I$415,"59001")</f>
        <v>0</v>
      </c>
      <c r="AR132" s="134">
        <f>IF(ISERROR(AS132/12*Occupancy!$B$65),"-",AS132/12*Occupancy!$B$65)</f>
        <v>0</v>
      </c>
      <c r="AS132" s="136">
        <f>SUMIFS(AnnualFinancialData!$L$2:$L$6380,AnnualFinancialData!$B$2:$B$6380,$A132,AnnualFinancialData!$K$2:$K$6380,"59001")</f>
        <v>0</v>
      </c>
      <c r="AT132" s="134" t="str">
        <f>IF(ISERROR(IF(AQ132="","",AQ132/VLOOKUP(Occupancy!$B$65,Occupancy!$B$68:$B$79,1)*12/$C132)),"-",IF(AQ132="","",AQ132/VLOOKUP(Occupancy!$B$65,Occupancy!$B$68:$B$79,1)*12/$C132))</f>
        <v>-</v>
      </c>
      <c r="AU132" s="134" t="str">
        <f>IF(ISERROR(IF(AR132="","",AR132/VLOOKUP(Occupancy!$B$65,Occupancy!$B$68:$B$79,1)*12/$C132)),"-",IF(AR132="","",AR132/VLOOKUP(Occupancy!$B$65,Occupancy!$B$68:$B$79,1)*12/$C132))</f>
        <v>-</v>
      </c>
      <c r="AV132" s="133">
        <f>SUMIFS(IncomeStatementData!$J$2:$J$415,IncomeStatementData!$B$2:$B$415,$A132,IncomeStatementData!$I$2:$I$415,"66310")+SUMIFS(IncomeStatementData!$J$2:$J$415,IncomeStatementData!$B$2:$B$415,$A132,IncomeStatementData!$I$2:$I$415,"66202")</f>
        <v>0</v>
      </c>
      <c r="AW132" s="132">
        <f>IF(ISERROR(AX132/12*Occupancy!$B$65),"-",AX132/12*Occupancy!$B$65)</f>
        <v>0</v>
      </c>
      <c r="AX132" s="133">
        <f>SUMIFS(AnnualFinancialData!$L$2:$L$6380,AnnualFinancialData!$B$2:$B$6380,$A132,AnnualFinancialData!$K$2:$K$6380,"66310")+SUMIFS(AnnualFinancialData!$L$2:$L$6380,AnnualFinancialData!$B$2:$B$6380,$A132,AnnualFinancialData!$K$2:$K$6380,"66202")</f>
        <v>0</v>
      </c>
      <c r="AY132" s="132" t="str">
        <f>IF(ISERROR(IF(AV132="","",AV132/VLOOKUP(Occupancy!$B$65,Occupancy!$B$68:$B$79,1)*12/$C132)),"-",IF(AV132="","",AV132/VLOOKUP(Occupancy!$B$65,Occupancy!$B$68:$B$79,1)*12/$C132))</f>
        <v>-</v>
      </c>
      <c r="AZ132" s="132" t="str">
        <f>IF(ISERROR(IF(AW132="","",AW132/VLOOKUP(Occupancy!$B$65,Occupancy!$B$68:$B$79,1)*12/$C132)),"-",IF(AW132="","",AW132/VLOOKUP(Occupancy!$B$65,Occupancy!$B$68:$B$79,1)*12/$C132))</f>
        <v>-</v>
      </c>
      <c r="BA132" s="137" t="str">
        <f t="shared" si="22"/>
        <v>-</v>
      </c>
      <c r="BB132" s="137" t="str">
        <f t="shared" si="23"/>
        <v>-</v>
      </c>
      <c r="BC132" s="137" t="str">
        <f t="shared" si="24"/>
        <v>-</v>
      </c>
      <c r="BD132" s="137" t="str">
        <f t="shared" si="25"/>
        <v>-</v>
      </c>
      <c r="BE132" s="138" t="str">
        <f>IF(ISERROR(IF(BB132="","",BB132/VLOOKUP(Occupancy!$B$65,Occupancy!$B$68:$B$79,1)*12/$C132)),"-",IF(BB132="","",BB132/VLOOKUP(Occupancy!$B$65,Occupancy!$B$68:$B$79,1)*12/$C132))</f>
        <v>-</v>
      </c>
    </row>
    <row r="133" spans="1:57" s="95" customFormat="1" ht="12.75" x14ac:dyDescent="0.2">
      <c r="A133" s="219" t="s">
        <v>649</v>
      </c>
      <c r="B133" s="142" t="str">
        <f>IF(ISERROR(INDEX(ProjectTypeData!$F$2:$F$165,MATCH(Operating!$A133,ProjectTypeData!$B$2:$B$165,0),MATCH(Operating!B$9,ProjectTypeData!$F$1))),"-",INDEX(ProjectTypeData!$F$2:$F$165,MATCH(Operating!$A133,ProjectTypeData!$B$2:$B$165,0),MATCH(Operating!B$9,ProjectTypeData!$F$1)))</f>
        <v>CPDC</v>
      </c>
      <c r="C133" s="126">
        <f>IF(ISERROR(INDEX(ProjectTypeData!$E$2:$E$165,MATCH(Operating!$A133,ProjectTypeData!$B$2:$B$165,0),MATCH(Operating!C$9,ProjectTypeData!$E$1))),"-",INDEX(ProjectTypeData!$E$2:$E$165,MATCH(Operating!$A133,ProjectTypeData!$B$2:$B$165,0),MATCH(Operating!C$9,ProjectTypeData!$E$1)))</f>
        <v>20</v>
      </c>
      <c r="D133" s="127" t="str">
        <f>IF(ISERROR(INDEX(ProjectTypeData!$D$2:$D$165,MATCH(Operating!$A133,ProjectTypeData!$B$2:$B$165,0),MATCH(Operating!D$9,ProjectTypeData!$D$1))),"-",INDEX(ProjectTypeData!$D$2:$D$165,MATCH(Operating!$A133,ProjectTypeData!$B$2:$B$165,0),MATCH(Operating!D$9,ProjectTypeData!$D$1)))</f>
        <v>Pre-Development</v>
      </c>
      <c r="E133" s="115"/>
      <c r="F133" s="128">
        <f>SUMIFS(BalanceSheetData!$J$2:$J$415,BalanceSheetData!$B$2:$B$415,$A133,BalanceSheetData!$I$2:$I$415,"10000")</f>
        <v>0</v>
      </c>
      <c r="G133" s="128">
        <f>SUMIFS(BalanceSheetData!$J$2:$J$415,BalanceSheetData!$B$2:$B$415,$A133,BalanceSheetData!$I$2:$I$415,"10710")</f>
        <v>0</v>
      </c>
      <c r="H133" s="128">
        <f>SUMIFS(BalanceSheetData!$J$2:$J$415,BalanceSheetData!$B$2:$B$415,$A133,BalanceSheetData!$I$2:$I$415,"10700")</f>
        <v>0</v>
      </c>
      <c r="I133" s="129">
        <f>SUMIFS(BalanceSheetData!$J$2:$J$415,BalanceSheetData!$B$2:$B$415,$A133,BalanceSheetData!$I$2:$I$415,"10715")+SUMIFS(BalanceSheetData!$J$2:$J$415,BalanceSheetData!$B$2:$B$415,$A133,BalanceSheetData!$I$2:$I$415,"10720")+SUMIFS(BalanceSheetData!$J$2:$J$415,BalanceSheetData!$B$2:$B$415,$A133,BalanceSheetData!$I$2:$I$415,"19300")</f>
        <v>0</v>
      </c>
      <c r="J133" s="130">
        <f t="shared" si="13"/>
        <v>0</v>
      </c>
      <c r="K133" s="216">
        <f>IF(ISERROR(INDEX(Occupancy!$B$57:$FL$57,1,MATCH(A133,Occupancy!$B$4:$FL$4,0))),"-",INDEX(Occupancy!$B$57:$FL$57,1,MATCH(A133,Occupancy!$B$4:$FL$4,0)))</f>
        <v>0</v>
      </c>
      <c r="L133" s="216">
        <f>IF(ISERROR(INDEX(Occupancy!$B$17:$FL$17,1,MATCH(A133,Occupancy!$B$4:$FL$4,0))),"-",INDEX(Occupancy!$B$17:$FL$17,1,MATCH(A133,Occupancy!$B$4:$FL$4,0)))</f>
        <v>0</v>
      </c>
      <c r="M133" s="113"/>
      <c r="N133" s="113"/>
      <c r="O133" s="113"/>
      <c r="P133" s="119"/>
      <c r="Q133" s="131">
        <f>SUMIFS(IncomeStatementData!$J$2:$J$415,IncomeStatementData!$B$2:$B$415,$A133,IncomeStatementData!$I$2:$I$415,"45001")+SUMIFS(IncomeStatementData!$J$2:$J$415,IncomeStatementData!$B$2:$B$415,$A133,IncomeStatementData!$I$2:$I$415,"45100")+SUMIFS(IncomeStatementData!$J$2:$J$415,IncomeStatementData!$B$2:$B$415,$A133,IncomeStatementData!$I$2:$I$415,"49000")+SUMIFS(IncomeStatementData!$J$2:$J$415,IncomeStatementData!$B$2:$B$415,$A133,IncomeStatementData!$I$2:$I$415,"45200")+SUMIFS(IncomeStatementData!$J$2:$J$415,IncomeStatementData!$B$2:$B$415,$A133,IncomeStatementData!$I$2:$I$415,"45400")+SUMIFS(IncomeStatementData!$J$2:$J$415,IncomeStatementData!$B$2:$B$415,$A133,IncomeStatementData!$I$2:$I$415,"45500")+SUMIFS(IncomeStatementData!$J$2:$J$415,IncomeStatementData!$B$2:$B$415,$A133,IncomeStatementData!$I$2:$I$415,"44100")+SUMIFS(IncomeStatementData!$J$2:$J$415,IncomeStatementData!$B$2:$B$415,$A133,IncomeStatementData!$I$2:$I$415,"42200")</f>
        <v>0</v>
      </c>
      <c r="R133" s="132">
        <f>IF(ISERROR(S133/12*Occupancy!$B$65),"-",S133/12*Occupancy!$B$65)</f>
        <v>0</v>
      </c>
      <c r="S133" s="133">
        <f>SUMIFS(AnnualFinancialData!$L$2:$L$6380,AnnualFinancialData!$B$2:$B$6380,$A133,AnnualFinancialData!$K$2:$K$6380,"45001")+SUMIFS(AnnualFinancialData!$L$2:$L$6380,AnnualFinancialData!$B$2:$B$6380,$A133,AnnualFinancialData!$K$2:$K$6380,"45100")+SUMIFS(AnnualFinancialData!$L$2:$L$6380,AnnualFinancialData!$B$2:$B$6380,$A133,AnnualFinancialData!$K$2:$K$6380,"49000")+SUMIFS(AnnualFinancialData!$L$2:$L$6380,AnnualFinancialData!$B$2:$B$6380,$A133,AnnualFinancialData!$K$2:$K$6380,"45200")+SUMIFS(AnnualFinancialData!$L$2:$L$6380,AnnualFinancialData!$B$2:$B$6380,$A133,AnnualFinancialData!$K$2:$K$6380,"45400")+SUMIFS(AnnualFinancialData!$L$2:$L$6380,AnnualFinancialData!$B$2:$B$6380,$A133,AnnualFinancialData!$K$2:$K$6380,"45500")+SUMIFS(AnnualFinancialData!$L$2:$L$6380,AnnualFinancialData!$B$2:$B$6380,$A133,AnnualFinancialData!$K$2:$K$6380,"44100")+SUMIFS(AnnualFinancialData!$L$2:$L$6380,AnnualFinancialData!$B$2:$B$6380,$A133,AnnualFinancialData!$K$2:$K$6380,"42200")</f>
        <v>0</v>
      </c>
      <c r="T133" s="132">
        <f>IF(ISERROR(IF(Q133="","",Q133/VLOOKUP(Occupancy!$B$65,Occupancy!$B$68:$B$79,1)*12/$C133)),"-",IF(Q133="","",Q133/VLOOKUP(Occupancy!$B$65,Occupancy!$B$68:$B$79,1)*12/$C133))</f>
        <v>0</v>
      </c>
      <c r="U133" s="132">
        <f>IF(ISERROR(IF(R133="","",R133/VLOOKUP(Occupancy!$B$65,Occupancy!$B$68:$B$79,1)*12/$C133)),"-",IF(R133="","",R133/VLOOKUP(Occupancy!$B$65,Occupancy!$B$68:$B$79,1)*12/$C133))</f>
        <v>0</v>
      </c>
      <c r="V133" s="134" t="str">
        <f>IF(ISERROR(INDEX(IncomeStatementData!$P$2:$P$415,MATCH(A133,IncomeStatementData!$B$2:$B$415,0),)),"-",INDEX(IncomeStatementData!$P$2:$P$415,MATCH(A133,IncomeStatementData!$B$2:$B$415,0),))</f>
        <v>-</v>
      </c>
      <c r="W133" s="134" t="str">
        <f>IF(ISERROR(X133/12*Occupancy!$B$65),"-",X133/12*Occupancy!$B$65)</f>
        <v>-</v>
      </c>
      <c r="X133" s="134" t="str">
        <f>IF(ISERROR(INDEX(AnnualFinancialData!$R$2:$R$6380,MATCH(A133,AnnualFinancialData!$B$2:$B$6380,0),)),"-",INDEX(AnnualFinancialData!$R$2:$R$6380,MATCH(A133,AnnualFinancialData!$B$2:$B$6380,0),))</f>
        <v>-</v>
      </c>
      <c r="Y133" s="134" t="str">
        <f>IF(ISERROR(IF(V133="","",V133/VLOOKUP(Occupancy!$B$65,Occupancy!$B$68:$B$79,1)*12/$C133)),"-",IF(V133="","",V133/VLOOKUP(Occupancy!$B$65,Occupancy!$B$68:$B$79,1)*12/$C133))</f>
        <v>-</v>
      </c>
      <c r="Z133" s="134" t="str">
        <f>IF(ISERROR(IF(W133="","",W133/VLOOKUP(Occupancy!$B$65,Occupancy!$B$68:$B$79,1)*12/$C133)),"-",IF(W133="","",W133/VLOOKUP(Occupancy!$B$65,Occupancy!$B$68:$B$79,1)*12/$C133))</f>
        <v>-</v>
      </c>
      <c r="AA133" s="135" t="str">
        <f t="shared" si="14"/>
        <v>-</v>
      </c>
      <c r="AB133" s="132" t="str">
        <f t="shared" si="15"/>
        <v>-</v>
      </c>
      <c r="AC133" s="132" t="str">
        <f t="shared" si="16"/>
        <v>-</v>
      </c>
      <c r="AD133" s="132" t="str">
        <f t="shared" si="17"/>
        <v>-</v>
      </c>
      <c r="AE133" s="132" t="str">
        <f t="shared" si="18"/>
        <v>-</v>
      </c>
      <c r="AF133" s="132" t="str">
        <f t="shared" si="19"/>
        <v>-</v>
      </c>
      <c r="AG133" s="136">
        <f>(SUMIFS(PriorQ4BalanceSheet!$J$2:$J$4968,PriorQ4BalanceSheet!$B$2:$B$4968,$A133,PriorQ4BalanceSheet!$I$2:$I$4968,"28150")-SUMIFS(BalanceSheetData!$J$2:$J$415,BalanceSheetData!$B$2:$B$415,$A133,BalanceSheetData!$I$2:$I$415,"28150"))+(SUMIFS(PriorQ4BalanceSheet!$J$2:$J$4968,PriorQ4BalanceSheet!$B$2:$B$4968,$A133,PriorQ4BalanceSheet!$I$2:$I$4968,"28151")-SUMIFS(BalanceSheetData!$J$2:$J$415,BalanceSheetData!$B$2:$B$415,$A133,BalanceSheetData!$I$2:$I$415,"28151"))+(SUMIFS(PriorQ4BalanceSheet!$J$2:$J$4968,PriorQ4BalanceSheet!$B$2:$B$4968,$A133,PriorQ4BalanceSheet!$I$2:$I$4968,"28152")-SUMIFS(BalanceSheetData!$J$2:$J$415,BalanceSheetData!$B$2:$B$415,$A133,BalanceSheetData!$I$2:$I$415,"28152"))+(SUMIFS(PriorQ4BalanceSheet!$J$2:$J$4968,PriorQ4BalanceSheet!$B$2:$B$4968,$A133,PriorQ4BalanceSheet!$I$2:$I$4968,"28153")-SUMIFS(BalanceSheetData!$J$2:$J$415,BalanceSheetData!$B$2:$B$415,$A133,BalanceSheetData!$I$2:$I$415,"28153"))+(SUMIFS(PriorQ4BalanceSheet!$J$2:$J$4968,PriorQ4BalanceSheet!$B$2:$B$4968,$A133,PriorQ4BalanceSheet!$I$2:$I$4968,"28155")-SUMIFS(BalanceSheetData!$J$2:$J$415,BalanceSheetData!$B$2:$B$415,$A133,BalanceSheetData!$I$2:$I$415,"28155"))+(SUMIFS(PriorQ4BalanceSheet!$J$2:$J$4968,PriorQ4BalanceSheet!$B$2:$B$4968,$A133,PriorQ4BalanceSheet!$I$2:$I$4968,"28156")-SUMIFS(BalanceSheetData!$J$2:$J$415,BalanceSheetData!$B$2:$B$415,$A133,BalanceSheetData!$I$2:$I$415,"28156"))+(SUMIFS(PriorQ4BalanceSheet!$J$2:$J$4968,PriorQ4BalanceSheet!$B$2:$B$4968,$A133,PriorQ4BalanceSheet!$I$2:$I$4968,"28157")-SUMIFS(BalanceSheetData!$J$2:$J$415,BalanceSheetData!$B$2:$B$415,$A133,BalanceSheetData!$I$2:$I$415,"28157"))+(SUMIFS(PriorQ4BalanceSheet!$J$2:$J$4968,PriorQ4BalanceSheet!$B$2:$B$4968,$A133,PriorQ4BalanceSheet!$I$2:$I$4968,"28158")-SUMIFS(BalanceSheetData!$J$2:$J$415,BalanceSheetData!$B$2:$B$415,$A133,BalanceSheetData!$I$2:$I$415,"28158"))+(SUMIFS(PriorQ4BalanceSheet!$J$2:$J$4968,PriorQ4BalanceSheet!$B$2:$B$4968,$A133,PriorQ4BalanceSheet!$I$2:$I$4968,"28200")-SUMIFS(BalanceSheetData!$J$2:$J$415,BalanceSheetData!$B$2:$B$415,$A133,BalanceSheetData!$I$2:$I$415,"28200"))+(SUMIFS(PriorQ4BalanceSheet!$J$2:$J$4968,PriorQ4BalanceSheet!$B$2:$B$4968,$A133,PriorQ4BalanceSheet!$I$2:$I$4968,"28201")-SUMIFS(BalanceSheetData!$J$2:$J$415,BalanceSheetData!$B$2:$B$415,$A133,BalanceSheetData!$I$2:$I$415,"28201"))+SUMIFS(IncomeStatementData!$J$2:$J$415,IncomeStatementData!$B$2:$B$415,$A133,IncomeStatementData!$I$2:$I$415,"62020")+SUMIFS(IncomeStatementData!$J$2:$J$415,IncomeStatementData!$B$2:$B$415,$A133,IncomeStatementData!$I$2:$I$415,"62021")+SUMIFS(IncomeStatementData!$J$2:$J$415,IncomeStatementData!$B$2:$B$415,$A133,IncomeStatementData!$I$2:$I$415,"62022")+SUMIFS(IncomeStatementData!$J$2:$J$415,IncomeStatementData!$B$2:$B$415,$A133,IncomeStatementData!$I$2:$I$415,"62400")</f>
        <v>0</v>
      </c>
      <c r="AH133" s="134" t="str">
        <f>IF((ISERROR(INDEX(ECRDCRMustPayDebtData!$E$2:$E133,MATCH(A133,ECRDCRMustPayDebtData!$B$2:$B133,0),)))/12*Occupancy!$B$65,"-",INDEX(ECRDCRMustPayDebtData!$E$2:$E133,MATCH(A133,ECRDCRMustPayDebtData!$B$2:$B133,0),)/12*Occupancy!$B$65)</f>
        <v>-</v>
      </c>
      <c r="AI133" s="136" t="str">
        <f>IF(ISERROR(INDEX(AnnualMustPayDebtData!$D$2:$D$75,MATCH(A133,AnnualMustPayDebtData!$E$2:$E$75,0),)),"-",INDEX(AnnualMustPayDebtData!$D$2:$D$75,MATCH(A133,AnnualMustPayDebtData!$E$2:$E$75,0),))</f>
        <v>-</v>
      </c>
      <c r="AJ133" s="134">
        <f>IF(ISERROR(IF(AG133="","",AG133/VLOOKUP(Occupancy!$B$65,Occupancy!$B$68:$B$79,1)*12/$C133)),"-",IF(AG133="","",AG133/VLOOKUP(Occupancy!$B$65,Occupancy!$B$68:$B$79,1)*12/$C133))</f>
        <v>0</v>
      </c>
      <c r="AK133" s="134" t="str">
        <f>IF(ISERROR(IF(AH133="","",AH133/VLOOKUP(Occupancy!$B$65,Occupancy!$B$68:$B$79,1)*12/$C133)),"-",IF(AH133="","",AH133/VLOOKUP(Occupancy!$B$65,Occupancy!$B$68:$B$79,1)*12/$C133))</f>
        <v>-</v>
      </c>
      <c r="AL133" s="133">
        <f>SUMIFS(PriorQ4BalanceSheet!$J$2:$J$4968,PriorQ4BalanceSheet!$B$2:$B$4968,$A133,PriorQ4BalanceSheet!$I$2:$I$4968,"10710")-SUMIFS(BalanceSheetData!$J$2:$J$415,BalanceSheetData!$B$2:$B$415,$A133,BalanceSheetData!$I$2:$I$415,"10710")</f>
        <v>0</v>
      </c>
      <c r="AM133" s="132" t="str">
        <f>IF(ISERROR(AN133/12*Occupancy!$B$65),"-",AN133/12*Occupancy!$B$65)</f>
        <v>-</v>
      </c>
      <c r="AN133" s="133" t="str">
        <f>IF(ISERROR(INDEX(ReserveData!$B$2:$B$2239,MATCH($A133,ReserveData!$A$2:$A$2250,0),0)),"-",INDEX(ReserveData!$B$2:$B2372,MATCH($A133,ReserveData!$A$2:$A$2250,0),0))</f>
        <v>-</v>
      </c>
      <c r="AO133" s="132" t="str">
        <f t="shared" si="20"/>
        <v>-</v>
      </c>
      <c r="AP133" s="132">
        <f t="shared" si="21"/>
        <v>0</v>
      </c>
      <c r="AQ133" s="136">
        <f>SUMIFS(IncomeStatementData!$J$2:$J$415,IncomeStatementData!$B$2:$B$415,$A133,IncomeStatementData!$I$2:$I$415,"59001")</f>
        <v>0</v>
      </c>
      <c r="AR133" s="134">
        <f>IF(ISERROR(AS133/12*Occupancy!$B$65),"-",AS133/12*Occupancy!$B$65)</f>
        <v>0</v>
      </c>
      <c r="AS133" s="136">
        <f>SUMIFS(AnnualFinancialData!$L$2:$L$6380,AnnualFinancialData!$B$2:$B$6380,$A133,AnnualFinancialData!$K$2:$K$6380,"59001")</f>
        <v>0</v>
      </c>
      <c r="AT133" s="134">
        <f>IF(ISERROR(IF(AQ133="","",AQ133/VLOOKUP(Occupancy!$B$65,Occupancy!$B$68:$B$79,1)*12/$C133)),"-",IF(AQ133="","",AQ133/VLOOKUP(Occupancy!$B$65,Occupancy!$B$68:$B$79,1)*12/$C133))</f>
        <v>0</v>
      </c>
      <c r="AU133" s="134">
        <f>IF(ISERROR(IF(AR133="","",AR133/VLOOKUP(Occupancy!$B$65,Occupancy!$B$68:$B$79,1)*12/$C133)),"-",IF(AR133="","",AR133/VLOOKUP(Occupancy!$B$65,Occupancy!$B$68:$B$79,1)*12/$C133))</f>
        <v>0</v>
      </c>
      <c r="AV133" s="133">
        <f>SUMIFS(IncomeStatementData!$J$2:$J$415,IncomeStatementData!$B$2:$B$415,$A133,IncomeStatementData!$I$2:$I$415,"66310")+SUMIFS(IncomeStatementData!$J$2:$J$415,IncomeStatementData!$B$2:$B$415,$A133,IncomeStatementData!$I$2:$I$415,"66202")</f>
        <v>0</v>
      </c>
      <c r="AW133" s="132">
        <f>IF(ISERROR(AX133/12*Occupancy!$B$65),"-",AX133/12*Occupancy!$B$65)</f>
        <v>0</v>
      </c>
      <c r="AX133" s="133">
        <f>SUMIFS(AnnualFinancialData!$L$2:$L$6380,AnnualFinancialData!$B$2:$B$6380,$A133,AnnualFinancialData!$K$2:$K$6380,"66310")+SUMIFS(AnnualFinancialData!$L$2:$L$6380,AnnualFinancialData!$B$2:$B$6380,$A133,AnnualFinancialData!$K$2:$K$6380,"66202")</f>
        <v>0</v>
      </c>
      <c r="AY133" s="132">
        <f>IF(ISERROR(IF(AV133="","",AV133/VLOOKUP(Occupancy!$B$65,Occupancy!$B$68:$B$79,1)*12/$C133)),"-",IF(AV133="","",AV133/VLOOKUP(Occupancy!$B$65,Occupancy!$B$68:$B$79,1)*12/$C133))</f>
        <v>0</v>
      </c>
      <c r="AZ133" s="132">
        <f>IF(ISERROR(IF(AW133="","",AW133/VLOOKUP(Occupancy!$B$65,Occupancy!$B$68:$B$79,1)*12/$C133)),"-",IF(AW133="","",AW133/VLOOKUP(Occupancy!$B$65,Occupancy!$B$68:$B$79,1)*12/$C133))</f>
        <v>0</v>
      </c>
      <c r="BA133" s="137" t="str">
        <f t="shared" si="22"/>
        <v>-</v>
      </c>
      <c r="BB133" s="137" t="str">
        <f t="shared" si="23"/>
        <v>-</v>
      </c>
      <c r="BC133" s="137" t="str">
        <f t="shared" si="24"/>
        <v>-</v>
      </c>
      <c r="BD133" s="137" t="str">
        <f t="shared" si="25"/>
        <v>-</v>
      </c>
      <c r="BE133" s="138" t="str">
        <f>IF(ISERROR(IF(BB133="","",BB133/VLOOKUP(Occupancy!$B$65,Occupancy!$B$68:$B$79,1)*12/$C133)),"-",IF(BB133="","",BB133/VLOOKUP(Occupancy!$B$65,Occupancy!$B$68:$B$79,1)*12/$C133))</f>
        <v>-</v>
      </c>
    </row>
    <row r="134" spans="1:57" s="95" customFormat="1" ht="12.75" x14ac:dyDescent="0.2">
      <c r="A134" s="219" t="s">
        <v>651</v>
      </c>
      <c r="B134" s="142" t="str">
        <f>IF(ISERROR(INDEX(ProjectTypeData!$F$2:$F$165,MATCH(Operating!$A134,ProjectTypeData!$B$2:$B$165,0),MATCH(Operating!B$9,ProjectTypeData!$F$1))),"-",INDEX(ProjectTypeData!$F$2:$F$165,MATCH(Operating!$A134,ProjectTypeData!$B$2:$B$165,0),MATCH(Operating!B$9,ProjectTypeData!$F$1)))</f>
        <v>CPDC</v>
      </c>
      <c r="C134" s="126">
        <f>IF(ISERROR(INDEX(ProjectTypeData!$E$2:$E$165,MATCH(Operating!$A134,ProjectTypeData!$B$2:$B$165,0),MATCH(Operating!C$9,ProjectTypeData!$E$1))),"-",INDEX(ProjectTypeData!$E$2:$E$165,MATCH(Operating!$A134,ProjectTypeData!$B$2:$B$165,0),MATCH(Operating!C$9,ProjectTypeData!$E$1)))</f>
        <v>0</v>
      </c>
      <c r="D134" s="127" t="str">
        <f>IF(ISERROR(INDEX(ProjectTypeData!$D$2:$D$165,MATCH(Operating!$A134,ProjectTypeData!$B$2:$B$165,0),MATCH(Operating!D$9,ProjectTypeData!$D$1))),"-",INDEX(ProjectTypeData!$D$2:$D$165,MATCH(Operating!$A134,ProjectTypeData!$B$2:$B$165,0),MATCH(Operating!D$9,ProjectTypeData!$D$1)))</f>
        <v>Pre-Development</v>
      </c>
      <c r="E134" s="115"/>
      <c r="F134" s="128">
        <f>SUMIFS(BalanceSheetData!$J$2:$J$415,BalanceSheetData!$B$2:$B$415,$A134,BalanceSheetData!$I$2:$I$415,"10000")</f>
        <v>0</v>
      </c>
      <c r="G134" s="128">
        <f>SUMIFS(BalanceSheetData!$J$2:$J$415,BalanceSheetData!$B$2:$B$415,$A134,BalanceSheetData!$I$2:$I$415,"10710")</f>
        <v>0</v>
      </c>
      <c r="H134" s="128">
        <f>SUMIFS(BalanceSheetData!$J$2:$J$415,BalanceSheetData!$B$2:$B$415,$A134,BalanceSheetData!$I$2:$I$415,"10700")</f>
        <v>0</v>
      </c>
      <c r="I134" s="129">
        <f>SUMIFS(BalanceSheetData!$J$2:$J$415,BalanceSheetData!$B$2:$B$415,$A134,BalanceSheetData!$I$2:$I$415,"10715")+SUMIFS(BalanceSheetData!$J$2:$J$415,BalanceSheetData!$B$2:$B$415,$A134,BalanceSheetData!$I$2:$I$415,"10720")+SUMIFS(BalanceSheetData!$J$2:$J$415,BalanceSheetData!$B$2:$B$415,$A134,BalanceSheetData!$I$2:$I$415,"19300")</f>
        <v>0</v>
      </c>
      <c r="J134" s="130">
        <f t="shared" si="13"/>
        <v>0</v>
      </c>
      <c r="K134" s="216">
        <f>IF(ISERROR(INDEX(Occupancy!$B$57:$FL$57,1,MATCH(A134,Occupancy!$B$4:$FL$4,0))),"-",INDEX(Occupancy!$B$57:$FL$57,1,MATCH(A134,Occupancy!$B$4:$FL$4,0)))</f>
        <v>0</v>
      </c>
      <c r="L134" s="216">
        <f>IF(ISERROR(INDEX(Occupancy!$B$17:$FL$17,1,MATCH(A134,Occupancy!$B$4:$FL$4,0))),"-",INDEX(Occupancy!$B$17:$FL$17,1,MATCH(A134,Occupancy!$B$4:$FL$4,0)))</f>
        <v>0</v>
      </c>
      <c r="M134" s="113"/>
      <c r="N134" s="113"/>
      <c r="O134" s="113"/>
      <c r="P134" s="119"/>
      <c r="Q134" s="131">
        <f>SUMIFS(IncomeStatementData!$J$2:$J$415,IncomeStatementData!$B$2:$B$415,$A134,IncomeStatementData!$I$2:$I$415,"45001")+SUMIFS(IncomeStatementData!$J$2:$J$415,IncomeStatementData!$B$2:$B$415,$A134,IncomeStatementData!$I$2:$I$415,"45100")+SUMIFS(IncomeStatementData!$J$2:$J$415,IncomeStatementData!$B$2:$B$415,$A134,IncomeStatementData!$I$2:$I$415,"49000")+SUMIFS(IncomeStatementData!$J$2:$J$415,IncomeStatementData!$B$2:$B$415,$A134,IncomeStatementData!$I$2:$I$415,"45200")+SUMIFS(IncomeStatementData!$J$2:$J$415,IncomeStatementData!$B$2:$B$415,$A134,IncomeStatementData!$I$2:$I$415,"45400")+SUMIFS(IncomeStatementData!$J$2:$J$415,IncomeStatementData!$B$2:$B$415,$A134,IncomeStatementData!$I$2:$I$415,"45500")+SUMIFS(IncomeStatementData!$J$2:$J$415,IncomeStatementData!$B$2:$B$415,$A134,IncomeStatementData!$I$2:$I$415,"44100")+SUMIFS(IncomeStatementData!$J$2:$J$415,IncomeStatementData!$B$2:$B$415,$A134,IncomeStatementData!$I$2:$I$415,"42200")</f>
        <v>0</v>
      </c>
      <c r="R134" s="132">
        <f>IF(ISERROR(S134/12*Occupancy!$B$65),"-",S134/12*Occupancy!$B$65)</f>
        <v>0</v>
      </c>
      <c r="S134" s="133">
        <f>SUMIFS(AnnualFinancialData!$L$2:$L$6380,AnnualFinancialData!$B$2:$B$6380,$A134,AnnualFinancialData!$K$2:$K$6380,"45001")+SUMIFS(AnnualFinancialData!$L$2:$L$6380,AnnualFinancialData!$B$2:$B$6380,$A134,AnnualFinancialData!$K$2:$K$6380,"45100")+SUMIFS(AnnualFinancialData!$L$2:$L$6380,AnnualFinancialData!$B$2:$B$6380,$A134,AnnualFinancialData!$K$2:$K$6380,"49000")+SUMIFS(AnnualFinancialData!$L$2:$L$6380,AnnualFinancialData!$B$2:$B$6380,$A134,AnnualFinancialData!$K$2:$K$6380,"45200")+SUMIFS(AnnualFinancialData!$L$2:$L$6380,AnnualFinancialData!$B$2:$B$6380,$A134,AnnualFinancialData!$K$2:$K$6380,"45400")+SUMIFS(AnnualFinancialData!$L$2:$L$6380,AnnualFinancialData!$B$2:$B$6380,$A134,AnnualFinancialData!$K$2:$K$6380,"45500")+SUMIFS(AnnualFinancialData!$L$2:$L$6380,AnnualFinancialData!$B$2:$B$6380,$A134,AnnualFinancialData!$K$2:$K$6380,"44100")+SUMIFS(AnnualFinancialData!$L$2:$L$6380,AnnualFinancialData!$B$2:$B$6380,$A134,AnnualFinancialData!$K$2:$K$6380,"42200")</f>
        <v>0</v>
      </c>
      <c r="T134" s="132" t="str">
        <f>IF(ISERROR(IF(Q134="","",Q134/VLOOKUP(Occupancy!$B$65,Occupancy!$B$68:$B$79,1)*12/$C134)),"-",IF(Q134="","",Q134/VLOOKUP(Occupancy!$B$65,Occupancy!$B$68:$B$79,1)*12/$C134))</f>
        <v>-</v>
      </c>
      <c r="U134" s="132" t="str">
        <f>IF(ISERROR(IF(R134="","",R134/VLOOKUP(Occupancy!$B$65,Occupancy!$B$68:$B$79,1)*12/$C134)),"-",IF(R134="","",R134/VLOOKUP(Occupancy!$B$65,Occupancy!$B$68:$B$79,1)*12/$C134))</f>
        <v>-</v>
      </c>
      <c r="V134" s="134" t="str">
        <f>IF(ISERROR(INDEX(IncomeStatementData!$P$2:$P$415,MATCH(A134,IncomeStatementData!$B$2:$B$415,0),)),"-",INDEX(IncomeStatementData!$P$2:$P$415,MATCH(A134,IncomeStatementData!$B$2:$B$415,0),))</f>
        <v>-</v>
      </c>
      <c r="W134" s="134" t="str">
        <f>IF(ISERROR(X134/12*Occupancy!$B$65),"-",X134/12*Occupancy!$B$65)</f>
        <v>-</v>
      </c>
      <c r="X134" s="134" t="str">
        <f>IF(ISERROR(INDEX(AnnualFinancialData!$R$2:$R$6380,MATCH(A134,AnnualFinancialData!$B$2:$B$6380,0),)),"-",INDEX(AnnualFinancialData!$R$2:$R$6380,MATCH(A134,AnnualFinancialData!$B$2:$B$6380,0),))</f>
        <v>-</v>
      </c>
      <c r="Y134" s="134" t="str">
        <f>IF(ISERROR(IF(V134="","",V134/VLOOKUP(Occupancy!$B$65,Occupancy!$B$68:$B$79,1)*12/$C134)),"-",IF(V134="","",V134/VLOOKUP(Occupancy!$B$65,Occupancy!$B$68:$B$79,1)*12/$C134))</f>
        <v>-</v>
      </c>
      <c r="Z134" s="134" t="str">
        <f>IF(ISERROR(IF(W134="","",W134/VLOOKUP(Occupancy!$B$65,Occupancy!$B$68:$B$79,1)*12/$C134)),"-",IF(W134="","",W134/VLOOKUP(Occupancy!$B$65,Occupancy!$B$68:$B$79,1)*12/$C134))</f>
        <v>-</v>
      </c>
      <c r="AA134" s="135" t="str">
        <f t="shared" si="14"/>
        <v>-</v>
      </c>
      <c r="AB134" s="132" t="str">
        <f t="shared" si="15"/>
        <v>-</v>
      </c>
      <c r="AC134" s="132" t="str">
        <f t="shared" si="16"/>
        <v>-</v>
      </c>
      <c r="AD134" s="132" t="str">
        <f t="shared" si="17"/>
        <v>-</v>
      </c>
      <c r="AE134" s="132" t="str">
        <f t="shared" si="18"/>
        <v>-</v>
      </c>
      <c r="AF134" s="132" t="str">
        <f t="shared" si="19"/>
        <v>-</v>
      </c>
      <c r="AG134" s="136">
        <f>(SUMIFS(PriorQ4BalanceSheet!$J$2:$J$4968,PriorQ4BalanceSheet!$B$2:$B$4968,$A134,PriorQ4BalanceSheet!$I$2:$I$4968,"28150")-SUMIFS(BalanceSheetData!$J$2:$J$415,BalanceSheetData!$B$2:$B$415,$A134,BalanceSheetData!$I$2:$I$415,"28150"))+(SUMIFS(PriorQ4BalanceSheet!$J$2:$J$4968,PriorQ4BalanceSheet!$B$2:$B$4968,$A134,PriorQ4BalanceSheet!$I$2:$I$4968,"28151")-SUMIFS(BalanceSheetData!$J$2:$J$415,BalanceSheetData!$B$2:$B$415,$A134,BalanceSheetData!$I$2:$I$415,"28151"))+(SUMIFS(PriorQ4BalanceSheet!$J$2:$J$4968,PriorQ4BalanceSheet!$B$2:$B$4968,$A134,PriorQ4BalanceSheet!$I$2:$I$4968,"28152")-SUMIFS(BalanceSheetData!$J$2:$J$415,BalanceSheetData!$B$2:$B$415,$A134,BalanceSheetData!$I$2:$I$415,"28152"))+(SUMIFS(PriorQ4BalanceSheet!$J$2:$J$4968,PriorQ4BalanceSheet!$B$2:$B$4968,$A134,PriorQ4BalanceSheet!$I$2:$I$4968,"28153")-SUMIFS(BalanceSheetData!$J$2:$J$415,BalanceSheetData!$B$2:$B$415,$A134,BalanceSheetData!$I$2:$I$415,"28153"))+(SUMIFS(PriorQ4BalanceSheet!$J$2:$J$4968,PriorQ4BalanceSheet!$B$2:$B$4968,$A134,PriorQ4BalanceSheet!$I$2:$I$4968,"28155")-SUMIFS(BalanceSheetData!$J$2:$J$415,BalanceSheetData!$B$2:$B$415,$A134,BalanceSheetData!$I$2:$I$415,"28155"))+(SUMIFS(PriorQ4BalanceSheet!$J$2:$J$4968,PriorQ4BalanceSheet!$B$2:$B$4968,$A134,PriorQ4BalanceSheet!$I$2:$I$4968,"28156")-SUMIFS(BalanceSheetData!$J$2:$J$415,BalanceSheetData!$B$2:$B$415,$A134,BalanceSheetData!$I$2:$I$415,"28156"))+(SUMIFS(PriorQ4BalanceSheet!$J$2:$J$4968,PriorQ4BalanceSheet!$B$2:$B$4968,$A134,PriorQ4BalanceSheet!$I$2:$I$4968,"28157")-SUMIFS(BalanceSheetData!$J$2:$J$415,BalanceSheetData!$B$2:$B$415,$A134,BalanceSheetData!$I$2:$I$415,"28157"))+(SUMIFS(PriorQ4BalanceSheet!$J$2:$J$4968,PriorQ4BalanceSheet!$B$2:$B$4968,$A134,PriorQ4BalanceSheet!$I$2:$I$4968,"28158")-SUMIFS(BalanceSheetData!$J$2:$J$415,BalanceSheetData!$B$2:$B$415,$A134,BalanceSheetData!$I$2:$I$415,"28158"))+(SUMIFS(PriorQ4BalanceSheet!$J$2:$J$4968,PriorQ4BalanceSheet!$B$2:$B$4968,$A134,PriorQ4BalanceSheet!$I$2:$I$4968,"28200")-SUMIFS(BalanceSheetData!$J$2:$J$415,BalanceSheetData!$B$2:$B$415,$A134,BalanceSheetData!$I$2:$I$415,"28200"))+(SUMIFS(PriorQ4BalanceSheet!$J$2:$J$4968,PriorQ4BalanceSheet!$B$2:$B$4968,$A134,PriorQ4BalanceSheet!$I$2:$I$4968,"28201")-SUMIFS(BalanceSheetData!$J$2:$J$415,BalanceSheetData!$B$2:$B$415,$A134,BalanceSheetData!$I$2:$I$415,"28201"))+SUMIFS(IncomeStatementData!$J$2:$J$415,IncomeStatementData!$B$2:$B$415,$A134,IncomeStatementData!$I$2:$I$415,"62020")+SUMIFS(IncomeStatementData!$J$2:$J$415,IncomeStatementData!$B$2:$B$415,$A134,IncomeStatementData!$I$2:$I$415,"62021")+SUMIFS(IncomeStatementData!$J$2:$J$415,IncomeStatementData!$B$2:$B$415,$A134,IncomeStatementData!$I$2:$I$415,"62022")+SUMIFS(IncomeStatementData!$J$2:$J$415,IncomeStatementData!$B$2:$B$415,$A134,IncomeStatementData!$I$2:$I$415,"62400")</f>
        <v>0</v>
      </c>
      <c r="AH134" s="134" t="str">
        <f>IF((ISERROR(INDEX(ECRDCRMustPayDebtData!$E$2:$E134,MATCH(A134,ECRDCRMustPayDebtData!$B$2:$B134,0),)))/12*Occupancy!$B$65,"-",INDEX(ECRDCRMustPayDebtData!$E$2:$E134,MATCH(A134,ECRDCRMustPayDebtData!$B$2:$B134,0),)/12*Occupancy!$B$65)</f>
        <v>-</v>
      </c>
      <c r="AI134" s="136" t="str">
        <f>IF(ISERROR(INDEX(AnnualMustPayDebtData!$D$2:$D$75,MATCH(A134,AnnualMustPayDebtData!$E$2:$E$75,0),)),"-",INDEX(AnnualMustPayDebtData!$D$2:$D$75,MATCH(A134,AnnualMustPayDebtData!$E$2:$E$75,0),))</f>
        <v>-</v>
      </c>
      <c r="AJ134" s="134" t="str">
        <f>IF(ISERROR(IF(AG134="","",AG134/VLOOKUP(Occupancy!$B$65,Occupancy!$B$68:$B$79,1)*12/$C134)),"-",IF(AG134="","",AG134/VLOOKUP(Occupancy!$B$65,Occupancy!$B$68:$B$79,1)*12/$C134))</f>
        <v>-</v>
      </c>
      <c r="AK134" s="134" t="str">
        <f>IF(ISERROR(IF(AH134="","",AH134/VLOOKUP(Occupancy!$B$65,Occupancy!$B$68:$B$79,1)*12/$C134)),"-",IF(AH134="","",AH134/VLOOKUP(Occupancy!$B$65,Occupancy!$B$68:$B$79,1)*12/$C134))</f>
        <v>-</v>
      </c>
      <c r="AL134" s="133">
        <f>SUMIFS(PriorQ4BalanceSheet!$J$2:$J$4968,PriorQ4BalanceSheet!$B$2:$B$4968,$A134,PriorQ4BalanceSheet!$I$2:$I$4968,"10710")-SUMIFS(BalanceSheetData!$J$2:$J$415,BalanceSheetData!$B$2:$B$415,$A134,BalanceSheetData!$I$2:$I$415,"10710")</f>
        <v>0</v>
      </c>
      <c r="AM134" s="132" t="str">
        <f>IF(ISERROR(AN134/12*Occupancy!$B$65),"-",AN134/12*Occupancy!$B$65)</f>
        <v>-</v>
      </c>
      <c r="AN134" s="133" t="str">
        <f>IF(ISERROR(INDEX(ReserveData!$B$2:$B$2239,MATCH($A134,ReserveData!$A$2:$A$2250,0),0)),"-",INDEX(ReserveData!$B$2:$B2373,MATCH($A134,ReserveData!$A$2:$A$2250,0),0))</f>
        <v>-</v>
      </c>
      <c r="AO134" s="132" t="str">
        <f t="shared" si="20"/>
        <v>-</v>
      </c>
      <c r="AP134" s="132" t="str">
        <f t="shared" si="21"/>
        <v>-</v>
      </c>
      <c r="AQ134" s="136">
        <f>SUMIFS(IncomeStatementData!$J$2:$J$415,IncomeStatementData!$B$2:$B$415,$A134,IncomeStatementData!$I$2:$I$415,"59001")</f>
        <v>0</v>
      </c>
      <c r="AR134" s="134">
        <f>IF(ISERROR(AS134/12*Occupancy!$B$65),"-",AS134/12*Occupancy!$B$65)</f>
        <v>0</v>
      </c>
      <c r="AS134" s="136">
        <f>SUMIFS(AnnualFinancialData!$L$2:$L$6380,AnnualFinancialData!$B$2:$B$6380,$A134,AnnualFinancialData!$K$2:$K$6380,"59001")</f>
        <v>0</v>
      </c>
      <c r="AT134" s="134" t="str">
        <f>IF(ISERROR(IF(AQ134="","",AQ134/VLOOKUP(Occupancy!$B$65,Occupancy!$B$68:$B$79,1)*12/$C134)),"-",IF(AQ134="","",AQ134/VLOOKUP(Occupancy!$B$65,Occupancy!$B$68:$B$79,1)*12/$C134))</f>
        <v>-</v>
      </c>
      <c r="AU134" s="134" t="str">
        <f>IF(ISERROR(IF(AR134="","",AR134/VLOOKUP(Occupancy!$B$65,Occupancy!$B$68:$B$79,1)*12/$C134)),"-",IF(AR134="","",AR134/VLOOKUP(Occupancy!$B$65,Occupancy!$B$68:$B$79,1)*12/$C134))</f>
        <v>-</v>
      </c>
      <c r="AV134" s="133">
        <f>SUMIFS(IncomeStatementData!$J$2:$J$415,IncomeStatementData!$B$2:$B$415,$A134,IncomeStatementData!$I$2:$I$415,"66310")+SUMIFS(IncomeStatementData!$J$2:$J$415,IncomeStatementData!$B$2:$B$415,$A134,IncomeStatementData!$I$2:$I$415,"66202")</f>
        <v>0</v>
      </c>
      <c r="AW134" s="132">
        <f>IF(ISERROR(AX134/12*Occupancy!$B$65),"-",AX134/12*Occupancy!$B$65)</f>
        <v>0</v>
      </c>
      <c r="AX134" s="133">
        <f>SUMIFS(AnnualFinancialData!$L$2:$L$6380,AnnualFinancialData!$B$2:$B$6380,$A134,AnnualFinancialData!$K$2:$K$6380,"66310")+SUMIFS(AnnualFinancialData!$L$2:$L$6380,AnnualFinancialData!$B$2:$B$6380,$A134,AnnualFinancialData!$K$2:$K$6380,"66202")</f>
        <v>0</v>
      </c>
      <c r="AY134" s="132" t="str">
        <f>IF(ISERROR(IF(AV134="","",AV134/VLOOKUP(Occupancy!$B$65,Occupancy!$B$68:$B$79,1)*12/$C134)),"-",IF(AV134="","",AV134/VLOOKUP(Occupancy!$B$65,Occupancy!$B$68:$B$79,1)*12/$C134))</f>
        <v>-</v>
      </c>
      <c r="AZ134" s="132" t="str">
        <f>IF(ISERROR(IF(AW134="","",AW134/VLOOKUP(Occupancy!$B$65,Occupancy!$B$68:$B$79,1)*12/$C134)),"-",IF(AW134="","",AW134/VLOOKUP(Occupancy!$B$65,Occupancy!$B$68:$B$79,1)*12/$C134))</f>
        <v>-</v>
      </c>
      <c r="BA134" s="137" t="str">
        <f t="shared" si="22"/>
        <v>-</v>
      </c>
      <c r="BB134" s="137" t="str">
        <f t="shared" si="23"/>
        <v>-</v>
      </c>
      <c r="BC134" s="137" t="str">
        <f t="shared" si="24"/>
        <v>-</v>
      </c>
      <c r="BD134" s="137" t="str">
        <f t="shared" si="25"/>
        <v>-</v>
      </c>
      <c r="BE134" s="138" t="str">
        <f>IF(ISERROR(IF(BB134="","",BB134/VLOOKUP(Occupancy!$B$65,Occupancy!$B$68:$B$79,1)*12/$C134)),"-",IF(BB134="","",BB134/VLOOKUP(Occupancy!$B$65,Occupancy!$B$68:$B$79,1)*12/$C134))</f>
        <v>-</v>
      </c>
    </row>
    <row r="135" spans="1:57" s="95" customFormat="1" ht="12.75" x14ac:dyDescent="0.2">
      <c r="A135" s="219" t="s">
        <v>653</v>
      </c>
      <c r="B135" s="142" t="str">
        <f>IF(ISERROR(INDEX(ProjectTypeData!$F$2:$F$165,MATCH(Operating!$A135,ProjectTypeData!$B$2:$B$165,0),MATCH(Operating!B$9,ProjectTypeData!$F$1))),"-",INDEX(ProjectTypeData!$F$2:$F$165,MATCH(Operating!$A135,ProjectTypeData!$B$2:$B$165,0),MATCH(Operating!B$9,ProjectTypeData!$F$1)))</f>
        <v>Homes</v>
      </c>
      <c r="C135" s="126">
        <f>IF(ISERROR(INDEX(ProjectTypeData!$E$2:$E$165,MATCH(Operating!$A135,ProjectTypeData!$B$2:$B$165,0),MATCH(Operating!C$9,ProjectTypeData!$E$1))),"-",INDEX(ProjectTypeData!$E$2:$E$165,MATCH(Operating!$A135,ProjectTypeData!$B$2:$B$165,0),MATCH(Operating!C$9,ProjectTypeData!$E$1)))</f>
        <v>0</v>
      </c>
      <c r="D135" s="127" t="str">
        <f>IF(ISERROR(INDEX(ProjectTypeData!$D$2:$D$165,MATCH(Operating!$A135,ProjectTypeData!$B$2:$B$165,0),MATCH(Operating!D$9,ProjectTypeData!$D$1))),"-",INDEX(ProjectTypeData!$D$2:$D$165,MATCH(Operating!$A135,ProjectTypeData!$B$2:$B$165,0),MATCH(Operating!D$9,ProjectTypeData!$D$1)))</f>
        <v>Financial Close-out/Lease-up</v>
      </c>
      <c r="E135" s="115"/>
      <c r="F135" s="128">
        <f>SUMIFS(BalanceSheetData!$J$2:$J$415,BalanceSheetData!$B$2:$B$415,$A135,BalanceSheetData!$I$2:$I$415,"10000")</f>
        <v>0</v>
      </c>
      <c r="G135" s="128">
        <f>SUMIFS(BalanceSheetData!$J$2:$J$415,BalanceSheetData!$B$2:$B$415,$A135,BalanceSheetData!$I$2:$I$415,"10710")</f>
        <v>0</v>
      </c>
      <c r="H135" s="128">
        <f>SUMIFS(BalanceSheetData!$J$2:$J$415,BalanceSheetData!$B$2:$B$415,$A135,BalanceSheetData!$I$2:$I$415,"10700")</f>
        <v>0</v>
      </c>
      <c r="I135" s="129">
        <f>SUMIFS(BalanceSheetData!$J$2:$J$415,BalanceSheetData!$B$2:$B$415,$A135,BalanceSheetData!$I$2:$I$415,"10715")+SUMIFS(BalanceSheetData!$J$2:$J$415,BalanceSheetData!$B$2:$B$415,$A135,BalanceSheetData!$I$2:$I$415,"10720")+SUMIFS(BalanceSheetData!$J$2:$J$415,BalanceSheetData!$B$2:$B$415,$A135,BalanceSheetData!$I$2:$I$415,"19300")</f>
        <v>0</v>
      </c>
      <c r="J135" s="130">
        <f t="shared" si="13"/>
        <v>0</v>
      </c>
      <c r="K135" s="216">
        <f>IF(ISERROR(INDEX(Occupancy!$B$57:$FL$57,1,MATCH(A135,Occupancy!$B$4:$FL$4,0))),"-",INDEX(Occupancy!$B$57:$FL$57,1,MATCH(A135,Occupancy!$B$4:$FL$4,0)))</f>
        <v>0</v>
      </c>
      <c r="L135" s="216">
        <f>IF(ISERROR(INDEX(Occupancy!$B$17:$FL$17,1,MATCH(A135,Occupancy!$B$4:$FL$4,0))),"-",INDEX(Occupancy!$B$17:$FL$17,1,MATCH(A135,Occupancy!$B$4:$FL$4,0)))</f>
        <v>0</v>
      </c>
      <c r="M135" s="113"/>
      <c r="N135" s="113"/>
      <c r="O135" s="113"/>
      <c r="P135" s="119"/>
      <c r="Q135" s="131">
        <f>SUMIFS(IncomeStatementData!$J$2:$J$415,IncomeStatementData!$B$2:$B$415,$A135,IncomeStatementData!$I$2:$I$415,"45001")+SUMIFS(IncomeStatementData!$J$2:$J$415,IncomeStatementData!$B$2:$B$415,$A135,IncomeStatementData!$I$2:$I$415,"45100")+SUMIFS(IncomeStatementData!$J$2:$J$415,IncomeStatementData!$B$2:$B$415,$A135,IncomeStatementData!$I$2:$I$415,"49000")+SUMIFS(IncomeStatementData!$J$2:$J$415,IncomeStatementData!$B$2:$B$415,$A135,IncomeStatementData!$I$2:$I$415,"45200")+SUMIFS(IncomeStatementData!$J$2:$J$415,IncomeStatementData!$B$2:$B$415,$A135,IncomeStatementData!$I$2:$I$415,"45400")+SUMIFS(IncomeStatementData!$J$2:$J$415,IncomeStatementData!$B$2:$B$415,$A135,IncomeStatementData!$I$2:$I$415,"45500")+SUMIFS(IncomeStatementData!$J$2:$J$415,IncomeStatementData!$B$2:$B$415,$A135,IncomeStatementData!$I$2:$I$415,"44100")+SUMIFS(IncomeStatementData!$J$2:$J$415,IncomeStatementData!$B$2:$B$415,$A135,IncomeStatementData!$I$2:$I$415,"42200")</f>
        <v>0</v>
      </c>
      <c r="R135" s="132">
        <f>IF(ISERROR(S135/12*Occupancy!$B$65),"-",S135/12*Occupancy!$B$65)</f>
        <v>0</v>
      </c>
      <c r="S135" s="133">
        <f>SUMIFS(AnnualFinancialData!$L$2:$L$6380,AnnualFinancialData!$B$2:$B$6380,$A135,AnnualFinancialData!$K$2:$K$6380,"45001")+SUMIFS(AnnualFinancialData!$L$2:$L$6380,AnnualFinancialData!$B$2:$B$6380,$A135,AnnualFinancialData!$K$2:$K$6380,"45100")+SUMIFS(AnnualFinancialData!$L$2:$L$6380,AnnualFinancialData!$B$2:$B$6380,$A135,AnnualFinancialData!$K$2:$K$6380,"49000")+SUMIFS(AnnualFinancialData!$L$2:$L$6380,AnnualFinancialData!$B$2:$B$6380,$A135,AnnualFinancialData!$K$2:$K$6380,"45200")+SUMIFS(AnnualFinancialData!$L$2:$L$6380,AnnualFinancialData!$B$2:$B$6380,$A135,AnnualFinancialData!$K$2:$K$6380,"45400")+SUMIFS(AnnualFinancialData!$L$2:$L$6380,AnnualFinancialData!$B$2:$B$6380,$A135,AnnualFinancialData!$K$2:$K$6380,"45500")+SUMIFS(AnnualFinancialData!$L$2:$L$6380,AnnualFinancialData!$B$2:$B$6380,$A135,AnnualFinancialData!$K$2:$K$6380,"44100")+SUMIFS(AnnualFinancialData!$L$2:$L$6380,AnnualFinancialData!$B$2:$B$6380,$A135,AnnualFinancialData!$K$2:$K$6380,"42200")</f>
        <v>0</v>
      </c>
      <c r="T135" s="132" t="str">
        <f>IF(ISERROR(IF(Q135="","",Q135/VLOOKUP(Occupancy!$B$65,Occupancy!$B$68:$B$79,1)*12/$C135)),"-",IF(Q135="","",Q135/VLOOKUP(Occupancy!$B$65,Occupancy!$B$68:$B$79,1)*12/$C135))</f>
        <v>-</v>
      </c>
      <c r="U135" s="132" t="str">
        <f>IF(ISERROR(IF(R135="","",R135/VLOOKUP(Occupancy!$B$65,Occupancy!$B$68:$B$79,1)*12/$C135)),"-",IF(R135="","",R135/VLOOKUP(Occupancy!$B$65,Occupancy!$B$68:$B$79,1)*12/$C135))</f>
        <v>-</v>
      </c>
      <c r="V135" s="134" t="str">
        <f>IF(ISERROR(INDEX(IncomeStatementData!$P$2:$P$415,MATCH(A135,IncomeStatementData!$B$2:$B$415,0),)),"-",INDEX(IncomeStatementData!$P$2:$P$415,MATCH(A135,IncomeStatementData!$B$2:$B$415,0),))</f>
        <v>-</v>
      </c>
      <c r="W135" s="134" t="str">
        <f>IF(ISERROR(X135/12*Occupancy!$B$65),"-",X135/12*Occupancy!$B$65)</f>
        <v>-</v>
      </c>
      <c r="X135" s="134" t="str">
        <f>IF(ISERROR(INDEX(AnnualFinancialData!$R$2:$R$6380,MATCH(A135,AnnualFinancialData!$B$2:$B$6380,0),)),"-",INDEX(AnnualFinancialData!$R$2:$R$6380,MATCH(A135,AnnualFinancialData!$B$2:$B$6380,0),))</f>
        <v>-</v>
      </c>
      <c r="Y135" s="134" t="str">
        <f>IF(ISERROR(IF(V135="","",V135/VLOOKUP(Occupancy!$B$65,Occupancy!$B$68:$B$79,1)*12/$C135)),"-",IF(V135="","",V135/VLOOKUP(Occupancy!$B$65,Occupancy!$B$68:$B$79,1)*12/$C135))</f>
        <v>-</v>
      </c>
      <c r="Z135" s="134" t="str">
        <f>IF(ISERROR(IF(W135="","",W135/VLOOKUP(Occupancy!$B$65,Occupancy!$B$68:$B$79,1)*12/$C135)),"-",IF(W135="","",W135/VLOOKUP(Occupancy!$B$65,Occupancy!$B$68:$B$79,1)*12/$C135))</f>
        <v>-</v>
      </c>
      <c r="AA135" s="135" t="str">
        <f t="shared" si="14"/>
        <v>-</v>
      </c>
      <c r="AB135" s="132" t="str">
        <f t="shared" si="15"/>
        <v>-</v>
      </c>
      <c r="AC135" s="132" t="str">
        <f t="shared" si="16"/>
        <v>-</v>
      </c>
      <c r="AD135" s="132" t="str">
        <f t="shared" si="17"/>
        <v>-</v>
      </c>
      <c r="AE135" s="132" t="str">
        <f t="shared" si="18"/>
        <v>-</v>
      </c>
      <c r="AF135" s="132" t="str">
        <f t="shared" si="19"/>
        <v>-</v>
      </c>
      <c r="AG135" s="136">
        <f>(SUMIFS(PriorQ4BalanceSheet!$J$2:$J$4968,PriorQ4BalanceSheet!$B$2:$B$4968,$A135,PriorQ4BalanceSheet!$I$2:$I$4968,"28150")-SUMIFS(BalanceSheetData!$J$2:$J$415,BalanceSheetData!$B$2:$B$415,$A135,BalanceSheetData!$I$2:$I$415,"28150"))+(SUMIFS(PriorQ4BalanceSheet!$J$2:$J$4968,PriorQ4BalanceSheet!$B$2:$B$4968,$A135,PriorQ4BalanceSheet!$I$2:$I$4968,"28151")-SUMIFS(BalanceSheetData!$J$2:$J$415,BalanceSheetData!$B$2:$B$415,$A135,BalanceSheetData!$I$2:$I$415,"28151"))+(SUMIFS(PriorQ4BalanceSheet!$J$2:$J$4968,PriorQ4BalanceSheet!$B$2:$B$4968,$A135,PriorQ4BalanceSheet!$I$2:$I$4968,"28152")-SUMIFS(BalanceSheetData!$J$2:$J$415,BalanceSheetData!$B$2:$B$415,$A135,BalanceSheetData!$I$2:$I$415,"28152"))+(SUMIFS(PriorQ4BalanceSheet!$J$2:$J$4968,PriorQ4BalanceSheet!$B$2:$B$4968,$A135,PriorQ4BalanceSheet!$I$2:$I$4968,"28153")-SUMIFS(BalanceSheetData!$J$2:$J$415,BalanceSheetData!$B$2:$B$415,$A135,BalanceSheetData!$I$2:$I$415,"28153"))+(SUMIFS(PriorQ4BalanceSheet!$J$2:$J$4968,PriorQ4BalanceSheet!$B$2:$B$4968,$A135,PriorQ4BalanceSheet!$I$2:$I$4968,"28155")-SUMIFS(BalanceSheetData!$J$2:$J$415,BalanceSheetData!$B$2:$B$415,$A135,BalanceSheetData!$I$2:$I$415,"28155"))+(SUMIFS(PriorQ4BalanceSheet!$J$2:$J$4968,PriorQ4BalanceSheet!$B$2:$B$4968,$A135,PriorQ4BalanceSheet!$I$2:$I$4968,"28156")-SUMIFS(BalanceSheetData!$J$2:$J$415,BalanceSheetData!$B$2:$B$415,$A135,BalanceSheetData!$I$2:$I$415,"28156"))+(SUMIFS(PriorQ4BalanceSheet!$J$2:$J$4968,PriorQ4BalanceSheet!$B$2:$B$4968,$A135,PriorQ4BalanceSheet!$I$2:$I$4968,"28157")-SUMIFS(BalanceSheetData!$J$2:$J$415,BalanceSheetData!$B$2:$B$415,$A135,BalanceSheetData!$I$2:$I$415,"28157"))+(SUMIFS(PriorQ4BalanceSheet!$J$2:$J$4968,PriorQ4BalanceSheet!$B$2:$B$4968,$A135,PriorQ4BalanceSheet!$I$2:$I$4968,"28158")-SUMIFS(BalanceSheetData!$J$2:$J$415,BalanceSheetData!$B$2:$B$415,$A135,BalanceSheetData!$I$2:$I$415,"28158"))+(SUMIFS(PriorQ4BalanceSheet!$J$2:$J$4968,PriorQ4BalanceSheet!$B$2:$B$4968,$A135,PriorQ4BalanceSheet!$I$2:$I$4968,"28200")-SUMIFS(BalanceSheetData!$J$2:$J$415,BalanceSheetData!$B$2:$B$415,$A135,BalanceSheetData!$I$2:$I$415,"28200"))+(SUMIFS(PriorQ4BalanceSheet!$J$2:$J$4968,PriorQ4BalanceSheet!$B$2:$B$4968,$A135,PriorQ4BalanceSheet!$I$2:$I$4968,"28201")-SUMIFS(BalanceSheetData!$J$2:$J$415,BalanceSheetData!$B$2:$B$415,$A135,BalanceSheetData!$I$2:$I$415,"28201"))+SUMIFS(IncomeStatementData!$J$2:$J$415,IncomeStatementData!$B$2:$B$415,$A135,IncomeStatementData!$I$2:$I$415,"62020")+SUMIFS(IncomeStatementData!$J$2:$J$415,IncomeStatementData!$B$2:$B$415,$A135,IncomeStatementData!$I$2:$I$415,"62021")+SUMIFS(IncomeStatementData!$J$2:$J$415,IncomeStatementData!$B$2:$B$415,$A135,IncomeStatementData!$I$2:$I$415,"62022")+SUMIFS(IncomeStatementData!$J$2:$J$415,IncomeStatementData!$B$2:$B$415,$A135,IncomeStatementData!$I$2:$I$415,"62400")</f>
        <v>0</v>
      </c>
      <c r="AH135" s="134" t="str">
        <f>IF((ISERROR(INDEX(ECRDCRMustPayDebtData!$E$2:$E135,MATCH(A135,ECRDCRMustPayDebtData!$B$2:$B135,0),)))/12*Occupancy!$B$65,"-",INDEX(ECRDCRMustPayDebtData!$E$2:$E135,MATCH(A135,ECRDCRMustPayDebtData!$B$2:$B135,0),)/12*Occupancy!$B$65)</f>
        <v>-</v>
      </c>
      <c r="AI135" s="136" t="str">
        <f>IF(ISERROR(INDEX(AnnualMustPayDebtData!$D$2:$D$75,MATCH(A135,AnnualMustPayDebtData!$E$2:$E$75,0),)),"-",INDEX(AnnualMustPayDebtData!$D$2:$D$75,MATCH(A135,AnnualMustPayDebtData!$E$2:$E$75,0),))</f>
        <v>-</v>
      </c>
      <c r="AJ135" s="134" t="str">
        <f>IF(ISERROR(IF(AG135="","",AG135/VLOOKUP(Occupancy!$B$65,Occupancy!$B$68:$B$79,1)*12/$C135)),"-",IF(AG135="","",AG135/VLOOKUP(Occupancy!$B$65,Occupancy!$B$68:$B$79,1)*12/$C135))</f>
        <v>-</v>
      </c>
      <c r="AK135" s="134" t="str">
        <f>IF(ISERROR(IF(AH135="","",AH135/VLOOKUP(Occupancy!$B$65,Occupancy!$B$68:$B$79,1)*12/$C135)),"-",IF(AH135="","",AH135/VLOOKUP(Occupancy!$B$65,Occupancy!$B$68:$B$79,1)*12/$C135))</f>
        <v>-</v>
      </c>
      <c r="AL135" s="133">
        <f>SUMIFS(PriorQ4BalanceSheet!$J$2:$J$4968,PriorQ4BalanceSheet!$B$2:$B$4968,$A135,PriorQ4BalanceSheet!$I$2:$I$4968,"10710")-SUMIFS(BalanceSheetData!$J$2:$J$415,BalanceSheetData!$B$2:$B$415,$A135,BalanceSheetData!$I$2:$I$415,"10710")</f>
        <v>0</v>
      </c>
      <c r="AM135" s="132" t="str">
        <f>IF(ISERROR(AN135/12*Occupancy!$B$65),"-",AN135/12*Occupancy!$B$65)</f>
        <v>-</v>
      </c>
      <c r="AN135" s="133" t="str">
        <f>IF(ISERROR(INDEX(ReserveData!$B$2:$B$2239,MATCH($A135,ReserveData!$A$2:$A$2250,0),0)),"-",INDEX(ReserveData!$B$2:$B2374,MATCH($A135,ReserveData!$A$2:$A$2250,0),0))</f>
        <v>-</v>
      </c>
      <c r="AO135" s="132" t="str">
        <f t="shared" si="20"/>
        <v>-</v>
      </c>
      <c r="AP135" s="132" t="str">
        <f t="shared" si="21"/>
        <v>-</v>
      </c>
      <c r="AQ135" s="136">
        <f>SUMIFS(IncomeStatementData!$J$2:$J$415,IncomeStatementData!$B$2:$B$415,$A135,IncomeStatementData!$I$2:$I$415,"59001")</f>
        <v>0</v>
      </c>
      <c r="AR135" s="134">
        <f>IF(ISERROR(AS135/12*Occupancy!$B$65),"-",AS135/12*Occupancy!$B$65)</f>
        <v>0</v>
      </c>
      <c r="AS135" s="136">
        <f>SUMIFS(AnnualFinancialData!$L$2:$L$6380,AnnualFinancialData!$B$2:$B$6380,$A135,AnnualFinancialData!$K$2:$K$6380,"59001")</f>
        <v>0</v>
      </c>
      <c r="AT135" s="134" t="str">
        <f>IF(ISERROR(IF(AQ135="","",AQ135/VLOOKUP(Occupancy!$B$65,Occupancy!$B$68:$B$79,1)*12/$C135)),"-",IF(AQ135="","",AQ135/VLOOKUP(Occupancy!$B$65,Occupancy!$B$68:$B$79,1)*12/$C135))</f>
        <v>-</v>
      </c>
      <c r="AU135" s="134" t="str">
        <f>IF(ISERROR(IF(AR135="","",AR135/VLOOKUP(Occupancy!$B$65,Occupancy!$B$68:$B$79,1)*12/$C135)),"-",IF(AR135="","",AR135/VLOOKUP(Occupancy!$B$65,Occupancy!$B$68:$B$79,1)*12/$C135))</f>
        <v>-</v>
      </c>
      <c r="AV135" s="133">
        <f>SUMIFS(IncomeStatementData!$J$2:$J$415,IncomeStatementData!$B$2:$B$415,$A135,IncomeStatementData!$I$2:$I$415,"66310")+SUMIFS(IncomeStatementData!$J$2:$J$415,IncomeStatementData!$B$2:$B$415,$A135,IncomeStatementData!$I$2:$I$415,"66202")</f>
        <v>0</v>
      </c>
      <c r="AW135" s="132">
        <f>IF(ISERROR(AX135/12*Occupancy!$B$65),"-",AX135/12*Occupancy!$B$65)</f>
        <v>0</v>
      </c>
      <c r="AX135" s="133">
        <f>SUMIFS(AnnualFinancialData!$L$2:$L$6380,AnnualFinancialData!$B$2:$B$6380,$A135,AnnualFinancialData!$K$2:$K$6380,"66310")+SUMIFS(AnnualFinancialData!$L$2:$L$6380,AnnualFinancialData!$B$2:$B$6380,$A135,AnnualFinancialData!$K$2:$K$6380,"66202")</f>
        <v>0</v>
      </c>
      <c r="AY135" s="132" t="str">
        <f>IF(ISERROR(IF(AV135="","",AV135/VLOOKUP(Occupancy!$B$65,Occupancy!$B$68:$B$79,1)*12/$C135)),"-",IF(AV135="","",AV135/VLOOKUP(Occupancy!$B$65,Occupancy!$B$68:$B$79,1)*12/$C135))</f>
        <v>-</v>
      </c>
      <c r="AZ135" s="132" t="str">
        <f>IF(ISERROR(IF(AW135="","",AW135/VLOOKUP(Occupancy!$B$65,Occupancy!$B$68:$B$79,1)*12/$C135)),"-",IF(AW135="","",AW135/VLOOKUP(Occupancy!$B$65,Occupancy!$B$68:$B$79,1)*12/$C135))</f>
        <v>-</v>
      </c>
      <c r="BA135" s="137" t="str">
        <f t="shared" si="22"/>
        <v>-</v>
      </c>
      <c r="BB135" s="137" t="str">
        <f t="shared" si="23"/>
        <v>-</v>
      </c>
      <c r="BC135" s="137" t="str">
        <f t="shared" si="24"/>
        <v>-</v>
      </c>
      <c r="BD135" s="137" t="str">
        <f t="shared" si="25"/>
        <v>-</v>
      </c>
      <c r="BE135" s="138" t="str">
        <f>IF(ISERROR(IF(BB135="","",BB135/VLOOKUP(Occupancy!$B$65,Occupancy!$B$68:$B$79,1)*12/$C135)),"-",IF(BB135="","",BB135/VLOOKUP(Occupancy!$B$65,Occupancy!$B$68:$B$79,1)*12/$C135))</f>
        <v>-</v>
      </c>
    </row>
    <row r="136" spans="1:57" s="95" customFormat="1" ht="12.75" x14ac:dyDescent="0.2">
      <c r="A136" s="219" t="s">
        <v>460</v>
      </c>
      <c r="B136" s="142" t="str">
        <f>IF(ISERROR(INDEX(ProjectTypeData!$F$2:$F$165,MATCH(Operating!$A136,ProjectTypeData!$B$2:$B$165,0),MATCH(Operating!B$9,ProjectTypeData!$F$1))),"-",INDEX(ProjectTypeData!$F$2:$F$165,MATCH(Operating!$A136,ProjectTypeData!$B$2:$B$165,0),MATCH(Operating!B$9,ProjectTypeData!$F$1)))</f>
        <v>Shelter</v>
      </c>
      <c r="C136" s="126">
        <f>IF(ISERROR(INDEX(ProjectTypeData!$E$2:$E$165,MATCH(Operating!$A136,ProjectTypeData!$B$2:$B$165,0),MATCH(Operating!C$9,ProjectTypeData!$E$1))),"-",INDEX(ProjectTypeData!$E$2:$E$165,MATCH(Operating!$A136,ProjectTypeData!$B$2:$B$165,0),MATCH(Operating!C$9,ProjectTypeData!$E$1)))</f>
        <v>19</v>
      </c>
      <c r="D136" s="127" t="str">
        <f>IF(ISERROR(INDEX(ProjectTypeData!$D$2:$D$165,MATCH(Operating!$A136,ProjectTypeData!$B$2:$B$165,0),MATCH(Operating!D$9,ProjectTypeData!$D$1))),"-",INDEX(ProjectTypeData!$D$2:$D$165,MATCH(Operating!$A136,ProjectTypeData!$B$2:$B$165,0),MATCH(Operating!D$9,ProjectTypeData!$D$1)))</f>
        <v>Pre-Development</v>
      </c>
      <c r="E136" s="115"/>
      <c r="F136" s="128">
        <f>SUMIFS(BalanceSheetData!$J$2:$J$415,BalanceSheetData!$B$2:$B$415,$A136,BalanceSheetData!$I$2:$I$415,"10000")</f>
        <v>400</v>
      </c>
      <c r="G136" s="128">
        <f>SUMIFS(BalanceSheetData!$J$2:$J$415,BalanceSheetData!$B$2:$B$415,$A136,BalanceSheetData!$I$2:$I$415,"10710")</f>
        <v>-890</v>
      </c>
      <c r="H136" s="128">
        <f>SUMIFS(BalanceSheetData!$J$2:$J$415,BalanceSheetData!$B$2:$B$415,$A136,BalanceSheetData!$I$2:$I$415,"10700")</f>
        <v>1200</v>
      </c>
      <c r="I136" s="129">
        <f>SUMIFS(BalanceSheetData!$J$2:$J$415,BalanceSheetData!$B$2:$B$415,$A136,BalanceSheetData!$I$2:$I$415,"10715")+SUMIFS(BalanceSheetData!$J$2:$J$415,BalanceSheetData!$B$2:$B$415,$A136,BalanceSheetData!$I$2:$I$415,"10720")+SUMIFS(BalanceSheetData!$J$2:$J$415,BalanceSheetData!$B$2:$B$415,$A136,BalanceSheetData!$I$2:$I$415,"19300")</f>
        <v>-160</v>
      </c>
      <c r="J136" s="130">
        <f t="shared" si="13"/>
        <v>550</v>
      </c>
      <c r="K136" s="216">
        <f>IF(ISERROR(INDEX(Occupancy!$B$57:$FL$57,1,MATCH(A136,Occupancy!$B$4:$FL$4,0))),"-",INDEX(Occupancy!$B$57:$FL$57,1,MATCH(A136,Occupancy!$B$4:$FL$4,0)))</f>
        <v>0.17301538461538465</v>
      </c>
      <c r="L136" s="216">
        <f>IF(ISERROR(INDEX(Occupancy!$B$17:$FL$17,1,MATCH(A136,Occupancy!$B$4:$FL$4,0))),"-",INDEX(Occupancy!$B$17:$FL$17,1,MATCH(A136,Occupancy!$B$4:$FL$4,0)))</f>
        <v>0.18420000000000003</v>
      </c>
      <c r="M136" s="113"/>
      <c r="N136" s="113"/>
      <c r="O136" s="113"/>
      <c r="P136" s="119"/>
      <c r="Q136" s="131">
        <f>SUMIFS(IncomeStatementData!$J$2:$J$415,IncomeStatementData!$B$2:$B$415,$A136,IncomeStatementData!$I$2:$I$415,"45001")+SUMIFS(IncomeStatementData!$J$2:$J$415,IncomeStatementData!$B$2:$B$415,$A136,IncomeStatementData!$I$2:$I$415,"45100")+SUMIFS(IncomeStatementData!$J$2:$J$415,IncomeStatementData!$B$2:$B$415,$A136,IncomeStatementData!$I$2:$I$415,"49000")+SUMIFS(IncomeStatementData!$J$2:$J$415,IncomeStatementData!$B$2:$B$415,$A136,IncomeStatementData!$I$2:$I$415,"45200")+SUMIFS(IncomeStatementData!$J$2:$J$415,IncomeStatementData!$B$2:$B$415,$A136,IncomeStatementData!$I$2:$I$415,"45400")+SUMIFS(IncomeStatementData!$J$2:$J$415,IncomeStatementData!$B$2:$B$415,$A136,IncomeStatementData!$I$2:$I$415,"45500")+SUMIFS(IncomeStatementData!$J$2:$J$415,IncomeStatementData!$B$2:$B$415,$A136,IncomeStatementData!$I$2:$I$415,"44100")+SUMIFS(IncomeStatementData!$J$2:$J$415,IncomeStatementData!$B$2:$B$415,$A136,IncomeStatementData!$I$2:$I$415,"42200")</f>
        <v>2600</v>
      </c>
      <c r="R136" s="132">
        <f>IF(ISERROR(S136/12*Occupancy!$B$65),"-",S136/12*Occupancy!$B$65)</f>
        <v>-550</v>
      </c>
      <c r="S136" s="133">
        <f>SUMIFS(AnnualFinancialData!$L$2:$L$6380,AnnualFinancialData!$B$2:$B$6380,$A136,AnnualFinancialData!$K$2:$K$6380,"45001")+SUMIFS(AnnualFinancialData!$L$2:$L$6380,AnnualFinancialData!$B$2:$B$6380,$A136,AnnualFinancialData!$K$2:$K$6380,"45100")+SUMIFS(AnnualFinancialData!$L$2:$L$6380,AnnualFinancialData!$B$2:$B$6380,$A136,AnnualFinancialData!$K$2:$K$6380,"49000")+SUMIFS(AnnualFinancialData!$L$2:$L$6380,AnnualFinancialData!$B$2:$B$6380,$A136,AnnualFinancialData!$K$2:$K$6380,"45200")+SUMIFS(AnnualFinancialData!$L$2:$L$6380,AnnualFinancialData!$B$2:$B$6380,$A136,AnnualFinancialData!$K$2:$K$6380,"45400")+SUMIFS(AnnualFinancialData!$L$2:$L$6380,AnnualFinancialData!$B$2:$B$6380,$A136,AnnualFinancialData!$K$2:$K$6380,"45500")+SUMIFS(AnnualFinancialData!$L$2:$L$6380,AnnualFinancialData!$B$2:$B$6380,$A136,AnnualFinancialData!$K$2:$K$6380,"44100")+SUMIFS(AnnualFinancialData!$L$2:$L$6380,AnnualFinancialData!$B$2:$B$6380,$A136,AnnualFinancialData!$K$2:$K$6380,"42200")</f>
        <v>-1100</v>
      </c>
      <c r="T136" s="132">
        <f>IF(ISERROR(IF(Q136="","",Q136/VLOOKUP(Occupancy!$B$65,Occupancy!$B$68:$B$79,1)*12/$C136)),"-",IF(Q136="","",Q136/VLOOKUP(Occupancy!$B$65,Occupancy!$B$68:$B$79,1)*12/$C136))</f>
        <v>273.68421052631578</v>
      </c>
      <c r="U136" s="132">
        <f>IF(ISERROR(IF(R136="","",R136/VLOOKUP(Occupancy!$B$65,Occupancy!$B$68:$B$79,1)*12/$C136)),"-",IF(R136="","",R136/VLOOKUP(Occupancy!$B$65,Occupancy!$B$68:$B$79,1)*12/$C136))</f>
        <v>-57.89473684210526</v>
      </c>
      <c r="V136" s="134">
        <f>IF(ISERROR(INDEX(IncomeStatementData!$P$2:$P$415,MATCH(A136,IncomeStatementData!$B$2:$B$415,0),)),"-",INDEX(IncomeStatementData!$P$2:$P$415,MATCH(A136,IncomeStatementData!$B$2:$B$415,0),))</f>
        <v>500</v>
      </c>
      <c r="W136" s="134">
        <f>IF(ISERROR(X136/12*Occupancy!$B$65),"-",X136/12*Occupancy!$B$65)</f>
        <v>5839.5</v>
      </c>
      <c r="X136" s="134">
        <f>IF(ISERROR(INDEX(AnnualFinancialData!$R$2:$R$6380,MATCH(A136,AnnualFinancialData!$B$2:$B$6380,0),)),"-",INDEX(AnnualFinancialData!$R$2:$R$6380,MATCH(A136,AnnualFinancialData!$B$2:$B$6380,0),))</f>
        <v>11679</v>
      </c>
      <c r="Y136" s="134">
        <f>IF(ISERROR(IF(V136="","",V136/VLOOKUP(Occupancy!$B$65,Occupancy!$B$68:$B$79,1)*12/$C136)),"-",IF(V136="","",V136/VLOOKUP(Occupancy!$B$65,Occupancy!$B$68:$B$79,1)*12/$C136))</f>
        <v>52.631578947368418</v>
      </c>
      <c r="Z136" s="134">
        <f>IF(ISERROR(IF(W136="","",W136/VLOOKUP(Occupancy!$B$65,Occupancy!$B$68:$B$79,1)*12/$C136)),"-",IF(W136="","",W136/VLOOKUP(Occupancy!$B$65,Occupancy!$B$68:$B$79,1)*12/$C136))</f>
        <v>614.68421052631584</v>
      </c>
      <c r="AA136" s="135">
        <f t="shared" si="14"/>
        <v>0.19230769230769232</v>
      </c>
      <c r="AB136" s="132">
        <f t="shared" si="15"/>
        <v>2100</v>
      </c>
      <c r="AC136" s="132">
        <f t="shared" si="16"/>
        <v>-6389.5</v>
      </c>
      <c r="AD136" s="132">
        <f t="shared" si="17"/>
        <v>-12779</v>
      </c>
      <c r="AE136" s="132">
        <f t="shared" si="18"/>
        <v>221.05263157894737</v>
      </c>
      <c r="AF136" s="132">
        <f t="shared" si="19"/>
        <v>-672.57894736842104</v>
      </c>
      <c r="AG136" s="136">
        <f>(SUMIFS(PriorQ4BalanceSheet!$J$2:$J$4968,PriorQ4BalanceSheet!$B$2:$B$4968,$A136,PriorQ4BalanceSheet!$I$2:$I$4968,"28150")-SUMIFS(BalanceSheetData!$J$2:$J$415,BalanceSheetData!$B$2:$B$415,$A136,BalanceSheetData!$I$2:$I$415,"28150"))+(SUMIFS(PriorQ4BalanceSheet!$J$2:$J$4968,PriorQ4BalanceSheet!$B$2:$B$4968,$A136,PriorQ4BalanceSheet!$I$2:$I$4968,"28151")-SUMIFS(BalanceSheetData!$J$2:$J$415,BalanceSheetData!$B$2:$B$415,$A136,BalanceSheetData!$I$2:$I$415,"28151"))+(SUMIFS(PriorQ4BalanceSheet!$J$2:$J$4968,PriorQ4BalanceSheet!$B$2:$B$4968,$A136,PriorQ4BalanceSheet!$I$2:$I$4968,"28152")-SUMIFS(BalanceSheetData!$J$2:$J$415,BalanceSheetData!$B$2:$B$415,$A136,BalanceSheetData!$I$2:$I$415,"28152"))+(SUMIFS(PriorQ4BalanceSheet!$J$2:$J$4968,PriorQ4BalanceSheet!$B$2:$B$4968,$A136,PriorQ4BalanceSheet!$I$2:$I$4968,"28153")-SUMIFS(BalanceSheetData!$J$2:$J$415,BalanceSheetData!$B$2:$B$415,$A136,BalanceSheetData!$I$2:$I$415,"28153"))+(SUMIFS(PriorQ4BalanceSheet!$J$2:$J$4968,PriorQ4BalanceSheet!$B$2:$B$4968,$A136,PriorQ4BalanceSheet!$I$2:$I$4968,"28155")-SUMIFS(BalanceSheetData!$J$2:$J$415,BalanceSheetData!$B$2:$B$415,$A136,BalanceSheetData!$I$2:$I$415,"28155"))+(SUMIFS(PriorQ4BalanceSheet!$J$2:$J$4968,PriorQ4BalanceSheet!$B$2:$B$4968,$A136,PriorQ4BalanceSheet!$I$2:$I$4968,"28156")-SUMIFS(BalanceSheetData!$J$2:$J$415,BalanceSheetData!$B$2:$B$415,$A136,BalanceSheetData!$I$2:$I$415,"28156"))+(SUMIFS(PriorQ4BalanceSheet!$J$2:$J$4968,PriorQ4BalanceSheet!$B$2:$B$4968,$A136,PriorQ4BalanceSheet!$I$2:$I$4968,"28157")-SUMIFS(BalanceSheetData!$J$2:$J$415,BalanceSheetData!$B$2:$B$415,$A136,BalanceSheetData!$I$2:$I$415,"28157"))+(SUMIFS(PriorQ4BalanceSheet!$J$2:$J$4968,PriorQ4BalanceSheet!$B$2:$B$4968,$A136,PriorQ4BalanceSheet!$I$2:$I$4968,"28158")-SUMIFS(BalanceSheetData!$J$2:$J$415,BalanceSheetData!$B$2:$B$415,$A136,BalanceSheetData!$I$2:$I$415,"28158"))+(SUMIFS(PriorQ4BalanceSheet!$J$2:$J$4968,PriorQ4BalanceSheet!$B$2:$B$4968,$A136,PriorQ4BalanceSheet!$I$2:$I$4968,"28200")-SUMIFS(BalanceSheetData!$J$2:$J$415,BalanceSheetData!$B$2:$B$415,$A136,BalanceSheetData!$I$2:$I$415,"28200"))+(SUMIFS(PriorQ4BalanceSheet!$J$2:$J$4968,PriorQ4BalanceSheet!$B$2:$B$4968,$A136,PriorQ4BalanceSheet!$I$2:$I$4968,"28201")-SUMIFS(BalanceSheetData!$J$2:$J$415,BalanceSheetData!$B$2:$B$415,$A136,BalanceSheetData!$I$2:$I$415,"28201"))+SUMIFS(IncomeStatementData!$J$2:$J$415,IncomeStatementData!$B$2:$B$415,$A136,IncomeStatementData!$I$2:$I$415,"62020")+SUMIFS(IncomeStatementData!$J$2:$J$415,IncomeStatementData!$B$2:$B$415,$A136,IncomeStatementData!$I$2:$I$415,"62021")+SUMIFS(IncomeStatementData!$J$2:$J$415,IncomeStatementData!$B$2:$B$415,$A136,IncomeStatementData!$I$2:$I$415,"62022")+SUMIFS(IncomeStatementData!$J$2:$J$415,IncomeStatementData!$B$2:$B$415,$A136,IncomeStatementData!$I$2:$I$415,"62400")</f>
        <v>0</v>
      </c>
      <c r="AH136" s="134" t="str">
        <f>IF((ISERROR(INDEX(ECRDCRMustPayDebtData!$E$2:$E136,MATCH(A136,ECRDCRMustPayDebtData!$B$2:$B136,0),)))/12*Occupancy!$B$65,"-",INDEX(ECRDCRMustPayDebtData!$E$2:$E136,MATCH(A136,ECRDCRMustPayDebtData!$B$2:$B136,0),)/12*Occupancy!$B$65)</f>
        <v>-</v>
      </c>
      <c r="AI136" s="136">
        <f>IF(ISERROR(INDEX(AnnualMustPayDebtData!$D$2:$D$75,MATCH(A136,AnnualMustPayDebtData!$E$2:$E$75,0),)),"-",INDEX(AnnualMustPayDebtData!$D$2:$D$75,MATCH(A136,AnnualMustPayDebtData!$E$2:$E$75,0),))</f>
        <v>0</v>
      </c>
      <c r="AJ136" s="134">
        <f>IF(ISERROR(IF(AG136="","",AG136/VLOOKUP(Occupancy!$B$65,Occupancy!$B$68:$B$79,1)*12/$C136)),"-",IF(AG136="","",AG136/VLOOKUP(Occupancy!$B$65,Occupancy!$B$68:$B$79,1)*12/$C136))</f>
        <v>0</v>
      </c>
      <c r="AK136" s="134" t="str">
        <f>IF(ISERROR(IF(AH136="","",AH136/VLOOKUP(Occupancy!$B$65,Occupancy!$B$68:$B$79,1)*12/$C136)),"-",IF(AH136="","",AH136/VLOOKUP(Occupancy!$B$65,Occupancy!$B$68:$B$79,1)*12/$C136))</f>
        <v>-</v>
      </c>
      <c r="AL136" s="133">
        <f>SUMIFS(PriorQ4BalanceSheet!$J$2:$J$4968,PriorQ4BalanceSheet!$B$2:$B$4968,$A136,PriorQ4BalanceSheet!$I$2:$I$4968,"10710")-SUMIFS(BalanceSheetData!$J$2:$J$415,BalanceSheetData!$B$2:$B$415,$A136,BalanceSheetData!$I$2:$I$415,"10710")</f>
        <v>1790</v>
      </c>
      <c r="AM136" s="132">
        <f>IF(ISERROR(AN136/12*Occupancy!$B$65),"-",AN136/12*Occupancy!$B$65)</f>
        <v>600</v>
      </c>
      <c r="AN136" s="133">
        <f>IF(ISERROR(INDEX(ReserveData!$B$2:$B$2239,MATCH($A136,ReserveData!$A$2:$A$2250,0),0)),"-",INDEX(ReserveData!$B$2:$B2375,MATCH($A136,ReserveData!$A$2:$A$2250,0),0))</f>
        <v>1200</v>
      </c>
      <c r="AO136" s="132" t="str">
        <f t="shared" si="20"/>
        <v>-</v>
      </c>
      <c r="AP136" s="132">
        <f t="shared" si="21"/>
        <v>94.21052631578948</v>
      </c>
      <c r="AQ136" s="136">
        <f>SUMIFS(IncomeStatementData!$J$2:$J$415,IncomeStatementData!$B$2:$B$415,$A136,IncomeStatementData!$I$2:$I$415,"59001")</f>
        <v>0</v>
      </c>
      <c r="AR136" s="134">
        <f>IF(ISERROR(AS136/12*Occupancy!$B$65),"-",AS136/12*Occupancy!$B$65)</f>
        <v>0</v>
      </c>
      <c r="AS136" s="136">
        <f>SUMIFS(AnnualFinancialData!$L$2:$L$6380,AnnualFinancialData!$B$2:$B$6380,$A136,AnnualFinancialData!$K$2:$K$6380,"59001")</f>
        <v>0</v>
      </c>
      <c r="AT136" s="134">
        <f>IF(ISERROR(IF(AQ136="","",AQ136/VLOOKUP(Occupancy!$B$65,Occupancy!$B$68:$B$79,1)*12/$C136)),"-",IF(AQ136="","",AQ136/VLOOKUP(Occupancy!$B$65,Occupancy!$B$68:$B$79,1)*12/$C136))</f>
        <v>0</v>
      </c>
      <c r="AU136" s="134">
        <f>IF(ISERROR(IF(AR136="","",AR136/VLOOKUP(Occupancy!$B$65,Occupancy!$B$68:$B$79,1)*12/$C136)),"-",IF(AR136="","",AR136/VLOOKUP(Occupancy!$B$65,Occupancy!$B$68:$B$79,1)*12/$C136))</f>
        <v>0</v>
      </c>
      <c r="AV136" s="133">
        <f>SUMIFS(IncomeStatementData!$J$2:$J$415,IncomeStatementData!$B$2:$B$415,$A136,IncomeStatementData!$I$2:$I$415,"66310")+SUMIFS(IncomeStatementData!$J$2:$J$415,IncomeStatementData!$B$2:$B$415,$A136,IncomeStatementData!$I$2:$I$415,"66202")</f>
        <v>0</v>
      </c>
      <c r="AW136" s="132">
        <f>IF(ISERROR(AX136/12*Occupancy!$B$65),"-",AX136/12*Occupancy!$B$65)</f>
        <v>3430</v>
      </c>
      <c r="AX136" s="133">
        <f>SUMIFS(AnnualFinancialData!$L$2:$L$6380,AnnualFinancialData!$B$2:$B$6380,$A136,AnnualFinancialData!$K$2:$K$6380,"66310")+SUMIFS(AnnualFinancialData!$L$2:$L$6380,AnnualFinancialData!$B$2:$B$6380,$A136,AnnualFinancialData!$K$2:$K$6380,"66202")</f>
        <v>6860</v>
      </c>
      <c r="AY136" s="132">
        <f>IF(ISERROR(IF(AV136="","",AV136/VLOOKUP(Occupancy!$B$65,Occupancy!$B$68:$B$79,1)*12/$C136)),"-",IF(AV136="","",AV136/VLOOKUP(Occupancy!$B$65,Occupancy!$B$68:$B$79,1)*12/$C136))</f>
        <v>0</v>
      </c>
      <c r="AZ136" s="132">
        <f>IF(ISERROR(IF(AW136="","",AW136/VLOOKUP(Occupancy!$B$65,Occupancy!$B$68:$B$79,1)*12/$C136)),"-",IF(AW136="","",AW136/VLOOKUP(Occupancy!$B$65,Occupancy!$B$68:$B$79,1)*12/$C136))</f>
        <v>361.05263157894734</v>
      </c>
      <c r="BA136" s="137">
        <f t="shared" si="22"/>
        <v>310</v>
      </c>
      <c r="BB136" s="137" t="str">
        <f t="shared" si="23"/>
        <v>-</v>
      </c>
      <c r="BC136" s="137">
        <f t="shared" si="24"/>
        <v>-20839</v>
      </c>
      <c r="BD136" s="137" t="str">
        <f t="shared" si="25"/>
        <v>-</v>
      </c>
      <c r="BE136" s="138" t="str">
        <f>IF(ISERROR(IF(BB136="","",BB136/VLOOKUP(Occupancy!$B$65,Occupancy!$B$68:$B$79,1)*12/$C136)),"-",IF(BB136="","",BB136/VLOOKUP(Occupancy!$B$65,Occupancy!$B$68:$B$79,1)*12/$C136))</f>
        <v>-</v>
      </c>
    </row>
    <row r="137" spans="1:57" s="95" customFormat="1" ht="12.75" x14ac:dyDescent="0.2">
      <c r="A137" s="219" t="s">
        <v>655</v>
      </c>
      <c r="B137" s="142" t="str">
        <f>IF(ISERROR(INDEX(ProjectTypeData!$F$2:$F$165,MATCH(Operating!$A137,ProjectTypeData!$B$2:$B$165,0),MATCH(Operating!B$9,ProjectTypeData!$F$1))),"-",INDEX(ProjectTypeData!$F$2:$F$165,MATCH(Operating!$A137,ProjectTypeData!$B$2:$B$165,0),MATCH(Operating!B$9,ProjectTypeData!$F$1)))</f>
        <v>Homes</v>
      </c>
      <c r="C137" s="126">
        <f>IF(ISERROR(INDEX(ProjectTypeData!$E$2:$E$165,MATCH(Operating!$A137,ProjectTypeData!$B$2:$B$165,0),MATCH(Operating!C$9,ProjectTypeData!$E$1))),"-",INDEX(ProjectTypeData!$E$2:$E$165,MATCH(Operating!$A137,ProjectTypeData!$B$2:$B$165,0),MATCH(Operating!C$9,ProjectTypeData!$E$1)))</f>
        <v>0</v>
      </c>
      <c r="D137" s="127" t="str">
        <f>IF(ISERROR(INDEX(ProjectTypeData!$D$2:$D$165,MATCH(Operating!$A137,ProjectTypeData!$B$2:$B$165,0),MATCH(Operating!D$9,ProjectTypeData!$D$1))),"-",INDEX(ProjectTypeData!$D$2:$D$165,MATCH(Operating!$A137,ProjectTypeData!$B$2:$B$165,0),MATCH(Operating!D$9,ProjectTypeData!$D$1)))</f>
        <v>Financial Close-out/Lease-up</v>
      </c>
      <c r="E137" s="115"/>
      <c r="F137" s="128">
        <f>SUMIFS(BalanceSheetData!$J$2:$J$415,BalanceSheetData!$B$2:$B$415,$A137,BalanceSheetData!$I$2:$I$415,"10000")</f>
        <v>0</v>
      </c>
      <c r="G137" s="128">
        <f>SUMIFS(BalanceSheetData!$J$2:$J$415,BalanceSheetData!$B$2:$B$415,$A137,BalanceSheetData!$I$2:$I$415,"10710")</f>
        <v>0</v>
      </c>
      <c r="H137" s="128">
        <f>SUMIFS(BalanceSheetData!$J$2:$J$415,BalanceSheetData!$B$2:$B$415,$A137,BalanceSheetData!$I$2:$I$415,"10700")</f>
        <v>0</v>
      </c>
      <c r="I137" s="129">
        <f>SUMIFS(BalanceSheetData!$J$2:$J$415,BalanceSheetData!$B$2:$B$415,$A137,BalanceSheetData!$I$2:$I$415,"10715")+SUMIFS(BalanceSheetData!$J$2:$J$415,BalanceSheetData!$B$2:$B$415,$A137,BalanceSheetData!$I$2:$I$415,"10720")+SUMIFS(BalanceSheetData!$J$2:$J$415,BalanceSheetData!$B$2:$B$415,$A137,BalanceSheetData!$I$2:$I$415,"19300")</f>
        <v>0</v>
      </c>
      <c r="J137" s="130">
        <f t="shared" si="13"/>
        <v>0</v>
      </c>
      <c r="K137" s="216">
        <f>IF(ISERROR(INDEX(Occupancy!$B$57:$FL$57,1,MATCH(A137,Occupancy!$B$4:$FL$4,0))),"-",INDEX(Occupancy!$B$57:$FL$57,1,MATCH(A137,Occupancy!$B$4:$FL$4,0)))</f>
        <v>0</v>
      </c>
      <c r="L137" s="216">
        <f>IF(ISERROR(INDEX(Occupancy!$B$17:$FL$17,1,MATCH(A137,Occupancy!$B$4:$FL$4,0))),"-",INDEX(Occupancy!$B$17:$FL$17,1,MATCH(A137,Occupancy!$B$4:$FL$4,0)))</f>
        <v>0</v>
      </c>
      <c r="M137" s="113"/>
      <c r="N137" s="113"/>
      <c r="O137" s="113"/>
      <c r="P137" s="119"/>
      <c r="Q137" s="131">
        <f>SUMIFS(IncomeStatementData!$J$2:$J$415,IncomeStatementData!$B$2:$B$415,$A137,IncomeStatementData!$I$2:$I$415,"45001")+SUMIFS(IncomeStatementData!$J$2:$J$415,IncomeStatementData!$B$2:$B$415,$A137,IncomeStatementData!$I$2:$I$415,"45100")+SUMIFS(IncomeStatementData!$J$2:$J$415,IncomeStatementData!$B$2:$B$415,$A137,IncomeStatementData!$I$2:$I$415,"49000")+SUMIFS(IncomeStatementData!$J$2:$J$415,IncomeStatementData!$B$2:$B$415,$A137,IncomeStatementData!$I$2:$I$415,"45200")+SUMIFS(IncomeStatementData!$J$2:$J$415,IncomeStatementData!$B$2:$B$415,$A137,IncomeStatementData!$I$2:$I$415,"45400")+SUMIFS(IncomeStatementData!$J$2:$J$415,IncomeStatementData!$B$2:$B$415,$A137,IncomeStatementData!$I$2:$I$415,"45500")+SUMIFS(IncomeStatementData!$J$2:$J$415,IncomeStatementData!$B$2:$B$415,$A137,IncomeStatementData!$I$2:$I$415,"44100")+SUMIFS(IncomeStatementData!$J$2:$J$415,IncomeStatementData!$B$2:$B$415,$A137,IncomeStatementData!$I$2:$I$415,"42200")</f>
        <v>0</v>
      </c>
      <c r="R137" s="132">
        <f>IF(ISERROR(S137/12*Occupancy!$B$65),"-",S137/12*Occupancy!$B$65)</f>
        <v>0</v>
      </c>
      <c r="S137" s="133">
        <f>SUMIFS(AnnualFinancialData!$L$2:$L$6380,AnnualFinancialData!$B$2:$B$6380,$A137,AnnualFinancialData!$K$2:$K$6380,"45001")+SUMIFS(AnnualFinancialData!$L$2:$L$6380,AnnualFinancialData!$B$2:$B$6380,$A137,AnnualFinancialData!$K$2:$K$6380,"45100")+SUMIFS(AnnualFinancialData!$L$2:$L$6380,AnnualFinancialData!$B$2:$B$6380,$A137,AnnualFinancialData!$K$2:$K$6380,"49000")+SUMIFS(AnnualFinancialData!$L$2:$L$6380,AnnualFinancialData!$B$2:$B$6380,$A137,AnnualFinancialData!$K$2:$K$6380,"45200")+SUMIFS(AnnualFinancialData!$L$2:$L$6380,AnnualFinancialData!$B$2:$B$6380,$A137,AnnualFinancialData!$K$2:$K$6380,"45400")+SUMIFS(AnnualFinancialData!$L$2:$L$6380,AnnualFinancialData!$B$2:$B$6380,$A137,AnnualFinancialData!$K$2:$K$6380,"45500")+SUMIFS(AnnualFinancialData!$L$2:$L$6380,AnnualFinancialData!$B$2:$B$6380,$A137,AnnualFinancialData!$K$2:$K$6380,"44100")+SUMIFS(AnnualFinancialData!$L$2:$L$6380,AnnualFinancialData!$B$2:$B$6380,$A137,AnnualFinancialData!$K$2:$K$6380,"42200")</f>
        <v>0</v>
      </c>
      <c r="T137" s="132" t="str">
        <f>IF(ISERROR(IF(Q137="","",Q137/VLOOKUP(Occupancy!$B$65,Occupancy!$B$68:$B$79,1)*12/$C137)),"-",IF(Q137="","",Q137/VLOOKUP(Occupancy!$B$65,Occupancy!$B$68:$B$79,1)*12/$C137))</f>
        <v>-</v>
      </c>
      <c r="U137" s="132" t="str">
        <f>IF(ISERROR(IF(R137="","",R137/VLOOKUP(Occupancy!$B$65,Occupancy!$B$68:$B$79,1)*12/$C137)),"-",IF(R137="","",R137/VLOOKUP(Occupancy!$B$65,Occupancy!$B$68:$B$79,1)*12/$C137))</f>
        <v>-</v>
      </c>
      <c r="V137" s="134" t="str">
        <f>IF(ISERROR(INDEX(IncomeStatementData!$P$2:$P$415,MATCH(A137,IncomeStatementData!$B$2:$B$415,0),)),"-",INDEX(IncomeStatementData!$P$2:$P$415,MATCH(A137,IncomeStatementData!$B$2:$B$415,0),))</f>
        <v>-</v>
      </c>
      <c r="W137" s="134" t="str">
        <f>IF(ISERROR(X137/12*Occupancy!$B$65),"-",X137/12*Occupancy!$B$65)</f>
        <v>-</v>
      </c>
      <c r="X137" s="134" t="str">
        <f>IF(ISERROR(INDEX(AnnualFinancialData!$R$2:$R$6380,MATCH(A137,AnnualFinancialData!$B$2:$B$6380,0),)),"-",INDEX(AnnualFinancialData!$R$2:$R$6380,MATCH(A137,AnnualFinancialData!$B$2:$B$6380,0),))</f>
        <v>-</v>
      </c>
      <c r="Y137" s="134" t="str">
        <f>IF(ISERROR(IF(V137="","",V137/VLOOKUP(Occupancy!$B$65,Occupancy!$B$68:$B$79,1)*12/$C137)),"-",IF(V137="","",V137/VLOOKUP(Occupancy!$B$65,Occupancy!$B$68:$B$79,1)*12/$C137))</f>
        <v>-</v>
      </c>
      <c r="Z137" s="134" t="str">
        <f>IF(ISERROR(IF(W137="","",W137/VLOOKUP(Occupancy!$B$65,Occupancy!$B$68:$B$79,1)*12/$C137)),"-",IF(W137="","",W137/VLOOKUP(Occupancy!$B$65,Occupancy!$B$68:$B$79,1)*12/$C137))</f>
        <v>-</v>
      </c>
      <c r="AA137" s="135" t="str">
        <f t="shared" si="14"/>
        <v>-</v>
      </c>
      <c r="AB137" s="132" t="str">
        <f t="shared" si="15"/>
        <v>-</v>
      </c>
      <c r="AC137" s="132" t="str">
        <f t="shared" si="16"/>
        <v>-</v>
      </c>
      <c r="AD137" s="132" t="str">
        <f t="shared" si="17"/>
        <v>-</v>
      </c>
      <c r="AE137" s="132" t="str">
        <f t="shared" si="18"/>
        <v>-</v>
      </c>
      <c r="AF137" s="132" t="str">
        <f t="shared" si="19"/>
        <v>-</v>
      </c>
      <c r="AG137" s="136">
        <f>(SUMIFS(PriorQ4BalanceSheet!$J$2:$J$4968,PriorQ4BalanceSheet!$B$2:$B$4968,$A137,PriorQ4BalanceSheet!$I$2:$I$4968,"28150")-SUMIFS(BalanceSheetData!$J$2:$J$415,BalanceSheetData!$B$2:$B$415,$A137,BalanceSheetData!$I$2:$I$415,"28150"))+(SUMIFS(PriorQ4BalanceSheet!$J$2:$J$4968,PriorQ4BalanceSheet!$B$2:$B$4968,$A137,PriorQ4BalanceSheet!$I$2:$I$4968,"28151")-SUMIFS(BalanceSheetData!$J$2:$J$415,BalanceSheetData!$B$2:$B$415,$A137,BalanceSheetData!$I$2:$I$415,"28151"))+(SUMIFS(PriorQ4BalanceSheet!$J$2:$J$4968,PriorQ4BalanceSheet!$B$2:$B$4968,$A137,PriorQ4BalanceSheet!$I$2:$I$4968,"28152")-SUMIFS(BalanceSheetData!$J$2:$J$415,BalanceSheetData!$B$2:$B$415,$A137,BalanceSheetData!$I$2:$I$415,"28152"))+(SUMIFS(PriorQ4BalanceSheet!$J$2:$J$4968,PriorQ4BalanceSheet!$B$2:$B$4968,$A137,PriorQ4BalanceSheet!$I$2:$I$4968,"28153")-SUMIFS(BalanceSheetData!$J$2:$J$415,BalanceSheetData!$B$2:$B$415,$A137,BalanceSheetData!$I$2:$I$415,"28153"))+(SUMIFS(PriorQ4BalanceSheet!$J$2:$J$4968,PriorQ4BalanceSheet!$B$2:$B$4968,$A137,PriorQ4BalanceSheet!$I$2:$I$4968,"28155")-SUMIFS(BalanceSheetData!$J$2:$J$415,BalanceSheetData!$B$2:$B$415,$A137,BalanceSheetData!$I$2:$I$415,"28155"))+(SUMIFS(PriorQ4BalanceSheet!$J$2:$J$4968,PriorQ4BalanceSheet!$B$2:$B$4968,$A137,PriorQ4BalanceSheet!$I$2:$I$4968,"28156")-SUMIFS(BalanceSheetData!$J$2:$J$415,BalanceSheetData!$B$2:$B$415,$A137,BalanceSheetData!$I$2:$I$415,"28156"))+(SUMIFS(PriorQ4BalanceSheet!$J$2:$J$4968,PriorQ4BalanceSheet!$B$2:$B$4968,$A137,PriorQ4BalanceSheet!$I$2:$I$4968,"28157")-SUMIFS(BalanceSheetData!$J$2:$J$415,BalanceSheetData!$B$2:$B$415,$A137,BalanceSheetData!$I$2:$I$415,"28157"))+(SUMIFS(PriorQ4BalanceSheet!$J$2:$J$4968,PriorQ4BalanceSheet!$B$2:$B$4968,$A137,PriorQ4BalanceSheet!$I$2:$I$4968,"28158")-SUMIFS(BalanceSheetData!$J$2:$J$415,BalanceSheetData!$B$2:$B$415,$A137,BalanceSheetData!$I$2:$I$415,"28158"))+(SUMIFS(PriorQ4BalanceSheet!$J$2:$J$4968,PriorQ4BalanceSheet!$B$2:$B$4968,$A137,PriorQ4BalanceSheet!$I$2:$I$4968,"28200")-SUMIFS(BalanceSheetData!$J$2:$J$415,BalanceSheetData!$B$2:$B$415,$A137,BalanceSheetData!$I$2:$I$415,"28200"))+(SUMIFS(PriorQ4BalanceSheet!$J$2:$J$4968,PriorQ4BalanceSheet!$B$2:$B$4968,$A137,PriorQ4BalanceSheet!$I$2:$I$4968,"28201")-SUMIFS(BalanceSheetData!$J$2:$J$415,BalanceSheetData!$B$2:$B$415,$A137,BalanceSheetData!$I$2:$I$415,"28201"))+SUMIFS(IncomeStatementData!$J$2:$J$415,IncomeStatementData!$B$2:$B$415,$A137,IncomeStatementData!$I$2:$I$415,"62020")+SUMIFS(IncomeStatementData!$J$2:$J$415,IncomeStatementData!$B$2:$B$415,$A137,IncomeStatementData!$I$2:$I$415,"62021")+SUMIFS(IncomeStatementData!$J$2:$J$415,IncomeStatementData!$B$2:$B$415,$A137,IncomeStatementData!$I$2:$I$415,"62022")+SUMIFS(IncomeStatementData!$J$2:$J$415,IncomeStatementData!$B$2:$B$415,$A137,IncomeStatementData!$I$2:$I$415,"62400")</f>
        <v>0</v>
      </c>
      <c r="AH137" s="134" t="str">
        <f>IF((ISERROR(INDEX(ECRDCRMustPayDebtData!$E$2:$E137,MATCH(A137,ECRDCRMustPayDebtData!$B$2:$B137,0),)))/12*Occupancy!$B$65,"-",INDEX(ECRDCRMustPayDebtData!$E$2:$E137,MATCH(A137,ECRDCRMustPayDebtData!$B$2:$B137,0),)/12*Occupancy!$B$65)</f>
        <v>-</v>
      </c>
      <c r="AI137" s="136" t="str">
        <f>IF(ISERROR(INDEX(AnnualMustPayDebtData!$D$2:$D$75,MATCH(A137,AnnualMustPayDebtData!$E$2:$E$75,0),)),"-",INDEX(AnnualMustPayDebtData!$D$2:$D$75,MATCH(A137,AnnualMustPayDebtData!$E$2:$E$75,0),))</f>
        <v>-</v>
      </c>
      <c r="AJ137" s="134" t="str">
        <f>IF(ISERROR(IF(AG137="","",AG137/VLOOKUP(Occupancy!$B$65,Occupancy!$B$68:$B$79,1)*12/$C137)),"-",IF(AG137="","",AG137/VLOOKUP(Occupancy!$B$65,Occupancy!$B$68:$B$79,1)*12/$C137))</f>
        <v>-</v>
      </c>
      <c r="AK137" s="134" t="str">
        <f>IF(ISERROR(IF(AH137="","",AH137/VLOOKUP(Occupancy!$B$65,Occupancy!$B$68:$B$79,1)*12/$C137)),"-",IF(AH137="","",AH137/VLOOKUP(Occupancy!$B$65,Occupancy!$B$68:$B$79,1)*12/$C137))</f>
        <v>-</v>
      </c>
      <c r="AL137" s="133">
        <f>SUMIFS(PriorQ4BalanceSheet!$J$2:$J$4968,PriorQ4BalanceSheet!$B$2:$B$4968,$A137,PriorQ4BalanceSheet!$I$2:$I$4968,"10710")-SUMIFS(BalanceSheetData!$J$2:$J$415,BalanceSheetData!$B$2:$B$415,$A137,BalanceSheetData!$I$2:$I$415,"10710")</f>
        <v>0</v>
      </c>
      <c r="AM137" s="132" t="str">
        <f>IF(ISERROR(AN137/12*Occupancy!$B$65),"-",AN137/12*Occupancy!$B$65)</f>
        <v>-</v>
      </c>
      <c r="AN137" s="133" t="str">
        <f>IF(ISERROR(INDEX(ReserveData!$B$2:$B$2239,MATCH($A137,ReserveData!$A$2:$A$2250,0),0)),"-",INDEX(ReserveData!$B$2:$B2376,MATCH($A137,ReserveData!$A$2:$A$2250,0),0))</f>
        <v>-</v>
      </c>
      <c r="AO137" s="132" t="str">
        <f t="shared" si="20"/>
        <v>-</v>
      </c>
      <c r="AP137" s="132" t="str">
        <f t="shared" si="21"/>
        <v>-</v>
      </c>
      <c r="AQ137" s="136">
        <f>SUMIFS(IncomeStatementData!$J$2:$J$415,IncomeStatementData!$B$2:$B$415,$A137,IncomeStatementData!$I$2:$I$415,"59001")</f>
        <v>0</v>
      </c>
      <c r="AR137" s="134">
        <f>IF(ISERROR(AS137/12*Occupancy!$B$65),"-",AS137/12*Occupancy!$B$65)</f>
        <v>0</v>
      </c>
      <c r="AS137" s="136">
        <f>SUMIFS(AnnualFinancialData!$L$2:$L$6380,AnnualFinancialData!$B$2:$B$6380,$A137,AnnualFinancialData!$K$2:$K$6380,"59001")</f>
        <v>0</v>
      </c>
      <c r="AT137" s="134" t="str">
        <f>IF(ISERROR(IF(AQ137="","",AQ137/VLOOKUP(Occupancy!$B$65,Occupancy!$B$68:$B$79,1)*12/$C137)),"-",IF(AQ137="","",AQ137/VLOOKUP(Occupancy!$B$65,Occupancy!$B$68:$B$79,1)*12/$C137))</f>
        <v>-</v>
      </c>
      <c r="AU137" s="134" t="str">
        <f>IF(ISERROR(IF(AR137="","",AR137/VLOOKUP(Occupancy!$B$65,Occupancy!$B$68:$B$79,1)*12/$C137)),"-",IF(AR137="","",AR137/VLOOKUP(Occupancy!$B$65,Occupancy!$B$68:$B$79,1)*12/$C137))</f>
        <v>-</v>
      </c>
      <c r="AV137" s="133">
        <f>SUMIFS(IncomeStatementData!$J$2:$J$415,IncomeStatementData!$B$2:$B$415,$A137,IncomeStatementData!$I$2:$I$415,"66310")+SUMIFS(IncomeStatementData!$J$2:$J$415,IncomeStatementData!$B$2:$B$415,$A137,IncomeStatementData!$I$2:$I$415,"66202")</f>
        <v>0</v>
      </c>
      <c r="AW137" s="132">
        <f>IF(ISERROR(AX137/12*Occupancy!$B$65),"-",AX137/12*Occupancy!$B$65)</f>
        <v>0</v>
      </c>
      <c r="AX137" s="133">
        <f>SUMIFS(AnnualFinancialData!$L$2:$L$6380,AnnualFinancialData!$B$2:$B$6380,$A137,AnnualFinancialData!$K$2:$K$6380,"66310")+SUMIFS(AnnualFinancialData!$L$2:$L$6380,AnnualFinancialData!$B$2:$B$6380,$A137,AnnualFinancialData!$K$2:$K$6380,"66202")</f>
        <v>0</v>
      </c>
      <c r="AY137" s="132" t="str">
        <f>IF(ISERROR(IF(AV137="","",AV137/VLOOKUP(Occupancy!$B$65,Occupancy!$B$68:$B$79,1)*12/$C137)),"-",IF(AV137="","",AV137/VLOOKUP(Occupancy!$B$65,Occupancy!$B$68:$B$79,1)*12/$C137))</f>
        <v>-</v>
      </c>
      <c r="AZ137" s="132" t="str">
        <f>IF(ISERROR(IF(AW137="","",AW137/VLOOKUP(Occupancy!$B$65,Occupancy!$B$68:$B$79,1)*12/$C137)),"-",IF(AW137="","",AW137/VLOOKUP(Occupancy!$B$65,Occupancy!$B$68:$B$79,1)*12/$C137))</f>
        <v>-</v>
      </c>
      <c r="BA137" s="137" t="str">
        <f t="shared" si="22"/>
        <v>-</v>
      </c>
      <c r="BB137" s="137" t="str">
        <f t="shared" si="23"/>
        <v>-</v>
      </c>
      <c r="BC137" s="137" t="str">
        <f t="shared" si="24"/>
        <v>-</v>
      </c>
      <c r="BD137" s="137" t="str">
        <f t="shared" si="25"/>
        <v>-</v>
      </c>
      <c r="BE137" s="138" t="str">
        <f>IF(ISERROR(IF(BB137="","",BB137/VLOOKUP(Occupancy!$B$65,Occupancy!$B$68:$B$79,1)*12/$C137)),"-",IF(BB137="","",BB137/VLOOKUP(Occupancy!$B$65,Occupancy!$B$68:$B$79,1)*12/$C137))</f>
        <v>-</v>
      </c>
    </row>
    <row r="138" spans="1:57" s="95" customFormat="1" ht="12.75" x14ac:dyDescent="0.2">
      <c r="A138" s="219" t="s">
        <v>657</v>
      </c>
      <c r="B138" s="142" t="str">
        <f>IF(ISERROR(INDEX(ProjectTypeData!$F$2:$F$165,MATCH(Operating!$A138,ProjectTypeData!$B$2:$B$165,0),MATCH(Operating!B$9,ProjectTypeData!$F$1))),"-",INDEX(ProjectTypeData!$F$2:$F$165,MATCH(Operating!$A138,ProjectTypeData!$B$2:$B$165,0),MATCH(Operating!B$9,ProjectTypeData!$F$1)))</f>
        <v>Shelter</v>
      </c>
      <c r="C138" s="126">
        <f>IF(ISERROR(INDEX(ProjectTypeData!$E$2:$E$165,MATCH(Operating!$A138,ProjectTypeData!$B$2:$B$165,0),MATCH(Operating!C$9,ProjectTypeData!$E$1))),"-",INDEX(ProjectTypeData!$E$2:$E$165,MATCH(Operating!$A138,ProjectTypeData!$B$2:$B$165,0),MATCH(Operating!C$9,ProjectTypeData!$E$1)))</f>
        <v>0</v>
      </c>
      <c r="D138" s="127" t="str">
        <f>IF(ISERROR(INDEX(ProjectTypeData!$D$2:$D$165,MATCH(Operating!$A138,ProjectTypeData!$B$2:$B$165,0),MATCH(Operating!D$9,ProjectTypeData!$D$1))),"-",INDEX(ProjectTypeData!$D$2:$D$165,MATCH(Operating!$A138,ProjectTypeData!$B$2:$B$165,0),MATCH(Operating!D$9,ProjectTypeData!$D$1)))</f>
        <v>Pre-Development</v>
      </c>
      <c r="E138" s="115"/>
      <c r="F138" s="128">
        <f>SUMIFS(BalanceSheetData!$J$2:$J$415,BalanceSheetData!$B$2:$B$415,$A138,BalanceSheetData!$I$2:$I$415,"10000")</f>
        <v>0</v>
      </c>
      <c r="G138" s="128">
        <f>SUMIFS(BalanceSheetData!$J$2:$J$415,BalanceSheetData!$B$2:$B$415,$A138,BalanceSheetData!$I$2:$I$415,"10710")</f>
        <v>0</v>
      </c>
      <c r="H138" s="128">
        <f>SUMIFS(BalanceSheetData!$J$2:$J$415,BalanceSheetData!$B$2:$B$415,$A138,BalanceSheetData!$I$2:$I$415,"10700")</f>
        <v>0</v>
      </c>
      <c r="I138" s="129">
        <f>SUMIFS(BalanceSheetData!$J$2:$J$415,BalanceSheetData!$B$2:$B$415,$A138,BalanceSheetData!$I$2:$I$415,"10715")+SUMIFS(BalanceSheetData!$J$2:$J$415,BalanceSheetData!$B$2:$B$415,$A138,BalanceSheetData!$I$2:$I$415,"10720")+SUMIFS(BalanceSheetData!$J$2:$J$415,BalanceSheetData!$B$2:$B$415,$A138,BalanceSheetData!$I$2:$I$415,"19300")</f>
        <v>0</v>
      </c>
      <c r="J138" s="130">
        <f t="shared" si="13"/>
        <v>0</v>
      </c>
      <c r="K138" s="216">
        <f>IF(ISERROR(INDEX(Occupancy!$B$57:$FL$57,1,MATCH(A138,Occupancy!$B$4:$FL$4,0))),"-",INDEX(Occupancy!$B$57:$FL$57,1,MATCH(A138,Occupancy!$B$4:$FL$4,0)))</f>
        <v>0</v>
      </c>
      <c r="L138" s="216">
        <f>IF(ISERROR(INDEX(Occupancy!$B$17:$FL$17,1,MATCH(A138,Occupancy!$B$4:$FL$4,0))),"-",INDEX(Occupancy!$B$17:$FL$17,1,MATCH(A138,Occupancy!$B$4:$FL$4,0)))</f>
        <v>0</v>
      </c>
      <c r="M138" s="113"/>
      <c r="N138" s="113"/>
      <c r="O138" s="113"/>
      <c r="P138" s="119"/>
      <c r="Q138" s="131">
        <f>SUMIFS(IncomeStatementData!$J$2:$J$415,IncomeStatementData!$B$2:$B$415,$A138,IncomeStatementData!$I$2:$I$415,"45001")+SUMIFS(IncomeStatementData!$J$2:$J$415,IncomeStatementData!$B$2:$B$415,$A138,IncomeStatementData!$I$2:$I$415,"45100")+SUMIFS(IncomeStatementData!$J$2:$J$415,IncomeStatementData!$B$2:$B$415,$A138,IncomeStatementData!$I$2:$I$415,"49000")+SUMIFS(IncomeStatementData!$J$2:$J$415,IncomeStatementData!$B$2:$B$415,$A138,IncomeStatementData!$I$2:$I$415,"45200")+SUMIFS(IncomeStatementData!$J$2:$J$415,IncomeStatementData!$B$2:$B$415,$A138,IncomeStatementData!$I$2:$I$415,"45400")+SUMIFS(IncomeStatementData!$J$2:$J$415,IncomeStatementData!$B$2:$B$415,$A138,IncomeStatementData!$I$2:$I$415,"45500")+SUMIFS(IncomeStatementData!$J$2:$J$415,IncomeStatementData!$B$2:$B$415,$A138,IncomeStatementData!$I$2:$I$415,"44100")+SUMIFS(IncomeStatementData!$J$2:$J$415,IncomeStatementData!$B$2:$B$415,$A138,IncomeStatementData!$I$2:$I$415,"42200")</f>
        <v>0</v>
      </c>
      <c r="R138" s="132">
        <f>IF(ISERROR(S138/12*Occupancy!$B$65),"-",S138/12*Occupancy!$B$65)</f>
        <v>0</v>
      </c>
      <c r="S138" s="133">
        <f>SUMIFS(AnnualFinancialData!$L$2:$L$6380,AnnualFinancialData!$B$2:$B$6380,$A138,AnnualFinancialData!$K$2:$K$6380,"45001")+SUMIFS(AnnualFinancialData!$L$2:$L$6380,AnnualFinancialData!$B$2:$B$6380,$A138,AnnualFinancialData!$K$2:$K$6380,"45100")+SUMIFS(AnnualFinancialData!$L$2:$L$6380,AnnualFinancialData!$B$2:$B$6380,$A138,AnnualFinancialData!$K$2:$K$6380,"49000")+SUMIFS(AnnualFinancialData!$L$2:$L$6380,AnnualFinancialData!$B$2:$B$6380,$A138,AnnualFinancialData!$K$2:$K$6380,"45200")+SUMIFS(AnnualFinancialData!$L$2:$L$6380,AnnualFinancialData!$B$2:$B$6380,$A138,AnnualFinancialData!$K$2:$K$6380,"45400")+SUMIFS(AnnualFinancialData!$L$2:$L$6380,AnnualFinancialData!$B$2:$B$6380,$A138,AnnualFinancialData!$K$2:$K$6380,"45500")+SUMIFS(AnnualFinancialData!$L$2:$L$6380,AnnualFinancialData!$B$2:$B$6380,$A138,AnnualFinancialData!$K$2:$K$6380,"44100")+SUMIFS(AnnualFinancialData!$L$2:$L$6380,AnnualFinancialData!$B$2:$B$6380,$A138,AnnualFinancialData!$K$2:$K$6380,"42200")</f>
        <v>0</v>
      </c>
      <c r="T138" s="132" t="str">
        <f>IF(ISERROR(IF(Q138="","",Q138/VLOOKUP(Occupancy!$B$65,Occupancy!$B$68:$B$79,1)*12/$C138)),"-",IF(Q138="","",Q138/VLOOKUP(Occupancy!$B$65,Occupancy!$B$68:$B$79,1)*12/$C138))</f>
        <v>-</v>
      </c>
      <c r="U138" s="132" t="str">
        <f>IF(ISERROR(IF(R138="","",R138/VLOOKUP(Occupancy!$B$65,Occupancy!$B$68:$B$79,1)*12/$C138)),"-",IF(R138="","",R138/VLOOKUP(Occupancy!$B$65,Occupancy!$B$68:$B$79,1)*12/$C138))</f>
        <v>-</v>
      </c>
      <c r="V138" s="134" t="str">
        <f>IF(ISERROR(INDEX(IncomeStatementData!$P$2:$P$415,MATCH(A138,IncomeStatementData!$B$2:$B$415,0),)),"-",INDEX(IncomeStatementData!$P$2:$P$415,MATCH(A138,IncomeStatementData!$B$2:$B$415,0),))</f>
        <v>-</v>
      </c>
      <c r="W138" s="134" t="str">
        <f>IF(ISERROR(X138/12*Occupancy!$B$65),"-",X138/12*Occupancy!$B$65)</f>
        <v>-</v>
      </c>
      <c r="X138" s="134" t="str">
        <f>IF(ISERROR(INDEX(AnnualFinancialData!$R$2:$R$6380,MATCH(A138,AnnualFinancialData!$B$2:$B$6380,0),)),"-",INDEX(AnnualFinancialData!$R$2:$R$6380,MATCH(A138,AnnualFinancialData!$B$2:$B$6380,0),))</f>
        <v>-</v>
      </c>
      <c r="Y138" s="134" t="str">
        <f>IF(ISERROR(IF(V138="","",V138/VLOOKUP(Occupancy!$B$65,Occupancy!$B$68:$B$79,1)*12/$C138)),"-",IF(V138="","",V138/VLOOKUP(Occupancy!$B$65,Occupancy!$B$68:$B$79,1)*12/$C138))</f>
        <v>-</v>
      </c>
      <c r="Z138" s="134" t="str">
        <f>IF(ISERROR(IF(W138="","",W138/VLOOKUP(Occupancy!$B$65,Occupancy!$B$68:$B$79,1)*12/$C138)),"-",IF(W138="","",W138/VLOOKUP(Occupancy!$B$65,Occupancy!$B$68:$B$79,1)*12/$C138))</f>
        <v>-</v>
      </c>
      <c r="AA138" s="135" t="str">
        <f t="shared" si="14"/>
        <v>-</v>
      </c>
      <c r="AB138" s="132" t="str">
        <f t="shared" si="15"/>
        <v>-</v>
      </c>
      <c r="AC138" s="132" t="str">
        <f t="shared" si="16"/>
        <v>-</v>
      </c>
      <c r="AD138" s="132" t="str">
        <f t="shared" si="17"/>
        <v>-</v>
      </c>
      <c r="AE138" s="132" t="str">
        <f t="shared" si="18"/>
        <v>-</v>
      </c>
      <c r="AF138" s="132" t="str">
        <f t="shared" si="19"/>
        <v>-</v>
      </c>
      <c r="AG138" s="136">
        <f>(SUMIFS(PriorQ4BalanceSheet!$J$2:$J$4968,PriorQ4BalanceSheet!$B$2:$B$4968,$A138,PriorQ4BalanceSheet!$I$2:$I$4968,"28150")-SUMIFS(BalanceSheetData!$J$2:$J$415,BalanceSheetData!$B$2:$B$415,$A138,BalanceSheetData!$I$2:$I$415,"28150"))+(SUMIFS(PriorQ4BalanceSheet!$J$2:$J$4968,PriorQ4BalanceSheet!$B$2:$B$4968,$A138,PriorQ4BalanceSheet!$I$2:$I$4968,"28151")-SUMIFS(BalanceSheetData!$J$2:$J$415,BalanceSheetData!$B$2:$B$415,$A138,BalanceSheetData!$I$2:$I$415,"28151"))+(SUMIFS(PriorQ4BalanceSheet!$J$2:$J$4968,PriorQ4BalanceSheet!$B$2:$B$4968,$A138,PriorQ4BalanceSheet!$I$2:$I$4968,"28152")-SUMIFS(BalanceSheetData!$J$2:$J$415,BalanceSheetData!$B$2:$B$415,$A138,BalanceSheetData!$I$2:$I$415,"28152"))+(SUMIFS(PriorQ4BalanceSheet!$J$2:$J$4968,PriorQ4BalanceSheet!$B$2:$B$4968,$A138,PriorQ4BalanceSheet!$I$2:$I$4968,"28153")-SUMIFS(BalanceSheetData!$J$2:$J$415,BalanceSheetData!$B$2:$B$415,$A138,BalanceSheetData!$I$2:$I$415,"28153"))+(SUMIFS(PriorQ4BalanceSheet!$J$2:$J$4968,PriorQ4BalanceSheet!$B$2:$B$4968,$A138,PriorQ4BalanceSheet!$I$2:$I$4968,"28155")-SUMIFS(BalanceSheetData!$J$2:$J$415,BalanceSheetData!$B$2:$B$415,$A138,BalanceSheetData!$I$2:$I$415,"28155"))+(SUMIFS(PriorQ4BalanceSheet!$J$2:$J$4968,PriorQ4BalanceSheet!$B$2:$B$4968,$A138,PriorQ4BalanceSheet!$I$2:$I$4968,"28156")-SUMIFS(BalanceSheetData!$J$2:$J$415,BalanceSheetData!$B$2:$B$415,$A138,BalanceSheetData!$I$2:$I$415,"28156"))+(SUMIFS(PriorQ4BalanceSheet!$J$2:$J$4968,PriorQ4BalanceSheet!$B$2:$B$4968,$A138,PriorQ4BalanceSheet!$I$2:$I$4968,"28157")-SUMIFS(BalanceSheetData!$J$2:$J$415,BalanceSheetData!$B$2:$B$415,$A138,BalanceSheetData!$I$2:$I$415,"28157"))+(SUMIFS(PriorQ4BalanceSheet!$J$2:$J$4968,PriorQ4BalanceSheet!$B$2:$B$4968,$A138,PriorQ4BalanceSheet!$I$2:$I$4968,"28158")-SUMIFS(BalanceSheetData!$J$2:$J$415,BalanceSheetData!$B$2:$B$415,$A138,BalanceSheetData!$I$2:$I$415,"28158"))+(SUMIFS(PriorQ4BalanceSheet!$J$2:$J$4968,PriorQ4BalanceSheet!$B$2:$B$4968,$A138,PriorQ4BalanceSheet!$I$2:$I$4968,"28200")-SUMIFS(BalanceSheetData!$J$2:$J$415,BalanceSheetData!$B$2:$B$415,$A138,BalanceSheetData!$I$2:$I$415,"28200"))+(SUMIFS(PriorQ4BalanceSheet!$J$2:$J$4968,PriorQ4BalanceSheet!$B$2:$B$4968,$A138,PriorQ4BalanceSheet!$I$2:$I$4968,"28201")-SUMIFS(BalanceSheetData!$J$2:$J$415,BalanceSheetData!$B$2:$B$415,$A138,BalanceSheetData!$I$2:$I$415,"28201"))+SUMIFS(IncomeStatementData!$J$2:$J$415,IncomeStatementData!$B$2:$B$415,$A138,IncomeStatementData!$I$2:$I$415,"62020")+SUMIFS(IncomeStatementData!$J$2:$J$415,IncomeStatementData!$B$2:$B$415,$A138,IncomeStatementData!$I$2:$I$415,"62021")+SUMIFS(IncomeStatementData!$J$2:$J$415,IncomeStatementData!$B$2:$B$415,$A138,IncomeStatementData!$I$2:$I$415,"62022")+SUMIFS(IncomeStatementData!$J$2:$J$415,IncomeStatementData!$B$2:$B$415,$A138,IncomeStatementData!$I$2:$I$415,"62400")</f>
        <v>0</v>
      </c>
      <c r="AH138" s="134" t="str">
        <f>IF((ISERROR(INDEX(ECRDCRMustPayDebtData!$E$2:$E138,MATCH(A138,ECRDCRMustPayDebtData!$B$2:$B138,0),)))/12*Occupancy!$B$65,"-",INDEX(ECRDCRMustPayDebtData!$E$2:$E138,MATCH(A138,ECRDCRMustPayDebtData!$B$2:$B138,0),)/12*Occupancy!$B$65)</f>
        <v>-</v>
      </c>
      <c r="AI138" s="136" t="str">
        <f>IF(ISERROR(INDEX(AnnualMustPayDebtData!$D$2:$D$75,MATCH(A138,AnnualMustPayDebtData!$E$2:$E$75,0),)),"-",INDEX(AnnualMustPayDebtData!$D$2:$D$75,MATCH(A138,AnnualMustPayDebtData!$E$2:$E$75,0),))</f>
        <v>-</v>
      </c>
      <c r="AJ138" s="134" t="str">
        <f>IF(ISERROR(IF(AG138="","",AG138/VLOOKUP(Occupancy!$B$65,Occupancy!$B$68:$B$79,1)*12/$C138)),"-",IF(AG138="","",AG138/VLOOKUP(Occupancy!$B$65,Occupancy!$B$68:$B$79,1)*12/$C138))</f>
        <v>-</v>
      </c>
      <c r="AK138" s="134" t="str">
        <f>IF(ISERROR(IF(AH138="","",AH138/VLOOKUP(Occupancy!$B$65,Occupancy!$B$68:$B$79,1)*12/$C138)),"-",IF(AH138="","",AH138/VLOOKUP(Occupancy!$B$65,Occupancy!$B$68:$B$79,1)*12/$C138))</f>
        <v>-</v>
      </c>
      <c r="AL138" s="133">
        <f>SUMIFS(PriorQ4BalanceSheet!$J$2:$J$4968,PriorQ4BalanceSheet!$B$2:$B$4968,$A138,PriorQ4BalanceSheet!$I$2:$I$4968,"10710")-SUMIFS(BalanceSheetData!$J$2:$J$415,BalanceSheetData!$B$2:$B$415,$A138,BalanceSheetData!$I$2:$I$415,"10710")</f>
        <v>0</v>
      </c>
      <c r="AM138" s="132" t="str">
        <f>IF(ISERROR(AN138/12*Occupancy!$B$65),"-",AN138/12*Occupancy!$B$65)</f>
        <v>-</v>
      </c>
      <c r="AN138" s="133" t="str">
        <f>IF(ISERROR(INDEX(ReserveData!$B$2:$B$2239,MATCH($A138,ReserveData!$A$2:$A$2250,0),0)),"-",INDEX(ReserveData!$B$2:$B2377,MATCH($A138,ReserveData!$A$2:$A$2250,0),0))</f>
        <v>-</v>
      </c>
      <c r="AO138" s="132" t="str">
        <f t="shared" si="20"/>
        <v>-</v>
      </c>
      <c r="AP138" s="132" t="str">
        <f t="shared" si="21"/>
        <v>-</v>
      </c>
      <c r="AQ138" s="136">
        <f>SUMIFS(IncomeStatementData!$J$2:$J$415,IncomeStatementData!$B$2:$B$415,$A138,IncomeStatementData!$I$2:$I$415,"59001")</f>
        <v>0</v>
      </c>
      <c r="AR138" s="134">
        <f>IF(ISERROR(AS138/12*Occupancy!$B$65),"-",AS138/12*Occupancy!$B$65)</f>
        <v>0</v>
      </c>
      <c r="AS138" s="136">
        <f>SUMIFS(AnnualFinancialData!$L$2:$L$6380,AnnualFinancialData!$B$2:$B$6380,$A138,AnnualFinancialData!$K$2:$K$6380,"59001")</f>
        <v>0</v>
      </c>
      <c r="AT138" s="134" t="str">
        <f>IF(ISERROR(IF(AQ138="","",AQ138/VLOOKUP(Occupancy!$B$65,Occupancy!$B$68:$B$79,1)*12/$C138)),"-",IF(AQ138="","",AQ138/VLOOKUP(Occupancy!$B$65,Occupancy!$B$68:$B$79,1)*12/$C138))</f>
        <v>-</v>
      </c>
      <c r="AU138" s="134" t="str">
        <f>IF(ISERROR(IF(AR138="","",AR138/VLOOKUP(Occupancy!$B$65,Occupancy!$B$68:$B$79,1)*12/$C138)),"-",IF(AR138="","",AR138/VLOOKUP(Occupancy!$B$65,Occupancy!$B$68:$B$79,1)*12/$C138))</f>
        <v>-</v>
      </c>
      <c r="AV138" s="133">
        <f>SUMIFS(IncomeStatementData!$J$2:$J$415,IncomeStatementData!$B$2:$B$415,$A138,IncomeStatementData!$I$2:$I$415,"66310")+SUMIFS(IncomeStatementData!$J$2:$J$415,IncomeStatementData!$B$2:$B$415,$A138,IncomeStatementData!$I$2:$I$415,"66202")</f>
        <v>0</v>
      </c>
      <c r="AW138" s="132">
        <f>IF(ISERROR(AX138/12*Occupancy!$B$65),"-",AX138/12*Occupancy!$B$65)</f>
        <v>0</v>
      </c>
      <c r="AX138" s="133">
        <f>SUMIFS(AnnualFinancialData!$L$2:$L$6380,AnnualFinancialData!$B$2:$B$6380,$A138,AnnualFinancialData!$K$2:$K$6380,"66310")+SUMIFS(AnnualFinancialData!$L$2:$L$6380,AnnualFinancialData!$B$2:$B$6380,$A138,AnnualFinancialData!$K$2:$K$6380,"66202")</f>
        <v>0</v>
      </c>
      <c r="AY138" s="132" t="str">
        <f>IF(ISERROR(IF(AV138="","",AV138/VLOOKUP(Occupancy!$B$65,Occupancy!$B$68:$B$79,1)*12/$C138)),"-",IF(AV138="","",AV138/VLOOKUP(Occupancy!$B$65,Occupancy!$B$68:$B$79,1)*12/$C138))</f>
        <v>-</v>
      </c>
      <c r="AZ138" s="132" t="str">
        <f>IF(ISERROR(IF(AW138="","",AW138/VLOOKUP(Occupancy!$B$65,Occupancy!$B$68:$B$79,1)*12/$C138)),"-",IF(AW138="","",AW138/VLOOKUP(Occupancy!$B$65,Occupancy!$B$68:$B$79,1)*12/$C138))</f>
        <v>-</v>
      </c>
      <c r="BA138" s="137" t="str">
        <f t="shared" si="22"/>
        <v>-</v>
      </c>
      <c r="BB138" s="137" t="str">
        <f t="shared" si="23"/>
        <v>-</v>
      </c>
      <c r="BC138" s="137" t="str">
        <f t="shared" si="24"/>
        <v>-</v>
      </c>
      <c r="BD138" s="137" t="str">
        <f t="shared" si="25"/>
        <v>-</v>
      </c>
      <c r="BE138" s="138" t="str">
        <f>IF(ISERROR(IF(BB138="","",BB138/VLOOKUP(Occupancy!$B$65,Occupancy!$B$68:$B$79,1)*12/$C138)),"-",IF(BB138="","",BB138/VLOOKUP(Occupancy!$B$65,Occupancy!$B$68:$B$79,1)*12/$C138))</f>
        <v>-</v>
      </c>
    </row>
    <row r="139" spans="1:57" s="95" customFormat="1" ht="12.75" x14ac:dyDescent="0.2">
      <c r="A139" s="219" t="s">
        <v>659</v>
      </c>
      <c r="B139" s="142" t="str">
        <f>IF(ISERROR(INDEX(ProjectTypeData!$F$2:$F$165,MATCH(Operating!$A139,ProjectTypeData!$B$2:$B$165,0),MATCH(Operating!B$9,ProjectTypeData!$F$1))),"-",INDEX(ProjectTypeData!$F$2:$F$165,MATCH(Operating!$A139,ProjectTypeData!$B$2:$B$165,0),MATCH(Operating!B$9,ProjectTypeData!$F$1)))</f>
        <v>Homes</v>
      </c>
      <c r="C139" s="126">
        <f>IF(ISERROR(INDEX(ProjectTypeData!$E$2:$E$165,MATCH(Operating!$A139,ProjectTypeData!$B$2:$B$165,0),MATCH(Operating!C$9,ProjectTypeData!$E$1))),"-",INDEX(ProjectTypeData!$E$2:$E$165,MATCH(Operating!$A139,ProjectTypeData!$B$2:$B$165,0),MATCH(Operating!C$9,ProjectTypeData!$E$1)))</f>
        <v>0</v>
      </c>
      <c r="D139" s="127" t="str">
        <f>IF(ISERROR(INDEX(ProjectTypeData!$D$2:$D$165,MATCH(Operating!$A139,ProjectTypeData!$B$2:$B$165,0),MATCH(Operating!D$9,ProjectTypeData!$D$1))),"-",INDEX(ProjectTypeData!$D$2:$D$165,MATCH(Operating!$A139,ProjectTypeData!$B$2:$B$165,0),MATCH(Operating!D$9,ProjectTypeData!$D$1)))</f>
        <v>Pre-Development</v>
      </c>
      <c r="E139" s="115"/>
      <c r="F139" s="128">
        <f>SUMIFS(BalanceSheetData!$J$2:$J$415,BalanceSheetData!$B$2:$B$415,$A139,BalanceSheetData!$I$2:$I$415,"10000")</f>
        <v>0</v>
      </c>
      <c r="G139" s="128">
        <f>SUMIFS(BalanceSheetData!$J$2:$J$415,BalanceSheetData!$B$2:$B$415,$A139,BalanceSheetData!$I$2:$I$415,"10710")</f>
        <v>0</v>
      </c>
      <c r="H139" s="128">
        <f>SUMIFS(BalanceSheetData!$J$2:$J$415,BalanceSheetData!$B$2:$B$415,$A139,BalanceSheetData!$I$2:$I$415,"10700")</f>
        <v>0</v>
      </c>
      <c r="I139" s="129">
        <f>SUMIFS(BalanceSheetData!$J$2:$J$415,BalanceSheetData!$B$2:$B$415,$A139,BalanceSheetData!$I$2:$I$415,"10715")+SUMIFS(BalanceSheetData!$J$2:$J$415,BalanceSheetData!$B$2:$B$415,$A139,BalanceSheetData!$I$2:$I$415,"10720")+SUMIFS(BalanceSheetData!$J$2:$J$415,BalanceSheetData!$B$2:$B$415,$A139,BalanceSheetData!$I$2:$I$415,"19300")</f>
        <v>0</v>
      </c>
      <c r="J139" s="130">
        <f t="shared" si="13"/>
        <v>0</v>
      </c>
      <c r="K139" s="216">
        <f>IF(ISERROR(INDEX(Occupancy!$B$57:$FL$57,1,MATCH(A139,Occupancy!$B$4:$FL$4,0))),"-",INDEX(Occupancy!$B$57:$FL$57,1,MATCH(A139,Occupancy!$B$4:$FL$4,0)))</f>
        <v>0</v>
      </c>
      <c r="L139" s="216">
        <f>IF(ISERROR(INDEX(Occupancy!$B$17:$FL$17,1,MATCH(A139,Occupancy!$B$4:$FL$4,0))),"-",INDEX(Occupancy!$B$17:$FL$17,1,MATCH(A139,Occupancy!$B$4:$FL$4,0)))</f>
        <v>0</v>
      </c>
      <c r="M139" s="113"/>
      <c r="N139" s="113"/>
      <c r="O139" s="113"/>
      <c r="P139" s="119"/>
      <c r="Q139" s="131">
        <f>SUMIFS(IncomeStatementData!$J$2:$J$415,IncomeStatementData!$B$2:$B$415,$A139,IncomeStatementData!$I$2:$I$415,"45001")+SUMIFS(IncomeStatementData!$J$2:$J$415,IncomeStatementData!$B$2:$B$415,$A139,IncomeStatementData!$I$2:$I$415,"45100")+SUMIFS(IncomeStatementData!$J$2:$J$415,IncomeStatementData!$B$2:$B$415,$A139,IncomeStatementData!$I$2:$I$415,"49000")+SUMIFS(IncomeStatementData!$J$2:$J$415,IncomeStatementData!$B$2:$B$415,$A139,IncomeStatementData!$I$2:$I$415,"45200")+SUMIFS(IncomeStatementData!$J$2:$J$415,IncomeStatementData!$B$2:$B$415,$A139,IncomeStatementData!$I$2:$I$415,"45400")+SUMIFS(IncomeStatementData!$J$2:$J$415,IncomeStatementData!$B$2:$B$415,$A139,IncomeStatementData!$I$2:$I$415,"45500")+SUMIFS(IncomeStatementData!$J$2:$J$415,IncomeStatementData!$B$2:$B$415,$A139,IncomeStatementData!$I$2:$I$415,"44100")+SUMIFS(IncomeStatementData!$J$2:$J$415,IncomeStatementData!$B$2:$B$415,$A139,IncomeStatementData!$I$2:$I$415,"42200")</f>
        <v>0</v>
      </c>
      <c r="R139" s="132">
        <f>IF(ISERROR(S139/12*Occupancy!$B$65),"-",S139/12*Occupancy!$B$65)</f>
        <v>0</v>
      </c>
      <c r="S139" s="133">
        <f>SUMIFS(AnnualFinancialData!$L$2:$L$6380,AnnualFinancialData!$B$2:$B$6380,$A139,AnnualFinancialData!$K$2:$K$6380,"45001")+SUMIFS(AnnualFinancialData!$L$2:$L$6380,AnnualFinancialData!$B$2:$B$6380,$A139,AnnualFinancialData!$K$2:$K$6380,"45100")+SUMIFS(AnnualFinancialData!$L$2:$L$6380,AnnualFinancialData!$B$2:$B$6380,$A139,AnnualFinancialData!$K$2:$K$6380,"49000")+SUMIFS(AnnualFinancialData!$L$2:$L$6380,AnnualFinancialData!$B$2:$B$6380,$A139,AnnualFinancialData!$K$2:$K$6380,"45200")+SUMIFS(AnnualFinancialData!$L$2:$L$6380,AnnualFinancialData!$B$2:$B$6380,$A139,AnnualFinancialData!$K$2:$K$6380,"45400")+SUMIFS(AnnualFinancialData!$L$2:$L$6380,AnnualFinancialData!$B$2:$B$6380,$A139,AnnualFinancialData!$K$2:$K$6380,"45500")+SUMIFS(AnnualFinancialData!$L$2:$L$6380,AnnualFinancialData!$B$2:$B$6380,$A139,AnnualFinancialData!$K$2:$K$6380,"44100")+SUMIFS(AnnualFinancialData!$L$2:$L$6380,AnnualFinancialData!$B$2:$B$6380,$A139,AnnualFinancialData!$K$2:$K$6380,"42200")</f>
        <v>0</v>
      </c>
      <c r="T139" s="132" t="str">
        <f>IF(ISERROR(IF(Q139="","",Q139/VLOOKUP(Occupancy!$B$65,Occupancy!$B$68:$B$79,1)*12/$C139)),"-",IF(Q139="","",Q139/VLOOKUP(Occupancy!$B$65,Occupancy!$B$68:$B$79,1)*12/$C139))</f>
        <v>-</v>
      </c>
      <c r="U139" s="132" t="str">
        <f>IF(ISERROR(IF(R139="","",R139/VLOOKUP(Occupancy!$B$65,Occupancy!$B$68:$B$79,1)*12/$C139)),"-",IF(R139="","",R139/VLOOKUP(Occupancy!$B$65,Occupancy!$B$68:$B$79,1)*12/$C139))</f>
        <v>-</v>
      </c>
      <c r="V139" s="134" t="str">
        <f>IF(ISERROR(INDEX(IncomeStatementData!$P$2:$P$415,MATCH(A139,IncomeStatementData!$B$2:$B$415,0),)),"-",INDEX(IncomeStatementData!$P$2:$P$415,MATCH(A139,IncomeStatementData!$B$2:$B$415,0),))</f>
        <v>-</v>
      </c>
      <c r="W139" s="134" t="str">
        <f>IF(ISERROR(X139/12*Occupancy!$B$65),"-",X139/12*Occupancy!$B$65)</f>
        <v>-</v>
      </c>
      <c r="X139" s="134" t="str">
        <f>IF(ISERROR(INDEX(AnnualFinancialData!$R$2:$R$6380,MATCH(A139,AnnualFinancialData!$B$2:$B$6380,0),)),"-",INDEX(AnnualFinancialData!$R$2:$R$6380,MATCH(A139,AnnualFinancialData!$B$2:$B$6380,0),))</f>
        <v>-</v>
      </c>
      <c r="Y139" s="134" t="str">
        <f>IF(ISERROR(IF(V139="","",V139/VLOOKUP(Occupancy!$B$65,Occupancy!$B$68:$B$79,1)*12/$C139)),"-",IF(V139="","",V139/VLOOKUP(Occupancy!$B$65,Occupancy!$B$68:$B$79,1)*12/$C139))</f>
        <v>-</v>
      </c>
      <c r="Z139" s="134" t="str">
        <f>IF(ISERROR(IF(W139="","",W139/VLOOKUP(Occupancy!$B$65,Occupancy!$B$68:$B$79,1)*12/$C139)),"-",IF(W139="","",W139/VLOOKUP(Occupancy!$B$65,Occupancy!$B$68:$B$79,1)*12/$C139))</f>
        <v>-</v>
      </c>
      <c r="AA139" s="135" t="str">
        <f t="shared" si="14"/>
        <v>-</v>
      </c>
      <c r="AB139" s="132" t="str">
        <f t="shared" si="15"/>
        <v>-</v>
      </c>
      <c r="AC139" s="132" t="str">
        <f t="shared" si="16"/>
        <v>-</v>
      </c>
      <c r="AD139" s="132" t="str">
        <f t="shared" si="17"/>
        <v>-</v>
      </c>
      <c r="AE139" s="132" t="str">
        <f t="shared" si="18"/>
        <v>-</v>
      </c>
      <c r="AF139" s="132" t="str">
        <f t="shared" si="19"/>
        <v>-</v>
      </c>
      <c r="AG139" s="136">
        <f>(SUMIFS(PriorQ4BalanceSheet!$J$2:$J$4968,PriorQ4BalanceSheet!$B$2:$B$4968,$A139,PriorQ4BalanceSheet!$I$2:$I$4968,"28150")-SUMIFS(BalanceSheetData!$J$2:$J$415,BalanceSheetData!$B$2:$B$415,$A139,BalanceSheetData!$I$2:$I$415,"28150"))+(SUMIFS(PriorQ4BalanceSheet!$J$2:$J$4968,PriorQ4BalanceSheet!$B$2:$B$4968,$A139,PriorQ4BalanceSheet!$I$2:$I$4968,"28151")-SUMIFS(BalanceSheetData!$J$2:$J$415,BalanceSheetData!$B$2:$B$415,$A139,BalanceSheetData!$I$2:$I$415,"28151"))+(SUMIFS(PriorQ4BalanceSheet!$J$2:$J$4968,PriorQ4BalanceSheet!$B$2:$B$4968,$A139,PriorQ4BalanceSheet!$I$2:$I$4968,"28152")-SUMIFS(BalanceSheetData!$J$2:$J$415,BalanceSheetData!$B$2:$B$415,$A139,BalanceSheetData!$I$2:$I$415,"28152"))+(SUMIFS(PriorQ4BalanceSheet!$J$2:$J$4968,PriorQ4BalanceSheet!$B$2:$B$4968,$A139,PriorQ4BalanceSheet!$I$2:$I$4968,"28153")-SUMIFS(BalanceSheetData!$J$2:$J$415,BalanceSheetData!$B$2:$B$415,$A139,BalanceSheetData!$I$2:$I$415,"28153"))+(SUMIFS(PriorQ4BalanceSheet!$J$2:$J$4968,PriorQ4BalanceSheet!$B$2:$B$4968,$A139,PriorQ4BalanceSheet!$I$2:$I$4968,"28155")-SUMIFS(BalanceSheetData!$J$2:$J$415,BalanceSheetData!$B$2:$B$415,$A139,BalanceSheetData!$I$2:$I$415,"28155"))+(SUMIFS(PriorQ4BalanceSheet!$J$2:$J$4968,PriorQ4BalanceSheet!$B$2:$B$4968,$A139,PriorQ4BalanceSheet!$I$2:$I$4968,"28156")-SUMIFS(BalanceSheetData!$J$2:$J$415,BalanceSheetData!$B$2:$B$415,$A139,BalanceSheetData!$I$2:$I$415,"28156"))+(SUMIFS(PriorQ4BalanceSheet!$J$2:$J$4968,PriorQ4BalanceSheet!$B$2:$B$4968,$A139,PriorQ4BalanceSheet!$I$2:$I$4968,"28157")-SUMIFS(BalanceSheetData!$J$2:$J$415,BalanceSheetData!$B$2:$B$415,$A139,BalanceSheetData!$I$2:$I$415,"28157"))+(SUMIFS(PriorQ4BalanceSheet!$J$2:$J$4968,PriorQ4BalanceSheet!$B$2:$B$4968,$A139,PriorQ4BalanceSheet!$I$2:$I$4968,"28158")-SUMIFS(BalanceSheetData!$J$2:$J$415,BalanceSheetData!$B$2:$B$415,$A139,BalanceSheetData!$I$2:$I$415,"28158"))+(SUMIFS(PriorQ4BalanceSheet!$J$2:$J$4968,PriorQ4BalanceSheet!$B$2:$B$4968,$A139,PriorQ4BalanceSheet!$I$2:$I$4968,"28200")-SUMIFS(BalanceSheetData!$J$2:$J$415,BalanceSheetData!$B$2:$B$415,$A139,BalanceSheetData!$I$2:$I$415,"28200"))+(SUMIFS(PriorQ4BalanceSheet!$J$2:$J$4968,PriorQ4BalanceSheet!$B$2:$B$4968,$A139,PriorQ4BalanceSheet!$I$2:$I$4968,"28201")-SUMIFS(BalanceSheetData!$J$2:$J$415,BalanceSheetData!$B$2:$B$415,$A139,BalanceSheetData!$I$2:$I$415,"28201"))+SUMIFS(IncomeStatementData!$J$2:$J$415,IncomeStatementData!$B$2:$B$415,$A139,IncomeStatementData!$I$2:$I$415,"62020")+SUMIFS(IncomeStatementData!$J$2:$J$415,IncomeStatementData!$B$2:$B$415,$A139,IncomeStatementData!$I$2:$I$415,"62021")+SUMIFS(IncomeStatementData!$J$2:$J$415,IncomeStatementData!$B$2:$B$415,$A139,IncomeStatementData!$I$2:$I$415,"62022")+SUMIFS(IncomeStatementData!$J$2:$J$415,IncomeStatementData!$B$2:$B$415,$A139,IncomeStatementData!$I$2:$I$415,"62400")</f>
        <v>0</v>
      </c>
      <c r="AH139" s="134" t="str">
        <f>IF((ISERROR(INDEX(ECRDCRMustPayDebtData!$E$2:$E139,MATCH(A139,ECRDCRMustPayDebtData!$B$2:$B139,0),)))/12*Occupancy!$B$65,"-",INDEX(ECRDCRMustPayDebtData!$E$2:$E139,MATCH(A139,ECRDCRMustPayDebtData!$B$2:$B139,0),)/12*Occupancy!$B$65)</f>
        <v>-</v>
      </c>
      <c r="AI139" s="136" t="str">
        <f>IF(ISERROR(INDEX(AnnualMustPayDebtData!$D$2:$D$75,MATCH(A139,AnnualMustPayDebtData!$E$2:$E$75,0),)),"-",INDEX(AnnualMustPayDebtData!$D$2:$D$75,MATCH(A139,AnnualMustPayDebtData!$E$2:$E$75,0),))</f>
        <v>-</v>
      </c>
      <c r="AJ139" s="134" t="str">
        <f>IF(ISERROR(IF(AG139="","",AG139/VLOOKUP(Occupancy!$B$65,Occupancy!$B$68:$B$79,1)*12/$C139)),"-",IF(AG139="","",AG139/VLOOKUP(Occupancy!$B$65,Occupancy!$B$68:$B$79,1)*12/$C139))</f>
        <v>-</v>
      </c>
      <c r="AK139" s="134" t="str">
        <f>IF(ISERROR(IF(AH139="","",AH139/VLOOKUP(Occupancy!$B$65,Occupancy!$B$68:$B$79,1)*12/$C139)),"-",IF(AH139="","",AH139/VLOOKUP(Occupancy!$B$65,Occupancy!$B$68:$B$79,1)*12/$C139))</f>
        <v>-</v>
      </c>
      <c r="AL139" s="133">
        <f>SUMIFS(PriorQ4BalanceSheet!$J$2:$J$4968,PriorQ4BalanceSheet!$B$2:$B$4968,$A139,PriorQ4BalanceSheet!$I$2:$I$4968,"10710")-SUMIFS(BalanceSheetData!$J$2:$J$415,BalanceSheetData!$B$2:$B$415,$A139,BalanceSheetData!$I$2:$I$415,"10710")</f>
        <v>0</v>
      </c>
      <c r="AM139" s="132" t="str">
        <f>IF(ISERROR(AN139/12*Occupancy!$B$65),"-",AN139/12*Occupancy!$B$65)</f>
        <v>-</v>
      </c>
      <c r="AN139" s="133" t="str">
        <f>IF(ISERROR(INDEX(ReserveData!$B$2:$B$2239,MATCH($A139,ReserveData!$A$2:$A$2250,0),0)),"-",INDEX(ReserveData!$B$2:$B2378,MATCH($A139,ReserveData!$A$2:$A$2250,0),0))</f>
        <v>-</v>
      </c>
      <c r="AO139" s="132" t="str">
        <f t="shared" si="20"/>
        <v>-</v>
      </c>
      <c r="AP139" s="132" t="str">
        <f t="shared" si="21"/>
        <v>-</v>
      </c>
      <c r="AQ139" s="136">
        <f>SUMIFS(IncomeStatementData!$J$2:$J$415,IncomeStatementData!$B$2:$B$415,$A139,IncomeStatementData!$I$2:$I$415,"59001")</f>
        <v>0</v>
      </c>
      <c r="AR139" s="134">
        <f>IF(ISERROR(AS139/12*Occupancy!$B$65),"-",AS139/12*Occupancy!$B$65)</f>
        <v>0</v>
      </c>
      <c r="AS139" s="136">
        <f>SUMIFS(AnnualFinancialData!$L$2:$L$6380,AnnualFinancialData!$B$2:$B$6380,$A139,AnnualFinancialData!$K$2:$K$6380,"59001")</f>
        <v>0</v>
      </c>
      <c r="AT139" s="134" t="str">
        <f>IF(ISERROR(IF(AQ139="","",AQ139/VLOOKUP(Occupancy!$B$65,Occupancy!$B$68:$B$79,1)*12/$C139)),"-",IF(AQ139="","",AQ139/VLOOKUP(Occupancy!$B$65,Occupancy!$B$68:$B$79,1)*12/$C139))</f>
        <v>-</v>
      </c>
      <c r="AU139" s="134" t="str">
        <f>IF(ISERROR(IF(AR139="","",AR139/VLOOKUP(Occupancy!$B$65,Occupancy!$B$68:$B$79,1)*12/$C139)),"-",IF(AR139="","",AR139/VLOOKUP(Occupancy!$B$65,Occupancy!$B$68:$B$79,1)*12/$C139))</f>
        <v>-</v>
      </c>
      <c r="AV139" s="133">
        <f>SUMIFS(IncomeStatementData!$J$2:$J$415,IncomeStatementData!$B$2:$B$415,$A139,IncomeStatementData!$I$2:$I$415,"66310")+SUMIFS(IncomeStatementData!$J$2:$J$415,IncomeStatementData!$B$2:$B$415,$A139,IncomeStatementData!$I$2:$I$415,"66202")</f>
        <v>0</v>
      </c>
      <c r="AW139" s="132">
        <f>IF(ISERROR(AX139/12*Occupancy!$B$65),"-",AX139/12*Occupancy!$B$65)</f>
        <v>0</v>
      </c>
      <c r="AX139" s="133">
        <f>SUMIFS(AnnualFinancialData!$L$2:$L$6380,AnnualFinancialData!$B$2:$B$6380,$A139,AnnualFinancialData!$K$2:$K$6380,"66310")+SUMIFS(AnnualFinancialData!$L$2:$L$6380,AnnualFinancialData!$B$2:$B$6380,$A139,AnnualFinancialData!$K$2:$K$6380,"66202")</f>
        <v>0</v>
      </c>
      <c r="AY139" s="132" t="str">
        <f>IF(ISERROR(IF(AV139="","",AV139/VLOOKUP(Occupancy!$B$65,Occupancy!$B$68:$B$79,1)*12/$C139)),"-",IF(AV139="","",AV139/VLOOKUP(Occupancy!$B$65,Occupancy!$B$68:$B$79,1)*12/$C139))</f>
        <v>-</v>
      </c>
      <c r="AZ139" s="132" t="str">
        <f>IF(ISERROR(IF(AW139="","",AW139/VLOOKUP(Occupancy!$B$65,Occupancy!$B$68:$B$79,1)*12/$C139)),"-",IF(AW139="","",AW139/VLOOKUP(Occupancy!$B$65,Occupancy!$B$68:$B$79,1)*12/$C139))</f>
        <v>-</v>
      </c>
      <c r="BA139" s="137" t="str">
        <f t="shared" si="22"/>
        <v>-</v>
      </c>
      <c r="BB139" s="137" t="str">
        <f t="shared" si="23"/>
        <v>-</v>
      </c>
      <c r="BC139" s="137" t="str">
        <f t="shared" si="24"/>
        <v>-</v>
      </c>
      <c r="BD139" s="137" t="str">
        <f t="shared" si="25"/>
        <v>-</v>
      </c>
      <c r="BE139" s="138" t="str">
        <f>IF(ISERROR(IF(BB139="","",BB139/VLOOKUP(Occupancy!$B$65,Occupancy!$B$68:$B$79,1)*12/$C139)),"-",IF(BB139="","",BB139/VLOOKUP(Occupancy!$B$65,Occupancy!$B$68:$B$79,1)*12/$C139))</f>
        <v>-</v>
      </c>
    </row>
    <row r="140" spans="1:57" s="95" customFormat="1" ht="12.75" x14ac:dyDescent="0.2">
      <c r="A140" s="219" t="s">
        <v>661</v>
      </c>
      <c r="B140" s="142" t="str">
        <f>IF(ISERROR(INDEX(ProjectTypeData!$F$2:$F$165,MATCH(Operating!$A140,ProjectTypeData!$B$2:$B$165,0),MATCH(Operating!B$9,ProjectTypeData!$F$1))),"-",INDEX(ProjectTypeData!$F$2:$F$165,MATCH(Operating!$A140,ProjectTypeData!$B$2:$B$165,0),MATCH(Operating!B$9,ProjectTypeData!$F$1)))</f>
        <v>Homes</v>
      </c>
      <c r="C140" s="126">
        <f>IF(ISERROR(INDEX(ProjectTypeData!$E$2:$E$165,MATCH(Operating!$A140,ProjectTypeData!$B$2:$B$165,0),MATCH(Operating!C$9,ProjectTypeData!$E$1))),"-",INDEX(ProjectTypeData!$E$2:$E$165,MATCH(Operating!$A140,ProjectTypeData!$B$2:$B$165,0),MATCH(Operating!C$9,ProjectTypeData!$E$1)))</f>
        <v>0</v>
      </c>
      <c r="D140" s="127" t="str">
        <f>IF(ISERROR(INDEX(ProjectTypeData!$D$2:$D$165,MATCH(Operating!$A140,ProjectTypeData!$B$2:$B$165,0),MATCH(Operating!D$9,ProjectTypeData!$D$1))),"-",INDEX(ProjectTypeData!$D$2:$D$165,MATCH(Operating!$A140,ProjectTypeData!$B$2:$B$165,0),MATCH(Operating!D$9,ProjectTypeData!$D$1)))</f>
        <v>Pre-Development</v>
      </c>
      <c r="E140" s="115"/>
      <c r="F140" s="128">
        <f>SUMIFS(BalanceSheetData!$J$2:$J$415,BalanceSheetData!$B$2:$B$415,$A140,BalanceSheetData!$I$2:$I$415,"10000")</f>
        <v>0</v>
      </c>
      <c r="G140" s="128">
        <f>SUMIFS(BalanceSheetData!$J$2:$J$415,BalanceSheetData!$B$2:$B$415,$A140,BalanceSheetData!$I$2:$I$415,"10710")</f>
        <v>0</v>
      </c>
      <c r="H140" s="128">
        <f>SUMIFS(BalanceSheetData!$J$2:$J$415,BalanceSheetData!$B$2:$B$415,$A140,BalanceSheetData!$I$2:$I$415,"10700")</f>
        <v>0</v>
      </c>
      <c r="I140" s="129">
        <f>SUMIFS(BalanceSheetData!$J$2:$J$415,BalanceSheetData!$B$2:$B$415,$A140,BalanceSheetData!$I$2:$I$415,"10715")+SUMIFS(BalanceSheetData!$J$2:$J$415,BalanceSheetData!$B$2:$B$415,$A140,BalanceSheetData!$I$2:$I$415,"10720")+SUMIFS(BalanceSheetData!$J$2:$J$415,BalanceSheetData!$B$2:$B$415,$A140,BalanceSheetData!$I$2:$I$415,"19300")</f>
        <v>0</v>
      </c>
      <c r="J140" s="130">
        <f t="shared" ref="J140:J175" si="26">SUM(E140:I140)</f>
        <v>0</v>
      </c>
      <c r="K140" s="216">
        <f>IF(ISERROR(INDEX(Occupancy!$B$57:$FL$57,1,MATCH(A140,Occupancy!$B$4:$FL$4,0))),"-",INDEX(Occupancy!$B$57:$FL$57,1,MATCH(A140,Occupancy!$B$4:$FL$4,0)))</f>
        <v>0</v>
      </c>
      <c r="L140" s="216">
        <f>IF(ISERROR(INDEX(Occupancy!$B$17:$FL$17,1,MATCH(A140,Occupancy!$B$4:$FL$4,0))),"-",INDEX(Occupancy!$B$17:$FL$17,1,MATCH(A140,Occupancy!$B$4:$FL$4,0)))</f>
        <v>0</v>
      </c>
      <c r="M140" s="113"/>
      <c r="N140" s="113"/>
      <c r="O140" s="113"/>
      <c r="P140" s="119"/>
      <c r="Q140" s="131">
        <f>SUMIFS(IncomeStatementData!$J$2:$J$415,IncomeStatementData!$B$2:$B$415,$A140,IncomeStatementData!$I$2:$I$415,"45001")+SUMIFS(IncomeStatementData!$J$2:$J$415,IncomeStatementData!$B$2:$B$415,$A140,IncomeStatementData!$I$2:$I$415,"45100")+SUMIFS(IncomeStatementData!$J$2:$J$415,IncomeStatementData!$B$2:$B$415,$A140,IncomeStatementData!$I$2:$I$415,"49000")+SUMIFS(IncomeStatementData!$J$2:$J$415,IncomeStatementData!$B$2:$B$415,$A140,IncomeStatementData!$I$2:$I$415,"45200")+SUMIFS(IncomeStatementData!$J$2:$J$415,IncomeStatementData!$B$2:$B$415,$A140,IncomeStatementData!$I$2:$I$415,"45400")+SUMIFS(IncomeStatementData!$J$2:$J$415,IncomeStatementData!$B$2:$B$415,$A140,IncomeStatementData!$I$2:$I$415,"45500")+SUMIFS(IncomeStatementData!$J$2:$J$415,IncomeStatementData!$B$2:$B$415,$A140,IncomeStatementData!$I$2:$I$415,"44100")+SUMIFS(IncomeStatementData!$J$2:$J$415,IncomeStatementData!$B$2:$B$415,$A140,IncomeStatementData!$I$2:$I$415,"42200")</f>
        <v>0</v>
      </c>
      <c r="R140" s="132">
        <f>IF(ISERROR(S140/12*Occupancy!$B$65),"-",S140/12*Occupancy!$B$65)</f>
        <v>0</v>
      </c>
      <c r="S140" s="133">
        <f>SUMIFS(AnnualFinancialData!$L$2:$L$6380,AnnualFinancialData!$B$2:$B$6380,$A140,AnnualFinancialData!$K$2:$K$6380,"45001")+SUMIFS(AnnualFinancialData!$L$2:$L$6380,AnnualFinancialData!$B$2:$B$6380,$A140,AnnualFinancialData!$K$2:$K$6380,"45100")+SUMIFS(AnnualFinancialData!$L$2:$L$6380,AnnualFinancialData!$B$2:$B$6380,$A140,AnnualFinancialData!$K$2:$K$6380,"49000")+SUMIFS(AnnualFinancialData!$L$2:$L$6380,AnnualFinancialData!$B$2:$B$6380,$A140,AnnualFinancialData!$K$2:$K$6380,"45200")+SUMIFS(AnnualFinancialData!$L$2:$L$6380,AnnualFinancialData!$B$2:$B$6380,$A140,AnnualFinancialData!$K$2:$K$6380,"45400")+SUMIFS(AnnualFinancialData!$L$2:$L$6380,AnnualFinancialData!$B$2:$B$6380,$A140,AnnualFinancialData!$K$2:$K$6380,"45500")+SUMIFS(AnnualFinancialData!$L$2:$L$6380,AnnualFinancialData!$B$2:$B$6380,$A140,AnnualFinancialData!$K$2:$K$6380,"44100")+SUMIFS(AnnualFinancialData!$L$2:$L$6380,AnnualFinancialData!$B$2:$B$6380,$A140,AnnualFinancialData!$K$2:$K$6380,"42200")</f>
        <v>0</v>
      </c>
      <c r="T140" s="132" t="str">
        <f>IF(ISERROR(IF(Q140="","",Q140/VLOOKUP(Occupancy!$B$65,Occupancy!$B$68:$B$79,1)*12/$C140)),"-",IF(Q140="","",Q140/VLOOKUP(Occupancy!$B$65,Occupancy!$B$68:$B$79,1)*12/$C140))</f>
        <v>-</v>
      </c>
      <c r="U140" s="132" t="str">
        <f>IF(ISERROR(IF(R140="","",R140/VLOOKUP(Occupancy!$B$65,Occupancy!$B$68:$B$79,1)*12/$C140)),"-",IF(R140="","",R140/VLOOKUP(Occupancy!$B$65,Occupancy!$B$68:$B$79,1)*12/$C140))</f>
        <v>-</v>
      </c>
      <c r="V140" s="134" t="str">
        <f>IF(ISERROR(INDEX(IncomeStatementData!$P$2:$P$415,MATCH(A140,IncomeStatementData!$B$2:$B$415,0),)),"-",INDEX(IncomeStatementData!$P$2:$P$415,MATCH(A140,IncomeStatementData!$B$2:$B$415,0),))</f>
        <v>-</v>
      </c>
      <c r="W140" s="134" t="str">
        <f>IF(ISERROR(X140/12*Occupancy!$B$65),"-",X140/12*Occupancy!$B$65)</f>
        <v>-</v>
      </c>
      <c r="X140" s="134" t="str">
        <f>IF(ISERROR(INDEX(AnnualFinancialData!$R$2:$R$6380,MATCH(A140,AnnualFinancialData!$B$2:$B$6380,0),)),"-",INDEX(AnnualFinancialData!$R$2:$R$6380,MATCH(A140,AnnualFinancialData!$B$2:$B$6380,0),))</f>
        <v>-</v>
      </c>
      <c r="Y140" s="134" t="str">
        <f>IF(ISERROR(IF(V140="","",V140/VLOOKUP(Occupancy!$B$65,Occupancy!$B$68:$B$79,1)*12/$C140)),"-",IF(V140="","",V140/VLOOKUP(Occupancy!$B$65,Occupancy!$B$68:$B$79,1)*12/$C140))</f>
        <v>-</v>
      </c>
      <c r="Z140" s="134" t="str">
        <f>IF(ISERROR(IF(W140="","",W140/VLOOKUP(Occupancy!$B$65,Occupancy!$B$68:$B$79,1)*12/$C140)),"-",IF(W140="","",W140/VLOOKUP(Occupancy!$B$65,Occupancy!$B$68:$B$79,1)*12/$C140))</f>
        <v>-</v>
      </c>
      <c r="AA140" s="135" t="str">
        <f t="shared" ref="AA140:AA175" si="27">IF(ISERROR(V140/Q140),"-",V140/Q140)</f>
        <v>-</v>
      </c>
      <c r="AB140" s="132" t="str">
        <f t="shared" ref="AB140:AB175" si="28">IF(ISERROR(Q140-V140),"-",Q140-V140)</f>
        <v>-</v>
      </c>
      <c r="AC140" s="132" t="str">
        <f t="shared" ref="AC140:AC175" si="29">IF(ISERROR(R140-W140),"-",R140-W140)</f>
        <v>-</v>
      </c>
      <c r="AD140" s="132" t="str">
        <f t="shared" ref="AD140:AD175" si="30">IF(ISERROR(S140-X140),"-",S140-X140)</f>
        <v>-</v>
      </c>
      <c r="AE140" s="132" t="str">
        <f t="shared" ref="AE140:AE175" si="31">IF(ISERROR(T140-Y140),"-",T140-Y140)</f>
        <v>-</v>
      </c>
      <c r="AF140" s="132" t="str">
        <f t="shared" ref="AF140:AF175" si="32">IF(ISERROR(U140-Z140),"-",U140-Z140)</f>
        <v>-</v>
      </c>
      <c r="AG140" s="136">
        <f>(SUMIFS(PriorQ4BalanceSheet!$J$2:$J$4968,PriorQ4BalanceSheet!$B$2:$B$4968,$A140,PriorQ4BalanceSheet!$I$2:$I$4968,"28150")-SUMIFS(BalanceSheetData!$J$2:$J$415,BalanceSheetData!$B$2:$B$415,$A140,BalanceSheetData!$I$2:$I$415,"28150"))+(SUMIFS(PriorQ4BalanceSheet!$J$2:$J$4968,PriorQ4BalanceSheet!$B$2:$B$4968,$A140,PriorQ4BalanceSheet!$I$2:$I$4968,"28151")-SUMIFS(BalanceSheetData!$J$2:$J$415,BalanceSheetData!$B$2:$B$415,$A140,BalanceSheetData!$I$2:$I$415,"28151"))+(SUMIFS(PriorQ4BalanceSheet!$J$2:$J$4968,PriorQ4BalanceSheet!$B$2:$B$4968,$A140,PriorQ4BalanceSheet!$I$2:$I$4968,"28152")-SUMIFS(BalanceSheetData!$J$2:$J$415,BalanceSheetData!$B$2:$B$415,$A140,BalanceSheetData!$I$2:$I$415,"28152"))+(SUMIFS(PriorQ4BalanceSheet!$J$2:$J$4968,PriorQ4BalanceSheet!$B$2:$B$4968,$A140,PriorQ4BalanceSheet!$I$2:$I$4968,"28153")-SUMIFS(BalanceSheetData!$J$2:$J$415,BalanceSheetData!$B$2:$B$415,$A140,BalanceSheetData!$I$2:$I$415,"28153"))+(SUMIFS(PriorQ4BalanceSheet!$J$2:$J$4968,PriorQ4BalanceSheet!$B$2:$B$4968,$A140,PriorQ4BalanceSheet!$I$2:$I$4968,"28155")-SUMIFS(BalanceSheetData!$J$2:$J$415,BalanceSheetData!$B$2:$B$415,$A140,BalanceSheetData!$I$2:$I$415,"28155"))+(SUMIFS(PriorQ4BalanceSheet!$J$2:$J$4968,PriorQ4BalanceSheet!$B$2:$B$4968,$A140,PriorQ4BalanceSheet!$I$2:$I$4968,"28156")-SUMIFS(BalanceSheetData!$J$2:$J$415,BalanceSheetData!$B$2:$B$415,$A140,BalanceSheetData!$I$2:$I$415,"28156"))+(SUMIFS(PriorQ4BalanceSheet!$J$2:$J$4968,PriorQ4BalanceSheet!$B$2:$B$4968,$A140,PriorQ4BalanceSheet!$I$2:$I$4968,"28157")-SUMIFS(BalanceSheetData!$J$2:$J$415,BalanceSheetData!$B$2:$B$415,$A140,BalanceSheetData!$I$2:$I$415,"28157"))+(SUMIFS(PriorQ4BalanceSheet!$J$2:$J$4968,PriorQ4BalanceSheet!$B$2:$B$4968,$A140,PriorQ4BalanceSheet!$I$2:$I$4968,"28158")-SUMIFS(BalanceSheetData!$J$2:$J$415,BalanceSheetData!$B$2:$B$415,$A140,BalanceSheetData!$I$2:$I$415,"28158"))+(SUMIFS(PriorQ4BalanceSheet!$J$2:$J$4968,PriorQ4BalanceSheet!$B$2:$B$4968,$A140,PriorQ4BalanceSheet!$I$2:$I$4968,"28200")-SUMIFS(BalanceSheetData!$J$2:$J$415,BalanceSheetData!$B$2:$B$415,$A140,BalanceSheetData!$I$2:$I$415,"28200"))+(SUMIFS(PriorQ4BalanceSheet!$J$2:$J$4968,PriorQ4BalanceSheet!$B$2:$B$4968,$A140,PriorQ4BalanceSheet!$I$2:$I$4968,"28201")-SUMIFS(BalanceSheetData!$J$2:$J$415,BalanceSheetData!$B$2:$B$415,$A140,BalanceSheetData!$I$2:$I$415,"28201"))+SUMIFS(IncomeStatementData!$J$2:$J$415,IncomeStatementData!$B$2:$B$415,$A140,IncomeStatementData!$I$2:$I$415,"62020")+SUMIFS(IncomeStatementData!$J$2:$J$415,IncomeStatementData!$B$2:$B$415,$A140,IncomeStatementData!$I$2:$I$415,"62021")+SUMIFS(IncomeStatementData!$J$2:$J$415,IncomeStatementData!$B$2:$B$415,$A140,IncomeStatementData!$I$2:$I$415,"62022")+SUMIFS(IncomeStatementData!$J$2:$J$415,IncomeStatementData!$B$2:$B$415,$A140,IncomeStatementData!$I$2:$I$415,"62400")</f>
        <v>0</v>
      </c>
      <c r="AH140" s="134" t="str">
        <f>IF((ISERROR(INDEX(ECRDCRMustPayDebtData!$E$2:$E140,MATCH(A140,ECRDCRMustPayDebtData!$B$2:$B140,0),)))/12*Occupancy!$B$65,"-",INDEX(ECRDCRMustPayDebtData!$E$2:$E140,MATCH(A140,ECRDCRMustPayDebtData!$B$2:$B140,0),)/12*Occupancy!$B$65)</f>
        <v>-</v>
      </c>
      <c r="AI140" s="136" t="str">
        <f>IF(ISERROR(INDEX(AnnualMustPayDebtData!$D$2:$D$75,MATCH(A140,AnnualMustPayDebtData!$E$2:$E$75,0),)),"-",INDEX(AnnualMustPayDebtData!$D$2:$D$75,MATCH(A140,AnnualMustPayDebtData!$E$2:$E$75,0),))</f>
        <v>-</v>
      </c>
      <c r="AJ140" s="134" t="str">
        <f>IF(ISERROR(IF(AG140="","",AG140/VLOOKUP(Occupancy!$B$65,Occupancy!$B$68:$B$79,1)*12/$C140)),"-",IF(AG140="","",AG140/VLOOKUP(Occupancy!$B$65,Occupancy!$B$68:$B$79,1)*12/$C140))</f>
        <v>-</v>
      </c>
      <c r="AK140" s="134" t="str">
        <f>IF(ISERROR(IF(AH140="","",AH140/VLOOKUP(Occupancy!$B$65,Occupancy!$B$68:$B$79,1)*12/$C140)),"-",IF(AH140="","",AH140/VLOOKUP(Occupancy!$B$65,Occupancy!$B$68:$B$79,1)*12/$C140))</f>
        <v>-</v>
      </c>
      <c r="AL140" s="133">
        <f>SUMIFS(PriorQ4BalanceSheet!$J$2:$J$4968,PriorQ4BalanceSheet!$B$2:$B$4968,$A140,PriorQ4BalanceSheet!$I$2:$I$4968,"10710")-SUMIFS(BalanceSheetData!$J$2:$J$415,BalanceSheetData!$B$2:$B$415,$A140,BalanceSheetData!$I$2:$I$415,"10710")</f>
        <v>0</v>
      </c>
      <c r="AM140" s="132" t="str">
        <f>IF(ISERROR(AN140/12*Occupancy!$B$65),"-",AN140/12*Occupancy!$B$65)</f>
        <v>-</v>
      </c>
      <c r="AN140" s="133" t="str">
        <f>IF(ISERROR(INDEX(ReserveData!$B$2:$B$2239,MATCH($A140,ReserveData!$A$2:$A$2250,0),0)),"-",INDEX(ReserveData!$B$2:$B2379,MATCH($A140,ReserveData!$A$2:$A$2250,0),0))</f>
        <v>-</v>
      </c>
      <c r="AO140" s="132" t="str">
        <f t="shared" ref="AO140:AO175" si="33">IF(ISERROR($AK140/$C140),"-",$AK140/$C140)</f>
        <v>-</v>
      </c>
      <c r="AP140" s="132" t="str">
        <f t="shared" ref="AP140:AP175" si="34">IF(ISERROR($AL140/$C140),"-",$AL140/$C140)</f>
        <v>-</v>
      </c>
      <c r="AQ140" s="136">
        <f>SUMIFS(IncomeStatementData!$J$2:$J$415,IncomeStatementData!$B$2:$B$415,$A140,IncomeStatementData!$I$2:$I$415,"59001")</f>
        <v>0</v>
      </c>
      <c r="AR140" s="134">
        <f>IF(ISERROR(AS140/12*Occupancy!$B$65),"-",AS140/12*Occupancy!$B$65)</f>
        <v>0</v>
      </c>
      <c r="AS140" s="136">
        <f>SUMIFS(AnnualFinancialData!$L$2:$L$6380,AnnualFinancialData!$B$2:$B$6380,$A140,AnnualFinancialData!$K$2:$K$6380,"59001")</f>
        <v>0</v>
      </c>
      <c r="AT140" s="134" t="str">
        <f>IF(ISERROR(IF(AQ140="","",AQ140/VLOOKUP(Occupancy!$B$65,Occupancy!$B$68:$B$79,1)*12/$C140)),"-",IF(AQ140="","",AQ140/VLOOKUP(Occupancy!$B$65,Occupancy!$B$68:$B$79,1)*12/$C140))</f>
        <v>-</v>
      </c>
      <c r="AU140" s="134" t="str">
        <f>IF(ISERROR(IF(AR140="","",AR140/VLOOKUP(Occupancy!$B$65,Occupancy!$B$68:$B$79,1)*12/$C140)),"-",IF(AR140="","",AR140/VLOOKUP(Occupancy!$B$65,Occupancy!$B$68:$B$79,1)*12/$C140))</f>
        <v>-</v>
      </c>
      <c r="AV140" s="133">
        <f>SUMIFS(IncomeStatementData!$J$2:$J$415,IncomeStatementData!$B$2:$B$415,$A140,IncomeStatementData!$I$2:$I$415,"66310")+SUMIFS(IncomeStatementData!$J$2:$J$415,IncomeStatementData!$B$2:$B$415,$A140,IncomeStatementData!$I$2:$I$415,"66202")</f>
        <v>0</v>
      </c>
      <c r="AW140" s="132">
        <f>IF(ISERROR(AX140/12*Occupancy!$B$65),"-",AX140/12*Occupancy!$B$65)</f>
        <v>0</v>
      </c>
      <c r="AX140" s="133">
        <f>SUMIFS(AnnualFinancialData!$L$2:$L$6380,AnnualFinancialData!$B$2:$B$6380,$A140,AnnualFinancialData!$K$2:$K$6380,"66310")+SUMIFS(AnnualFinancialData!$L$2:$L$6380,AnnualFinancialData!$B$2:$B$6380,$A140,AnnualFinancialData!$K$2:$K$6380,"66202")</f>
        <v>0</v>
      </c>
      <c r="AY140" s="132" t="str">
        <f>IF(ISERROR(IF(AV140="","",AV140/VLOOKUP(Occupancy!$B$65,Occupancy!$B$68:$B$79,1)*12/$C140)),"-",IF(AV140="","",AV140/VLOOKUP(Occupancy!$B$65,Occupancy!$B$68:$B$79,1)*12/$C140))</f>
        <v>-</v>
      </c>
      <c r="AZ140" s="132" t="str">
        <f>IF(ISERROR(IF(AW140="","",AW140/VLOOKUP(Occupancy!$B$65,Occupancy!$B$68:$B$79,1)*12/$C140)),"-",IF(AW140="","",AW140/VLOOKUP(Occupancy!$B$65,Occupancy!$B$68:$B$79,1)*12/$C140))</f>
        <v>-</v>
      </c>
      <c r="BA140" s="137" t="str">
        <f t="shared" ref="BA140:BA175" si="35">IF(ISERROR(AB140-AG140-AL140-AQ140-AV140),"-",AB140-AG140-AL140-AQ140-AV140)</f>
        <v>-</v>
      </c>
      <c r="BB140" s="137" t="str">
        <f t="shared" ref="BB140:BB175" si="36">IF(ISERROR(AC140-AH140-AM140-AR140-AW140),"-",AC140-AH140-AM140-AR140-AW140)</f>
        <v>-</v>
      </c>
      <c r="BC140" s="137" t="str">
        <f t="shared" ref="BC140:BC175" si="37">IF(ISERROR(AD140-AI140-AN140-AS140-AX140),"-",AD140-AI140-AN140-AS140-AX140)</f>
        <v>-</v>
      </c>
      <c r="BD140" s="137" t="str">
        <f t="shared" ref="BD140:BD175" si="38">IF(ISERROR(AE140-AJ140-AO140-AT140-AY140),"-",AE140-AJ140-AO140-AT140-AY140)</f>
        <v>-</v>
      </c>
      <c r="BE140" s="138" t="str">
        <f>IF(ISERROR(IF(BB140="","",BB140/VLOOKUP(Occupancy!$B$65,Occupancy!$B$68:$B$79,1)*12/$C140)),"-",IF(BB140="","",BB140/VLOOKUP(Occupancy!$B$65,Occupancy!$B$68:$B$79,1)*12/$C140))</f>
        <v>-</v>
      </c>
    </row>
    <row r="141" spans="1:57" s="95" customFormat="1" ht="12.75" x14ac:dyDescent="0.2">
      <c r="A141" s="219" t="s">
        <v>663</v>
      </c>
      <c r="B141" s="142" t="str">
        <f>IF(ISERROR(INDEX(ProjectTypeData!$F$2:$F$165,MATCH(Operating!$A141,ProjectTypeData!$B$2:$B$165,0),MATCH(Operating!B$9,ProjectTypeData!$F$1))),"-",INDEX(ProjectTypeData!$F$2:$F$165,MATCH(Operating!$A141,ProjectTypeData!$B$2:$B$165,0),MATCH(Operating!B$9,ProjectTypeData!$F$1)))</f>
        <v>CPDC</v>
      </c>
      <c r="C141" s="126">
        <f>IF(ISERROR(INDEX(ProjectTypeData!$E$2:$E$165,MATCH(Operating!$A141,ProjectTypeData!$B$2:$B$165,0),MATCH(Operating!C$9,ProjectTypeData!$E$1))),"-",INDEX(ProjectTypeData!$E$2:$E$165,MATCH(Operating!$A141,ProjectTypeData!$B$2:$B$165,0),MATCH(Operating!C$9,ProjectTypeData!$E$1)))</f>
        <v>0</v>
      </c>
      <c r="D141" s="127" t="str">
        <f>IF(ISERROR(INDEX(ProjectTypeData!$D$2:$D$165,MATCH(Operating!$A141,ProjectTypeData!$B$2:$B$165,0),MATCH(Operating!D$9,ProjectTypeData!$D$1))),"-",INDEX(ProjectTypeData!$D$2:$D$165,MATCH(Operating!$A141,ProjectTypeData!$B$2:$B$165,0),MATCH(Operating!D$9,ProjectTypeData!$D$1)))</f>
        <v>Pre-Development</v>
      </c>
      <c r="E141" s="115"/>
      <c r="F141" s="128">
        <f>SUMIFS(BalanceSheetData!$J$2:$J$415,BalanceSheetData!$B$2:$B$415,$A141,BalanceSheetData!$I$2:$I$415,"10000")</f>
        <v>0</v>
      </c>
      <c r="G141" s="128">
        <f>SUMIFS(BalanceSheetData!$J$2:$J$415,BalanceSheetData!$B$2:$B$415,$A141,BalanceSheetData!$I$2:$I$415,"10710")</f>
        <v>0</v>
      </c>
      <c r="H141" s="128">
        <f>SUMIFS(BalanceSheetData!$J$2:$J$415,BalanceSheetData!$B$2:$B$415,$A141,BalanceSheetData!$I$2:$I$415,"10700")</f>
        <v>0</v>
      </c>
      <c r="I141" s="129">
        <f>SUMIFS(BalanceSheetData!$J$2:$J$415,BalanceSheetData!$B$2:$B$415,$A141,BalanceSheetData!$I$2:$I$415,"10715")+SUMIFS(BalanceSheetData!$J$2:$J$415,BalanceSheetData!$B$2:$B$415,$A141,BalanceSheetData!$I$2:$I$415,"10720")+SUMIFS(BalanceSheetData!$J$2:$J$415,BalanceSheetData!$B$2:$B$415,$A141,BalanceSheetData!$I$2:$I$415,"19300")</f>
        <v>0</v>
      </c>
      <c r="J141" s="130">
        <f t="shared" si="26"/>
        <v>0</v>
      </c>
      <c r="K141" s="216">
        <f>IF(ISERROR(INDEX(Occupancy!$B$57:$FL$57,1,MATCH(A141,Occupancy!$B$4:$FL$4,0))),"-",INDEX(Occupancy!$B$57:$FL$57,1,MATCH(A141,Occupancy!$B$4:$FL$4,0)))</f>
        <v>0</v>
      </c>
      <c r="L141" s="216">
        <f>IF(ISERROR(INDEX(Occupancy!$B$17:$FL$17,1,MATCH(A141,Occupancy!$B$4:$FL$4,0))),"-",INDEX(Occupancy!$B$17:$FL$17,1,MATCH(A141,Occupancy!$B$4:$FL$4,0)))</f>
        <v>0</v>
      </c>
      <c r="M141" s="113"/>
      <c r="N141" s="113"/>
      <c r="O141" s="113"/>
      <c r="P141" s="119"/>
      <c r="Q141" s="131">
        <f>SUMIFS(IncomeStatementData!$J$2:$J$415,IncomeStatementData!$B$2:$B$415,$A141,IncomeStatementData!$I$2:$I$415,"45001")+SUMIFS(IncomeStatementData!$J$2:$J$415,IncomeStatementData!$B$2:$B$415,$A141,IncomeStatementData!$I$2:$I$415,"45100")+SUMIFS(IncomeStatementData!$J$2:$J$415,IncomeStatementData!$B$2:$B$415,$A141,IncomeStatementData!$I$2:$I$415,"49000")+SUMIFS(IncomeStatementData!$J$2:$J$415,IncomeStatementData!$B$2:$B$415,$A141,IncomeStatementData!$I$2:$I$415,"45200")+SUMIFS(IncomeStatementData!$J$2:$J$415,IncomeStatementData!$B$2:$B$415,$A141,IncomeStatementData!$I$2:$I$415,"45400")+SUMIFS(IncomeStatementData!$J$2:$J$415,IncomeStatementData!$B$2:$B$415,$A141,IncomeStatementData!$I$2:$I$415,"45500")+SUMIFS(IncomeStatementData!$J$2:$J$415,IncomeStatementData!$B$2:$B$415,$A141,IncomeStatementData!$I$2:$I$415,"44100")+SUMIFS(IncomeStatementData!$J$2:$J$415,IncomeStatementData!$B$2:$B$415,$A141,IncomeStatementData!$I$2:$I$415,"42200")</f>
        <v>0</v>
      </c>
      <c r="R141" s="132">
        <f>IF(ISERROR(S141/12*Occupancy!$B$65),"-",S141/12*Occupancy!$B$65)</f>
        <v>0</v>
      </c>
      <c r="S141" s="133">
        <f>SUMIFS(AnnualFinancialData!$L$2:$L$6380,AnnualFinancialData!$B$2:$B$6380,$A141,AnnualFinancialData!$K$2:$K$6380,"45001")+SUMIFS(AnnualFinancialData!$L$2:$L$6380,AnnualFinancialData!$B$2:$B$6380,$A141,AnnualFinancialData!$K$2:$K$6380,"45100")+SUMIFS(AnnualFinancialData!$L$2:$L$6380,AnnualFinancialData!$B$2:$B$6380,$A141,AnnualFinancialData!$K$2:$K$6380,"49000")+SUMIFS(AnnualFinancialData!$L$2:$L$6380,AnnualFinancialData!$B$2:$B$6380,$A141,AnnualFinancialData!$K$2:$K$6380,"45200")+SUMIFS(AnnualFinancialData!$L$2:$L$6380,AnnualFinancialData!$B$2:$B$6380,$A141,AnnualFinancialData!$K$2:$K$6380,"45400")+SUMIFS(AnnualFinancialData!$L$2:$L$6380,AnnualFinancialData!$B$2:$B$6380,$A141,AnnualFinancialData!$K$2:$K$6380,"45500")+SUMIFS(AnnualFinancialData!$L$2:$L$6380,AnnualFinancialData!$B$2:$B$6380,$A141,AnnualFinancialData!$K$2:$K$6380,"44100")+SUMIFS(AnnualFinancialData!$L$2:$L$6380,AnnualFinancialData!$B$2:$B$6380,$A141,AnnualFinancialData!$K$2:$K$6380,"42200")</f>
        <v>0</v>
      </c>
      <c r="T141" s="132" t="str">
        <f>IF(ISERROR(IF(Q141="","",Q141/VLOOKUP(Occupancy!$B$65,Occupancy!$B$68:$B$79,1)*12/$C141)),"-",IF(Q141="","",Q141/VLOOKUP(Occupancy!$B$65,Occupancy!$B$68:$B$79,1)*12/$C141))</f>
        <v>-</v>
      </c>
      <c r="U141" s="132" t="str">
        <f>IF(ISERROR(IF(R141="","",R141/VLOOKUP(Occupancy!$B$65,Occupancy!$B$68:$B$79,1)*12/$C141)),"-",IF(R141="","",R141/VLOOKUP(Occupancy!$B$65,Occupancy!$B$68:$B$79,1)*12/$C141))</f>
        <v>-</v>
      </c>
      <c r="V141" s="134" t="str">
        <f>IF(ISERROR(INDEX(IncomeStatementData!$P$2:$P$415,MATCH(A141,IncomeStatementData!$B$2:$B$415,0),)),"-",INDEX(IncomeStatementData!$P$2:$P$415,MATCH(A141,IncomeStatementData!$B$2:$B$415,0),))</f>
        <v>-</v>
      </c>
      <c r="W141" s="134" t="str">
        <f>IF(ISERROR(X141/12*Occupancy!$B$65),"-",X141/12*Occupancy!$B$65)</f>
        <v>-</v>
      </c>
      <c r="X141" s="134" t="str">
        <f>IF(ISERROR(INDEX(AnnualFinancialData!$R$2:$R$6380,MATCH(A141,AnnualFinancialData!$B$2:$B$6380,0),)),"-",INDEX(AnnualFinancialData!$R$2:$R$6380,MATCH(A141,AnnualFinancialData!$B$2:$B$6380,0),))</f>
        <v>-</v>
      </c>
      <c r="Y141" s="134" t="str">
        <f>IF(ISERROR(IF(V141="","",V141/VLOOKUP(Occupancy!$B$65,Occupancy!$B$68:$B$79,1)*12/$C141)),"-",IF(V141="","",V141/VLOOKUP(Occupancy!$B$65,Occupancy!$B$68:$B$79,1)*12/$C141))</f>
        <v>-</v>
      </c>
      <c r="Z141" s="134" t="str">
        <f>IF(ISERROR(IF(W141="","",W141/VLOOKUP(Occupancy!$B$65,Occupancy!$B$68:$B$79,1)*12/$C141)),"-",IF(W141="","",W141/VLOOKUP(Occupancy!$B$65,Occupancy!$B$68:$B$79,1)*12/$C141))</f>
        <v>-</v>
      </c>
      <c r="AA141" s="135" t="str">
        <f t="shared" si="27"/>
        <v>-</v>
      </c>
      <c r="AB141" s="132" t="str">
        <f t="shared" si="28"/>
        <v>-</v>
      </c>
      <c r="AC141" s="132" t="str">
        <f t="shared" si="29"/>
        <v>-</v>
      </c>
      <c r="AD141" s="132" t="str">
        <f t="shared" si="30"/>
        <v>-</v>
      </c>
      <c r="AE141" s="132" t="str">
        <f t="shared" si="31"/>
        <v>-</v>
      </c>
      <c r="AF141" s="132" t="str">
        <f t="shared" si="32"/>
        <v>-</v>
      </c>
      <c r="AG141" s="136">
        <f>(SUMIFS(PriorQ4BalanceSheet!$J$2:$J$4968,PriorQ4BalanceSheet!$B$2:$B$4968,$A141,PriorQ4BalanceSheet!$I$2:$I$4968,"28150")-SUMIFS(BalanceSheetData!$J$2:$J$415,BalanceSheetData!$B$2:$B$415,$A141,BalanceSheetData!$I$2:$I$415,"28150"))+(SUMIFS(PriorQ4BalanceSheet!$J$2:$J$4968,PriorQ4BalanceSheet!$B$2:$B$4968,$A141,PriorQ4BalanceSheet!$I$2:$I$4968,"28151")-SUMIFS(BalanceSheetData!$J$2:$J$415,BalanceSheetData!$B$2:$B$415,$A141,BalanceSheetData!$I$2:$I$415,"28151"))+(SUMIFS(PriorQ4BalanceSheet!$J$2:$J$4968,PriorQ4BalanceSheet!$B$2:$B$4968,$A141,PriorQ4BalanceSheet!$I$2:$I$4968,"28152")-SUMIFS(BalanceSheetData!$J$2:$J$415,BalanceSheetData!$B$2:$B$415,$A141,BalanceSheetData!$I$2:$I$415,"28152"))+(SUMIFS(PriorQ4BalanceSheet!$J$2:$J$4968,PriorQ4BalanceSheet!$B$2:$B$4968,$A141,PriorQ4BalanceSheet!$I$2:$I$4968,"28153")-SUMIFS(BalanceSheetData!$J$2:$J$415,BalanceSheetData!$B$2:$B$415,$A141,BalanceSheetData!$I$2:$I$415,"28153"))+(SUMIFS(PriorQ4BalanceSheet!$J$2:$J$4968,PriorQ4BalanceSheet!$B$2:$B$4968,$A141,PriorQ4BalanceSheet!$I$2:$I$4968,"28155")-SUMIFS(BalanceSheetData!$J$2:$J$415,BalanceSheetData!$B$2:$B$415,$A141,BalanceSheetData!$I$2:$I$415,"28155"))+(SUMIFS(PriorQ4BalanceSheet!$J$2:$J$4968,PriorQ4BalanceSheet!$B$2:$B$4968,$A141,PriorQ4BalanceSheet!$I$2:$I$4968,"28156")-SUMIFS(BalanceSheetData!$J$2:$J$415,BalanceSheetData!$B$2:$B$415,$A141,BalanceSheetData!$I$2:$I$415,"28156"))+(SUMIFS(PriorQ4BalanceSheet!$J$2:$J$4968,PriorQ4BalanceSheet!$B$2:$B$4968,$A141,PriorQ4BalanceSheet!$I$2:$I$4968,"28157")-SUMIFS(BalanceSheetData!$J$2:$J$415,BalanceSheetData!$B$2:$B$415,$A141,BalanceSheetData!$I$2:$I$415,"28157"))+(SUMIFS(PriorQ4BalanceSheet!$J$2:$J$4968,PriorQ4BalanceSheet!$B$2:$B$4968,$A141,PriorQ4BalanceSheet!$I$2:$I$4968,"28158")-SUMIFS(BalanceSheetData!$J$2:$J$415,BalanceSheetData!$B$2:$B$415,$A141,BalanceSheetData!$I$2:$I$415,"28158"))+(SUMIFS(PriorQ4BalanceSheet!$J$2:$J$4968,PriorQ4BalanceSheet!$B$2:$B$4968,$A141,PriorQ4BalanceSheet!$I$2:$I$4968,"28200")-SUMIFS(BalanceSheetData!$J$2:$J$415,BalanceSheetData!$B$2:$B$415,$A141,BalanceSheetData!$I$2:$I$415,"28200"))+(SUMIFS(PriorQ4BalanceSheet!$J$2:$J$4968,PriorQ4BalanceSheet!$B$2:$B$4968,$A141,PriorQ4BalanceSheet!$I$2:$I$4968,"28201")-SUMIFS(BalanceSheetData!$J$2:$J$415,BalanceSheetData!$B$2:$B$415,$A141,BalanceSheetData!$I$2:$I$415,"28201"))+SUMIFS(IncomeStatementData!$J$2:$J$415,IncomeStatementData!$B$2:$B$415,$A141,IncomeStatementData!$I$2:$I$415,"62020")+SUMIFS(IncomeStatementData!$J$2:$J$415,IncomeStatementData!$B$2:$B$415,$A141,IncomeStatementData!$I$2:$I$415,"62021")+SUMIFS(IncomeStatementData!$J$2:$J$415,IncomeStatementData!$B$2:$B$415,$A141,IncomeStatementData!$I$2:$I$415,"62022")+SUMIFS(IncomeStatementData!$J$2:$J$415,IncomeStatementData!$B$2:$B$415,$A141,IncomeStatementData!$I$2:$I$415,"62400")</f>
        <v>0</v>
      </c>
      <c r="AH141" s="134" t="str">
        <f>IF((ISERROR(INDEX(ECRDCRMustPayDebtData!$E$2:$E141,MATCH(A141,ECRDCRMustPayDebtData!$B$2:$B141,0),)))/12*Occupancy!$B$65,"-",INDEX(ECRDCRMustPayDebtData!$E$2:$E141,MATCH(A141,ECRDCRMustPayDebtData!$B$2:$B141,0),)/12*Occupancy!$B$65)</f>
        <v>-</v>
      </c>
      <c r="AI141" s="136" t="str">
        <f>IF(ISERROR(INDEX(AnnualMustPayDebtData!$D$2:$D$75,MATCH(A141,AnnualMustPayDebtData!$E$2:$E$75,0),)),"-",INDEX(AnnualMustPayDebtData!$D$2:$D$75,MATCH(A141,AnnualMustPayDebtData!$E$2:$E$75,0),))</f>
        <v>-</v>
      </c>
      <c r="AJ141" s="134" t="str">
        <f>IF(ISERROR(IF(AG141="","",AG141/VLOOKUP(Occupancy!$B$65,Occupancy!$B$68:$B$79,1)*12/$C141)),"-",IF(AG141="","",AG141/VLOOKUP(Occupancy!$B$65,Occupancy!$B$68:$B$79,1)*12/$C141))</f>
        <v>-</v>
      </c>
      <c r="AK141" s="134" t="str">
        <f>IF(ISERROR(IF(AH141="","",AH141/VLOOKUP(Occupancy!$B$65,Occupancy!$B$68:$B$79,1)*12/$C141)),"-",IF(AH141="","",AH141/VLOOKUP(Occupancy!$B$65,Occupancy!$B$68:$B$79,1)*12/$C141))</f>
        <v>-</v>
      </c>
      <c r="AL141" s="133">
        <f>SUMIFS(PriorQ4BalanceSheet!$J$2:$J$4968,PriorQ4BalanceSheet!$B$2:$B$4968,$A141,PriorQ4BalanceSheet!$I$2:$I$4968,"10710")-SUMIFS(BalanceSheetData!$J$2:$J$415,BalanceSheetData!$B$2:$B$415,$A141,BalanceSheetData!$I$2:$I$415,"10710")</f>
        <v>0</v>
      </c>
      <c r="AM141" s="132" t="str">
        <f>IF(ISERROR(AN141/12*Occupancy!$B$65),"-",AN141/12*Occupancy!$B$65)</f>
        <v>-</v>
      </c>
      <c r="AN141" s="133" t="str">
        <f>IF(ISERROR(INDEX(ReserveData!$B$2:$B$2239,MATCH($A141,ReserveData!$A$2:$A$2250,0),0)),"-",INDEX(ReserveData!$B$2:$B2380,MATCH($A141,ReserveData!$A$2:$A$2250,0),0))</f>
        <v>-</v>
      </c>
      <c r="AO141" s="132" t="str">
        <f t="shared" si="33"/>
        <v>-</v>
      </c>
      <c r="AP141" s="132" t="str">
        <f t="shared" si="34"/>
        <v>-</v>
      </c>
      <c r="AQ141" s="136">
        <f>SUMIFS(IncomeStatementData!$J$2:$J$415,IncomeStatementData!$B$2:$B$415,$A141,IncomeStatementData!$I$2:$I$415,"59001")</f>
        <v>0</v>
      </c>
      <c r="AR141" s="134">
        <f>IF(ISERROR(AS141/12*Occupancy!$B$65),"-",AS141/12*Occupancy!$B$65)</f>
        <v>0</v>
      </c>
      <c r="AS141" s="136">
        <f>SUMIFS(AnnualFinancialData!$L$2:$L$6380,AnnualFinancialData!$B$2:$B$6380,$A141,AnnualFinancialData!$K$2:$K$6380,"59001")</f>
        <v>0</v>
      </c>
      <c r="AT141" s="134" t="str">
        <f>IF(ISERROR(IF(AQ141="","",AQ141/VLOOKUP(Occupancy!$B$65,Occupancy!$B$68:$B$79,1)*12/$C141)),"-",IF(AQ141="","",AQ141/VLOOKUP(Occupancy!$B$65,Occupancy!$B$68:$B$79,1)*12/$C141))</f>
        <v>-</v>
      </c>
      <c r="AU141" s="134" t="str">
        <f>IF(ISERROR(IF(AR141="","",AR141/VLOOKUP(Occupancy!$B$65,Occupancy!$B$68:$B$79,1)*12/$C141)),"-",IF(AR141="","",AR141/VLOOKUP(Occupancy!$B$65,Occupancy!$B$68:$B$79,1)*12/$C141))</f>
        <v>-</v>
      </c>
      <c r="AV141" s="133">
        <f>SUMIFS(IncomeStatementData!$J$2:$J$415,IncomeStatementData!$B$2:$B$415,$A141,IncomeStatementData!$I$2:$I$415,"66310")+SUMIFS(IncomeStatementData!$J$2:$J$415,IncomeStatementData!$B$2:$B$415,$A141,IncomeStatementData!$I$2:$I$415,"66202")</f>
        <v>0</v>
      </c>
      <c r="AW141" s="132">
        <f>IF(ISERROR(AX141/12*Occupancy!$B$65),"-",AX141/12*Occupancy!$B$65)</f>
        <v>0</v>
      </c>
      <c r="AX141" s="133">
        <f>SUMIFS(AnnualFinancialData!$L$2:$L$6380,AnnualFinancialData!$B$2:$B$6380,$A141,AnnualFinancialData!$K$2:$K$6380,"66310")+SUMIFS(AnnualFinancialData!$L$2:$L$6380,AnnualFinancialData!$B$2:$B$6380,$A141,AnnualFinancialData!$K$2:$K$6380,"66202")</f>
        <v>0</v>
      </c>
      <c r="AY141" s="132" t="str">
        <f>IF(ISERROR(IF(AV141="","",AV141/VLOOKUP(Occupancy!$B$65,Occupancy!$B$68:$B$79,1)*12/$C141)),"-",IF(AV141="","",AV141/VLOOKUP(Occupancy!$B$65,Occupancy!$B$68:$B$79,1)*12/$C141))</f>
        <v>-</v>
      </c>
      <c r="AZ141" s="132" t="str">
        <f>IF(ISERROR(IF(AW141="","",AW141/VLOOKUP(Occupancy!$B$65,Occupancy!$B$68:$B$79,1)*12/$C141)),"-",IF(AW141="","",AW141/VLOOKUP(Occupancy!$B$65,Occupancy!$B$68:$B$79,1)*12/$C141))</f>
        <v>-</v>
      </c>
      <c r="BA141" s="137" t="str">
        <f t="shared" si="35"/>
        <v>-</v>
      </c>
      <c r="BB141" s="137" t="str">
        <f t="shared" si="36"/>
        <v>-</v>
      </c>
      <c r="BC141" s="137" t="str">
        <f t="shared" si="37"/>
        <v>-</v>
      </c>
      <c r="BD141" s="137" t="str">
        <f t="shared" si="38"/>
        <v>-</v>
      </c>
      <c r="BE141" s="138" t="str">
        <f>IF(ISERROR(IF(BB141="","",BB141/VLOOKUP(Occupancy!$B$65,Occupancy!$B$68:$B$79,1)*12/$C141)),"-",IF(BB141="","",BB141/VLOOKUP(Occupancy!$B$65,Occupancy!$B$68:$B$79,1)*12/$C141))</f>
        <v>-</v>
      </c>
    </row>
    <row r="142" spans="1:57" s="95" customFormat="1" ht="12.75" x14ac:dyDescent="0.2">
      <c r="A142" s="219" t="s">
        <v>663</v>
      </c>
      <c r="B142" s="142" t="str">
        <f>IF(ISERROR(INDEX(ProjectTypeData!$F$2:$F$165,MATCH(Operating!$A142,ProjectTypeData!$B$2:$B$165,0),MATCH(Operating!B$9,ProjectTypeData!$F$1))),"-",INDEX(ProjectTypeData!$F$2:$F$165,MATCH(Operating!$A142,ProjectTypeData!$B$2:$B$165,0),MATCH(Operating!B$9,ProjectTypeData!$F$1)))</f>
        <v>CPDC</v>
      </c>
      <c r="C142" s="126">
        <f>IF(ISERROR(INDEX(ProjectTypeData!$E$2:$E$165,MATCH(Operating!$A142,ProjectTypeData!$B$2:$B$165,0),MATCH(Operating!C$9,ProjectTypeData!$E$1))),"-",INDEX(ProjectTypeData!$E$2:$E$165,MATCH(Operating!$A142,ProjectTypeData!$B$2:$B$165,0),MATCH(Operating!C$9,ProjectTypeData!$E$1)))</f>
        <v>0</v>
      </c>
      <c r="D142" s="127" t="str">
        <f>IF(ISERROR(INDEX(ProjectTypeData!$D$2:$D$165,MATCH(Operating!$A142,ProjectTypeData!$B$2:$B$165,0),MATCH(Operating!D$9,ProjectTypeData!$D$1))),"-",INDEX(ProjectTypeData!$D$2:$D$165,MATCH(Operating!$A142,ProjectTypeData!$B$2:$B$165,0),MATCH(Operating!D$9,ProjectTypeData!$D$1)))</f>
        <v>Pre-Development</v>
      </c>
      <c r="E142" s="115"/>
      <c r="F142" s="128">
        <f>SUMIFS(BalanceSheetData!$J$2:$J$415,BalanceSheetData!$B$2:$B$415,$A142,BalanceSheetData!$I$2:$I$415,"10000")</f>
        <v>0</v>
      </c>
      <c r="G142" s="128">
        <f>SUMIFS(BalanceSheetData!$J$2:$J$415,BalanceSheetData!$B$2:$B$415,$A142,BalanceSheetData!$I$2:$I$415,"10710")</f>
        <v>0</v>
      </c>
      <c r="H142" s="128">
        <f>SUMIFS(BalanceSheetData!$J$2:$J$415,BalanceSheetData!$B$2:$B$415,$A142,BalanceSheetData!$I$2:$I$415,"10700")</f>
        <v>0</v>
      </c>
      <c r="I142" s="129">
        <f>SUMIFS(BalanceSheetData!$J$2:$J$415,BalanceSheetData!$B$2:$B$415,$A142,BalanceSheetData!$I$2:$I$415,"10715")+SUMIFS(BalanceSheetData!$J$2:$J$415,BalanceSheetData!$B$2:$B$415,$A142,BalanceSheetData!$I$2:$I$415,"10720")+SUMIFS(BalanceSheetData!$J$2:$J$415,BalanceSheetData!$B$2:$B$415,$A142,BalanceSheetData!$I$2:$I$415,"19300")</f>
        <v>0</v>
      </c>
      <c r="J142" s="130">
        <f t="shared" si="26"/>
        <v>0</v>
      </c>
      <c r="K142" s="216">
        <f>IF(ISERROR(INDEX(Occupancy!$B$57:$FL$57,1,MATCH(A142,Occupancy!$B$4:$FL$4,0))),"-",INDEX(Occupancy!$B$57:$FL$57,1,MATCH(A142,Occupancy!$B$4:$FL$4,0)))</f>
        <v>0</v>
      </c>
      <c r="L142" s="216">
        <f>IF(ISERROR(INDEX(Occupancy!$B$17:$FL$17,1,MATCH(A142,Occupancy!$B$4:$FL$4,0))),"-",INDEX(Occupancy!$B$17:$FL$17,1,MATCH(A142,Occupancy!$B$4:$FL$4,0)))</f>
        <v>0</v>
      </c>
      <c r="M142" s="113"/>
      <c r="N142" s="113"/>
      <c r="O142" s="113"/>
      <c r="P142" s="119"/>
      <c r="Q142" s="131">
        <f>SUMIFS(IncomeStatementData!$J$2:$J$415,IncomeStatementData!$B$2:$B$415,$A142,IncomeStatementData!$I$2:$I$415,"45001")+SUMIFS(IncomeStatementData!$J$2:$J$415,IncomeStatementData!$B$2:$B$415,$A142,IncomeStatementData!$I$2:$I$415,"45100")+SUMIFS(IncomeStatementData!$J$2:$J$415,IncomeStatementData!$B$2:$B$415,$A142,IncomeStatementData!$I$2:$I$415,"49000")+SUMIFS(IncomeStatementData!$J$2:$J$415,IncomeStatementData!$B$2:$B$415,$A142,IncomeStatementData!$I$2:$I$415,"45200")+SUMIFS(IncomeStatementData!$J$2:$J$415,IncomeStatementData!$B$2:$B$415,$A142,IncomeStatementData!$I$2:$I$415,"45400")+SUMIFS(IncomeStatementData!$J$2:$J$415,IncomeStatementData!$B$2:$B$415,$A142,IncomeStatementData!$I$2:$I$415,"45500")+SUMIFS(IncomeStatementData!$J$2:$J$415,IncomeStatementData!$B$2:$B$415,$A142,IncomeStatementData!$I$2:$I$415,"44100")+SUMIFS(IncomeStatementData!$J$2:$J$415,IncomeStatementData!$B$2:$B$415,$A142,IncomeStatementData!$I$2:$I$415,"42200")</f>
        <v>0</v>
      </c>
      <c r="R142" s="132">
        <f>IF(ISERROR(S142/12*Occupancy!$B$65),"-",S142/12*Occupancy!$B$65)</f>
        <v>0</v>
      </c>
      <c r="S142" s="133">
        <f>SUMIFS(AnnualFinancialData!$L$2:$L$6380,AnnualFinancialData!$B$2:$B$6380,$A142,AnnualFinancialData!$K$2:$K$6380,"45001")+SUMIFS(AnnualFinancialData!$L$2:$L$6380,AnnualFinancialData!$B$2:$B$6380,$A142,AnnualFinancialData!$K$2:$K$6380,"45100")+SUMIFS(AnnualFinancialData!$L$2:$L$6380,AnnualFinancialData!$B$2:$B$6380,$A142,AnnualFinancialData!$K$2:$K$6380,"49000")+SUMIFS(AnnualFinancialData!$L$2:$L$6380,AnnualFinancialData!$B$2:$B$6380,$A142,AnnualFinancialData!$K$2:$K$6380,"45200")+SUMIFS(AnnualFinancialData!$L$2:$L$6380,AnnualFinancialData!$B$2:$B$6380,$A142,AnnualFinancialData!$K$2:$K$6380,"45400")+SUMIFS(AnnualFinancialData!$L$2:$L$6380,AnnualFinancialData!$B$2:$B$6380,$A142,AnnualFinancialData!$K$2:$K$6380,"45500")+SUMIFS(AnnualFinancialData!$L$2:$L$6380,AnnualFinancialData!$B$2:$B$6380,$A142,AnnualFinancialData!$K$2:$K$6380,"44100")+SUMIFS(AnnualFinancialData!$L$2:$L$6380,AnnualFinancialData!$B$2:$B$6380,$A142,AnnualFinancialData!$K$2:$K$6380,"42200")</f>
        <v>0</v>
      </c>
      <c r="T142" s="132" t="str">
        <f>IF(ISERROR(IF(Q142="","",Q142/VLOOKUP(Occupancy!$B$65,Occupancy!$B$68:$B$79,1)*12/$C142)),"-",IF(Q142="","",Q142/VLOOKUP(Occupancy!$B$65,Occupancy!$B$68:$B$79,1)*12/$C142))</f>
        <v>-</v>
      </c>
      <c r="U142" s="132" t="str">
        <f>IF(ISERROR(IF(R142="","",R142/VLOOKUP(Occupancy!$B$65,Occupancy!$B$68:$B$79,1)*12/$C142)),"-",IF(R142="","",R142/VLOOKUP(Occupancy!$B$65,Occupancy!$B$68:$B$79,1)*12/$C142))</f>
        <v>-</v>
      </c>
      <c r="V142" s="134" t="str">
        <f>IF(ISERROR(INDEX(IncomeStatementData!$P$2:$P$415,MATCH(A142,IncomeStatementData!$B$2:$B$415,0),)),"-",INDEX(IncomeStatementData!$P$2:$P$415,MATCH(A142,IncomeStatementData!$B$2:$B$415,0),))</f>
        <v>-</v>
      </c>
      <c r="W142" s="134" t="str">
        <f>IF(ISERROR(X142/12*Occupancy!$B$65),"-",X142/12*Occupancy!$B$65)</f>
        <v>-</v>
      </c>
      <c r="X142" s="134" t="str">
        <f>IF(ISERROR(INDEX(AnnualFinancialData!$R$2:$R$6380,MATCH(A142,AnnualFinancialData!$B$2:$B$6380,0),)),"-",INDEX(AnnualFinancialData!$R$2:$R$6380,MATCH(A142,AnnualFinancialData!$B$2:$B$6380,0),))</f>
        <v>-</v>
      </c>
      <c r="Y142" s="134" t="str">
        <f>IF(ISERROR(IF(V142="","",V142/VLOOKUP(Occupancy!$B$65,Occupancy!$B$68:$B$79,1)*12/$C142)),"-",IF(V142="","",V142/VLOOKUP(Occupancy!$B$65,Occupancy!$B$68:$B$79,1)*12/$C142))</f>
        <v>-</v>
      </c>
      <c r="Z142" s="134" t="str">
        <f>IF(ISERROR(IF(W142="","",W142/VLOOKUP(Occupancy!$B$65,Occupancy!$B$68:$B$79,1)*12/$C142)),"-",IF(W142="","",W142/VLOOKUP(Occupancy!$B$65,Occupancy!$B$68:$B$79,1)*12/$C142))</f>
        <v>-</v>
      </c>
      <c r="AA142" s="135" t="str">
        <f t="shared" si="27"/>
        <v>-</v>
      </c>
      <c r="AB142" s="132" t="str">
        <f t="shared" si="28"/>
        <v>-</v>
      </c>
      <c r="AC142" s="132" t="str">
        <f t="shared" si="29"/>
        <v>-</v>
      </c>
      <c r="AD142" s="132" t="str">
        <f t="shared" si="30"/>
        <v>-</v>
      </c>
      <c r="AE142" s="132" t="str">
        <f t="shared" si="31"/>
        <v>-</v>
      </c>
      <c r="AF142" s="132" t="str">
        <f t="shared" si="32"/>
        <v>-</v>
      </c>
      <c r="AG142" s="136">
        <f>(SUMIFS(PriorQ4BalanceSheet!$J$2:$J$4968,PriorQ4BalanceSheet!$B$2:$B$4968,$A142,PriorQ4BalanceSheet!$I$2:$I$4968,"28150")-SUMIFS(BalanceSheetData!$J$2:$J$415,BalanceSheetData!$B$2:$B$415,$A142,BalanceSheetData!$I$2:$I$415,"28150"))+(SUMIFS(PriorQ4BalanceSheet!$J$2:$J$4968,PriorQ4BalanceSheet!$B$2:$B$4968,$A142,PriorQ4BalanceSheet!$I$2:$I$4968,"28151")-SUMIFS(BalanceSheetData!$J$2:$J$415,BalanceSheetData!$B$2:$B$415,$A142,BalanceSheetData!$I$2:$I$415,"28151"))+(SUMIFS(PriorQ4BalanceSheet!$J$2:$J$4968,PriorQ4BalanceSheet!$B$2:$B$4968,$A142,PriorQ4BalanceSheet!$I$2:$I$4968,"28152")-SUMIFS(BalanceSheetData!$J$2:$J$415,BalanceSheetData!$B$2:$B$415,$A142,BalanceSheetData!$I$2:$I$415,"28152"))+(SUMIFS(PriorQ4BalanceSheet!$J$2:$J$4968,PriorQ4BalanceSheet!$B$2:$B$4968,$A142,PriorQ4BalanceSheet!$I$2:$I$4968,"28153")-SUMIFS(BalanceSheetData!$J$2:$J$415,BalanceSheetData!$B$2:$B$415,$A142,BalanceSheetData!$I$2:$I$415,"28153"))+(SUMIFS(PriorQ4BalanceSheet!$J$2:$J$4968,PriorQ4BalanceSheet!$B$2:$B$4968,$A142,PriorQ4BalanceSheet!$I$2:$I$4968,"28155")-SUMIFS(BalanceSheetData!$J$2:$J$415,BalanceSheetData!$B$2:$B$415,$A142,BalanceSheetData!$I$2:$I$415,"28155"))+(SUMIFS(PriorQ4BalanceSheet!$J$2:$J$4968,PriorQ4BalanceSheet!$B$2:$B$4968,$A142,PriorQ4BalanceSheet!$I$2:$I$4968,"28156")-SUMIFS(BalanceSheetData!$J$2:$J$415,BalanceSheetData!$B$2:$B$415,$A142,BalanceSheetData!$I$2:$I$415,"28156"))+(SUMIFS(PriorQ4BalanceSheet!$J$2:$J$4968,PriorQ4BalanceSheet!$B$2:$B$4968,$A142,PriorQ4BalanceSheet!$I$2:$I$4968,"28157")-SUMIFS(BalanceSheetData!$J$2:$J$415,BalanceSheetData!$B$2:$B$415,$A142,BalanceSheetData!$I$2:$I$415,"28157"))+(SUMIFS(PriorQ4BalanceSheet!$J$2:$J$4968,PriorQ4BalanceSheet!$B$2:$B$4968,$A142,PriorQ4BalanceSheet!$I$2:$I$4968,"28158")-SUMIFS(BalanceSheetData!$J$2:$J$415,BalanceSheetData!$B$2:$B$415,$A142,BalanceSheetData!$I$2:$I$415,"28158"))+(SUMIFS(PriorQ4BalanceSheet!$J$2:$J$4968,PriorQ4BalanceSheet!$B$2:$B$4968,$A142,PriorQ4BalanceSheet!$I$2:$I$4968,"28200")-SUMIFS(BalanceSheetData!$J$2:$J$415,BalanceSheetData!$B$2:$B$415,$A142,BalanceSheetData!$I$2:$I$415,"28200"))+(SUMIFS(PriorQ4BalanceSheet!$J$2:$J$4968,PriorQ4BalanceSheet!$B$2:$B$4968,$A142,PriorQ4BalanceSheet!$I$2:$I$4968,"28201")-SUMIFS(BalanceSheetData!$J$2:$J$415,BalanceSheetData!$B$2:$B$415,$A142,BalanceSheetData!$I$2:$I$415,"28201"))+SUMIFS(IncomeStatementData!$J$2:$J$415,IncomeStatementData!$B$2:$B$415,$A142,IncomeStatementData!$I$2:$I$415,"62020")+SUMIFS(IncomeStatementData!$J$2:$J$415,IncomeStatementData!$B$2:$B$415,$A142,IncomeStatementData!$I$2:$I$415,"62021")+SUMIFS(IncomeStatementData!$J$2:$J$415,IncomeStatementData!$B$2:$B$415,$A142,IncomeStatementData!$I$2:$I$415,"62022")+SUMIFS(IncomeStatementData!$J$2:$J$415,IncomeStatementData!$B$2:$B$415,$A142,IncomeStatementData!$I$2:$I$415,"62400")</f>
        <v>0</v>
      </c>
      <c r="AH142" s="134" t="str">
        <f>IF((ISERROR(INDEX(ECRDCRMustPayDebtData!$E$2:$E142,MATCH(A142,ECRDCRMustPayDebtData!$B$2:$B142,0),)))/12*Occupancy!$B$65,"-",INDEX(ECRDCRMustPayDebtData!$E$2:$E142,MATCH(A142,ECRDCRMustPayDebtData!$B$2:$B142,0),)/12*Occupancy!$B$65)</f>
        <v>-</v>
      </c>
      <c r="AI142" s="136" t="str">
        <f>IF(ISERROR(INDEX(AnnualMustPayDebtData!$D$2:$D$75,MATCH(A142,AnnualMustPayDebtData!$E$2:$E$75,0),)),"-",INDEX(AnnualMustPayDebtData!$D$2:$D$75,MATCH(A142,AnnualMustPayDebtData!$E$2:$E$75,0),))</f>
        <v>-</v>
      </c>
      <c r="AJ142" s="134" t="str">
        <f>IF(ISERROR(IF(AG142="","",AG142/VLOOKUP(Occupancy!$B$65,Occupancy!$B$68:$B$79,1)*12/$C142)),"-",IF(AG142="","",AG142/VLOOKUP(Occupancy!$B$65,Occupancy!$B$68:$B$79,1)*12/$C142))</f>
        <v>-</v>
      </c>
      <c r="AK142" s="134" t="str">
        <f>IF(ISERROR(IF(AH142="","",AH142/VLOOKUP(Occupancy!$B$65,Occupancy!$B$68:$B$79,1)*12/$C142)),"-",IF(AH142="","",AH142/VLOOKUP(Occupancy!$B$65,Occupancy!$B$68:$B$79,1)*12/$C142))</f>
        <v>-</v>
      </c>
      <c r="AL142" s="133">
        <f>SUMIFS(PriorQ4BalanceSheet!$J$2:$J$4968,PriorQ4BalanceSheet!$B$2:$B$4968,$A142,PriorQ4BalanceSheet!$I$2:$I$4968,"10710")-SUMIFS(BalanceSheetData!$J$2:$J$415,BalanceSheetData!$B$2:$B$415,$A142,BalanceSheetData!$I$2:$I$415,"10710")</f>
        <v>0</v>
      </c>
      <c r="AM142" s="132" t="str">
        <f>IF(ISERROR(AN142/12*Occupancy!$B$65),"-",AN142/12*Occupancy!$B$65)</f>
        <v>-</v>
      </c>
      <c r="AN142" s="133" t="str">
        <f>IF(ISERROR(INDEX(ReserveData!$B$2:$B$2239,MATCH($A142,ReserveData!$A$2:$A$2250,0),0)),"-",INDEX(ReserveData!$B$2:$B2381,MATCH($A142,ReserveData!$A$2:$A$2250,0),0))</f>
        <v>-</v>
      </c>
      <c r="AO142" s="132" t="str">
        <f t="shared" si="33"/>
        <v>-</v>
      </c>
      <c r="AP142" s="132" t="str">
        <f t="shared" si="34"/>
        <v>-</v>
      </c>
      <c r="AQ142" s="136">
        <f>SUMIFS(IncomeStatementData!$J$2:$J$415,IncomeStatementData!$B$2:$B$415,$A142,IncomeStatementData!$I$2:$I$415,"59001")</f>
        <v>0</v>
      </c>
      <c r="AR142" s="134">
        <f>IF(ISERROR(AS142/12*Occupancy!$B$65),"-",AS142/12*Occupancy!$B$65)</f>
        <v>0</v>
      </c>
      <c r="AS142" s="136">
        <f>SUMIFS(AnnualFinancialData!$L$2:$L$6380,AnnualFinancialData!$B$2:$B$6380,$A142,AnnualFinancialData!$K$2:$K$6380,"59001")</f>
        <v>0</v>
      </c>
      <c r="AT142" s="134" t="str">
        <f>IF(ISERROR(IF(AQ142="","",AQ142/VLOOKUP(Occupancy!$B$65,Occupancy!$B$68:$B$79,1)*12/$C142)),"-",IF(AQ142="","",AQ142/VLOOKUP(Occupancy!$B$65,Occupancy!$B$68:$B$79,1)*12/$C142))</f>
        <v>-</v>
      </c>
      <c r="AU142" s="134" t="str">
        <f>IF(ISERROR(IF(AR142="","",AR142/VLOOKUP(Occupancy!$B$65,Occupancy!$B$68:$B$79,1)*12/$C142)),"-",IF(AR142="","",AR142/VLOOKUP(Occupancy!$B$65,Occupancy!$B$68:$B$79,1)*12/$C142))</f>
        <v>-</v>
      </c>
      <c r="AV142" s="133">
        <f>SUMIFS(IncomeStatementData!$J$2:$J$415,IncomeStatementData!$B$2:$B$415,$A142,IncomeStatementData!$I$2:$I$415,"66310")+SUMIFS(IncomeStatementData!$J$2:$J$415,IncomeStatementData!$B$2:$B$415,$A142,IncomeStatementData!$I$2:$I$415,"66202")</f>
        <v>0</v>
      </c>
      <c r="AW142" s="132">
        <f>IF(ISERROR(AX142/12*Occupancy!$B$65),"-",AX142/12*Occupancy!$B$65)</f>
        <v>0</v>
      </c>
      <c r="AX142" s="133">
        <f>SUMIFS(AnnualFinancialData!$L$2:$L$6380,AnnualFinancialData!$B$2:$B$6380,$A142,AnnualFinancialData!$K$2:$K$6380,"66310")+SUMIFS(AnnualFinancialData!$L$2:$L$6380,AnnualFinancialData!$B$2:$B$6380,$A142,AnnualFinancialData!$K$2:$K$6380,"66202")</f>
        <v>0</v>
      </c>
      <c r="AY142" s="132" t="str">
        <f>IF(ISERROR(IF(AV142="","",AV142/VLOOKUP(Occupancy!$B$65,Occupancy!$B$68:$B$79,1)*12/$C142)),"-",IF(AV142="","",AV142/VLOOKUP(Occupancy!$B$65,Occupancy!$B$68:$B$79,1)*12/$C142))</f>
        <v>-</v>
      </c>
      <c r="AZ142" s="132" t="str">
        <f>IF(ISERROR(IF(AW142="","",AW142/VLOOKUP(Occupancy!$B$65,Occupancy!$B$68:$B$79,1)*12/$C142)),"-",IF(AW142="","",AW142/VLOOKUP(Occupancy!$B$65,Occupancy!$B$68:$B$79,1)*12/$C142))</f>
        <v>-</v>
      </c>
      <c r="BA142" s="137" t="str">
        <f t="shared" si="35"/>
        <v>-</v>
      </c>
      <c r="BB142" s="137" t="str">
        <f t="shared" si="36"/>
        <v>-</v>
      </c>
      <c r="BC142" s="137" t="str">
        <f t="shared" si="37"/>
        <v>-</v>
      </c>
      <c r="BD142" s="137" t="str">
        <f t="shared" si="38"/>
        <v>-</v>
      </c>
      <c r="BE142" s="138" t="str">
        <f>IF(ISERROR(IF(BB142="","",BB142/VLOOKUP(Occupancy!$B$65,Occupancy!$B$68:$B$79,1)*12/$C142)),"-",IF(BB142="","",BB142/VLOOKUP(Occupancy!$B$65,Occupancy!$B$68:$B$79,1)*12/$C142))</f>
        <v>-</v>
      </c>
    </row>
    <row r="143" spans="1:57" s="95" customFormat="1" ht="12.75" x14ac:dyDescent="0.2">
      <c r="A143" s="219" t="s">
        <v>666</v>
      </c>
      <c r="B143" s="142" t="str">
        <f>IF(ISERROR(INDEX(ProjectTypeData!$F$2:$F$165,MATCH(Operating!$A143,ProjectTypeData!$B$2:$B$165,0),MATCH(Operating!B$9,ProjectTypeData!$F$1))),"-",INDEX(ProjectTypeData!$F$2:$F$165,MATCH(Operating!$A143,ProjectTypeData!$B$2:$B$165,0),MATCH(Operating!B$9,ProjectTypeData!$F$1)))</f>
        <v>CPDC</v>
      </c>
      <c r="C143" s="126">
        <f>IF(ISERROR(INDEX(ProjectTypeData!$E$2:$E$165,MATCH(Operating!$A143,ProjectTypeData!$B$2:$B$165,0),MATCH(Operating!C$9,ProjectTypeData!$E$1))),"-",INDEX(ProjectTypeData!$E$2:$E$165,MATCH(Operating!$A143,ProjectTypeData!$B$2:$B$165,0),MATCH(Operating!C$9,ProjectTypeData!$E$1)))</f>
        <v>0</v>
      </c>
      <c r="D143" s="127" t="str">
        <f>IF(ISERROR(INDEX(ProjectTypeData!$D$2:$D$165,MATCH(Operating!$A143,ProjectTypeData!$B$2:$B$165,0),MATCH(Operating!D$9,ProjectTypeData!$D$1))),"-",INDEX(ProjectTypeData!$D$2:$D$165,MATCH(Operating!$A143,ProjectTypeData!$B$2:$B$165,0),MATCH(Operating!D$9,ProjectTypeData!$D$1)))</f>
        <v>Pre-Development</v>
      </c>
      <c r="E143" s="115"/>
      <c r="F143" s="128">
        <f>SUMIFS(BalanceSheetData!$J$2:$J$415,BalanceSheetData!$B$2:$B$415,$A143,BalanceSheetData!$I$2:$I$415,"10000")</f>
        <v>0</v>
      </c>
      <c r="G143" s="128">
        <f>SUMIFS(BalanceSheetData!$J$2:$J$415,BalanceSheetData!$B$2:$B$415,$A143,BalanceSheetData!$I$2:$I$415,"10710")</f>
        <v>0</v>
      </c>
      <c r="H143" s="128">
        <f>SUMIFS(BalanceSheetData!$J$2:$J$415,BalanceSheetData!$B$2:$B$415,$A143,BalanceSheetData!$I$2:$I$415,"10700")</f>
        <v>0</v>
      </c>
      <c r="I143" s="129">
        <f>SUMIFS(BalanceSheetData!$J$2:$J$415,BalanceSheetData!$B$2:$B$415,$A143,BalanceSheetData!$I$2:$I$415,"10715")+SUMIFS(BalanceSheetData!$J$2:$J$415,BalanceSheetData!$B$2:$B$415,$A143,BalanceSheetData!$I$2:$I$415,"10720")+SUMIFS(BalanceSheetData!$J$2:$J$415,BalanceSheetData!$B$2:$B$415,$A143,BalanceSheetData!$I$2:$I$415,"19300")</f>
        <v>0</v>
      </c>
      <c r="J143" s="130">
        <f t="shared" si="26"/>
        <v>0</v>
      </c>
      <c r="K143" s="216">
        <f>IF(ISERROR(INDEX(Occupancy!$B$57:$FL$57,1,MATCH(A143,Occupancy!$B$4:$FL$4,0))),"-",INDEX(Occupancy!$B$57:$FL$57,1,MATCH(A143,Occupancy!$B$4:$FL$4,0)))</f>
        <v>0</v>
      </c>
      <c r="L143" s="216">
        <f>IF(ISERROR(INDEX(Occupancy!$B$17:$FL$17,1,MATCH(A143,Occupancy!$B$4:$FL$4,0))),"-",INDEX(Occupancy!$B$17:$FL$17,1,MATCH(A143,Occupancy!$B$4:$FL$4,0)))</f>
        <v>0</v>
      </c>
      <c r="M143" s="113"/>
      <c r="N143" s="113"/>
      <c r="O143" s="113"/>
      <c r="P143" s="119"/>
      <c r="Q143" s="131">
        <f>SUMIFS(IncomeStatementData!$J$2:$J$415,IncomeStatementData!$B$2:$B$415,$A143,IncomeStatementData!$I$2:$I$415,"45001")+SUMIFS(IncomeStatementData!$J$2:$J$415,IncomeStatementData!$B$2:$B$415,$A143,IncomeStatementData!$I$2:$I$415,"45100")+SUMIFS(IncomeStatementData!$J$2:$J$415,IncomeStatementData!$B$2:$B$415,$A143,IncomeStatementData!$I$2:$I$415,"49000")+SUMIFS(IncomeStatementData!$J$2:$J$415,IncomeStatementData!$B$2:$B$415,$A143,IncomeStatementData!$I$2:$I$415,"45200")+SUMIFS(IncomeStatementData!$J$2:$J$415,IncomeStatementData!$B$2:$B$415,$A143,IncomeStatementData!$I$2:$I$415,"45400")+SUMIFS(IncomeStatementData!$J$2:$J$415,IncomeStatementData!$B$2:$B$415,$A143,IncomeStatementData!$I$2:$I$415,"45500")+SUMIFS(IncomeStatementData!$J$2:$J$415,IncomeStatementData!$B$2:$B$415,$A143,IncomeStatementData!$I$2:$I$415,"44100")+SUMIFS(IncomeStatementData!$J$2:$J$415,IncomeStatementData!$B$2:$B$415,$A143,IncomeStatementData!$I$2:$I$415,"42200")</f>
        <v>0</v>
      </c>
      <c r="R143" s="132">
        <f>IF(ISERROR(S143/12*Occupancy!$B$65),"-",S143/12*Occupancy!$B$65)</f>
        <v>0</v>
      </c>
      <c r="S143" s="133">
        <f>SUMIFS(AnnualFinancialData!$L$2:$L$6380,AnnualFinancialData!$B$2:$B$6380,$A143,AnnualFinancialData!$K$2:$K$6380,"45001")+SUMIFS(AnnualFinancialData!$L$2:$L$6380,AnnualFinancialData!$B$2:$B$6380,$A143,AnnualFinancialData!$K$2:$K$6380,"45100")+SUMIFS(AnnualFinancialData!$L$2:$L$6380,AnnualFinancialData!$B$2:$B$6380,$A143,AnnualFinancialData!$K$2:$K$6380,"49000")+SUMIFS(AnnualFinancialData!$L$2:$L$6380,AnnualFinancialData!$B$2:$B$6380,$A143,AnnualFinancialData!$K$2:$K$6380,"45200")+SUMIFS(AnnualFinancialData!$L$2:$L$6380,AnnualFinancialData!$B$2:$B$6380,$A143,AnnualFinancialData!$K$2:$K$6380,"45400")+SUMIFS(AnnualFinancialData!$L$2:$L$6380,AnnualFinancialData!$B$2:$B$6380,$A143,AnnualFinancialData!$K$2:$K$6380,"45500")+SUMIFS(AnnualFinancialData!$L$2:$L$6380,AnnualFinancialData!$B$2:$B$6380,$A143,AnnualFinancialData!$K$2:$K$6380,"44100")+SUMIFS(AnnualFinancialData!$L$2:$L$6380,AnnualFinancialData!$B$2:$B$6380,$A143,AnnualFinancialData!$K$2:$K$6380,"42200")</f>
        <v>0</v>
      </c>
      <c r="T143" s="132" t="str">
        <f>IF(ISERROR(IF(Q143="","",Q143/VLOOKUP(Occupancy!$B$65,Occupancy!$B$68:$B$79,1)*12/$C143)),"-",IF(Q143="","",Q143/VLOOKUP(Occupancy!$B$65,Occupancy!$B$68:$B$79,1)*12/$C143))</f>
        <v>-</v>
      </c>
      <c r="U143" s="132" t="str">
        <f>IF(ISERROR(IF(R143="","",R143/VLOOKUP(Occupancy!$B$65,Occupancy!$B$68:$B$79,1)*12/$C143)),"-",IF(R143="","",R143/VLOOKUP(Occupancy!$B$65,Occupancy!$B$68:$B$79,1)*12/$C143))</f>
        <v>-</v>
      </c>
      <c r="V143" s="134" t="str">
        <f>IF(ISERROR(INDEX(IncomeStatementData!$P$2:$P$415,MATCH(A143,IncomeStatementData!$B$2:$B$415,0),)),"-",INDEX(IncomeStatementData!$P$2:$P$415,MATCH(A143,IncomeStatementData!$B$2:$B$415,0),))</f>
        <v>-</v>
      </c>
      <c r="W143" s="134" t="str">
        <f>IF(ISERROR(X143/12*Occupancy!$B$65),"-",X143/12*Occupancy!$B$65)</f>
        <v>-</v>
      </c>
      <c r="X143" s="134" t="str">
        <f>IF(ISERROR(INDEX(AnnualFinancialData!$R$2:$R$6380,MATCH(A143,AnnualFinancialData!$B$2:$B$6380,0),)),"-",INDEX(AnnualFinancialData!$R$2:$R$6380,MATCH(A143,AnnualFinancialData!$B$2:$B$6380,0),))</f>
        <v>-</v>
      </c>
      <c r="Y143" s="134" t="str">
        <f>IF(ISERROR(IF(V143="","",V143/VLOOKUP(Occupancy!$B$65,Occupancy!$B$68:$B$79,1)*12/$C143)),"-",IF(V143="","",V143/VLOOKUP(Occupancy!$B$65,Occupancy!$B$68:$B$79,1)*12/$C143))</f>
        <v>-</v>
      </c>
      <c r="Z143" s="134" t="str">
        <f>IF(ISERROR(IF(W143="","",W143/VLOOKUP(Occupancy!$B$65,Occupancy!$B$68:$B$79,1)*12/$C143)),"-",IF(W143="","",W143/VLOOKUP(Occupancy!$B$65,Occupancy!$B$68:$B$79,1)*12/$C143))</f>
        <v>-</v>
      </c>
      <c r="AA143" s="135" t="str">
        <f t="shared" si="27"/>
        <v>-</v>
      </c>
      <c r="AB143" s="132" t="str">
        <f t="shared" si="28"/>
        <v>-</v>
      </c>
      <c r="AC143" s="132" t="str">
        <f t="shared" si="29"/>
        <v>-</v>
      </c>
      <c r="AD143" s="132" t="str">
        <f t="shared" si="30"/>
        <v>-</v>
      </c>
      <c r="AE143" s="132" t="str">
        <f t="shared" si="31"/>
        <v>-</v>
      </c>
      <c r="AF143" s="132" t="str">
        <f t="shared" si="32"/>
        <v>-</v>
      </c>
      <c r="AG143" s="136">
        <f>(SUMIFS(PriorQ4BalanceSheet!$J$2:$J$4968,PriorQ4BalanceSheet!$B$2:$B$4968,$A143,PriorQ4BalanceSheet!$I$2:$I$4968,"28150")-SUMIFS(BalanceSheetData!$J$2:$J$415,BalanceSheetData!$B$2:$B$415,$A143,BalanceSheetData!$I$2:$I$415,"28150"))+(SUMIFS(PriorQ4BalanceSheet!$J$2:$J$4968,PriorQ4BalanceSheet!$B$2:$B$4968,$A143,PriorQ4BalanceSheet!$I$2:$I$4968,"28151")-SUMIFS(BalanceSheetData!$J$2:$J$415,BalanceSheetData!$B$2:$B$415,$A143,BalanceSheetData!$I$2:$I$415,"28151"))+(SUMIFS(PriorQ4BalanceSheet!$J$2:$J$4968,PriorQ4BalanceSheet!$B$2:$B$4968,$A143,PriorQ4BalanceSheet!$I$2:$I$4968,"28152")-SUMIFS(BalanceSheetData!$J$2:$J$415,BalanceSheetData!$B$2:$B$415,$A143,BalanceSheetData!$I$2:$I$415,"28152"))+(SUMIFS(PriorQ4BalanceSheet!$J$2:$J$4968,PriorQ4BalanceSheet!$B$2:$B$4968,$A143,PriorQ4BalanceSheet!$I$2:$I$4968,"28153")-SUMIFS(BalanceSheetData!$J$2:$J$415,BalanceSheetData!$B$2:$B$415,$A143,BalanceSheetData!$I$2:$I$415,"28153"))+(SUMIFS(PriorQ4BalanceSheet!$J$2:$J$4968,PriorQ4BalanceSheet!$B$2:$B$4968,$A143,PriorQ4BalanceSheet!$I$2:$I$4968,"28155")-SUMIFS(BalanceSheetData!$J$2:$J$415,BalanceSheetData!$B$2:$B$415,$A143,BalanceSheetData!$I$2:$I$415,"28155"))+(SUMIFS(PriorQ4BalanceSheet!$J$2:$J$4968,PriorQ4BalanceSheet!$B$2:$B$4968,$A143,PriorQ4BalanceSheet!$I$2:$I$4968,"28156")-SUMIFS(BalanceSheetData!$J$2:$J$415,BalanceSheetData!$B$2:$B$415,$A143,BalanceSheetData!$I$2:$I$415,"28156"))+(SUMIFS(PriorQ4BalanceSheet!$J$2:$J$4968,PriorQ4BalanceSheet!$B$2:$B$4968,$A143,PriorQ4BalanceSheet!$I$2:$I$4968,"28157")-SUMIFS(BalanceSheetData!$J$2:$J$415,BalanceSheetData!$B$2:$B$415,$A143,BalanceSheetData!$I$2:$I$415,"28157"))+(SUMIFS(PriorQ4BalanceSheet!$J$2:$J$4968,PriorQ4BalanceSheet!$B$2:$B$4968,$A143,PriorQ4BalanceSheet!$I$2:$I$4968,"28158")-SUMIFS(BalanceSheetData!$J$2:$J$415,BalanceSheetData!$B$2:$B$415,$A143,BalanceSheetData!$I$2:$I$415,"28158"))+(SUMIFS(PriorQ4BalanceSheet!$J$2:$J$4968,PriorQ4BalanceSheet!$B$2:$B$4968,$A143,PriorQ4BalanceSheet!$I$2:$I$4968,"28200")-SUMIFS(BalanceSheetData!$J$2:$J$415,BalanceSheetData!$B$2:$B$415,$A143,BalanceSheetData!$I$2:$I$415,"28200"))+(SUMIFS(PriorQ4BalanceSheet!$J$2:$J$4968,PriorQ4BalanceSheet!$B$2:$B$4968,$A143,PriorQ4BalanceSheet!$I$2:$I$4968,"28201")-SUMIFS(BalanceSheetData!$J$2:$J$415,BalanceSheetData!$B$2:$B$415,$A143,BalanceSheetData!$I$2:$I$415,"28201"))+SUMIFS(IncomeStatementData!$J$2:$J$415,IncomeStatementData!$B$2:$B$415,$A143,IncomeStatementData!$I$2:$I$415,"62020")+SUMIFS(IncomeStatementData!$J$2:$J$415,IncomeStatementData!$B$2:$B$415,$A143,IncomeStatementData!$I$2:$I$415,"62021")+SUMIFS(IncomeStatementData!$J$2:$J$415,IncomeStatementData!$B$2:$B$415,$A143,IncomeStatementData!$I$2:$I$415,"62022")+SUMIFS(IncomeStatementData!$J$2:$J$415,IncomeStatementData!$B$2:$B$415,$A143,IncomeStatementData!$I$2:$I$415,"62400")</f>
        <v>0</v>
      </c>
      <c r="AH143" s="134" t="str">
        <f>IF((ISERROR(INDEX(ECRDCRMustPayDebtData!$E$2:$E143,MATCH(A143,ECRDCRMustPayDebtData!$B$2:$B143,0),)))/12*Occupancy!$B$65,"-",INDEX(ECRDCRMustPayDebtData!$E$2:$E143,MATCH(A143,ECRDCRMustPayDebtData!$B$2:$B143,0),)/12*Occupancy!$B$65)</f>
        <v>-</v>
      </c>
      <c r="AI143" s="136" t="str">
        <f>IF(ISERROR(INDEX(AnnualMustPayDebtData!$D$2:$D$75,MATCH(A143,AnnualMustPayDebtData!$E$2:$E$75,0),)),"-",INDEX(AnnualMustPayDebtData!$D$2:$D$75,MATCH(A143,AnnualMustPayDebtData!$E$2:$E$75,0),))</f>
        <v>-</v>
      </c>
      <c r="AJ143" s="134" t="str">
        <f>IF(ISERROR(IF(AG143="","",AG143/VLOOKUP(Occupancy!$B$65,Occupancy!$B$68:$B$79,1)*12/$C143)),"-",IF(AG143="","",AG143/VLOOKUP(Occupancy!$B$65,Occupancy!$B$68:$B$79,1)*12/$C143))</f>
        <v>-</v>
      </c>
      <c r="AK143" s="134" t="str">
        <f>IF(ISERROR(IF(AH143="","",AH143/VLOOKUP(Occupancy!$B$65,Occupancy!$B$68:$B$79,1)*12/$C143)),"-",IF(AH143="","",AH143/VLOOKUP(Occupancy!$B$65,Occupancy!$B$68:$B$79,1)*12/$C143))</f>
        <v>-</v>
      </c>
      <c r="AL143" s="133">
        <f>SUMIFS(PriorQ4BalanceSheet!$J$2:$J$4968,PriorQ4BalanceSheet!$B$2:$B$4968,$A143,PriorQ4BalanceSheet!$I$2:$I$4968,"10710")-SUMIFS(BalanceSheetData!$J$2:$J$415,BalanceSheetData!$B$2:$B$415,$A143,BalanceSheetData!$I$2:$I$415,"10710")</f>
        <v>0</v>
      </c>
      <c r="AM143" s="132" t="str">
        <f>IF(ISERROR(AN143/12*Occupancy!$B$65),"-",AN143/12*Occupancy!$B$65)</f>
        <v>-</v>
      </c>
      <c r="AN143" s="133" t="str">
        <f>IF(ISERROR(INDEX(ReserveData!$B$2:$B$2239,MATCH($A143,ReserveData!$A$2:$A$2250,0),0)),"-",INDEX(ReserveData!$B$2:$B2382,MATCH($A143,ReserveData!$A$2:$A$2250,0),0))</f>
        <v>-</v>
      </c>
      <c r="AO143" s="132" t="str">
        <f t="shared" si="33"/>
        <v>-</v>
      </c>
      <c r="AP143" s="132" t="str">
        <f t="shared" si="34"/>
        <v>-</v>
      </c>
      <c r="AQ143" s="136">
        <f>SUMIFS(IncomeStatementData!$J$2:$J$415,IncomeStatementData!$B$2:$B$415,$A143,IncomeStatementData!$I$2:$I$415,"59001")</f>
        <v>0</v>
      </c>
      <c r="AR143" s="134">
        <f>IF(ISERROR(AS143/12*Occupancy!$B$65),"-",AS143/12*Occupancy!$B$65)</f>
        <v>0</v>
      </c>
      <c r="AS143" s="136">
        <f>SUMIFS(AnnualFinancialData!$L$2:$L$6380,AnnualFinancialData!$B$2:$B$6380,$A143,AnnualFinancialData!$K$2:$K$6380,"59001")</f>
        <v>0</v>
      </c>
      <c r="AT143" s="134" t="str">
        <f>IF(ISERROR(IF(AQ143="","",AQ143/VLOOKUP(Occupancy!$B$65,Occupancy!$B$68:$B$79,1)*12/$C143)),"-",IF(AQ143="","",AQ143/VLOOKUP(Occupancy!$B$65,Occupancy!$B$68:$B$79,1)*12/$C143))</f>
        <v>-</v>
      </c>
      <c r="AU143" s="134" t="str">
        <f>IF(ISERROR(IF(AR143="","",AR143/VLOOKUP(Occupancy!$B$65,Occupancy!$B$68:$B$79,1)*12/$C143)),"-",IF(AR143="","",AR143/VLOOKUP(Occupancy!$B$65,Occupancy!$B$68:$B$79,1)*12/$C143))</f>
        <v>-</v>
      </c>
      <c r="AV143" s="133">
        <f>SUMIFS(IncomeStatementData!$J$2:$J$415,IncomeStatementData!$B$2:$B$415,$A143,IncomeStatementData!$I$2:$I$415,"66310")+SUMIFS(IncomeStatementData!$J$2:$J$415,IncomeStatementData!$B$2:$B$415,$A143,IncomeStatementData!$I$2:$I$415,"66202")</f>
        <v>0</v>
      </c>
      <c r="AW143" s="132">
        <f>IF(ISERROR(AX143/12*Occupancy!$B$65),"-",AX143/12*Occupancy!$B$65)</f>
        <v>0</v>
      </c>
      <c r="AX143" s="133">
        <f>SUMIFS(AnnualFinancialData!$L$2:$L$6380,AnnualFinancialData!$B$2:$B$6380,$A143,AnnualFinancialData!$K$2:$K$6380,"66310")+SUMIFS(AnnualFinancialData!$L$2:$L$6380,AnnualFinancialData!$B$2:$B$6380,$A143,AnnualFinancialData!$K$2:$K$6380,"66202")</f>
        <v>0</v>
      </c>
      <c r="AY143" s="132" t="str">
        <f>IF(ISERROR(IF(AV143="","",AV143/VLOOKUP(Occupancy!$B$65,Occupancy!$B$68:$B$79,1)*12/$C143)),"-",IF(AV143="","",AV143/VLOOKUP(Occupancy!$B$65,Occupancy!$B$68:$B$79,1)*12/$C143))</f>
        <v>-</v>
      </c>
      <c r="AZ143" s="132" t="str">
        <f>IF(ISERROR(IF(AW143="","",AW143/VLOOKUP(Occupancy!$B$65,Occupancy!$B$68:$B$79,1)*12/$C143)),"-",IF(AW143="","",AW143/VLOOKUP(Occupancy!$B$65,Occupancy!$B$68:$B$79,1)*12/$C143))</f>
        <v>-</v>
      </c>
      <c r="BA143" s="137" t="str">
        <f t="shared" si="35"/>
        <v>-</v>
      </c>
      <c r="BB143" s="137" t="str">
        <f t="shared" si="36"/>
        <v>-</v>
      </c>
      <c r="BC143" s="137" t="str">
        <f t="shared" si="37"/>
        <v>-</v>
      </c>
      <c r="BD143" s="137" t="str">
        <f t="shared" si="38"/>
        <v>-</v>
      </c>
      <c r="BE143" s="138" t="str">
        <f>IF(ISERROR(IF(BB143="","",BB143/VLOOKUP(Occupancy!$B$65,Occupancy!$B$68:$B$79,1)*12/$C143)),"-",IF(BB143="","",BB143/VLOOKUP(Occupancy!$B$65,Occupancy!$B$68:$B$79,1)*12/$C143))</f>
        <v>-</v>
      </c>
    </row>
    <row r="144" spans="1:57" s="95" customFormat="1" ht="12.75" x14ac:dyDescent="0.2">
      <c r="A144" s="219" t="s">
        <v>668</v>
      </c>
      <c r="B144" s="142" t="str">
        <f>IF(ISERROR(INDEX(ProjectTypeData!$F$2:$F$165,MATCH(Operating!$A144,ProjectTypeData!$B$2:$B$165,0),MATCH(Operating!B$9,ProjectTypeData!$F$1))),"-",INDEX(ProjectTypeData!$F$2:$F$165,MATCH(Operating!$A144,ProjectTypeData!$B$2:$B$165,0),MATCH(Operating!B$9,ProjectTypeData!$F$1)))</f>
        <v>Homes</v>
      </c>
      <c r="C144" s="126">
        <f>IF(ISERROR(INDEX(ProjectTypeData!$E$2:$E$165,MATCH(Operating!$A144,ProjectTypeData!$B$2:$B$165,0),MATCH(Operating!C$9,ProjectTypeData!$E$1))),"-",INDEX(ProjectTypeData!$E$2:$E$165,MATCH(Operating!$A144,ProjectTypeData!$B$2:$B$165,0),MATCH(Operating!C$9,ProjectTypeData!$E$1)))</f>
        <v>0</v>
      </c>
      <c r="D144" s="127" t="str">
        <f>IF(ISERROR(INDEX(ProjectTypeData!$D$2:$D$165,MATCH(Operating!$A144,ProjectTypeData!$B$2:$B$165,0),MATCH(Operating!D$9,ProjectTypeData!$D$1))),"-",INDEX(ProjectTypeData!$D$2:$D$165,MATCH(Operating!$A144,ProjectTypeData!$B$2:$B$165,0),MATCH(Operating!D$9,ProjectTypeData!$D$1)))</f>
        <v>Pre-Development</v>
      </c>
      <c r="E144" s="115"/>
      <c r="F144" s="128">
        <f>SUMIFS(BalanceSheetData!$J$2:$J$415,BalanceSheetData!$B$2:$B$415,$A144,BalanceSheetData!$I$2:$I$415,"10000")</f>
        <v>0</v>
      </c>
      <c r="G144" s="128">
        <f>SUMIFS(BalanceSheetData!$J$2:$J$415,BalanceSheetData!$B$2:$B$415,$A144,BalanceSheetData!$I$2:$I$415,"10710")</f>
        <v>0</v>
      </c>
      <c r="H144" s="128">
        <f>SUMIFS(BalanceSheetData!$J$2:$J$415,BalanceSheetData!$B$2:$B$415,$A144,BalanceSheetData!$I$2:$I$415,"10700")</f>
        <v>0</v>
      </c>
      <c r="I144" s="129">
        <f>SUMIFS(BalanceSheetData!$J$2:$J$415,BalanceSheetData!$B$2:$B$415,$A144,BalanceSheetData!$I$2:$I$415,"10715")+SUMIFS(BalanceSheetData!$J$2:$J$415,BalanceSheetData!$B$2:$B$415,$A144,BalanceSheetData!$I$2:$I$415,"10720")+SUMIFS(BalanceSheetData!$J$2:$J$415,BalanceSheetData!$B$2:$B$415,$A144,BalanceSheetData!$I$2:$I$415,"19300")</f>
        <v>0</v>
      </c>
      <c r="J144" s="130">
        <f t="shared" si="26"/>
        <v>0</v>
      </c>
      <c r="K144" s="216">
        <f>IF(ISERROR(INDEX(Occupancy!$B$57:$FL$57,1,MATCH(A144,Occupancy!$B$4:$FL$4,0))),"-",INDEX(Occupancy!$B$57:$FL$57,1,MATCH(A144,Occupancy!$B$4:$FL$4,0)))</f>
        <v>0</v>
      </c>
      <c r="L144" s="216">
        <f>IF(ISERROR(INDEX(Occupancy!$B$17:$FL$17,1,MATCH(A144,Occupancy!$B$4:$FL$4,0))),"-",INDEX(Occupancy!$B$17:$FL$17,1,MATCH(A144,Occupancy!$B$4:$FL$4,0)))</f>
        <v>0</v>
      </c>
      <c r="M144" s="113"/>
      <c r="N144" s="113"/>
      <c r="O144" s="113"/>
      <c r="P144" s="119"/>
      <c r="Q144" s="131">
        <f>SUMIFS(IncomeStatementData!$J$2:$J$415,IncomeStatementData!$B$2:$B$415,$A144,IncomeStatementData!$I$2:$I$415,"45001")+SUMIFS(IncomeStatementData!$J$2:$J$415,IncomeStatementData!$B$2:$B$415,$A144,IncomeStatementData!$I$2:$I$415,"45100")+SUMIFS(IncomeStatementData!$J$2:$J$415,IncomeStatementData!$B$2:$B$415,$A144,IncomeStatementData!$I$2:$I$415,"49000")+SUMIFS(IncomeStatementData!$J$2:$J$415,IncomeStatementData!$B$2:$B$415,$A144,IncomeStatementData!$I$2:$I$415,"45200")+SUMIFS(IncomeStatementData!$J$2:$J$415,IncomeStatementData!$B$2:$B$415,$A144,IncomeStatementData!$I$2:$I$415,"45400")+SUMIFS(IncomeStatementData!$J$2:$J$415,IncomeStatementData!$B$2:$B$415,$A144,IncomeStatementData!$I$2:$I$415,"45500")+SUMIFS(IncomeStatementData!$J$2:$J$415,IncomeStatementData!$B$2:$B$415,$A144,IncomeStatementData!$I$2:$I$415,"44100")+SUMIFS(IncomeStatementData!$J$2:$J$415,IncomeStatementData!$B$2:$B$415,$A144,IncomeStatementData!$I$2:$I$415,"42200")</f>
        <v>0</v>
      </c>
      <c r="R144" s="132">
        <f>IF(ISERROR(S144/12*Occupancy!$B$65),"-",S144/12*Occupancy!$B$65)</f>
        <v>0</v>
      </c>
      <c r="S144" s="133">
        <f>SUMIFS(AnnualFinancialData!$L$2:$L$6380,AnnualFinancialData!$B$2:$B$6380,$A144,AnnualFinancialData!$K$2:$K$6380,"45001")+SUMIFS(AnnualFinancialData!$L$2:$L$6380,AnnualFinancialData!$B$2:$B$6380,$A144,AnnualFinancialData!$K$2:$K$6380,"45100")+SUMIFS(AnnualFinancialData!$L$2:$L$6380,AnnualFinancialData!$B$2:$B$6380,$A144,AnnualFinancialData!$K$2:$K$6380,"49000")+SUMIFS(AnnualFinancialData!$L$2:$L$6380,AnnualFinancialData!$B$2:$B$6380,$A144,AnnualFinancialData!$K$2:$K$6380,"45200")+SUMIFS(AnnualFinancialData!$L$2:$L$6380,AnnualFinancialData!$B$2:$B$6380,$A144,AnnualFinancialData!$K$2:$K$6380,"45400")+SUMIFS(AnnualFinancialData!$L$2:$L$6380,AnnualFinancialData!$B$2:$B$6380,$A144,AnnualFinancialData!$K$2:$K$6380,"45500")+SUMIFS(AnnualFinancialData!$L$2:$L$6380,AnnualFinancialData!$B$2:$B$6380,$A144,AnnualFinancialData!$K$2:$K$6380,"44100")+SUMIFS(AnnualFinancialData!$L$2:$L$6380,AnnualFinancialData!$B$2:$B$6380,$A144,AnnualFinancialData!$K$2:$K$6380,"42200")</f>
        <v>0</v>
      </c>
      <c r="T144" s="132" t="str">
        <f>IF(ISERROR(IF(Q144="","",Q144/VLOOKUP(Occupancy!$B$65,Occupancy!$B$68:$B$79,1)*12/$C144)),"-",IF(Q144="","",Q144/VLOOKUP(Occupancy!$B$65,Occupancy!$B$68:$B$79,1)*12/$C144))</f>
        <v>-</v>
      </c>
      <c r="U144" s="132" t="str">
        <f>IF(ISERROR(IF(R144="","",R144/VLOOKUP(Occupancy!$B$65,Occupancy!$B$68:$B$79,1)*12/$C144)),"-",IF(R144="","",R144/VLOOKUP(Occupancy!$B$65,Occupancy!$B$68:$B$79,1)*12/$C144))</f>
        <v>-</v>
      </c>
      <c r="V144" s="134" t="str">
        <f>IF(ISERROR(INDEX(IncomeStatementData!$P$2:$P$415,MATCH(A144,IncomeStatementData!$B$2:$B$415,0),)),"-",INDEX(IncomeStatementData!$P$2:$P$415,MATCH(A144,IncomeStatementData!$B$2:$B$415,0),))</f>
        <v>-</v>
      </c>
      <c r="W144" s="134" t="str">
        <f>IF(ISERROR(X144/12*Occupancy!$B$65),"-",X144/12*Occupancy!$B$65)</f>
        <v>-</v>
      </c>
      <c r="X144" s="134" t="str">
        <f>IF(ISERROR(INDEX(AnnualFinancialData!$R$2:$R$6380,MATCH(A144,AnnualFinancialData!$B$2:$B$6380,0),)),"-",INDEX(AnnualFinancialData!$R$2:$R$6380,MATCH(A144,AnnualFinancialData!$B$2:$B$6380,0),))</f>
        <v>-</v>
      </c>
      <c r="Y144" s="134" t="str">
        <f>IF(ISERROR(IF(V144="","",V144/VLOOKUP(Occupancy!$B$65,Occupancy!$B$68:$B$79,1)*12/$C144)),"-",IF(V144="","",V144/VLOOKUP(Occupancy!$B$65,Occupancy!$B$68:$B$79,1)*12/$C144))</f>
        <v>-</v>
      </c>
      <c r="Z144" s="134" t="str">
        <f>IF(ISERROR(IF(W144="","",W144/VLOOKUP(Occupancy!$B$65,Occupancy!$B$68:$B$79,1)*12/$C144)),"-",IF(W144="","",W144/VLOOKUP(Occupancy!$B$65,Occupancy!$B$68:$B$79,1)*12/$C144))</f>
        <v>-</v>
      </c>
      <c r="AA144" s="135" t="str">
        <f t="shared" si="27"/>
        <v>-</v>
      </c>
      <c r="AB144" s="132" t="str">
        <f t="shared" si="28"/>
        <v>-</v>
      </c>
      <c r="AC144" s="132" t="str">
        <f t="shared" si="29"/>
        <v>-</v>
      </c>
      <c r="AD144" s="132" t="str">
        <f t="shared" si="30"/>
        <v>-</v>
      </c>
      <c r="AE144" s="132" t="str">
        <f t="shared" si="31"/>
        <v>-</v>
      </c>
      <c r="AF144" s="132" t="str">
        <f t="shared" si="32"/>
        <v>-</v>
      </c>
      <c r="AG144" s="136">
        <f>(SUMIFS(PriorQ4BalanceSheet!$J$2:$J$4968,PriorQ4BalanceSheet!$B$2:$B$4968,$A144,PriorQ4BalanceSheet!$I$2:$I$4968,"28150")-SUMIFS(BalanceSheetData!$J$2:$J$415,BalanceSheetData!$B$2:$B$415,$A144,BalanceSheetData!$I$2:$I$415,"28150"))+(SUMIFS(PriorQ4BalanceSheet!$J$2:$J$4968,PriorQ4BalanceSheet!$B$2:$B$4968,$A144,PriorQ4BalanceSheet!$I$2:$I$4968,"28151")-SUMIFS(BalanceSheetData!$J$2:$J$415,BalanceSheetData!$B$2:$B$415,$A144,BalanceSheetData!$I$2:$I$415,"28151"))+(SUMIFS(PriorQ4BalanceSheet!$J$2:$J$4968,PriorQ4BalanceSheet!$B$2:$B$4968,$A144,PriorQ4BalanceSheet!$I$2:$I$4968,"28152")-SUMIFS(BalanceSheetData!$J$2:$J$415,BalanceSheetData!$B$2:$B$415,$A144,BalanceSheetData!$I$2:$I$415,"28152"))+(SUMIFS(PriorQ4BalanceSheet!$J$2:$J$4968,PriorQ4BalanceSheet!$B$2:$B$4968,$A144,PriorQ4BalanceSheet!$I$2:$I$4968,"28153")-SUMIFS(BalanceSheetData!$J$2:$J$415,BalanceSheetData!$B$2:$B$415,$A144,BalanceSheetData!$I$2:$I$415,"28153"))+(SUMIFS(PriorQ4BalanceSheet!$J$2:$J$4968,PriorQ4BalanceSheet!$B$2:$B$4968,$A144,PriorQ4BalanceSheet!$I$2:$I$4968,"28155")-SUMIFS(BalanceSheetData!$J$2:$J$415,BalanceSheetData!$B$2:$B$415,$A144,BalanceSheetData!$I$2:$I$415,"28155"))+(SUMIFS(PriorQ4BalanceSheet!$J$2:$J$4968,PriorQ4BalanceSheet!$B$2:$B$4968,$A144,PriorQ4BalanceSheet!$I$2:$I$4968,"28156")-SUMIFS(BalanceSheetData!$J$2:$J$415,BalanceSheetData!$B$2:$B$415,$A144,BalanceSheetData!$I$2:$I$415,"28156"))+(SUMIFS(PriorQ4BalanceSheet!$J$2:$J$4968,PriorQ4BalanceSheet!$B$2:$B$4968,$A144,PriorQ4BalanceSheet!$I$2:$I$4968,"28157")-SUMIFS(BalanceSheetData!$J$2:$J$415,BalanceSheetData!$B$2:$B$415,$A144,BalanceSheetData!$I$2:$I$415,"28157"))+(SUMIFS(PriorQ4BalanceSheet!$J$2:$J$4968,PriorQ4BalanceSheet!$B$2:$B$4968,$A144,PriorQ4BalanceSheet!$I$2:$I$4968,"28158")-SUMIFS(BalanceSheetData!$J$2:$J$415,BalanceSheetData!$B$2:$B$415,$A144,BalanceSheetData!$I$2:$I$415,"28158"))+(SUMIFS(PriorQ4BalanceSheet!$J$2:$J$4968,PriorQ4BalanceSheet!$B$2:$B$4968,$A144,PriorQ4BalanceSheet!$I$2:$I$4968,"28200")-SUMIFS(BalanceSheetData!$J$2:$J$415,BalanceSheetData!$B$2:$B$415,$A144,BalanceSheetData!$I$2:$I$415,"28200"))+(SUMIFS(PriorQ4BalanceSheet!$J$2:$J$4968,PriorQ4BalanceSheet!$B$2:$B$4968,$A144,PriorQ4BalanceSheet!$I$2:$I$4968,"28201")-SUMIFS(BalanceSheetData!$J$2:$J$415,BalanceSheetData!$B$2:$B$415,$A144,BalanceSheetData!$I$2:$I$415,"28201"))+SUMIFS(IncomeStatementData!$J$2:$J$415,IncomeStatementData!$B$2:$B$415,$A144,IncomeStatementData!$I$2:$I$415,"62020")+SUMIFS(IncomeStatementData!$J$2:$J$415,IncomeStatementData!$B$2:$B$415,$A144,IncomeStatementData!$I$2:$I$415,"62021")+SUMIFS(IncomeStatementData!$J$2:$J$415,IncomeStatementData!$B$2:$B$415,$A144,IncomeStatementData!$I$2:$I$415,"62022")+SUMIFS(IncomeStatementData!$J$2:$J$415,IncomeStatementData!$B$2:$B$415,$A144,IncomeStatementData!$I$2:$I$415,"62400")</f>
        <v>0</v>
      </c>
      <c r="AH144" s="134" t="str">
        <f>IF((ISERROR(INDEX(ECRDCRMustPayDebtData!$E$2:$E144,MATCH(A144,ECRDCRMustPayDebtData!$B$2:$B144,0),)))/12*Occupancy!$B$65,"-",INDEX(ECRDCRMustPayDebtData!$E$2:$E144,MATCH(A144,ECRDCRMustPayDebtData!$B$2:$B144,0),)/12*Occupancy!$B$65)</f>
        <v>-</v>
      </c>
      <c r="AI144" s="136" t="str">
        <f>IF(ISERROR(INDEX(AnnualMustPayDebtData!$D$2:$D$75,MATCH(A144,AnnualMustPayDebtData!$E$2:$E$75,0),)),"-",INDEX(AnnualMustPayDebtData!$D$2:$D$75,MATCH(A144,AnnualMustPayDebtData!$E$2:$E$75,0),))</f>
        <v>-</v>
      </c>
      <c r="AJ144" s="134" t="str">
        <f>IF(ISERROR(IF(AG144="","",AG144/VLOOKUP(Occupancy!$B$65,Occupancy!$B$68:$B$79,1)*12/$C144)),"-",IF(AG144="","",AG144/VLOOKUP(Occupancy!$B$65,Occupancy!$B$68:$B$79,1)*12/$C144))</f>
        <v>-</v>
      </c>
      <c r="AK144" s="134" t="str">
        <f>IF(ISERROR(IF(AH144="","",AH144/VLOOKUP(Occupancy!$B$65,Occupancy!$B$68:$B$79,1)*12/$C144)),"-",IF(AH144="","",AH144/VLOOKUP(Occupancy!$B$65,Occupancy!$B$68:$B$79,1)*12/$C144))</f>
        <v>-</v>
      </c>
      <c r="AL144" s="133">
        <f>SUMIFS(PriorQ4BalanceSheet!$J$2:$J$4968,PriorQ4BalanceSheet!$B$2:$B$4968,$A144,PriorQ4BalanceSheet!$I$2:$I$4968,"10710")-SUMIFS(BalanceSheetData!$J$2:$J$415,BalanceSheetData!$B$2:$B$415,$A144,BalanceSheetData!$I$2:$I$415,"10710")</f>
        <v>0</v>
      </c>
      <c r="AM144" s="132" t="str">
        <f>IF(ISERROR(AN144/12*Occupancy!$B$65),"-",AN144/12*Occupancy!$B$65)</f>
        <v>-</v>
      </c>
      <c r="AN144" s="133" t="str">
        <f>IF(ISERROR(INDEX(ReserveData!$B$2:$B$2239,MATCH($A144,ReserveData!$A$2:$A$2250,0),0)),"-",INDEX(ReserveData!$B$2:$B2383,MATCH($A144,ReserveData!$A$2:$A$2250,0),0))</f>
        <v>-</v>
      </c>
      <c r="AO144" s="132" t="str">
        <f t="shared" si="33"/>
        <v>-</v>
      </c>
      <c r="AP144" s="132" t="str">
        <f t="shared" si="34"/>
        <v>-</v>
      </c>
      <c r="AQ144" s="136">
        <f>SUMIFS(IncomeStatementData!$J$2:$J$415,IncomeStatementData!$B$2:$B$415,$A144,IncomeStatementData!$I$2:$I$415,"59001")</f>
        <v>0</v>
      </c>
      <c r="AR144" s="134">
        <f>IF(ISERROR(AS144/12*Occupancy!$B$65),"-",AS144/12*Occupancy!$B$65)</f>
        <v>0</v>
      </c>
      <c r="AS144" s="136">
        <f>SUMIFS(AnnualFinancialData!$L$2:$L$6380,AnnualFinancialData!$B$2:$B$6380,$A144,AnnualFinancialData!$K$2:$K$6380,"59001")</f>
        <v>0</v>
      </c>
      <c r="AT144" s="134" t="str">
        <f>IF(ISERROR(IF(AQ144="","",AQ144/VLOOKUP(Occupancy!$B$65,Occupancy!$B$68:$B$79,1)*12/$C144)),"-",IF(AQ144="","",AQ144/VLOOKUP(Occupancy!$B$65,Occupancy!$B$68:$B$79,1)*12/$C144))</f>
        <v>-</v>
      </c>
      <c r="AU144" s="134" t="str">
        <f>IF(ISERROR(IF(AR144="","",AR144/VLOOKUP(Occupancy!$B$65,Occupancy!$B$68:$B$79,1)*12/$C144)),"-",IF(AR144="","",AR144/VLOOKUP(Occupancy!$B$65,Occupancy!$B$68:$B$79,1)*12/$C144))</f>
        <v>-</v>
      </c>
      <c r="AV144" s="133">
        <f>SUMIFS(IncomeStatementData!$J$2:$J$415,IncomeStatementData!$B$2:$B$415,$A144,IncomeStatementData!$I$2:$I$415,"66310")+SUMIFS(IncomeStatementData!$J$2:$J$415,IncomeStatementData!$B$2:$B$415,$A144,IncomeStatementData!$I$2:$I$415,"66202")</f>
        <v>0</v>
      </c>
      <c r="AW144" s="132">
        <f>IF(ISERROR(AX144/12*Occupancy!$B$65),"-",AX144/12*Occupancy!$B$65)</f>
        <v>0</v>
      </c>
      <c r="AX144" s="133">
        <f>SUMIFS(AnnualFinancialData!$L$2:$L$6380,AnnualFinancialData!$B$2:$B$6380,$A144,AnnualFinancialData!$K$2:$K$6380,"66310")+SUMIFS(AnnualFinancialData!$L$2:$L$6380,AnnualFinancialData!$B$2:$B$6380,$A144,AnnualFinancialData!$K$2:$K$6380,"66202")</f>
        <v>0</v>
      </c>
      <c r="AY144" s="132" t="str">
        <f>IF(ISERROR(IF(AV144="","",AV144/VLOOKUP(Occupancy!$B$65,Occupancy!$B$68:$B$79,1)*12/$C144)),"-",IF(AV144="","",AV144/VLOOKUP(Occupancy!$B$65,Occupancy!$B$68:$B$79,1)*12/$C144))</f>
        <v>-</v>
      </c>
      <c r="AZ144" s="132" t="str">
        <f>IF(ISERROR(IF(AW144="","",AW144/VLOOKUP(Occupancy!$B$65,Occupancy!$B$68:$B$79,1)*12/$C144)),"-",IF(AW144="","",AW144/VLOOKUP(Occupancy!$B$65,Occupancy!$B$68:$B$79,1)*12/$C144))</f>
        <v>-</v>
      </c>
      <c r="BA144" s="137" t="str">
        <f t="shared" si="35"/>
        <v>-</v>
      </c>
      <c r="BB144" s="137" t="str">
        <f t="shared" si="36"/>
        <v>-</v>
      </c>
      <c r="BC144" s="137" t="str">
        <f t="shared" si="37"/>
        <v>-</v>
      </c>
      <c r="BD144" s="137" t="str">
        <f t="shared" si="38"/>
        <v>-</v>
      </c>
      <c r="BE144" s="138" t="str">
        <f>IF(ISERROR(IF(BB144="","",BB144/VLOOKUP(Occupancy!$B$65,Occupancy!$B$68:$B$79,1)*12/$C144)),"-",IF(BB144="","",BB144/VLOOKUP(Occupancy!$B$65,Occupancy!$B$68:$B$79,1)*12/$C144))</f>
        <v>-</v>
      </c>
    </row>
    <row r="145" spans="1:57" s="95" customFormat="1" ht="12.75" x14ac:dyDescent="0.2">
      <c r="A145" s="219" t="s">
        <v>670</v>
      </c>
      <c r="B145" s="142" t="str">
        <f>IF(ISERROR(INDEX(ProjectTypeData!$F$2:$F$165,MATCH(Operating!$A145,ProjectTypeData!$B$2:$B$165,0),MATCH(Operating!B$9,ProjectTypeData!$F$1))),"-",INDEX(ProjectTypeData!$F$2:$F$165,MATCH(Operating!$A145,ProjectTypeData!$B$2:$B$165,0),MATCH(Operating!B$9,ProjectTypeData!$F$1)))</f>
        <v>CPDC</v>
      </c>
      <c r="C145" s="126">
        <f>IF(ISERROR(INDEX(ProjectTypeData!$E$2:$E$165,MATCH(Operating!$A145,ProjectTypeData!$B$2:$B$165,0),MATCH(Operating!C$9,ProjectTypeData!$E$1))),"-",INDEX(ProjectTypeData!$E$2:$E$165,MATCH(Operating!$A145,ProjectTypeData!$B$2:$B$165,0),MATCH(Operating!C$9,ProjectTypeData!$E$1)))</f>
        <v>0</v>
      </c>
      <c r="D145" s="127" t="str">
        <f>IF(ISERROR(INDEX(ProjectTypeData!$D$2:$D$165,MATCH(Operating!$A145,ProjectTypeData!$B$2:$B$165,0),MATCH(Operating!D$9,ProjectTypeData!$D$1))),"-",INDEX(ProjectTypeData!$D$2:$D$165,MATCH(Operating!$A145,ProjectTypeData!$B$2:$B$165,0),MATCH(Operating!D$9,ProjectTypeData!$D$1)))</f>
        <v>Pre-Development</v>
      </c>
      <c r="E145" s="115"/>
      <c r="F145" s="128">
        <f>SUMIFS(BalanceSheetData!$J$2:$J$415,BalanceSheetData!$B$2:$B$415,$A145,BalanceSheetData!$I$2:$I$415,"10000")</f>
        <v>0</v>
      </c>
      <c r="G145" s="128">
        <f>SUMIFS(BalanceSheetData!$J$2:$J$415,BalanceSheetData!$B$2:$B$415,$A145,BalanceSheetData!$I$2:$I$415,"10710")</f>
        <v>0</v>
      </c>
      <c r="H145" s="128">
        <f>SUMIFS(BalanceSheetData!$J$2:$J$415,BalanceSheetData!$B$2:$B$415,$A145,BalanceSheetData!$I$2:$I$415,"10700")</f>
        <v>0</v>
      </c>
      <c r="I145" s="129">
        <f>SUMIFS(BalanceSheetData!$J$2:$J$415,BalanceSheetData!$B$2:$B$415,$A145,BalanceSheetData!$I$2:$I$415,"10715")+SUMIFS(BalanceSheetData!$J$2:$J$415,BalanceSheetData!$B$2:$B$415,$A145,BalanceSheetData!$I$2:$I$415,"10720")+SUMIFS(BalanceSheetData!$J$2:$J$415,BalanceSheetData!$B$2:$B$415,$A145,BalanceSheetData!$I$2:$I$415,"19300")</f>
        <v>0</v>
      </c>
      <c r="J145" s="130">
        <f t="shared" si="26"/>
        <v>0</v>
      </c>
      <c r="K145" s="216">
        <f>IF(ISERROR(INDEX(Occupancy!$B$57:$FL$57,1,MATCH(A145,Occupancy!$B$4:$FL$4,0))),"-",INDEX(Occupancy!$B$57:$FL$57,1,MATCH(A145,Occupancy!$B$4:$FL$4,0)))</f>
        <v>0</v>
      </c>
      <c r="L145" s="216">
        <f>IF(ISERROR(INDEX(Occupancy!$B$17:$FL$17,1,MATCH(A145,Occupancy!$B$4:$FL$4,0))),"-",INDEX(Occupancy!$B$17:$FL$17,1,MATCH(A145,Occupancy!$B$4:$FL$4,0)))</f>
        <v>0</v>
      </c>
      <c r="M145" s="113"/>
      <c r="N145" s="113"/>
      <c r="O145" s="113"/>
      <c r="P145" s="119"/>
      <c r="Q145" s="131">
        <f>SUMIFS(IncomeStatementData!$J$2:$J$415,IncomeStatementData!$B$2:$B$415,$A145,IncomeStatementData!$I$2:$I$415,"45001")+SUMIFS(IncomeStatementData!$J$2:$J$415,IncomeStatementData!$B$2:$B$415,$A145,IncomeStatementData!$I$2:$I$415,"45100")+SUMIFS(IncomeStatementData!$J$2:$J$415,IncomeStatementData!$B$2:$B$415,$A145,IncomeStatementData!$I$2:$I$415,"49000")+SUMIFS(IncomeStatementData!$J$2:$J$415,IncomeStatementData!$B$2:$B$415,$A145,IncomeStatementData!$I$2:$I$415,"45200")+SUMIFS(IncomeStatementData!$J$2:$J$415,IncomeStatementData!$B$2:$B$415,$A145,IncomeStatementData!$I$2:$I$415,"45400")+SUMIFS(IncomeStatementData!$J$2:$J$415,IncomeStatementData!$B$2:$B$415,$A145,IncomeStatementData!$I$2:$I$415,"45500")+SUMIFS(IncomeStatementData!$J$2:$J$415,IncomeStatementData!$B$2:$B$415,$A145,IncomeStatementData!$I$2:$I$415,"44100")+SUMIFS(IncomeStatementData!$J$2:$J$415,IncomeStatementData!$B$2:$B$415,$A145,IncomeStatementData!$I$2:$I$415,"42200")</f>
        <v>0</v>
      </c>
      <c r="R145" s="132">
        <f>IF(ISERROR(S145/12*Occupancy!$B$65),"-",S145/12*Occupancy!$B$65)</f>
        <v>0</v>
      </c>
      <c r="S145" s="133">
        <f>SUMIFS(AnnualFinancialData!$L$2:$L$6380,AnnualFinancialData!$B$2:$B$6380,$A145,AnnualFinancialData!$K$2:$K$6380,"45001")+SUMIFS(AnnualFinancialData!$L$2:$L$6380,AnnualFinancialData!$B$2:$B$6380,$A145,AnnualFinancialData!$K$2:$K$6380,"45100")+SUMIFS(AnnualFinancialData!$L$2:$L$6380,AnnualFinancialData!$B$2:$B$6380,$A145,AnnualFinancialData!$K$2:$K$6380,"49000")+SUMIFS(AnnualFinancialData!$L$2:$L$6380,AnnualFinancialData!$B$2:$B$6380,$A145,AnnualFinancialData!$K$2:$K$6380,"45200")+SUMIFS(AnnualFinancialData!$L$2:$L$6380,AnnualFinancialData!$B$2:$B$6380,$A145,AnnualFinancialData!$K$2:$K$6380,"45400")+SUMIFS(AnnualFinancialData!$L$2:$L$6380,AnnualFinancialData!$B$2:$B$6380,$A145,AnnualFinancialData!$K$2:$K$6380,"45500")+SUMIFS(AnnualFinancialData!$L$2:$L$6380,AnnualFinancialData!$B$2:$B$6380,$A145,AnnualFinancialData!$K$2:$K$6380,"44100")+SUMIFS(AnnualFinancialData!$L$2:$L$6380,AnnualFinancialData!$B$2:$B$6380,$A145,AnnualFinancialData!$K$2:$K$6380,"42200")</f>
        <v>0</v>
      </c>
      <c r="T145" s="132" t="str">
        <f>IF(ISERROR(IF(Q145="","",Q145/VLOOKUP(Occupancy!$B$65,Occupancy!$B$68:$B$79,1)*12/$C145)),"-",IF(Q145="","",Q145/VLOOKUP(Occupancy!$B$65,Occupancy!$B$68:$B$79,1)*12/$C145))</f>
        <v>-</v>
      </c>
      <c r="U145" s="132" t="str">
        <f>IF(ISERROR(IF(R145="","",R145/VLOOKUP(Occupancy!$B$65,Occupancy!$B$68:$B$79,1)*12/$C145)),"-",IF(R145="","",R145/VLOOKUP(Occupancy!$B$65,Occupancy!$B$68:$B$79,1)*12/$C145))</f>
        <v>-</v>
      </c>
      <c r="V145" s="134" t="str">
        <f>IF(ISERROR(INDEX(IncomeStatementData!$P$2:$P$415,MATCH(A145,IncomeStatementData!$B$2:$B$415,0),)),"-",INDEX(IncomeStatementData!$P$2:$P$415,MATCH(A145,IncomeStatementData!$B$2:$B$415,0),))</f>
        <v>-</v>
      </c>
      <c r="W145" s="134" t="str">
        <f>IF(ISERROR(X145/12*Occupancy!$B$65),"-",X145/12*Occupancy!$B$65)</f>
        <v>-</v>
      </c>
      <c r="X145" s="134" t="str">
        <f>IF(ISERROR(INDEX(AnnualFinancialData!$R$2:$R$6380,MATCH(A145,AnnualFinancialData!$B$2:$B$6380,0),)),"-",INDEX(AnnualFinancialData!$R$2:$R$6380,MATCH(A145,AnnualFinancialData!$B$2:$B$6380,0),))</f>
        <v>-</v>
      </c>
      <c r="Y145" s="134" t="str">
        <f>IF(ISERROR(IF(V145="","",V145/VLOOKUP(Occupancy!$B$65,Occupancy!$B$68:$B$79,1)*12/$C145)),"-",IF(V145="","",V145/VLOOKUP(Occupancy!$B$65,Occupancy!$B$68:$B$79,1)*12/$C145))</f>
        <v>-</v>
      </c>
      <c r="Z145" s="134" t="str">
        <f>IF(ISERROR(IF(W145="","",W145/VLOOKUP(Occupancy!$B$65,Occupancy!$B$68:$B$79,1)*12/$C145)),"-",IF(W145="","",W145/VLOOKUP(Occupancy!$B$65,Occupancy!$B$68:$B$79,1)*12/$C145))</f>
        <v>-</v>
      </c>
      <c r="AA145" s="135" t="str">
        <f t="shared" si="27"/>
        <v>-</v>
      </c>
      <c r="AB145" s="132" t="str">
        <f t="shared" si="28"/>
        <v>-</v>
      </c>
      <c r="AC145" s="132" t="str">
        <f t="shared" si="29"/>
        <v>-</v>
      </c>
      <c r="AD145" s="132" t="str">
        <f t="shared" si="30"/>
        <v>-</v>
      </c>
      <c r="AE145" s="132" t="str">
        <f t="shared" si="31"/>
        <v>-</v>
      </c>
      <c r="AF145" s="132" t="str">
        <f t="shared" si="32"/>
        <v>-</v>
      </c>
      <c r="AG145" s="136">
        <f>(SUMIFS(PriorQ4BalanceSheet!$J$2:$J$4968,PriorQ4BalanceSheet!$B$2:$B$4968,$A145,PriorQ4BalanceSheet!$I$2:$I$4968,"28150")-SUMIFS(BalanceSheetData!$J$2:$J$415,BalanceSheetData!$B$2:$B$415,$A145,BalanceSheetData!$I$2:$I$415,"28150"))+(SUMIFS(PriorQ4BalanceSheet!$J$2:$J$4968,PriorQ4BalanceSheet!$B$2:$B$4968,$A145,PriorQ4BalanceSheet!$I$2:$I$4968,"28151")-SUMIFS(BalanceSheetData!$J$2:$J$415,BalanceSheetData!$B$2:$B$415,$A145,BalanceSheetData!$I$2:$I$415,"28151"))+(SUMIFS(PriorQ4BalanceSheet!$J$2:$J$4968,PriorQ4BalanceSheet!$B$2:$B$4968,$A145,PriorQ4BalanceSheet!$I$2:$I$4968,"28152")-SUMIFS(BalanceSheetData!$J$2:$J$415,BalanceSheetData!$B$2:$B$415,$A145,BalanceSheetData!$I$2:$I$415,"28152"))+(SUMIFS(PriorQ4BalanceSheet!$J$2:$J$4968,PriorQ4BalanceSheet!$B$2:$B$4968,$A145,PriorQ4BalanceSheet!$I$2:$I$4968,"28153")-SUMIFS(BalanceSheetData!$J$2:$J$415,BalanceSheetData!$B$2:$B$415,$A145,BalanceSheetData!$I$2:$I$415,"28153"))+(SUMIFS(PriorQ4BalanceSheet!$J$2:$J$4968,PriorQ4BalanceSheet!$B$2:$B$4968,$A145,PriorQ4BalanceSheet!$I$2:$I$4968,"28155")-SUMIFS(BalanceSheetData!$J$2:$J$415,BalanceSheetData!$B$2:$B$415,$A145,BalanceSheetData!$I$2:$I$415,"28155"))+(SUMIFS(PriorQ4BalanceSheet!$J$2:$J$4968,PriorQ4BalanceSheet!$B$2:$B$4968,$A145,PriorQ4BalanceSheet!$I$2:$I$4968,"28156")-SUMIFS(BalanceSheetData!$J$2:$J$415,BalanceSheetData!$B$2:$B$415,$A145,BalanceSheetData!$I$2:$I$415,"28156"))+(SUMIFS(PriorQ4BalanceSheet!$J$2:$J$4968,PriorQ4BalanceSheet!$B$2:$B$4968,$A145,PriorQ4BalanceSheet!$I$2:$I$4968,"28157")-SUMIFS(BalanceSheetData!$J$2:$J$415,BalanceSheetData!$B$2:$B$415,$A145,BalanceSheetData!$I$2:$I$415,"28157"))+(SUMIFS(PriorQ4BalanceSheet!$J$2:$J$4968,PriorQ4BalanceSheet!$B$2:$B$4968,$A145,PriorQ4BalanceSheet!$I$2:$I$4968,"28158")-SUMIFS(BalanceSheetData!$J$2:$J$415,BalanceSheetData!$B$2:$B$415,$A145,BalanceSheetData!$I$2:$I$415,"28158"))+(SUMIFS(PriorQ4BalanceSheet!$J$2:$J$4968,PriorQ4BalanceSheet!$B$2:$B$4968,$A145,PriorQ4BalanceSheet!$I$2:$I$4968,"28200")-SUMIFS(BalanceSheetData!$J$2:$J$415,BalanceSheetData!$B$2:$B$415,$A145,BalanceSheetData!$I$2:$I$415,"28200"))+(SUMIFS(PriorQ4BalanceSheet!$J$2:$J$4968,PriorQ4BalanceSheet!$B$2:$B$4968,$A145,PriorQ4BalanceSheet!$I$2:$I$4968,"28201")-SUMIFS(BalanceSheetData!$J$2:$J$415,BalanceSheetData!$B$2:$B$415,$A145,BalanceSheetData!$I$2:$I$415,"28201"))+SUMIFS(IncomeStatementData!$J$2:$J$415,IncomeStatementData!$B$2:$B$415,$A145,IncomeStatementData!$I$2:$I$415,"62020")+SUMIFS(IncomeStatementData!$J$2:$J$415,IncomeStatementData!$B$2:$B$415,$A145,IncomeStatementData!$I$2:$I$415,"62021")+SUMIFS(IncomeStatementData!$J$2:$J$415,IncomeStatementData!$B$2:$B$415,$A145,IncomeStatementData!$I$2:$I$415,"62022")+SUMIFS(IncomeStatementData!$J$2:$J$415,IncomeStatementData!$B$2:$B$415,$A145,IncomeStatementData!$I$2:$I$415,"62400")</f>
        <v>0</v>
      </c>
      <c r="AH145" s="134" t="str">
        <f>IF((ISERROR(INDEX(ECRDCRMustPayDebtData!$E$2:$E145,MATCH(A145,ECRDCRMustPayDebtData!$B$2:$B145,0),)))/12*Occupancy!$B$65,"-",INDEX(ECRDCRMustPayDebtData!$E$2:$E145,MATCH(A145,ECRDCRMustPayDebtData!$B$2:$B145,0),)/12*Occupancy!$B$65)</f>
        <v>-</v>
      </c>
      <c r="AI145" s="136" t="str">
        <f>IF(ISERROR(INDEX(AnnualMustPayDebtData!$D$2:$D$75,MATCH(A145,AnnualMustPayDebtData!$E$2:$E$75,0),)),"-",INDEX(AnnualMustPayDebtData!$D$2:$D$75,MATCH(A145,AnnualMustPayDebtData!$E$2:$E$75,0),))</f>
        <v>-</v>
      </c>
      <c r="AJ145" s="134" t="str">
        <f>IF(ISERROR(IF(AG145="","",AG145/VLOOKUP(Occupancy!$B$65,Occupancy!$B$68:$B$79,1)*12/$C145)),"-",IF(AG145="","",AG145/VLOOKUP(Occupancy!$B$65,Occupancy!$B$68:$B$79,1)*12/$C145))</f>
        <v>-</v>
      </c>
      <c r="AK145" s="134" t="str">
        <f>IF(ISERROR(IF(AH145="","",AH145/VLOOKUP(Occupancy!$B$65,Occupancy!$B$68:$B$79,1)*12/$C145)),"-",IF(AH145="","",AH145/VLOOKUP(Occupancy!$B$65,Occupancy!$B$68:$B$79,1)*12/$C145))</f>
        <v>-</v>
      </c>
      <c r="AL145" s="133">
        <f>SUMIFS(PriorQ4BalanceSheet!$J$2:$J$4968,PriorQ4BalanceSheet!$B$2:$B$4968,$A145,PriorQ4BalanceSheet!$I$2:$I$4968,"10710")-SUMIFS(BalanceSheetData!$J$2:$J$415,BalanceSheetData!$B$2:$B$415,$A145,BalanceSheetData!$I$2:$I$415,"10710")</f>
        <v>0</v>
      </c>
      <c r="AM145" s="132" t="str">
        <f>IF(ISERROR(AN145/12*Occupancy!$B$65),"-",AN145/12*Occupancy!$B$65)</f>
        <v>-</v>
      </c>
      <c r="AN145" s="133" t="str">
        <f>IF(ISERROR(INDEX(ReserveData!$B$2:$B$2239,MATCH($A145,ReserveData!$A$2:$A$2250,0),0)),"-",INDEX(ReserveData!$B$2:$B2384,MATCH($A145,ReserveData!$A$2:$A$2250,0),0))</f>
        <v>-</v>
      </c>
      <c r="AO145" s="132" t="str">
        <f t="shared" si="33"/>
        <v>-</v>
      </c>
      <c r="AP145" s="132" t="str">
        <f t="shared" si="34"/>
        <v>-</v>
      </c>
      <c r="AQ145" s="136">
        <f>SUMIFS(IncomeStatementData!$J$2:$J$415,IncomeStatementData!$B$2:$B$415,$A145,IncomeStatementData!$I$2:$I$415,"59001")</f>
        <v>0</v>
      </c>
      <c r="AR145" s="134">
        <f>IF(ISERROR(AS145/12*Occupancy!$B$65),"-",AS145/12*Occupancy!$B$65)</f>
        <v>0</v>
      </c>
      <c r="AS145" s="136">
        <f>SUMIFS(AnnualFinancialData!$L$2:$L$6380,AnnualFinancialData!$B$2:$B$6380,$A145,AnnualFinancialData!$K$2:$K$6380,"59001")</f>
        <v>0</v>
      </c>
      <c r="AT145" s="134" t="str">
        <f>IF(ISERROR(IF(AQ145="","",AQ145/VLOOKUP(Occupancy!$B$65,Occupancy!$B$68:$B$79,1)*12/$C145)),"-",IF(AQ145="","",AQ145/VLOOKUP(Occupancy!$B$65,Occupancy!$B$68:$B$79,1)*12/$C145))</f>
        <v>-</v>
      </c>
      <c r="AU145" s="134" t="str">
        <f>IF(ISERROR(IF(AR145="","",AR145/VLOOKUP(Occupancy!$B$65,Occupancy!$B$68:$B$79,1)*12/$C145)),"-",IF(AR145="","",AR145/VLOOKUP(Occupancy!$B$65,Occupancy!$B$68:$B$79,1)*12/$C145))</f>
        <v>-</v>
      </c>
      <c r="AV145" s="133">
        <f>SUMIFS(IncomeStatementData!$J$2:$J$415,IncomeStatementData!$B$2:$B$415,$A145,IncomeStatementData!$I$2:$I$415,"66310")+SUMIFS(IncomeStatementData!$J$2:$J$415,IncomeStatementData!$B$2:$B$415,$A145,IncomeStatementData!$I$2:$I$415,"66202")</f>
        <v>0</v>
      </c>
      <c r="AW145" s="132">
        <f>IF(ISERROR(AX145/12*Occupancy!$B$65),"-",AX145/12*Occupancy!$B$65)</f>
        <v>0</v>
      </c>
      <c r="AX145" s="133">
        <f>SUMIFS(AnnualFinancialData!$L$2:$L$6380,AnnualFinancialData!$B$2:$B$6380,$A145,AnnualFinancialData!$K$2:$K$6380,"66310")+SUMIFS(AnnualFinancialData!$L$2:$L$6380,AnnualFinancialData!$B$2:$B$6380,$A145,AnnualFinancialData!$K$2:$K$6380,"66202")</f>
        <v>0</v>
      </c>
      <c r="AY145" s="132" t="str">
        <f>IF(ISERROR(IF(AV145="","",AV145/VLOOKUP(Occupancy!$B$65,Occupancy!$B$68:$B$79,1)*12/$C145)),"-",IF(AV145="","",AV145/VLOOKUP(Occupancy!$B$65,Occupancy!$B$68:$B$79,1)*12/$C145))</f>
        <v>-</v>
      </c>
      <c r="AZ145" s="132" t="str">
        <f>IF(ISERROR(IF(AW145="","",AW145/VLOOKUP(Occupancy!$B$65,Occupancy!$B$68:$B$79,1)*12/$C145)),"-",IF(AW145="","",AW145/VLOOKUP(Occupancy!$B$65,Occupancy!$B$68:$B$79,1)*12/$C145))</f>
        <v>-</v>
      </c>
      <c r="BA145" s="137" t="str">
        <f t="shared" si="35"/>
        <v>-</v>
      </c>
      <c r="BB145" s="137" t="str">
        <f t="shared" si="36"/>
        <v>-</v>
      </c>
      <c r="BC145" s="137" t="str">
        <f t="shared" si="37"/>
        <v>-</v>
      </c>
      <c r="BD145" s="137" t="str">
        <f t="shared" si="38"/>
        <v>-</v>
      </c>
      <c r="BE145" s="138" t="str">
        <f>IF(ISERROR(IF(BB145="","",BB145/VLOOKUP(Occupancy!$B$65,Occupancy!$B$68:$B$79,1)*12/$C145)),"-",IF(BB145="","",BB145/VLOOKUP(Occupancy!$B$65,Occupancy!$B$68:$B$79,1)*12/$C145))</f>
        <v>-</v>
      </c>
    </row>
    <row r="146" spans="1:57" s="95" customFormat="1" ht="12.75" x14ac:dyDescent="0.2">
      <c r="A146" s="219" t="s">
        <v>672</v>
      </c>
      <c r="B146" s="142" t="str">
        <f>IF(ISERROR(INDEX(ProjectTypeData!$F$2:$F$165,MATCH(Operating!$A146,ProjectTypeData!$B$2:$B$165,0),MATCH(Operating!B$9,ProjectTypeData!$F$1))),"-",INDEX(ProjectTypeData!$F$2:$F$165,MATCH(Operating!$A146,ProjectTypeData!$B$2:$B$165,0),MATCH(Operating!B$9,ProjectTypeData!$F$1)))</f>
        <v>Shelter</v>
      </c>
      <c r="C146" s="126">
        <f>IF(ISERROR(INDEX(ProjectTypeData!$E$2:$E$165,MATCH(Operating!$A146,ProjectTypeData!$B$2:$B$165,0),MATCH(Operating!C$9,ProjectTypeData!$E$1))),"-",INDEX(ProjectTypeData!$E$2:$E$165,MATCH(Operating!$A146,ProjectTypeData!$B$2:$B$165,0),MATCH(Operating!C$9,ProjectTypeData!$E$1)))</f>
        <v>0</v>
      </c>
      <c r="D146" s="127" t="str">
        <f>IF(ISERROR(INDEX(ProjectTypeData!$D$2:$D$165,MATCH(Operating!$A146,ProjectTypeData!$B$2:$B$165,0),MATCH(Operating!D$9,ProjectTypeData!$D$1))),"-",INDEX(ProjectTypeData!$D$2:$D$165,MATCH(Operating!$A146,ProjectTypeData!$B$2:$B$165,0),MATCH(Operating!D$9,ProjectTypeData!$D$1)))</f>
        <v>Pre-Development</v>
      </c>
      <c r="E146" s="115"/>
      <c r="F146" s="128">
        <f>SUMIFS(BalanceSheetData!$J$2:$J$415,BalanceSheetData!$B$2:$B$415,$A146,BalanceSheetData!$I$2:$I$415,"10000")</f>
        <v>0</v>
      </c>
      <c r="G146" s="128">
        <f>SUMIFS(BalanceSheetData!$J$2:$J$415,BalanceSheetData!$B$2:$B$415,$A146,BalanceSheetData!$I$2:$I$415,"10710")</f>
        <v>0</v>
      </c>
      <c r="H146" s="128">
        <f>SUMIFS(BalanceSheetData!$J$2:$J$415,BalanceSheetData!$B$2:$B$415,$A146,BalanceSheetData!$I$2:$I$415,"10700")</f>
        <v>0</v>
      </c>
      <c r="I146" s="129">
        <f>SUMIFS(BalanceSheetData!$J$2:$J$415,BalanceSheetData!$B$2:$B$415,$A146,BalanceSheetData!$I$2:$I$415,"10715")+SUMIFS(BalanceSheetData!$J$2:$J$415,BalanceSheetData!$B$2:$B$415,$A146,BalanceSheetData!$I$2:$I$415,"10720")+SUMIFS(BalanceSheetData!$J$2:$J$415,BalanceSheetData!$B$2:$B$415,$A146,BalanceSheetData!$I$2:$I$415,"19300")</f>
        <v>0</v>
      </c>
      <c r="J146" s="130">
        <f t="shared" si="26"/>
        <v>0</v>
      </c>
      <c r="K146" s="216">
        <f>IF(ISERROR(INDEX(Occupancy!$B$57:$FL$57,1,MATCH(A146,Occupancy!$B$4:$FL$4,0))),"-",INDEX(Occupancy!$B$57:$FL$57,1,MATCH(A146,Occupancy!$B$4:$FL$4,0)))</f>
        <v>0</v>
      </c>
      <c r="L146" s="216">
        <f>IF(ISERROR(INDEX(Occupancy!$B$17:$FL$17,1,MATCH(A146,Occupancy!$B$4:$FL$4,0))),"-",INDEX(Occupancy!$B$17:$FL$17,1,MATCH(A146,Occupancy!$B$4:$FL$4,0)))</f>
        <v>0</v>
      </c>
      <c r="M146" s="113"/>
      <c r="N146" s="113"/>
      <c r="O146" s="113"/>
      <c r="P146" s="119"/>
      <c r="Q146" s="131">
        <f>SUMIFS(IncomeStatementData!$J$2:$J$415,IncomeStatementData!$B$2:$B$415,$A146,IncomeStatementData!$I$2:$I$415,"45001")+SUMIFS(IncomeStatementData!$J$2:$J$415,IncomeStatementData!$B$2:$B$415,$A146,IncomeStatementData!$I$2:$I$415,"45100")+SUMIFS(IncomeStatementData!$J$2:$J$415,IncomeStatementData!$B$2:$B$415,$A146,IncomeStatementData!$I$2:$I$415,"49000")+SUMIFS(IncomeStatementData!$J$2:$J$415,IncomeStatementData!$B$2:$B$415,$A146,IncomeStatementData!$I$2:$I$415,"45200")+SUMIFS(IncomeStatementData!$J$2:$J$415,IncomeStatementData!$B$2:$B$415,$A146,IncomeStatementData!$I$2:$I$415,"45400")+SUMIFS(IncomeStatementData!$J$2:$J$415,IncomeStatementData!$B$2:$B$415,$A146,IncomeStatementData!$I$2:$I$415,"45500")+SUMIFS(IncomeStatementData!$J$2:$J$415,IncomeStatementData!$B$2:$B$415,$A146,IncomeStatementData!$I$2:$I$415,"44100")+SUMIFS(IncomeStatementData!$J$2:$J$415,IncomeStatementData!$B$2:$B$415,$A146,IncomeStatementData!$I$2:$I$415,"42200")</f>
        <v>0</v>
      </c>
      <c r="R146" s="132">
        <f>IF(ISERROR(S146/12*Occupancy!$B$65),"-",S146/12*Occupancy!$B$65)</f>
        <v>0</v>
      </c>
      <c r="S146" s="133">
        <f>SUMIFS(AnnualFinancialData!$L$2:$L$6380,AnnualFinancialData!$B$2:$B$6380,$A146,AnnualFinancialData!$K$2:$K$6380,"45001")+SUMIFS(AnnualFinancialData!$L$2:$L$6380,AnnualFinancialData!$B$2:$B$6380,$A146,AnnualFinancialData!$K$2:$K$6380,"45100")+SUMIFS(AnnualFinancialData!$L$2:$L$6380,AnnualFinancialData!$B$2:$B$6380,$A146,AnnualFinancialData!$K$2:$K$6380,"49000")+SUMIFS(AnnualFinancialData!$L$2:$L$6380,AnnualFinancialData!$B$2:$B$6380,$A146,AnnualFinancialData!$K$2:$K$6380,"45200")+SUMIFS(AnnualFinancialData!$L$2:$L$6380,AnnualFinancialData!$B$2:$B$6380,$A146,AnnualFinancialData!$K$2:$K$6380,"45400")+SUMIFS(AnnualFinancialData!$L$2:$L$6380,AnnualFinancialData!$B$2:$B$6380,$A146,AnnualFinancialData!$K$2:$K$6380,"45500")+SUMIFS(AnnualFinancialData!$L$2:$L$6380,AnnualFinancialData!$B$2:$B$6380,$A146,AnnualFinancialData!$K$2:$K$6380,"44100")+SUMIFS(AnnualFinancialData!$L$2:$L$6380,AnnualFinancialData!$B$2:$B$6380,$A146,AnnualFinancialData!$K$2:$K$6380,"42200")</f>
        <v>0</v>
      </c>
      <c r="T146" s="132" t="str">
        <f>IF(ISERROR(IF(Q146="","",Q146/VLOOKUP(Occupancy!$B$65,Occupancy!$B$68:$B$79,1)*12/$C146)),"-",IF(Q146="","",Q146/VLOOKUP(Occupancy!$B$65,Occupancy!$B$68:$B$79,1)*12/$C146))</f>
        <v>-</v>
      </c>
      <c r="U146" s="132" t="str">
        <f>IF(ISERROR(IF(R146="","",R146/VLOOKUP(Occupancy!$B$65,Occupancy!$B$68:$B$79,1)*12/$C146)),"-",IF(R146="","",R146/VLOOKUP(Occupancy!$B$65,Occupancy!$B$68:$B$79,1)*12/$C146))</f>
        <v>-</v>
      </c>
      <c r="V146" s="134" t="str">
        <f>IF(ISERROR(INDEX(IncomeStatementData!$P$2:$P$415,MATCH(A146,IncomeStatementData!$B$2:$B$415,0),)),"-",INDEX(IncomeStatementData!$P$2:$P$415,MATCH(A146,IncomeStatementData!$B$2:$B$415,0),))</f>
        <v>-</v>
      </c>
      <c r="W146" s="134" t="str">
        <f>IF(ISERROR(X146/12*Occupancy!$B$65),"-",X146/12*Occupancy!$B$65)</f>
        <v>-</v>
      </c>
      <c r="X146" s="134" t="str">
        <f>IF(ISERROR(INDEX(AnnualFinancialData!$R$2:$R$6380,MATCH(A146,AnnualFinancialData!$B$2:$B$6380,0),)),"-",INDEX(AnnualFinancialData!$R$2:$R$6380,MATCH(A146,AnnualFinancialData!$B$2:$B$6380,0),))</f>
        <v>-</v>
      </c>
      <c r="Y146" s="134" t="str">
        <f>IF(ISERROR(IF(V146="","",V146/VLOOKUP(Occupancy!$B$65,Occupancy!$B$68:$B$79,1)*12/$C146)),"-",IF(V146="","",V146/VLOOKUP(Occupancy!$B$65,Occupancy!$B$68:$B$79,1)*12/$C146))</f>
        <v>-</v>
      </c>
      <c r="Z146" s="134" t="str">
        <f>IF(ISERROR(IF(W146="","",W146/VLOOKUP(Occupancy!$B$65,Occupancy!$B$68:$B$79,1)*12/$C146)),"-",IF(W146="","",W146/VLOOKUP(Occupancy!$B$65,Occupancy!$B$68:$B$79,1)*12/$C146))</f>
        <v>-</v>
      </c>
      <c r="AA146" s="135" t="str">
        <f t="shared" si="27"/>
        <v>-</v>
      </c>
      <c r="AB146" s="132" t="str">
        <f t="shared" si="28"/>
        <v>-</v>
      </c>
      <c r="AC146" s="132" t="str">
        <f t="shared" si="29"/>
        <v>-</v>
      </c>
      <c r="AD146" s="132" t="str">
        <f t="shared" si="30"/>
        <v>-</v>
      </c>
      <c r="AE146" s="132" t="str">
        <f t="shared" si="31"/>
        <v>-</v>
      </c>
      <c r="AF146" s="132" t="str">
        <f t="shared" si="32"/>
        <v>-</v>
      </c>
      <c r="AG146" s="136">
        <f>(SUMIFS(PriorQ4BalanceSheet!$J$2:$J$4968,PriorQ4BalanceSheet!$B$2:$B$4968,$A146,PriorQ4BalanceSheet!$I$2:$I$4968,"28150")-SUMIFS(BalanceSheetData!$J$2:$J$415,BalanceSheetData!$B$2:$B$415,$A146,BalanceSheetData!$I$2:$I$415,"28150"))+(SUMIFS(PriorQ4BalanceSheet!$J$2:$J$4968,PriorQ4BalanceSheet!$B$2:$B$4968,$A146,PriorQ4BalanceSheet!$I$2:$I$4968,"28151")-SUMIFS(BalanceSheetData!$J$2:$J$415,BalanceSheetData!$B$2:$B$415,$A146,BalanceSheetData!$I$2:$I$415,"28151"))+(SUMIFS(PriorQ4BalanceSheet!$J$2:$J$4968,PriorQ4BalanceSheet!$B$2:$B$4968,$A146,PriorQ4BalanceSheet!$I$2:$I$4968,"28152")-SUMIFS(BalanceSheetData!$J$2:$J$415,BalanceSheetData!$B$2:$B$415,$A146,BalanceSheetData!$I$2:$I$415,"28152"))+(SUMIFS(PriorQ4BalanceSheet!$J$2:$J$4968,PriorQ4BalanceSheet!$B$2:$B$4968,$A146,PriorQ4BalanceSheet!$I$2:$I$4968,"28153")-SUMIFS(BalanceSheetData!$J$2:$J$415,BalanceSheetData!$B$2:$B$415,$A146,BalanceSheetData!$I$2:$I$415,"28153"))+(SUMIFS(PriorQ4BalanceSheet!$J$2:$J$4968,PriorQ4BalanceSheet!$B$2:$B$4968,$A146,PriorQ4BalanceSheet!$I$2:$I$4968,"28155")-SUMIFS(BalanceSheetData!$J$2:$J$415,BalanceSheetData!$B$2:$B$415,$A146,BalanceSheetData!$I$2:$I$415,"28155"))+(SUMIFS(PriorQ4BalanceSheet!$J$2:$J$4968,PriorQ4BalanceSheet!$B$2:$B$4968,$A146,PriorQ4BalanceSheet!$I$2:$I$4968,"28156")-SUMIFS(BalanceSheetData!$J$2:$J$415,BalanceSheetData!$B$2:$B$415,$A146,BalanceSheetData!$I$2:$I$415,"28156"))+(SUMIFS(PriorQ4BalanceSheet!$J$2:$J$4968,PriorQ4BalanceSheet!$B$2:$B$4968,$A146,PriorQ4BalanceSheet!$I$2:$I$4968,"28157")-SUMIFS(BalanceSheetData!$J$2:$J$415,BalanceSheetData!$B$2:$B$415,$A146,BalanceSheetData!$I$2:$I$415,"28157"))+(SUMIFS(PriorQ4BalanceSheet!$J$2:$J$4968,PriorQ4BalanceSheet!$B$2:$B$4968,$A146,PriorQ4BalanceSheet!$I$2:$I$4968,"28158")-SUMIFS(BalanceSheetData!$J$2:$J$415,BalanceSheetData!$B$2:$B$415,$A146,BalanceSheetData!$I$2:$I$415,"28158"))+(SUMIFS(PriorQ4BalanceSheet!$J$2:$J$4968,PriorQ4BalanceSheet!$B$2:$B$4968,$A146,PriorQ4BalanceSheet!$I$2:$I$4968,"28200")-SUMIFS(BalanceSheetData!$J$2:$J$415,BalanceSheetData!$B$2:$B$415,$A146,BalanceSheetData!$I$2:$I$415,"28200"))+(SUMIFS(PriorQ4BalanceSheet!$J$2:$J$4968,PriorQ4BalanceSheet!$B$2:$B$4968,$A146,PriorQ4BalanceSheet!$I$2:$I$4968,"28201")-SUMIFS(BalanceSheetData!$J$2:$J$415,BalanceSheetData!$B$2:$B$415,$A146,BalanceSheetData!$I$2:$I$415,"28201"))+SUMIFS(IncomeStatementData!$J$2:$J$415,IncomeStatementData!$B$2:$B$415,$A146,IncomeStatementData!$I$2:$I$415,"62020")+SUMIFS(IncomeStatementData!$J$2:$J$415,IncomeStatementData!$B$2:$B$415,$A146,IncomeStatementData!$I$2:$I$415,"62021")+SUMIFS(IncomeStatementData!$J$2:$J$415,IncomeStatementData!$B$2:$B$415,$A146,IncomeStatementData!$I$2:$I$415,"62022")+SUMIFS(IncomeStatementData!$J$2:$J$415,IncomeStatementData!$B$2:$B$415,$A146,IncomeStatementData!$I$2:$I$415,"62400")</f>
        <v>0</v>
      </c>
      <c r="AH146" s="134" t="str">
        <f>IF((ISERROR(INDEX(ECRDCRMustPayDebtData!$E$2:$E146,MATCH(A146,ECRDCRMustPayDebtData!$B$2:$B146,0),)))/12*Occupancy!$B$65,"-",INDEX(ECRDCRMustPayDebtData!$E$2:$E146,MATCH(A146,ECRDCRMustPayDebtData!$B$2:$B146,0),)/12*Occupancy!$B$65)</f>
        <v>-</v>
      </c>
      <c r="AI146" s="136" t="str">
        <f>IF(ISERROR(INDEX(AnnualMustPayDebtData!$D$2:$D$75,MATCH(A146,AnnualMustPayDebtData!$E$2:$E$75,0),)),"-",INDEX(AnnualMustPayDebtData!$D$2:$D$75,MATCH(A146,AnnualMustPayDebtData!$E$2:$E$75,0),))</f>
        <v>-</v>
      </c>
      <c r="AJ146" s="134" t="str">
        <f>IF(ISERROR(IF(AG146="","",AG146/VLOOKUP(Occupancy!$B$65,Occupancy!$B$68:$B$79,1)*12/$C146)),"-",IF(AG146="","",AG146/VLOOKUP(Occupancy!$B$65,Occupancy!$B$68:$B$79,1)*12/$C146))</f>
        <v>-</v>
      </c>
      <c r="AK146" s="134" t="str">
        <f>IF(ISERROR(IF(AH146="","",AH146/VLOOKUP(Occupancy!$B$65,Occupancy!$B$68:$B$79,1)*12/$C146)),"-",IF(AH146="","",AH146/VLOOKUP(Occupancy!$B$65,Occupancy!$B$68:$B$79,1)*12/$C146))</f>
        <v>-</v>
      </c>
      <c r="AL146" s="133">
        <f>SUMIFS(PriorQ4BalanceSheet!$J$2:$J$4968,PriorQ4BalanceSheet!$B$2:$B$4968,$A146,PriorQ4BalanceSheet!$I$2:$I$4968,"10710")-SUMIFS(BalanceSheetData!$J$2:$J$415,BalanceSheetData!$B$2:$B$415,$A146,BalanceSheetData!$I$2:$I$415,"10710")</f>
        <v>0</v>
      </c>
      <c r="AM146" s="132" t="str">
        <f>IF(ISERROR(AN146/12*Occupancy!$B$65),"-",AN146/12*Occupancy!$B$65)</f>
        <v>-</v>
      </c>
      <c r="AN146" s="133" t="str">
        <f>IF(ISERROR(INDEX(ReserveData!$B$2:$B$2239,MATCH($A146,ReserveData!$A$2:$A$2250,0),0)),"-",INDEX(ReserveData!$B$2:$B2385,MATCH($A146,ReserveData!$A$2:$A$2250,0),0))</f>
        <v>-</v>
      </c>
      <c r="AO146" s="132" t="str">
        <f t="shared" si="33"/>
        <v>-</v>
      </c>
      <c r="AP146" s="132" t="str">
        <f t="shared" si="34"/>
        <v>-</v>
      </c>
      <c r="AQ146" s="136">
        <f>SUMIFS(IncomeStatementData!$J$2:$J$415,IncomeStatementData!$B$2:$B$415,$A146,IncomeStatementData!$I$2:$I$415,"59001")</f>
        <v>0</v>
      </c>
      <c r="AR146" s="134">
        <f>IF(ISERROR(AS146/12*Occupancy!$B$65),"-",AS146/12*Occupancy!$B$65)</f>
        <v>0</v>
      </c>
      <c r="AS146" s="136">
        <f>SUMIFS(AnnualFinancialData!$L$2:$L$6380,AnnualFinancialData!$B$2:$B$6380,$A146,AnnualFinancialData!$K$2:$K$6380,"59001")</f>
        <v>0</v>
      </c>
      <c r="AT146" s="134" t="str">
        <f>IF(ISERROR(IF(AQ146="","",AQ146/VLOOKUP(Occupancy!$B$65,Occupancy!$B$68:$B$79,1)*12/$C146)),"-",IF(AQ146="","",AQ146/VLOOKUP(Occupancy!$B$65,Occupancy!$B$68:$B$79,1)*12/$C146))</f>
        <v>-</v>
      </c>
      <c r="AU146" s="134" t="str">
        <f>IF(ISERROR(IF(AR146="","",AR146/VLOOKUP(Occupancy!$B$65,Occupancy!$B$68:$B$79,1)*12/$C146)),"-",IF(AR146="","",AR146/VLOOKUP(Occupancy!$B$65,Occupancy!$B$68:$B$79,1)*12/$C146))</f>
        <v>-</v>
      </c>
      <c r="AV146" s="133">
        <f>SUMIFS(IncomeStatementData!$J$2:$J$415,IncomeStatementData!$B$2:$B$415,$A146,IncomeStatementData!$I$2:$I$415,"66310")+SUMIFS(IncomeStatementData!$J$2:$J$415,IncomeStatementData!$B$2:$B$415,$A146,IncomeStatementData!$I$2:$I$415,"66202")</f>
        <v>0</v>
      </c>
      <c r="AW146" s="132">
        <f>IF(ISERROR(AX146/12*Occupancy!$B$65),"-",AX146/12*Occupancy!$B$65)</f>
        <v>0</v>
      </c>
      <c r="AX146" s="133">
        <f>SUMIFS(AnnualFinancialData!$L$2:$L$6380,AnnualFinancialData!$B$2:$B$6380,$A146,AnnualFinancialData!$K$2:$K$6380,"66310")+SUMIFS(AnnualFinancialData!$L$2:$L$6380,AnnualFinancialData!$B$2:$B$6380,$A146,AnnualFinancialData!$K$2:$K$6380,"66202")</f>
        <v>0</v>
      </c>
      <c r="AY146" s="132" t="str">
        <f>IF(ISERROR(IF(AV146="","",AV146/VLOOKUP(Occupancy!$B$65,Occupancy!$B$68:$B$79,1)*12/$C146)),"-",IF(AV146="","",AV146/VLOOKUP(Occupancy!$B$65,Occupancy!$B$68:$B$79,1)*12/$C146))</f>
        <v>-</v>
      </c>
      <c r="AZ146" s="132" t="str">
        <f>IF(ISERROR(IF(AW146="","",AW146/VLOOKUP(Occupancy!$B$65,Occupancy!$B$68:$B$79,1)*12/$C146)),"-",IF(AW146="","",AW146/VLOOKUP(Occupancy!$B$65,Occupancy!$B$68:$B$79,1)*12/$C146))</f>
        <v>-</v>
      </c>
      <c r="BA146" s="137" t="str">
        <f t="shared" si="35"/>
        <v>-</v>
      </c>
      <c r="BB146" s="137" t="str">
        <f t="shared" si="36"/>
        <v>-</v>
      </c>
      <c r="BC146" s="137" t="str">
        <f t="shared" si="37"/>
        <v>-</v>
      </c>
      <c r="BD146" s="137" t="str">
        <f t="shared" si="38"/>
        <v>-</v>
      </c>
      <c r="BE146" s="138" t="str">
        <f>IF(ISERROR(IF(BB146="","",BB146/VLOOKUP(Occupancy!$B$65,Occupancy!$B$68:$B$79,1)*12/$C146)),"-",IF(BB146="","",BB146/VLOOKUP(Occupancy!$B$65,Occupancy!$B$68:$B$79,1)*12/$C146))</f>
        <v>-</v>
      </c>
    </row>
    <row r="147" spans="1:57" s="95" customFormat="1" ht="12.75" x14ac:dyDescent="0.2">
      <c r="A147" s="219" t="s">
        <v>674</v>
      </c>
      <c r="B147" s="142" t="str">
        <f>IF(ISERROR(INDEX(ProjectTypeData!$F$2:$F$165,MATCH(Operating!$A147,ProjectTypeData!$B$2:$B$165,0),MATCH(Operating!B$9,ProjectTypeData!$F$1))),"-",INDEX(ProjectTypeData!$F$2:$F$165,MATCH(Operating!$A147,ProjectTypeData!$B$2:$B$165,0),MATCH(Operating!B$9,ProjectTypeData!$F$1)))</f>
        <v>CHHI</v>
      </c>
      <c r="C147" s="126">
        <f>IF(ISERROR(INDEX(ProjectTypeData!$E$2:$E$165,MATCH(Operating!$A147,ProjectTypeData!$B$2:$B$165,0),MATCH(Operating!C$9,ProjectTypeData!$E$1))),"-",INDEX(ProjectTypeData!$E$2:$E$165,MATCH(Operating!$A147,ProjectTypeData!$B$2:$B$165,0),MATCH(Operating!C$9,ProjectTypeData!$E$1)))</f>
        <v>0</v>
      </c>
      <c r="D147" s="127" t="str">
        <f>IF(ISERROR(INDEX(ProjectTypeData!$D$2:$D$165,MATCH(Operating!$A147,ProjectTypeData!$B$2:$B$165,0),MATCH(Operating!D$9,ProjectTypeData!$D$1))),"-",INDEX(ProjectTypeData!$D$2:$D$165,MATCH(Operating!$A147,ProjectTypeData!$B$2:$B$165,0),MATCH(Operating!D$9,ProjectTypeData!$D$1)))</f>
        <v>Pre-Development</v>
      </c>
      <c r="E147" s="115"/>
      <c r="F147" s="128">
        <f>SUMIFS(BalanceSheetData!$J$2:$J$415,BalanceSheetData!$B$2:$B$415,$A147,BalanceSheetData!$I$2:$I$415,"10000")</f>
        <v>0</v>
      </c>
      <c r="G147" s="128">
        <f>SUMIFS(BalanceSheetData!$J$2:$J$415,BalanceSheetData!$B$2:$B$415,$A147,BalanceSheetData!$I$2:$I$415,"10710")</f>
        <v>0</v>
      </c>
      <c r="H147" s="128">
        <f>SUMIFS(BalanceSheetData!$J$2:$J$415,BalanceSheetData!$B$2:$B$415,$A147,BalanceSheetData!$I$2:$I$415,"10700")</f>
        <v>0</v>
      </c>
      <c r="I147" s="129">
        <f>SUMIFS(BalanceSheetData!$J$2:$J$415,BalanceSheetData!$B$2:$B$415,$A147,BalanceSheetData!$I$2:$I$415,"10715")+SUMIFS(BalanceSheetData!$J$2:$J$415,BalanceSheetData!$B$2:$B$415,$A147,BalanceSheetData!$I$2:$I$415,"10720")+SUMIFS(BalanceSheetData!$J$2:$J$415,BalanceSheetData!$B$2:$B$415,$A147,BalanceSheetData!$I$2:$I$415,"19300")</f>
        <v>0</v>
      </c>
      <c r="J147" s="130">
        <f t="shared" si="26"/>
        <v>0</v>
      </c>
      <c r="K147" s="216">
        <f>IF(ISERROR(INDEX(Occupancy!$B$57:$FL$57,1,MATCH(A147,Occupancy!$B$4:$FL$4,0))),"-",INDEX(Occupancy!$B$57:$FL$57,1,MATCH(A147,Occupancy!$B$4:$FL$4,0)))</f>
        <v>0</v>
      </c>
      <c r="L147" s="216">
        <f>IF(ISERROR(INDEX(Occupancy!$B$17:$FL$17,1,MATCH(A147,Occupancy!$B$4:$FL$4,0))),"-",INDEX(Occupancy!$B$17:$FL$17,1,MATCH(A147,Occupancy!$B$4:$FL$4,0)))</f>
        <v>0</v>
      </c>
      <c r="M147" s="113"/>
      <c r="N147" s="113"/>
      <c r="O147" s="113"/>
      <c r="P147" s="119"/>
      <c r="Q147" s="131">
        <f>SUMIFS(IncomeStatementData!$J$2:$J$415,IncomeStatementData!$B$2:$B$415,$A147,IncomeStatementData!$I$2:$I$415,"45001")+SUMIFS(IncomeStatementData!$J$2:$J$415,IncomeStatementData!$B$2:$B$415,$A147,IncomeStatementData!$I$2:$I$415,"45100")+SUMIFS(IncomeStatementData!$J$2:$J$415,IncomeStatementData!$B$2:$B$415,$A147,IncomeStatementData!$I$2:$I$415,"49000")+SUMIFS(IncomeStatementData!$J$2:$J$415,IncomeStatementData!$B$2:$B$415,$A147,IncomeStatementData!$I$2:$I$415,"45200")+SUMIFS(IncomeStatementData!$J$2:$J$415,IncomeStatementData!$B$2:$B$415,$A147,IncomeStatementData!$I$2:$I$415,"45400")+SUMIFS(IncomeStatementData!$J$2:$J$415,IncomeStatementData!$B$2:$B$415,$A147,IncomeStatementData!$I$2:$I$415,"45500")+SUMIFS(IncomeStatementData!$J$2:$J$415,IncomeStatementData!$B$2:$B$415,$A147,IncomeStatementData!$I$2:$I$415,"44100")+SUMIFS(IncomeStatementData!$J$2:$J$415,IncomeStatementData!$B$2:$B$415,$A147,IncomeStatementData!$I$2:$I$415,"42200")</f>
        <v>0</v>
      </c>
      <c r="R147" s="132">
        <f>IF(ISERROR(S147/12*Occupancy!$B$65),"-",S147/12*Occupancy!$B$65)</f>
        <v>0</v>
      </c>
      <c r="S147" s="133">
        <f>SUMIFS(AnnualFinancialData!$L$2:$L$6380,AnnualFinancialData!$B$2:$B$6380,$A147,AnnualFinancialData!$K$2:$K$6380,"45001")+SUMIFS(AnnualFinancialData!$L$2:$L$6380,AnnualFinancialData!$B$2:$B$6380,$A147,AnnualFinancialData!$K$2:$K$6380,"45100")+SUMIFS(AnnualFinancialData!$L$2:$L$6380,AnnualFinancialData!$B$2:$B$6380,$A147,AnnualFinancialData!$K$2:$K$6380,"49000")+SUMIFS(AnnualFinancialData!$L$2:$L$6380,AnnualFinancialData!$B$2:$B$6380,$A147,AnnualFinancialData!$K$2:$K$6380,"45200")+SUMIFS(AnnualFinancialData!$L$2:$L$6380,AnnualFinancialData!$B$2:$B$6380,$A147,AnnualFinancialData!$K$2:$K$6380,"45400")+SUMIFS(AnnualFinancialData!$L$2:$L$6380,AnnualFinancialData!$B$2:$B$6380,$A147,AnnualFinancialData!$K$2:$K$6380,"45500")+SUMIFS(AnnualFinancialData!$L$2:$L$6380,AnnualFinancialData!$B$2:$B$6380,$A147,AnnualFinancialData!$K$2:$K$6380,"44100")+SUMIFS(AnnualFinancialData!$L$2:$L$6380,AnnualFinancialData!$B$2:$B$6380,$A147,AnnualFinancialData!$K$2:$K$6380,"42200")</f>
        <v>0</v>
      </c>
      <c r="T147" s="132" t="str">
        <f>IF(ISERROR(IF(Q147="","",Q147/VLOOKUP(Occupancy!$B$65,Occupancy!$B$68:$B$79,1)*12/$C147)),"-",IF(Q147="","",Q147/VLOOKUP(Occupancy!$B$65,Occupancy!$B$68:$B$79,1)*12/$C147))</f>
        <v>-</v>
      </c>
      <c r="U147" s="132" t="str">
        <f>IF(ISERROR(IF(R147="","",R147/VLOOKUP(Occupancy!$B$65,Occupancy!$B$68:$B$79,1)*12/$C147)),"-",IF(R147="","",R147/VLOOKUP(Occupancy!$B$65,Occupancy!$B$68:$B$79,1)*12/$C147))</f>
        <v>-</v>
      </c>
      <c r="V147" s="134" t="str">
        <f>IF(ISERROR(INDEX(IncomeStatementData!$P$2:$P$415,MATCH(A147,IncomeStatementData!$B$2:$B$415,0),)),"-",INDEX(IncomeStatementData!$P$2:$P$415,MATCH(A147,IncomeStatementData!$B$2:$B$415,0),))</f>
        <v>-</v>
      </c>
      <c r="W147" s="134" t="str">
        <f>IF(ISERROR(X147/12*Occupancy!$B$65),"-",X147/12*Occupancy!$B$65)</f>
        <v>-</v>
      </c>
      <c r="X147" s="134" t="str">
        <f>IF(ISERROR(INDEX(AnnualFinancialData!$R$2:$R$6380,MATCH(A147,AnnualFinancialData!$B$2:$B$6380,0),)),"-",INDEX(AnnualFinancialData!$R$2:$R$6380,MATCH(A147,AnnualFinancialData!$B$2:$B$6380,0),))</f>
        <v>-</v>
      </c>
      <c r="Y147" s="134" t="str">
        <f>IF(ISERROR(IF(V147="","",V147/VLOOKUP(Occupancy!$B$65,Occupancy!$B$68:$B$79,1)*12/$C147)),"-",IF(V147="","",V147/VLOOKUP(Occupancy!$B$65,Occupancy!$B$68:$B$79,1)*12/$C147))</f>
        <v>-</v>
      </c>
      <c r="Z147" s="134" t="str">
        <f>IF(ISERROR(IF(W147="","",W147/VLOOKUP(Occupancy!$B$65,Occupancy!$B$68:$B$79,1)*12/$C147)),"-",IF(W147="","",W147/VLOOKUP(Occupancy!$B$65,Occupancy!$B$68:$B$79,1)*12/$C147))</f>
        <v>-</v>
      </c>
      <c r="AA147" s="135" t="str">
        <f t="shared" si="27"/>
        <v>-</v>
      </c>
      <c r="AB147" s="132" t="str">
        <f t="shared" si="28"/>
        <v>-</v>
      </c>
      <c r="AC147" s="132" t="str">
        <f t="shared" si="29"/>
        <v>-</v>
      </c>
      <c r="AD147" s="132" t="str">
        <f t="shared" si="30"/>
        <v>-</v>
      </c>
      <c r="AE147" s="132" t="str">
        <f t="shared" si="31"/>
        <v>-</v>
      </c>
      <c r="AF147" s="132" t="str">
        <f t="shared" si="32"/>
        <v>-</v>
      </c>
      <c r="AG147" s="136">
        <f>(SUMIFS(PriorQ4BalanceSheet!$J$2:$J$4968,PriorQ4BalanceSheet!$B$2:$B$4968,$A147,PriorQ4BalanceSheet!$I$2:$I$4968,"28150")-SUMIFS(BalanceSheetData!$J$2:$J$415,BalanceSheetData!$B$2:$B$415,$A147,BalanceSheetData!$I$2:$I$415,"28150"))+(SUMIFS(PriorQ4BalanceSheet!$J$2:$J$4968,PriorQ4BalanceSheet!$B$2:$B$4968,$A147,PriorQ4BalanceSheet!$I$2:$I$4968,"28151")-SUMIFS(BalanceSheetData!$J$2:$J$415,BalanceSheetData!$B$2:$B$415,$A147,BalanceSheetData!$I$2:$I$415,"28151"))+(SUMIFS(PriorQ4BalanceSheet!$J$2:$J$4968,PriorQ4BalanceSheet!$B$2:$B$4968,$A147,PriorQ4BalanceSheet!$I$2:$I$4968,"28152")-SUMIFS(BalanceSheetData!$J$2:$J$415,BalanceSheetData!$B$2:$B$415,$A147,BalanceSheetData!$I$2:$I$415,"28152"))+(SUMIFS(PriorQ4BalanceSheet!$J$2:$J$4968,PriorQ4BalanceSheet!$B$2:$B$4968,$A147,PriorQ4BalanceSheet!$I$2:$I$4968,"28153")-SUMIFS(BalanceSheetData!$J$2:$J$415,BalanceSheetData!$B$2:$B$415,$A147,BalanceSheetData!$I$2:$I$415,"28153"))+(SUMIFS(PriorQ4BalanceSheet!$J$2:$J$4968,PriorQ4BalanceSheet!$B$2:$B$4968,$A147,PriorQ4BalanceSheet!$I$2:$I$4968,"28155")-SUMIFS(BalanceSheetData!$J$2:$J$415,BalanceSheetData!$B$2:$B$415,$A147,BalanceSheetData!$I$2:$I$415,"28155"))+(SUMIFS(PriorQ4BalanceSheet!$J$2:$J$4968,PriorQ4BalanceSheet!$B$2:$B$4968,$A147,PriorQ4BalanceSheet!$I$2:$I$4968,"28156")-SUMIFS(BalanceSheetData!$J$2:$J$415,BalanceSheetData!$B$2:$B$415,$A147,BalanceSheetData!$I$2:$I$415,"28156"))+(SUMIFS(PriorQ4BalanceSheet!$J$2:$J$4968,PriorQ4BalanceSheet!$B$2:$B$4968,$A147,PriorQ4BalanceSheet!$I$2:$I$4968,"28157")-SUMIFS(BalanceSheetData!$J$2:$J$415,BalanceSheetData!$B$2:$B$415,$A147,BalanceSheetData!$I$2:$I$415,"28157"))+(SUMIFS(PriorQ4BalanceSheet!$J$2:$J$4968,PriorQ4BalanceSheet!$B$2:$B$4968,$A147,PriorQ4BalanceSheet!$I$2:$I$4968,"28158")-SUMIFS(BalanceSheetData!$J$2:$J$415,BalanceSheetData!$B$2:$B$415,$A147,BalanceSheetData!$I$2:$I$415,"28158"))+(SUMIFS(PriorQ4BalanceSheet!$J$2:$J$4968,PriorQ4BalanceSheet!$B$2:$B$4968,$A147,PriorQ4BalanceSheet!$I$2:$I$4968,"28200")-SUMIFS(BalanceSheetData!$J$2:$J$415,BalanceSheetData!$B$2:$B$415,$A147,BalanceSheetData!$I$2:$I$415,"28200"))+(SUMIFS(PriorQ4BalanceSheet!$J$2:$J$4968,PriorQ4BalanceSheet!$B$2:$B$4968,$A147,PriorQ4BalanceSheet!$I$2:$I$4968,"28201")-SUMIFS(BalanceSheetData!$J$2:$J$415,BalanceSheetData!$B$2:$B$415,$A147,BalanceSheetData!$I$2:$I$415,"28201"))+SUMIFS(IncomeStatementData!$J$2:$J$415,IncomeStatementData!$B$2:$B$415,$A147,IncomeStatementData!$I$2:$I$415,"62020")+SUMIFS(IncomeStatementData!$J$2:$J$415,IncomeStatementData!$B$2:$B$415,$A147,IncomeStatementData!$I$2:$I$415,"62021")+SUMIFS(IncomeStatementData!$J$2:$J$415,IncomeStatementData!$B$2:$B$415,$A147,IncomeStatementData!$I$2:$I$415,"62022")+SUMIFS(IncomeStatementData!$J$2:$J$415,IncomeStatementData!$B$2:$B$415,$A147,IncomeStatementData!$I$2:$I$415,"62400")</f>
        <v>0</v>
      </c>
      <c r="AH147" s="134" t="str">
        <f>IF((ISERROR(INDEX(ECRDCRMustPayDebtData!$E$2:$E147,MATCH(A147,ECRDCRMustPayDebtData!$B$2:$B147,0),)))/12*Occupancy!$B$65,"-",INDEX(ECRDCRMustPayDebtData!$E$2:$E147,MATCH(A147,ECRDCRMustPayDebtData!$B$2:$B147,0),)/12*Occupancy!$B$65)</f>
        <v>-</v>
      </c>
      <c r="AI147" s="136" t="str">
        <f>IF(ISERROR(INDEX(AnnualMustPayDebtData!$D$2:$D$75,MATCH(A147,AnnualMustPayDebtData!$E$2:$E$75,0),)),"-",INDEX(AnnualMustPayDebtData!$D$2:$D$75,MATCH(A147,AnnualMustPayDebtData!$E$2:$E$75,0),))</f>
        <v>-</v>
      </c>
      <c r="AJ147" s="134" t="str">
        <f>IF(ISERROR(IF(AG147="","",AG147/VLOOKUP(Occupancy!$B$65,Occupancy!$B$68:$B$79,1)*12/$C147)),"-",IF(AG147="","",AG147/VLOOKUP(Occupancy!$B$65,Occupancy!$B$68:$B$79,1)*12/$C147))</f>
        <v>-</v>
      </c>
      <c r="AK147" s="134" t="str">
        <f>IF(ISERROR(IF(AH147="","",AH147/VLOOKUP(Occupancy!$B$65,Occupancy!$B$68:$B$79,1)*12/$C147)),"-",IF(AH147="","",AH147/VLOOKUP(Occupancy!$B$65,Occupancy!$B$68:$B$79,1)*12/$C147))</f>
        <v>-</v>
      </c>
      <c r="AL147" s="133">
        <f>SUMIFS(PriorQ4BalanceSheet!$J$2:$J$4968,PriorQ4BalanceSheet!$B$2:$B$4968,$A147,PriorQ4BalanceSheet!$I$2:$I$4968,"10710")-SUMIFS(BalanceSheetData!$J$2:$J$415,BalanceSheetData!$B$2:$B$415,$A147,BalanceSheetData!$I$2:$I$415,"10710")</f>
        <v>0</v>
      </c>
      <c r="AM147" s="132" t="str">
        <f>IF(ISERROR(AN147/12*Occupancy!$B$65),"-",AN147/12*Occupancy!$B$65)</f>
        <v>-</v>
      </c>
      <c r="AN147" s="133" t="str">
        <f>IF(ISERROR(INDEX(ReserveData!$B$2:$B$2239,MATCH($A147,ReserveData!$A$2:$A$2250,0),0)),"-",INDEX(ReserveData!$B$2:$B2386,MATCH($A147,ReserveData!$A$2:$A$2250,0),0))</f>
        <v>-</v>
      </c>
      <c r="AO147" s="132" t="str">
        <f t="shared" si="33"/>
        <v>-</v>
      </c>
      <c r="AP147" s="132" t="str">
        <f t="shared" si="34"/>
        <v>-</v>
      </c>
      <c r="AQ147" s="136">
        <f>SUMIFS(IncomeStatementData!$J$2:$J$415,IncomeStatementData!$B$2:$B$415,$A147,IncomeStatementData!$I$2:$I$415,"59001")</f>
        <v>0</v>
      </c>
      <c r="AR147" s="134">
        <f>IF(ISERROR(AS147/12*Occupancy!$B$65),"-",AS147/12*Occupancy!$B$65)</f>
        <v>0</v>
      </c>
      <c r="AS147" s="136">
        <f>SUMIFS(AnnualFinancialData!$L$2:$L$6380,AnnualFinancialData!$B$2:$B$6380,$A147,AnnualFinancialData!$K$2:$K$6380,"59001")</f>
        <v>0</v>
      </c>
      <c r="AT147" s="134" t="str">
        <f>IF(ISERROR(IF(AQ147="","",AQ147/VLOOKUP(Occupancy!$B$65,Occupancy!$B$68:$B$79,1)*12/$C147)),"-",IF(AQ147="","",AQ147/VLOOKUP(Occupancy!$B$65,Occupancy!$B$68:$B$79,1)*12/$C147))</f>
        <v>-</v>
      </c>
      <c r="AU147" s="134" t="str">
        <f>IF(ISERROR(IF(AR147="","",AR147/VLOOKUP(Occupancy!$B$65,Occupancy!$B$68:$B$79,1)*12/$C147)),"-",IF(AR147="","",AR147/VLOOKUP(Occupancy!$B$65,Occupancy!$B$68:$B$79,1)*12/$C147))</f>
        <v>-</v>
      </c>
      <c r="AV147" s="133">
        <f>SUMIFS(IncomeStatementData!$J$2:$J$415,IncomeStatementData!$B$2:$B$415,$A147,IncomeStatementData!$I$2:$I$415,"66310")+SUMIFS(IncomeStatementData!$J$2:$J$415,IncomeStatementData!$B$2:$B$415,$A147,IncomeStatementData!$I$2:$I$415,"66202")</f>
        <v>0</v>
      </c>
      <c r="AW147" s="132">
        <f>IF(ISERROR(AX147/12*Occupancy!$B$65),"-",AX147/12*Occupancy!$B$65)</f>
        <v>0</v>
      </c>
      <c r="AX147" s="133">
        <f>SUMIFS(AnnualFinancialData!$L$2:$L$6380,AnnualFinancialData!$B$2:$B$6380,$A147,AnnualFinancialData!$K$2:$K$6380,"66310")+SUMIFS(AnnualFinancialData!$L$2:$L$6380,AnnualFinancialData!$B$2:$B$6380,$A147,AnnualFinancialData!$K$2:$K$6380,"66202")</f>
        <v>0</v>
      </c>
      <c r="AY147" s="132" t="str">
        <f>IF(ISERROR(IF(AV147="","",AV147/VLOOKUP(Occupancy!$B$65,Occupancy!$B$68:$B$79,1)*12/$C147)),"-",IF(AV147="","",AV147/VLOOKUP(Occupancy!$B$65,Occupancy!$B$68:$B$79,1)*12/$C147))</f>
        <v>-</v>
      </c>
      <c r="AZ147" s="132" t="str">
        <f>IF(ISERROR(IF(AW147="","",AW147/VLOOKUP(Occupancy!$B$65,Occupancy!$B$68:$B$79,1)*12/$C147)),"-",IF(AW147="","",AW147/VLOOKUP(Occupancy!$B$65,Occupancy!$B$68:$B$79,1)*12/$C147))</f>
        <v>-</v>
      </c>
      <c r="BA147" s="137" t="str">
        <f t="shared" si="35"/>
        <v>-</v>
      </c>
      <c r="BB147" s="137" t="str">
        <f t="shared" si="36"/>
        <v>-</v>
      </c>
      <c r="BC147" s="137" t="str">
        <f t="shared" si="37"/>
        <v>-</v>
      </c>
      <c r="BD147" s="137" t="str">
        <f t="shared" si="38"/>
        <v>-</v>
      </c>
      <c r="BE147" s="138" t="str">
        <f>IF(ISERROR(IF(BB147="","",BB147/VLOOKUP(Occupancy!$B$65,Occupancy!$B$68:$B$79,1)*12/$C147)),"-",IF(BB147="","",BB147/VLOOKUP(Occupancy!$B$65,Occupancy!$B$68:$B$79,1)*12/$C147))</f>
        <v>-</v>
      </c>
    </row>
    <row r="148" spans="1:57" s="95" customFormat="1" ht="12.75" x14ac:dyDescent="0.2">
      <c r="A148" s="219" t="s">
        <v>674</v>
      </c>
      <c r="B148" s="142" t="str">
        <f>IF(ISERROR(INDEX(ProjectTypeData!$F$2:$F$165,MATCH(Operating!$A148,ProjectTypeData!$B$2:$B$165,0),MATCH(Operating!B$9,ProjectTypeData!$F$1))),"-",INDEX(ProjectTypeData!$F$2:$F$165,MATCH(Operating!$A148,ProjectTypeData!$B$2:$B$165,0),MATCH(Operating!B$9,ProjectTypeData!$F$1)))</f>
        <v>CHHI</v>
      </c>
      <c r="C148" s="126">
        <f>IF(ISERROR(INDEX(ProjectTypeData!$E$2:$E$165,MATCH(Operating!$A148,ProjectTypeData!$B$2:$B$165,0),MATCH(Operating!C$9,ProjectTypeData!$E$1))),"-",INDEX(ProjectTypeData!$E$2:$E$165,MATCH(Operating!$A148,ProjectTypeData!$B$2:$B$165,0),MATCH(Operating!C$9,ProjectTypeData!$E$1)))</f>
        <v>0</v>
      </c>
      <c r="D148" s="127" t="str">
        <f>IF(ISERROR(INDEX(ProjectTypeData!$D$2:$D$165,MATCH(Operating!$A148,ProjectTypeData!$B$2:$B$165,0),MATCH(Operating!D$9,ProjectTypeData!$D$1))),"-",INDEX(ProjectTypeData!$D$2:$D$165,MATCH(Operating!$A148,ProjectTypeData!$B$2:$B$165,0),MATCH(Operating!D$9,ProjectTypeData!$D$1)))</f>
        <v>Pre-Development</v>
      </c>
      <c r="E148" s="115"/>
      <c r="F148" s="128">
        <f>SUMIFS(BalanceSheetData!$J$2:$J$415,BalanceSheetData!$B$2:$B$415,$A148,BalanceSheetData!$I$2:$I$415,"10000")</f>
        <v>0</v>
      </c>
      <c r="G148" s="128">
        <f>SUMIFS(BalanceSheetData!$J$2:$J$415,BalanceSheetData!$B$2:$B$415,$A148,BalanceSheetData!$I$2:$I$415,"10710")</f>
        <v>0</v>
      </c>
      <c r="H148" s="128">
        <f>SUMIFS(BalanceSheetData!$J$2:$J$415,BalanceSheetData!$B$2:$B$415,$A148,BalanceSheetData!$I$2:$I$415,"10700")</f>
        <v>0</v>
      </c>
      <c r="I148" s="129">
        <f>SUMIFS(BalanceSheetData!$J$2:$J$415,BalanceSheetData!$B$2:$B$415,$A148,BalanceSheetData!$I$2:$I$415,"10715")+SUMIFS(BalanceSheetData!$J$2:$J$415,BalanceSheetData!$B$2:$B$415,$A148,BalanceSheetData!$I$2:$I$415,"10720")+SUMIFS(BalanceSheetData!$J$2:$J$415,BalanceSheetData!$B$2:$B$415,$A148,BalanceSheetData!$I$2:$I$415,"19300")</f>
        <v>0</v>
      </c>
      <c r="J148" s="130">
        <f t="shared" si="26"/>
        <v>0</v>
      </c>
      <c r="K148" s="216">
        <f>IF(ISERROR(INDEX(Occupancy!$B$57:$FL$57,1,MATCH(A148,Occupancy!$B$4:$FL$4,0))),"-",INDEX(Occupancy!$B$57:$FL$57,1,MATCH(A148,Occupancy!$B$4:$FL$4,0)))</f>
        <v>0</v>
      </c>
      <c r="L148" s="216">
        <f>IF(ISERROR(INDEX(Occupancy!$B$17:$FL$17,1,MATCH(A148,Occupancy!$B$4:$FL$4,0))),"-",INDEX(Occupancy!$B$17:$FL$17,1,MATCH(A148,Occupancy!$B$4:$FL$4,0)))</f>
        <v>0</v>
      </c>
      <c r="M148" s="113"/>
      <c r="N148" s="113"/>
      <c r="O148" s="113"/>
      <c r="P148" s="119"/>
      <c r="Q148" s="131">
        <f>SUMIFS(IncomeStatementData!$J$2:$J$415,IncomeStatementData!$B$2:$B$415,$A148,IncomeStatementData!$I$2:$I$415,"45001")+SUMIFS(IncomeStatementData!$J$2:$J$415,IncomeStatementData!$B$2:$B$415,$A148,IncomeStatementData!$I$2:$I$415,"45100")+SUMIFS(IncomeStatementData!$J$2:$J$415,IncomeStatementData!$B$2:$B$415,$A148,IncomeStatementData!$I$2:$I$415,"49000")+SUMIFS(IncomeStatementData!$J$2:$J$415,IncomeStatementData!$B$2:$B$415,$A148,IncomeStatementData!$I$2:$I$415,"45200")+SUMIFS(IncomeStatementData!$J$2:$J$415,IncomeStatementData!$B$2:$B$415,$A148,IncomeStatementData!$I$2:$I$415,"45400")+SUMIFS(IncomeStatementData!$J$2:$J$415,IncomeStatementData!$B$2:$B$415,$A148,IncomeStatementData!$I$2:$I$415,"45500")+SUMIFS(IncomeStatementData!$J$2:$J$415,IncomeStatementData!$B$2:$B$415,$A148,IncomeStatementData!$I$2:$I$415,"44100")+SUMIFS(IncomeStatementData!$J$2:$J$415,IncomeStatementData!$B$2:$B$415,$A148,IncomeStatementData!$I$2:$I$415,"42200")</f>
        <v>0</v>
      </c>
      <c r="R148" s="132">
        <f>IF(ISERROR(S148/12*Occupancy!$B$65),"-",S148/12*Occupancy!$B$65)</f>
        <v>0</v>
      </c>
      <c r="S148" s="133">
        <f>SUMIFS(AnnualFinancialData!$L$2:$L$6380,AnnualFinancialData!$B$2:$B$6380,$A148,AnnualFinancialData!$K$2:$K$6380,"45001")+SUMIFS(AnnualFinancialData!$L$2:$L$6380,AnnualFinancialData!$B$2:$B$6380,$A148,AnnualFinancialData!$K$2:$K$6380,"45100")+SUMIFS(AnnualFinancialData!$L$2:$L$6380,AnnualFinancialData!$B$2:$B$6380,$A148,AnnualFinancialData!$K$2:$K$6380,"49000")+SUMIFS(AnnualFinancialData!$L$2:$L$6380,AnnualFinancialData!$B$2:$B$6380,$A148,AnnualFinancialData!$K$2:$K$6380,"45200")+SUMIFS(AnnualFinancialData!$L$2:$L$6380,AnnualFinancialData!$B$2:$B$6380,$A148,AnnualFinancialData!$K$2:$K$6380,"45400")+SUMIFS(AnnualFinancialData!$L$2:$L$6380,AnnualFinancialData!$B$2:$B$6380,$A148,AnnualFinancialData!$K$2:$K$6380,"45500")+SUMIFS(AnnualFinancialData!$L$2:$L$6380,AnnualFinancialData!$B$2:$B$6380,$A148,AnnualFinancialData!$K$2:$K$6380,"44100")+SUMIFS(AnnualFinancialData!$L$2:$L$6380,AnnualFinancialData!$B$2:$B$6380,$A148,AnnualFinancialData!$K$2:$K$6380,"42200")</f>
        <v>0</v>
      </c>
      <c r="T148" s="132" t="str">
        <f>IF(ISERROR(IF(Q148="","",Q148/VLOOKUP(Occupancy!$B$65,Occupancy!$B$68:$B$79,1)*12/$C148)),"-",IF(Q148="","",Q148/VLOOKUP(Occupancy!$B$65,Occupancy!$B$68:$B$79,1)*12/$C148))</f>
        <v>-</v>
      </c>
      <c r="U148" s="132" t="str">
        <f>IF(ISERROR(IF(R148="","",R148/VLOOKUP(Occupancy!$B$65,Occupancy!$B$68:$B$79,1)*12/$C148)),"-",IF(R148="","",R148/VLOOKUP(Occupancy!$B$65,Occupancy!$B$68:$B$79,1)*12/$C148))</f>
        <v>-</v>
      </c>
      <c r="V148" s="134" t="str">
        <f>IF(ISERROR(INDEX(IncomeStatementData!$P$2:$P$415,MATCH(A148,IncomeStatementData!$B$2:$B$415,0),)),"-",INDEX(IncomeStatementData!$P$2:$P$415,MATCH(A148,IncomeStatementData!$B$2:$B$415,0),))</f>
        <v>-</v>
      </c>
      <c r="W148" s="134" t="str">
        <f>IF(ISERROR(X148/12*Occupancy!$B$65),"-",X148/12*Occupancy!$B$65)</f>
        <v>-</v>
      </c>
      <c r="X148" s="134" t="str">
        <f>IF(ISERROR(INDEX(AnnualFinancialData!$R$2:$R$6380,MATCH(A148,AnnualFinancialData!$B$2:$B$6380,0),)),"-",INDEX(AnnualFinancialData!$R$2:$R$6380,MATCH(A148,AnnualFinancialData!$B$2:$B$6380,0),))</f>
        <v>-</v>
      </c>
      <c r="Y148" s="134" t="str">
        <f>IF(ISERROR(IF(V148="","",V148/VLOOKUP(Occupancy!$B$65,Occupancy!$B$68:$B$79,1)*12/$C148)),"-",IF(V148="","",V148/VLOOKUP(Occupancy!$B$65,Occupancy!$B$68:$B$79,1)*12/$C148))</f>
        <v>-</v>
      </c>
      <c r="Z148" s="134" t="str">
        <f>IF(ISERROR(IF(W148="","",W148/VLOOKUP(Occupancy!$B$65,Occupancy!$B$68:$B$79,1)*12/$C148)),"-",IF(W148="","",W148/VLOOKUP(Occupancy!$B$65,Occupancy!$B$68:$B$79,1)*12/$C148))</f>
        <v>-</v>
      </c>
      <c r="AA148" s="135" t="str">
        <f t="shared" si="27"/>
        <v>-</v>
      </c>
      <c r="AB148" s="132" t="str">
        <f t="shared" si="28"/>
        <v>-</v>
      </c>
      <c r="AC148" s="132" t="str">
        <f t="shared" si="29"/>
        <v>-</v>
      </c>
      <c r="AD148" s="132" t="str">
        <f t="shared" si="30"/>
        <v>-</v>
      </c>
      <c r="AE148" s="132" t="str">
        <f t="shared" si="31"/>
        <v>-</v>
      </c>
      <c r="AF148" s="132" t="str">
        <f t="shared" si="32"/>
        <v>-</v>
      </c>
      <c r="AG148" s="136">
        <f>(SUMIFS(PriorQ4BalanceSheet!$J$2:$J$4968,PriorQ4BalanceSheet!$B$2:$B$4968,$A148,PriorQ4BalanceSheet!$I$2:$I$4968,"28150")-SUMIFS(BalanceSheetData!$J$2:$J$415,BalanceSheetData!$B$2:$B$415,$A148,BalanceSheetData!$I$2:$I$415,"28150"))+(SUMIFS(PriorQ4BalanceSheet!$J$2:$J$4968,PriorQ4BalanceSheet!$B$2:$B$4968,$A148,PriorQ4BalanceSheet!$I$2:$I$4968,"28151")-SUMIFS(BalanceSheetData!$J$2:$J$415,BalanceSheetData!$B$2:$B$415,$A148,BalanceSheetData!$I$2:$I$415,"28151"))+(SUMIFS(PriorQ4BalanceSheet!$J$2:$J$4968,PriorQ4BalanceSheet!$B$2:$B$4968,$A148,PriorQ4BalanceSheet!$I$2:$I$4968,"28152")-SUMIFS(BalanceSheetData!$J$2:$J$415,BalanceSheetData!$B$2:$B$415,$A148,BalanceSheetData!$I$2:$I$415,"28152"))+(SUMIFS(PriorQ4BalanceSheet!$J$2:$J$4968,PriorQ4BalanceSheet!$B$2:$B$4968,$A148,PriorQ4BalanceSheet!$I$2:$I$4968,"28153")-SUMIFS(BalanceSheetData!$J$2:$J$415,BalanceSheetData!$B$2:$B$415,$A148,BalanceSheetData!$I$2:$I$415,"28153"))+(SUMIFS(PriorQ4BalanceSheet!$J$2:$J$4968,PriorQ4BalanceSheet!$B$2:$B$4968,$A148,PriorQ4BalanceSheet!$I$2:$I$4968,"28155")-SUMIFS(BalanceSheetData!$J$2:$J$415,BalanceSheetData!$B$2:$B$415,$A148,BalanceSheetData!$I$2:$I$415,"28155"))+(SUMIFS(PriorQ4BalanceSheet!$J$2:$J$4968,PriorQ4BalanceSheet!$B$2:$B$4968,$A148,PriorQ4BalanceSheet!$I$2:$I$4968,"28156")-SUMIFS(BalanceSheetData!$J$2:$J$415,BalanceSheetData!$B$2:$B$415,$A148,BalanceSheetData!$I$2:$I$415,"28156"))+(SUMIFS(PriorQ4BalanceSheet!$J$2:$J$4968,PriorQ4BalanceSheet!$B$2:$B$4968,$A148,PriorQ4BalanceSheet!$I$2:$I$4968,"28157")-SUMIFS(BalanceSheetData!$J$2:$J$415,BalanceSheetData!$B$2:$B$415,$A148,BalanceSheetData!$I$2:$I$415,"28157"))+(SUMIFS(PriorQ4BalanceSheet!$J$2:$J$4968,PriorQ4BalanceSheet!$B$2:$B$4968,$A148,PriorQ4BalanceSheet!$I$2:$I$4968,"28158")-SUMIFS(BalanceSheetData!$J$2:$J$415,BalanceSheetData!$B$2:$B$415,$A148,BalanceSheetData!$I$2:$I$415,"28158"))+(SUMIFS(PriorQ4BalanceSheet!$J$2:$J$4968,PriorQ4BalanceSheet!$B$2:$B$4968,$A148,PriorQ4BalanceSheet!$I$2:$I$4968,"28200")-SUMIFS(BalanceSheetData!$J$2:$J$415,BalanceSheetData!$B$2:$B$415,$A148,BalanceSheetData!$I$2:$I$415,"28200"))+(SUMIFS(PriorQ4BalanceSheet!$J$2:$J$4968,PriorQ4BalanceSheet!$B$2:$B$4968,$A148,PriorQ4BalanceSheet!$I$2:$I$4968,"28201")-SUMIFS(BalanceSheetData!$J$2:$J$415,BalanceSheetData!$B$2:$B$415,$A148,BalanceSheetData!$I$2:$I$415,"28201"))+SUMIFS(IncomeStatementData!$J$2:$J$415,IncomeStatementData!$B$2:$B$415,$A148,IncomeStatementData!$I$2:$I$415,"62020")+SUMIFS(IncomeStatementData!$J$2:$J$415,IncomeStatementData!$B$2:$B$415,$A148,IncomeStatementData!$I$2:$I$415,"62021")+SUMIFS(IncomeStatementData!$J$2:$J$415,IncomeStatementData!$B$2:$B$415,$A148,IncomeStatementData!$I$2:$I$415,"62022")+SUMIFS(IncomeStatementData!$J$2:$J$415,IncomeStatementData!$B$2:$B$415,$A148,IncomeStatementData!$I$2:$I$415,"62400")</f>
        <v>0</v>
      </c>
      <c r="AH148" s="134" t="str">
        <f>IF((ISERROR(INDEX(ECRDCRMustPayDebtData!$E$2:$E148,MATCH(A148,ECRDCRMustPayDebtData!$B$2:$B148,0),)))/12*Occupancy!$B$65,"-",INDEX(ECRDCRMustPayDebtData!$E$2:$E148,MATCH(A148,ECRDCRMustPayDebtData!$B$2:$B148,0),)/12*Occupancy!$B$65)</f>
        <v>-</v>
      </c>
      <c r="AI148" s="136" t="str">
        <f>IF(ISERROR(INDEX(AnnualMustPayDebtData!$D$2:$D$75,MATCH(A148,AnnualMustPayDebtData!$E$2:$E$75,0),)),"-",INDEX(AnnualMustPayDebtData!$D$2:$D$75,MATCH(A148,AnnualMustPayDebtData!$E$2:$E$75,0),))</f>
        <v>-</v>
      </c>
      <c r="AJ148" s="134" t="str">
        <f>IF(ISERROR(IF(AG148="","",AG148/VLOOKUP(Occupancy!$B$65,Occupancy!$B$68:$B$79,1)*12/$C148)),"-",IF(AG148="","",AG148/VLOOKUP(Occupancy!$B$65,Occupancy!$B$68:$B$79,1)*12/$C148))</f>
        <v>-</v>
      </c>
      <c r="AK148" s="134" t="str">
        <f>IF(ISERROR(IF(AH148="","",AH148/VLOOKUP(Occupancy!$B$65,Occupancy!$B$68:$B$79,1)*12/$C148)),"-",IF(AH148="","",AH148/VLOOKUP(Occupancy!$B$65,Occupancy!$B$68:$B$79,1)*12/$C148))</f>
        <v>-</v>
      </c>
      <c r="AL148" s="133">
        <f>SUMIFS(PriorQ4BalanceSheet!$J$2:$J$4968,PriorQ4BalanceSheet!$B$2:$B$4968,$A148,PriorQ4BalanceSheet!$I$2:$I$4968,"10710")-SUMIFS(BalanceSheetData!$J$2:$J$415,BalanceSheetData!$B$2:$B$415,$A148,BalanceSheetData!$I$2:$I$415,"10710")</f>
        <v>0</v>
      </c>
      <c r="AM148" s="132" t="str">
        <f>IF(ISERROR(AN148/12*Occupancy!$B$65),"-",AN148/12*Occupancy!$B$65)</f>
        <v>-</v>
      </c>
      <c r="AN148" s="133" t="str">
        <f>IF(ISERROR(INDEX(ReserveData!$B$2:$B$2239,MATCH($A148,ReserveData!$A$2:$A$2250,0),0)),"-",INDEX(ReserveData!$B$2:$B2387,MATCH($A148,ReserveData!$A$2:$A$2250,0),0))</f>
        <v>-</v>
      </c>
      <c r="AO148" s="132" t="str">
        <f t="shared" si="33"/>
        <v>-</v>
      </c>
      <c r="AP148" s="132" t="str">
        <f t="shared" si="34"/>
        <v>-</v>
      </c>
      <c r="AQ148" s="136">
        <f>SUMIFS(IncomeStatementData!$J$2:$J$415,IncomeStatementData!$B$2:$B$415,$A148,IncomeStatementData!$I$2:$I$415,"59001")</f>
        <v>0</v>
      </c>
      <c r="AR148" s="134">
        <f>IF(ISERROR(AS148/12*Occupancy!$B$65),"-",AS148/12*Occupancy!$B$65)</f>
        <v>0</v>
      </c>
      <c r="AS148" s="136">
        <f>SUMIFS(AnnualFinancialData!$L$2:$L$6380,AnnualFinancialData!$B$2:$B$6380,$A148,AnnualFinancialData!$K$2:$K$6380,"59001")</f>
        <v>0</v>
      </c>
      <c r="AT148" s="134" t="str">
        <f>IF(ISERROR(IF(AQ148="","",AQ148/VLOOKUP(Occupancy!$B$65,Occupancy!$B$68:$B$79,1)*12/$C148)),"-",IF(AQ148="","",AQ148/VLOOKUP(Occupancy!$B$65,Occupancy!$B$68:$B$79,1)*12/$C148))</f>
        <v>-</v>
      </c>
      <c r="AU148" s="134" t="str">
        <f>IF(ISERROR(IF(AR148="","",AR148/VLOOKUP(Occupancy!$B$65,Occupancy!$B$68:$B$79,1)*12/$C148)),"-",IF(AR148="","",AR148/VLOOKUP(Occupancy!$B$65,Occupancy!$B$68:$B$79,1)*12/$C148))</f>
        <v>-</v>
      </c>
      <c r="AV148" s="133">
        <f>SUMIFS(IncomeStatementData!$J$2:$J$415,IncomeStatementData!$B$2:$B$415,$A148,IncomeStatementData!$I$2:$I$415,"66310")+SUMIFS(IncomeStatementData!$J$2:$J$415,IncomeStatementData!$B$2:$B$415,$A148,IncomeStatementData!$I$2:$I$415,"66202")</f>
        <v>0</v>
      </c>
      <c r="AW148" s="132">
        <f>IF(ISERROR(AX148/12*Occupancy!$B$65),"-",AX148/12*Occupancy!$B$65)</f>
        <v>0</v>
      </c>
      <c r="AX148" s="133">
        <f>SUMIFS(AnnualFinancialData!$L$2:$L$6380,AnnualFinancialData!$B$2:$B$6380,$A148,AnnualFinancialData!$K$2:$K$6380,"66310")+SUMIFS(AnnualFinancialData!$L$2:$L$6380,AnnualFinancialData!$B$2:$B$6380,$A148,AnnualFinancialData!$K$2:$K$6380,"66202")</f>
        <v>0</v>
      </c>
      <c r="AY148" s="132" t="str">
        <f>IF(ISERROR(IF(AV148="","",AV148/VLOOKUP(Occupancy!$B$65,Occupancy!$B$68:$B$79,1)*12/$C148)),"-",IF(AV148="","",AV148/VLOOKUP(Occupancy!$B$65,Occupancy!$B$68:$B$79,1)*12/$C148))</f>
        <v>-</v>
      </c>
      <c r="AZ148" s="132" t="str">
        <f>IF(ISERROR(IF(AW148="","",AW148/VLOOKUP(Occupancy!$B$65,Occupancy!$B$68:$B$79,1)*12/$C148)),"-",IF(AW148="","",AW148/VLOOKUP(Occupancy!$B$65,Occupancy!$B$68:$B$79,1)*12/$C148))</f>
        <v>-</v>
      </c>
      <c r="BA148" s="137" t="str">
        <f t="shared" si="35"/>
        <v>-</v>
      </c>
      <c r="BB148" s="137" t="str">
        <f t="shared" si="36"/>
        <v>-</v>
      </c>
      <c r="BC148" s="137" t="str">
        <f t="shared" si="37"/>
        <v>-</v>
      </c>
      <c r="BD148" s="137" t="str">
        <f t="shared" si="38"/>
        <v>-</v>
      </c>
      <c r="BE148" s="138" t="str">
        <f>IF(ISERROR(IF(BB148="","",BB148/VLOOKUP(Occupancy!$B$65,Occupancy!$B$68:$B$79,1)*12/$C148)),"-",IF(BB148="","",BB148/VLOOKUP(Occupancy!$B$65,Occupancy!$B$68:$B$79,1)*12/$C148))</f>
        <v>-</v>
      </c>
    </row>
    <row r="149" spans="1:57" s="95" customFormat="1" ht="12.75" x14ac:dyDescent="0.2">
      <c r="A149" s="219" t="s">
        <v>674</v>
      </c>
      <c r="B149" s="142" t="str">
        <f>IF(ISERROR(INDEX(ProjectTypeData!$F$2:$F$165,MATCH(Operating!$A149,ProjectTypeData!$B$2:$B$165,0),MATCH(Operating!B$9,ProjectTypeData!$F$1))),"-",INDEX(ProjectTypeData!$F$2:$F$165,MATCH(Operating!$A149,ProjectTypeData!$B$2:$B$165,0),MATCH(Operating!B$9,ProjectTypeData!$F$1)))</f>
        <v>CHHI</v>
      </c>
      <c r="C149" s="126">
        <f>IF(ISERROR(INDEX(ProjectTypeData!$E$2:$E$165,MATCH(Operating!$A149,ProjectTypeData!$B$2:$B$165,0),MATCH(Operating!C$9,ProjectTypeData!$E$1))),"-",INDEX(ProjectTypeData!$E$2:$E$165,MATCH(Operating!$A149,ProjectTypeData!$B$2:$B$165,0),MATCH(Operating!C$9,ProjectTypeData!$E$1)))</f>
        <v>0</v>
      </c>
      <c r="D149" s="127" t="str">
        <f>IF(ISERROR(INDEX(ProjectTypeData!$D$2:$D$165,MATCH(Operating!$A149,ProjectTypeData!$B$2:$B$165,0),MATCH(Operating!D$9,ProjectTypeData!$D$1))),"-",INDEX(ProjectTypeData!$D$2:$D$165,MATCH(Operating!$A149,ProjectTypeData!$B$2:$B$165,0),MATCH(Operating!D$9,ProjectTypeData!$D$1)))</f>
        <v>Pre-Development</v>
      </c>
      <c r="E149" s="115"/>
      <c r="F149" s="128">
        <f>SUMIFS(BalanceSheetData!$J$2:$J$415,BalanceSheetData!$B$2:$B$415,$A149,BalanceSheetData!$I$2:$I$415,"10000")</f>
        <v>0</v>
      </c>
      <c r="G149" s="128">
        <f>SUMIFS(BalanceSheetData!$J$2:$J$415,BalanceSheetData!$B$2:$B$415,$A149,BalanceSheetData!$I$2:$I$415,"10710")</f>
        <v>0</v>
      </c>
      <c r="H149" s="128">
        <f>SUMIFS(BalanceSheetData!$J$2:$J$415,BalanceSheetData!$B$2:$B$415,$A149,BalanceSheetData!$I$2:$I$415,"10700")</f>
        <v>0</v>
      </c>
      <c r="I149" s="129">
        <f>SUMIFS(BalanceSheetData!$J$2:$J$415,BalanceSheetData!$B$2:$B$415,$A149,BalanceSheetData!$I$2:$I$415,"10715")+SUMIFS(BalanceSheetData!$J$2:$J$415,BalanceSheetData!$B$2:$B$415,$A149,BalanceSheetData!$I$2:$I$415,"10720")+SUMIFS(BalanceSheetData!$J$2:$J$415,BalanceSheetData!$B$2:$B$415,$A149,BalanceSheetData!$I$2:$I$415,"19300")</f>
        <v>0</v>
      </c>
      <c r="J149" s="130">
        <f t="shared" si="26"/>
        <v>0</v>
      </c>
      <c r="K149" s="216">
        <f>IF(ISERROR(INDEX(Occupancy!$B$57:$FL$57,1,MATCH(A149,Occupancy!$B$4:$FL$4,0))),"-",INDEX(Occupancy!$B$57:$FL$57,1,MATCH(A149,Occupancy!$B$4:$FL$4,0)))</f>
        <v>0</v>
      </c>
      <c r="L149" s="216">
        <f>IF(ISERROR(INDEX(Occupancy!$B$17:$FL$17,1,MATCH(A149,Occupancy!$B$4:$FL$4,0))),"-",INDEX(Occupancy!$B$17:$FL$17,1,MATCH(A149,Occupancy!$B$4:$FL$4,0)))</f>
        <v>0</v>
      </c>
      <c r="M149" s="113"/>
      <c r="N149" s="113"/>
      <c r="O149" s="113"/>
      <c r="P149" s="119"/>
      <c r="Q149" s="131">
        <f>SUMIFS(IncomeStatementData!$J$2:$J$415,IncomeStatementData!$B$2:$B$415,$A149,IncomeStatementData!$I$2:$I$415,"45001")+SUMIFS(IncomeStatementData!$J$2:$J$415,IncomeStatementData!$B$2:$B$415,$A149,IncomeStatementData!$I$2:$I$415,"45100")+SUMIFS(IncomeStatementData!$J$2:$J$415,IncomeStatementData!$B$2:$B$415,$A149,IncomeStatementData!$I$2:$I$415,"49000")+SUMIFS(IncomeStatementData!$J$2:$J$415,IncomeStatementData!$B$2:$B$415,$A149,IncomeStatementData!$I$2:$I$415,"45200")+SUMIFS(IncomeStatementData!$J$2:$J$415,IncomeStatementData!$B$2:$B$415,$A149,IncomeStatementData!$I$2:$I$415,"45400")+SUMIFS(IncomeStatementData!$J$2:$J$415,IncomeStatementData!$B$2:$B$415,$A149,IncomeStatementData!$I$2:$I$415,"45500")+SUMIFS(IncomeStatementData!$J$2:$J$415,IncomeStatementData!$B$2:$B$415,$A149,IncomeStatementData!$I$2:$I$415,"44100")+SUMIFS(IncomeStatementData!$J$2:$J$415,IncomeStatementData!$B$2:$B$415,$A149,IncomeStatementData!$I$2:$I$415,"42200")</f>
        <v>0</v>
      </c>
      <c r="R149" s="132">
        <f>IF(ISERROR(S149/12*Occupancy!$B$65),"-",S149/12*Occupancy!$B$65)</f>
        <v>0</v>
      </c>
      <c r="S149" s="133">
        <f>SUMIFS(AnnualFinancialData!$L$2:$L$6380,AnnualFinancialData!$B$2:$B$6380,$A149,AnnualFinancialData!$K$2:$K$6380,"45001")+SUMIFS(AnnualFinancialData!$L$2:$L$6380,AnnualFinancialData!$B$2:$B$6380,$A149,AnnualFinancialData!$K$2:$K$6380,"45100")+SUMIFS(AnnualFinancialData!$L$2:$L$6380,AnnualFinancialData!$B$2:$B$6380,$A149,AnnualFinancialData!$K$2:$K$6380,"49000")+SUMIFS(AnnualFinancialData!$L$2:$L$6380,AnnualFinancialData!$B$2:$B$6380,$A149,AnnualFinancialData!$K$2:$K$6380,"45200")+SUMIFS(AnnualFinancialData!$L$2:$L$6380,AnnualFinancialData!$B$2:$B$6380,$A149,AnnualFinancialData!$K$2:$K$6380,"45400")+SUMIFS(AnnualFinancialData!$L$2:$L$6380,AnnualFinancialData!$B$2:$B$6380,$A149,AnnualFinancialData!$K$2:$K$6380,"45500")+SUMIFS(AnnualFinancialData!$L$2:$L$6380,AnnualFinancialData!$B$2:$B$6380,$A149,AnnualFinancialData!$K$2:$K$6380,"44100")+SUMIFS(AnnualFinancialData!$L$2:$L$6380,AnnualFinancialData!$B$2:$B$6380,$A149,AnnualFinancialData!$K$2:$K$6380,"42200")</f>
        <v>0</v>
      </c>
      <c r="T149" s="132" t="str">
        <f>IF(ISERROR(IF(Q149="","",Q149/VLOOKUP(Occupancy!$B$65,Occupancy!$B$68:$B$79,1)*12/$C149)),"-",IF(Q149="","",Q149/VLOOKUP(Occupancy!$B$65,Occupancy!$B$68:$B$79,1)*12/$C149))</f>
        <v>-</v>
      </c>
      <c r="U149" s="132" t="str">
        <f>IF(ISERROR(IF(R149="","",R149/VLOOKUP(Occupancy!$B$65,Occupancy!$B$68:$B$79,1)*12/$C149)),"-",IF(R149="","",R149/VLOOKUP(Occupancy!$B$65,Occupancy!$B$68:$B$79,1)*12/$C149))</f>
        <v>-</v>
      </c>
      <c r="V149" s="134" t="str">
        <f>IF(ISERROR(INDEX(IncomeStatementData!$P$2:$P$415,MATCH(A149,IncomeStatementData!$B$2:$B$415,0),)),"-",INDEX(IncomeStatementData!$P$2:$P$415,MATCH(A149,IncomeStatementData!$B$2:$B$415,0),))</f>
        <v>-</v>
      </c>
      <c r="W149" s="134" t="str">
        <f>IF(ISERROR(X149/12*Occupancy!$B$65),"-",X149/12*Occupancy!$B$65)</f>
        <v>-</v>
      </c>
      <c r="X149" s="134" t="str">
        <f>IF(ISERROR(INDEX(AnnualFinancialData!$R$2:$R$6380,MATCH(A149,AnnualFinancialData!$B$2:$B$6380,0),)),"-",INDEX(AnnualFinancialData!$R$2:$R$6380,MATCH(A149,AnnualFinancialData!$B$2:$B$6380,0),))</f>
        <v>-</v>
      </c>
      <c r="Y149" s="134" t="str">
        <f>IF(ISERROR(IF(V149="","",V149/VLOOKUP(Occupancy!$B$65,Occupancy!$B$68:$B$79,1)*12/$C149)),"-",IF(V149="","",V149/VLOOKUP(Occupancy!$B$65,Occupancy!$B$68:$B$79,1)*12/$C149))</f>
        <v>-</v>
      </c>
      <c r="Z149" s="134" t="str">
        <f>IF(ISERROR(IF(W149="","",W149/VLOOKUP(Occupancy!$B$65,Occupancy!$B$68:$B$79,1)*12/$C149)),"-",IF(W149="","",W149/VLOOKUP(Occupancy!$B$65,Occupancy!$B$68:$B$79,1)*12/$C149))</f>
        <v>-</v>
      </c>
      <c r="AA149" s="135" t="str">
        <f t="shared" si="27"/>
        <v>-</v>
      </c>
      <c r="AB149" s="132" t="str">
        <f t="shared" si="28"/>
        <v>-</v>
      </c>
      <c r="AC149" s="132" t="str">
        <f t="shared" si="29"/>
        <v>-</v>
      </c>
      <c r="AD149" s="132" t="str">
        <f t="shared" si="30"/>
        <v>-</v>
      </c>
      <c r="AE149" s="132" t="str">
        <f t="shared" si="31"/>
        <v>-</v>
      </c>
      <c r="AF149" s="132" t="str">
        <f t="shared" si="32"/>
        <v>-</v>
      </c>
      <c r="AG149" s="136">
        <f>(SUMIFS(PriorQ4BalanceSheet!$J$2:$J$4968,PriorQ4BalanceSheet!$B$2:$B$4968,$A149,PriorQ4BalanceSheet!$I$2:$I$4968,"28150")-SUMIFS(BalanceSheetData!$J$2:$J$415,BalanceSheetData!$B$2:$B$415,$A149,BalanceSheetData!$I$2:$I$415,"28150"))+(SUMIFS(PriorQ4BalanceSheet!$J$2:$J$4968,PriorQ4BalanceSheet!$B$2:$B$4968,$A149,PriorQ4BalanceSheet!$I$2:$I$4968,"28151")-SUMIFS(BalanceSheetData!$J$2:$J$415,BalanceSheetData!$B$2:$B$415,$A149,BalanceSheetData!$I$2:$I$415,"28151"))+(SUMIFS(PriorQ4BalanceSheet!$J$2:$J$4968,PriorQ4BalanceSheet!$B$2:$B$4968,$A149,PriorQ4BalanceSheet!$I$2:$I$4968,"28152")-SUMIFS(BalanceSheetData!$J$2:$J$415,BalanceSheetData!$B$2:$B$415,$A149,BalanceSheetData!$I$2:$I$415,"28152"))+(SUMIFS(PriorQ4BalanceSheet!$J$2:$J$4968,PriorQ4BalanceSheet!$B$2:$B$4968,$A149,PriorQ4BalanceSheet!$I$2:$I$4968,"28153")-SUMIFS(BalanceSheetData!$J$2:$J$415,BalanceSheetData!$B$2:$B$415,$A149,BalanceSheetData!$I$2:$I$415,"28153"))+(SUMIFS(PriorQ4BalanceSheet!$J$2:$J$4968,PriorQ4BalanceSheet!$B$2:$B$4968,$A149,PriorQ4BalanceSheet!$I$2:$I$4968,"28155")-SUMIFS(BalanceSheetData!$J$2:$J$415,BalanceSheetData!$B$2:$B$415,$A149,BalanceSheetData!$I$2:$I$415,"28155"))+(SUMIFS(PriorQ4BalanceSheet!$J$2:$J$4968,PriorQ4BalanceSheet!$B$2:$B$4968,$A149,PriorQ4BalanceSheet!$I$2:$I$4968,"28156")-SUMIFS(BalanceSheetData!$J$2:$J$415,BalanceSheetData!$B$2:$B$415,$A149,BalanceSheetData!$I$2:$I$415,"28156"))+(SUMIFS(PriorQ4BalanceSheet!$J$2:$J$4968,PriorQ4BalanceSheet!$B$2:$B$4968,$A149,PriorQ4BalanceSheet!$I$2:$I$4968,"28157")-SUMIFS(BalanceSheetData!$J$2:$J$415,BalanceSheetData!$B$2:$B$415,$A149,BalanceSheetData!$I$2:$I$415,"28157"))+(SUMIFS(PriorQ4BalanceSheet!$J$2:$J$4968,PriorQ4BalanceSheet!$B$2:$B$4968,$A149,PriorQ4BalanceSheet!$I$2:$I$4968,"28158")-SUMIFS(BalanceSheetData!$J$2:$J$415,BalanceSheetData!$B$2:$B$415,$A149,BalanceSheetData!$I$2:$I$415,"28158"))+(SUMIFS(PriorQ4BalanceSheet!$J$2:$J$4968,PriorQ4BalanceSheet!$B$2:$B$4968,$A149,PriorQ4BalanceSheet!$I$2:$I$4968,"28200")-SUMIFS(BalanceSheetData!$J$2:$J$415,BalanceSheetData!$B$2:$B$415,$A149,BalanceSheetData!$I$2:$I$415,"28200"))+(SUMIFS(PriorQ4BalanceSheet!$J$2:$J$4968,PriorQ4BalanceSheet!$B$2:$B$4968,$A149,PriorQ4BalanceSheet!$I$2:$I$4968,"28201")-SUMIFS(BalanceSheetData!$J$2:$J$415,BalanceSheetData!$B$2:$B$415,$A149,BalanceSheetData!$I$2:$I$415,"28201"))+SUMIFS(IncomeStatementData!$J$2:$J$415,IncomeStatementData!$B$2:$B$415,$A149,IncomeStatementData!$I$2:$I$415,"62020")+SUMIFS(IncomeStatementData!$J$2:$J$415,IncomeStatementData!$B$2:$B$415,$A149,IncomeStatementData!$I$2:$I$415,"62021")+SUMIFS(IncomeStatementData!$J$2:$J$415,IncomeStatementData!$B$2:$B$415,$A149,IncomeStatementData!$I$2:$I$415,"62022")+SUMIFS(IncomeStatementData!$J$2:$J$415,IncomeStatementData!$B$2:$B$415,$A149,IncomeStatementData!$I$2:$I$415,"62400")</f>
        <v>0</v>
      </c>
      <c r="AH149" s="134" t="str">
        <f>IF((ISERROR(INDEX(ECRDCRMustPayDebtData!$E$2:$E149,MATCH(A149,ECRDCRMustPayDebtData!$B$2:$B149,0),)))/12*Occupancy!$B$65,"-",INDEX(ECRDCRMustPayDebtData!$E$2:$E149,MATCH(A149,ECRDCRMustPayDebtData!$B$2:$B149,0),)/12*Occupancy!$B$65)</f>
        <v>-</v>
      </c>
      <c r="AI149" s="136" t="str">
        <f>IF(ISERROR(INDEX(AnnualMustPayDebtData!$D$2:$D$75,MATCH(A149,AnnualMustPayDebtData!$E$2:$E$75,0),)),"-",INDEX(AnnualMustPayDebtData!$D$2:$D$75,MATCH(A149,AnnualMustPayDebtData!$E$2:$E$75,0),))</f>
        <v>-</v>
      </c>
      <c r="AJ149" s="134" t="str">
        <f>IF(ISERROR(IF(AG149="","",AG149/VLOOKUP(Occupancy!$B$65,Occupancy!$B$68:$B$79,1)*12/$C149)),"-",IF(AG149="","",AG149/VLOOKUP(Occupancy!$B$65,Occupancy!$B$68:$B$79,1)*12/$C149))</f>
        <v>-</v>
      </c>
      <c r="AK149" s="134" t="str">
        <f>IF(ISERROR(IF(AH149="","",AH149/VLOOKUP(Occupancy!$B$65,Occupancy!$B$68:$B$79,1)*12/$C149)),"-",IF(AH149="","",AH149/VLOOKUP(Occupancy!$B$65,Occupancy!$B$68:$B$79,1)*12/$C149))</f>
        <v>-</v>
      </c>
      <c r="AL149" s="133">
        <f>SUMIFS(PriorQ4BalanceSheet!$J$2:$J$4968,PriorQ4BalanceSheet!$B$2:$B$4968,$A149,PriorQ4BalanceSheet!$I$2:$I$4968,"10710")-SUMIFS(BalanceSheetData!$J$2:$J$415,BalanceSheetData!$B$2:$B$415,$A149,BalanceSheetData!$I$2:$I$415,"10710")</f>
        <v>0</v>
      </c>
      <c r="AM149" s="132" t="str">
        <f>IF(ISERROR(AN149/12*Occupancy!$B$65),"-",AN149/12*Occupancy!$B$65)</f>
        <v>-</v>
      </c>
      <c r="AN149" s="133" t="str">
        <f>IF(ISERROR(INDEX(ReserveData!$B$2:$B$2239,MATCH($A149,ReserveData!$A$2:$A$2250,0),0)),"-",INDEX(ReserveData!$B$2:$B2388,MATCH($A149,ReserveData!$A$2:$A$2250,0),0))</f>
        <v>-</v>
      </c>
      <c r="AO149" s="132" t="str">
        <f t="shared" si="33"/>
        <v>-</v>
      </c>
      <c r="AP149" s="132" t="str">
        <f t="shared" si="34"/>
        <v>-</v>
      </c>
      <c r="AQ149" s="136">
        <f>SUMIFS(IncomeStatementData!$J$2:$J$415,IncomeStatementData!$B$2:$B$415,$A149,IncomeStatementData!$I$2:$I$415,"59001")</f>
        <v>0</v>
      </c>
      <c r="AR149" s="134">
        <f>IF(ISERROR(AS149/12*Occupancy!$B$65),"-",AS149/12*Occupancy!$B$65)</f>
        <v>0</v>
      </c>
      <c r="AS149" s="136">
        <f>SUMIFS(AnnualFinancialData!$L$2:$L$6380,AnnualFinancialData!$B$2:$B$6380,$A149,AnnualFinancialData!$K$2:$K$6380,"59001")</f>
        <v>0</v>
      </c>
      <c r="AT149" s="134" t="str">
        <f>IF(ISERROR(IF(AQ149="","",AQ149/VLOOKUP(Occupancy!$B$65,Occupancy!$B$68:$B$79,1)*12/$C149)),"-",IF(AQ149="","",AQ149/VLOOKUP(Occupancy!$B$65,Occupancy!$B$68:$B$79,1)*12/$C149))</f>
        <v>-</v>
      </c>
      <c r="AU149" s="134" t="str">
        <f>IF(ISERROR(IF(AR149="","",AR149/VLOOKUP(Occupancy!$B$65,Occupancy!$B$68:$B$79,1)*12/$C149)),"-",IF(AR149="","",AR149/VLOOKUP(Occupancy!$B$65,Occupancy!$B$68:$B$79,1)*12/$C149))</f>
        <v>-</v>
      </c>
      <c r="AV149" s="133">
        <f>SUMIFS(IncomeStatementData!$J$2:$J$415,IncomeStatementData!$B$2:$B$415,$A149,IncomeStatementData!$I$2:$I$415,"66310")+SUMIFS(IncomeStatementData!$J$2:$J$415,IncomeStatementData!$B$2:$B$415,$A149,IncomeStatementData!$I$2:$I$415,"66202")</f>
        <v>0</v>
      </c>
      <c r="AW149" s="132">
        <f>IF(ISERROR(AX149/12*Occupancy!$B$65),"-",AX149/12*Occupancy!$B$65)</f>
        <v>0</v>
      </c>
      <c r="AX149" s="133">
        <f>SUMIFS(AnnualFinancialData!$L$2:$L$6380,AnnualFinancialData!$B$2:$B$6380,$A149,AnnualFinancialData!$K$2:$K$6380,"66310")+SUMIFS(AnnualFinancialData!$L$2:$L$6380,AnnualFinancialData!$B$2:$B$6380,$A149,AnnualFinancialData!$K$2:$K$6380,"66202")</f>
        <v>0</v>
      </c>
      <c r="AY149" s="132" t="str">
        <f>IF(ISERROR(IF(AV149="","",AV149/VLOOKUP(Occupancy!$B$65,Occupancy!$B$68:$B$79,1)*12/$C149)),"-",IF(AV149="","",AV149/VLOOKUP(Occupancy!$B$65,Occupancy!$B$68:$B$79,1)*12/$C149))</f>
        <v>-</v>
      </c>
      <c r="AZ149" s="132" t="str">
        <f>IF(ISERROR(IF(AW149="","",AW149/VLOOKUP(Occupancy!$B$65,Occupancy!$B$68:$B$79,1)*12/$C149)),"-",IF(AW149="","",AW149/VLOOKUP(Occupancy!$B$65,Occupancy!$B$68:$B$79,1)*12/$C149))</f>
        <v>-</v>
      </c>
      <c r="BA149" s="137" t="str">
        <f t="shared" si="35"/>
        <v>-</v>
      </c>
      <c r="BB149" s="137" t="str">
        <f t="shared" si="36"/>
        <v>-</v>
      </c>
      <c r="BC149" s="137" t="str">
        <f t="shared" si="37"/>
        <v>-</v>
      </c>
      <c r="BD149" s="137" t="str">
        <f t="shared" si="38"/>
        <v>-</v>
      </c>
      <c r="BE149" s="138" t="str">
        <f>IF(ISERROR(IF(BB149="","",BB149/VLOOKUP(Occupancy!$B$65,Occupancy!$B$68:$B$79,1)*12/$C149)),"-",IF(BB149="","",BB149/VLOOKUP(Occupancy!$B$65,Occupancy!$B$68:$B$79,1)*12/$C149))</f>
        <v>-</v>
      </c>
    </row>
    <row r="150" spans="1:57" s="95" customFormat="1" ht="12.75" x14ac:dyDescent="0.2">
      <c r="A150" s="219" t="s">
        <v>678</v>
      </c>
      <c r="B150" s="142" t="str">
        <f>IF(ISERROR(INDEX(ProjectTypeData!$F$2:$F$165,MATCH(Operating!$A150,ProjectTypeData!$B$2:$B$165,0),MATCH(Operating!B$9,ProjectTypeData!$F$1))),"-",INDEX(ProjectTypeData!$F$2:$F$165,MATCH(Operating!$A150,ProjectTypeData!$B$2:$B$165,0),MATCH(Operating!B$9,ProjectTypeData!$F$1)))</f>
        <v>Homes</v>
      </c>
      <c r="C150" s="126">
        <f>IF(ISERROR(INDEX(ProjectTypeData!$E$2:$E$165,MATCH(Operating!$A150,ProjectTypeData!$B$2:$B$165,0),MATCH(Operating!C$9,ProjectTypeData!$E$1))),"-",INDEX(ProjectTypeData!$E$2:$E$165,MATCH(Operating!$A150,ProjectTypeData!$B$2:$B$165,0),MATCH(Operating!C$9,ProjectTypeData!$E$1)))</f>
        <v>0</v>
      </c>
      <c r="D150" s="127" t="str">
        <f>IF(ISERROR(INDEX(ProjectTypeData!$D$2:$D$165,MATCH(Operating!$A150,ProjectTypeData!$B$2:$B$165,0),MATCH(Operating!D$9,ProjectTypeData!$D$1))),"-",INDEX(ProjectTypeData!$D$2:$D$165,MATCH(Operating!$A150,ProjectTypeData!$B$2:$B$165,0),MATCH(Operating!D$9,ProjectTypeData!$D$1)))</f>
        <v>Loan Closing/Construction</v>
      </c>
      <c r="E150" s="115"/>
      <c r="F150" s="128">
        <f>SUMIFS(BalanceSheetData!$J$2:$J$415,BalanceSheetData!$B$2:$B$415,$A150,BalanceSheetData!$I$2:$I$415,"10000")</f>
        <v>0</v>
      </c>
      <c r="G150" s="128">
        <f>SUMIFS(BalanceSheetData!$J$2:$J$415,BalanceSheetData!$B$2:$B$415,$A150,BalanceSheetData!$I$2:$I$415,"10710")</f>
        <v>0</v>
      </c>
      <c r="H150" s="128">
        <f>SUMIFS(BalanceSheetData!$J$2:$J$415,BalanceSheetData!$B$2:$B$415,$A150,BalanceSheetData!$I$2:$I$415,"10700")</f>
        <v>0</v>
      </c>
      <c r="I150" s="129">
        <f>SUMIFS(BalanceSheetData!$J$2:$J$415,BalanceSheetData!$B$2:$B$415,$A150,BalanceSheetData!$I$2:$I$415,"10715")+SUMIFS(BalanceSheetData!$J$2:$J$415,BalanceSheetData!$B$2:$B$415,$A150,BalanceSheetData!$I$2:$I$415,"10720")+SUMIFS(BalanceSheetData!$J$2:$J$415,BalanceSheetData!$B$2:$B$415,$A150,BalanceSheetData!$I$2:$I$415,"19300")</f>
        <v>0</v>
      </c>
      <c r="J150" s="130">
        <f t="shared" si="26"/>
        <v>0</v>
      </c>
      <c r="K150" s="216">
        <f>IF(ISERROR(INDEX(Occupancy!$B$57:$FL$57,1,MATCH(A150,Occupancy!$B$4:$FL$4,0))),"-",INDEX(Occupancy!$B$57:$FL$57,1,MATCH(A150,Occupancy!$B$4:$FL$4,0)))</f>
        <v>0</v>
      </c>
      <c r="L150" s="216">
        <f>IF(ISERROR(INDEX(Occupancy!$B$17:$FL$17,1,MATCH(A150,Occupancy!$B$4:$FL$4,0))),"-",INDEX(Occupancy!$B$17:$FL$17,1,MATCH(A150,Occupancy!$B$4:$FL$4,0)))</f>
        <v>0</v>
      </c>
      <c r="M150" s="113"/>
      <c r="N150" s="113"/>
      <c r="O150" s="113"/>
      <c r="P150" s="119"/>
      <c r="Q150" s="131">
        <f>SUMIFS(IncomeStatementData!$J$2:$J$415,IncomeStatementData!$B$2:$B$415,$A150,IncomeStatementData!$I$2:$I$415,"45001")+SUMIFS(IncomeStatementData!$J$2:$J$415,IncomeStatementData!$B$2:$B$415,$A150,IncomeStatementData!$I$2:$I$415,"45100")+SUMIFS(IncomeStatementData!$J$2:$J$415,IncomeStatementData!$B$2:$B$415,$A150,IncomeStatementData!$I$2:$I$415,"49000")+SUMIFS(IncomeStatementData!$J$2:$J$415,IncomeStatementData!$B$2:$B$415,$A150,IncomeStatementData!$I$2:$I$415,"45200")+SUMIFS(IncomeStatementData!$J$2:$J$415,IncomeStatementData!$B$2:$B$415,$A150,IncomeStatementData!$I$2:$I$415,"45400")+SUMIFS(IncomeStatementData!$J$2:$J$415,IncomeStatementData!$B$2:$B$415,$A150,IncomeStatementData!$I$2:$I$415,"45500")+SUMIFS(IncomeStatementData!$J$2:$J$415,IncomeStatementData!$B$2:$B$415,$A150,IncomeStatementData!$I$2:$I$415,"44100")+SUMIFS(IncomeStatementData!$J$2:$J$415,IncomeStatementData!$B$2:$B$415,$A150,IncomeStatementData!$I$2:$I$415,"42200")</f>
        <v>0</v>
      </c>
      <c r="R150" s="132">
        <f>IF(ISERROR(S150/12*Occupancy!$B$65),"-",S150/12*Occupancy!$B$65)</f>
        <v>0</v>
      </c>
      <c r="S150" s="133">
        <f>SUMIFS(AnnualFinancialData!$L$2:$L$6380,AnnualFinancialData!$B$2:$B$6380,$A150,AnnualFinancialData!$K$2:$K$6380,"45001")+SUMIFS(AnnualFinancialData!$L$2:$L$6380,AnnualFinancialData!$B$2:$B$6380,$A150,AnnualFinancialData!$K$2:$K$6380,"45100")+SUMIFS(AnnualFinancialData!$L$2:$L$6380,AnnualFinancialData!$B$2:$B$6380,$A150,AnnualFinancialData!$K$2:$K$6380,"49000")+SUMIFS(AnnualFinancialData!$L$2:$L$6380,AnnualFinancialData!$B$2:$B$6380,$A150,AnnualFinancialData!$K$2:$K$6380,"45200")+SUMIFS(AnnualFinancialData!$L$2:$L$6380,AnnualFinancialData!$B$2:$B$6380,$A150,AnnualFinancialData!$K$2:$K$6380,"45400")+SUMIFS(AnnualFinancialData!$L$2:$L$6380,AnnualFinancialData!$B$2:$B$6380,$A150,AnnualFinancialData!$K$2:$K$6380,"45500")+SUMIFS(AnnualFinancialData!$L$2:$L$6380,AnnualFinancialData!$B$2:$B$6380,$A150,AnnualFinancialData!$K$2:$K$6380,"44100")+SUMIFS(AnnualFinancialData!$L$2:$L$6380,AnnualFinancialData!$B$2:$B$6380,$A150,AnnualFinancialData!$K$2:$K$6380,"42200")</f>
        <v>0</v>
      </c>
      <c r="T150" s="132" t="str">
        <f>IF(ISERROR(IF(Q150="","",Q150/VLOOKUP(Occupancy!$B$65,Occupancy!$B$68:$B$79,1)*12/$C150)),"-",IF(Q150="","",Q150/VLOOKUP(Occupancy!$B$65,Occupancy!$B$68:$B$79,1)*12/$C150))</f>
        <v>-</v>
      </c>
      <c r="U150" s="132" t="str">
        <f>IF(ISERROR(IF(R150="","",R150/VLOOKUP(Occupancy!$B$65,Occupancy!$B$68:$B$79,1)*12/$C150)),"-",IF(R150="","",R150/VLOOKUP(Occupancy!$B$65,Occupancy!$B$68:$B$79,1)*12/$C150))</f>
        <v>-</v>
      </c>
      <c r="V150" s="134" t="str">
        <f>IF(ISERROR(INDEX(IncomeStatementData!$P$2:$P$415,MATCH(A150,IncomeStatementData!$B$2:$B$415,0),)),"-",INDEX(IncomeStatementData!$P$2:$P$415,MATCH(A150,IncomeStatementData!$B$2:$B$415,0),))</f>
        <v>-</v>
      </c>
      <c r="W150" s="134" t="str">
        <f>IF(ISERROR(X150/12*Occupancy!$B$65),"-",X150/12*Occupancy!$B$65)</f>
        <v>-</v>
      </c>
      <c r="X150" s="134" t="str">
        <f>IF(ISERROR(INDEX(AnnualFinancialData!$R$2:$R$6380,MATCH(A150,AnnualFinancialData!$B$2:$B$6380,0),)),"-",INDEX(AnnualFinancialData!$R$2:$R$6380,MATCH(A150,AnnualFinancialData!$B$2:$B$6380,0),))</f>
        <v>-</v>
      </c>
      <c r="Y150" s="134" t="str">
        <f>IF(ISERROR(IF(V150="","",V150/VLOOKUP(Occupancy!$B$65,Occupancy!$B$68:$B$79,1)*12/$C150)),"-",IF(V150="","",V150/VLOOKUP(Occupancy!$B$65,Occupancy!$B$68:$B$79,1)*12/$C150))</f>
        <v>-</v>
      </c>
      <c r="Z150" s="134" t="str">
        <f>IF(ISERROR(IF(W150="","",W150/VLOOKUP(Occupancy!$B$65,Occupancy!$B$68:$B$79,1)*12/$C150)),"-",IF(W150="","",W150/VLOOKUP(Occupancy!$B$65,Occupancy!$B$68:$B$79,1)*12/$C150))</f>
        <v>-</v>
      </c>
      <c r="AA150" s="135" t="str">
        <f t="shared" si="27"/>
        <v>-</v>
      </c>
      <c r="AB150" s="132" t="str">
        <f t="shared" si="28"/>
        <v>-</v>
      </c>
      <c r="AC150" s="132" t="str">
        <f t="shared" si="29"/>
        <v>-</v>
      </c>
      <c r="AD150" s="132" t="str">
        <f t="shared" si="30"/>
        <v>-</v>
      </c>
      <c r="AE150" s="132" t="str">
        <f t="shared" si="31"/>
        <v>-</v>
      </c>
      <c r="AF150" s="132" t="str">
        <f t="shared" si="32"/>
        <v>-</v>
      </c>
      <c r="AG150" s="136">
        <f>(SUMIFS(PriorQ4BalanceSheet!$J$2:$J$4968,PriorQ4BalanceSheet!$B$2:$B$4968,$A150,PriorQ4BalanceSheet!$I$2:$I$4968,"28150")-SUMIFS(BalanceSheetData!$J$2:$J$415,BalanceSheetData!$B$2:$B$415,$A150,BalanceSheetData!$I$2:$I$415,"28150"))+(SUMIFS(PriorQ4BalanceSheet!$J$2:$J$4968,PriorQ4BalanceSheet!$B$2:$B$4968,$A150,PriorQ4BalanceSheet!$I$2:$I$4968,"28151")-SUMIFS(BalanceSheetData!$J$2:$J$415,BalanceSheetData!$B$2:$B$415,$A150,BalanceSheetData!$I$2:$I$415,"28151"))+(SUMIFS(PriorQ4BalanceSheet!$J$2:$J$4968,PriorQ4BalanceSheet!$B$2:$B$4968,$A150,PriorQ4BalanceSheet!$I$2:$I$4968,"28152")-SUMIFS(BalanceSheetData!$J$2:$J$415,BalanceSheetData!$B$2:$B$415,$A150,BalanceSheetData!$I$2:$I$415,"28152"))+(SUMIFS(PriorQ4BalanceSheet!$J$2:$J$4968,PriorQ4BalanceSheet!$B$2:$B$4968,$A150,PriorQ4BalanceSheet!$I$2:$I$4968,"28153")-SUMIFS(BalanceSheetData!$J$2:$J$415,BalanceSheetData!$B$2:$B$415,$A150,BalanceSheetData!$I$2:$I$415,"28153"))+(SUMIFS(PriorQ4BalanceSheet!$J$2:$J$4968,PriorQ4BalanceSheet!$B$2:$B$4968,$A150,PriorQ4BalanceSheet!$I$2:$I$4968,"28155")-SUMIFS(BalanceSheetData!$J$2:$J$415,BalanceSheetData!$B$2:$B$415,$A150,BalanceSheetData!$I$2:$I$415,"28155"))+(SUMIFS(PriorQ4BalanceSheet!$J$2:$J$4968,PriorQ4BalanceSheet!$B$2:$B$4968,$A150,PriorQ4BalanceSheet!$I$2:$I$4968,"28156")-SUMIFS(BalanceSheetData!$J$2:$J$415,BalanceSheetData!$B$2:$B$415,$A150,BalanceSheetData!$I$2:$I$415,"28156"))+(SUMIFS(PriorQ4BalanceSheet!$J$2:$J$4968,PriorQ4BalanceSheet!$B$2:$B$4968,$A150,PriorQ4BalanceSheet!$I$2:$I$4968,"28157")-SUMIFS(BalanceSheetData!$J$2:$J$415,BalanceSheetData!$B$2:$B$415,$A150,BalanceSheetData!$I$2:$I$415,"28157"))+(SUMIFS(PriorQ4BalanceSheet!$J$2:$J$4968,PriorQ4BalanceSheet!$B$2:$B$4968,$A150,PriorQ4BalanceSheet!$I$2:$I$4968,"28158")-SUMIFS(BalanceSheetData!$J$2:$J$415,BalanceSheetData!$B$2:$B$415,$A150,BalanceSheetData!$I$2:$I$415,"28158"))+(SUMIFS(PriorQ4BalanceSheet!$J$2:$J$4968,PriorQ4BalanceSheet!$B$2:$B$4968,$A150,PriorQ4BalanceSheet!$I$2:$I$4968,"28200")-SUMIFS(BalanceSheetData!$J$2:$J$415,BalanceSheetData!$B$2:$B$415,$A150,BalanceSheetData!$I$2:$I$415,"28200"))+(SUMIFS(PriorQ4BalanceSheet!$J$2:$J$4968,PriorQ4BalanceSheet!$B$2:$B$4968,$A150,PriorQ4BalanceSheet!$I$2:$I$4968,"28201")-SUMIFS(BalanceSheetData!$J$2:$J$415,BalanceSheetData!$B$2:$B$415,$A150,BalanceSheetData!$I$2:$I$415,"28201"))+SUMIFS(IncomeStatementData!$J$2:$J$415,IncomeStatementData!$B$2:$B$415,$A150,IncomeStatementData!$I$2:$I$415,"62020")+SUMIFS(IncomeStatementData!$J$2:$J$415,IncomeStatementData!$B$2:$B$415,$A150,IncomeStatementData!$I$2:$I$415,"62021")+SUMIFS(IncomeStatementData!$J$2:$J$415,IncomeStatementData!$B$2:$B$415,$A150,IncomeStatementData!$I$2:$I$415,"62022")+SUMIFS(IncomeStatementData!$J$2:$J$415,IncomeStatementData!$B$2:$B$415,$A150,IncomeStatementData!$I$2:$I$415,"62400")</f>
        <v>0</v>
      </c>
      <c r="AH150" s="134" t="str">
        <f>IF((ISERROR(INDEX(ECRDCRMustPayDebtData!$E$2:$E150,MATCH(A150,ECRDCRMustPayDebtData!$B$2:$B150,0),)))/12*Occupancy!$B$65,"-",INDEX(ECRDCRMustPayDebtData!$E$2:$E150,MATCH(A150,ECRDCRMustPayDebtData!$B$2:$B150,0),)/12*Occupancy!$B$65)</f>
        <v>-</v>
      </c>
      <c r="AI150" s="136" t="str">
        <f>IF(ISERROR(INDEX(AnnualMustPayDebtData!$D$2:$D$75,MATCH(A150,AnnualMustPayDebtData!$E$2:$E$75,0),)),"-",INDEX(AnnualMustPayDebtData!$D$2:$D$75,MATCH(A150,AnnualMustPayDebtData!$E$2:$E$75,0),))</f>
        <v>-</v>
      </c>
      <c r="AJ150" s="134" t="str">
        <f>IF(ISERROR(IF(AG150="","",AG150/VLOOKUP(Occupancy!$B$65,Occupancy!$B$68:$B$79,1)*12/$C150)),"-",IF(AG150="","",AG150/VLOOKUP(Occupancy!$B$65,Occupancy!$B$68:$B$79,1)*12/$C150))</f>
        <v>-</v>
      </c>
      <c r="AK150" s="134" t="str">
        <f>IF(ISERROR(IF(AH150="","",AH150/VLOOKUP(Occupancy!$B$65,Occupancy!$B$68:$B$79,1)*12/$C150)),"-",IF(AH150="","",AH150/VLOOKUP(Occupancy!$B$65,Occupancy!$B$68:$B$79,1)*12/$C150))</f>
        <v>-</v>
      </c>
      <c r="AL150" s="133">
        <f>SUMIFS(PriorQ4BalanceSheet!$J$2:$J$4968,PriorQ4BalanceSheet!$B$2:$B$4968,$A150,PriorQ4BalanceSheet!$I$2:$I$4968,"10710")-SUMIFS(BalanceSheetData!$J$2:$J$415,BalanceSheetData!$B$2:$B$415,$A150,BalanceSheetData!$I$2:$I$415,"10710")</f>
        <v>0</v>
      </c>
      <c r="AM150" s="132" t="str">
        <f>IF(ISERROR(AN150/12*Occupancy!$B$65),"-",AN150/12*Occupancy!$B$65)</f>
        <v>-</v>
      </c>
      <c r="AN150" s="133" t="str">
        <f>IF(ISERROR(INDEX(ReserveData!$B$2:$B$2239,MATCH($A150,ReserveData!$A$2:$A$2250,0),0)),"-",INDEX(ReserveData!$B$2:$B2389,MATCH($A150,ReserveData!$A$2:$A$2250,0),0))</f>
        <v>-</v>
      </c>
      <c r="AO150" s="132" t="str">
        <f t="shared" si="33"/>
        <v>-</v>
      </c>
      <c r="AP150" s="132" t="str">
        <f t="shared" si="34"/>
        <v>-</v>
      </c>
      <c r="AQ150" s="136">
        <f>SUMIFS(IncomeStatementData!$J$2:$J$415,IncomeStatementData!$B$2:$B$415,$A150,IncomeStatementData!$I$2:$I$415,"59001")</f>
        <v>0</v>
      </c>
      <c r="AR150" s="134">
        <f>IF(ISERROR(AS150/12*Occupancy!$B$65),"-",AS150/12*Occupancy!$B$65)</f>
        <v>0</v>
      </c>
      <c r="AS150" s="136">
        <f>SUMIFS(AnnualFinancialData!$L$2:$L$6380,AnnualFinancialData!$B$2:$B$6380,$A150,AnnualFinancialData!$K$2:$K$6380,"59001")</f>
        <v>0</v>
      </c>
      <c r="AT150" s="134" t="str">
        <f>IF(ISERROR(IF(AQ150="","",AQ150/VLOOKUP(Occupancy!$B$65,Occupancy!$B$68:$B$79,1)*12/$C150)),"-",IF(AQ150="","",AQ150/VLOOKUP(Occupancy!$B$65,Occupancy!$B$68:$B$79,1)*12/$C150))</f>
        <v>-</v>
      </c>
      <c r="AU150" s="134" t="str">
        <f>IF(ISERROR(IF(AR150="","",AR150/VLOOKUP(Occupancy!$B$65,Occupancy!$B$68:$B$79,1)*12/$C150)),"-",IF(AR150="","",AR150/VLOOKUP(Occupancy!$B$65,Occupancy!$B$68:$B$79,1)*12/$C150))</f>
        <v>-</v>
      </c>
      <c r="AV150" s="133">
        <f>SUMIFS(IncomeStatementData!$J$2:$J$415,IncomeStatementData!$B$2:$B$415,$A150,IncomeStatementData!$I$2:$I$415,"66310")+SUMIFS(IncomeStatementData!$J$2:$J$415,IncomeStatementData!$B$2:$B$415,$A150,IncomeStatementData!$I$2:$I$415,"66202")</f>
        <v>0</v>
      </c>
      <c r="AW150" s="132">
        <f>IF(ISERROR(AX150/12*Occupancy!$B$65),"-",AX150/12*Occupancy!$B$65)</f>
        <v>0</v>
      </c>
      <c r="AX150" s="133">
        <f>SUMIFS(AnnualFinancialData!$L$2:$L$6380,AnnualFinancialData!$B$2:$B$6380,$A150,AnnualFinancialData!$K$2:$K$6380,"66310")+SUMIFS(AnnualFinancialData!$L$2:$L$6380,AnnualFinancialData!$B$2:$B$6380,$A150,AnnualFinancialData!$K$2:$K$6380,"66202")</f>
        <v>0</v>
      </c>
      <c r="AY150" s="132" t="str">
        <f>IF(ISERROR(IF(AV150="","",AV150/VLOOKUP(Occupancy!$B$65,Occupancy!$B$68:$B$79,1)*12/$C150)),"-",IF(AV150="","",AV150/VLOOKUP(Occupancy!$B$65,Occupancy!$B$68:$B$79,1)*12/$C150))</f>
        <v>-</v>
      </c>
      <c r="AZ150" s="132" t="str">
        <f>IF(ISERROR(IF(AW150="","",AW150/VLOOKUP(Occupancy!$B$65,Occupancy!$B$68:$B$79,1)*12/$C150)),"-",IF(AW150="","",AW150/VLOOKUP(Occupancy!$B$65,Occupancy!$B$68:$B$79,1)*12/$C150))</f>
        <v>-</v>
      </c>
      <c r="BA150" s="137" t="str">
        <f t="shared" si="35"/>
        <v>-</v>
      </c>
      <c r="BB150" s="137" t="str">
        <f t="shared" si="36"/>
        <v>-</v>
      </c>
      <c r="BC150" s="137" t="str">
        <f t="shared" si="37"/>
        <v>-</v>
      </c>
      <c r="BD150" s="137" t="str">
        <f t="shared" si="38"/>
        <v>-</v>
      </c>
      <c r="BE150" s="138" t="str">
        <f>IF(ISERROR(IF(BB150="","",BB150/VLOOKUP(Occupancy!$B$65,Occupancy!$B$68:$B$79,1)*12/$C150)),"-",IF(BB150="","",BB150/VLOOKUP(Occupancy!$B$65,Occupancy!$B$68:$B$79,1)*12/$C150))</f>
        <v>-</v>
      </c>
    </row>
    <row r="151" spans="1:57" s="95" customFormat="1" ht="12.75" x14ac:dyDescent="0.2">
      <c r="A151" s="219" t="s">
        <v>680</v>
      </c>
      <c r="B151" s="142" t="str">
        <f>IF(ISERROR(INDEX(ProjectTypeData!$F$2:$F$165,MATCH(Operating!$A151,ProjectTypeData!$B$2:$B$165,0),MATCH(Operating!B$9,ProjectTypeData!$F$1))),"-",INDEX(ProjectTypeData!$F$2:$F$165,MATCH(Operating!$A151,ProjectTypeData!$B$2:$B$165,0),MATCH(Operating!B$9,ProjectTypeData!$F$1)))</f>
        <v>Shelter</v>
      </c>
      <c r="C151" s="126">
        <f>IF(ISERROR(INDEX(ProjectTypeData!$E$2:$E$165,MATCH(Operating!$A151,ProjectTypeData!$B$2:$B$165,0),MATCH(Operating!C$9,ProjectTypeData!$E$1))),"-",INDEX(ProjectTypeData!$E$2:$E$165,MATCH(Operating!$A151,ProjectTypeData!$B$2:$B$165,0),MATCH(Operating!C$9,ProjectTypeData!$E$1)))</f>
        <v>0</v>
      </c>
      <c r="D151" s="127" t="str">
        <f>IF(ISERROR(INDEX(ProjectTypeData!$D$2:$D$165,MATCH(Operating!$A151,ProjectTypeData!$B$2:$B$165,0),MATCH(Operating!D$9,ProjectTypeData!$D$1))),"-",INDEX(ProjectTypeData!$D$2:$D$165,MATCH(Operating!$A151,ProjectTypeData!$B$2:$B$165,0),MATCH(Operating!D$9,ProjectTypeData!$D$1)))</f>
        <v>Loan Closing/Construction</v>
      </c>
      <c r="E151" s="115"/>
      <c r="F151" s="128">
        <f>SUMIFS(BalanceSheetData!$J$2:$J$415,BalanceSheetData!$B$2:$B$415,$A151,BalanceSheetData!$I$2:$I$415,"10000")</f>
        <v>0</v>
      </c>
      <c r="G151" s="128">
        <f>SUMIFS(BalanceSheetData!$J$2:$J$415,BalanceSheetData!$B$2:$B$415,$A151,BalanceSheetData!$I$2:$I$415,"10710")</f>
        <v>0</v>
      </c>
      <c r="H151" s="128">
        <f>SUMIFS(BalanceSheetData!$J$2:$J$415,BalanceSheetData!$B$2:$B$415,$A151,BalanceSheetData!$I$2:$I$415,"10700")</f>
        <v>0</v>
      </c>
      <c r="I151" s="129">
        <f>SUMIFS(BalanceSheetData!$J$2:$J$415,BalanceSheetData!$B$2:$B$415,$A151,BalanceSheetData!$I$2:$I$415,"10715")+SUMIFS(BalanceSheetData!$J$2:$J$415,BalanceSheetData!$B$2:$B$415,$A151,BalanceSheetData!$I$2:$I$415,"10720")+SUMIFS(BalanceSheetData!$J$2:$J$415,BalanceSheetData!$B$2:$B$415,$A151,BalanceSheetData!$I$2:$I$415,"19300")</f>
        <v>0</v>
      </c>
      <c r="J151" s="130">
        <f t="shared" si="26"/>
        <v>0</v>
      </c>
      <c r="K151" s="216">
        <f>IF(ISERROR(INDEX(Occupancy!$B$57:$FL$57,1,MATCH(A151,Occupancy!$B$4:$FL$4,0))),"-",INDEX(Occupancy!$B$57:$FL$57,1,MATCH(A151,Occupancy!$B$4:$FL$4,0)))</f>
        <v>0</v>
      </c>
      <c r="L151" s="216">
        <f>IF(ISERROR(INDEX(Occupancy!$B$17:$FL$17,1,MATCH(A151,Occupancy!$B$4:$FL$4,0))),"-",INDEX(Occupancy!$B$17:$FL$17,1,MATCH(A151,Occupancy!$B$4:$FL$4,0)))</f>
        <v>0</v>
      </c>
      <c r="M151" s="113"/>
      <c r="N151" s="113"/>
      <c r="O151" s="113"/>
      <c r="P151" s="119"/>
      <c r="Q151" s="131">
        <f>SUMIFS(IncomeStatementData!$J$2:$J$415,IncomeStatementData!$B$2:$B$415,$A151,IncomeStatementData!$I$2:$I$415,"45001")+SUMIFS(IncomeStatementData!$J$2:$J$415,IncomeStatementData!$B$2:$B$415,$A151,IncomeStatementData!$I$2:$I$415,"45100")+SUMIFS(IncomeStatementData!$J$2:$J$415,IncomeStatementData!$B$2:$B$415,$A151,IncomeStatementData!$I$2:$I$415,"49000")+SUMIFS(IncomeStatementData!$J$2:$J$415,IncomeStatementData!$B$2:$B$415,$A151,IncomeStatementData!$I$2:$I$415,"45200")+SUMIFS(IncomeStatementData!$J$2:$J$415,IncomeStatementData!$B$2:$B$415,$A151,IncomeStatementData!$I$2:$I$415,"45400")+SUMIFS(IncomeStatementData!$J$2:$J$415,IncomeStatementData!$B$2:$B$415,$A151,IncomeStatementData!$I$2:$I$415,"45500")+SUMIFS(IncomeStatementData!$J$2:$J$415,IncomeStatementData!$B$2:$B$415,$A151,IncomeStatementData!$I$2:$I$415,"44100")+SUMIFS(IncomeStatementData!$J$2:$J$415,IncomeStatementData!$B$2:$B$415,$A151,IncomeStatementData!$I$2:$I$415,"42200")</f>
        <v>0</v>
      </c>
      <c r="R151" s="132">
        <f>IF(ISERROR(S151/12*Occupancy!$B$65),"-",S151/12*Occupancy!$B$65)</f>
        <v>0</v>
      </c>
      <c r="S151" s="133">
        <f>SUMIFS(AnnualFinancialData!$L$2:$L$6380,AnnualFinancialData!$B$2:$B$6380,$A151,AnnualFinancialData!$K$2:$K$6380,"45001")+SUMIFS(AnnualFinancialData!$L$2:$L$6380,AnnualFinancialData!$B$2:$B$6380,$A151,AnnualFinancialData!$K$2:$K$6380,"45100")+SUMIFS(AnnualFinancialData!$L$2:$L$6380,AnnualFinancialData!$B$2:$B$6380,$A151,AnnualFinancialData!$K$2:$K$6380,"49000")+SUMIFS(AnnualFinancialData!$L$2:$L$6380,AnnualFinancialData!$B$2:$B$6380,$A151,AnnualFinancialData!$K$2:$K$6380,"45200")+SUMIFS(AnnualFinancialData!$L$2:$L$6380,AnnualFinancialData!$B$2:$B$6380,$A151,AnnualFinancialData!$K$2:$K$6380,"45400")+SUMIFS(AnnualFinancialData!$L$2:$L$6380,AnnualFinancialData!$B$2:$B$6380,$A151,AnnualFinancialData!$K$2:$K$6380,"45500")+SUMIFS(AnnualFinancialData!$L$2:$L$6380,AnnualFinancialData!$B$2:$B$6380,$A151,AnnualFinancialData!$K$2:$K$6380,"44100")+SUMIFS(AnnualFinancialData!$L$2:$L$6380,AnnualFinancialData!$B$2:$B$6380,$A151,AnnualFinancialData!$K$2:$K$6380,"42200")</f>
        <v>0</v>
      </c>
      <c r="T151" s="132" t="str">
        <f>IF(ISERROR(IF(Q151="","",Q151/VLOOKUP(Occupancy!$B$65,Occupancy!$B$68:$B$79,1)*12/$C151)),"-",IF(Q151="","",Q151/VLOOKUP(Occupancy!$B$65,Occupancy!$B$68:$B$79,1)*12/$C151))</f>
        <v>-</v>
      </c>
      <c r="U151" s="132" t="str">
        <f>IF(ISERROR(IF(R151="","",R151/VLOOKUP(Occupancy!$B$65,Occupancy!$B$68:$B$79,1)*12/$C151)),"-",IF(R151="","",R151/VLOOKUP(Occupancy!$B$65,Occupancy!$B$68:$B$79,1)*12/$C151))</f>
        <v>-</v>
      </c>
      <c r="V151" s="134" t="str">
        <f>IF(ISERROR(INDEX(IncomeStatementData!$P$2:$P$415,MATCH(A151,IncomeStatementData!$B$2:$B$415,0),)),"-",INDEX(IncomeStatementData!$P$2:$P$415,MATCH(A151,IncomeStatementData!$B$2:$B$415,0),))</f>
        <v>-</v>
      </c>
      <c r="W151" s="134" t="str">
        <f>IF(ISERROR(X151/12*Occupancy!$B$65),"-",X151/12*Occupancy!$B$65)</f>
        <v>-</v>
      </c>
      <c r="X151" s="134" t="str">
        <f>IF(ISERROR(INDEX(AnnualFinancialData!$R$2:$R$6380,MATCH(A151,AnnualFinancialData!$B$2:$B$6380,0),)),"-",INDEX(AnnualFinancialData!$R$2:$R$6380,MATCH(A151,AnnualFinancialData!$B$2:$B$6380,0),))</f>
        <v>-</v>
      </c>
      <c r="Y151" s="134" t="str">
        <f>IF(ISERROR(IF(V151="","",V151/VLOOKUP(Occupancy!$B$65,Occupancy!$B$68:$B$79,1)*12/$C151)),"-",IF(V151="","",V151/VLOOKUP(Occupancy!$B$65,Occupancy!$B$68:$B$79,1)*12/$C151))</f>
        <v>-</v>
      </c>
      <c r="Z151" s="134" t="str">
        <f>IF(ISERROR(IF(W151="","",W151/VLOOKUP(Occupancy!$B$65,Occupancy!$B$68:$B$79,1)*12/$C151)),"-",IF(W151="","",W151/VLOOKUP(Occupancy!$B$65,Occupancy!$B$68:$B$79,1)*12/$C151))</f>
        <v>-</v>
      </c>
      <c r="AA151" s="135" t="str">
        <f t="shared" si="27"/>
        <v>-</v>
      </c>
      <c r="AB151" s="132" t="str">
        <f t="shared" si="28"/>
        <v>-</v>
      </c>
      <c r="AC151" s="132" t="str">
        <f t="shared" si="29"/>
        <v>-</v>
      </c>
      <c r="AD151" s="132" t="str">
        <f t="shared" si="30"/>
        <v>-</v>
      </c>
      <c r="AE151" s="132" t="str">
        <f t="shared" si="31"/>
        <v>-</v>
      </c>
      <c r="AF151" s="132" t="str">
        <f t="shared" si="32"/>
        <v>-</v>
      </c>
      <c r="AG151" s="136">
        <f>(SUMIFS(PriorQ4BalanceSheet!$J$2:$J$4968,PriorQ4BalanceSheet!$B$2:$B$4968,$A151,PriorQ4BalanceSheet!$I$2:$I$4968,"28150")-SUMIFS(BalanceSheetData!$J$2:$J$415,BalanceSheetData!$B$2:$B$415,$A151,BalanceSheetData!$I$2:$I$415,"28150"))+(SUMIFS(PriorQ4BalanceSheet!$J$2:$J$4968,PriorQ4BalanceSheet!$B$2:$B$4968,$A151,PriorQ4BalanceSheet!$I$2:$I$4968,"28151")-SUMIFS(BalanceSheetData!$J$2:$J$415,BalanceSheetData!$B$2:$B$415,$A151,BalanceSheetData!$I$2:$I$415,"28151"))+(SUMIFS(PriorQ4BalanceSheet!$J$2:$J$4968,PriorQ4BalanceSheet!$B$2:$B$4968,$A151,PriorQ4BalanceSheet!$I$2:$I$4968,"28152")-SUMIFS(BalanceSheetData!$J$2:$J$415,BalanceSheetData!$B$2:$B$415,$A151,BalanceSheetData!$I$2:$I$415,"28152"))+(SUMIFS(PriorQ4BalanceSheet!$J$2:$J$4968,PriorQ4BalanceSheet!$B$2:$B$4968,$A151,PriorQ4BalanceSheet!$I$2:$I$4968,"28153")-SUMIFS(BalanceSheetData!$J$2:$J$415,BalanceSheetData!$B$2:$B$415,$A151,BalanceSheetData!$I$2:$I$415,"28153"))+(SUMIFS(PriorQ4BalanceSheet!$J$2:$J$4968,PriorQ4BalanceSheet!$B$2:$B$4968,$A151,PriorQ4BalanceSheet!$I$2:$I$4968,"28155")-SUMIFS(BalanceSheetData!$J$2:$J$415,BalanceSheetData!$B$2:$B$415,$A151,BalanceSheetData!$I$2:$I$415,"28155"))+(SUMIFS(PriorQ4BalanceSheet!$J$2:$J$4968,PriorQ4BalanceSheet!$B$2:$B$4968,$A151,PriorQ4BalanceSheet!$I$2:$I$4968,"28156")-SUMIFS(BalanceSheetData!$J$2:$J$415,BalanceSheetData!$B$2:$B$415,$A151,BalanceSheetData!$I$2:$I$415,"28156"))+(SUMIFS(PriorQ4BalanceSheet!$J$2:$J$4968,PriorQ4BalanceSheet!$B$2:$B$4968,$A151,PriorQ4BalanceSheet!$I$2:$I$4968,"28157")-SUMIFS(BalanceSheetData!$J$2:$J$415,BalanceSheetData!$B$2:$B$415,$A151,BalanceSheetData!$I$2:$I$415,"28157"))+(SUMIFS(PriorQ4BalanceSheet!$J$2:$J$4968,PriorQ4BalanceSheet!$B$2:$B$4968,$A151,PriorQ4BalanceSheet!$I$2:$I$4968,"28158")-SUMIFS(BalanceSheetData!$J$2:$J$415,BalanceSheetData!$B$2:$B$415,$A151,BalanceSheetData!$I$2:$I$415,"28158"))+(SUMIFS(PriorQ4BalanceSheet!$J$2:$J$4968,PriorQ4BalanceSheet!$B$2:$B$4968,$A151,PriorQ4BalanceSheet!$I$2:$I$4968,"28200")-SUMIFS(BalanceSheetData!$J$2:$J$415,BalanceSheetData!$B$2:$B$415,$A151,BalanceSheetData!$I$2:$I$415,"28200"))+(SUMIFS(PriorQ4BalanceSheet!$J$2:$J$4968,PriorQ4BalanceSheet!$B$2:$B$4968,$A151,PriorQ4BalanceSheet!$I$2:$I$4968,"28201")-SUMIFS(BalanceSheetData!$J$2:$J$415,BalanceSheetData!$B$2:$B$415,$A151,BalanceSheetData!$I$2:$I$415,"28201"))+SUMIFS(IncomeStatementData!$J$2:$J$415,IncomeStatementData!$B$2:$B$415,$A151,IncomeStatementData!$I$2:$I$415,"62020")+SUMIFS(IncomeStatementData!$J$2:$J$415,IncomeStatementData!$B$2:$B$415,$A151,IncomeStatementData!$I$2:$I$415,"62021")+SUMIFS(IncomeStatementData!$J$2:$J$415,IncomeStatementData!$B$2:$B$415,$A151,IncomeStatementData!$I$2:$I$415,"62022")+SUMIFS(IncomeStatementData!$J$2:$J$415,IncomeStatementData!$B$2:$B$415,$A151,IncomeStatementData!$I$2:$I$415,"62400")</f>
        <v>0</v>
      </c>
      <c r="AH151" s="134" t="str">
        <f>IF((ISERROR(INDEX(ECRDCRMustPayDebtData!$E$2:$E151,MATCH(A151,ECRDCRMustPayDebtData!$B$2:$B151,0),)))/12*Occupancy!$B$65,"-",INDEX(ECRDCRMustPayDebtData!$E$2:$E151,MATCH(A151,ECRDCRMustPayDebtData!$B$2:$B151,0),)/12*Occupancy!$B$65)</f>
        <v>-</v>
      </c>
      <c r="AI151" s="136" t="str">
        <f>IF(ISERROR(INDEX(AnnualMustPayDebtData!$D$2:$D$75,MATCH(A151,AnnualMustPayDebtData!$E$2:$E$75,0),)),"-",INDEX(AnnualMustPayDebtData!$D$2:$D$75,MATCH(A151,AnnualMustPayDebtData!$E$2:$E$75,0),))</f>
        <v>-</v>
      </c>
      <c r="AJ151" s="134" t="str">
        <f>IF(ISERROR(IF(AG151="","",AG151/VLOOKUP(Occupancy!$B$65,Occupancy!$B$68:$B$79,1)*12/$C151)),"-",IF(AG151="","",AG151/VLOOKUP(Occupancy!$B$65,Occupancy!$B$68:$B$79,1)*12/$C151))</f>
        <v>-</v>
      </c>
      <c r="AK151" s="134" t="str">
        <f>IF(ISERROR(IF(AH151="","",AH151/VLOOKUP(Occupancy!$B$65,Occupancy!$B$68:$B$79,1)*12/$C151)),"-",IF(AH151="","",AH151/VLOOKUP(Occupancy!$B$65,Occupancy!$B$68:$B$79,1)*12/$C151))</f>
        <v>-</v>
      </c>
      <c r="AL151" s="133">
        <f>SUMIFS(PriorQ4BalanceSheet!$J$2:$J$4968,PriorQ4BalanceSheet!$B$2:$B$4968,$A151,PriorQ4BalanceSheet!$I$2:$I$4968,"10710")-SUMIFS(BalanceSheetData!$J$2:$J$415,BalanceSheetData!$B$2:$B$415,$A151,BalanceSheetData!$I$2:$I$415,"10710")</f>
        <v>0</v>
      </c>
      <c r="AM151" s="132" t="str">
        <f>IF(ISERROR(AN151/12*Occupancy!$B$65),"-",AN151/12*Occupancy!$B$65)</f>
        <v>-</v>
      </c>
      <c r="AN151" s="133" t="str">
        <f>IF(ISERROR(INDEX(ReserveData!$B$2:$B$2239,MATCH($A151,ReserveData!$A$2:$A$2250,0),0)),"-",INDEX(ReserveData!$B$2:$B2390,MATCH($A151,ReserveData!$A$2:$A$2250,0),0))</f>
        <v>-</v>
      </c>
      <c r="AO151" s="132" t="str">
        <f t="shared" si="33"/>
        <v>-</v>
      </c>
      <c r="AP151" s="132" t="str">
        <f t="shared" si="34"/>
        <v>-</v>
      </c>
      <c r="AQ151" s="136">
        <f>SUMIFS(IncomeStatementData!$J$2:$J$415,IncomeStatementData!$B$2:$B$415,$A151,IncomeStatementData!$I$2:$I$415,"59001")</f>
        <v>0</v>
      </c>
      <c r="AR151" s="134">
        <f>IF(ISERROR(AS151/12*Occupancy!$B$65),"-",AS151/12*Occupancy!$B$65)</f>
        <v>0</v>
      </c>
      <c r="AS151" s="136">
        <f>SUMIFS(AnnualFinancialData!$L$2:$L$6380,AnnualFinancialData!$B$2:$B$6380,$A151,AnnualFinancialData!$K$2:$K$6380,"59001")</f>
        <v>0</v>
      </c>
      <c r="AT151" s="134" t="str">
        <f>IF(ISERROR(IF(AQ151="","",AQ151/VLOOKUP(Occupancy!$B$65,Occupancy!$B$68:$B$79,1)*12/$C151)),"-",IF(AQ151="","",AQ151/VLOOKUP(Occupancy!$B$65,Occupancy!$B$68:$B$79,1)*12/$C151))</f>
        <v>-</v>
      </c>
      <c r="AU151" s="134" t="str">
        <f>IF(ISERROR(IF(AR151="","",AR151/VLOOKUP(Occupancy!$B$65,Occupancy!$B$68:$B$79,1)*12/$C151)),"-",IF(AR151="","",AR151/VLOOKUP(Occupancy!$B$65,Occupancy!$B$68:$B$79,1)*12/$C151))</f>
        <v>-</v>
      </c>
      <c r="AV151" s="133">
        <f>SUMIFS(IncomeStatementData!$J$2:$J$415,IncomeStatementData!$B$2:$B$415,$A151,IncomeStatementData!$I$2:$I$415,"66310")+SUMIFS(IncomeStatementData!$J$2:$J$415,IncomeStatementData!$B$2:$B$415,$A151,IncomeStatementData!$I$2:$I$415,"66202")</f>
        <v>0</v>
      </c>
      <c r="AW151" s="132">
        <f>IF(ISERROR(AX151/12*Occupancy!$B$65),"-",AX151/12*Occupancy!$B$65)</f>
        <v>0</v>
      </c>
      <c r="AX151" s="133">
        <f>SUMIFS(AnnualFinancialData!$L$2:$L$6380,AnnualFinancialData!$B$2:$B$6380,$A151,AnnualFinancialData!$K$2:$K$6380,"66310")+SUMIFS(AnnualFinancialData!$L$2:$L$6380,AnnualFinancialData!$B$2:$B$6380,$A151,AnnualFinancialData!$K$2:$K$6380,"66202")</f>
        <v>0</v>
      </c>
      <c r="AY151" s="132" t="str">
        <f>IF(ISERROR(IF(AV151="","",AV151/VLOOKUP(Occupancy!$B$65,Occupancy!$B$68:$B$79,1)*12/$C151)),"-",IF(AV151="","",AV151/VLOOKUP(Occupancy!$B$65,Occupancy!$B$68:$B$79,1)*12/$C151))</f>
        <v>-</v>
      </c>
      <c r="AZ151" s="132" t="str">
        <f>IF(ISERROR(IF(AW151="","",AW151/VLOOKUP(Occupancy!$B$65,Occupancy!$B$68:$B$79,1)*12/$C151)),"-",IF(AW151="","",AW151/VLOOKUP(Occupancy!$B$65,Occupancy!$B$68:$B$79,1)*12/$C151))</f>
        <v>-</v>
      </c>
      <c r="BA151" s="137" t="str">
        <f t="shared" si="35"/>
        <v>-</v>
      </c>
      <c r="BB151" s="137" t="str">
        <f t="shared" si="36"/>
        <v>-</v>
      </c>
      <c r="BC151" s="137" t="str">
        <f t="shared" si="37"/>
        <v>-</v>
      </c>
      <c r="BD151" s="137" t="str">
        <f t="shared" si="38"/>
        <v>-</v>
      </c>
      <c r="BE151" s="138" t="str">
        <f>IF(ISERROR(IF(BB151="","",BB151/VLOOKUP(Occupancy!$B$65,Occupancy!$B$68:$B$79,1)*12/$C151)),"-",IF(BB151="","",BB151/VLOOKUP(Occupancy!$B$65,Occupancy!$B$68:$B$79,1)*12/$C151))</f>
        <v>-</v>
      </c>
    </row>
    <row r="152" spans="1:57" s="95" customFormat="1" ht="12.75" x14ac:dyDescent="0.2">
      <c r="A152" s="219" t="s">
        <v>682</v>
      </c>
      <c r="B152" s="142" t="str">
        <f>IF(ISERROR(INDEX(ProjectTypeData!$F$2:$F$165,MATCH(Operating!$A152,ProjectTypeData!$B$2:$B$165,0),MATCH(Operating!B$9,ProjectTypeData!$F$1))),"-",INDEX(ProjectTypeData!$F$2:$F$165,MATCH(Operating!$A152,ProjectTypeData!$B$2:$B$165,0),MATCH(Operating!B$9,ProjectTypeData!$F$1)))</f>
        <v>CPDC</v>
      </c>
      <c r="C152" s="126">
        <f>IF(ISERROR(INDEX(ProjectTypeData!$E$2:$E$165,MATCH(Operating!$A152,ProjectTypeData!$B$2:$B$165,0),MATCH(Operating!C$9,ProjectTypeData!$E$1))),"-",INDEX(ProjectTypeData!$E$2:$E$165,MATCH(Operating!$A152,ProjectTypeData!$B$2:$B$165,0),MATCH(Operating!C$9,ProjectTypeData!$E$1)))</f>
        <v>0</v>
      </c>
      <c r="D152" s="127" t="str">
        <f>IF(ISERROR(INDEX(ProjectTypeData!$D$2:$D$165,MATCH(Operating!$A152,ProjectTypeData!$B$2:$B$165,0),MATCH(Operating!D$9,ProjectTypeData!$D$1))),"-",INDEX(ProjectTypeData!$D$2:$D$165,MATCH(Operating!$A152,ProjectTypeData!$B$2:$B$165,0),MATCH(Operating!D$9,ProjectTypeData!$D$1)))</f>
        <v>Pre-Development</v>
      </c>
      <c r="E152" s="115"/>
      <c r="F152" s="128">
        <f>SUMIFS(BalanceSheetData!$J$2:$J$415,BalanceSheetData!$B$2:$B$415,$A152,BalanceSheetData!$I$2:$I$415,"10000")</f>
        <v>0</v>
      </c>
      <c r="G152" s="128">
        <f>SUMIFS(BalanceSheetData!$J$2:$J$415,BalanceSheetData!$B$2:$B$415,$A152,BalanceSheetData!$I$2:$I$415,"10710")</f>
        <v>0</v>
      </c>
      <c r="H152" s="128">
        <f>SUMIFS(BalanceSheetData!$J$2:$J$415,BalanceSheetData!$B$2:$B$415,$A152,BalanceSheetData!$I$2:$I$415,"10700")</f>
        <v>0</v>
      </c>
      <c r="I152" s="129">
        <f>SUMIFS(BalanceSheetData!$J$2:$J$415,BalanceSheetData!$B$2:$B$415,$A152,BalanceSheetData!$I$2:$I$415,"10715")+SUMIFS(BalanceSheetData!$J$2:$J$415,BalanceSheetData!$B$2:$B$415,$A152,BalanceSheetData!$I$2:$I$415,"10720")+SUMIFS(BalanceSheetData!$J$2:$J$415,BalanceSheetData!$B$2:$B$415,$A152,BalanceSheetData!$I$2:$I$415,"19300")</f>
        <v>0</v>
      </c>
      <c r="J152" s="130">
        <f t="shared" si="26"/>
        <v>0</v>
      </c>
      <c r="K152" s="216">
        <f>IF(ISERROR(INDEX(Occupancy!$B$57:$FL$57,1,MATCH(A152,Occupancy!$B$4:$FL$4,0))),"-",INDEX(Occupancy!$B$57:$FL$57,1,MATCH(A152,Occupancy!$B$4:$FL$4,0)))</f>
        <v>0</v>
      </c>
      <c r="L152" s="216">
        <f>IF(ISERROR(INDEX(Occupancy!$B$17:$FL$17,1,MATCH(A152,Occupancy!$B$4:$FL$4,0))),"-",INDEX(Occupancy!$B$17:$FL$17,1,MATCH(A152,Occupancy!$B$4:$FL$4,0)))</f>
        <v>0</v>
      </c>
      <c r="M152" s="113"/>
      <c r="N152" s="113"/>
      <c r="O152" s="113"/>
      <c r="P152" s="119"/>
      <c r="Q152" s="131">
        <f>SUMIFS(IncomeStatementData!$J$2:$J$415,IncomeStatementData!$B$2:$B$415,$A152,IncomeStatementData!$I$2:$I$415,"45001")+SUMIFS(IncomeStatementData!$J$2:$J$415,IncomeStatementData!$B$2:$B$415,$A152,IncomeStatementData!$I$2:$I$415,"45100")+SUMIFS(IncomeStatementData!$J$2:$J$415,IncomeStatementData!$B$2:$B$415,$A152,IncomeStatementData!$I$2:$I$415,"49000")+SUMIFS(IncomeStatementData!$J$2:$J$415,IncomeStatementData!$B$2:$B$415,$A152,IncomeStatementData!$I$2:$I$415,"45200")+SUMIFS(IncomeStatementData!$J$2:$J$415,IncomeStatementData!$B$2:$B$415,$A152,IncomeStatementData!$I$2:$I$415,"45400")+SUMIFS(IncomeStatementData!$J$2:$J$415,IncomeStatementData!$B$2:$B$415,$A152,IncomeStatementData!$I$2:$I$415,"45500")+SUMIFS(IncomeStatementData!$J$2:$J$415,IncomeStatementData!$B$2:$B$415,$A152,IncomeStatementData!$I$2:$I$415,"44100")+SUMIFS(IncomeStatementData!$J$2:$J$415,IncomeStatementData!$B$2:$B$415,$A152,IncomeStatementData!$I$2:$I$415,"42200")</f>
        <v>0</v>
      </c>
      <c r="R152" s="132">
        <f>IF(ISERROR(S152/12*Occupancy!$B$65),"-",S152/12*Occupancy!$B$65)</f>
        <v>0</v>
      </c>
      <c r="S152" s="133">
        <f>SUMIFS(AnnualFinancialData!$L$2:$L$6380,AnnualFinancialData!$B$2:$B$6380,$A152,AnnualFinancialData!$K$2:$K$6380,"45001")+SUMIFS(AnnualFinancialData!$L$2:$L$6380,AnnualFinancialData!$B$2:$B$6380,$A152,AnnualFinancialData!$K$2:$K$6380,"45100")+SUMIFS(AnnualFinancialData!$L$2:$L$6380,AnnualFinancialData!$B$2:$B$6380,$A152,AnnualFinancialData!$K$2:$K$6380,"49000")+SUMIFS(AnnualFinancialData!$L$2:$L$6380,AnnualFinancialData!$B$2:$B$6380,$A152,AnnualFinancialData!$K$2:$K$6380,"45200")+SUMIFS(AnnualFinancialData!$L$2:$L$6380,AnnualFinancialData!$B$2:$B$6380,$A152,AnnualFinancialData!$K$2:$K$6380,"45400")+SUMIFS(AnnualFinancialData!$L$2:$L$6380,AnnualFinancialData!$B$2:$B$6380,$A152,AnnualFinancialData!$K$2:$K$6380,"45500")+SUMIFS(AnnualFinancialData!$L$2:$L$6380,AnnualFinancialData!$B$2:$B$6380,$A152,AnnualFinancialData!$K$2:$K$6380,"44100")+SUMIFS(AnnualFinancialData!$L$2:$L$6380,AnnualFinancialData!$B$2:$B$6380,$A152,AnnualFinancialData!$K$2:$K$6380,"42200")</f>
        <v>0</v>
      </c>
      <c r="T152" s="132" t="str">
        <f>IF(ISERROR(IF(Q152="","",Q152/VLOOKUP(Occupancy!$B$65,Occupancy!$B$68:$B$79,1)*12/$C152)),"-",IF(Q152="","",Q152/VLOOKUP(Occupancy!$B$65,Occupancy!$B$68:$B$79,1)*12/$C152))</f>
        <v>-</v>
      </c>
      <c r="U152" s="132" t="str">
        <f>IF(ISERROR(IF(R152="","",R152/VLOOKUP(Occupancy!$B$65,Occupancy!$B$68:$B$79,1)*12/$C152)),"-",IF(R152="","",R152/VLOOKUP(Occupancy!$B$65,Occupancy!$B$68:$B$79,1)*12/$C152))</f>
        <v>-</v>
      </c>
      <c r="V152" s="134" t="str">
        <f>IF(ISERROR(INDEX(IncomeStatementData!$P$2:$P$415,MATCH(A152,IncomeStatementData!$B$2:$B$415,0),)),"-",INDEX(IncomeStatementData!$P$2:$P$415,MATCH(A152,IncomeStatementData!$B$2:$B$415,0),))</f>
        <v>-</v>
      </c>
      <c r="W152" s="134" t="str">
        <f>IF(ISERROR(X152/12*Occupancy!$B$65),"-",X152/12*Occupancy!$B$65)</f>
        <v>-</v>
      </c>
      <c r="X152" s="134" t="str">
        <f>IF(ISERROR(INDEX(AnnualFinancialData!$R$2:$R$6380,MATCH(A152,AnnualFinancialData!$B$2:$B$6380,0),)),"-",INDEX(AnnualFinancialData!$R$2:$R$6380,MATCH(A152,AnnualFinancialData!$B$2:$B$6380,0),))</f>
        <v>-</v>
      </c>
      <c r="Y152" s="134" t="str">
        <f>IF(ISERROR(IF(V152="","",V152/VLOOKUP(Occupancy!$B$65,Occupancy!$B$68:$B$79,1)*12/$C152)),"-",IF(V152="","",V152/VLOOKUP(Occupancy!$B$65,Occupancy!$B$68:$B$79,1)*12/$C152))</f>
        <v>-</v>
      </c>
      <c r="Z152" s="134" t="str">
        <f>IF(ISERROR(IF(W152="","",W152/VLOOKUP(Occupancy!$B$65,Occupancy!$B$68:$B$79,1)*12/$C152)),"-",IF(W152="","",W152/VLOOKUP(Occupancy!$B$65,Occupancy!$B$68:$B$79,1)*12/$C152))</f>
        <v>-</v>
      </c>
      <c r="AA152" s="135" t="str">
        <f t="shared" si="27"/>
        <v>-</v>
      </c>
      <c r="AB152" s="132" t="str">
        <f t="shared" si="28"/>
        <v>-</v>
      </c>
      <c r="AC152" s="132" t="str">
        <f t="shared" si="29"/>
        <v>-</v>
      </c>
      <c r="AD152" s="132" t="str">
        <f t="shared" si="30"/>
        <v>-</v>
      </c>
      <c r="AE152" s="132" t="str">
        <f t="shared" si="31"/>
        <v>-</v>
      </c>
      <c r="AF152" s="132" t="str">
        <f t="shared" si="32"/>
        <v>-</v>
      </c>
      <c r="AG152" s="136">
        <f>(SUMIFS(PriorQ4BalanceSheet!$J$2:$J$4968,PriorQ4BalanceSheet!$B$2:$B$4968,$A152,PriorQ4BalanceSheet!$I$2:$I$4968,"28150")-SUMIFS(BalanceSheetData!$J$2:$J$415,BalanceSheetData!$B$2:$B$415,$A152,BalanceSheetData!$I$2:$I$415,"28150"))+(SUMIFS(PriorQ4BalanceSheet!$J$2:$J$4968,PriorQ4BalanceSheet!$B$2:$B$4968,$A152,PriorQ4BalanceSheet!$I$2:$I$4968,"28151")-SUMIFS(BalanceSheetData!$J$2:$J$415,BalanceSheetData!$B$2:$B$415,$A152,BalanceSheetData!$I$2:$I$415,"28151"))+(SUMIFS(PriorQ4BalanceSheet!$J$2:$J$4968,PriorQ4BalanceSheet!$B$2:$B$4968,$A152,PriorQ4BalanceSheet!$I$2:$I$4968,"28152")-SUMIFS(BalanceSheetData!$J$2:$J$415,BalanceSheetData!$B$2:$B$415,$A152,BalanceSheetData!$I$2:$I$415,"28152"))+(SUMIFS(PriorQ4BalanceSheet!$J$2:$J$4968,PriorQ4BalanceSheet!$B$2:$B$4968,$A152,PriorQ4BalanceSheet!$I$2:$I$4968,"28153")-SUMIFS(BalanceSheetData!$J$2:$J$415,BalanceSheetData!$B$2:$B$415,$A152,BalanceSheetData!$I$2:$I$415,"28153"))+(SUMIFS(PriorQ4BalanceSheet!$J$2:$J$4968,PriorQ4BalanceSheet!$B$2:$B$4968,$A152,PriorQ4BalanceSheet!$I$2:$I$4968,"28155")-SUMIFS(BalanceSheetData!$J$2:$J$415,BalanceSheetData!$B$2:$B$415,$A152,BalanceSheetData!$I$2:$I$415,"28155"))+(SUMIFS(PriorQ4BalanceSheet!$J$2:$J$4968,PriorQ4BalanceSheet!$B$2:$B$4968,$A152,PriorQ4BalanceSheet!$I$2:$I$4968,"28156")-SUMIFS(BalanceSheetData!$J$2:$J$415,BalanceSheetData!$B$2:$B$415,$A152,BalanceSheetData!$I$2:$I$415,"28156"))+(SUMIFS(PriorQ4BalanceSheet!$J$2:$J$4968,PriorQ4BalanceSheet!$B$2:$B$4968,$A152,PriorQ4BalanceSheet!$I$2:$I$4968,"28157")-SUMIFS(BalanceSheetData!$J$2:$J$415,BalanceSheetData!$B$2:$B$415,$A152,BalanceSheetData!$I$2:$I$415,"28157"))+(SUMIFS(PriorQ4BalanceSheet!$J$2:$J$4968,PriorQ4BalanceSheet!$B$2:$B$4968,$A152,PriorQ4BalanceSheet!$I$2:$I$4968,"28158")-SUMIFS(BalanceSheetData!$J$2:$J$415,BalanceSheetData!$B$2:$B$415,$A152,BalanceSheetData!$I$2:$I$415,"28158"))+(SUMIFS(PriorQ4BalanceSheet!$J$2:$J$4968,PriorQ4BalanceSheet!$B$2:$B$4968,$A152,PriorQ4BalanceSheet!$I$2:$I$4968,"28200")-SUMIFS(BalanceSheetData!$J$2:$J$415,BalanceSheetData!$B$2:$B$415,$A152,BalanceSheetData!$I$2:$I$415,"28200"))+(SUMIFS(PriorQ4BalanceSheet!$J$2:$J$4968,PriorQ4BalanceSheet!$B$2:$B$4968,$A152,PriorQ4BalanceSheet!$I$2:$I$4968,"28201")-SUMIFS(BalanceSheetData!$J$2:$J$415,BalanceSheetData!$B$2:$B$415,$A152,BalanceSheetData!$I$2:$I$415,"28201"))+SUMIFS(IncomeStatementData!$J$2:$J$415,IncomeStatementData!$B$2:$B$415,$A152,IncomeStatementData!$I$2:$I$415,"62020")+SUMIFS(IncomeStatementData!$J$2:$J$415,IncomeStatementData!$B$2:$B$415,$A152,IncomeStatementData!$I$2:$I$415,"62021")+SUMIFS(IncomeStatementData!$J$2:$J$415,IncomeStatementData!$B$2:$B$415,$A152,IncomeStatementData!$I$2:$I$415,"62022")+SUMIFS(IncomeStatementData!$J$2:$J$415,IncomeStatementData!$B$2:$B$415,$A152,IncomeStatementData!$I$2:$I$415,"62400")</f>
        <v>0</v>
      </c>
      <c r="AH152" s="134" t="str">
        <f>IF((ISERROR(INDEX(ECRDCRMustPayDebtData!$E$2:$E152,MATCH(A152,ECRDCRMustPayDebtData!$B$2:$B152,0),)))/12*Occupancy!$B$65,"-",INDEX(ECRDCRMustPayDebtData!$E$2:$E152,MATCH(A152,ECRDCRMustPayDebtData!$B$2:$B152,0),)/12*Occupancy!$B$65)</f>
        <v>-</v>
      </c>
      <c r="AI152" s="136" t="str">
        <f>IF(ISERROR(INDEX(AnnualMustPayDebtData!$D$2:$D$75,MATCH(A152,AnnualMustPayDebtData!$E$2:$E$75,0),)),"-",INDEX(AnnualMustPayDebtData!$D$2:$D$75,MATCH(A152,AnnualMustPayDebtData!$E$2:$E$75,0),))</f>
        <v>-</v>
      </c>
      <c r="AJ152" s="134" t="str">
        <f>IF(ISERROR(IF(AG152="","",AG152/VLOOKUP(Occupancy!$B$65,Occupancy!$B$68:$B$79,1)*12/$C152)),"-",IF(AG152="","",AG152/VLOOKUP(Occupancy!$B$65,Occupancy!$B$68:$B$79,1)*12/$C152))</f>
        <v>-</v>
      </c>
      <c r="AK152" s="134" t="str">
        <f>IF(ISERROR(IF(AH152="","",AH152/VLOOKUP(Occupancy!$B$65,Occupancy!$B$68:$B$79,1)*12/$C152)),"-",IF(AH152="","",AH152/VLOOKUP(Occupancy!$B$65,Occupancy!$B$68:$B$79,1)*12/$C152))</f>
        <v>-</v>
      </c>
      <c r="AL152" s="133">
        <f>SUMIFS(PriorQ4BalanceSheet!$J$2:$J$4968,PriorQ4BalanceSheet!$B$2:$B$4968,$A152,PriorQ4BalanceSheet!$I$2:$I$4968,"10710")-SUMIFS(BalanceSheetData!$J$2:$J$415,BalanceSheetData!$B$2:$B$415,$A152,BalanceSheetData!$I$2:$I$415,"10710")</f>
        <v>0</v>
      </c>
      <c r="AM152" s="132" t="str">
        <f>IF(ISERROR(AN152/12*Occupancy!$B$65),"-",AN152/12*Occupancy!$B$65)</f>
        <v>-</v>
      </c>
      <c r="AN152" s="133" t="str">
        <f>IF(ISERROR(INDEX(ReserveData!$B$2:$B$2239,MATCH($A152,ReserveData!$A$2:$A$2250,0),0)),"-",INDEX(ReserveData!$B$2:$B2391,MATCH($A152,ReserveData!$A$2:$A$2250,0),0))</f>
        <v>-</v>
      </c>
      <c r="AO152" s="132" t="str">
        <f t="shared" si="33"/>
        <v>-</v>
      </c>
      <c r="AP152" s="132" t="str">
        <f t="shared" si="34"/>
        <v>-</v>
      </c>
      <c r="AQ152" s="136">
        <f>SUMIFS(IncomeStatementData!$J$2:$J$415,IncomeStatementData!$B$2:$B$415,$A152,IncomeStatementData!$I$2:$I$415,"59001")</f>
        <v>0</v>
      </c>
      <c r="AR152" s="134">
        <f>IF(ISERROR(AS152/12*Occupancy!$B$65),"-",AS152/12*Occupancy!$B$65)</f>
        <v>0</v>
      </c>
      <c r="AS152" s="136">
        <f>SUMIFS(AnnualFinancialData!$L$2:$L$6380,AnnualFinancialData!$B$2:$B$6380,$A152,AnnualFinancialData!$K$2:$K$6380,"59001")</f>
        <v>0</v>
      </c>
      <c r="AT152" s="134" t="str">
        <f>IF(ISERROR(IF(AQ152="","",AQ152/VLOOKUP(Occupancy!$B$65,Occupancy!$B$68:$B$79,1)*12/$C152)),"-",IF(AQ152="","",AQ152/VLOOKUP(Occupancy!$B$65,Occupancy!$B$68:$B$79,1)*12/$C152))</f>
        <v>-</v>
      </c>
      <c r="AU152" s="134" t="str">
        <f>IF(ISERROR(IF(AR152="","",AR152/VLOOKUP(Occupancy!$B$65,Occupancy!$B$68:$B$79,1)*12/$C152)),"-",IF(AR152="","",AR152/VLOOKUP(Occupancy!$B$65,Occupancy!$B$68:$B$79,1)*12/$C152))</f>
        <v>-</v>
      </c>
      <c r="AV152" s="133">
        <f>SUMIFS(IncomeStatementData!$J$2:$J$415,IncomeStatementData!$B$2:$B$415,$A152,IncomeStatementData!$I$2:$I$415,"66310")+SUMIFS(IncomeStatementData!$J$2:$J$415,IncomeStatementData!$B$2:$B$415,$A152,IncomeStatementData!$I$2:$I$415,"66202")</f>
        <v>0</v>
      </c>
      <c r="AW152" s="132">
        <f>IF(ISERROR(AX152/12*Occupancy!$B$65),"-",AX152/12*Occupancy!$B$65)</f>
        <v>0</v>
      </c>
      <c r="AX152" s="133">
        <f>SUMIFS(AnnualFinancialData!$L$2:$L$6380,AnnualFinancialData!$B$2:$B$6380,$A152,AnnualFinancialData!$K$2:$K$6380,"66310")+SUMIFS(AnnualFinancialData!$L$2:$L$6380,AnnualFinancialData!$B$2:$B$6380,$A152,AnnualFinancialData!$K$2:$K$6380,"66202")</f>
        <v>0</v>
      </c>
      <c r="AY152" s="132" t="str">
        <f>IF(ISERROR(IF(AV152="","",AV152/VLOOKUP(Occupancy!$B$65,Occupancy!$B$68:$B$79,1)*12/$C152)),"-",IF(AV152="","",AV152/VLOOKUP(Occupancy!$B$65,Occupancy!$B$68:$B$79,1)*12/$C152))</f>
        <v>-</v>
      </c>
      <c r="AZ152" s="132" t="str">
        <f>IF(ISERROR(IF(AW152="","",AW152/VLOOKUP(Occupancy!$B$65,Occupancy!$B$68:$B$79,1)*12/$C152)),"-",IF(AW152="","",AW152/VLOOKUP(Occupancy!$B$65,Occupancy!$B$68:$B$79,1)*12/$C152))</f>
        <v>-</v>
      </c>
      <c r="BA152" s="137" t="str">
        <f t="shared" si="35"/>
        <v>-</v>
      </c>
      <c r="BB152" s="137" t="str">
        <f t="shared" si="36"/>
        <v>-</v>
      </c>
      <c r="BC152" s="137" t="str">
        <f t="shared" si="37"/>
        <v>-</v>
      </c>
      <c r="BD152" s="137" t="str">
        <f t="shared" si="38"/>
        <v>-</v>
      </c>
      <c r="BE152" s="138" t="str">
        <f>IF(ISERROR(IF(BB152="","",BB152/VLOOKUP(Occupancy!$B$65,Occupancy!$B$68:$B$79,1)*12/$C152)),"-",IF(BB152="","",BB152/VLOOKUP(Occupancy!$B$65,Occupancy!$B$68:$B$79,1)*12/$C152))</f>
        <v>-</v>
      </c>
    </row>
    <row r="153" spans="1:57" s="95" customFormat="1" ht="12.75" x14ac:dyDescent="0.2">
      <c r="A153" s="219" t="s">
        <v>684</v>
      </c>
      <c r="B153" s="142" t="str">
        <f>IF(ISERROR(INDEX(ProjectTypeData!$F$2:$F$165,MATCH(Operating!$A153,ProjectTypeData!$B$2:$B$165,0),MATCH(Operating!B$9,ProjectTypeData!$F$1))),"-",INDEX(ProjectTypeData!$F$2:$F$165,MATCH(Operating!$A153,ProjectTypeData!$B$2:$B$165,0),MATCH(Operating!B$9,ProjectTypeData!$F$1)))</f>
        <v>Homes</v>
      </c>
      <c r="C153" s="126">
        <f>IF(ISERROR(INDEX(ProjectTypeData!$E$2:$E$165,MATCH(Operating!$A153,ProjectTypeData!$B$2:$B$165,0),MATCH(Operating!C$9,ProjectTypeData!$E$1))),"-",INDEX(ProjectTypeData!$E$2:$E$165,MATCH(Operating!$A153,ProjectTypeData!$B$2:$B$165,0),MATCH(Operating!C$9,ProjectTypeData!$E$1)))</f>
        <v>0</v>
      </c>
      <c r="D153" s="127" t="str">
        <f>IF(ISERROR(INDEX(ProjectTypeData!$D$2:$D$165,MATCH(Operating!$A153,ProjectTypeData!$B$2:$B$165,0),MATCH(Operating!D$9,ProjectTypeData!$D$1))),"-",INDEX(ProjectTypeData!$D$2:$D$165,MATCH(Operating!$A153,ProjectTypeData!$B$2:$B$165,0),MATCH(Operating!D$9,ProjectTypeData!$D$1)))</f>
        <v>Pre-Development</v>
      </c>
      <c r="E153" s="115"/>
      <c r="F153" s="128">
        <f>SUMIFS(BalanceSheetData!$J$2:$J$415,BalanceSheetData!$B$2:$B$415,$A153,BalanceSheetData!$I$2:$I$415,"10000")</f>
        <v>0</v>
      </c>
      <c r="G153" s="128">
        <f>SUMIFS(BalanceSheetData!$J$2:$J$415,BalanceSheetData!$B$2:$B$415,$A153,BalanceSheetData!$I$2:$I$415,"10710")</f>
        <v>0</v>
      </c>
      <c r="H153" s="128">
        <f>SUMIFS(BalanceSheetData!$J$2:$J$415,BalanceSheetData!$B$2:$B$415,$A153,BalanceSheetData!$I$2:$I$415,"10700")</f>
        <v>0</v>
      </c>
      <c r="I153" s="129">
        <f>SUMIFS(BalanceSheetData!$J$2:$J$415,BalanceSheetData!$B$2:$B$415,$A153,BalanceSheetData!$I$2:$I$415,"10715")+SUMIFS(BalanceSheetData!$J$2:$J$415,BalanceSheetData!$B$2:$B$415,$A153,BalanceSheetData!$I$2:$I$415,"10720")+SUMIFS(BalanceSheetData!$J$2:$J$415,BalanceSheetData!$B$2:$B$415,$A153,BalanceSheetData!$I$2:$I$415,"19300")</f>
        <v>0</v>
      </c>
      <c r="J153" s="130">
        <f t="shared" si="26"/>
        <v>0</v>
      </c>
      <c r="K153" s="216">
        <f>IF(ISERROR(INDEX(Occupancy!$B$57:$FL$57,1,MATCH(A153,Occupancy!$B$4:$FL$4,0))),"-",INDEX(Occupancy!$B$57:$FL$57,1,MATCH(A153,Occupancy!$B$4:$FL$4,0)))</f>
        <v>0</v>
      </c>
      <c r="L153" s="216">
        <f>IF(ISERROR(INDEX(Occupancy!$B$17:$FL$17,1,MATCH(A153,Occupancy!$B$4:$FL$4,0))),"-",INDEX(Occupancy!$B$17:$FL$17,1,MATCH(A153,Occupancy!$B$4:$FL$4,0)))</f>
        <v>0</v>
      </c>
      <c r="M153" s="113"/>
      <c r="N153" s="113"/>
      <c r="O153" s="113"/>
      <c r="P153" s="119"/>
      <c r="Q153" s="131">
        <f>SUMIFS(IncomeStatementData!$J$2:$J$415,IncomeStatementData!$B$2:$B$415,$A153,IncomeStatementData!$I$2:$I$415,"45001")+SUMIFS(IncomeStatementData!$J$2:$J$415,IncomeStatementData!$B$2:$B$415,$A153,IncomeStatementData!$I$2:$I$415,"45100")+SUMIFS(IncomeStatementData!$J$2:$J$415,IncomeStatementData!$B$2:$B$415,$A153,IncomeStatementData!$I$2:$I$415,"49000")+SUMIFS(IncomeStatementData!$J$2:$J$415,IncomeStatementData!$B$2:$B$415,$A153,IncomeStatementData!$I$2:$I$415,"45200")+SUMIFS(IncomeStatementData!$J$2:$J$415,IncomeStatementData!$B$2:$B$415,$A153,IncomeStatementData!$I$2:$I$415,"45400")+SUMIFS(IncomeStatementData!$J$2:$J$415,IncomeStatementData!$B$2:$B$415,$A153,IncomeStatementData!$I$2:$I$415,"45500")+SUMIFS(IncomeStatementData!$J$2:$J$415,IncomeStatementData!$B$2:$B$415,$A153,IncomeStatementData!$I$2:$I$415,"44100")+SUMIFS(IncomeStatementData!$J$2:$J$415,IncomeStatementData!$B$2:$B$415,$A153,IncomeStatementData!$I$2:$I$415,"42200")</f>
        <v>0</v>
      </c>
      <c r="R153" s="132">
        <f>IF(ISERROR(S153/12*Occupancy!$B$65),"-",S153/12*Occupancy!$B$65)</f>
        <v>0</v>
      </c>
      <c r="S153" s="133">
        <f>SUMIFS(AnnualFinancialData!$L$2:$L$6380,AnnualFinancialData!$B$2:$B$6380,$A153,AnnualFinancialData!$K$2:$K$6380,"45001")+SUMIFS(AnnualFinancialData!$L$2:$L$6380,AnnualFinancialData!$B$2:$B$6380,$A153,AnnualFinancialData!$K$2:$K$6380,"45100")+SUMIFS(AnnualFinancialData!$L$2:$L$6380,AnnualFinancialData!$B$2:$B$6380,$A153,AnnualFinancialData!$K$2:$K$6380,"49000")+SUMIFS(AnnualFinancialData!$L$2:$L$6380,AnnualFinancialData!$B$2:$B$6380,$A153,AnnualFinancialData!$K$2:$K$6380,"45200")+SUMIFS(AnnualFinancialData!$L$2:$L$6380,AnnualFinancialData!$B$2:$B$6380,$A153,AnnualFinancialData!$K$2:$K$6380,"45400")+SUMIFS(AnnualFinancialData!$L$2:$L$6380,AnnualFinancialData!$B$2:$B$6380,$A153,AnnualFinancialData!$K$2:$K$6380,"45500")+SUMIFS(AnnualFinancialData!$L$2:$L$6380,AnnualFinancialData!$B$2:$B$6380,$A153,AnnualFinancialData!$K$2:$K$6380,"44100")+SUMIFS(AnnualFinancialData!$L$2:$L$6380,AnnualFinancialData!$B$2:$B$6380,$A153,AnnualFinancialData!$K$2:$K$6380,"42200")</f>
        <v>0</v>
      </c>
      <c r="T153" s="132" t="str">
        <f>IF(ISERROR(IF(Q153="","",Q153/VLOOKUP(Occupancy!$B$65,Occupancy!$B$68:$B$79,1)*12/$C153)),"-",IF(Q153="","",Q153/VLOOKUP(Occupancy!$B$65,Occupancy!$B$68:$B$79,1)*12/$C153))</f>
        <v>-</v>
      </c>
      <c r="U153" s="132" t="str">
        <f>IF(ISERROR(IF(R153="","",R153/VLOOKUP(Occupancy!$B$65,Occupancy!$B$68:$B$79,1)*12/$C153)),"-",IF(R153="","",R153/VLOOKUP(Occupancy!$B$65,Occupancy!$B$68:$B$79,1)*12/$C153))</f>
        <v>-</v>
      </c>
      <c r="V153" s="134" t="str">
        <f>IF(ISERROR(INDEX(IncomeStatementData!$P$2:$P$415,MATCH(A153,IncomeStatementData!$B$2:$B$415,0),)),"-",INDEX(IncomeStatementData!$P$2:$P$415,MATCH(A153,IncomeStatementData!$B$2:$B$415,0),))</f>
        <v>-</v>
      </c>
      <c r="W153" s="134" t="str">
        <f>IF(ISERROR(X153/12*Occupancy!$B$65),"-",X153/12*Occupancy!$B$65)</f>
        <v>-</v>
      </c>
      <c r="X153" s="134" t="str">
        <f>IF(ISERROR(INDEX(AnnualFinancialData!$R$2:$R$6380,MATCH(A153,AnnualFinancialData!$B$2:$B$6380,0),)),"-",INDEX(AnnualFinancialData!$R$2:$R$6380,MATCH(A153,AnnualFinancialData!$B$2:$B$6380,0),))</f>
        <v>-</v>
      </c>
      <c r="Y153" s="134" t="str">
        <f>IF(ISERROR(IF(V153="","",V153/VLOOKUP(Occupancy!$B$65,Occupancy!$B$68:$B$79,1)*12/$C153)),"-",IF(V153="","",V153/VLOOKUP(Occupancy!$B$65,Occupancy!$B$68:$B$79,1)*12/$C153))</f>
        <v>-</v>
      </c>
      <c r="Z153" s="134" t="str">
        <f>IF(ISERROR(IF(W153="","",W153/VLOOKUP(Occupancy!$B$65,Occupancy!$B$68:$B$79,1)*12/$C153)),"-",IF(W153="","",W153/VLOOKUP(Occupancy!$B$65,Occupancy!$B$68:$B$79,1)*12/$C153))</f>
        <v>-</v>
      </c>
      <c r="AA153" s="135" t="str">
        <f t="shared" si="27"/>
        <v>-</v>
      </c>
      <c r="AB153" s="132" t="str">
        <f t="shared" si="28"/>
        <v>-</v>
      </c>
      <c r="AC153" s="132" t="str">
        <f t="shared" si="29"/>
        <v>-</v>
      </c>
      <c r="AD153" s="132" t="str">
        <f t="shared" si="30"/>
        <v>-</v>
      </c>
      <c r="AE153" s="132" t="str">
        <f t="shared" si="31"/>
        <v>-</v>
      </c>
      <c r="AF153" s="132" t="str">
        <f t="shared" si="32"/>
        <v>-</v>
      </c>
      <c r="AG153" s="136">
        <f>(SUMIFS(PriorQ4BalanceSheet!$J$2:$J$4968,PriorQ4BalanceSheet!$B$2:$B$4968,$A153,PriorQ4BalanceSheet!$I$2:$I$4968,"28150")-SUMIFS(BalanceSheetData!$J$2:$J$415,BalanceSheetData!$B$2:$B$415,$A153,BalanceSheetData!$I$2:$I$415,"28150"))+(SUMIFS(PriorQ4BalanceSheet!$J$2:$J$4968,PriorQ4BalanceSheet!$B$2:$B$4968,$A153,PriorQ4BalanceSheet!$I$2:$I$4968,"28151")-SUMIFS(BalanceSheetData!$J$2:$J$415,BalanceSheetData!$B$2:$B$415,$A153,BalanceSheetData!$I$2:$I$415,"28151"))+(SUMIFS(PriorQ4BalanceSheet!$J$2:$J$4968,PriorQ4BalanceSheet!$B$2:$B$4968,$A153,PriorQ4BalanceSheet!$I$2:$I$4968,"28152")-SUMIFS(BalanceSheetData!$J$2:$J$415,BalanceSheetData!$B$2:$B$415,$A153,BalanceSheetData!$I$2:$I$415,"28152"))+(SUMIFS(PriorQ4BalanceSheet!$J$2:$J$4968,PriorQ4BalanceSheet!$B$2:$B$4968,$A153,PriorQ4BalanceSheet!$I$2:$I$4968,"28153")-SUMIFS(BalanceSheetData!$J$2:$J$415,BalanceSheetData!$B$2:$B$415,$A153,BalanceSheetData!$I$2:$I$415,"28153"))+(SUMIFS(PriorQ4BalanceSheet!$J$2:$J$4968,PriorQ4BalanceSheet!$B$2:$B$4968,$A153,PriorQ4BalanceSheet!$I$2:$I$4968,"28155")-SUMIFS(BalanceSheetData!$J$2:$J$415,BalanceSheetData!$B$2:$B$415,$A153,BalanceSheetData!$I$2:$I$415,"28155"))+(SUMIFS(PriorQ4BalanceSheet!$J$2:$J$4968,PriorQ4BalanceSheet!$B$2:$B$4968,$A153,PriorQ4BalanceSheet!$I$2:$I$4968,"28156")-SUMIFS(BalanceSheetData!$J$2:$J$415,BalanceSheetData!$B$2:$B$415,$A153,BalanceSheetData!$I$2:$I$415,"28156"))+(SUMIFS(PriorQ4BalanceSheet!$J$2:$J$4968,PriorQ4BalanceSheet!$B$2:$B$4968,$A153,PriorQ4BalanceSheet!$I$2:$I$4968,"28157")-SUMIFS(BalanceSheetData!$J$2:$J$415,BalanceSheetData!$B$2:$B$415,$A153,BalanceSheetData!$I$2:$I$415,"28157"))+(SUMIFS(PriorQ4BalanceSheet!$J$2:$J$4968,PriorQ4BalanceSheet!$B$2:$B$4968,$A153,PriorQ4BalanceSheet!$I$2:$I$4968,"28158")-SUMIFS(BalanceSheetData!$J$2:$J$415,BalanceSheetData!$B$2:$B$415,$A153,BalanceSheetData!$I$2:$I$415,"28158"))+(SUMIFS(PriorQ4BalanceSheet!$J$2:$J$4968,PriorQ4BalanceSheet!$B$2:$B$4968,$A153,PriorQ4BalanceSheet!$I$2:$I$4968,"28200")-SUMIFS(BalanceSheetData!$J$2:$J$415,BalanceSheetData!$B$2:$B$415,$A153,BalanceSheetData!$I$2:$I$415,"28200"))+(SUMIFS(PriorQ4BalanceSheet!$J$2:$J$4968,PriorQ4BalanceSheet!$B$2:$B$4968,$A153,PriorQ4BalanceSheet!$I$2:$I$4968,"28201")-SUMIFS(BalanceSheetData!$J$2:$J$415,BalanceSheetData!$B$2:$B$415,$A153,BalanceSheetData!$I$2:$I$415,"28201"))+SUMIFS(IncomeStatementData!$J$2:$J$415,IncomeStatementData!$B$2:$B$415,$A153,IncomeStatementData!$I$2:$I$415,"62020")+SUMIFS(IncomeStatementData!$J$2:$J$415,IncomeStatementData!$B$2:$B$415,$A153,IncomeStatementData!$I$2:$I$415,"62021")+SUMIFS(IncomeStatementData!$J$2:$J$415,IncomeStatementData!$B$2:$B$415,$A153,IncomeStatementData!$I$2:$I$415,"62022")+SUMIFS(IncomeStatementData!$J$2:$J$415,IncomeStatementData!$B$2:$B$415,$A153,IncomeStatementData!$I$2:$I$415,"62400")</f>
        <v>0</v>
      </c>
      <c r="AH153" s="134" t="str">
        <f>IF((ISERROR(INDEX(ECRDCRMustPayDebtData!$E$2:$E153,MATCH(A153,ECRDCRMustPayDebtData!$B$2:$B153,0),)))/12*Occupancy!$B$65,"-",INDEX(ECRDCRMustPayDebtData!$E$2:$E153,MATCH(A153,ECRDCRMustPayDebtData!$B$2:$B153,0),)/12*Occupancy!$B$65)</f>
        <v>-</v>
      </c>
      <c r="AI153" s="136" t="str">
        <f>IF(ISERROR(INDEX(AnnualMustPayDebtData!$D$2:$D$75,MATCH(A153,AnnualMustPayDebtData!$E$2:$E$75,0),)),"-",INDEX(AnnualMustPayDebtData!$D$2:$D$75,MATCH(A153,AnnualMustPayDebtData!$E$2:$E$75,0),))</f>
        <v>-</v>
      </c>
      <c r="AJ153" s="134" t="str">
        <f>IF(ISERROR(IF(AG153="","",AG153/VLOOKUP(Occupancy!$B$65,Occupancy!$B$68:$B$79,1)*12/$C153)),"-",IF(AG153="","",AG153/VLOOKUP(Occupancy!$B$65,Occupancy!$B$68:$B$79,1)*12/$C153))</f>
        <v>-</v>
      </c>
      <c r="AK153" s="134" t="str">
        <f>IF(ISERROR(IF(AH153="","",AH153/VLOOKUP(Occupancy!$B$65,Occupancy!$B$68:$B$79,1)*12/$C153)),"-",IF(AH153="","",AH153/VLOOKUP(Occupancy!$B$65,Occupancy!$B$68:$B$79,1)*12/$C153))</f>
        <v>-</v>
      </c>
      <c r="AL153" s="133">
        <f>SUMIFS(PriorQ4BalanceSheet!$J$2:$J$4968,PriorQ4BalanceSheet!$B$2:$B$4968,$A153,PriorQ4BalanceSheet!$I$2:$I$4968,"10710")-SUMIFS(BalanceSheetData!$J$2:$J$415,BalanceSheetData!$B$2:$B$415,$A153,BalanceSheetData!$I$2:$I$415,"10710")</f>
        <v>0</v>
      </c>
      <c r="AM153" s="132" t="str">
        <f>IF(ISERROR(AN153/12*Occupancy!$B$65),"-",AN153/12*Occupancy!$B$65)</f>
        <v>-</v>
      </c>
      <c r="AN153" s="133" t="str">
        <f>IF(ISERROR(INDEX(ReserveData!$B$2:$B$2239,MATCH($A153,ReserveData!$A$2:$A$2250,0),0)),"-",INDEX(ReserveData!$B$2:$B2392,MATCH($A153,ReserveData!$A$2:$A$2250,0),0))</f>
        <v>-</v>
      </c>
      <c r="AO153" s="132" t="str">
        <f t="shared" si="33"/>
        <v>-</v>
      </c>
      <c r="AP153" s="132" t="str">
        <f t="shared" si="34"/>
        <v>-</v>
      </c>
      <c r="AQ153" s="136">
        <f>SUMIFS(IncomeStatementData!$J$2:$J$415,IncomeStatementData!$B$2:$B$415,$A153,IncomeStatementData!$I$2:$I$415,"59001")</f>
        <v>0</v>
      </c>
      <c r="AR153" s="134">
        <f>IF(ISERROR(AS153/12*Occupancy!$B$65),"-",AS153/12*Occupancy!$B$65)</f>
        <v>0</v>
      </c>
      <c r="AS153" s="136">
        <f>SUMIFS(AnnualFinancialData!$L$2:$L$6380,AnnualFinancialData!$B$2:$B$6380,$A153,AnnualFinancialData!$K$2:$K$6380,"59001")</f>
        <v>0</v>
      </c>
      <c r="AT153" s="134" t="str">
        <f>IF(ISERROR(IF(AQ153="","",AQ153/VLOOKUP(Occupancy!$B$65,Occupancy!$B$68:$B$79,1)*12/$C153)),"-",IF(AQ153="","",AQ153/VLOOKUP(Occupancy!$B$65,Occupancy!$B$68:$B$79,1)*12/$C153))</f>
        <v>-</v>
      </c>
      <c r="AU153" s="134" t="str">
        <f>IF(ISERROR(IF(AR153="","",AR153/VLOOKUP(Occupancy!$B$65,Occupancy!$B$68:$B$79,1)*12/$C153)),"-",IF(AR153="","",AR153/VLOOKUP(Occupancy!$B$65,Occupancy!$B$68:$B$79,1)*12/$C153))</f>
        <v>-</v>
      </c>
      <c r="AV153" s="133">
        <f>SUMIFS(IncomeStatementData!$J$2:$J$415,IncomeStatementData!$B$2:$B$415,$A153,IncomeStatementData!$I$2:$I$415,"66310")+SUMIFS(IncomeStatementData!$J$2:$J$415,IncomeStatementData!$B$2:$B$415,$A153,IncomeStatementData!$I$2:$I$415,"66202")</f>
        <v>0</v>
      </c>
      <c r="AW153" s="132">
        <f>IF(ISERROR(AX153/12*Occupancy!$B$65),"-",AX153/12*Occupancy!$B$65)</f>
        <v>0</v>
      </c>
      <c r="AX153" s="133">
        <f>SUMIFS(AnnualFinancialData!$L$2:$L$6380,AnnualFinancialData!$B$2:$B$6380,$A153,AnnualFinancialData!$K$2:$K$6380,"66310")+SUMIFS(AnnualFinancialData!$L$2:$L$6380,AnnualFinancialData!$B$2:$B$6380,$A153,AnnualFinancialData!$K$2:$K$6380,"66202")</f>
        <v>0</v>
      </c>
      <c r="AY153" s="132" t="str">
        <f>IF(ISERROR(IF(AV153="","",AV153/VLOOKUP(Occupancy!$B$65,Occupancy!$B$68:$B$79,1)*12/$C153)),"-",IF(AV153="","",AV153/VLOOKUP(Occupancy!$B$65,Occupancy!$B$68:$B$79,1)*12/$C153))</f>
        <v>-</v>
      </c>
      <c r="AZ153" s="132" t="str">
        <f>IF(ISERROR(IF(AW153="","",AW153/VLOOKUP(Occupancy!$B$65,Occupancy!$B$68:$B$79,1)*12/$C153)),"-",IF(AW153="","",AW153/VLOOKUP(Occupancy!$B$65,Occupancy!$B$68:$B$79,1)*12/$C153))</f>
        <v>-</v>
      </c>
      <c r="BA153" s="137" t="str">
        <f t="shared" si="35"/>
        <v>-</v>
      </c>
      <c r="BB153" s="137" t="str">
        <f t="shared" si="36"/>
        <v>-</v>
      </c>
      <c r="BC153" s="137" t="str">
        <f t="shared" si="37"/>
        <v>-</v>
      </c>
      <c r="BD153" s="137" t="str">
        <f t="shared" si="38"/>
        <v>-</v>
      </c>
      <c r="BE153" s="138" t="str">
        <f>IF(ISERROR(IF(BB153="","",BB153/VLOOKUP(Occupancy!$B$65,Occupancy!$B$68:$B$79,1)*12/$C153)),"-",IF(BB153="","",BB153/VLOOKUP(Occupancy!$B$65,Occupancy!$B$68:$B$79,1)*12/$C153))</f>
        <v>-</v>
      </c>
    </row>
    <row r="154" spans="1:57" s="95" customFormat="1" ht="12.75" x14ac:dyDescent="0.2">
      <c r="A154" s="219" t="s">
        <v>686</v>
      </c>
      <c r="B154" s="142" t="str">
        <f>IF(ISERROR(INDEX(ProjectTypeData!$F$2:$F$165,MATCH(Operating!$A154,ProjectTypeData!$B$2:$B$165,0),MATCH(Operating!B$9,ProjectTypeData!$F$1))),"-",INDEX(ProjectTypeData!$F$2:$F$165,MATCH(Operating!$A154,ProjectTypeData!$B$2:$B$165,0),MATCH(Operating!B$9,ProjectTypeData!$F$1)))</f>
        <v>Homes</v>
      </c>
      <c r="C154" s="126">
        <f>IF(ISERROR(INDEX(ProjectTypeData!$E$2:$E$165,MATCH(Operating!$A154,ProjectTypeData!$B$2:$B$165,0),MATCH(Operating!C$9,ProjectTypeData!$E$1))),"-",INDEX(ProjectTypeData!$E$2:$E$165,MATCH(Operating!$A154,ProjectTypeData!$B$2:$B$165,0),MATCH(Operating!C$9,ProjectTypeData!$E$1)))</f>
        <v>0</v>
      </c>
      <c r="D154" s="127" t="str">
        <f>IF(ISERROR(INDEX(ProjectTypeData!$D$2:$D$165,MATCH(Operating!$A154,ProjectTypeData!$B$2:$B$165,0),MATCH(Operating!D$9,ProjectTypeData!$D$1))),"-",INDEX(ProjectTypeData!$D$2:$D$165,MATCH(Operating!$A154,ProjectTypeData!$B$2:$B$165,0),MATCH(Operating!D$9,ProjectTypeData!$D$1)))</f>
        <v>Corporate/Overhead</v>
      </c>
      <c r="E154" s="115"/>
      <c r="F154" s="128">
        <f>SUMIFS(BalanceSheetData!$J$2:$J$415,BalanceSheetData!$B$2:$B$415,$A154,BalanceSheetData!$I$2:$I$415,"10000")</f>
        <v>0</v>
      </c>
      <c r="G154" s="128">
        <f>SUMIFS(BalanceSheetData!$J$2:$J$415,BalanceSheetData!$B$2:$B$415,$A154,BalanceSheetData!$I$2:$I$415,"10710")</f>
        <v>0</v>
      </c>
      <c r="H154" s="128">
        <f>SUMIFS(BalanceSheetData!$J$2:$J$415,BalanceSheetData!$B$2:$B$415,$A154,BalanceSheetData!$I$2:$I$415,"10700")</f>
        <v>0</v>
      </c>
      <c r="I154" s="129">
        <f>SUMIFS(BalanceSheetData!$J$2:$J$415,BalanceSheetData!$B$2:$B$415,$A154,BalanceSheetData!$I$2:$I$415,"10715")+SUMIFS(BalanceSheetData!$J$2:$J$415,BalanceSheetData!$B$2:$B$415,$A154,BalanceSheetData!$I$2:$I$415,"10720")+SUMIFS(BalanceSheetData!$J$2:$J$415,BalanceSheetData!$B$2:$B$415,$A154,BalanceSheetData!$I$2:$I$415,"19300")</f>
        <v>0</v>
      </c>
      <c r="J154" s="130">
        <f t="shared" si="26"/>
        <v>0</v>
      </c>
      <c r="K154" s="216">
        <f>IF(ISERROR(INDEX(Occupancy!$B$57:$FL$57,1,MATCH(A154,Occupancy!$B$4:$FL$4,0))),"-",INDEX(Occupancy!$B$57:$FL$57,1,MATCH(A154,Occupancy!$B$4:$FL$4,0)))</f>
        <v>0</v>
      </c>
      <c r="L154" s="216">
        <f>IF(ISERROR(INDEX(Occupancy!$B$17:$FL$17,1,MATCH(A154,Occupancy!$B$4:$FL$4,0))),"-",INDEX(Occupancy!$B$17:$FL$17,1,MATCH(A154,Occupancy!$B$4:$FL$4,0)))</f>
        <v>0</v>
      </c>
      <c r="M154" s="113"/>
      <c r="N154" s="113"/>
      <c r="O154" s="113"/>
      <c r="P154" s="119"/>
      <c r="Q154" s="131">
        <f>SUMIFS(IncomeStatementData!$J$2:$J$415,IncomeStatementData!$B$2:$B$415,$A154,IncomeStatementData!$I$2:$I$415,"45001")+SUMIFS(IncomeStatementData!$J$2:$J$415,IncomeStatementData!$B$2:$B$415,$A154,IncomeStatementData!$I$2:$I$415,"45100")+SUMIFS(IncomeStatementData!$J$2:$J$415,IncomeStatementData!$B$2:$B$415,$A154,IncomeStatementData!$I$2:$I$415,"49000")+SUMIFS(IncomeStatementData!$J$2:$J$415,IncomeStatementData!$B$2:$B$415,$A154,IncomeStatementData!$I$2:$I$415,"45200")+SUMIFS(IncomeStatementData!$J$2:$J$415,IncomeStatementData!$B$2:$B$415,$A154,IncomeStatementData!$I$2:$I$415,"45400")+SUMIFS(IncomeStatementData!$J$2:$J$415,IncomeStatementData!$B$2:$B$415,$A154,IncomeStatementData!$I$2:$I$415,"45500")+SUMIFS(IncomeStatementData!$J$2:$J$415,IncomeStatementData!$B$2:$B$415,$A154,IncomeStatementData!$I$2:$I$415,"44100")+SUMIFS(IncomeStatementData!$J$2:$J$415,IncomeStatementData!$B$2:$B$415,$A154,IncomeStatementData!$I$2:$I$415,"42200")</f>
        <v>0</v>
      </c>
      <c r="R154" s="132">
        <f>IF(ISERROR(S154/12*Occupancy!$B$65),"-",S154/12*Occupancy!$B$65)</f>
        <v>0</v>
      </c>
      <c r="S154" s="133">
        <f>SUMIFS(AnnualFinancialData!$L$2:$L$6380,AnnualFinancialData!$B$2:$B$6380,$A154,AnnualFinancialData!$K$2:$K$6380,"45001")+SUMIFS(AnnualFinancialData!$L$2:$L$6380,AnnualFinancialData!$B$2:$B$6380,$A154,AnnualFinancialData!$K$2:$K$6380,"45100")+SUMIFS(AnnualFinancialData!$L$2:$L$6380,AnnualFinancialData!$B$2:$B$6380,$A154,AnnualFinancialData!$K$2:$K$6380,"49000")+SUMIFS(AnnualFinancialData!$L$2:$L$6380,AnnualFinancialData!$B$2:$B$6380,$A154,AnnualFinancialData!$K$2:$K$6380,"45200")+SUMIFS(AnnualFinancialData!$L$2:$L$6380,AnnualFinancialData!$B$2:$B$6380,$A154,AnnualFinancialData!$K$2:$K$6380,"45400")+SUMIFS(AnnualFinancialData!$L$2:$L$6380,AnnualFinancialData!$B$2:$B$6380,$A154,AnnualFinancialData!$K$2:$K$6380,"45500")+SUMIFS(AnnualFinancialData!$L$2:$L$6380,AnnualFinancialData!$B$2:$B$6380,$A154,AnnualFinancialData!$K$2:$K$6380,"44100")+SUMIFS(AnnualFinancialData!$L$2:$L$6380,AnnualFinancialData!$B$2:$B$6380,$A154,AnnualFinancialData!$K$2:$K$6380,"42200")</f>
        <v>0</v>
      </c>
      <c r="T154" s="132" t="str">
        <f>IF(ISERROR(IF(Q154="","",Q154/VLOOKUP(Occupancy!$B$65,Occupancy!$B$68:$B$79,1)*12/$C154)),"-",IF(Q154="","",Q154/VLOOKUP(Occupancy!$B$65,Occupancy!$B$68:$B$79,1)*12/$C154))</f>
        <v>-</v>
      </c>
      <c r="U154" s="132" t="str">
        <f>IF(ISERROR(IF(R154="","",R154/VLOOKUP(Occupancy!$B$65,Occupancy!$B$68:$B$79,1)*12/$C154)),"-",IF(R154="","",R154/VLOOKUP(Occupancy!$B$65,Occupancy!$B$68:$B$79,1)*12/$C154))</f>
        <v>-</v>
      </c>
      <c r="V154" s="134" t="str">
        <f>IF(ISERROR(INDEX(IncomeStatementData!$P$2:$P$415,MATCH(A154,IncomeStatementData!$B$2:$B$415,0),)),"-",INDEX(IncomeStatementData!$P$2:$P$415,MATCH(A154,IncomeStatementData!$B$2:$B$415,0),))</f>
        <v>-</v>
      </c>
      <c r="W154" s="134" t="str">
        <f>IF(ISERROR(X154/12*Occupancy!$B$65),"-",X154/12*Occupancy!$B$65)</f>
        <v>-</v>
      </c>
      <c r="X154" s="134" t="str">
        <f>IF(ISERROR(INDEX(AnnualFinancialData!$R$2:$R$6380,MATCH(A154,AnnualFinancialData!$B$2:$B$6380,0),)),"-",INDEX(AnnualFinancialData!$R$2:$R$6380,MATCH(A154,AnnualFinancialData!$B$2:$B$6380,0),))</f>
        <v>-</v>
      </c>
      <c r="Y154" s="134" t="str">
        <f>IF(ISERROR(IF(V154="","",V154/VLOOKUP(Occupancy!$B$65,Occupancy!$B$68:$B$79,1)*12/$C154)),"-",IF(V154="","",V154/VLOOKUP(Occupancy!$B$65,Occupancy!$B$68:$B$79,1)*12/$C154))</f>
        <v>-</v>
      </c>
      <c r="Z154" s="134" t="str">
        <f>IF(ISERROR(IF(W154="","",W154/VLOOKUP(Occupancy!$B$65,Occupancy!$B$68:$B$79,1)*12/$C154)),"-",IF(W154="","",W154/VLOOKUP(Occupancy!$B$65,Occupancy!$B$68:$B$79,1)*12/$C154))</f>
        <v>-</v>
      </c>
      <c r="AA154" s="135" t="str">
        <f t="shared" si="27"/>
        <v>-</v>
      </c>
      <c r="AB154" s="132" t="str">
        <f t="shared" si="28"/>
        <v>-</v>
      </c>
      <c r="AC154" s="132" t="str">
        <f t="shared" si="29"/>
        <v>-</v>
      </c>
      <c r="AD154" s="132" t="str">
        <f t="shared" si="30"/>
        <v>-</v>
      </c>
      <c r="AE154" s="132" t="str">
        <f t="shared" si="31"/>
        <v>-</v>
      </c>
      <c r="AF154" s="132" t="str">
        <f t="shared" si="32"/>
        <v>-</v>
      </c>
      <c r="AG154" s="136">
        <f>(SUMIFS(PriorQ4BalanceSheet!$J$2:$J$4968,PriorQ4BalanceSheet!$B$2:$B$4968,$A154,PriorQ4BalanceSheet!$I$2:$I$4968,"28150")-SUMIFS(BalanceSheetData!$J$2:$J$415,BalanceSheetData!$B$2:$B$415,$A154,BalanceSheetData!$I$2:$I$415,"28150"))+(SUMIFS(PriorQ4BalanceSheet!$J$2:$J$4968,PriorQ4BalanceSheet!$B$2:$B$4968,$A154,PriorQ4BalanceSheet!$I$2:$I$4968,"28151")-SUMIFS(BalanceSheetData!$J$2:$J$415,BalanceSheetData!$B$2:$B$415,$A154,BalanceSheetData!$I$2:$I$415,"28151"))+(SUMIFS(PriorQ4BalanceSheet!$J$2:$J$4968,PriorQ4BalanceSheet!$B$2:$B$4968,$A154,PriorQ4BalanceSheet!$I$2:$I$4968,"28152")-SUMIFS(BalanceSheetData!$J$2:$J$415,BalanceSheetData!$B$2:$B$415,$A154,BalanceSheetData!$I$2:$I$415,"28152"))+(SUMIFS(PriorQ4BalanceSheet!$J$2:$J$4968,PriorQ4BalanceSheet!$B$2:$B$4968,$A154,PriorQ4BalanceSheet!$I$2:$I$4968,"28153")-SUMIFS(BalanceSheetData!$J$2:$J$415,BalanceSheetData!$B$2:$B$415,$A154,BalanceSheetData!$I$2:$I$415,"28153"))+(SUMIFS(PriorQ4BalanceSheet!$J$2:$J$4968,PriorQ4BalanceSheet!$B$2:$B$4968,$A154,PriorQ4BalanceSheet!$I$2:$I$4968,"28155")-SUMIFS(BalanceSheetData!$J$2:$J$415,BalanceSheetData!$B$2:$B$415,$A154,BalanceSheetData!$I$2:$I$415,"28155"))+(SUMIFS(PriorQ4BalanceSheet!$J$2:$J$4968,PriorQ4BalanceSheet!$B$2:$B$4968,$A154,PriorQ4BalanceSheet!$I$2:$I$4968,"28156")-SUMIFS(BalanceSheetData!$J$2:$J$415,BalanceSheetData!$B$2:$B$415,$A154,BalanceSheetData!$I$2:$I$415,"28156"))+(SUMIFS(PriorQ4BalanceSheet!$J$2:$J$4968,PriorQ4BalanceSheet!$B$2:$B$4968,$A154,PriorQ4BalanceSheet!$I$2:$I$4968,"28157")-SUMIFS(BalanceSheetData!$J$2:$J$415,BalanceSheetData!$B$2:$B$415,$A154,BalanceSheetData!$I$2:$I$415,"28157"))+(SUMIFS(PriorQ4BalanceSheet!$J$2:$J$4968,PriorQ4BalanceSheet!$B$2:$B$4968,$A154,PriorQ4BalanceSheet!$I$2:$I$4968,"28158")-SUMIFS(BalanceSheetData!$J$2:$J$415,BalanceSheetData!$B$2:$B$415,$A154,BalanceSheetData!$I$2:$I$415,"28158"))+(SUMIFS(PriorQ4BalanceSheet!$J$2:$J$4968,PriorQ4BalanceSheet!$B$2:$B$4968,$A154,PriorQ4BalanceSheet!$I$2:$I$4968,"28200")-SUMIFS(BalanceSheetData!$J$2:$J$415,BalanceSheetData!$B$2:$B$415,$A154,BalanceSheetData!$I$2:$I$415,"28200"))+(SUMIFS(PriorQ4BalanceSheet!$J$2:$J$4968,PriorQ4BalanceSheet!$B$2:$B$4968,$A154,PriorQ4BalanceSheet!$I$2:$I$4968,"28201")-SUMIFS(BalanceSheetData!$J$2:$J$415,BalanceSheetData!$B$2:$B$415,$A154,BalanceSheetData!$I$2:$I$415,"28201"))+SUMIFS(IncomeStatementData!$J$2:$J$415,IncomeStatementData!$B$2:$B$415,$A154,IncomeStatementData!$I$2:$I$415,"62020")+SUMIFS(IncomeStatementData!$J$2:$J$415,IncomeStatementData!$B$2:$B$415,$A154,IncomeStatementData!$I$2:$I$415,"62021")+SUMIFS(IncomeStatementData!$J$2:$J$415,IncomeStatementData!$B$2:$B$415,$A154,IncomeStatementData!$I$2:$I$415,"62022")+SUMIFS(IncomeStatementData!$J$2:$J$415,IncomeStatementData!$B$2:$B$415,$A154,IncomeStatementData!$I$2:$I$415,"62400")</f>
        <v>0</v>
      </c>
      <c r="AH154" s="134" t="str">
        <f>IF((ISERROR(INDEX(ECRDCRMustPayDebtData!$E$2:$E154,MATCH(A154,ECRDCRMustPayDebtData!$B$2:$B154,0),)))/12*Occupancy!$B$65,"-",INDEX(ECRDCRMustPayDebtData!$E$2:$E154,MATCH(A154,ECRDCRMustPayDebtData!$B$2:$B154,0),)/12*Occupancy!$B$65)</f>
        <v>-</v>
      </c>
      <c r="AI154" s="136" t="str">
        <f>IF(ISERROR(INDEX(AnnualMustPayDebtData!$D$2:$D$75,MATCH(A154,AnnualMustPayDebtData!$E$2:$E$75,0),)),"-",INDEX(AnnualMustPayDebtData!$D$2:$D$75,MATCH(A154,AnnualMustPayDebtData!$E$2:$E$75,0),))</f>
        <v>-</v>
      </c>
      <c r="AJ154" s="134" t="str">
        <f>IF(ISERROR(IF(AG154="","",AG154/VLOOKUP(Occupancy!$B$65,Occupancy!$B$68:$B$79,1)*12/$C154)),"-",IF(AG154="","",AG154/VLOOKUP(Occupancy!$B$65,Occupancy!$B$68:$B$79,1)*12/$C154))</f>
        <v>-</v>
      </c>
      <c r="AK154" s="134" t="str">
        <f>IF(ISERROR(IF(AH154="","",AH154/VLOOKUP(Occupancy!$B$65,Occupancy!$B$68:$B$79,1)*12/$C154)),"-",IF(AH154="","",AH154/VLOOKUP(Occupancy!$B$65,Occupancy!$B$68:$B$79,1)*12/$C154))</f>
        <v>-</v>
      </c>
      <c r="AL154" s="133">
        <f>SUMIFS(PriorQ4BalanceSheet!$J$2:$J$4968,PriorQ4BalanceSheet!$B$2:$B$4968,$A154,PriorQ4BalanceSheet!$I$2:$I$4968,"10710")-SUMIFS(BalanceSheetData!$J$2:$J$415,BalanceSheetData!$B$2:$B$415,$A154,BalanceSheetData!$I$2:$I$415,"10710")</f>
        <v>0</v>
      </c>
      <c r="AM154" s="132" t="str">
        <f>IF(ISERROR(AN154/12*Occupancy!$B$65),"-",AN154/12*Occupancy!$B$65)</f>
        <v>-</v>
      </c>
      <c r="AN154" s="133" t="str">
        <f>IF(ISERROR(INDEX(ReserveData!$B$2:$B$2239,MATCH($A154,ReserveData!$A$2:$A$2250,0),0)),"-",INDEX(ReserveData!$B$2:$B2393,MATCH($A154,ReserveData!$A$2:$A$2250,0),0))</f>
        <v>-</v>
      </c>
      <c r="AO154" s="132" t="str">
        <f t="shared" si="33"/>
        <v>-</v>
      </c>
      <c r="AP154" s="132" t="str">
        <f t="shared" si="34"/>
        <v>-</v>
      </c>
      <c r="AQ154" s="136">
        <f>SUMIFS(IncomeStatementData!$J$2:$J$415,IncomeStatementData!$B$2:$B$415,$A154,IncomeStatementData!$I$2:$I$415,"59001")</f>
        <v>0</v>
      </c>
      <c r="AR154" s="134">
        <f>IF(ISERROR(AS154/12*Occupancy!$B$65),"-",AS154/12*Occupancy!$B$65)</f>
        <v>0</v>
      </c>
      <c r="AS154" s="136">
        <f>SUMIFS(AnnualFinancialData!$L$2:$L$6380,AnnualFinancialData!$B$2:$B$6380,$A154,AnnualFinancialData!$K$2:$K$6380,"59001")</f>
        <v>0</v>
      </c>
      <c r="AT154" s="134" t="str">
        <f>IF(ISERROR(IF(AQ154="","",AQ154/VLOOKUP(Occupancy!$B$65,Occupancy!$B$68:$B$79,1)*12/$C154)),"-",IF(AQ154="","",AQ154/VLOOKUP(Occupancy!$B$65,Occupancy!$B$68:$B$79,1)*12/$C154))</f>
        <v>-</v>
      </c>
      <c r="AU154" s="134" t="str">
        <f>IF(ISERROR(IF(AR154="","",AR154/VLOOKUP(Occupancy!$B$65,Occupancy!$B$68:$B$79,1)*12/$C154)),"-",IF(AR154="","",AR154/VLOOKUP(Occupancy!$B$65,Occupancy!$B$68:$B$79,1)*12/$C154))</f>
        <v>-</v>
      </c>
      <c r="AV154" s="133">
        <f>SUMIFS(IncomeStatementData!$J$2:$J$415,IncomeStatementData!$B$2:$B$415,$A154,IncomeStatementData!$I$2:$I$415,"66310")+SUMIFS(IncomeStatementData!$J$2:$J$415,IncomeStatementData!$B$2:$B$415,$A154,IncomeStatementData!$I$2:$I$415,"66202")</f>
        <v>0</v>
      </c>
      <c r="AW154" s="132">
        <f>IF(ISERROR(AX154/12*Occupancy!$B$65),"-",AX154/12*Occupancy!$B$65)</f>
        <v>0</v>
      </c>
      <c r="AX154" s="133">
        <f>SUMIFS(AnnualFinancialData!$L$2:$L$6380,AnnualFinancialData!$B$2:$B$6380,$A154,AnnualFinancialData!$K$2:$K$6380,"66310")+SUMIFS(AnnualFinancialData!$L$2:$L$6380,AnnualFinancialData!$B$2:$B$6380,$A154,AnnualFinancialData!$K$2:$K$6380,"66202")</f>
        <v>0</v>
      </c>
      <c r="AY154" s="132" t="str">
        <f>IF(ISERROR(IF(AV154="","",AV154/VLOOKUP(Occupancy!$B$65,Occupancy!$B$68:$B$79,1)*12/$C154)),"-",IF(AV154="","",AV154/VLOOKUP(Occupancy!$B$65,Occupancy!$B$68:$B$79,1)*12/$C154))</f>
        <v>-</v>
      </c>
      <c r="AZ154" s="132" t="str">
        <f>IF(ISERROR(IF(AW154="","",AW154/VLOOKUP(Occupancy!$B$65,Occupancy!$B$68:$B$79,1)*12/$C154)),"-",IF(AW154="","",AW154/VLOOKUP(Occupancy!$B$65,Occupancy!$B$68:$B$79,1)*12/$C154))</f>
        <v>-</v>
      </c>
      <c r="BA154" s="137" t="str">
        <f t="shared" si="35"/>
        <v>-</v>
      </c>
      <c r="BB154" s="137" t="str">
        <f t="shared" si="36"/>
        <v>-</v>
      </c>
      <c r="BC154" s="137" t="str">
        <f t="shared" si="37"/>
        <v>-</v>
      </c>
      <c r="BD154" s="137" t="str">
        <f t="shared" si="38"/>
        <v>-</v>
      </c>
      <c r="BE154" s="138" t="str">
        <f>IF(ISERROR(IF(BB154="","",BB154/VLOOKUP(Occupancy!$B$65,Occupancy!$B$68:$B$79,1)*12/$C154)),"-",IF(BB154="","",BB154/VLOOKUP(Occupancy!$B$65,Occupancy!$B$68:$B$79,1)*12/$C154))</f>
        <v>-</v>
      </c>
    </row>
    <row r="155" spans="1:57" s="95" customFormat="1" ht="12.75" x14ac:dyDescent="0.2">
      <c r="A155" s="219" t="s">
        <v>688</v>
      </c>
      <c r="B155" s="142" t="str">
        <f>IF(ISERROR(INDEX(ProjectTypeData!$F$2:$F$165,MATCH(Operating!$A155,ProjectTypeData!$B$2:$B$165,0),MATCH(Operating!B$9,ProjectTypeData!$F$1))),"-",INDEX(ProjectTypeData!$F$2:$F$165,MATCH(Operating!$A155,ProjectTypeData!$B$2:$B$165,0),MATCH(Operating!B$9,ProjectTypeData!$F$1)))</f>
        <v>Homes</v>
      </c>
      <c r="C155" s="126">
        <f>IF(ISERROR(INDEX(ProjectTypeData!$E$2:$E$165,MATCH(Operating!$A155,ProjectTypeData!$B$2:$B$165,0),MATCH(Operating!C$9,ProjectTypeData!$E$1))),"-",INDEX(ProjectTypeData!$E$2:$E$165,MATCH(Operating!$A155,ProjectTypeData!$B$2:$B$165,0),MATCH(Operating!C$9,ProjectTypeData!$E$1)))</f>
        <v>0</v>
      </c>
      <c r="D155" s="127" t="str">
        <f>IF(ISERROR(INDEX(ProjectTypeData!$D$2:$D$165,MATCH(Operating!$A155,ProjectTypeData!$B$2:$B$165,0),MATCH(Operating!D$9,ProjectTypeData!$D$1))),"-",INDEX(ProjectTypeData!$D$2:$D$165,MATCH(Operating!$A155,ProjectTypeData!$B$2:$B$165,0),MATCH(Operating!D$9,ProjectTypeData!$D$1)))</f>
        <v>Pre-Development</v>
      </c>
      <c r="E155" s="115"/>
      <c r="F155" s="128">
        <f>SUMIFS(BalanceSheetData!$J$2:$J$415,BalanceSheetData!$B$2:$B$415,$A155,BalanceSheetData!$I$2:$I$415,"10000")</f>
        <v>0</v>
      </c>
      <c r="G155" s="128">
        <f>SUMIFS(BalanceSheetData!$J$2:$J$415,BalanceSheetData!$B$2:$B$415,$A155,BalanceSheetData!$I$2:$I$415,"10710")</f>
        <v>0</v>
      </c>
      <c r="H155" s="128">
        <f>SUMIFS(BalanceSheetData!$J$2:$J$415,BalanceSheetData!$B$2:$B$415,$A155,BalanceSheetData!$I$2:$I$415,"10700")</f>
        <v>0</v>
      </c>
      <c r="I155" s="129">
        <f>SUMIFS(BalanceSheetData!$J$2:$J$415,BalanceSheetData!$B$2:$B$415,$A155,BalanceSheetData!$I$2:$I$415,"10715")+SUMIFS(BalanceSheetData!$J$2:$J$415,BalanceSheetData!$B$2:$B$415,$A155,BalanceSheetData!$I$2:$I$415,"10720")+SUMIFS(BalanceSheetData!$J$2:$J$415,BalanceSheetData!$B$2:$B$415,$A155,BalanceSheetData!$I$2:$I$415,"19300")</f>
        <v>0</v>
      </c>
      <c r="J155" s="130">
        <f t="shared" si="26"/>
        <v>0</v>
      </c>
      <c r="K155" s="216">
        <f>IF(ISERROR(INDEX(Occupancy!$B$57:$FL$57,1,MATCH(A155,Occupancy!$B$4:$FL$4,0))),"-",INDEX(Occupancy!$B$57:$FL$57,1,MATCH(A155,Occupancy!$B$4:$FL$4,0)))</f>
        <v>0</v>
      </c>
      <c r="L155" s="216">
        <f>IF(ISERROR(INDEX(Occupancy!$B$17:$FL$17,1,MATCH(A155,Occupancy!$B$4:$FL$4,0))),"-",INDEX(Occupancy!$B$17:$FL$17,1,MATCH(A155,Occupancy!$B$4:$FL$4,0)))</f>
        <v>0</v>
      </c>
      <c r="M155" s="113"/>
      <c r="N155" s="113"/>
      <c r="O155" s="113"/>
      <c r="P155" s="119"/>
      <c r="Q155" s="131">
        <f>SUMIFS(IncomeStatementData!$J$2:$J$415,IncomeStatementData!$B$2:$B$415,$A155,IncomeStatementData!$I$2:$I$415,"45001")+SUMIFS(IncomeStatementData!$J$2:$J$415,IncomeStatementData!$B$2:$B$415,$A155,IncomeStatementData!$I$2:$I$415,"45100")+SUMIFS(IncomeStatementData!$J$2:$J$415,IncomeStatementData!$B$2:$B$415,$A155,IncomeStatementData!$I$2:$I$415,"49000")+SUMIFS(IncomeStatementData!$J$2:$J$415,IncomeStatementData!$B$2:$B$415,$A155,IncomeStatementData!$I$2:$I$415,"45200")+SUMIFS(IncomeStatementData!$J$2:$J$415,IncomeStatementData!$B$2:$B$415,$A155,IncomeStatementData!$I$2:$I$415,"45400")+SUMIFS(IncomeStatementData!$J$2:$J$415,IncomeStatementData!$B$2:$B$415,$A155,IncomeStatementData!$I$2:$I$415,"45500")+SUMIFS(IncomeStatementData!$J$2:$J$415,IncomeStatementData!$B$2:$B$415,$A155,IncomeStatementData!$I$2:$I$415,"44100")+SUMIFS(IncomeStatementData!$J$2:$J$415,IncomeStatementData!$B$2:$B$415,$A155,IncomeStatementData!$I$2:$I$415,"42200")</f>
        <v>0</v>
      </c>
      <c r="R155" s="132">
        <f>IF(ISERROR(S155/12*Occupancy!$B$65),"-",S155/12*Occupancy!$B$65)</f>
        <v>0</v>
      </c>
      <c r="S155" s="133">
        <f>SUMIFS(AnnualFinancialData!$L$2:$L$6380,AnnualFinancialData!$B$2:$B$6380,$A155,AnnualFinancialData!$K$2:$K$6380,"45001")+SUMIFS(AnnualFinancialData!$L$2:$L$6380,AnnualFinancialData!$B$2:$B$6380,$A155,AnnualFinancialData!$K$2:$K$6380,"45100")+SUMIFS(AnnualFinancialData!$L$2:$L$6380,AnnualFinancialData!$B$2:$B$6380,$A155,AnnualFinancialData!$K$2:$K$6380,"49000")+SUMIFS(AnnualFinancialData!$L$2:$L$6380,AnnualFinancialData!$B$2:$B$6380,$A155,AnnualFinancialData!$K$2:$K$6380,"45200")+SUMIFS(AnnualFinancialData!$L$2:$L$6380,AnnualFinancialData!$B$2:$B$6380,$A155,AnnualFinancialData!$K$2:$K$6380,"45400")+SUMIFS(AnnualFinancialData!$L$2:$L$6380,AnnualFinancialData!$B$2:$B$6380,$A155,AnnualFinancialData!$K$2:$K$6380,"45500")+SUMIFS(AnnualFinancialData!$L$2:$L$6380,AnnualFinancialData!$B$2:$B$6380,$A155,AnnualFinancialData!$K$2:$K$6380,"44100")+SUMIFS(AnnualFinancialData!$L$2:$L$6380,AnnualFinancialData!$B$2:$B$6380,$A155,AnnualFinancialData!$K$2:$K$6380,"42200")</f>
        <v>0</v>
      </c>
      <c r="T155" s="132" t="str">
        <f>IF(ISERROR(IF(Q155="","",Q155/VLOOKUP(Occupancy!$B$65,Occupancy!$B$68:$B$79,1)*12/$C155)),"-",IF(Q155="","",Q155/VLOOKUP(Occupancy!$B$65,Occupancy!$B$68:$B$79,1)*12/$C155))</f>
        <v>-</v>
      </c>
      <c r="U155" s="132" t="str">
        <f>IF(ISERROR(IF(R155="","",R155/VLOOKUP(Occupancy!$B$65,Occupancy!$B$68:$B$79,1)*12/$C155)),"-",IF(R155="","",R155/VLOOKUP(Occupancy!$B$65,Occupancy!$B$68:$B$79,1)*12/$C155))</f>
        <v>-</v>
      </c>
      <c r="V155" s="134" t="str">
        <f>IF(ISERROR(INDEX(IncomeStatementData!$P$2:$P$415,MATCH(A155,IncomeStatementData!$B$2:$B$415,0),)),"-",INDEX(IncomeStatementData!$P$2:$P$415,MATCH(A155,IncomeStatementData!$B$2:$B$415,0),))</f>
        <v>-</v>
      </c>
      <c r="W155" s="134" t="str">
        <f>IF(ISERROR(X155/12*Occupancy!$B$65),"-",X155/12*Occupancy!$B$65)</f>
        <v>-</v>
      </c>
      <c r="X155" s="134" t="str">
        <f>IF(ISERROR(INDEX(AnnualFinancialData!$R$2:$R$6380,MATCH(A155,AnnualFinancialData!$B$2:$B$6380,0),)),"-",INDEX(AnnualFinancialData!$R$2:$R$6380,MATCH(A155,AnnualFinancialData!$B$2:$B$6380,0),))</f>
        <v>-</v>
      </c>
      <c r="Y155" s="134" t="str">
        <f>IF(ISERROR(IF(V155="","",V155/VLOOKUP(Occupancy!$B$65,Occupancy!$B$68:$B$79,1)*12/$C155)),"-",IF(V155="","",V155/VLOOKUP(Occupancy!$B$65,Occupancy!$B$68:$B$79,1)*12/$C155))</f>
        <v>-</v>
      </c>
      <c r="Z155" s="134" t="str">
        <f>IF(ISERROR(IF(W155="","",W155/VLOOKUP(Occupancy!$B$65,Occupancy!$B$68:$B$79,1)*12/$C155)),"-",IF(W155="","",W155/VLOOKUP(Occupancy!$B$65,Occupancy!$B$68:$B$79,1)*12/$C155))</f>
        <v>-</v>
      </c>
      <c r="AA155" s="135" t="str">
        <f t="shared" si="27"/>
        <v>-</v>
      </c>
      <c r="AB155" s="132" t="str">
        <f t="shared" si="28"/>
        <v>-</v>
      </c>
      <c r="AC155" s="132" t="str">
        <f t="shared" si="29"/>
        <v>-</v>
      </c>
      <c r="AD155" s="132" t="str">
        <f t="shared" si="30"/>
        <v>-</v>
      </c>
      <c r="AE155" s="132" t="str">
        <f t="shared" si="31"/>
        <v>-</v>
      </c>
      <c r="AF155" s="132" t="str">
        <f t="shared" si="32"/>
        <v>-</v>
      </c>
      <c r="AG155" s="136">
        <f>(SUMIFS(PriorQ4BalanceSheet!$J$2:$J$4968,PriorQ4BalanceSheet!$B$2:$B$4968,$A155,PriorQ4BalanceSheet!$I$2:$I$4968,"28150")-SUMIFS(BalanceSheetData!$J$2:$J$415,BalanceSheetData!$B$2:$B$415,$A155,BalanceSheetData!$I$2:$I$415,"28150"))+(SUMIFS(PriorQ4BalanceSheet!$J$2:$J$4968,PriorQ4BalanceSheet!$B$2:$B$4968,$A155,PriorQ4BalanceSheet!$I$2:$I$4968,"28151")-SUMIFS(BalanceSheetData!$J$2:$J$415,BalanceSheetData!$B$2:$B$415,$A155,BalanceSheetData!$I$2:$I$415,"28151"))+(SUMIFS(PriorQ4BalanceSheet!$J$2:$J$4968,PriorQ4BalanceSheet!$B$2:$B$4968,$A155,PriorQ4BalanceSheet!$I$2:$I$4968,"28152")-SUMIFS(BalanceSheetData!$J$2:$J$415,BalanceSheetData!$B$2:$B$415,$A155,BalanceSheetData!$I$2:$I$415,"28152"))+(SUMIFS(PriorQ4BalanceSheet!$J$2:$J$4968,PriorQ4BalanceSheet!$B$2:$B$4968,$A155,PriorQ4BalanceSheet!$I$2:$I$4968,"28153")-SUMIFS(BalanceSheetData!$J$2:$J$415,BalanceSheetData!$B$2:$B$415,$A155,BalanceSheetData!$I$2:$I$415,"28153"))+(SUMIFS(PriorQ4BalanceSheet!$J$2:$J$4968,PriorQ4BalanceSheet!$B$2:$B$4968,$A155,PriorQ4BalanceSheet!$I$2:$I$4968,"28155")-SUMIFS(BalanceSheetData!$J$2:$J$415,BalanceSheetData!$B$2:$B$415,$A155,BalanceSheetData!$I$2:$I$415,"28155"))+(SUMIFS(PriorQ4BalanceSheet!$J$2:$J$4968,PriorQ4BalanceSheet!$B$2:$B$4968,$A155,PriorQ4BalanceSheet!$I$2:$I$4968,"28156")-SUMIFS(BalanceSheetData!$J$2:$J$415,BalanceSheetData!$B$2:$B$415,$A155,BalanceSheetData!$I$2:$I$415,"28156"))+(SUMIFS(PriorQ4BalanceSheet!$J$2:$J$4968,PriorQ4BalanceSheet!$B$2:$B$4968,$A155,PriorQ4BalanceSheet!$I$2:$I$4968,"28157")-SUMIFS(BalanceSheetData!$J$2:$J$415,BalanceSheetData!$B$2:$B$415,$A155,BalanceSheetData!$I$2:$I$415,"28157"))+(SUMIFS(PriorQ4BalanceSheet!$J$2:$J$4968,PriorQ4BalanceSheet!$B$2:$B$4968,$A155,PriorQ4BalanceSheet!$I$2:$I$4968,"28158")-SUMIFS(BalanceSheetData!$J$2:$J$415,BalanceSheetData!$B$2:$B$415,$A155,BalanceSheetData!$I$2:$I$415,"28158"))+(SUMIFS(PriorQ4BalanceSheet!$J$2:$J$4968,PriorQ4BalanceSheet!$B$2:$B$4968,$A155,PriorQ4BalanceSheet!$I$2:$I$4968,"28200")-SUMIFS(BalanceSheetData!$J$2:$J$415,BalanceSheetData!$B$2:$B$415,$A155,BalanceSheetData!$I$2:$I$415,"28200"))+(SUMIFS(PriorQ4BalanceSheet!$J$2:$J$4968,PriorQ4BalanceSheet!$B$2:$B$4968,$A155,PriorQ4BalanceSheet!$I$2:$I$4968,"28201")-SUMIFS(BalanceSheetData!$J$2:$J$415,BalanceSheetData!$B$2:$B$415,$A155,BalanceSheetData!$I$2:$I$415,"28201"))+SUMIFS(IncomeStatementData!$J$2:$J$415,IncomeStatementData!$B$2:$B$415,$A155,IncomeStatementData!$I$2:$I$415,"62020")+SUMIFS(IncomeStatementData!$J$2:$J$415,IncomeStatementData!$B$2:$B$415,$A155,IncomeStatementData!$I$2:$I$415,"62021")+SUMIFS(IncomeStatementData!$J$2:$J$415,IncomeStatementData!$B$2:$B$415,$A155,IncomeStatementData!$I$2:$I$415,"62022")+SUMIFS(IncomeStatementData!$J$2:$J$415,IncomeStatementData!$B$2:$B$415,$A155,IncomeStatementData!$I$2:$I$415,"62400")</f>
        <v>0</v>
      </c>
      <c r="AH155" s="134" t="str">
        <f>IF((ISERROR(INDEX(ECRDCRMustPayDebtData!$E$2:$E155,MATCH(A155,ECRDCRMustPayDebtData!$B$2:$B155,0),)))/12*Occupancy!$B$65,"-",INDEX(ECRDCRMustPayDebtData!$E$2:$E155,MATCH(A155,ECRDCRMustPayDebtData!$B$2:$B155,0),)/12*Occupancy!$B$65)</f>
        <v>-</v>
      </c>
      <c r="AI155" s="136" t="str">
        <f>IF(ISERROR(INDEX(AnnualMustPayDebtData!$D$2:$D$75,MATCH(A155,AnnualMustPayDebtData!$E$2:$E$75,0),)),"-",INDEX(AnnualMustPayDebtData!$D$2:$D$75,MATCH(A155,AnnualMustPayDebtData!$E$2:$E$75,0),))</f>
        <v>-</v>
      </c>
      <c r="AJ155" s="134" t="str">
        <f>IF(ISERROR(IF(AG155="","",AG155/VLOOKUP(Occupancy!$B$65,Occupancy!$B$68:$B$79,1)*12/$C155)),"-",IF(AG155="","",AG155/VLOOKUP(Occupancy!$B$65,Occupancy!$B$68:$B$79,1)*12/$C155))</f>
        <v>-</v>
      </c>
      <c r="AK155" s="134" t="str">
        <f>IF(ISERROR(IF(AH155="","",AH155/VLOOKUP(Occupancy!$B$65,Occupancy!$B$68:$B$79,1)*12/$C155)),"-",IF(AH155="","",AH155/VLOOKUP(Occupancy!$B$65,Occupancy!$B$68:$B$79,1)*12/$C155))</f>
        <v>-</v>
      </c>
      <c r="AL155" s="133">
        <f>SUMIFS(PriorQ4BalanceSheet!$J$2:$J$4968,PriorQ4BalanceSheet!$B$2:$B$4968,$A155,PriorQ4BalanceSheet!$I$2:$I$4968,"10710")-SUMIFS(BalanceSheetData!$J$2:$J$415,BalanceSheetData!$B$2:$B$415,$A155,BalanceSheetData!$I$2:$I$415,"10710")</f>
        <v>0</v>
      </c>
      <c r="AM155" s="132" t="str">
        <f>IF(ISERROR(AN155/12*Occupancy!$B$65),"-",AN155/12*Occupancy!$B$65)</f>
        <v>-</v>
      </c>
      <c r="AN155" s="133" t="str">
        <f>IF(ISERROR(INDEX(ReserveData!$B$2:$B$2239,MATCH($A155,ReserveData!$A$2:$A$2250,0),0)),"-",INDEX(ReserveData!$B$2:$B2394,MATCH($A155,ReserveData!$A$2:$A$2250,0),0))</f>
        <v>-</v>
      </c>
      <c r="AO155" s="132" t="str">
        <f t="shared" si="33"/>
        <v>-</v>
      </c>
      <c r="AP155" s="132" t="str">
        <f t="shared" si="34"/>
        <v>-</v>
      </c>
      <c r="AQ155" s="136">
        <f>SUMIFS(IncomeStatementData!$J$2:$J$415,IncomeStatementData!$B$2:$B$415,$A155,IncomeStatementData!$I$2:$I$415,"59001")</f>
        <v>0</v>
      </c>
      <c r="AR155" s="134">
        <f>IF(ISERROR(AS155/12*Occupancy!$B$65),"-",AS155/12*Occupancy!$B$65)</f>
        <v>0</v>
      </c>
      <c r="AS155" s="136">
        <f>SUMIFS(AnnualFinancialData!$L$2:$L$6380,AnnualFinancialData!$B$2:$B$6380,$A155,AnnualFinancialData!$K$2:$K$6380,"59001")</f>
        <v>0</v>
      </c>
      <c r="AT155" s="134" t="str">
        <f>IF(ISERROR(IF(AQ155="","",AQ155/VLOOKUP(Occupancy!$B$65,Occupancy!$B$68:$B$79,1)*12/$C155)),"-",IF(AQ155="","",AQ155/VLOOKUP(Occupancy!$B$65,Occupancy!$B$68:$B$79,1)*12/$C155))</f>
        <v>-</v>
      </c>
      <c r="AU155" s="134" t="str">
        <f>IF(ISERROR(IF(AR155="","",AR155/VLOOKUP(Occupancy!$B$65,Occupancy!$B$68:$B$79,1)*12/$C155)),"-",IF(AR155="","",AR155/VLOOKUP(Occupancy!$B$65,Occupancy!$B$68:$B$79,1)*12/$C155))</f>
        <v>-</v>
      </c>
      <c r="AV155" s="133">
        <f>SUMIFS(IncomeStatementData!$J$2:$J$415,IncomeStatementData!$B$2:$B$415,$A155,IncomeStatementData!$I$2:$I$415,"66310")+SUMIFS(IncomeStatementData!$J$2:$J$415,IncomeStatementData!$B$2:$B$415,$A155,IncomeStatementData!$I$2:$I$415,"66202")</f>
        <v>0</v>
      </c>
      <c r="AW155" s="132">
        <f>IF(ISERROR(AX155/12*Occupancy!$B$65),"-",AX155/12*Occupancy!$B$65)</f>
        <v>0</v>
      </c>
      <c r="AX155" s="133">
        <f>SUMIFS(AnnualFinancialData!$L$2:$L$6380,AnnualFinancialData!$B$2:$B$6380,$A155,AnnualFinancialData!$K$2:$K$6380,"66310")+SUMIFS(AnnualFinancialData!$L$2:$L$6380,AnnualFinancialData!$B$2:$B$6380,$A155,AnnualFinancialData!$K$2:$K$6380,"66202")</f>
        <v>0</v>
      </c>
      <c r="AY155" s="132" t="str">
        <f>IF(ISERROR(IF(AV155="","",AV155/VLOOKUP(Occupancy!$B$65,Occupancy!$B$68:$B$79,1)*12/$C155)),"-",IF(AV155="","",AV155/VLOOKUP(Occupancy!$B$65,Occupancy!$B$68:$B$79,1)*12/$C155))</f>
        <v>-</v>
      </c>
      <c r="AZ155" s="132" t="str">
        <f>IF(ISERROR(IF(AW155="","",AW155/VLOOKUP(Occupancy!$B$65,Occupancy!$B$68:$B$79,1)*12/$C155)),"-",IF(AW155="","",AW155/VLOOKUP(Occupancy!$B$65,Occupancy!$B$68:$B$79,1)*12/$C155))</f>
        <v>-</v>
      </c>
      <c r="BA155" s="137" t="str">
        <f t="shared" si="35"/>
        <v>-</v>
      </c>
      <c r="BB155" s="137" t="str">
        <f t="shared" si="36"/>
        <v>-</v>
      </c>
      <c r="BC155" s="137" t="str">
        <f t="shared" si="37"/>
        <v>-</v>
      </c>
      <c r="BD155" s="137" t="str">
        <f t="shared" si="38"/>
        <v>-</v>
      </c>
      <c r="BE155" s="138" t="str">
        <f>IF(ISERROR(IF(BB155="","",BB155/VLOOKUP(Occupancy!$B$65,Occupancy!$B$68:$B$79,1)*12/$C155)),"-",IF(BB155="","",BB155/VLOOKUP(Occupancy!$B$65,Occupancy!$B$68:$B$79,1)*12/$C155))</f>
        <v>-</v>
      </c>
    </row>
    <row r="156" spans="1:57" s="95" customFormat="1" ht="12.75" x14ac:dyDescent="0.2">
      <c r="A156" s="219" t="s">
        <v>690</v>
      </c>
      <c r="B156" s="142" t="str">
        <f>IF(ISERROR(INDEX(ProjectTypeData!$F$2:$F$165,MATCH(Operating!$A156,ProjectTypeData!$B$2:$B$165,0),MATCH(Operating!B$9,ProjectTypeData!$F$1))),"-",INDEX(ProjectTypeData!$F$2:$F$165,MATCH(Operating!$A156,ProjectTypeData!$B$2:$B$165,0),MATCH(Operating!B$9,ProjectTypeData!$F$1)))</f>
        <v>Homes</v>
      </c>
      <c r="C156" s="126">
        <f>IF(ISERROR(INDEX(ProjectTypeData!$E$2:$E$165,MATCH(Operating!$A156,ProjectTypeData!$B$2:$B$165,0),MATCH(Operating!C$9,ProjectTypeData!$E$1))),"-",INDEX(ProjectTypeData!$E$2:$E$165,MATCH(Operating!$A156,ProjectTypeData!$B$2:$B$165,0),MATCH(Operating!C$9,ProjectTypeData!$E$1)))</f>
        <v>0</v>
      </c>
      <c r="D156" s="127" t="str">
        <f>IF(ISERROR(INDEX(ProjectTypeData!$D$2:$D$165,MATCH(Operating!$A156,ProjectTypeData!$B$2:$B$165,0),MATCH(Operating!D$9,ProjectTypeData!$D$1))),"-",INDEX(ProjectTypeData!$D$2:$D$165,MATCH(Operating!$A156,ProjectTypeData!$B$2:$B$165,0),MATCH(Operating!D$9,ProjectTypeData!$D$1)))</f>
        <v>Corporate/Overhead</v>
      </c>
      <c r="E156" s="115"/>
      <c r="F156" s="128">
        <f>SUMIFS(BalanceSheetData!$J$2:$J$415,BalanceSheetData!$B$2:$B$415,$A156,BalanceSheetData!$I$2:$I$415,"10000")</f>
        <v>0</v>
      </c>
      <c r="G156" s="128">
        <f>SUMIFS(BalanceSheetData!$J$2:$J$415,BalanceSheetData!$B$2:$B$415,$A156,BalanceSheetData!$I$2:$I$415,"10710")</f>
        <v>0</v>
      </c>
      <c r="H156" s="128">
        <f>SUMIFS(BalanceSheetData!$J$2:$J$415,BalanceSheetData!$B$2:$B$415,$A156,BalanceSheetData!$I$2:$I$415,"10700")</f>
        <v>0</v>
      </c>
      <c r="I156" s="129">
        <f>SUMIFS(BalanceSheetData!$J$2:$J$415,BalanceSheetData!$B$2:$B$415,$A156,BalanceSheetData!$I$2:$I$415,"10715")+SUMIFS(BalanceSheetData!$J$2:$J$415,BalanceSheetData!$B$2:$B$415,$A156,BalanceSheetData!$I$2:$I$415,"10720")+SUMIFS(BalanceSheetData!$J$2:$J$415,BalanceSheetData!$B$2:$B$415,$A156,BalanceSheetData!$I$2:$I$415,"19300")</f>
        <v>0</v>
      </c>
      <c r="J156" s="130">
        <f t="shared" si="26"/>
        <v>0</v>
      </c>
      <c r="K156" s="216">
        <f>IF(ISERROR(INDEX(Occupancy!$B$57:$FL$57,1,MATCH(A156,Occupancy!$B$4:$FL$4,0))),"-",INDEX(Occupancy!$B$57:$FL$57,1,MATCH(A156,Occupancy!$B$4:$FL$4,0)))</f>
        <v>0</v>
      </c>
      <c r="L156" s="216">
        <f>IF(ISERROR(INDEX(Occupancy!$B$17:$FL$17,1,MATCH(A156,Occupancy!$B$4:$FL$4,0))),"-",INDEX(Occupancy!$B$17:$FL$17,1,MATCH(A156,Occupancy!$B$4:$FL$4,0)))</f>
        <v>0</v>
      </c>
      <c r="M156" s="113"/>
      <c r="N156" s="113"/>
      <c r="O156" s="113"/>
      <c r="P156" s="119"/>
      <c r="Q156" s="131">
        <f>SUMIFS(IncomeStatementData!$J$2:$J$415,IncomeStatementData!$B$2:$B$415,$A156,IncomeStatementData!$I$2:$I$415,"45001")+SUMIFS(IncomeStatementData!$J$2:$J$415,IncomeStatementData!$B$2:$B$415,$A156,IncomeStatementData!$I$2:$I$415,"45100")+SUMIFS(IncomeStatementData!$J$2:$J$415,IncomeStatementData!$B$2:$B$415,$A156,IncomeStatementData!$I$2:$I$415,"49000")+SUMIFS(IncomeStatementData!$J$2:$J$415,IncomeStatementData!$B$2:$B$415,$A156,IncomeStatementData!$I$2:$I$415,"45200")+SUMIFS(IncomeStatementData!$J$2:$J$415,IncomeStatementData!$B$2:$B$415,$A156,IncomeStatementData!$I$2:$I$415,"45400")+SUMIFS(IncomeStatementData!$J$2:$J$415,IncomeStatementData!$B$2:$B$415,$A156,IncomeStatementData!$I$2:$I$415,"45500")+SUMIFS(IncomeStatementData!$J$2:$J$415,IncomeStatementData!$B$2:$B$415,$A156,IncomeStatementData!$I$2:$I$415,"44100")+SUMIFS(IncomeStatementData!$J$2:$J$415,IncomeStatementData!$B$2:$B$415,$A156,IncomeStatementData!$I$2:$I$415,"42200")</f>
        <v>0</v>
      </c>
      <c r="R156" s="132">
        <f>IF(ISERROR(S156/12*Occupancy!$B$65),"-",S156/12*Occupancy!$B$65)</f>
        <v>0</v>
      </c>
      <c r="S156" s="133">
        <f>SUMIFS(AnnualFinancialData!$L$2:$L$6380,AnnualFinancialData!$B$2:$B$6380,$A156,AnnualFinancialData!$K$2:$K$6380,"45001")+SUMIFS(AnnualFinancialData!$L$2:$L$6380,AnnualFinancialData!$B$2:$B$6380,$A156,AnnualFinancialData!$K$2:$K$6380,"45100")+SUMIFS(AnnualFinancialData!$L$2:$L$6380,AnnualFinancialData!$B$2:$B$6380,$A156,AnnualFinancialData!$K$2:$K$6380,"49000")+SUMIFS(AnnualFinancialData!$L$2:$L$6380,AnnualFinancialData!$B$2:$B$6380,$A156,AnnualFinancialData!$K$2:$K$6380,"45200")+SUMIFS(AnnualFinancialData!$L$2:$L$6380,AnnualFinancialData!$B$2:$B$6380,$A156,AnnualFinancialData!$K$2:$K$6380,"45400")+SUMIFS(AnnualFinancialData!$L$2:$L$6380,AnnualFinancialData!$B$2:$B$6380,$A156,AnnualFinancialData!$K$2:$K$6380,"45500")+SUMIFS(AnnualFinancialData!$L$2:$L$6380,AnnualFinancialData!$B$2:$B$6380,$A156,AnnualFinancialData!$K$2:$K$6380,"44100")+SUMIFS(AnnualFinancialData!$L$2:$L$6380,AnnualFinancialData!$B$2:$B$6380,$A156,AnnualFinancialData!$K$2:$K$6380,"42200")</f>
        <v>0</v>
      </c>
      <c r="T156" s="132" t="str">
        <f>IF(ISERROR(IF(Q156="","",Q156/VLOOKUP(Occupancy!$B$65,Occupancy!$B$68:$B$79,1)*12/$C156)),"-",IF(Q156="","",Q156/VLOOKUP(Occupancy!$B$65,Occupancy!$B$68:$B$79,1)*12/$C156))</f>
        <v>-</v>
      </c>
      <c r="U156" s="132" t="str">
        <f>IF(ISERROR(IF(R156="","",R156/VLOOKUP(Occupancy!$B$65,Occupancy!$B$68:$B$79,1)*12/$C156)),"-",IF(R156="","",R156/VLOOKUP(Occupancy!$B$65,Occupancy!$B$68:$B$79,1)*12/$C156))</f>
        <v>-</v>
      </c>
      <c r="V156" s="134" t="str">
        <f>IF(ISERROR(INDEX(IncomeStatementData!$P$2:$P$415,MATCH(A156,IncomeStatementData!$B$2:$B$415,0),)),"-",INDEX(IncomeStatementData!$P$2:$P$415,MATCH(A156,IncomeStatementData!$B$2:$B$415,0),))</f>
        <v>-</v>
      </c>
      <c r="W156" s="134" t="str">
        <f>IF(ISERROR(X156/12*Occupancy!$B$65),"-",X156/12*Occupancy!$B$65)</f>
        <v>-</v>
      </c>
      <c r="X156" s="134" t="str">
        <f>IF(ISERROR(INDEX(AnnualFinancialData!$R$2:$R$6380,MATCH(A156,AnnualFinancialData!$B$2:$B$6380,0),)),"-",INDEX(AnnualFinancialData!$R$2:$R$6380,MATCH(A156,AnnualFinancialData!$B$2:$B$6380,0),))</f>
        <v>-</v>
      </c>
      <c r="Y156" s="134" t="str">
        <f>IF(ISERROR(IF(V156="","",V156/VLOOKUP(Occupancy!$B$65,Occupancy!$B$68:$B$79,1)*12/$C156)),"-",IF(V156="","",V156/VLOOKUP(Occupancy!$B$65,Occupancy!$B$68:$B$79,1)*12/$C156))</f>
        <v>-</v>
      </c>
      <c r="Z156" s="134" t="str">
        <f>IF(ISERROR(IF(W156="","",W156/VLOOKUP(Occupancy!$B$65,Occupancy!$B$68:$B$79,1)*12/$C156)),"-",IF(W156="","",W156/VLOOKUP(Occupancy!$B$65,Occupancy!$B$68:$B$79,1)*12/$C156))</f>
        <v>-</v>
      </c>
      <c r="AA156" s="135" t="str">
        <f t="shared" si="27"/>
        <v>-</v>
      </c>
      <c r="AB156" s="132" t="str">
        <f t="shared" si="28"/>
        <v>-</v>
      </c>
      <c r="AC156" s="132" t="str">
        <f t="shared" si="29"/>
        <v>-</v>
      </c>
      <c r="AD156" s="132" t="str">
        <f t="shared" si="30"/>
        <v>-</v>
      </c>
      <c r="AE156" s="132" t="str">
        <f t="shared" si="31"/>
        <v>-</v>
      </c>
      <c r="AF156" s="132" t="str">
        <f t="shared" si="32"/>
        <v>-</v>
      </c>
      <c r="AG156" s="136">
        <f>(SUMIFS(PriorQ4BalanceSheet!$J$2:$J$4968,PriorQ4BalanceSheet!$B$2:$B$4968,$A156,PriorQ4BalanceSheet!$I$2:$I$4968,"28150")-SUMIFS(BalanceSheetData!$J$2:$J$415,BalanceSheetData!$B$2:$B$415,$A156,BalanceSheetData!$I$2:$I$415,"28150"))+(SUMIFS(PriorQ4BalanceSheet!$J$2:$J$4968,PriorQ4BalanceSheet!$B$2:$B$4968,$A156,PriorQ4BalanceSheet!$I$2:$I$4968,"28151")-SUMIFS(BalanceSheetData!$J$2:$J$415,BalanceSheetData!$B$2:$B$415,$A156,BalanceSheetData!$I$2:$I$415,"28151"))+(SUMIFS(PriorQ4BalanceSheet!$J$2:$J$4968,PriorQ4BalanceSheet!$B$2:$B$4968,$A156,PriorQ4BalanceSheet!$I$2:$I$4968,"28152")-SUMIFS(BalanceSheetData!$J$2:$J$415,BalanceSheetData!$B$2:$B$415,$A156,BalanceSheetData!$I$2:$I$415,"28152"))+(SUMIFS(PriorQ4BalanceSheet!$J$2:$J$4968,PriorQ4BalanceSheet!$B$2:$B$4968,$A156,PriorQ4BalanceSheet!$I$2:$I$4968,"28153")-SUMIFS(BalanceSheetData!$J$2:$J$415,BalanceSheetData!$B$2:$B$415,$A156,BalanceSheetData!$I$2:$I$415,"28153"))+(SUMIFS(PriorQ4BalanceSheet!$J$2:$J$4968,PriorQ4BalanceSheet!$B$2:$B$4968,$A156,PriorQ4BalanceSheet!$I$2:$I$4968,"28155")-SUMIFS(BalanceSheetData!$J$2:$J$415,BalanceSheetData!$B$2:$B$415,$A156,BalanceSheetData!$I$2:$I$415,"28155"))+(SUMIFS(PriorQ4BalanceSheet!$J$2:$J$4968,PriorQ4BalanceSheet!$B$2:$B$4968,$A156,PriorQ4BalanceSheet!$I$2:$I$4968,"28156")-SUMIFS(BalanceSheetData!$J$2:$J$415,BalanceSheetData!$B$2:$B$415,$A156,BalanceSheetData!$I$2:$I$415,"28156"))+(SUMIFS(PriorQ4BalanceSheet!$J$2:$J$4968,PriorQ4BalanceSheet!$B$2:$B$4968,$A156,PriorQ4BalanceSheet!$I$2:$I$4968,"28157")-SUMIFS(BalanceSheetData!$J$2:$J$415,BalanceSheetData!$B$2:$B$415,$A156,BalanceSheetData!$I$2:$I$415,"28157"))+(SUMIFS(PriorQ4BalanceSheet!$J$2:$J$4968,PriorQ4BalanceSheet!$B$2:$B$4968,$A156,PriorQ4BalanceSheet!$I$2:$I$4968,"28158")-SUMIFS(BalanceSheetData!$J$2:$J$415,BalanceSheetData!$B$2:$B$415,$A156,BalanceSheetData!$I$2:$I$415,"28158"))+(SUMIFS(PriorQ4BalanceSheet!$J$2:$J$4968,PriorQ4BalanceSheet!$B$2:$B$4968,$A156,PriorQ4BalanceSheet!$I$2:$I$4968,"28200")-SUMIFS(BalanceSheetData!$J$2:$J$415,BalanceSheetData!$B$2:$B$415,$A156,BalanceSheetData!$I$2:$I$415,"28200"))+(SUMIFS(PriorQ4BalanceSheet!$J$2:$J$4968,PriorQ4BalanceSheet!$B$2:$B$4968,$A156,PriorQ4BalanceSheet!$I$2:$I$4968,"28201")-SUMIFS(BalanceSheetData!$J$2:$J$415,BalanceSheetData!$B$2:$B$415,$A156,BalanceSheetData!$I$2:$I$415,"28201"))+SUMIFS(IncomeStatementData!$J$2:$J$415,IncomeStatementData!$B$2:$B$415,$A156,IncomeStatementData!$I$2:$I$415,"62020")+SUMIFS(IncomeStatementData!$J$2:$J$415,IncomeStatementData!$B$2:$B$415,$A156,IncomeStatementData!$I$2:$I$415,"62021")+SUMIFS(IncomeStatementData!$J$2:$J$415,IncomeStatementData!$B$2:$B$415,$A156,IncomeStatementData!$I$2:$I$415,"62022")+SUMIFS(IncomeStatementData!$J$2:$J$415,IncomeStatementData!$B$2:$B$415,$A156,IncomeStatementData!$I$2:$I$415,"62400")</f>
        <v>0</v>
      </c>
      <c r="AH156" s="134" t="str">
        <f>IF((ISERROR(INDEX(ECRDCRMustPayDebtData!$E$2:$E156,MATCH(A156,ECRDCRMustPayDebtData!$B$2:$B156,0),)))/12*Occupancy!$B$65,"-",INDEX(ECRDCRMustPayDebtData!$E$2:$E156,MATCH(A156,ECRDCRMustPayDebtData!$B$2:$B156,0),)/12*Occupancy!$B$65)</f>
        <v>-</v>
      </c>
      <c r="AI156" s="136" t="str">
        <f>IF(ISERROR(INDEX(AnnualMustPayDebtData!$D$2:$D$75,MATCH(A156,AnnualMustPayDebtData!$E$2:$E$75,0),)),"-",INDEX(AnnualMustPayDebtData!$D$2:$D$75,MATCH(A156,AnnualMustPayDebtData!$E$2:$E$75,0),))</f>
        <v>-</v>
      </c>
      <c r="AJ156" s="134" t="str">
        <f>IF(ISERROR(IF(AG156="","",AG156/VLOOKUP(Occupancy!$B$65,Occupancy!$B$68:$B$79,1)*12/$C156)),"-",IF(AG156="","",AG156/VLOOKUP(Occupancy!$B$65,Occupancy!$B$68:$B$79,1)*12/$C156))</f>
        <v>-</v>
      </c>
      <c r="AK156" s="134" t="str">
        <f>IF(ISERROR(IF(AH156="","",AH156/VLOOKUP(Occupancy!$B$65,Occupancy!$B$68:$B$79,1)*12/$C156)),"-",IF(AH156="","",AH156/VLOOKUP(Occupancy!$B$65,Occupancy!$B$68:$B$79,1)*12/$C156))</f>
        <v>-</v>
      </c>
      <c r="AL156" s="133">
        <f>SUMIFS(PriorQ4BalanceSheet!$J$2:$J$4968,PriorQ4BalanceSheet!$B$2:$B$4968,$A156,PriorQ4BalanceSheet!$I$2:$I$4968,"10710")-SUMIFS(BalanceSheetData!$J$2:$J$415,BalanceSheetData!$B$2:$B$415,$A156,BalanceSheetData!$I$2:$I$415,"10710")</f>
        <v>0</v>
      </c>
      <c r="AM156" s="132" t="str">
        <f>IF(ISERROR(AN156/12*Occupancy!$B$65),"-",AN156/12*Occupancy!$B$65)</f>
        <v>-</v>
      </c>
      <c r="AN156" s="133" t="str">
        <f>IF(ISERROR(INDEX(ReserveData!$B$2:$B$2239,MATCH($A156,ReserveData!$A$2:$A$2250,0),0)),"-",INDEX(ReserveData!$B$2:$B2395,MATCH($A156,ReserveData!$A$2:$A$2250,0),0))</f>
        <v>-</v>
      </c>
      <c r="AO156" s="132" t="str">
        <f t="shared" si="33"/>
        <v>-</v>
      </c>
      <c r="AP156" s="132" t="str">
        <f t="shared" si="34"/>
        <v>-</v>
      </c>
      <c r="AQ156" s="136">
        <f>SUMIFS(IncomeStatementData!$J$2:$J$415,IncomeStatementData!$B$2:$B$415,$A156,IncomeStatementData!$I$2:$I$415,"59001")</f>
        <v>0</v>
      </c>
      <c r="AR156" s="134">
        <f>IF(ISERROR(AS156/12*Occupancy!$B$65),"-",AS156/12*Occupancy!$B$65)</f>
        <v>0</v>
      </c>
      <c r="AS156" s="136">
        <f>SUMIFS(AnnualFinancialData!$L$2:$L$6380,AnnualFinancialData!$B$2:$B$6380,$A156,AnnualFinancialData!$K$2:$K$6380,"59001")</f>
        <v>0</v>
      </c>
      <c r="AT156" s="134" t="str">
        <f>IF(ISERROR(IF(AQ156="","",AQ156/VLOOKUP(Occupancy!$B$65,Occupancy!$B$68:$B$79,1)*12/$C156)),"-",IF(AQ156="","",AQ156/VLOOKUP(Occupancy!$B$65,Occupancy!$B$68:$B$79,1)*12/$C156))</f>
        <v>-</v>
      </c>
      <c r="AU156" s="134" t="str">
        <f>IF(ISERROR(IF(AR156="","",AR156/VLOOKUP(Occupancy!$B$65,Occupancy!$B$68:$B$79,1)*12/$C156)),"-",IF(AR156="","",AR156/VLOOKUP(Occupancy!$B$65,Occupancy!$B$68:$B$79,1)*12/$C156))</f>
        <v>-</v>
      </c>
      <c r="AV156" s="133">
        <f>SUMIFS(IncomeStatementData!$J$2:$J$415,IncomeStatementData!$B$2:$B$415,$A156,IncomeStatementData!$I$2:$I$415,"66310")+SUMIFS(IncomeStatementData!$J$2:$J$415,IncomeStatementData!$B$2:$B$415,$A156,IncomeStatementData!$I$2:$I$415,"66202")</f>
        <v>0</v>
      </c>
      <c r="AW156" s="132">
        <f>IF(ISERROR(AX156/12*Occupancy!$B$65),"-",AX156/12*Occupancy!$B$65)</f>
        <v>0</v>
      </c>
      <c r="AX156" s="133">
        <f>SUMIFS(AnnualFinancialData!$L$2:$L$6380,AnnualFinancialData!$B$2:$B$6380,$A156,AnnualFinancialData!$K$2:$K$6380,"66310")+SUMIFS(AnnualFinancialData!$L$2:$L$6380,AnnualFinancialData!$B$2:$B$6380,$A156,AnnualFinancialData!$K$2:$K$6380,"66202")</f>
        <v>0</v>
      </c>
      <c r="AY156" s="132" t="str">
        <f>IF(ISERROR(IF(AV156="","",AV156/VLOOKUP(Occupancy!$B$65,Occupancy!$B$68:$B$79,1)*12/$C156)),"-",IF(AV156="","",AV156/VLOOKUP(Occupancy!$B$65,Occupancy!$B$68:$B$79,1)*12/$C156))</f>
        <v>-</v>
      </c>
      <c r="AZ156" s="132" t="str">
        <f>IF(ISERROR(IF(AW156="","",AW156/VLOOKUP(Occupancy!$B$65,Occupancy!$B$68:$B$79,1)*12/$C156)),"-",IF(AW156="","",AW156/VLOOKUP(Occupancy!$B$65,Occupancy!$B$68:$B$79,1)*12/$C156))</f>
        <v>-</v>
      </c>
      <c r="BA156" s="137" t="str">
        <f t="shared" si="35"/>
        <v>-</v>
      </c>
      <c r="BB156" s="137" t="str">
        <f t="shared" si="36"/>
        <v>-</v>
      </c>
      <c r="BC156" s="137" t="str">
        <f t="shared" si="37"/>
        <v>-</v>
      </c>
      <c r="BD156" s="137" t="str">
        <f t="shared" si="38"/>
        <v>-</v>
      </c>
      <c r="BE156" s="138" t="str">
        <f>IF(ISERROR(IF(BB156="","",BB156/VLOOKUP(Occupancy!$B$65,Occupancy!$B$68:$B$79,1)*12/$C156)),"-",IF(BB156="","",BB156/VLOOKUP(Occupancy!$B$65,Occupancy!$B$68:$B$79,1)*12/$C156))</f>
        <v>-</v>
      </c>
    </row>
    <row r="157" spans="1:57" s="95" customFormat="1" ht="12.75" x14ac:dyDescent="0.2">
      <c r="A157" s="219" t="s">
        <v>692</v>
      </c>
      <c r="B157" s="142" t="str">
        <f>IF(ISERROR(INDEX(ProjectTypeData!$F$2:$F$165,MATCH(Operating!$A157,ProjectTypeData!$B$2:$B$165,0),MATCH(Operating!B$9,ProjectTypeData!$F$1))),"-",INDEX(ProjectTypeData!$F$2:$F$165,MATCH(Operating!$A157,ProjectTypeData!$B$2:$B$165,0),MATCH(Operating!B$9,ProjectTypeData!$F$1)))</f>
        <v>Homes</v>
      </c>
      <c r="C157" s="126">
        <f>IF(ISERROR(INDEX(ProjectTypeData!$E$2:$E$165,MATCH(Operating!$A157,ProjectTypeData!$B$2:$B$165,0),MATCH(Operating!C$9,ProjectTypeData!$E$1))),"-",INDEX(ProjectTypeData!$E$2:$E$165,MATCH(Operating!$A157,ProjectTypeData!$B$2:$B$165,0),MATCH(Operating!C$9,ProjectTypeData!$E$1)))</f>
        <v>0</v>
      </c>
      <c r="D157" s="127" t="str">
        <f>IF(ISERROR(INDEX(ProjectTypeData!$D$2:$D$165,MATCH(Operating!$A157,ProjectTypeData!$B$2:$B$165,0),MATCH(Operating!D$9,ProjectTypeData!$D$1))),"-",INDEX(ProjectTypeData!$D$2:$D$165,MATCH(Operating!$A157,ProjectTypeData!$B$2:$B$165,0),MATCH(Operating!D$9,ProjectTypeData!$D$1)))</f>
        <v>Pending Business Committee Approval</v>
      </c>
      <c r="E157" s="115"/>
      <c r="F157" s="128">
        <f>SUMIFS(BalanceSheetData!$J$2:$J$415,BalanceSheetData!$B$2:$B$415,$A157,BalanceSheetData!$I$2:$I$415,"10000")</f>
        <v>0</v>
      </c>
      <c r="G157" s="128">
        <f>SUMIFS(BalanceSheetData!$J$2:$J$415,BalanceSheetData!$B$2:$B$415,$A157,BalanceSheetData!$I$2:$I$415,"10710")</f>
        <v>0</v>
      </c>
      <c r="H157" s="128">
        <f>SUMIFS(BalanceSheetData!$J$2:$J$415,BalanceSheetData!$B$2:$B$415,$A157,BalanceSheetData!$I$2:$I$415,"10700")</f>
        <v>0</v>
      </c>
      <c r="I157" s="129">
        <f>SUMIFS(BalanceSheetData!$J$2:$J$415,BalanceSheetData!$B$2:$B$415,$A157,BalanceSheetData!$I$2:$I$415,"10715")+SUMIFS(BalanceSheetData!$J$2:$J$415,BalanceSheetData!$B$2:$B$415,$A157,BalanceSheetData!$I$2:$I$415,"10720")+SUMIFS(BalanceSheetData!$J$2:$J$415,BalanceSheetData!$B$2:$B$415,$A157,BalanceSheetData!$I$2:$I$415,"19300")</f>
        <v>0</v>
      </c>
      <c r="J157" s="130">
        <f t="shared" si="26"/>
        <v>0</v>
      </c>
      <c r="K157" s="216">
        <f>IF(ISERROR(INDEX(Occupancy!$B$57:$FL$57,1,MATCH(A157,Occupancy!$B$4:$FL$4,0))),"-",INDEX(Occupancy!$B$57:$FL$57,1,MATCH(A157,Occupancy!$B$4:$FL$4,0)))</f>
        <v>0</v>
      </c>
      <c r="L157" s="216">
        <f>IF(ISERROR(INDEX(Occupancy!$B$17:$FL$17,1,MATCH(A157,Occupancy!$B$4:$FL$4,0))),"-",INDEX(Occupancy!$B$17:$FL$17,1,MATCH(A157,Occupancy!$B$4:$FL$4,0)))</f>
        <v>0</v>
      </c>
      <c r="M157" s="113"/>
      <c r="N157" s="113"/>
      <c r="O157" s="113"/>
      <c r="P157" s="119"/>
      <c r="Q157" s="131">
        <f>SUMIFS(IncomeStatementData!$J$2:$J$415,IncomeStatementData!$B$2:$B$415,$A157,IncomeStatementData!$I$2:$I$415,"45001")+SUMIFS(IncomeStatementData!$J$2:$J$415,IncomeStatementData!$B$2:$B$415,$A157,IncomeStatementData!$I$2:$I$415,"45100")+SUMIFS(IncomeStatementData!$J$2:$J$415,IncomeStatementData!$B$2:$B$415,$A157,IncomeStatementData!$I$2:$I$415,"49000")+SUMIFS(IncomeStatementData!$J$2:$J$415,IncomeStatementData!$B$2:$B$415,$A157,IncomeStatementData!$I$2:$I$415,"45200")+SUMIFS(IncomeStatementData!$J$2:$J$415,IncomeStatementData!$B$2:$B$415,$A157,IncomeStatementData!$I$2:$I$415,"45400")+SUMIFS(IncomeStatementData!$J$2:$J$415,IncomeStatementData!$B$2:$B$415,$A157,IncomeStatementData!$I$2:$I$415,"45500")+SUMIFS(IncomeStatementData!$J$2:$J$415,IncomeStatementData!$B$2:$B$415,$A157,IncomeStatementData!$I$2:$I$415,"44100")+SUMIFS(IncomeStatementData!$J$2:$J$415,IncomeStatementData!$B$2:$B$415,$A157,IncomeStatementData!$I$2:$I$415,"42200")</f>
        <v>0</v>
      </c>
      <c r="R157" s="132">
        <f>IF(ISERROR(S157/12*Occupancy!$B$65),"-",S157/12*Occupancy!$B$65)</f>
        <v>0</v>
      </c>
      <c r="S157" s="133">
        <f>SUMIFS(AnnualFinancialData!$L$2:$L$6380,AnnualFinancialData!$B$2:$B$6380,$A157,AnnualFinancialData!$K$2:$K$6380,"45001")+SUMIFS(AnnualFinancialData!$L$2:$L$6380,AnnualFinancialData!$B$2:$B$6380,$A157,AnnualFinancialData!$K$2:$K$6380,"45100")+SUMIFS(AnnualFinancialData!$L$2:$L$6380,AnnualFinancialData!$B$2:$B$6380,$A157,AnnualFinancialData!$K$2:$K$6380,"49000")+SUMIFS(AnnualFinancialData!$L$2:$L$6380,AnnualFinancialData!$B$2:$B$6380,$A157,AnnualFinancialData!$K$2:$K$6380,"45200")+SUMIFS(AnnualFinancialData!$L$2:$L$6380,AnnualFinancialData!$B$2:$B$6380,$A157,AnnualFinancialData!$K$2:$K$6380,"45400")+SUMIFS(AnnualFinancialData!$L$2:$L$6380,AnnualFinancialData!$B$2:$B$6380,$A157,AnnualFinancialData!$K$2:$K$6380,"45500")+SUMIFS(AnnualFinancialData!$L$2:$L$6380,AnnualFinancialData!$B$2:$B$6380,$A157,AnnualFinancialData!$K$2:$K$6380,"44100")+SUMIFS(AnnualFinancialData!$L$2:$L$6380,AnnualFinancialData!$B$2:$B$6380,$A157,AnnualFinancialData!$K$2:$K$6380,"42200")</f>
        <v>0</v>
      </c>
      <c r="T157" s="132" t="str">
        <f>IF(ISERROR(IF(Q157="","",Q157/VLOOKUP(Occupancy!$B$65,Occupancy!$B$68:$B$79,1)*12/$C157)),"-",IF(Q157="","",Q157/VLOOKUP(Occupancy!$B$65,Occupancy!$B$68:$B$79,1)*12/$C157))</f>
        <v>-</v>
      </c>
      <c r="U157" s="132" t="str">
        <f>IF(ISERROR(IF(R157="","",R157/VLOOKUP(Occupancy!$B$65,Occupancy!$B$68:$B$79,1)*12/$C157)),"-",IF(R157="","",R157/VLOOKUP(Occupancy!$B$65,Occupancy!$B$68:$B$79,1)*12/$C157))</f>
        <v>-</v>
      </c>
      <c r="V157" s="134" t="str">
        <f>IF(ISERROR(INDEX(IncomeStatementData!$P$2:$P$415,MATCH(A157,IncomeStatementData!$B$2:$B$415,0),)),"-",INDEX(IncomeStatementData!$P$2:$P$415,MATCH(A157,IncomeStatementData!$B$2:$B$415,0),))</f>
        <v>-</v>
      </c>
      <c r="W157" s="134" t="str">
        <f>IF(ISERROR(X157/12*Occupancy!$B$65),"-",X157/12*Occupancy!$B$65)</f>
        <v>-</v>
      </c>
      <c r="X157" s="134" t="str">
        <f>IF(ISERROR(INDEX(AnnualFinancialData!$R$2:$R$6380,MATCH(A157,AnnualFinancialData!$B$2:$B$6380,0),)),"-",INDEX(AnnualFinancialData!$R$2:$R$6380,MATCH(A157,AnnualFinancialData!$B$2:$B$6380,0),))</f>
        <v>-</v>
      </c>
      <c r="Y157" s="134" t="str">
        <f>IF(ISERROR(IF(V157="","",V157/VLOOKUP(Occupancy!$B$65,Occupancy!$B$68:$B$79,1)*12/$C157)),"-",IF(V157="","",V157/VLOOKUP(Occupancy!$B$65,Occupancy!$B$68:$B$79,1)*12/$C157))</f>
        <v>-</v>
      </c>
      <c r="Z157" s="134" t="str">
        <f>IF(ISERROR(IF(W157="","",W157/VLOOKUP(Occupancy!$B$65,Occupancy!$B$68:$B$79,1)*12/$C157)),"-",IF(W157="","",W157/VLOOKUP(Occupancy!$B$65,Occupancy!$B$68:$B$79,1)*12/$C157))</f>
        <v>-</v>
      </c>
      <c r="AA157" s="135" t="str">
        <f t="shared" si="27"/>
        <v>-</v>
      </c>
      <c r="AB157" s="132" t="str">
        <f t="shared" si="28"/>
        <v>-</v>
      </c>
      <c r="AC157" s="132" t="str">
        <f t="shared" si="29"/>
        <v>-</v>
      </c>
      <c r="AD157" s="132" t="str">
        <f t="shared" si="30"/>
        <v>-</v>
      </c>
      <c r="AE157" s="132" t="str">
        <f t="shared" si="31"/>
        <v>-</v>
      </c>
      <c r="AF157" s="132" t="str">
        <f t="shared" si="32"/>
        <v>-</v>
      </c>
      <c r="AG157" s="136">
        <f>(SUMIFS(PriorQ4BalanceSheet!$J$2:$J$4968,PriorQ4BalanceSheet!$B$2:$B$4968,$A157,PriorQ4BalanceSheet!$I$2:$I$4968,"28150")-SUMIFS(BalanceSheetData!$J$2:$J$415,BalanceSheetData!$B$2:$B$415,$A157,BalanceSheetData!$I$2:$I$415,"28150"))+(SUMIFS(PriorQ4BalanceSheet!$J$2:$J$4968,PriorQ4BalanceSheet!$B$2:$B$4968,$A157,PriorQ4BalanceSheet!$I$2:$I$4968,"28151")-SUMIFS(BalanceSheetData!$J$2:$J$415,BalanceSheetData!$B$2:$B$415,$A157,BalanceSheetData!$I$2:$I$415,"28151"))+(SUMIFS(PriorQ4BalanceSheet!$J$2:$J$4968,PriorQ4BalanceSheet!$B$2:$B$4968,$A157,PriorQ4BalanceSheet!$I$2:$I$4968,"28152")-SUMIFS(BalanceSheetData!$J$2:$J$415,BalanceSheetData!$B$2:$B$415,$A157,BalanceSheetData!$I$2:$I$415,"28152"))+(SUMIFS(PriorQ4BalanceSheet!$J$2:$J$4968,PriorQ4BalanceSheet!$B$2:$B$4968,$A157,PriorQ4BalanceSheet!$I$2:$I$4968,"28153")-SUMIFS(BalanceSheetData!$J$2:$J$415,BalanceSheetData!$B$2:$B$415,$A157,BalanceSheetData!$I$2:$I$415,"28153"))+(SUMIFS(PriorQ4BalanceSheet!$J$2:$J$4968,PriorQ4BalanceSheet!$B$2:$B$4968,$A157,PriorQ4BalanceSheet!$I$2:$I$4968,"28155")-SUMIFS(BalanceSheetData!$J$2:$J$415,BalanceSheetData!$B$2:$B$415,$A157,BalanceSheetData!$I$2:$I$415,"28155"))+(SUMIFS(PriorQ4BalanceSheet!$J$2:$J$4968,PriorQ4BalanceSheet!$B$2:$B$4968,$A157,PriorQ4BalanceSheet!$I$2:$I$4968,"28156")-SUMIFS(BalanceSheetData!$J$2:$J$415,BalanceSheetData!$B$2:$B$415,$A157,BalanceSheetData!$I$2:$I$415,"28156"))+(SUMIFS(PriorQ4BalanceSheet!$J$2:$J$4968,PriorQ4BalanceSheet!$B$2:$B$4968,$A157,PriorQ4BalanceSheet!$I$2:$I$4968,"28157")-SUMIFS(BalanceSheetData!$J$2:$J$415,BalanceSheetData!$B$2:$B$415,$A157,BalanceSheetData!$I$2:$I$415,"28157"))+(SUMIFS(PriorQ4BalanceSheet!$J$2:$J$4968,PriorQ4BalanceSheet!$B$2:$B$4968,$A157,PriorQ4BalanceSheet!$I$2:$I$4968,"28158")-SUMIFS(BalanceSheetData!$J$2:$J$415,BalanceSheetData!$B$2:$B$415,$A157,BalanceSheetData!$I$2:$I$415,"28158"))+(SUMIFS(PriorQ4BalanceSheet!$J$2:$J$4968,PriorQ4BalanceSheet!$B$2:$B$4968,$A157,PriorQ4BalanceSheet!$I$2:$I$4968,"28200")-SUMIFS(BalanceSheetData!$J$2:$J$415,BalanceSheetData!$B$2:$B$415,$A157,BalanceSheetData!$I$2:$I$415,"28200"))+(SUMIFS(PriorQ4BalanceSheet!$J$2:$J$4968,PriorQ4BalanceSheet!$B$2:$B$4968,$A157,PriorQ4BalanceSheet!$I$2:$I$4968,"28201")-SUMIFS(BalanceSheetData!$J$2:$J$415,BalanceSheetData!$B$2:$B$415,$A157,BalanceSheetData!$I$2:$I$415,"28201"))+SUMIFS(IncomeStatementData!$J$2:$J$415,IncomeStatementData!$B$2:$B$415,$A157,IncomeStatementData!$I$2:$I$415,"62020")+SUMIFS(IncomeStatementData!$J$2:$J$415,IncomeStatementData!$B$2:$B$415,$A157,IncomeStatementData!$I$2:$I$415,"62021")+SUMIFS(IncomeStatementData!$J$2:$J$415,IncomeStatementData!$B$2:$B$415,$A157,IncomeStatementData!$I$2:$I$415,"62022")+SUMIFS(IncomeStatementData!$J$2:$J$415,IncomeStatementData!$B$2:$B$415,$A157,IncomeStatementData!$I$2:$I$415,"62400")</f>
        <v>0</v>
      </c>
      <c r="AH157" s="134" t="str">
        <f>IF((ISERROR(INDEX(ECRDCRMustPayDebtData!$E$2:$E157,MATCH(A157,ECRDCRMustPayDebtData!$B$2:$B157,0),)))/12*Occupancy!$B$65,"-",INDEX(ECRDCRMustPayDebtData!$E$2:$E157,MATCH(A157,ECRDCRMustPayDebtData!$B$2:$B157,0),)/12*Occupancy!$B$65)</f>
        <v>-</v>
      </c>
      <c r="AI157" s="136" t="str">
        <f>IF(ISERROR(INDEX(AnnualMustPayDebtData!$D$2:$D$75,MATCH(A157,AnnualMustPayDebtData!$E$2:$E$75,0),)),"-",INDEX(AnnualMustPayDebtData!$D$2:$D$75,MATCH(A157,AnnualMustPayDebtData!$E$2:$E$75,0),))</f>
        <v>-</v>
      </c>
      <c r="AJ157" s="134" t="str">
        <f>IF(ISERROR(IF(AG157="","",AG157/VLOOKUP(Occupancy!$B$65,Occupancy!$B$68:$B$79,1)*12/$C157)),"-",IF(AG157="","",AG157/VLOOKUP(Occupancy!$B$65,Occupancy!$B$68:$B$79,1)*12/$C157))</f>
        <v>-</v>
      </c>
      <c r="AK157" s="134" t="str">
        <f>IF(ISERROR(IF(AH157="","",AH157/VLOOKUP(Occupancy!$B$65,Occupancy!$B$68:$B$79,1)*12/$C157)),"-",IF(AH157="","",AH157/VLOOKUP(Occupancy!$B$65,Occupancy!$B$68:$B$79,1)*12/$C157))</f>
        <v>-</v>
      </c>
      <c r="AL157" s="133">
        <f>SUMIFS(PriorQ4BalanceSheet!$J$2:$J$4968,PriorQ4BalanceSheet!$B$2:$B$4968,$A157,PriorQ4BalanceSheet!$I$2:$I$4968,"10710")-SUMIFS(BalanceSheetData!$J$2:$J$415,BalanceSheetData!$B$2:$B$415,$A157,BalanceSheetData!$I$2:$I$415,"10710")</f>
        <v>0</v>
      </c>
      <c r="AM157" s="132" t="str">
        <f>IF(ISERROR(AN157/12*Occupancy!$B$65),"-",AN157/12*Occupancy!$B$65)</f>
        <v>-</v>
      </c>
      <c r="AN157" s="133" t="str">
        <f>IF(ISERROR(INDEX(ReserveData!$B$2:$B$2239,MATCH($A157,ReserveData!$A$2:$A$2250,0),0)),"-",INDEX(ReserveData!$B$2:$B2396,MATCH($A157,ReserveData!$A$2:$A$2250,0),0))</f>
        <v>-</v>
      </c>
      <c r="AO157" s="132" t="str">
        <f t="shared" si="33"/>
        <v>-</v>
      </c>
      <c r="AP157" s="132" t="str">
        <f t="shared" si="34"/>
        <v>-</v>
      </c>
      <c r="AQ157" s="136">
        <f>SUMIFS(IncomeStatementData!$J$2:$J$415,IncomeStatementData!$B$2:$B$415,$A157,IncomeStatementData!$I$2:$I$415,"59001")</f>
        <v>0</v>
      </c>
      <c r="AR157" s="134">
        <f>IF(ISERROR(AS157/12*Occupancy!$B$65),"-",AS157/12*Occupancy!$B$65)</f>
        <v>0</v>
      </c>
      <c r="AS157" s="136">
        <f>SUMIFS(AnnualFinancialData!$L$2:$L$6380,AnnualFinancialData!$B$2:$B$6380,$A157,AnnualFinancialData!$K$2:$K$6380,"59001")</f>
        <v>0</v>
      </c>
      <c r="AT157" s="134" t="str">
        <f>IF(ISERROR(IF(AQ157="","",AQ157/VLOOKUP(Occupancy!$B$65,Occupancy!$B$68:$B$79,1)*12/$C157)),"-",IF(AQ157="","",AQ157/VLOOKUP(Occupancy!$B$65,Occupancy!$B$68:$B$79,1)*12/$C157))</f>
        <v>-</v>
      </c>
      <c r="AU157" s="134" t="str">
        <f>IF(ISERROR(IF(AR157="","",AR157/VLOOKUP(Occupancy!$B$65,Occupancy!$B$68:$B$79,1)*12/$C157)),"-",IF(AR157="","",AR157/VLOOKUP(Occupancy!$B$65,Occupancy!$B$68:$B$79,1)*12/$C157))</f>
        <v>-</v>
      </c>
      <c r="AV157" s="133">
        <f>SUMIFS(IncomeStatementData!$J$2:$J$415,IncomeStatementData!$B$2:$B$415,$A157,IncomeStatementData!$I$2:$I$415,"66310")+SUMIFS(IncomeStatementData!$J$2:$J$415,IncomeStatementData!$B$2:$B$415,$A157,IncomeStatementData!$I$2:$I$415,"66202")</f>
        <v>0</v>
      </c>
      <c r="AW157" s="132">
        <f>IF(ISERROR(AX157/12*Occupancy!$B$65),"-",AX157/12*Occupancy!$B$65)</f>
        <v>0</v>
      </c>
      <c r="AX157" s="133">
        <f>SUMIFS(AnnualFinancialData!$L$2:$L$6380,AnnualFinancialData!$B$2:$B$6380,$A157,AnnualFinancialData!$K$2:$K$6380,"66310")+SUMIFS(AnnualFinancialData!$L$2:$L$6380,AnnualFinancialData!$B$2:$B$6380,$A157,AnnualFinancialData!$K$2:$K$6380,"66202")</f>
        <v>0</v>
      </c>
      <c r="AY157" s="132" t="str">
        <f>IF(ISERROR(IF(AV157="","",AV157/VLOOKUP(Occupancy!$B$65,Occupancy!$B$68:$B$79,1)*12/$C157)),"-",IF(AV157="","",AV157/VLOOKUP(Occupancy!$B$65,Occupancy!$B$68:$B$79,1)*12/$C157))</f>
        <v>-</v>
      </c>
      <c r="AZ157" s="132" t="str">
        <f>IF(ISERROR(IF(AW157="","",AW157/VLOOKUP(Occupancy!$B$65,Occupancy!$B$68:$B$79,1)*12/$C157)),"-",IF(AW157="","",AW157/VLOOKUP(Occupancy!$B$65,Occupancy!$B$68:$B$79,1)*12/$C157))</f>
        <v>-</v>
      </c>
      <c r="BA157" s="137" t="str">
        <f t="shared" si="35"/>
        <v>-</v>
      </c>
      <c r="BB157" s="137" t="str">
        <f t="shared" si="36"/>
        <v>-</v>
      </c>
      <c r="BC157" s="137" t="str">
        <f t="shared" si="37"/>
        <v>-</v>
      </c>
      <c r="BD157" s="137" t="str">
        <f t="shared" si="38"/>
        <v>-</v>
      </c>
      <c r="BE157" s="138" t="str">
        <f>IF(ISERROR(IF(BB157="","",BB157/VLOOKUP(Occupancy!$B$65,Occupancy!$B$68:$B$79,1)*12/$C157)),"-",IF(BB157="","",BB157/VLOOKUP(Occupancy!$B$65,Occupancy!$B$68:$B$79,1)*12/$C157))</f>
        <v>-</v>
      </c>
    </row>
    <row r="158" spans="1:57" s="95" customFormat="1" ht="12.75" x14ac:dyDescent="0.2">
      <c r="A158" s="219" t="s">
        <v>694</v>
      </c>
      <c r="B158" s="142" t="str">
        <f>IF(ISERROR(INDEX(ProjectTypeData!$F$2:$F$165,MATCH(Operating!$A158,ProjectTypeData!$B$2:$B$165,0),MATCH(Operating!B$9,ProjectTypeData!$F$1))),"-",INDEX(ProjectTypeData!$F$2:$F$165,MATCH(Operating!$A158,ProjectTypeData!$B$2:$B$165,0),MATCH(Operating!B$9,ProjectTypeData!$F$1)))</f>
        <v>Homes</v>
      </c>
      <c r="C158" s="126">
        <f>IF(ISERROR(INDEX(ProjectTypeData!$E$2:$E$165,MATCH(Operating!$A158,ProjectTypeData!$B$2:$B$165,0),MATCH(Operating!C$9,ProjectTypeData!$E$1))),"-",INDEX(ProjectTypeData!$E$2:$E$165,MATCH(Operating!$A158,ProjectTypeData!$B$2:$B$165,0),MATCH(Operating!C$9,ProjectTypeData!$E$1)))</f>
        <v>0</v>
      </c>
      <c r="D158" s="127" t="str">
        <f>IF(ISERROR(INDEX(ProjectTypeData!$D$2:$D$165,MATCH(Operating!$A158,ProjectTypeData!$B$2:$B$165,0),MATCH(Operating!D$9,ProjectTypeData!$D$1))),"-",INDEX(ProjectTypeData!$D$2:$D$165,MATCH(Operating!$A158,ProjectTypeData!$B$2:$B$165,0),MATCH(Operating!D$9,ProjectTypeData!$D$1)))</f>
        <v>Corporate/Overhead</v>
      </c>
      <c r="E158" s="115"/>
      <c r="F158" s="128">
        <f>SUMIFS(BalanceSheetData!$J$2:$J$415,BalanceSheetData!$B$2:$B$415,$A158,BalanceSheetData!$I$2:$I$415,"10000")</f>
        <v>0</v>
      </c>
      <c r="G158" s="128">
        <f>SUMIFS(BalanceSheetData!$J$2:$J$415,BalanceSheetData!$B$2:$B$415,$A158,BalanceSheetData!$I$2:$I$415,"10710")</f>
        <v>0</v>
      </c>
      <c r="H158" s="128">
        <f>SUMIFS(BalanceSheetData!$J$2:$J$415,BalanceSheetData!$B$2:$B$415,$A158,BalanceSheetData!$I$2:$I$415,"10700")</f>
        <v>0</v>
      </c>
      <c r="I158" s="129">
        <f>SUMIFS(BalanceSheetData!$J$2:$J$415,BalanceSheetData!$B$2:$B$415,$A158,BalanceSheetData!$I$2:$I$415,"10715")+SUMIFS(BalanceSheetData!$J$2:$J$415,BalanceSheetData!$B$2:$B$415,$A158,BalanceSheetData!$I$2:$I$415,"10720")+SUMIFS(BalanceSheetData!$J$2:$J$415,BalanceSheetData!$B$2:$B$415,$A158,BalanceSheetData!$I$2:$I$415,"19300")</f>
        <v>0</v>
      </c>
      <c r="J158" s="130">
        <f t="shared" si="26"/>
        <v>0</v>
      </c>
      <c r="K158" s="216">
        <f>IF(ISERROR(INDEX(Occupancy!$B$57:$FL$57,1,MATCH(A158,Occupancy!$B$4:$FL$4,0))),"-",INDEX(Occupancy!$B$57:$FL$57,1,MATCH(A158,Occupancy!$B$4:$FL$4,0)))</f>
        <v>0</v>
      </c>
      <c r="L158" s="216">
        <f>IF(ISERROR(INDEX(Occupancy!$B$17:$FL$17,1,MATCH(A158,Occupancy!$B$4:$FL$4,0))),"-",INDEX(Occupancy!$B$17:$FL$17,1,MATCH(A158,Occupancy!$B$4:$FL$4,0)))</f>
        <v>0</v>
      </c>
      <c r="M158" s="113"/>
      <c r="N158" s="113"/>
      <c r="O158" s="113"/>
      <c r="P158" s="119"/>
      <c r="Q158" s="131">
        <f>SUMIFS(IncomeStatementData!$J$2:$J$415,IncomeStatementData!$B$2:$B$415,$A158,IncomeStatementData!$I$2:$I$415,"45001")+SUMIFS(IncomeStatementData!$J$2:$J$415,IncomeStatementData!$B$2:$B$415,$A158,IncomeStatementData!$I$2:$I$415,"45100")+SUMIFS(IncomeStatementData!$J$2:$J$415,IncomeStatementData!$B$2:$B$415,$A158,IncomeStatementData!$I$2:$I$415,"49000")+SUMIFS(IncomeStatementData!$J$2:$J$415,IncomeStatementData!$B$2:$B$415,$A158,IncomeStatementData!$I$2:$I$415,"45200")+SUMIFS(IncomeStatementData!$J$2:$J$415,IncomeStatementData!$B$2:$B$415,$A158,IncomeStatementData!$I$2:$I$415,"45400")+SUMIFS(IncomeStatementData!$J$2:$J$415,IncomeStatementData!$B$2:$B$415,$A158,IncomeStatementData!$I$2:$I$415,"45500")+SUMIFS(IncomeStatementData!$J$2:$J$415,IncomeStatementData!$B$2:$B$415,$A158,IncomeStatementData!$I$2:$I$415,"44100")+SUMIFS(IncomeStatementData!$J$2:$J$415,IncomeStatementData!$B$2:$B$415,$A158,IncomeStatementData!$I$2:$I$415,"42200")</f>
        <v>0</v>
      </c>
      <c r="R158" s="132">
        <f>IF(ISERROR(S158/12*Occupancy!$B$65),"-",S158/12*Occupancy!$B$65)</f>
        <v>0</v>
      </c>
      <c r="S158" s="133">
        <f>SUMIFS(AnnualFinancialData!$L$2:$L$6380,AnnualFinancialData!$B$2:$B$6380,$A158,AnnualFinancialData!$K$2:$K$6380,"45001")+SUMIFS(AnnualFinancialData!$L$2:$L$6380,AnnualFinancialData!$B$2:$B$6380,$A158,AnnualFinancialData!$K$2:$K$6380,"45100")+SUMIFS(AnnualFinancialData!$L$2:$L$6380,AnnualFinancialData!$B$2:$B$6380,$A158,AnnualFinancialData!$K$2:$K$6380,"49000")+SUMIFS(AnnualFinancialData!$L$2:$L$6380,AnnualFinancialData!$B$2:$B$6380,$A158,AnnualFinancialData!$K$2:$K$6380,"45200")+SUMIFS(AnnualFinancialData!$L$2:$L$6380,AnnualFinancialData!$B$2:$B$6380,$A158,AnnualFinancialData!$K$2:$K$6380,"45400")+SUMIFS(AnnualFinancialData!$L$2:$L$6380,AnnualFinancialData!$B$2:$B$6380,$A158,AnnualFinancialData!$K$2:$K$6380,"45500")+SUMIFS(AnnualFinancialData!$L$2:$L$6380,AnnualFinancialData!$B$2:$B$6380,$A158,AnnualFinancialData!$K$2:$K$6380,"44100")+SUMIFS(AnnualFinancialData!$L$2:$L$6380,AnnualFinancialData!$B$2:$B$6380,$A158,AnnualFinancialData!$K$2:$K$6380,"42200")</f>
        <v>0</v>
      </c>
      <c r="T158" s="132" t="str">
        <f>IF(ISERROR(IF(Q158="","",Q158/VLOOKUP(Occupancy!$B$65,Occupancy!$B$68:$B$79,1)*12/$C158)),"-",IF(Q158="","",Q158/VLOOKUP(Occupancy!$B$65,Occupancy!$B$68:$B$79,1)*12/$C158))</f>
        <v>-</v>
      </c>
      <c r="U158" s="132" t="str">
        <f>IF(ISERROR(IF(R158="","",R158/VLOOKUP(Occupancy!$B$65,Occupancy!$B$68:$B$79,1)*12/$C158)),"-",IF(R158="","",R158/VLOOKUP(Occupancy!$B$65,Occupancy!$B$68:$B$79,1)*12/$C158))</f>
        <v>-</v>
      </c>
      <c r="V158" s="134" t="str">
        <f>IF(ISERROR(INDEX(IncomeStatementData!$P$2:$P$415,MATCH(A158,IncomeStatementData!$B$2:$B$415,0),)),"-",INDEX(IncomeStatementData!$P$2:$P$415,MATCH(A158,IncomeStatementData!$B$2:$B$415,0),))</f>
        <v>-</v>
      </c>
      <c r="W158" s="134" t="str">
        <f>IF(ISERROR(X158/12*Occupancy!$B$65),"-",X158/12*Occupancy!$B$65)</f>
        <v>-</v>
      </c>
      <c r="X158" s="134" t="str">
        <f>IF(ISERROR(INDEX(AnnualFinancialData!$R$2:$R$6380,MATCH(A158,AnnualFinancialData!$B$2:$B$6380,0),)),"-",INDEX(AnnualFinancialData!$R$2:$R$6380,MATCH(A158,AnnualFinancialData!$B$2:$B$6380,0),))</f>
        <v>-</v>
      </c>
      <c r="Y158" s="134" t="str">
        <f>IF(ISERROR(IF(V158="","",V158/VLOOKUP(Occupancy!$B$65,Occupancy!$B$68:$B$79,1)*12/$C158)),"-",IF(V158="","",V158/VLOOKUP(Occupancy!$B$65,Occupancy!$B$68:$B$79,1)*12/$C158))</f>
        <v>-</v>
      </c>
      <c r="Z158" s="134" t="str">
        <f>IF(ISERROR(IF(W158="","",W158/VLOOKUP(Occupancy!$B$65,Occupancy!$B$68:$B$79,1)*12/$C158)),"-",IF(W158="","",W158/VLOOKUP(Occupancy!$B$65,Occupancy!$B$68:$B$79,1)*12/$C158))</f>
        <v>-</v>
      </c>
      <c r="AA158" s="135" t="str">
        <f t="shared" si="27"/>
        <v>-</v>
      </c>
      <c r="AB158" s="132" t="str">
        <f t="shared" si="28"/>
        <v>-</v>
      </c>
      <c r="AC158" s="132" t="str">
        <f t="shared" si="29"/>
        <v>-</v>
      </c>
      <c r="AD158" s="132" t="str">
        <f t="shared" si="30"/>
        <v>-</v>
      </c>
      <c r="AE158" s="132" t="str">
        <f t="shared" si="31"/>
        <v>-</v>
      </c>
      <c r="AF158" s="132" t="str">
        <f t="shared" si="32"/>
        <v>-</v>
      </c>
      <c r="AG158" s="136">
        <f>(SUMIFS(PriorQ4BalanceSheet!$J$2:$J$4968,PriorQ4BalanceSheet!$B$2:$B$4968,$A158,PriorQ4BalanceSheet!$I$2:$I$4968,"28150")-SUMIFS(BalanceSheetData!$J$2:$J$415,BalanceSheetData!$B$2:$B$415,$A158,BalanceSheetData!$I$2:$I$415,"28150"))+(SUMIFS(PriorQ4BalanceSheet!$J$2:$J$4968,PriorQ4BalanceSheet!$B$2:$B$4968,$A158,PriorQ4BalanceSheet!$I$2:$I$4968,"28151")-SUMIFS(BalanceSheetData!$J$2:$J$415,BalanceSheetData!$B$2:$B$415,$A158,BalanceSheetData!$I$2:$I$415,"28151"))+(SUMIFS(PriorQ4BalanceSheet!$J$2:$J$4968,PriorQ4BalanceSheet!$B$2:$B$4968,$A158,PriorQ4BalanceSheet!$I$2:$I$4968,"28152")-SUMIFS(BalanceSheetData!$J$2:$J$415,BalanceSheetData!$B$2:$B$415,$A158,BalanceSheetData!$I$2:$I$415,"28152"))+(SUMIFS(PriorQ4BalanceSheet!$J$2:$J$4968,PriorQ4BalanceSheet!$B$2:$B$4968,$A158,PriorQ4BalanceSheet!$I$2:$I$4968,"28153")-SUMIFS(BalanceSheetData!$J$2:$J$415,BalanceSheetData!$B$2:$B$415,$A158,BalanceSheetData!$I$2:$I$415,"28153"))+(SUMIFS(PriorQ4BalanceSheet!$J$2:$J$4968,PriorQ4BalanceSheet!$B$2:$B$4968,$A158,PriorQ4BalanceSheet!$I$2:$I$4968,"28155")-SUMIFS(BalanceSheetData!$J$2:$J$415,BalanceSheetData!$B$2:$B$415,$A158,BalanceSheetData!$I$2:$I$415,"28155"))+(SUMIFS(PriorQ4BalanceSheet!$J$2:$J$4968,PriorQ4BalanceSheet!$B$2:$B$4968,$A158,PriorQ4BalanceSheet!$I$2:$I$4968,"28156")-SUMIFS(BalanceSheetData!$J$2:$J$415,BalanceSheetData!$B$2:$B$415,$A158,BalanceSheetData!$I$2:$I$415,"28156"))+(SUMIFS(PriorQ4BalanceSheet!$J$2:$J$4968,PriorQ4BalanceSheet!$B$2:$B$4968,$A158,PriorQ4BalanceSheet!$I$2:$I$4968,"28157")-SUMIFS(BalanceSheetData!$J$2:$J$415,BalanceSheetData!$B$2:$B$415,$A158,BalanceSheetData!$I$2:$I$415,"28157"))+(SUMIFS(PriorQ4BalanceSheet!$J$2:$J$4968,PriorQ4BalanceSheet!$B$2:$B$4968,$A158,PriorQ4BalanceSheet!$I$2:$I$4968,"28158")-SUMIFS(BalanceSheetData!$J$2:$J$415,BalanceSheetData!$B$2:$B$415,$A158,BalanceSheetData!$I$2:$I$415,"28158"))+(SUMIFS(PriorQ4BalanceSheet!$J$2:$J$4968,PriorQ4BalanceSheet!$B$2:$B$4968,$A158,PriorQ4BalanceSheet!$I$2:$I$4968,"28200")-SUMIFS(BalanceSheetData!$J$2:$J$415,BalanceSheetData!$B$2:$B$415,$A158,BalanceSheetData!$I$2:$I$415,"28200"))+(SUMIFS(PriorQ4BalanceSheet!$J$2:$J$4968,PriorQ4BalanceSheet!$B$2:$B$4968,$A158,PriorQ4BalanceSheet!$I$2:$I$4968,"28201")-SUMIFS(BalanceSheetData!$J$2:$J$415,BalanceSheetData!$B$2:$B$415,$A158,BalanceSheetData!$I$2:$I$415,"28201"))+SUMIFS(IncomeStatementData!$J$2:$J$415,IncomeStatementData!$B$2:$B$415,$A158,IncomeStatementData!$I$2:$I$415,"62020")+SUMIFS(IncomeStatementData!$J$2:$J$415,IncomeStatementData!$B$2:$B$415,$A158,IncomeStatementData!$I$2:$I$415,"62021")+SUMIFS(IncomeStatementData!$J$2:$J$415,IncomeStatementData!$B$2:$B$415,$A158,IncomeStatementData!$I$2:$I$415,"62022")+SUMIFS(IncomeStatementData!$J$2:$J$415,IncomeStatementData!$B$2:$B$415,$A158,IncomeStatementData!$I$2:$I$415,"62400")</f>
        <v>0</v>
      </c>
      <c r="AH158" s="134" t="str">
        <f>IF((ISERROR(INDEX(ECRDCRMustPayDebtData!$E$2:$E158,MATCH(A158,ECRDCRMustPayDebtData!$B$2:$B158,0),)))/12*Occupancy!$B$65,"-",INDEX(ECRDCRMustPayDebtData!$E$2:$E158,MATCH(A158,ECRDCRMustPayDebtData!$B$2:$B158,0),)/12*Occupancy!$B$65)</f>
        <v>-</v>
      </c>
      <c r="AI158" s="136" t="str">
        <f>IF(ISERROR(INDEX(AnnualMustPayDebtData!$D$2:$D$75,MATCH(A158,AnnualMustPayDebtData!$E$2:$E$75,0),)),"-",INDEX(AnnualMustPayDebtData!$D$2:$D$75,MATCH(A158,AnnualMustPayDebtData!$E$2:$E$75,0),))</f>
        <v>-</v>
      </c>
      <c r="AJ158" s="134" t="str">
        <f>IF(ISERROR(IF(AG158="","",AG158/VLOOKUP(Occupancy!$B$65,Occupancy!$B$68:$B$79,1)*12/$C158)),"-",IF(AG158="","",AG158/VLOOKUP(Occupancy!$B$65,Occupancy!$B$68:$B$79,1)*12/$C158))</f>
        <v>-</v>
      </c>
      <c r="AK158" s="134" t="str">
        <f>IF(ISERROR(IF(AH158="","",AH158/VLOOKUP(Occupancy!$B$65,Occupancy!$B$68:$B$79,1)*12/$C158)),"-",IF(AH158="","",AH158/VLOOKUP(Occupancy!$B$65,Occupancy!$B$68:$B$79,1)*12/$C158))</f>
        <v>-</v>
      </c>
      <c r="AL158" s="133">
        <f>SUMIFS(PriorQ4BalanceSheet!$J$2:$J$4968,PriorQ4BalanceSheet!$B$2:$B$4968,$A158,PriorQ4BalanceSheet!$I$2:$I$4968,"10710")-SUMIFS(BalanceSheetData!$J$2:$J$415,BalanceSheetData!$B$2:$B$415,$A158,BalanceSheetData!$I$2:$I$415,"10710")</f>
        <v>0</v>
      </c>
      <c r="AM158" s="132" t="str">
        <f>IF(ISERROR(AN158/12*Occupancy!$B$65),"-",AN158/12*Occupancy!$B$65)</f>
        <v>-</v>
      </c>
      <c r="AN158" s="133" t="str">
        <f>IF(ISERROR(INDEX(ReserveData!$B$2:$B$2239,MATCH($A158,ReserveData!$A$2:$A$2250,0),0)),"-",INDEX(ReserveData!$B$2:$B2397,MATCH($A158,ReserveData!$A$2:$A$2250,0),0))</f>
        <v>-</v>
      </c>
      <c r="AO158" s="132" t="str">
        <f t="shared" si="33"/>
        <v>-</v>
      </c>
      <c r="AP158" s="132" t="str">
        <f t="shared" si="34"/>
        <v>-</v>
      </c>
      <c r="AQ158" s="136">
        <f>SUMIFS(IncomeStatementData!$J$2:$J$415,IncomeStatementData!$B$2:$B$415,$A158,IncomeStatementData!$I$2:$I$415,"59001")</f>
        <v>0</v>
      </c>
      <c r="AR158" s="134">
        <f>IF(ISERROR(AS158/12*Occupancy!$B$65),"-",AS158/12*Occupancy!$B$65)</f>
        <v>0</v>
      </c>
      <c r="AS158" s="136">
        <f>SUMIFS(AnnualFinancialData!$L$2:$L$6380,AnnualFinancialData!$B$2:$B$6380,$A158,AnnualFinancialData!$K$2:$K$6380,"59001")</f>
        <v>0</v>
      </c>
      <c r="AT158" s="134" t="str">
        <f>IF(ISERROR(IF(AQ158="","",AQ158/VLOOKUP(Occupancy!$B$65,Occupancy!$B$68:$B$79,1)*12/$C158)),"-",IF(AQ158="","",AQ158/VLOOKUP(Occupancy!$B$65,Occupancy!$B$68:$B$79,1)*12/$C158))</f>
        <v>-</v>
      </c>
      <c r="AU158" s="134" t="str">
        <f>IF(ISERROR(IF(AR158="","",AR158/VLOOKUP(Occupancy!$B$65,Occupancy!$B$68:$B$79,1)*12/$C158)),"-",IF(AR158="","",AR158/VLOOKUP(Occupancy!$B$65,Occupancy!$B$68:$B$79,1)*12/$C158))</f>
        <v>-</v>
      </c>
      <c r="AV158" s="133">
        <f>SUMIFS(IncomeStatementData!$J$2:$J$415,IncomeStatementData!$B$2:$B$415,$A158,IncomeStatementData!$I$2:$I$415,"66310")+SUMIFS(IncomeStatementData!$J$2:$J$415,IncomeStatementData!$B$2:$B$415,$A158,IncomeStatementData!$I$2:$I$415,"66202")</f>
        <v>0</v>
      </c>
      <c r="AW158" s="132">
        <f>IF(ISERROR(AX158/12*Occupancy!$B$65),"-",AX158/12*Occupancy!$B$65)</f>
        <v>0</v>
      </c>
      <c r="AX158" s="133">
        <f>SUMIFS(AnnualFinancialData!$L$2:$L$6380,AnnualFinancialData!$B$2:$B$6380,$A158,AnnualFinancialData!$K$2:$K$6380,"66310")+SUMIFS(AnnualFinancialData!$L$2:$L$6380,AnnualFinancialData!$B$2:$B$6380,$A158,AnnualFinancialData!$K$2:$K$6380,"66202")</f>
        <v>0</v>
      </c>
      <c r="AY158" s="132" t="str">
        <f>IF(ISERROR(IF(AV158="","",AV158/VLOOKUP(Occupancy!$B$65,Occupancy!$B$68:$B$79,1)*12/$C158)),"-",IF(AV158="","",AV158/VLOOKUP(Occupancy!$B$65,Occupancy!$B$68:$B$79,1)*12/$C158))</f>
        <v>-</v>
      </c>
      <c r="AZ158" s="132" t="str">
        <f>IF(ISERROR(IF(AW158="","",AW158/VLOOKUP(Occupancy!$B$65,Occupancy!$B$68:$B$79,1)*12/$C158)),"-",IF(AW158="","",AW158/VLOOKUP(Occupancy!$B$65,Occupancy!$B$68:$B$79,1)*12/$C158))</f>
        <v>-</v>
      </c>
      <c r="BA158" s="137" t="str">
        <f t="shared" si="35"/>
        <v>-</v>
      </c>
      <c r="BB158" s="137" t="str">
        <f t="shared" si="36"/>
        <v>-</v>
      </c>
      <c r="BC158" s="137" t="str">
        <f t="shared" si="37"/>
        <v>-</v>
      </c>
      <c r="BD158" s="137" t="str">
        <f t="shared" si="38"/>
        <v>-</v>
      </c>
      <c r="BE158" s="138" t="str">
        <f>IF(ISERROR(IF(BB158="","",BB158/VLOOKUP(Occupancy!$B$65,Occupancy!$B$68:$B$79,1)*12/$C158)),"-",IF(BB158="","",BB158/VLOOKUP(Occupancy!$B$65,Occupancy!$B$68:$B$79,1)*12/$C158))</f>
        <v>-</v>
      </c>
    </row>
    <row r="159" spans="1:57" s="95" customFormat="1" ht="12.75" x14ac:dyDescent="0.2">
      <c r="A159" s="219" t="s">
        <v>696</v>
      </c>
      <c r="B159" s="142" t="str">
        <f>IF(ISERROR(INDEX(ProjectTypeData!$F$2:$F$165,MATCH(Operating!$A159,ProjectTypeData!$B$2:$B$165,0),MATCH(Operating!B$9,ProjectTypeData!$F$1))),"-",INDEX(ProjectTypeData!$F$2:$F$165,MATCH(Operating!$A159,ProjectTypeData!$B$2:$B$165,0),MATCH(Operating!B$9,ProjectTypeData!$F$1)))</f>
        <v>Homes</v>
      </c>
      <c r="C159" s="126">
        <f>IF(ISERROR(INDEX(ProjectTypeData!$E$2:$E$165,MATCH(Operating!$A159,ProjectTypeData!$B$2:$B$165,0),MATCH(Operating!C$9,ProjectTypeData!$E$1))),"-",INDEX(ProjectTypeData!$E$2:$E$165,MATCH(Operating!$A159,ProjectTypeData!$B$2:$B$165,0),MATCH(Operating!C$9,ProjectTypeData!$E$1)))</f>
        <v>0</v>
      </c>
      <c r="D159" s="127" t="str">
        <f>IF(ISERROR(INDEX(ProjectTypeData!$D$2:$D$165,MATCH(Operating!$A159,ProjectTypeData!$B$2:$B$165,0),MATCH(Operating!D$9,ProjectTypeData!$D$1))),"-",INDEX(ProjectTypeData!$D$2:$D$165,MATCH(Operating!$A159,ProjectTypeData!$B$2:$B$165,0),MATCH(Operating!D$9,ProjectTypeData!$D$1)))</f>
        <v>Corporate/Overhead</v>
      </c>
      <c r="E159" s="115"/>
      <c r="F159" s="128">
        <f>SUMIFS(BalanceSheetData!$J$2:$J$415,BalanceSheetData!$B$2:$B$415,$A159,BalanceSheetData!$I$2:$I$415,"10000")</f>
        <v>0</v>
      </c>
      <c r="G159" s="128">
        <f>SUMIFS(BalanceSheetData!$J$2:$J$415,BalanceSheetData!$B$2:$B$415,$A159,BalanceSheetData!$I$2:$I$415,"10710")</f>
        <v>0</v>
      </c>
      <c r="H159" s="128">
        <f>SUMIFS(BalanceSheetData!$J$2:$J$415,BalanceSheetData!$B$2:$B$415,$A159,BalanceSheetData!$I$2:$I$415,"10700")</f>
        <v>0</v>
      </c>
      <c r="I159" s="129">
        <f>SUMIFS(BalanceSheetData!$J$2:$J$415,BalanceSheetData!$B$2:$B$415,$A159,BalanceSheetData!$I$2:$I$415,"10715")+SUMIFS(BalanceSheetData!$J$2:$J$415,BalanceSheetData!$B$2:$B$415,$A159,BalanceSheetData!$I$2:$I$415,"10720")+SUMIFS(BalanceSheetData!$J$2:$J$415,BalanceSheetData!$B$2:$B$415,$A159,BalanceSheetData!$I$2:$I$415,"19300")</f>
        <v>0</v>
      </c>
      <c r="J159" s="130">
        <f t="shared" si="26"/>
        <v>0</v>
      </c>
      <c r="K159" s="216">
        <f>IF(ISERROR(INDEX(Occupancy!$B$57:$FL$57,1,MATCH(A159,Occupancy!$B$4:$FL$4,0))),"-",INDEX(Occupancy!$B$57:$FL$57,1,MATCH(A159,Occupancy!$B$4:$FL$4,0)))</f>
        <v>0</v>
      </c>
      <c r="L159" s="216">
        <f>IF(ISERROR(INDEX(Occupancy!$B$17:$FL$17,1,MATCH(A159,Occupancy!$B$4:$FL$4,0))),"-",INDEX(Occupancy!$B$17:$FL$17,1,MATCH(A159,Occupancy!$B$4:$FL$4,0)))</f>
        <v>0</v>
      </c>
      <c r="M159" s="113"/>
      <c r="N159" s="113"/>
      <c r="O159" s="113"/>
      <c r="P159" s="119"/>
      <c r="Q159" s="131">
        <f>SUMIFS(IncomeStatementData!$J$2:$J$415,IncomeStatementData!$B$2:$B$415,$A159,IncomeStatementData!$I$2:$I$415,"45001")+SUMIFS(IncomeStatementData!$J$2:$J$415,IncomeStatementData!$B$2:$B$415,$A159,IncomeStatementData!$I$2:$I$415,"45100")+SUMIFS(IncomeStatementData!$J$2:$J$415,IncomeStatementData!$B$2:$B$415,$A159,IncomeStatementData!$I$2:$I$415,"49000")+SUMIFS(IncomeStatementData!$J$2:$J$415,IncomeStatementData!$B$2:$B$415,$A159,IncomeStatementData!$I$2:$I$415,"45200")+SUMIFS(IncomeStatementData!$J$2:$J$415,IncomeStatementData!$B$2:$B$415,$A159,IncomeStatementData!$I$2:$I$415,"45400")+SUMIFS(IncomeStatementData!$J$2:$J$415,IncomeStatementData!$B$2:$B$415,$A159,IncomeStatementData!$I$2:$I$415,"45500")+SUMIFS(IncomeStatementData!$J$2:$J$415,IncomeStatementData!$B$2:$B$415,$A159,IncomeStatementData!$I$2:$I$415,"44100")+SUMIFS(IncomeStatementData!$J$2:$J$415,IncomeStatementData!$B$2:$B$415,$A159,IncomeStatementData!$I$2:$I$415,"42200")</f>
        <v>0</v>
      </c>
      <c r="R159" s="132">
        <f>IF(ISERROR(S159/12*Occupancy!$B$65),"-",S159/12*Occupancy!$B$65)</f>
        <v>0</v>
      </c>
      <c r="S159" s="133">
        <f>SUMIFS(AnnualFinancialData!$L$2:$L$6380,AnnualFinancialData!$B$2:$B$6380,$A159,AnnualFinancialData!$K$2:$K$6380,"45001")+SUMIFS(AnnualFinancialData!$L$2:$L$6380,AnnualFinancialData!$B$2:$B$6380,$A159,AnnualFinancialData!$K$2:$K$6380,"45100")+SUMIFS(AnnualFinancialData!$L$2:$L$6380,AnnualFinancialData!$B$2:$B$6380,$A159,AnnualFinancialData!$K$2:$K$6380,"49000")+SUMIFS(AnnualFinancialData!$L$2:$L$6380,AnnualFinancialData!$B$2:$B$6380,$A159,AnnualFinancialData!$K$2:$K$6380,"45200")+SUMIFS(AnnualFinancialData!$L$2:$L$6380,AnnualFinancialData!$B$2:$B$6380,$A159,AnnualFinancialData!$K$2:$K$6380,"45400")+SUMIFS(AnnualFinancialData!$L$2:$L$6380,AnnualFinancialData!$B$2:$B$6380,$A159,AnnualFinancialData!$K$2:$K$6380,"45500")+SUMIFS(AnnualFinancialData!$L$2:$L$6380,AnnualFinancialData!$B$2:$B$6380,$A159,AnnualFinancialData!$K$2:$K$6380,"44100")+SUMIFS(AnnualFinancialData!$L$2:$L$6380,AnnualFinancialData!$B$2:$B$6380,$A159,AnnualFinancialData!$K$2:$K$6380,"42200")</f>
        <v>0</v>
      </c>
      <c r="T159" s="132" t="str">
        <f>IF(ISERROR(IF(Q159="","",Q159/VLOOKUP(Occupancy!$B$65,Occupancy!$B$68:$B$79,1)*12/$C159)),"-",IF(Q159="","",Q159/VLOOKUP(Occupancy!$B$65,Occupancy!$B$68:$B$79,1)*12/$C159))</f>
        <v>-</v>
      </c>
      <c r="U159" s="132" t="str">
        <f>IF(ISERROR(IF(R159="","",R159/VLOOKUP(Occupancy!$B$65,Occupancy!$B$68:$B$79,1)*12/$C159)),"-",IF(R159="","",R159/VLOOKUP(Occupancy!$B$65,Occupancy!$B$68:$B$79,1)*12/$C159))</f>
        <v>-</v>
      </c>
      <c r="V159" s="134" t="str">
        <f>IF(ISERROR(INDEX(IncomeStatementData!$P$2:$P$415,MATCH(A159,IncomeStatementData!$B$2:$B$415,0),)),"-",INDEX(IncomeStatementData!$P$2:$P$415,MATCH(A159,IncomeStatementData!$B$2:$B$415,0),))</f>
        <v>-</v>
      </c>
      <c r="W159" s="134" t="str">
        <f>IF(ISERROR(X159/12*Occupancy!$B$65),"-",X159/12*Occupancy!$B$65)</f>
        <v>-</v>
      </c>
      <c r="X159" s="134" t="str">
        <f>IF(ISERROR(INDEX(AnnualFinancialData!$R$2:$R$6380,MATCH(A159,AnnualFinancialData!$B$2:$B$6380,0),)),"-",INDEX(AnnualFinancialData!$R$2:$R$6380,MATCH(A159,AnnualFinancialData!$B$2:$B$6380,0),))</f>
        <v>-</v>
      </c>
      <c r="Y159" s="134" t="str">
        <f>IF(ISERROR(IF(V159="","",V159/VLOOKUP(Occupancy!$B$65,Occupancy!$B$68:$B$79,1)*12/$C159)),"-",IF(V159="","",V159/VLOOKUP(Occupancy!$B$65,Occupancy!$B$68:$B$79,1)*12/$C159))</f>
        <v>-</v>
      </c>
      <c r="Z159" s="134" t="str">
        <f>IF(ISERROR(IF(W159="","",W159/VLOOKUP(Occupancy!$B$65,Occupancy!$B$68:$B$79,1)*12/$C159)),"-",IF(W159="","",W159/VLOOKUP(Occupancy!$B$65,Occupancy!$B$68:$B$79,1)*12/$C159))</f>
        <v>-</v>
      </c>
      <c r="AA159" s="135" t="str">
        <f t="shared" si="27"/>
        <v>-</v>
      </c>
      <c r="AB159" s="132" t="str">
        <f t="shared" si="28"/>
        <v>-</v>
      </c>
      <c r="AC159" s="132" t="str">
        <f t="shared" si="29"/>
        <v>-</v>
      </c>
      <c r="AD159" s="132" t="str">
        <f t="shared" si="30"/>
        <v>-</v>
      </c>
      <c r="AE159" s="132" t="str">
        <f t="shared" si="31"/>
        <v>-</v>
      </c>
      <c r="AF159" s="132" t="str">
        <f t="shared" si="32"/>
        <v>-</v>
      </c>
      <c r="AG159" s="136">
        <f>(SUMIFS(PriorQ4BalanceSheet!$J$2:$J$4968,PriorQ4BalanceSheet!$B$2:$B$4968,$A159,PriorQ4BalanceSheet!$I$2:$I$4968,"28150")-SUMIFS(BalanceSheetData!$J$2:$J$415,BalanceSheetData!$B$2:$B$415,$A159,BalanceSheetData!$I$2:$I$415,"28150"))+(SUMIFS(PriorQ4BalanceSheet!$J$2:$J$4968,PriorQ4BalanceSheet!$B$2:$B$4968,$A159,PriorQ4BalanceSheet!$I$2:$I$4968,"28151")-SUMIFS(BalanceSheetData!$J$2:$J$415,BalanceSheetData!$B$2:$B$415,$A159,BalanceSheetData!$I$2:$I$415,"28151"))+(SUMIFS(PriorQ4BalanceSheet!$J$2:$J$4968,PriorQ4BalanceSheet!$B$2:$B$4968,$A159,PriorQ4BalanceSheet!$I$2:$I$4968,"28152")-SUMIFS(BalanceSheetData!$J$2:$J$415,BalanceSheetData!$B$2:$B$415,$A159,BalanceSheetData!$I$2:$I$415,"28152"))+(SUMIFS(PriorQ4BalanceSheet!$J$2:$J$4968,PriorQ4BalanceSheet!$B$2:$B$4968,$A159,PriorQ4BalanceSheet!$I$2:$I$4968,"28153")-SUMIFS(BalanceSheetData!$J$2:$J$415,BalanceSheetData!$B$2:$B$415,$A159,BalanceSheetData!$I$2:$I$415,"28153"))+(SUMIFS(PriorQ4BalanceSheet!$J$2:$J$4968,PriorQ4BalanceSheet!$B$2:$B$4968,$A159,PriorQ4BalanceSheet!$I$2:$I$4968,"28155")-SUMIFS(BalanceSheetData!$J$2:$J$415,BalanceSheetData!$B$2:$B$415,$A159,BalanceSheetData!$I$2:$I$415,"28155"))+(SUMIFS(PriorQ4BalanceSheet!$J$2:$J$4968,PriorQ4BalanceSheet!$B$2:$B$4968,$A159,PriorQ4BalanceSheet!$I$2:$I$4968,"28156")-SUMIFS(BalanceSheetData!$J$2:$J$415,BalanceSheetData!$B$2:$B$415,$A159,BalanceSheetData!$I$2:$I$415,"28156"))+(SUMIFS(PriorQ4BalanceSheet!$J$2:$J$4968,PriorQ4BalanceSheet!$B$2:$B$4968,$A159,PriorQ4BalanceSheet!$I$2:$I$4968,"28157")-SUMIFS(BalanceSheetData!$J$2:$J$415,BalanceSheetData!$B$2:$B$415,$A159,BalanceSheetData!$I$2:$I$415,"28157"))+(SUMIFS(PriorQ4BalanceSheet!$J$2:$J$4968,PriorQ4BalanceSheet!$B$2:$B$4968,$A159,PriorQ4BalanceSheet!$I$2:$I$4968,"28158")-SUMIFS(BalanceSheetData!$J$2:$J$415,BalanceSheetData!$B$2:$B$415,$A159,BalanceSheetData!$I$2:$I$415,"28158"))+(SUMIFS(PriorQ4BalanceSheet!$J$2:$J$4968,PriorQ4BalanceSheet!$B$2:$B$4968,$A159,PriorQ4BalanceSheet!$I$2:$I$4968,"28200")-SUMIFS(BalanceSheetData!$J$2:$J$415,BalanceSheetData!$B$2:$B$415,$A159,BalanceSheetData!$I$2:$I$415,"28200"))+(SUMIFS(PriorQ4BalanceSheet!$J$2:$J$4968,PriorQ4BalanceSheet!$B$2:$B$4968,$A159,PriorQ4BalanceSheet!$I$2:$I$4968,"28201")-SUMIFS(BalanceSheetData!$J$2:$J$415,BalanceSheetData!$B$2:$B$415,$A159,BalanceSheetData!$I$2:$I$415,"28201"))+SUMIFS(IncomeStatementData!$J$2:$J$415,IncomeStatementData!$B$2:$B$415,$A159,IncomeStatementData!$I$2:$I$415,"62020")+SUMIFS(IncomeStatementData!$J$2:$J$415,IncomeStatementData!$B$2:$B$415,$A159,IncomeStatementData!$I$2:$I$415,"62021")+SUMIFS(IncomeStatementData!$J$2:$J$415,IncomeStatementData!$B$2:$B$415,$A159,IncomeStatementData!$I$2:$I$415,"62022")+SUMIFS(IncomeStatementData!$J$2:$J$415,IncomeStatementData!$B$2:$B$415,$A159,IncomeStatementData!$I$2:$I$415,"62400")</f>
        <v>0</v>
      </c>
      <c r="AH159" s="134" t="str">
        <f>IF((ISERROR(INDEX(ECRDCRMustPayDebtData!$E$2:$E159,MATCH(A159,ECRDCRMustPayDebtData!$B$2:$B159,0),)))/12*Occupancy!$B$65,"-",INDEX(ECRDCRMustPayDebtData!$E$2:$E159,MATCH(A159,ECRDCRMustPayDebtData!$B$2:$B159,0),)/12*Occupancy!$B$65)</f>
        <v>-</v>
      </c>
      <c r="AI159" s="136" t="str">
        <f>IF(ISERROR(INDEX(AnnualMustPayDebtData!$D$2:$D$75,MATCH(A159,AnnualMustPayDebtData!$E$2:$E$75,0),)),"-",INDEX(AnnualMustPayDebtData!$D$2:$D$75,MATCH(A159,AnnualMustPayDebtData!$E$2:$E$75,0),))</f>
        <v>-</v>
      </c>
      <c r="AJ159" s="134" t="str">
        <f>IF(ISERROR(IF(AG159="","",AG159/VLOOKUP(Occupancy!$B$65,Occupancy!$B$68:$B$79,1)*12/$C159)),"-",IF(AG159="","",AG159/VLOOKUP(Occupancy!$B$65,Occupancy!$B$68:$B$79,1)*12/$C159))</f>
        <v>-</v>
      </c>
      <c r="AK159" s="134" t="str">
        <f>IF(ISERROR(IF(AH159="","",AH159/VLOOKUP(Occupancy!$B$65,Occupancy!$B$68:$B$79,1)*12/$C159)),"-",IF(AH159="","",AH159/VLOOKUP(Occupancy!$B$65,Occupancy!$B$68:$B$79,1)*12/$C159))</f>
        <v>-</v>
      </c>
      <c r="AL159" s="133">
        <f>SUMIFS(PriorQ4BalanceSheet!$J$2:$J$4968,PriorQ4BalanceSheet!$B$2:$B$4968,$A159,PriorQ4BalanceSheet!$I$2:$I$4968,"10710")-SUMIFS(BalanceSheetData!$J$2:$J$415,BalanceSheetData!$B$2:$B$415,$A159,BalanceSheetData!$I$2:$I$415,"10710")</f>
        <v>0</v>
      </c>
      <c r="AM159" s="132" t="str">
        <f>IF(ISERROR(AN159/12*Occupancy!$B$65),"-",AN159/12*Occupancy!$B$65)</f>
        <v>-</v>
      </c>
      <c r="AN159" s="133" t="str">
        <f>IF(ISERROR(INDEX(ReserveData!$B$2:$B$2239,MATCH($A159,ReserveData!$A$2:$A$2250,0),0)),"-",INDEX(ReserveData!$B$2:$B2398,MATCH($A159,ReserveData!$A$2:$A$2250,0),0))</f>
        <v>-</v>
      </c>
      <c r="AO159" s="132" t="str">
        <f t="shared" si="33"/>
        <v>-</v>
      </c>
      <c r="AP159" s="132" t="str">
        <f t="shared" si="34"/>
        <v>-</v>
      </c>
      <c r="AQ159" s="136">
        <f>SUMIFS(IncomeStatementData!$J$2:$J$415,IncomeStatementData!$B$2:$B$415,$A159,IncomeStatementData!$I$2:$I$415,"59001")</f>
        <v>0</v>
      </c>
      <c r="AR159" s="134">
        <f>IF(ISERROR(AS159/12*Occupancy!$B$65),"-",AS159/12*Occupancy!$B$65)</f>
        <v>0</v>
      </c>
      <c r="AS159" s="136">
        <f>SUMIFS(AnnualFinancialData!$L$2:$L$6380,AnnualFinancialData!$B$2:$B$6380,$A159,AnnualFinancialData!$K$2:$K$6380,"59001")</f>
        <v>0</v>
      </c>
      <c r="AT159" s="134" t="str">
        <f>IF(ISERROR(IF(AQ159="","",AQ159/VLOOKUP(Occupancy!$B$65,Occupancy!$B$68:$B$79,1)*12/$C159)),"-",IF(AQ159="","",AQ159/VLOOKUP(Occupancy!$B$65,Occupancy!$B$68:$B$79,1)*12/$C159))</f>
        <v>-</v>
      </c>
      <c r="AU159" s="134" t="str">
        <f>IF(ISERROR(IF(AR159="","",AR159/VLOOKUP(Occupancy!$B$65,Occupancy!$B$68:$B$79,1)*12/$C159)),"-",IF(AR159="","",AR159/VLOOKUP(Occupancy!$B$65,Occupancy!$B$68:$B$79,1)*12/$C159))</f>
        <v>-</v>
      </c>
      <c r="AV159" s="133">
        <f>SUMIFS(IncomeStatementData!$J$2:$J$415,IncomeStatementData!$B$2:$B$415,$A159,IncomeStatementData!$I$2:$I$415,"66310")+SUMIFS(IncomeStatementData!$J$2:$J$415,IncomeStatementData!$B$2:$B$415,$A159,IncomeStatementData!$I$2:$I$415,"66202")</f>
        <v>0</v>
      </c>
      <c r="AW159" s="132">
        <f>IF(ISERROR(AX159/12*Occupancy!$B$65),"-",AX159/12*Occupancy!$B$65)</f>
        <v>0</v>
      </c>
      <c r="AX159" s="133">
        <f>SUMIFS(AnnualFinancialData!$L$2:$L$6380,AnnualFinancialData!$B$2:$B$6380,$A159,AnnualFinancialData!$K$2:$K$6380,"66310")+SUMIFS(AnnualFinancialData!$L$2:$L$6380,AnnualFinancialData!$B$2:$B$6380,$A159,AnnualFinancialData!$K$2:$K$6380,"66202")</f>
        <v>0</v>
      </c>
      <c r="AY159" s="132" t="str">
        <f>IF(ISERROR(IF(AV159="","",AV159/VLOOKUP(Occupancy!$B$65,Occupancy!$B$68:$B$79,1)*12/$C159)),"-",IF(AV159="","",AV159/VLOOKUP(Occupancy!$B$65,Occupancy!$B$68:$B$79,1)*12/$C159))</f>
        <v>-</v>
      </c>
      <c r="AZ159" s="132" t="str">
        <f>IF(ISERROR(IF(AW159="","",AW159/VLOOKUP(Occupancy!$B$65,Occupancy!$B$68:$B$79,1)*12/$C159)),"-",IF(AW159="","",AW159/VLOOKUP(Occupancy!$B$65,Occupancy!$B$68:$B$79,1)*12/$C159))</f>
        <v>-</v>
      </c>
      <c r="BA159" s="137" t="str">
        <f t="shared" si="35"/>
        <v>-</v>
      </c>
      <c r="BB159" s="137" t="str">
        <f t="shared" si="36"/>
        <v>-</v>
      </c>
      <c r="BC159" s="137" t="str">
        <f t="shared" si="37"/>
        <v>-</v>
      </c>
      <c r="BD159" s="137" t="str">
        <f t="shared" si="38"/>
        <v>-</v>
      </c>
      <c r="BE159" s="138" t="str">
        <f>IF(ISERROR(IF(BB159="","",BB159/VLOOKUP(Occupancy!$B$65,Occupancy!$B$68:$B$79,1)*12/$C159)),"-",IF(BB159="","",BB159/VLOOKUP(Occupancy!$B$65,Occupancy!$B$68:$B$79,1)*12/$C159))</f>
        <v>-</v>
      </c>
    </row>
    <row r="160" spans="1:57" s="95" customFormat="1" ht="12.75" x14ac:dyDescent="0.2">
      <c r="A160" s="219" t="s">
        <v>698</v>
      </c>
      <c r="B160" s="142" t="str">
        <f>IF(ISERROR(INDEX(ProjectTypeData!$F$2:$F$165,MATCH(Operating!$A160,ProjectTypeData!$B$2:$B$165,0),MATCH(Operating!B$9,ProjectTypeData!$F$1))),"-",INDEX(ProjectTypeData!$F$2:$F$165,MATCH(Operating!$A160,ProjectTypeData!$B$2:$B$165,0),MATCH(Operating!B$9,ProjectTypeData!$F$1)))</f>
        <v>Homes</v>
      </c>
      <c r="C160" s="126">
        <f>IF(ISERROR(INDEX(ProjectTypeData!$E$2:$E$165,MATCH(Operating!$A160,ProjectTypeData!$B$2:$B$165,0),MATCH(Operating!C$9,ProjectTypeData!$E$1))),"-",INDEX(ProjectTypeData!$E$2:$E$165,MATCH(Operating!$A160,ProjectTypeData!$B$2:$B$165,0),MATCH(Operating!C$9,ProjectTypeData!$E$1)))</f>
        <v>0</v>
      </c>
      <c r="D160" s="127" t="str">
        <f>IF(ISERROR(INDEX(ProjectTypeData!$D$2:$D$165,MATCH(Operating!$A160,ProjectTypeData!$B$2:$B$165,0),MATCH(Operating!D$9,ProjectTypeData!$D$1))),"-",INDEX(ProjectTypeData!$D$2:$D$165,MATCH(Operating!$A160,ProjectTypeData!$B$2:$B$165,0),MATCH(Operating!D$9,ProjectTypeData!$D$1)))</f>
        <v>Corporate/Overhead</v>
      </c>
      <c r="E160" s="115"/>
      <c r="F160" s="128">
        <f>SUMIFS(BalanceSheetData!$J$2:$J$415,BalanceSheetData!$B$2:$B$415,$A160,BalanceSheetData!$I$2:$I$415,"10000")</f>
        <v>0</v>
      </c>
      <c r="G160" s="128">
        <f>SUMIFS(BalanceSheetData!$J$2:$J$415,BalanceSheetData!$B$2:$B$415,$A160,BalanceSheetData!$I$2:$I$415,"10710")</f>
        <v>0</v>
      </c>
      <c r="H160" s="128">
        <f>SUMIFS(BalanceSheetData!$J$2:$J$415,BalanceSheetData!$B$2:$B$415,$A160,BalanceSheetData!$I$2:$I$415,"10700")</f>
        <v>0</v>
      </c>
      <c r="I160" s="129">
        <f>SUMIFS(BalanceSheetData!$J$2:$J$415,BalanceSheetData!$B$2:$B$415,$A160,BalanceSheetData!$I$2:$I$415,"10715")+SUMIFS(BalanceSheetData!$J$2:$J$415,BalanceSheetData!$B$2:$B$415,$A160,BalanceSheetData!$I$2:$I$415,"10720")+SUMIFS(BalanceSheetData!$J$2:$J$415,BalanceSheetData!$B$2:$B$415,$A160,BalanceSheetData!$I$2:$I$415,"19300")</f>
        <v>0</v>
      </c>
      <c r="J160" s="130">
        <f t="shared" si="26"/>
        <v>0</v>
      </c>
      <c r="K160" s="216">
        <f>IF(ISERROR(INDEX(Occupancy!$B$57:$FL$57,1,MATCH(A160,Occupancy!$B$4:$FL$4,0))),"-",INDEX(Occupancy!$B$57:$FL$57,1,MATCH(A160,Occupancy!$B$4:$FL$4,0)))</f>
        <v>0</v>
      </c>
      <c r="L160" s="216">
        <f>IF(ISERROR(INDEX(Occupancy!$B$17:$FL$17,1,MATCH(A160,Occupancy!$B$4:$FL$4,0))),"-",INDEX(Occupancy!$B$17:$FL$17,1,MATCH(A160,Occupancy!$B$4:$FL$4,0)))</f>
        <v>0</v>
      </c>
      <c r="M160" s="113"/>
      <c r="N160" s="113"/>
      <c r="O160" s="113"/>
      <c r="P160" s="119"/>
      <c r="Q160" s="131">
        <f>SUMIFS(IncomeStatementData!$J$2:$J$415,IncomeStatementData!$B$2:$B$415,$A160,IncomeStatementData!$I$2:$I$415,"45001")+SUMIFS(IncomeStatementData!$J$2:$J$415,IncomeStatementData!$B$2:$B$415,$A160,IncomeStatementData!$I$2:$I$415,"45100")+SUMIFS(IncomeStatementData!$J$2:$J$415,IncomeStatementData!$B$2:$B$415,$A160,IncomeStatementData!$I$2:$I$415,"49000")+SUMIFS(IncomeStatementData!$J$2:$J$415,IncomeStatementData!$B$2:$B$415,$A160,IncomeStatementData!$I$2:$I$415,"45200")+SUMIFS(IncomeStatementData!$J$2:$J$415,IncomeStatementData!$B$2:$B$415,$A160,IncomeStatementData!$I$2:$I$415,"45400")+SUMIFS(IncomeStatementData!$J$2:$J$415,IncomeStatementData!$B$2:$B$415,$A160,IncomeStatementData!$I$2:$I$415,"45500")+SUMIFS(IncomeStatementData!$J$2:$J$415,IncomeStatementData!$B$2:$B$415,$A160,IncomeStatementData!$I$2:$I$415,"44100")+SUMIFS(IncomeStatementData!$J$2:$J$415,IncomeStatementData!$B$2:$B$415,$A160,IncomeStatementData!$I$2:$I$415,"42200")</f>
        <v>0</v>
      </c>
      <c r="R160" s="132">
        <f>IF(ISERROR(S160/12*Occupancy!$B$65),"-",S160/12*Occupancy!$B$65)</f>
        <v>0</v>
      </c>
      <c r="S160" s="133">
        <f>SUMIFS(AnnualFinancialData!$L$2:$L$6380,AnnualFinancialData!$B$2:$B$6380,$A160,AnnualFinancialData!$K$2:$K$6380,"45001")+SUMIFS(AnnualFinancialData!$L$2:$L$6380,AnnualFinancialData!$B$2:$B$6380,$A160,AnnualFinancialData!$K$2:$K$6380,"45100")+SUMIFS(AnnualFinancialData!$L$2:$L$6380,AnnualFinancialData!$B$2:$B$6380,$A160,AnnualFinancialData!$K$2:$K$6380,"49000")+SUMIFS(AnnualFinancialData!$L$2:$L$6380,AnnualFinancialData!$B$2:$B$6380,$A160,AnnualFinancialData!$K$2:$K$6380,"45200")+SUMIFS(AnnualFinancialData!$L$2:$L$6380,AnnualFinancialData!$B$2:$B$6380,$A160,AnnualFinancialData!$K$2:$K$6380,"45400")+SUMIFS(AnnualFinancialData!$L$2:$L$6380,AnnualFinancialData!$B$2:$B$6380,$A160,AnnualFinancialData!$K$2:$K$6380,"45500")+SUMIFS(AnnualFinancialData!$L$2:$L$6380,AnnualFinancialData!$B$2:$B$6380,$A160,AnnualFinancialData!$K$2:$K$6380,"44100")+SUMIFS(AnnualFinancialData!$L$2:$L$6380,AnnualFinancialData!$B$2:$B$6380,$A160,AnnualFinancialData!$K$2:$K$6380,"42200")</f>
        <v>0</v>
      </c>
      <c r="T160" s="132" t="str">
        <f>IF(ISERROR(IF(Q160="","",Q160/VLOOKUP(Occupancy!$B$65,Occupancy!$B$68:$B$79,1)*12/$C160)),"-",IF(Q160="","",Q160/VLOOKUP(Occupancy!$B$65,Occupancy!$B$68:$B$79,1)*12/$C160))</f>
        <v>-</v>
      </c>
      <c r="U160" s="132" t="str">
        <f>IF(ISERROR(IF(R160="","",R160/VLOOKUP(Occupancy!$B$65,Occupancy!$B$68:$B$79,1)*12/$C160)),"-",IF(R160="","",R160/VLOOKUP(Occupancy!$B$65,Occupancy!$B$68:$B$79,1)*12/$C160))</f>
        <v>-</v>
      </c>
      <c r="V160" s="134" t="str">
        <f>IF(ISERROR(INDEX(IncomeStatementData!$P$2:$P$415,MATCH(A160,IncomeStatementData!$B$2:$B$415,0),)),"-",INDEX(IncomeStatementData!$P$2:$P$415,MATCH(A160,IncomeStatementData!$B$2:$B$415,0),))</f>
        <v>-</v>
      </c>
      <c r="W160" s="134" t="str">
        <f>IF(ISERROR(X160/12*Occupancy!$B$65),"-",X160/12*Occupancy!$B$65)</f>
        <v>-</v>
      </c>
      <c r="X160" s="134" t="str">
        <f>IF(ISERROR(INDEX(AnnualFinancialData!$R$2:$R$6380,MATCH(A160,AnnualFinancialData!$B$2:$B$6380,0),)),"-",INDEX(AnnualFinancialData!$R$2:$R$6380,MATCH(A160,AnnualFinancialData!$B$2:$B$6380,0),))</f>
        <v>-</v>
      </c>
      <c r="Y160" s="134" t="str">
        <f>IF(ISERROR(IF(V160="","",V160/VLOOKUP(Occupancy!$B$65,Occupancy!$B$68:$B$79,1)*12/$C160)),"-",IF(V160="","",V160/VLOOKUP(Occupancy!$B$65,Occupancy!$B$68:$B$79,1)*12/$C160))</f>
        <v>-</v>
      </c>
      <c r="Z160" s="134" t="str">
        <f>IF(ISERROR(IF(W160="","",W160/VLOOKUP(Occupancy!$B$65,Occupancy!$B$68:$B$79,1)*12/$C160)),"-",IF(W160="","",W160/VLOOKUP(Occupancy!$B$65,Occupancy!$B$68:$B$79,1)*12/$C160))</f>
        <v>-</v>
      </c>
      <c r="AA160" s="135" t="str">
        <f t="shared" si="27"/>
        <v>-</v>
      </c>
      <c r="AB160" s="132" t="str">
        <f t="shared" si="28"/>
        <v>-</v>
      </c>
      <c r="AC160" s="132" t="str">
        <f t="shared" si="29"/>
        <v>-</v>
      </c>
      <c r="AD160" s="132" t="str">
        <f t="shared" si="30"/>
        <v>-</v>
      </c>
      <c r="AE160" s="132" t="str">
        <f t="shared" si="31"/>
        <v>-</v>
      </c>
      <c r="AF160" s="132" t="str">
        <f t="shared" si="32"/>
        <v>-</v>
      </c>
      <c r="AG160" s="136">
        <f>(SUMIFS(PriorQ4BalanceSheet!$J$2:$J$4968,PriorQ4BalanceSheet!$B$2:$B$4968,$A160,PriorQ4BalanceSheet!$I$2:$I$4968,"28150")-SUMIFS(BalanceSheetData!$J$2:$J$415,BalanceSheetData!$B$2:$B$415,$A160,BalanceSheetData!$I$2:$I$415,"28150"))+(SUMIFS(PriorQ4BalanceSheet!$J$2:$J$4968,PriorQ4BalanceSheet!$B$2:$B$4968,$A160,PriorQ4BalanceSheet!$I$2:$I$4968,"28151")-SUMIFS(BalanceSheetData!$J$2:$J$415,BalanceSheetData!$B$2:$B$415,$A160,BalanceSheetData!$I$2:$I$415,"28151"))+(SUMIFS(PriorQ4BalanceSheet!$J$2:$J$4968,PriorQ4BalanceSheet!$B$2:$B$4968,$A160,PriorQ4BalanceSheet!$I$2:$I$4968,"28152")-SUMIFS(BalanceSheetData!$J$2:$J$415,BalanceSheetData!$B$2:$B$415,$A160,BalanceSheetData!$I$2:$I$415,"28152"))+(SUMIFS(PriorQ4BalanceSheet!$J$2:$J$4968,PriorQ4BalanceSheet!$B$2:$B$4968,$A160,PriorQ4BalanceSheet!$I$2:$I$4968,"28153")-SUMIFS(BalanceSheetData!$J$2:$J$415,BalanceSheetData!$B$2:$B$415,$A160,BalanceSheetData!$I$2:$I$415,"28153"))+(SUMIFS(PriorQ4BalanceSheet!$J$2:$J$4968,PriorQ4BalanceSheet!$B$2:$B$4968,$A160,PriorQ4BalanceSheet!$I$2:$I$4968,"28155")-SUMIFS(BalanceSheetData!$J$2:$J$415,BalanceSheetData!$B$2:$B$415,$A160,BalanceSheetData!$I$2:$I$415,"28155"))+(SUMIFS(PriorQ4BalanceSheet!$J$2:$J$4968,PriorQ4BalanceSheet!$B$2:$B$4968,$A160,PriorQ4BalanceSheet!$I$2:$I$4968,"28156")-SUMIFS(BalanceSheetData!$J$2:$J$415,BalanceSheetData!$B$2:$B$415,$A160,BalanceSheetData!$I$2:$I$415,"28156"))+(SUMIFS(PriorQ4BalanceSheet!$J$2:$J$4968,PriorQ4BalanceSheet!$B$2:$B$4968,$A160,PriorQ4BalanceSheet!$I$2:$I$4968,"28157")-SUMIFS(BalanceSheetData!$J$2:$J$415,BalanceSheetData!$B$2:$B$415,$A160,BalanceSheetData!$I$2:$I$415,"28157"))+(SUMIFS(PriorQ4BalanceSheet!$J$2:$J$4968,PriorQ4BalanceSheet!$B$2:$B$4968,$A160,PriorQ4BalanceSheet!$I$2:$I$4968,"28158")-SUMIFS(BalanceSheetData!$J$2:$J$415,BalanceSheetData!$B$2:$B$415,$A160,BalanceSheetData!$I$2:$I$415,"28158"))+(SUMIFS(PriorQ4BalanceSheet!$J$2:$J$4968,PriorQ4BalanceSheet!$B$2:$B$4968,$A160,PriorQ4BalanceSheet!$I$2:$I$4968,"28200")-SUMIFS(BalanceSheetData!$J$2:$J$415,BalanceSheetData!$B$2:$B$415,$A160,BalanceSheetData!$I$2:$I$415,"28200"))+(SUMIFS(PriorQ4BalanceSheet!$J$2:$J$4968,PriorQ4BalanceSheet!$B$2:$B$4968,$A160,PriorQ4BalanceSheet!$I$2:$I$4968,"28201")-SUMIFS(BalanceSheetData!$J$2:$J$415,BalanceSheetData!$B$2:$B$415,$A160,BalanceSheetData!$I$2:$I$415,"28201"))+SUMIFS(IncomeStatementData!$J$2:$J$415,IncomeStatementData!$B$2:$B$415,$A160,IncomeStatementData!$I$2:$I$415,"62020")+SUMIFS(IncomeStatementData!$J$2:$J$415,IncomeStatementData!$B$2:$B$415,$A160,IncomeStatementData!$I$2:$I$415,"62021")+SUMIFS(IncomeStatementData!$J$2:$J$415,IncomeStatementData!$B$2:$B$415,$A160,IncomeStatementData!$I$2:$I$415,"62022")+SUMIFS(IncomeStatementData!$J$2:$J$415,IncomeStatementData!$B$2:$B$415,$A160,IncomeStatementData!$I$2:$I$415,"62400")</f>
        <v>0</v>
      </c>
      <c r="AH160" s="134" t="str">
        <f>IF((ISERROR(INDEX(ECRDCRMustPayDebtData!$E$2:$E160,MATCH(A160,ECRDCRMustPayDebtData!$B$2:$B160,0),)))/12*Occupancy!$B$65,"-",INDEX(ECRDCRMustPayDebtData!$E$2:$E160,MATCH(A160,ECRDCRMustPayDebtData!$B$2:$B160,0),)/12*Occupancy!$B$65)</f>
        <v>-</v>
      </c>
      <c r="AI160" s="136" t="str">
        <f>IF(ISERROR(INDEX(AnnualMustPayDebtData!$D$2:$D$75,MATCH(A160,AnnualMustPayDebtData!$E$2:$E$75,0),)),"-",INDEX(AnnualMustPayDebtData!$D$2:$D$75,MATCH(A160,AnnualMustPayDebtData!$E$2:$E$75,0),))</f>
        <v>-</v>
      </c>
      <c r="AJ160" s="134" t="str">
        <f>IF(ISERROR(IF(AG160="","",AG160/VLOOKUP(Occupancy!$B$65,Occupancy!$B$68:$B$79,1)*12/$C160)),"-",IF(AG160="","",AG160/VLOOKUP(Occupancy!$B$65,Occupancy!$B$68:$B$79,1)*12/$C160))</f>
        <v>-</v>
      </c>
      <c r="AK160" s="134" t="str">
        <f>IF(ISERROR(IF(AH160="","",AH160/VLOOKUP(Occupancy!$B$65,Occupancy!$B$68:$B$79,1)*12/$C160)),"-",IF(AH160="","",AH160/VLOOKUP(Occupancy!$B$65,Occupancy!$B$68:$B$79,1)*12/$C160))</f>
        <v>-</v>
      </c>
      <c r="AL160" s="133">
        <f>SUMIFS(PriorQ4BalanceSheet!$J$2:$J$4968,PriorQ4BalanceSheet!$B$2:$B$4968,$A160,PriorQ4BalanceSheet!$I$2:$I$4968,"10710")-SUMIFS(BalanceSheetData!$J$2:$J$415,BalanceSheetData!$B$2:$B$415,$A160,BalanceSheetData!$I$2:$I$415,"10710")</f>
        <v>0</v>
      </c>
      <c r="AM160" s="132" t="str">
        <f>IF(ISERROR(AN160/12*Occupancy!$B$65),"-",AN160/12*Occupancy!$B$65)</f>
        <v>-</v>
      </c>
      <c r="AN160" s="133" t="str">
        <f>IF(ISERROR(INDEX(ReserveData!$B$2:$B$2239,MATCH($A160,ReserveData!$A$2:$A$2250,0),0)),"-",INDEX(ReserveData!$B$2:$B2399,MATCH($A160,ReserveData!$A$2:$A$2250,0),0))</f>
        <v>-</v>
      </c>
      <c r="AO160" s="132" t="str">
        <f t="shared" si="33"/>
        <v>-</v>
      </c>
      <c r="AP160" s="132" t="str">
        <f t="shared" si="34"/>
        <v>-</v>
      </c>
      <c r="AQ160" s="136">
        <f>SUMIFS(IncomeStatementData!$J$2:$J$415,IncomeStatementData!$B$2:$B$415,$A160,IncomeStatementData!$I$2:$I$415,"59001")</f>
        <v>0</v>
      </c>
      <c r="AR160" s="134">
        <f>IF(ISERROR(AS160/12*Occupancy!$B$65),"-",AS160/12*Occupancy!$B$65)</f>
        <v>0</v>
      </c>
      <c r="AS160" s="136">
        <f>SUMIFS(AnnualFinancialData!$L$2:$L$6380,AnnualFinancialData!$B$2:$B$6380,$A160,AnnualFinancialData!$K$2:$K$6380,"59001")</f>
        <v>0</v>
      </c>
      <c r="AT160" s="134" t="str">
        <f>IF(ISERROR(IF(AQ160="","",AQ160/VLOOKUP(Occupancy!$B$65,Occupancy!$B$68:$B$79,1)*12/$C160)),"-",IF(AQ160="","",AQ160/VLOOKUP(Occupancy!$B$65,Occupancy!$B$68:$B$79,1)*12/$C160))</f>
        <v>-</v>
      </c>
      <c r="AU160" s="134" t="str">
        <f>IF(ISERROR(IF(AR160="","",AR160/VLOOKUP(Occupancy!$B$65,Occupancy!$B$68:$B$79,1)*12/$C160)),"-",IF(AR160="","",AR160/VLOOKUP(Occupancy!$B$65,Occupancy!$B$68:$B$79,1)*12/$C160))</f>
        <v>-</v>
      </c>
      <c r="AV160" s="133">
        <f>SUMIFS(IncomeStatementData!$J$2:$J$415,IncomeStatementData!$B$2:$B$415,$A160,IncomeStatementData!$I$2:$I$415,"66310")+SUMIFS(IncomeStatementData!$J$2:$J$415,IncomeStatementData!$B$2:$B$415,$A160,IncomeStatementData!$I$2:$I$415,"66202")</f>
        <v>0</v>
      </c>
      <c r="AW160" s="132">
        <f>IF(ISERROR(AX160/12*Occupancy!$B$65),"-",AX160/12*Occupancy!$B$65)</f>
        <v>0</v>
      </c>
      <c r="AX160" s="133">
        <f>SUMIFS(AnnualFinancialData!$L$2:$L$6380,AnnualFinancialData!$B$2:$B$6380,$A160,AnnualFinancialData!$K$2:$K$6380,"66310")+SUMIFS(AnnualFinancialData!$L$2:$L$6380,AnnualFinancialData!$B$2:$B$6380,$A160,AnnualFinancialData!$K$2:$K$6380,"66202")</f>
        <v>0</v>
      </c>
      <c r="AY160" s="132" t="str">
        <f>IF(ISERROR(IF(AV160="","",AV160/VLOOKUP(Occupancy!$B$65,Occupancy!$B$68:$B$79,1)*12/$C160)),"-",IF(AV160="","",AV160/VLOOKUP(Occupancy!$B$65,Occupancy!$B$68:$B$79,1)*12/$C160))</f>
        <v>-</v>
      </c>
      <c r="AZ160" s="132" t="str">
        <f>IF(ISERROR(IF(AW160="","",AW160/VLOOKUP(Occupancy!$B$65,Occupancy!$B$68:$B$79,1)*12/$C160)),"-",IF(AW160="","",AW160/VLOOKUP(Occupancy!$B$65,Occupancy!$B$68:$B$79,1)*12/$C160))</f>
        <v>-</v>
      </c>
      <c r="BA160" s="137" t="str">
        <f t="shared" si="35"/>
        <v>-</v>
      </c>
      <c r="BB160" s="137" t="str">
        <f t="shared" si="36"/>
        <v>-</v>
      </c>
      <c r="BC160" s="137" t="str">
        <f t="shared" si="37"/>
        <v>-</v>
      </c>
      <c r="BD160" s="137" t="str">
        <f t="shared" si="38"/>
        <v>-</v>
      </c>
      <c r="BE160" s="138" t="str">
        <f>IF(ISERROR(IF(BB160="","",BB160/VLOOKUP(Occupancy!$B$65,Occupancy!$B$68:$B$79,1)*12/$C160)),"-",IF(BB160="","",BB160/VLOOKUP(Occupancy!$B$65,Occupancy!$B$68:$B$79,1)*12/$C160))</f>
        <v>-</v>
      </c>
    </row>
    <row r="161" spans="1:57" s="95" customFormat="1" ht="12.75" x14ac:dyDescent="0.2">
      <c r="A161" s="219" t="s">
        <v>700</v>
      </c>
      <c r="B161" s="142" t="str">
        <f>IF(ISERROR(INDEX(ProjectTypeData!$F$2:$F$165,MATCH(Operating!$A161,ProjectTypeData!$B$2:$B$165,0),MATCH(Operating!B$9,ProjectTypeData!$F$1))),"-",INDEX(ProjectTypeData!$F$2:$F$165,MATCH(Operating!$A161,ProjectTypeData!$B$2:$B$165,0),MATCH(Operating!B$9,ProjectTypeData!$F$1)))</f>
        <v>Homes</v>
      </c>
      <c r="C161" s="126">
        <f>IF(ISERROR(INDEX(ProjectTypeData!$E$2:$E$165,MATCH(Operating!$A161,ProjectTypeData!$B$2:$B$165,0),MATCH(Operating!C$9,ProjectTypeData!$E$1))),"-",INDEX(ProjectTypeData!$E$2:$E$165,MATCH(Operating!$A161,ProjectTypeData!$B$2:$B$165,0),MATCH(Operating!C$9,ProjectTypeData!$E$1)))</f>
        <v>0</v>
      </c>
      <c r="D161" s="127" t="str">
        <f>IF(ISERROR(INDEX(ProjectTypeData!$D$2:$D$165,MATCH(Operating!$A161,ProjectTypeData!$B$2:$B$165,0),MATCH(Operating!D$9,ProjectTypeData!$D$1))),"-",INDEX(ProjectTypeData!$D$2:$D$165,MATCH(Operating!$A161,ProjectTypeData!$B$2:$B$165,0),MATCH(Operating!D$9,ProjectTypeData!$D$1)))</f>
        <v>Financial Close-out/Lease-up</v>
      </c>
      <c r="E161" s="115"/>
      <c r="F161" s="128">
        <f>SUMIFS(BalanceSheetData!$J$2:$J$415,BalanceSheetData!$B$2:$B$415,$A161,BalanceSheetData!$I$2:$I$415,"10000")</f>
        <v>0</v>
      </c>
      <c r="G161" s="128">
        <f>SUMIFS(BalanceSheetData!$J$2:$J$415,BalanceSheetData!$B$2:$B$415,$A161,BalanceSheetData!$I$2:$I$415,"10710")</f>
        <v>0</v>
      </c>
      <c r="H161" s="128">
        <f>SUMIFS(BalanceSheetData!$J$2:$J$415,BalanceSheetData!$B$2:$B$415,$A161,BalanceSheetData!$I$2:$I$415,"10700")</f>
        <v>0</v>
      </c>
      <c r="I161" s="129">
        <f>SUMIFS(BalanceSheetData!$J$2:$J$415,BalanceSheetData!$B$2:$B$415,$A161,BalanceSheetData!$I$2:$I$415,"10715")+SUMIFS(BalanceSheetData!$J$2:$J$415,BalanceSheetData!$B$2:$B$415,$A161,BalanceSheetData!$I$2:$I$415,"10720")+SUMIFS(BalanceSheetData!$J$2:$J$415,BalanceSheetData!$B$2:$B$415,$A161,BalanceSheetData!$I$2:$I$415,"19300")</f>
        <v>0</v>
      </c>
      <c r="J161" s="130">
        <f t="shared" si="26"/>
        <v>0</v>
      </c>
      <c r="K161" s="216">
        <f>IF(ISERROR(INDEX(Occupancy!$B$57:$FL$57,1,MATCH(A161,Occupancy!$B$4:$FL$4,0))),"-",INDEX(Occupancy!$B$57:$FL$57,1,MATCH(A161,Occupancy!$B$4:$FL$4,0)))</f>
        <v>0</v>
      </c>
      <c r="L161" s="216">
        <f>IF(ISERROR(INDEX(Occupancy!$B$17:$FL$17,1,MATCH(A161,Occupancy!$B$4:$FL$4,0))),"-",INDEX(Occupancy!$B$17:$FL$17,1,MATCH(A161,Occupancy!$B$4:$FL$4,0)))</f>
        <v>0</v>
      </c>
      <c r="M161" s="113"/>
      <c r="N161" s="113"/>
      <c r="O161" s="113"/>
      <c r="P161" s="119"/>
      <c r="Q161" s="131">
        <f>SUMIFS(IncomeStatementData!$J$2:$J$415,IncomeStatementData!$B$2:$B$415,$A161,IncomeStatementData!$I$2:$I$415,"45001")+SUMIFS(IncomeStatementData!$J$2:$J$415,IncomeStatementData!$B$2:$B$415,$A161,IncomeStatementData!$I$2:$I$415,"45100")+SUMIFS(IncomeStatementData!$J$2:$J$415,IncomeStatementData!$B$2:$B$415,$A161,IncomeStatementData!$I$2:$I$415,"49000")+SUMIFS(IncomeStatementData!$J$2:$J$415,IncomeStatementData!$B$2:$B$415,$A161,IncomeStatementData!$I$2:$I$415,"45200")+SUMIFS(IncomeStatementData!$J$2:$J$415,IncomeStatementData!$B$2:$B$415,$A161,IncomeStatementData!$I$2:$I$415,"45400")+SUMIFS(IncomeStatementData!$J$2:$J$415,IncomeStatementData!$B$2:$B$415,$A161,IncomeStatementData!$I$2:$I$415,"45500")+SUMIFS(IncomeStatementData!$J$2:$J$415,IncomeStatementData!$B$2:$B$415,$A161,IncomeStatementData!$I$2:$I$415,"44100")+SUMIFS(IncomeStatementData!$J$2:$J$415,IncomeStatementData!$B$2:$B$415,$A161,IncomeStatementData!$I$2:$I$415,"42200")</f>
        <v>0</v>
      </c>
      <c r="R161" s="132">
        <f>IF(ISERROR(S161/12*Occupancy!$B$65),"-",S161/12*Occupancy!$B$65)</f>
        <v>0</v>
      </c>
      <c r="S161" s="133">
        <f>SUMIFS(AnnualFinancialData!$L$2:$L$6380,AnnualFinancialData!$B$2:$B$6380,$A161,AnnualFinancialData!$K$2:$K$6380,"45001")+SUMIFS(AnnualFinancialData!$L$2:$L$6380,AnnualFinancialData!$B$2:$B$6380,$A161,AnnualFinancialData!$K$2:$K$6380,"45100")+SUMIFS(AnnualFinancialData!$L$2:$L$6380,AnnualFinancialData!$B$2:$B$6380,$A161,AnnualFinancialData!$K$2:$K$6380,"49000")+SUMIFS(AnnualFinancialData!$L$2:$L$6380,AnnualFinancialData!$B$2:$B$6380,$A161,AnnualFinancialData!$K$2:$K$6380,"45200")+SUMIFS(AnnualFinancialData!$L$2:$L$6380,AnnualFinancialData!$B$2:$B$6380,$A161,AnnualFinancialData!$K$2:$K$6380,"45400")+SUMIFS(AnnualFinancialData!$L$2:$L$6380,AnnualFinancialData!$B$2:$B$6380,$A161,AnnualFinancialData!$K$2:$K$6380,"45500")+SUMIFS(AnnualFinancialData!$L$2:$L$6380,AnnualFinancialData!$B$2:$B$6380,$A161,AnnualFinancialData!$K$2:$K$6380,"44100")+SUMIFS(AnnualFinancialData!$L$2:$L$6380,AnnualFinancialData!$B$2:$B$6380,$A161,AnnualFinancialData!$K$2:$K$6380,"42200")</f>
        <v>0</v>
      </c>
      <c r="T161" s="132" t="str">
        <f>IF(ISERROR(IF(Q161="","",Q161/VLOOKUP(Occupancy!$B$65,Occupancy!$B$68:$B$79,1)*12/$C161)),"-",IF(Q161="","",Q161/VLOOKUP(Occupancy!$B$65,Occupancy!$B$68:$B$79,1)*12/$C161))</f>
        <v>-</v>
      </c>
      <c r="U161" s="132" t="str">
        <f>IF(ISERROR(IF(R161="","",R161/VLOOKUP(Occupancy!$B$65,Occupancy!$B$68:$B$79,1)*12/$C161)),"-",IF(R161="","",R161/VLOOKUP(Occupancy!$B$65,Occupancy!$B$68:$B$79,1)*12/$C161))</f>
        <v>-</v>
      </c>
      <c r="V161" s="134" t="str">
        <f>IF(ISERROR(INDEX(IncomeStatementData!$P$2:$P$415,MATCH(A161,IncomeStatementData!$B$2:$B$415,0),)),"-",INDEX(IncomeStatementData!$P$2:$P$415,MATCH(A161,IncomeStatementData!$B$2:$B$415,0),))</f>
        <v>-</v>
      </c>
      <c r="W161" s="134" t="str">
        <f>IF(ISERROR(X161/12*Occupancy!$B$65),"-",X161/12*Occupancy!$B$65)</f>
        <v>-</v>
      </c>
      <c r="X161" s="134" t="str">
        <f>IF(ISERROR(INDEX(AnnualFinancialData!$R$2:$R$6380,MATCH(A161,AnnualFinancialData!$B$2:$B$6380,0),)),"-",INDEX(AnnualFinancialData!$R$2:$R$6380,MATCH(A161,AnnualFinancialData!$B$2:$B$6380,0),))</f>
        <v>-</v>
      </c>
      <c r="Y161" s="134" t="str">
        <f>IF(ISERROR(IF(V161="","",V161/VLOOKUP(Occupancy!$B$65,Occupancy!$B$68:$B$79,1)*12/$C161)),"-",IF(V161="","",V161/VLOOKUP(Occupancy!$B$65,Occupancy!$B$68:$B$79,1)*12/$C161))</f>
        <v>-</v>
      </c>
      <c r="Z161" s="134" t="str">
        <f>IF(ISERROR(IF(W161="","",W161/VLOOKUP(Occupancy!$B$65,Occupancy!$B$68:$B$79,1)*12/$C161)),"-",IF(W161="","",W161/VLOOKUP(Occupancy!$B$65,Occupancy!$B$68:$B$79,1)*12/$C161))</f>
        <v>-</v>
      </c>
      <c r="AA161" s="135" t="str">
        <f t="shared" si="27"/>
        <v>-</v>
      </c>
      <c r="AB161" s="132" t="str">
        <f t="shared" si="28"/>
        <v>-</v>
      </c>
      <c r="AC161" s="132" t="str">
        <f t="shared" si="29"/>
        <v>-</v>
      </c>
      <c r="AD161" s="132" t="str">
        <f t="shared" si="30"/>
        <v>-</v>
      </c>
      <c r="AE161" s="132" t="str">
        <f t="shared" si="31"/>
        <v>-</v>
      </c>
      <c r="AF161" s="132" t="str">
        <f t="shared" si="32"/>
        <v>-</v>
      </c>
      <c r="AG161" s="136">
        <f>(SUMIFS(PriorQ4BalanceSheet!$J$2:$J$4968,PriorQ4BalanceSheet!$B$2:$B$4968,$A161,PriorQ4BalanceSheet!$I$2:$I$4968,"28150")-SUMIFS(BalanceSheetData!$J$2:$J$415,BalanceSheetData!$B$2:$B$415,$A161,BalanceSheetData!$I$2:$I$415,"28150"))+(SUMIFS(PriorQ4BalanceSheet!$J$2:$J$4968,PriorQ4BalanceSheet!$B$2:$B$4968,$A161,PriorQ4BalanceSheet!$I$2:$I$4968,"28151")-SUMIFS(BalanceSheetData!$J$2:$J$415,BalanceSheetData!$B$2:$B$415,$A161,BalanceSheetData!$I$2:$I$415,"28151"))+(SUMIFS(PriorQ4BalanceSheet!$J$2:$J$4968,PriorQ4BalanceSheet!$B$2:$B$4968,$A161,PriorQ4BalanceSheet!$I$2:$I$4968,"28152")-SUMIFS(BalanceSheetData!$J$2:$J$415,BalanceSheetData!$B$2:$B$415,$A161,BalanceSheetData!$I$2:$I$415,"28152"))+(SUMIFS(PriorQ4BalanceSheet!$J$2:$J$4968,PriorQ4BalanceSheet!$B$2:$B$4968,$A161,PriorQ4BalanceSheet!$I$2:$I$4968,"28153")-SUMIFS(BalanceSheetData!$J$2:$J$415,BalanceSheetData!$B$2:$B$415,$A161,BalanceSheetData!$I$2:$I$415,"28153"))+(SUMIFS(PriorQ4BalanceSheet!$J$2:$J$4968,PriorQ4BalanceSheet!$B$2:$B$4968,$A161,PriorQ4BalanceSheet!$I$2:$I$4968,"28155")-SUMIFS(BalanceSheetData!$J$2:$J$415,BalanceSheetData!$B$2:$B$415,$A161,BalanceSheetData!$I$2:$I$415,"28155"))+(SUMIFS(PriorQ4BalanceSheet!$J$2:$J$4968,PriorQ4BalanceSheet!$B$2:$B$4968,$A161,PriorQ4BalanceSheet!$I$2:$I$4968,"28156")-SUMIFS(BalanceSheetData!$J$2:$J$415,BalanceSheetData!$B$2:$B$415,$A161,BalanceSheetData!$I$2:$I$415,"28156"))+(SUMIFS(PriorQ4BalanceSheet!$J$2:$J$4968,PriorQ4BalanceSheet!$B$2:$B$4968,$A161,PriorQ4BalanceSheet!$I$2:$I$4968,"28157")-SUMIFS(BalanceSheetData!$J$2:$J$415,BalanceSheetData!$B$2:$B$415,$A161,BalanceSheetData!$I$2:$I$415,"28157"))+(SUMIFS(PriorQ4BalanceSheet!$J$2:$J$4968,PriorQ4BalanceSheet!$B$2:$B$4968,$A161,PriorQ4BalanceSheet!$I$2:$I$4968,"28158")-SUMIFS(BalanceSheetData!$J$2:$J$415,BalanceSheetData!$B$2:$B$415,$A161,BalanceSheetData!$I$2:$I$415,"28158"))+(SUMIFS(PriorQ4BalanceSheet!$J$2:$J$4968,PriorQ4BalanceSheet!$B$2:$B$4968,$A161,PriorQ4BalanceSheet!$I$2:$I$4968,"28200")-SUMIFS(BalanceSheetData!$J$2:$J$415,BalanceSheetData!$B$2:$B$415,$A161,BalanceSheetData!$I$2:$I$415,"28200"))+(SUMIFS(PriorQ4BalanceSheet!$J$2:$J$4968,PriorQ4BalanceSheet!$B$2:$B$4968,$A161,PriorQ4BalanceSheet!$I$2:$I$4968,"28201")-SUMIFS(BalanceSheetData!$J$2:$J$415,BalanceSheetData!$B$2:$B$415,$A161,BalanceSheetData!$I$2:$I$415,"28201"))+SUMIFS(IncomeStatementData!$J$2:$J$415,IncomeStatementData!$B$2:$B$415,$A161,IncomeStatementData!$I$2:$I$415,"62020")+SUMIFS(IncomeStatementData!$J$2:$J$415,IncomeStatementData!$B$2:$B$415,$A161,IncomeStatementData!$I$2:$I$415,"62021")+SUMIFS(IncomeStatementData!$J$2:$J$415,IncomeStatementData!$B$2:$B$415,$A161,IncomeStatementData!$I$2:$I$415,"62022")+SUMIFS(IncomeStatementData!$J$2:$J$415,IncomeStatementData!$B$2:$B$415,$A161,IncomeStatementData!$I$2:$I$415,"62400")</f>
        <v>0</v>
      </c>
      <c r="AH161" s="134" t="str">
        <f>IF((ISERROR(INDEX(ECRDCRMustPayDebtData!$E$2:$E161,MATCH(A161,ECRDCRMustPayDebtData!$B$2:$B161,0),)))/12*Occupancy!$B$65,"-",INDEX(ECRDCRMustPayDebtData!$E$2:$E161,MATCH(A161,ECRDCRMustPayDebtData!$B$2:$B161,0),)/12*Occupancy!$B$65)</f>
        <v>-</v>
      </c>
      <c r="AI161" s="136">
        <f>IF(ISERROR(INDEX(AnnualMustPayDebtData!$D$2:$D$75,MATCH(A161,AnnualMustPayDebtData!$E$2:$E$75,0),)),"-",INDEX(AnnualMustPayDebtData!$D$2:$D$75,MATCH(A161,AnnualMustPayDebtData!$E$2:$E$75,0),))</f>
        <v>367854</v>
      </c>
      <c r="AJ161" s="134" t="str">
        <f>IF(ISERROR(IF(AG161="","",AG161/VLOOKUP(Occupancy!$B$65,Occupancy!$B$68:$B$79,1)*12/$C161)),"-",IF(AG161="","",AG161/VLOOKUP(Occupancy!$B$65,Occupancy!$B$68:$B$79,1)*12/$C161))</f>
        <v>-</v>
      </c>
      <c r="AK161" s="134" t="str">
        <f>IF(ISERROR(IF(AH161="","",AH161/VLOOKUP(Occupancy!$B$65,Occupancy!$B$68:$B$79,1)*12/$C161)),"-",IF(AH161="","",AH161/VLOOKUP(Occupancy!$B$65,Occupancy!$B$68:$B$79,1)*12/$C161))</f>
        <v>-</v>
      </c>
      <c r="AL161" s="133">
        <f>SUMIFS(PriorQ4BalanceSheet!$J$2:$J$4968,PriorQ4BalanceSheet!$B$2:$B$4968,$A161,PriorQ4BalanceSheet!$I$2:$I$4968,"10710")-SUMIFS(BalanceSheetData!$J$2:$J$415,BalanceSheetData!$B$2:$B$415,$A161,BalanceSheetData!$I$2:$I$415,"10710")</f>
        <v>0</v>
      </c>
      <c r="AM161" s="132" t="str">
        <f>IF(ISERROR(AN161/12*Occupancy!$B$65),"-",AN161/12*Occupancy!$B$65)</f>
        <v>-</v>
      </c>
      <c r="AN161" s="133" t="str">
        <f>IF(ISERROR(INDEX(ReserveData!$B$2:$B$2239,MATCH($A161,ReserveData!$A$2:$A$2250,0),0)),"-",INDEX(ReserveData!$B$2:$B2400,MATCH($A161,ReserveData!$A$2:$A$2250,0),0))</f>
        <v>-</v>
      </c>
      <c r="AO161" s="132" t="str">
        <f t="shared" si="33"/>
        <v>-</v>
      </c>
      <c r="AP161" s="132" t="str">
        <f t="shared" si="34"/>
        <v>-</v>
      </c>
      <c r="AQ161" s="136">
        <f>SUMIFS(IncomeStatementData!$J$2:$J$415,IncomeStatementData!$B$2:$B$415,$A161,IncomeStatementData!$I$2:$I$415,"59001")</f>
        <v>0</v>
      </c>
      <c r="AR161" s="134">
        <f>IF(ISERROR(AS161/12*Occupancy!$B$65),"-",AS161/12*Occupancy!$B$65)</f>
        <v>0</v>
      </c>
      <c r="AS161" s="136">
        <f>SUMIFS(AnnualFinancialData!$L$2:$L$6380,AnnualFinancialData!$B$2:$B$6380,$A161,AnnualFinancialData!$K$2:$K$6380,"59001")</f>
        <v>0</v>
      </c>
      <c r="AT161" s="134" t="str">
        <f>IF(ISERROR(IF(AQ161="","",AQ161/VLOOKUP(Occupancy!$B$65,Occupancy!$B$68:$B$79,1)*12/$C161)),"-",IF(AQ161="","",AQ161/VLOOKUP(Occupancy!$B$65,Occupancy!$B$68:$B$79,1)*12/$C161))</f>
        <v>-</v>
      </c>
      <c r="AU161" s="134" t="str">
        <f>IF(ISERROR(IF(AR161="","",AR161/VLOOKUP(Occupancy!$B$65,Occupancy!$B$68:$B$79,1)*12/$C161)),"-",IF(AR161="","",AR161/VLOOKUP(Occupancy!$B$65,Occupancy!$B$68:$B$79,1)*12/$C161))</f>
        <v>-</v>
      </c>
      <c r="AV161" s="133">
        <f>SUMIFS(IncomeStatementData!$J$2:$J$415,IncomeStatementData!$B$2:$B$415,$A161,IncomeStatementData!$I$2:$I$415,"66310")+SUMIFS(IncomeStatementData!$J$2:$J$415,IncomeStatementData!$B$2:$B$415,$A161,IncomeStatementData!$I$2:$I$415,"66202")</f>
        <v>0</v>
      </c>
      <c r="AW161" s="132">
        <f>IF(ISERROR(AX161/12*Occupancy!$B$65),"-",AX161/12*Occupancy!$B$65)</f>
        <v>0</v>
      </c>
      <c r="AX161" s="133">
        <f>SUMIFS(AnnualFinancialData!$L$2:$L$6380,AnnualFinancialData!$B$2:$B$6380,$A161,AnnualFinancialData!$K$2:$K$6380,"66310")+SUMIFS(AnnualFinancialData!$L$2:$L$6380,AnnualFinancialData!$B$2:$B$6380,$A161,AnnualFinancialData!$K$2:$K$6380,"66202")</f>
        <v>0</v>
      </c>
      <c r="AY161" s="132" t="str">
        <f>IF(ISERROR(IF(AV161="","",AV161/VLOOKUP(Occupancy!$B$65,Occupancy!$B$68:$B$79,1)*12/$C161)),"-",IF(AV161="","",AV161/VLOOKUP(Occupancy!$B$65,Occupancy!$B$68:$B$79,1)*12/$C161))</f>
        <v>-</v>
      </c>
      <c r="AZ161" s="132" t="str">
        <f>IF(ISERROR(IF(AW161="","",AW161/VLOOKUP(Occupancy!$B$65,Occupancy!$B$68:$B$79,1)*12/$C161)),"-",IF(AW161="","",AW161/VLOOKUP(Occupancy!$B$65,Occupancy!$B$68:$B$79,1)*12/$C161))</f>
        <v>-</v>
      </c>
      <c r="BA161" s="137" t="str">
        <f t="shared" si="35"/>
        <v>-</v>
      </c>
      <c r="BB161" s="137" t="str">
        <f t="shared" si="36"/>
        <v>-</v>
      </c>
      <c r="BC161" s="137" t="str">
        <f t="shared" si="37"/>
        <v>-</v>
      </c>
      <c r="BD161" s="137" t="str">
        <f t="shared" si="38"/>
        <v>-</v>
      </c>
      <c r="BE161" s="138" t="str">
        <f>IF(ISERROR(IF(BB161="","",BB161/VLOOKUP(Occupancy!$B$65,Occupancy!$B$68:$B$79,1)*12/$C161)),"-",IF(BB161="","",BB161/VLOOKUP(Occupancy!$B$65,Occupancy!$B$68:$B$79,1)*12/$C161))</f>
        <v>-</v>
      </c>
    </row>
    <row r="162" spans="1:57" s="95" customFormat="1" ht="12.75" x14ac:dyDescent="0.2">
      <c r="A162" s="219" t="s">
        <v>702</v>
      </c>
      <c r="B162" s="142" t="str">
        <f>IF(ISERROR(INDEX(ProjectTypeData!$F$2:$F$165,MATCH(Operating!$A162,ProjectTypeData!$B$2:$B$165,0),MATCH(Operating!B$9,ProjectTypeData!$F$1))),"-",INDEX(ProjectTypeData!$F$2:$F$165,MATCH(Operating!$A162,ProjectTypeData!$B$2:$B$165,0),MATCH(Operating!B$9,ProjectTypeData!$F$1)))</f>
        <v>Homes</v>
      </c>
      <c r="C162" s="126">
        <f>IF(ISERROR(INDEX(ProjectTypeData!$E$2:$E$165,MATCH(Operating!$A162,ProjectTypeData!$B$2:$B$165,0),MATCH(Operating!C$9,ProjectTypeData!$E$1))),"-",INDEX(ProjectTypeData!$E$2:$E$165,MATCH(Operating!$A162,ProjectTypeData!$B$2:$B$165,0),MATCH(Operating!C$9,ProjectTypeData!$E$1)))</f>
        <v>0</v>
      </c>
      <c r="D162" s="127" t="str">
        <f>IF(ISERROR(INDEX(ProjectTypeData!$D$2:$D$165,MATCH(Operating!$A162,ProjectTypeData!$B$2:$B$165,0),MATCH(Operating!D$9,ProjectTypeData!$D$1))),"-",INDEX(ProjectTypeData!$D$2:$D$165,MATCH(Operating!$A162,ProjectTypeData!$B$2:$B$165,0),MATCH(Operating!D$9,ProjectTypeData!$D$1)))</f>
        <v>Pre-Development</v>
      </c>
      <c r="E162" s="115"/>
      <c r="F162" s="128">
        <f>SUMIFS(BalanceSheetData!$J$2:$J$415,BalanceSheetData!$B$2:$B$415,$A162,BalanceSheetData!$I$2:$I$415,"10000")</f>
        <v>0</v>
      </c>
      <c r="G162" s="128">
        <f>SUMIFS(BalanceSheetData!$J$2:$J$415,BalanceSheetData!$B$2:$B$415,$A162,BalanceSheetData!$I$2:$I$415,"10710")</f>
        <v>0</v>
      </c>
      <c r="H162" s="128">
        <f>SUMIFS(BalanceSheetData!$J$2:$J$415,BalanceSheetData!$B$2:$B$415,$A162,BalanceSheetData!$I$2:$I$415,"10700")</f>
        <v>0</v>
      </c>
      <c r="I162" s="129">
        <f>SUMIFS(BalanceSheetData!$J$2:$J$415,BalanceSheetData!$B$2:$B$415,$A162,BalanceSheetData!$I$2:$I$415,"10715")+SUMIFS(BalanceSheetData!$J$2:$J$415,BalanceSheetData!$B$2:$B$415,$A162,BalanceSheetData!$I$2:$I$415,"10720")+SUMIFS(BalanceSheetData!$J$2:$J$415,BalanceSheetData!$B$2:$B$415,$A162,BalanceSheetData!$I$2:$I$415,"19300")</f>
        <v>0</v>
      </c>
      <c r="J162" s="130">
        <f t="shared" si="26"/>
        <v>0</v>
      </c>
      <c r="K162" s="216">
        <f>IF(ISERROR(INDEX(Occupancy!$B$57:$FL$57,1,MATCH(A162,Occupancy!$B$4:$FL$4,0))),"-",INDEX(Occupancy!$B$57:$FL$57,1,MATCH(A162,Occupancy!$B$4:$FL$4,0)))</f>
        <v>0</v>
      </c>
      <c r="L162" s="216">
        <f>IF(ISERROR(INDEX(Occupancy!$B$17:$FL$17,1,MATCH(A162,Occupancy!$B$4:$FL$4,0))),"-",INDEX(Occupancy!$B$17:$FL$17,1,MATCH(A162,Occupancy!$B$4:$FL$4,0)))</f>
        <v>0</v>
      </c>
      <c r="M162" s="113"/>
      <c r="N162" s="113"/>
      <c r="O162" s="113"/>
      <c r="P162" s="119"/>
      <c r="Q162" s="131">
        <f>SUMIFS(IncomeStatementData!$J$2:$J$415,IncomeStatementData!$B$2:$B$415,$A162,IncomeStatementData!$I$2:$I$415,"45001")+SUMIFS(IncomeStatementData!$J$2:$J$415,IncomeStatementData!$B$2:$B$415,$A162,IncomeStatementData!$I$2:$I$415,"45100")+SUMIFS(IncomeStatementData!$J$2:$J$415,IncomeStatementData!$B$2:$B$415,$A162,IncomeStatementData!$I$2:$I$415,"49000")+SUMIFS(IncomeStatementData!$J$2:$J$415,IncomeStatementData!$B$2:$B$415,$A162,IncomeStatementData!$I$2:$I$415,"45200")+SUMIFS(IncomeStatementData!$J$2:$J$415,IncomeStatementData!$B$2:$B$415,$A162,IncomeStatementData!$I$2:$I$415,"45400")+SUMIFS(IncomeStatementData!$J$2:$J$415,IncomeStatementData!$B$2:$B$415,$A162,IncomeStatementData!$I$2:$I$415,"45500")+SUMIFS(IncomeStatementData!$J$2:$J$415,IncomeStatementData!$B$2:$B$415,$A162,IncomeStatementData!$I$2:$I$415,"44100")+SUMIFS(IncomeStatementData!$J$2:$J$415,IncomeStatementData!$B$2:$B$415,$A162,IncomeStatementData!$I$2:$I$415,"42200")</f>
        <v>0</v>
      </c>
      <c r="R162" s="132">
        <f>IF(ISERROR(S162/12*Occupancy!$B$65),"-",S162/12*Occupancy!$B$65)</f>
        <v>0</v>
      </c>
      <c r="S162" s="133">
        <f>SUMIFS(AnnualFinancialData!$L$2:$L$6380,AnnualFinancialData!$B$2:$B$6380,$A162,AnnualFinancialData!$K$2:$K$6380,"45001")+SUMIFS(AnnualFinancialData!$L$2:$L$6380,AnnualFinancialData!$B$2:$B$6380,$A162,AnnualFinancialData!$K$2:$K$6380,"45100")+SUMIFS(AnnualFinancialData!$L$2:$L$6380,AnnualFinancialData!$B$2:$B$6380,$A162,AnnualFinancialData!$K$2:$K$6380,"49000")+SUMIFS(AnnualFinancialData!$L$2:$L$6380,AnnualFinancialData!$B$2:$B$6380,$A162,AnnualFinancialData!$K$2:$K$6380,"45200")+SUMIFS(AnnualFinancialData!$L$2:$L$6380,AnnualFinancialData!$B$2:$B$6380,$A162,AnnualFinancialData!$K$2:$K$6380,"45400")+SUMIFS(AnnualFinancialData!$L$2:$L$6380,AnnualFinancialData!$B$2:$B$6380,$A162,AnnualFinancialData!$K$2:$K$6380,"45500")+SUMIFS(AnnualFinancialData!$L$2:$L$6380,AnnualFinancialData!$B$2:$B$6380,$A162,AnnualFinancialData!$K$2:$K$6380,"44100")+SUMIFS(AnnualFinancialData!$L$2:$L$6380,AnnualFinancialData!$B$2:$B$6380,$A162,AnnualFinancialData!$K$2:$K$6380,"42200")</f>
        <v>0</v>
      </c>
      <c r="T162" s="132" t="str">
        <f>IF(ISERROR(IF(Q162="","",Q162/VLOOKUP(Occupancy!$B$65,Occupancy!$B$68:$B$79,1)*12/$C162)),"-",IF(Q162="","",Q162/VLOOKUP(Occupancy!$B$65,Occupancy!$B$68:$B$79,1)*12/$C162))</f>
        <v>-</v>
      </c>
      <c r="U162" s="132" t="str">
        <f>IF(ISERROR(IF(R162="","",R162/VLOOKUP(Occupancy!$B$65,Occupancy!$B$68:$B$79,1)*12/$C162)),"-",IF(R162="","",R162/VLOOKUP(Occupancy!$B$65,Occupancy!$B$68:$B$79,1)*12/$C162))</f>
        <v>-</v>
      </c>
      <c r="V162" s="134" t="str">
        <f>IF(ISERROR(INDEX(IncomeStatementData!$P$2:$P$415,MATCH(A162,IncomeStatementData!$B$2:$B$415,0),)),"-",INDEX(IncomeStatementData!$P$2:$P$415,MATCH(A162,IncomeStatementData!$B$2:$B$415,0),))</f>
        <v>-</v>
      </c>
      <c r="W162" s="134" t="str">
        <f>IF(ISERROR(X162/12*Occupancy!$B$65),"-",X162/12*Occupancy!$B$65)</f>
        <v>-</v>
      </c>
      <c r="X162" s="134" t="str">
        <f>IF(ISERROR(INDEX(AnnualFinancialData!$R$2:$R$6380,MATCH(A162,AnnualFinancialData!$B$2:$B$6380,0),)),"-",INDEX(AnnualFinancialData!$R$2:$R$6380,MATCH(A162,AnnualFinancialData!$B$2:$B$6380,0),))</f>
        <v>-</v>
      </c>
      <c r="Y162" s="134" t="str">
        <f>IF(ISERROR(IF(V162="","",V162/VLOOKUP(Occupancy!$B$65,Occupancy!$B$68:$B$79,1)*12/$C162)),"-",IF(V162="","",V162/VLOOKUP(Occupancy!$B$65,Occupancy!$B$68:$B$79,1)*12/$C162))</f>
        <v>-</v>
      </c>
      <c r="Z162" s="134" t="str">
        <f>IF(ISERROR(IF(W162="","",W162/VLOOKUP(Occupancy!$B$65,Occupancy!$B$68:$B$79,1)*12/$C162)),"-",IF(W162="","",W162/VLOOKUP(Occupancy!$B$65,Occupancy!$B$68:$B$79,1)*12/$C162))</f>
        <v>-</v>
      </c>
      <c r="AA162" s="135" t="str">
        <f t="shared" si="27"/>
        <v>-</v>
      </c>
      <c r="AB162" s="132" t="str">
        <f t="shared" si="28"/>
        <v>-</v>
      </c>
      <c r="AC162" s="132" t="str">
        <f t="shared" si="29"/>
        <v>-</v>
      </c>
      <c r="AD162" s="132" t="str">
        <f t="shared" si="30"/>
        <v>-</v>
      </c>
      <c r="AE162" s="132" t="str">
        <f t="shared" si="31"/>
        <v>-</v>
      </c>
      <c r="AF162" s="132" t="str">
        <f t="shared" si="32"/>
        <v>-</v>
      </c>
      <c r="AG162" s="136">
        <f>(SUMIFS(PriorQ4BalanceSheet!$J$2:$J$4968,PriorQ4BalanceSheet!$B$2:$B$4968,$A162,PriorQ4BalanceSheet!$I$2:$I$4968,"28150")-SUMIFS(BalanceSheetData!$J$2:$J$415,BalanceSheetData!$B$2:$B$415,$A162,BalanceSheetData!$I$2:$I$415,"28150"))+(SUMIFS(PriorQ4BalanceSheet!$J$2:$J$4968,PriorQ4BalanceSheet!$B$2:$B$4968,$A162,PriorQ4BalanceSheet!$I$2:$I$4968,"28151")-SUMIFS(BalanceSheetData!$J$2:$J$415,BalanceSheetData!$B$2:$B$415,$A162,BalanceSheetData!$I$2:$I$415,"28151"))+(SUMIFS(PriorQ4BalanceSheet!$J$2:$J$4968,PriorQ4BalanceSheet!$B$2:$B$4968,$A162,PriorQ4BalanceSheet!$I$2:$I$4968,"28152")-SUMIFS(BalanceSheetData!$J$2:$J$415,BalanceSheetData!$B$2:$B$415,$A162,BalanceSheetData!$I$2:$I$415,"28152"))+(SUMIFS(PriorQ4BalanceSheet!$J$2:$J$4968,PriorQ4BalanceSheet!$B$2:$B$4968,$A162,PriorQ4BalanceSheet!$I$2:$I$4968,"28153")-SUMIFS(BalanceSheetData!$J$2:$J$415,BalanceSheetData!$B$2:$B$415,$A162,BalanceSheetData!$I$2:$I$415,"28153"))+(SUMIFS(PriorQ4BalanceSheet!$J$2:$J$4968,PriorQ4BalanceSheet!$B$2:$B$4968,$A162,PriorQ4BalanceSheet!$I$2:$I$4968,"28155")-SUMIFS(BalanceSheetData!$J$2:$J$415,BalanceSheetData!$B$2:$B$415,$A162,BalanceSheetData!$I$2:$I$415,"28155"))+(SUMIFS(PriorQ4BalanceSheet!$J$2:$J$4968,PriorQ4BalanceSheet!$B$2:$B$4968,$A162,PriorQ4BalanceSheet!$I$2:$I$4968,"28156")-SUMIFS(BalanceSheetData!$J$2:$J$415,BalanceSheetData!$B$2:$B$415,$A162,BalanceSheetData!$I$2:$I$415,"28156"))+(SUMIFS(PriorQ4BalanceSheet!$J$2:$J$4968,PriorQ4BalanceSheet!$B$2:$B$4968,$A162,PriorQ4BalanceSheet!$I$2:$I$4968,"28157")-SUMIFS(BalanceSheetData!$J$2:$J$415,BalanceSheetData!$B$2:$B$415,$A162,BalanceSheetData!$I$2:$I$415,"28157"))+(SUMIFS(PriorQ4BalanceSheet!$J$2:$J$4968,PriorQ4BalanceSheet!$B$2:$B$4968,$A162,PriorQ4BalanceSheet!$I$2:$I$4968,"28158")-SUMIFS(BalanceSheetData!$J$2:$J$415,BalanceSheetData!$B$2:$B$415,$A162,BalanceSheetData!$I$2:$I$415,"28158"))+(SUMIFS(PriorQ4BalanceSheet!$J$2:$J$4968,PriorQ4BalanceSheet!$B$2:$B$4968,$A162,PriorQ4BalanceSheet!$I$2:$I$4968,"28200")-SUMIFS(BalanceSheetData!$J$2:$J$415,BalanceSheetData!$B$2:$B$415,$A162,BalanceSheetData!$I$2:$I$415,"28200"))+(SUMIFS(PriorQ4BalanceSheet!$J$2:$J$4968,PriorQ4BalanceSheet!$B$2:$B$4968,$A162,PriorQ4BalanceSheet!$I$2:$I$4968,"28201")-SUMIFS(BalanceSheetData!$J$2:$J$415,BalanceSheetData!$B$2:$B$415,$A162,BalanceSheetData!$I$2:$I$415,"28201"))+SUMIFS(IncomeStatementData!$J$2:$J$415,IncomeStatementData!$B$2:$B$415,$A162,IncomeStatementData!$I$2:$I$415,"62020")+SUMIFS(IncomeStatementData!$J$2:$J$415,IncomeStatementData!$B$2:$B$415,$A162,IncomeStatementData!$I$2:$I$415,"62021")+SUMIFS(IncomeStatementData!$J$2:$J$415,IncomeStatementData!$B$2:$B$415,$A162,IncomeStatementData!$I$2:$I$415,"62022")+SUMIFS(IncomeStatementData!$J$2:$J$415,IncomeStatementData!$B$2:$B$415,$A162,IncomeStatementData!$I$2:$I$415,"62400")</f>
        <v>0</v>
      </c>
      <c r="AH162" s="134" t="str">
        <f>IF((ISERROR(INDEX(ECRDCRMustPayDebtData!$E$2:$E162,MATCH(A162,ECRDCRMustPayDebtData!$B$2:$B162,0),)))/12*Occupancy!$B$65,"-",INDEX(ECRDCRMustPayDebtData!$E$2:$E162,MATCH(A162,ECRDCRMustPayDebtData!$B$2:$B162,0),)/12*Occupancy!$B$65)</f>
        <v>-</v>
      </c>
      <c r="AI162" s="136" t="str">
        <f>IF(ISERROR(INDEX(AnnualMustPayDebtData!$D$2:$D$75,MATCH(A162,AnnualMustPayDebtData!$E$2:$E$75,0),)),"-",INDEX(AnnualMustPayDebtData!$D$2:$D$75,MATCH(A162,AnnualMustPayDebtData!$E$2:$E$75,0),))</f>
        <v>-</v>
      </c>
      <c r="AJ162" s="134" t="str">
        <f>IF(ISERROR(IF(AG162="","",AG162/VLOOKUP(Occupancy!$B$65,Occupancy!$B$68:$B$79,1)*12/$C162)),"-",IF(AG162="","",AG162/VLOOKUP(Occupancy!$B$65,Occupancy!$B$68:$B$79,1)*12/$C162))</f>
        <v>-</v>
      </c>
      <c r="AK162" s="134" t="str">
        <f>IF(ISERROR(IF(AH162="","",AH162/VLOOKUP(Occupancy!$B$65,Occupancy!$B$68:$B$79,1)*12/$C162)),"-",IF(AH162="","",AH162/VLOOKUP(Occupancy!$B$65,Occupancy!$B$68:$B$79,1)*12/$C162))</f>
        <v>-</v>
      </c>
      <c r="AL162" s="133">
        <f>SUMIFS(PriorQ4BalanceSheet!$J$2:$J$4968,PriorQ4BalanceSheet!$B$2:$B$4968,$A162,PriorQ4BalanceSheet!$I$2:$I$4968,"10710")-SUMIFS(BalanceSheetData!$J$2:$J$415,BalanceSheetData!$B$2:$B$415,$A162,BalanceSheetData!$I$2:$I$415,"10710")</f>
        <v>0</v>
      </c>
      <c r="AM162" s="132" t="str">
        <f>IF(ISERROR(AN162/12*Occupancy!$B$65),"-",AN162/12*Occupancy!$B$65)</f>
        <v>-</v>
      </c>
      <c r="AN162" s="133" t="str">
        <f>IF(ISERROR(INDEX(ReserveData!$B$2:$B$2239,MATCH($A162,ReserveData!$A$2:$A$2250,0),0)),"-",INDEX(ReserveData!$B$2:$B2401,MATCH($A162,ReserveData!$A$2:$A$2250,0),0))</f>
        <v>-</v>
      </c>
      <c r="AO162" s="132" t="str">
        <f t="shared" si="33"/>
        <v>-</v>
      </c>
      <c r="AP162" s="132" t="str">
        <f t="shared" si="34"/>
        <v>-</v>
      </c>
      <c r="AQ162" s="136">
        <f>SUMIFS(IncomeStatementData!$J$2:$J$415,IncomeStatementData!$B$2:$B$415,$A162,IncomeStatementData!$I$2:$I$415,"59001")</f>
        <v>0</v>
      </c>
      <c r="AR162" s="134">
        <f>IF(ISERROR(AS162/12*Occupancy!$B$65),"-",AS162/12*Occupancy!$B$65)</f>
        <v>0</v>
      </c>
      <c r="AS162" s="136">
        <f>SUMIFS(AnnualFinancialData!$L$2:$L$6380,AnnualFinancialData!$B$2:$B$6380,$A162,AnnualFinancialData!$K$2:$K$6380,"59001")</f>
        <v>0</v>
      </c>
      <c r="AT162" s="134" t="str">
        <f>IF(ISERROR(IF(AQ162="","",AQ162/VLOOKUP(Occupancy!$B$65,Occupancy!$B$68:$B$79,1)*12/$C162)),"-",IF(AQ162="","",AQ162/VLOOKUP(Occupancy!$B$65,Occupancy!$B$68:$B$79,1)*12/$C162))</f>
        <v>-</v>
      </c>
      <c r="AU162" s="134" t="str">
        <f>IF(ISERROR(IF(AR162="","",AR162/VLOOKUP(Occupancy!$B$65,Occupancy!$B$68:$B$79,1)*12/$C162)),"-",IF(AR162="","",AR162/VLOOKUP(Occupancy!$B$65,Occupancy!$B$68:$B$79,1)*12/$C162))</f>
        <v>-</v>
      </c>
      <c r="AV162" s="133">
        <f>SUMIFS(IncomeStatementData!$J$2:$J$415,IncomeStatementData!$B$2:$B$415,$A162,IncomeStatementData!$I$2:$I$415,"66310")+SUMIFS(IncomeStatementData!$J$2:$J$415,IncomeStatementData!$B$2:$B$415,$A162,IncomeStatementData!$I$2:$I$415,"66202")</f>
        <v>0</v>
      </c>
      <c r="AW162" s="132">
        <f>IF(ISERROR(AX162/12*Occupancy!$B$65),"-",AX162/12*Occupancy!$B$65)</f>
        <v>0</v>
      </c>
      <c r="AX162" s="133">
        <f>SUMIFS(AnnualFinancialData!$L$2:$L$6380,AnnualFinancialData!$B$2:$B$6380,$A162,AnnualFinancialData!$K$2:$K$6380,"66310")+SUMIFS(AnnualFinancialData!$L$2:$L$6380,AnnualFinancialData!$B$2:$B$6380,$A162,AnnualFinancialData!$K$2:$K$6380,"66202")</f>
        <v>0</v>
      </c>
      <c r="AY162" s="132" t="str">
        <f>IF(ISERROR(IF(AV162="","",AV162/VLOOKUP(Occupancy!$B$65,Occupancy!$B$68:$B$79,1)*12/$C162)),"-",IF(AV162="","",AV162/VLOOKUP(Occupancy!$B$65,Occupancy!$B$68:$B$79,1)*12/$C162))</f>
        <v>-</v>
      </c>
      <c r="AZ162" s="132" t="str">
        <f>IF(ISERROR(IF(AW162="","",AW162/VLOOKUP(Occupancy!$B$65,Occupancy!$B$68:$B$79,1)*12/$C162)),"-",IF(AW162="","",AW162/VLOOKUP(Occupancy!$B$65,Occupancy!$B$68:$B$79,1)*12/$C162))</f>
        <v>-</v>
      </c>
      <c r="BA162" s="137" t="str">
        <f t="shared" si="35"/>
        <v>-</v>
      </c>
      <c r="BB162" s="137" t="str">
        <f t="shared" si="36"/>
        <v>-</v>
      </c>
      <c r="BC162" s="137" t="str">
        <f t="shared" si="37"/>
        <v>-</v>
      </c>
      <c r="BD162" s="137" t="str">
        <f t="shared" si="38"/>
        <v>-</v>
      </c>
      <c r="BE162" s="138" t="str">
        <f>IF(ISERROR(IF(BB162="","",BB162/VLOOKUP(Occupancy!$B$65,Occupancy!$B$68:$B$79,1)*12/$C162)),"-",IF(BB162="","",BB162/VLOOKUP(Occupancy!$B$65,Occupancy!$B$68:$B$79,1)*12/$C162))</f>
        <v>-</v>
      </c>
    </row>
    <row r="163" spans="1:57" s="95" customFormat="1" ht="12.75" x14ac:dyDescent="0.2">
      <c r="A163" s="219" t="s">
        <v>704</v>
      </c>
      <c r="B163" s="142" t="str">
        <f>IF(ISERROR(INDEX(ProjectTypeData!$F$2:$F$165,MATCH(Operating!$A163,ProjectTypeData!$B$2:$B$165,0),MATCH(Operating!B$9,ProjectTypeData!$F$1))),"-",INDEX(ProjectTypeData!$F$2:$F$165,MATCH(Operating!$A163,ProjectTypeData!$B$2:$B$165,0),MATCH(Operating!B$9,ProjectTypeData!$F$1)))</f>
        <v>Homes</v>
      </c>
      <c r="C163" s="126">
        <f>IF(ISERROR(INDEX(ProjectTypeData!$E$2:$E$165,MATCH(Operating!$A163,ProjectTypeData!$B$2:$B$165,0),MATCH(Operating!C$9,ProjectTypeData!$E$1))),"-",INDEX(ProjectTypeData!$E$2:$E$165,MATCH(Operating!$A163,ProjectTypeData!$B$2:$B$165,0),MATCH(Operating!C$9,ProjectTypeData!$E$1)))</f>
        <v>0</v>
      </c>
      <c r="D163" s="127" t="str">
        <f>IF(ISERROR(INDEX(ProjectTypeData!$D$2:$D$165,MATCH(Operating!$A163,ProjectTypeData!$B$2:$B$165,0),MATCH(Operating!D$9,ProjectTypeData!$D$1))),"-",INDEX(ProjectTypeData!$D$2:$D$165,MATCH(Operating!$A163,ProjectTypeData!$B$2:$B$165,0),MATCH(Operating!D$9,ProjectTypeData!$D$1)))</f>
        <v>Corporate/Overhead</v>
      </c>
      <c r="E163" s="115"/>
      <c r="F163" s="128">
        <f>SUMIFS(BalanceSheetData!$J$2:$J$415,BalanceSheetData!$B$2:$B$415,$A163,BalanceSheetData!$I$2:$I$415,"10000")</f>
        <v>0</v>
      </c>
      <c r="G163" s="128">
        <f>SUMIFS(BalanceSheetData!$J$2:$J$415,BalanceSheetData!$B$2:$B$415,$A163,BalanceSheetData!$I$2:$I$415,"10710")</f>
        <v>0</v>
      </c>
      <c r="H163" s="128">
        <f>SUMIFS(BalanceSheetData!$J$2:$J$415,BalanceSheetData!$B$2:$B$415,$A163,BalanceSheetData!$I$2:$I$415,"10700")</f>
        <v>0</v>
      </c>
      <c r="I163" s="129">
        <f>SUMIFS(BalanceSheetData!$J$2:$J$415,BalanceSheetData!$B$2:$B$415,$A163,BalanceSheetData!$I$2:$I$415,"10715")+SUMIFS(BalanceSheetData!$J$2:$J$415,BalanceSheetData!$B$2:$B$415,$A163,BalanceSheetData!$I$2:$I$415,"10720")+SUMIFS(BalanceSheetData!$J$2:$J$415,BalanceSheetData!$B$2:$B$415,$A163,BalanceSheetData!$I$2:$I$415,"19300")</f>
        <v>0</v>
      </c>
      <c r="J163" s="130">
        <f t="shared" si="26"/>
        <v>0</v>
      </c>
      <c r="K163" s="216">
        <f>IF(ISERROR(INDEX(Occupancy!$B$57:$FL$57,1,MATCH(A163,Occupancy!$B$4:$FL$4,0))),"-",INDEX(Occupancy!$B$57:$FL$57,1,MATCH(A163,Occupancy!$B$4:$FL$4,0)))</f>
        <v>0</v>
      </c>
      <c r="L163" s="216">
        <f>IF(ISERROR(INDEX(Occupancy!$B$17:$FL$17,1,MATCH(A163,Occupancy!$B$4:$FL$4,0))),"-",INDEX(Occupancy!$B$17:$FL$17,1,MATCH(A163,Occupancy!$B$4:$FL$4,0)))</f>
        <v>0</v>
      </c>
      <c r="M163" s="113"/>
      <c r="N163" s="113"/>
      <c r="O163" s="113"/>
      <c r="P163" s="119"/>
      <c r="Q163" s="131">
        <f>SUMIFS(IncomeStatementData!$J$2:$J$415,IncomeStatementData!$B$2:$B$415,$A163,IncomeStatementData!$I$2:$I$415,"45001")+SUMIFS(IncomeStatementData!$J$2:$J$415,IncomeStatementData!$B$2:$B$415,$A163,IncomeStatementData!$I$2:$I$415,"45100")+SUMIFS(IncomeStatementData!$J$2:$J$415,IncomeStatementData!$B$2:$B$415,$A163,IncomeStatementData!$I$2:$I$415,"49000")+SUMIFS(IncomeStatementData!$J$2:$J$415,IncomeStatementData!$B$2:$B$415,$A163,IncomeStatementData!$I$2:$I$415,"45200")+SUMIFS(IncomeStatementData!$J$2:$J$415,IncomeStatementData!$B$2:$B$415,$A163,IncomeStatementData!$I$2:$I$415,"45400")+SUMIFS(IncomeStatementData!$J$2:$J$415,IncomeStatementData!$B$2:$B$415,$A163,IncomeStatementData!$I$2:$I$415,"45500")+SUMIFS(IncomeStatementData!$J$2:$J$415,IncomeStatementData!$B$2:$B$415,$A163,IncomeStatementData!$I$2:$I$415,"44100")+SUMIFS(IncomeStatementData!$J$2:$J$415,IncomeStatementData!$B$2:$B$415,$A163,IncomeStatementData!$I$2:$I$415,"42200")</f>
        <v>0</v>
      </c>
      <c r="R163" s="132">
        <f>IF(ISERROR(S163/12*Occupancy!$B$65),"-",S163/12*Occupancy!$B$65)</f>
        <v>0</v>
      </c>
      <c r="S163" s="133">
        <f>SUMIFS(AnnualFinancialData!$L$2:$L$6380,AnnualFinancialData!$B$2:$B$6380,$A163,AnnualFinancialData!$K$2:$K$6380,"45001")+SUMIFS(AnnualFinancialData!$L$2:$L$6380,AnnualFinancialData!$B$2:$B$6380,$A163,AnnualFinancialData!$K$2:$K$6380,"45100")+SUMIFS(AnnualFinancialData!$L$2:$L$6380,AnnualFinancialData!$B$2:$B$6380,$A163,AnnualFinancialData!$K$2:$K$6380,"49000")+SUMIFS(AnnualFinancialData!$L$2:$L$6380,AnnualFinancialData!$B$2:$B$6380,$A163,AnnualFinancialData!$K$2:$K$6380,"45200")+SUMIFS(AnnualFinancialData!$L$2:$L$6380,AnnualFinancialData!$B$2:$B$6380,$A163,AnnualFinancialData!$K$2:$K$6380,"45400")+SUMIFS(AnnualFinancialData!$L$2:$L$6380,AnnualFinancialData!$B$2:$B$6380,$A163,AnnualFinancialData!$K$2:$K$6380,"45500")+SUMIFS(AnnualFinancialData!$L$2:$L$6380,AnnualFinancialData!$B$2:$B$6380,$A163,AnnualFinancialData!$K$2:$K$6380,"44100")+SUMIFS(AnnualFinancialData!$L$2:$L$6380,AnnualFinancialData!$B$2:$B$6380,$A163,AnnualFinancialData!$K$2:$K$6380,"42200")</f>
        <v>0</v>
      </c>
      <c r="T163" s="132" t="str">
        <f>IF(ISERROR(IF(Q163="","",Q163/VLOOKUP(Occupancy!$B$65,Occupancy!$B$68:$B$79,1)*12/$C163)),"-",IF(Q163="","",Q163/VLOOKUP(Occupancy!$B$65,Occupancy!$B$68:$B$79,1)*12/$C163))</f>
        <v>-</v>
      </c>
      <c r="U163" s="132" t="str">
        <f>IF(ISERROR(IF(R163="","",R163/VLOOKUP(Occupancy!$B$65,Occupancy!$B$68:$B$79,1)*12/$C163)),"-",IF(R163="","",R163/VLOOKUP(Occupancy!$B$65,Occupancy!$B$68:$B$79,1)*12/$C163))</f>
        <v>-</v>
      </c>
      <c r="V163" s="134" t="str">
        <f>IF(ISERROR(INDEX(IncomeStatementData!$P$2:$P$415,MATCH(A163,IncomeStatementData!$B$2:$B$415,0),)),"-",INDEX(IncomeStatementData!$P$2:$P$415,MATCH(A163,IncomeStatementData!$B$2:$B$415,0),))</f>
        <v>-</v>
      </c>
      <c r="W163" s="134" t="str">
        <f>IF(ISERROR(X163/12*Occupancy!$B$65),"-",X163/12*Occupancy!$B$65)</f>
        <v>-</v>
      </c>
      <c r="X163" s="134" t="str">
        <f>IF(ISERROR(INDEX(AnnualFinancialData!$R$2:$R$6380,MATCH(A163,AnnualFinancialData!$B$2:$B$6380,0),)),"-",INDEX(AnnualFinancialData!$R$2:$R$6380,MATCH(A163,AnnualFinancialData!$B$2:$B$6380,0),))</f>
        <v>-</v>
      </c>
      <c r="Y163" s="134" t="str">
        <f>IF(ISERROR(IF(V163="","",V163/VLOOKUP(Occupancy!$B$65,Occupancy!$B$68:$B$79,1)*12/$C163)),"-",IF(V163="","",V163/VLOOKUP(Occupancy!$B$65,Occupancy!$B$68:$B$79,1)*12/$C163))</f>
        <v>-</v>
      </c>
      <c r="Z163" s="134" t="str">
        <f>IF(ISERROR(IF(W163="","",W163/VLOOKUP(Occupancy!$B$65,Occupancy!$B$68:$B$79,1)*12/$C163)),"-",IF(W163="","",W163/VLOOKUP(Occupancy!$B$65,Occupancy!$B$68:$B$79,1)*12/$C163))</f>
        <v>-</v>
      </c>
      <c r="AA163" s="135" t="str">
        <f t="shared" si="27"/>
        <v>-</v>
      </c>
      <c r="AB163" s="132" t="str">
        <f t="shared" si="28"/>
        <v>-</v>
      </c>
      <c r="AC163" s="132" t="str">
        <f t="shared" si="29"/>
        <v>-</v>
      </c>
      <c r="AD163" s="132" t="str">
        <f t="shared" si="30"/>
        <v>-</v>
      </c>
      <c r="AE163" s="132" t="str">
        <f t="shared" si="31"/>
        <v>-</v>
      </c>
      <c r="AF163" s="132" t="str">
        <f t="shared" si="32"/>
        <v>-</v>
      </c>
      <c r="AG163" s="136">
        <f>(SUMIFS(PriorQ4BalanceSheet!$J$2:$J$4968,PriorQ4BalanceSheet!$B$2:$B$4968,$A163,PriorQ4BalanceSheet!$I$2:$I$4968,"28150")-SUMIFS(BalanceSheetData!$J$2:$J$415,BalanceSheetData!$B$2:$B$415,$A163,BalanceSheetData!$I$2:$I$415,"28150"))+(SUMIFS(PriorQ4BalanceSheet!$J$2:$J$4968,PriorQ4BalanceSheet!$B$2:$B$4968,$A163,PriorQ4BalanceSheet!$I$2:$I$4968,"28151")-SUMIFS(BalanceSheetData!$J$2:$J$415,BalanceSheetData!$B$2:$B$415,$A163,BalanceSheetData!$I$2:$I$415,"28151"))+(SUMIFS(PriorQ4BalanceSheet!$J$2:$J$4968,PriorQ4BalanceSheet!$B$2:$B$4968,$A163,PriorQ4BalanceSheet!$I$2:$I$4968,"28152")-SUMIFS(BalanceSheetData!$J$2:$J$415,BalanceSheetData!$B$2:$B$415,$A163,BalanceSheetData!$I$2:$I$415,"28152"))+(SUMIFS(PriorQ4BalanceSheet!$J$2:$J$4968,PriorQ4BalanceSheet!$B$2:$B$4968,$A163,PriorQ4BalanceSheet!$I$2:$I$4968,"28153")-SUMIFS(BalanceSheetData!$J$2:$J$415,BalanceSheetData!$B$2:$B$415,$A163,BalanceSheetData!$I$2:$I$415,"28153"))+(SUMIFS(PriorQ4BalanceSheet!$J$2:$J$4968,PriorQ4BalanceSheet!$B$2:$B$4968,$A163,PriorQ4BalanceSheet!$I$2:$I$4968,"28155")-SUMIFS(BalanceSheetData!$J$2:$J$415,BalanceSheetData!$B$2:$B$415,$A163,BalanceSheetData!$I$2:$I$415,"28155"))+(SUMIFS(PriorQ4BalanceSheet!$J$2:$J$4968,PriorQ4BalanceSheet!$B$2:$B$4968,$A163,PriorQ4BalanceSheet!$I$2:$I$4968,"28156")-SUMIFS(BalanceSheetData!$J$2:$J$415,BalanceSheetData!$B$2:$B$415,$A163,BalanceSheetData!$I$2:$I$415,"28156"))+(SUMIFS(PriorQ4BalanceSheet!$J$2:$J$4968,PriorQ4BalanceSheet!$B$2:$B$4968,$A163,PriorQ4BalanceSheet!$I$2:$I$4968,"28157")-SUMIFS(BalanceSheetData!$J$2:$J$415,BalanceSheetData!$B$2:$B$415,$A163,BalanceSheetData!$I$2:$I$415,"28157"))+(SUMIFS(PriorQ4BalanceSheet!$J$2:$J$4968,PriorQ4BalanceSheet!$B$2:$B$4968,$A163,PriorQ4BalanceSheet!$I$2:$I$4968,"28158")-SUMIFS(BalanceSheetData!$J$2:$J$415,BalanceSheetData!$B$2:$B$415,$A163,BalanceSheetData!$I$2:$I$415,"28158"))+(SUMIFS(PriorQ4BalanceSheet!$J$2:$J$4968,PriorQ4BalanceSheet!$B$2:$B$4968,$A163,PriorQ4BalanceSheet!$I$2:$I$4968,"28200")-SUMIFS(BalanceSheetData!$J$2:$J$415,BalanceSheetData!$B$2:$B$415,$A163,BalanceSheetData!$I$2:$I$415,"28200"))+(SUMIFS(PriorQ4BalanceSheet!$J$2:$J$4968,PriorQ4BalanceSheet!$B$2:$B$4968,$A163,PriorQ4BalanceSheet!$I$2:$I$4968,"28201")-SUMIFS(BalanceSheetData!$J$2:$J$415,BalanceSheetData!$B$2:$B$415,$A163,BalanceSheetData!$I$2:$I$415,"28201"))+SUMIFS(IncomeStatementData!$J$2:$J$415,IncomeStatementData!$B$2:$B$415,$A163,IncomeStatementData!$I$2:$I$415,"62020")+SUMIFS(IncomeStatementData!$J$2:$J$415,IncomeStatementData!$B$2:$B$415,$A163,IncomeStatementData!$I$2:$I$415,"62021")+SUMIFS(IncomeStatementData!$J$2:$J$415,IncomeStatementData!$B$2:$B$415,$A163,IncomeStatementData!$I$2:$I$415,"62022")+SUMIFS(IncomeStatementData!$J$2:$J$415,IncomeStatementData!$B$2:$B$415,$A163,IncomeStatementData!$I$2:$I$415,"62400")</f>
        <v>0</v>
      </c>
      <c r="AH163" s="134" t="str">
        <f>IF((ISERROR(INDEX(ECRDCRMustPayDebtData!$E$2:$E163,MATCH(A163,ECRDCRMustPayDebtData!$B$2:$B163,0),)))/12*Occupancy!$B$65,"-",INDEX(ECRDCRMustPayDebtData!$E$2:$E163,MATCH(A163,ECRDCRMustPayDebtData!$B$2:$B163,0),)/12*Occupancy!$B$65)</f>
        <v>-</v>
      </c>
      <c r="AI163" s="136" t="str">
        <f>IF(ISERROR(INDEX(AnnualMustPayDebtData!$D$2:$D$75,MATCH(A163,AnnualMustPayDebtData!$E$2:$E$75,0),)),"-",INDEX(AnnualMustPayDebtData!$D$2:$D$75,MATCH(A163,AnnualMustPayDebtData!$E$2:$E$75,0),))</f>
        <v>-</v>
      </c>
      <c r="AJ163" s="134" t="str">
        <f>IF(ISERROR(IF(AG163="","",AG163/VLOOKUP(Occupancy!$B$65,Occupancy!$B$68:$B$79,1)*12/$C163)),"-",IF(AG163="","",AG163/VLOOKUP(Occupancy!$B$65,Occupancy!$B$68:$B$79,1)*12/$C163))</f>
        <v>-</v>
      </c>
      <c r="AK163" s="134" t="str">
        <f>IF(ISERROR(IF(AH163="","",AH163/VLOOKUP(Occupancy!$B$65,Occupancy!$B$68:$B$79,1)*12/$C163)),"-",IF(AH163="","",AH163/VLOOKUP(Occupancy!$B$65,Occupancy!$B$68:$B$79,1)*12/$C163))</f>
        <v>-</v>
      </c>
      <c r="AL163" s="133">
        <f>SUMIFS(PriorQ4BalanceSheet!$J$2:$J$4968,PriorQ4BalanceSheet!$B$2:$B$4968,$A163,PriorQ4BalanceSheet!$I$2:$I$4968,"10710")-SUMIFS(BalanceSheetData!$J$2:$J$415,BalanceSheetData!$B$2:$B$415,$A163,BalanceSheetData!$I$2:$I$415,"10710")</f>
        <v>0</v>
      </c>
      <c r="AM163" s="132" t="str">
        <f>IF(ISERROR(AN163/12*Occupancy!$B$65),"-",AN163/12*Occupancy!$B$65)</f>
        <v>-</v>
      </c>
      <c r="AN163" s="133" t="str">
        <f>IF(ISERROR(INDEX(ReserveData!$B$2:$B$2239,MATCH($A163,ReserveData!$A$2:$A$2250,0),0)),"-",INDEX(ReserveData!$B$2:$B2402,MATCH($A163,ReserveData!$A$2:$A$2250,0),0))</f>
        <v>-</v>
      </c>
      <c r="AO163" s="132" t="str">
        <f t="shared" si="33"/>
        <v>-</v>
      </c>
      <c r="AP163" s="132" t="str">
        <f t="shared" si="34"/>
        <v>-</v>
      </c>
      <c r="AQ163" s="136">
        <f>SUMIFS(IncomeStatementData!$J$2:$J$415,IncomeStatementData!$B$2:$B$415,$A163,IncomeStatementData!$I$2:$I$415,"59001")</f>
        <v>0</v>
      </c>
      <c r="AR163" s="134">
        <f>IF(ISERROR(AS163/12*Occupancy!$B$65),"-",AS163/12*Occupancy!$B$65)</f>
        <v>0</v>
      </c>
      <c r="AS163" s="136">
        <f>SUMIFS(AnnualFinancialData!$L$2:$L$6380,AnnualFinancialData!$B$2:$B$6380,$A163,AnnualFinancialData!$K$2:$K$6380,"59001")</f>
        <v>0</v>
      </c>
      <c r="AT163" s="134" t="str">
        <f>IF(ISERROR(IF(AQ163="","",AQ163/VLOOKUP(Occupancy!$B$65,Occupancy!$B$68:$B$79,1)*12/$C163)),"-",IF(AQ163="","",AQ163/VLOOKUP(Occupancy!$B$65,Occupancy!$B$68:$B$79,1)*12/$C163))</f>
        <v>-</v>
      </c>
      <c r="AU163" s="134" t="str">
        <f>IF(ISERROR(IF(AR163="","",AR163/VLOOKUP(Occupancy!$B$65,Occupancy!$B$68:$B$79,1)*12/$C163)),"-",IF(AR163="","",AR163/VLOOKUP(Occupancy!$B$65,Occupancy!$B$68:$B$79,1)*12/$C163))</f>
        <v>-</v>
      </c>
      <c r="AV163" s="133">
        <f>SUMIFS(IncomeStatementData!$J$2:$J$415,IncomeStatementData!$B$2:$B$415,$A163,IncomeStatementData!$I$2:$I$415,"66310")+SUMIFS(IncomeStatementData!$J$2:$J$415,IncomeStatementData!$B$2:$B$415,$A163,IncomeStatementData!$I$2:$I$415,"66202")</f>
        <v>0</v>
      </c>
      <c r="AW163" s="132">
        <f>IF(ISERROR(AX163/12*Occupancy!$B$65),"-",AX163/12*Occupancy!$B$65)</f>
        <v>0</v>
      </c>
      <c r="AX163" s="133">
        <f>SUMIFS(AnnualFinancialData!$L$2:$L$6380,AnnualFinancialData!$B$2:$B$6380,$A163,AnnualFinancialData!$K$2:$K$6380,"66310")+SUMIFS(AnnualFinancialData!$L$2:$L$6380,AnnualFinancialData!$B$2:$B$6380,$A163,AnnualFinancialData!$K$2:$K$6380,"66202")</f>
        <v>0</v>
      </c>
      <c r="AY163" s="132" t="str">
        <f>IF(ISERROR(IF(AV163="","",AV163/VLOOKUP(Occupancy!$B$65,Occupancy!$B$68:$B$79,1)*12/$C163)),"-",IF(AV163="","",AV163/VLOOKUP(Occupancy!$B$65,Occupancy!$B$68:$B$79,1)*12/$C163))</f>
        <v>-</v>
      </c>
      <c r="AZ163" s="132" t="str">
        <f>IF(ISERROR(IF(AW163="","",AW163/VLOOKUP(Occupancy!$B$65,Occupancy!$B$68:$B$79,1)*12/$C163)),"-",IF(AW163="","",AW163/VLOOKUP(Occupancy!$B$65,Occupancy!$B$68:$B$79,1)*12/$C163))</f>
        <v>-</v>
      </c>
      <c r="BA163" s="137" t="str">
        <f t="shared" si="35"/>
        <v>-</v>
      </c>
      <c r="BB163" s="137" t="str">
        <f t="shared" si="36"/>
        <v>-</v>
      </c>
      <c r="BC163" s="137" t="str">
        <f t="shared" si="37"/>
        <v>-</v>
      </c>
      <c r="BD163" s="137" t="str">
        <f t="shared" si="38"/>
        <v>-</v>
      </c>
      <c r="BE163" s="138" t="str">
        <f>IF(ISERROR(IF(BB163="","",BB163/VLOOKUP(Occupancy!$B$65,Occupancy!$B$68:$B$79,1)*12/$C163)),"-",IF(BB163="","",BB163/VLOOKUP(Occupancy!$B$65,Occupancy!$B$68:$B$79,1)*12/$C163))</f>
        <v>-</v>
      </c>
    </row>
    <row r="164" spans="1:57" s="95" customFormat="1" ht="12.75" x14ac:dyDescent="0.2">
      <c r="A164" s="219" t="s">
        <v>706</v>
      </c>
      <c r="B164" s="142" t="str">
        <f>IF(ISERROR(INDEX(ProjectTypeData!$F$2:$F$165,MATCH(Operating!$A164,ProjectTypeData!$B$2:$B$165,0),MATCH(Operating!B$9,ProjectTypeData!$F$1))),"-",INDEX(ProjectTypeData!$F$2:$F$165,MATCH(Operating!$A164,ProjectTypeData!$B$2:$B$165,0),MATCH(Operating!B$9,ProjectTypeData!$F$1)))</f>
        <v>Homes</v>
      </c>
      <c r="C164" s="126">
        <f>IF(ISERROR(INDEX(ProjectTypeData!$E$2:$E$165,MATCH(Operating!$A164,ProjectTypeData!$B$2:$B$165,0),MATCH(Operating!C$9,ProjectTypeData!$E$1))),"-",INDEX(ProjectTypeData!$E$2:$E$165,MATCH(Operating!$A164,ProjectTypeData!$B$2:$B$165,0),MATCH(Operating!C$9,ProjectTypeData!$E$1)))</f>
        <v>0</v>
      </c>
      <c r="D164" s="127" t="str">
        <f>IF(ISERROR(INDEX(ProjectTypeData!$D$2:$D$165,MATCH(Operating!$A164,ProjectTypeData!$B$2:$B$165,0),MATCH(Operating!D$9,ProjectTypeData!$D$1))),"-",INDEX(ProjectTypeData!$D$2:$D$165,MATCH(Operating!$A164,ProjectTypeData!$B$2:$B$165,0),MATCH(Operating!D$9,ProjectTypeData!$D$1)))</f>
        <v>Corporate/Overhead</v>
      </c>
      <c r="E164" s="115"/>
      <c r="F164" s="128">
        <f>SUMIFS(BalanceSheetData!$J$2:$J$415,BalanceSheetData!$B$2:$B$415,$A164,BalanceSheetData!$I$2:$I$415,"10000")</f>
        <v>0</v>
      </c>
      <c r="G164" s="128">
        <f>SUMIFS(BalanceSheetData!$J$2:$J$415,BalanceSheetData!$B$2:$B$415,$A164,BalanceSheetData!$I$2:$I$415,"10710")</f>
        <v>0</v>
      </c>
      <c r="H164" s="128">
        <f>SUMIFS(BalanceSheetData!$J$2:$J$415,BalanceSheetData!$B$2:$B$415,$A164,BalanceSheetData!$I$2:$I$415,"10700")</f>
        <v>0</v>
      </c>
      <c r="I164" s="129">
        <f>SUMIFS(BalanceSheetData!$J$2:$J$415,BalanceSheetData!$B$2:$B$415,$A164,BalanceSheetData!$I$2:$I$415,"10715")+SUMIFS(BalanceSheetData!$J$2:$J$415,BalanceSheetData!$B$2:$B$415,$A164,BalanceSheetData!$I$2:$I$415,"10720")+SUMIFS(BalanceSheetData!$J$2:$J$415,BalanceSheetData!$B$2:$B$415,$A164,BalanceSheetData!$I$2:$I$415,"19300")</f>
        <v>0</v>
      </c>
      <c r="J164" s="130">
        <f t="shared" si="26"/>
        <v>0</v>
      </c>
      <c r="K164" s="216">
        <f>IF(ISERROR(INDEX(Occupancy!$B$57:$FL$57,1,MATCH(A164,Occupancy!$B$4:$FL$4,0))),"-",INDEX(Occupancy!$B$57:$FL$57,1,MATCH(A164,Occupancy!$B$4:$FL$4,0)))</f>
        <v>0</v>
      </c>
      <c r="L164" s="216">
        <f>IF(ISERROR(INDEX(Occupancy!$B$17:$FL$17,1,MATCH(A164,Occupancy!$B$4:$FL$4,0))),"-",INDEX(Occupancy!$B$17:$FL$17,1,MATCH(A164,Occupancy!$B$4:$FL$4,0)))</f>
        <v>0</v>
      </c>
      <c r="M164" s="113"/>
      <c r="N164" s="113"/>
      <c r="O164" s="113"/>
      <c r="P164" s="119"/>
      <c r="Q164" s="131">
        <f>SUMIFS(IncomeStatementData!$J$2:$J$415,IncomeStatementData!$B$2:$B$415,$A164,IncomeStatementData!$I$2:$I$415,"45001")+SUMIFS(IncomeStatementData!$J$2:$J$415,IncomeStatementData!$B$2:$B$415,$A164,IncomeStatementData!$I$2:$I$415,"45100")+SUMIFS(IncomeStatementData!$J$2:$J$415,IncomeStatementData!$B$2:$B$415,$A164,IncomeStatementData!$I$2:$I$415,"49000")+SUMIFS(IncomeStatementData!$J$2:$J$415,IncomeStatementData!$B$2:$B$415,$A164,IncomeStatementData!$I$2:$I$415,"45200")+SUMIFS(IncomeStatementData!$J$2:$J$415,IncomeStatementData!$B$2:$B$415,$A164,IncomeStatementData!$I$2:$I$415,"45400")+SUMIFS(IncomeStatementData!$J$2:$J$415,IncomeStatementData!$B$2:$B$415,$A164,IncomeStatementData!$I$2:$I$415,"45500")+SUMIFS(IncomeStatementData!$J$2:$J$415,IncomeStatementData!$B$2:$B$415,$A164,IncomeStatementData!$I$2:$I$415,"44100")+SUMIFS(IncomeStatementData!$J$2:$J$415,IncomeStatementData!$B$2:$B$415,$A164,IncomeStatementData!$I$2:$I$415,"42200")</f>
        <v>0</v>
      </c>
      <c r="R164" s="132">
        <f>IF(ISERROR(S164/12*Occupancy!$B$65),"-",S164/12*Occupancy!$B$65)</f>
        <v>0</v>
      </c>
      <c r="S164" s="133">
        <f>SUMIFS(AnnualFinancialData!$L$2:$L$6380,AnnualFinancialData!$B$2:$B$6380,$A164,AnnualFinancialData!$K$2:$K$6380,"45001")+SUMIFS(AnnualFinancialData!$L$2:$L$6380,AnnualFinancialData!$B$2:$B$6380,$A164,AnnualFinancialData!$K$2:$K$6380,"45100")+SUMIFS(AnnualFinancialData!$L$2:$L$6380,AnnualFinancialData!$B$2:$B$6380,$A164,AnnualFinancialData!$K$2:$K$6380,"49000")+SUMIFS(AnnualFinancialData!$L$2:$L$6380,AnnualFinancialData!$B$2:$B$6380,$A164,AnnualFinancialData!$K$2:$K$6380,"45200")+SUMIFS(AnnualFinancialData!$L$2:$L$6380,AnnualFinancialData!$B$2:$B$6380,$A164,AnnualFinancialData!$K$2:$K$6380,"45400")+SUMIFS(AnnualFinancialData!$L$2:$L$6380,AnnualFinancialData!$B$2:$B$6380,$A164,AnnualFinancialData!$K$2:$K$6380,"45500")+SUMIFS(AnnualFinancialData!$L$2:$L$6380,AnnualFinancialData!$B$2:$B$6380,$A164,AnnualFinancialData!$K$2:$K$6380,"44100")+SUMIFS(AnnualFinancialData!$L$2:$L$6380,AnnualFinancialData!$B$2:$B$6380,$A164,AnnualFinancialData!$K$2:$K$6380,"42200")</f>
        <v>0</v>
      </c>
      <c r="T164" s="132" t="str">
        <f>IF(ISERROR(IF(Q164="","",Q164/VLOOKUP(Occupancy!$B$65,Occupancy!$B$68:$B$79,1)*12/$C164)),"-",IF(Q164="","",Q164/VLOOKUP(Occupancy!$B$65,Occupancy!$B$68:$B$79,1)*12/$C164))</f>
        <v>-</v>
      </c>
      <c r="U164" s="132" t="str">
        <f>IF(ISERROR(IF(R164="","",R164/VLOOKUP(Occupancy!$B$65,Occupancy!$B$68:$B$79,1)*12/$C164)),"-",IF(R164="","",R164/VLOOKUP(Occupancy!$B$65,Occupancy!$B$68:$B$79,1)*12/$C164))</f>
        <v>-</v>
      </c>
      <c r="V164" s="134" t="str">
        <f>IF(ISERROR(INDEX(IncomeStatementData!$P$2:$P$415,MATCH(A164,IncomeStatementData!$B$2:$B$415,0),)),"-",INDEX(IncomeStatementData!$P$2:$P$415,MATCH(A164,IncomeStatementData!$B$2:$B$415,0),))</f>
        <v>-</v>
      </c>
      <c r="W164" s="134" t="str">
        <f>IF(ISERROR(X164/12*Occupancy!$B$65),"-",X164/12*Occupancy!$B$65)</f>
        <v>-</v>
      </c>
      <c r="X164" s="134" t="str">
        <f>IF(ISERROR(INDEX(AnnualFinancialData!$R$2:$R$6380,MATCH(A164,AnnualFinancialData!$B$2:$B$6380,0),)),"-",INDEX(AnnualFinancialData!$R$2:$R$6380,MATCH(A164,AnnualFinancialData!$B$2:$B$6380,0),))</f>
        <v>-</v>
      </c>
      <c r="Y164" s="134" t="str">
        <f>IF(ISERROR(IF(V164="","",V164/VLOOKUP(Occupancy!$B$65,Occupancy!$B$68:$B$79,1)*12/$C164)),"-",IF(V164="","",V164/VLOOKUP(Occupancy!$B$65,Occupancy!$B$68:$B$79,1)*12/$C164))</f>
        <v>-</v>
      </c>
      <c r="Z164" s="134" t="str">
        <f>IF(ISERROR(IF(W164="","",W164/VLOOKUP(Occupancy!$B$65,Occupancy!$B$68:$B$79,1)*12/$C164)),"-",IF(W164="","",W164/VLOOKUP(Occupancy!$B$65,Occupancy!$B$68:$B$79,1)*12/$C164))</f>
        <v>-</v>
      </c>
      <c r="AA164" s="135" t="str">
        <f t="shared" si="27"/>
        <v>-</v>
      </c>
      <c r="AB164" s="132" t="str">
        <f t="shared" si="28"/>
        <v>-</v>
      </c>
      <c r="AC164" s="132" t="str">
        <f t="shared" si="29"/>
        <v>-</v>
      </c>
      <c r="AD164" s="132" t="str">
        <f t="shared" si="30"/>
        <v>-</v>
      </c>
      <c r="AE164" s="132" t="str">
        <f t="shared" si="31"/>
        <v>-</v>
      </c>
      <c r="AF164" s="132" t="str">
        <f t="shared" si="32"/>
        <v>-</v>
      </c>
      <c r="AG164" s="136">
        <f>(SUMIFS(PriorQ4BalanceSheet!$J$2:$J$4968,PriorQ4BalanceSheet!$B$2:$B$4968,$A164,PriorQ4BalanceSheet!$I$2:$I$4968,"28150")-SUMIFS(BalanceSheetData!$J$2:$J$415,BalanceSheetData!$B$2:$B$415,$A164,BalanceSheetData!$I$2:$I$415,"28150"))+(SUMIFS(PriorQ4BalanceSheet!$J$2:$J$4968,PriorQ4BalanceSheet!$B$2:$B$4968,$A164,PriorQ4BalanceSheet!$I$2:$I$4968,"28151")-SUMIFS(BalanceSheetData!$J$2:$J$415,BalanceSheetData!$B$2:$B$415,$A164,BalanceSheetData!$I$2:$I$415,"28151"))+(SUMIFS(PriorQ4BalanceSheet!$J$2:$J$4968,PriorQ4BalanceSheet!$B$2:$B$4968,$A164,PriorQ4BalanceSheet!$I$2:$I$4968,"28152")-SUMIFS(BalanceSheetData!$J$2:$J$415,BalanceSheetData!$B$2:$B$415,$A164,BalanceSheetData!$I$2:$I$415,"28152"))+(SUMIFS(PriorQ4BalanceSheet!$J$2:$J$4968,PriorQ4BalanceSheet!$B$2:$B$4968,$A164,PriorQ4BalanceSheet!$I$2:$I$4968,"28153")-SUMIFS(BalanceSheetData!$J$2:$J$415,BalanceSheetData!$B$2:$B$415,$A164,BalanceSheetData!$I$2:$I$415,"28153"))+(SUMIFS(PriorQ4BalanceSheet!$J$2:$J$4968,PriorQ4BalanceSheet!$B$2:$B$4968,$A164,PriorQ4BalanceSheet!$I$2:$I$4968,"28155")-SUMIFS(BalanceSheetData!$J$2:$J$415,BalanceSheetData!$B$2:$B$415,$A164,BalanceSheetData!$I$2:$I$415,"28155"))+(SUMIFS(PriorQ4BalanceSheet!$J$2:$J$4968,PriorQ4BalanceSheet!$B$2:$B$4968,$A164,PriorQ4BalanceSheet!$I$2:$I$4968,"28156")-SUMIFS(BalanceSheetData!$J$2:$J$415,BalanceSheetData!$B$2:$B$415,$A164,BalanceSheetData!$I$2:$I$415,"28156"))+(SUMIFS(PriorQ4BalanceSheet!$J$2:$J$4968,PriorQ4BalanceSheet!$B$2:$B$4968,$A164,PriorQ4BalanceSheet!$I$2:$I$4968,"28157")-SUMIFS(BalanceSheetData!$J$2:$J$415,BalanceSheetData!$B$2:$B$415,$A164,BalanceSheetData!$I$2:$I$415,"28157"))+(SUMIFS(PriorQ4BalanceSheet!$J$2:$J$4968,PriorQ4BalanceSheet!$B$2:$B$4968,$A164,PriorQ4BalanceSheet!$I$2:$I$4968,"28158")-SUMIFS(BalanceSheetData!$J$2:$J$415,BalanceSheetData!$B$2:$B$415,$A164,BalanceSheetData!$I$2:$I$415,"28158"))+(SUMIFS(PriorQ4BalanceSheet!$J$2:$J$4968,PriorQ4BalanceSheet!$B$2:$B$4968,$A164,PriorQ4BalanceSheet!$I$2:$I$4968,"28200")-SUMIFS(BalanceSheetData!$J$2:$J$415,BalanceSheetData!$B$2:$B$415,$A164,BalanceSheetData!$I$2:$I$415,"28200"))+(SUMIFS(PriorQ4BalanceSheet!$J$2:$J$4968,PriorQ4BalanceSheet!$B$2:$B$4968,$A164,PriorQ4BalanceSheet!$I$2:$I$4968,"28201")-SUMIFS(BalanceSheetData!$J$2:$J$415,BalanceSheetData!$B$2:$B$415,$A164,BalanceSheetData!$I$2:$I$415,"28201"))+SUMIFS(IncomeStatementData!$J$2:$J$415,IncomeStatementData!$B$2:$B$415,$A164,IncomeStatementData!$I$2:$I$415,"62020")+SUMIFS(IncomeStatementData!$J$2:$J$415,IncomeStatementData!$B$2:$B$415,$A164,IncomeStatementData!$I$2:$I$415,"62021")+SUMIFS(IncomeStatementData!$J$2:$J$415,IncomeStatementData!$B$2:$B$415,$A164,IncomeStatementData!$I$2:$I$415,"62022")+SUMIFS(IncomeStatementData!$J$2:$J$415,IncomeStatementData!$B$2:$B$415,$A164,IncomeStatementData!$I$2:$I$415,"62400")</f>
        <v>0</v>
      </c>
      <c r="AH164" s="134" t="str">
        <f>IF((ISERROR(INDEX(ECRDCRMustPayDebtData!$E$2:$E164,MATCH(A164,ECRDCRMustPayDebtData!$B$2:$B164,0),)))/12*Occupancy!$B$65,"-",INDEX(ECRDCRMustPayDebtData!$E$2:$E164,MATCH(A164,ECRDCRMustPayDebtData!$B$2:$B164,0),)/12*Occupancy!$B$65)</f>
        <v>-</v>
      </c>
      <c r="AI164" s="136" t="str">
        <f>IF(ISERROR(INDEX(AnnualMustPayDebtData!$D$2:$D$75,MATCH(A164,AnnualMustPayDebtData!$E$2:$E$75,0),)),"-",INDEX(AnnualMustPayDebtData!$D$2:$D$75,MATCH(A164,AnnualMustPayDebtData!$E$2:$E$75,0),))</f>
        <v>-</v>
      </c>
      <c r="AJ164" s="134" t="str">
        <f>IF(ISERROR(IF(AG164="","",AG164/VLOOKUP(Occupancy!$B$65,Occupancy!$B$68:$B$79,1)*12/$C164)),"-",IF(AG164="","",AG164/VLOOKUP(Occupancy!$B$65,Occupancy!$B$68:$B$79,1)*12/$C164))</f>
        <v>-</v>
      </c>
      <c r="AK164" s="134" t="str">
        <f>IF(ISERROR(IF(AH164="","",AH164/VLOOKUP(Occupancy!$B$65,Occupancy!$B$68:$B$79,1)*12/$C164)),"-",IF(AH164="","",AH164/VLOOKUP(Occupancy!$B$65,Occupancy!$B$68:$B$79,1)*12/$C164))</f>
        <v>-</v>
      </c>
      <c r="AL164" s="133">
        <f>SUMIFS(PriorQ4BalanceSheet!$J$2:$J$4968,PriorQ4BalanceSheet!$B$2:$B$4968,$A164,PriorQ4BalanceSheet!$I$2:$I$4968,"10710")-SUMIFS(BalanceSheetData!$J$2:$J$415,BalanceSheetData!$B$2:$B$415,$A164,BalanceSheetData!$I$2:$I$415,"10710")</f>
        <v>0</v>
      </c>
      <c r="AM164" s="132" t="str">
        <f>IF(ISERROR(AN164/12*Occupancy!$B$65),"-",AN164/12*Occupancy!$B$65)</f>
        <v>-</v>
      </c>
      <c r="AN164" s="133" t="str">
        <f>IF(ISERROR(INDEX(ReserveData!$B$2:$B$2239,MATCH($A164,ReserveData!$A$2:$A$2250,0),0)),"-",INDEX(ReserveData!$B$2:$B2403,MATCH($A164,ReserveData!$A$2:$A$2250,0),0))</f>
        <v>-</v>
      </c>
      <c r="AO164" s="132" t="str">
        <f t="shared" si="33"/>
        <v>-</v>
      </c>
      <c r="AP164" s="132" t="str">
        <f t="shared" si="34"/>
        <v>-</v>
      </c>
      <c r="AQ164" s="136">
        <f>SUMIFS(IncomeStatementData!$J$2:$J$415,IncomeStatementData!$B$2:$B$415,$A164,IncomeStatementData!$I$2:$I$415,"59001")</f>
        <v>0</v>
      </c>
      <c r="AR164" s="134">
        <f>IF(ISERROR(AS164/12*Occupancy!$B$65),"-",AS164/12*Occupancy!$B$65)</f>
        <v>0</v>
      </c>
      <c r="AS164" s="136">
        <f>SUMIFS(AnnualFinancialData!$L$2:$L$6380,AnnualFinancialData!$B$2:$B$6380,$A164,AnnualFinancialData!$K$2:$K$6380,"59001")</f>
        <v>0</v>
      </c>
      <c r="AT164" s="134" t="str">
        <f>IF(ISERROR(IF(AQ164="","",AQ164/VLOOKUP(Occupancy!$B$65,Occupancy!$B$68:$B$79,1)*12/$C164)),"-",IF(AQ164="","",AQ164/VLOOKUP(Occupancy!$B$65,Occupancy!$B$68:$B$79,1)*12/$C164))</f>
        <v>-</v>
      </c>
      <c r="AU164" s="134" t="str">
        <f>IF(ISERROR(IF(AR164="","",AR164/VLOOKUP(Occupancy!$B$65,Occupancy!$B$68:$B$79,1)*12/$C164)),"-",IF(AR164="","",AR164/VLOOKUP(Occupancy!$B$65,Occupancy!$B$68:$B$79,1)*12/$C164))</f>
        <v>-</v>
      </c>
      <c r="AV164" s="133">
        <f>SUMIFS(IncomeStatementData!$J$2:$J$415,IncomeStatementData!$B$2:$B$415,$A164,IncomeStatementData!$I$2:$I$415,"66310")+SUMIFS(IncomeStatementData!$J$2:$J$415,IncomeStatementData!$B$2:$B$415,$A164,IncomeStatementData!$I$2:$I$415,"66202")</f>
        <v>0</v>
      </c>
      <c r="AW164" s="132">
        <f>IF(ISERROR(AX164/12*Occupancy!$B$65),"-",AX164/12*Occupancy!$B$65)</f>
        <v>0</v>
      </c>
      <c r="AX164" s="133">
        <f>SUMIFS(AnnualFinancialData!$L$2:$L$6380,AnnualFinancialData!$B$2:$B$6380,$A164,AnnualFinancialData!$K$2:$K$6380,"66310")+SUMIFS(AnnualFinancialData!$L$2:$L$6380,AnnualFinancialData!$B$2:$B$6380,$A164,AnnualFinancialData!$K$2:$K$6380,"66202")</f>
        <v>0</v>
      </c>
      <c r="AY164" s="132" t="str">
        <f>IF(ISERROR(IF(AV164="","",AV164/VLOOKUP(Occupancy!$B$65,Occupancy!$B$68:$B$79,1)*12/$C164)),"-",IF(AV164="","",AV164/VLOOKUP(Occupancy!$B$65,Occupancy!$B$68:$B$79,1)*12/$C164))</f>
        <v>-</v>
      </c>
      <c r="AZ164" s="132" t="str">
        <f>IF(ISERROR(IF(AW164="","",AW164/VLOOKUP(Occupancy!$B$65,Occupancy!$B$68:$B$79,1)*12/$C164)),"-",IF(AW164="","",AW164/VLOOKUP(Occupancy!$B$65,Occupancy!$B$68:$B$79,1)*12/$C164))</f>
        <v>-</v>
      </c>
      <c r="BA164" s="137" t="str">
        <f t="shared" si="35"/>
        <v>-</v>
      </c>
      <c r="BB164" s="137" t="str">
        <f t="shared" si="36"/>
        <v>-</v>
      </c>
      <c r="BC164" s="137" t="str">
        <f t="shared" si="37"/>
        <v>-</v>
      </c>
      <c r="BD164" s="137" t="str">
        <f t="shared" si="38"/>
        <v>-</v>
      </c>
      <c r="BE164" s="138" t="str">
        <f>IF(ISERROR(IF(BB164="","",BB164/VLOOKUP(Occupancy!$B$65,Occupancy!$B$68:$B$79,1)*12/$C164)),"-",IF(BB164="","",BB164/VLOOKUP(Occupancy!$B$65,Occupancy!$B$68:$B$79,1)*12/$C164))</f>
        <v>-</v>
      </c>
    </row>
    <row r="165" spans="1:57" s="95" customFormat="1" ht="12.75" x14ac:dyDescent="0.2">
      <c r="A165" s="219" t="s">
        <v>708</v>
      </c>
      <c r="B165" s="142" t="str">
        <f>IF(ISERROR(INDEX(ProjectTypeData!$F$2:$F$165,MATCH(Operating!$A165,ProjectTypeData!$B$2:$B$165,0),MATCH(Operating!B$9,ProjectTypeData!$F$1))),"-",INDEX(ProjectTypeData!$F$2:$F$165,MATCH(Operating!$A165,ProjectTypeData!$B$2:$B$165,0),MATCH(Operating!B$9,ProjectTypeData!$F$1)))</f>
        <v>Shelter</v>
      </c>
      <c r="C165" s="126">
        <f>IF(ISERROR(INDEX(ProjectTypeData!$E$2:$E$165,MATCH(Operating!$A165,ProjectTypeData!$B$2:$B$165,0),MATCH(Operating!C$9,ProjectTypeData!$E$1))),"-",INDEX(ProjectTypeData!$E$2:$E$165,MATCH(Operating!$A165,ProjectTypeData!$B$2:$B$165,0),MATCH(Operating!C$9,ProjectTypeData!$E$1)))</f>
        <v>33</v>
      </c>
      <c r="D165" s="127" t="str">
        <f>IF(ISERROR(INDEX(ProjectTypeData!$D$2:$D$165,MATCH(Operating!$A165,ProjectTypeData!$B$2:$B$165,0),MATCH(Operating!D$9,ProjectTypeData!$D$1))),"-",INDEX(ProjectTypeData!$D$2:$D$165,MATCH(Operating!$A165,ProjectTypeData!$B$2:$B$165,0),MATCH(Operating!D$9,ProjectTypeData!$D$1)))</f>
        <v>Pre-Development</v>
      </c>
      <c r="E165" s="115"/>
      <c r="F165" s="128">
        <f>SUMIFS(BalanceSheetData!$J$2:$J$415,BalanceSheetData!$B$2:$B$415,$A165,BalanceSheetData!$I$2:$I$415,"10000")</f>
        <v>0</v>
      </c>
      <c r="G165" s="128">
        <f>SUMIFS(BalanceSheetData!$J$2:$J$415,BalanceSheetData!$B$2:$B$415,$A165,BalanceSheetData!$I$2:$I$415,"10710")</f>
        <v>0</v>
      </c>
      <c r="H165" s="128">
        <f>SUMIFS(BalanceSheetData!$J$2:$J$415,BalanceSheetData!$B$2:$B$415,$A165,BalanceSheetData!$I$2:$I$415,"10700")</f>
        <v>0</v>
      </c>
      <c r="I165" s="129">
        <f>SUMIFS(BalanceSheetData!$J$2:$J$415,BalanceSheetData!$B$2:$B$415,$A165,BalanceSheetData!$I$2:$I$415,"10715")+SUMIFS(BalanceSheetData!$J$2:$J$415,BalanceSheetData!$B$2:$B$415,$A165,BalanceSheetData!$I$2:$I$415,"10720")+SUMIFS(BalanceSheetData!$J$2:$J$415,BalanceSheetData!$B$2:$B$415,$A165,BalanceSheetData!$I$2:$I$415,"19300")</f>
        <v>0</v>
      </c>
      <c r="J165" s="130">
        <f t="shared" si="26"/>
        <v>0</v>
      </c>
      <c r="K165" s="216">
        <f>IF(ISERROR(INDEX(Occupancy!$B$57:$FL$57,1,MATCH(A165,Occupancy!$B$4:$FL$4,0))),"-",INDEX(Occupancy!$B$57:$FL$57,1,MATCH(A165,Occupancy!$B$4:$FL$4,0)))</f>
        <v>0</v>
      </c>
      <c r="L165" s="216">
        <f>IF(ISERROR(INDEX(Occupancy!$B$17:$FL$17,1,MATCH(A165,Occupancy!$B$4:$FL$4,0))),"-",INDEX(Occupancy!$B$17:$FL$17,1,MATCH(A165,Occupancy!$B$4:$FL$4,0)))</f>
        <v>0</v>
      </c>
      <c r="M165" s="113"/>
      <c r="N165" s="113"/>
      <c r="O165" s="113"/>
      <c r="P165" s="119"/>
      <c r="Q165" s="131">
        <f>SUMIFS(IncomeStatementData!$J$2:$J$415,IncomeStatementData!$B$2:$B$415,$A165,IncomeStatementData!$I$2:$I$415,"45001")+SUMIFS(IncomeStatementData!$J$2:$J$415,IncomeStatementData!$B$2:$B$415,$A165,IncomeStatementData!$I$2:$I$415,"45100")+SUMIFS(IncomeStatementData!$J$2:$J$415,IncomeStatementData!$B$2:$B$415,$A165,IncomeStatementData!$I$2:$I$415,"49000")+SUMIFS(IncomeStatementData!$J$2:$J$415,IncomeStatementData!$B$2:$B$415,$A165,IncomeStatementData!$I$2:$I$415,"45200")+SUMIFS(IncomeStatementData!$J$2:$J$415,IncomeStatementData!$B$2:$B$415,$A165,IncomeStatementData!$I$2:$I$415,"45400")+SUMIFS(IncomeStatementData!$J$2:$J$415,IncomeStatementData!$B$2:$B$415,$A165,IncomeStatementData!$I$2:$I$415,"45500")+SUMIFS(IncomeStatementData!$J$2:$J$415,IncomeStatementData!$B$2:$B$415,$A165,IncomeStatementData!$I$2:$I$415,"44100")+SUMIFS(IncomeStatementData!$J$2:$J$415,IncomeStatementData!$B$2:$B$415,$A165,IncomeStatementData!$I$2:$I$415,"42200")</f>
        <v>0</v>
      </c>
      <c r="R165" s="132">
        <f>IF(ISERROR(S165/12*Occupancy!$B$65),"-",S165/12*Occupancy!$B$65)</f>
        <v>0</v>
      </c>
      <c r="S165" s="133">
        <f>SUMIFS(AnnualFinancialData!$L$2:$L$6380,AnnualFinancialData!$B$2:$B$6380,$A165,AnnualFinancialData!$K$2:$K$6380,"45001")+SUMIFS(AnnualFinancialData!$L$2:$L$6380,AnnualFinancialData!$B$2:$B$6380,$A165,AnnualFinancialData!$K$2:$K$6380,"45100")+SUMIFS(AnnualFinancialData!$L$2:$L$6380,AnnualFinancialData!$B$2:$B$6380,$A165,AnnualFinancialData!$K$2:$K$6380,"49000")+SUMIFS(AnnualFinancialData!$L$2:$L$6380,AnnualFinancialData!$B$2:$B$6380,$A165,AnnualFinancialData!$K$2:$K$6380,"45200")+SUMIFS(AnnualFinancialData!$L$2:$L$6380,AnnualFinancialData!$B$2:$B$6380,$A165,AnnualFinancialData!$K$2:$K$6380,"45400")+SUMIFS(AnnualFinancialData!$L$2:$L$6380,AnnualFinancialData!$B$2:$B$6380,$A165,AnnualFinancialData!$K$2:$K$6380,"45500")+SUMIFS(AnnualFinancialData!$L$2:$L$6380,AnnualFinancialData!$B$2:$B$6380,$A165,AnnualFinancialData!$K$2:$K$6380,"44100")+SUMIFS(AnnualFinancialData!$L$2:$L$6380,AnnualFinancialData!$B$2:$B$6380,$A165,AnnualFinancialData!$K$2:$K$6380,"42200")</f>
        <v>0</v>
      </c>
      <c r="T165" s="132">
        <f>IF(ISERROR(IF(Q165="","",Q165/VLOOKUP(Occupancy!$B$65,Occupancy!$B$68:$B$79,1)*12/$C165)),"-",IF(Q165="","",Q165/VLOOKUP(Occupancy!$B$65,Occupancy!$B$68:$B$79,1)*12/$C165))</f>
        <v>0</v>
      </c>
      <c r="U165" s="132">
        <f>IF(ISERROR(IF(R165="","",R165/VLOOKUP(Occupancy!$B$65,Occupancy!$B$68:$B$79,1)*12/$C165)),"-",IF(R165="","",R165/VLOOKUP(Occupancy!$B$65,Occupancy!$B$68:$B$79,1)*12/$C165))</f>
        <v>0</v>
      </c>
      <c r="V165" s="134" t="str">
        <f>IF(ISERROR(INDEX(IncomeStatementData!$P$2:$P$415,MATCH(A165,IncomeStatementData!$B$2:$B$415,0),)),"-",INDEX(IncomeStatementData!$P$2:$P$415,MATCH(A165,IncomeStatementData!$B$2:$B$415,0),))</f>
        <v>-</v>
      </c>
      <c r="W165" s="134" t="str">
        <f>IF(ISERROR(X165/12*Occupancy!$B$65),"-",X165/12*Occupancy!$B$65)</f>
        <v>-</v>
      </c>
      <c r="X165" s="134" t="str">
        <f>IF(ISERROR(INDEX(AnnualFinancialData!$R$2:$R$6380,MATCH(A165,AnnualFinancialData!$B$2:$B$6380,0),)),"-",INDEX(AnnualFinancialData!$R$2:$R$6380,MATCH(A165,AnnualFinancialData!$B$2:$B$6380,0),))</f>
        <v>-</v>
      </c>
      <c r="Y165" s="134" t="str">
        <f>IF(ISERROR(IF(V165="","",V165/VLOOKUP(Occupancy!$B$65,Occupancy!$B$68:$B$79,1)*12/$C165)),"-",IF(V165="","",V165/VLOOKUP(Occupancy!$B$65,Occupancy!$B$68:$B$79,1)*12/$C165))</f>
        <v>-</v>
      </c>
      <c r="Z165" s="134" t="str">
        <f>IF(ISERROR(IF(W165="","",W165/VLOOKUP(Occupancy!$B$65,Occupancy!$B$68:$B$79,1)*12/$C165)),"-",IF(W165="","",W165/VLOOKUP(Occupancy!$B$65,Occupancy!$B$68:$B$79,1)*12/$C165))</f>
        <v>-</v>
      </c>
      <c r="AA165" s="135" t="str">
        <f t="shared" si="27"/>
        <v>-</v>
      </c>
      <c r="AB165" s="132" t="str">
        <f t="shared" si="28"/>
        <v>-</v>
      </c>
      <c r="AC165" s="132" t="str">
        <f t="shared" si="29"/>
        <v>-</v>
      </c>
      <c r="AD165" s="132" t="str">
        <f t="shared" si="30"/>
        <v>-</v>
      </c>
      <c r="AE165" s="132" t="str">
        <f t="shared" si="31"/>
        <v>-</v>
      </c>
      <c r="AF165" s="132" t="str">
        <f t="shared" si="32"/>
        <v>-</v>
      </c>
      <c r="AG165" s="136">
        <f>(SUMIFS(PriorQ4BalanceSheet!$J$2:$J$4968,PriorQ4BalanceSheet!$B$2:$B$4968,$A165,PriorQ4BalanceSheet!$I$2:$I$4968,"28150")-SUMIFS(BalanceSheetData!$J$2:$J$415,BalanceSheetData!$B$2:$B$415,$A165,BalanceSheetData!$I$2:$I$415,"28150"))+(SUMIFS(PriorQ4BalanceSheet!$J$2:$J$4968,PriorQ4BalanceSheet!$B$2:$B$4968,$A165,PriorQ4BalanceSheet!$I$2:$I$4968,"28151")-SUMIFS(BalanceSheetData!$J$2:$J$415,BalanceSheetData!$B$2:$B$415,$A165,BalanceSheetData!$I$2:$I$415,"28151"))+(SUMIFS(PriorQ4BalanceSheet!$J$2:$J$4968,PriorQ4BalanceSheet!$B$2:$B$4968,$A165,PriorQ4BalanceSheet!$I$2:$I$4968,"28152")-SUMIFS(BalanceSheetData!$J$2:$J$415,BalanceSheetData!$B$2:$B$415,$A165,BalanceSheetData!$I$2:$I$415,"28152"))+(SUMIFS(PriorQ4BalanceSheet!$J$2:$J$4968,PriorQ4BalanceSheet!$B$2:$B$4968,$A165,PriorQ4BalanceSheet!$I$2:$I$4968,"28153")-SUMIFS(BalanceSheetData!$J$2:$J$415,BalanceSheetData!$B$2:$B$415,$A165,BalanceSheetData!$I$2:$I$415,"28153"))+(SUMIFS(PriorQ4BalanceSheet!$J$2:$J$4968,PriorQ4BalanceSheet!$B$2:$B$4968,$A165,PriorQ4BalanceSheet!$I$2:$I$4968,"28155")-SUMIFS(BalanceSheetData!$J$2:$J$415,BalanceSheetData!$B$2:$B$415,$A165,BalanceSheetData!$I$2:$I$415,"28155"))+(SUMIFS(PriorQ4BalanceSheet!$J$2:$J$4968,PriorQ4BalanceSheet!$B$2:$B$4968,$A165,PriorQ4BalanceSheet!$I$2:$I$4968,"28156")-SUMIFS(BalanceSheetData!$J$2:$J$415,BalanceSheetData!$B$2:$B$415,$A165,BalanceSheetData!$I$2:$I$415,"28156"))+(SUMIFS(PriorQ4BalanceSheet!$J$2:$J$4968,PriorQ4BalanceSheet!$B$2:$B$4968,$A165,PriorQ4BalanceSheet!$I$2:$I$4968,"28157")-SUMIFS(BalanceSheetData!$J$2:$J$415,BalanceSheetData!$B$2:$B$415,$A165,BalanceSheetData!$I$2:$I$415,"28157"))+(SUMIFS(PriorQ4BalanceSheet!$J$2:$J$4968,PriorQ4BalanceSheet!$B$2:$B$4968,$A165,PriorQ4BalanceSheet!$I$2:$I$4968,"28158")-SUMIFS(BalanceSheetData!$J$2:$J$415,BalanceSheetData!$B$2:$B$415,$A165,BalanceSheetData!$I$2:$I$415,"28158"))+(SUMIFS(PriorQ4BalanceSheet!$J$2:$J$4968,PriorQ4BalanceSheet!$B$2:$B$4968,$A165,PriorQ4BalanceSheet!$I$2:$I$4968,"28200")-SUMIFS(BalanceSheetData!$J$2:$J$415,BalanceSheetData!$B$2:$B$415,$A165,BalanceSheetData!$I$2:$I$415,"28200"))+(SUMIFS(PriorQ4BalanceSheet!$J$2:$J$4968,PriorQ4BalanceSheet!$B$2:$B$4968,$A165,PriorQ4BalanceSheet!$I$2:$I$4968,"28201")-SUMIFS(BalanceSheetData!$J$2:$J$415,BalanceSheetData!$B$2:$B$415,$A165,BalanceSheetData!$I$2:$I$415,"28201"))+SUMIFS(IncomeStatementData!$J$2:$J$415,IncomeStatementData!$B$2:$B$415,$A165,IncomeStatementData!$I$2:$I$415,"62020")+SUMIFS(IncomeStatementData!$J$2:$J$415,IncomeStatementData!$B$2:$B$415,$A165,IncomeStatementData!$I$2:$I$415,"62021")+SUMIFS(IncomeStatementData!$J$2:$J$415,IncomeStatementData!$B$2:$B$415,$A165,IncomeStatementData!$I$2:$I$415,"62022")+SUMIFS(IncomeStatementData!$J$2:$J$415,IncomeStatementData!$B$2:$B$415,$A165,IncomeStatementData!$I$2:$I$415,"62400")</f>
        <v>0</v>
      </c>
      <c r="AH165" s="134" t="str">
        <f>IF((ISERROR(INDEX(ECRDCRMustPayDebtData!$E$2:$E165,MATCH(A165,ECRDCRMustPayDebtData!$B$2:$B165,0),)))/12*Occupancy!$B$65,"-",INDEX(ECRDCRMustPayDebtData!$E$2:$E165,MATCH(A165,ECRDCRMustPayDebtData!$B$2:$B165,0),)/12*Occupancy!$B$65)</f>
        <v>-</v>
      </c>
      <c r="AI165" s="136" t="str">
        <f>IF(ISERROR(INDEX(AnnualMustPayDebtData!$D$2:$D$75,MATCH(A165,AnnualMustPayDebtData!$E$2:$E$75,0),)),"-",INDEX(AnnualMustPayDebtData!$D$2:$D$75,MATCH(A165,AnnualMustPayDebtData!$E$2:$E$75,0),))</f>
        <v>-</v>
      </c>
      <c r="AJ165" s="134">
        <f>IF(ISERROR(IF(AG165="","",AG165/VLOOKUP(Occupancy!$B$65,Occupancy!$B$68:$B$79,1)*12/$C165)),"-",IF(AG165="","",AG165/VLOOKUP(Occupancy!$B$65,Occupancy!$B$68:$B$79,1)*12/$C165))</f>
        <v>0</v>
      </c>
      <c r="AK165" s="134" t="str">
        <f>IF(ISERROR(IF(AH165="","",AH165/VLOOKUP(Occupancy!$B$65,Occupancy!$B$68:$B$79,1)*12/$C165)),"-",IF(AH165="","",AH165/VLOOKUP(Occupancy!$B$65,Occupancy!$B$68:$B$79,1)*12/$C165))</f>
        <v>-</v>
      </c>
      <c r="AL165" s="133">
        <f>SUMIFS(PriorQ4BalanceSheet!$J$2:$J$4968,PriorQ4BalanceSheet!$B$2:$B$4968,$A165,PriorQ4BalanceSheet!$I$2:$I$4968,"10710")-SUMIFS(BalanceSheetData!$J$2:$J$415,BalanceSheetData!$B$2:$B$415,$A165,BalanceSheetData!$I$2:$I$415,"10710")</f>
        <v>0</v>
      </c>
      <c r="AM165" s="132" t="str">
        <f>IF(ISERROR(AN165/12*Occupancy!$B$65),"-",AN165/12*Occupancy!$B$65)</f>
        <v>-</v>
      </c>
      <c r="AN165" s="133" t="str">
        <f>IF(ISERROR(INDEX(ReserveData!$B$2:$B$2239,MATCH($A165,ReserveData!$A$2:$A$2250,0),0)),"-",INDEX(ReserveData!$B$2:$B2404,MATCH($A165,ReserveData!$A$2:$A$2250,0),0))</f>
        <v>-</v>
      </c>
      <c r="AO165" s="132" t="str">
        <f t="shared" si="33"/>
        <v>-</v>
      </c>
      <c r="AP165" s="132">
        <f t="shared" si="34"/>
        <v>0</v>
      </c>
      <c r="AQ165" s="136">
        <f>SUMIFS(IncomeStatementData!$J$2:$J$415,IncomeStatementData!$B$2:$B$415,$A165,IncomeStatementData!$I$2:$I$415,"59001")</f>
        <v>0</v>
      </c>
      <c r="AR165" s="134">
        <f>IF(ISERROR(AS165/12*Occupancy!$B$65),"-",AS165/12*Occupancy!$B$65)</f>
        <v>0</v>
      </c>
      <c r="AS165" s="136">
        <f>SUMIFS(AnnualFinancialData!$L$2:$L$6380,AnnualFinancialData!$B$2:$B$6380,$A165,AnnualFinancialData!$K$2:$K$6380,"59001")</f>
        <v>0</v>
      </c>
      <c r="AT165" s="134">
        <f>IF(ISERROR(IF(AQ165="","",AQ165/VLOOKUP(Occupancy!$B$65,Occupancy!$B$68:$B$79,1)*12/$C165)),"-",IF(AQ165="","",AQ165/VLOOKUP(Occupancy!$B$65,Occupancy!$B$68:$B$79,1)*12/$C165))</f>
        <v>0</v>
      </c>
      <c r="AU165" s="134">
        <f>IF(ISERROR(IF(AR165="","",AR165/VLOOKUP(Occupancy!$B$65,Occupancy!$B$68:$B$79,1)*12/$C165)),"-",IF(AR165="","",AR165/VLOOKUP(Occupancy!$B$65,Occupancy!$B$68:$B$79,1)*12/$C165))</f>
        <v>0</v>
      </c>
      <c r="AV165" s="133">
        <f>SUMIFS(IncomeStatementData!$J$2:$J$415,IncomeStatementData!$B$2:$B$415,$A165,IncomeStatementData!$I$2:$I$415,"66310")+SUMIFS(IncomeStatementData!$J$2:$J$415,IncomeStatementData!$B$2:$B$415,$A165,IncomeStatementData!$I$2:$I$415,"66202")</f>
        <v>0</v>
      </c>
      <c r="AW165" s="132">
        <f>IF(ISERROR(AX165/12*Occupancy!$B$65),"-",AX165/12*Occupancy!$B$65)</f>
        <v>0</v>
      </c>
      <c r="AX165" s="133">
        <f>SUMIFS(AnnualFinancialData!$L$2:$L$6380,AnnualFinancialData!$B$2:$B$6380,$A165,AnnualFinancialData!$K$2:$K$6380,"66310")+SUMIFS(AnnualFinancialData!$L$2:$L$6380,AnnualFinancialData!$B$2:$B$6380,$A165,AnnualFinancialData!$K$2:$K$6380,"66202")</f>
        <v>0</v>
      </c>
      <c r="AY165" s="132">
        <f>IF(ISERROR(IF(AV165="","",AV165/VLOOKUP(Occupancy!$B$65,Occupancy!$B$68:$B$79,1)*12/$C165)),"-",IF(AV165="","",AV165/VLOOKUP(Occupancy!$B$65,Occupancy!$B$68:$B$79,1)*12/$C165))</f>
        <v>0</v>
      </c>
      <c r="AZ165" s="132">
        <f>IF(ISERROR(IF(AW165="","",AW165/VLOOKUP(Occupancy!$B$65,Occupancy!$B$68:$B$79,1)*12/$C165)),"-",IF(AW165="","",AW165/VLOOKUP(Occupancy!$B$65,Occupancy!$B$68:$B$79,1)*12/$C165))</f>
        <v>0</v>
      </c>
      <c r="BA165" s="137" t="str">
        <f t="shared" si="35"/>
        <v>-</v>
      </c>
      <c r="BB165" s="137" t="str">
        <f t="shared" si="36"/>
        <v>-</v>
      </c>
      <c r="BC165" s="137" t="str">
        <f t="shared" si="37"/>
        <v>-</v>
      </c>
      <c r="BD165" s="137" t="str">
        <f t="shared" si="38"/>
        <v>-</v>
      </c>
      <c r="BE165" s="138" t="str">
        <f>IF(ISERROR(IF(BB165="","",BB165/VLOOKUP(Occupancy!$B$65,Occupancy!$B$68:$B$79,1)*12/$C165)),"-",IF(BB165="","",BB165/VLOOKUP(Occupancy!$B$65,Occupancy!$B$68:$B$79,1)*12/$C165))</f>
        <v>-</v>
      </c>
    </row>
    <row r="166" spans="1:57" s="95" customFormat="1" ht="12.75" x14ac:dyDescent="0.2">
      <c r="A166" s="219" t="s">
        <v>710</v>
      </c>
      <c r="B166" s="142" t="str">
        <f>IF(ISERROR(INDEX(ProjectTypeData!$F$2:$F$165,MATCH(Operating!$A166,ProjectTypeData!$B$2:$B$165,0),MATCH(Operating!B$9,ProjectTypeData!$F$1))),"-",INDEX(ProjectTypeData!$F$2:$F$165,MATCH(Operating!$A166,ProjectTypeData!$B$2:$B$165,0),MATCH(Operating!B$9,ProjectTypeData!$F$1)))</f>
        <v>Homes</v>
      </c>
      <c r="C166" s="126">
        <f>IF(ISERROR(INDEX(ProjectTypeData!$E$2:$E$165,MATCH(Operating!$A166,ProjectTypeData!$B$2:$B$165,0),MATCH(Operating!C$9,ProjectTypeData!$E$1))),"-",INDEX(ProjectTypeData!$E$2:$E$165,MATCH(Operating!$A166,ProjectTypeData!$B$2:$B$165,0),MATCH(Operating!C$9,ProjectTypeData!$E$1)))</f>
        <v>0</v>
      </c>
      <c r="D166" s="127" t="str">
        <f>IF(ISERROR(INDEX(ProjectTypeData!$D$2:$D$165,MATCH(Operating!$A166,ProjectTypeData!$B$2:$B$165,0),MATCH(Operating!D$9,ProjectTypeData!$D$1))),"-",INDEX(ProjectTypeData!$D$2:$D$165,MATCH(Operating!$A166,ProjectTypeData!$B$2:$B$165,0),MATCH(Operating!D$9,ProjectTypeData!$D$1)))</f>
        <v>Pending Business Committee Approval</v>
      </c>
      <c r="E166" s="115"/>
      <c r="F166" s="128">
        <f>SUMIFS(BalanceSheetData!$J$2:$J$415,BalanceSheetData!$B$2:$B$415,$A166,BalanceSheetData!$I$2:$I$415,"10000")</f>
        <v>0</v>
      </c>
      <c r="G166" s="128">
        <f>SUMIFS(BalanceSheetData!$J$2:$J$415,BalanceSheetData!$B$2:$B$415,$A166,BalanceSheetData!$I$2:$I$415,"10710")</f>
        <v>0</v>
      </c>
      <c r="H166" s="128">
        <f>SUMIFS(BalanceSheetData!$J$2:$J$415,BalanceSheetData!$B$2:$B$415,$A166,BalanceSheetData!$I$2:$I$415,"10700")</f>
        <v>0</v>
      </c>
      <c r="I166" s="129">
        <f>SUMIFS(BalanceSheetData!$J$2:$J$415,BalanceSheetData!$B$2:$B$415,$A166,BalanceSheetData!$I$2:$I$415,"10715")+SUMIFS(BalanceSheetData!$J$2:$J$415,BalanceSheetData!$B$2:$B$415,$A166,BalanceSheetData!$I$2:$I$415,"10720")+SUMIFS(BalanceSheetData!$J$2:$J$415,BalanceSheetData!$B$2:$B$415,$A166,BalanceSheetData!$I$2:$I$415,"19300")</f>
        <v>0</v>
      </c>
      <c r="J166" s="130">
        <f t="shared" si="26"/>
        <v>0</v>
      </c>
      <c r="K166" s="216">
        <f>IF(ISERROR(INDEX(Occupancy!$B$57:$FL$57,1,MATCH(A166,Occupancy!$B$4:$FL$4,0))),"-",INDEX(Occupancy!$B$57:$FL$57,1,MATCH(A166,Occupancy!$B$4:$FL$4,0)))</f>
        <v>0</v>
      </c>
      <c r="L166" s="216">
        <f>IF(ISERROR(INDEX(Occupancy!$B$17:$FL$17,1,MATCH(A166,Occupancy!$B$4:$FL$4,0))),"-",INDEX(Occupancy!$B$17:$FL$17,1,MATCH(A166,Occupancy!$B$4:$FL$4,0)))</f>
        <v>0</v>
      </c>
      <c r="M166" s="113"/>
      <c r="N166" s="113"/>
      <c r="O166" s="113"/>
      <c r="P166" s="119"/>
      <c r="Q166" s="131">
        <f>SUMIFS(IncomeStatementData!$J$2:$J$415,IncomeStatementData!$B$2:$B$415,$A166,IncomeStatementData!$I$2:$I$415,"45001")+SUMIFS(IncomeStatementData!$J$2:$J$415,IncomeStatementData!$B$2:$B$415,$A166,IncomeStatementData!$I$2:$I$415,"45100")+SUMIFS(IncomeStatementData!$J$2:$J$415,IncomeStatementData!$B$2:$B$415,$A166,IncomeStatementData!$I$2:$I$415,"49000")+SUMIFS(IncomeStatementData!$J$2:$J$415,IncomeStatementData!$B$2:$B$415,$A166,IncomeStatementData!$I$2:$I$415,"45200")+SUMIFS(IncomeStatementData!$J$2:$J$415,IncomeStatementData!$B$2:$B$415,$A166,IncomeStatementData!$I$2:$I$415,"45400")+SUMIFS(IncomeStatementData!$J$2:$J$415,IncomeStatementData!$B$2:$B$415,$A166,IncomeStatementData!$I$2:$I$415,"45500")+SUMIFS(IncomeStatementData!$J$2:$J$415,IncomeStatementData!$B$2:$B$415,$A166,IncomeStatementData!$I$2:$I$415,"44100")+SUMIFS(IncomeStatementData!$J$2:$J$415,IncomeStatementData!$B$2:$B$415,$A166,IncomeStatementData!$I$2:$I$415,"42200")</f>
        <v>0</v>
      </c>
      <c r="R166" s="132">
        <f>IF(ISERROR(S166/12*Occupancy!$B$65),"-",S166/12*Occupancy!$B$65)</f>
        <v>0</v>
      </c>
      <c r="S166" s="133">
        <f>SUMIFS(AnnualFinancialData!$L$2:$L$6380,AnnualFinancialData!$B$2:$B$6380,$A166,AnnualFinancialData!$K$2:$K$6380,"45001")+SUMIFS(AnnualFinancialData!$L$2:$L$6380,AnnualFinancialData!$B$2:$B$6380,$A166,AnnualFinancialData!$K$2:$K$6380,"45100")+SUMIFS(AnnualFinancialData!$L$2:$L$6380,AnnualFinancialData!$B$2:$B$6380,$A166,AnnualFinancialData!$K$2:$K$6380,"49000")+SUMIFS(AnnualFinancialData!$L$2:$L$6380,AnnualFinancialData!$B$2:$B$6380,$A166,AnnualFinancialData!$K$2:$K$6380,"45200")+SUMIFS(AnnualFinancialData!$L$2:$L$6380,AnnualFinancialData!$B$2:$B$6380,$A166,AnnualFinancialData!$K$2:$K$6380,"45400")+SUMIFS(AnnualFinancialData!$L$2:$L$6380,AnnualFinancialData!$B$2:$B$6380,$A166,AnnualFinancialData!$K$2:$K$6380,"45500")+SUMIFS(AnnualFinancialData!$L$2:$L$6380,AnnualFinancialData!$B$2:$B$6380,$A166,AnnualFinancialData!$K$2:$K$6380,"44100")+SUMIFS(AnnualFinancialData!$L$2:$L$6380,AnnualFinancialData!$B$2:$B$6380,$A166,AnnualFinancialData!$K$2:$K$6380,"42200")</f>
        <v>0</v>
      </c>
      <c r="T166" s="132" t="str">
        <f>IF(ISERROR(IF(Q166="","",Q166/VLOOKUP(Occupancy!$B$65,Occupancy!$B$68:$B$79,1)*12/$C166)),"-",IF(Q166="","",Q166/VLOOKUP(Occupancy!$B$65,Occupancy!$B$68:$B$79,1)*12/$C166))</f>
        <v>-</v>
      </c>
      <c r="U166" s="132" t="str">
        <f>IF(ISERROR(IF(R166="","",R166/VLOOKUP(Occupancy!$B$65,Occupancy!$B$68:$B$79,1)*12/$C166)),"-",IF(R166="","",R166/VLOOKUP(Occupancy!$B$65,Occupancy!$B$68:$B$79,1)*12/$C166))</f>
        <v>-</v>
      </c>
      <c r="V166" s="134" t="str">
        <f>IF(ISERROR(INDEX(IncomeStatementData!$P$2:$P$415,MATCH(A166,IncomeStatementData!$B$2:$B$415,0),)),"-",INDEX(IncomeStatementData!$P$2:$P$415,MATCH(A166,IncomeStatementData!$B$2:$B$415,0),))</f>
        <v>-</v>
      </c>
      <c r="W166" s="134" t="str">
        <f>IF(ISERROR(X166/12*Occupancy!$B$65),"-",X166/12*Occupancy!$B$65)</f>
        <v>-</v>
      </c>
      <c r="X166" s="134" t="str">
        <f>IF(ISERROR(INDEX(AnnualFinancialData!$R$2:$R$6380,MATCH(A166,AnnualFinancialData!$B$2:$B$6380,0),)),"-",INDEX(AnnualFinancialData!$R$2:$R$6380,MATCH(A166,AnnualFinancialData!$B$2:$B$6380,0),))</f>
        <v>-</v>
      </c>
      <c r="Y166" s="134" t="str">
        <f>IF(ISERROR(IF(V166="","",V166/VLOOKUP(Occupancy!$B$65,Occupancy!$B$68:$B$79,1)*12/$C166)),"-",IF(V166="","",V166/VLOOKUP(Occupancy!$B$65,Occupancy!$B$68:$B$79,1)*12/$C166))</f>
        <v>-</v>
      </c>
      <c r="Z166" s="134" t="str">
        <f>IF(ISERROR(IF(W166="","",W166/VLOOKUP(Occupancy!$B$65,Occupancy!$B$68:$B$79,1)*12/$C166)),"-",IF(W166="","",W166/VLOOKUP(Occupancy!$B$65,Occupancy!$B$68:$B$79,1)*12/$C166))</f>
        <v>-</v>
      </c>
      <c r="AA166" s="135" t="str">
        <f t="shared" si="27"/>
        <v>-</v>
      </c>
      <c r="AB166" s="132" t="str">
        <f t="shared" si="28"/>
        <v>-</v>
      </c>
      <c r="AC166" s="132" t="str">
        <f t="shared" si="29"/>
        <v>-</v>
      </c>
      <c r="AD166" s="132" t="str">
        <f t="shared" si="30"/>
        <v>-</v>
      </c>
      <c r="AE166" s="132" t="str">
        <f t="shared" si="31"/>
        <v>-</v>
      </c>
      <c r="AF166" s="132" t="str">
        <f t="shared" si="32"/>
        <v>-</v>
      </c>
      <c r="AG166" s="136">
        <f>(SUMIFS(PriorQ4BalanceSheet!$J$2:$J$4968,PriorQ4BalanceSheet!$B$2:$B$4968,$A166,PriorQ4BalanceSheet!$I$2:$I$4968,"28150")-SUMIFS(BalanceSheetData!$J$2:$J$415,BalanceSheetData!$B$2:$B$415,$A166,BalanceSheetData!$I$2:$I$415,"28150"))+(SUMIFS(PriorQ4BalanceSheet!$J$2:$J$4968,PriorQ4BalanceSheet!$B$2:$B$4968,$A166,PriorQ4BalanceSheet!$I$2:$I$4968,"28151")-SUMIFS(BalanceSheetData!$J$2:$J$415,BalanceSheetData!$B$2:$B$415,$A166,BalanceSheetData!$I$2:$I$415,"28151"))+(SUMIFS(PriorQ4BalanceSheet!$J$2:$J$4968,PriorQ4BalanceSheet!$B$2:$B$4968,$A166,PriorQ4BalanceSheet!$I$2:$I$4968,"28152")-SUMIFS(BalanceSheetData!$J$2:$J$415,BalanceSheetData!$B$2:$B$415,$A166,BalanceSheetData!$I$2:$I$415,"28152"))+(SUMIFS(PriorQ4BalanceSheet!$J$2:$J$4968,PriorQ4BalanceSheet!$B$2:$B$4968,$A166,PriorQ4BalanceSheet!$I$2:$I$4968,"28153")-SUMIFS(BalanceSheetData!$J$2:$J$415,BalanceSheetData!$B$2:$B$415,$A166,BalanceSheetData!$I$2:$I$415,"28153"))+(SUMIFS(PriorQ4BalanceSheet!$J$2:$J$4968,PriorQ4BalanceSheet!$B$2:$B$4968,$A166,PriorQ4BalanceSheet!$I$2:$I$4968,"28155")-SUMIFS(BalanceSheetData!$J$2:$J$415,BalanceSheetData!$B$2:$B$415,$A166,BalanceSheetData!$I$2:$I$415,"28155"))+(SUMIFS(PriorQ4BalanceSheet!$J$2:$J$4968,PriorQ4BalanceSheet!$B$2:$B$4968,$A166,PriorQ4BalanceSheet!$I$2:$I$4968,"28156")-SUMIFS(BalanceSheetData!$J$2:$J$415,BalanceSheetData!$B$2:$B$415,$A166,BalanceSheetData!$I$2:$I$415,"28156"))+(SUMIFS(PriorQ4BalanceSheet!$J$2:$J$4968,PriorQ4BalanceSheet!$B$2:$B$4968,$A166,PriorQ4BalanceSheet!$I$2:$I$4968,"28157")-SUMIFS(BalanceSheetData!$J$2:$J$415,BalanceSheetData!$B$2:$B$415,$A166,BalanceSheetData!$I$2:$I$415,"28157"))+(SUMIFS(PriorQ4BalanceSheet!$J$2:$J$4968,PriorQ4BalanceSheet!$B$2:$B$4968,$A166,PriorQ4BalanceSheet!$I$2:$I$4968,"28158")-SUMIFS(BalanceSheetData!$J$2:$J$415,BalanceSheetData!$B$2:$B$415,$A166,BalanceSheetData!$I$2:$I$415,"28158"))+(SUMIFS(PriorQ4BalanceSheet!$J$2:$J$4968,PriorQ4BalanceSheet!$B$2:$B$4968,$A166,PriorQ4BalanceSheet!$I$2:$I$4968,"28200")-SUMIFS(BalanceSheetData!$J$2:$J$415,BalanceSheetData!$B$2:$B$415,$A166,BalanceSheetData!$I$2:$I$415,"28200"))+(SUMIFS(PriorQ4BalanceSheet!$J$2:$J$4968,PriorQ4BalanceSheet!$B$2:$B$4968,$A166,PriorQ4BalanceSheet!$I$2:$I$4968,"28201")-SUMIFS(BalanceSheetData!$J$2:$J$415,BalanceSheetData!$B$2:$B$415,$A166,BalanceSheetData!$I$2:$I$415,"28201"))+SUMIFS(IncomeStatementData!$J$2:$J$415,IncomeStatementData!$B$2:$B$415,$A166,IncomeStatementData!$I$2:$I$415,"62020")+SUMIFS(IncomeStatementData!$J$2:$J$415,IncomeStatementData!$B$2:$B$415,$A166,IncomeStatementData!$I$2:$I$415,"62021")+SUMIFS(IncomeStatementData!$J$2:$J$415,IncomeStatementData!$B$2:$B$415,$A166,IncomeStatementData!$I$2:$I$415,"62022")+SUMIFS(IncomeStatementData!$J$2:$J$415,IncomeStatementData!$B$2:$B$415,$A166,IncomeStatementData!$I$2:$I$415,"62400")</f>
        <v>0</v>
      </c>
      <c r="AH166" s="134" t="str">
        <f>IF((ISERROR(INDEX(ECRDCRMustPayDebtData!$E$2:$E166,MATCH(A166,ECRDCRMustPayDebtData!$B$2:$B166,0),)))/12*Occupancy!$B$65,"-",INDEX(ECRDCRMustPayDebtData!$E$2:$E166,MATCH(A166,ECRDCRMustPayDebtData!$B$2:$B166,0),)/12*Occupancy!$B$65)</f>
        <v>-</v>
      </c>
      <c r="AI166" s="136" t="str">
        <f>IF(ISERROR(INDEX(AnnualMustPayDebtData!$D$2:$D$75,MATCH(A166,AnnualMustPayDebtData!$E$2:$E$75,0),)),"-",INDEX(AnnualMustPayDebtData!$D$2:$D$75,MATCH(A166,AnnualMustPayDebtData!$E$2:$E$75,0),))</f>
        <v>-</v>
      </c>
      <c r="AJ166" s="134" t="str">
        <f>IF(ISERROR(IF(AG166="","",AG166/VLOOKUP(Occupancy!$B$65,Occupancy!$B$68:$B$79,1)*12/$C166)),"-",IF(AG166="","",AG166/VLOOKUP(Occupancy!$B$65,Occupancy!$B$68:$B$79,1)*12/$C166))</f>
        <v>-</v>
      </c>
      <c r="AK166" s="134" t="str">
        <f>IF(ISERROR(IF(AH166="","",AH166/VLOOKUP(Occupancy!$B$65,Occupancy!$B$68:$B$79,1)*12/$C166)),"-",IF(AH166="","",AH166/VLOOKUP(Occupancy!$B$65,Occupancy!$B$68:$B$79,1)*12/$C166))</f>
        <v>-</v>
      </c>
      <c r="AL166" s="133">
        <f>SUMIFS(PriorQ4BalanceSheet!$J$2:$J$4968,PriorQ4BalanceSheet!$B$2:$B$4968,$A166,PriorQ4BalanceSheet!$I$2:$I$4968,"10710")-SUMIFS(BalanceSheetData!$J$2:$J$415,BalanceSheetData!$B$2:$B$415,$A166,BalanceSheetData!$I$2:$I$415,"10710")</f>
        <v>0</v>
      </c>
      <c r="AM166" s="132" t="str">
        <f>IF(ISERROR(AN166/12*Occupancy!$B$65),"-",AN166/12*Occupancy!$B$65)</f>
        <v>-</v>
      </c>
      <c r="AN166" s="133" t="str">
        <f>IF(ISERROR(INDEX(ReserveData!$B$2:$B$2239,MATCH($A166,ReserveData!$A$2:$A$2250,0),0)),"-",INDEX(ReserveData!$B$2:$B2405,MATCH($A166,ReserveData!$A$2:$A$2250,0),0))</f>
        <v>-</v>
      </c>
      <c r="AO166" s="132" t="str">
        <f t="shared" si="33"/>
        <v>-</v>
      </c>
      <c r="AP166" s="132" t="str">
        <f t="shared" si="34"/>
        <v>-</v>
      </c>
      <c r="AQ166" s="136">
        <f>SUMIFS(IncomeStatementData!$J$2:$J$415,IncomeStatementData!$B$2:$B$415,$A166,IncomeStatementData!$I$2:$I$415,"59001")</f>
        <v>0</v>
      </c>
      <c r="AR166" s="134">
        <f>IF(ISERROR(AS166/12*Occupancy!$B$65),"-",AS166/12*Occupancy!$B$65)</f>
        <v>0</v>
      </c>
      <c r="AS166" s="136">
        <f>SUMIFS(AnnualFinancialData!$L$2:$L$6380,AnnualFinancialData!$B$2:$B$6380,$A166,AnnualFinancialData!$K$2:$K$6380,"59001")</f>
        <v>0</v>
      </c>
      <c r="AT166" s="134" t="str">
        <f>IF(ISERROR(IF(AQ166="","",AQ166/VLOOKUP(Occupancy!$B$65,Occupancy!$B$68:$B$79,1)*12/$C166)),"-",IF(AQ166="","",AQ166/VLOOKUP(Occupancy!$B$65,Occupancy!$B$68:$B$79,1)*12/$C166))</f>
        <v>-</v>
      </c>
      <c r="AU166" s="134" t="str">
        <f>IF(ISERROR(IF(AR166="","",AR166/VLOOKUP(Occupancy!$B$65,Occupancy!$B$68:$B$79,1)*12/$C166)),"-",IF(AR166="","",AR166/VLOOKUP(Occupancy!$B$65,Occupancy!$B$68:$B$79,1)*12/$C166))</f>
        <v>-</v>
      </c>
      <c r="AV166" s="133">
        <f>SUMIFS(IncomeStatementData!$J$2:$J$415,IncomeStatementData!$B$2:$B$415,$A166,IncomeStatementData!$I$2:$I$415,"66310")+SUMIFS(IncomeStatementData!$J$2:$J$415,IncomeStatementData!$B$2:$B$415,$A166,IncomeStatementData!$I$2:$I$415,"66202")</f>
        <v>0</v>
      </c>
      <c r="AW166" s="132">
        <f>IF(ISERROR(AX166/12*Occupancy!$B$65),"-",AX166/12*Occupancy!$B$65)</f>
        <v>0</v>
      </c>
      <c r="AX166" s="133">
        <f>SUMIFS(AnnualFinancialData!$L$2:$L$6380,AnnualFinancialData!$B$2:$B$6380,$A166,AnnualFinancialData!$K$2:$K$6380,"66310")+SUMIFS(AnnualFinancialData!$L$2:$L$6380,AnnualFinancialData!$B$2:$B$6380,$A166,AnnualFinancialData!$K$2:$K$6380,"66202")</f>
        <v>0</v>
      </c>
      <c r="AY166" s="132" t="str">
        <f>IF(ISERROR(IF(AV166="","",AV166/VLOOKUP(Occupancy!$B$65,Occupancy!$B$68:$B$79,1)*12/$C166)),"-",IF(AV166="","",AV166/VLOOKUP(Occupancy!$B$65,Occupancy!$B$68:$B$79,1)*12/$C166))</f>
        <v>-</v>
      </c>
      <c r="AZ166" s="132" t="str">
        <f>IF(ISERROR(IF(AW166="","",AW166/VLOOKUP(Occupancy!$B$65,Occupancy!$B$68:$B$79,1)*12/$C166)),"-",IF(AW166="","",AW166/VLOOKUP(Occupancy!$B$65,Occupancy!$B$68:$B$79,1)*12/$C166))</f>
        <v>-</v>
      </c>
      <c r="BA166" s="137" t="str">
        <f t="shared" si="35"/>
        <v>-</v>
      </c>
      <c r="BB166" s="137" t="str">
        <f t="shared" si="36"/>
        <v>-</v>
      </c>
      <c r="BC166" s="137" t="str">
        <f t="shared" si="37"/>
        <v>-</v>
      </c>
      <c r="BD166" s="137" t="str">
        <f t="shared" si="38"/>
        <v>-</v>
      </c>
      <c r="BE166" s="138" t="str">
        <f>IF(ISERROR(IF(BB166="","",BB166/VLOOKUP(Occupancy!$B$65,Occupancy!$B$68:$B$79,1)*12/$C166)),"-",IF(BB166="","",BB166/VLOOKUP(Occupancy!$B$65,Occupancy!$B$68:$B$79,1)*12/$C166))</f>
        <v>-</v>
      </c>
    </row>
    <row r="167" spans="1:57" s="95" customFormat="1" ht="12.75" x14ac:dyDescent="0.2">
      <c r="A167" s="219" t="s">
        <v>712</v>
      </c>
      <c r="B167" s="142" t="str">
        <f>IF(ISERROR(INDEX(ProjectTypeData!$F$2:$F$165,MATCH(Operating!$A167,ProjectTypeData!$B$2:$B$165,0),MATCH(Operating!B$9,ProjectTypeData!$F$1))),"-",INDEX(ProjectTypeData!$F$2:$F$165,MATCH(Operating!$A167,ProjectTypeData!$B$2:$B$165,0),MATCH(Operating!B$9,ProjectTypeData!$F$1)))</f>
        <v>Homes</v>
      </c>
      <c r="C167" s="126">
        <f>IF(ISERROR(INDEX(ProjectTypeData!$E$2:$E$165,MATCH(Operating!$A167,ProjectTypeData!$B$2:$B$165,0),MATCH(Operating!C$9,ProjectTypeData!$E$1))),"-",INDEX(ProjectTypeData!$E$2:$E$165,MATCH(Operating!$A167,ProjectTypeData!$B$2:$B$165,0),MATCH(Operating!C$9,ProjectTypeData!$E$1)))</f>
        <v>0</v>
      </c>
      <c r="D167" s="127" t="str">
        <f>IF(ISERROR(INDEX(ProjectTypeData!$D$2:$D$165,MATCH(Operating!$A167,ProjectTypeData!$B$2:$B$165,0),MATCH(Operating!D$9,ProjectTypeData!$D$1))),"-",INDEX(ProjectTypeData!$D$2:$D$165,MATCH(Operating!$A167,ProjectTypeData!$B$2:$B$165,0),MATCH(Operating!D$9,ProjectTypeData!$D$1)))</f>
        <v>Financial Close-out/Lease-up</v>
      </c>
      <c r="E167" s="115"/>
      <c r="F167" s="128">
        <f>SUMIFS(BalanceSheetData!$J$2:$J$415,BalanceSheetData!$B$2:$B$415,$A167,BalanceSheetData!$I$2:$I$415,"10000")</f>
        <v>0</v>
      </c>
      <c r="G167" s="128">
        <f>SUMIFS(BalanceSheetData!$J$2:$J$415,BalanceSheetData!$B$2:$B$415,$A167,BalanceSheetData!$I$2:$I$415,"10710")</f>
        <v>0</v>
      </c>
      <c r="H167" s="128">
        <f>SUMIFS(BalanceSheetData!$J$2:$J$415,BalanceSheetData!$B$2:$B$415,$A167,BalanceSheetData!$I$2:$I$415,"10700")</f>
        <v>0</v>
      </c>
      <c r="I167" s="129">
        <f>SUMIFS(BalanceSheetData!$J$2:$J$415,BalanceSheetData!$B$2:$B$415,$A167,BalanceSheetData!$I$2:$I$415,"10715")+SUMIFS(BalanceSheetData!$J$2:$J$415,BalanceSheetData!$B$2:$B$415,$A167,BalanceSheetData!$I$2:$I$415,"10720")+SUMIFS(BalanceSheetData!$J$2:$J$415,BalanceSheetData!$B$2:$B$415,$A167,BalanceSheetData!$I$2:$I$415,"19300")</f>
        <v>0</v>
      </c>
      <c r="J167" s="130">
        <f t="shared" si="26"/>
        <v>0</v>
      </c>
      <c r="K167" s="216">
        <f>IF(ISERROR(INDEX(Occupancy!$B$57:$FL$57,1,MATCH(A167,Occupancy!$B$4:$FL$4,0))),"-",INDEX(Occupancy!$B$57:$FL$57,1,MATCH(A167,Occupancy!$B$4:$FL$4,0)))</f>
        <v>0</v>
      </c>
      <c r="L167" s="216">
        <f>IF(ISERROR(INDEX(Occupancy!$B$17:$FL$17,1,MATCH(A167,Occupancy!$B$4:$FL$4,0))),"-",INDEX(Occupancy!$B$17:$FL$17,1,MATCH(A167,Occupancy!$B$4:$FL$4,0)))</f>
        <v>0</v>
      </c>
      <c r="M167" s="113"/>
      <c r="N167" s="113"/>
      <c r="O167" s="113"/>
      <c r="P167" s="119"/>
      <c r="Q167" s="131">
        <f>SUMIFS(IncomeStatementData!$J$2:$J$415,IncomeStatementData!$B$2:$B$415,$A167,IncomeStatementData!$I$2:$I$415,"45001")+SUMIFS(IncomeStatementData!$J$2:$J$415,IncomeStatementData!$B$2:$B$415,$A167,IncomeStatementData!$I$2:$I$415,"45100")+SUMIFS(IncomeStatementData!$J$2:$J$415,IncomeStatementData!$B$2:$B$415,$A167,IncomeStatementData!$I$2:$I$415,"49000")+SUMIFS(IncomeStatementData!$J$2:$J$415,IncomeStatementData!$B$2:$B$415,$A167,IncomeStatementData!$I$2:$I$415,"45200")+SUMIFS(IncomeStatementData!$J$2:$J$415,IncomeStatementData!$B$2:$B$415,$A167,IncomeStatementData!$I$2:$I$415,"45400")+SUMIFS(IncomeStatementData!$J$2:$J$415,IncomeStatementData!$B$2:$B$415,$A167,IncomeStatementData!$I$2:$I$415,"45500")+SUMIFS(IncomeStatementData!$J$2:$J$415,IncomeStatementData!$B$2:$B$415,$A167,IncomeStatementData!$I$2:$I$415,"44100")+SUMIFS(IncomeStatementData!$J$2:$J$415,IncomeStatementData!$B$2:$B$415,$A167,IncomeStatementData!$I$2:$I$415,"42200")</f>
        <v>0</v>
      </c>
      <c r="R167" s="132">
        <f>IF(ISERROR(S167/12*Occupancy!$B$65),"-",S167/12*Occupancy!$B$65)</f>
        <v>0</v>
      </c>
      <c r="S167" s="133">
        <f>SUMIFS(AnnualFinancialData!$L$2:$L$6380,AnnualFinancialData!$B$2:$B$6380,$A167,AnnualFinancialData!$K$2:$K$6380,"45001")+SUMIFS(AnnualFinancialData!$L$2:$L$6380,AnnualFinancialData!$B$2:$B$6380,$A167,AnnualFinancialData!$K$2:$K$6380,"45100")+SUMIFS(AnnualFinancialData!$L$2:$L$6380,AnnualFinancialData!$B$2:$B$6380,$A167,AnnualFinancialData!$K$2:$K$6380,"49000")+SUMIFS(AnnualFinancialData!$L$2:$L$6380,AnnualFinancialData!$B$2:$B$6380,$A167,AnnualFinancialData!$K$2:$K$6380,"45200")+SUMIFS(AnnualFinancialData!$L$2:$L$6380,AnnualFinancialData!$B$2:$B$6380,$A167,AnnualFinancialData!$K$2:$K$6380,"45400")+SUMIFS(AnnualFinancialData!$L$2:$L$6380,AnnualFinancialData!$B$2:$B$6380,$A167,AnnualFinancialData!$K$2:$K$6380,"45500")+SUMIFS(AnnualFinancialData!$L$2:$L$6380,AnnualFinancialData!$B$2:$B$6380,$A167,AnnualFinancialData!$K$2:$K$6380,"44100")+SUMIFS(AnnualFinancialData!$L$2:$L$6380,AnnualFinancialData!$B$2:$B$6380,$A167,AnnualFinancialData!$K$2:$K$6380,"42200")</f>
        <v>0</v>
      </c>
      <c r="T167" s="132" t="str">
        <f>IF(ISERROR(IF(Q167="","",Q167/VLOOKUP(Occupancy!$B$65,Occupancy!$B$68:$B$79,1)*12/$C167)),"-",IF(Q167="","",Q167/VLOOKUP(Occupancy!$B$65,Occupancy!$B$68:$B$79,1)*12/$C167))</f>
        <v>-</v>
      </c>
      <c r="U167" s="132" t="str">
        <f>IF(ISERROR(IF(R167="","",R167/VLOOKUP(Occupancy!$B$65,Occupancy!$B$68:$B$79,1)*12/$C167)),"-",IF(R167="","",R167/VLOOKUP(Occupancy!$B$65,Occupancy!$B$68:$B$79,1)*12/$C167))</f>
        <v>-</v>
      </c>
      <c r="V167" s="134" t="str">
        <f>IF(ISERROR(INDEX(IncomeStatementData!$P$2:$P$415,MATCH(A167,IncomeStatementData!$B$2:$B$415,0),)),"-",INDEX(IncomeStatementData!$P$2:$P$415,MATCH(A167,IncomeStatementData!$B$2:$B$415,0),))</f>
        <v>-</v>
      </c>
      <c r="W167" s="134" t="str">
        <f>IF(ISERROR(X167/12*Occupancy!$B$65),"-",X167/12*Occupancy!$B$65)</f>
        <v>-</v>
      </c>
      <c r="X167" s="134" t="str">
        <f>IF(ISERROR(INDEX(AnnualFinancialData!$R$2:$R$6380,MATCH(A167,AnnualFinancialData!$B$2:$B$6380,0),)),"-",INDEX(AnnualFinancialData!$R$2:$R$6380,MATCH(A167,AnnualFinancialData!$B$2:$B$6380,0),))</f>
        <v>-</v>
      </c>
      <c r="Y167" s="134" t="str">
        <f>IF(ISERROR(IF(V167="","",V167/VLOOKUP(Occupancy!$B$65,Occupancy!$B$68:$B$79,1)*12/$C167)),"-",IF(V167="","",V167/VLOOKUP(Occupancy!$B$65,Occupancy!$B$68:$B$79,1)*12/$C167))</f>
        <v>-</v>
      </c>
      <c r="Z167" s="134" t="str">
        <f>IF(ISERROR(IF(W167="","",W167/VLOOKUP(Occupancy!$B$65,Occupancy!$B$68:$B$79,1)*12/$C167)),"-",IF(W167="","",W167/VLOOKUP(Occupancy!$B$65,Occupancy!$B$68:$B$79,1)*12/$C167))</f>
        <v>-</v>
      </c>
      <c r="AA167" s="135" t="str">
        <f t="shared" si="27"/>
        <v>-</v>
      </c>
      <c r="AB167" s="132" t="str">
        <f t="shared" si="28"/>
        <v>-</v>
      </c>
      <c r="AC167" s="132" t="str">
        <f t="shared" si="29"/>
        <v>-</v>
      </c>
      <c r="AD167" s="132" t="str">
        <f t="shared" si="30"/>
        <v>-</v>
      </c>
      <c r="AE167" s="132" t="str">
        <f t="shared" si="31"/>
        <v>-</v>
      </c>
      <c r="AF167" s="132" t="str">
        <f t="shared" si="32"/>
        <v>-</v>
      </c>
      <c r="AG167" s="136">
        <f>(SUMIFS(PriorQ4BalanceSheet!$J$2:$J$4968,PriorQ4BalanceSheet!$B$2:$B$4968,$A167,PriorQ4BalanceSheet!$I$2:$I$4968,"28150")-SUMIFS(BalanceSheetData!$J$2:$J$415,BalanceSheetData!$B$2:$B$415,$A167,BalanceSheetData!$I$2:$I$415,"28150"))+(SUMIFS(PriorQ4BalanceSheet!$J$2:$J$4968,PriorQ4BalanceSheet!$B$2:$B$4968,$A167,PriorQ4BalanceSheet!$I$2:$I$4968,"28151")-SUMIFS(BalanceSheetData!$J$2:$J$415,BalanceSheetData!$B$2:$B$415,$A167,BalanceSheetData!$I$2:$I$415,"28151"))+(SUMIFS(PriorQ4BalanceSheet!$J$2:$J$4968,PriorQ4BalanceSheet!$B$2:$B$4968,$A167,PriorQ4BalanceSheet!$I$2:$I$4968,"28152")-SUMIFS(BalanceSheetData!$J$2:$J$415,BalanceSheetData!$B$2:$B$415,$A167,BalanceSheetData!$I$2:$I$415,"28152"))+(SUMIFS(PriorQ4BalanceSheet!$J$2:$J$4968,PriorQ4BalanceSheet!$B$2:$B$4968,$A167,PriorQ4BalanceSheet!$I$2:$I$4968,"28153")-SUMIFS(BalanceSheetData!$J$2:$J$415,BalanceSheetData!$B$2:$B$415,$A167,BalanceSheetData!$I$2:$I$415,"28153"))+(SUMIFS(PriorQ4BalanceSheet!$J$2:$J$4968,PriorQ4BalanceSheet!$B$2:$B$4968,$A167,PriorQ4BalanceSheet!$I$2:$I$4968,"28155")-SUMIFS(BalanceSheetData!$J$2:$J$415,BalanceSheetData!$B$2:$B$415,$A167,BalanceSheetData!$I$2:$I$415,"28155"))+(SUMIFS(PriorQ4BalanceSheet!$J$2:$J$4968,PriorQ4BalanceSheet!$B$2:$B$4968,$A167,PriorQ4BalanceSheet!$I$2:$I$4968,"28156")-SUMIFS(BalanceSheetData!$J$2:$J$415,BalanceSheetData!$B$2:$B$415,$A167,BalanceSheetData!$I$2:$I$415,"28156"))+(SUMIFS(PriorQ4BalanceSheet!$J$2:$J$4968,PriorQ4BalanceSheet!$B$2:$B$4968,$A167,PriorQ4BalanceSheet!$I$2:$I$4968,"28157")-SUMIFS(BalanceSheetData!$J$2:$J$415,BalanceSheetData!$B$2:$B$415,$A167,BalanceSheetData!$I$2:$I$415,"28157"))+(SUMIFS(PriorQ4BalanceSheet!$J$2:$J$4968,PriorQ4BalanceSheet!$B$2:$B$4968,$A167,PriorQ4BalanceSheet!$I$2:$I$4968,"28158")-SUMIFS(BalanceSheetData!$J$2:$J$415,BalanceSheetData!$B$2:$B$415,$A167,BalanceSheetData!$I$2:$I$415,"28158"))+(SUMIFS(PriorQ4BalanceSheet!$J$2:$J$4968,PriorQ4BalanceSheet!$B$2:$B$4968,$A167,PriorQ4BalanceSheet!$I$2:$I$4968,"28200")-SUMIFS(BalanceSheetData!$J$2:$J$415,BalanceSheetData!$B$2:$B$415,$A167,BalanceSheetData!$I$2:$I$415,"28200"))+(SUMIFS(PriorQ4BalanceSheet!$J$2:$J$4968,PriorQ4BalanceSheet!$B$2:$B$4968,$A167,PriorQ4BalanceSheet!$I$2:$I$4968,"28201")-SUMIFS(BalanceSheetData!$J$2:$J$415,BalanceSheetData!$B$2:$B$415,$A167,BalanceSheetData!$I$2:$I$415,"28201"))+SUMIFS(IncomeStatementData!$J$2:$J$415,IncomeStatementData!$B$2:$B$415,$A167,IncomeStatementData!$I$2:$I$415,"62020")+SUMIFS(IncomeStatementData!$J$2:$J$415,IncomeStatementData!$B$2:$B$415,$A167,IncomeStatementData!$I$2:$I$415,"62021")+SUMIFS(IncomeStatementData!$J$2:$J$415,IncomeStatementData!$B$2:$B$415,$A167,IncomeStatementData!$I$2:$I$415,"62022")+SUMIFS(IncomeStatementData!$J$2:$J$415,IncomeStatementData!$B$2:$B$415,$A167,IncomeStatementData!$I$2:$I$415,"62400")</f>
        <v>0</v>
      </c>
      <c r="AH167" s="134" t="str">
        <f>IF((ISERROR(INDEX(ECRDCRMustPayDebtData!$E$2:$E167,MATCH(A167,ECRDCRMustPayDebtData!$B$2:$B167,0),)))/12*Occupancy!$B$65,"-",INDEX(ECRDCRMustPayDebtData!$E$2:$E167,MATCH(A167,ECRDCRMustPayDebtData!$B$2:$B167,0),)/12*Occupancy!$B$65)</f>
        <v>-</v>
      </c>
      <c r="AI167" s="136" t="str">
        <f>IF(ISERROR(INDEX(AnnualMustPayDebtData!$D$2:$D$75,MATCH(A167,AnnualMustPayDebtData!$E$2:$E$75,0),)),"-",INDEX(AnnualMustPayDebtData!$D$2:$D$75,MATCH(A167,AnnualMustPayDebtData!$E$2:$E$75,0),))</f>
        <v>-</v>
      </c>
      <c r="AJ167" s="134" t="str">
        <f>IF(ISERROR(IF(AG167="","",AG167/VLOOKUP(Occupancy!$B$65,Occupancy!$B$68:$B$79,1)*12/$C167)),"-",IF(AG167="","",AG167/VLOOKUP(Occupancy!$B$65,Occupancy!$B$68:$B$79,1)*12/$C167))</f>
        <v>-</v>
      </c>
      <c r="AK167" s="134" t="str">
        <f>IF(ISERROR(IF(AH167="","",AH167/VLOOKUP(Occupancy!$B$65,Occupancy!$B$68:$B$79,1)*12/$C167)),"-",IF(AH167="","",AH167/VLOOKUP(Occupancy!$B$65,Occupancy!$B$68:$B$79,1)*12/$C167))</f>
        <v>-</v>
      </c>
      <c r="AL167" s="133">
        <f>SUMIFS(PriorQ4BalanceSheet!$J$2:$J$4968,PriorQ4BalanceSheet!$B$2:$B$4968,$A167,PriorQ4BalanceSheet!$I$2:$I$4968,"10710")-SUMIFS(BalanceSheetData!$J$2:$J$415,BalanceSheetData!$B$2:$B$415,$A167,BalanceSheetData!$I$2:$I$415,"10710")</f>
        <v>0</v>
      </c>
      <c r="AM167" s="132" t="str">
        <f>IF(ISERROR(AN167/12*Occupancy!$B$65),"-",AN167/12*Occupancy!$B$65)</f>
        <v>-</v>
      </c>
      <c r="AN167" s="133" t="str">
        <f>IF(ISERROR(INDEX(ReserveData!$B$2:$B$2239,MATCH($A167,ReserveData!$A$2:$A$2250,0),0)),"-",INDEX(ReserveData!$B$2:$B2406,MATCH($A167,ReserveData!$A$2:$A$2250,0),0))</f>
        <v>-</v>
      </c>
      <c r="AO167" s="132" t="str">
        <f t="shared" si="33"/>
        <v>-</v>
      </c>
      <c r="AP167" s="132" t="str">
        <f t="shared" si="34"/>
        <v>-</v>
      </c>
      <c r="AQ167" s="136">
        <f>SUMIFS(IncomeStatementData!$J$2:$J$415,IncomeStatementData!$B$2:$B$415,$A167,IncomeStatementData!$I$2:$I$415,"59001")</f>
        <v>0</v>
      </c>
      <c r="AR167" s="134">
        <f>IF(ISERROR(AS167/12*Occupancy!$B$65),"-",AS167/12*Occupancy!$B$65)</f>
        <v>0</v>
      </c>
      <c r="AS167" s="136">
        <f>SUMIFS(AnnualFinancialData!$L$2:$L$6380,AnnualFinancialData!$B$2:$B$6380,$A167,AnnualFinancialData!$K$2:$K$6380,"59001")</f>
        <v>0</v>
      </c>
      <c r="AT167" s="134" t="str">
        <f>IF(ISERROR(IF(AQ167="","",AQ167/VLOOKUP(Occupancy!$B$65,Occupancy!$B$68:$B$79,1)*12/$C167)),"-",IF(AQ167="","",AQ167/VLOOKUP(Occupancy!$B$65,Occupancy!$B$68:$B$79,1)*12/$C167))</f>
        <v>-</v>
      </c>
      <c r="AU167" s="134" t="str">
        <f>IF(ISERROR(IF(AR167="","",AR167/VLOOKUP(Occupancy!$B$65,Occupancy!$B$68:$B$79,1)*12/$C167)),"-",IF(AR167="","",AR167/VLOOKUP(Occupancy!$B$65,Occupancy!$B$68:$B$79,1)*12/$C167))</f>
        <v>-</v>
      </c>
      <c r="AV167" s="133">
        <f>SUMIFS(IncomeStatementData!$J$2:$J$415,IncomeStatementData!$B$2:$B$415,$A167,IncomeStatementData!$I$2:$I$415,"66310")+SUMIFS(IncomeStatementData!$J$2:$J$415,IncomeStatementData!$B$2:$B$415,$A167,IncomeStatementData!$I$2:$I$415,"66202")</f>
        <v>0</v>
      </c>
      <c r="AW167" s="132">
        <f>IF(ISERROR(AX167/12*Occupancy!$B$65),"-",AX167/12*Occupancy!$B$65)</f>
        <v>0</v>
      </c>
      <c r="AX167" s="133">
        <f>SUMIFS(AnnualFinancialData!$L$2:$L$6380,AnnualFinancialData!$B$2:$B$6380,$A167,AnnualFinancialData!$K$2:$K$6380,"66310")+SUMIFS(AnnualFinancialData!$L$2:$L$6380,AnnualFinancialData!$B$2:$B$6380,$A167,AnnualFinancialData!$K$2:$K$6380,"66202")</f>
        <v>0</v>
      </c>
      <c r="AY167" s="132" t="str">
        <f>IF(ISERROR(IF(AV167="","",AV167/VLOOKUP(Occupancy!$B$65,Occupancy!$B$68:$B$79,1)*12/$C167)),"-",IF(AV167="","",AV167/VLOOKUP(Occupancy!$B$65,Occupancy!$B$68:$B$79,1)*12/$C167))</f>
        <v>-</v>
      </c>
      <c r="AZ167" s="132" t="str">
        <f>IF(ISERROR(IF(AW167="","",AW167/VLOOKUP(Occupancy!$B$65,Occupancy!$B$68:$B$79,1)*12/$C167)),"-",IF(AW167="","",AW167/VLOOKUP(Occupancy!$B$65,Occupancy!$B$68:$B$79,1)*12/$C167))</f>
        <v>-</v>
      </c>
      <c r="BA167" s="137" t="str">
        <f t="shared" si="35"/>
        <v>-</v>
      </c>
      <c r="BB167" s="137" t="str">
        <f t="shared" si="36"/>
        <v>-</v>
      </c>
      <c r="BC167" s="137" t="str">
        <f t="shared" si="37"/>
        <v>-</v>
      </c>
      <c r="BD167" s="137" t="str">
        <f t="shared" si="38"/>
        <v>-</v>
      </c>
      <c r="BE167" s="138" t="str">
        <f>IF(ISERROR(IF(BB167="","",BB167/VLOOKUP(Occupancy!$B$65,Occupancy!$B$68:$B$79,1)*12/$C167)),"-",IF(BB167="","",BB167/VLOOKUP(Occupancy!$B$65,Occupancy!$B$68:$B$79,1)*12/$C167))</f>
        <v>-</v>
      </c>
    </row>
    <row r="168" spans="1:57" s="95" customFormat="1" ht="12.75" x14ac:dyDescent="0.2">
      <c r="A168" s="219" t="s">
        <v>713</v>
      </c>
      <c r="B168" s="142" t="str">
        <f>IF(ISERROR(INDEX(ProjectTypeData!$F$2:$F$165,MATCH(Operating!$A168,ProjectTypeData!$B$2:$B$165,0),MATCH(Operating!B$9,ProjectTypeData!$F$1))),"-",INDEX(ProjectTypeData!$F$2:$F$165,MATCH(Operating!$A168,ProjectTypeData!$B$2:$B$165,0),MATCH(Operating!B$9,ProjectTypeData!$F$1)))</f>
        <v>Homes</v>
      </c>
      <c r="C168" s="126">
        <f>IF(ISERROR(INDEX(ProjectTypeData!$E$2:$E$165,MATCH(Operating!$A168,ProjectTypeData!$B$2:$B$165,0),MATCH(Operating!C$9,ProjectTypeData!$E$1))),"-",INDEX(ProjectTypeData!$E$2:$E$165,MATCH(Operating!$A168,ProjectTypeData!$B$2:$B$165,0),MATCH(Operating!C$9,ProjectTypeData!$E$1)))</f>
        <v>0</v>
      </c>
      <c r="D168" s="127" t="str">
        <f>IF(ISERROR(INDEX(ProjectTypeData!$D$2:$D$165,MATCH(Operating!$A168,ProjectTypeData!$B$2:$B$165,0),MATCH(Operating!D$9,ProjectTypeData!$D$1))),"-",INDEX(ProjectTypeData!$D$2:$D$165,MATCH(Operating!$A168,ProjectTypeData!$B$2:$B$165,0),MATCH(Operating!D$9,ProjectTypeData!$D$1)))</f>
        <v>Financial Close-out/Lease-up</v>
      </c>
      <c r="E168" s="115"/>
      <c r="F168" s="128">
        <f>SUMIFS(BalanceSheetData!$J$2:$J$415,BalanceSheetData!$B$2:$B$415,$A168,BalanceSheetData!$I$2:$I$415,"10000")</f>
        <v>0</v>
      </c>
      <c r="G168" s="128">
        <f>SUMIFS(BalanceSheetData!$J$2:$J$415,BalanceSheetData!$B$2:$B$415,$A168,BalanceSheetData!$I$2:$I$415,"10710")</f>
        <v>0</v>
      </c>
      <c r="H168" s="128">
        <f>SUMIFS(BalanceSheetData!$J$2:$J$415,BalanceSheetData!$B$2:$B$415,$A168,BalanceSheetData!$I$2:$I$415,"10700")</f>
        <v>0</v>
      </c>
      <c r="I168" s="129">
        <f>SUMIFS(BalanceSheetData!$J$2:$J$415,BalanceSheetData!$B$2:$B$415,$A168,BalanceSheetData!$I$2:$I$415,"10715")+SUMIFS(BalanceSheetData!$J$2:$J$415,BalanceSheetData!$B$2:$B$415,$A168,BalanceSheetData!$I$2:$I$415,"10720")+SUMIFS(BalanceSheetData!$J$2:$J$415,BalanceSheetData!$B$2:$B$415,$A168,BalanceSheetData!$I$2:$I$415,"19300")</f>
        <v>0</v>
      </c>
      <c r="J168" s="130">
        <f t="shared" si="26"/>
        <v>0</v>
      </c>
      <c r="K168" s="216">
        <f>IF(ISERROR(INDEX(Occupancy!$B$57:$FL$57,1,MATCH(A168,Occupancy!$B$4:$FL$4,0))),"-",INDEX(Occupancy!$B$57:$FL$57,1,MATCH(A168,Occupancy!$B$4:$FL$4,0)))</f>
        <v>0</v>
      </c>
      <c r="L168" s="216">
        <f>IF(ISERROR(INDEX(Occupancy!$B$17:$FL$17,1,MATCH(A168,Occupancy!$B$4:$FL$4,0))),"-",INDEX(Occupancy!$B$17:$FL$17,1,MATCH(A168,Occupancy!$B$4:$FL$4,0)))</f>
        <v>0</v>
      </c>
      <c r="M168" s="113"/>
      <c r="N168" s="113"/>
      <c r="O168" s="113"/>
      <c r="P168" s="119"/>
      <c r="Q168" s="131">
        <f>SUMIFS(IncomeStatementData!$J$2:$J$415,IncomeStatementData!$B$2:$B$415,$A168,IncomeStatementData!$I$2:$I$415,"45001")+SUMIFS(IncomeStatementData!$J$2:$J$415,IncomeStatementData!$B$2:$B$415,$A168,IncomeStatementData!$I$2:$I$415,"45100")+SUMIFS(IncomeStatementData!$J$2:$J$415,IncomeStatementData!$B$2:$B$415,$A168,IncomeStatementData!$I$2:$I$415,"49000")+SUMIFS(IncomeStatementData!$J$2:$J$415,IncomeStatementData!$B$2:$B$415,$A168,IncomeStatementData!$I$2:$I$415,"45200")+SUMIFS(IncomeStatementData!$J$2:$J$415,IncomeStatementData!$B$2:$B$415,$A168,IncomeStatementData!$I$2:$I$415,"45400")+SUMIFS(IncomeStatementData!$J$2:$J$415,IncomeStatementData!$B$2:$B$415,$A168,IncomeStatementData!$I$2:$I$415,"45500")+SUMIFS(IncomeStatementData!$J$2:$J$415,IncomeStatementData!$B$2:$B$415,$A168,IncomeStatementData!$I$2:$I$415,"44100")+SUMIFS(IncomeStatementData!$J$2:$J$415,IncomeStatementData!$B$2:$B$415,$A168,IncomeStatementData!$I$2:$I$415,"42200")</f>
        <v>0</v>
      </c>
      <c r="R168" s="132">
        <f>IF(ISERROR(S168/12*Occupancy!$B$65),"-",S168/12*Occupancy!$B$65)</f>
        <v>0</v>
      </c>
      <c r="S168" s="133">
        <f>SUMIFS(AnnualFinancialData!$L$2:$L$6380,AnnualFinancialData!$B$2:$B$6380,$A168,AnnualFinancialData!$K$2:$K$6380,"45001")+SUMIFS(AnnualFinancialData!$L$2:$L$6380,AnnualFinancialData!$B$2:$B$6380,$A168,AnnualFinancialData!$K$2:$K$6380,"45100")+SUMIFS(AnnualFinancialData!$L$2:$L$6380,AnnualFinancialData!$B$2:$B$6380,$A168,AnnualFinancialData!$K$2:$K$6380,"49000")+SUMIFS(AnnualFinancialData!$L$2:$L$6380,AnnualFinancialData!$B$2:$B$6380,$A168,AnnualFinancialData!$K$2:$K$6380,"45200")+SUMIFS(AnnualFinancialData!$L$2:$L$6380,AnnualFinancialData!$B$2:$B$6380,$A168,AnnualFinancialData!$K$2:$K$6380,"45400")+SUMIFS(AnnualFinancialData!$L$2:$L$6380,AnnualFinancialData!$B$2:$B$6380,$A168,AnnualFinancialData!$K$2:$K$6380,"45500")+SUMIFS(AnnualFinancialData!$L$2:$L$6380,AnnualFinancialData!$B$2:$B$6380,$A168,AnnualFinancialData!$K$2:$K$6380,"44100")+SUMIFS(AnnualFinancialData!$L$2:$L$6380,AnnualFinancialData!$B$2:$B$6380,$A168,AnnualFinancialData!$K$2:$K$6380,"42200")</f>
        <v>0</v>
      </c>
      <c r="T168" s="132" t="str">
        <f>IF(ISERROR(IF(Q168="","",Q168/VLOOKUP(Occupancy!$B$65,Occupancy!$B$68:$B$79,1)*12/$C168)),"-",IF(Q168="","",Q168/VLOOKUP(Occupancy!$B$65,Occupancy!$B$68:$B$79,1)*12/$C168))</f>
        <v>-</v>
      </c>
      <c r="U168" s="132" t="str">
        <f>IF(ISERROR(IF(R168="","",R168/VLOOKUP(Occupancy!$B$65,Occupancy!$B$68:$B$79,1)*12/$C168)),"-",IF(R168="","",R168/VLOOKUP(Occupancy!$B$65,Occupancy!$B$68:$B$79,1)*12/$C168))</f>
        <v>-</v>
      </c>
      <c r="V168" s="134" t="str">
        <f>IF(ISERROR(INDEX(IncomeStatementData!$P$2:$P$415,MATCH(A168,IncomeStatementData!$B$2:$B$415,0),)),"-",INDEX(IncomeStatementData!$P$2:$P$415,MATCH(A168,IncomeStatementData!$B$2:$B$415,0),))</f>
        <v>-</v>
      </c>
      <c r="W168" s="134" t="str">
        <f>IF(ISERROR(X168/12*Occupancy!$B$65),"-",X168/12*Occupancy!$B$65)</f>
        <v>-</v>
      </c>
      <c r="X168" s="134" t="str">
        <f>IF(ISERROR(INDEX(AnnualFinancialData!$R$2:$R$6380,MATCH(A168,AnnualFinancialData!$B$2:$B$6380,0),)),"-",INDEX(AnnualFinancialData!$R$2:$R$6380,MATCH(A168,AnnualFinancialData!$B$2:$B$6380,0),))</f>
        <v>-</v>
      </c>
      <c r="Y168" s="134" t="str">
        <f>IF(ISERROR(IF(V168="","",V168/VLOOKUP(Occupancy!$B$65,Occupancy!$B$68:$B$79,1)*12/$C168)),"-",IF(V168="","",V168/VLOOKUP(Occupancy!$B$65,Occupancy!$B$68:$B$79,1)*12/$C168))</f>
        <v>-</v>
      </c>
      <c r="Z168" s="134" t="str">
        <f>IF(ISERROR(IF(W168="","",W168/VLOOKUP(Occupancy!$B$65,Occupancy!$B$68:$B$79,1)*12/$C168)),"-",IF(W168="","",W168/VLOOKUP(Occupancy!$B$65,Occupancy!$B$68:$B$79,1)*12/$C168))</f>
        <v>-</v>
      </c>
      <c r="AA168" s="135" t="str">
        <f t="shared" si="27"/>
        <v>-</v>
      </c>
      <c r="AB168" s="132" t="str">
        <f t="shared" si="28"/>
        <v>-</v>
      </c>
      <c r="AC168" s="132" t="str">
        <f t="shared" si="29"/>
        <v>-</v>
      </c>
      <c r="AD168" s="132" t="str">
        <f t="shared" si="30"/>
        <v>-</v>
      </c>
      <c r="AE168" s="132" t="str">
        <f t="shared" si="31"/>
        <v>-</v>
      </c>
      <c r="AF168" s="132" t="str">
        <f t="shared" si="32"/>
        <v>-</v>
      </c>
      <c r="AG168" s="136">
        <f>(SUMIFS(PriorQ4BalanceSheet!$J$2:$J$4968,PriorQ4BalanceSheet!$B$2:$B$4968,$A168,PriorQ4BalanceSheet!$I$2:$I$4968,"28150")-SUMIFS(BalanceSheetData!$J$2:$J$415,BalanceSheetData!$B$2:$B$415,$A168,BalanceSheetData!$I$2:$I$415,"28150"))+(SUMIFS(PriorQ4BalanceSheet!$J$2:$J$4968,PriorQ4BalanceSheet!$B$2:$B$4968,$A168,PriorQ4BalanceSheet!$I$2:$I$4968,"28151")-SUMIFS(BalanceSheetData!$J$2:$J$415,BalanceSheetData!$B$2:$B$415,$A168,BalanceSheetData!$I$2:$I$415,"28151"))+(SUMIFS(PriorQ4BalanceSheet!$J$2:$J$4968,PriorQ4BalanceSheet!$B$2:$B$4968,$A168,PriorQ4BalanceSheet!$I$2:$I$4968,"28152")-SUMIFS(BalanceSheetData!$J$2:$J$415,BalanceSheetData!$B$2:$B$415,$A168,BalanceSheetData!$I$2:$I$415,"28152"))+(SUMIFS(PriorQ4BalanceSheet!$J$2:$J$4968,PriorQ4BalanceSheet!$B$2:$B$4968,$A168,PriorQ4BalanceSheet!$I$2:$I$4968,"28153")-SUMIFS(BalanceSheetData!$J$2:$J$415,BalanceSheetData!$B$2:$B$415,$A168,BalanceSheetData!$I$2:$I$415,"28153"))+(SUMIFS(PriorQ4BalanceSheet!$J$2:$J$4968,PriorQ4BalanceSheet!$B$2:$B$4968,$A168,PriorQ4BalanceSheet!$I$2:$I$4968,"28155")-SUMIFS(BalanceSheetData!$J$2:$J$415,BalanceSheetData!$B$2:$B$415,$A168,BalanceSheetData!$I$2:$I$415,"28155"))+(SUMIFS(PriorQ4BalanceSheet!$J$2:$J$4968,PriorQ4BalanceSheet!$B$2:$B$4968,$A168,PriorQ4BalanceSheet!$I$2:$I$4968,"28156")-SUMIFS(BalanceSheetData!$J$2:$J$415,BalanceSheetData!$B$2:$B$415,$A168,BalanceSheetData!$I$2:$I$415,"28156"))+(SUMIFS(PriorQ4BalanceSheet!$J$2:$J$4968,PriorQ4BalanceSheet!$B$2:$B$4968,$A168,PriorQ4BalanceSheet!$I$2:$I$4968,"28157")-SUMIFS(BalanceSheetData!$J$2:$J$415,BalanceSheetData!$B$2:$B$415,$A168,BalanceSheetData!$I$2:$I$415,"28157"))+(SUMIFS(PriorQ4BalanceSheet!$J$2:$J$4968,PriorQ4BalanceSheet!$B$2:$B$4968,$A168,PriorQ4BalanceSheet!$I$2:$I$4968,"28158")-SUMIFS(BalanceSheetData!$J$2:$J$415,BalanceSheetData!$B$2:$B$415,$A168,BalanceSheetData!$I$2:$I$415,"28158"))+(SUMIFS(PriorQ4BalanceSheet!$J$2:$J$4968,PriorQ4BalanceSheet!$B$2:$B$4968,$A168,PriorQ4BalanceSheet!$I$2:$I$4968,"28200")-SUMIFS(BalanceSheetData!$J$2:$J$415,BalanceSheetData!$B$2:$B$415,$A168,BalanceSheetData!$I$2:$I$415,"28200"))+(SUMIFS(PriorQ4BalanceSheet!$J$2:$J$4968,PriorQ4BalanceSheet!$B$2:$B$4968,$A168,PriorQ4BalanceSheet!$I$2:$I$4968,"28201")-SUMIFS(BalanceSheetData!$J$2:$J$415,BalanceSheetData!$B$2:$B$415,$A168,BalanceSheetData!$I$2:$I$415,"28201"))+SUMIFS(IncomeStatementData!$J$2:$J$415,IncomeStatementData!$B$2:$B$415,$A168,IncomeStatementData!$I$2:$I$415,"62020")+SUMIFS(IncomeStatementData!$J$2:$J$415,IncomeStatementData!$B$2:$B$415,$A168,IncomeStatementData!$I$2:$I$415,"62021")+SUMIFS(IncomeStatementData!$J$2:$J$415,IncomeStatementData!$B$2:$B$415,$A168,IncomeStatementData!$I$2:$I$415,"62022")+SUMIFS(IncomeStatementData!$J$2:$J$415,IncomeStatementData!$B$2:$B$415,$A168,IncomeStatementData!$I$2:$I$415,"62400")</f>
        <v>0</v>
      </c>
      <c r="AH168" s="134" t="str">
        <f>IF((ISERROR(INDEX(ECRDCRMustPayDebtData!$E$2:$E168,MATCH(A168,ECRDCRMustPayDebtData!$B$2:$B168,0),)))/12*Occupancy!$B$65,"-",INDEX(ECRDCRMustPayDebtData!$E$2:$E168,MATCH(A168,ECRDCRMustPayDebtData!$B$2:$B168,0),)/12*Occupancy!$B$65)</f>
        <v>-</v>
      </c>
      <c r="AI168" s="136" t="str">
        <f>IF(ISERROR(INDEX(AnnualMustPayDebtData!$D$2:$D$75,MATCH(A168,AnnualMustPayDebtData!$E$2:$E$75,0),)),"-",INDEX(AnnualMustPayDebtData!$D$2:$D$75,MATCH(A168,AnnualMustPayDebtData!$E$2:$E$75,0),))</f>
        <v>-</v>
      </c>
      <c r="AJ168" s="134" t="str">
        <f>IF(ISERROR(IF(AG168="","",AG168/VLOOKUP(Occupancy!$B$65,Occupancy!$B$68:$B$79,1)*12/$C168)),"-",IF(AG168="","",AG168/VLOOKUP(Occupancy!$B$65,Occupancy!$B$68:$B$79,1)*12/$C168))</f>
        <v>-</v>
      </c>
      <c r="AK168" s="134" t="str">
        <f>IF(ISERROR(IF(AH168="","",AH168/VLOOKUP(Occupancy!$B$65,Occupancy!$B$68:$B$79,1)*12/$C168)),"-",IF(AH168="","",AH168/VLOOKUP(Occupancy!$B$65,Occupancy!$B$68:$B$79,1)*12/$C168))</f>
        <v>-</v>
      </c>
      <c r="AL168" s="133">
        <f>SUMIFS(PriorQ4BalanceSheet!$J$2:$J$4968,PriorQ4BalanceSheet!$B$2:$B$4968,$A168,PriorQ4BalanceSheet!$I$2:$I$4968,"10710")-SUMIFS(BalanceSheetData!$J$2:$J$415,BalanceSheetData!$B$2:$B$415,$A168,BalanceSheetData!$I$2:$I$415,"10710")</f>
        <v>0</v>
      </c>
      <c r="AM168" s="132" t="str">
        <f>IF(ISERROR(AN168/12*Occupancy!$B$65),"-",AN168/12*Occupancy!$B$65)</f>
        <v>-</v>
      </c>
      <c r="AN168" s="133" t="str">
        <f>IF(ISERROR(INDEX(ReserveData!$B$2:$B$2239,MATCH($A168,ReserveData!$A$2:$A$2250,0),0)),"-",INDEX(ReserveData!$B$2:$B2407,MATCH($A168,ReserveData!$A$2:$A$2250,0),0))</f>
        <v>-</v>
      </c>
      <c r="AO168" s="132" t="str">
        <f t="shared" si="33"/>
        <v>-</v>
      </c>
      <c r="AP168" s="132" t="str">
        <f t="shared" si="34"/>
        <v>-</v>
      </c>
      <c r="AQ168" s="136">
        <f>SUMIFS(IncomeStatementData!$J$2:$J$415,IncomeStatementData!$B$2:$B$415,$A168,IncomeStatementData!$I$2:$I$415,"59001")</f>
        <v>0</v>
      </c>
      <c r="AR168" s="134">
        <f>IF(ISERROR(AS168/12*Occupancy!$B$65),"-",AS168/12*Occupancy!$B$65)</f>
        <v>0</v>
      </c>
      <c r="AS168" s="136">
        <f>SUMIFS(AnnualFinancialData!$L$2:$L$6380,AnnualFinancialData!$B$2:$B$6380,$A168,AnnualFinancialData!$K$2:$K$6380,"59001")</f>
        <v>0</v>
      </c>
      <c r="AT168" s="134" t="str">
        <f>IF(ISERROR(IF(AQ168="","",AQ168/VLOOKUP(Occupancy!$B$65,Occupancy!$B$68:$B$79,1)*12/$C168)),"-",IF(AQ168="","",AQ168/VLOOKUP(Occupancy!$B$65,Occupancy!$B$68:$B$79,1)*12/$C168))</f>
        <v>-</v>
      </c>
      <c r="AU168" s="134" t="str">
        <f>IF(ISERROR(IF(AR168="","",AR168/VLOOKUP(Occupancy!$B$65,Occupancy!$B$68:$B$79,1)*12/$C168)),"-",IF(AR168="","",AR168/VLOOKUP(Occupancy!$B$65,Occupancy!$B$68:$B$79,1)*12/$C168))</f>
        <v>-</v>
      </c>
      <c r="AV168" s="133">
        <f>SUMIFS(IncomeStatementData!$J$2:$J$415,IncomeStatementData!$B$2:$B$415,$A168,IncomeStatementData!$I$2:$I$415,"66310")+SUMIFS(IncomeStatementData!$J$2:$J$415,IncomeStatementData!$B$2:$B$415,$A168,IncomeStatementData!$I$2:$I$415,"66202")</f>
        <v>0</v>
      </c>
      <c r="AW168" s="132">
        <f>IF(ISERROR(AX168/12*Occupancy!$B$65),"-",AX168/12*Occupancy!$B$65)</f>
        <v>0</v>
      </c>
      <c r="AX168" s="133">
        <f>SUMIFS(AnnualFinancialData!$L$2:$L$6380,AnnualFinancialData!$B$2:$B$6380,$A168,AnnualFinancialData!$K$2:$K$6380,"66310")+SUMIFS(AnnualFinancialData!$L$2:$L$6380,AnnualFinancialData!$B$2:$B$6380,$A168,AnnualFinancialData!$K$2:$K$6380,"66202")</f>
        <v>0</v>
      </c>
      <c r="AY168" s="132" t="str">
        <f>IF(ISERROR(IF(AV168="","",AV168/VLOOKUP(Occupancy!$B$65,Occupancy!$B$68:$B$79,1)*12/$C168)),"-",IF(AV168="","",AV168/VLOOKUP(Occupancy!$B$65,Occupancy!$B$68:$B$79,1)*12/$C168))</f>
        <v>-</v>
      </c>
      <c r="AZ168" s="132" t="str">
        <f>IF(ISERROR(IF(AW168="","",AW168/VLOOKUP(Occupancy!$B$65,Occupancy!$B$68:$B$79,1)*12/$C168)),"-",IF(AW168="","",AW168/VLOOKUP(Occupancy!$B$65,Occupancy!$B$68:$B$79,1)*12/$C168))</f>
        <v>-</v>
      </c>
      <c r="BA168" s="137" t="str">
        <f t="shared" si="35"/>
        <v>-</v>
      </c>
      <c r="BB168" s="137" t="str">
        <f t="shared" si="36"/>
        <v>-</v>
      </c>
      <c r="BC168" s="137" t="str">
        <f t="shared" si="37"/>
        <v>-</v>
      </c>
      <c r="BD168" s="137" t="str">
        <f t="shared" si="38"/>
        <v>-</v>
      </c>
      <c r="BE168" s="138" t="str">
        <f>IF(ISERROR(IF(BB168="","",BB168/VLOOKUP(Occupancy!$B$65,Occupancy!$B$68:$B$79,1)*12/$C168)),"-",IF(BB168="","",BB168/VLOOKUP(Occupancy!$B$65,Occupancy!$B$68:$B$79,1)*12/$C168))</f>
        <v>-</v>
      </c>
    </row>
    <row r="169" spans="1:57" s="95" customFormat="1" ht="12.75" x14ac:dyDescent="0.2">
      <c r="A169" s="219" t="s">
        <v>467</v>
      </c>
      <c r="B169" s="142" t="str">
        <f>IF(ISERROR(INDEX(ProjectTypeData!$F$2:$F$165,MATCH(Operating!$A169,ProjectTypeData!$B$2:$B$165,0),MATCH(Operating!B$9,ProjectTypeData!$F$1))),"-",INDEX(ProjectTypeData!$F$2:$F$165,MATCH(Operating!$A169,ProjectTypeData!$B$2:$B$165,0),MATCH(Operating!B$9,ProjectTypeData!$F$1)))</f>
        <v>Homes</v>
      </c>
      <c r="C169" s="126">
        <f>IF(ISERROR(INDEX(ProjectTypeData!$E$2:$E$165,MATCH(Operating!$A169,ProjectTypeData!$B$2:$B$165,0),MATCH(Operating!C$9,ProjectTypeData!$E$1))),"-",INDEX(ProjectTypeData!$E$2:$E$165,MATCH(Operating!$A169,ProjectTypeData!$B$2:$B$165,0),MATCH(Operating!C$9,ProjectTypeData!$E$1)))</f>
        <v>21</v>
      </c>
      <c r="D169" s="127" t="str">
        <f>IF(ISERROR(INDEX(ProjectTypeData!$D$2:$D$165,MATCH(Operating!$A169,ProjectTypeData!$B$2:$B$165,0),MATCH(Operating!D$9,ProjectTypeData!$D$1))),"-",INDEX(ProjectTypeData!$D$2:$D$165,MATCH(Operating!$A169,ProjectTypeData!$B$2:$B$165,0),MATCH(Operating!D$9,ProjectTypeData!$D$1)))</f>
        <v>Pre-Development</v>
      </c>
      <c r="E169" s="115"/>
      <c r="F169" s="128">
        <f>SUMIFS(BalanceSheetData!$J$2:$J$415,BalanceSheetData!$B$2:$B$415,$A169,BalanceSheetData!$I$2:$I$415,"10000")</f>
        <v>0</v>
      </c>
      <c r="G169" s="128">
        <f>SUMIFS(BalanceSheetData!$J$2:$J$415,BalanceSheetData!$B$2:$B$415,$A169,BalanceSheetData!$I$2:$I$415,"10710")</f>
        <v>0</v>
      </c>
      <c r="H169" s="128">
        <f>SUMIFS(BalanceSheetData!$J$2:$J$415,BalanceSheetData!$B$2:$B$415,$A169,BalanceSheetData!$I$2:$I$415,"10700")</f>
        <v>0</v>
      </c>
      <c r="I169" s="129">
        <f>SUMIFS(BalanceSheetData!$J$2:$J$415,BalanceSheetData!$B$2:$B$415,$A169,BalanceSheetData!$I$2:$I$415,"10715")+SUMIFS(BalanceSheetData!$J$2:$J$415,BalanceSheetData!$B$2:$B$415,$A169,BalanceSheetData!$I$2:$I$415,"10720")+SUMIFS(BalanceSheetData!$J$2:$J$415,BalanceSheetData!$B$2:$B$415,$A169,BalanceSheetData!$I$2:$I$415,"19300")</f>
        <v>0</v>
      </c>
      <c r="J169" s="130">
        <f t="shared" si="26"/>
        <v>0</v>
      </c>
      <c r="K169" s="216">
        <f>IF(ISERROR(INDEX(Occupancy!$B$57:$FL$57,1,MATCH(A169,Occupancy!$B$4:$FL$4,0))),"-",INDEX(Occupancy!$B$57:$FL$57,1,MATCH(A169,Occupancy!$B$4:$FL$4,0)))</f>
        <v>4.8807692307692316E-2</v>
      </c>
      <c r="L169" s="216">
        <f>IF(ISERROR(INDEX(Occupancy!$B$17:$FL$17,1,MATCH(A169,Occupancy!$B$4:$FL$4,0))),"-",INDEX(Occupancy!$B$17:$FL$17,1,MATCH(A169,Occupancy!$B$4:$FL$4,0)))</f>
        <v>0.16200000000000001</v>
      </c>
      <c r="M169" s="113"/>
      <c r="N169" s="113"/>
      <c r="O169" s="113"/>
      <c r="P169" s="119"/>
      <c r="Q169" s="131">
        <f>SUMIFS(IncomeStatementData!$J$2:$J$415,IncomeStatementData!$B$2:$B$415,$A169,IncomeStatementData!$I$2:$I$415,"45001")+SUMIFS(IncomeStatementData!$J$2:$J$415,IncomeStatementData!$B$2:$B$415,$A169,IncomeStatementData!$I$2:$I$415,"45100")+SUMIFS(IncomeStatementData!$J$2:$J$415,IncomeStatementData!$B$2:$B$415,$A169,IncomeStatementData!$I$2:$I$415,"49000")+SUMIFS(IncomeStatementData!$J$2:$J$415,IncomeStatementData!$B$2:$B$415,$A169,IncomeStatementData!$I$2:$I$415,"45200")+SUMIFS(IncomeStatementData!$J$2:$J$415,IncomeStatementData!$B$2:$B$415,$A169,IncomeStatementData!$I$2:$I$415,"45400")+SUMIFS(IncomeStatementData!$J$2:$J$415,IncomeStatementData!$B$2:$B$415,$A169,IncomeStatementData!$I$2:$I$415,"45500")+SUMIFS(IncomeStatementData!$J$2:$J$415,IncomeStatementData!$B$2:$B$415,$A169,IncomeStatementData!$I$2:$I$415,"44100")+SUMIFS(IncomeStatementData!$J$2:$J$415,IncomeStatementData!$B$2:$B$415,$A169,IncomeStatementData!$I$2:$I$415,"42200")</f>
        <v>0</v>
      </c>
      <c r="R169" s="132">
        <f>IF(ISERROR(S169/12*Occupancy!$B$65),"-",S169/12*Occupancy!$B$65)</f>
        <v>0</v>
      </c>
      <c r="S169" s="133">
        <f>SUMIFS(AnnualFinancialData!$L$2:$L$6380,AnnualFinancialData!$B$2:$B$6380,$A169,AnnualFinancialData!$K$2:$K$6380,"45001")+SUMIFS(AnnualFinancialData!$L$2:$L$6380,AnnualFinancialData!$B$2:$B$6380,$A169,AnnualFinancialData!$K$2:$K$6380,"45100")+SUMIFS(AnnualFinancialData!$L$2:$L$6380,AnnualFinancialData!$B$2:$B$6380,$A169,AnnualFinancialData!$K$2:$K$6380,"49000")+SUMIFS(AnnualFinancialData!$L$2:$L$6380,AnnualFinancialData!$B$2:$B$6380,$A169,AnnualFinancialData!$K$2:$K$6380,"45200")+SUMIFS(AnnualFinancialData!$L$2:$L$6380,AnnualFinancialData!$B$2:$B$6380,$A169,AnnualFinancialData!$K$2:$K$6380,"45400")+SUMIFS(AnnualFinancialData!$L$2:$L$6380,AnnualFinancialData!$B$2:$B$6380,$A169,AnnualFinancialData!$K$2:$K$6380,"45500")+SUMIFS(AnnualFinancialData!$L$2:$L$6380,AnnualFinancialData!$B$2:$B$6380,$A169,AnnualFinancialData!$K$2:$K$6380,"44100")+SUMIFS(AnnualFinancialData!$L$2:$L$6380,AnnualFinancialData!$B$2:$B$6380,$A169,AnnualFinancialData!$K$2:$K$6380,"42200")</f>
        <v>0</v>
      </c>
      <c r="T169" s="132">
        <f>IF(ISERROR(IF(Q169="","",Q169/VLOOKUP(Occupancy!$B$65,Occupancy!$B$68:$B$79,1)*12/$C169)),"-",IF(Q169="","",Q169/VLOOKUP(Occupancy!$B$65,Occupancy!$B$68:$B$79,1)*12/$C169))</f>
        <v>0</v>
      </c>
      <c r="U169" s="132">
        <f>IF(ISERROR(IF(R169="","",R169/VLOOKUP(Occupancy!$B$65,Occupancy!$B$68:$B$79,1)*12/$C169)),"-",IF(R169="","",R169/VLOOKUP(Occupancy!$B$65,Occupancy!$B$68:$B$79,1)*12/$C169))</f>
        <v>0</v>
      </c>
      <c r="V169" s="134" t="str">
        <f>IF(ISERROR(INDEX(IncomeStatementData!$P$2:$P$415,MATCH(A169,IncomeStatementData!$B$2:$B$415,0),)),"-",INDEX(IncomeStatementData!$P$2:$P$415,MATCH(A169,IncomeStatementData!$B$2:$B$415,0),))</f>
        <v>-</v>
      </c>
      <c r="W169" s="134">
        <f>IF(ISERROR(X169/12*Occupancy!$B$65),"-",X169/12*Occupancy!$B$65)</f>
        <v>0</v>
      </c>
      <c r="X169" s="134">
        <f>IF(ISERROR(INDEX(AnnualFinancialData!$R$2:$R$6380,MATCH(A169,AnnualFinancialData!$B$2:$B$6380,0),)),"-",INDEX(AnnualFinancialData!$R$2:$R$6380,MATCH(A169,AnnualFinancialData!$B$2:$B$6380,0),))</f>
        <v>0</v>
      </c>
      <c r="Y169" s="134" t="str">
        <f>IF(ISERROR(IF(V169="","",V169/VLOOKUP(Occupancy!$B$65,Occupancy!$B$68:$B$79,1)*12/$C169)),"-",IF(V169="","",V169/VLOOKUP(Occupancy!$B$65,Occupancy!$B$68:$B$79,1)*12/$C169))</f>
        <v>-</v>
      </c>
      <c r="Z169" s="134">
        <f>IF(ISERROR(IF(W169="","",W169/VLOOKUP(Occupancy!$B$65,Occupancy!$B$68:$B$79,1)*12/$C169)),"-",IF(W169="","",W169/VLOOKUP(Occupancy!$B$65,Occupancy!$B$68:$B$79,1)*12/$C169))</f>
        <v>0</v>
      </c>
      <c r="AA169" s="135" t="str">
        <f t="shared" si="27"/>
        <v>-</v>
      </c>
      <c r="AB169" s="132" t="str">
        <f t="shared" si="28"/>
        <v>-</v>
      </c>
      <c r="AC169" s="132">
        <f t="shared" si="29"/>
        <v>0</v>
      </c>
      <c r="AD169" s="132">
        <f t="shared" si="30"/>
        <v>0</v>
      </c>
      <c r="AE169" s="132" t="str">
        <f t="shared" si="31"/>
        <v>-</v>
      </c>
      <c r="AF169" s="132">
        <f t="shared" si="32"/>
        <v>0</v>
      </c>
      <c r="AG169" s="136">
        <f>(SUMIFS(PriorQ4BalanceSheet!$J$2:$J$4968,PriorQ4BalanceSheet!$B$2:$B$4968,$A169,PriorQ4BalanceSheet!$I$2:$I$4968,"28150")-SUMIFS(BalanceSheetData!$J$2:$J$415,BalanceSheetData!$B$2:$B$415,$A169,BalanceSheetData!$I$2:$I$415,"28150"))+(SUMIFS(PriorQ4BalanceSheet!$J$2:$J$4968,PriorQ4BalanceSheet!$B$2:$B$4968,$A169,PriorQ4BalanceSheet!$I$2:$I$4968,"28151")-SUMIFS(BalanceSheetData!$J$2:$J$415,BalanceSheetData!$B$2:$B$415,$A169,BalanceSheetData!$I$2:$I$415,"28151"))+(SUMIFS(PriorQ4BalanceSheet!$J$2:$J$4968,PriorQ4BalanceSheet!$B$2:$B$4968,$A169,PriorQ4BalanceSheet!$I$2:$I$4968,"28152")-SUMIFS(BalanceSheetData!$J$2:$J$415,BalanceSheetData!$B$2:$B$415,$A169,BalanceSheetData!$I$2:$I$415,"28152"))+(SUMIFS(PriorQ4BalanceSheet!$J$2:$J$4968,PriorQ4BalanceSheet!$B$2:$B$4968,$A169,PriorQ4BalanceSheet!$I$2:$I$4968,"28153")-SUMIFS(BalanceSheetData!$J$2:$J$415,BalanceSheetData!$B$2:$B$415,$A169,BalanceSheetData!$I$2:$I$415,"28153"))+(SUMIFS(PriorQ4BalanceSheet!$J$2:$J$4968,PriorQ4BalanceSheet!$B$2:$B$4968,$A169,PriorQ4BalanceSheet!$I$2:$I$4968,"28155")-SUMIFS(BalanceSheetData!$J$2:$J$415,BalanceSheetData!$B$2:$B$415,$A169,BalanceSheetData!$I$2:$I$415,"28155"))+(SUMIFS(PriorQ4BalanceSheet!$J$2:$J$4968,PriorQ4BalanceSheet!$B$2:$B$4968,$A169,PriorQ4BalanceSheet!$I$2:$I$4968,"28156")-SUMIFS(BalanceSheetData!$J$2:$J$415,BalanceSheetData!$B$2:$B$415,$A169,BalanceSheetData!$I$2:$I$415,"28156"))+(SUMIFS(PriorQ4BalanceSheet!$J$2:$J$4968,PriorQ4BalanceSheet!$B$2:$B$4968,$A169,PriorQ4BalanceSheet!$I$2:$I$4968,"28157")-SUMIFS(BalanceSheetData!$J$2:$J$415,BalanceSheetData!$B$2:$B$415,$A169,BalanceSheetData!$I$2:$I$415,"28157"))+(SUMIFS(PriorQ4BalanceSheet!$J$2:$J$4968,PriorQ4BalanceSheet!$B$2:$B$4968,$A169,PriorQ4BalanceSheet!$I$2:$I$4968,"28158")-SUMIFS(BalanceSheetData!$J$2:$J$415,BalanceSheetData!$B$2:$B$415,$A169,BalanceSheetData!$I$2:$I$415,"28158"))+(SUMIFS(PriorQ4BalanceSheet!$J$2:$J$4968,PriorQ4BalanceSheet!$B$2:$B$4968,$A169,PriorQ4BalanceSheet!$I$2:$I$4968,"28200")-SUMIFS(BalanceSheetData!$J$2:$J$415,BalanceSheetData!$B$2:$B$415,$A169,BalanceSheetData!$I$2:$I$415,"28200"))+(SUMIFS(PriorQ4BalanceSheet!$J$2:$J$4968,PriorQ4BalanceSheet!$B$2:$B$4968,$A169,PriorQ4BalanceSheet!$I$2:$I$4968,"28201")-SUMIFS(BalanceSheetData!$J$2:$J$415,BalanceSheetData!$B$2:$B$415,$A169,BalanceSheetData!$I$2:$I$415,"28201"))+SUMIFS(IncomeStatementData!$J$2:$J$415,IncomeStatementData!$B$2:$B$415,$A169,IncomeStatementData!$I$2:$I$415,"62020")+SUMIFS(IncomeStatementData!$J$2:$J$415,IncomeStatementData!$B$2:$B$415,$A169,IncomeStatementData!$I$2:$I$415,"62021")+SUMIFS(IncomeStatementData!$J$2:$J$415,IncomeStatementData!$B$2:$B$415,$A169,IncomeStatementData!$I$2:$I$415,"62022")+SUMIFS(IncomeStatementData!$J$2:$J$415,IncomeStatementData!$B$2:$B$415,$A169,IncomeStatementData!$I$2:$I$415,"62400")</f>
        <v>0</v>
      </c>
      <c r="AH169" s="134">
        <f>IF((ISERROR(INDEX(ECRDCRMustPayDebtData!$E$2:$E169,MATCH(A169,ECRDCRMustPayDebtData!$B$2:$B169,0),)))/12*Occupancy!$B$65,"-",INDEX(ECRDCRMustPayDebtData!$E$2:$E169,MATCH(A169,ECRDCRMustPayDebtData!$B$2:$B169,0),)/12*Occupancy!$B$65)</f>
        <v>183927</v>
      </c>
      <c r="AI169" s="136" t="str">
        <f>IF(ISERROR(INDEX(AnnualMustPayDebtData!$D$2:$D$75,MATCH(A169,AnnualMustPayDebtData!$E$2:$E$75,0),)),"-",INDEX(AnnualMustPayDebtData!$D$2:$D$75,MATCH(A169,AnnualMustPayDebtData!$E$2:$E$75,0),))</f>
        <v>-</v>
      </c>
      <c r="AJ169" s="134">
        <f>IF(ISERROR(IF(AG169="","",AG169/VLOOKUP(Occupancy!$B$65,Occupancy!$B$68:$B$79,1)*12/$C169)),"-",IF(AG169="","",AG169/VLOOKUP(Occupancy!$B$65,Occupancy!$B$68:$B$79,1)*12/$C169))</f>
        <v>0</v>
      </c>
      <c r="AK169" s="134">
        <f>IF(ISERROR(IF(AH169="","",AH169/VLOOKUP(Occupancy!$B$65,Occupancy!$B$68:$B$79,1)*12/$C169)),"-",IF(AH169="","",AH169/VLOOKUP(Occupancy!$B$65,Occupancy!$B$68:$B$79,1)*12/$C169))</f>
        <v>17516.857142857141</v>
      </c>
      <c r="AL169" s="133">
        <f>SUMIFS(PriorQ4BalanceSheet!$J$2:$J$4968,PriorQ4BalanceSheet!$B$2:$B$4968,$A169,PriorQ4BalanceSheet!$I$2:$I$4968,"10710")-SUMIFS(BalanceSheetData!$J$2:$J$415,BalanceSheetData!$B$2:$B$415,$A169,BalanceSheetData!$I$2:$I$415,"10710")</f>
        <v>0</v>
      </c>
      <c r="AM169" s="132">
        <f>IF(ISERROR(AN169/12*Occupancy!$B$65),"-",AN169/12*Occupancy!$B$65)</f>
        <v>8000</v>
      </c>
      <c r="AN169" s="133">
        <f>IF(ISERROR(INDEX(ReserveData!$B$2:$B$2239,MATCH($A169,ReserveData!$A$2:$A$2250,0),0)),"-",INDEX(ReserveData!$B$2:$B2408,MATCH($A169,ReserveData!$A$2:$A$2250,0),0))</f>
        <v>16000</v>
      </c>
      <c r="AO169" s="132">
        <f t="shared" si="33"/>
        <v>834.13605442176868</v>
      </c>
      <c r="AP169" s="132">
        <f t="shared" si="34"/>
        <v>0</v>
      </c>
      <c r="AQ169" s="136">
        <f>SUMIFS(IncomeStatementData!$J$2:$J$415,IncomeStatementData!$B$2:$B$415,$A169,IncomeStatementData!$I$2:$I$415,"59001")</f>
        <v>0</v>
      </c>
      <c r="AR169" s="134">
        <f>IF(ISERROR(AS169/12*Occupancy!$B$65),"-",AS169/12*Occupancy!$B$65)</f>
        <v>0</v>
      </c>
      <c r="AS169" s="136">
        <f>SUMIFS(AnnualFinancialData!$L$2:$L$6380,AnnualFinancialData!$B$2:$B$6380,$A169,AnnualFinancialData!$K$2:$K$6380,"59001")</f>
        <v>0</v>
      </c>
      <c r="AT169" s="134">
        <f>IF(ISERROR(IF(AQ169="","",AQ169/VLOOKUP(Occupancy!$B$65,Occupancy!$B$68:$B$79,1)*12/$C169)),"-",IF(AQ169="","",AQ169/VLOOKUP(Occupancy!$B$65,Occupancy!$B$68:$B$79,1)*12/$C169))</f>
        <v>0</v>
      </c>
      <c r="AU169" s="134">
        <f>IF(ISERROR(IF(AR169="","",AR169/VLOOKUP(Occupancy!$B$65,Occupancy!$B$68:$B$79,1)*12/$C169)),"-",IF(AR169="","",AR169/VLOOKUP(Occupancy!$B$65,Occupancy!$B$68:$B$79,1)*12/$C169))</f>
        <v>0</v>
      </c>
      <c r="AV169" s="133">
        <f>SUMIFS(IncomeStatementData!$J$2:$J$415,IncomeStatementData!$B$2:$B$415,$A169,IncomeStatementData!$I$2:$I$415,"66310")+SUMIFS(IncomeStatementData!$J$2:$J$415,IncomeStatementData!$B$2:$B$415,$A169,IncomeStatementData!$I$2:$I$415,"66202")</f>
        <v>0</v>
      </c>
      <c r="AW169" s="132">
        <f>IF(ISERROR(AX169/12*Occupancy!$B$65),"-",AX169/12*Occupancy!$B$65)</f>
        <v>0</v>
      </c>
      <c r="AX169" s="133">
        <f>SUMIFS(AnnualFinancialData!$L$2:$L$6380,AnnualFinancialData!$B$2:$B$6380,$A169,AnnualFinancialData!$K$2:$K$6380,"66310")+SUMIFS(AnnualFinancialData!$L$2:$L$6380,AnnualFinancialData!$B$2:$B$6380,$A169,AnnualFinancialData!$K$2:$K$6380,"66202")</f>
        <v>0</v>
      </c>
      <c r="AY169" s="132">
        <f>IF(ISERROR(IF(AV169="","",AV169/VLOOKUP(Occupancy!$B$65,Occupancy!$B$68:$B$79,1)*12/$C169)),"-",IF(AV169="","",AV169/VLOOKUP(Occupancy!$B$65,Occupancy!$B$68:$B$79,1)*12/$C169))</f>
        <v>0</v>
      </c>
      <c r="AZ169" s="132">
        <f>IF(ISERROR(IF(AW169="","",AW169/VLOOKUP(Occupancy!$B$65,Occupancy!$B$68:$B$79,1)*12/$C169)),"-",IF(AW169="","",AW169/VLOOKUP(Occupancy!$B$65,Occupancy!$B$68:$B$79,1)*12/$C169))</f>
        <v>0</v>
      </c>
      <c r="BA169" s="137" t="str">
        <f t="shared" si="35"/>
        <v>-</v>
      </c>
      <c r="BB169" s="137">
        <f t="shared" si="36"/>
        <v>-191927</v>
      </c>
      <c r="BC169" s="137" t="str">
        <f t="shared" si="37"/>
        <v>-</v>
      </c>
      <c r="BD169" s="137" t="str">
        <f t="shared" si="38"/>
        <v>-</v>
      </c>
      <c r="BE169" s="138">
        <f>IF(ISERROR(IF(BB169="","",BB169/VLOOKUP(Occupancy!$B$65,Occupancy!$B$68:$B$79,1)*12/$C169)),"-",IF(BB169="","",BB169/VLOOKUP(Occupancy!$B$65,Occupancy!$B$68:$B$79,1)*12/$C169))</f>
        <v>-18278.761904761905</v>
      </c>
    </row>
    <row r="170" spans="1:57" s="95" customFormat="1" ht="12.75" x14ac:dyDescent="0.2">
      <c r="A170" s="219" t="s">
        <v>715</v>
      </c>
      <c r="B170" s="142" t="str">
        <f>IF(ISERROR(INDEX(ProjectTypeData!$F$2:$F$165,MATCH(Operating!$A170,ProjectTypeData!$B$2:$B$165,0),MATCH(Operating!B$9,ProjectTypeData!$F$1))),"-",INDEX(ProjectTypeData!$F$2:$F$165,MATCH(Operating!$A170,ProjectTypeData!$B$2:$B$165,0),MATCH(Operating!B$9,ProjectTypeData!$F$1)))</f>
        <v>Homes</v>
      </c>
      <c r="C170" s="126">
        <f>IF(ISERROR(INDEX(ProjectTypeData!$E$2:$E$165,MATCH(Operating!$A170,ProjectTypeData!$B$2:$B$165,0),MATCH(Operating!C$9,ProjectTypeData!$E$1))),"-",INDEX(ProjectTypeData!$E$2:$E$165,MATCH(Operating!$A170,ProjectTypeData!$B$2:$B$165,0),MATCH(Operating!C$9,ProjectTypeData!$E$1)))</f>
        <v>0</v>
      </c>
      <c r="D170" s="127" t="str">
        <f>IF(ISERROR(INDEX(ProjectTypeData!$D$2:$D$165,MATCH(Operating!$A170,ProjectTypeData!$B$2:$B$165,0),MATCH(Operating!D$9,ProjectTypeData!$D$1))),"-",INDEX(ProjectTypeData!$D$2:$D$165,MATCH(Operating!$A170,ProjectTypeData!$B$2:$B$165,0),MATCH(Operating!D$9,ProjectTypeData!$D$1)))</f>
        <v>Pending Business Committee Approval</v>
      </c>
      <c r="E170" s="115"/>
      <c r="F170" s="128">
        <f>SUMIFS(BalanceSheetData!$J$2:$J$415,BalanceSheetData!$B$2:$B$415,$A170,BalanceSheetData!$I$2:$I$415,"10000")</f>
        <v>0</v>
      </c>
      <c r="G170" s="128">
        <f>SUMIFS(BalanceSheetData!$J$2:$J$415,BalanceSheetData!$B$2:$B$415,$A170,BalanceSheetData!$I$2:$I$415,"10710")</f>
        <v>0</v>
      </c>
      <c r="H170" s="128">
        <f>SUMIFS(BalanceSheetData!$J$2:$J$415,BalanceSheetData!$B$2:$B$415,$A170,BalanceSheetData!$I$2:$I$415,"10700")</f>
        <v>0</v>
      </c>
      <c r="I170" s="129">
        <f>SUMIFS(BalanceSheetData!$J$2:$J$415,BalanceSheetData!$B$2:$B$415,$A170,BalanceSheetData!$I$2:$I$415,"10715")+SUMIFS(BalanceSheetData!$J$2:$J$415,BalanceSheetData!$B$2:$B$415,$A170,BalanceSheetData!$I$2:$I$415,"10720")+SUMIFS(BalanceSheetData!$J$2:$J$415,BalanceSheetData!$B$2:$B$415,$A170,BalanceSheetData!$I$2:$I$415,"19300")</f>
        <v>0</v>
      </c>
      <c r="J170" s="130">
        <f t="shared" si="26"/>
        <v>0</v>
      </c>
      <c r="K170" s="216">
        <f>IF(ISERROR(INDEX(Occupancy!$B$57:$FL$57,1,MATCH(A170,Occupancy!$B$4:$FL$4,0))),"-",INDEX(Occupancy!$B$57:$FL$57,1,MATCH(A170,Occupancy!$B$4:$FL$4,0)))</f>
        <v>0</v>
      </c>
      <c r="L170" s="216">
        <f>IF(ISERROR(INDEX(Occupancy!$B$17:$FL$17,1,MATCH(A170,Occupancy!$B$4:$FL$4,0))),"-",INDEX(Occupancy!$B$17:$FL$17,1,MATCH(A170,Occupancy!$B$4:$FL$4,0)))</f>
        <v>0</v>
      </c>
      <c r="M170" s="113"/>
      <c r="N170" s="113"/>
      <c r="O170" s="113"/>
      <c r="P170" s="119"/>
      <c r="Q170" s="131">
        <f>SUMIFS(IncomeStatementData!$J$2:$J$415,IncomeStatementData!$B$2:$B$415,$A170,IncomeStatementData!$I$2:$I$415,"45001")+SUMIFS(IncomeStatementData!$J$2:$J$415,IncomeStatementData!$B$2:$B$415,$A170,IncomeStatementData!$I$2:$I$415,"45100")+SUMIFS(IncomeStatementData!$J$2:$J$415,IncomeStatementData!$B$2:$B$415,$A170,IncomeStatementData!$I$2:$I$415,"49000")+SUMIFS(IncomeStatementData!$J$2:$J$415,IncomeStatementData!$B$2:$B$415,$A170,IncomeStatementData!$I$2:$I$415,"45200")+SUMIFS(IncomeStatementData!$J$2:$J$415,IncomeStatementData!$B$2:$B$415,$A170,IncomeStatementData!$I$2:$I$415,"45400")+SUMIFS(IncomeStatementData!$J$2:$J$415,IncomeStatementData!$B$2:$B$415,$A170,IncomeStatementData!$I$2:$I$415,"45500")+SUMIFS(IncomeStatementData!$J$2:$J$415,IncomeStatementData!$B$2:$B$415,$A170,IncomeStatementData!$I$2:$I$415,"44100")+SUMIFS(IncomeStatementData!$J$2:$J$415,IncomeStatementData!$B$2:$B$415,$A170,IncomeStatementData!$I$2:$I$415,"42200")</f>
        <v>0</v>
      </c>
      <c r="R170" s="132">
        <f>IF(ISERROR(S170/12*Occupancy!$B$65),"-",S170/12*Occupancy!$B$65)</f>
        <v>0</v>
      </c>
      <c r="S170" s="133">
        <f>SUMIFS(AnnualFinancialData!$L$2:$L$6380,AnnualFinancialData!$B$2:$B$6380,$A170,AnnualFinancialData!$K$2:$K$6380,"45001")+SUMIFS(AnnualFinancialData!$L$2:$L$6380,AnnualFinancialData!$B$2:$B$6380,$A170,AnnualFinancialData!$K$2:$K$6380,"45100")+SUMIFS(AnnualFinancialData!$L$2:$L$6380,AnnualFinancialData!$B$2:$B$6380,$A170,AnnualFinancialData!$K$2:$K$6380,"49000")+SUMIFS(AnnualFinancialData!$L$2:$L$6380,AnnualFinancialData!$B$2:$B$6380,$A170,AnnualFinancialData!$K$2:$K$6380,"45200")+SUMIFS(AnnualFinancialData!$L$2:$L$6380,AnnualFinancialData!$B$2:$B$6380,$A170,AnnualFinancialData!$K$2:$K$6380,"45400")+SUMIFS(AnnualFinancialData!$L$2:$L$6380,AnnualFinancialData!$B$2:$B$6380,$A170,AnnualFinancialData!$K$2:$K$6380,"45500")+SUMIFS(AnnualFinancialData!$L$2:$L$6380,AnnualFinancialData!$B$2:$B$6380,$A170,AnnualFinancialData!$K$2:$K$6380,"44100")+SUMIFS(AnnualFinancialData!$L$2:$L$6380,AnnualFinancialData!$B$2:$B$6380,$A170,AnnualFinancialData!$K$2:$K$6380,"42200")</f>
        <v>0</v>
      </c>
      <c r="T170" s="132" t="str">
        <f>IF(ISERROR(IF(Q170="","",Q170/VLOOKUP(Occupancy!$B$65,Occupancy!$B$68:$B$79,1)*12/$C170)),"-",IF(Q170="","",Q170/VLOOKUP(Occupancy!$B$65,Occupancy!$B$68:$B$79,1)*12/$C170))</f>
        <v>-</v>
      </c>
      <c r="U170" s="132" t="str">
        <f>IF(ISERROR(IF(R170="","",R170/VLOOKUP(Occupancy!$B$65,Occupancy!$B$68:$B$79,1)*12/$C170)),"-",IF(R170="","",R170/VLOOKUP(Occupancy!$B$65,Occupancy!$B$68:$B$79,1)*12/$C170))</f>
        <v>-</v>
      </c>
      <c r="V170" s="134" t="str">
        <f>IF(ISERROR(INDEX(IncomeStatementData!$P$2:$P$415,MATCH(A170,IncomeStatementData!$B$2:$B$415,0),)),"-",INDEX(IncomeStatementData!$P$2:$P$415,MATCH(A170,IncomeStatementData!$B$2:$B$415,0),))</f>
        <v>-</v>
      </c>
      <c r="W170" s="134" t="str">
        <f>IF(ISERROR(X170/12*Occupancy!$B$65),"-",X170/12*Occupancy!$B$65)</f>
        <v>-</v>
      </c>
      <c r="X170" s="134" t="str">
        <f>IF(ISERROR(INDEX(AnnualFinancialData!$R$2:$R$6380,MATCH(A170,AnnualFinancialData!$B$2:$B$6380,0),)),"-",INDEX(AnnualFinancialData!$R$2:$R$6380,MATCH(A170,AnnualFinancialData!$B$2:$B$6380,0),))</f>
        <v>-</v>
      </c>
      <c r="Y170" s="134" t="str">
        <f>IF(ISERROR(IF(V170="","",V170/VLOOKUP(Occupancy!$B$65,Occupancy!$B$68:$B$79,1)*12/$C170)),"-",IF(V170="","",V170/VLOOKUP(Occupancy!$B$65,Occupancy!$B$68:$B$79,1)*12/$C170))</f>
        <v>-</v>
      </c>
      <c r="Z170" s="134" t="str">
        <f>IF(ISERROR(IF(W170="","",W170/VLOOKUP(Occupancy!$B$65,Occupancy!$B$68:$B$79,1)*12/$C170)),"-",IF(W170="","",W170/VLOOKUP(Occupancy!$B$65,Occupancy!$B$68:$B$79,1)*12/$C170))</f>
        <v>-</v>
      </c>
      <c r="AA170" s="135" t="str">
        <f t="shared" si="27"/>
        <v>-</v>
      </c>
      <c r="AB170" s="132" t="str">
        <f t="shared" si="28"/>
        <v>-</v>
      </c>
      <c r="AC170" s="132" t="str">
        <f t="shared" si="29"/>
        <v>-</v>
      </c>
      <c r="AD170" s="132" t="str">
        <f t="shared" si="30"/>
        <v>-</v>
      </c>
      <c r="AE170" s="132" t="str">
        <f t="shared" si="31"/>
        <v>-</v>
      </c>
      <c r="AF170" s="132" t="str">
        <f t="shared" si="32"/>
        <v>-</v>
      </c>
      <c r="AG170" s="136">
        <f>(SUMIFS(PriorQ4BalanceSheet!$J$2:$J$4968,PriorQ4BalanceSheet!$B$2:$B$4968,$A170,PriorQ4BalanceSheet!$I$2:$I$4968,"28150")-SUMIFS(BalanceSheetData!$J$2:$J$415,BalanceSheetData!$B$2:$B$415,$A170,BalanceSheetData!$I$2:$I$415,"28150"))+(SUMIFS(PriorQ4BalanceSheet!$J$2:$J$4968,PriorQ4BalanceSheet!$B$2:$B$4968,$A170,PriorQ4BalanceSheet!$I$2:$I$4968,"28151")-SUMIFS(BalanceSheetData!$J$2:$J$415,BalanceSheetData!$B$2:$B$415,$A170,BalanceSheetData!$I$2:$I$415,"28151"))+(SUMIFS(PriorQ4BalanceSheet!$J$2:$J$4968,PriorQ4BalanceSheet!$B$2:$B$4968,$A170,PriorQ4BalanceSheet!$I$2:$I$4968,"28152")-SUMIFS(BalanceSheetData!$J$2:$J$415,BalanceSheetData!$B$2:$B$415,$A170,BalanceSheetData!$I$2:$I$415,"28152"))+(SUMIFS(PriorQ4BalanceSheet!$J$2:$J$4968,PriorQ4BalanceSheet!$B$2:$B$4968,$A170,PriorQ4BalanceSheet!$I$2:$I$4968,"28153")-SUMIFS(BalanceSheetData!$J$2:$J$415,BalanceSheetData!$B$2:$B$415,$A170,BalanceSheetData!$I$2:$I$415,"28153"))+(SUMIFS(PriorQ4BalanceSheet!$J$2:$J$4968,PriorQ4BalanceSheet!$B$2:$B$4968,$A170,PriorQ4BalanceSheet!$I$2:$I$4968,"28155")-SUMIFS(BalanceSheetData!$J$2:$J$415,BalanceSheetData!$B$2:$B$415,$A170,BalanceSheetData!$I$2:$I$415,"28155"))+(SUMIFS(PriorQ4BalanceSheet!$J$2:$J$4968,PriorQ4BalanceSheet!$B$2:$B$4968,$A170,PriorQ4BalanceSheet!$I$2:$I$4968,"28156")-SUMIFS(BalanceSheetData!$J$2:$J$415,BalanceSheetData!$B$2:$B$415,$A170,BalanceSheetData!$I$2:$I$415,"28156"))+(SUMIFS(PriorQ4BalanceSheet!$J$2:$J$4968,PriorQ4BalanceSheet!$B$2:$B$4968,$A170,PriorQ4BalanceSheet!$I$2:$I$4968,"28157")-SUMIFS(BalanceSheetData!$J$2:$J$415,BalanceSheetData!$B$2:$B$415,$A170,BalanceSheetData!$I$2:$I$415,"28157"))+(SUMIFS(PriorQ4BalanceSheet!$J$2:$J$4968,PriorQ4BalanceSheet!$B$2:$B$4968,$A170,PriorQ4BalanceSheet!$I$2:$I$4968,"28158")-SUMIFS(BalanceSheetData!$J$2:$J$415,BalanceSheetData!$B$2:$B$415,$A170,BalanceSheetData!$I$2:$I$415,"28158"))+(SUMIFS(PriorQ4BalanceSheet!$J$2:$J$4968,PriorQ4BalanceSheet!$B$2:$B$4968,$A170,PriorQ4BalanceSheet!$I$2:$I$4968,"28200")-SUMIFS(BalanceSheetData!$J$2:$J$415,BalanceSheetData!$B$2:$B$415,$A170,BalanceSheetData!$I$2:$I$415,"28200"))+(SUMIFS(PriorQ4BalanceSheet!$J$2:$J$4968,PriorQ4BalanceSheet!$B$2:$B$4968,$A170,PriorQ4BalanceSheet!$I$2:$I$4968,"28201")-SUMIFS(BalanceSheetData!$J$2:$J$415,BalanceSheetData!$B$2:$B$415,$A170,BalanceSheetData!$I$2:$I$415,"28201"))+SUMIFS(IncomeStatementData!$J$2:$J$415,IncomeStatementData!$B$2:$B$415,$A170,IncomeStatementData!$I$2:$I$415,"62020")+SUMIFS(IncomeStatementData!$J$2:$J$415,IncomeStatementData!$B$2:$B$415,$A170,IncomeStatementData!$I$2:$I$415,"62021")+SUMIFS(IncomeStatementData!$J$2:$J$415,IncomeStatementData!$B$2:$B$415,$A170,IncomeStatementData!$I$2:$I$415,"62022")+SUMIFS(IncomeStatementData!$J$2:$J$415,IncomeStatementData!$B$2:$B$415,$A170,IncomeStatementData!$I$2:$I$415,"62400")</f>
        <v>0</v>
      </c>
      <c r="AH170" s="134" t="str">
        <f>IF((ISERROR(INDEX(ECRDCRMustPayDebtData!$E$2:$E170,MATCH(A170,ECRDCRMustPayDebtData!$B$2:$B170,0),)))/12*Occupancy!$B$65,"-",INDEX(ECRDCRMustPayDebtData!$E$2:$E170,MATCH(A170,ECRDCRMustPayDebtData!$B$2:$B170,0),)/12*Occupancy!$B$65)</f>
        <v>-</v>
      </c>
      <c r="AI170" s="136" t="str">
        <f>IF(ISERROR(INDEX(AnnualMustPayDebtData!$D$2:$D$75,MATCH(A170,AnnualMustPayDebtData!$E$2:$E$75,0),)),"-",INDEX(AnnualMustPayDebtData!$D$2:$D$75,MATCH(A170,AnnualMustPayDebtData!$E$2:$E$75,0),))</f>
        <v>-</v>
      </c>
      <c r="AJ170" s="134" t="str">
        <f>IF(ISERROR(IF(AG170="","",AG170/VLOOKUP(Occupancy!$B$65,Occupancy!$B$68:$B$79,1)*12/$C170)),"-",IF(AG170="","",AG170/VLOOKUP(Occupancy!$B$65,Occupancy!$B$68:$B$79,1)*12/$C170))</f>
        <v>-</v>
      </c>
      <c r="AK170" s="134" t="str">
        <f>IF(ISERROR(IF(AH170="","",AH170/VLOOKUP(Occupancy!$B$65,Occupancy!$B$68:$B$79,1)*12/$C170)),"-",IF(AH170="","",AH170/VLOOKUP(Occupancy!$B$65,Occupancy!$B$68:$B$79,1)*12/$C170))</f>
        <v>-</v>
      </c>
      <c r="AL170" s="133">
        <f>SUMIFS(PriorQ4BalanceSheet!$J$2:$J$4968,PriorQ4BalanceSheet!$B$2:$B$4968,$A170,PriorQ4BalanceSheet!$I$2:$I$4968,"10710")-SUMIFS(BalanceSheetData!$J$2:$J$415,BalanceSheetData!$B$2:$B$415,$A170,BalanceSheetData!$I$2:$I$415,"10710")</f>
        <v>0</v>
      </c>
      <c r="AM170" s="132" t="str">
        <f>IF(ISERROR(AN170/12*Occupancy!$B$65),"-",AN170/12*Occupancy!$B$65)</f>
        <v>-</v>
      </c>
      <c r="AN170" s="133" t="str">
        <f>IF(ISERROR(INDEX(ReserveData!$B$2:$B$2239,MATCH($A170,ReserveData!$A$2:$A$2250,0),0)),"-",INDEX(ReserveData!$B$2:$B2409,MATCH($A170,ReserveData!$A$2:$A$2250,0),0))</f>
        <v>-</v>
      </c>
      <c r="AO170" s="132" t="str">
        <f t="shared" si="33"/>
        <v>-</v>
      </c>
      <c r="AP170" s="132" t="str">
        <f t="shared" si="34"/>
        <v>-</v>
      </c>
      <c r="AQ170" s="136">
        <f>SUMIFS(IncomeStatementData!$J$2:$J$415,IncomeStatementData!$B$2:$B$415,$A170,IncomeStatementData!$I$2:$I$415,"59001")</f>
        <v>0</v>
      </c>
      <c r="AR170" s="134">
        <f>IF(ISERROR(AS170/12*Occupancy!$B$65),"-",AS170/12*Occupancy!$B$65)</f>
        <v>0</v>
      </c>
      <c r="AS170" s="136">
        <f>SUMIFS(AnnualFinancialData!$L$2:$L$6380,AnnualFinancialData!$B$2:$B$6380,$A170,AnnualFinancialData!$K$2:$K$6380,"59001")</f>
        <v>0</v>
      </c>
      <c r="AT170" s="134" t="str">
        <f>IF(ISERROR(IF(AQ170="","",AQ170/VLOOKUP(Occupancy!$B$65,Occupancy!$B$68:$B$79,1)*12/$C170)),"-",IF(AQ170="","",AQ170/VLOOKUP(Occupancy!$B$65,Occupancy!$B$68:$B$79,1)*12/$C170))</f>
        <v>-</v>
      </c>
      <c r="AU170" s="134" t="str">
        <f>IF(ISERROR(IF(AR170="","",AR170/VLOOKUP(Occupancy!$B$65,Occupancy!$B$68:$B$79,1)*12/$C170)),"-",IF(AR170="","",AR170/VLOOKUP(Occupancy!$B$65,Occupancy!$B$68:$B$79,1)*12/$C170))</f>
        <v>-</v>
      </c>
      <c r="AV170" s="133">
        <f>SUMIFS(IncomeStatementData!$J$2:$J$415,IncomeStatementData!$B$2:$B$415,$A170,IncomeStatementData!$I$2:$I$415,"66310")+SUMIFS(IncomeStatementData!$J$2:$J$415,IncomeStatementData!$B$2:$B$415,$A170,IncomeStatementData!$I$2:$I$415,"66202")</f>
        <v>0</v>
      </c>
      <c r="AW170" s="132">
        <f>IF(ISERROR(AX170/12*Occupancy!$B$65),"-",AX170/12*Occupancy!$B$65)</f>
        <v>0</v>
      </c>
      <c r="AX170" s="133">
        <f>SUMIFS(AnnualFinancialData!$L$2:$L$6380,AnnualFinancialData!$B$2:$B$6380,$A170,AnnualFinancialData!$K$2:$K$6380,"66310")+SUMIFS(AnnualFinancialData!$L$2:$L$6380,AnnualFinancialData!$B$2:$B$6380,$A170,AnnualFinancialData!$K$2:$K$6380,"66202")</f>
        <v>0</v>
      </c>
      <c r="AY170" s="132" t="str">
        <f>IF(ISERROR(IF(AV170="","",AV170/VLOOKUP(Occupancy!$B$65,Occupancy!$B$68:$B$79,1)*12/$C170)),"-",IF(AV170="","",AV170/VLOOKUP(Occupancy!$B$65,Occupancy!$B$68:$B$79,1)*12/$C170))</f>
        <v>-</v>
      </c>
      <c r="AZ170" s="132" t="str">
        <f>IF(ISERROR(IF(AW170="","",AW170/VLOOKUP(Occupancy!$B$65,Occupancy!$B$68:$B$79,1)*12/$C170)),"-",IF(AW170="","",AW170/VLOOKUP(Occupancy!$B$65,Occupancy!$B$68:$B$79,1)*12/$C170))</f>
        <v>-</v>
      </c>
      <c r="BA170" s="137" t="str">
        <f t="shared" si="35"/>
        <v>-</v>
      </c>
      <c r="BB170" s="137" t="str">
        <f t="shared" si="36"/>
        <v>-</v>
      </c>
      <c r="BC170" s="137" t="str">
        <f t="shared" si="37"/>
        <v>-</v>
      </c>
      <c r="BD170" s="137" t="str">
        <f t="shared" si="38"/>
        <v>-</v>
      </c>
      <c r="BE170" s="138" t="str">
        <f>IF(ISERROR(IF(BB170="","",BB170/VLOOKUP(Occupancy!$B$65,Occupancy!$B$68:$B$79,1)*12/$C170)),"-",IF(BB170="","",BB170/VLOOKUP(Occupancy!$B$65,Occupancy!$B$68:$B$79,1)*12/$C170))</f>
        <v>-</v>
      </c>
    </row>
    <row r="171" spans="1:57" s="95" customFormat="1" ht="12.75" x14ac:dyDescent="0.2">
      <c r="A171" s="219" t="s">
        <v>717</v>
      </c>
      <c r="B171" s="142" t="str">
        <f>IF(ISERROR(INDEX(ProjectTypeData!$F$2:$F$165,MATCH(Operating!$A171,ProjectTypeData!$B$2:$B$165,0),MATCH(Operating!B$9,ProjectTypeData!$F$1))),"-",INDEX(ProjectTypeData!$F$2:$F$165,MATCH(Operating!$A171,ProjectTypeData!$B$2:$B$165,0),MATCH(Operating!B$9,ProjectTypeData!$F$1)))</f>
        <v>Homes</v>
      </c>
      <c r="C171" s="126">
        <f>IF(ISERROR(INDEX(ProjectTypeData!$E$2:$E$165,MATCH(Operating!$A171,ProjectTypeData!$B$2:$B$165,0),MATCH(Operating!C$9,ProjectTypeData!$E$1))),"-",INDEX(ProjectTypeData!$E$2:$E$165,MATCH(Operating!$A171,ProjectTypeData!$B$2:$B$165,0),MATCH(Operating!C$9,ProjectTypeData!$E$1)))</f>
        <v>0</v>
      </c>
      <c r="D171" s="127" t="str">
        <f>IF(ISERROR(INDEX(ProjectTypeData!$D$2:$D$165,MATCH(Operating!$A171,ProjectTypeData!$B$2:$B$165,0),MATCH(Operating!D$9,ProjectTypeData!$D$1))),"-",INDEX(ProjectTypeData!$D$2:$D$165,MATCH(Operating!$A171,ProjectTypeData!$B$2:$B$165,0),MATCH(Operating!D$9,ProjectTypeData!$D$1)))</f>
        <v>Pre-Development</v>
      </c>
      <c r="E171" s="115"/>
      <c r="F171" s="128">
        <f>SUMIFS(BalanceSheetData!$J$2:$J$415,BalanceSheetData!$B$2:$B$415,$A171,BalanceSheetData!$I$2:$I$415,"10000")</f>
        <v>0</v>
      </c>
      <c r="G171" s="128">
        <f>SUMIFS(BalanceSheetData!$J$2:$J$415,BalanceSheetData!$B$2:$B$415,$A171,BalanceSheetData!$I$2:$I$415,"10710")</f>
        <v>0</v>
      </c>
      <c r="H171" s="128">
        <f>SUMIFS(BalanceSheetData!$J$2:$J$415,BalanceSheetData!$B$2:$B$415,$A171,BalanceSheetData!$I$2:$I$415,"10700")</f>
        <v>0</v>
      </c>
      <c r="I171" s="129">
        <f>SUMIFS(BalanceSheetData!$J$2:$J$415,BalanceSheetData!$B$2:$B$415,$A171,BalanceSheetData!$I$2:$I$415,"10715")+SUMIFS(BalanceSheetData!$J$2:$J$415,BalanceSheetData!$B$2:$B$415,$A171,BalanceSheetData!$I$2:$I$415,"10720")+SUMIFS(BalanceSheetData!$J$2:$J$415,BalanceSheetData!$B$2:$B$415,$A171,BalanceSheetData!$I$2:$I$415,"19300")</f>
        <v>0</v>
      </c>
      <c r="J171" s="130">
        <f t="shared" si="26"/>
        <v>0</v>
      </c>
      <c r="K171" s="216">
        <f>IF(ISERROR(INDEX(Occupancy!$B$57:$FL$57,1,MATCH(A171,Occupancy!$B$4:$FL$4,0))),"-",INDEX(Occupancy!$B$57:$FL$57,1,MATCH(A171,Occupancy!$B$4:$FL$4,0)))</f>
        <v>0</v>
      </c>
      <c r="L171" s="216">
        <f>IF(ISERROR(INDEX(Occupancy!$B$17:$FL$17,1,MATCH(A171,Occupancy!$B$4:$FL$4,0))),"-",INDEX(Occupancy!$B$17:$FL$17,1,MATCH(A171,Occupancy!$B$4:$FL$4,0)))</f>
        <v>0</v>
      </c>
      <c r="M171" s="113"/>
      <c r="N171" s="113"/>
      <c r="O171" s="113"/>
      <c r="P171" s="119"/>
      <c r="Q171" s="131">
        <f>SUMIFS(IncomeStatementData!$J$2:$J$415,IncomeStatementData!$B$2:$B$415,$A171,IncomeStatementData!$I$2:$I$415,"45001")+SUMIFS(IncomeStatementData!$J$2:$J$415,IncomeStatementData!$B$2:$B$415,$A171,IncomeStatementData!$I$2:$I$415,"45100")+SUMIFS(IncomeStatementData!$J$2:$J$415,IncomeStatementData!$B$2:$B$415,$A171,IncomeStatementData!$I$2:$I$415,"49000")+SUMIFS(IncomeStatementData!$J$2:$J$415,IncomeStatementData!$B$2:$B$415,$A171,IncomeStatementData!$I$2:$I$415,"45200")+SUMIFS(IncomeStatementData!$J$2:$J$415,IncomeStatementData!$B$2:$B$415,$A171,IncomeStatementData!$I$2:$I$415,"45400")+SUMIFS(IncomeStatementData!$J$2:$J$415,IncomeStatementData!$B$2:$B$415,$A171,IncomeStatementData!$I$2:$I$415,"45500")+SUMIFS(IncomeStatementData!$J$2:$J$415,IncomeStatementData!$B$2:$B$415,$A171,IncomeStatementData!$I$2:$I$415,"44100")+SUMIFS(IncomeStatementData!$J$2:$J$415,IncomeStatementData!$B$2:$B$415,$A171,IncomeStatementData!$I$2:$I$415,"42200")</f>
        <v>0</v>
      </c>
      <c r="R171" s="132">
        <f>IF(ISERROR(S171/12*Occupancy!$B$65),"-",S171/12*Occupancy!$B$65)</f>
        <v>0</v>
      </c>
      <c r="S171" s="133">
        <f>SUMIFS(AnnualFinancialData!$L$2:$L$6380,AnnualFinancialData!$B$2:$B$6380,$A171,AnnualFinancialData!$K$2:$K$6380,"45001")+SUMIFS(AnnualFinancialData!$L$2:$L$6380,AnnualFinancialData!$B$2:$B$6380,$A171,AnnualFinancialData!$K$2:$K$6380,"45100")+SUMIFS(AnnualFinancialData!$L$2:$L$6380,AnnualFinancialData!$B$2:$B$6380,$A171,AnnualFinancialData!$K$2:$K$6380,"49000")+SUMIFS(AnnualFinancialData!$L$2:$L$6380,AnnualFinancialData!$B$2:$B$6380,$A171,AnnualFinancialData!$K$2:$K$6380,"45200")+SUMIFS(AnnualFinancialData!$L$2:$L$6380,AnnualFinancialData!$B$2:$B$6380,$A171,AnnualFinancialData!$K$2:$K$6380,"45400")+SUMIFS(AnnualFinancialData!$L$2:$L$6380,AnnualFinancialData!$B$2:$B$6380,$A171,AnnualFinancialData!$K$2:$K$6380,"45500")+SUMIFS(AnnualFinancialData!$L$2:$L$6380,AnnualFinancialData!$B$2:$B$6380,$A171,AnnualFinancialData!$K$2:$K$6380,"44100")+SUMIFS(AnnualFinancialData!$L$2:$L$6380,AnnualFinancialData!$B$2:$B$6380,$A171,AnnualFinancialData!$K$2:$K$6380,"42200")</f>
        <v>0</v>
      </c>
      <c r="T171" s="132" t="str">
        <f>IF(ISERROR(IF(Q171="","",Q171/VLOOKUP(Occupancy!$B$65,Occupancy!$B$68:$B$79,1)*12/$C171)),"-",IF(Q171="","",Q171/VLOOKUP(Occupancy!$B$65,Occupancy!$B$68:$B$79,1)*12/$C171))</f>
        <v>-</v>
      </c>
      <c r="U171" s="132" t="str">
        <f>IF(ISERROR(IF(R171="","",R171/VLOOKUP(Occupancy!$B$65,Occupancy!$B$68:$B$79,1)*12/$C171)),"-",IF(R171="","",R171/VLOOKUP(Occupancy!$B$65,Occupancy!$B$68:$B$79,1)*12/$C171))</f>
        <v>-</v>
      </c>
      <c r="V171" s="134" t="str">
        <f>IF(ISERROR(INDEX(IncomeStatementData!$P$2:$P$415,MATCH(A171,IncomeStatementData!$B$2:$B$415,0),)),"-",INDEX(IncomeStatementData!$P$2:$P$415,MATCH(A171,IncomeStatementData!$B$2:$B$415,0),))</f>
        <v>-</v>
      </c>
      <c r="W171" s="134" t="str">
        <f>IF(ISERROR(X171/12*Occupancy!$B$65),"-",X171/12*Occupancy!$B$65)</f>
        <v>-</v>
      </c>
      <c r="X171" s="134" t="str">
        <f>IF(ISERROR(INDEX(AnnualFinancialData!$R$2:$R$6380,MATCH(A171,AnnualFinancialData!$B$2:$B$6380,0),)),"-",INDEX(AnnualFinancialData!$R$2:$R$6380,MATCH(A171,AnnualFinancialData!$B$2:$B$6380,0),))</f>
        <v>-</v>
      </c>
      <c r="Y171" s="134" t="str">
        <f>IF(ISERROR(IF(V171="","",V171/VLOOKUP(Occupancy!$B$65,Occupancy!$B$68:$B$79,1)*12/$C171)),"-",IF(V171="","",V171/VLOOKUP(Occupancy!$B$65,Occupancy!$B$68:$B$79,1)*12/$C171))</f>
        <v>-</v>
      </c>
      <c r="Z171" s="134" t="str">
        <f>IF(ISERROR(IF(W171="","",W171/VLOOKUP(Occupancy!$B$65,Occupancy!$B$68:$B$79,1)*12/$C171)),"-",IF(W171="","",W171/VLOOKUP(Occupancy!$B$65,Occupancy!$B$68:$B$79,1)*12/$C171))</f>
        <v>-</v>
      </c>
      <c r="AA171" s="135" t="str">
        <f t="shared" si="27"/>
        <v>-</v>
      </c>
      <c r="AB171" s="132" t="str">
        <f t="shared" si="28"/>
        <v>-</v>
      </c>
      <c r="AC171" s="132" t="str">
        <f t="shared" si="29"/>
        <v>-</v>
      </c>
      <c r="AD171" s="132" t="str">
        <f t="shared" si="30"/>
        <v>-</v>
      </c>
      <c r="AE171" s="132" t="str">
        <f t="shared" si="31"/>
        <v>-</v>
      </c>
      <c r="AF171" s="132" t="str">
        <f t="shared" si="32"/>
        <v>-</v>
      </c>
      <c r="AG171" s="136">
        <f>(SUMIFS(PriorQ4BalanceSheet!$J$2:$J$4968,PriorQ4BalanceSheet!$B$2:$B$4968,$A171,PriorQ4BalanceSheet!$I$2:$I$4968,"28150")-SUMIFS(BalanceSheetData!$J$2:$J$415,BalanceSheetData!$B$2:$B$415,$A171,BalanceSheetData!$I$2:$I$415,"28150"))+(SUMIFS(PriorQ4BalanceSheet!$J$2:$J$4968,PriorQ4BalanceSheet!$B$2:$B$4968,$A171,PriorQ4BalanceSheet!$I$2:$I$4968,"28151")-SUMIFS(BalanceSheetData!$J$2:$J$415,BalanceSheetData!$B$2:$B$415,$A171,BalanceSheetData!$I$2:$I$415,"28151"))+(SUMIFS(PriorQ4BalanceSheet!$J$2:$J$4968,PriorQ4BalanceSheet!$B$2:$B$4968,$A171,PriorQ4BalanceSheet!$I$2:$I$4968,"28152")-SUMIFS(BalanceSheetData!$J$2:$J$415,BalanceSheetData!$B$2:$B$415,$A171,BalanceSheetData!$I$2:$I$415,"28152"))+(SUMIFS(PriorQ4BalanceSheet!$J$2:$J$4968,PriorQ4BalanceSheet!$B$2:$B$4968,$A171,PriorQ4BalanceSheet!$I$2:$I$4968,"28153")-SUMIFS(BalanceSheetData!$J$2:$J$415,BalanceSheetData!$B$2:$B$415,$A171,BalanceSheetData!$I$2:$I$415,"28153"))+(SUMIFS(PriorQ4BalanceSheet!$J$2:$J$4968,PriorQ4BalanceSheet!$B$2:$B$4968,$A171,PriorQ4BalanceSheet!$I$2:$I$4968,"28155")-SUMIFS(BalanceSheetData!$J$2:$J$415,BalanceSheetData!$B$2:$B$415,$A171,BalanceSheetData!$I$2:$I$415,"28155"))+(SUMIFS(PriorQ4BalanceSheet!$J$2:$J$4968,PriorQ4BalanceSheet!$B$2:$B$4968,$A171,PriorQ4BalanceSheet!$I$2:$I$4968,"28156")-SUMIFS(BalanceSheetData!$J$2:$J$415,BalanceSheetData!$B$2:$B$415,$A171,BalanceSheetData!$I$2:$I$415,"28156"))+(SUMIFS(PriorQ4BalanceSheet!$J$2:$J$4968,PriorQ4BalanceSheet!$B$2:$B$4968,$A171,PriorQ4BalanceSheet!$I$2:$I$4968,"28157")-SUMIFS(BalanceSheetData!$J$2:$J$415,BalanceSheetData!$B$2:$B$415,$A171,BalanceSheetData!$I$2:$I$415,"28157"))+(SUMIFS(PriorQ4BalanceSheet!$J$2:$J$4968,PriorQ4BalanceSheet!$B$2:$B$4968,$A171,PriorQ4BalanceSheet!$I$2:$I$4968,"28158")-SUMIFS(BalanceSheetData!$J$2:$J$415,BalanceSheetData!$B$2:$B$415,$A171,BalanceSheetData!$I$2:$I$415,"28158"))+(SUMIFS(PriorQ4BalanceSheet!$J$2:$J$4968,PriorQ4BalanceSheet!$B$2:$B$4968,$A171,PriorQ4BalanceSheet!$I$2:$I$4968,"28200")-SUMIFS(BalanceSheetData!$J$2:$J$415,BalanceSheetData!$B$2:$B$415,$A171,BalanceSheetData!$I$2:$I$415,"28200"))+(SUMIFS(PriorQ4BalanceSheet!$J$2:$J$4968,PriorQ4BalanceSheet!$B$2:$B$4968,$A171,PriorQ4BalanceSheet!$I$2:$I$4968,"28201")-SUMIFS(BalanceSheetData!$J$2:$J$415,BalanceSheetData!$B$2:$B$415,$A171,BalanceSheetData!$I$2:$I$415,"28201"))+SUMIFS(IncomeStatementData!$J$2:$J$415,IncomeStatementData!$B$2:$B$415,$A171,IncomeStatementData!$I$2:$I$415,"62020")+SUMIFS(IncomeStatementData!$J$2:$J$415,IncomeStatementData!$B$2:$B$415,$A171,IncomeStatementData!$I$2:$I$415,"62021")+SUMIFS(IncomeStatementData!$J$2:$J$415,IncomeStatementData!$B$2:$B$415,$A171,IncomeStatementData!$I$2:$I$415,"62022")+SUMIFS(IncomeStatementData!$J$2:$J$415,IncomeStatementData!$B$2:$B$415,$A171,IncomeStatementData!$I$2:$I$415,"62400")</f>
        <v>0</v>
      </c>
      <c r="AH171" s="134" t="str">
        <f>IF((ISERROR(INDEX(ECRDCRMustPayDebtData!$E$2:$E171,MATCH(A171,ECRDCRMustPayDebtData!$B$2:$B171,0),)))/12*Occupancy!$B$65,"-",INDEX(ECRDCRMustPayDebtData!$E$2:$E171,MATCH(A171,ECRDCRMustPayDebtData!$B$2:$B171,0),)/12*Occupancy!$B$65)</f>
        <v>-</v>
      </c>
      <c r="AI171" s="136" t="str">
        <f>IF(ISERROR(INDEX(AnnualMustPayDebtData!$D$2:$D$75,MATCH(A171,AnnualMustPayDebtData!$E$2:$E$75,0),)),"-",INDEX(AnnualMustPayDebtData!$D$2:$D$75,MATCH(A171,AnnualMustPayDebtData!$E$2:$E$75,0),))</f>
        <v>-</v>
      </c>
      <c r="AJ171" s="134" t="str">
        <f>IF(ISERROR(IF(AG171="","",AG171/VLOOKUP(Occupancy!$B$65,Occupancy!$B$68:$B$79,1)*12/$C171)),"-",IF(AG171="","",AG171/VLOOKUP(Occupancy!$B$65,Occupancy!$B$68:$B$79,1)*12/$C171))</f>
        <v>-</v>
      </c>
      <c r="AK171" s="134" t="str">
        <f>IF(ISERROR(IF(AH171="","",AH171/VLOOKUP(Occupancy!$B$65,Occupancy!$B$68:$B$79,1)*12/$C171)),"-",IF(AH171="","",AH171/VLOOKUP(Occupancy!$B$65,Occupancy!$B$68:$B$79,1)*12/$C171))</f>
        <v>-</v>
      </c>
      <c r="AL171" s="133">
        <f>SUMIFS(PriorQ4BalanceSheet!$J$2:$J$4968,PriorQ4BalanceSheet!$B$2:$B$4968,$A171,PriorQ4BalanceSheet!$I$2:$I$4968,"10710")-SUMIFS(BalanceSheetData!$J$2:$J$415,BalanceSheetData!$B$2:$B$415,$A171,BalanceSheetData!$I$2:$I$415,"10710")</f>
        <v>0</v>
      </c>
      <c r="AM171" s="132" t="str">
        <f>IF(ISERROR(AN171/12*Occupancy!$B$65),"-",AN171/12*Occupancy!$B$65)</f>
        <v>-</v>
      </c>
      <c r="AN171" s="133" t="str">
        <f>IF(ISERROR(INDEX(ReserveData!$B$2:$B$2239,MATCH($A171,ReserveData!$A$2:$A$2250,0),0)),"-",INDEX(ReserveData!$B$2:$B2410,MATCH($A171,ReserveData!$A$2:$A$2250,0),0))</f>
        <v>-</v>
      </c>
      <c r="AO171" s="132" t="str">
        <f t="shared" si="33"/>
        <v>-</v>
      </c>
      <c r="AP171" s="132" t="str">
        <f t="shared" si="34"/>
        <v>-</v>
      </c>
      <c r="AQ171" s="136">
        <f>SUMIFS(IncomeStatementData!$J$2:$J$415,IncomeStatementData!$B$2:$B$415,$A171,IncomeStatementData!$I$2:$I$415,"59001")</f>
        <v>0</v>
      </c>
      <c r="AR171" s="134">
        <f>IF(ISERROR(AS171/12*Occupancy!$B$65),"-",AS171/12*Occupancy!$B$65)</f>
        <v>0</v>
      </c>
      <c r="AS171" s="136">
        <f>SUMIFS(AnnualFinancialData!$L$2:$L$6380,AnnualFinancialData!$B$2:$B$6380,$A171,AnnualFinancialData!$K$2:$K$6380,"59001")</f>
        <v>0</v>
      </c>
      <c r="AT171" s="134" t="str">
        <f>IF(ISERROR(IF(AQ171="","",AQ171/VLOOKUP(Occupancy!$B$65,Occupancy!$B$68:$B$79,1)*12/$C171)),"-",IF(AQ171="","",AQ171/VLOOKUP(Occupancy!$B$65,Occupancy!$B$68:$B$79,1)*12/$C171))</f>
        <v>-</v>
      </c>
      <c r="AU171" s="134" t="str">
        <f>IF(ISERROR(IF(AR171="","",AR171/VLOOKUP(Occupancy!$B$65,Occupancy!$B$68:$B$79,1)*12/$C171)),"-",IF(AR171="","",AR171/VLOOKUP(Occupancy!$B$65,Occupancy!$B$68:$B$79,1)*12/$C171))</f>
        <v>-</v>
      </c>
      <c r="AV171" s="133">
        <f>SUMIFS(IncomeStatementData!$J$2:$J$415,IncomeStatementData!$B$2:$B$415,$A171,IncomeStatementData!$I$2:$I$415,"66310")+SUMIFS(IncomeStatementData!$J$2:$J$415,IncomeStatementData!$B$2:$B$415,$A171,IncomeStatementData!$I$2:$I$415,"66202")</f>
        <v>0</v>
      </c>
      <c r="AW171" s="132">
        <f>IF(ISERROR(AX171/12*Occupancy!$B$65),"-",AX171/12*Occupancy!$B$65)</f>
        <v>0</v>
      </c>
      <c r="AX171" s="133">
        <f>SUMIFS(AnnualFinancialData!$L$2:$L$6380,AnnualFinancialData!$B$2:$B$6380,$A171,AnnualFinancialData!$K$2:$K$6380,"66310")+SUMIFS(AnnualFinancialData!$L$2:$L$6380,AnnualFinancialData!$B$2:$B$6380,$A171,AnnualFinancialData!$K$2:$K$6380,"66202")</f>
        <v>0</v>
      </c>
      <c r="AY171" s="132" t="str">
        <f>IF(ISERROR(IF(AV171="","",AV171/VLOOKUP(Occupancy!$B$65,Occupancy!$B$68:$B$79,1)*12/$C171)),"-",IF(AV171="","",AV171/VLOOKUP(Occupancy!$B$65,Occupancy!$B$68:$B$79,1)*12/$C171))</f>
        <v>-</v>
      </c>
      <c r="AZ171" s="132" t="str">
        <f>IF(ISERROR(IF(AW171="","",AW171/VLOOKUP(Occupancy!$B$65,Occupancy!$B$68:$B$79,1)*12/$C171)),"-",IF(AW171="","",AW171/VLOOKUP(Occupancy!$B$65,Occupancy!$B$68:$B$79,1)*12/$C171))</f>
        <v>-</v>
      </c>
      <c r="BA171" s="137" t="str">
        <f t="shared" si="35"/>
        <v>-</v>
      </c>
      <c r="BB171" s="137" t="str">
        <f t="shared" si="36"/>
        <v>-</v>
      </c>
      <c r="BC171" s="137" t="str">
        <f t="shared" si="37"/>
        <v>-</v>
      </c>
      <c r="BD171" s="137" t="str">
        <f t="shared" si="38"/>
        <v>-</v>
      </c>
      <c r="BE171" s="138" t="str">
        <f>IF(ISERROR(IF(BB171="","",BB171/VLOOKUP(Occupancy!$B$65,Occupancy!$B$68:$B$79,1)*12/$C171)),"-",IF(BB171="","",BB171/VLOOKUP(Occupancy!$B$65,Occupancy!$B$68:$B$79,1)*12/$C171))</f>
        <v>-</v>
      </c>
    </row>
    <row r="172" spans="1:57" s="95" customFormat="1" ht="12.75" x14ac:dyDescent="0.2">
      <c r="A172" s="219" t="s">
        <v>719</v>
      </c>
      <c r="B172" s="142" t="str">
        <f>IF(ISERROR(INDEX(ProjectTypeData!$F$2:$F$165,MATCH(Operating!$A172,ProjectTypeData!$B$2:$B$165,0),MATCH(Operating!B$9,ProjectTypeData!$F$1))),"-",INDEX(ProjectTypeData!$F$2:$F$165,MATCH(Operating!$A172,ProjectTypeData!$B$2:$B$165,0),MATCH(Operating!B$9,ProjectTypeData!$F$1)))</f>
        <v>Homes</v>
      </c>
      <c r="C172" s="126">
        <f>IF(ISERROR(INDEX(ProjectTypeData!$E$2:$E$165,MATCH(Operating!$A172,ProjectTypeData!$B$2:$B$165,0),MATCH(Operating!C$9,ProjectTypeData!$E$1))),"-",INDEX(ProjectTypeData!$E$2:$E$165,MATCH(Operating!$A172,ProjectTypeData!$B$2:$B$165,0),MATCH(Operating!C$9,ProjectTypeData!$E$1)))</f>
        <v>0</v>
      </c>
      <c r="D172" s="127" t="str">
        <f>IF(ISERROR(INDEX(ProjectTypeData!$D$2:$D$165,MATCH(Operating!$A172,ProjectTypeData!$B$2:$B$165,0),MATCH(Operating!D$9,ProjectTypeData!$D$1))),"-",INDEX(ProjectTypeData!$D$2:$D$165,MATCH(Operating!$A172,ProjectTypeData!$B$2:$B$165,0),MATCH(Operating!D$9,ProjectTypeData!$D$1)))</f>
        <v>Pre-Development</v>
      </c>
      <c r="E172" s="115"/>
      <c r="F172" s="128">
        <f>SUMIFS(BalanceSheetData!$J$2:$J$415,BalanceSheetData!$B$2:$B$415,$A172,BalanceSheetData!$I$2:$I$415,"10000")</f>
        <v>0</v>
      </c>
      <c r="G172" s="128">
        <f>SUMIFS(BalanceSheetData!$J$2:$J$415,BalanceSheetData!$B$2:$B$415,$A172,BalanceSheetData!$I$2:$I$415,"10710")</f>
        <v>0</v>
      </c>
      <c r="H172" s="128">
        <f>SUMIFS(BalanceSheetData!$J$2:$J$415,BalanceSheetData!$B$2:$B$415,$A172,BalanceSheetData!$I$2:$I$415,"10700")</f>
        <v>0</v>
      </c>
      <c r="I172" s="129">
        <f>SUMIFS(BalanceSheetData!$J$2:$J$415,BalanceSheetData!$B$2:$B$415,$A172,BalanceSheetData!$I$2:$I$415,"10715")+SUMIFS(BalanceSheetData!$J$2:$J$415,BalanceSheetData!$B$2:$B$415,$A172,BalanceSheetData!$I$2:$I$415,"10720")+SUMIFS(BalanceSheetData!$J$2:$J$415,BalanceSheetData!$B$2:$B$415,$A172,BalanceSheetData!$I$2:$I$415,"19300")</f>
        <v>0</v>
      </c>
      <c r="J172" s="130">
        <f t="shared" si="26"/>
        <v>0</v>
      </c>
      <c r="K172" s="216">
        <f>IF(ISERROR(INDEX(Occupancy!$B$57:$FL$57,1,MATCH(A172,Occupancy!$B$4:$FL$4,0))),"-",INDEX(Occupancy!$B$57:$FL$57,1,MATCH(A172,Occupancy!$B$4:$FL$4,0)))</f>
        <v>0</v>
      </c>
      <c r="L172" s="216">
        <f>IF(ISERROR(INDEX(Occupancy!$B$17:$FL$17,1,MATCH(A172,Occupancy!$B$4:$FL$4,0))),"-",INDEX(Occupancy!$B$17:$FL$17,1,MATCH(A172,Occupancy!$B$4:$FL$4,0)))</f>
        <v>0</v>
      </c>
      <c r="M172" s="113"/>
      <c r="N172" s="113"/>
      <c r="O172" s="113"/>
      <c r="P172" s="119"/>
      <c r="Q172" s="131">
        <f>SUMIFS(IncomeStatementData!$J$2:$J$415,IncomeStatementData!$B$2:$B$415,$A172,IncomeStatementData!$I$2:$I$415,"45001")+SUMIFS(IncomeStatementData!$J$2:$J$415,IncomeStatementData!$B$2:$B$415,$A172,IncomeStatementData!$I$2:$I$415,"45100")+SUMIFS(IncomeStatementData!$J$2:$J$415,IncomeStatementData!$B$2:$B$415,$A172,IncomeStatementData!$I$2:$I$415,"49000")+SUMIFS(IncomeStatementData!$J$2:$J$415,IncomeStatementData!$B$2:$B$415,$A172,IncomeStatementData!$I$2:$I$415,"45200")+SUMIFS(IncomeStatementData!$J$2:$J$415,IncomeStatementData!$B$2:$B$415,$A172,IncomeStatementData!$I$2:$I$415,"45400")+SUMIFS(IncomeStatementData!$J$2:$J$415,IncomeStatementData!$B$2:$B$415,$A172,IncomeStatementData!$I$2:$I$415,"45500")+SUMIFS(IncomeStatementData!$J$2:$J$415,IncomeStatementData!$B$2:$B$415,$A172,IncomeStatementData!$I$2:$I$415,"44100")+SUMIFS(IncomeStatementData!$J$2:$J$415,IncomeStatementData!$B$2:$B$415,$A172,IncomeStatementData!$I$2:$I$415,"42200")</f>
        <v>0</v>
      </c>
      <c r="R172" s="132">
        <f>IF(ISERROR(S172/12*Occupancy!$B$65),"-",S172/12*Occupancy!$B$65)</f>
        <v>0</v>
      </c>
      <c r="S172" s="133">
        <f>SUMIFS(AnnualFinancialData!$L$2:$L$6380,AnnualFinancialData!$B$2:$B$6380,$A172,AnnualFinancialData!$K$2:$K$6380,"45001")+SUMIFS(AnnualFinancialData!$L$2:$L$6380,AnnualFinancialData!$B$2:$B$6380,$A172,AnnualFinancialData!$K$2:$K$6380,"45100")+SUMIFS(AnnualFinancialData!$L$2:$L$6380,AnnualFinancialData!$B$2:$B$6380,$A172,AnnualFinancialData!$K$2:$K$6380,"49000")+SUMIFS(AnnualFinancialData!$L$2:$L$6380,AnnualFinancialData!$B$2:$B$6380,$A172,AnnualFinancialData!$K$2:$K$6380,"45200")+SUMIFS(AnnualFinancialData!$L$2:$L$6380,AnnualFinancialData!$B$2:$B$6380,$A172,AnnualFinancialData!$K$2:$K$6380,"45400")+SUMIFS(AnnualFinancialData!$L$2:$L$6380,AnnualFinancialData!$B$2:$B$6380,$A172,AnnualFinancialData!$K$2:$K$6380,"45500")+SUMIFS(AnnualFinancialData!$L$2:$L$6380,AnnualFinancialData!$B$2:$B$6380,$A172,AnnualFinancialData!$K$2:$K$6380,"44100")+SUMIFS(AnnualFinancialData!$L$2:$L$6380,AnnualFinancialData!$B$2:$B$6380,$A172,AnnualFinancialData!$K$2:$K$6380,"42200")</f>
        <v>0</v>
      </c>
      <c r="T172" s="132" t="str">
        <f>IF(ISERROR(IF(Q172="","",Q172/VLOOKUP(Occupancy!$B$65,Occupancy!$B$68:$B$79,1)*12/$C172)),"-",IF(Q172="","",Q172/VLOOKUP(Occupancy!$B$65,Occupancy!$B$68:$B$79,1)*12/$C172))</f>
        <v>-</v>
      </c>
      <c r="U172" s="132" t="str">
        <f>IF(ISERROR(IF(R172="","",R172/VLOOKUP(Occupancy!$B$65,Occupancy!$B$68:$B$79,1)*12/$C172)),"-",IF(R172="","",R172/VLOOKUP(Occupancy!$B$65,Occupancy!$B$68:$B$79,1)*12/$C172))</f>
        <v>-</v>
      </c>
      <c r="V172" s="134" t="str">
        <f>IF(ISERROR(INDEX(IncomeStatementData!$P$2:$P$415,MATCH(A172,IncomeStatementData!$B$2:$B$415,0),)),"-",INDEX(IncomeStatementData!$P$2:$P$415,MATCH(A172,IncomeStatementData!$B$2:$B$415,0),))</f>
        <v>-</v>
      </c>
      <c r="W172" s="134" t="str">
        <f>IF(ISERROR(X172/12*Occupancy!$B$65),"-",X172/12*Occupancy!$B$65)</f>
        <v>-</v>
      </c>
      <c r="X172" s="134" t="str">
        <f>IF(ISERROR(INDEX(AnnualFinancialData!$R$2:$R$6380,MATCH(A172,AnnualFinancialData!$B$2:$B$6380,0),)),"-",INDEX(AnnualFinancialData!$R$2:$R$6380,MATCH(A172,AnnualFinancialData!$B$2:$B$6380,0),))</f>
        <v>-</v>
      </c>
      <c r="Y172" s="134" t="str">
        <f>IF(ISERROR(IF(V172="","",V172/VLOOKUP(Occupancy!$B$65,Occupancy!$B$68:$B$79,1)*12/$C172)),"-",IF(V172="","",V172/VLOOKUP(Occupancy!$B$65,Occupancy!$B$68:$B$79,1)*12/$C172))</f>
        <v>-</v>
      </c>
      <c r="Z172" s="134" t="str">
        <f>IF(ISERROR(IF(W172="","",W172/VLOOKUP(Occupancy!$B$65,Occupancy!$B$68:$B$79,1)*12/$C172)),"-",IF(W172="","",W172/VLOOKUP(Occupancy!$B$65,Occupancy!$B$68:$B$79,1)*12/$C172))</f>
        <v>-</v>
      </c>
      <c r="AA172" s="135" t="str">
        <f t="shared" si="27"/>
        <v>-</v>
      </c>
      <c r="AB172" s="132" t="str">
        <f t="shared" si="28"/>
        <v>-</v>
      </c>
      <c r="AC172" s="132" t="str">
        <f t="shared" si="29"/>
        <v>-</v>
      </c>
      <c r="AD172" s="132" t="str">
        <f t="shared" si="30"/>
        <v>-</v>
      </c>
      <c r="AE172" s="132" t="str">
        <f t="shared" si="31"/>
        <v>-</v>
      </c>
      <c r="AF172" s="132" t="str">
        <f t="shared" si="32"/>
        <v>-</v>
      </c>
      <c r="AG172" s="136">
        <f>(SUMIFS(PriorQ4BalanceSheet!$J$2:$J$4968,PriorQ4BalanceSheet!$B$2:$B$4968,$A172,PriorQ4BalanceSheet!$I$2:$I$4968,"28150")-SUMIFS(BalanceSheetData!$J$2:$J$415,BalanceSheetData!$B$2:$B$415,$A172,BalanceSheetData!$I$2:$I$415,"28150"))+(SUMIFS(PriorQ4BalanceSheet!$J$2:$J$4968,PriorQ4BalanceSheet!$B$2:$B$4968,$A172,PriorQ4BalanceSheet!$I$2:$I$4968,"28151")-SUMIFS(BalanceSheetData!$J$2:$J$415,BalanceSheetData!$B$2:$B$415,$A172,BalanceSheetData!$I$2:$I$415,"28151"))+(SUMIFS(PriorQ4BalanceSheet!$J$2:$J$4968,PriorQ4BalanceSheet!$B$2:$B$4968,$A172,PriorQ4BalanceSheet!$I$2:$I$4968,"28152")-SUMIFS(BalanceSheetData!$J$2:$J$415,BalanceSheetData!$B$2:$B$415,$A172,BalanceSheetData!$I$2:$I$415,"28152"))+(SUMIFS(PriorQ4BalanceSheet!$J$2:$J$4968,PriorQ4BalanceSheet!$B$2:$B$4968,$A172,PriorQ4BalanceSheet!$I$2:$I$4968,"28153")-SUMIFS(BalanceSheetData!$J$2:$J$415,BalanceSheetData!$B$2:$B$415,$A172,BalanceSheetData!$I$2:$I$415,"28153"))+(SUMIFS(PriorQ4BalanceSheet!$J$2:$J$4968,PriorQ4BalanceSheet!$B$2:$B$4968,$A172,PriorQ4BalanceSheet!$I$2:$I$4968,"28155")-SUMIFS(BalanceSheetData!$J$2:$J$415,BalanceSheetData!$B$2:$B$415,$A172,BalanceSheetData!$I$2:$I$415,"28155"))+(SUMIFS(PriorQ4BalanceSheet!$J$2:$J$4968,PriorQ4BalanceSheet!$B$2:$B$4968,$A172,PriorQ4BalanceSheet!$I$2:$I$4968,"28156")-SUMIFS(BalanceSheetData!$J$2:$J$415,BalanceSheetData!$B$2:$B$415,$A172,BalanceSheetData!$I$2:$I$415,"28156"))+(SUMIFS(PriorQ4BalanceSheet!$J$2:$J$4968,PriorQ4BalanceSheet!$B$2:$B$4968,$A172,PriorQ4BalanceSheet!$I$2:$I$4968,"28157")-SUMIFS(BalanceSheetData!$J$2:$J$415,BalanceSheetData!$B$2:$B$415,$A172,BalanceSheetData!$I$2:$I$415,"28157"))+(SUMIFS(PriorQ4BalanceSheet!$J$2:$J$4968,PriorQ4BalanceSheet!$B$2:$B$4968,$A172,PriorQ4BalanceSheet!$I$2:$I$4968,"28158")-SUMIFS(BalanceSheetData!$J$2:$J$415,BalanceSheetData!$B$2:$B$415,$A172,BalanceSheetData!$I$2:$I$415,"28158"))+(SUMIFS(PriorQ4BalanceSheet!$J$2:$J$4968,PriorQ4BalanceSheet!$B$2:$B$4968,$A172,PriorQ4BalanceSheet!$I$2:$I$4968,"28200")-SUMIFS(BalanceSheetData!$J$2:$J$415,BalanceSheetData!$B$2:$B$415,$A172,BalanceSheetData!$I$2:$I$415,"28200"))+(SUMIFS(PriorQ4BalanceSheet!$J$2:$J$4968,PriorQ4BalanceSheet!$B$2:$B$4968,$A172,PriorQ4BalanceSheet!$I$2:$I$4968,"28201")-SUMIFS(BalanceSheetData!$J$2:$J$415,BalanceSheetData!$B$2:$B$415,$A172,BalanceSheetData!$I$2:$I$415,"28201"))+SUMIFS(IncomeStatementData!$J$2:$J$415,IncomeStatementData!$B$2:$B$415,$A172,IncomeStatementData!$I$2:$I$415,"62020")+SUMIFS(IncomeStatementData!$J$2:$J$415,IncomeStatementData!$B$2:$B$415,$A172,IncomeStatementData!$I$2:$I$415,"62021")+SUMIFS(IncomeStatementData!$J$2:$J$415,IncomeStatementData!$B$2:$B$415,$A172,IncomeStatementData!$I$2:$I$415,"62022")+SUMIFS(IncomeStatementData!$J$2:$J$415,IncomeStatementData!$B$2:$B$415,$A172,IncomeStatementData!$I$2:$I$415,"62400")</f>
        <v>0</v>
      </c>
      <c r="AH172" s="134" t="str">
        <f>IF((ISERROR(INDEX(ECRDCRMustPayDebtData!$E$2:$E172,MATCH(A172,ECRDCRMustPayDebtData!$B$2:$B172,0),)))/12*Occupancy!$B$65,"-",INDEX(ECRDCRMustPayDebtData!$E$2:$E172,MATCH(A172,ECRDCRMustPayDebtData!$B$2:$B172,0),)/12*Occupancy!$B$65)</f>
        <v>-</v>
      </c>
      <c r="AI172" s="136" t="str">
        <f>IF(ISERROR(INDEX(AnnualMustPayDebtData!$D$2:$D$75,MATCH(A172,AnnualMustPayDebtData!$E$2:$E$75,0),)),"-",INDEX(AnnualMustPayDebtData!$D$2:$D$75,MATCH(A172,AnnualMustPayDebtData!$E$2:$E$75,0),))</f>
        <v>-</v>
      </c>
      <c r="AJ172" s="134" t="str">
        <f>IF(ISERROR(IF(AG172="","",AG172/VLOOKUP(Occupancy!$B$65,Occupancy!$B$68:$B$79,1)*12/$C172)),"-",IF(AG172="","",AG172/VLOOKUP(Occupancy!$B$65,Occupancy!$B$68:$B$79,1)*12/$C172))</f>
        <v>-</v>
      </c>
      <c r="AK172" s="134" t="str">
        <f>IF(ISERROR(IF(AH172="","",AH172/VLOOKUP(Occupancy!$B$65,Occupancy!$B$68:$B$79,1)*12/$C172)),"-",IF(AH172="","",AH172/VLOOKUP(Occupancy!$B$65,Occupancy!$B$68:$B$79,1)*12/$C172))</f>
        <v>-</v>
      </c>
      <c r="AL172" s="133">
        <f>SUMIFS(PriorQ4BalanceSheet!$J$2:$J$4968,PriorQ4BalanceSheet!$B$2:$B$4968,$A172,PriorQ4BalanceSheet!$I$2:$I$4968,"10710")-SUMIFS(BalanceSheetData!$J$2:$J$415,BalanceSheetData!$B$2:$B$415,$A172,BalanceSheetData!$I$2:$I$415,"10710")</f>
        <v>0</v>
      </c>
      <c r="AM172" s="132" t="str">
        <f>IF(ISERROR(AN172/12*Occupancy!$B$65),"-",AN172/12*Occupancy!$B$65)</f>
        <v>-</v>
      </c>
      <c r="AN172" s="133" t="str">
        <f>IF(ISERROR(INDEX(ReserveData!$B$2:$B$2239,MATCH($A172,ReserveData!$A$2:$A$2250,0),0)),"-",INDEX(ReserveData!$B$2:$B2411,MATCH($A172,ReserveData!$A$2:$A$2250,0),0))</f>
        <v>-</v>
      </c>
      <c r="AO172" s="132" t="str">
        <f t="shared" si="33"/>
        <v>-</v>
      </c>
      <c r="AP172" s="132" t="str">
        <f t="shared" si="34"/>
        <v>-</v>
      </c>
      <c r="AQ172" s="136">
        <f>SUMIFS(IncomeStatementData!$J$2:$J$415,IncomeStatementData!$B$2:$B$415,$A172,IncomeStatementData!$I$2:$I$415,"59001")</f>
        <v>0</v>
      </c>
      <c r="AR172" s="134">
        <f>IF(ISERROR(AS172/12*Occupancy!$B$65),"-",AS172/12*Occupancy!$B$65)</f>
        <v>0</v>
      </c>
      <c r="AS172" s="136">
        <f>SUMIFS(AnnualFinancialData!$L$2:$L$6380,AnnualFinancialData!$B$2:$B$6380,$A172,AnnualFinancialData!$K$2:$K$6380,"59001")</f>
        <v>0</v>
      </c>
      <c r="AT172" s="134" t="str">
        <f>IF(ISERROR(IF(AQ172="","",AQ172/VLOOKUP(Occupancy!$B$65,Occupancy!$B$68:$B$79,1)*12/$C172)),"-",IF(AQ172="","",AQ172/VLOOKUP(Occupancy!$B$65,Occupancy!$B$68:$B$79,1)*12/$C172))</f>
        <v>-</v>
      </c>
      <c r="AU172" s="134" t="str">
        <f>IF(ISERROR(IF(AR172="","",AR172/VLOOKUP(Occupancy!$B$65,Occupancy!$B$68:$B$79,1)*12/$C172)),"-",IF(AR172="","",AR172/VLOOKUP(Occupancy!$B$65,Occupancy!$B$68:$B$79,1)*12/$C172))</f>
        <v>-</v>
      </c>
      <c r="AV172" s="133">
        <f>SUMIFS(IncomeStatementData!$J$2:$J$415,IncomeStatementData!$B$2:$B$415,$A172,IncomeStatementData!$I$2:$I$415,"66310")+SUMIFS(IncomeStatementData!$J$2:$J$415,IncomeStatementData!$B$2:$B$415,$A172,IncomeStatementData!$I$2:$I$415,"66202")</f>
        <v>0</v>
      </c>
      <c r="AW172" s="132">
        <f>IF(ISERROR(AX172/12*Occupancy!$B$65),"-",AX172/12*Occupancy!$B$65)</f>
        <v>0</v>
      </c>
      <c r="AX172" s="133">
        <f>SUMIFS(AnnualFinancialData!$L$2:$L$6380,AnnualFinancialData!$B$2:$B$6380,$A172,AnnualFinancialData!$K$2:$K$6380,"66310")+SUMIFS(AnnualFinancialData!$L$2:$L$6380,AnnualFinancialData!$B$2:$B$6380,$A172,AnnualFinancialData!$K$2:$K$6380,"66202")</f>
        <v>0</v>
      </c>
      <c r="AY172" s="132" t="str">
        <f>IF(ISERROR(IF(AV172="","",AV172/VLOOKUP(Occupancy!$B$65,Occupancy!$B$68:$B$79,1)*12/$C172)),"-",IF(AV172="","",AV172/VLOOKUP(Occupancy!$B$65,Occupancy!$B$68:$B$79,1)*12/$C172))</f>
        <v>-</v>
      </c>
      <c r="AZ172" s="132" t="str">
        <f>IF(ISERROR(IF(AW172="","",AW172/VLOOKUP(Occupancy!$B$65,Occupancy!$B$68:$B$79,1)*12/$C172)),"-",IF(AW172="","",AW172/VLOOKUP(Occupancy!$B$65,Occupancy!$B$68:$B$79,1)*12/$C172))</f>
        <v>-</v>
      </c>
      <c r="BA172" s="137" t="str">
        <f t="shared" si="35"/>
        <v>-</v>
      </c>
      <c r="BB172" s="137" t="str">
        <f t="shared" si="36"/>
        <v>-</v>
      </c>
      <c r="BC172" s="137" t="str">
        <f t="shared" si="37"/>
        <v>-</v>
      </c>
      <c r="BD172" s="137" t="str">
        <f t="shared" si="38"/>
        <v>-</v>
      </c>
      <c r="BE172" s="138" t="str">
        <f>IF(ISERROR(IF(BB172="","",BB172/VLOOKUP(Occupancy!$B$65,Occupancy!$B$68:$B$79,1)*12/$C172)),"-",IF(BB172="","",BB172/VLOOKUP(Occupancy!$B$65,Occupancy!$B$68:$B$79,1)*12/$C172))</f>
        <v>-</v>
      </c>
    </row>
    <row r="173" spans="1:57" s="95" customFormat="1" ht="12.75" x14ac:dyDescent="0.2">
      <c r="A173" s="219" t="s">
        <v>712</v>
      </c>
      <c r="B173" s="142" t="str">
        <f>IF(ISERROR(INDEX(ProjectTypeData!$F$2:$F$165,MATCH(Operating!$A173,ProjectTypeData!$B$2:$B$165,0),MATCH(Operating!B$9,ProjectTypeData!$F$1))),"-",INDEX(ProjectTypeData!$F$2:$F$165,MATCH(Operating!$A173,ProjectTypeData!$B$2:$B$165,0),MATCH(Operating!B$9,ProjectTypeData!$F$1)))</f>
        <v>Homes</v>
      </c>
      <c r="C173" s="126">
        <f>IF(ISERROR(INDEX(ProjectTypeData!$E$2:$E$165,MATCH(Operating!$A173,ProjectTypeData!$B$2:$B$165,0),MATCH(Operating!C$9,ProjectTypeData!$E$1))),"-",INDEX(ProjectTypeData!$E$2:$E$165,MATCH(Operating!$A173,ProjectTypeData!$B$2:$B$165,0),MATCH(Operating!C$9,ProjectTypeData!$E$1)))</f>
        <v>0</v>
      </c>
      <c r="D173" s="127" t="str">
        <f>IF(ISERROR(INDEX(ProjectTypeData!$D$2:$D$165,MATCH(Operating!$A173,ProjectTypeData!$B$2:$B$165,0),MATCH(Operating!D$9,ProjectTypeData!$D$1))),"-",INDEX(ProjectTypeData!$D$2:$D$165,MATCH(Operating!$A173,ProjectTypeData!$B$2:$B$165,0),MATCH(Operating!D$9,ProjectTypeData!$D$1)))</f>
        <v>Financial Close-out/Lease-up</v>
      </c>
      <c r="E173" s="115"/>
      <c r="F173" s="128">
        <f>SUMIFS(BalanceSheetData!$J$2:$J$415,BalanceSheetData!$B$2:$B$415,$A173,BalanceSheetData!$I$2:$I$415,"10000")</f>
        <v>0</v>
      </c>
      <c r="G173" s="128">
        <f>SUMIFS(BalanceSheetData!$J$2:$J$415,BalanceSheetData!$B$2:$B$415,$A173,BalanceSheetData!$I$2:$I$415,"10710")</f>
        <v>0</v>
      </c>
      <c r="H173" s="128">
        <f>SUMIFS(BalanceSheetData!$J$2:$J$415,BalanceSheetData!$B$2:$B$415,$A173,BalanceSheetData!$I$2:$I$415,"10700")</f>
        <v>0</v>
      </c>
      <c r="I173" s="129">
        <f>SUMIFS(BalanceSheetData!$J$2:$J$415,BalanceSheetData!$B$2:$B$415,$A173,BalanceSheetData!$I$2:$I$415,"10715")+SUMIFS(BalanceSheetData!$J$2:$J$415,BalanceSheetData!$B$2:$B$415,$A173,BalanceSheetData!$I$2:$I$415,"10720")+SUMIFS(BalanceSheetData!$J$2:$J$415,BalanceSheetData!$B$2:$B$415,$A173,BalanceSheetData!$I$2:$I$415,"19300")</f>
        <v>0</v>
      </c>
      <c r="J173" s="130">
        <f t="shared" si="26"/>
        <v>0</v>
      </c>
      <c r="K173" s="216">
        <f>IF(ISERROR(INDEX(Occupancy!$B$57:$FL$57,1,MATCH(A173,Occupancy!$B$4:$FL$4,0))),"-",INDEX(Occupancy!$B$57:$FL$57,1,MATCH(A173,Occupancy!$B$4:$FL$4,0)))</f>
        <v>0</v>
      </c>
      <c r="L173" s="216">
        <f>IF(ISERROR(INDEX(Occupancy!$B$17:$FL$17,1,MATCH(A173,Occupancy!$B$4:$FL$4,0))),"-",INDEX(Occupancy!$B$17:$FL$17,1,MATCH(A173,Occupancy!$B$4:$FL$4,0)))</f>
        <v>0</v>
      </c>
      <c r="M173" s="113"/>
      <c r="N173" s="113"/>
      <c r="O173" s="113"/>
      <c r="P173" s="119"/>
      <c r="Q173" s="131">
        <f>SUMIFS(IncomeStatementData!$J$2:$J$415,IncomeStatementData!$B$2:$B$415,$A173,IncomeStatementData!$I$2:$I$415,"45001")+SUMIFS(IncomeStatementData!$J$2:$J$415,IncomeStatementData!$B$2:$B$415,$A173,IncomeStatementData!$I$2:$I$415,"45100")+SUMIFS(IncomeStatementData!$J$2:$J$415,IncomeStatementData!$B$2:$B$415,$A173,IncomeStatementData!$I$2:$I$415,"49000")+SUMIFS(IncomeStatementData!$J$2:$J$415,IncomeStatementData!$B$2:$B$415,$A173,IncomeStatementData!$I$2:$I$415,"45200")+SUMIFS(IncomeStatementData!$J$2:$J$415,IncomeStatementData!$B$2:$B$415,$A173,IncomeStatementData!$I$2:$I$415,"45400")+SUMIFS(IncomeStatementData!$J$2:$J$415,IncomeStatementData!$B$2:$B$415,$A173,IncomeStatementData!$I$2:$I$415,"45500")+SUMIFS(IncomeStatementData!$J$2:$J$415,IncomeStatementData!$B$2:$B$415,$A173,IncomeStatementData!$I$2:$I$415,"44100")+SUMIFS(IncomeStatementData!$J$2:$J$415,IncomeStatementData!$B$2:$B$415,$A173,IncomeStatementData!$I$2:$I$415,"42200")</f>
        <v>0</v>
      </c>
      <c r="R173" s="132">
        <f>IF(ISERROR(S173/12*Occupancy!$B$65),"-",S173/12*Occupancy!$B$65)</f>
        <v>0</v>
      </c>
      <c r="S173" s="133">
        <f>SUMIFS(AnnualFinancialData!$L$2:$L$6380,AnnualFinancialData!$B$2:$B$6380,$A173,AnnualFinancialData!$K$2:$K$6380,"45001")+SUMIFS(AnnualFinancialData!$L$2:$L$6380,AnnualFinancialData!$B$2:$B$6380,$A173,AnnualFinancialData!$K$2:$K$6380,"45100")+SUMIFS(AnnualFinancialData!$L$2:$L$6380,AnnualFinancialData!$B$2:$B$6380,$A173,AnnualFinancialData!$K$2:$K$6380,"49000")+SUMIFS(AnnualFinancialData!$L$2:$L$6380,AnnualFinancialData!$B$2:$B$6380,$A173,AnnualFinancialData!$K$2:$K$6380,"45200")+SUMIFS(AnnualFinancialData!$L$2:$L$6380,AnnualFinancialData!$B$2:$B$6380,$A173,AnnualFinancialData!$K$2:$K$6380,"45400")+SUMIFS(AnnualFinancialData!$L$2:$L$6380,AnnualFinancialData!$B$2:$B$6380,$A173,AnnualFinancialData!$K$2:$K$6380,"45500")+SUMIFS(AnnualFinancialData!$L$2:$L$6380,AnnualFinancialData!$B$2:$B$6380,$A173,AnnualFinancialData!$K$2:$K$6380,"44100")+SUMIFS(AnnualFinancialData!$L$2:$L$6380,AnnualFinancialData!$B$2:$B$6380,$A173,AnnualFinancialData!$K$2:$K$6380,"42200")</f>
        <v>0</v>
      </c>
      <c r="T173" s="132" t="str">
        <f>IF(ISERROR(IF(Q173="","",Q173/VLOOKUP(Occupancy!$B$65,Occupancy!$B$68:$B$79,1)*12/$C173)),"-",IF(Q173="","",Q173/VLOOKUP(Occupancy!$B$65,Occupancy!$B$68:$B$79,1)*12/$C173))</f>
        <v>-</v>
      </c>
      <c r="U173" s="132" t="str">
        <f>IF(ISERROR(IF(R173="","",R173/VLOOKUP(Occupancy!$B$65,Occupancy!$B$68:$B$79,1)*12/$C173)),"-",IF(R173="","",R173/VLOOKUP(Occupancy!$B$65,Occupancy!$B$68:$B$79,1)*12/$C173))</f>
        <v>-</v>
      </c>
      <c r="V173" s="134" t="str">
        <f>IF(ISERROR(INDEX(IncomeStatementData!$P$2:$P$415,MATCH(A173,IncomeStatementData!$B$2:$B$415,0),)),"-",INDEX(IncomeStatementData!$P$2:$P$415,MATCH(A173,IncomeStatementData!$B$2:$B$415,0),))</f>
        <v>-</v>
      </c>
      <c r="W173" s="134" t="str">
        <f>IF(ISERROR(X173/12*Occupancy!$B$65),"-",X173/12*Occupancy!$B$65)</f>
        <v>-</v>
      </c>
      <c r="X173" s="134" t="str">
        <f>IF(ISERROR(INDEX(AnnualFinancialData!$R$2:$R$6380,MATCH(A173,AnnualFinancialData!$B$2:$B$6380,0),)),"-",INDEX(AnnualFinancialData!$R$2:$R$6380,MATCH(A173,AnnualFinancialData!$B$2:$B$6380,0),))</f>
        <v>-</v>
      </c>
      <c r="Y173" s="134" t="str">
        <f>IF(ISERROR(IF(V173="","",V173/VLOOKUP(Occupancy!$B$65,Occupancy!$B$68:$B$79,1)*12/$C173)),"-",IF(V173="","",V173/VLOOKUP(Occupancy!$B$65,Occupancy!$B$68:$B$79,1)*12/$C173))</f>
        <v>-</v>
      </c>
      <c r="Z173" s="134" t="str">
        <f>IF(ISERROR(IF(W173="","",W173/VLOOKUP(Occupancy!$B$65,Occupancy!$B$68:$B$79,1)*12/$C173)),"-",IF(W173="","",W173/VLOOKUP(Occupancy!$B$65,Occupancy!$B$68:$B$79,1)*12/$C173))</f>
        <v>-</v>
      </c>
      <c r="AA173" s="135" t="str">
        <f t="shared" si="27"/>
        <v>-</v>
      </c>
      <c r="AB173" s="132" t="str">
        <f t="shared" si="28"/>
        <v>-</v>
      </c>
      <c r="AC173" s="132" t="str">
        <f t="shared" si="29"/>
        <v>-</v>
      </c>
      <c r="AD173" s="132" t="str">
        <f t="shared" si="30"/>
        <v>-</v>
      </c>
      <c r="AE173" s="132" t="str">
        <f t="shared" si="31"/>
        <v>-</v>
      </c>
      <c r="AF173" s="132" t="str">
        <f t="shared" si="32"/>
        <v>-</v>
      </c>
      <c r="AG173" s="136">
        <f>(SUMIFS(PriorQ4BalanceSheet!$J$2:$J$4968,PriorQ4BalanceSheet!$B$2:$B$4968,$A173,PriorQ4BalanceSheet!$I$2:$I$4968,"28150")-SUMIFS(BalanceSheetData!$J$2:$J$415,BalanceSheetData!$B$2:$B$415,$A173,BalanceSheetData!$I$2:$I$415,"28150"))+(SUMIFS(PriorQ4BalanceSheet!$J$2:$J$4968,PriorQ4BalanceSheet!$B$2:$B$4968,$A173,PriorQ4BalanceSheet!$I$2:$I$4968,"28151")-SUMIFS(BalanceSheetData!$J$2:$J$415,BalanceSheetData!$B$2:$B$415,$A173,BalanceSheetData!$I$2:$I$415,"28151"))+(SUMIFS(PriorQ4BalanceSheet!$J$2:$J$4968,PriorQ4BalanceSheet!$B$2:$B$4968,$A173,PriorQ4BalanceSheet!$I$2:$I$4968,"28152")-SUMIFS(BalanceSheetData!$J$2:$J$415,BalanceSheetData!$B$2:$B$415,$A173,BalanceSheetData!$I$2:$I$415,"28152"))+(SUMIFS(PriorQ4BalanceSheet!$J$2:$J$4968,PriorQ4BalanceSheet!$B$2:$B$4968,$A173,PriorQ4BalanceSheet!$I$2:$I$4968,"28153")-SUMIFS(BalanceSheetData!$J$2:$J$415,BalanceSheetData!$B$2:$B$415,$A173,BalanceSheetData!$I$2:$I$415,"28153"))+(SUMIFS(PriorQ4BalanceSheet!$J$2:$J$4968,PriorQ4BalanceSheet!$B$2:$B$4968,$A173,PriorQ4BalanceSheet!$I$2:$I$4968,"28155")-SUMIFS(BalanceSheetData!$J$2:$J$415,BalanceSheetData!$B$2:$B$415,$A173,BalanceSheetData!$I$2:$I$415,"28155"))+(SUMIFS(PriorQ4BalanceSheet!$J$2:$J$4968,PriorQ4BalanceSheet!$B$2:$B$4968,$A173,PriorQ4BalanceSheet!$I$2:$I$4968,"28156")-SUMIFS(BalanceSheetData!$J$2:$J$415,BalanceSheetData!$B$2:$B$415,$A173,BalanceSheetData!$I$2:$I$415,"28156"))+(SUMIFS(PriorQ4BalanceSheet!$J$2:$J$4968,PriorQ4BalanceSheet!$B$2:$B$4968,$A173,PriorQ4BalanceSheet!$I$2:$I$4968,"28157")-SUMIFS(BalanceSheetData!$J$2:$J$415,BalanceSheetData!$B$2:$B$415,$A173,BalanceSheetData!$I$2:$I$415,"28157"))+(SUMIFS(PriorQ4BalanceSheet!$J$2:$J$4968,PriorQ4BalanceSheet!$B$2:$B$4968,$A173,PriorQ4BalanceSheet!$I$2:$I$4968,"28158")-SUMIFS(BalanceSheetData!$J$2:$J$415,BalanceSheetData!$B$2:$B$415,$A173,BalanceSheetData!$I$2:$I$415,"28158"))+(SUMIFS(PriorQ4BalanceSheet!$J$2:$J$4968,PriorQ4BalanceSheet!$B$2:$B$4968,$A173,PriorQ4BalanceSheet!$I$2:$I$4968,"28200")-SUMIFS(BalanceSheetData!$J$2:$J$415,BalanceSheetData!$B$2:$B$415,$A173,BalanceSheetData!$I$2:$I$415,"28200"))+(SUMIFS(PriorQ4BalanceSheet!$J$2:$J$4968,PriorQ4BalanceSheet!$B$2:$B$4968,$A173,PriorQ4BalanceSheet!$I$2:$I$4968,"28201")-SUMIFS(BalanceSheetData!$J$2:$J$415,BalanceSheetData!$B$2:$B$415,$A173,BalanceSheetData!$I$2:$I$415,"28201"))+SUMIFS(IncomeStatementData!$J$2:$J$415,IncomeStatementData!$B$2:$B$415,$A173,IncomeStatementData!$I$2:$I$415,"62020")+SUMIFS(IncomeStatementData!$J$2:$J$415,IncomeStatementData!$B$2:$B$415,$A173,IncomeStatementData!$I$2:$I$415,"62021")+SUMIFS(IncomeStatementData!$J$2:$J$415,IncomeStatementData!$B$2:$B$415,$A173,IncomeStatementData!$I$2:$I$415,"62022")+SUMIFS(IncomeStatementData!$J$2:$J$415,IncomeStatementData!$B$2:$B$415,$A173,IncomeStatementData!$I$2:$I$415,"62400")</f>
        <v>0</v>
      </c>
      <c r="AH173" s="134" t="str">
        <f>IF((ISERROR(INDEX(ECRDCRMustPayDebtData!$E$2:$E173,MATCH(A173,ECRDCRMustPayDebtData!$B$2:$B173,0),)))/12*Occupancy!$B$65,"-",INDEX(ECRDCRMustPayDebtData!$E$2:$E173,MATCH(A173,ECRDCRMustPayDebtData!$B$2:$B173,0),)/12*Occupancy!$B$65)</f>
        <v>-</v>
      </c>
      <c r="AI173" s="136" t="str">
        <f>IF(ISERROR(INDEX(AnnualMustPayDebtData!$D$2:$D$75,MATCH(A173,AnnualMustPayDebtData!$E$2:$E$75,0),)),"-",INDEX(AnnualMustPayDebtData!$D$2:$D$75,MATCH(A173,AnnualMustPayDebtData!$E$2:$E$75,0),))</f>
        <v>-</v>
      </c>
      <c r="AJ173" s="134" t="str">
        <f>IF(ISERROR(IF(AG173="","",AG173/VLOOKUP(Occupancy!$B$65,Occupancy!$B$68:$B$79,1)*12/$C173)),"-",IF(AG173="","",AG173/VLOOKUP(Occupancy!$B$65,Occupancy!$B$68:$B$79,1)*12/$C173))</f>
        <v>-</v>
      </c>
      <c r="AK173" s="134" t="str">
        <f>IF(ISERROR(IF(AH173="","",AH173/VLOOKUP(Occupancy!$B$65,Occupancy!$B$68:$B$79,1)*12/$C173)),"-",IF(AH173="","",AH173/VLOOKUP(Occupancy!$B$65,Occupancy!$B$68:$B$79,1)*12/$C173))</f>
        <v>-</v>
      </c>
      <c r="AL173" s="133">
        <f>SUMIFS(PriorQ4BalanceSheet!$J$2:$J$4968,PriorQ4BalanceSheet!$B$2:$B$4968,$A173,PriorQ4BalanceSheet!$I$2:$I$4968,"10710")-SUMIFS(BalanceSheetData!$J$2:$J$415,BalanceSheetData!$B$2:$B$415,$A173,BalanceSheetData!$I$2:$I$415,"10710")</f>
        <v>0</v>
      </c>
      <c r="AM173" s="132" t="str">
        <f>IF(ISERROR(AN173/12*Occupancy!$B$65),"-",AN173/12*Occupancy!$B$65)</f>
        <v>-</v>
      </c>
      <c r="AN173" s="133" t="str">
        <f>IF(ISERROR(INDEX(ReserveData!$B$2:$B$2239,MATCH($A173,ReserveData!$A$2:$A$2250,0),0)),"-",INDEX(ReserveData!$B$2:$B2412,MATCH($A173,ReserveData!$A$2:$A$2250,0),0))</f>
        <v>-</v>
      </c>
      <c r="AO173" s="132" t="str">
        <f t="shared" si="33"/>
        <v>-</v>
      </c>
      <c r="AP173" s="132" t="str">
        <f t="shared" si="34"/>
        <v>-</v>
      </c>
      <c r="AQ173" s="136">
        <f>SUMIFS(IncomeStatementData!$J$2:$J$415,IncomeStatementData!$B$2:$B$415,$A173,IncomeStatementData!$I$2:$I$415,"59001")</f>
        <v>0</v>
      </c>
      <c r="AR173" s="134">
        <f>IF(ISERROR(AS173/12*Occupancy!$B$65),"-",AS173/12*Occupancy!$B$65)</f>
        <v>0</v>
      </c>
      <c r="AS173" s="136">
        <f>SUMIFS(AnnualFinancialData!$L$2:$L$6380,AnnualFinancialData!$B$2:$B$6380,$A173,AnnualFinancialData!$K$2:$K$6380,"59001")</f>
        <v>0</v>
      </c>
      <c r="AT173" s="134" t="str">
        <f>IF(ISERROR(IF(AQ173="","",AQ173/VLOOKUP(Occupancy!$B$65,Occupancy!$B$68:$B$79,1)*12/$C173)),"-",IF(AQ173="","",AQ173/VLOOKUP(Occupancy!$B$65,Occupancy!$B$68:$B$79,1)*12/$C173))</f>
        <v>-</v>
      </c>
      <c r="AU173" s="134" t="str">
        <f>IF(ISERROR(IF(AR173="","",AR173/VLOOKUP(Occupancy!$B$65,Occupancy!$B$68:$B$79,1)*12/$C173)),"-",IF(AR173="","",AR173/VLOOKUP(Occupancy!$B$65,Occupancy!$B$68:$B$79,1)*12/$C173))</f>
        <v>-</v>
      </c>
      <c r="AV173" s="133">
        <f>SUMIFS(IncomeStatementData!$J$2:$J$415,IncomeStatementData!$B$2:$B$415,$A173,IncomeStatementData!$I$2:$I$415,"66310")+SUMIFS(IncomeStatementData!$J$2:$J$415,IncomeStatementData!$B$2:$B$415,$A173,IncomeStatementData!$I$2:$I$415,"66202")</f>
        <v>0</v>
      </c>
      <c r="AW173" s="132">
        <f>IF(ISERROR(AX173/12*Occupancy!$B$65),"-",AX173/12*Occupancy!$B$65)</f>
        <v>0</v>
      </c>
      <c r="AX173" s="133">
        <f>SUMIFS(AnnualFinancialData!$L$2:$L$6380,AnnualFinancialData!$B$2:$B$6380,$A173,AnnualFinancialData!$K$2:$K$6380,"66310")+SUMIFS(AnnualFinancialData!$L$2:$L$6380,AnnualFinancialData!$B$2:$B$6380,$A173,AnnualFinancialData!$K$2:$K$6380,"66202")</f>
        <v>0</v>
      </c>
      <c r="AY173" s="132" t="str">
        <f>IF(ISERROR(IF(AV173="","",AV173/VLOOKUP(Occupancy!$B$65,Occupancy!$B$68:$B$79,1)*12/$C173)),"-",IF(AV173="","",AV173/VLOOKUP(Occupancy!$B$65,Occupancy!$B$68:$B$79,1)*12/$C173))</f>
        <v>-</v>
      </c>
      <c r="AZ173" s="132" t="str">
        <f>IF(ISERROR(IF(AW173="","",AW173/VLOOKUP(Occupancy!$B$65,Occupancy!$B$68:$B$79,1)*12/$C173)),"-",IF(AW173="","",AW173/VLOOKUP(Occupancy!$B$65,Occupancy!$B$68:$B$79,1)*12/$C173))</f>
        <v>-</v>
      </c>
      <c r="BA173" s="137" t="str">
        <f t="shared" si="35"/>
        <v>-</v>
      </c>
      <c r="BB173" s="137" t="str">
        <f t="shared" si="36"/>
        <v>-</v>
      </c>
      <c r="BC173" s="137" t="str">
        <f t="shared" si="37"/>
        <v>-</v>
      </c>
      <c r="BD173" s="137" t="str">
        <f t="shared" si="38"/>
        <v>-</v>
      </c>
      <c r="BE173" s="138" t="str">
        <f>IF(ISERROR(IF(BB173="","",BB173/VLOOKUP(Occupancy!$B$65,Occupancy!$B$68:$B$79,1)*12/$C173)),"-",IF(BB173="","",BB173/VLOOKUP(Occupancy!$B$65,Occupancy!$B$68:$B$79,1)*12/$C173))</f>
        <v>-</v>
      </c>
    </row>
    <row r="174" spans="1:57" s="95" customFormat="1" ht="12.75" x14ac:dyDescent="0.2">
      <c r="A174" s="219" t="s">
        <v>730</v>
      </c>
      <c r="B174" s="142" t="str">
        <f>IF(ISERROR(INDEX(ProjectTypeData!$F$2:$F$165,MATCH(Operating!$A174,ProjectTypeData!$B$2:$B$165,0),MATCH(Operating!B$9,ProjectTypeData!$F$1))),"-",INDEX(ProjectTypeData!$F$2:$F$165,MATCH(Operating!$A174,ProjectTypeData!$B$2:$B$165,0),MATCH(Operating!B$9,ProjectTypeData!$F$1)))</f>
        <v>Homes</v>
      </c>
      <c r="C174" s="126">
        <f>IF(ISERROR(INDEX(ProjectTypeData!$E$2:$E$165,MATCH(Operating!$A174,ProjectTypeData!$B$2:$B$165,0),MATCH(Operating!C$9,ProjectTypeData!$E$1))),"-",INDEX(ProjectTypeData!$E$2:$E$165,MATCH(Operating!$A174,ProjectTypeData!$B$2:$B$165,0),MATCH(Operating!C$9,ProjectTypeData!$E$1)))</f>
        <v>0</v>
      </c>
      <c r="D174" s="127" t="str">
        <f>IF(ISERROR(INDEX(ProjectTypeData!$D$2:$D$165,MATCH(Operating!$A174,ProjectTypeData!$B$2:$B$165,0),MATCH(Operating!D$9,ProjectTypeData!$D$1))),"-",INDEX(ProjectTypeData!$D$2:$D$165,MATCH(Operating!$A174,ProjectTypeData!$B$2:$B$165,0),MATCH(Operating!D$9,ProjectTypeData!$D$1)))</f>
        <v>Financial Close-out/Lease-up</v>
      </c>
      <c r="E174" s="115"/>
      <c r="F174" s="128">
        <f>SUMIFS(BalanceSheetData!$J$2:$J$415,BalanceSheetData!$B$2:$B$415,$A174,BalanceSheetData!$I$2:$I$415,"10000")</f>
        <v>0</v>
      </c>
      <c r="G174" s="128">
        <f>SUMIFS(BalanceSheetData!$J$2:$J$415,BalanceSheetData!$B$2:$B$415,$A174,BalanceSheetData!$I$2:$I$415,"10710")</f>
        <v>0</v>
      </c>
      <c r="H174" s="128">
        <f>SUMIFS(BalanceSheetData!$J$2:$J$415,BalanceSheetData!$B$2:$B$415,$A174,BalanceSheetData!$I$2:$I$415,"10700")</f>
        <v>0</v>
      </c>
      <c r="I174" s="129">
        <f>SUMIFS(BalanceSheetData!$J$2:$J$415,BalanceSheetData!$B$2:$B$415,$A174,BalanceSheetData!$I$2:$I$415,"10715")+SUMIFS(BalanceSheetData!$J$2:$J$415,BalanceSheetData!$B$2:$B$415,$A174,BalanceSheetData!$I$2:$I$415,"10720")+SUMIFS(BalanceSheetData!$J$2:$J$415,BalanceSheetData!$B$2:$B$415,$A174,BalanceSheetData!$I$2:$I$415,"19300")</f>
        <v>0</v>
      </c>
      <c r="J174" s="130">
        <f t="shared" si="26"/>
        <v>0</v>
      </c>
      <c r="K174" s="216">
        <f>IF(ISERROR(INDEX(Occupancy!$B$57:$FL$57,1,MATCH(A174,Occupancy!$B$4:$FL$4,0))),"-",INDEX(Occupancy!$B$57:$FL$57,1,MATCH(A174,Occupancy!$B$4:$FL$4,0)))</f>
        <v>0</v>
      </c>
      <c r="L174" s="216">
        <f>IF(ISERROR(INDEX(Occupancy!$B$17:$FL$17,1,MATCH(A174,Occupancy!$B$4:$FL$4,0))),"-",INDEX(Occupancy!$B$17:$FL$17,1,MATCH(A174,Occupancy!$B$4:$FL$4,0)))</f>
        <v>0</v>
      </c>
      <c r="M174" s="113"/>
      <c r="N174" s="113"/>
      <c r="O174" s="113"/>
      <c r="P174" s="119"/>
      <c r="Q174" s="131">
        <f>SUMIFS(IncomeStatementData!$J$2:$J$415,IncomeStatementData!$B$2:$B$415,$A174,IncomeStatementData!$I$2:$I$415,"45001")+SUMIFS(IncomeStatementData!$J$2:$J$415,IncomeStatementData!$B$2:$B$415,$A174,IncomeStatementData!$I$2:$I$415,"45100")+SUMIFS(IncomeStatementData!$J$2:$J$415,IncomeStatementData!$B$2:$B$415,$A174,IncomeStatementData!$I$2:$I$415,"49000")+SUMIFS(IncomeStatementData!$J$2:$J$415,IncomeStatementData!$B$2:$B$415,$A174,IncomeStatementData!$I$2:$I$415,"45200")+SUMIFS(IncomeStatementData!$J$2:$J$415,IncomeStatementData!$B$2:$B$415,$A174,IncomeStatementData!$I$2:$I$415,"45400")+SUMIFS(IncomeStatementData!$J$2:$J$415,IncomeStatementData!$B$2:$B$415,$A174,IncomeStatementData!$I$2:$I$415,"45500")+SUMIFS(IncomeStatementData!$J$2:$J$415,IncomeStatementData!$B$2:$B$415,$A174,IncomeStatementData!$I$2:$I$415,"44100")+SUMIFS(IncomeStatementData!$J$2:$J$415,IncomeStatementData!$B$2:$B$415,$A174,IncomeStatementData!$I$2:$I$415,"42200")</f>
        <v>0</v>
      </c>
      <c r="R174" s="132">
        <f>IF(ISERROR(S174/12*Occupancy!$B$65),"-",S174/12*Occupancy!$B$65)</f>
        <v>0</v>
      </c>
      <c r="S174" s="133">
        <f>SUMIFS(AnnualFinancialData!$L$2:$L$6380,AnnualFinancialData!$B$2:$B$6380,$A174,AnnualFinancialData!$K$2:$K$6380,"45001")+SUMIFS(AnnualFinancialData!$L$2:$L$6380,AnnualFinancialData!$B$2:$B$6380,$A174,AnnualFinancialData!$K$2:$K$6380,"45100")+SUMIFS(AnnualFinancialData!$L$2:$L$6380,AnnualFinancialData!$B$2:$B$6380,$A174,AnnualFinancialData!$K$2:$K$6380,"49000")+SUMIFS(AnnualFinancialData!$L$2:$L$6380,AnnualFinancialData!$B$2:$B$6380,$A174,AnnualFinancialData!$K$2:$K$6380,"45200")+SUMIFS(AnnualFinancialData!$L$2:$L$6380,AnnualFinancialData!$B$2:$B$6380,$A174,AnnualFinancialData!$K$2:$K$6380,"45400")+SUMIFS(AnnualFinancialData!$L$2:$L$6380,AnnualFinancialData!$B$2:$B$6380,$A174,AnnualFinancialData!$K$2:$K$6380,"45500")+SUMIFS(AnnualFinancialData!$L$2:$L$6380,AnnualFinancialData!$B$2:$B$6380,$A174,AnnualFinancialData!$K$2:$K$6380,"44100")+SUMIFS(AnnualFinancialData!$L$2:$L$6380,AnnualFinancialData!$B$2:$B$6380,$A174,AnnualFinancialData!$K$2:$K$6380,"42200")</f>
        <v>0</v>
      </c>
      <c r="T174" s="132" t="str">
        <f>IF(ISERROR(IF(Q174="","",Q174/VLOOKUP(Occupancy!$B$65,Occupancy!$B$68:$B$79,1)*12/$C174)),"-",IF(Q174="","",Q174/VLOOKUP(Occupancy!$B$65,Occupancy!$B$68:$B$79,1)*12/$C174))</f>
        <v>-</v>
      </c>
      <c r="U174" s="132" t="str">
        <f>IF(ISERROR(IF(R174="","",R174/VLOOKUP(Occupancy!$B$65,Occupancy!$B$68:$B$79,1)*12/$C174)),"-",IF(R174="","",R174/VLOOKUP(Occupancy!$B$65,Occupancy!$B$68:$B$79,1)*12/$C174))</f>
        <v>-</v>
      </c>
      <c r="V174" s="134" t="str">
        <f>IF(ISERROR(INDEX(IncomeStatementData!$P$2:$P$415,MATCH(A174,IncomeStatementData!$B$2:$B$415,0),)),"-",INDEX(IncomeStatementData!$P$2:$P$415,MATCH(A174,IncomeStatementData!$B$2:$B$415,0),))</f>
        <v>-</v>
      </c>
      <c r="W174" s="134" t="str">
        <f>IF(ISERROR(X174/12*Occupancy!$B$65),"-",X174/12*Occupancy!$B$65)</f>
        <v>-</v>
      </c>
      <c r="X174" s="134" t="str">
        <f>IF(ISERROR(INDEX(AnnualFinancialData!$R$2:$R$6380,MATCH(A174,AnnualFinancialData!$B$2:$B$6380,0),)),"-",INDEX(AnnualFinancialData!$R$2:$R$6380,MATCH(A174,AnnualFinancialData!$B$2:$B$6380,0),))</f>
        <v>-</v>
      </c>
      <c r="Y174" s="134" t="str">
        <f>IF(ISERROR(IF(V174="","",V174/VLOOKUP(Occupancy!$B$65,Occupancy!$B$68:$B$79,1)*12/$C174)),"-",IF(V174="","",V174/VLOOKUP(Occupancy!$B$65,Occupancy!$B$68:$B$79,1)*12/$C174))</f>
        <v>-</v>
      </c>
      <c r="Z174" s="134" t="str">
        <f>IF(ISERROR(IF(W174="","",W174/VLOOKUP(Occupancy!$B$65,Occupancy!$B$68:$B$79,1)*12/$C174)),"-",IF(W174="","",W174/VLOOKUP(Occupancy!$B$65,Occupancy!$B$68:$B$79,1)*12/$C174))</f>
        <v>-</v>
      </c>
      <c r="AA174" s="135" t="str">
        <f t="shared" si="27"/>
        <v>-</v>
      </c>
      <c r="AB174" s="132" t="str">
        <f t="shared" si="28"/>
        <v>-</v>
      </c>
      <c r="AC174" s="132" t="str">
        <f t="shared" si="29"/>
        <v>-</v>
      </c>
      <c r="AD174" s="132" t="str">
        <f t="shared" si="30"/>
        <v>-</v>
      </c>
      <c r="AE174" s="132" t="str">
        <f t="shared" si="31"/>
        <v>-</v>
      </c>
      <c r="AF174" s="132" t="str">
        <f t="shared" si="32"/>
        <v>-</v>
      </c>
      <c r="AG174" s="136">
        <f>(SUMIFS(PriorQ4BalanceSheet!$J$2:$J$4968,PriorQ4BalanceSheet!$B$2:$B$4968,$A174,PriorQ4BalanceSheet!$I$2:$I$4968,"28150")-SUMIFS(BalanceSheetData!$J$2:$J$415,BalanceSheetData!$B$2:$B$415,$A174,BalanceSheetData!$I$2:$I$415,"28150"))+(SUMIFS(PriorQ4BalanceSheet!$J$2:$J$4968,PriorQ4BalanceSheet!$B$2:$B$4968,$A174,PriorQ4BalanceSheet!$I$2:$I$4968,"28151")-SUMIFS(BalanceSheetData!$J$2:$J$415,BalanceSheetData!$B$2:$B$415,$A174,BalanceSheetData!$I$2:$I$415,"28151"))+(SUMIFS(PriorQ4BalanceSheet!$J$2:$J$4968,PriorQ4BalanceSheet!$B$2:$B$4968,$A174,PriorQ4BalanceSheet!$I$2:$I$4968,"28152")-SUMIFS(BalanceSheetData!$J$2:$J$415,BalanceSheetData!$B$2:$B$415,$A174,BalanceSheetData!$I$2:$I$415,"28152"))+(SUMIFS(PriorQ4BalanceSheet!$J$2:$J$4968,PriorQ4BalanceSheet!$B$2:$B$4968,$A174,PriorQ4BalanceSheet!$I$2:$I$4968,"28153")-SUMIFS(BalanceSheetData!$J$2:$J$415,BalanceSheetData!$B$2:$B$415,$A174,BalanceSheetData!$I$2:$I$415,"28153"))+(SUMIFS(PriorQ4BalanceSheet!$J$2:$J$4968,PriorQ4BalanceSheet!$B$2:$B$4968,$A174,PriorQ4BalanceSheet!$I$2:$I$4968,"28155")-SUMIFS(BalanceSheetData!$J$2:$J$415,BalanceSheetData!$B$2:$B$415,$A174,BalanceSheetData!$I$2:$I$415,"28155"))+(SUMIFS(PriorQ4BalanceSheet!$J$2:$J$4968,PriorQ4BalanceSheet!$B$2:$B$4968,$A174,PriorQ4BalanceSheet!$I$2:$I$4968,"28156")-SUMIFS(BalanceSheetData!$J$2:$J$415,BalanceSheetData!$B$2:$B$415,$A174,BalanceSheetData!$I$2:$I$415,"28156"))+(SUMIFS(PriorQ4BalanceSheet!$J$2:$J$4968,PriorQ4BalanceSheet!$B$2:$B$4968,$A174,PriorQ4BalanceSheet!$I$2:$I$4968,"28157")-SUMIFS(BalanceSheetData!$J$2:$J$415,BalanceSheetData!$B$2:$B$415,$A174,BalanceSheetData!$I$2:$I$415,"28157"))+(SUMIFS(PriorQ4BalanceSheet!$J$2:$J$4968,PriorQ4BalanceSheet!$B$2:$B$4968,$A174,PriorQ4BalanceSheet!$I$2:$I$4968,"28158")-SUMIFS(BalanceSheetData!$J$2:$J$415,BalanceSheetData!$B$2:$B$415,$A174,BalanceSheetData!$I$2:$I$415,"28158"))+(SUMIFS(PriorQ4BalanceSheet!$J$2:$J$4968,PriorQ4BalanceSheet!$B$2:$B$4968,$A174,PriorQ4BalanceSheet!$I$2:$I$4968,"28200")-SUMIFS(BalanceSheetData!$J$2:$J$415,BalanceSheetData!$B$2:$B$415,$A174,BalanceSheetData!$I$2:$I$415,"28200"))+(SUMIFS(PriorQ4BalanceSheet!$J$2:$J$4968,PriorQ4BalanceSheet!$B$2:$B$4968,$A174,PriorQ4BalanceSheet!$I$2:$I$4968,"28201")-SUMIFS(BalanceSheetData!$J$2:$J$415,BalanceSheetData!$B$2:$B$415,$A174,BalanceSheetData!$I$2:$I$415,"28201"))+SUMIFS(IncomeStatementData!$J$2:$J$415,IncomeStatementData!$B$2:$B$415,$A174,IncomeStatementData!$I$2:$I$415,"62020")+SUMIFS(IncomeStatementData!$J$2:$J$415,IncomeStatementData!$B$2:$B$415,$A174,IncomeStatementData!$I$2:$I$415,"62021")+SUMIFS(IncomeStatementData!$J$2:$J$415,IncomeStatementData!$B$2:$B$415,$A174,IncomeStatementData!$I$2:$I$415,"62022")+SUMIFS(IncomeStatementData!$J$2:$J$415,IncomeStatementData!$B$2:$B$415,$A174,IncomeStatementData!$I$2:$I$415,"62400")</f>
        <v>0</v>
      </c>
      <c r="AH174" s="134" t="str">
        <f>IF((ISERROR(INDEX(ECRDCRMustPayDebtData!$E$2:$E174,MATCH(A174,ECRDCRMustPayDebtData!$B$2:$B174,0),)))/12*Occupancy!$B$65,"-",INDEX(ECRDCRMustPayDebtData!$E$2:$E174,MATCH(A174,ECRDCRMustPayDebtData!$B$2:$B174,0),)/12*Occupancy!$B$65)</f>
        <v>-</v>
      </c>
      <c r="AI174" s="136" t="str">
        <f>IF(ISERROR(INDEX(AnnualMustPayDebtData!$D$2:$D$75,MATCH(A174,AnnualMustPayDebtData!$E$2:$E$75,0),)),"-",INDEX(AnnualMustPayDebtData!$D$2:$D$75,MATCH(A174,AnnualMustPayDebtData!$E$2:$E$75,0),))</f>
        <v>-</v>
      </c>
      <c r="AJ174" s="134" t="str">
        <f>IF(ISERROR(IF(AG174="","",AG174/VLOOKUP(Occupancy!$B$65,Occupancy!$B$68:$B$79,1)*12/$C174)),"-",IF(AG174="","",AG174/VLOOKUP(Occupancy!$B$65,Occupancy!$B$68:$B$79,1)*12/$C174))</f>
        <v>-</v>
      </c>
      <c r="AK174" s="134" t="str">
        <f>IF(ISERROR(IF(AH174="","",AH174/VLOOKUP(Occupancy!$B$65,Occupancy!$B$68:$B$79,1)*12/$C174)),"-",IF(AH174="","",AH174/VLOOKUP(Occupancy!$B$65,Occupancy!$B$68:$B$79,1)*12/$C174))</f>
        <v>-</v>
      </c>
      <c r="AL174" s="133">
        <f>SUMIFS(PriorQ4BalanceSheet!$J$2:$J$4968,PriorQ4BalanceSheet!$B$2:$B$4968,$A174,PriorQ4BalanceSheet!$I$2:$I$4968,"10710")-SUMIFS(BalanceSheetData!$J$2:$J$415,BalanceSheetData!$B$2:$B$415,$A174,BalanceSheetData!$I$2:$I$415,"10710")</f>
        <v>0</v>
      </c>
      <c r="AM174" s="132" t="str">
        <f>IF(ISERROR(AN174/12*Occupancy!$B$65),"-",AN174/12*Occupancy!$B$65)</f>
        <v>-</v>
      </c>
      <c r="AN174" s="133" t="str">
        <f>IF(ISERROR(INDEX(ReserveData!$B$2:$B$2239,MATCH($A174,ReserveData!$A$2:$A$2250,0),0)),"-",INDEX(ReserveData!$B$2:$B2413,MATCH($A174,ReserveData!$A$2:$A$2250,0),0))</f>
        <v>-</v>
      </c>
      <c r="AO174" s="132" t="str">
        <f t="shared" si="33"/>
        <v>-</v>
      </c>
      <c r="AP174" s="132" t="str">
        <f t="shared" si="34"/>
        <v>-</v>
      </c>
      <c r="AQ174" s="136">
        <f>SUMIFS(IncomeStatementData!$J$2:$J$415,IncomeStatementData!$B$2:$B$415,$A174,IncomeStatementData!$I$2:$I$415,"59001")</f>
        <v>0</v>
      </c>
      <c r="AR174" s="134">
        <f>IF(ISERROR(AS174/12*Occupancy!$B$65),"-",AS174/12*Occupancy!$B$65)</f>
        <v>0</v>
      </c>
      <c r="AS174" s="136">
        <f>SUMIFS(AnnualFinancialData!$L$2:$L$6380,AnnualFinancialData!$B$2:$B$6380,$A174,AnnualFinancialData!$K$2:$K$6380,"59001")</f>
        <v>0</v>
      </c>
      <c r="AT174" s="134" t="str">
        <f>IF(ISERROR(IF(AQ174="","",AQ174/VLOOKUP(Occupancy!$B$65,Occupancy!$B$68:$B$79,1)*12/$C174)),"-",IF(AQ174="","",AQ174/VLOOKUP(Occupancy!$B$65,Occupancy!$B$68:$B$79,1)*12/$C174))</f>
        <v>-</v>
      </c>
      <c r="AU174" s="134" t="str">
        <f>IF(ISERROR(IF(AR174="","",AR174/VLOOKUP(Occupancy!$B$65,Occupancy!$B$68:$B$79,1)*12/$C174)),"-",IF(AR174="","",AR174/VLOOKUP(Occupancy!$B$65,Occupancy!$B$68:$B$79,1)*12/$C174))</f>
        <v>-</v>
      </c>
      <c r="AV174" s="133">
        <f>SUMIFS(IncomeStatementData!$J$2:$J$415,IncomeStatementData!$B$2:$B$415,$A174,IncomeStatementData!$I$2:$I$415,"66310")+SUMIFS(IncomeStatementData!$J$2:$J$415,IncomeStatementData!$B$2:$B$415,$A174,IncomeStatementData!$I$2:$I$415,"66202")</f>
        <v>0</v>
      </c>
      <c r="AW174" s="132">
        <f>IF(ISERROR(AX174/12*Occupancy!$B$65),"-",AX174/12*Occupancy!$B$65)</f>
        <v>0</v>
      </c>
      <c r="AX174" s="133">
        <f>SUMIFS(AnnualFinancialData!$L$2:$L$6380,AnnualFinancialData!$B$2:$B$6380,$A174,AnnualFinancialData!$K$2:$K$6380,"66310")+SUMIFS(AnnualFinancialData!$L$2:$L$6380,AnnualFinancialData!$B$2:$B$6380,$A174,AnnualFinancialData!$K$2:$K$6380,"66202")</f>
        <v>0</v>
      </c>
      <c r="AY174" s="132" t="str">
        <f>IF(ISERROR(IF(AV174="","",AV174/VLOOKUP(Occupancy!$B$65,Occupancy!$B$68:$B$79,1)*12/$C174)),"-",IF(AV174="","",AV174/VLOOKUP(Occupancy!$B$65,Occupancy!$B$68:$B$79,1)*12/$C174))</f>
        <v>-</v>
      </c>
      <c r="AZ174" s="132" t="str">
        <f>IF(ISERROR(IF(AW174="","",AW174/VLOOKUP(Occupancy!$B$65,Occupancy!$B$68:$B$79,1)*12/$C174)),"-",IF(AW174="","",AW174/VLOOKUP(Occupancy!$B$65,Occupancy!$B$68:$B$79,1)*12/$C174))</f>
        <v>-</v>
      </c>
      <c r="BA174" s="137" t="str">
        <f t="shared" si="35"/>
        <v>-</v>
      </c>
      <c r="BB174" s="137" t="str">
        <f t="shared" si="36"/>
        <v>-</v>
      </c>
      <c r="BC174" s="137" t="str">
        <f t="shared" si="37"/>
        <v>-</v>
      </c>
      <c r="BD174" s="137" t="str">
        <f t="shared" si="38"/>
        <v>-</v>
      </c>
      <c r="BE174" s="138" t="str">
        <f>IF(ISERROR(IF(BB174="","",BB174/VLOOKUP(Occupancy!$B$65,Occupancy!$B$68:$B$79,1)*12/$C174)),"-",IF(BB174="","",BB174/VLOOKUP(Occupancy!$B$65,Occupancy!$B$68:$B$79,1)*12/$C174))</f>
        <v>-</v>
      </c>
    </row>
    <row r="175" spans="1:57" s="95" customFormat="1" ht="12.75" x14ac:dyDescent="0.2">
      <c r="A175" s="77"/>
      <c r="B175" s="142"/>
      <c r="C175" s="126"/>
      <c r="D175" s="127"/>
      <c r="E175" s="66"/>
      <c r="F175" s="128"/>
      <c r="G175" s="128"/>
      <c r="H175" s="128"/>
      <c r="I175" s="129"/>
      <c r="J175" s="130"/>
      <c r="K175" s="216"/>
      <c r="L175" s="216"/>
      <c r="M175" s="67"/>
      <c r="N175" s="67"/>
      <c r="O175" s="67"/>
      <c r="P175" s="68"/>
      <c r="Q175" s="131"/>
      <c r="R175" s="132"/>
      <c r="S175" s="133"/>
      <c r="T175" s="132"/>
      <c r="U175" s="132"/>
      <c r="V175" s="134"/>
      <c r="W175" s="134"/>
      <c r="X175" s="134"/>
      <c r="Y175" s="134"/>
      <c r="Z175" s="134"/>
      <c r="AA175" s="135"/>
      <c r="AB175" s="132"/>
      <c r="AC175" s="132"/>
      <c r="AD175" s="132"/>
      <c r="AE175" s="132"/>
      <c r="AF175" s="132"/>
      <c r="AG175" s="136"/>
      <c r="AH175" s="134"/>
      <c r="AI175" s="136"/>
      <c r="AJ175" s="134"/>
      <c r="AK175" s="134"/>
      <c r="AL175" s="133"/>
      <c r="AM175" s="132"/>
      <c r="AN175" s="133"/>
      <c r="AO175" s="132"/>
      <c r="AP175" s="132"/>
      <c r="AQ175" s="136"/>
      <c r="AR175" s="134"/>
      <c r="AS175" s="136"/>
      <c r="AT175" s="134"/>
      <c r="AU175" s="134"/>
      <c r="AV175" s="133"/>
      <c r="AW175" s="132"/>
      <c r="AX175" s="133"/>
      <c r="AY175" s="132"/>
      <c r="AZ175" s="132"/>
      <c r="BA175" s="137"/>
      <c r="BB175" s="137"/>
      <c r="BC175" s="137"/>
      <c r="BD175" s="137"/>
      <c r="BE175" s="138"/>
    </row>
    <row r="176" spans="1:57" s="95" customFormat="1" ht="12.75" x14ac:dyDescent="0.2">
      <c r="A176" s="94"/>
      <c r="B176" s="92"/>
      <c r="C176" s="48"/>
      <c r="D176" s="65"/>
      <c r="E176" s="66"/>
      <c r="F176" s="67"/>
      <c r="G176" s="67"/>
      <c r="H176" s="67"/>
      <c r="I176" s="67"/>
      <c r="J176" s="67"/>
      <c r="K176" s="78"/>
      <c r="L176" s="78"/>
      <c r="M176" s="67"/>
      <c r="N176" s="67"/>
      <c r="O176" s="67"/>
      <c r="P176" s="68"/>
      <c r="Q176" s="81"/>
      <c r="R176" s="82"/>
      <c r="S176" s="82"/>
      <c r="T176" s="82"/>
      <c r="U176" s="82"/>
      <c r="V176" s="83"/>
      <c r="W176" s="83"/>
      <c r="X176" s="83"/>
      <c r="Y176" s="83"/>
      <c r="Z176" s="83"/>
      <c r="AA176" s="84"/>
      <c r="AB176" s="82"/>
      <c r="AC176" s="82"/>
      <c r="AD176" s="82"/>
      <c r="AE176" s="82"/>
      <c r="AF176" s="82"/>
      <c r="AG176" s="83"/>
      <c r="AH176" s="83"/>
      <c r="AI176" s="83"/>
      <c r="AJ176" s="83"/>
      <c r="AK176" s="83"/>
      <c r="AL176" s="82"/>
      <c r="AM176" s="82"/>
      <c r="AN176" s="82"/>
      <c r="AO176" s="82"/>
      <c r="AP176" s="82"/>
      <c r="AQ176" s="83"/>
      <c r="AR176" s="83"/>
      <c r="AS176" s="83"/>
      <c r="AT176" s="83"/>
      <c r="AU176" s="83"/>
      <c r="AV176" s="82"/>
      <c r="AW176" s="82"/>
      <c r="AX176" s="82"/>
      <c r="AY176" s="82"/>
      <c r="AZ176" s="82"/>
      <c r="BA176" s="85"/>
      <c r="BB176" s="85"/>
      <c r="BC176" s="85"/>
      <c r="BD176" s="85"/>
      <c r="BE176" s="86"/>
    </row>
    <row r="177" spans="1:57" s="95" customFormat="1" ht="13.5" thickBot="1" x14ac:dyDescent="0.25">
      <c r="A177" s="94" t="s">
        <v>35</v>
      </c>
      <c r="B177" s="92"/>
      <c r="C177" s="48">
        <f>IF(ISERROR(SUM(C11:C175)),"-",SUM(C11:C175))</f>
        <v>7843</v>
      </c>
      <c r="D177" s="65"/>
      <c r="E177" s="66">
        <f>IF(ISERROR(SUM(E11:E175)),"-",SUM(E11:E175))</f>
        <v>0</v>
      </c>
      <c r="F177" s="67">
        <f>IF(ISERROR(SUM(F11:F175)),"-",SUM(F11:F175))</f>
        <v>400</v>
      </c>
      <c r="G177" s="67">
        <f>IF(ISERROR(SUM(G11:G175)),"-",SUM(G11:G175))</f>
        <v>-890</v>
      </c>
      <c r="H177" s="67">
        <f>IF(ISERROR(SUM(H11:H175)),"-",SUM(H11:H175))</f>
        <v>1200</v>
      </c>
      <c r="I177" s="67">
        <f>IF(ISERROR(SUM(I11:I175)),"-",SUM(I11:I175))</f>
        <v>-160</v>
      </c>
      <c r="J177" s="67">
        <f>IF(ISERROR(SUM(J11:J175)),"-",SUM(J11:J175))</f>
        <v>550</v>
      </c>
      <c r="K177" s="78">
        <f>IF(ISERROR(AVERAGE(K11:K175)),"-",AVERAGE(K11:K175))</f>
        <v>0.32462485928705431</v>
      </c>
      <c r="L177" s="78">
        <f>IF(ISERROR(AVERAGE(L11:L175)),"-",AVERAGE(L11:L175))</f>
        <v>0.25140121951219524</v>
      </c>
      <c r="M177" s="67">
        <f>IF(ISERROR(SUM(M11:M175)),"-",SUM(M11:M175))</f>
        <v>0</v>
      </c>
      <c r="N177" s="67">
        <f>IF(ISERROR(SUM(N11:N175)),"-",SUM(N11:N175))</f>
        <v>0</v>
      </c>
      <c r="O177" s="67">
        <f>IF(ISERROR(SUM(O11:O175)),"-",SUM(O11:O175))</f>
        <v>0</v>
      </c>
      <c r="P177" s="68">
        <f>IF(ISERROR(SUM(P11:P175)),"-",SUM(P11:P175))</f>
        <v>0</v>
      </c>
      <c r="Q177" s="71">
        <f>IF(ISERROR(SUM(Q11:Q175)),"-",SUM(Q11:Q175))</f>
        <v>5600</v>
      </c>
      <c r="R177" s="72">
        <f>IF(ISERROR(S177/12*Occupancy!$B$65),"-",S177/12*Occupancy!$B$65)</f>
        <v>23826112</v>
      </c>
      <c r="S177" s="72">
        <f>IF(ISERROR(SUM(S11:S175)),"-",SUM(S11:S175))</f>
        <v>47652224</v>
      </c>
      <c r="T177" s="72">
        <f>IF(ISERROR(IF(Q177="","",Q177/VLOOKUP(Occupancy!$B$65,Occupancy!$B$68:$B$79,1)*12/$C177)),"-",IF(Q177="","",Q177/VLOOKUP(Occupancy!$B$65,Occupancy!$B$68:$B$79,1)*12/$C177))</f>
        <v>1.4280249904373326</v>
      </c>
      <c r="U177" s="72">
        <f>IF(ISERROR(IF(R177="","",R177/VLOOKUP(Occupancy!$B$65,Occupancy!$B$68:$B$79,1)*12/$C177)),"-",IF(R177="","",R177/VLOOKUP(Occupancy!$B$65,Occupancy!$B$68:$B$79,1)*12/$C177))</f>
        <v>6075.7648858855027</v>
      </c>
      <c r="V177" s="73">
        <f>IF(ISERROR(SUM(V11:V175)),"-",SUM(V11:V175))</f>
        <v>1500</v>
      </c>
      <c r="W177" s="73">
        <f>IF(ISERROR(SUM(W11:W175)),"-",SUM(W11:W175))</f>
        <v>12396440</v>
      </c>
      <c r="X177" s="73">
        <f>IF(ISERROR(SUM(X11:X175)),"-",SUM(X11:X175))</f>
        <v>24792880</v>
      </c>
      <c r="Y177" s="73">
        <f>IF(ISERROR(Expenses!BF171),"-",Expenses!BF171)</f>
        <v>0.15300267754685706</v>
      </c>
      <c r="Z177" s="73">
        <f>IF(ISERROR(Expenses!BG171),"-",Expenses!BG171)</f>
        <v>2951.3593012877727</v>
      </c>
      <c r="AA177" s="76">
        <f>IF(ISERROR(V177/Q177),"-",V177/Q177)</f>
        <v>0.26785714285714285</v>
      </c>
      <c r="AB177" s="72">
        <f>IF(ISERROR(Q177-V177),"-",Q177-V177)</f>
        <v>4100</v>
      </c>
      <c r="AC177" s="72">
        <f>IF(ISERROR(R177-W177),"-",R177-W177)</f>
        <v>11429672</v>
      </c>
      <c r="AD177" s="72">
        <f>IF(ISERROR(S177-X177),"-",S177-X177)</f>
        <v>22859344</v>
      </c>
      <c r="AE177" s="72">
        <f>IF(ISERROR(T177-Y177),"-",T177-Y177)</f>
        <v>1.2750223128904754</v>
      </c>
      <c r="AF177" s="72">
        <f>IF(ISERROR(U177-Z177),"-",U177-Z177)</f>
        <v>3124.40558459773</v>
      </c>
      <c r="AG177" s="73">
        <f>IF(ISERROR(SUM(AG11:AG175)),"-",SUM(AG11:AG175))</f>
        <v>228140929</v>
      </c>
      <c r="AH177" s="73">
        <f>IF(ISERROR(SUM(AH11:AH175)),"-",SUM(AH11:AH175))</f>
        <v>351224.5</v>
      </c>
      <c r="AI177" s="73">
        <f>IF(ISERROR(SUM(AI11:AI175)),"-",SUM(AI11:AI175))</f>
        <v>18355494</v>
      </c>
      <c r="AJ177" s="73">
        <f>IF(ISERROR(IF(AG177="","",AG177/VLOOKUP(Occupancy!$B$65,Occupancy!$B$68:$B$79,1)*12/$C177)),"-",IF(AG177="","",AG177/VLOOKUP(Occupancy!$B$65,Occupancy!$B$68:$B$79,1)*12/$C177))</f>
        <v>58176.954991712351</v>
      </c>
      <c r="AK177" s="73">
        <f>IF(ISERROR(IF(AH177="","",AH177/VLOOKUP(Occupancy!$B$65,Occupancy!$B$68:$B$79,1)*12/$C177)),"-",IF(AH177="","",AH177/VLOOKUP(Occupancy!$B$65,Occupancy!$B$68:$B$79,1)*12/$C177))</f>
        <v>89.563814866760168</v>
      </c>
      <c r="AL177" s="72">
        <f>IF(ISERROR(SUM(AL11:AL175)),"-",SUM(AL11:AL175))</f>
        <v>8393317</v>
      </c>
      <c r="AM177" s="72">
        <f>IF(ISERROR(AN177/12*Occupancy!$B$65),"-",AN177/12*Occupancy!$B$65)</f>
        <v>1108612.5</v>
      </c>
      <c r="AN177" s="72">
        <f>IF(ISERROR(SUM(AN11:AN175)),"-",SUM(AN11:AN175))</f>
        <v>2217225</v>
      </c>
      <c r="AO177" s="72">
        <f>IF(ISERROR(IF(AL177="","",AL177/VLOOKUP(Occupancy!$B$65,Occupancy!$B$68:$B$79,1)*12/$C177)),"-",IF(AL177="","",AL177/VLOOKUP(Occupancy!$B$65,Occupancy!$B$68:$B$79,1)*12/$C177))</f>
        <v>2140.3332908325897</v>
      </c>
      <c r="AP177" s="72">
        <f>IF(ISERROR(IF(AM177="","",AM177/VLOOKUP(Occupancy!$B$65,Occupancy!$B$68:$B$79,1)*12/$C177)),"-",IF(AM177="","",AM177/VLOOKUP(Occupancy!$B$65,Occupancy!$B$68:$B$79,1)*12/$C177))</f>
        <v>282.70113476985847</v>
      </c>
      <c r="AQ177" s="73">
        <f>IF(ISERROR(SUM(AQ11:AQ175)),"-",SUM(AQ11:AQ175))</f>
        <v>0</v>
      </c>
      <c r="AR177" s="73">
        <f>IF(ISERROR(SUM(AR11:AR175)),"-",SUM(AR11:AR175))</f>
        <v>1350502</v>
      </c>
      <c r="AS177" s="73">
        <f>IF(ISERROR(SUM(AS11:AS175)),"-",SUM(AS11:AS175))</f>
        <v>2701004</v>
      </c>
      <c r="AT177" s="73">
        <f>IF(ISERROR(IF(AQ177="","",AQ177/VLOOKUP(Occupancy!$B$65,Occupancy!$B$68:$B$79,1)*12/$C177)),"-",IF(AQ177="","",AQ177/VLOOKUP(Occupancy!$B$65,Occupancy!$B$68:$B$79,1)*12/$C177))</f>
        <v>0</v>
      </c>
      <c r="AU177" s="73">
        <f>IF(ISERROR(IF(AR177="","",AR177/VLOOKUP(Occupancy!$B$65,Occupancy!$B$68:$B$79,1)*12/$C177)),"-",IF(AR177="","",AR177/VLOOKUP(Occupancy!$B$65,Occupancy!$B$68:$B$79,1)*12/$C177))</f>
        <v>344.3840367206426</v>
      </c>
      <c r="AV177" s="72">
        <f>IF(ISERROR(SUM(AV11:AV175)),"-",SUM(AV11:AV175))</f>
        <v>0</v>
      </c>
      <c r="AW177" s="72">
        <f>IF(ISERROR(SUM(AW11:AW175)),"-",SUM(AW11:AW175))</f>
        <v>24851.5</v>
      </c>
      <c r="AX177" s="72">
        <f>IF(ISERROR(SUM(AX11:AX175)),"-",SUM(AX11:AX175))</f>
        <v>49703</v>
      </c>
      <c r="AY177" s="72">
        <f>IF(ISERROR(IF(AV177="","",AV177/VLOOKUP(Occupancy!$B$65,Occupancy!$B$68:$B$79,1)*12/$C177)),"-",IF(AV177="","",AV177/VLOOKUP(Occupancy!$B$65,Occupancy!$B$68:$B$79,1)*12/$C177))</f>
        <v>0</v>
      </c>
      <c r="AZ177" s="72">
        <f>IF(ISERROR(IF(AW177="","",AW177/VLOOKUP(Occupancy!$B$65,Occupancy!$B$68:$B$79,1)*12/$C177)),"-",IF(AW177="","",AW177/VLOOKUP(Occupancy!$B$65,Occupancy!$B$68:$B$79,1)*12/$C177))</f>
        <v>6.3372434017595305</v>
      </c>
      <c r="BA177" s="74">
        <f>IF(ISERROR(SUM(BA11:BA175)),"-",SUM(BA11:BA175))</f>
        <v>-8903160</v>
      </c>
      <c r="BB177" s="74">
        <f>IF(ISERROR(SUM(BB11:BB175)),"-",SUM(BB11:BB175))</f>
        <v>-104260.5</v>
      </c>
      <c r="BC177" s="74">
        <f>IF(ISERROR(SUM(BC11:BC175)),"-",SUM(BC11:BC175))</f>
        <v>6714242</v>
      </c>
      <c r="BD177" s="74">
        <f>IF(ISERROR(IF(BA177="","",BA177/VLOOKUP(Occupancy!$B$65,Occupancy!$B$68:$B$79,1)*12/$C177)),"-",IF(BA177="","",BA177/VLOOKUP(Occupancy!$B$65,Occupancy!$B$68:$B$79,1)*12/$C177))</f>
        <v>-2270.3455310467934</v>
      </c>
      <c r="BE177" s="75">
        <f>IF(ISERROR(IF(BB177="","",BB177/VLOOKUP(Occupancy!$B$65,Occupancy!$B$68:$B$79,1)*12/$C177)),"-",IF(BB177="","",BB177/VLOOKUP(Occupancy!$B$65,Occupancy!$B$68:$B$79,1)*12/$C177))</f>
        <v>-26.586892770623486</v>
      </c>
    </row>
    <row r="178" spans="1:57" s="95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disablePrompts="1"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171"/>
  <sheetViews>
    <sheetView zoomScale="90" zoomScaleNormal="90" zoomScaleSheetLayoutView="55" workbookViewId="0">
      <pane ySplit="5" topLeftCell="A96" activePane="bottomLeft" state="frozen"/>
      <selection pane="bottomLeft" activeCell="AZ6" sqref="AZ6"/>
    </sheetView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77</v>
      </c>
    </row>
    <row r="3" spans="1:59" ht="19.5" customHeight="1" thickBot="1" x14ac:dyDescent="0.3">
      <c r="A3" s="20"/>
      <c r="B3" s="20"/>
      <c r="C3" s="20" t="s">
        <v>4</v>
      </c>
      <c r="D3" s="20"/>
      <c r="E3" s="203" t="s">
        <v>81</v>
      </c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5"/>
      <c r="AD3" s="40"/>
      <c r="AE3" s="40"/>
      <c r="AF3" s="40"/>
      <c r="AG3" s="40"/>
      <c r="AH3" s="40"/>
      <c r="AI3" s="206" t="str">
        <f>E3</f>
        <v>June 2018 YTD Operating and Budgeted Results</v>
      </c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208"/>
    </row>
    <row r="4" spans="1:59" x14ac:dyDescent="0.25">
      <c r="A4" s="41"/>
      <c r="B4" s="41"/>
      <c r="C4" s="212" t="s">
        <v>14</v>
      </c>
      <c r="D4" s="207" t="s">
        <v>36</v>
      </c>
      <c r="E4" s="215" t="s">
        <v>37</v>
      </c>
      <c r="F4" s="197"/>
      <c r="G4" s="197"/>
      <c r="H4" s="197"/>
      <c r="I4" s="197"/>
      <c r="J4" s="198" t="s">
        <v>38</v>
      </c>
      <c r="K4" s="199"/>
      <c r="L4" s="199"/>
      <c r="M4" s="199"/>
      <c r="N4" s="200"/>
      <c r="O4" s="209" t="s">
        <v>39</v>
      </c>
      <c r="P4" s="197"/>
      <c r="Q4" s="197"/>
      <c r="R4" s="197"/>
      <c r="S4" s="210"/>
      <c r="T4" s="198" t="s">
        <v>40</v>
      </c>
      <c r="U4" s="199"/>
      <c r="V4" s="199"/>
      <c r="W4" s="199"/>
      <c r="X4" s="200"/>
      <c r="Y4" s="209" t="s">
        <v>41</v>
      </c>
      <c r="Z4" s="197"/>
      <c r="AA4" s="197"/>
      <c r="AB4" s="197"/>
      <c r="AC4" s="197"/>
      <c r="AD4" s="42"/>
      <c r="AE4" s="43" t="str">
        <f>IF(ISERROR(AF4/12*#REF!),"-",AF4/12*#REF!)</f>
        <v>-</v>
      </c>
      <c r="AF4" s="43" t="s">
        <v>42</v>
      </c>
      <c r="AG4" s="43" t="str">
        <f>IF(ISERROR(AD4/$B4/VLOOKUP(#REF!,#REF!:#REF!,1)*12),"-",AD4/$B4/VLOOKUP(#REF!,#REF!:#REF!,1)*12)</f>
        <v>-</v>
      </c>
      <c r="AH4" s="44" t="str">
        <f>IF(ISERROR(AE4/$B4/VLOOKUP(#REF!,#REF!:#REF!,1)*12),"-",AE4/$B4/VLOOKUP(#REF!,#REF!:#REF!,1)*12)</f>
        <v>-</v>
      </c>
      <c r="AI4" s="210" t="s">
        <v>43</v>
      </c>
      <c r="AJ4" s="211"/>
      <c r="AK4" s="211"/>
      <c r="AL4" s="211"/>
      <c r="AM4" s="209"/>
      <c r="AN4" s="45"/>
      <c r="AO4" s="43" t="str">
        <f>IF(ISERROR(AP4/12*#REF!),"-",AP4/12*#REF!)</f>
        <v>-</v>
      </c>
      <c r="AP4" s="43" t="s">
        <v>44</v>
      </c>
      <c r="AQ4" s="43" t="str">
        <f>IF(ISERROR(AN4/$B4/VLOOKUP(#REF!,#REF!:#REF!,1)*12),"-",AN4/$B4/VLOOKUP(#REF!,#REF!:#REF!,1)*12)</f>
        <v>-</v>
      </c>
      <c r="AR4" s="46" t="str">
        <f>IF(ISERROR(AO4/$B4/VLOOKUP(#REF!,#REF!:#REF!,1)*12),"-",AO4/$B4/VLOOKUP(#REF!,#REF!:#REF!,1)*12)</f>
        <v>-</v>
      </c>
      <c r="AS4" s="197" t="s">
        <v>45</v>
      </c>
      <c r="AT4" s="197"/>
      <c r="AU4" s="197"/>
      <c r="AV4" s="197"/>
      <c r="AW4" s="197"/>
      <c r="AX4" s="198" t="s">
        <v>46</v>
      </c>
      <c r="AY4" s="199"/>
      <c r="AZ4" s="199"/>
      <c r="BA4" s="199"/>
      <c r="BB4" s="200"/>
      <c r="BC4" s="201" t="s">
        <v>47</v>
      </c>
      <c r="BD4" s="201"/>
      <c r="BE4" s="201"/>
      <c r="BF4" s="201"/>
      <c r="BG4" s="202"/>
    </row>
    <row r="5" spans="1:59" ht="51.75" x14ac:dyDescent="0.25">
      <c r="A5" s="80" t="s">
        <v>34</v>
      </c>
      <c r="B5" s="93" t="s">
        <v>75</v>
      </c>
      <c r="C5" s="213"/>
      <c r="D5" s="214"/>
      <c r="E5" s="50" t="s">
        <v>48</v>
      </c>
      <c r="F5" s="51" t="s">
        <v>49</v>
      </c>
      <c r="G5" s="52" t="s">
        <v>29</v>
      </c>
      <c r="H5" s="51" t="s">
        <v>50</v>
      </c>
      <c r="I5" s="53" t="s">
        <v>51</v>
      </c>
      <c r="J5" s="54" t="s">
        <v>48</v>
      </c>
      <c r="K5" s="54" t="s">
        <v>49</v>
      </c>
      <c r="L5" s="55" t="s">
        <v>29</v>
      </c>
      <c r="M5" s="54" t="s">
        <v>50</v>
      </c>
      <c r="N5" s="54" t="s">
        <v>51</v>
      </c>
      <c r="O5" s="51" t="s">
        <v>48</v>
      </c>
      <c r="P5" s="51" t="s">
        <v>49</v>
      </c>
      <c r="Q5" s="52" t="s">
        <v>29</v>
      </c>
      <c r="R5" s="51" t="s">
        <v>50</v>
      </c>
      <c r="S5" s="51" t="s">
        <v>51</v>
      </c>
      <c r="T5" s="55" t="s">
        <v>48</v>
      </c>
      <c r="U5" s="54" t="s">
        <v>49</v>
      </c>
      <c r="V5" s="55" t="s">
        <v>29</v>
      </c>
      <c r="W5" s="54" t="s">
        <v>50</v>
      </c>
      <c r="X5" s="56" t="s">
        <v>51</v>
      </c>
      <c r="Y5" s="51" t="s">
        <v>48</v>
      </c>
      <c r="Z5" s="51" t="s">
        <v>49</v>
      </c>
      <c r="AA5" s="52" t="s">
        <v>29</v>
      </c>
      <c r="AB5" s="51" t="s">
        <v>50</v>
      </c>
      <c r="AC5" s="57" t="s">
        <v>51</v>
      </c>
      <c r="AD5" s="58" t="s">
        <v>48</v>
      </c>
      <c r="AE5" s="54" t="s">
        <v>49</v>
      </c>
      <c r="AF5" s="55" t="s">
        <v>29</v>
      </c>
      <c r="AG5" s="54" t="s">
        <v>50</v>
      </c>
      <c r="AH5" s="59" t="s">
        <v>51</v>
      </c>
      <c r="AI5" s="52" t="s">
        <v>48</v>
      </c>
      <c r="AJ5" s="51" t="s">
        <v>49</v>
      </c>
      <c r="AK5" s="52" t="s">
        <v>29</v>
      </c>
      <c r="AL5" s="51" t="s">
        <v>50</v>
      </c>
      <c r="AM5" s="60" t="s">
        <v>51</v>
      </c>
      <c r="AN5" s="54" t="s">
        <v>48</v>
      </c>
      <c r="AO5" s="54" t="s">
        <v>49</v>
      </c>
      <c r="AP5" s="55" t="s">
        <v>29</v>
      </c>
      <c r="AQ5" s="54" t="s">
        <v>50</v>
      </c>
      <c r="AR5" s="56" t="s">
        <v>51</v>
      </c>
      <c r="AS5" s="61" t="s">
        <v>48</v>
      </c>
      <c r="AT5" s="51" t="s">
        <v>49</v>
      </c>
      <c r="AU5" s="52" t="s">
        <v>29</v>
      </c>
      <c r="AV5" s="51" t="s">
        <v>50</v>
      </c>
      <c r="AW5" s="57" t="s">
        <v>51</v>
      </c>
      <c r="AX5" s="54" t="s">
        <v>48</v>
      </c>
      <c r="AY5" s="54" t="s">
        <v>49</v>
      </c>
      <c r="AZ5" s="55" t="s">
        <v>29</v>
      </c>
      <c r="BA5" s="54" t="s">
        <v>50</v>
      </c>
      <c r="BB5" s="54" t="s">
        <v>51</v>
      </c>
      <c r="BC5" s="62" t="s">
        <v>48</v>
      </c>
      <c r="BD5" s="63" t="s">
        <v>49</v>
      </c>
      <c r="BE5" s="62" t="s">
        <v>29</v>
      </c>
      <c r="BF5" s="63" t="s">
        <v>50</v>
      </c>
      <c r="BG5" s="64" t="s">
        <v>51</v>
      </c>
    </row>
    <row r="6" spans="1:59" x14ac:dyDescent="0.25">
      <c r="A6" s="220" t="s">
        <v>472</v>
      </c>
      <c r="B6" s="93" t="str">
        <f>IF(ISERROR(INDEX(ProjectTypeData!$F$2:$F6,MATCH(Expenses!$A6,ProjectTypeData!$B$2:$B6,0),MATCH(Expenses!B$5,ProjectTypeData!$F$1))),"-",INDEX(ProjectTypeData!$F$2:$F6,MATCH(Expenses!$A6,ProjectTypeData!$B$2:$B6,0),MATCH(Expenses!B$5,ProjectTypeData!$F$1)))</f>
        <v>Homes</v>
      </c>
      <c r="C6" s="145">
        <f>Operating!C11</f>
        <v>80</v>
      </c>
      <c r="D6" s="146" t="str">
        <f>IF(ISERROR(INDEX(MgmtCompanyData!$C$2:$C$46,MATCH(A6,MgmtCompanyData!$B$2:$B$46,0),0)),"-",INDEX(MgmtCompanyData!$C$2:$C$46,MATCH(A6,MgmtCompanyData!$B$2:$B$46,0),0))</f>
        <v>-</v>
      </c>
      <c r="E6" s="50">
        <f>SUMIFS(IncomeStatementData!$J$2:$J$415,IncomeStatementData!$B$2:$B$415,$A6,IncomeStatementData!$I$2:$I$415,"50105")+SUMIFS(IncomeStatementData!$J$2:$J$415,IncomeStatementData!$B$2:$B$415,$A6,IncomeStatementData!$I$2:$I$415,"55745")+SUMIFS(IncomeStatementData!$J$2:$J$415,IncomeStatementData!$B$2:$B$415,$A6,IncomeStatementData!$I$2:$I$415,"55730")+SUMIFS(IncomeStatementData!$J$2:$J$415,IncomeStatementData!$B$2:$B$415,$A6,IncomeStatementData!$I$2:$I$415,"50203")+SUMIFS(IncomeStatementData!$J$2:$J$415,IncomeStatementData!$B$2:$B$415,$A6,IncomeStatementData!$I$2:$I$415,"50252")</f>
        <v>0</v>
      </c>
      <c r="F6" s="51">
        <f>IF(ISERROR(G6/12*Occupancy!$B$65),"-",G6/12*Occupancy!$B$65)</f>
        <v>0</v>
      </c>
      <c r="G6" s="52">
        <f>SUMIFS(AnnualFinancialData!$L$2:$L$6380,AnnualFinancialData!$B$2:$B$6380,$A6,AnnualFinancialData!$K$2:$K$6380,"50105")+SUMIFS(AnnualFinancialData!$L$2:$L$6380,AnnualFinancialData!$B$2:$B$6380,$A6,AnnualFinancialData!$K$2:$K$6380,"55745")+SUMIFS(AnnualFinancialData!$L$2:$L$6380,AnnualFinancialData!$B$2:$B$6380,$A6,AnnualFinancialData!$K$2:$K$6380,"55730")+SUMIFS(AnnualFinancialData!$L$2:$L$6380,AnnualFinancialData!$B$2:$B$6380,$A6,AnnualFinancialData!$K$2:$K$6380,"50203")+SUMIFS(AnnualFinancialData!$L$2:$L$6380,AnnualFinancialData!$B$2:$B$6380,$A6,AnnualFinancialData!$K$2:$K$6380,"50252")</f>
        <v>0</v>
      </c>
      <c r="H6" s="51">
        <f>IF(ISERROR(IF(E6="","",E6/VLOOKUP(Occupancy!$B$65,Occupancy!$BJ$68:'Occupancy'!$B$79,1)*12/$C6)),"-",IF(E6="","",E6/VLOOKUP(Occupancy!$B$65,Occupancy!$BJ$68:'Occupancy'!$B$79,1)*12/$C6))</f>
        <v>0</v>
      </c>
      <c r="I6" s="53">
        <f>IF(ISERROR(IF(F6="","",F6/VLOOKUP(Occupancy!$B$65,Occupancy!$BJ$68:'Occupancy'!$B$79,1)*12/$C6)),"-",IF(F6="","",F6/VLOOKUP(Occupancy!$B$65,Occupancy!$BJ$68:'Occupancy'!$B$79,1)*12/$C6))</f>
        <v>0</v>
      </c>
      <c r="J6" s="54">
        <f>SUMIFS(IncomeStatementData!$J$2:$J$415,IncomeStatementData!$B$2:$B$415,$A6,IncomeStatementData!$I$2:$I$415,"60015")+SUMIFS(IncomeStatementData!$J$2:$J$415,IncomeStatementData!$B$2:$B$415,$A6,IncomeStatementData!$I$2:$I$415,"55342")+SUMIFS(IncomeStatementData!$J$2:$J$415,IncomeStatementData!$B$2:$B$415,$A6,IncomeStatementData!$I$2:$I$415,"55110")+SUMIFS(IncomeStatementData!$J$2:$J$415,IncomeStatementData!$B$2:$B$415,$A6,IncomeStatementData!$I$2:$I$415,"53034")+SUMIFS(IncomeStatementData!$J$2:$J$415,IncomeStatementData!$B$2:$B$415,$A6,IncomeStatementData!$I$2:$I$415,"59500")</f>
        <v>0</v>
      </c>
      <c r="K6" s="54">
        <f>IF(ISERROR(L6/12*Occupancy!$B$65),"-",L6/12*Occupancy!$B$65)</f>
        <v>0</v>
      </c>
      <c r="L6" s="55">
        <f>SUMIFS(AnnualFinancialData!$L$2:$L$6380,AnnualFinancialData!$B$2:$B$6380,$A6,AnnualFinancialData!$K$2:$K$6380,"60015")+SUMIFS(AnnualFinancialData!$L$2:$L$6380,AnnualFinancialData!$B$2:$B$6380,$A6,AnnualFinancialData!$K$2:$K$6380,"55342")+SUMIFS(AnnualFinancialData!$L$2:$L$6380,AnnualFinancialData!$B$2:$B$6380,$A6,AnnualFinancialData!$K$2:$K$6380,"55110")+SUMIFS(AnnualFinancialData!$L$2:$L$6380,AnnualFinancialData!$B$2:$B$6380,$A6,AnnualFinancialData!$K$2:$K$6380,"53034")+SUMIFS(AnnualFinancialData!$L$2:$L$6380,AnnualFinancialData!$B$2:$B$6380,$A6,AnnualFinancialData!$K$2:$K$6380,"59500")</f>
        <v>0</v>
      </c>
      <c r="M6" s="54">
        <f>IF(ISERROR(IF(J6="","",J6/VLOOKUP(Occupancy!$B$65,Occupancy!$BJ$68:'Occupancy'!$B$79,1)*12/$C6)),"-",IF(J6="","",J6/VLOOKUP(Occupancy!$B$65,Occupancy!$BJ$68:'Occupancy'!$B$79,1)*12/$C6))</f>
        <v>0</v>
      </c>
      <c r="N6" s="54">
        <f>IF(ISERROR(IF(K6="","",K6/VLOOKUP(Occupancy!$B$65,Occupancy!$BJ$68:'Occupancy'!$B$79,1)*12/$C6)),"-",IF(K6="","",K6/VLOOKUP(Occupancy!$B$65,Occupancy!$BJ$68:'Occupancy'!$B$79,1)*12/$C6))</f>
        <v>0</v>
      </c>
      <c r="O6" s="51">
        <f>SUMIFS(IncomeStatementData!$J$2:$J$415,IncomeStatementData!$B$2:$B$415,$A6,IncomeStatementData!$I$2:$I$415,"58001")</f>
        <v>0</v>
      </c>
      <c r="P6" s="51">
        <f>IF(ISERROR(Q6/12*Occupancy!$B$65),"-",Q6/12*Occupancy!$B$65)</f>
        <v>0</v>
      </c>
      <c r="Q6" s="52">
        <f>SUMIFS(AnnualFinancialData!$L$2:$L$6380,AnnualFinancialData!$B$2:$B$6380,$A6,AnnualFinancialData!$K$2:$K$6380,"58001")</f>
        <v>0</v>
      </c>
      <c r="R6" s="51">
        <f>IF(ISERROR(IF(O6="","",O6/VLOOKUP(Occupancy!$B$65,Occupancy!$BJ$68:'Occupancy'!$B$79,1)*12/$C6)),"-",IF(O6="","",O6/VLOOKUP(Occupancy!$B$65,Occupancy!$BJ$68:'Occupancy'!$B$79,1)*12/$C6))</f>
        <v>0</v>
      </c>
      <c r="S6" s="51">
        <f>IF(ISERROR(IF(P6="","",P6/VLOOKUP(Occupancy!$B$65,Occupancy!$BJ$68:'Occupancy'!$B$79,1)*12/$C6)),"-",IF(P6="","",P6/VLOOKUP(Occupancy!$B$65,Occupancy!$BJ$68:'Occupancy'!$B$79,1)*12/$C6))</f>
        <v>0</v>
      </c>
      <c r="T6" s="55">
        <f>SUMIFS(IncomeStatementData!$J$2:$J$415,IncomeStatementData!$B$2:$B$415,$A6,IncomeStatementData!$I$2:$I$415,"66100")</f>
        <v>0</v>
      </c>
      <c r="U6" s="54">
        <f>IF(ISERROR(V6/12*Occupancy!$B$65),"-",V6/12*Occupancy!$B$65)</f>
        <v>0</v>
      </c>
      <c r="V6" s="55">
        <f>SUMIFS(AnnualFinancialData!$L$2:$L$6380,AnnualFinancialData!$B$2:$B$6380,$A6,AnnualFinancialData!$K$2:$K$6380,"66100")</f>
        <v>0</v>
      </c>
      <c r="W6" s="54">
        <f>IF(ISERROR(IF(T6="","",T6/VLOOKUP(Occupancy!$B$65,Occupancy!$BJ$68:'Occupancy'!$B$79,1)*12/$C6)),"-",IF(T6="","",T6/VLOOKUP(Occupancy!$B$65,Occupancy!$BJ$68:'Occupancy'!$B$79,1)*12/$C6))</f>
        <v>0</v>
      </c>
      <c r="X6" s="56">
        <f>IF(ISERROR(IF(U6="","",U6/VLOOKUP(Occupancy!$B$65,Occupancy!$BJ$68:'Occupancy'!$B$79,1)*12/$C6)),"-",IF(U6="","",U6/VLOOKUP(Occupancy!$B$65,Occupancy!$BJ$68:'Occupancy'!$B$79,1)*12/$C6))</f>
        <v>0</v>
      </c>
      <c r="Y6" s="51">
        <f>SUMIFS(IncomeStatementData!$J$2:$J$415,IncomeStatementData!$B$2:$B$415,$A6,IncomeStatementData!$I$2:$I$415,"55705")+SUMIFS(IncomeStatementData!$J$2:$J$415,IncomeStatementData!$B$2:$B$415,$A6,IncomeStatementData!$I$2:$I$415,"55715")+SUMIFS(IncomeStatementData!$J$2:$J$415,IncomeStatementData!$B$2:$B$415,$A6,IncomeStatementData!$I$2:$I$415,"55720")+SUMIFS(IncomeStatementData!$J$2:$J$415,IncomeStatementData!$B$2:$B$415,$A6,IncomeStatementData!$I$2:$I$415,"55730")+SUMIFS(IncomeStatementData!$J$2:$J$415,IncomeStatementData!$B$2:$B$415,$A6,IncomeStatementData!$I$2:$I$415,"55735")+SUMIFS(IncomeStatementData!$J$2:$J$415,IncomeStatementData!$B$2:$B$415,$A6,IncomeStatementData!$I$2:$I$415,"55701")+SUMIFS(IncomeStatementData!$J$2:$J$415,IncomeStatementData!$B$2:$B$415,$A6,IncomeStatementData!$I$2:$I$415,"55750")+SUMIFS(IncomeStatementData!$J$2:$J$415,IncomeStatementData!$B$2:$B$415,$A6,IncomeStatementData!$I$2:$I$415,"55725")+SUMIFS(IncomeStatementData!$J$2:$J$415,IncomeStatementData!$B$2:$B$415,$A6,IncomeStatementData!$I$2:$I$415,"55760")+SUMIFS(IncomeStatementData!$J$2:$J$415,IncomeStatementData!$B$2:$B$415,$A6,IncomeStatementData!$I$2:$I$415,"55755")</f>
        <v>0</v>
      </c>
      <c r="Z6" s="51">
        <f>IF(ISERROR(AA6/12*Occupancy!$B$65),"-",AA6/12*Occupancy!$B$65)</f>
        <v>0</v>
      </c>
      <c r="AA6" s="52">
        <f>SUMIFS(AnnualFinancialData!$L$2:$L$6380,AnnualFinancialData!$B$2:$B$6380,$A6,AnnualFinancialData!$K$2:$K$6380,"55705")+SUMIFS(AnnualFinancialData!$L$2:$L$6380,AnnualFinancialData!$B$2:$B$6380,$A6,AnnualFinancialData!$K$2:$K$6380,"55715")+SUMIFS(AnnualFinancialData!$L$2:$L$6380,AnnualFinancialData!$B$2:$B$6380,$A6,AnnualFinancialData!$K$2:$K$6380,"55720")+SUMIFS(AnnualFinancialData!$L$2:$L$6380,AnnualFinancialData!$B$2:$B$6380,$A6,AnnualFinancialData!$K$2:$K$6380,"55730")+SUMIFS(AnnualFinancialData!$L$2:$L$6380,AnnualFinancialData!$B$2:$B$6380,$A6,AnnualFinancialData!$K$2:$K$6380,"55735")+SUMIFS(AnnualFinancialData!$L$2:$L$6380,AnnualFinancialData!$B$2:$B$6380,$A6,AnnualFinancialData!$K$2:$K$6380,"55701")+SUMIFS(AnnualFinancialData!$L$2:$L$6380,AnnualFinancialData!$B$2:$B$6380,$A6,AnnualFinancialData!$K$2:$K$6380,"55750")+SUMIFS(AnnualFinancialData!$L$2:$L$6380,AnnualFinancialData!$B$2:$B$6380,$A6,AnnualFinancialData!$K$2:$K$6380,"55725")+SUMIFS(AnnualFinancialData!$L$2:$L$6380,AnnualFinancialData!$B$2:$B$6380,$A6,AnnualFinancialData!$K$2:$K$6380,"55760")+SUMIFS(AnnualFinancialData!$L$2:$L$6380,AnnualFinancialData!$B$2:$B$6380,$A6,AnnualFinancialData!$K$2:$K$6380,"55755")</f>
        <v>0</v>
      </c>
      <c r="AB6" s="51">
        <f>IF(ISERROR(IF(Y6="","",Y6/VLOOKUP(Occupancy!$B$65,Occupancy!$BJ$68:'Occupancy'!$B$79,1)*12/$C6)),"-",IF(Y6="","",Y6/VLOOKUP(Occupancy!$B$65,Occupancy!$BJ$68:'Occupancy'!$B$79,1)*12/$C6))</f>
        <v>0</v>
      </c>
      <c r="AC6" s="57">
        <f>IF(ISERROR(IF(Z6="","",Z6/VLOOKUP(Occupancy!$B$65,Occupancy!$BJ$68:'Occupancy'!$B$79,1)*12/$C6)),"-",IF(Z6="","",Z6/VLOOKUP(Occupancy!$B$65,Occupancy!$BJ$68:'Occupancy'!$B$79,1)*12/$C6))</f>
        <v>0</v>
      </c>
      <c r="AD6" s="55">
        <f>SUMIFS(IncomeStatementData!$J$2:$J$415,IncomeStatementData!$B$2:$B$415,$A6,IncomeStatementData!$I$2:$I$415,"55770")</f>
        <v>0</v>
      </c>
      <c r="AE6" s="54">
        <f>IF(ISERROR(AF6/12*Occupancy!$B$65),"-",AF6/12*Occupancy!$B$65)</f>
        <v>0</v>
      </c>
      <c r="AF6" s="55">
        <f>SUMIFS(AnnualFinancialData!$L$2:$L$6380,AnnualFinancialData!$B$2:$B$6380,$A6,AnnualFinancialData!$K$2:$K$6380,"55770")</f>
        <v>0</v>
      </c>
      <c r="AG6" s="54">
        <f>IF(ISERROR(IF(AD6="","",AD6/VLOOKUP(Occupancy!$B$65,Occupancy!$BJ$68:'Occupancy'!$B$79,1)*12/$C6)),"-",IF(AD6="","",AD6/VLOOKUP(Occupancy!$B$65,Occupancy!$BJ$68:'Occupancy'!$B$79,1)*12/$C6))</f>
        <v>0</v>
      </c>
      <c r="AH6" s="59">
        <f>IF(ISERROR(IF(AE6="","",AE6/VLOOKUP(Occupancy!$B$65,Occupancy!$BJ$68:'Occupancy'!$B$79,1)*12/$C6)),"-",IF(AE6="","",AE6/VLOOKUP(Occupancy!$B$65,Occupancy!$BJ$68:'Occupancy'!$B$79,1)*12/$C6))</f>
        <v>0</v>
      </c>
      <c r="AI6" s="52">
        <f>SUMIFS(IncomeStatementData!$J$2:$J$415,IncomeStatementData!$B$2:$B$415,$A6,IncomeStatementData!$I$2:$I$415,"55357")+SUMIFS(IncomeStatementData!$J$2:$J$415,IncomeStatementData!$B$2:$B$415,$A6,IncomeStatementData!$I$2:$I$415,"55353")+SUMIFS(IncomeStatementData!$J$2:$J$415,IncomeStatementData!$B$2:$B$415,$A6,IncomeStatementData!$I$2:$I$415,"55354")+SUMIFS(IncomeStatementData!$J$2:$J$415,IncomeStatementData!$B$2:$B$415,$A6,IncomeStatementData!$I$2:$I$415,"55351")</f>
        <v>0</v>
      </c>
      <c r="AJ6" s="51">
        <f>IF(ISERROR(AK6/12*Occupancy!$B$65),"-",AK6/12*Occupancy!$B$65)</f>
        <v>0</v>
      </c>
      <c r="AK6" s="52">
        <f>SUMIFS(AnnualFinancialData!$L$2:$L$6380,AnnualFinancialData!$B$2:$B$6380,$A6,AnnualFinancialData!$K$2:$K$6380,"55357")+SUMIFS(AnnualFinancialData!$L$2:$L$6380,AnnualFinancialData!$B$2:$B$6380,$A6,AnnualFinancialData!$K$2:$K$6380,"55353")+SUMIFS(AnnualFinancialData!$L$2:$L$6380,AnnualFinancialData!$B$2:$B$6380,$A6,AnnualFinancialData!$K$2:$K$6380,"55354")+SUMIFS(AnnualFinancialData!$L$2:$L$6380,AnnualFinancialData!$B$2:$B$6380,$A6,AnnualFinancialData!$K$2:$K$6380,"55351")</f>
        <v>0</v>
      </c>
      <c r="AL6" s="51">
        <f>IF(ISERROR(IF(AI6="","",AI6/VLOOKUP(Occupancy!$B$65,Occupancy!$BJ$68:'Occupancy'!$B$79,1)*12/$C6)),"-",IF(AI6="","",AI6/VLOOKUP(Occupancy!$B$65,Occupancy!$BJ$68:'Occupancy'!$B$79,1)*12/$C6))</f>
        <v>0</v>
      </c>
      <c r="AM6" s="60">
        <f>IF(ISERROR(IF(AJ6="","",AJ6/VLOOKUP(Occupancy!$B$65,Occupancy!$BJ$68:'Occupancy'!$B$79,1)*12/$C6)),"-",IF(AJ6="","",AJ6/VLOOKUP(Occupancy!$B$65,Occupancy!$BJ$68:'Occupancy'!$B$79,1)*12/$C6))</f>
        <v>0</v>
      </c>
      <c r="AN6" s="54">
        <f>SUMIFS(IncomeStatementData!$J$2:$J$415,IncomeStatementData!$B$2:$B$415,$A6,IncomeStatementData!$I$2:$I$415,"55355")</f>
        <v>0</v>
      </c>
      <c r="AO6" s="54">
        <f>IF(ISERROR(AP6/12*Occupancy!$B$65),"-",AP6/12*Occupancy!$B$65)</f>
        <v>0</v>
      </c>
      <c r="AP6" s="55">
        <f>SUMIFS(AnnualFinancialData!$L$2:$L$6380,AnnualFinancialData!$B$2:$B$6380,$A6,AnnualFinancialData!$K$2:$K$6380,"55355")</f>
        <v>0</v>
      </c>
      <c r="AQ6" s="54">
        <f>IF(ISERROR(IF(AN6="","",AN6/VLOOKUP(Occupancy!$B$65,Occupancy!$BJ$68:'Occupancy'!$B$79,1)*12/$C6)),"-",IF(AN6="","",AN6/VLOOKUP(Occupancy!$B$65,Occupancy!$BJ$68:'Occupancy'!$B$79,1)*12/$C6))</f>
        <v>0</v>
      </c>
      <c r="AR6" s="56">
        <f>IF(ISERROR(IF(AO6="","",AO6/VLOOKUP(Occupancy!$B$65,Occupancy!$BJ$68:'Occupancy'!$B$79,1)*12/$C6)),"-",IF(AO6="","",AO6/VLOOKUP(Occupancy!$B$65,Occupancy!$BJ$68:'Occupancy'!$B$79,1)*12/$C6))</f>
        <v>0</v>
      </c>
      <c r="AS6" s="61">
        <f>SUMIFS(IncomeStatementData!$J$2:$J$415,IncomeStatementData!$B$2:$B$415,$A6,IncomeStatementData!$I$2:$I$415,"55301")</f>
        <v>0</v>
      </c>
      <c r="AT6" s="51">
        <f>IF(ISERROR(AU6/12*Occupancy!$B$65),"-",AU6/12*Occupancy!$B$65)</f>
        <v>0</v>
      </c>
      <c r="AU6" s="52">
        <f>SUMIFS(AnnualFinancialData!$L$2:$L$6380,AnnualFinancialData!$B$2:$B$6380,$A6,AnnualFinancialData!$K$2:$K$6380,"55301")</f>
        <v>0</v>
      </c>
      <c r="AV6" s="51">
        <f>IF(ISERROR(IF(AS6="","",AS6/VLOOKUP(Occupancy!$B$65,Occupancy!$BJ$68:'Occupancy'!$B$79,1)*12/$C6)),"-",IF(AS6="","",AS6/VLOOKUP(Occupancy!$B$65,Occupancy!$BJ$68:'Occupancy'!$B$79,1)*12/$C6))</f>
        <v>0</v>
      </c>
      <c r="AW6" s="57">
        <f>IF(ISERROR(IF(AT6="","",AT6/VLOOKUP(Occupancy!$B$65,Occupancy!$BJ$68:'Occupancy'!$B$79,1)*12/$C6)),"-",IF(AT6="","",AT6/VLOOKUP(Occupancy!$B$65,Occupancy!$BJ$68:'Occupancy'!$B$79,1)*12/$C6))</f>
        <v>0</v>
      </c>
      <c r="AX6" s="54">
        <f>SUMIFS(IncomeStatementData!$J$2:$J$415,IncomeStatementData!$B$2:$B$415,$A6,IncomeStatementData!$I$2:$I$415,"55320")</f>
        <v>0</v>
      </c>
      <c r="AY6" s="54">
        <f>IF(ISERROR(AZ6/12*Occupancy!$B$65),"-",AZ6/12*Occupancy!$B$65)</f>
        <v>0</v>
      </c>
      <c r="AZ6" s="55">
        <f>SUMIFS(AnnualFinancialData!$L$2:$L$6380,AnnualFinancialData!$B$2:$B$6380,$A6,AnnualFinancialData!$K$2:$K$6380,"55320")</f>
        <v>0</v>
      </c>
      <c r="BA6" s="54">
        <f>IF(ISERROR(IF(AX6="","",AX6/VLOOKUP(Occupancy!$B$65,Occupancy!$BJ$68:'Occupancy'!$B$79,1)*12/$C6)),"-",IF(AX6="","",AX6/VLOOKUP(Occupancy!$B$65,Occupancy!$BJ$68:'Occupancy'!$B$79,1)*12/$C6))</f>
        <v>0</v>
      </c>
      <c r="BB6" s="54">
        <f>IF(ISERROR(IF(AY6="","",AY6/VLOOKUP(Occupancy!$B$65,Occupancy!$BJ$68:'Occupancy'!$B$79,1)*12/$C6)),"-",IF(AY6="","",AY6/VLOOKUP(Occupancy!$B$65,Occupancy!$BJ$68:'Occupancy'!$B$79,1)*12/$C6))</f>
        <v>0</v>
      </c>
      <c r="BC6" s="62">
        <f>+E6+J6+O6+T6+Y6+AD6+AN6+AI6+AS6+AX6</f>
        <v>0</v>
      </c>
      <c r="BD6" s="63">
        <f>+F6+K6+P6+U6+Z6+AE6+AO6+AJ6+AT6+AY6</f>
        <v>0</v>
      </c>
      <c r="BE6" s="62">
        <f>+G6+L6+Q6+V6+AA6+AF6+AP6+AK6+AU6+AZ6</f>
        <v>0</v>
      </c>
      <c r="BF6" s="63">
        <f>IF(ISERROR(IF(BC6="","",BC6/VLOOKUP(Occupancy!$B$65,Occupancy!$BJ$68:'Occupancy'!$B$79,1)*12/$C6)),"-",IF(BC6="","",BC6/VLOOKUP(Occupancy!$B$65,Occupancy!$BJ$68:'Occupancy'!$B$79,1)*12/$C6))</f>
        <v>0</v>
      </c>
      <c r="BG6" s="64">
        <f>IF(ISERROR(IF(BD6="","",BD6/VLOOKUP(Occupancy!$B$65,Occupancy!$BJ$68:'Occupancy'!$B$79,1)*12/$C6)),"-",IF(BD6="","",BD6/VLOOKUP(Occupancy!$B$65,Occupancy!$BJ$68:'Occupancy'!$B$79,1)*12/$C6))</f>
        <v>0</v>
      </c>
    </row>
    <row r="7" spans="1:59" x14ac:dyDescent="0.25">
      <c r="A7" s="220" t="s">
        <v>474</v>
      </c>
      <c r="B7" s="93" t="str">
        <f>IF(ISERROR(INDEX(ProjectTypeData!$F$2:$F7,MATCH(Expenses!$A7,ProjectTypeData!$B$2:$B7,0),MATCH(Expenses!B$5,ProjectTypeData!$F$1))),"-",INDEX(ProjectTypeData!$F$2:$F7,MATCH(Expenses!$A7,ProjectTypeData!$B$2:$B7,0),MATCH(Expenses!B$5,ProjectTypeData!$F$1)))</f>
        <v>Homes</v>
      </c>
      <c r="C7" s="145">
        <f>Operating!C12</f>
        <v>0</v>
      </c>
      <c r="D7" s="146" t="str">
        <f>IF(ISERROR(INDEX(MgmtCompanyData!$C$2:$C$46,MATCH(A7,MgmtCompanyData!$B$2:$B$46,0),0)),"-",INDEX(MgmtCompanyData!$C$2:$C$46,MATCH(A7,MgmtCompanyData!$B$2:$B$46,0),0))</f>
        <v>-</v>
      </c>
      <c r="E7" s="50">
        <f>SUMIFS(IncomeStatementData!$J$2:$J$415,IncomeStatementData!$B$2:$B$415,$A7,IncomeStatementData!$I$2:$I$415,"50105")+SUMIFS(IncomeStatementData!$J$2:$J$415,IncomeStatementData!$B$2:$B$415,$A7,IncomeStatementData!$I$2:$I$415,"55745")+SUMIFS(IncomeStatementData!$J$2:$J$415,IncomeStatementData!$B$2:$B$415,$A7,IncomeStatementData!$I$2:$I$415,"55730")+SUMIFS(IncomeStatementData!$J$2:$J$415,IncomeStatementData!$B$2:$B$415,$A7,IncomeStatementData!$I$2:$I$415,"50203")+SUMIFS(IncomeStatementData!$J$2:$J$415,IncomeStatementData!$B$2:$B$415,$A7,IncomeStatementData!$I$2:$I$415,"50252")</f>
        <v>0</v>
      </c>
      <c r="F7" s="51">
        <f>IF(ISERROR(G7/12*Occupancy!$B$65),"-",G7/12*Occupancy!$B$65)</f>
        <v>0</v>
      </c>
      <c r="G7" s="52">
        <f>SUMIFS(AnnualFinancialData!$L$2:$L$6380,AnnualFinancialData!$B$2:$B$6380,$A7,AnnualFinancialData!$K$2:$K$6380,"50105")+SUMIFS(AnnualFinancialData!$L$2:$L$6380,AnnualFinancialData!$B$2:$B$6380,$A7,AnnualFinancialData!$K$2:$K$6380,"55745")+SUMIFS(AnnualFinancialData!$L$2:$L$6380,AnnualFinancialData!$B$2:$B$6380,$A7,AnnualFinancialData!$K$2:$K$6380,"55730")+SUMIFS(AnnualFinancialData!$L$2:$L$6380,AnnualFinancialData!$B$2:$B$6380,$A7,AnnualFinancialData!$K$2:$K$6380,"50203")+SUMIFS(AnnualFinancialData!$L$2:$L$6380,AnnualFinancialData!$B$2:$B$6380,$A7,AnnualFinancialData!$K$2:$K$6380,"50252")</f>
        <v>0</v>
      </c>
      <c r="H7" s="51" t="str">
        <f>IF(ISERROR(IF(E7="","",E7/VLOOKUP(Occupancy!$B$65,Occupancy!$BJ$68:'Occupancy'!$B$79,1)*12/$C7)),"-",IF(E7="","",E7/VLOOKUP(Occupancy!$B$65,Occupancy!$BJ$68:'Occupancy'!$B$79,1)*12/$C7))</f>
        <v>-</v>
      </c>
      <c r="I7" s="53" t="str">
        <f>IF(ISERROR(IF(F7="","",F7/VLOOKUP(Occupancy!$B$65,Occupancy!$BJ$68:'Occupancy'!$B$79,1)*12/$C7)),"-",IF(F7="","",F7/VLOOKUP(Occupancy!$B$65,Occupancy!$BJ$68:'Occupancy'!$B$79,1)*12/$C7))</f>
        <v>-</v>
      </c>
      <c r="J7" s="54">
        <f>SUMIFS(IncomeStatementData!$J$2:$J$415,IncomeStatementData!$B$2:$B$415,$A7,IncomeStatementData!$I$2:$I$415,"60015")+SUMIFS(IncomeStatementData!$J$2:$J$415,IncomeStatementData!$B$2:$B$415,$A7,IncomeStatementData!$I$2:$I$415,"55342")+SUMIFS(IncomeStatementData!$J$2:$J$415,IncomeStatementData!$B$2:$B$415,$A7,IncomeStatementData!$I$2:$I$415,"55110")+SUMIFS(IncomeStatementData!$J$2:$J$415,IncomeStatementData!$B$2:$B$415,$A7,IncomeStatementData!$I$2:$I$415,"53034")+SUMIFS(IncomeStatementData!$J$2:$J$415,IncomeStatementData!$B$2:$B$415,$A7,IncomeStatementData!$I$2:$I$415,"59500")</f>
        <v>0</v>
      </c>
      <c r="K7" s="54">
        <f>IF(ISERROR(L7/12*Occupancy!$B$65),"-",L7/12*Occupancy!$B$65)</f>
        <v>0</v>
      </c>
      <c r="L7" s="55">
        <f>SUMIFS(AnnualFinancialData!$L$2:$L$6380,AnnualFinancialData!$B$2:$B$6380,$A7,AnnualFinancialData!$K$2:$K$6380,"60015")+SUMIFS(AnnualFinancialData!$L$2:$L$6380,AnnualFinancialData!$B$2:$B$6380,$A7,AnnualFinancialData!$K$2:$K$6380,"55342")+SUMIFS(AnnualFinancialData!$L$2:$L$6380,AnnualFinancialData!$B$2:$B$6380,$A7,AnnualFinancialData!$K$2:$K$6380,"55110")+SUMIFS(AnnualFinancialData!$L$2:$L$6380,AnnualFinancialData!$B$2:$B$6380,$A7,AnnualFinancialData!$K$2:$K$6380,"53034")+SUMIFS(AnnualFinancialData!$L$2:$L$6380,AnnualFinancialData!$B$2:$B$6380,$A7,AnnualFinancialData!$K$2:$K$6380,"59500")</f>
        <v>0</v>
      </c>
      <c r="M7" s="54" t="str">
        <f>IF(ISERROR(IF(J7="","",J7/VLOOKUP(Occupancy!$B$65,Occupancy!$BJ$68:'Occupancy'!$B$79,1)*12/$C7)),"-",IF(J7="","",J7/VLOOKUP(Occupancy!$B$65,Occupancy!$BJ$68:'Occupancy'!$B$79,1)*12/$C7))</f>
        <v>-</v>
      </c>
      <c r="N7" s="54" t="str">
        <f>IF(ISERROR(IF(K7="","",K7/VLOOKUP(Occupancy!$B$65,Occupancy!$BJ$68:'Occupancy'!$B$79,1)*12/$C7)),"-",IF(K7="","",K7/VLOOKUP(Occupancy!$B$65,Occupancy!$BJ$68:'Occupancy'!$B$79,1)*12/$C7))</f>
        <v>-</v>
      </c>
      <c r="O7" s="51">
        <f>SUMIFS(IncomeStatementData!$J$2:$J$415,IncomeStatementData!$B$2:$B$415,$A7,IncomeStatementData!$I$2:$I$415,"58001")</f>
        <v>0</v>
      </c>
      <c r="P7" s="51">
        <f>IF(ISERROR(Q7/12*Occupancy!$B$65),"-",Q7/12*Occupancy!$B$65)</f>
        <v>0</v>
      </c>
      <c r="Q7" s="52">
        <f>SUMIFS(AnnualFinancialData!$L$2:$L$6380,AnnualFinancialData!$B$2:$B$6380,$A7,AnnualFinancialData!$K$2:$K$6380,"58001")</f>
        <v>0</v>
      </c>
      <c r="R7" s="51" t="str">
        <f>IF(ISERROR(IF(O7="","",O7/VLOOKUP(Occupancy!$B$65,Occupancy!$BJ$68:'Occupancy'!$B$79,1)*12/$C7)),"-",IF(O7="","",O7/VLOOKUP(Occupancy!$B$65,Occupancy!$BJ$68:'Occupancy'!$B$79,1)*12/$C7))</f>
        <v>-</v>
      </c>
      <c r="S7" s="51" t="str">
        <f>IF(ISERROR(IF(P7="","",P7/VLOOKUP(Occupancy!$B$65,Occupancy!$BJ$68:'Occupancy'!$B$79,1)*12/$C7)),"-",IF(P7="","",P7/VLOOKUP(Occupancy!$B$65,Occupancy!$BJ$68:'Occupancy'!$B$79,1)*12/$C7))</f>
        <v>-</v>
      </c>
      <c r="T7" s="55">
        <f>SUMIFS(IncomeStatementData!$J$2:$J$415,IncomeStatementData!$B$2:$B$415,$A7,IncomeStatementData!$I$2:$I$415,"66100")</f>
        <v>0</v>
      </c>
      <c r="U7" s="54">
        <f>IF(ISERROR(V7/12*Occupancy!$B$65),"-",V7/12*Occupancy!$B$65)</f>
        <v>0</v>
      </c>
      <c r="V7" s="55">
        <f>SUMIFS(AnnualFinancialData!$L$2:$L$6380,AnnualFinancialData!$B$2:$B$6380,$A7,AnnualFinancialData!$K$2:$K$6380,"66100")</f>
        <v>0</v>
      </c>
      <c r="W7" s="54" t="str">
        <f>IF(ISERROR(IF(T7="","",T7/VLOOKUP(Occupancy!$B$65,Occupancy!$BJ$68:'Occupancy'!$B$79,1)*12/$C7)),"-",IF(T7="","",T7/VLOOKUP(Occupancy!$B$65,Occupancy!$BJ$68:'Occupancy'!$B$79,1)*12/$C7))</f>
        <v>-</v>
      </c>
      <c r="X7" s="56" t="str">
        <f>IF(ISERROR(IF(U7="","",U7/VLOOKUP(Occupancy!$B$65,Occupancy!$BJ$68:'Occupancy'!$B$79,1)*12/$C7)),"-",IF(U7="","",U7/VLOOKUP(Occupancy!$B$65,Occupancy!$BJ$68:'Occupancy'!$B$79,1)*12/$C7))</f>
        <v>-</v>
      </c>
      <c r="Y7" s="51">
        <f>SUMIFS(IncomeStatementData!$J$2:$J$415,IncomeStatementData!$B$2:$B$415,$A7,IncomeStatementData!$I$2:$I$415,"55705")+SUMIFS(IncomeStatementData!$J$2:$J$415,IncomeStatementData!$B$2:$B$415,$A7,IncomeStatementData!$I$2:$I$415,"55715")+SUMIFS(IncomeStatementData!$J$2:$J$415,IncomeStatementData!$B$2:$B$415,$A7,IncomeStatementData!$I$2:$I$415,"55720")+SUMIFS(IncomeStatementData!$J$2:$J$415,IncomeStatementData!$B$2:$B$415,$A7,IncomeStatementData!$I$2:$I$415,"55730")+SUMIFS(IncomeStatementData!$J$2:$J$415,IncomeStatementData!$B$2:$B$415,$A7,IncomeStatementData!$I$2:$I$415,"55735")+SUMIFS(IncomeStatementData!$J$2:$J$415,IncomeStatementData!$B$2:$B$415,$A7,IncomeStatementData!$I$2:$I$415,"55701")+SUMIFS(IncomeStatementData!$J$2:$J$415,IncomeStatementData!$B$2:$B$415,$A7,IncomeStatementData!$I$2:$I$415,"55750")+SUMIFS(IncomeStatementData!$J$2:$J$415,IncomeStatementData!$B$2:$B$415,$A7,IncomeStatementData!$I$2:$I$415,"55725")+SUMIFS(IncomeStatementData!$J$2:$J$415,IncomeStatementData!$B$2:$B$415,$A7,IncomeStatementData!$I$2:$I$415,"55760")+SUMIFS(IncomeStatementData!$J$2:$J$415,IncomeStatementData!$B$2:$B$415,$A7,IncomeStatementData!$I$2:$I$415,"55755")</f>
        <v>0</v>
      </c>
      <c r="Z7" s="51">
        <f>IF(ISERROR(AA7/12*Occupancy!$B$65),"-",AA7/12*Occupancy!$B$65)</f>
        <v>0</v>
      </c>
      <c r="AA7" s="52">
        <f>SUMIFS(AnnualFinancialData!$L$2:$L$6380,AnnualFinancialData!$B$2:$B$6380,$A7,AnnualFinancialData!$K$2:$K$6380,"55705")+SUMIFS(AnnualFinancialData!$L$2:$L$6380,AnnualFinancialData!$B$2:$B$6380,$A7,AnnualFinancialData!$K$2:$K$6380,"55715")+SUMIFS(AnnualFinancialData!$L$2:$L$6380,AnnualFinancialData!$B$2:$B$6380,$A7,AnnualFinancialData!$K$2:$K$6380,"55720")+SUMIFS(AnnualFinancialData!$L$2:$L$6380,AnnualFinancialData!$B$2:$B$6380,$A7,AnnualFinancialData!$K$2:$K$6380,"55730")+SUMIFS(AnnualFinancialData!$L$2:$L$6380,AnnualFinancialData!$B$2:$B$6380,$A7,AnnualFinancialData!$K$2:$K$6380,"55735")+SUMIFS(AnnualFinancialData!$L$2:$L$6380,AnnualFinancialData!$B$2:$B$6380,$A7,AnnualFinancialData!$K$2:$K$6380,"55701")+SUMIFS(AnnualFinancialData!$L$2:$L$6380,AnnualFinancialData!$B$2:$B$6380,$A7,AnnualFinancialData!$K$2:$K$6380,"55750")+SUMIFS(AnnualFinancialData!$L$2:$L$6380,AnnualFinancialData!$B$2:$B$6380,$A7,AnnualFinancialData!$K$2:$K$6380,"55725")+SUMIFS(AnnualFinancialData!$L$2:$L$6380,AnnualFinancialData!$B$2:$B$6380,$A7,AnnualFinancialData!$K$2:$K$6380,"55760")+SUMIFS(AnnualFinancialData!$L$2:$L$6380,AnnualFinancialData!$B$2:$B$6380,$A7,AnnualFinancialData!$K$2:$K$6380,"55755")</f>
        <v>0</v>
      </c>
      <c r="AB7" s="51" t="str">
        <f>IF(ISERROR(IF(Y7="","",Y7/VLOOKUP(Occupancy!$B$65,Occupancy!$BJ$68:'Occupancy'!$B$79,1)*12/$C7)),"-",IF(Y7="","",Y7/VLOOKUP(Occupancy!$B$65,Occupancy!$BJ$68:'Occupancy'!$B$79,1)*12/$C7))</f>
        <v>-</v>
      </c>
      <c r="AC7" s="57" t="str">
        <f>IF(ISERROR(IF(Z7="","",Z7/VLOOKUP(Occupancy!$B$65,Occupancy!$BJ$68:'Occupancy'!$B$79,1)*12/$C7)),"-",IF(Z7="","",Z7/VLOOKUP(Occupancy!$B$65,Occupancy!$BJ$68:'Occupancy'!$B$79,1)*12/$C7))</f>
        <v>-</v>
      </c>
      <c r="AD7" s="55">
        <f>SUMIFS(IncomeStatementData!$J$2:$J$415,IncomeStatementData!$B$2:$B$415,$A7,IncomeStatementData!$I$2:$I$415,"55770")</f>
        <v>0</v>
      </c>
      <c r="AE7" s="54">
        <f>IF(ISERROR(AF7/12*Occupancy!$B$65),"-",AF7/12*Occupancy!$B$65)</f>
        <v>0</v>
      </c>
      <c r="AF7" s="55">
        <f>SUMIFS(AnnualFinancialData!$L$2:$L$6380,AnnualFinancialData!$B$2:$B$6380,$A7,AnnualFinancialData!$K$2:$K$6380,"55770")</f>
        <v>0</v>
      </c>
      <c r="AG7" s="54" t="str">
        <f>IF(ISERROR(IF(AD7="","",AD7/VLOOKUP(Occupancy!$B$65,Occupancy!$BJ$68:'Occupancy'!$B$79,1)*12/$C7)),"-",IF(AD7="","",AD7/VLOOKUP(Occupancy!$B$65,Occupancy!$BJ$68:'Occupancy'!$B$79,1)*12/$C7))</f>
        <v>-</v>
      </c>
      <c r="AH7" s="59" t="str">
        <f>IF(ISERROR(IF(AE7="","",AE7/VLOOKUP(Occupancy!$B$65,Occupancy!$BJ$68:'Occupancy'!$B$79,1)*12/$C7)),"-",IF(AE7="","",AE7/VLOOKUP(Occupancy!$B$65,Occupancy!$BJ$68:'Occupancy'!$B$79,1)*12/$C7))</f>
        <v>-</v>
      </c>
      <c r="AI7" s="52">
        <f>SUMIFS(IncomeStatementData!$J$2:$J$415,IncomeStatementData!$B$2:$B$415,$A7,IncomeStatementData!$I$2:$I$415,"55357")+SUMIFS(IncomeStatementData!$J$2:$J$415,IncomeStatementData!$B$2:$B$415,$A7,IncomeStatementData!$I$2:$I$415,"55353")+SUMIFS(IncomeStatementData!$J$2:$J$415,IncomeStatementData!$B$2:$B$415,$A7,IncomeStatementData!$I$2:$I$415,"55354")+SUMIFS(IncomeStatementData!$J$2:$J$415,IncomeStatementData!$B$2:$B$415,$A7,IncomeStatementData!$I$2:$I$415,"55351")</f>
        <v>0</v>
      </c>
      <c r="AJ7" s="51">
        <f>IF(ISERROR(AK7/12*Occupancy!$B$65),"-",AK7/12*Occupancy!$B$65)</f>
        <v>0</v>
      </c>
      <c r="AK7" s="52">
        <f>SUMIFS(AnnualFinancialData!$L$2:$L$6380,AnnualFinancialData!$B$2:$B$6380,$A7,AnnualFinancialData!$K$2:$K$6380,"55357")+SUMIFS(AnnualFinancialData!$L$2:$L$6380,AnnualFinancialData!$B$2:$B$6380,$A7,AnnualFinancialData!$K$2:$K$6380,"55353")+SUMIFS(AnnualFinancialData!$L$2:$L$6380,AnnualFinancialData!$B$2:$B$6380,$A7,AnnualFinancialData!$K$2:$K$6380,"55354")+SUMIFS(AnnualFinancialData!$L$2:$L$6380,AnnualFinancialData!$B$2:$B$6380,$A7,AnnualFinancialData!$K$2:$K$6380,"55351")</f>
        <v>0</v>
      </c>
      <c r="AL7" s="51" t="str">
        <f>IF(ISERROR(IF(AI7="","",AI7/VLOOKUP(Occupancy!$B$65,Occupancy!$BJ$68:'Occupancy'!$B$79,1)*12/$C7)),"-",IF(AI7="","",AI7/VLOOKUP(Occupancy!$B$65,Occupancy!$BJ$68:'Occupancy'!$B$79,1)*12/$C7))</f>
        <v>-</v>
      </c>
      <c r="AM7" s="60" t="str">
        <f>IF(ISERROR(IF(AJ7="","",AJ7/VLOOKUP(Occupancy!$B$65,Occupancy!$BJ$68:'Occupancy'!$B$79,1)*12/$C7)),"-",IF(AJ7="","",AJ7/VLOOKUP(Occupancy!$B$65,Occupancy!$BJ$68:'Occupancy'!$B$79,1)*12/$C7))</f>
        <v>-</v>
      </c>
      <c r="AN7" s="54">
        <f>SUMIFS(IncomeStatementData!$J$2:$J$415,IncomeStatementData!$B$2:$B$415,$A7,IncomeStatementData!$I$2:$I$415,"55355")</f>
        <v>0</v>
      </c>
      <c r="AO7" s="54">
        <f>IF(ISERROR(AP7/12*Occupancy!$B$65),"-",AP7/12*Occupancy!$B$65)</f>
        <v>0</v>
      </c>
      <c r="AP7" s="55">
        <f>SUMIFS(AnnualFinancialData!$L$2:$L$6380,AnnualFinancialData!$B$2:$B$6380,$A7,AnnualFinancialData!$K$2:$K$6380,"55355")</f>
        <v>0</v>
      </c>
      <c r="AQ7" s="54" t="str">
        <f>IF(ISERROR(IF(AN7="","",AN7/VLOOKUP(Occupancy!$B$65,Occupancy!$BJ$68:'Occupancy'!$B$79,1)*12/$C7)),"-",IF(AN7="","",AN7/VLOOKUP(Occupancy!$B$65,Occupancy!$BJ$68:'Occupancy'!$B$79,1)*12/$C7))</f>
        <v>-</v>
      </c>
      <c r="AR7" s="56" t="str">
        <f>IF(ISERROR(IF(AO7="","",AO7/VLOOKUP(Occupancy!$B$65,Occupancy!$BJ$68:'Occupancy'!$B$79,1)*12/$C7)),"-",IF(AO7="","",AO7/VLOOKUP(Occupancy!$B$65,Occupancy!$BJ$68:'Occupancy'!$B$79,1)*12/$C7))</f>
        <v>-</v>
      </c>
      <c r="AS7" s="61">
        <f>SUMIFS(IncomeStatementData!$J$2:$J$415,IncomeStatementData!$B$2:$B$415,$A7,IncomeStatementData!$I$2:$I$415,"55301")</f>
        <v>0</v>
      </c>
      <c r="AT7" s="51">
        <f>IF(ISERROR(AU7/12*Occupancy!$B$65),"-",AU7/12*Occupancy!$B$65)</f>
        <v>0</v>
      </c>
      <c r="AU7" s="52">
        <f>SUMIFS(AnnualFinancialData!$L$2:$L$6380,AnnualFinancialData!$B$2:$B$6380,$A7,AnnualFinancialData!$K$2:$K$6380,"55301")</f>
        <v>0</v>
      </c>
      <c r="AV7" s="51" t="str">
        <f>IF(ISERROR(IF(AS7="","",AS7/VLOOKUP(Occupancy!$B$65,Occupancy!$BJ$68:'Occupancy'!$B$79,1)*12/$C7)),"-",IF(AS7="","",AS7/VLOOKUP(Occupancy!$B$65,Occupancy!$BJ$68:'Occupancy'!$B$79,1)*12/$C7))</f>
        <v>-</v>
      </c>
      <c r="AW7" s="57" t="str">
        <f>IF(ISERROR(IF(AT7="","",AT7/VLOOKUP(Occupancy!$B$65,Occupancy!$BJ$68:'Occupancy'!$B$79,1)*12/$C7)),"-",IF(AT7="","",AT7/VLOOKUP(Occupancy!$B$65,Occupancy!$BJ$68:'Occupancy'!$B$79,1)*12/$C7))</f>
        <v>-</v>
      </c>
      <c r="AX7" s="54">
        <f>SUMIFS(IncomeStatementData!$J$2:$J$415,IncomeStatementData!$B$2:$B$415,$A7,IncomeStatementData!$I$2:$I$415,"55320")</f>
        <v>0</v>
      </c>
      <c r="AY7" s="54">
        <f>IF(ISERROR(AZ7/12*Occupancy!$B$65),"-",AZ7/12*Occupancy!$B$65)</f>
        <v>0</v>
      </c>
      <c r="AZ7" s="55">
        <f>SUMIFS(AnnualFinancialData!$L$2:$L$6380,AnnualFinancialData!$B$2:$B$6380,$A7,AnnualFinancialData!$K$2:$K$6380,"55320")</f>
        <v>0</v>
      </c>
      <c r="BA7" s="54" t="str">
        <f>IF(ISERROR(IF(AX7="","",AX7/VLOOKUP(Occupancy!$B$65,Occupancy!$BJ$68:'Occupancy'!$B$79,1)*12/$C7)),"-",IF(AX7="","",AX7/VLOOKUP(Occupancy!$B$65,Occupancy!$BJ$68:'Occupancy'!$B$79,1)*12/$C7))</f>
        <v>-</v>
      </c>
      <c r="BB7" s="54" t="str">
        <f>IF(ISERROR(IF(AY7="","",AY7/VLOOKUP(Occupancy!$B$65,Occupancy!$BJ$68:'Occupancy'!$B$79,1)*12/$C7)),"-",IF(AY7="","",AY7/VLOOKUP(Occupancy!$B$65,Occupancy!$BJ$68:'Occupancy'!$B$79,1)*12/$C7))</f>
        <v>-</v>
      </c>
      <c r="BC7" s="62">
        <f t="shared" ref="BC7:BC70" si="0">+E7+J7+O7+T7+Y7+AD7+AN7+AI7+AS7+AX7</f>
        <v>0</v>
      </c>
      <c r="BD7" s="63">
        <f t="shared" ref="BD7:BD70" si="1">+F7+K7+P7+U7+Z7+AE7+AO7+AJ7+AT7+AY7</f>
        <v>0</v>
      </c>
      <c r="BE7" s="62">
        <f t="shared" ref="BE7:BE70" si="2">+G7+L7+Q7+V7+AA7+AF7+AP7+AK7+AU7+AZ7</f>
        <v>0</v>
      </c>
      <c r="BF7" s="63" t="str">
        <f>IF(ISERROR(IF(BC7="","",BC7/VLOOKUP(Occupancy!$B$65,Occupancy!$BJ$68:'Occupancy'!$B$79,1)*12/$C7)),"-",IF(BC7="","",BC7/VLOOKUP(Occupancy!$B$65,Occupancy!$BJ$68:'Occupancy'!$B$79,1)*12/$C7))</f>
        <v>-</v>
      </c>
      <c r="BG7" s="64" t="str">
        <f>IF(ISERROR(IF(BD7="","",BD7/VLOOKUP(Occupancy!$B$65,Occupancy!$BJ$68:'Occupancy'!$B$79,1)*12/$C7)),"-",IF(BD7="","",BD7/VLOOKUP(Occupancy!$B$65,Occupancy!$BJ$68:'Occupancy'!$B$79,1)*12/$C7))</f>
        <v>-</v>
      </c>
    </row>
    <row r="8" spans="1:59" x14ac:dyDescent="0.25">
      <c r="A8" s="220" t="s">
        <v>478</v>
      </c>
      <c r="B8" s="93" t="str">
        <f>IF(ISERROR(INDEX(ProjectTypeData!$F$2:$F8,MATCH(Expenses!$A8,ProjectTypeData!$B$2:$B8,0),MATCH(Expenses!B$5,ProjectTypeData!$F$1))),"-",INDEX(ProjectTypeData!$F$2:$F8,MATCH(Expenses!$A8,ProjectTypeData!$B$2:$B8,0),MATCH(Expenses!B$5,ProjectTypeData!$F$1)))</f>
        <v>Homes</v>
      </c>
      <c r="C8" s="145">
        <f>Operating!C13</f>
        <v>101</v>
      </c>
      <c r="D8" s="146" t="str">
        <f>IF(ISERROR(INDEX(MgmtCompanyData!$C$2:$C$46,MATCH(A8,MgmtCompanyData!$B$2:$B$46,0),0)),"-",INDEX(MgmtCompanyData!$C$2:$C$46,MATCH(A8,MgmtCompanyData!$B$2:$B$46,0),0))</f>
        <v>-</v>
      </c>
      <c r="E8" s="50">
        <f>SUMIFS(IncomeStatementData!$J$2:$J$415,IncomeStatementData!$B$2:$B$415,$A8,IncomeStatementData!$I$2:$I$415,"50105")+SUMIFS(IncomeStatementData!$J$2:$J$415,IncomeStatementData!$B$2:$B$415,$A8,IncomeStatementData!$I$2:$I$415,"55745")+SUMIFS(IncomeStatementData!$J$2:$J$415,IncomeStatementData!$B$2:$B$415,$A8,IncomeStatementData!$I$2:$I$415,"55730")+SUMIFS(IncomeStatementData!$J$2:$J$415,IncomeStatementData!$B$2:$B$415,$A8,IncomeStatementData!$I$2:$I$415,"50203")+SUMIFS(IncomeStatementData!$J$2:$J$415,IncomeStatementData!$B$2:$B$415,$A8,IncomeStatementData!$I$2:$I$415,"50252")</f>
        <v>0</v>
      </c>
      <c r="F8" s="51">
        <f>IF(ISERROR(G8/12*Occupancy!$B$65),"-",G8/12*Occupancy!$B$65)</f>
        <v>0</v>
      </c>
      <c r="G8" s="52">
        <f>SUMIFS(AnnualFinancialData!$L$2:$L$6380,AnnualFinancialData!$B$2:$B$6380,$A8,AnnualFinancialData!$K$2:$K$6380,"50105")+SUMIFS(AnnualFinancialData!$L$2:$L$6380,AnnualFinancialData!$B$2:$B$6380,$A8,AnnualFinancialData!$K$2:$K$6380,"55745")+SUMIFS(AnnualFinancialData!$L$2:$L$6380,AnnualFinancialData!$B$2:$B$6380,$A8,AnnualFinancialData!$K$2:$K$6380,"55730")+SUMIFS(AnnualFinancialData!$L$2:$L$6380,AnnualFinancialData!$B$2:$B$6380,$A8,AnnualFinancialData!$K$2:$K$6380,"50203")+SUMIFS(AnnualFinancialData!$L$2:$L$6380,AnnualFinancialData!$B$2:$B$6380,$A8,AnnualFinancialData!$K$2:$K$6380,"50252")</f>
        <v>0</v>
      </c>
      <c r="H8" s="51">
        <f>IF(ISERROR(IF(E8="","",E8/VLOOKUP(Occupancy!$B$65,Occupancy!$BJ$68:'Occupancy'!$B$79,1)*12/$C8)),"-",IF(E8="","",E8/VLOOKUP(Occupancy!$B$65,Occupancy!$BJ$68:'Occupancy'!$B$79,1)*12/$C8))</f>
        <v>0</v>
      </c>
      <c r="I8" s="53">
        <f>IF(ISERROR(IF(F8="","",F8/VLOOKUP(Occupancy!$B$65,Occupancy!$BJ$68:'Occupancy'!$B$79,1)*12/$C8)),"-",IF(F8="","",F8/VLOOKUP(Occupancy!$B$65,Occupancy!$BJ$68:'Occupancy'!$B$79,1)*12/$C8))</f>
        <v>0</v>
      </c>
      <c r="J8" s="54">
        <f>SUMIFS(IncomeStatementData!$J$2:$J$415,IncomeStatementData!$B$2:$B$415,$A8,IncomeStatementData!$I$2:$I$415,"60015")+SUMIFS(IncomeStatementData!$J$2:$J$415,IncomeStatementData!$B$2:$B$415,$A8,IncomeStatementData!$I$2:$I$415,"55342")+SUMIFS(IncomeStatementData!$J$2:$J$415,IncomeStatementData!$B$2:$B$415,$A8,IncomeStatementData!$I$2:$I$415,"55110")+SUMIFS(IncomeStatementData!$J$2:$J$415,IncomeStatementData!$B$2:$B$415,$A8,IncomeStatementData!$I$2:$I$415,"53034")+SUMIFS(IncomeStatementData!$J$2:$J$415,IncomeStatementData!$B$2:$B$415,$A8,IncomeStatementData!$I$2:$I$415,"59500")</f>
        <v>0</v>
      </c>
      <c r="K8" s="54">
        <f>IF(ISERROR(L8/12*Occupancy!$B$65),"-",L8/12*Occupancy!$B$65)</f>
        <v>0</v>
      </c>
      <c r="L8" s="55">
        <f>SUMIFS(AnnualFinancialData!$L$2:$L$6380,AnnualFinancialData!$B$2:$B$6380,$A8,AnnualFinancialData!$K$2:$K$6380,"60015")+SUMIFS(AnnualFinancialData!$L$2:$L$6380,AnnualFinancialData!$B$2:$B$6380,$A8,AnnualFinancialData!$K$2:$K$6380,"55342")+SUMIFS(AnnualFinancialData!$L$2:$L$6380,AnnualFinancialData!$B$2:$B$6380,$A8,AnnualFinancialData!$K$2:$K$6380,"55110")+SUMIFS(AnnualFinancialData!$L$2:$L$6380,AnnualFinancialData!$B$2:$B$6380,$A8,AnnualFinancialData!$K$2:$K$6380,"53034")+SUMIFS(AnnualFinancialData!$L$2:$L$6380,AnnualFinancialData!$B$2:$B$6380,$A8,AnnualFinancialData!$K$2:$K$6380,"59500")</f>
        <v>0</v>
      </c>
      <c r="M8" s="54">
        <f>IF(ISERROR(IF(J8="","",J8/VLOOKUP(Occupancy!$B$65,Occupancy!$BJ$68:'Occupancy'!$B$79,1)*12/$C8)),"-",IF(J8="","",J8/VLOOKUP(Occupancy!$B$65,Occupancy!$BJ$68:'Occupancy'!$B$79,1)*12/$C8))</f>
        <v>0</v>
      </c>
      <c r="N8" s="54">
        <f>IF(ISERROR(IF(K8="","",K8/VLOOKUP(Occupancy!$B$65,Occupancy!$BJ$68:'Occupancy'!$B$79,1)*12/$C8)),"-",IF(K8="","",K8/VLOOKUP(Occupancy!$B$65,Occupancy!$BJ$68:'Occupancy'!$B$79,1)*12/$C8))</f>
        <v>0</v>
      </c>
      <c r="O8" s="51">
        <f>SUMIFS(IncomeStatementData!$J$2:$J$415,IncomeStatementData!$B$2:$B$415,$A8,IncomeStatementData!$I$2:$I$415,"58001")</f>
        <v>0</v>
      </c>
      <c r="P8" s="51">
        <f>IF(ISERROR(Q8/12*Occupancy!$B$65),"-",Q8/12*Occupancy!$B$65)</f>
        <v>0</v>
      </c>
      <c r="Q8" s="52">
        <f>SUMIFS(AnnualFinancialData!$L$2:$L$6380,AnnualFinancialData!$B$2:$B$6380,$A8,AnnualFinancialData!$K$2:$K$6380,"58001")</f>
        <v>0</v>
      </c>
      <c r="R8" s="51">
        <f>IF(ISERROR(IF(O8="","",O8/VLOOKUP(Occupancy!$B$65,Occupancy!$BJ$68:'Occupancy'!$B$79,1)*12/$C8)),"-",IF(O8="","",O8/VLOOKUP(Occupancy!$B$65,Occupancy!$BJ$68:'Occupancy'!$B$79,1)*12/$C8))</f>
        <v>0</v>
      </c>
      <c r="S8" s="51">
        <f>IF(ISERROR(IF(P8="","",P8/VLOOKUP(Occupancy!$B$65,Occupancy!$BJ$68:'Occupancy'!$B$79,1)*12/$C8)),"-",IF(P8="","",P8/VLOOKUP(Occupancy!$B$65,Occupancy!$BJ$68:'Occupancy'!$B$79,1)*12/$C8))</f>
        <v>0</v>
      </c>
      <c r="T8" s="55">
        <f>SUMIFS(IncomeStatementData!$J$2:$J$415,IncomeStatementData!$B$2:$B$415,$A8,IncomeStatementData!$I$2:$I$415,"66100")</f>
        <v>0</v>
      </c>
      <c r="U8" s="54">
        <f>IF(ISERROR(V8/12*Occupancy!$B$65),"-",V8/12*Occupancy!$B$65)</f>
        <v>0</v>
      </c>
      <c r="V8" s="55">
        <f>SUMIFS(AnnualFinancialData!$L$2:$L$6380,AnnualFinancialData!$B$2:$B$6380,$A8,AnnualFinancialData!$K$2:$K$6380,"66100")</f>
        <v>0</v>
      </c>
      <c r="W8" s="54">
        <f>IF(ISERROR(IF(T8="","",T8/VLOOKUP(Occupancy!$B$65,Occupancy!$BJ$68:'Occupancy'!$B$79,1)*12/$C8)),"-",IF(T8="","",T8/VLOOKUP(Occupancy!$B$65,Occupancy!$BJ$68:'Occupancy'!$B$79,1)*12/$C8))</f>
        <v>0</v>
      </c>
      <c r="X8" s="56">
        <f>IF(ISERROR(IF(U8="","",U8/VLOOKUP(Occupancy!$B$65,Occupancy!$BJ$68:'Occupancy'!$B$79,1)*12/$C8)),"-",IF(U8="","",U8/VLOOKUP(Occupancy!$B$65,Occupancy!$BJ$68:'Occupancy'!$B$79,1)*12/$C8))</f>
        <v>0</v>
      </c>
      <c r="Y8" s="51">
        <f>SUMIFS(IncomeStatementData!$J$2:$J$415,IncomeStatementData!$B$2:$B$415,$A8,IncomeStatementData!$I$2:$I$415,"55705")+SUMIFS(IncomeStatementData!$J$2:$J$415,IncomeStatementData!$B$2:$B$415,$A8,IncomeStatementData!$I$2:$I$415,"55715")+SUMIFS(IncomeStatementData!$J$2:$J$415,IncomeStatementData!$B$2:$B$415,$A8,IncomeStatementData!$I$2:$I$415,"55720")+SUMIFS(IncomeStatementData!$J$2:$J$415,IncomeStatementData!$B$2:$B$415,$A8,IncomeStatementData!$I$2:$I$415,"55730")+SUMIFS(IncomeStatementData!$J$2:$J$415,IncomeStatementData!$B$2:$B$415,$A8,IncomeStatementData!$I$2:$I$415,"55735")+SUMIFS(IncomeStatementData!$J$2:$J$415,IncomeStatementData!$B$2:$B$415,$A8,IncomeStatementData!$I$2:$I$415,"55701")+SUMIFS(IncomeStatementData!$J$2:$J$415,IncomeStatementData!$B$2:$B$415,$A8,IncomeStatementData!$I$2:$I$415,"55750")+SUMIFS(IncomeStatementData!$J$2:$J$415,IncomeStatementData!$B$2:$B$415,$A8,IncomeStatementData!$I$2:$I$415,"55725")+SUMIFS(IncomeStatementData!$J$2:$J$415,IncomeStatementData!$B$2:$B$415,$A8,IncomeStatementData!$I$2:$I$415,"55760")+SUMIFS(IncomeStatementData!$J$2:$J$415,IncomeStatementData!$B$2:$B$415,$A8,IncomeStatementData!$I$2:$I$415,"55755")</f>
        <v>0</v>
      </c>
      <c r="Z8" s="51">
        <f>IF(ISERROR(AA8/12*Occupancy!$B$65),"-",AA8/12*Occupancy!$B$65)</f>
        <v>0</v>
      </c>
      <c r="AA8" s="52">
        <f>SUMIFS(AnnualFinancialData!$L$2:$L$6380,AnnualFinancialData!$B$2:$B$6380,$A8,AnnualFinancialData!$K$2:$K$6380,"55705")+SUMIFS(AnnualFinancialData!$L$2:$L$6380,AnnualFinancialData!$B$2:$B$6380,$A8,AnnualFinancialData!$K$2:$K$6380,"55715")+SUMIFS(AnnualFinancialData!$L$2:$L$6380,AnnualFinancialData!$B$2:$B$6380,$A8,AnnualFinancialData!$K$2:$K$6380,"55720")+SUMIFS(AnnualFinancialData!$L$2:$L$6380,AnnualFinancialData!$B$2:$B$6380,$A8,AnnualFinancialData!$K$2:$K$6380,"55730")+SUMIFS(AnnualFinancialData!$L$2:$L$6380,AnnualFinancialData!$B$2:$B$6380,$A8,AnnualFinancialData!$K$2:$K$6380,"55735")+SUMIFS(AnnualFinancialData!$L$2:$L$6380,AnnualFinancialData!$B$2:$B$6380,$A8,AnnualFinancialData!$K$2:$K$6380,"55701")+SUMIFS(AnnualFinancialData!$L$2:$L$6380,AnnualFinancialData!$B$2:$B$6380,$A8,AnnualFinancialData!$K$2:$K$6380,"55750")+SUMIFS(AnnualFinancialData!$L$2:$L$6380,AnnualFinancialData!$B$2:$B$6380,$A8,AnnualFinancialData!$K$2:$K$6380,"55725")+SUMIFS(AnnualFinancialData!$L$2:$L$6380,AnnualFinancialData!$B$2:$B$6380,$A8,AnnualFinancialData!$K$2:$K$6380,"55760")+SUMIFS(AnnualFinancialData!$L$2:$L$6380,AnnualFinancialData!$B$2:$B$6380,$A8,AnnualFinancialData!$K$2:$K$6380,"55755")</f>
        <v>0</v>
      </c>
      <c r="AB8" s="51">
        <f>IF(ISERROR(IF(Y8="","",Y8/VLOOKUP(Occupancy!$B$65,Occupancy!$BJ$68:'Occupancy'!$B$79,1)*12/$C8)),"-",IF(Y8="","",Y8/VLOOKUP(Occupancy!$B$65,Occupancy!$BJ$68:'Occupancy'!$B$79,1)*12/$C8))</f>
        <v>0</v>
      </c>
      <c r="AC8" s="57">
        <f>IF(ISERROR(IF(Z8="","",Z8/VLOOKUP(Occupancy!$B$65,Occupancy!$BJ$68:'Occupancy'!$B$79,1)*12/$C8)),"-",IF(Z8="","",Z8/VLOOKUP(Occupancy!$B$65,Occupancy!$BJ$68:'Occupancy'!$B$79,1)*12/$C8))</f>
        <v>0</v>
      </c>
      <c r="AD8" s="55">
        <f>SUMIFS(IncomeStatementData!$J$2:$J$415,IncomeStatementData!$B$2:$B$415,$A8,IncomeStatementData!$I$2:$I$415,"55770")</f>
        <v>0</v>
      </c>
      <c r="AE8" s="54">
        <f>IF(ISERROR(AF8/12*Occupancy!$B$65),"-",AF8/12*Occupancy!$B$65)</f>
        <v>0</v>
      </c>
      <c r="AF8" s="55">
        <f>SUMIFS(AnnualFinancialData!$L$2:$L$6380,AnnualFinancialData!$B$2:$B$6380,$A8,AnnualFinancialData!$K$2:$K$6380,"55770")</f>
        <v>0</v>
      </c>
      <c r="AG8" s="54">
        <f>IF(ISERROR(IF(AD8="","",AD8/VLOOKUP(Occupancy!$B$65,Occupancy!$BJ$68:'Occupancy'!$B$79,1)*12/$C8)),"-",IF(AD8="","",AD8/VLOOKUP(Occupancy!$B$65,Occupancy!$BJ$68:'Occupancy'!$B$79,1)*12/$C8))</f>
        <v>0</v>
      </c>
      <c r="AH8" s="59">
        <f>IF(ISERROR(IF(AE8="","",AE8/VLOOKUP(Occupancy!$B$65,Occupancy!$BJ$68:'Occupancy'!$B$79,1)*12/$C8)),"-",IF(AE8="","",AE8/VLOOKUP(Occupancy!$B$65,Occupancy!$BJ$68:'Occupancy'!$B$79,1)*12/$C8))</f>
        <v>0</v>
      </c>
      <c r="AI8" s="52">
        <f>SUMIFS(IncomeStatementData!$J$2:$J$415,IncomeStatementData!$B$2:$B$415,$A8,IncomeStatementData!$I$2:$I$415,"55357")+SUMIFS(IncomeStatementData!$J$2:$J$415,IncomeStatementData!$B$2:$B$415,$A8,IncomeStatementData!$I$2:$I$415,"55353")+SUMIFS(IncomeStatementData!$J$2:$J$415,IncomeStatementData!$B$2:$B$415,$A8,IncomeStatementData!$I$2:$I$415,"55354")+SUMIFS(IncomeStatementData!$J$2:$J$415,IncomeStatementData!$B$2:$B$415,$A8,IncomeStatementData!$I$2:$I$415,"55351")</f>
        <v>0</v>
      </c>
      <c r="AJ8" s="51">
        <f>IF(ISERROR(AK8/12*Occupancy!$B$65),"-",AK8/12*Occupancy!$B$65)</f>
        <v>0</v>
      </c>
      <c r="AK8" s="52">
        <f>SUMIFS(AnnualFinancialData!$L$2:$L$6380,AnnualFinancialData!$B$2:$B$6380,$A8,AnnualFinancialData!$K$2:$K$6380,"55357")+SUMIFS(AnnualFinancialData!$L$2:$L$6380,AnnualFinancialData!$B$2:$B$6380,$A8,AnnualFinancialData!$K$2:$K$6380,"55353")+SUMIFS(AnnualFinancialData!$L$2:$L$6380,AnnualFinancialData!$B$2:$B$6380,$A8,AnnualFinancialData!$K$2:$K$6380,"55354")+SUMIFS(AnnualFinancialData!$L$2:$L$6380,AnnualFinancialData!$B$2:$B$6380,$A8,AnnualFinancialData!$K$2:$K$6380,"55351")</f>
        <v>0</v>
      </c>
      <c r="AL8" s="51">
        <f>IF(ISERROR(IF(AI8="","",AI8/VLOOKUP(Occupancy!$B$65,Occupancy!$BJ$68:'Occupancy'!$B$79,1)*12/$C8)),"-",IF(AI8="","",AI8/VLOOKUP(Occupancy!$B$65,Occupancy!$BJ$68:'Occupancy'!$B$79,1)*12/$C8))</f>
        <v>0</v>
      </c>
      <c r="AM8" s="60">
        <f>IF(ISERROR(IF(AJ8="","",AJ8/VLOOKUP(Occupancy!$B$65,Occupancy!$BJ$68:'Occupancy'!$B$79,1)*12/$C8)),"-",IF(AJ8="","",AJ8/VLOOKUP(Occupancy!$B$65,Occupancy!$BJ$68:'Occupancy'!$B$79,1)*12/$C8))</f>
        <v>0</v>
      </c>
      <c r="AN8" s="54">
        <f>SUMIFS(IncomeStatementData!$J$2:$J$415,IncomeStatementData!$B$2:$B$415,$A8,IncomeStatementData!$I$2:$I$415,"55355")</f>
        <v>0</v>
      </c>
      <c r="AO8" s="54">
        <f>IF(ISERROR(AP8/12*Occupancy!$B$65),"-",AP8/12*Occupancy!$B$65)</f>
        <v>0</v>
      </c>
      <c r="AP8" s="55">
        <f>SUMIFS(AnnualFinancialData!$L$2:$L$6380,AnnualFinancialData!$B$2:$B$6380,$A8,AnnualFinancialData!$K$2:$K$6380,"55355")</f>
        <v>0</v>
      </c>
      <c r="AQ8" s="54">
        <f>IF(ISERROR(IF(AN8="","",AN8/VLOOKUP(Occupancy!$B$65,Occupancy!$BJ$68:'Occupancy'!$B$79,1)*12/$C8)),"-",IF(AN8="","",AN8/VLOOKUP(Occupancy!$B$65,Occupancy!$BJ$68:'Occupancy'!$B$79,1)*12/$C8))</f>
        <v>0</v>
      </c>
      <c r="AR8" s="56">
        <f>IF(ISERROR(IF(AO8="","",AO8/VLOOKUP(Occupancy!$B$65,Occupancy!$BJ$68:'Occupancy'!$B$79,1)*12/$C8)),"-",IF(AO8="","",AO8/VLOOKUP(Occupancy!$B$65,Occupancy!$BJ$68:'Occupancy'!$B$79,1)*12/$C8))</f>
        <v>0</v>
      </c>
      <c r="AS8" s="61">
        <f>SUMIFS(IncomeStatementData!$J$2:$J$415,IncomeStatementData!$B$2:$B$415,$A8,IncomeStatementData!$I$2:$I$415,"55301")</f>
        <v>0</v>
      </c>
      <c r="AT8" s="51">
        <f>IF(ISERROR(AU8/12*Occupancy!$B$65),"-",AU8/12*Occupancy!$B$65)</f>
        <v>0</v>
      </c>
      <c r="AU8" s="52">
        <f>SUMIFS(AnnualFinancialData!$L$2:$L$6380,AnnualFinancialData!$B$2:$B$6380,$A8,AnnualFinancialData!$K$2:$K$6380,"55301")</f>
        <v>0</v>
      </c>
      <c r="AV8" s="51">
        <f>IF(ISERROR(IF(AS8="","",AS8/VLOOKUP(Occupancy!$B$65,Occupancy!$BJ$68:'Occupancy'!$B$79,1)*12/$C8)),"-",IF(AS8="","",AS8/VLOOKUP(Occupancy!$B$65,Occupancy!$BJ$68:'Occupancy'!$B$79,1)*12/$C8))</f>
        <v>0</v>
      </c>
      <c r="AW8" s="57">
        <f>IF(ISERROR(IF(AT8="","",AT8/VLOOKUP(Occupancy!$B$65,Occupancy!$BJ$68:'Occupancy'!$B$79,1)*12/$C8)),"-",IF(AT8="","",AT8/VLOOKUP(Occupancy!$B$65,Occupancy!$BJ$68:'Occupancy'!$B$79,1)*12/$C8))</f>
        <v>0</v>
      </c>
      <c r="AX8" s="54">
        <f>SUMIFS(IncomeStatementData!$J$2:$J$415,IncomeStatementData!$B$2:$B$415,$A8,IncomeStatementData!$I$2:$I$415,"55320")</f>
        <v>0</v>
      </c>
      <c r="AY8" s="54">
        <f>IF(ISERROR(AZ8/12*Occupancy!$B$65),"-",AZ8/12*Occupancy!$B$65)</f>
        <v>0</v>
      </c>
      <c r="AZ8" s="55">
        <f>SUMIFS(AnnualFinancialData!$L$2:$L$6380,AnnualFinancialData!$B$2:$B$6380,$A8,AnnualFinancialData!$K$2:$K$6380,"55320")</f>
        <v>0</v>
      </c>
      <c r="BA8" s="54">
        <f>IF(ISERROR(IF(AX8="","",AX8/VLOOKUP(Occupancy!$B$65,Occupancy!$BJ$68:'Occupancy'!$B$79,1)*12/$C8)),"-",IF(AX8="","",AX8/VLOOKUP(Occupancy!$B$65,Occupancy!$BJ$68:'Occupancy'!$B$79,1)*12/$C8))</f>
        <v>0</v>
      </c>
      <c r="BB8" s="54">
        <f>IF(ISERROR(IF(AY8="","",AY8/VLOOKUP(Occupancy!$B$65,Occupancy!$BJ$68:'Occupancy'!$B$79,1)*12/$C8)),"-",IF(AY8="","",AY8/VLOOKUP(Occupancy!$B$65,Occupancy!$BJ$68:'Occupancy'!$B$79,1)*12/$C8))</f>
        <v>0</v>
      </c>
      <c r="BC8" s="62">
        <f t="shared" si="0"/>
        <v>0</v>
      </c>
      <c r="BD8" s="63">
        <f t="shared" si="1"/>
        <v>0</v>
      </c>
      <c r="BE8" s="62">
        <f t="shared" si="2"/>
        <v>0</v>
      </c>
      <c r="BF8" s="63">
        <f>IF(ISERROR(IF(BC8="","",BC8/VLOOKUP(Occupancy!$B$65,Occupancy!$BJ$68:'Occupancy'!$B$79,1)*12/$C8)),"-",IF(BC8="","",BC8/VLOOKUP(Occupancy!$B$65,Occupancy!$BJ$68:'Occupancy'!$B$79,1)*12/$C8))</f>
        <v>0</v>
      </c>
      <c r="BG8" s="64">
        <f>IF(ISERROR(IF(BD8="","",BD8/VLOOKUP(Occupancy!$B$65,Occupancy!$BJ$68:'Occupancy'!$B$79,1)*12/$C8)),"-",IF(BD8="","",BD8/VLOOKUP(Occupancy!$B$65,Occupancy!$BJ$68:'Occupancy'!$B$79,1)*12/$C8))</f>
        <v>0</v>
      </c>
    </row>
    <row r="9" spans="1:59" x14ac:dyDescent="0.25">
      <c r="A9" s="220" t="s">
        <v>480</v>
      </c>
      <c r="B9" s="93" t="str">
        <f>IF(ISERROR(INDEX(ProjectTypeData!$F$2:$F9,MATCH(Expenses!$A9,ProjectTypeData!$B$2:$B9,0),MATCH(Expenses!B$5,ProjectTypeData!$F$1))),"-",INDEX(ProjectTypeData!$F$2:$F9,MATCH(Expenses!$A9,ProjectTypeData!$B$2:$B9,0),MATCH(Expenses!B$5,ProjectTypeData!$F$1)))</f>
        <v>Homes</v>
      </c>
      <c r="C9" s="145">
        <f>Operating!C14</f>
        <v>80</v>
      </c>
      <c r="D9" s="146" t="str">
        <f>IF(ISERROR(INDEX(MgmtCompanyData!$C$2:$C$46,MATCH(A9,MgmtCompanyData!$B$2:$B$46,0),0)),"-",INDEX(MgmtCompanyData!$C$2:$C$46,MATCH(A9,MgmtCompanyData!$B$2:$B$46,0),0))</f>
        <v>-</v>
      </c>
      <c r="E9" s="50">
        <f>SUMIFS(IncomeStatementData!$J$2:$J$415,IncomeStatementData!$B$2:$B$415,$A9,IncomeStatementData!$I$2:$I$415,"50105")+SUMIFS(IncomeStatementData!$J$2:$J$415,IncomeStatementData!$B$2:$B$415,$A9,IncomeStatementData!$I$2:$I$415,"55745")+SUMIFS(IncomeStatementData!$J$2:$J$415,IncomeStatementData!$B$2:$B$415,$A9,IncomeStatementData!$I$2:$I$415,"55730")+SUMIFS(IncomeStatementData!$J$2:$J$415,IncomeStatementData!$B$2:$B$415,$A9,IncomeStatementData!$I$2:$I$415,"50203")+SUMIFS(IncomeStatementData!$J$2:$J$415,IncomeStatementData!$B$2:$B$415,$A9,IncomeStatementData!$I$2:$I$415,"50252")</f>
        <v>0</v>
      </c>
      <c r="F9" s="51">
        <f>IF(ISERROR(G9/12*Occupancy!$B$65),"-",G9/12*Occupancy!$B$65)</f>
        <v>0</v>
      </c>
      <c r="G9" s="52">
        <f>SUMIFS(AnnualFinancialData!$L$2:$L$6380,AnnualFinancialData!$B$2:$B$6380,$A9,AnnualFinancialData!$K$2:$K$6380,"50105")+SUMIFS(AnnualFinancialData!$L$2:$L$6380,AnnualFinancialData!$B$2:$B$6380,$A9,AnnualFinancialData!$K$2:$K$6380,"55745")+SUMIFS(AnnualFinancialData!$L$2:$L$6380,AnnualFinancialData!$B$2:$B$6380,$A9,AnnualFinancialData!$K$2:$K$6380,"55730")+SUMIFS(AnnualFinancialData!$L$2:$L$6380,AnnualFinancialData!$B$2:$B$6380,$A9,AnnualFinancialData!$K$2:$K$6380,"50203")+SUMIFS(AnnualFinancialData!$L$2:$L$6380,AnnualFinancialData!$B$2:$B$6380,$A9,AnnualFinancialData!$K$2:$K$6380,"50252")</f>
        <v>0</v>
      </c>
      <c r="H9" s="51">
        <f>IF(ISERROR(IF(E9="","",E9/VLOOKUP(Occupancy!$B$65,Occupancy!$BJ$68:'Occupancy'!$B$79,1)*12/$C9)),"-",IF(E9="","",E9/VLOOKUP(Occupancy!$B$65,Occupancy!$BJ$68:'Occupancy'!$B$79,1)*12/$C9))</f>
        <v>0</v>
      </c>
      <c r="I9" s="53">
        <f>IF(ISERROR(IF(F9="","",F9/VLOOKUP(Occupancy!$B$65,Occupancy!$BJ$68:'Occupancy'!$B$79,1)*12/$C9)),"-",IF(F9="","",F9/VLOOKUP(Occupancy!$B$65,Occupancy!$BJ$68:'Occupancy'!$B$79,1)*12/$C9))</f>
        <v>0</v>
      </c>
      <c r="J9" s="54">
        <f>SUMIFS(IncomeStatementData!$J$2:$J$415,IncomeStatementData!$B$2:$B$415,$A9,IncomeStatementData!$I$2:$I$415,"60015")+SUMIFS(IncomeStatementData!$J$2:$J$415,IncomeStatementData!$B$2:$B$415,$A9,IncomeStatementData!$I$2:$I$415,"55342")+SUMIFS(IncomeStatementData!$J$2:$J$415,IncomeStatementData!$B$2:$B$415,$A9,IncomeStatementData!$I$2:$I$415,"55110")+SUMIFS(IncomeStatementData!$J$2:$J$415,IncomeStatementData!$B$2:$B$415,$A9,IncomeStatementData!$I$2:$I$415,"53034")+SUMIFS(IncomeStatementData!$J$2:$J$415,IncomeStatementData!$B$2:$B$415,$A9,IncomeStatementData!$I$2:$I$415,"59500")</f>
        <v>0</v>
      </c>
      <c r="K9" s="54">
        <f>IF(ISERROR(L9/12*Occupancy!$B$65),"-",L9/12*Occupancy!$B$65)</f>
        <v>0</v>
      </c>
      <c r="L9" s="55">
        <f>SUMIFS(AnnualFinancialData!$L$2:$L$6380,AnnualFinancialData!$B$2:$B$6380,$A9,AnnualFinancialData!$K$2:$K$6380,"60015")+SUMIFS(AnnualFinancialData!$L$2:$L$6380,AnnualFinancialData!$B$2:$B$6380,$A9,AnnualFinancialData!$K$2:$K$6380,"55342")+SUMIFS(AnnualFinancialData!$L$2:$L$6380,AnnualFinancialData!$B$2:$B$6380,$A9,AnnualFinancialData!$K$2:$K$6380,"55110")+SUMIFS(AnnualFinancialData!$L$2:$L$6380,AnnualFinancialData!$B$2:$B$6380,$A9,AnnualFinancialData!$K$2:$K$6380,"53034")+SUMIFS(AnnualFinancialData!$L$2:$L$6380,AnnualFinancialData!$B$2:$B$6380,$A9,AnnualFinancialData!$K$2:$K$6380,"59500")</f>
        <v>0</v>
      </c>
      <c r="M9" s="54">
        <f>IF(ISERROR(IF(J9="","",J9/VLOOKUP(Occupancy!$B$65,Occupancy!$BJ$68:'Occupancy'!$B$79,1)*12/$C9)),"-",IF(J9="","",J9/VLOOKUP(Occupancy!$B$65,Occupancy!$BJ$68:'Occupancy'!$B$79,1)*12/$C9))</f>
        <v>0</v>
      </c>
      <c r="N9" s="54">
        <f>IF(ISERROR(IF(K9="","",K9/VLOOKUP(Occupancy!$B$65,Occupancy!$BJ$68:'Occupancy'!$B$79,1)*12/$C9)),"-",IF(K9="","",K9/VLOOKUP(Occupancy!$B$65,Occupancy!$BJ$68:'Occupancy'!$B$79,1)*12/$C9))</f>
        <v>0</v>
      </c>
      <c r="O9" s="51">
        <f>SUMIFS(IncomeStatementData!$J$2:$J$415,IncomeStatementData!$B$2:$B$415,$A9,IncomeStatementData!$I$2:$I$415,"58001")</f>
        <v>0</v>
      </c>
      <c r="P9" s="51">
        <f>IF(ISERROR(Q9/12*Occupancy!$B$65),"-",Q9/12*Occupancy!$B$65)</f>
        <v>0</v>
      </c>
      <c r="Q9" s="52">
        <f>SUMIFS(AnnualFinancialData!$L$2:$L$6380,AnnualFinancialData!$B$2:$B$6380,$A9,AnnualFinancialData!$K$2:$K$6380,"58001")</f>
        <v>0</v>
      </c>
      <c r="R9" s="51">
        <f>IF(ISERROR(IF(O9="","",O9/VLOOKUP(Occupancy!$B$65,Occupancy!$BJ$68:'Occupancy'!$B$79,1)*12/$C9)),"-",IF(O9="","",O9/VLOOKUP(Occupancy!$B$65,Occupancy!$BJ$68:'Occupancy'!$B$79,1)*12/$C9))</f>
        <v>0</v>
      </c>
      <c r="S9" s="51">
        <f>IF(ISERROR(IF(P9="","",P9/VLOOKUP(Occupancy!$B$65,Occupancy!$BJ$68:'Occupancy'!$B$79,1)*12/$C9)),"-",IF(P9="","",P9/VLOOKUP(Occupancy!$B$65,Occupancy!$BJ$68:'Occupancy'!$B$79,1)*12/$C9))</f>
        <v>0</v>
      </c>
      <c r="T9" s="55">
        <f>SUMIFS(IncomeStatementData!$J$2:$J$415,IncomeStatementData!$B$2:$B$415,$A9,IncomeStatementData!$I$2:$I$415,"66100")</f>
        <v>0</v>
      </c>
      <c r="U9" s="54">
        <f>IF(ISERROR(V9/12*Occupancy!$B$65),"-",V9/12*Occupancy!$B$65)</f>
        <v>0</v>
      </c>
      <c r="V9" s="55">
        <f>SUMIFS(AnnualFinancialData!$L$2:$L$6380,AnnualFinancialData!$B$2:$B$6380,$A9,AnnualFinancialData!$K$2:$K$6380,"66100")</f>
        <v>0</v>
      </c>
      <c r="W9" s="54">
        <f>IF(ISERROR(IF(T9="","",T9/VLOOKUP(Occupancy!$B$65,Occupancy!$BJ$68:'Occupancy'!$B$79,1)*12/$C9)),"-",IF(T9="","",T9/VLOOKUP(Occupancy!$B$65,Occupancy!$BJ$68:'Occupancy'!$B$79,1)*12/$C9))</f>
        <v>0</v>
      </c>
      <c r="X9" s="56">
        <f>IF(ISERROR(IF(U9="","",U9/VLOOKUP(Occupancy!$B$65,Occupancy!$BJ$68:'Occupancy'!$B$79,1)*12/$C9)),"-",IF(U9="","",U9/VLOOKUP(Occupancy!$B$65,Occupancy!$BJ$68:'Occupancy'!$B$79,1)*12/$C9))</f>
        <v>0</v>
      </c>
      <c r="Y9" s="51">
        <f>SUMIFS(IncomeStatementData!$J$2:$J$415,IncomeStatementData!$B$2:$B$415,$A9,IncomeStatementData!$I$2:$I$415,"55705")+SUMIFS(IncomeStatementData!$J$2:$J$415,IncomeStatementData!$B$2:$B$415,$A9,IncomeStatementData!$I$2:$I$415,"55715")+SUMIFS(IncomeStatementData!$J$2:$J$415,IncomeStatementData!$B$2:$B$415,$A9,IncomeStatementData!$I$2:$I$415,"55720")+SUMIFS(IncomeStatementData!$J$2:$J$415,IncomeStatementData!$B$2:$B$415,$A9,IncomeStatementData!$I$2:$I$415,"55730")+SUMIFS(IncomeStatementData!$J$2:$J$415,IncomeStatementData!$B$2:$B$415,$A9,IncomeStatementData!$I$2:$I$415,"55735")+SUMIFS(IncomeStatementData!$J$2:$J$415,IncomeStatementData!$B$2:$B$415,$A9,IncomeStatementData!$I$2:$I$415,"55701")+SUMIFS(IncomeStatementData!$J$2:$J$415,IncomeStatementData!$B$2:$B$415,$A9,IncomeStatementData!$I$2:$I$415,"55750")+SUMIFS(IncomeStatementData!$J$2:$J$415,IncomeStatementData!$B$2:$B$415,$A9,IncomeStatementData!$I$2:$I$415,"55725")+SUMIFS(IncomeStatementData!$J$2:$J$415,IncomeStatementData!$B$2:$B$415,$A9,IncomeStatementData!$I$2:$I$415,"55760")+SUMIFS(IncomeStatementData!$J$2:$J$415,IncomeStatementData!$B$2:$B$415,$A9,IncomeStatementData!$I$2:$I$415,"55755")</f>
        <v>0</v>
      </c>
      <c r="Z9" s="51">
        <f>IF(ISERROR(AA9/12*Occupancy!$B$65),"-",AA9/12*Occupancy!$B$65)</f>
        <v>0</v>
      </c>
      <c r="AA9" s="52">
        <f>SUMIFS(AnnualFinancialData!$L$2:$L$6380,AnnualFinancialData!$B$2:$B$6380,$A9,AnnualFinancialData!$K$2:$K$6380,"55705")+SUMIFS(AnnualFinancialData!$L$2:$L$6380,AnnualFinancialData!$B$2:$B$6380,$A9,AnnualFinancialData!$K$2:$K$6380,"55715")+SUMIFS(AnnualFinancialData!$L$2:$L$6380,AnnualFinancialData!$B$2:$B$6380,$A9,AnnualFinancialData!$K$2:$K$6380,"55720")+SUMIFS(AnnualFinancialData!$L$2:$L$6380,AnnualFinancialData!$B$2:$B$6380,$A9,AnnualFinancialData!$K$2:$K$6380,"55730")+SUMIFS(AnnualFinancialData!$L$2:$L$6380,AnnualFinancialData!$B$2:$B$6380,$A9,AnnualFinancialData!$K$2:$K$6380,"55735")+SUMIFS(AnnualFinancialData!$L$2:$L$6380,AnnualFinancialData!$B$2:$B$6380,$A9,AnnualFinancialData!$K$2:$K$6380,"55701")+SUMIFS(AnnualFinancialData!$L$2:$L$6380,AnnualFinancialData!$B$2:$B$6380,$A9,AnnualFinancialData!$K$2:$K$6380,"55750")+SUMIFS(AnnualFinancialData!$L$2:$L$6380,AnnualFinancialData!$B$2:$B$6380,$A9,AnnualFinancialData!$K$2:$K$6380,"55725")+SUMIFS(AnnualFinancialData!$L$2:$L$6380,AnnualFinancialData!$B$2:$B$6380,$A9,AnnualFinancialData!$K$2:$K$6380,"55760")+SUMIFS(AnnualFinancialData!$L$2:$L$6380,AnnualFinancialData!$B$2:$B$6380,$A9,AnnualFinancialData!$K$2:$K$6380,"55755")</f>
        <v>0</v>
      </c>
      <c r="AB9" s="51">
        <f>IF(ISERROR(IF(Y9="","",Y9/VLOOKUP(Occupancy!$B$65,Occupancy!$BJ$68:'Occupancy'!$B$79,1)*12/$C9)),"-",IF(Y9="","",Y9/VLOOKUP(Occupancy!$B$65,Occupancy!$BJ$68:'Occupancy'!$B$79,1)*12/$C9))</f>
        <v>0</v>
      </c>
      <c r="AC9" s="57">
        <f>IF(ISERROR(IF(Z9="","",Z9/VLOOKUP(Occupancy!$B$65,Occupancy!$BJ$68:'Occupancy'!$B$79,1)*12/$C9)),"-",IF(Z9="","",Z9/VLOOKUP(Occupancy!$B$65,Occupancy!$BJ$68:'Occupancy'!$B$79,1)*12/$C9))</f>
        <v>0</v>
      </c>
      <c r="AD9" s="55">
        <f>SUMIFS(IncomeStatementData!$J$2:$J$415,IncomeStatementData!$B$2:$B$415,$A9,IncomeStatementData!$I$2:$I$415,"55770")</f>
        <v>0</v>
      </c>
      <c r="AE9" s="54">
        <f>IF(ISERROR(AF9/12*Occupancy!$B$65),"-",AF9/12*Occupancy!$B$65)</f>
        <v>0</v>
      </c>
      <c r="AF9" s="55">
        <f>SUMIFS(AnnualFinancialData!$L$2:$L$6380,AnnualFinancialData!$B$2:$B$6380,$A9,AnnualFinancialData!$K$2:$K$6380,"55770")</f>
        <v>0</v>
      </c>
      <c r="AG9" s="54">
        <f>IF(ISERROR(IF(AD9="","",AD9/VLOOKUP(Occupancy!$B$65,Occupancy!$BJ$68:'Occupancy'!$B$79,1)*12/$C9)),"-",IF(AD9="","",AD9/VLOOKUP(Occupancy!$B$65,Occupancy!$BJ$68:'Occupancy'!$B$79,1)*12/$C9))</f>
        <v>0</v>
      </c>
      <c r="AH9" s="59">
        <f>IF(ISERROR(IF(AE9="","",AE9/VLOOKUP(Occupancy!$B$65,Occupancy!$BJ$68:'Occupancy'!$B$79,1)*12/$C9)),"-",IF(AE9="","",AE9/VLOOKUP(Occupancy!$B$65,Occupancy!$BJ$68:'Occupancy'!$B$79,1)*12/$C9))</f>
        <v>0</v>
      </c>
      <c r="AI9" s="52">
        <f>SUMIFS(IncomeStatementData!$J$2:$J$415,IncomeStatementData!$B$2:$B$415,$A9,IncomeStatementData!$I$2:$I$415,"55357")+SUMIFS(IncomeStatementData!$J$2:$J$415,IncomeStatementData!$B$2:$B$415,$A9,IncomeStatementData!$I$2:$I$415,"55353")+SUMIFS(IncomeStatementData!$J$2:$J$415,IncomeStatementData!$B$2:$B$415,$A9,IncomeStatementData!$I$2:$I$415,"55354")+SUMIFS(IncomeStatementData!$J$2:$J$415,IncomeStatementData!$B$2:$B$415,$A9,IncomeStatementData!$I$2:$I$415,"55351")</f>
        <v>0</v>
      </c>
      <c r="AJ9" s="51">
        <f>IF(ISERROR(AK9/12*Occupancy!$B$65),"-",AK9/12*Occupancy!$B$65)</f>
        <v>0</v>
      </c>
      <c r="AK9" s="52">
        <f>SUMIFS(AnnualFinancialData!$L$2:$L$6380,AnnualFinancialData!$B$2:$B$6380,$A9,AnnualFinancialData!$K$2:$K$6380,"55357")+SUMIFS(AnnualFinancialData!$L$2:$L$6380,AnnualFinancialData!$B$2:$B$6380,$A9,AnnualFinancialData!$K$2:$K$6380,"55353")+SUMIFS(AnnualFinancialData!$L$2:$L$6380,AnnualFinancialData!$B$2:$B$6380,$A9,AnnualFinancialData!$K$2:$K$6380,"55354")+SUMIFS(AnnualFinancialData!$L$2:$L$6380,AnnualFinancialData!$B$2:$B$6380,$A9,AnnualFinancialData!$K$2:$K$6380,"55351")</f>
        <v>0</v>
      </c>
      <c r="AL9" s="51">
        <f>IF(ISERROR(IF(AI9="","",AI9/VLOOKUP(Occupancy!$B$65,Occupancy!$BJ$68:'Occupancy'!$B$79,1)*12/$C9)),"-",IF(AI9="","",AI9/VLOOKUP(Occupancy!$B$65,Occupancy!$BJ$68:'Occupancy'!$B$79,1)*12/$C9))</f>
        <v>0</v>
      </c>
      <c r="AM9" s="60">
        <f>IF(ISERROR(IF(AJ9="","",AJ9/VLOOKUP(Occupancy!$B$65,Occupancy!$BJ$68:'Occupancy'!$B$79,1)*12/$C9)),"-",IF(AJ9="","",AJ9/VLOOKUP(Occupancy!$B$65,Occupancy!$BJ$68:'Occupancy'!$B$79,1)*12/$C9))</f>
        <v>0</v>
      </c>
      <c r="AN9" s="54">
        <f>SUMIFS(IncomeStatementData!$J$2:$J$415,IncomeStatementData!$B$2:$B$415,$A9,IncomeStatementData!$I$2:$I$415,"55355")</f>
        <v>0</v>
      </c>
      <c r="AO9" s="54">
        <f>IF(ISERROR(AP9/12*Occupancy!$B$65),"-",AP9/12*Occupancy!$B$65)</f>
        <v>0</v>
      </c>
      <c r="AP9" s="55">
        <f>SUMIFS(AnnualFinancialData!$L$2:$L$6380,AnnualFinancialData!$B$2:$B$6380,$A9,AnnualFinancialData!$K$2:$K$6380,"55355")</f>
        <v>0</v>
      </c>
      <c r="AQ9" s="54">
        <f>IF(ISERROR(IF(AN9="","",AN9/VLOOKUP(Occupancy!$B$65,Occupancy!$BJ$68:'Occupancy'!$B$79,1)*12/$C9)),"-",IF(AN9="","",AN9/VLOOKUP(Occupancy!$B$65,Occupancy!$BJ$68:'Occupancy'!$B$79,1)*12/$C9))</f>
        <v>0</v>
      </c>
      <c r="AR9" s="56">
        <f>IF(ISERROR(IF(AO9="","",AO9/VLOOKUP(Occupancy!$B$65,Occupancy!$BJ$68:'Occupancy'!$B$79,1)*12/$C9)),"-",IF(AO9="","",AO9/VLOOKUP(Occupancy!$B$65,Occupancy!$BJ$68:'Occupancy'!$B$79,1)*12/$C9))</f>
        <v>0</v>
      </c>
      <c r="AS9" s="61">
        <f>SUMIFS(IncomeStatementData!$J$2:$J$415,IncomeStatementData!$B$2:$B$415,$A9,IncomeStatementData!$I$2:$I$415,"55301")</f>
        <v>0</v>
      </c>
      <c r="AT9" s="51">
        <f>IF(ISERROR(AU9/12*Occupancy!$B$65),"-",AU9/12*Occupancy!$B$65)</f>
        <v>0</v>
      </c>
      <c r="AU9" s="52">
        <f>SUMIFS(AnnualFinancialData!$L$2:$L$6380,AnnualFinancialData!$B$2:$B$6380,$A9,AnnualFinancialData!$K$2:$K$6380,"55301")</f>
        <v>0</v>
      </c>
      <c r="AV9" s="51">
        <f>IF(ISERROR(IF(AS9="","",AS9/VLOOKUP(Occupancy!$B$65,Occupancy!$BJ$68:'Occupancy'!$B$79,1)*12/$C9)),"-",IF(AS9="","",AS9/VLOOKUP(Occupancy!$B$65,Occupancy!$BJ$68:'Occupancy'!$B$79,1)*12/$C9))</f>
        <v>0</v>
      </c>
      <c r="AW9" s="57">
        <f>IF(ISERROR(IF(AT9="","",AT9/VLOOKUP(Occupancy!$B$65,Occupancy!$BJ$68:'Occupancy'!$B$79,1)*12/$C9)),"-",IF(AT9="","",AT9/VLOOKUP(Occupancy!$B$65,Occupancy!$BJ$68:'Occupancy'!$B$79,1)*12/$C9))</f>
        <v>0</v>
      </c>
      <c r="AX9" s="54">
        <f>SUMIFS(IncomeStatementData!$J$2:$J$415,IncomeStatementData!$B$2:$B$415,$A9,IncomeStatementData!$I$2:$I$415,"55320")</f>
        <v>0</v>
      </c>
      <c r="AY9" s="54">
        <f>IF(ISERROR(AZ9/12*Occupancy!$B$65),"-",AZ9/12*Occupancy!$B$65)</f>
        <v>0</v>
      </c>
      <c r="AZ9" s="55">
        <f>SUMIFS(AnnualFinancialData!$L$2:$L$6380,AnnualFinancialData!$B$2:$B$6380,$A9,AnnualFinancialData!$K$2:$K$6380,"55320")</f>
        <v>0</v>
      </c>
      <c r="BA9" s="54">
        <f>IF(ISERROR(IF(AX9="","",AX9/VLOOKUP(Occupancy!$B$65,Occupancy!$BJ$68:'Occupancy'!$B$79,1)*12/$C9)),"-",IF(AX9="","",AX9/VLOOKUP(Occupancy!$B$65,Occupancy!$BJ$68:'Occupancy'!$B$79,1)*12/$C9))</f>
        <v>0</v>
      </c>
      <c r="BB9" s="54">
        <f>IF(ISERROR(IF(AY9="","",AY9/VLOOKUP(Occupancy!$B$65,Occupancy!$BJ$68:'Occupancy'!$B$79,1)*12/$C9)),"-",IF(AY9="","",AY9/VLOOKUP(Occupancy!$B$65,Occupancy!$BJ$68:'Occupancy'!$B$79,1)*12/$C9))</f>
        <v>0</v>
      </c>
      <c r="BC9" s="62">
        <f t="shared" si="0"/>
        <v>0</v>
      </c>
      <c r="BD9" s="63">
        <f t="shared" si="1"/>
        <v>0</v>
      </c>
      <c r="BE9" s="62">
        <f t="shared" si="2"/>
        <v>0</v>
      </c>
      <c r="BF9" s="63">
        <f>IF(ISERROR(IF(BC9="","",BC9/VLOOKUP(Occupancy!$B$65,Occupancy!$BJ$68:'Occupancy'!$B$79,1)*12/$C9)),"-",IF(BC9="","",BC9/VLOOKUP(Occupancy!$B$65,Occupancy!$BJ$68:'Occupancy'!$B$79,1)*12/$C9))</f>
        <v>0</v>
      </c>
      <c r="BG9" s="64">
        <f>IF(ISERROR(IF(BD9="","",BD9/VLOOKUP(Occupancy!$B$65,Occupancy!$BJ$68:'Occupancy'!$B$79,1)*12/$C9)),"-",IF(BD9="","",BD9/VLOOKUP(Occupancy!$B$65,Occupancy!$BJ$68:'Occupancy'!$B$79,1)*12/$C9))</f>
        <v>0</v>
      </c>
    </row>
    <row r="10" spans="1:59" x14ac:dyDescent="0.25">
      <c r="A10" s="220" t="s">
        <v>482</v>
      </c>
      <c r="B10" s="93" t="str">
        <f>IF(ISERROR(INDEX(ProjectTypeData!$F$2:$F10,MATCH(Expenses!$A10,ProjectTypeData!$B$2:$B10,0),MATCH(Expenses!B$5,ProjectTypeData!$F$1))),"-",INDEX(ProjectTypeData!$F$2:$F10,MATCH(Expenses!$A10,ProjectTypeData!$B$2:$B10,0),MATCH(Expenses!B$5,ProjectTypeData!$F$1)))</f>
        <v>Homes</v>
      </c>
      <c r="C10" s="145">
        <f>Operating!C15</f>
        <v>70</v>
      </c>
      <c r="D10" s="146" t="str">
        <f>IF(ISERROR(INDEX(MgmtCompanyData!$C$2:$C$46,MATCH(A10,MgmtCompanyData!$B$2:$B$46,0),0)),"-",INDEX(MgmtCompanyData!$C$2:$C$46,MATCH(A10,MgmtCompanyData!$B$2:$B$46,0),0))</f>
        <v>-</v>
      </c>
      <c r="E10" s="50">
        <f>SUMIFS(IncomeStatementData!$J$2:$J$415,IncomeStatementData!$B$2:$B$415,$A10,IncomeStatementData!$I$2:$I$415,"50105")+SUMIFS(IncomeStatementData!$J$2:$J$415,IncomeStatementData!$B$2:$B$415,$A10,IncomeStatementData!$I$2:$I$415,"55745")+SUMIFS(IncomeStatementData!$J$2:$J$415,IncomeStatementData!$B$2:$B$415,$A10,IncomeStatementData!$I$2:$I$415,"55730")+SUMIFS(IncomeStatementData!$J$2:$J$415,IncomeStatementData!$B$2:$B$415,$A10,IncomeStatementData!$I$2:$I$415,"50203")+SUMIFS(IncomeStatementData!$J$2:$J$415,IncomeStatementData!$B$2:$B$415,$A10,IncomeStatementData!$I$2:$I$415,"50252")</f>
        <v>0</v>
      </c>
      <c r="F10" s="51">
        <f>IF(ISERROR(G10/12*Occupancy!$B$65),"-",G10/12*Occupancy!$B$65)</f>
        <v>0</v>
      </c>
      <c r="G10" s="52">
        <f>SUMIFS(AnnualFinancialData!$L$2:$L$6380,AnnualFinancialData!$B$2:$B$6380,$A10,AnnualFinancialData!$K$2:$K$6380,"50105")+SUMIFS(AnnualFinancialData!$L$2:$L$6380,AnnualFinancialData!$B$2:$B$6380,$A10,AnnualFinancialData!$K$2:$K$6380,"55745")+SUMIFS(AnnualFinancialData!$L$2:$L$6380,AnnualFinancialData!$B$2:$B$6380,$A10,AnnualFinancialData!$K$2:$K$6380,"55730")+SUMIFS(AnnualFinancialData!$L$2:$L$6380,AnnualFinancialData!$B$2:$B$6380,$A10,AnnualFinancialData!$K$2:$K$6380,"50203")+SUMIFS(AnnualFinancialData!$L$2:$L$6380,AnnualFinancialData!$B$2:$B$6380,$A10,AnnualFinancialData!$K$2:$K$6380,"50252")</f>
        <v>0</v>
      </c>
      <c r="H10" s="51">
        <f>IF(ISERROR(IF(E10="","",E10/VLOOKUP(Occupancy!$B$65,Occupancy!$BJ$68:'Occupancy'!$B$79,1)*12/$C10)),"-",IF(E10="","",E10/VLOOKUP(Occupancy!$B$65,Occupancy!$BJ$68:'Occupancy'!$B$79,1)*12/$C10))</f>
        <v>0</v>
      </c>
      <c r="I10" s="53">
        <f>IF(ISERROR(IF(F10="","",F10/VLOOKUP(Occupancy!$B$65,Occupancy!$BJ$68:'Occupancy'!$B$79,1)*12/$C10)),"-",IF(F10="","",F10/VLOOKUP(Occupancy!$B$65,Occupancy!$BJ$68:'Occupancy'!$B$79,1)*12/$C10))</f>
        <v>0</v>
      </c>
      <c r="J10" s="54">
        <f>SUMIFS(IncomeStatementData!$J$2:$J$415,IncomeStatementData!$B$2:$B$415,$A10,IncomeStatementData!$I$2:$I$415,"60015")+SUMIFS(IncomeStatementData!$J$2:$J$415,IncomeStatementData!$B$2:$B$415,$A10,IncomeStatementData!$I$2:$I$415,"55342")+SUMIFS(IncomeStatementData!$J$2:$J$415,IncomeStatementData!$B$2:$B$415,$A10,IncomeStatementData!$I$2:$I$415,"55110")+SUMIFS(IncomeStatementData!$J$2:$J$415,IncomeStatementData!$B$2:$B$415,$A10,IncomeStatementData!$I$2:$I$415,"53034")+SUMIFS(IncomeStatementData!$J$2:$J$415,IncomeStatementData!$B$2:$B$415,$A10,IncomeStatementData!$I$2:$I$415,"59500")</f>
        <v>0</v>
      </c>
      <c r="K10" s="54">
        <f>IF(ISERROR(L10/12*Occupancy!$B$65),"-",L10/12*Occupancy!$B$65)</f>
        <v>0</v>
      </c>
      <c r="L10" s="55">
        <f>SUMIFS(AnnualFinancialData!$L$2:$L$6380,AnnualFinancialData!$B$2:$B$6380,$A10,AnnualFinancialData!$K$2:$K$6380,"60015")+SUMIFS(AnnualFinancialData!$L$2:$L$6380,AnnualFinancialData!$B$2:$B$6380,$A10,AnnualFinancialData!$K$2:$K$6380,"55342")+SUMIFS(AnnualFinancialData!$L$2:$L$6380,AnnualFinancialData!$B$2:$B$6380,$A10,AnnualFinancialData!$K$2:$K$6380,"55110")+SUMIFS(AnnualFinancialData!$L$2:$L$6380,AnnualFinancialData!$B$2:$B$6380,$A10,AnnualFinancialData!$K$2:$K$6380,"53034")+SUMIFS(AnnualFinancialData!$L$2:$L$6380,AnnualFinancialData!$B$2:$B$6380,$A10,AnnualFinancialData!$K$2:$K$6380,"59500")</f>
        <v>0</v>
      </c>
      <c r="M10" s="54">
        <f>IF(ISERROR(IF(J10="","",J10/VLOOKUP(Occupancy!$B$65,Occupancy!$BJ$68:'Occupancy'!$B$79,1)*12/$C10)),"-",IF(J10="","",J10/VLOOKUP(Occupancy!$B$65,Occupancy!$BJ$68:'Occupancy'!$B$79,1)*12/$C10))</f>
        <v>0</v>
      </c>
      <c r="N10" s="54">
        <f>IF(ISERROR(IF(K10="","",K10/VLOOKUP(Occupancy!$B$65,Occupancy!$BJ$68:'Occupancy'!$B$79,1)*12/$C10)),"-",IF(K10="","",K10/VLOOKUP(Occupancy!$B$65,Occupancy!$BJ$68:'Occupancy'!$B$79,1)*12/$C10))</f>
        <v>0</v>
      </c>
      <c r="O10" s="51">
        <f>SUMIFS(IncomeStatementData!$J$2:$J$415,IncomeStatementData!$B$2:$B$415,$A10,IncomeStatementData!$I$2:$I$415,"58001")</f>
        <v>0</v>
      </c>
      <c r="P10" s="51">
        <f>IF(ISERROR(Q10/12*Occupancy!$B$65),"-",Q10/12*Occupancy!$B$65)</f>
        <v>0</v>
      </c>
      <c r="Q10" s="52">
        <f>SUMIFS(AnnualFinancialData!$L$2:$L$6380,AnnualFinancialData!$B$2:$B$6380,$A10,AnnualFinancialData!$K$2:$K$6380,"58001")</f>
        <v>0</v>
      </c>
      <c r="R10" s="51">
        <f>IF(ISERROR(IF(O10="","",O10/VLOOKUP(Occupancy!$B$65,Occupancy!$BJ$68:'Occupancy'!$B$79,1)*12/$C10)),"-",IF(O10="","",O10/VLOOKUP(Occupancy!$B$65,Occupancy!$BJ$68:'Occupancy'!$B$79,1)*12/$C10))</f>
        <v>0</v>
      </c>
      <c r="S10" s="51">
        <f>IF(ISERROR(IF(P10="","",P10/VLOOKUP(Occupancy!$B$65,Occupancy!$BJ$68:'Occupancy'!$B$79,1)*12/$C10)),"-",IF(P10="","",P10/VLOOKUP(Occupancy!$B$65,Occupancy!$BJ$68:'Occupancy'!$B$79,1)*12/$C10))</f>
        <v>0</v>
      </c>
      <c r="T10" s="55">
        <f>SUMIFS(IncomeStatementData!$J$2:$J$415,IncomeStatementData!$B$2:$B$415,$A10,IncomeStatementData!$I$2:$I$415,"66100")</f>
        <v>0</v>
      </c>
      <c r="U10" s="54">
        <f>IF(ISERROR(V10/12*Occupancy!$B$65),"-",V10/12*Occupancy!$B$65)</f>
        <v>0</v>
      </c>
      <c r="V10" s="55">
        <f>SUMIFS(AnnualFinancialData!$L$2:$L$6380,AnnualFinancialData!$B$2:$B$6380,$A10,AnnualFinancialData!$K$2:$K$6380,"66100")</f>
        <v>0</v>
      </c>
      <c r="W10" s="54">
        <f>IF(ISERROR(IF(T10="","",T10/VLOOKUP(Occupancy!$B$65,Occupancy!$BJ$68:'Occupancy'!$B$79,1)*12/$C10)),"-",IF(T10="","",T10/VLOOKUP(Occupancy!$B$65,Occupancy!$BJ$68:'Occupancy'!$B$79,1)*12/$C10))</f>
        <v>0</v>
      </c>
      <c r="X10" s="56">
        <f>IF(ISERROR(IF(U10="","",U10/VLOOKUP(Occupancy!$B$65,Occupancy!$BJ$68:'Occupancy'!$B$79,1)*12/$C10)),"-",IF(U10="","",U10/VLOOKUP(Occupancy!$B$65,Occupancy!$BJ$68:'Occupancy'!$B$79,1)*12/$C10))</f>
        <v>0</v>
      </c>
      <c r="Y10" s="51">
        <f>SUMIFS(IncomeStatementData!$J$2:$J$415,IncomeStatementData!$B$2:$B$415,$A10,IncomeStatementData!$I$2:$I$415,"55705")+SUMIFS(IncomeStatementData!$J$2:$J$415,IncomeStatementData!$B$2:$B$415,$A10,IncomeStatementData!$I$2:$I$415,"55715")+SUMIFS(IncomeStatementData!$J$2:$J$415,IncomeStatementData!$B$2:$B$415,$A10,IncomeStatementData!$I$2:$I$415,"55720")+SUMIFS(IncomeStatementData!$J$2:$J$415,IncomeStatementData!$B$2:$B$415,$A10,IncomeStatementData!$I$2:$I$415,"55730")+SUMIFS(IncomeStatementData!$J$2:$J$415,IncomeStatementData!$B$2:$B$415,$A10,IncomeStatementData!$I$2:$I$415,"55735")+SUMIFS(IncomeStatementData!$J$2:$J$415,IncomeStatementData!$B$2:$B$415,$A10,IncomeStatementData!$I$2:$I$415,"55701")+SUMIFS(IncomeStatementData!$J$2:$J$415,IncomeStatementData!$B$2:$B$415,$A10,IncomeStatementData!$I$2:$I$415,"55750")+SUMIFS(IncomeStatementData!$J$2:$J$415,IncomeStatementData!$B$2:$B$415,$A10,IncomeStatementData!$I$2:$I$415,"55725")+SUMIFS(IncomeStatementData!$J$2:$J$415,IncomeStatementData!$B$2:$B$415,$A10,IncomeStatementData!$I$2:$I$415,"55760")+SUMIFS(IncomeStatementData!$J$2:$J$415,IncomeStatementData!$B$2:$B$415,$A10,IncomeStatementData!$I$2:$I$415,"55755")</f>
        <v>0</v>
      </c>
      <c r="Z10" s="51">
        <f>IF(ISERROR(AA10/12*Occupancy!$B$65),"-",AA10/12*Occupancy!$B$65)</f>
        <v>0</v>
      </c>
      <c r="AA10" s="52">
        <f>SUMIFS(AnnualFinancialData!$L$2:$L$6380,AnnualFinancialData!$B$2:$B$6380,$A10,AnnualFinancialData!$K$2:$K$6380,"55705")+SUMIFS(AnnualFinancialData!$L$2:$L$6380,AnnualFinancialData!$B$2:$B$6380,$A10,AnnualFinancialData!$K$2:$K$6380,"55715")+SUMIFS(AnnualFinancialData!$L$2:$L$6380,AnnualFinancialData!$B$2:$B$6380,$A10,AnnualFinancialData!$K$2:$K$6380,"55720")+SUMIFS(AnnualFinancialData!$L$2:$L$6380,AnnualFinancialData!$B$2:$B$6380,$A10,AnnualFinancialData!$K$2:$K$6380,"55730")+SUMIFS(AnnualFinancialData!$L$2:$L$6380,AnnualFinancialData!$B$2:$B$6380,$A10,AnnualFinancialData!$K$2:$K$6380,"55735")+SUMIFS(AnnualFinancialData!$L$2:$L$6380,AnnualFinancialData!$B$2:$B$6380,$A10,AnnualFinancialData!$K$2:$K$6380,"55701")+SUMIFS(AnnualFinancialData!$L$2:$L$6380,AnnualFinancialData!$B$2:$B$6380,$A10,AnnualFinancialData!$K$2:$K$6380,"55750")+SUMIFS(AnnualFinancialData!$L$2:$L$6380,AnnualFinancialData!$B$2:$B$6380,$A10,AnnualFinancialData!$K$2:$K$6380,"55725")+SUMIFS(AnnualFinancialData!$L$2:$L$6380,AnnualFinancialData!$B$2:$B$6380,$A10,AnnualFinancialData!$K$2:$K$6380,"55760")+SUMIFS(AnnualFinancialData!$L$2:$L$6380,AnnualFinancialData!$B$2:$B$6380,$A10,AnnualFinancialData!$K$2:$K$6380,"55755")</f>
        <v>0</v>
      </c>
      <c r="AB10" s="51">
        <f>IF(ISERROR(IF(Y10="","",Y10/VLOOKUP(Occupancy!$B$65,Occupancy!$BJ$68:'Occupancy'!$B$79,1)*12/$C10)),"-",IF(Y10="","",Y10/VLOOKUP(Occupancy!$B$65,Occupancy!$BJ$68:'Occupancy'!$B$79,1)*12/$C10))</f>
        <v>0</v>
      </c>
      <c r="AC10" s="57">
        <f>IF(ISERROR(IF(Z10="","",Z10/VLOOKUP(Occupancy!$B$65,Occupancy!$BJ$68:'Occupancy'!$B$79,1)*12/$C10)),"-",IF(Z10="","",Z10/VLOOKUP(Occupancy!$B$65,Occupancy!$BJ$68:'Occupancy'!$B$79,1)*12/$C10))</f>
        <v>0</v>
      </c>
      <c r="AD10" s="55">
        <f>SUMIFS(IncomeStatementData!$J$2:$J$415,IncomeStatementData!$B$2:$B$415,$A10,IncomeStatementData!$I$2:$I$415,"55770")</f>
        <v>0</v>
      </c>
      <c r="AE10" s="54">
        <f>IF(ISERROR(AF10/12*Occupancy!$B$65),"-",AF10/12*Occupancy!$B$65)</f>
        <v>0</v>
      </c>
      <c r="AF10" s="55">
        <f>SUMIFS(AnnualFinancialData!$L$2:$L$6380,AnnualFinancialData!$B$2:$B$6380,$A10,AnnualFinancialData!$K$2:$K$6380,"55770")</f>
        <v>0</v>
      </c>
      <c r="AG10" s="54">
        <f>IF(ISERROR(IF(AD10="","",AD10/VLOOKUP(Occupancy!$B$65,Occupancy!$BJ$68:'Occupancy'!$B$79,1)*12/$C10)),"-",IF(AD10="","",AD10/VLOOKUP(Occupancy!$B$65,Occupancy!$BJ$68:'Occupancy'!$B$79,1)*12/$C10))</f>
        <v>0</v>
      </c>
      <c r="AH10" s="59">
        <f>IF(ISERROR(IF(AE10="","",AE10/VLOOKUP(Occupancy!$B$65,Occupancy!$BJ$68:'Occupancy'!$B$79,1)*12/$C10)),"-",IF(AE10="","",AE10/VLOOKUP(Occupancy!$B$65,Occupancy!$BJ$68:'Occupancy'!$B$79,1)*12/$C10))</f>
        <v>0</v>
      </c>
      <c r="AI10" s="52">
        <f>SUMIFS(IncomeStatementData!$J$2:$J$415,IncomeStatementData!$B$2:$B$415,$A10,IncomeStatementData!$I$2:$I$415,"55357")+SUMIFS(IncomeStatementData!$J$2:$J$415,IncomeStatementData!$B$2:$B$415,$A10,IncomeStatementData!$I$2:$I$415,"55353")+SUMIFS(IncomeStatementData!$J$2:$J$415,IncomeStatementData!$B$2:$B$415,$A10,IncomeStatementData!$I$2:$I$415,"55354")+SUMIFS(IncomeStatementData!$J$2:$J$415,IncomeStatementData!$B$2:$B$415,$A10,IncomeStatementData!$I$2:$I$415,"55351")</f>
        <v>0</v>
      </c>
      <c r="AJ10" s="51">
        <f>IF(ISERROR(AK10/12*Occupancy!$B$65),"-",AK10/12*Occupancy!$B$65)</f>
        <v>0</v>
      </c>
      <c r="AK10" s="52">
        <f>SUMIFS(AnnualFinancialData!$L$2:$L$6380,AnnualFinancialData!$B$2:$B$6380,$A10,AnnualFinancialData!$K$2:$K$6380,"55357")+SUMIFS(AnnualFinancialData!$L$2:$L$6380,AnnualFinancialData!$B$2:$B$6380,$A10,AnnualFinancialData!$K$2:$K$6380,"55353")+SUMIFS(AnnualFinancialData!$L$2:$L$6380,AnnualFinancialData!$B$2:$B$6380,$A10,AnnualFinancialData!$K$2:$K$6380,"55354")+SUMIFS(AnnualFinancialData!$L$2:$L$6380,AnnualFinancialData!$B$2:$B$6380,$A10,AnnualFinancialData!$K$2:$K$6380,"55351")</f>
        <v>0</v>
      </c>
      <c r="AL10" s="51">
        <f>IF(ISERROR(IF(AI10="","",AI10/VLOOKUP(Occupancy!$B$65,Occupancy!$BJ$68:'Occupancy'!$B$79,1)*12/$C10)),"-",IF(AI10="","",AI10/VLOOKUP(Occupancy!$B$65,Occupancy!$BJ$68:'Occupancy'!$B$79,1)*12/$C10))</f>
        <v>0</v>
      </c>
      <c r="AM10" s="60">
        <f>IF(ISERROR(IF(AJ10="","",AJ10/VLOOKUP(Occupancy!$B$65,Occupancy!$BJ$68:'Occupancy'!$B$79,1)*12/$C10)),"-",IF(AJ10="","",AJ10/VLOOKUP(Occupancy!$B$65,Occupancy!$BJ$68:'Occupancy'!$B$79,1)*12/$C10))</f>
        <v>0</v>
      </c>
      <c r="AN10" s="54">
        <f>SUMIFS(IncomeStatementData!$J$2:$J$415,IncomeStatementData!$B$2:$B$415,$A10,IncomeStatementData!$I$2:$I$415,"55355")</f>
        <v>0</v>
      </c>
      <c r="AO10" s="54">
        <f>IF(ISERROR(AP10/12*Occupancy!$B$65),"-",AP10/12*Occupancy!$B$65)</f>
        <v>0</v>
      </c>
      <c r="AP10" s="55">
        <f>SUMIFS(AnnualFinancialData!$L$2:$L$6380,AnnualFinancialData!$B$2:$B$6380,$A10,AnnualFinancialData!$K$2:$K$6380,"55355")</f>
        <v>0</v>
      </c>
      <c r="AQ10" s="54">
        <f>IF(ISERROR(IF(AN10="","",AN10/VLOOKUP(Occupancy!$B$65,Occupancy!$BJ$68:'Occupancy'!$B$79,1)*12/$C10)),"-",IF(AN10="","",AN10/VLOOKUP(Occupancy!$B$65,Occupancy!$BJ$68:'Occupancy'!$B$79,1)*12/$C10))</f>
        <v>0</v>
      </c>
      <c r="AR10" s="56">
        <f>IF(ISERROR(IF(AO10="","",AO10/VLOOKUP(Occupancy!$B$65,Occupancy!$BJ$68:'Occupancy'!$B$79,1)*12/$C10)),"-",IF(AO10="","",AO10/VLOOKUP(Occupancy!$B$65,Occupancy!$BJ$68:'Occupancy'!$B$79,1)*12/$C10))</f>
        <v>0</v>
      </c>
      <c r="AS10" s="61">
        <f>SUMIFS(IncomeStatementData!$J$2:$J$415,IncomeStatementData!$B$2:$B$415,$A10,IncomeStatementData!$I$2:$I$415,"55301")</f>
        <v>0</v>
      </c>
      <c r="AT10" s="51">
        <f>IF(ISERROR(AU10/12*Occupancy!$B$65),"-",AU10/12*Occupancy!$B$65)</f>
        <v>0</v>
      </c>
      <c r="AU10" s="52">
        <f>SUMIFS(AnnualFinancialData!$L$2:$L$6380,AnnualFinancialData!$B$2:$B$6380,$A10,AnnualFinancialData!$K$2:$K$6380,"55301")</f>
        <v>0</v>
      </c>
      <c r="AV10" s="51">
        <f>IF(ISERROR(IF(AS10="","",AS10/VLOOKUP(Occupancy!$B$65,Occupancy!$BJ$68:'Occupancy'!$B$79,1)*12/$C10)),"-",IF(AS10="","",AS10/VLOOKUP(Occupancy!$B$65,Occupancy!$BJ$68:'Occupancy'!$B$79,1)*12/$C10))</f>
        <v>0</v>
      </c>
      <c r="AW10" s="57">
        <f>IF(ISERROR(IF(AT10="","",AT10/VLOOKUP(Occupancy!$B$65,Occupancy!$BJ$68:'Occupancy'!$B$79,1)*12/$C10)),"-",IF(AT10="","",AT10/VLOOKUP(Occupancy!$B$65,Occupancy!$BJ$68:'Occupancy'!$B$79,1)*12/$C10))</f>
        <v>0</v>
      </c>
      <c r="AX10" s="54">
        <f>SUMIFS(IncomeStatementData!$J$2:$J$415,IncomeStatementData!$B$2:$B$415,$A10,IncomeStatementData!$I$2:$I$415,"55320")</f>
        <v>0</v>
      </c>
      <c r="AY10" s="54">
        <f>IF(ISERROR(AZ10/12*Occupancy!$B$65),"-",AZ10/12*Occupancy!$B$65)</f>
        <v>0</v>
      </c>
      <c r="AZ10" s="55">
        <f>SUMIFS(AnnualFinancialData!$L$2:$L$6380,AnnualFinancialData!$B$2:$B$6380,$A10,AnnualFinancialData!$K$2:$K$6380,"55320")</f>
        <v>0</v>
      </c>
      <c r="BA10" s="54">
        <f>IF(ISERROR(IF(AX10="","",AX10/VLOOKUP(Occupancy!$B$65,Occupancy!$BJ$68:'Occupancy'!$B$79,1)*12/$C10)),"-",IF(AX10="","",AX10/VLOOKUP(Occupancy!$B$65,Occupancy!$BJ$68:'Occupancy'!$B$79,1)*12/$C10))</f>
        <v>0</v>
      </c>
      <c r="BB10" s="54">
        <f>IF(ISERROR(IF(AY10="","",AY10/VLOOKUP(Occupancy!$B$65,Occupancy!$BJ$68:'Occupancy'!$B$79,1)*12/$C10)),"-",IF(AY10="","",AY10/VLOOKUP(Occupancy!$B$65,Occupancy!$BJ$68:'Occupancy'!$B$79,1)*12/$C10))</f>
        <v>0</v>
      </c>
      <c r="BC10" s="62">
        <f t="shared" si="0"/>
        <v>0</v>
      </c>
      <c r="BD10" s="63">
        <f t="shared" si="1"/>
        <v>0</v>
      </c>
      <c r="BE10" s="62">
        <f t="shared" si="2"/>
        <v>0</v>
      </c>
      <c r="BF10" s="63">
        <f>IF(ISERROR(IF(BC10="","",BC10/VLOOKUP(Occupancy!$B$65,Occupancy!$BJ$68:'Occupancy'!$B$79,1)*12/$C10)),"-",IF(BC10="","",BC10/VLOOKUP(Occupancy!$B$65,Occupancy!$BJ$68:'Occupancy'!$B$79,1)*12/$C10))</f>
        <v>0</v>
      </c>
      <c r="BG10" s="64">
        <f>IF(ISERROR(IF(BD10="","",BD10/VLOOKUP(Occupancy!$B$65,Occupancy!$BJ$68:'Occupancy'!$B$79,1)*12/$C10)),"-",IF(BD10="","",BD10/VLOOKUP(Occupancy!$B$65,Occupancy!$BJ$68:'Occupancy'!$B$79,1)*12/$C10))</f>
        <v>0</v>
      </c>
    </row>
    <row r="11" spans="1:59" x14ac:dyDescent="0.25">
      <c r="A11" s="220" t="s">
        <v>484</v>
      </c>
      <c r="B11" s="93" t="str">
        <f>IF(ISERROR(INDEX(ProjectTypeData!$F$2:$F11,MATCH(Expenses!$A11,ProjectTypeData!$B$2:$B11,0),MATCH(Expenses!B$5,ProjectTypeData!$F$1))),"-",INDEX(ProjectTypeData!$F$2:$F11,MATCH(Expenses!$A11,ProjectTypeData!$B$2:$B11,0),MATCH(Expenses!B$5,ProjectTypeData!$F$1)))</f>
        <v>CHHI</v>
      </c>
      <c r="C11" s="145">
        <f>Operating!C16</f>
        <v>62</v>
      </c>
      <c r="D11" s="146" t="str">
        <f>IF(ISERROR(INDEX(MgmtCompanyData!$C$2:$C$46,MATCH(A11,MgmtCompanyData!$B$2:$B$46,0),0)),"-",INDEX(MgmtCompanyData!$C$2:$C$46,MATCH(A11,MgmtCompanyData!$B$2:$B$46,0),0))</f>
        <v>-</v>
      </c>
      <c r="E11" s="50">
        <f>SUMIFS(IncomeStatementData!$J$2:$J$415,IncomeStatementData!$B$2:$B$415,$A11,IncomeStatementData!$I$2:$I$415,"50105")+SUMIFS(IncomeStatementData!$J$2:$J$415,IncomeStatementData!$B$2:$B$415,$A11,IncomeStatementData!$I$2:$I$415,"55745")+SUMIFS(IncomeStatementData!$J$2:$J$415,IncomeStatementData!$B$2:$B$415,$A11,IncomeStatementData!$I$2:$I$415,"55730")+SUMIFS(IncomeStatementData!$J$2:$J$415,IncomeStatementData!$B$2:$B$415,$A11,IncomeStatementData!$I$2:$I$415,"50203")+SUMIFS(IncomeStatementData!$J$2:$J$415,IncomeStatementData!$B$2:$B$415,$A11,IncomeStatementData!$I$2:$I$415,"50252")</f>
        <v>0</v>
      </c>
      <c r="F11" s="51">
        <f>IF(ISERROR(G11/12*Occupancy!$B$65),"-",G11/12*Occupancy!$B$65)</f>
        <v>0</v>
      </c>
      <c r="G11" s="52">
        <f>SUMIFS(AnnualFinancialData!$L$2:$L$6380,AnnualFinancialData!$B$2:$B$6380,$A11,AnnualFinancialData!$K$2:$K$6380,"50105")+SUMIFS(AnnualFinancialData!$L$2:$L$6380,AnnualFinancialData!$B$2:$B$6380,$A11,AnnualFinancialData!$K$2:$K$6380,"55745")+SUMIFS(AnnualFinancialData!$L$2:$L$6380,AnnualFinancialData!$B$2:$B$6380,$A11,AnnualFinancialData!$K$2:$K$6380,"55730")+SUMIFS(AnnualFinancialData!$L$2:$L$6380,AnnualFinancialData!$B$2:$B$6380,$A11,AnnualFinancialData!$K$2:$K$6380,"50203")+SUMIFS(AnnualFinancialData!$L$2:$L$6380,AnnualFinancialData!$B$2:$B$6380,$A11,AnnualFinancialData!$K$2:$K$6380,"50252")</f>
        <v>0</v>
      </c>
      <c r="H11" s="51">
        <f>IF(ISERROR(IF(E11="","",E11/VLOOKUP(Occupancy!$B$65,Occupancy!$BJ$68:'Occupancy'!$B$79,1)*12/$C11)),"-",IF(E11="","",E11/VLOOKUP(Occupancy!$B$65,Occupancy!$BJ$68:'Occupancy'!$B$79,1)*12/$C11))</f>
        <v>0</v>
      </c>
      <c r="I11" s="53">
        <f>IF(ISERROR(IF(F11="","",F11/VLOOKUP(Occupancy!$B$65,Occupancy!$BJ$68:'Occupancy'!$B$79,1)*12/$C11)),"-",IF(F11="","",F11/VLOOKUP(Occupancy!$B$65,Occupancy!$BJ$68:'Occupancy'!$B$79,1)*12/$C11))</f>
        <v>0</v>
      </c>
      <c r="J11" s="54">
        <f>SUMIFS(IncomeStatementData!$J$2:$J$415,IncomeStatementData!$B$2:$B$415,$A11,IncomeStatementData!$I$2:$I$415,"60015")+SUMIFS(IncomeStatementData!$J$2:$J$415,IncomeStatementData!$B$2:$B$415,$A11,IncomeStatementData!$I$2:$I$415,"55342")+SUMIFS(IncomeStatementData!$J$2:$J$415,IncomeStatementData!$B$2:$B$415,$A11,IncomeStatementData!$I$2:$I$415,"55110")+SUMIFS(IncomeStatementData!$J$2:$J$415,IncomeStatementData!$B$2:$B$415,$A11,IncomeStatementData!$I$2:$I$415,"53034")+SUMIFS(IncomeStatementData!$J$2:$J$415,IncomeStatementData!$B$2:$B$415,$A11,IncomeStatementData!$I$2:$I$415,"59500")</f>
        <v>0</v>
      </c>
      <c r="K11" s="54">
        <f>IF(ISERROR(L11/12*Occupancy!$B$65),"-",L11/12*Occupancy!$B$65)</f>
        <v>0</v>
      </c>
      <c r="L11" s="55">
        <f>SUMIFS(AnnualFinancialData!$L$2:$L$6380,AnnualFinancialData!$B$2:$B$6380,$A11,AnnualFinancialData!$K$2:$K$6380,"60015")+SUMIFS(AnnualFinancialData!$L$2:$L$6380,AnnualFinancialData!$B$2:$B$6380,$A11,AnnualFinancialData!$K$2:$K$6380,"55342")+SUMIFS(AnnualFinancialData!$L$2:$L$6380,AnnualFinancialData!$B$2:$B$6380,$A11,AnnualFinancialData!$K$2:$K$6380,"55110")+SUMIFS(AnnualFinancialData!$L$2:$L$6380,AnnualFinancialData!$B$2:$B$6380,$A11,AnnualFinancialData!$K$2:$K$6380,"53034")+SUMIFS(AnnualFinancialData!$L$2:$L$6380,AnnualFinancialData!$B$2:$B$6380,$A11,AnnualFinancialData!$K$2:$K$6380,"59500")</f>
        <v>0</v>
      </c>
      <c r="M11" s="54">
        <f>IF(ISERROR(IF(J11="","",J11/VLOOKUP(Occupancy!$B$65,Occupancy!$BJ$68:'Occupancy'!$B$79,1)*12/$C11)),"-",IF(J11="","",J11/VLOOKUP(Occupancy!$B$65,Occupancy!$BJ$68:'Occupancy'!$B$79,1)*12/$C11))</f>
        <v>0</v>
      </c>
      <c r="N11" s="54">
        <f>IF(ISERROR(IF(K11="","",K11/VLOOKUP(Occupancy!$B$65,Occupancy!$BJ$68:'Occupancy'!$B$79,1)*12/$C11)),"-",IF(K11="","",K11/VLOOKUP(Occupancy!$B$65,Occupancy!$BJ$68:'Occupancy'!$B$79,1)*12/$C11))</f>
        <v>0</v>
      </c>
      <c r="O11" s="51">
        <f>SUMIFS(IncomeStatementData!$J$2:$J$415,IncomeStatementData!$B$2:$B$415,$A11,IncomeStatementData!$I$2:$I$415,"58001")</f>
        <v>0</v>
      </c>
      <c r="P11" s="51">
        <f>IF(ISERROR(Q11/12*Occupancy!$B$65),"-",Q11/12*Occupancy!$B$65)</f>
        <v>0</v>
      </c>
      <c r="Q11" s="52">
        <f>SUMIFS(AnnualFinancialData!$L$2:$L$6380,AnnualFinancialData!$B$2:$B$6380,$A11,AnnualFinancialData!$K$2:$K$6380,"58001")</f>
        <v>0</v>
      </c>
      <c r="R11" s="51">
        <f>IF(ISERROR(IF(O11="","",O11/VLOOKUP(Occupancy!$B$65,Occupancy!$BJ$68:'Occupancy'!$B$79,1)*12/$C11)),"-",IF(O11="","",O11/VLOOKUP(Occupancy!$B$65,Occupancy!$BJ$68:'Occupancy'!$B$79,1)*12/$C11))</f>
        <v>0</v>
      </c>
      <c r="S11" s="51">
        <f>IF(ISERROR(IF(P11="","",P11/VLOOKUP(Occupancy!$B$65,Occupancy!$BJ$68:'Occupancy'!$B$79,1)*12/$C11)),"-",IF(P11="","",P11/VLOOKUP(Occupancy!$B$65,Occupancy!$BJ$68:'Occupancy'!$B$79,1)*12/$C11))</f>
        <v>0</v>
      </c>
      <c r="T11" s="55">
        <f>SUMIFS(IncomeStatementData!$J$2:$J$415,IncomeStatementData!$B$2:$B$415,$A11,IncomeStatementData!$I$2:$I$415,"66100")</f>
        <v>0</v>
      </c>
      <c r="U11" s="54">
        <f>IF(ISERROR(V11/12*Occupancy!$B$65),"-",V11/12*Occupancy!$B$65)</f>
        <v>0</v>
      </c>
      <c r="V11" s="55">
        <f>SUMIFS(AnnualFinancialData!$L$2:$L$6380,AnnualFinancialData!$B$2:$B$6380,$A11,AnnualFinancialData!$K$2:$K$6380,"66100")</f>
        <v>0</v>
      </c>
      <c r="W11" s="54">
        <f>IF(ISERROR(IF(T11="","",T11/VLOOKUP(Occupancy!$B$65,Occupancy!$BJ$68:'Occupancy'!$B$79,1)*12/$C11)),"-",IF(T11="","",T11/VLOOKUP(Occupancy!$B$65,Occupancy!$BJ$68:'Occupancy'!$B$79,1)*12/$C11))</f>
        <v>0</v>
      </c>
      <c r="X11" s="56">
        <f>IF(ISERROR(IF(U11="","",U11/VLOOKUP(Occupancy!$B$65,Occupancy!$BJ$68:'Occupancy'!$B$79,1)*12/$C11)),"-",IF(U11="","",U11/VLOOKUP(Occupancy!$B$65,Occupancy!$BJ$68:'Occupancy'!$B$79,1)*12/$C11))</f>
        <v>0</v>
      </c>
      <c r="Y11" s="51">
        <f>SUMIFS(IncomeStatementData!$J$2:$J$415,IncomeStatementData!$B$2:$B$415,$A11,IncomeStatementData!$I$2:$I$415,"55705")+SUMIFS(IncomeStatementData!$J$2:$J$415,IncomeStatementData!$B$2:$B$415,$A11,IncomeStatementData!$I$2:$I$415,"55715")+SUMIFS(IncomeStatementData!$J$2:$J$415,IncomeStatementData!$B$2:$B$415,$A11,IncomeStatementData!$I$2:$I$415,"55720")+SUMIFS(IncomeStatementData!$J$2:$J$415,IncomeStatementData!$B$2:$B$415,$A11,IncomeStatementData!$I$2:$I$415,"55730")+SUMIFS(IncomeStatementData!$J$2:$J$415,IncomeStatementData!$B$2:$B$415,$A11,IncomeStatementData!$I$2:$I$415,"55735")+SUMIFS(IncomeStatementData!$J$2:$J$415,IncomeStatementData!$B$2:$B$415,$A11,IncomeStatementData!$I$2:$I$415,"55701")+SUMIFS(IncomeStatementData!$J$2:$J$415,IncomeStatementData!$B$2:$B$415,$A11,IncomeStatementData!$I$2:$I$415,"55750")+SUMIFS(IncomeStatementData!$J$2:$J$415,IncomeStatementData!$B$2:$B$415,$A11,IncomeStatementData!$I$2:$I$415,"55725")+SUMIFS(IncomeStatementData!$J$2:$J$415,IncomeStatementData!$B$2:$B$415,$A11,IncomeStatementData!$I$2:$I$415,"55760")+SUMIFS(IncomeStatementData!$J$2:$J$415,IncomeStatementData!$B$2:$B$415,$A11,IncomeStatementData!$I$2:$I$415,"55755")</f>
        <v>0</v>
      </c>
      <c r="Z11" s="51">
        <f>IF(ISERROR(AA11/12*Occupancy!$B$65),"-",AA11/12*Occupancy!$B$65)</f>
        <v>0</v>
      </c>
      <c r="AA11" s="52">
        <f>SUMIFS(AnnualFinancialData!$L$2:$L$6380,AnnualFinancialData!$B$2:$B$6380,$A11,AnnualFinancialData!$K$2:$K$6380,"55705")+SUMIFS(AnnualFinancialData!$L$2:$L$6380,AnnualFinancialData!$B$2:$B$6380,$A11,AnnualFinancialData!$K$2:$K$6380,"55715")+SUMIFS(AnnualFinancialData!$L$2:$L$6380,AnnualFinancialData!$B$2:$B$6380,$A11,AnnualFinancialData!$K$2:$K$6380,"55720")+SUMIFS(AnnualFinancialData!$L$2:$L$6380,AnnualFinancialData!$B$2:$B$6380,$A11,AnnualFinancialData!$K$2:$K$6380,"55730")+SUMIFS(AnnualFinancialData!$L$2:$L$6380,AnnualFinancialData!$B$2:$B$6380,$A11,AnnualFinancialData!$K$2:$K$6380,"55735")+SUMIFS(AnnualFinancialData!$L$2:$L$6380,AnnualFinancialData!$B$2:$B$6380,$A11,AnnualFinancialData!$K$2:$K$6380,"55701")+SUMIFS(AnnualFinancialData!$L$2:$L$6380,AnnualFinancialData!$B$2:$B$6380,$A11,AnnualFinancialData!$K$2:$K$6380,"55750")+SUMIFS(AnnualFinancialData!$L$2:$L$6380,AnnualFinancialData!$B$2:$B$6380,$A11,AnnualFinancialData!$K$2:$K$6380,"55725")+SUMIFS(AnnualFinancialData!$L$2:$L$6380,AnnualFinancialData!$B$2:$B$6380,$A11,AnnualFinancialData!$K$2:$K$6380,"55760")+SUMIFS(AnnualFinancialData!$L$2:$L$6380,AnnualFinancialData!$B$2:$B$6380,$A11,AnnualFinancialData!$K$2:$K$6380,"55755")</f>
        <v>0</v>
      </c>
      <c r="AB11" s="51">
        <f>IF(ISERROR(IF(Y11="","",Y11/VLOOKUP(Occupancy!$B$65,Occupancy!$BJ$68:'Occupancy'!$B$79,1)*12/$C11)),"-",IF(Y11="","",Y11/VLOOKUP(Occupancy!$B$65,Occupancy!$BJ$68:'Occupancy'!$B$79,1)*12/$C11))</f>
        <v>0</v>
      </c>
      <c r="AC11" s="57">
        <f>IF(ISERROR(IF(Z11="","",Z11/VLOOKUP(Occupancy!$B$65,Occupancy!$BJ$68:'Occupancy'!$B$79,1)*12/$C11)),"-",IF(Z11="","",Z11/VLOOKUP(Occupancy!$B$65,Occupancy!$BJ$68:'Occupancy'!$B$79,1)*12/$C11))</f>
        <v>0</v>
      </c>
      <c r="AD11" s="55">
        <f>SUMIFS(IncomeStatementData!$J$2:$J$415,IncomeStatementData!$B$2:$B$415,$A11,IncomeStatementData!$I$2:$I$415,"55770")</f>
        <v>0</v>
      </c>
      <c r="AE11" s="54">
        <f>IF(ISERROR(AF11/12*Occupancy!$B$65),"-",AF11/12*Occupancy!$B$65)</f>
        <v>0</v>
      </c>
      <c r="AF11" s="55">
        <f>SUMIFS(AnnualFinancialData!$L$2:$L$6380,AnnualFinancialData!$B$2:$B$6380,$A11,AnnualFinancialData!$K$2:$K$6380,"55770")</f>
        <v>0</v>
      </c>
      <c r="AG11" s="54">
        <f>IF(ISERROR(IF(AD11="","",AD11/VLOOKUP(Occupancy!$B$65,Occupancy!$BJ$68:'Occupancy'!$B$79,1)*12/$C11)),"-",IF(AD11="","",AD11/VLOOKUP(Occupancy!$B$65,Occupancy!$BJ$68:'Occupancy'!$B$79,1)*12/$C11))</f>
        <v>0</v>
      </c>
      <c r="AH11" s="59">
        <f>IF(ISERROR(IF(AE11="","",AE11/VLOOKUP(Occupancy!$B$65,Occupancy!$BJ$68:'Occupancy'!$B$79,1)*12/$C11)),"-",IF(AE11="","",AE11/VLOOKUP(Occupancy!$B$65,Occupancy!$BJ$68:'Occupancy'!$B$79,1)*12/$C11))</f>
        <v>0</v>
      </c>
      <c r="AI11" s="52">
        <f>SUMIFS(IncomeStatementData!$J$2:$J$415,IncomeStatementData!$B$2:$B$415,$A11,IncomeStatementData!$I$2:$I$415,"55357")+SUMIFS(IncomeStatementData!$J$2:$J$415,IncomeStatementData!$B$2:$B$415,$A11,IncomeStatementData!$I$2:$I$415,"55353")+SUMIFS(IncomeStatementData!$J$2:$J$415,IncomeStatementData!$B$2:$B$415,$A11,IncomeStatementData!$I$2:$I$415,"55354")+SUMIFS(IncomeStatementData!$J$2:$J$415,IncomeStatementData!$B$2:$B$415,$A11,IncomeStatementData!$I$2:$I$415,"55351")</f>
        <v>0</v>
      </c>
      <c r="AJ11" s="51">
        <f>IF(ISERROR(AK11/12*Occupancy!$B$65),"-",AK11/12*Occupancy!$B$65)</f>
        <v>0</v>
      </c>
      <c r="AK11" s="52">
        <f>SUMIFS(AnnualFinancialData!$L$2:$L$6380,AnnualFinancialData!$B$2:$B$6380,$A11,AnnualFinancialData!$K$2:$K$6380,"55357")+SUMIFS(AnnualFinancialData!$L$2:$L$6380,AnnualFinancialData!$B$2:$B$6380,$A11,AnnualFinancialData!$K$2:$K$6380,"55353")+SUMIFS(AnnualFinancialData!$L$2:$L$6380,AnnualFinancialData!$B$2:$B$6380,$A11,AnnualFinancialData!$K$2:$K$6380,"55354")+SUMIFS(AnnualFinancialData!$L$2:$L$6380,AnnualFinancialData!$B$2:$B$6380,$A11,AnnualFinancialData!$K$2:$K$6380,"55351")</f>
        <v>0</v>
      </c>
      <c r="AL11" s="51">
        <f>IF(ISERROR(IF(AI11="","",AI11/VLOOKUP(Occupancy!$B$65,Occupancy!$BJ$68:'Occupancy'!$B$79,1)*12/$C11)),"-",IF(AI11="","",AI11/VLOOKUP(Occupancy!$B$65,Occupancy!$BJ$68:'Occupancy'!$B$79,1)*12/$C11))</f>
        <v>0</v>
      </c>
      <c r="AM11" s="60">
        <f>IF(ISERROR(IF(AJ11="","",AJ11/VLOOKUP(Occupancy!$B$65,Occupancy!$BJ$68:'Occupancy'!$B$79,1)*12/$C11)),"-",IF(AJ11="","",AJ11/VLOOKUP(Occupancy!$B$65,Occupancy!$BJ$68:'Occupancy'!$B$79,1)*12/$C11))</f>
        <v>0</v>
      </c>
      <c r="AN11" s="54">
        <f>SUMIFS(IncomeStatementData!$J$2:$J$415,IncomeStatementData!$B$2:$B$415,$A11,IncomeStatementData!$I$2:$I$415,"55355")</f>
        <v>0</v>
      </c>
      <c r="AO11" s="54">
        <f>IF(ISERROR(AP11/12*Occupancy!$B$65),"-",AP11/12*Occupancy!$B$65)</f>
        <v>0</v>
      </c>
      <c r="AP11" s="55">
        <f>SUMIFS(AnnualFinancialData!$L$2:$L$6380,AnnualFinancialData!$B$2:$B$6380,$A11,AnnualFinancialData!$K$2:$K$6380,"55355")</f>
        <v>0</v>
      </c>
      <c r="AQ11" s="54">
        <f>IF(ISERROR(IF(AN11="","",AN11/VLOOKUP(Occupancy!$B$65,Occupancy!$BJ$68:'Occupancy'!$B$79,1)*12/$C11)),"-",IF(AN11="","",AN11/VLOOKUP(Occupancy!$B$65,Occupancy!$BJ$68:'Occupancy'!$B$79,1)*12/$C11))</f>
        <v>0</v>
      </c>
      <c r="AR11" s="56">
        <f>IF(ISERROR(IF(AO11="","",AO11/VLOOKUP(Occupancy!$B$65,Occupancy!$BJ$68:'Occupancy'!$B$79,1)*12/$C11)),"-",IF(AO11="","",AO11/VLOOKUP(Occupancy!$B$65,Occupancy!$BJ$68:'Occupancy'!$B$79,1)*12/$C11))</f>
        <v>0</v>
      </c>
      <c r="AS11" s="61">
        <f>SUMIFS(IncomeStatementData!$J$2:$J$415,IncomeStatementData!$B$2:$B$415,$A11,IncomeStatementData!$I$2:$I$415,"55301")</f>
        <v>0</v>
      </c>
      <c r="AT11" s="51">
        <f>IF(ISERROR(AU11/12*Occupancy!$B$65),"-",AU11/12*Occupancy!$B$65)</f>
        <v>0</v>
      </c>
      <c r="AU11" s="52">
        <f>SUMIFS(AnnualFinancialData!$L$2:$L$6380,AnnualFinancialData!$B$2:$B$6380,$A11,AnnualFinancialData!$K$2:$K$6380,"55301")</f>
        <v>0</v>
      </c>
      <c r="AV11" s="51">
        <f>IF(ISERROR(IF(AS11="","",AS11/VLOOKUP(Occupancy!$B$65,Occupancy!$BJ$68:'Occupancy'!$B$79,1)*12/$C11)),"-",IF(AS11="","",AS11/VLOOKUP(Occupancy!$B$65,Occupancy!$BJ$68:'Occupancy'!$B$79,1)*12/$C11))</f>
        <v>0</v>
      </c>
      <c r="AW11" s="57">
        <f>IF(ISERROR(IF(AT11="","",AT11/VLOOKUP(Occupancy!$B$65,Occupancy!$BJ$68:'Occupancy'!$B$79,1)*12/$C11)),"-",IF(AT11="","",AT11/VLOOKUP(Occupancy!$B$65,Occupancy!$BJ$68:'Occupancy'!$B$79,1)*12/$C11))</f>
        <v>0</v>
      </c>
      <c r="AX11" s="54">
        <f>SUMIFS(IncomeStatementData!$J$2:$J$415,IncomeStatementData!$B$2:$B$415,$A11,IncomeStatementData!$I$2:$I$415,"55320")</f>
        <v>0</v>
      </c>
      <c r="AY11" s="54">
        <f>IF(ISERROR(AZ11/12*Occupancy!$B$65),"-",AZ11/12*Occupancy!$B$65)</f>
        <v>0</v>
      </c>
      <c r="AZ11" s="55">
        <f>SUMIFS(AnnualFinancialData!$L$2:$L$6380,AnnualFinancialData!$B$2:$B$6380,$A11,AnnualFinancialData!$K$2:$K$6380,"55320")</f>
        <v>0</v>
      </c>
      <c r="BA11" s="54">
        <f>IF(ISERROR(IF(AX11="","",AX11/VLOOKUP(Occupancy!$B$65,Occupancy!$BJ$68:'Occupancy'!$B$79,1)*12/$C11)),"-",IF(AX11="","",AX11/VLOOKUP(Occupancy!$B$65,Occupancy!$BJ$68:'Occupancy'!$B$79,1)*12/$C11))</f>
        <v>0</v>
      </c>
      <c r="BB11" s="54">
        <f>IF(ISERROR(IF(AY11="","",AY11/VLOOKUP(Occupancy!$B$65,Occupancy!$BJ$68:'Occupancy'!$B$79,1)*12/$C11)),"-",IF(AY11="","",AY11/VLOOKUP(Occupancy!$B$65,Occupancy!$BJ$68:'Occupancy'!$B$79,1)*12/$C11))</f>
        <v>0</v>
      </c>
      <c r="BC11" s="62">
        <f t="shared" si="0"/>
        <v>0</v>
      </c>
      <c r="BD11" s="63">
        <f t="shared" si="1"/>
        <v>0</v>
      </c>
      <c r="BE11" s="62">
        <f t="shared" si="2"/>
        <v>0</v>
      </c>
      <c r="BF11" s="63">
        <f>IF(ISERROR(IF(BC11="","",BC11/VLOOKUP(Occupancy!$B$65,Occupancy!$BJ$68:'Occupancy'!$B$79,1)*12/$C11)),"-",IF(BC11="","",BC11/VLOOKUP(Occupancy!$B$65,Occupancy!$BJ$68:'Occupancy'!$B$79,1)*12/$C11))</f>
        <v>0</v>
      </c>
      <c r="BG11" s="64">
        <f>IF(ISERROR(IF(BD11="","",BD11/VLOOKUP(Occupancy!$B$65,Occupancy!$BJ$68:'Occupancy'!$B$79,1)*12/$C11)),"-",IF(BD11="","",BD11/VLOOKUP(Occupancy!$B$65,Occupancy!$BJ$68:'Occupancy'!$B$79,1)*12/$C11))</f>
        <v>0</v>
      </c>
    </row>
    <row r="12" spans="1:59" x14ac:dyDescent="0.25">
      <c r="A12" s="220" t="s">
        <v>487</v>
      </c>
      <c r="B12" s="93" t="str">
        <f>IF(ISERROR(INDEX(ProjectTypeData!$F$2:$F12,MATCH(Expenses!$A12,ProjectTypeData!$B$2:$B12,0),MATCH(Expenses!B$5,ProjectTypeData!$F$1))),"-",INDEX(ProjectTypeData!$F$2:$F12,MATCH(Expenses!$A12,ProjectTypeData!$B$2:$B12,0),MATCH(Expenses!B$5,ProjectTypeData!$F$1)))</f>
        <v>Homes</v>
      </c>
      <c r="C12" s="145">
        <f>Operating!C17</f>
        <v>73</v>
      </c>
      <c r="D12" s="146" t="str">
        <f>IF(ISERROR(INDEX(MgmtCompanyData!$C$2:$C$46,MATCH(A12,MgmtCompanyData!$B$2:$B$46,0),0)),"-",INDEX(MgmtCompanyData!$C$2:$C$46,MATCH(A12,MgmtCompanyData!$B$2:$B$46,0),0))</f>
        <v>Habitat America, LLC</v>
      </c>
      <c r="E12" s="50">
        <f>SUMIFS(IncomeStatementData!$J$2:$J$415,IncomeStatementData!$B$2:$B$415,$A12,IncomeStatementData!$I$2:$I$415,"50105")+SUMIFS(IncomeStatementData!$J$2:$J$415,IncomeStatementData!$B$2:$B$415,$A12,IncomeStatementData!$I$2:$I$415,"55745")+SUMIFS(IncomeStatementData!$J$2:$J$415,IncomeStatementData!$B$2:$B$415,$A12,IncomeStatementData!$I$2:$I$415,"55730")+SUMIFS(IncomeStatementData!$J$2:$J$415,IncomeStatementData!$B$2:$B$415,$A12,IncomeStatementData!$I$2:$I$415,"50203")+SUMIFS(IncomeStatementData!$J$2:$J$415,IncomeStatementData!$B$2:$B$415,$A12,IncomeStatementData!$I$2:$I$415,"50252")</f>
        <v>0</v>
      </c>
      <c r="F12" s="51">
        <f>IF(ISERROR(G12/12*Occupancy!$B$65),"-",G12/12*Occupancy!$B$65)</f>
        <v>0</v>
      </c>
      <c r="G12" s="52">
        <f>SUMIFS(AnnualFinancialData!$L$2:$L$6380,AnnualFinancialData!$B$2:$B$6380,$A12,AnnualFinancialData!$K$2:$K$6380,"50105")+SUMIFS(AnnualFinancialData!$L$2:$L$6380,AnnualFinancialData!$B$2:$B$6380,$A12,AnnualFinancialData!$K$2:$K$6380,"55745")+SUMIFS(AnnualFinancialData!$L$2:$L$6380,AnnualFinancialData!$B$2:$B$6380,$A12,AnnualFinancialData!$K$2:$K$6380,"55730")+SUMIFS(AnnualFinancialData!$L$2:$L$6380,AnnualFinancialData!$B$2:$B$6380,$A12,AnnualFinancialData!$K$2:$K$6380,"50203")+SUMIFS(AnnualFinancialData!$L$2:$L$6380,AnnualFinancialData!$B$2:$B$6380,$A12,AnnualFinancialData!$K$2:$K$6380,"50252")</f>
        <v>0</v>
      </c>
      <c r="H12" s="51">
        <f>IF(ISERROR(IF(E12="","",E12/VLOOKUP(Occupancy!$B$65,Occupancy!$BJ$68:'Occupancy'!$B$79,1)*12/$C12)),"-",IF(E12="","",E12/VLOOKUP(Occupancy!$B$65,Occupancy!$BJ$68:'Occupancy'!$B$79,1)*12/$C12))</f>
        <v>0</v>
      </c>
      <c r="I12" s="53">
        <f>IF(ISERROR(IF(F12="","",F12/VLOOKUP(Occupancy!$B$65,Occupancy!$BJ$68:'Occupancy'!$B$79,1)*12/$C12)),"-",IF(F12="","",F12/VLOOKUP(Occupancy!$B$65,Occupancy!$BJ$68:'Occupancy'!$B$79,1)*12/$C12))</f>
        <v>0</v>
      </c>
      <c r="J12" s="54">
        <f>SUMIFS(IncomeStatementData!$J$2:$J$415,IncomeStatementData!$B$2:$B$415,$A12,IncomeStatementData!$I$2:$I$415,"60015")+SUMIFS(IncomeStatementData!$J$2:$J$415,IncomeStatementData!$B$2:$B$415,$A12,IncomeStatementData!$I$2:$I$415,"55342")+SUMIFS(IncomeStatementData!$J$2:$J$415,IncomeStatementData!$B$2:$B$415,$A12,IncomeStatementData!$I$2:$I$415,"55110")+SUMIFS(IncomeStatementData!$J$2:$J$415,IncomeStatementData!$B$2:$B$415,$A12,IncomeStatementData!$I$2:$I$415,"53034")+SUMIFS(IncomeStatementData!$J$2:$J$415,IncomeStatementData!$B$2:$B$415,$A12,IncomeStatementData!$I$2:$I$415,"59500")</f>
        <v>0</v>
      </c>
      <c r="K12" s="54">
        <f>IF(ISERROR(L12/12*Occupancy!$B$65),"-",L12/12*Occupancy!$B$65)</f>
        <v>0</v>
      </c>
      <c r="L12" s="55">
        <f>SUMIFS(AnnualFinancialData!$L$2:$L$6380,AnnualFinancialData!$B$2:$B$6380,$A12,AnnualFinancialData!$K$2:$K$6380,"60015")+SUMIFS(AnnualFinancialData!$L$2:$L$6380,AnnualFinancialData!$B$2:$B$6380,$A12,AnnualFinancialData!$K$2:$K$6380,"55342")+SUMIFS(AnnualFinancialData!$L$2:$L$6380,AnnualFinancialData!$B$2:$B$6380,$A12,AnnualFinancialData!$K$2:$K$6380,"55110")+SUMIFS(AnnualFinancialData!$L$2:$L$6380,AnnualFinancialData!$B$2:$B$6380,$A12,AnnualFinancialData!$K$2:$K$6380,"53034")+SUMIFS(AnnualFinancialData!$L$2:$L$6380,AnnualFinancialData!$B$2:$B$6380,$A12,AnnualFinancialData!$K$2:$K$6380,"59500")</f>
        <v>0</v>
      </c>
      <c r="M12" s="54">
        <f>IF(ISERROR(IF(J12="","",J12/VLOOKUP(Occupancy!$B$65,Occupancy!$BJ$68:'Occupancy'!$B$79,1)*12/$C12)),"-",IF(J12="","",J12/VLOOKUP(Occupancy!$B$65,Occupancy!$BJ$68:'Occupancy'!$B$79,1)*12/$C12))</f>
        <v>0</v>
      </c>
      <c r="N12" s="54">
        <f>IF(ISERROR(IF(K12="","",K12/VLOOKUP(Occupancy!$B$65,Occupancy!$BJ$68:'Occupancy'!$B$79,1)*12/$C12)),"-",IF(K12="","",K12/VLOOKUP(Occupancy!$B$65,Occupancy!$BJ$68:'Occupancy'!$B$79,1)*12/$C12))</f>
        <v>0</v>
      </c>
      <c r="O12" s="51">
        <f>SUMIFS(IncomeStatementData!$J$2:$J$415,IncomeStatementData!$B$2:$B$415,$A12,IncomeStatementData!$I$2:$I$415,"58001")</f>
        <v>0</v>
      </c>
      <c r="P12" s="51">
        <f>IF(ISERROR(Q12/12*Occupancy!$B$65),"-",Q12/12*Occupancy!$B$65)</f>
        <v>0</v>
      </c>
      <c r="Q12" s="52">
        <f>SUMIFS(AnnualFinancialData!$L$2:$L$6380,AnnualFinancialData!$B$2:$B$6380,$A12,AnnualFinancialData!$K$2:$K$6380,"58001")</f>
        <v>0</v>
      </c>
      <c r="R12" s="51">
        <f>IF(ISERROR(IF(O12="","",O12/VLOOKUP(Occupancy!$B$65,Occupancy!$BJ$68:'Occupancy'!$B$79,1)*12/$C12)),"-",IF(O12="","",O12/VLOOKUP(Occupancy!$B$65,Occupancy!$BJ$68:'Occupancy'!$B$79,1)*12/$C12))</f>
        <v>0</v>
      </c>
      <c r="S12" s="51">
        <f>IF(ISERROR(IF(P12="","",P12/VLOOKUP(Occupancy!$B$65,Occupancy!$BJ$68:'Occupancy'!$B$79,1)*12/$C12)),"-",IF(P12="","",P12/VLOOKUP(Occupancy!$B$65,Occupancy!$BJ$68:'Occupancy'!$B$79,1)*12/$C12))</f>
        <v>0</v>
      </c>
      <c r="T12" s="55">
        <f>SUMIFS(IncomeStatementData!$J$2:$J$415,IncomeStatementData!$B$2:$B$415,$A12,IncomeStatementData!$I$2:$I$415,"66100")</f>
        <v>0</v>
      </c>
      <c r="U12" s="54">
        <f>IF(ISERROR(V12/12*Occupancy!$B$65),"-",V12/12*Occupancy!$B$65)</f>
        <v>0</v>
      </c>
      <c r="V12" s="55">
        <f>SUMIFS(AnnualFinancialData!$L$2:$L$6380,AnnualFinancialData!$B$2:$B$6380,$A12,AnnualFinancialData!$K$2:$K$6380,"66100")</f>
        <v>0</v>
      </c>
      <c r="W12" s="54">
        <f>IF(ISERROR(IF(T12="","",T12/VLOOKUP(Occupancy!$B$65,Occupancy!$BJ$68:'Occupancy'!$B$79,1)*12/$C12)),"-",IF(T12="","",T12/VLOOKUP(Occupancy!$B$65,Occupancy!$BJ$68:'Occupancy'!$B$79,1)*12/$C12))</f>
        <v>0</v>
      </c>
      <c r="X12" s="56">
        <f>IF(ISERROR(IF(U12="","",U12/VLOOKUP(Occupancy!$B$65,Occupancy!$BJ$68:'Occupancy'!$B$79,1)*12/$C12)),"-",IF(U12="","",U12/VLOOKUP(Occupancy!$B$65,Occupancy!$BJ$68:'Occupancy'!$B$79,1)*12/$C12))</f>
        <v>0</v>
      </c>
      <c r="Y12" s="51">
        <f>SUMIFS(IncomeStatementData!$J$2:$J$415,IncomeStatementData!$B$2:$B$415,$A12,IncomeStatementData!$I$2:$I$415,"55705")+SUMIFS(IncomeStatementData!$J$2:$J$415,IncomeStatementData!$B$2:$B$415,$A12,IncomeStatementData!$I$2:$I$415,"55715")+SUMIFS(IncomeStatementData!$J$2:$J$415,IncomeStatementData!$B$2:$B$415,$A12,IncomeStatementData!$I$2:$I$415,"55720")+SUMIFS(IncomeStatementData!$J$2:$J$415,IncomeStatementData!$B$2:$B$415,$A12,IncomeStatementData!$I$2:$I$415,"55730")+SUMIFS(IncomeStatementData!$J$2:$J$415,IncomeStatementData!$B$2:$B$415,$A12,IncomeStatementData!$I$2:$I$415,"55735")+SUMIFS(IncomeStatementData!$J$2:$J$415,IncomeStatementData!$B$2:$B$415,$A12,IncomeStatementData!$I$2:$I$415,"55701")+SUMIFS(IncomeStatementData!$J$2:$J$415,IncomeStatementData!$B$2:$B$415,$A12,IncomeStatementData!$I$2:$I$415,"55750")+SUMIFS(IncomeStatementData!$J$2:$J$415,IncomeStatementData!$B$2:$B$415,$A12,IncomeStatementData!$I$2:$I$415,"55725")+SUMIFS(IncomeStatementData!$J$2:$J$415,IncomeStatementData!$B$2:$B$415,$A12,IncomeStatementData!$I$2:$I$415,"55760")+SUMIFS(IncomeStatementData!$J$2:$J$415,IncomeStatementData!$B$2:$B$415,$A12,IncomeStatementData!$I$2:$I$415,"55755")</f>
        <v>0</v>
      </c>
      <c r="Z12" s="51">
        <f>IF(ISERROR(AA12/12*Occupancy!$B$65),"-",AA12/12*Occupancy!$B$65)</f>
        <v>0</v>
      </c>
      <c r="AA12" s="52">
        <f>SUMIFS(AnnualFinancialData!$L$2:$L$6380,AnnualFinancialData!$B$2:$B$6380,$A12,AnnualFinancialData!$K$2:$K$6380,"55705")+SUMIFS(AnnualFinancialData!$L$2:$L$6380,AnnualFinancialData!$B$2:$B$6380,$A12,AnnualFinancialData!$K$2:$K$6380,"55715")+SUMIFS(AnnualFinancialData!$L$2:$L$6380,AnnualFinancialData!$B$2:$B$6380,$A12,AnnualFinancialData!$K$2:$K$6380,"55720")+SUMIFS(AnnualFinancialData!$L$2:$L$6380,AnnualFinancialData!$B$2:$B$6380,$A12,AnnualFinancialData!$K$2:$K$6380,"55730")+SUMIFS(AnnualFinancialData!$L$2:$L$6380,AnnualFinancialData!$B$2:$B$6380,$A12,AnnualFinancialData!$K$2:$K$6380,"55735")+SUMIFS(AnnualFinancialData!$L$2:$L$6380,AnnualFinancialData!$B$2:$B$6380,$A12,AnnualFinancialData!$K$2:$K$6380,"55701")+SUMIFS(AnnualFinancialData!$L$2:$L$6380,AnnualFinancialData!$B$2:$B$6380,$A12,AnnualFinancialData!$K$2:$K$6380,"55750")+SUMIFS(AnnualFinancialData!$L$2:$L$6380,AnnualFinancialData!$B$2:$B$6380,$A12,AnnualFinancialData!$K$2:$K$6380,"55725")+SUMIFS(AnnualFinancialData!$L$2:$L$6380,AnnualFinancialData!$B$2:$B$6380,$A12,AnnualFinancialData!$K$2:$K$6380,"55760")+SUMIFS(AnnualFinancialData!$L$2:$L$6380,AnnualFinancialData!$B$2:$B$6380,$A12,AnnualFinancialData!$K$2:$K$6380,"55755")</f>
        <v>0</v>
      </c>
      <c r="AB12" s="51">
        <f>IF(ISERROR(IF(Y12="","",Y12/VLOOKUP(Occupancy!$B$65,Occupancy!$BJ$68:'Occupancy'!$B$79,1)*12/$C12)),"-",IF(Y12="","",Y12/VLOOKUP(Occupancy!$B$65,Occupancy!$BJ$68:'Occupancy'!$B$79,1)*12/$C12))</f>
        <v>0</v>
      </c>
      <c r="AC12" s="57">
        <f>IF(ISERROR(IF(Z12="","",Z12/VLOOKUP(Occupancy!$B$65,Occupancy!$BJ$68:'Occupancy'!$B$79,1)*12/$C12)),"-",IF(Z12="","",Z12/VLOOKUP(Occupancy!$B$65,Occupancy!$BJ$68:'Occupancy'!$B$79,1)*12/$C12))</f>
        <v>0</v>
      </c>
      <c r="AD12" s="55">
        <f>SUMIFS(IncomeStatementData!$J$2:$J$415,IncomeStatementData!$B$2:$B$415,$A12,IncomeStatementData!$I$2:$I$415,"55770")</f>
        <v>0</v>
      </c>
      <c r="AE12" s="54">
        <f>IF(ISERROR(AF12/12*Occupancy!$B$65),"-",AF12/12*Occupancy!$B$65)</f>
        <v>0</v>
      </c>
      <c r="AF12" s="55">
        <f>SUMIFS(AnnualFinancialData!$L$2:$L$6380,AnnualFinancialData!$B$2:$B$6380,$A12,AnnualFinancialData!$K$2:$K$6380,"55770")</f>
        <v>0</v>
      </c>
      <c r="AG12" s="54">
        <f>IF(ISERROR(IF(AD12="","",AD12/VLOOKUP(Occupancy!$B$65,Occupancy!$BJ$68:'Occupancy'!$B$79,1)*12/$C12)),"-",IF(AD12="","",AD12/VLOOKUP(Occupancy!$B$65,Occupancy!$BJ$68:'Occupancy'!$B$79,1)*12/$C12))</f>
        <v>0</v>
      </c>
      <c r="AH12" s="59">
        <f>IF(ISERROR(IF(AE12="","",AE12/VLOOKUP(Occupancy!$B$65,Occupancy!$BJ$68:'Occupancy'!$B$79,1)*12/$C12)),"-",IF(AE12="","",AE12/VLOOKUP(Occupancy!$B$65,Occupancy!$BJ$68:'Occupancy'!$B$79,1)*12/$C12))</f>
        <v>0</v>
      </c>
      <c r="AI12" s="52">
        <f>SUMIFS(IncomeStatementData!$J$2:$J$415,IncomeStatementData!$B$2:$B$415,$A12,IncomeStatementData!$I$2:$I$415,"55357")+SUMIFS(IncomeStatementData!$J$2:$J$415,IncomeStatementData!$B$2:$B$415,$A12,IncomeStatementData!$I$2:$I$415,"55353")+SUMIFS(IncomeStatementData!$J$2:$J$415,IncomeStatementData!$B$2:$B$415,$A12,IncomeStatementData!$I$2:$I$415,"55354")+SUMIFS(IncomeStatementData!$J$2:$J$415,IncomeStatementData!$B$2:$B$415,$A12,IncomeStatementData!$I$2:$I$415,"55351")</f>
        <v>0</v>
      </c>
      <c r="AJ12" s="51">
        <f>IF(ISERROR(AK12/12*Occupancy!$B$65),"-",AK12/12*Occupancy!$B$65)</f>
        <v>0</v>
      </c>
      <c r="AK12" s="52">
        <f>SUMIFS(AnnualFinancialData!$L$2:$L$6380,AnnualFinancialData!$B$2:$B$6380,$A12,AnnualFinancialData!$K$2:$K$6380,"55357")+SUMIFS(AnnualFinancialData!$L$2:$L$6380,AnnualFinancialData!$B$2:$B$6380,$A12,AnnualFinancialData!$K$2:$K$6380,"55353")+SUMIFS(AnnualFinancialData!$L$2:$L$6380,AnnualFinancialData!$B$2:$B$6380,$A12,AnnualFinancialData!$K$2:$K$6380,"55354")+SUMIFS(AnnualFinancialData!$L$2:$L$6380,AnnualFinancialData!$B$2:$B$6380,$A12,AnnualFinancialData!$K$2:$K$6380,"55351")</f>
        <v>0</v>
      </c>
      <c r="AL12" s="51">
        <f>IF(ISERROR(IF(AI12="","",AI12/VLOOKUP(Occupancy!$B$65,Occupancy!$BJ$68:'Occupancy'!$B$79,1)*12/$C12)),"-",IF(AI12="","",AI12/VLOOKUP(Occupancy!$B$65,Occupancy!$BJ$68:'Occupancy'!$B$79,1)*12/$C12))</f>
        <v>0</v>
      </c>
      <c r="AM12" s="60">
        <f>IF(ISERROR(IF(AJ12="","",AJ12/VLOOKUP(Occupancy!$B$65,Occupancy!$BJ$68:'Occupancy'!$B$79,1)*12/$C12)),"-",IF(AJ12="","",AJ12/VLOOKUP(Occupancy!$B$65,Occupancy!$BJ$68:'Occupancy'!$B$79,1)*12/$C12))</f>
        <v>0</v>
      </c>
      <c r="AN12" s="54">
        <f>SUMIFS(IncomeStatementData!$J$2:$J$415,IncomeStatementData!$B$2:$B$415,$A12,IncomeStatementData!$I$2:$I$415,"55355")</f>
        <v>0</v>
      </c>
      <c r="AO12" s="54">
        <f>IF(ISERROR(AP12/12*Occupancy!$B$65),"-",AP12/12*Occupancy!$B$65)</f>
        <v>0</v>
      </c>
      <c r="AP12" s="55">
        <f>SUMIFS(AnnualFinancialData!$L$2:$L$6380,AnnualFinancialData!$B$2:$B$6380,$A12,AnnualFinancialData!$K$2:$K$6380,"55355")</f>
        <v>0</v>
      </c>
      <c r="AQ12" s="54">
        <f>IF(ISERROR(IF(AN12="","",AN12/VLOOKUP(Occupancy!$B$65,Occupancy!$BJ$68:'Occupancy'!$B$79,1)*12/$C12)),"-",IF(AN12="","",AN12/VLOOKUP(Occupancy!$B$65,Occupancy!$BJ$68:'Occupancy'!$B$79,1)*12/$C12))</f>
        <v>0</v>
      </c>
      <c r="AR12" s="56">
        <f>IF(ISERROR(IF(AO12="","",AO12/VLOOKUP(Occupancy!$B$65,Occupancy!$BJ$68:'Occupancy'!$B$79,1)*12/$C12)),"-",IF(AO12="","",AO12/VLOOKUP(Occupancy!$B$65,Occupancy!$BJ$68:'Occupancy'!$B$79,1)*12/$C12))</f>
        <v>0</v>
      </c>
      <c r="AS12" s="61">
        <f>SUMIFS(IncomeStatementData!$J$2:$J$415,IncomeStatementData!$B$2:$B$415,$A12,IncomeStatementData!$I$2:$I$415,"55301")</f>
        <v>0</v>
      </c>
      <c r="AT12" s="51">
        <f>IF(ISERROR(AU12/12*Occupancy!$B$65),"-",AU12/12*Occupancy!$B$65)</f>
        <v>0</v>
      </c>
      <c r="AU12" s="52">
        <f>SUMIFS(AnnualFinancialData!$L$2:$L$6380,AnnualFinancialData!$B$2:$B$6380,$A12,AnnualFinancialData!$K$2:$K$6380,"55301")</f>
        <v>0</v>
      </c>
      <c r="AV12" s="51">
        <f>IF(ISERROR(IF(AS12="","",AS12/VLOOKUP(Occupancy!$B$65,Occupancy!$BJ$68:'Occupancy'!$B$79,1)*12/$C12)),"-",IF(AS12="","",AS12/VLOOKUP(Occupancy!$B$65,Occupancy!$BJ$68:'Occupancy'!$B$79,1)*12/$C12))</f>
        <v>0</v>
      </c>
      <c r="AW12" s="57">
        <f>IF(ISERROR(IF(AT12="","",AT12/VLOOKUP(Occupancy!$B$65,Occupancy!$BJ$68:'Occupancy'!$B$79,1)*12/$C12)),"-",IF(AT12="","",AT12/VLOOKUP(Occupancy!$B$65,Occupancy!$BJ$68:'Occupancy'!$B$79,1)*12/$C12))</f>
        <v>0</v>
      </c>
      <c r="AX12" s="54">
        <f>SUMIFS(IncomeStatementData!$J$2:$J$415,IncomeStatementData!$B$2:$B$415,$A12,IncomeStatementData!$I$2:$I$415,"55320")</f>
        <v>0</v>
      </c>
      <c r="AY12" s="54">
        <f>IF(ISERROR(AZ12/12*Occupancy!$B$65),"-",AZ12/12*Occupancy!$B$65)</f>
        <v>0</v>
      </c>
      <c r="AZ12" s="55">
        <f>SUMIFS(AnnualFinancialData!$L$2:$L$6380,AnnualFinancialData!$B$2:$B$6380,$A12,AnnualFinancialData!$K$2:$K$6380,"55320")</f>
        <v>0</v>
      </c>
      <c r="BA12" s="54">
        <f>IF(ISERROR(IF(AX12="","",AX12/VLOOKUP(Occupancy!$B$65,Occupancy!$BJ$68:'Occupancy'!$B$79,1)*12/$C12)),"-",IF(AX12="","",AX12/VLOOKUP(Occupancy!$B$65,Occupancy!$BJ$68:'Occupancy'!$B$79,1)*12/$C12))</f>
        <v>0</v>
      </c>
      <c r="BB12" s="54">
        <f>IF(ISERROR(IF(AY12="","",AY12/VLOOKUP(Occupancy!$B$65,Occupancy!$BJ$68:'Occupancy'!$B$79,1)*12/$C12)),"-",IF(AY12="","",AY12/VLOOKUP(Occupancy!$B$65,Occupancy!$BJ$68:'Occupancy'!$B$79,1)*12/$C12))</f>
        <v>0</v>
      </c>
      <c r="BC12" s="62">
        <f t="shared" si="0"/>
        <v>0</v>
      </c>
      <c r="BD12" s="63">
        <f t="shared" si="1"/>
        <v>0</v>
      </c>
      <c r="BE12" s="62">
        <f t="shared" si="2"/>
        <v>0</v>
      </c>
      <c r="BF12" s="63">
        <f>IF(ISERROR(IF(BC12="","",BC12/VLOOKUP(Occupancy!$B$65,Occupancy!$BJ$68:'Occupancy'!$B$79,1)*12/$C12)),"-",IF(BC12="","",BC12/VLOOKUP(Occupancy!$B$65,Occupancy!$BJ$68:'Occupancy'!$B$79,1)*12/$C12))</f>
        <v>0</v>
      </c>
      <c r="BG12" s="64">
        <f>IF(ISERROR(IF(BD12="","",BD12/VLOOKUP(Occupancy!$B$65,Occupancy!$BJ$68:'Occupancy'!$B$79,1)*12/$C12)),"-",IF(BD12="","",BD12/VLOOKUP(Occupancy!$B$65,Occupancy!$BJ$68:'Occupancy'!$B$79,1)*12/$C12))</f>
        <v>0</v>
      </c>
    </row>
    <row r="13" spans="1:59" x14ac:dyDescent="0.25">
      <c r="A13" s="220" t="s">
        <v>489</v>
      </c>
      <c r="B13" s="93" t="str">
        <f>IF(ISERROR(INDEX(ProjectTypeData!$F$2:$F13,MATCH(Expenses!$A13,ProjectTypeData!$B$2:$B13,0),MATCH(Expenses!B$5,ProjectTypeData!$F$1))),"-",INDEX(ProjectTypeData!$F$2:$F13,MATCH(Expenses!$A13,ProjectTypeData!$B$2:$B13,0),MATCH(Expenses!B$5,ProjectTypeData!$F$1)))</f>
        <v>Homes</v>
      </c>
      <c r="C13" s="145">
        <f>Operating!C18</f>
        <v>230</v>
      </c>
      <c r="D13" s="146" t="str">
        <f>IF(ISERROR(INDEX(MgmtCompanyData!$C$2:$C$46,MATCH(A13,MgmtCompanyData!$B$2:$B$46,0),0)),"-",INDEX(MgmtCompanyData!$C$2:$C$46,MATCH(A13,MgmtCompanyData!$B$2:$B$46,0),0))</f>
        <v>-</v>
      </c>
      <c r="E13" s="50">
        <f>SUMIFS(IncomeStatementData!$J$2:$J$415,IncomeStatementData!$B$2:$B$415,$A13,IncomeStatementData!$I$2:$I$415,"50105")+SUMIFS(IncomeStatementData!$J$2:$J$415,IncomeStatementData!$B$2:$B$415,$A13,IncomeStatementData!$I$2:$I$415,"55745")+SUMIFS(IncomeStatementData!$J$2:$J$415,IncomeStatementData!$B$2:$B$415,$A13,IncomeStatementData!$I$2:$I$415,"55730")+SUMIFS(IncomeStatementData!$J$2:$J$415,IncomeStatementData!$B$2:$B$415,$A13,IncomeStatementData!$I$2:$I$415,"50203")+SUMIFS(IncomeStatementData!$J$2:$J$415,IncomeStatementData!$B$2:$B$415,$A13,IncomeStatementData!$I$2:$I$415,"50252")</f>
        <v>0</v>
      </c>
      <c r="F13" s="51">
        <f>IF(ISERROR(G13/12*Occupancy!$B$65),"-",G13/12*Occupancy!$B$65)</f>
        <v>0</v>
      </c>
      <c r="G13" s="52">
        <f>SUMIFS(AnnualFinancialData!$L$2:$L$6380,AnnualFinancialData!$B$2:$B$6380,$A13,AnnualFinancialData!$K$2:$K$6380,"50105")+SUMIFS(AnnualFinancialData!$L$2:$L$6380,AnnualFinancialData!$B$2:$B$6380,$A13,AnnualFinancialData!$K$2:$K$6380,"55745")+SUMIFS(AnnualFinancialData!$L$2:$L$6380,AnnualFinancialData!$B$2:$B$6380,$A13,AnnualFinancialData!$K$2:$K$6380,"55730")+SUMIFS(AnnualFinancialData!$L$2:$L$6380,AnnualFinancialData!$B$2:$B$6380,$A13,AnnualFinancialData!$K$2:$K$6380,"50203")+SUMIFS(AnnualFinancialData!$L$2:$L$6380,AnnualFinancialData!$B$2:$B$6380,$A13,AnnualFinancialData!$K$2:$K$6380,"50252")</f>
        <v>0</v>
      </c>
      <c r="H13" s="51">
        <f>IF(ISERROR(IF(E13="","",E13/VLOOKUP(Occupancy!$B$65,Occupancy!$BJ$68:'Occupancy'!$B$79,1)*12/$C13)),"-",IF(E13="","",E13/VLOOKUP(Occupancy!$B$65,Occupancy!$BJ$68:'Occupancy'!$B$79,1)*12/$C13))</f>
        <v>0</v>
      </c>
      <c r="I13" s="53">
        <f>IF(ISERROR(IF(F13="","",F13/VLOOKUP(Occupancy!$B$65,Occupancy!$BJ$68:'Occupancy'!$B$79,1)*12/$C13)),"-",IF(F13="","",F13/VLOOKUP(Occupancy!$B$65,Occupancy!$BJ$68:'Occupancy'!$B$79,1)*12/$C13))</f>
        <v>0</v>
      </c>
      <c r="J13" s="54">
        <f>SUMIFS(IncomeStatementData!$J$2:$J$415,IncomeStatementData!$B$2:$B$415,$A13,IncomeStatementData!$I$2:$I$415,"60015")+SUMIFS(IncomeStatementData!$J$2:$J$415,IncomeStatementData!$B$2:$B$415,$A13,IncomeStatementData!$I$2:$I$415,"55342")+SUMIFS(IncomeStatementData!$J$2:$J$415,IncomeStatementData!$B$2:$B$415,$A13,IncomeStatementData!$I$2:$I$415,"55110")+SUMIFS(IncomeStatementData!$J$2:$J$415,IncomeStatementData!$B$2:$B$415,$A13,IncomeStatementData!$I$2:$I$415,"53034")+SUMIFS(IncomeStatementData!$J$2:$J$415,IncomeStatementData!$B$2:$B$415,$A13,IncomeStatementData!$I$2:$I$415,"59500")</f>
        <v>0</v>
      </c>
      <c r="K13" s="54">
        <f>IF(ISERROR(L13/12*Occupancy!$B$65),"-",L13/12*Occupancy!$B$65)</f>
        <v>0</v>
      </c>
      <c r="L13" s="55">
        <f>SUMIFS(AnnualFinancialData!$L$2:$L$6380,AnnualFinancialData!$B$2:$B$6380,$A13,AnnualFinancialData!$K$2:$K$6380,"60015")+SUMIFS(AnnualFinancialData!$L$2:$L$6380,AnnualFinancialData!$B$2:$B$6380,$A13,AnnualFinancialData!$K$2:$K$6380,"55342")+SUMIFS(AnnualFinancialData!$L$2:$L$6380,AnnualFinancialData!$B$2:$B$6380,$A13,AnnualFinancialData!$K$2:$K$6380,"55110")+SUMIFS(AnnualFinancialData!$L$2:$L$6380,AnnualFinancialData!$B$2:$B$6380,$A13,AnnualFinancialData!$K$2:$K$6380,"53034")+SUMIFS(AnnualFinancialData!$L$2:$L$6380,AnnualFinancialData!$B$2:$B$6380,$A13,AnnualFinancialData!$K$2:$K$6380,"59500")</f>
        <v>0</v>
      </c>
      <c r="M13" s="54">
        <f>IF(ISERROR(IF(J13="","",J13/VLOOKUP(Occupancy!$B$65,Occupancy!$BJ$68:'Occupancy'!$B$79,1)*12/$C13)),"-",IF(J13="","",J13/VLOOKUP(Occupancy!$B$65,Occupancy!$BJ$68:'Occupancy'!$B$79,1)*12/$C13))</f>
        <v>0</v>
      </c>
      <c r="N13" s="54">
        <f>IF(ISERROR(IF(K13="","",K13/VLOOKUP(Occupancy!$B$65,Occupancy!$BJ$68:'Occupancy'!$B$79,1)*12/$C13)),"-",IF(K13="","",K13/VLOOKUP(Occupancy!$B$65,Occupancy!$BJ$68:'Occupancy'!$B$79,1)*12/$C13))</f>
        <v>0</v>
      </c>
      <c r="O13" s="51">
        <f>SUMIFS(IncomeStatementData!$J$2:$J$415,IncomeStatementData!$B$2:$B$415,$A13,IncomeStatementData!$I$2:$I$415,"58001")</f>
        <v>0</v>
      </c>
      <c r="P13" s="51">
        <f>IF(ISERROR(Q13/12*Occupancy!$B$65),"-",Q13/12*Occupancy!$B$65)</f>
        <v>0</v>
      </c>
      <c r="Q13" s="52">
        <f>SUMIFS(AnnualFinancialData!$L$2:$L$6380,AnnualFinancialData!$B$2:$B$6380,$A13,AnnualFinancialData!$K$2:$K$6380,"58001")</f>
        <v>0</v>
      </c>
      <c r="R13" s="51">
        <f>IF(ISERROR(IF(O13="","",O13/VLOOKUP(Occupancy!$B$65,Occupancy!$BJ$68:'Occupancy'!$B$79,1)*12/$C13)),"-",IF(O13="","",O13/VLOOKUP(Occupancy!$B$65,Occupancy!$BJ$68:'Occupancy'!$B$79,1)*12/$C13))</f>
        <v>0</v>
      </c>
      <c r="S13" s="51">
        <f>IF(ISERROR(IF(P13="","",P13/VLOOKUP(Occupancy!$B$65,Occupancy!$BJ$68:'Occupancy'!$B$79,1)*12/$C13)),"-",IF(P13="","",P13/VLOOKUP(Occupancy!$B$65,Occupancy!$BJ$68:'Occupancy'!$B$79,1)*12/$C13))</f>
        <v>0</v>
      </c>
      <c r="T13" s="55">
        <f>SUMIFS(IncomeStatementData!$J$2:$J$415,IncomeStatementData!$B$2:$B$415,$A13,IncomeStatementData!$I$2:$I$415,"66100")</f>
        <v>0</v>
      </c>
      <c r="U13" s="54">
        <f>IF(ISERROR(V13/12*Occupancy!$B$65),"-",V13/12*Occupancy!$B$65)</f>
        <v>0</v>
      </c>
      <c r="V13" s="55">
        <f>SUMIFS(AnnualFinancialData!$L$2:$L$6380,AnnualFinancialData!$B$2:$B$6380,$A13,AnnualFinancialData!$K$2:$K$6380,"66100")</f>
        <v>0</v>
      </c>
      <c r="W13" s="54">
        <f>IF(ISERROR(IF(T13="","",T13/VLOOKUP(Occupancy!$B$65,Occupancy!$BJ$68:'Occupancy'!$B$79,1)*12/$C13)),"-",IF(T13="","",T13/VLOOKUP(Occupancy!$B$65,Occupancy!$BJ$68:'Occupancy'!$B$79,1)*12/$C13))</f>
        <v>0</v>
      </c>
      <c r="X13" s="56">
        <f>IF(ISERROR(IF(U13="","",U13/VLOOKUP(Occupancy!$B$65,Occupancy!$BJ$68:'Occupancy'!$B$79,1)*12/$C13)),"-",IF(U13="","",U13/VLOOKUP(Occupancy!$B$65,Occupancy!$BJ$68:'Occupancy'!$B$79,1)*12/$C13))</f>
        <v>0</v>
      </c>
      <c r="Y13" s="51">
        <f>SUMIFS(IncomeStatementData!$J$2:$J$415,IncomeStatementData!$B$2:$B$415,$A13,IncomeStatementData!$I$2:$I$415,"55705")+SUMIFS(IncomeStatementData!$J$2:$J$415,IncomeStatementData!$B$2:$B$415,$A13,IncomeStatementData!$I$2:$I$415,"55715")+SUMIFS(IncomeStatementData!$J$2:$J$415,IncomeStatementData!$B$2:$B$415,$A13,IncomeStatementData!$I$2:$I$415,"55720")+SUMIFS(IncomeStatementData!$J$2:$J$415,IncomeStatementData!$B$2:$B$415,$A13,IncomeStatementData!$I$2:$I$415,"55730")+SUMIFS(IncomeStatementData!$J$2:$J$415,IncomeStatementData!$B$2:$B$415,$A13,IncomeStatementData!$I$2:$I$415,"55735")+SUMIFS(IncomeStatementData!$J$2:$J$415,IncomeStatementData!$B$2:$B$415,$A13,IncomeStatementData!$I$2:$I$415,"55701")+SUMIFS(IncomeStatementData!$J$2:$J$415,IncomeStatementData!$B$2:$B$415,$A13,IncomeStatementData!$I$2:$I$415,"55750")+SUMIFS(IncomeStatementData!$J$2:$J$415,IncomeStatementData!$B$2:$B$415,$A13,IncomeStatementData!$I$2:$I$415,"55725")+SUMIFS(IncomeStatementData!$J$2:$J$415,IncomeStatementData!$B$2:$B$415,$A13,IncomeStatementData!$I$2:$I$415,"55760")+SUMIFS(IncomeStatementData!$J$2:$J$415,IncomeStatementData!$B$2:$B$415,$A13,IncomeStatementData!$I$2:$I$415,"55755")</f>
        <v>0</v>
      </c>
      <c r="Z13" s="51">
        <f>IF(ISERROR(AA13/12*Occupancy!$B$65),"-",AA13/12*Occupancy!$B$65)</f>
        <v>0</v>
      </c>
      <c r="AA13" s="52">
        <f>SUMIFS(AnnualFinancialData!$L$2:$L$6380,AnnualFinancialData!$B$2:$B$6380,$A13,AnnualFinancialData!$K$2:$K$6380,"55705")+SUMIFS(AnnualFinancialData!$L$2:$L$6380,AnnualFinancialData!$B$2:$B$6380,$A13,AnnualFinancialData!$K$2:$K$6380,"55715")+SUMIFS(AnnualFinancialData!$L$2:$L$6380,AnnualFinancialData!$B$2:$B$6380,$A13,AnnualFinancialData!$K$2:$K$6380,"55720")+SUMIFS(AnnualFinancialData!$L$2:$L$6380,AnnualFinancialData!$B$2:$B$6380,$A13,AnnualFinancialData!$K$2:$K$6380,"55730")+SUMIFS(AnnualFinancialData!$L$2:$L$6380,AnnualFinancialData!$B$2:$B$6380,$A13,AnnualFinancialData!$K$2:$K$6380,"55735")+SUMIFS(AnnualFinancialData!$L$2:$L$6380,AnnualFinancialData!$B$2:$B$6380,$A13,AnnualFinancialData!$K$2:$K$6380,"55701")+SUMIFS(AnnualFinancialData!$L$2:$L$6380,AnnualFinancialData!$B$2:$B$6380,$A13,AnnualFinancialData!$K$2:$K$6380,"55750")+SUMIFS(AnnualFinancialData!$L$2:$L$6380,AnnualFinancialData!$B$2:$B$6380,$A13,AnnualFinancialData!$K$2:$K$6380,"55725")+SUMIFS(AnnualFinancialData!$L$2:$L$6380,AnnualFinancialData!$B$2:$B$6380,$A13,AnnualFinancialData!$K$2:$K$6380,"55760")+SUMIFS(AnnualFinancialData!$L$2:$L$6380,AnnualFinancialData!$B$2:$B$6380,$A13,AnnualFinancialData!$K$2:$K$6380,"55755")</f>
        <v>0</v>
      </c>
      <c r="AB13" s="51">
        <f>IF(ISERROR(IF(Y13="","",Y13/VLOOKUP(Occupancy!$B$65,Occupancy!$BJ$68:'Occupancy'!$B$79,1)*12/$C13)),"-",IF(Y13="","",Y13/VLOOKUP(Occupancy!$B$65,Occupancy!$BJ$68:'Occupancy'!$B$79,1)*12/$C13))</f>
        <v>0</v>
      </c>
      <c r="AC13" s="57">
        <f>IF(ISERROR(IF(Z13="","",Z13/VLOOKUP(Occupancy!$B$65,Occupancy!$BJ$68:'Occupancy'!$B$79,1)*12/$C13)),"-",IF(Z13="","",Z13/VLOOKUP(Occupancy!$B$65,Occupancy!$BJ$68:'Occupancy'!$B$79,1)*12/$C13))</f>
        <v>0</v>
      </c>
      <c r="AD13" s="55">
        <f>SUMIFS(IncomeStatementData!$J$2:$J$415,IncomeStatementData!$B$2:$B$415,$A13,IncomeStatementData!$I$2:$I$415,"55770")</f>
        <v>0</v>
      </c>
      <c r="AE13" s="54">
        <f>IF(ISERROR(AF13/12*Occupancy!$B$65),"-",AF13/12*Occupancy!$B$65)</f>
        <v>0</v>
      </c>
      <c r="AF13" s="55">
        <f>SUMIFS(AnnualFinancialData!$L$2:$L$6380,AnnualFinancialData!$B$2:$B$6380,$A13,AnnualFinancialData!$K$2:$K$6380,"55770")</f>
        <v>0</v>
      </c>
      <c r="AG13" s="54">
        <f>IF(ISERROR(IF(AD13="","",AD13/VLOOKUP(Occupancy!$B$65,Occupancy!$BJ$68:'Occupancy'!$B$79,1)*12/$C13)),"-",IF(AD13="","",AD13/VLOOKUP(Occupancy!$B$65,Occupancy!$BJ$68:'Occupancy'!$B$79,1)*12/$C13))</f>
        <v>0</v>
      </c>
      <c r="AH13" s="59">
        <f>IF(ISERROR(IF(AE13="","",AE13/VLOOKUP(Occupancy!$B$65,Occupancy!$BJ$68:'Occupancy'!$B$79,1)*12/$C13)),"-",IF(AE13="","",AE13/VLOOKUP(Occupancy!$B$65,Occupancy!$BJ$68:'Occupancy'!$B$79,1)*12/$C13))</f>
        <v>0</v>
      </c>
      <c r="AI13" s="52">
        <f>SUMIFS(IncomeStatementData!$J$2:$J$415,IncomeStatementData!$B$2:$B$415,$A13,IncomeStatementData!$I$2:$I$415,"55357")+SUMIFS(IncomeStatementData!$J$2:$J$415,IncomeStatementData!$B$2:$B$415,$A13,IncomeStatementData!$I$2:$I$415,"55353")+SUMIFS(IncomeStatementData!$J$2:$J$415,IncomeStatementData!$B$2:$B$415,$A13,IncomeStatementData!$I$2:$I$415,"55354")+SUMIFS(IncomeStatementData!$J$2:$J$415,IncomeStatementData!$B$2:$B$415,$A13,IncomeStatementData!$I$2:$I$415,"55351")</f>
        <v>0</v>
      </c>
      <c r="AJ13" s="51">
        <f>IF(ISERROR(AK13/12*Occupancy!$B$65),"-",AK13/12*Occupancy!$B$65)</f>
        <v>0</v>
      </c>
      <c r="AK13" s="52">
        <f>SUMIFS(AnnualFinancialData!$L$2:$L$6380,AnnualFinancialData!$B$2:$B$6380,$A13,AnnualFinancialData!$K$2:$K$6380,"55357")+SUMIFS(AnnualFinancialData!$L$2:$L$6380,AnnualFinancialData!$B$2:$B$6380,$A13,AnnualFinancialData!$K$2:$K$6380,"55353")+SUMIFS(AnnualFinancialData!$L$2:$L$6380,AnnualFinancialData!$B$2:$B$6380,$A13,AnnualFinancialData!$K$2:$K$6380,"55354")+SUMIFS(AnnualFinancialData!$L$2:$L$6380,AnnualFinancialData!$B$2:$B$6380,$A13,AnnualFinancialData!$K$2:$K$6380,"55351")</f>
        <v>0</v>
      </c>
      <c r="AL13" s="51">
        <f>IF(ISERROR(IF(AI13="","",AI13/VLOOKUP(Occupancy!$B$65,Occupancy!$BJ$68:'Occupancy'!$B$79,1)*12/$C13)),"-",IF(AI13="","",AI13/VLOOKUP(Occupancy!$B$65,Occupancy!$BJ$68:'Occupancy'!$B$79,1)*12/$C13))</f>
        <v>0</v>
      </c>
      <c r="AM13" s="60">
        <f>IF(ISERROR(IF(AJ13="","",AJ13/VLOOKUP(Occupancy!$B$65,Occupancy!$BJ$68:'Occupancy'!$B$79,1)*12/$C13)),"-",IF(AJ13="","",AJ13/VLOOKUP(Occupancy!$B$65,Occupancy!$BJ$68:'Occupancy'!$B$79,1)*12/$C13))</f>
        <v>0</v>
      </c>
      <c r="AN13" s="54">
        <f>SUMIFS(IncomeStatementData!$J$2:$J$415,IncomeStatementData!$B$2:$B$415,$A13,IncomeStatementData!$I$2:$I$415,"55355")</f>
        <v>0</v>
      </c>
      <c r="AO13" s="54">
        <f>IF(ISERROR(AP13/12*Occupancy!$B$65),"-",AP13/12*Occupancy!$B$65)</f>
        <v>0</v>
      </c>
      <c r="AP13" s="55">
        <f>SUMIFS(AnnualFinancialData!$L$2:$L$6380,AnnualFinancialData!$B$2:$B$6380,$A13,AnnualFinancialData!$K$2:$K$6380,"55355")</f>
        <v>0</v>
      </c>
      <c r="AQ13" s="54">
        <f>IF(ISERROR(IF(AN13="","",AN13/VLOOKUP(Occupancy!$B$65,Occupancy!$BJ$68:'Occupancy'!$B$79,1)*12/$C13)),"-",IF(AN13="","",AN13/VLOOKUP(Occupancy!$B$65,Occupancy!$BJ$68:'Occupancy'!$B$79,1)*12/$C13))</f>
        <v>0</v>
      </c>
      <c r="AR13" s="56">
        <f>IF(ISERROR(IF(AO13="","",AO13/VLOOKUP(Occupancy!$B$65,Occupancy!$BJ$68:'Occupancy'!$B$79,1)*12/$C13)),"-",IF(AO13="","",AO13/VLOOKUP(Occupancy!$B$65,Occupancy!$BJ$68:'Occupancy'!$B$79,1)*12/$C13))</f>
        <v>0</v>
      </c>
      <c r="AS13" s="61">
        <f>SUMIFS(IncomeStatementData!$J$2:$J$415,IncomeStatementData!$B$2:$B$415,$A13,IncomeStatementData!$I$2:$I$415,"55301")</f>
        <v>0</v>
      </c>
      <c r="AT13" s="51">
        <f>IF(ISERROR(AU13/12*Occupancy!$B$65),"-",AU13/12*Occupancy!$B$65)</f>
        <v>0</v>
      </c>
      <c r="AU13" s="52">
        <f>SUMIFS(AnnualFinancialData!$L$2:$L$6380,AnnualFinancialData!$B$2:$B$6380,$A13,AnnualFinancialData!$K$2:$K$6380,"55301")</f>
        <v>0</v>
      </c>
      <c r="AV13" s="51">
        <f>IF(ISERROR(IF(AS13="","",AS13/VLOOKUP(Occupancy!$B$65,Occupancy!$BJ$68:'Occupancy'!$B$79,1)*12/$C13)),"-",IF(AS13="","",AS13/VLOOKUP(Occupancy!$B$65,Occupancy!$BJ$68:'Occupancy'!$B$79,1)*12/$C13))</f>
        <v>0</v>
      </c>
      <c r="AW13" s="57">
        <f>IF(ISERROR(IF(AT13="","",AT13/VLOOKUP(Occupancy!$B$65,Occupancy!$BJ$68:'Occupancy'!$B$79,1)*12/$C13)),"-",IF(AT13="","",AT13/VLOOKUP(Occupancy!$B$65,Occupancy!$BJ$68:'Occupancy'!$B$79,1)*12/$C13))</f>
        <v>0</v>
      </c>
      <c r="AX13" s="54">
        <f>SUMIFS(IncomeStatementData!$J$2:$J$415,IncomeStatementData!$B$2:$B$415,$A13,IncomeStatementData!$I$2:$I$415,"55320")</f>
        <v>0</v>
      </c>
      <c r="AY13" s="54">
        <f>IF(ISERROR(AZ13/12*Occupancy!$B$65),"-",AZ13/12*Occupancy!$B$65)</f>
        <v>0</v>
      </c>
      <c r="AZ13" s="55">
        <f>SUMIFS(AnnualFinancialData!$L$2:$L$6380,AnnualFinancialData!$B$2:$B$6380,$A13,AnnualFinancialData!$K$2:$K$6380,"55320")</f>
        <v>0</v>
      </c>
      <c r="BA13" s="54">
        <f>IF(ISERROR(IF(AX13="","",AX13/VLOOKUP(Occupancy!$B$65,Occupancy!$BJ$68:'Occupancy'!$B$79,1)*12/$C13)),"-",IF(AX13="","",AX13/VLOOKUP(Occupancy!$B$65,Occupancy!$BJ$68:'Occupancy'!$B$79,1)*12/$C13))</f>
        <v>0</v>
      </c>
      <c r="BB13" s="54">
        <f>IF(ISERROR(IF(AY13="","",AY13/VLOOKUP(Occupancy!$B$65,Occupancy!$BJ$68:'Occupancy'!$B$79,1)*12/$C13)),"-",IF(AY13="","",AY13/VLOOKUP(Occupancy!$B$65,Occupancy!$BJ$68:'Occupancy'!$B$79,1)*12/$C13))</f>
        <v>0</v>
      </c>
      <c r="BC13" s="62">
        <f t="shared" si="0"/>
        <v>0</v>
      </c>
      <c r="BD13" s="63">
        <f t="shared" si="1"/>
        <v>0</v>
      </c>
      <c r="BE13" s="62">
        <f t="shared" si="2"/>
        <v>0</v>
      </c>
      <c r="BF13" s="63">
        <f>IF(ISERROR(IF(BC13="","",BC13/VLOOKUP(Occupancy!$B$65,Occupancy!$BJ$68:'Occupancy'!$B$79,1)*12/$C13)),"-",IF(BC13="","",BC13/VLOOKUP(Occupancy!$B$65,Occupancy!$BJ$68:'Occupancy'!$B$79,1)*12/$C13))</f>
        <v>0</v>
      </c>
      <c r="BG13" s="64">
        <f>IF(ISERROR(IF(BD13="","",BD13/VLOOKUP(Occupancy!$B$65,Occupancy!$BJ$68:'Occupancy'!$B$79,1)*12/$C13)),"-",IF(BD13="","",BD13/VLOOKUP(Occupancy!$B$65,Occupancy!$BJ$68:'Occupancy'!$B$79,1)*12/$C13))</f>
        <v>0</v>
      </c>
    </row>
    <row r="14" spans="1:59" x14ac:dyDescent="0.25">
      <c r="A14" s="220" t="s">
        <v>491</v>
      </c>
      <c r="B14" s="93" t="str">
        <f>IF(ISERROR(INDEX(ProjectTypeData!$F$2:$F14,MATCH(Expenses!$A14,ProjectTypeData!$B$2:$B14,0),MATCH(Expenses!B$5,ProjectTypeData!$F$1))),"-",INDEX(ProjectTypeData!$F$2:$F14,MATCH(Expenses!$A14,ProjectTypeData!$B$2:$B14,0),MATCH(Expenses!B$5,ProjectTypeData!$F$1)))</f>
        <v>Homes</v>
      </c>
      <c r="C14" s="145">
        <f>Operating!C19</f>
        <v>73</v>
      </c>
      <c r="D14" s="146" t="str">
        <f>IF(ISERROR(INDEX(MgmtCompanyData!$C$2:$C$46,MATCH(A14,MgmtCompanyData!$B$2:$B$46,0),0)),"-",INDEX(MgmtCompanyData!$C$2:$C$46,MATCH(A14,MgmtCompanyData!$B$2:$B$46,0),0))</f>
        <v>Whetstone Management Corp.</v>
      </c>
      <c r="E14" s="50">
        <f>SUMIFS(IncomeStatementData!$J$2:$J$415,IncomeStatementData!$B$2:$B$415,$A14,IncomeStatementData!$I$2:$I$415,"50105")+SUMIFS(IncomeStatementData!$J$2:$J$415,IncomeStatementData!$B$2:$B$415,$A14,IncomeStatementData!$I$2:$I$415,"55745")+SUMIFS(IncomeStatementData!$J$2:$J$415,IncomeStatementData!$B$2:$B$415,$A14,IncomeStatementData!$I$2:$I$415,"55730")+SUMIFS(IncomeStatementData!$J$2:$J$415,IncomeStatementData!$B$2:$B$415,$A14,IncomeStatementData!$I$2:$I$415,"50203")+SUMIFS(IncomeStatementData!$J$2:$J$415,IncomeStatementData!$B$2:$B$415,$A14,IncomeStatementData!$I$2:$I$415,"50252")</f>
        <v>0</v>
      </c>
      <c r="F14" s="51">
        <f>IF(ISERROR(G14/12*Occupancy!$B$65),"-",G14/12*Occupancy!$B$65)</f>
        <v>0</v>
      </c>
      <c r="G14" s="52">
        <f>SUMIFS(AnnualFinancialData!$L$2:$L$6380,AnnualFinancialData!$B$2:$B$6380,$A14,AnnualFinancialData!$K$2:$K$6380,"50105")+SUMIFS(AnnualFinancialData!$L$2:$L$6380,AnnualFinancialData!$B$2:$B$6380,$A14,AnnualFinancialData!$K$2:$K$6380,"55745")+SUMIFS(AnnualFinancialData!$L$2:$L$6380,AnnualFinancialData!$B$2:$B$6380,$A14,AnnualFinancialData!$K$2:$K$6380,"55730")+SUMIFS(AnnualFinancialData!$L$2:$L$6380,AnnualFinancialData!$B$2:$B$6380,$A14,AnnualFinancialData!$K$2:$K$6380,"50203")+SUMIFS(AnnualFinancialData!$L$2:$L$6380,AnnualFinancialData!$B$2:$B$6380,$A14,AnnualFinancialData!$K$2:$K$6380,"50252")</f>
        <v>0</v>
      </c>
      <c r="H14" s="51">
        <f>IF(ISERROR(IF(E14="","",E14/VLOOKUP(Occupancy!$B$65,Occupancy!$BJ$68:'Occupancy'!$B$79,1)*12/$C14)),"-",IF(E14="","",E14/VLOOKUP(Occupancy!$B$65,Occupancy!$BJ$68:'Occupancy'!$B$79,1)*12/$C14))</f>
        <v>0</v>
      </c>
      <c r="I14" s="53">
        <f>IF(ISERROR(IF(F14="","",F14/VLOOKUP(Occupancy!$B$65,Occupancy!$BJ$68:'Occupancy'!$B$79,1)*12/$C14)),"-",IF(F14="","",F14/VLOOKUP(Occupancy!$B$65,Occupancy!$BJ$68:'Occupancy'!$B$79,1)*12/$C14))</f>
        <v>0</v>
      </c>
      <c r="J14" s="54">
        <f>SUMIFS(IncomeStatementData!$J$2:$J$415,IncomeStatementData!$B$2:$B$415,$A14,IncomeStatementData!$I$2:$I$415,"60015")+SUMIFS(IncomeStatementData!$J$2:$J$415,IncomeStatementData!$B$2:$B$415,$A14,IncomeStatementData!$I$2:$I$415,"55342")+SUMIFS(IncomeStatementData!$J$2:$J$415,IncomeStatementData!$B$2:$B$415,$A14,IncomeStatementData!$I$2:$I$415,"55110")+SUMIFS(IncomeStatementData!$J$2:$J$415,IncomeStatementData!$B$2:$B$415,$A14,IncomeStatementData!$I$2:$I$415,"53034")+SUMIFS(IncomeStatementData!$J$2:$J$415,IncomeStatementData!$B$2:$B$415,$A14,IncomeStatementData!$I$2:$I$415,"59500")</f>
        <v>0</v>
      </c>
      <c r="K14" s="54">
        <f>IF(ISERROR(L14/12*Occupancy!$B$65),"-",L14/12*Occupancy!$B$65)</f>
        <v>0</v>
      </c>
      <c r="L14" s="55">
        <f>SUMIFS(AnnualFinancialData!$L$2:$L$6380,AnnualFinancialData!$B$2:$B$6380,$A14,AnnualFinancialData!$K$2:$K$6380,"60015")+SUMIFS(AnnualFinancialData!$L$2:$L$6380,AnnualFinancialData!$B$2:$B$6380,$A14,AnnualFinancialData!$K$2:$K$6380,"55342")+SUMIFS(AnnualFinancialData!$L$2:$L$6380,AnnualFinancialData!$B$2:$B$6380,$A14,AnnualFinancialData!$K$2:$K$6380,"55110")+SUMIFS(AnnualFinancialData!$L$2:$L$6380,AnnualFinancialData!$B$2:$B$6380,$A14,AnnualFinancialData!$K$2:$K$6380,"53034")+SUMIFS(AnnualFinancialData!$L$2:$L$6380,AnnualFinancialData!$B$2:$B$6380,$A14,AnnualFinancialData!$K$2:$K$6380,"59500")</f>
        <v>0</v>
      </c>
      <c r="M14" s="54">
        <f>IF(ISERROR(IF(J14="","",J14/VLOOKUP(Occupancy!$B$65,Occupancy!$BJ$68:'Occupancy'!$B$79,1)*12/$C14)),"-",IF(J14="","",J14/VLOOKUP(Occupancy!$B$65,Occupancy!$BJ$68:'Occupancy'!$B$79,1)*12/$C14))</f>
        <v>0</v>
      </c>
      <c r="N14" s="54">
        <f>IF(ISERROR(IF(K14="","",K14/VLOOKUP(Occupancy!$B$65,Occupancy!$BJ$68:'Occupancy'!$B$79,1)*12/$C14)),"-",IF(K14="","",K14/VLOOKUP(Occupancy!$B$65,Occupancy!$BJ$68:'Occupancy'!$B$79,1)*12/$C14))</f>
        <v>0</v>
      </c>
      <c r="O14" s="51">
        <f>SUMIFS(IncomeStatementData!$J$2:$J$415,IncomeStatementData!$B$2:$B$415,$A14,IncomeStatementData!$I$2:$I$415,"58001")</f>
        <v>0</v>
      </c>
      <c r="P14" s="51">
        <f>IF(ISERROR(Q14/12*Occupancy!$B$65),"-",Q14/12*Occupancy!$B$65)</f>
        <v>0</v>
      </c>
      <c r="Q14" s="52">
        <f>SUMIFS(AnnualFinancialData!$L$2:$L$6380,AnnualFinancialData!$B$2:$B$6380,$A14,AnnualFinancialData!$K$2:$K$6380,"58001")</f>
        <v>0</v>
      </c>
      <c r="R14" s="51">
        <f>IF(ISERROR(IF(O14="","",O14/VLOOKUP(Occupancy!$B$65,Occupancy!$BJ$68:'Occupancy'!$B$79,1)*12/$C14)),"-",IF(O14="","",O14/VLOOKUP(Occupancy!$B$65,Occupancy!$BJ$68:'Occupancy'!$B$79,1)*12/$C14))</f>
        <v>0</v>
      </c>
      <c r="S14" s="51">
        <f>IF(ISERROR(IF(P14="","",P14/VLOOKUP(Occupancy!$B$65,Occupancy!$BJ$68:'Occupancy'!$B$79,1)*12/$C14)),"-",IF(P14="","",P14/VLOOKUP(Occupancy!$B$65,Occupancy!$BJ$68:'Occupancy'!$B$79,1)*12/$C14))</f>
        <v>0</v>
      </c>
      <c r="T14" s="55">
        <f>SUMIFS(IncomeStatementData!$J$2:$J$415,IncomeStatementData!$B$2:$B$415,$A14,IncomeStatementData!$I$2:$I$415,"66100")</f>
        <v>0</v>
      </c>
      <c r="U14" s="54">
        <f>IF(ISERROR(V14/12*Occupancy!$B$65),"-",V14/12*Occupancy!$B$65)</f>
        <v>0</v>
      </c>
      <c r="V14" s="55">
        <f>SUMIFS(AnnualFinancialData!$L$2:$L$6380,AnnualFinancialData!$B$2:$B$6380,$A14,AnnualFinancialData!$K$2:$K$6380,"66100")</f>
        <v>0</v>
      </c>
      <c r="W14" s="54">
        <f>IF(ISERROR(IF(T14="","",T14/VLOOKUP(Occupancy!$B$65,Occupancy!$BJ$68:'Occupancy'!$B$79,1)*12/$C14)),"-",IF(T14="","",T14/VLOOKUP(Occupancy!$B$65,Occupancy!$BJ$68:'Occupancy'!$B$79,1)*12/$C14))</f>
        <v>0</v>
      </c>
      <c r="X14" s="56">
        <f>IF(ISERROR(IF(U14="","",U14/VLOOKUP(Occupancy!$B$65,Occupancy!$BJ$68:'Occupancy'!$B$79,1)*12/$C14)),"-",IF(U14="","",U14/VLOOKUP(Occupancy!$B$65,Occupancy!$BJ$68:'Occupancy'!$B$79,1)*12/$C14))</f>
        <v>0</v>
      </c>
      <c r="Y14" s="51">
        <f>SUMIFS(IncomeStatementData!$J$2:$J$415,IncomeStatementData!$B$2:$B$415,$A14,IncomeStatementData!$I$2:$I$415,"55705")+SUMIFS(IncomeStatementData!$J$2:$J$415,IncomeStatementData!$B$2:$B$415,$A14,IncomeStatementData!$I$2:$I$415,"55715")+SUMIFS(IncomeStatementData!$J$2:$J$415,IncomeStatementData!$B$2:$B$415,$A14,IncomeStatementData!$I$2:$I$415,"55720")+SUMIFS(IncomeStatementData!$J$2:$J$415,IncomeStatementData!$B$2:$B$415,$A14,IncomeStatementData!$I$2:$I$415,"55730")+SUMIFS(IncomeStatementData!$J$2:$J$415,IncomeStatementData!$B$2:$B$415,$A14,IncomeStatementData!$I$2:$I$415,"55735")+SUMIFS(IncomeStatementData!$J$2:$J$415,IncomeStatementData!$B$2:$B$415,$A14,IncomeStatementData!$I$2:$I$415,"55701")+SUMIFS(IncomeStatementData!$J$2:$J$415,IncomeStatementData!$B$2:$B$415,$A14,IncomeStatementData!$I$2:$I$415,"55750")+SUMIFS(IncomeStatementData!$J$2:$J$415,IncomeStatementData!$B$2:$B$415,$A14,IncomeStatementData!$I$2:$I$415,"55725")+SUMIFS(IncomeStatementData!$J$2:$J$415,IncomeStatementData!$B$2:$B$415,$A14,IncomeStatementData!$I$2:$I$415,"55760")+SUMIFS(IncomeStatementData!$J$2:$J$415,IncomeStatementData!$B$2:$B$415,$A14,IncomeStatementData!$I$2:$I$415,"55755")</f>
        <v>0</v>
      </c>
      <c r="Z14" s="51">
        <f>IF(ISERROR(AA14/12*Occupancy!$B$65),"-",AA14/12*Occupancy!$B$65)</f>
        <v>0</v>
      </c>
      <c r="AA14" s="52">
        <f>SUMIFS(AnnualFinancialData!$L$2:$L$6380,AnnualFinancialData!$B$2:$B$6380,$A14,AnnualFinancialData!$K$2:$K$6380,"55705")+SUMIFS(AnnualFinancialData!$L$2:$L$6380,AnnualFinancialData!$B$2:$B$6380,$A14,AnnualFinancialData!$K$2:$K$6380,"55715")+SUMIFS(AnnualFinancialData!$L$2:$L$6380,AnnualFinancialData!$B$2:$B$6380,$A14,AnnualFinancialData!$K$2:$K$6380,"55720")+SUMIFS(AnnualFinancialData!$L$2:$L$6380,AnnualFinancialData!$B$2:$B$6380,$A14,AnnualFinancialData!$K$2:$K$6380,"55730")+SUMIFS(AnnualFinancialData!$L$2:$L$6380,AnnualFinancialData!$B$2:$B$6380,$A14,AnnualFinancialData!$K$2:$K$6380,"55735")+SUMIFS(AnnualFinancialData!$L$2:$L$6380,AnnualFinancialData!$B$2:$B$6380,$A14,AnnualFinancialData!$K$2:$K$6380,"55701")+SUMIFS(AnnualFinancialData!$L$2:$L$6380,AnnualFinancialData!$B$2:$B$6380,$A14,AnnualFinancialData!$K$2:$K$6380,"55750")+SUMIFS(AnnualFinancialData!$L$2:$L$6380,AnnualFinancialData!$B$2:$B$6380,$A14,AnnualFinancialData!$K$2:$K$6380,"55725")+SUMIFS(AnnualFinancialData!$L$2:$L$6380,AnnualFinancialData!$B$2:$B$6380,$A14,AnnualFinancialData!$K$2:$K$6380,"55760")+SUMIFS(AnnualFinancialData!$L$2:$L$6380,AnnualFinancialData!$B$2:$B$6380,$A14,AnnualFinancialData!$K$2:$K$6380,"55755")</f>
        <v>0</v>
      </c>
      <c r="AB14" s="51">
        <f>IF(ISERROR(IF(Y14="","",Y14/VLOOKUP(Occupancy!$B$65,Occupancy!$BJ$68:'Occupancy'!$B$79,1)*12/$C14)),"-",IF(Y14="","",Y14/VLOOKUP(Occupancy!$B$65,Occupancy!$BJ$68:'Occupancy'!$B$79,1)*12/$C14))</f>
        <v>0</v>
      </c>
      <c r="AC14" s="57">
        <f>IF(ISERROR(IF(Z14="","",Z14/VLOOKUP(Occupancy!$B$65,Occupancy!$BJ$68:'Occupancy'!$B$79,1)*12/$C14)),"-",IF(Z14="","",Z14/VLOOKUP(Occupancy!$B$65,Occupancy!$BJ$68:'Occupancy'!$B$79,1)*12/$C14))</f>
        <v>0</v>
      </c>
      <c r="AD14" s="55">
        <f>SUMIFS(IncomeStatementData!$J$2:$J$415,IncomeStatementData!$B$2:$B$415,$A14,IncomeStatementData!$I$2:$I$415,"55770")</f>
        <v>0</v>
      </c>
      <c r="AE14" s="54">
        <f>IF(ISERROR(AF14/12*Occupancy!$B$65),"-",AF14/12*Occupancy!$B$65)</f>
        <v>0</v>
      </c>
      <c r="AF14" s="55">
        <f>SUMIFS(AnnualFinancialData!$L$2:$L$6380,AnnualFinancialData!$B$2:$B$6380,$A14,AnnualFinancialData!$K$2:$K$6380,"55770")</f>
        <v>0</v>
      </c>
      <c r="AG14" s="54">
        <f>IF(ISERROR(IF(AD14="","",AD14/VLOOKUP(Occupancy!$B$65,Occupancy!$BJ$68:'Occupancy'!$B$79,1)*12/$C14)),"-",IF(AD14="","",AD14/VLOOKUP(Occupancy!$B$65,Occupancy!$BJ$68:'Occupancy'!$B$79,1)*12/$C14))</f>
        <v>0</v>
      </c>
      <c r="AH14" s="59">
        <f>IF(ISERROR(IF(AE14="","",AE14/VLOOKUP(Occupancy!$B$65,Occupancy!$BJ$68:'Occupancy'!$B$79,1)*12/$C14)),"-",IF(AE14="","",AE14/VLOOKUP(Occupancy!$B$65,Occupancy!$BJ$68:'Occupancy'!$B$79,1)*12/$C14))</f>
        <v>0</v>
      </c>
      <c r="AI14" s="52">
        <f>SUMIFS(IncomeStatementData!$J$2:$J$415,IncomeStatementData!$B$2:$B$415,$A14,IncomeStatementData!$I$2:$I$415,"55357")+SUMIFS(IncomeStatementData!$J$2:$J$415,IncomeStatementData!$B$2:$B$415,$A14,IncomeStatementData!$I$2:$I$415,"55353")+SUMIFS(IncomeStatementData!$J$2:$J$415,IncomeStatementData!$B$2:$B$415,$A14,IncomeStatementData!$I$2:$I$415,"55354")+SUMIFS(IncomeStatementData!$J$2:$J$415,IncomeStatementData!$B$2:$B$415,$A14,IncomeStatementData!$I$2:$I$415,"55351")</f>
        <v>0</v>
      </c>
      <c r="AJ14" s="51">
        <f>IF(ISERROR(AK14/12*Occupancy!$B$65),"-",AK14/12*Occupancy!$B$65)</f>
        <v>0</v>
      </c>
      <c r="AK14" s="52">
        <f>SUMIFS(AnnualFinancialData!$L$2:$L$6380,AnnualFinancialData!$B$2:$B$6380,$A14,AnnualFinancialData!$K$2:$K$6380,"55357")+SUMIFS(AnnualFinancialData!$L$2:$L$6380,AnnualFinancialData!$B$2:$B$6380,$A14,AnnualFinancialData!$K$2:$K$6380,"55353")+SUMIFS(AnnualFinancialData!$L$2:$L$6380,AnnualFinancialData!$B$2:$B$6380,$A14,AnnualFinancialData!$K$2:$K$6380,"55354")+SUMIFS(AnnualFinancialData!$L$2:$L$6380,AnnualFinancialData!$B$2:$B$6380,$A14,AnnualFinancialData!$K$2:$K$6380,"55351")</f>
        <v>0</v>
      </c>
      <c r="AL14" s="51">
        <f>IF(ISERROR(IF(AI14="","",AI14/VLOOKUP(Occupancy!$B$65,Occupancy!$BJ$68:'Occupancy'!$B$79,1)*12/$C14)),"-",IF(AI14="","",AI14/VLOOKUP(Occupancy!$B$65,Occupancy!$BJ$68:'Occupancy'!$B$79,1)*12/$C14))</f>
        <v>0</v>
      </c>
      <c r="AM14" s="60">
        <f>IF(ISERROR(IF(AJ14="","",AJ14/VLOOKUP(Occupancy!$B$65,Occupancy!$BJ$68:'Occupancy'!$B$79,1)*12/$C14)),"-",IF(AJ14="","",AJ14/VLOOKUP(Occupancy!$B$65,Occupancy!$BJ$68:'Occupancy'!$B$79,1)*12/$C14))</f>
        <v>0</v>
      </c>
      <c r="AN14" s="54">
        <f>SUMIFS(IncomeStatementData!$J$2:$J$415,IncomeStatementData!$B$2:$B$415,$A14,IncomeStatementData!$I$2:$I$415,"55355")</f>
        <v>0</v>
      </c>
      <c r="AO14" s="54">
        <f>IF(ISERROR(AP14/12*Occupancy!$B$65),"-",AP14/12*Occupancy!$B$65)</f>
        <v>0</v>
      </c>
      <c r="AP14" s="55">
        <f>SUMIFS(AnnualFinancialData!$L$2:$L$6380,AnnualFinancialData!$B$2:$B$6380,$A14,AnnualFinancialData!$K$2:$K$6380,"55355")</f>
        <v>0</v>
      </c>
      <c r="AQ14" s="54">
        <f>IF(ISERROR(IF(AN14="","",AN14/VLOOKUP(Occupancy!$B$65,Occupancy!$BJ$68:'Occupancy'!$B$79,1)*12/$C14)),"-",IF(AN14="","",AN14/VLOOKUP(Occupancy!$B$65,Occupancy!$BJ$68:'Occupancy'!$B$79,1)*12/$C14))</f>
        <v>0</v>
      </c>
      <c r="AR14" s="56">
        <f>IF(ISERROR(IF(AO14="","",AO14/VLOOKUP(Occupancy!$B$65,Occupancy!$BJ$68:'Occupancy'!$B$79,1)*12/$C14)),"-",IF(AO14="","",AO14/VLOOKUP(Occupancy!$B$65,Occupancy!$BJ$68:'Occupancy'!$B$79,1)*12/$C14))</f>
        <v>0</v>
      </c>
      <c r="AS14" s="61">
        <f>SUMIFS(IncomeStatementData!$J$2:$J$415,IncomeStatementData!$B$2:$B$415,$A14,IncomeStatementData!$I$2:$I$415,"55301")</f>
        <v>0</v>
      </c>
      <c r="AT14" s="51">
        <f>IF(ISERROR(AU14/12*Occupancy!$B$65),"-",AU14/12*Occupancy!$B$65)</f>
        <v>0</v>
      </c>
      <c r="AU14" s="52">
        <f>SUMIFS(AnnualFinancialData!$L$2:$L$6380,AnnualFinancialData!$B$2:$B$6380,$A14,AnnualFinancialData!$K$2:$K$6380,"55301")</f>
        <v>0</v>
      </c>
      <c r="AV14" s="51">
        <f>IF(ISERROR(IF(AS14="","",AS14/VLOOKUP(Occupancy!$B$65,Occupancy!$BJ$68:'Occupancy'!$B$79,1)*12/$C14)),"-",IF(AS14="","",AS14/VLOOKUP(Occupancy!$B$65,Occupancy!$BJ$68:'Occupancy'!$B$79,1)*12/$C14))</f>
        <v>0</v>
      </c>
      <c r="AW14" s="57">
        <f>IF(ISERROR(IF(AT14="","",AT14/VLOOKUP(Occupancy!$B$65,Occupancy!$BJ$68:'Occupancy'!$B$79,1)*12/$C14)),"-",IF(AT14="","",AT14/VLOOKUP(Occupancy!$B$65,Occupancy!$BJ$68:'Occupancy'!$B$79,1)*12/$C14))</f>
        <v>0</v>
      </c>
      <c r="AX14" s="54">
        <f>SUMIFS(IncomeStatementData!$J$2:$J$415,IncomeStatementData!$B$2:$B$415,$A14,IncomeStatementData!$I$2:$I$415,"55320")</f>
        <v>0</v>
      </c>
      <c r="AY14" s="54">
        <f>IF(ISERROR(AZ14/12*Occupancy!$B$65),"-",AZ14/12*Occupancy!$B$65)</f>
        <v>0</v>
      </c>
      <c r="AZ14" s="55">
        <f>SUMIFS(AnnualFinancialData!$L$2:$L$6380,AnnualFinancialData!$B$2:$B$6380,$A14,AnnualFinancialData!$K$2:$K$6380,"55320")</f>
        <v>0</v>
      </c>
      <c r="BA14" s="54">
        <f>IF(ISERROR(IF(AX14="","",AX14/VLOOKUP(Occupancy!$B$65,Occupancy!$BJ$68:'Occupancy'!$B$79,1)*12/$C14)),"-",IF(AX14="","",AX14/VLOOKUP(Occupancy!$B$65,Occupancy!$BJ$68:'Occupancy'!$B$79,1)*12/$C14))</f>
        <v>0</v>
      </c>
      <c r="BB14" s="54">
        <f>IF(ISERROR(IF(AY14="","",AY14/VLOOKUP(Occupancy!$B$65,Occupancy!$BJ$68:'Occupancy'!$B$79,1)*12/$C14)),"-",IF(AY14="","",AY14/VLOOKUP(Occupancy!$B$65,Occupancy!$BJ$68:'Occupancy'!$B$79,1)*12/$C14))</f>
        <v>0</v>
      </c>
      <c r="BC14" s="62">
        <f t="shared" si="0"/>
        <v>0</v>
      </c>
      <c r="BD14" s="63">
        <f t="shared" si="1"/>
        <v>0</v>
      </c>
      <c r="BE14" s="62">
        <f t="shared" si="2"/>
        <v>0</v>
      </c>
      <c r="BF14" s="63">
        <f>IF(ISERROR(IF(BC14="","",BC14/VLOOKUP(Occupancy!$B$65,Occupancy!$BJ$68:'Occupancy'!$B$79,1)*12/$C14)),"-",IF(BC14="","",BC14/VLOOKUP(Occupancy!$B$65,Occupancy!$BJ$68:'Occupancy'!$B$79,1)*12/$C14))</f>
        <v>0</v>
      </c>
      <c r="BG14" s="64">
        <f>IF(ISERROR(IF(BD14="","",BD14/VLOOKUP(Occupancy!$B$65,Occupancy!$BJ$68:'Occupancy'!$B$79,1)*12/$C14)),"-",IF(BD14="","",BD14/VLOOKUP(Occupancy!$B$65,Occupancy!$BJ$68:'Occupancy'!$B$79,1)*12/$C14))</f>
        <v>0</v>
      </c>
    </row>
    <row r="15" spans="1:59" x14ac:dyDescent="0.25">
      <c r="A15" s="220" t="s">
        <v>493</v>
      </c>
      <c r="B15" s="93" t="str">
        <f>IF(ISERROR(INDEX(ProjectTypeData!$F$2:$F15,MATCH(Expenses!$A15,ProjectTypeData!$B$2:$B15,0),MATCH(Expenses!B$5,ProjectTypeData!$F$1))),"-",INDEX(ProjectTypeData!$F$2:$F15,MATCH(Expenses!$A15,ProjectTypeData!$B$2:$B15,0),MATCH(Expenses!B$5,ProjectTypeData!$F$1)))</f>
        <v>Homes</v>
      </c>
      <c r="C15" s="145">
        <f>Operating!C20</f>
        <v>72</v>
      </c>
      <c r="D15" s="146" t="str">
        <f>IF(ISERROR(INDEX(MgmtCompanyData!$C$2:$C$46,MATCH(A15,MgmtCompanyData!$B$2:$B$46,0),0)),"-",INDEX(MgmtCompanyData!$C$2:$C$46,MATCH(A15,MgmtCompanyData!$B$2:$B$46,0),0))</f>
        <v>-</v>
      </c>
      <c r="E15" s="50">
        <f>SUMIFS(IncomeStatementData!$J$2:$J$415,IncomeStatementData!$B$2:$B$415,$A15,IncomeStatementData!$I$2:$I$415,"50105")+SUMIFS(IncomeStatementData!$J$2:$J$415,IncomeStatementData!$B$2:$B$415,$A15,IncomeStatementData!$I$2:$I$415,"55745")+SUMIFS(IncomeStatementData!$J$2:$J$415,IncomeStatementData!$B$2:$B$415,$A15,IncomeStatementData!$I$2:$I$415,"55730")+SUMIFS(IncomeStatementData!$J$2:$J$415,IncomeStatementData!$B$2:$B$415,$A15,IncomeStatementData!$I$2:$I$415,"50203")+SUMIFS(IncomeStatementData!$J$2:$J$415,IncomeStatementData!$B$2:$B$415,$A15,IncomeStatementData!$I$2:$I$415,"50252")</f>
        <v>0</v>
      </c>
      <c r="F15" s="51">
        <f>IF(ISERROR(G15/12*Occupancy!$B$65),"-",G15/12*Occupancy!$B$65)</f>
        <v>0</v>
      </c>
      <c r="G15" s="52">
        <f>SUMIFS(AnnualFinancialData!$L$2:$L$6380,AnnualFinancialData!$B$2:$B$6380,$A15,AnnualFinancialData!$K$2:$K$6380,"50105")+SUMIFS(AnnualFinancialData!$L$2:$L$6380,AnnualFinancialData!$B$2:$B$6380,$A15,AnnualFinancialData!$K$2:$K$6380,"55745")+SUMIFS(AnnualFinancialData!$L$2:$L$6380,AnnualFinancialData!$B$2:$B$6380,$A15,AnnualFinancialData!$K$2:$K$6380,"55730")+SUMIFS(AnnualFinancialData!$L$2:$L$6380,AnnualFinancialData!$B$2:$B$6380,$A15,AnnualFinancialData!$K$2:$K$6380,"50203")+SUMIFS(AnnualFinancialData!$L$2:$L$6380,AnnualFinancialData!$B$2:$B$6380,$A15,AnnualFinancialData!$K$2:$K$6380,"50252")</f>
        <v>0</v>
      </c>
      <c r="H15" s="51">
        <f>IF(ISERROR(IF(E15="","",E15/VLOOKUP(Occupancy!$B$65,Occupancy!$BJ$68:'Occupancy'!$B$79,1)*12/$C15)),"-",IF(E15="","",E15/VLOOKUP(Occupancy!$B$65,Occupancy!$BJ$68:'Occupancy'!$B$79,1)*12/$C15))</f>
        <v>0</v>
      </c>
      <c r="I15" s="53">
        <f>IF(ISERROR(IF(F15="","",F15/VLOOKUP(Occupancy!$B$65,Occupancy!$BJ$68:'Occupancy'!$B$79,1)*12/$C15)),"-",IF(F15="","",F15/VLOOKUP(Occupancy!$B$65,Occupancy!$BJ$68:'Occupancy'!$B$79,1)*12/$C15))</f>
        <v>0</v>
      </c>
      <c r="J15" s="54">
        <f>SUMIFS(IncomeStatementData!$J$2:$J$415,IncomeStatementData!$B$2:$B$415,$A15,IncomeStatementData!$I$2:$I$415,"60015")+SUMIFS(IncomeStatementData!$J$2:$J$415,IncomeStatementData!$B$2:$B$415,$A15,IncomeStatementData!$I$2:$I$415,"55342")+SUMIFS(IncomeStatementData!$J$2:$J$415,IncomeStatementData!$B$2:$B$415,$A15,IncomeStatementData!$I$2:$I$415,"55110")+SUMIFS(IncomeStatementData!$J$2:$J$415,IncomeStatementData!$B$2:$B$415,$A15,IncomeStatementData!$I$2:$I$415,"53034")+SUMIFS(IncomeStatementData!$J$2:$J$415,IncomeStatementData!$B$2:$B$415,$A15,IncomeStatementData!$I$2:$I$415,"59500")</f>
        <v>0</v>
      </c>
      <c r="K15" s="54">
        <f>IF(ISERROR(L15/12*Occupancy!$B$65),"-",L15/12*Occupancy!$B$65)</f>
        <v>0</v>
      </c>
      <c r="L15" s="55">
        <f>SUMIFS(AnnualFinancialData!$L$2:$L$6380,AnnualFinancialData!$B$2:$B$6380,$A15,AnnualFinancialData!$K$2:$K$6380,"60015")+SUMIFS(AnnualFinancialData!$L$2:$L$6380,AnnualFinancialData!$B$2:$B$6380,$A15,AnnualFinancialData!$K$2:$K$6380,"55342")+SUMIFS(AnnualFinancialData!$L$2:$L$6380,AnnualFinancialData!$B$2:$B$6380,$A15,AnnualFinancialData!$K$2:$K$6380,"55110")+SUMIFS(AnnualFinancialData!$L$2:$L$6380,AnnualFinancialData!$B$2:$B$6380,$A15,AnnualFinancialData!$K$2:$K$6380,"53034")+SUMIFS(AnnualFinancialData!$L$2:$L$6380,AnnualFinancialData!$B$2:$B$6380,$A15,AnnualFinancialData!$K$2:$K$6380,"59500")</f>
        <v>0</v>
      </c>
      <c r="M15" s="54">
        <f>IF(ISERROR(IF(J15="","",J15/VLOOKUP(Occupancy!$B$65,Occupancy!$BJ$68:'Occupancy'!$B$79,1)*12/$C15)),"-",IF(J15="","",J15/VLOOKUP(Occupancy!$B$65,Occupancy!$BJ$68:'Occupancy'!$B$79,1)*12/$C15))</f>
        <v>0</v>
      </c>
      <c r="N15" s="54">
        <f>IF(ISERROR(IF(K15="","",K15/VLOOKUP(Occupancy!$B$65,Occupancy!$BJ$68:'Occupancy'!$B$79,1)*12/$C15)),"-",IF(K15="","",K15/VLOOKUP(Occupancy!$B$65,Occupancy!$BJ$68:'Occupancy'!$B$79,1)*12/$C15))</f>
        <v>0</v>
      </c>
      <c r="O15" s="51">
        <f>SUMIFS(IncomeStatementData!$J$2:$J$415,IncomeStatementData!$B$2:$B$415,$A15,IncomeStatementData!$I$2:$I$415,"58001")</f>
        <v>0</v>
      </c>
      <c r="P15" s="51">
        <f>IF(ISERROR(Q15/12*Occupancy!$B$65),"-",Q15/12*Occupancy!$B$65)</f>
        <v>0</v>
      </c>
      <c r="Q15" s="52">
        <f>SUMIFS(AnnualFinancialData!$L$2:$L$6380,AnnualFinancialData!$B$2:$B$6380,$A15,AnnualFinancialData!$K$2:$K$6380,"58001")</f>
        <v>0</v>
      </c>
      <c r="R15" s="51">
        <f>IF(ISERROR(IF(O15="","",O15/VLOOKUP(Occupancy!$B$65,Occupancy!$BJ$68:'Occupancy'!$B$79,1)*12/$C15)),"-",IF(O15="","",O15/VLOOKUP(Occupancy!$B$65,Occupancy!$BJ$68:'Occupancy'!$B$79,1)*12/$C15))</f>
        <v>0</v>
      </c>
      <c r="S15" s="51">
        <f>IF(ISERROR(IF(P15="","",P15/VLOOKUP(Occupancy!$B$65,Occupancy!$BJ$68:'Occupancy'!$B$79,1)*12/$C15)),"-",IF(P15="","",P15/VLOOKUP(Occupancy!$B$65,Occupancy!$BJ$68:'Occupancy'!$B$79,1)*12/$C15))</f>
        <v>0</v>
      </c>
      <c r="T15" s="55">
        <f>SUMIFS(IncomeStatementData!$J$2:$J$415,IncomeStatementData!$B$2:$B$415,$A15,IncomeStatementData!$I$2:$I$415,"66100")</f>
        <v>0</v>
      </c>
      <c r="U15" s="54">
        <f>IF(ISERROR(V15/12*Occupancy!$B$65),"-",V15/12*Occupancy!$B$65)</f>
        <v>0</v>
      </c>
      <c r="V15" s="55">
        <f>SUMIFS(AnnualFinancialData!$L$2:$L$6380,AnnualFinancialData!$B$2:$B$6380,$A15,AnnualFinancialData!$K$2:$K$6380,"66100")</f>
        <v>0</v>
      </c>
      <c r="W15" s="54">
        <f>IF(ISERROR(IF(T15="","",T15/VLOOKUP(Occupancy!$B$65,Occupancy!$BJ$68:'Occupancy'!$B$79,1)*12/$C15)),"-",IF(T15="","",T15/VLOOKUP(Occupancy!$B$65,Occupancy!$BJ$68:'Occupancy'!$B$79,1)*12/$C15))</f>
        <v>0</v>
      </c>
      <c r="X15" s="56">
        <f>IF(ISERROR(IF(U15="","",U15/VLOOKUP(Occupancy!$B$65,Occupancy!$BJ$68:'Occupancy'!$B$79,1)*12/$C15)),"-",IF(U15="","",U15/VLOOKUP(Occupancy!$B$65,Occupancy!$BJ$68:'Occupancy'!$B$79,1)*12/$C15))</f>
        <v>0</v>
      </c>
      <c r="Y15" s="51">
        <f>SUMIFS(IncomeStatementData!$J$2:$J$415,IncomeStatementData!$B$2:$B$415,$A15,IncomeStatementData!$I$2:$I$415,"55705")+SUMIFS(IncomeStatementData!$J$2:$J$415,IncomeStatementData!$B$2:$B$415,$A15,IncomeStatementData!$I$2:$I$415,"55715")+SUMIFS(IncomeStatementData!$J$2:$J$415,IncomeStatementData!$B$2:$B$415,$A15,IncomeStatementData!$I$2:$I$415,"55720")+SUMIFS(IncomeStatementData!$J$2:$J$415,IncomeStatementData!$B$2:$B$415,$A15,IncomeStatementData!$I$2:$I$415,"55730")+SUMIFS(IncomeStatementData!$J$2:$J$415,IncomeStatementData!$B$2:$B$415,$A15,IncomeStatementData!$I$2:$I$415,"55735")+SUMIFS(IncomeStatementData!$J$2:$J$415,IncomeStatementData!$B$2:$B$415,$A15,IncomeStatementData!$I$2:$I$415,"55701")+SUMIFS(IncomeStatementData!$J$2:$J$415,IncomeStatementData!$B$2:$B$415,$A15,IncomeStatementData!$I$2:$I$415,"55750")+SUMIFS(IncomeStatementData!$J$2:$J$415,IncomeStatementData!$B$2:$B$415,$A15,IncomeStatementData!$I$2:$I$415,"55725")+SUMIFS(IncomeStatementData!$J$2:$J$415,IncomeStatementData!$B$2:$B$415,$A15,IncomeStatementData!$I$2:$I$415,"55760")+SUMIFS(IncomeStatementData!$J$2:$J$415,IncomeStatementData!$B$2:$B$415,$A15,IncomeStatementData!$I$2:$I$415,"55755")</f>
        <v>0</v>
      </c>
      <c r="Z15" s="51">
        <f>IF(ISERROR(AA15/12*Occupancy!$B$65),"-",AA15/12*Occupancy!$B$65)</f>
        <v>0</v>
      </c>
      <c r="AA15" s="52">
        <f>SUMIFS(AnnualFinancialData!$L$2:$L$6380,AnnualFinancialData!$B$2:$B$6380,$A15,AnnualFinancialData!$K$2:$K$6380,"55705")+SUMIFS(AnnualFinancialData!$L$2:$L$6380,AnnualFinancialData!$B$2:$B$6380,$A15,AnnualFinancialData!$K$2:$K$6380,"55715")+SUMIFS(AnnualFinancialData!$L$2:$L$6380,AnnualFinancialData!$B$2:$B$6380,$A15,AnnualFinancialData!$K$2:$K$6380,"55720")+SUMIFS(AnnualFinancialData!$L$2:$L$6380,AnnualFinancialData!$B$2:$B$6380,$A15,AnnualFinancialData!$K$2:$K$6380,"55730")+SUMIFS(AnnualFinancialData!$L$2:$L$6380,AnnualFinancialData!$B$2:$B$6380,$A15,AnnualFinancialData!$K$2:$K$6380,"55735")+SUMIFS(AnnualFinancialData!$L$2:$L$6380,AnnualFinancialData!$B$2:$B$6380,$A15,AnnualFinancialData!$K$2:$K$6380,"55701")+SUMIFS(AnnualFinancialData!$L$2:$L$6380,AnnualFinancialData!$B$2:$B$6380,$A15,AnnualFinancialData!$K$2:$K$6380,"55750")+SUMIFS(AnnualFinancialData!$L$2:$L$6380,AnnualFinancialData!$B$2:$B$6380,$A15,AnnualFinancialData!$K$2:$K$6380,"55725")+SUMIFS(AnnualFinancialData!$L$2:$L$6380,AnnualFinancialData!$B$2:$B$6380,$A15,AnnualFinancialData!$K$2:$K$6380,"55760")+SUMIFS(AnnualFinancialData!$L$2:$L$6380,AnnualFinancialData!$B$2:$B$6380,$A15,AnnualFinancialData!$K$2:$K$6380,"55755")</f>
        <v>0</v>
      </c>
      <c r="AB15" s="51">
        <f>IF(ISERROR(IF(Y15="","",Y15/VLOOKUP(Occupancy!$B$65,Occupancy!$BJ$68:'Occupancy'!$B$79,1)*12/$C15)),"-",IF(Y15="","",Y15/VLOOKUP(Occupancy!$B$65,Occupancy!$BJ$68:'Occupancy'!$B$79,1)*12/$C15))</f>
        <v>0</v>
      </c>
      <c r="AC15" s="57">
        <f>IF(ISERROR(IF(Z15="","",Z15/VLOOKUP(Occupancy!$B$65,Occupancy!$BJ$68:'Occupancy'!$B$79,1)*12/$C15)),"-",IF(Z15="","",Z15/VLOOKUP(Occupancy!$B$65,Occupancy!$BJ$68:'Occupancy'!$B$79,1)*12/$C15))</f>
        <v>0</v>
      </c>
      <c r="AD15" s="55">
        <f>SUMIFS(IncomeStatementData!$J$2:$J$415,IncomeStatementData!$B$2:$B$415,$A15,IncomeStatementData!$I$2:$I$415,"55770")</f>
        <v>0</v>
      </c>
      <c r="AE15" s="54">
        <f>IF(ISERROR(AF15/12*Occupancy!$B$65),"-",AF15/12*Occupancy!$B$65)</f>
        <v>0</v>
      </c>
      <c r="AF15" s="55">
        <f>SUMIFS(AnnualFinancialData!$L$2:$L$6380,AnnualFinancialData!$B$2:$B$6380,$A15,AnnualFinancialData!$K$2:$K$6380,"55770")</f>
        <v>0</v>
      </c>
      <c r="AG15" s="54">
        <f>IF(ISERROR(IF(AD15="","",AD15/VLOOKUP(Occupancy!$B$65,Occupancy!$BJ$68:'Occupancy'!$B$79,1)*12/$C15)),"-",IF(AD15="","",AD15/VLOOKUP(Occupancy!$B$65,Occupancy!$BJ$68:'Occupancy'!$B$79,1)*12/$C15))</f>
        <v>0</v>
      </c>
      <c r="AH15" s="59">
        <f>IF(ISERROR(IF(AE15="","",AE15/VLOOKUP(Occupancy!$B$65,Occupancy!$BJ$68:'Occupancy'!$B$79,1)*12/$C15)),"-",IF(AE15="","",AE15/VLOOKUP(Occupancy!$B$65,Occupancy!$BJ$68:'Occupancy'!$B$79,1)*12/$C15))</f>
        <v>0</v>
      </c>
      <c r="AI15" s="52">
        <f>SUMIFS(IncomeStatementData!$J$2:$J$415,IncomeStatementData!$B$2:$B$415,$A15,IncomeStatementData!$I$2:$I$415,"55357")+SUMIFS(IncomeStatementData!$J$2:$J$415,IncomeStatementData!$B$2:$B$415,$A15,IncomeStatementData!$I$2:$I$415,"55353")+SUMIFS(IncomeStatementData!$J$2:$J$415,IncomeStatementData!$B$2:$B$415,$A15,IncomeStatementData!$I$2:$I$415,"55354")+SUMIFS(IncomeStatementData!$J$2:$J$415,IncomeStatementData!$B$2:$B$415,$A15,IncomeStatementData!$I$2:$I$415,"55351")</f>
        <v>0</v>
      </c>
      <c r="AJ15" s="51">
        <f>IF(ISERROR(AK15/12*Occupancy!$B$65),"-",AK15/12*Occupancy!$B$65)</f>
        <v>0</v>
      </c>
      <c r="AK15" s="52">
        <f>SUMIFS(AnnualFinancialData!$L$2:$L$6380,AnnualFinancialData!$B$2:$B$6380,$A15,AnnualFinancialData!$K$2:$K$6380,"55357")+SUMIFS(AnnualFinancialData!$L$2:$L$6380,AnnualFinancialData!$B$2:$B$6380,$A15,AnnualFinancialData!$K$2:$K$6380,"55353")+SUMIFS(AnnualFinancialData!$L$2:$L$6380,AnnualFinancialData!$B$2:$B$6380,$A15,AnnualFinancialData!$K$2:$K$6380,"55354")+SUMIFS(AnnualFinancialData!$L$2:$L$6380,AnnualFinancialData!$B$2:$B$6380,$A15,AnnualFinancialData!$K$2:$K$6380,"55351")</f>
        <v>0</v>
      </c>
      <c r="AL15" s="51">
        <f>IF(ISERROR(IF(AI15="","",AI15/VLOOKUP(Occupancy!$B$65,Occupancy!$BJ$68:'Occupancy'!$B$79,1)*12/$C15)),"-",IF(AI15="","",AI15/VLOOKUP(Occupancy!$B$65,Occupancy!$BJ$68:'Occupancy'!$B$79,1)*12/$C15))</f>
        <v>0</v>
      </c>
      <c r="AM15" s="60">
        <f>IF(ISERROR(IF(AJ15="","",AJ15/VLOOKUP(Occupancy!$B$65,Occupancy!$BJ$68:'Occupancy'!$B$79,1)*12/$C15)),"-",IF(AJ15="","",AJ15/VLOOKUP(Occupancy!$B$65,Occupancy!$BJ$68:'Occupancy'!$B$79,1)*12/$C15))</f>
        <v>0</v>
      </c>
      <c r="AN15" s="54">
        <f>SUMIFS(IncomeStatementData!$J$2:$J$415,IncomeStatementData!$B$2:$B$415,$A15,IncomeStatementData!$I$2:$I$415,"55355")</f>
        <v>0</v>
      </c>
      <c r="AO15" s="54">
        <f>IF(ISERROR(AP15/12*Occupancy!$B$65),"-",AP15/12*Occupancy!$B$65)</f>
        <v>0</v>
      </c>
      <c r="AP15" s="55">
        <f>SUMIFS(AnnualFinancialData!$L$2:$L$6380,AnnualFinancialData!$B$2:$B$6380,$A15,AnnualFinancialData!$K$2:$K$6380,"55355")</f>
        <v>0</v>
      </c>
      <c r="AQ15" s="54">
        <f>IF(ISERROR(IF(AN15="","",AN15/VLOOKUP(Occupancy!$B$65,Occupancy!$BJ$68:'Occupancy'!$B$79,1)*12/$C15)),"-",IF(AN15="","",AN15/VLOOKUP(Occupancy!$B$65,Occupancy!$BJ$68:'Occupancy'!$B$79,1)*12/$C15))</f>
        <v>0</v>
      </c>
      <c r="AR15" s="56">
        <f>IF(ISERROR(IF(AO15="","",AO15/VLOOKUP(Occupancy!$B$65,Occupancy!$BJ$68:'Occupancy'!$B$79,1)*12/$C15)),"-",IF(AO15="","",AO15/VLOOKUP(Occupancy!$B$65,Occupancy!$BJ$68:'Occupancy'!$B$79,1)*12/$C15))</f>
        <v>0</v>
      </c>
      <c r="AS15" s="61">
        <f>SUMIFS(IncomeStatementData!$J$2:$J$415,IncomeStatementData!$B$2:$B$415,$A15,IncomeStatementData!$I$2:$I$415,"55301")</f>
        <v>0</v>
      </c>
      <c r="AT15" s="51">
        <f>IF(ISERROR(AU15/12*Occupancy!$B$65),"-",AU15/12*Occupancy!$B$65)</f>
        <v>0</v>
      </c>
      <c r="AU15" s="52">
        <f>SUMIFS(AnnualFinancialData!$L$2:$L$6380,AnnualFinancialData!$B$2:$B$6380,$A15,AnnualFinancialData!$K$2:$K$6380,"55301")</f>
        <v>0</v>
      </c>
      <c r="AV15" s="51">
        <f>IF(ISERROR(IF(AS15="","",AS15/VLOOKUP(Occupancy!$B$65,Occupancy!$BJ$68:'Occupancy'!$B$79,1)*12/$C15)),"-",IF(AS15="","",AS15/VLOOKUP(Occupancy!$B$65,Occupancy!$BJ$68:'Occupancy'!$B$79,1)*12/$C15))</f>
        <v>0</v>
      </c>
      <c r="AW15" s="57">
        <f>IF(ISERROR(IF(AT15="","",AT15/VLOOKUP(Occupancy!$B$65,Occupancy!$BJ$68:'Occupancy'!$B$79,1)*12/$C15)),"-",IF(AT15="","",AT15/VLOOKUP(Occupancy!$B$65,Occupancy!$BJ$68:'Occupancy'!$B$79,1)*12/$C15))</f>
        <v>0</v>
      </c>
      <c r="AX15" s="54">
        <f>SUMIFS(IncomeStatementData!$J$2:$J$415,IncomeStatementData!$B$2:$B$415,$A15,IncomeStatementData!$I$2:$I$415,"55320")</f>
        <v>0</v>
      </c>
      <c r="AY15" s="54">
        <f>IF(ISERROR(AZ15/12*Occupancy!$B$65),"-",AZ15/12*Occupancy!$B$65)</f>
        <v>0</v>
      </c>
      <c r="AZ15" s="55">
        <f>SUMIFS(AnnualFinancialData!$L$2:$L$6380,AnnualFinancialData!$B$2:$B$6380,$A15,AnnualFinancialData!$K$2:$K$6380,"55320")</f>
        <v>0</v>
      </c>
      <c r="BA15" s="54">
        <f>IF(ISERROR(IF(AX15="","",AX15/VLOOKUP(Occupancy!$B$65,Occupancy!$BJ$68:'Occupancy'!$B$79,1)*12/$C15)),"-",IF(AX15="","",AX15/VLOOKUP(Occupancy!$B$65,Occupancy!$BJ$68:'Occupancy'!$B$79,1)*12/$C15))</f>
        <v>0</v>
      </c>
      <c r="BB15" s="54">
        <f>IF(ISERROR(IF(AY15="","",AY15/VLOOKUP(Occupancy!$B$65,Occupancy!$BJ$68:'Occupancy'!$B$79,1)*12/$C15)),"-",IF(AY15="","",AY15/VLOOKUP(Occupancy!$B$65,Occupancy!$BJ$68:'Occupancy'!$B$79,1)*12/$C15))</f>
        <v>0</v>
      </c>
      <c r="BC15" s="62">
        <f t="shared" si="0"/>
        <v>0</v>
      </c>
      <c r="BD15" s="63">
        <f t="shared" si="1"/>
        <v>0</v>
      </c>
      <c r="BE15" s="62">
        <f t="shared" si="2"/>
        <v>0</v>
      </c>
      <c r="BF15" s="63">
        <f>IF(ISERROR(IF(BC15="","",BC15/VLOOKUP(Occupancy!$B$65,Occupancy!$BJ$68:'Occupancy'!$B$79,1)*12/$C15)),"-",IF(BC15="","",BC15/VLOOKUP(Occupancy!$B$65,Occupancy!$BJ$68:'Occupancy'!$B$79,1)*12/$C15))</f>
        <v>0</v>
      </c>
      <c r="BG15" s="64">
        <f>IF(ISERROR(IF(BD15="","",BD15/VLOOKUP(Occupancy!$B$65,Occupancy!$BJ$68:'Occupancy'!$B$79,1)*12/$C15)),"-",IF(BD15="","",BD15/VLOOKUP(Occupancy!$B$65,Occupancy!$BJ$68:'Occupancy'!$B$79,1)*12/$C15))</f>
        <v>0</v>
      </c>
    </row>
    <row r="16" spans="1:59" x14ac:dyDescent="0.25">
      <c r="A16" s="220" t="s">
        <v>495</v>
      </c>
      <c r="B16" s="93" t="str">
        <f>IF(ISERROR(INDEX(ProjectTypeData!$F$2:$F16,MATCH(Expenses!$A16,ProjectTypeData!$B$2:$B16,0),MATCH(Expenses!B$5,ProjectTypeData!$F$1))),"-",INDEX(ProjectTypeData!$F$2:$F16,MATCH(Expenses!$A16,ProjectTypeData!$B$2:$B16,0),MATCH(Expenses!B$5,ProjectTypeData!$F$1)))</f>
        <v>Homes</v>
      </c>
      <c r="C16" s="145">
        <f>Operating!C21</f>
        <v>75</v>
      </c>
      <c r="D16" s="146" t="str">
        <f>IF(ISERROR(INDEX(MgmtCompanyData!$C$2:$C$46,MATCH(A16,MgmtCompanyData!$B$2:$B$46,0),0)),"-",INDEX(MgmtCompanyData!$C$2:$C$46,MATCH(A16,MgmtCompanyData!$B$2:$B$46,0),0))</f>
        <v>R Home Property Management, LLC</v>
      </c>
      <c r="E16" s="50">
        <f>SUMIFS(IncomeStatementData!$J$2:$J$415,IncomeStatementData!$B$2:$B$415,$A16,IncomeStatementData!$I$2:$I$415,"50105")+SUMIFS(IncomeStatementData!$J$2:$J$415,IncomeStatementData!$B$2:$B$415,$A16,IncomeStatementData!$I$2:$I$415,"55745")+SUMIFS(IncomeStatementData!$J$2:$J$415,IncomeStatementData!$B$2:$B$415,$A16,IncomeStatementData!$I$2:$I$415,"55730")+SUMIFS(IncomeStatementData!$J$2:$J$415,IncomeStatementData!$B$2:$B$415,$A16,IncomeStatementData!$I$2:$I$415,"50203")+SUMIFS(IncomeStatementData!$J$2:$J$415,IncomeStatementData!$B$2:$B$415,$A16,IncomeStatementData!$I$2:$I$415,"50252")</f>
        <v>0</v>
      </c>
      <c r="F16" s="51">
        <f>IF(ISERROR(G16/12*Occupancy!$B$65),"-",G16/12*Occupancy!$B$65)</f>
        <v>0</v>
      </c>
      <c r="G16" s="52">
        <f>SUMIFS(AnnualFinancialData!$L$2:$L$6380,AnnualFinancialData!$B$2:$B$6380,$A16,AnnualFinancialData!$K$2:$K$6380,"50105")+SUMIFS(AnnualFinancialData!$L$2:$L$6380,AnnualFinancialData!$B$2:$B$6380,$A16,AnnualFinancialData!$K$2:$K$6380,"55745")+SUMIFS(AnnualFinancialData!$L$2:$L$6380,AnnualFinancialData!$B$2:$B$6380,$A16,AnnualFinancialData!$K$2:$K$6380,"55730")+SUMIFS(AnnualFinancialData!$L$2:$L$6380,AnnualFinancialData!$B$2:$B$6380,$A16,AnnualFinancialData!$K$2:$K$6380,"50203")+SUMIFS(AnnualFinancialData!$L$2:$L$6380,AnnualFinancialData!$B$2:$B$6380,$A16,AnnualFinancialData!$K$2:$K$6380,"50252")</f>
        <v>0</v>
      </c>
      <c r="H16" s="51">
        <f>IF(ISERROR(IF(E16="","",E16/VLOOKUP(Occupancy!$B$65,Occupancy!$BJ$68:'Occupancy'!$B$79,1)*12/$C16)),"-",IF(E16="","",E16/VLOOKUP(Occupancy!$B$65,Occupancy!$BJ$68:'Occupancy'!$B$79,1)*12/$C16))</f>
        <v>0</v>
      </c>
      <c r="I16" s="53">
        <f>IF(ISERROR(IF(F16="","",F16/VLOOKUP(Occupancy!$B$65,Occupancy!$BJ$68:'Occupancy'!$B$79,1)*12/$C16)),"-",IF(F16="","",F16/VLOOKUP(Occupancy!$B$65,Occupancy!$BJ$68:'Occupancy'!$B$79,1)*12/$C16))</f>
        <v>0</v>
      </c>
      <c r="J16" s="54">
        <f>SUMIFS(IncomeStatementData!$J$2:$J$415,IncomeStatementData!$B$2:$B$415,$A16,IncomeStatementData!$I$2:$I$415,"60015")+SUMIFS(IncomeStatementData!$J$2:$J$415,IncomeStatementData!$B$2:$B$415,$A16,IncomeStatementData!$I$2:$I$415,"55342")+SUMIFS(IncomeStatementData!$J$2:$J$415,IncomeStatementData!$B$2:$B$415,$A16,IncomeStatementData!$I$2:$I$415,"55110")+SUMIFS(IncomeStatementData!$J$2:$J$415,IncomeStatementData!$B$2:$B$415,$A16,IncomeStatementData!$I$2:$I$415,"53034")+SUMIFS(IncomeStatementData!$J$2:$J$415,IncomeStatementData!$B$2:$B$415,$A16,IncomeStatementData!$I$2:$I$415,"59500")</f>
        <v>0</v>
      </c>
      <c r="K16" s="54">
        <f>IF(ISERROR(L16/12*Occupancy!$B$65),"-",L16/12*Occupancy!$B$65)</f>
        <v>0</v>
      </c>
      <c r="L16" s="55">
        <f>SUMIFS(AnnualFinancialData!$L$2:$L$6380,AnnualFinancialData!$B$2:$B$6380,$A16,AnnualFinancialData!$K$2:$K$6380,"60015")+SUMIFS(AnnualFinancialData!$L$2:$L$6380,AnnualFinancialData!$B$2:$B$6380,$A16,AnnualFinancialData!$K$2:$K$6380,"55342")+SUMIFS(AnnualFinancialData!$L$2:$L$6380,AnnualFinancialData!$B$2:$B$6380,$A16,AnnualFinancialData!$K$2:$K$6380,"55110")+SUMIFS(AnnualFinancialData!$L$2:$L$6380,AnnualFinancialData!$B$2:$B$6380,$A16,AnnualFinancialData!$K$2:$K$6380,"53034")+SUMIFS(AnnualFinancialData!$L$2:$L$6380,AnnualFinancialData!$B$2:$B$6380,$A16,AnnualFinancialData!$K$2:$K$6380,"59500")</f>
        <v>0</v>
      </c>
      <c r="M16" s="54">
        <f>IF(ISERROR(IF(J16="","",J16/VLOOKUP(Occupancy!$B$65,Occupancy!$BJ$68:'Occupancy'!$B$79,1)*12/$C16)),"-",IF(J16="","",J16/VLOOKUP(Occupancy!$B$65,Occupancy!$BJ$68:'Occupancy'!$B$79,1)*12/$C16))</f>
        <v>0</v>
      </c>
      <c r="N16" s="54">
        <f>IF(ISERROR(IF(K16="","",K16/VLOOKUP(Occupancy!$B$65,Occupancy!$BJ$68:'Occupancy'!$B$79,1)*12/$C16)),"-",IF(K16="","",K16/VLOOKUP(Occupancy!$B$65,Occupancy!$BJ$68:'Occupancy'!$B$79,1)*12/$C16))</f>
        <v>0</v>
      </c>
      <c r="O16" s="51">
        <f>SUMIFS(IncomeStatementData!$J$2:$J$415,IncomeStatementData!$B$2:$B$415,$A16,IncomeStatementData!$I$2:$I$415,"58001")</f>
        <v>0</v>
      </c>
      <c r="P16" s="51">
        <f>IF(ISERROR(Q16/12*Occupancy!$B$65),"-",Q16/12*Occupancy!$B$65)</f>
        <v>0</v>
      </c>
      <c r="Q16" s="52">
        <f>SUMIFS(AnnualFinancialData!$L$2:$L$6380,AnnualFinancialData!$B$2:$B$6380,$A16,AnnualFinancialData!$K$2:$K$6380,"58001")</f>
        <v>0</v>
      </c>
      <c r="R16" s="51">
        <f>IF(ISERROR(IF(O16="","",O16/VLOOKUP(Occupancy!$B$65,Occupancy!$BJ$68:'Occupancy'!$B$79,1)*12/$C16)),"-",IF(O16="","",O16/VLOOKUP(Occupancy!$B$65,Occupancy!$BJ$68:'Occupancy'!$B$79,1)*12/$C16))</f>
        <v>0</v>
      </c>
      <c r="S16" s="51">
        <f>IF(ISERROR(IF(P16="","",P16/VLOOKUP(Occupancy!$B$65,Occupancy!$BJ$68:'Occupancy'!$B$79,1)*12/$C16)),"-",IF(P16="","",P16/VLOOKUP(Occupancy!$B$65,Occupancy!$BJ$68:'Occupancy'!$B$79,1)*12/$C16))</f>
        <v>0</v>
      </c>
      <c r="T16" s="55">
        <f>SUMIFS(IncomeStatementData!$J$2:$J$415,IncomeStatementData!$B$2:$B$415,$A16,IncomeStatementData!$I$2:$I$415,"66100")</f>
        <v>0</v>
      </c>
      <c r="U16" s="54">
        <f>IF(ISERROR(V16/12*Occupancy!$B$65),"-",V16/12*Occupancy!$B$65)</f>
        <v>0</v>
      </c>
      <c r="V16" s="55">
        <f>SUMIFS(AnnualFinancialData!$L$2:$L$6380,AnnualFinancialData!$B$2:$B$6380,$A16,AnnualFinancialData!$K$2:$K$6380,"66100")</f>
        <v>0</v>
      </c>
      <c r="W16" s="54">
        <f>IF(ISERROR(IF(T16="","",T16/VLOOKUP(Occupancy!$B$65,Occupancy!$BJ$68:'Occupancy'!$B$79,1)*12/$C16)),"-",IF(T16="","",T16/VLOOKUP(Occupancy!$B$65,Occupancy!$BJ$68:'Occupancy'!$B$79,1)*12/$C16))</f>
        <v>0</v>
      </c>
      <c r="X16" s="56">
        <f>IF(ISERROR(IF(U16="","",U16/VLOOKUP(Occupancy!$B$65,Occupancy!$BJ$68:'Occupancy'!$B$79,1)*12/$C16)),"-",IF(U16="","",U16/VLOOKUP(Occupancy!$B$65,Occupancy!$BJ$68:'Occupancy'!$B$79,1)*12/$C16))</f>
        <v>0</v>
      </c>
      <c r="Y16" s="51">
        <f>SUMIFS(IncomeStatementData!$J$2:$J$415,IncomeStatementData!$B$2:$B$415,$A16,IncomeStatementData!$I$2:$I$415,"55705")+SUMIFS(IncomeStatementData!$J$2:$J$415,IncomeStatementData!$B$2:$B$415,$A16,IncomeStatementData!$I$2:$I$415,"55715")+SUMIFS(IncomeStatementData!$J$2:$J$415,IncomeStatementData!$B$2:$B$415,$A16,IncomeStatementData!$I$2:$I$415,"55720")+SUMIFS(IncomeStatementData!$J$2:$J$415,IncomeStatementData!$B$2:$B$415,$A16,IncomeStatementData!$I$2:$I$415,"55730")+SUMIFS(IncomeStatementData!$J$2:$J$415,IncomeStatementData!$B$2:$B$415,$A16,IncomeStatementData!$I$2:$I$415,"55735")+SUMIFS(IncomeStatementData!$J$2:$J$415,IncomeStatementData!$B$2:$B$415,$A16,IncomeStatementData!$I$2:$I$415,"55701")+SUMIFS(IncomeStatementData!$J$2:$J$415,IncomeStatementData!$B$2:$B$415,$A16,IncomeStatementData!$I$2:$I$415,"55750")+SUMIFS(IncomeStatementData!$J$2:$J$415,IncomeStatementData!$B$2:$B$415,$A16,IncomeStatementData!$I$2:$I$415,"55725")+SUMIFS(IncomeStatementData!$J$2:$J$415,IncomeStatementData!$B$2:$B$415,$A16,IncomeStatementData!$I$2:$I$415,"55760")+SUMIFS(IncomeStatementData!$J$2:$J$415,IncomeStatementData!$B$2:$B$415,$A16,IncomeStatementData!$I$2:$I$415,"55755")</f>
        <v>0</v>
      </c>
      <c r="Z16" s="51">
        <f>IF(ISERROR(AA16/12*Occupancy!$B$65),"-",AA16/12*Occupancy!$B$65)</f>
        <v>0</v>
      </c>
      <c r="AA16" s="52">
        <f>SUMIFS(AnnualFinancialData!$L$2:$L$6380,AnnualFinancialData!$B$2:$B$6380,$A16,AnnualFinancialData!$K$2:$K$6380,"55705")+SUMIFS(AnnualFinancialData!$L$2:$L$6380,AnnualFinancialData!$B$2:$B$6380,$A16,AnnualFinancialData!$K$2:$K$6380,"55715")+SUMIFS(AnnualFinancialData!$L$2:$L$6380,AnnualFinancialData!$B$2:$B$6380,$A16,AnnualFinancialData!$K$2:$K$6380,"55720")+SUMIFS(AnnualFinancialData!$L$2:$L$6380,AnnualFinancialData!$B$2:$B$6380,$A16,AnnualFinancialData!$K$2:$K$6380,"55730")+SUMIFS(AnnualFinancialData!$L$2:$L$6380,AnnualFinancialData!$B$2:$B$6380,$A16,AnnualFinancialData!$K$2:$K$6380,"55735")+SUMIFS(AnnualFinancialData!$L$2:$L$6380,AnnualFinancialData!$B$2:$B$6380,$A16,AnnualFinancialData!$K$2:$K$6380,"55701")+SUMIFS(AnnualFinancialData!$L$2:$L$6380,AnnualFinancialData!$B$2:$B$6380,$A16,AnnualFinancialData!$K$2:$K$6380,"55750")+SUMIFS(AnnualFinancialData!$L$2:$L$6380,AnnualFinancialData!$B$2:$B$6380,$A16,AnnualFinancialData!$K$2:$K$6380,"55725")+SUMIFS(AnnualFinancialData!$L$2:$L$6380,AnnualFinancialData!$B$2:$B$6380,$A16,AnnualFinancialData!$K$2:$K$6380,"55760")+SUMIFS(AnnualFinancialData!$L$2:$L$6380,AnnualFinancialData!$B$2:$B$6380,$A16,AnnualFinancialData!$K$2:$K$6380,"55755")</f>
        <v>0</v>
      </c>
      <c r="AB16" s="51">
        <f>IF(ISERROR(IF(Y16="","",Y16/VLOOKUP(Occupancy!$B$65,Occupancy!$BJ$68:'Occupancy'!$B$79,1)*12/$C16)),"-",IF(Y16="","",Y16/VLOOKUP(Occupancy!$B$65,Occupancy!$BJ$68:'Occupancy'!$B$79,1)*12/$C16))</f>
        <v>0</v>
      </c>
      <c r="AC16" s="57">
        <f>IF(ISERROR(IF(Z16="","",Z16/VLOOKUP(Occupancy!$B$65,Occupancy!$BJ$68:'Occupancy'!$B$79,1)*12/$C16)),"-",IF(Z16="","",Z16/VLOOKUP(Occupancy!$B$65,Occupancy!$BJ$68:'Occupancy'!$B$79,1)*12/$C16))</f>
        <v>0</v>
      </c>
      <c r="AD16" s="55">
        <f>SUMIFS(IncomeStatementData!$J$2:$J$415,IncomeStatementData!$B$2:$B$415,$A16,IncomeStatementData!$I$2:$I$415,"55770")</f>
        <v>0</v>
      </c>
      <c r="AE16" s="54">
        <f>IF(ISERROR(AF16/12*Occupancy!$B$65),"-",AF16/12*Occupancy!$B$65)</f>
        <v>0</v>
      </c>
      <c r="AF16" s="55">
        <f>SUMIFS(AnnualFinancialData!$L$2:$L$6380,AnnualFinancialData!$B$2:$B$6380,$A16,AnnualFinancialData!$K$2:$K$6380,"55770")</f>
        <v>0</v>
      </c>
      <c r="AG16" s="54">
        <f>IF(ISERROR(IF(AD16="","",AD16/VLOOKUP(Occupancy!$B$65,Occupancy!$BJ$68:'Occupancy'!$B$79,1)*12/$C16)),"-",IF(AD16="","",AD16/VLOOKUP(Occupancy!$B$65,Occupancy!$BJ$68:'Occupancy'!$B$79,1)*12/$C16))</f>
        <v>0</v>
      </c>
      <c r="AH16" s="59">
        <f>IF(ISERROR(IF(AE16="","",AE16/VLOOKUP(Occupancy!$B$65,Occupancy!$BJ$68:'Occupancy'!$B$79,1)*12/$C16)),"-",IF(AE16="","",AE16/VLOOKUP(Occupancy!$B$65,Occupancy!$BJ$68:'Occupancy'!$B$79,1)*12/$C16))</f>
        <v>0</v>
      </c>
      <c r="AI16" s="52">
        <f>SUMIFS(IncomeStatementData!$J$2:$J$415,IncomeStatementData!$B$2:$B$415,$A16,IncomeStatementData!$I$2:$I$415,"55357")+SUMIFS(IncomeStatementData!$J$2:$J$415,IncomeStatementData!$B$2:$B$415,$A16,IncomeStatementData!$I$2:$I$415,"55353")+SUMIFS(IncomeStatementData!$J$2:$J$415,IncomeStatementData!$B$2:$B$415,$A16,IncomeStatementData!$I$2:$I$415,"55354")+SUMIFS(IncomeStatementData!$J$2:$J$415,IncomeStatementData!$B$2:$B$415,$A16,IncomeStatementData!$I$2:$I$415,"55351")</f>
        <v>0</v>
      </c>
      <c r="AJ16" s="51">
        <f>IF(ISERROR(AK16/12*Occupancy!$B$65),"-",AK16/12*Occupancy!$B$65)</f>
        <v>0</v>
      </c>
      <c r="AK16" s="52">
        <f>SUMIFS(AnnualFinancialData!$L$2:$L$6380,AnnualFinancialData!$B$2:$B$6380,$A16,AnnualFinancialData!$K$2:$K$6380,"55357")+SUMIFS(AnnualFinancialData!$L$2:$L$6380,AnnualFinancialData!$B$2:$B$6380,$A16,AnnualFinancialData!$K$2:$K$6380,"55353")+SUMIFS(AnnualFinancialData!$L$2:$L$6380,AnnualFinancialData!$B$2:$B$6380,$A16,AnnualFinancialData!$K$2:$K$6380,"55354")+SUMIFS(AnnualFinancialData!$L$2:$L$6380,AnnualFinancialData!$B$2:$B$6380,$A16,AnnualFinancialData!$K$2:$K$6380,"55351")</f>
        <v>0</v>
      </c>
      <c r="AL16" s="51">
        <f>IF(ISERROR(IF(AI16="","",AI16/VLOOKUP(Occupancy!$B$65,Occupancy!$BJ$68:'Occupancy'!$B$79,1)*12/$C16)),"-",IF(AI16="","",AI16/VLOOKUP(Occupancy!$B$65,Occupancy!$BJ$68:'Occupancy'!$B$79,1)*12/$C16))</f>
        <v>0</v>
      </c>
      <c r="AM16" s="60">
        <f>IF(ISERROR(IF(AJ16="","",AJ16/VLOOKUP(Occupancy!$B$65,Occupancy!$BJ$68:'Occupancy'!$B$79,1)*12/$C16)),"-",IF(AJ16="","",AJ16/VLOOKUP(Occupancy!$B$65,Occupancy!$BJ$68:'Occupancy'!$B$79,1)*12/$C16))</f>
        <v>0</v>
      </c>
      <c r="AN16" s="54">
        <f>SUMIFS(IncomeStatementData!$J$2:$J$415,IncomeStatementData!$B$2:$B$415,$A16,IncomeStatementData!$I$2:$I$415,"55355")</f>
        <v>0</v>
      </c>
      <c r="AO16" s="54">
        <f>IF(ISERROR(AP16/12*Occupancy!$B$65),"-",AP16/12*Occupancy!$B$65)</f>
        <v>0</v>
      </c>
      <c r="AP16" s="55">
        <f>SUMIFS(AnnualFinancialData!$L$2:$L$6380,AnnualFinancialData!$B$2:$B$6380,$A16,AnnualFinancialData!$K$2:$K$6380,"55355")</f>
        <v>0</v>
      </c>
      <c r="AQ16" s="54">
        <f>IF(ISERROR(IF(AN16="","",AN16/VLOOKUP(Occupancy!$B$65,Occupancy!$BJ$68:'Occupancy'!$B$79,1)*12/$C16)),"-",IF(AN16="","",AN16/VLOOKUP(Occupancy!$B$65,Occupancy!$BJ$68:'Occupancy'!$B$79,1)*12/$C16))</f>
        <v>0</v>
      </c>
      <c r="AR16" s="56">
        <f>IF(ISERROR(IF(AO16="","",AO16/VLOOKUP(Occupancy!$B$65,Occupancy!$BJ$68:'Occupancy'!$B$79,1)*12/$C16)),"-",IF(AO16="","",AO16/VLOOKUP(Occupancy!$B$65,Occupancy!$BJ$68:'Occupancy'!$B$79,1)*12/$C16))</f>
        <v>0</v>
      </c>
      <c r="AS16" s="61">
        <f>SUMIFS(IncomeStatementData!$J$2:$J$415,IncomeStatementData!$B$2:$B$415,$A16,IncomeStatementData!$I$2:$I$415,"55301")</f>
        <v>0</v>
      </c>
      <c r="AT16" s="51">
        <f>IF(ISERROR(AU16/12*Occupancy!$B$65),"-",AU16/12*Occupancy!$B$65)</f>
        <v>0</v>
      </c>
      <c r="AU16" s="52">
        <f>SUMIFS(AnnualFinancialData!$L$2:$L$6380,AnnualFinancialData!$B$2:$B$6380,$A16,AnnualFinancialData!$K$2:$K$6380,"55301")</f>
        <v>0</v>
      </c>
      <c r="AV16" s="51">
        <f>IF(ISERROR(IF(AS16="","",AS16/VLOOKUP(Occupancy!$B$65,Occupancy!$BJ$68:'Occupancy'!$B$79,1)*12/$C16)),"-",IF(AS16="","",AS16/VLOOKUP(Occupancy!$B$65,Occupancy!$BJ$68:'Occupancy'!$B$79,1)*12/$C16))</f>
        <v>0</v>
      </c>
      <c r="AW16" s="57">
        <f>IF(ISERROR(IF(AT16="","",AT16/VLOOKUP(Occupancy!$B$65,Occupancy!$BJ$68:'Occupancy'!$B$79,1)*12/$C16)),"-",IF(AT16="","",AT16/VLOOKUP(Occupancy!$B$65,Occupancy!$BJ$68:'Occupancy'!$B$79,1)*12/$C16))</f>
        <v>0</v>
      </c>
      <c r="AX16" s="54">
        <f>SUMIFS(IncomeStatementData!$J$2:$J$415,IncomeStatementData!$B$2:$B$415,$A16,IncomeStatementData!$I$2:$I$415,"55320")</f>
        <v>0</v>
      </c>
      <c r="AY16" s="54">
        <f>IF(ISERROR(AZ16/12*Occupancy!$B$65),"-",AZ16/12*Occupancy!$B$65)</f>
        <v>0</v>
      </c>
      <c r="AZ16" s="55">
        <f>SUMIFS(AnnualFinancialData!$L$2:$L$6380,AnnualFinancialData!$B$2:$B$6380,$A16,AnnualFinancialData!$K$2:$K$6380,"55320")</f>
        <v>0</v>
      </c>
      <c r="BA16" s="54">
        <f>IF(ISERROR(IF(AX16="","",AX16/VLOOKUP(Occupancy!$B$65,Occupancy!$BJ$68:'Occupancy'!$B$79,1)*12/$C16)),"-",IF(AX16="","",AX16/VLOOKUP(Occupancy!$B$65,Occupancy!$BJ$68:'Occupancy'!$B$79,1)*12/$C16))</f>
        <v>0</v>
      </c>
      <c r="BB16" s="54">
        <f>IF(ISERROR(IF(AY16="","",AY16/VLOOKUP(Occupancy!$B$65,Occupancy!$BJ$68:'Occupancy'!$B$79,1)*12/$C16)),"-",IF(AY16="","",AY16/VLOOKUP(Occupancy!$B$65,Occupancy!$BJ$68:'Occupancy'!$B$79,1)*12/$C16))</f>
        <v>0</v>
      </c>
      <c r="BC16" s="62">
        <f t="shared" si="0"/>
        <v>0</v>
      </c>
      <c r="BD16" s="63">
        <f t="shared" si="1"/>
        <v>0</v>
      </c>
      <c r="BE16" s="62">
        <f t="shared" si="2"/>
        <v>0</v>
      </c>
      <c r="BF16" s="63">
        <f>IF(ISERROR(IF(BC16="","",BC16/VLOOKUP(Occupancy!$B$65,Occupancy!$BJ$68:'Occupancy'!$B$79,1)*12/$C16)),"-",IF(BC16="","",BC16/VLOOKUP(Occupancy!$B$65,Occupancy!$BJ$68:'Occupancy'!$B$79,1)*12/$C16))</f>
        <v>0</v>
      </c>
      <c r="BG16" s="64">
        <f>IF(ISERROR(IF(BD16="","",BD16/VLOOKUP(Occupancy!$B$65,Occupancy!$BJ$68:'Occupancy'!$B$79,1)*12/$C16)),"-",IF(BD16="","",BD16/VLOOKUP(Occupancy!$B$65,Occupancy!$BJ$68:'Occupancy'!$B$79,1)*12/$C16))</f>
        <v>0</v>
      </c>
    </row>
    <row r="17" spans="1:59" x14ac:dyDescent="0.25">
      <c r="A17" s="220" t="s">
        <v>497</v>
      </c>
      <c r="B17" s="93" t="str">
        <f>IF(ISERROR(INDEX(ProjectTypeData!$F$2:$F17,MATCH(Expenses!$A17,ProjectTypeData!$B$2:$B17,0),MATCH(Expenses!B$5,ProjectTypeData!$F$1))),"-",INDEX(ProjectTypeData!$F$2:$F17,MATCH(Expenses!$A17,ProjectTypeData!$B$2:$B17,0),MATCH(Expenses!B$5,ProjectTypeData!$F$1)))</f>
        <v>Homes</v>
      </c>
      <c r="C17" s="145">
        <f>Operating!C22</f>
        <v>164</v>
      </c>
      <c r="D17" s="146" t="str">
        <f>IF(ISERROR(INDEX(MgmtCompanyData!$C$2:$C$46,MATCH(A17,MgmtCompanyData!$B$2:$B$46,0),0)),"-",INDEX(MgmtCompanyData!$C$2:$C$46,MATCH(A17,MgmtCompanyData!$B$2:$B$46,0),0))</f>
        <v>Winn Management Company LLC</v>
      </c>
      <c r="E17" s="50">
        <f>SUMIFS(IncomeStatementData!$J$2:$J$415,IncomeStatementData!$B$2:$B$415,$A17,IncomeStatementData!$I$2:$I$415,"50105")+SUMIFS(IncomeStatementData!$J$2:$J$415,IncomeStatementData!$B$2:$B$415,$A17,IncomeStatementData!$I$2:$I$415,"55745")+SUMIFS(IncomeStatementData!$J$2:$J$415,IncomeStatementData!$B$2:$B$415,$A17,IncomeStatementData!$I$2:$I$415,"55730")+SUMIFS(IncomeStatementData!$J$2:$J$415,IncomeStatementData!$B$2:$B$415,$A17,IncomeStatementData!$I$2:$I$415,"50203")+SUMIFS(IncomeStatementData!$J$2:$J$415,IncomeStatementData!$B$2:$B$415,$A17,IncomeStatementData!$I$2:$I$415,"50252")</f>
        <v>0</v>
      </c>
      <c r="F17" s="51">
        <f>IF(ISERROR(G17/12*Occupancy!$B$65),"-",G17/12*Occupancy!$B$65)</f>
        <v>0</v>
      </c>
      <c r="G17" s="52">
        <f>SUMIFS(AnnualFinancialData!$L$2:$L$6380,AnnualFinancialData!$B$2:$B$6380,$A17,AnnualFinancialData!$K$2:$K$6380,"50105")+SUMIFS(AnnualFinancialData!$L$2:$L$6380,AnnualFinancialData!$B$2:$B$6380,$A17,AnnualFinancialData!$K$2:$K$6380,"55745")+SUMIFS(AnnualFinancialData!$L$2:$L$6380,AnnualFinancialData!$B$2:$B$6380,$A17,AnnualFinancialData!$K$2:$K$6380,"55730")+SUMIFS(AnnualFinancialData!$L$2:$L$6380,AnnualFinancialData!$B$2:$B$6380,$A17,AnnualFinancialData!$K$2:$K$6380,"50203")+SUMIFS(AnnualFinancialData!$L$2:$L$6380,AnnualFinancialData!$B$2:$B$6380,$A17,AnnualFinancialData!$K$2:$K$6380,"50252")</f>
        <v>0</v>
      </c>
      <c r="H17" s="51">
        <f>IF(ISERROR(IF(E17="","",E17/VLOOKUP(Occupancy!$B$65,Occupancy!$BJ$68:'Occupancy'!$B$79,1)*12/$C17)),"-",IF(E17="","",E17/VLOOKUP(Occupancy!$B$65,Occupancy!$BJ$68:'Occupancy'!$B$79,1)*12/$C17))</f>
        <v>0</v>
      </c>
      <c r="I17" s="53">
        <f>IF(ISERROR(IF(F17="","",F17/VLOOKUP(Occupancy!$B$65,Occupancy!$BJ$68:'Occupancy'!$B$79,1)*12/$C17)),"-",IF(F17="","",F17/VLOOKUP(Occupancy!$B$65,Occupancy!$BJ$68:'Occupancy'!$B$79,1)*12/$C17))</f>
        <v>0</v>
      </c>
      <c r="J17" s="54">
        <f>SUMIFS(IncomeStatementData!$J$2:$J$415,IncomeStatementData!$B$2:$B$415,$A17,IncomeStatementData!$I$2:$I$415,"60015")+SUMIFS(IncomeStatementData!$J$2:$J$415,IncomeStatementData!$B$2:$B$415,$A17,IncomeStatementData!$I$2:$I$415,"55342")+SUMIFS(IncomeStatementData!$J$2:$J$415,IncomeStatementData!$B$2:$B$415,$A17,IncomeStatementData!$I$2:$I$415,"55110")+SUMIFS(IncomeStatementData!$J$2:$J$415,IncomeStatementData!$B$2:$B$415,$A17,IncomeStatementData!$I$2:$I$415,"53034")+SUMIFS(IncomeStatementData!$J$2:$J$415,IncomeStatementData!$B$2:$B$415,$A17,IncomeStatementData!$I$2:$I$415,"59500")</f>
        <v>0</v>
      </c>
      <c r="K17" s="54">
        <f>IF(ISERROR(L17/12*Occupancy!$B$65),"-",L17/12*Occupancy!$B$65)</f>
        <v>0</v>
      </c>
      <c r="L17" s="55">
        <f>SUMIFS(AnnualFinancialData!$L$2:$L$6380,AnnualFinancialData!$B$2:$B$6380,$A17,AnnualFinancialData!$K$2:$K$6380,"60015")+SUMIFS(AnnualFinancialData!$L$2:$L$6380,AnnualFinancialData!$B$2:$B$6380,$A17,AnnualFinancialData!$K$2:$K$6380,"55342")+SUMIFS(AnnualFinancialData!$L$2:$L$6380,AnnualFinancialData!$B$2:$B$6380,$A17,AnnualFinancialData!$K$2:$K$6380,"55110")+SUMIFS(AnnualFinancialData!$L$2:$L$6380,AnnualFinancialData!$B$2:$B$6380,$A17,AnnualFinancialData!$K$2:$K$6380,"53034")+SUMIFS(AnnualFinancialData!$L$2:$L$6380,AnnualFinancialData!$B$2:$B$6380,$A17,AnnualFinancialData!$K$2:$K$6380,"59500")</f>
        <v>0</v>
      </c>
      <c r="M17" s="54">
        <f>IF(ISERROR(IF(J17="","",J17/VLOOKUP(Occupancy!$B$65,Occupancy!$BJ$68:'Occupancy'!$B$79,1)*12/$C17)),"-",IF(J17="","",J17/VLOOKUP(Occupancy!$B$65,Occupancy!$BJ$68:'Occupancy'!$B$79,1)*12/$C17))</f>
        <v>0</v>
      </c>
      <c r="N17" s="54">
        <f>IF(ISERROR(IF(K17="","",K17/VLOOKUP(Occupancy!$B$65,Occupancy!$BJ$68:'Occupancy'!$B$79,1)*12/$C17)),"-",IF(K17="","",K17/VLOOKUP(Occupancy!$B$65,Occupancy!$BJ$68:'Occupancy'!$B$79,1)*12/$C17))</f>
        <v>0</v>
      </c>
      <c r="O17" s="51">
        <f>SUMIFS(IncomeStatementData!$J$2:$J$415,IncomeStatementData!$B$2:$B$415,$A17,IncomeStatementData!$I$2:$I$415,"58001")</f>
        <v>0</v>
      </c>
      <c r="P17" s="51">
        <f>IF(ISERROR(Q17/12*Occupancy!$B$65),"-",Q17/12*Occupancy!$B$65)</f>
        <v>0</v>
      </c>
      <c r="Q17" s="52">
        <f>SUMIFS(AnnualFinancialData!$L$2:$L$6380,AnnualFinancialData!$B$2:$B$6380,$A17,AnnualFinancialData!$K$2:$K$6380,"58001")</f>
        <v>0</v>
      </c>
      <c r="R17" s="51">
        <f>IF(ISERROR(IF(O17="","",O17/VLOOKUP(Occupancy!$B$65,Occupancy!$BJ$68:'Occupancy'!$B$79,1)*12/$C17)),"-",IF(O17="","",O17/VLOOKUP(Occupancy!$B$65,Occupancy!$BJ$68:'Occupancy'!$B$79,1)*12/$C17))</f>
        <v>0</v>
      </c>
      <c r="S17" s="51">
        <f>IF(ISERROR(IF(P17="","",P17/VLOOKUP(Occupancy!$B$65,Occupancy!$BJ$68:'Occupancy'!$B$79,1)*12/$C17)),"-",IF(P17="","",P17/VLOOKUP(Occupancy!$B$65,Occupancy!$BJ$68:'Occupancy'!$B$79,1)*12/$C17))</f>
        <v>0</v>
      </c>
      <c r="T17" s="55">
        <f>SUMIFS(IncomeStatementData!$J$2:$J$415,IncomeStatementData!$B$2:$B$415,$A17,IncomeStatementData!$I$2:$I$415,"66100")</f>
        <v>0</v>
      </c>
      <c r="U17" s="54">
        <f>IF(ISERROR(V17/12*Occupancy!$B$65),"-",V17/12*Occupancy!$B$65)</f>
        <v>0</v>
      </c>
      <c r="V17" s="55">
        <f>SUMIFS(AnnualFinancialData!$L$2:$L$6380,AnnualFinancialData!$B$2:$B$6380,$A17,AnnualFinancialData!$K$2:$K$6380,"66100")</f>
        <v>0</v>
      </c>
      <c r="W17" s="54">
        <f>IF(ISERROR(IF(T17="","",T17/VLOOKUP(Occupancy!$B$65,Occupancy!$BJ$68:'Occupancy'!$B$79,1)*12/$C17)),"-",IF(T17="","",T17/VLOOKUP(Occupancy!$B$65,Occupancy!$BJ$68:'Occupancy'!$B$79,1)*12/$C17))</f>
        <v>0</v>
      </c>
      <c r="X17" s="56">
        <f>IF(ISERROR(IF(U17="","",U17/VLOOKUP(Occupancy!$B$65,Occupancy!$BJ$68:'Occupancy'!$B$79,1)*12/$C17)),"-",IF(U17="","",U17/VLOOKUP(Occupancy!$B$65,Occupancy!$BJ$68:'Occupancy'!$B$79,1)*12/$C17))</f>
        <v>0</v>
      </c>
      <c r="Y17" s="51">
        <f>SUMIFS(IncomeStatementData!$J$2:$J$415,IncomeStatementData!$B$2:$B$415,$A17,IncomeStatementData!$I$2:$I$415,"55705")+SUMIFS(IncomeStatementData!$J$2:$J$415,IncomeStatementData!$B$2:$B$415,$A17,IncomeStatementData!$I$2:$I$415,"55715")+SUMIFS(IncomeStatementData!$J$2:$J$415,IncomeStatementData!$B$2:$B$415,$A17,IncomeStatementData!$I$2:$I$415,"55720")+SUMIFS(IncomeStatementData!$J$2:$J$415,IncomeStatementData!$B$2:$B$415,$A17,IncomeStatementData!$I$2:$I$415,"55730")+SUMIFS(IncomeStatementData!$J$2:$J$415,IncomeStatementData!$B$2:$B$415,$A17,IncomeStatementData!$I$2:$I$415,"55735")+SUMIFS(IncomeStatementData!$J$2:$J$415,IncomeStatementData!$B$2:$B$415,$A17,IncomeStatementData!$I$2:$I$415,"55701")+SUMIFS(IncomeStatementData!$J$2:$J$415,IncomeStatementData!$B$2:$B$415,$A17,IncomeStatementData!$I$2:$I$415,"55750")+SUMIFS(IncomeStatementData!$J$2:$J$415,IncomeStatementData!$B$2:$B$415,$A17,IncomeStatementData!$I$2:$I$415,"55725")+SUMIFS(IncomeStatementData!$J$2:$J$415,IncomeStatementData!$B$2:$B$415,$A17,IncomeStatementData!$I$2:$I$415,"55760")+SUMIFS(IncomeStatementData!$J$2:$J$415,IncomeStatementData!$B$2:$B$415,$A17,IncomeStatementData!$I$2:$I$415,"55755")</f>
        <v>0</v>
      </c>
      <c r="Z17" s="51">
        <f>IF(ISERROR(AA17/12*Occupancy!$B$65),"-",AA17/12*Occupancy!$B$65)</f>
        <v>0</v>
      </c>
      <c r="AA17" s="52">
        <f>SUMIFS(AnnualFinancialData!$L$2:$L$6380,AnnualFinancialData!$B$2:$B$6380,$A17,AnnualFinancialData!$K$2:$K$6380,"55705")+SUMIFS(AnnualFinancialData!$L$2:$L$6380,AnnualFinancialData!$B$2:$B$6380,$A17,AnnualFinancialData!$K$2:$K$6380,"55715")+SUMIFS(AnnualFinancialData!$L$2:$L$6380,AnnualFinancialData!$B$2:$B$6380,$A17,AnnualFinancialData!$K$2:$K$6380,"55720")+SUMIFS(AnnualFinancialData!$L$2:$L$6380,AnnualFinancialData!$B$2:$B$6380,$A17,AnnualFinancialData!$K$2:$K$6380,"55730")+SUMIFS(AnnualFinancialData!$L$2:$L$6380,AnnualFinancialData!$B$2:$B$6380,$A17,AnnualFinancialData!$K$2:$K$6380,"55735")+SUMIFS(AnnualFinancialData!$L$2:$L$6380,AnnualFinancialData!$B$2:$B$6380,$A17,AnnualFinancialData!$K$2:$K$6380,"55701")+SUMIFS(AnnualFinancialData!$L$2:$L$6380,AnnualFinancialData!$B$2:$B$6380,$A17,AnnualFinancialData!$K$2:$K$6380,"55750")+SUMIFS(AnnualFinancialData!$L$2:$L$6380,AnnualFinancialData!$B$2:$B$6380,$A17,AnnualFinancialData!$K$2:$K$6380,"55725")+SUMIFS(AnnualFinancialData!$L$2:$L$6380,AnnualFinancialData!$B$2:$B$6380,$A17,AnnualFinancialData!$K$2:$K$6380,"55760")+SUMIFS(AnnualFinancialData!$L$2:$L$6380,AnnualFinancialData!$B$2:$B$6380,$A17,AnnualFinancialData!$K$2:$K$6380,"55755")</f>
        <v>0</v>
      </c>
      <c r="AB17" s="51">
        <f>IF(ISERROR(IF(Y17="","",Y17/VLOOKUP(Occupancy!$B$65,Occupancy!$BJ$68:'Occupancy'!$B$79,1)*12/$C17)),"-",IF(Y17="","",Y17/VLOOKUP(Occupancy!$B$65,Occupancy!$BJ$68:'Occupancy'!$B$79,1)*12/$C17))</f>
        <v>0</v>
      </c>
      <c r="AC17" s="57">
        <f>IF(ISERROR(IF(Z17="","",Z17/VLOOKUP(Occupancy!$B$65,Occupancy!$BJ$68:'Occupancy'!$B$79,1)*12/$C17)),"-",IF(Z17="","",Z17/VLOOKUP(Occupancy!$B$65,Occupancy!$BJ$68:'Occupancy'!$B$79,1)*12/$C17))</f>
        <v>0</v>
      </c>
      <c r="AD17" s="55">
        <f>SUMIFS(IncomeStatementData!$J$2:$J$415,IncomeStatementData!$B$2:$B$415,$A17,IncomeStatementData!$I$2:$I$415,"55770")</f>
        <v>0</v>
      </c>
      <c r="AE17" s="54">
        <f>IF(ISERROR(AF17/12*Occupancy!$B$65),"-",AF17/12*Occupancy!$B$65)</f>
        <v>0</v>
      </c>
      <c r="AF17" s="55">
        <f>SUMIFS(AnnualFinancialData!$L$2:$L$6380,AnnualFinancialData!$B$2:$B$6380,$A17,AnnualFinancialData!$K$2:$K$6380,"55770")</f>
        <v>0</v>
      </c>
      <c r="AG17" s="54">
        <f>IF(ISERROR(IF(AD17="","",AD17/VLOOKUP(Occupancy!$B$65,Occupancy!$BJ$68:'Occupancy'!$B$79,1)*12/$C17)),"-",IF(AD17="","",AD17/VLOOKUP(Occupancy!$B$65,Occupancy!$BJ$68:'Occupancy'!$B$79,1)*12/$C17))</f>
        <v>0</v>
      </c>
      <c r="AH17" s="59">
        <f>IF(ISERROR(IF(AE17="","",AE17/VLOOKUP(Occupancy!$B$65,Occupancy!$BJ$68:'Occupancy'!$B$79,1)*12/$C17)),"-",IF(AE17="","",AE17/VLOOKUP(Occupancy!$B$65,Occupancy!$BJ$68:'Occupancy'!$B$79,1)*12/$C17))</f>
        <v>0</v>
      </c>
      <c r="AI17" s="52">
        <f>SUMIFS(IncomeStatementData!$J$2:$J$415,IncomeStatementData!$B$2:$B$415,$A17,IncomeStatementData!$I$2:$I$415,"55357")+SUMIFS(IncomeStatementData!$J$2:$J$415,IncomeStatementData!$B$2:$B$415,$A17,IncomeStatementData!$I$2:$I$415,"55353")+SUMIFS(IncomeStatementData!$J$2:$J$415,IncomeStatementData!$B$2:$B$415,$A17,IncomeStatementData!$I$2:$I$415,"55354")+SUMIFS(IncomeStatementData!$J$2:$J$415,IncomeStatementData!$B$2:$B$415,$A17,IncomeStatementData!$I$2:$I$415,"55351")</f>
        <v>0</v>
      </c>
      <c r="AJ17" s="51">
        <f>IF(ISERROR(AK17/12*Occupancy!$B$65),"-",AK17/12*Occupancy!$B$65)</f>
        <v>0</v>
      </c>
      <c r="AK17" s="52">
        <f>SUMIFS(AnnualFinancialData!$L$2:$L$6380,AnnualFinancialData!$B$2:$B$6380,$A17,AnnualFinancialData!$K$2:$K$6380,"55357")+SUMIFS(AnnualFinancialData!$L$2:$L$6380,AnnualFinancialData!$B$2:$B$6380,$A17,AnnualFinancialData!$K$2:$K$6380,"55353")+SUMIFS(AnnualFinancialData!$L$2:$L$6380,AnnualFinancialData!$B$2:$B$6380,$A17,AnnualFinancialData!$K$2:$K$6380,"55354")+SUMIFS(AnnualFinancialData!$L$2:$L$6380,AnnualFinancialData!$B$2:$B$6380,$A17,AnnualFinancialData!$K$2:$K$6380,"55351")</f>
        <v>0</v>
      </c>
      <c r="AL17" s="51">
        <f>IF(ISERROR(IF(AI17="","",AI17/VLOOKUP(Occupancy!$B$65,Occupancy!$BJ$68:'Occupancy'!$B$79,1)*12/$C17)),"-",IF(AI17="","",AI17/VLOOKUP(Occupancy!$B$65,Occupancy!$BJ$68:'Occupancy'!$B$79,1)*12/$C17))</f>
        <v>0</v>
      </c>
      <c r="AM17" s="60">
        <f>IF(ISERROR(IF(AJ17="","",AJ17/VLOOKUP(Occupancy!$B$65,Occupancy!$BJ$68:'Occupancy'!$B$79,1)*12/$C17)),"-",IF(AJ17="","",AJ17/VLOOKUP(Occupancy!$B$65,Occupancy!$BJ$68:'Occupancy'!$B$79,1)*12/$C17))</f>
        <v>0</v>
      </c>
      <c r="AN17" s="54">
        <f>SUMIFS(IncomeStatementData!$J$2:$J$415,IncomeStatementData!$B$2:$B$415,$A17,IncomeStatementData!$I$2:$I$415,"55355")</f>
        <v>0</v>
      </c>
      <c r="AO17" s="54">
        <f>IF(ISERROR(AP17/12*Occupancy!$B$65),"-",AP17/12*Occupancy!$B$65)</f>
        <v>0</v>
      </c>
      <c r="AP17" s="55">
        <f>SUMIFS(AnnualFinancialData!$L$2:$L$6380,AnnualFinancialData!$B$2:$B$6380,$A17,AnnualFinancialData!$K$2:$K$6380,"55355")</f>
        <v>0</v>
      </c>
      <c r="AQ17" s="54">
        <f>IF(ISERROR(IF(AN17="","",AN17/VLOOKUP(Occupancy!$B$65,Occupancy!$BJ$68:'Occupancy'!$B$79,1)*12/$C17)),"-",IF(AN17="","",AN17/VLOOKUP(Occupancy!$B$65,Occupancy!$BJ$68:'Occupancy'!$B$79,1)*12/$C17))</f>
        <v>0</v>
      </c>
      <c r="AR17" s="56">
        <f>IF(ISERROR(IF(AO17="","",AO17/VLOOKUP(Occupancy!$B$65,Occupancy!$BJ$68:'Occupancy'!$B$79,1)*12/$C17)),"-",IF(AO17="","",AO17/VLOOKUP(Occupancy!$B$65,Occupancy!$BJ$68:'Occupancy'!$B$79,1)*12/$C17))</f>
        <v>0</v>
      </c>
      <c r="AS17" s="61">
        <f>SUMIFS(IncomeStatementData!$J$2:$J$415,IncomeStatementData!$B$2:$B$415,$A17,IncomeStatementData!$I$2:$I$415,"55301")</f>
        <v>0</v>
      </c>
      <c r="AT17" s="51">
        <f>IF(ISERROR(AU17/12*Occupancy!$B$65),"-",AU17/12*Occupancy!$B$65)</f>
        <v>0</v>
      </c>
      <c r="AU17" s="52">
        <f>SUMIFS(AnnualFinancialData!$L$2:$L$6380,AnnualFinancialData!$B$2:$B$6380,$A17,AnnualFinancialData!$K$2:$K$6380,"55301")</f>
        <v>0</v>
      </c>
      <c r="AV17" s="51">
        <f>IF(ISERROR(IF(AS17="","",AS17/VLOOKUP(Occupancy!$B$65,Occupancy!$BJ$68:'Occupancy'!$B$79,1)*12/$C17)),"-",IF(AS17="","",AS17/VLOOKUP(Occupancy!$B$65,Occupancy!$BJ$68:'Occupancy'!$B$79,1)*12/$C17))</f>
        <v>0</v>
      </c>
      <c r="AW17" s="57">
        <f>IF(ISERROR(IF(AT17="","",AT17/VLOOKUP(Occupancy!$B$65,Occupancy!$BJ$68:'Occupancy'!$B$79,1)*12/$C17)),"-",IF(AT17="","",AT17/VLOOKUP(Occupancy!$B$65,Occupancy!$BJ$68:'Occupancy'!$B$79,1)*12/$C17))</f>
        <v>0</v>
      </c>
      <c r="AX17" s="54">
        <f>SUMIFS(IncomeStatementData!$J$2:$J$415,IncomeStatementData!$B$2:$B$415,$A17,IncomeStatementData!$I$2:$I$415,"55320")</f>
        <v>0</v>
      </c>
      <c r="AY17" s="54">
        <f>IF(ISERROR(AZ17/12*Occupancy!$B$65),"-",AZ17/12*Occupancy!$B$65)</f>
        <v>0</v>
      </c>
      <c r="AZ17" s="55">
        <f>SUMIFS(AnnualFinancialData!$L$2:$L$6380,AnnualFinancialData!$B$2:$B$6380,$A17,AnnualFinancialData!$K$2:$K$6380,"55320")</f>
        <v>0</v>
      </c>
      <c r="BA17" s="54">
        <f>IF(ISERROR(IF(AX17="","",AX17/VLOOKUP(Occupancy!$B$65,Occupancy!$BJ$68:'Occupancy'!$B$79,1)*12/$C17)),"-",IF(AX17="","",AX17/VLOOKUP(Occupancy!$B$65,Occupancy!$BJ$68:'Occupancy'!$B$79,1)*12/$C17))</f>
        <v>0</v>
      </c>
      <c r="BB17" s="54">
        <f>IF(ISERROR(IF(AY17="","",AY17/VLOOKUP(Occupancy!$B$65,Occupancy!$BJ$68:'Occupancy'!$B$79,1)*12/$C17)),"-",IF(AY17="","",AY17/VLOOKUP(Occupancy!$B$65,Occupancy!$BJ$68:'Occupancy'!$B$79,1)*12/$C17))</f>
        <v>0</v>
      </c>
      <c r="BC17" s="62">
        <f t="shared" si="0"/>
        <v>0</v>
      </c>
      <c r="BD17" s="63">
        <f t="shared" si="1"/>
        <v>0</v>
      </c>
      <c r="BE17" s="62">
        <f t="shared" si="2"/>
        <v>0</v>
      </c>
      <c r="BF17" s="63">
        <f>IF(ISERROR(IF(BC17="","",BC17/VLOOKUP(Occupancy!$B$65,Occupancy!$BJ$68:'Occupancy'!$B$79,1)*12/$C17)),"-",IF(BC17="","",BC17/VLOOKUP(Occupancy!$B$65,Occupancy!$BJ$68:'Occupancy'!$B$79,1)*12/$C17))</f>
        <v>0</v>
      </c>
      <c r="BG17" s="64">
        <f>IF(ISERROR(IF(BD17="","",BD17/VLOOKUP(Occupancy!$B$65,Occupancy!$BJ$68:'Occupancy'!$B$79,1)*12/$C17)),"-",IF(BD17="","",BD17/VLOOKUP(Occupancy!$B$65,Occupancy!$BJ$68:'Occupancy'!$B$79,1)*12/$C17))</f>
        <v>0</v>
      </c>
    </row>
    <row r="18" spans="1:59" x14ac:dyDescent="0.25">
      <c r="A18" s="220" t="s">
        <v>499</v>
      </c>
      <c r="B18" s="93" t="str">
        <f>IF(ISERROR(INDEX(ProjectTypeData!$F$2:$F18,MATCH(Expenses!$A18,ProjectTypeData!$B$2:$B18,0),MATCH(Expenses!B$5,ProjectTypeData!$F$1))),"-",INDEX(ProjectTypeData!$F$2:$F18,MATCH(Expenses!$A18,ProjectTypeData!$B$2:$B18,0),MATCH(Expenses!B$5,ProjectTypeData!$F$1)))</f>
        <v>Homes</v>
      </c>
      <c r="C18" s="145">
        <f>Operating!C23</f>
        <v>68</v>
      </c>
      <c r="D18" s="146" t="str">
        <f>IF(ISERROR(INDEX(MgmtCompanyData!$C$2:$C$46,MATCH(A18,MgmtCompanyData!$B$2:$B$46,0),0)),"-",INDEX(MgmtCompanyData!$C$2:$C$46,MATCH(A18,MgmtCompanyData!$B$2:$B$46,0),0))</f>
        <v>Habitat America, LLC</v>
      </c>
      <c r="E18" s="50">
        <f>SUMIFS(IncomeStatementData!$J$2:$J$415,IncomeStatementData!$B$2:$B$415,$A18,IncomeStatementData!$I$2:$I$415,"50105")+SUMIFS(IncomeStatementData!$J$2:$J$415,IncomeStatementData!$B$2:$B$415,$A18,IncomeStatementData!$I$2:$I$415,"55745")+SUMIFS(IncomeStatementData!$J$2:$J$415,IncomeStatementData!$B$2:$B$415,$A18,IncomeStatementData!$I$2:$I$415,"55730")+SUMIFS(IncomeStatementData!$J$2:$J$415,IncomeStatementData!$B$2:$B$415,$A18,IncomeStatementData!$I$2:$I$415,"50203")+SUMIFS(IncomeStatementData!$J$2:$J$415,IncomeStatementData!$B$2:$B$415,$A18,IncomeStatementData!$I$2:$I$415,"50252")</f>
        <v>0</v>
      </c>
      <c r="F18" s="51">
        <f>IF(ISERROR(G18/12*Occupancy!$B$65),"-",G18/12*Occupancy!$B$65)</f>
        <v>0</v>
      </c>
      <c r="G18" s="52">
        <f>SUMIFS(AnnualFinancialData!$L$2:$L$6380,AnnualFinancialData!$B$2:$B$6380,$A18,AnnualFinancialData!$K$2:$K$6380,"50105")+SUMIFS(AnnualFinancialData!$L$2:$L$6380,AnnualFinancialData!$B$2:$B$6380,$A18,AnnualFinancialData!$K$2:$K$6380,"55745")+SUMIFS(AnnualFinancialData!$L$2:$L$6380,AnnualFinancialData!$B$2:$B$6380,$A18,AnnualFinancialData!$K$2:$K$6380,"55730")+SUMIFS(AnnualFinancialData!$L$2:$L$6380,AnnualFinancialData!$B$2:$B$6380,$A18,AnnualFinancialData!$K$2:$K$6380,"50203")+SUMIFS(AnnualFinancialData!$L$2:$L$6380,AnnualFinancialData!$B$2:$B$6380,$A18,AnnualFinancialData!$K$2:$K$6380,"50252")</f>
        <v>0</v>
      </c>
      <c r="H18" s="51">
        <f>IF(ISERROR(IF(E18="","",E18/VLOOKUP(Occupancy!$B$65,Occupancy!$BJ$68:'Occupancy'!$B$79,1)*12/$C18)),"-",IF(E18="","",E18/VLOOKUP(Occupancy!$B$65,Occupancy!$BJ$68:'Occupancy'!$B$79,1)*12/$C18))</f>
        <v>0</v>
      </c>
      <c r="I18" s="53">
        <f>IF(ISERROR(IF(F18="","",F18/VLOOKUP(Occupancy!$B$65,Occupancy!$BJ$68:'Occupancy'!$B$79,1)*12/$C18)),"-",IF(F18="","",F18/VLOOKUP(Occupancy!$B$65,Occupancy!$BJ$68:'Occupancy'!$B$79,1)*12/$C18))</f>
        <v>0</v>
      </c>
      <c r="J18" s="54">
        <f>SUMIFS(IncomeStatementData!$J$2:$J$415,IncomeStatementData!$B$2:$B$415,$A18,IncomeStatementData!$I$2:$I$415,"60015")+SUMIFS(IncomeStatementData!$J$2:$J$415,IncomeStatementData!$B$2:$B$415,$A18,IncomeStatementData!$I$2:$I$415,"55342")+SUMIFS(IncomeStatementData!$J$2:$J$415,IncomeStatementData!$B$2:$B$415,$A18,IncomeStatementData!$I$2:$I$415,"55110")+SUMIFS(IncomeStatementData!$J$2:$J$415,IncomeStatementData!$B$2:$B$415,$A18,IncomeStatementData!$I$2:$I$415,"53034")+SUMIFS(IncomeStatementData!$J$2:$J$415,IncomeStatementData!$B$2:$B$415,$A18,IncomeStatementData!$I$2:$I$415,"59500")</f>
        <v>0</v>
      </c>
      <c r="K18" s="54">
        <f>IF(ISERROR(L18/12*Occupancy!$B$65),"-",L18/12*Occupancy!$B$65)</f>
        <v>0</v>
      </c>
      <c r="L18" s="55">
        <f>SUMIFS(AnnualFinancialData!$L$2:$L$6380,AnnualFinancialData!$B$2:$B$6380,$A18,AnnualFinancialData!$K$2:$K$6380,"60015")+SUMIFS(AnnualFinancialData!$L$2:$L$6380,AnnualFinancialData!$B$2:$B$6380,$A18,AnnualFinancialData!$K$2:$K$6380,"55342")+SUMIFS(AnnualFinancialData!$L$2:$L$6380,AnnualFinancialData!$B$2:$B$6380,$A18,AnnualFinancialData!$K$2:$K$6380,"55110")+SUMIFS(AnnualFinancialData!$L$2:$L$6380,AnnualFinancialData!$B$2:$B$6380,$A18,AnnualFinancialData!$K$2:$K$6380,"53034")+SUMIFS(AnnualFinancialData!$L$2:$L$6380,AnnualFinancialData!$B$2:$B$6380,$A18,AnnualFinancialData!$K$2:$K$6380,"59500")</f>
        <v>0</v>
      </c>
      <c r="M18" s="54">
        <f>IF(ISERROR(IF(J18="","",J18/VLOOKUP(Occupancy!$B$65,Occupancy!$BJ$68:'Occupancy'!$B$79,1)*12/$C18)),"-",IF(J18="","",J18/VLOOKUP(Occupancy!$B$65,Occupancy!$BJ$68:'Occupancy'!$B$79,1)*12/$C18))</f>
        <v>0</v>
      </c>
      <c r="N18" s="54">
        <f>IF(ISERROR(IF(K18="","",K18/VLOOKUP(Occupancy!$B$65,Occupancy!$BJ$68:'Occupancy'!$B$79,1)*12/$C18)),"-",IF(K18="","",K18/VLOOKUP(Occupancy!$B$65,Occupancy!$BJ$68:'Occupancy'!$B$79,1)*12/$C18))</f>
        <v>0</v>
      </c>
      <c r="O18" s="51">
        <f>SUMIFS(IncomeStatementData!$J$2:$J$415,IncomeStatementData!$B$2:$B$415,$A18,IncomeStatementData!$I$2:$I$415,"58001")</f>
        <v>0</v>
      </c>
      <c r="P18" s="51">
        <f>IF(ISERROR(Q18/12*Occupancy!$B$65),"-",Q18/12*Occupancy!$B$65)</f>
        <v>0</v>
      </c>
      <c r="Q18" s="52">
        <f>SUMIFS(AnnualFinancialData!$L$2:$L$6380,AnnualFinancialData!$B$2:$B$6380,$A18,AnnualFinancialData!$K$2:$K$6380,"58001")</f>
        <v>0</v>
      </c>
      <c r="R18" s="51">
        <f>IF(ISERROR(IF(O18="","",O18/VLOOKUP(Occupancy!$B$65,Occupancy!$BJ$68:'Occupancy'!$B$79,1)*12/$C18)),"-",IF(O18="","",O18/VLOOKUP(Occupancy!$B$65,Occupancy!$BJ$68:'Occupancy'!$B$79,1)*12/$C18))</f>
        <v>0</v>
      </c>
      <c r="S18" s="51">
        <f>IF(ISERROR(IF(P18="","",P18/VLOOKUP(Occupancy!$B$65,Occupancy!$BJ$68:'Occupancy'!$B$79,1)*12/$C18)),"-",IF(P18="","",P18/VLOOKUP(Occupancy!$B$65,Occupancy!$BJ$68:'Occupancy'!$B$79,1)*12/$C18))</f>
        <v>0</v>
      </c>
      <c r="T18" s="55">
        <f>SUMIFS(IncomeStatementData!$J$2:$J$415,IncomeStatementData!$B$2:$B$415,$A18,IncomeStatementData!$I$2:$I$415,"66100")</f>
        <v>0</v>
      </c>
      <c r="U18" s="54">
        <f>IF(ISERROR(V18/12*Occupancy!$B$65),"-",V18/12*Occupancy!$B$65)</f>
        <v>0</v>
      </c>
      <c r="V18" s="55">
        <f>SUMIFS(AnnualFinancialData!$L$2:$L$6380,AnnualFinancialData!$B$2:$B$6380,$A18,AnnualFinancialData!$K$2:$K$6380,"66100")</f>
        <v>0</v>
      </c>
      <c r="W18" s="54">
        <f>IF(ISERROR(IF(T18="","",T18/VLOOKUP(Occupancy!$B$65,Occupancy!$BJ$68:'Occupancy'!$B$79,1)*12/$C18)),"-",IF(T18="","",T18/VLOOKUP(Occupancy!$B$65,Occupancy!$BJ$68:'Occupancy'!$B$79,1)*12/$C18))</f>
        <v>0</v>
      </c>
      <c r="X18" s="56">
        <f>IF(ISERROR(IF(U18="","",U18/VLOOKUP(Occupancy!$B$65,Occupancy!$BJ$68:'Occupancy'!$B$79,1)*12/$C18)),"-",IF(U18="","",U18/VLOOKUP(Occupancy!$B$65,Occupancy!$BJ$68:'Occupancy'!$B$79,1)*12/$C18))</f>
        <v>0</v>
      </c>
      <c r="Y18" s="51">
        <f>SUMIFS(IncomeStatementData!$J$2:$J$415,IncomeStatementData!$B$2:$B$415,$A18,IncomeStatementData!$I$2:$I$415,"55705")+SUMIFS(IncomeStatementData!$J$2:$J$415,IncomeStatementData!$B$2:$B$415,$A18,IncomeStatementData!$I$2:$I$415,"55715")+SUMIFS(IncomeStatementData!$J$2:$J$415,IncomeStatementData!$B$2:$B$415,$A18,IncomeStatementData!$I$2:$I$415,"55720")+SUMIFS(IncomeStatementData!$J$2:$J$415,IncomeStatementData!$B$2:$B$415,$A18,IncomeStatementData!$I$2:$I$415,"55730")+SUMIFS(IncomeStatementData!$J$2:$J$415,IncomeStatementData!$B$2:$B$415,$A18,IncomeStatementData!$I$2:$I$415,"55735")+SUMIFS(IncomeStatementData!$J$2:$J$415,IncomeStatementData!$B$2:$B$415,$A18,IncomeStatementData!$I$2:$I$415,"55701")+SUMIFS(IncomeStatementData!$J$2:$J$415,IncomeStatementData!$B$2:$B$415,$A18,IncomeStatementData!$I$2:$I$415,"55750")+SUMIFS(IncomeStatementData!$J$2:$J$415,IncomeStatementData!$B$2:$B$415,$A18,IncomeStatementData!$I$2:$I$415,"55725")+SUMIFS(IncomeStatementData!$J$2:$J$415,IncomeStatementData!$B$2:$B$415,$A18,IncomeStatementData!$I$2:$I$415,"55760")+SUMIFS(IncomeStatementData!$J$2:$J$415,IncomeStatementData!$B$2:$B$415,$A18,IncomeStatementData!$I$2:$I$415,"55755")</f>
        <v>0</v>
      </c>
      <c r="Z18" s="51">
        <f>IF(ISERROR(AA18/12*Occupancy!$B$65),"-",AA18/12*Occupancy!$B$65)</f>
        <v>0</v>
      </c>
      <c r="AA18" s="52">
        <f>SUMIFS(AnnualFinancialData!$L$2:$L$6380,AnnualFinancialData!$B$2:$B$6380,$A18,AnnualFinancialData!$K$2:$K$6380,"55705")+SUMIFS(AnnualFinancialData!$L$2:$L$6380,AnnualFinancialData!$B$2:$B$6380,$A18,AnnualFinancialData!$K$2:$K$6380,"55715")+SUMIFS(AnnualFinancialData!$L$2:$L$6380,AnnualFinancialData!$B$2:$B$6380,$A18,AnnualFinancialData!$K$2:$K$6380,"55720")+SUMIFS(AnnualFinancialData!$L$2:$L$6380,AnnualFinancialData!$B$2:$B$6380,$A18,AnnualFinancialData!$K$2:$K$6380,"55730")+SUMIFS(AnnualFinancialData!$L$2:$L$6380,AnnualFinancialData!$B$2:$B$6380,$A18,AnnualFinancialData!$K$2:$K$6380,"55735")+SUMIFS(AnnualFinancialData!$L$2:$L$6380,AnnualFinancialData!$B$2:$B$6380,$A18,AnnualFinancialData!$K$2:$K$6380,"55701")+SUMIFS(AnnualFinancialData!$L$2:$L$6380,AnnualFinancialData!$B$2:$B$6380,$A18,AnnualFinancialData!$K$2:$K$6380,"55750")+SUMIFS(AnnualFinancialData!$L$2:$L$6380,AnnualFinancialData!$B$2:$B$6380,$A18,AnnualFinancialData!$K$2:$K$6380,"55725")+SUMIFS(AnnualFinancialData!$L$2:$L$6380,AnnualFinancialData!$B$2:$B$6380,$A18,AnnualFinancialData!$K$2:$K$6380,"55760")+SUMIFS(AnnualFinancialData!$L$2:$L$6380,AnnualFinancialData!$B$2:$B$6380,$A18,AnnualFinancialData!$K$2:$K$6380,"55755")</f>
        <v>0</v>
      </c>
      <c r="AB18" s="51">
        <f>IF(ISERROR(IF(Y18="","",Y18/VLOOKUP(Occupancy!$B$65,Occupancy!$BJ$68:'Occupancy'!$B$79,1)*12/$C18)),"-",IF(Y18="","",Y18/VLOOKUP(Occupancy!$B$65,Occupancy!$BJ$68:'Occupancy'!$B$79,1)*12/$C18))</f>
        <v>0</v>
      </c>
      <c r="AC18" s="57">
        <f>IF(ISERROR(IF(Z18="","",Z18/VLOOKUP(Occupancy!$B$65,Occupancy!$BJ$68:'Occupancy'!$B$79,1)*12/$C18)),"-",IF(Z18="","",Z18/VLOOKUP(Occupancy!$B$65,Occupancy!$BJ$68:'Occupancy'!$B$79,1)*12/$C18))</f>
        <v>0</v>
      </c>
      <c r="AD18" s="55">
        <f>SUMIFS(IncomeStatementData!$J$2:$J$415,IncomeStatementData!$B$2:$B$415,$A18,IncomeStatementData!$I$2:$I$415,"55770")</f>
        <v>0</v>
      </c>
      <c r="AE18" s="54">
        <f>IF(ISERROR(AF18/12*Occupancy!$B$65),"-",AF18/12*Occupancy!$B$65)</f>
        <v>0</v>
      </c>
      <c r="AF18" s="55">
        <f>SUMIFS(AnnualFinancialData!$L$2:$L$6380,AnnualFinancialData!$B$2:$B$6380,$A18,AnnualFinancialData!$K$2:$K$6380,"55770")</f>
        <v>0</v>
      </c>
      <c r="AG18" s="54">
        <f>IF(ISERROR(IF(AD18="","",AD18/VLOOKUP(Occupancy!$B$65,Occupancy!$BJ$68:'Occupancy'!$B$79,1)*12/$C18)),"-",IF(AD18="","",AD18/VLOOKUP(Occupancy!$B$65,Occupancy!$BJ$68:'Occupancy'!$B$79,1)*12/$C18))</f>
        <v>0</v>
      </c>
      <c r="AH18" s="59">
        <f>IF(ISERROR(IF(AE18="","",AE18/VLOOKUP(Occupancy!$B$65,Occupancy!$BJ$68:'Occupancy'!$B$79,1)*12/$C18)),"-",IF(AE18="","",AE18/VLOOKUP(Occupancy!$B$65,Occupancy!$BJ$68:'Occupancy'!$B$79,1)*12/$C18))</f>
        <v>0</v>
      </c>
      <c r="AI18" s="52">
        <f>SUMIFS(IncomeStatementData!$J$2:$J$415,IncomeStatementData!$B$2:$B$415,$A18,IncomeStatementData!$I$2:$I$415,"55357")+SUMIFS(IncomeStatementData!$J$2:$J$415,IncomeStatementData!$B$2:$B$415,$A18,IncomeStatementData!$I$2:$I$415,"55353")+SUMIFS(IncomeStatementData!$J$2:$J$415,IncomeStatementData!$B$2:$B$415,$A18,IncomeStatementData!$I$2:$I$415,"55354")+SUMIFS(IncomeStatementData!$J$2:$J$415,IncomeStatementData!$B$2:$B$415,$A18,IncomeStatementData!$I$2:$I$415,"55351")</f>
        <v>0</v>
      </c>
      <c r="AJ18" s="51">
        <f>IF(ISERROR(AK18/12*Occupancy!$B$65),"-",AK18/12*Occupancy!$B$65)</f>
        <v>0</v>
      </c>
      <c r="AK18" s="52">
        <f>SUMIFS(AnnualFinancialData!$L$2:$L$6380,AnnualFinancialData!$B$2:$B$6380,$A18,AnnualFinancialData!$K$2:$K$6380,"55357")+SUMIFS(AnnualFinancialData!$L$2:$L$6380,AnnualFinancialData!$B$2:$B$6380,$A18,AnnualFinancialData!$K$2:$K$6380,"55353")+SUMIFS(AnnualFinancialData!$L$2:$L$6380,AnnualFinancialData!$B$2:$B$6380,$A18,AnnualFinancialData!$K$2:$K$6380,"55354")+SUMIFS(AnnualFinancialData!$L$2:$L$6380,AnnualFinancialData!$B$2:$B$6380,$A18,AnnualFinancialData!$K$2:$K$6380,"55351")</f>
        <v>0</v>
      </c>
      <c r="AL18" s="51">
        <f>IF(ISERROR(IF(AI18="","",AI18/VLOOKUP(Occupancy!$B$65,Occupancy!$BJ$68:'Occupancy'!$B$79,1)*12/$C18)),"-",IF(AI18="","",AI18/VLOOKUP(Occupancy!$B$65,Occupancy!$BJ$68:'Occupancy'!$B$79,1)*12/$C18))</f>
        <v>0</v>
      </c>
      <c r="AM18" s="60">
        <f>IF(ISERROR(IF(AJ18="","",AJ18/VLOOKUP(Occupancy!$B$65,Occupancy!$BJ$68:'Occupancy'!$B$79,1)*12/$C18)),"-",IF(AJ18="","",AJ18/VLOOKUP(Occupancy!$B$65,Occupancy!$BJ$68:'Occupancy'!$B$79,1)*12/$C18))</f>
        <v>0</v>
      </c>
      <c r="AN18" s="54">
        <f>SUMIFS(IncomeStatementData!$J$2:$J$415,IncomeStatementData!$B$2:$B$415,$A18,IncomeStatementData!$I$2:$I$415,"55355")</f>
        <v>0</v>
      </c>
      <c r="AO18" s="54">
        <f>IF(ISERROR(AP18/12*Occupancy!$B$65),"-",AP18/12*Occupancy!$B$65)</f>
        <v>0</v>
      </c>
      <c r="AP18" s="55">
        <f>SUMIFS(AnnualFinancialData!$L$2:$L$6380,AnnualFinancialData!$B$2:$B$6380,$A18,AnnualFinancialData!$K$2:$K$6380,"55355")</f>
        <v>0</v>
      </c>
      <c r="AQ18" s="54">
        <f>IF(ISERROR(IF(AN18="","",AN18/VLOOKUP(Occupancy!$B$65,Occupancy!$BJ$68:'Occupancy'!$B$79,1)*12/$C18)),"-",IF(AN18="","",AN18/VLOOKUP(Occupancy!$B$65,Occupancy!$BJ$68:'Occupancy'!$B$79,1)*12/$C18))</f>
        <v>0</v>
      </c>
      <c r="AR18" s="56">
        <f>IF(ISERROR(IF(AO18="","",AO18/VLOOKUP(Occupancy!$B$65,Occupancy!$BJ$68:'Occupancy'!$B$79,1)*12/$C18)),"-",IF(AO18="","",AO18/VLOOKUP(Occupancy!$B$65,Occupancy!$BJ$68:'Occupancy'!$B$79,1)*12/$C18))</f>
        <v>0</v>
      </c>
      <c r="AS18" s="61">
        <f>SUMIFS(IncomeStatementData!$J$2:$J$415,IncomeStatementData!$B$2:$B$415,$A18,IncomeStatementData!$I$2:$I$415,"55301")</f>
        <v>0</v>
      </c>
      <c r="AT18" s="51">
        <f>IF(ISERROR(AU18/12*Occupancy!$B$65),"-",AU18/12*Occupancy!$B$65)</f>
        <v>0</v>
      </c>
      <c r="AU18" s="52">
        <f>SUMIFS(AnnualFinancialData!$L$2:$L$6380,AnnualFinancialData!$B$2:$B$6380,$A18,AnnualFinancialData!$K$2:$K$6380,"55301")</f>
        <v>0</v>
      </c>
      <c r="AV18" s="51">
        <f>IF(ISERROR(IF(AS18="","",AS18/VLOOKUP(Occupancy!$B$65,Occupancy!$BJ$68:'Occupancy'!$B$79,1)*12/$C18)),"-",IF(AS18="","",AS18/VLOOKUP(Occupancy!$B$65,Occupancy!$BJ$68:'Occupancy'!$B$79,1)*12/$C18))</f>
        <v>0</v>
      </c>
      <c r="AW18" s="57">
        <f>IF(ISERROR(IF(AT18="","",AT18/VLOOKUP(Occupancy!$B$65,Occupancy!$BJ$68:'Occupancy'!$B$79,1)*12/$C18)),"-",IF(AT18="","",AT18/VLOOKUP(Occupancy!$B$65,Occupancy!$BJ$68:'Occupancy'!$B$79,1)*12/$C18))</f>
        <v>0</v>
      </c>
      <c r="AX18" s="54">
        <f>SUMIFS(IncomeStatementData!$J$2:$J$415,IncomeStatementData!$B$2:$B$415,$A18,IncomeStatementData!$I$2:$I$415,"55320")</f>
        <v>0</v>
      </c>
      <c r="AY18" s="54">
        <f>IF(ISERROR(AZ18/12*Occupancy!$B$65),"-",AZ18/12*Occupancy!$B$65)</f>
        <v>0</v>
      </c>
      <c r="AZ18" s="55">
        <f>SUMIFS(AnnualFinancialData!$L$2:$L$6380,AnnualFinancialData!$B$2:$B$6380,$A18,AnnualFinancialData!$K$2:$K$6380,"55320")</f>
        <v>0</v>
      </c>
      <c r="BA18" s="54">
        <f>IF(ISERROR(IF(AX18="","",AX18/VLOOKUP(Occupancy!$B$65,Occupancy!$BJ$68:'Occupancy'!$B$79,1)*12/$C18)),"-",IF(AX18="","",AX18/VLOOKUP(Occupancy!$B$65,Occupancy!$BJ$68:'Occupancy'!$B$79,1)*12/$C18))</f>
        <v>0</v>
      </c>
      <c r="BB18" s="54">
        <f>IF(ISERROR(IF(AY18="","",AY18/VLOOKUP(Occupancy!$B$65,Occupancy!$BJ$68:'Occupancy'!$B$79,1)*12/$C18)),"-",IF(AY18="","",AY18/VLOOKUP(Occupancy!$B$65,Occupancy!$BJ$68:'Occupancy'!$B$79,1)*12/$C18))</f>
        <v>0</v>
      </c>
      <c r="BC18" s="62">
        <f t="shared" si="0"/>
        <v>0</v>
      </c>
      <c r="BD18" s="63">
        <f t="shared" si="1"/>
        <v>0</v>
      </c>
      <c r="BE18" s="62">
        <f t="shared" si="2"/>
        <v>0</v>
      </c>
      <c r="BF18" s="63">
        <f>IF(ISERROR(IF(BC18="","",BC18/VLOOKUP(Occupancy!$B$65,Occupancy!$BJ$68:'Occupancy'!$B$79,1)*12/$C18)),"-",IF(BC18="","",BC18/VLOOKUP(Occupancy!$B$65,Occupancy!$BJ$68:'Occupancy'!$B$79,1)*12/$C18))</f>
        <v>0</v>
      </c>
      <c r="BG18" s="64">
        <f>IF(ISERROR(IF(BD18="","",BD18/VLOOKUP(Occupancy!$B$65,Occupancy!$BJ$68:'Occupancy'!$B$79,1)*12/$C18)),"-",IF(BD18="","",BD18/VLOOKUP(Occupancy!$B$65,Occupancy!$BJ$68:'Occupancy'!$B$79,1)*12/$C18))</f>
        <v>0</v>
      </c>
    </row>
    <row r="19" spans="1:59" x14ac:dyDescent="0.25">
      <c r="A19" s="220" t="s">
        <v>501</v>
      </c>
      <c r="B19" s="93" t="str">
        <f>IF(ISERROR(INDEX(ProjectTypeData!$F$2:$F19,MATCH(Expenses!$A19,ProjectTypeData!$B$2:$B19,0),MATCH(Expenses!B$5,ProjectTypeData!$F$1))),"-",INDEX(ProjectTypeData!$F$2:$F19,MATCH(Expenses!$A19,ProjectTypeData!$B$2:$B19,0),MATCH(Expenses!B$5,ProjectTypeData!$F$1)))</f>
        <v>Homes</v>
      </c>
      <c r="C19" s="145">
        <f>Operating!C24</f>
        <v>152</v>
      </c>
      <c r="D19" s="146" t="str">
        <f>IF(ISERROR(INDEX(MgmtCompanyData!$C$2:$C$46,MATCH(A19,MgmtCompanyData!$B$2:$B$46,0),0)),"-",INDEX(MgmtCompanyData!$C$2:$C$46,MATCH(A19,MgmtCompanyData!$B$2:$B$46,0),0))</f>
        <v>-</v>
      </c>
      <c r="E19" s="50">
        <f>SUMIFS(IncomeStatementData!$J$2:$J$415,IncomeStatementData!$B$2:$B$415,$A19,IncomeStatementData!$I$2:$I$415,"50105")+SUMIFS(IncomeStatementData!$J$2:$J$415,IncomeStatementData!$B$2:$B$415,$A19,IncomeStatementData!$I$2:$I$415,"55745")+SUMIFS(IncomeStatementData!$J$2:$J$415,IncomeStatementData!$B$2:$B$415,$A19,IncomeStatementData!$I$2:$I$415,"55730")+SUMIFS(IncomeStatementData!$J$2:$J$415,IncomeStatementData!$B$2:$B$415,$A19,IncomeStatementData!$I$2:$I$415,"50203")+SUMIFS(IncomeStatementData!$J$2:$J$415,IncomeStatementData!$B$2:$B$415,$A19,IncomeStatementData!$I$2:$I$415,"50252")</f>
        <v>0</v>
      </c>
      <c r="F19" s="51">
        <f>IF(ISERROR(G19/12*Occupancy!$B$65),"-",G19/12*Occupancy!$B$65)</f>
        <v>0</v>
      </c>
      <c r="G19" s="52">
        <f>SUMIFS(AnnualFinancialData!$L$2:$L$6380,AnnualFinancialData!$B$2:$B$6380,$A19,AnnualFinancialData!$K$2:$K$6380,"50105")+SUMIFS(AnnualFinancialData!$L$2:$L$6380,AnnualFinancialData!$B$2:$B$6380,$A19,AnnualFinancialData!$K$2:$K$6380,"55745")+SUMIFS(AnnualFinancialData!$L$2:$L$6380,AnnualFinancialData!$B$2:$B$6380,$A19,AnnualFinancialData!$K$2:$K$6380,"55730")+SUMIFS(AnnualFinancialData!$L$2:$L$6380,AnnualFinancialData!$B$2:$B$6380,$A19,AnnualFinancialData!$K$2:$K$6380,"50203")+SUMIFS(AnnualFinancialData!$L$2:$L$6380,AnnualFinancialData!$B$2:$B$6380,$A19,AnnualFinancialData!$K$2:$K$6380,"50252")</f>
        <v>0</v>
      </c>
      <c r="H19" s="51">
        <f>IF(ISERROR(IF(E19="","",E19/VLOOKUP(Occupancy!$B$65,Occupancy!$BJ$68:'Occupancy'!$B$79,1)*12/$C19)),"-",IF(E19="","",E19/VLOOKUP(Occupancy!$B$65,Occupancy!$BJ$68:'Occupancy'!$B$79,1)*12/$C19))</f>
        <v>0</v>
      </c>
      <c r="I19" s="53">
        <f>IF(ISERROR(IF(F19="","",F19/VLOOKUP(Occupancy!$B$65,Occupancy!$BJ$68:'Occupancy'!$B$79,1)*12/$C19)),"-",IF(F19="","",F19/VLOOKUP(Occupancy!$B$65,Occupancy!$BJ$68:'Occupancy'!$B$79,1)*12/$C19))</f>
        <v>0</v>
      </c>
      <c r="J19" s="54">
        <f>SUMIFS(IncomeStatementData!$J$2:$J$415,IncomeStatementData!$B$2:$B$415,$A19,IncomeStatementData!$I$2:$I$415,"60015")+SUMIFS(IncomeStatementData!$J$2:$J$415,IncomeStatementData!$B$2:$B$415,$A19,IncomeStatementData!$I$2:$I$415,"55342")+SUMIFS(IncomeStatementData!$J$2:$J$415,IncomeStatementData!$B$2:$B$415,$A19,IncomeStatementData!$I$2:$I$415,"55110")+SUMIFS(IncomeStatementData!$J$2:$J$415,IncomeStatementData!$B$2:$B$415,$A19,IncomeStatementData!$I$2:$I$415,"53034")+SUMIFS(IncomeStatementData!$J$2:$J$415,IncomeStatementData!$B$2:$B$415,$A19,IncomeStatementData!$I$2:$I$415,"59500")</f>
        <v>0</v>
      </c>
      <c r="K19" s="54">
        <f>IF(ISERROR(L19/12*Occupancy!$B$65),"-",L19/12*Occupancy!$B$65)</f>
        <v>0</v>
      </c>
      <c r="L19" s="55">
        <f>SUMIFS(AnnualFinancialData!$L$2:$L$6380,AnnualFinancialData!$B$2:$B$6380,$A19,AnnualFinancialData!$K$2:$K$6380,"60015")+SUMIFS(AnnualFinancialData!$L$2:$L$6380,AnnualFinancialData!$B$2:$B$6380,$A19,AnnualFinancialData!$K$2:$K$6380,"55342")+SUMIFS(AnnualFinancialData!$L$2:$L$6380,AnnualFinancialData!$B$2:$B$6380,$A19,AnnualFinancialData!$K$2:$K$6380,"55110")+SUMIFS(AnnualFinancialData!$L$2:$L$6380,AnnualFinancialData!$B$2:$B$6380,$A19,AnnualFinancialData!$K$2:$K$6380,"53034")+SUMIFS(AnnualFinancialData!$L$2:$L$6380,AnnualFinancialData!$B$2:$B$6380,$A19,AnnualFinancialData!$K$2:$K$6380,"59500")</f>
        <v>0</v>
      </c>
      <c r="M19" s="54">
        <f>IF(ISERROR(IF(J19="","",J19/VLOOKUP(Occupancy!$B$65,Occupancy!$BJ$68:'Occupancy'!$B$79,1)*12/$C19)),"-",IF(J19="","",J19/VLOOKUP(Occupancy!$B$65,Occupancy!$BJ$68:'Occupancy'!$B$79,1)*12/$C19))</f>
        <v>0</v>
      </c>
      <c r="N19" s="54">
        <f>IF(ISERROR(IF(K19="","",K19/VLOOKUP(Occupancy!$B$65,Occupancy!$BJ$68:'Occupancy'!$B$79,1)*12/$C19)),"-",IF(K19="","",K19/VLOOKUP(Occupancy!$B$65,Occupancy!$BJ$68:'Occupancy'!$B$79,1)*12/$C19))</f>
        <v>0</v>
      </c>
      <c r="O19" s="51">
        <f>SUMIFS(IncomeStatementData!$J$2:$J$415,IncomeStatementData!$B$2:$B$415,$A19,IncomeStatementData!$I$2:$I$415,"58001")</f>
        <v>0</v>
      </c>
      <c r="P19" s="51">
        <f>IF(ISERROR(Q19/12*Occupancy!$B$65),"-",Q19/12*Occupancy!$B$65)</f>
        <v>0</v>
      </c>
      <c r="Q19" s="52">
        <f>SUMIFS(AnnualFinancialData!$L$2:$L$6380,AnnualFinancialData!$B$2:$B$6380,$A19,AnnualFinancialData!$K$2:$K$6380,"58001")</f>
        <v>0</v>
      </c>
      <c r="R19" s="51">
        <f>IF(ISERROR(IF(O19="","",O19/VLOOKUP(Occupancy!$B$65,Occupancy!$BJ$68:'Occupancy'!$B$79,1)*12/$C19)),"-",IF(O19="","",O19/VLOOKUP(Occupancy!$B$65,Occupancy!$BJ$68:'Occupancy'!$B$79,1)*12/$C19))</f>
        <v>0</v>
      </c>
      <c r="S19" s="51">
        <f>IF(ISERROR(IF(P19="","",P19/VLOOKUP(Occupancy!$B$65,Occupancy!$BJ$68:'Occupancy'!$B$79,1)*12/$C19)),"-",IF(P19="","",P19/VLOOKUP(Occupancy!$B$65,Occupancy!$BJ$68:'Occupancy'!$B$79,1)*12/$C19))</f>
        <v>0</v>
      </c>
      <c r="T19" s="55">
        <f>SUMIFS(IncomeStatementData!$J$2:$J$415,IncomeStatementData!$B$2:$B$415,$A19,IncomeStatementData!$I$2:$I$415,"66100")</f>
        <v>0</v>
      </c>
      <c r="U19" s="54">
        <f>IF(ISERROR(V19/12*Occupancy!$B$65),"-",V19/12*Occupancy!$B$65)</f>
        <v>0</v>
      </c>
      <c r="V19" s="55">
        <f>SUMIFS(AnnualFinancialData!$L$2:$L$6380,AnnualFinancialData!$B$2:$B$6380,$A19,AnnualFinancialData!$K$2:$K$6380,"66100")</f>
        <v>0</v>
      </c>
      <c r="W19" s="54">
        <f>IF(ISERROR(IF(T19="","",T19/VLOOKUP(Occupancy!$B$65,Occupancy!$BJ$68:'Occupancy'!$B$79,1)*12/$C19)),"-",IF(T19="","",T19/VLOOKUP(Occupancy!$B$65,Occupancy!$BJ$68:'Occupancy'!$B$79,1)*12/$C19))</f>
        <v>0</v>
      </c>
      <c r="X19" s="56">
        <f>IF(ISERROR(IF(U19="","",U19/VLOOKUP(Occupancy!$B$65,Occupancy!$BJ$68:'Occupancy'!$B$79,1)*12/$C19)),"-",IF(U19="","",U19/VLOOKUP(Occupancy!$B$65,Occupancy!$BJ$68:'Occupancy'!$B$79,1)*12/$C19))</f>
        <v>0</v>
      </c>
      <c r="Y19" s="51">
        <f>SUMIFS(IncomeStatementData!$J$2:$J$415,IncomeStatementData!$B$2:$B$415,$A19,IncomeStatementData!$I$2:$I$415,"55705")+SUMIFS(IncomeStatementData!$J$2:$J$415,IncomeStatementData!$B$2:$B$415,$A19,IncomeStatementData!$I$2:$I$415,"55715")+SUMIFS(IncomeStatementData!$J$2:$J$415,IncomeStatementData!$B$2:$B$415,$A19,IncomeStatementData!$I$2:$I$415,"55720")+SUMIFS(IncomeStatementData!$J$2:$J$415,IncomeStatementData!$B$2:$B$415,$A19,IncomeStatementData!$I$2:$I$415,"55730")+SUMIFS(IncomeStatementData!$J$2:$J$415,IncomeStatementData!$B$2:$B$415,$A19,IncomeStatementData!$I$2:$I$415,"55735")+SUMIFS(IncomeStatementData!$J$2:$J$415,IncomeStatementData!$B$2:$B$415,$A19,IncomeStatementData!$I$2:$I$415,"55701")+SUMIFS(IncomeStatementData!$J$2:$J$415,IncomeStatementData!$B$2:$B$415,$A19,IncomeStatementData!$I$2:$I$415,"55750")+SUMIFS(IncomeStatementData!$J$2:$J$415,IncomeStatementData!$B$2:$B$415,$A19,IncomeStatementData!$I$2:$I$415,"55725")+SUMIFS(IncomeStatementData!$J$2:$J$415,IncomeStatementData!$B$2:$B$415,$A19,IncomeStatementData!$I$2:$I$415,"55760")+SUMIFS(IncomeStatementData!$J$2:$J$415,IncomeStatementData!$B$2:$B$415,$A19,IncomeStatementData!$I$2:$I$415,"55755")</f>
        <v>0</v>
      </c>
      <c r="Z19" s="51">
        <f>IF(ISERROR(AA19/12*Occupancy!$B$65),"-",AA19/12*Occupancy!$B$65)</f>
        <v>0</v>
      </c>
      <c r="AA19" s="52">
        <f>SUMIFS(AnnualFinancialData!$L$2:$L$6380,AnnualFinancialData!$B$2:$B$6380,$A19,AnnualFinancialData!$K$2:$K$6380,"55705")+SUMIFS(AnnualFinancialData!$L$2:$L$6380,AnnualFinancialData!$B$2:$B$6380,$A19,AnnualFinancialData!$K$2:$K$6380,"55715")+SUMIFS(AnnualFinancialData!$L$2:$L$6380,AnnualFinancialData!$B$2:$B$6380,$A19,AnnualFinancialData!$K$2:$K$6380,"55720")+SUMIFS(AnnualFinancialData!$L$2:$L$6380,AnnualFinancialData!$B$2:$B$6380,$A19,AnnualFinancialData!$K$2:$K$6380,"55730")+SUMIFS(AnnualFinancialData!$L$2:$L$6380,AnnualFinancialData!$B$2:$B$6380,$A19,AnnualFinancialData!$K$2:$K$6380,"55735")+SUMIFS(AnnualFinancialData!$L$2:$L$6380,AnnualFinancialData!$B$2:$B$6380,$A19,AnnualFinancialData!$K$2:$K$6380,"55701")+SUMIFS(AnnualFinancialData!$L$2:$L$6380,AnnualFinancialData!$B$2:$B$6380,$A19,AnnualFinancialData!$K$2:$K$6380,"55750")+SUMIFS(AnnualFinancialData!$L$2:$L$6380,AnnualFinancialData!$B$2:$B$6380,$A19,AnnualFinancialData!$K$2:$K$6380,"55725")+SUMIFS(AnnualFinancialData!$L$2:$L$6380,AnnualFinancialData!$B$2:$B$6380,$A19,AnnualFinancialData!$K$2:$K$6380,"55760")+SUMIFS(AnnualFinancialData!$L$2:$L$6380,AnnualFinancialData!$B$2:$B$6380,$A19,AnnualFinancialData!$K$2:$K$6380,"55755")</f>
        <v>0</v>
      </c>
      <c r="AB19" s="51">
        <f>IF(ISERROR(IF(Y19="","",Y19/VLOOKUP(Occupancy!$B$65,Occupancy!$BJ$68:'Occupancy'!$B$79,1)*12/$C19)),"-",IF(Y19="","",Y19/VLOOKUP(Occupancy!$B$65,Occupancy!$BJ$68:'Occupancy'!$B$79,1)*12/$C19))</f>
        <v>0</v>
      </c>
      <c r="AC19" s="57">
        <f>IF(ISERROR(IF(Z19="","",Z19/VLOOKUP(Occupancy!$B$65,Occupancy!$BJ$68:'Occupancy'!$B$79,1)*12/$C19)),"-",IF(Z19="","",Z19/VLOOKUP(Occupancy!$B$65,Occupancy!$BJ$68:'Occupancy'!$B$79,1)*12/$C19))</f>
        <v>0</v>
      </c>
      <c r="AD19" s="55">
        <f>SUMIFS(IncomeStatementData!$J$2:$J$415,IncomeStatementData!$B$2:$B$415,$A19,IncomeStatementData!$I$2:$I$415,"55770")</f>
        <v>0</v>
      </c>
      <c r="AE19" s="54">
        <f>IF(ISERROR(AF19/12*Occupancy!$B$65),"-",AF19/12*Occupancy!$B$65)</f>
        <v>0</v>
      </c>
      <c r="AF19" s="55">
        <f>SUMIFS(AnnualFinancialData!$L$2:$L$6380,AnnualFinancialData!$B$2:$B$6380,$A19,AnnualFinancialData!$K$2:$K$6380,"55770")</f>
        <v>0</v>
      </c>
      <c r="AG19" s="54">
        <f>IF(ISERROR(IF(AD19="","",AD19/VLOOKUP(Occupancy!$B$65,Occupancy!$BJ$68:'Occupancy'!$B$79,1)*12/$C19)),"-",IF(AD19="","",AD19/VLOOKUP(Occupancy!$B$65,Occupancy!$BJ$68:'Occupancy'!$B$79,1)*12/$C19))</f>
        <v>0</v>
      </c>
      <c r="AH19" s="59">
        <f>IF(ISERROR(IF(AE19="","",AE19/VLOOKUP(Occupancy!$B$65,Occupancy!$BJ$68:'Occupancy'!$B$79,1)*12/$C19)),"-",IF(AE19="","",AE19/VLOOKUP(Occupancy!$B$65,Occupancy!$BJ$68:'Occupancy'!$B$79,1)*12/$C19))</f>
        <v>0</v>
      </c>
      <c r="AI19" s="52">
        <f>SUMIFS(IncomeStatementData!$J$2:$J$415,IncomeStatementData!$B$2:$B$415,$A19,IncomeStatementData!$I$2:$I$415,"55357")+SUMIFS(IncomeStatementData!$J$2:$J$415,IncomeStatementData!$B$2:$B$415,$A19,IncomeStatementData!$I$2:$I$415,"55353")+SUMIFS(IncomeStatementData!$J$2:$J$415,IncomeStatementData!$B$2:$B$415,$A19,IncomeStatementData!$I$2:$I$415,"55354")+SUMIFS(IncomeStatementData!$J$2:$J$415,IncomeStatementData!$B$2:$B$415,$A19,IncomeStatementData!$I$2:$I$415,"55351")</f>
        <v>0</v>
      </c>
      <c r="AJ19" s="51">
        <f>IF(ISERROR(AK19/12*Occupancy!$B$65),"-",AK19/12*Occupancy!$B$65)</f>
        <v>0</v>
      </c>
      <c r="AK19" s="52">
        <f>SUMIFS(AnnualFinancialData!$L$2:$L$6380,AnnualFinancialData!$B$2:$B$6380,$A19,AnnualFinancialData!$K$2:$K$6380,"55357")+SUMIFS(AnnualFinancialData!$L$2:$L$6380,AnnualFinancialData!$B$2:$B$6380,$A19,AnnualFinancialData!$K$2:$K$6380,"55353")+SUMIFS(AnnualFinancialData!$L$2:$L$6380,AnnualFinancialData!$B$2:$B$6380,$A19,AnnualFinancialData!$K$2:$K$6380,"55354")+SUMIFS(AnnualFinancialData!$L$2:$L$6380,AnnualFinancialData!$B$2:$B$6380,$A19,AnnualFinancialData!$K$2:$K$6380,"55351")</f>
        <v>0</v>
      </c>
      <c r="AL19" s="51">
        <f>IF(ISERROR(IF(AI19="","",AI19/VLOOKUP(Occupancy!$B$65,Occupancy!$BJ$68:'Occupancy'!$B$79,1)*12/$C19)),"-",IF(AI19="","",AI19/VLOOKUP(Occupancy!$B$65,Occupancy!$BJ$68:'Occupancy'!$B$79,1)*12/$C19))</f>
        <v>0</v>
      </c>
      <c r="AM19" s="60">
        <f>IF(ISERROR(IF(AJ19="","",AJ19/VLOOKUP(Occupancy!$B$65,Occupancy!$BJ$68:'Occupancy'!$B$79,1)*12/$C19)),"-",IF(AJ19="","",AJ19/VLOOKUP(Occupancy!$B$65,Occupancy!$BJ$68:'Occupancy'!$B$79,1)*12/$C19))</f>
        <v>0</v>
      </c>
      <c r="AN19" s="54">
        <f>SUMIFS(IncomeStatementData!$J$2:$J$415,IncomeStatementData!$B$2:$B$415,$A19,IncomeStatementData!$I$2:$I$415,"55355")</f>
        <v>0</v>
      </c>
      <c r="AO19" s="54">
        <f>IF(ISERROR(AP19/12*Occupancy!$B$65),"-",AP19/12*Occupancy!$B$65)</f>
        <v>0</v>
      </c>
      <c r="AP19" s="55">
        <f>SUMIFS(AnnualFinancialData!$L$2:$L$6380,AnnualFinancialData!$B$2:$B$6380,$A19,AnnualFinancialData!$K$2:$K$6380,"55355")</f>
        <v>0</v>
      </c>
      <c r="AQ19" s="54">
        <f>IF(ISERROR(IF(AN19="","",AN19/VLOOKUP(Occupancy!$B$65,Occupancy!$BJ$68:'Occupancy'!$B$79,1)*12/$C19)),"-",IF(AN19="","",AN19/VLOOKUP(Occupancy!$B$65,Occupancy!$BJ$68:'Occupancy'!$B$79,1)*12/$C19))</f>
        <v>0</v>
      </c>
      <c r="AR19" s="56">
        <f>IF(ISERROR(IF(AO19="","",AO19/VLOOKUP(Occupancy!$B$65,Occupancy!$BJ$68:'Occupancy'!$B$79,1)*12/$C19)),"-",IF(AO19="","",AO19/VLOOKUP(Occupancy!$B$65,Occupancy!$BJ$68:'Occupancy'!$B$79,1)*12/$C19))</f>
        <v>0</v>
      </c>
      <c r="AS19" s="61">
        <f>SUMIFS(IncomeStatementData!$J$2:$J$415,IncomeStatementData!$B$2:$B$415,$A19,IncomeStatementData!$I$2:$I$415,"55301")</f>
        <v>0</v>
      </c>
      <c r="AT19" s="51">
        <f>IF(ISERROR(AU19/12*Occupancy!$B$65),"-",AU19/12*Occupancy!$B$65)</f>
        <v>0</v>
      </c>
      <c r="AU19" s="52">
        <f>SUMIFS(AnnualFinancialData!$L$2:$L$6380,AnnualFinancialData!$B$2:$B$6380,$A19,AnnualFinancialData!$K$2:$K$6380,"55301")</f>
        <v>0</v>
      </c>
      <c r="AV19" s="51">
        <f>IF(ISERROR(IF(AS19="","",AS19/VLOOKUP(Occupancy!$B$65,Occupancy!$BJ$68:'Occupancy'!$B$79,1)*12/$C19)),"-",IF(AS19="","",AS19/VLOOKUP(Occupancy!$B$65,Occupancy!$BJ$68:'Occupancy'!$B$79,1)*12/$C19))</f>
        <v>0</v>
      </c>
      <c r="AW19" s="57">
        <f>IF(ISERROR(IF(AT19="","",AT19/VLOOKUP(Occupancy!$B$65,Occupancy!$BJ$68:'Occupancy'!$B$79,1)*12/$C19)),"-",IF(AT19="","",AT19/VLOOKUP(Occupancy!$B$65,Occupancy!$BJ$68:'Occupancy'!$B$79,1)*12/$C19))</f>
        <v>0</v>
      </c>
      <c r="AX19" s="54">
        <f>SUMIFS(IncomeStatementData!$J$2:$J$415,IncomeStatementData!$B$2:$B$415,$A19,IncomeStatementData!$I$2:$I$415,"55320")</f>
        <v>0</v>
      </c>
      <c r="AY19" s="54">
        <f>IF(ISERROR(AZ19/12*Occupancy!$B$65),"-",AZ19/12*Occupancy!$B$65)</f>
        <v>0</v>
      </c>
      <c r="AZ19" s="55">
        <f>SUMIFS(AnnualFinancialData!$L$2:$L$6380,AnnualFinancialData!$B$2:$B$6380,$A19,AnnualFinancialData!$K$2:$K$6380,"55320")</f>
        <v>0</v>
      </c>
      <c r="BA19" s="54">
        <f>IF(ISERROR(IF(AX19="","",AX19/VLOOKUP(Occupancy!$B$65,Occupancy!$BJ$68:'Occupancy'!$B$79,1)*12/$C19)),"-",IF(AX19="","",AX19/VLOOKUP(Occupancy!$B$65,Occupancy!$BJ$68:'Occupancy'!$B$79,1)*12/$C19))</f>
        <v>0</v>
      </c>
      <c r="BB19" s="54">
        <f>IF(ISERROR(IF(AY19="","",AY19/VLOOKUP(Occupancy!$B$65,Occupancy!$BJ$68:'Occupancy'!$B$79,1)*12/$C19)),"-",IF(AY19="","",AY19/VLOOKUP(Occupancy!$B$65,Occupancy!$BJ$68:'Occupancy'!$B$79,1)*12/$C19))</f>
        <v>0</v>
      </c>
      <c r="BC19" s="62">
        <f t="shared" si="0"/>
        <v>0</v>
      </c>
      <c r="BD19" s="63">
        <f t="shared" si="1"/>
        <v>0</v>
      </c>
      <c r="BE19" s="62">
        <f t="shared" si="2"/>
        <v>0</v>
      </c>
      <c r="BF19" s="63">
        <f>IF(ISERROR(IF(BC19="","",BC19/VLOOKUP(Occupancy!$B$65,Occupancy!$BJ$68:'Occupancy'!$B$79,1)*12/$C19)),"-",IF(BC19="","",BC19/VLOOKUP(Occupancy!$B$65,Occupancy!$BJ$68:'Occupancy'!$B$79,1)*12/$C19))</f>
        <v>0</v>
      </c>
      <c r="BG19" s="64">
        <f>IF(ISERROR(IF(BD19="","",BD19/VLOOKUP(Occupancy!$B$65,Occupancy!$BJ$68:'Occupancy'!$B$79,1)*12/$C19)),"-",IF(BD19="","",BD19/VLOOKUP(Occupancy!$B$65,Occupancy!$BJ$68:'Occupancy'!$B$79,1)*12/$C19))</f>
        <v>0</v>
      </c>
    </row>
    <row r="20" spans="1:59" x14ac:dyDescent="0.25">
      <c r="A20" s="220" t="s">
        <v>503</v>
      </c>
      <c r="B20" s="93" t="str">
        <f>IF(ISERROR(INDEX(ProjectTypeData!$F$2:$F20,MATCH(Expenses!$A20,ProjectTypeData!$B$2:$B20,0),MATCH(Expenses!B$5,ProjectTypeData!$F$1))),"-",INDEX(ProjectTypeData!$F$2:$F20,MATCH(Expenses!$A20,ProjectTypeData!$B$2:$B20,0),MATCH(Expenses!B$5,ProjectTypeData!$F$1)))</f>
        <v>Homes</v>
      </c>
      <c r="C20" s="145">
        <f>Operating!C25</f>
        <v>76</v>
      </c>
      <c r="D20" s="146" t="str">
        <f>IF(ISERROR(INDEX(MgmtCompanyData!$C$2:$C$46,MATCH(A20,MgmtCompanyData!$B$2:$B$46,0),0)),"-",INDEX(MgmtCompanyData!$C$2:$C$46,MATCH(A20,MgmtCompanyData!$B$2:$B$46,0),0))</f>
        <v>Habitat America, LLC</v>
      </c>
      <c r="E20" s="50">
        <f>SUMIFS(IncomeStatementData!$J$2:$J$415,IncomeStatementData!$B$2:$B$415,$A20,IncomeStatementData!$I$2:$I$415,"50105")+SUMIFS(IncomeStatementData!$J$2:$J$415,IncomeStatementData!$B$2:$B$415,$A20,IncomeStatementData!$I$2:$I$415,"55745")+SUMIFS(IncomeStatementData!$J$2:$J$415,IncomeStatementData!$B$2:$B$415,$A20,IncomeStatementData!$I$2:$I$415,"55730")+SUMIFS(IncomeStatementData!$J$2:$J$415,IncomeStatementData!$B$2:$B$415,$A20,IncomeStatementData!$I$2:$I$415,"50203")+SUMIFS(IncomeStatementData!$J$2:$J$415,IncomeStatementData!$B$2:$B$415,$A20,IncomeStatementData!$I$2:$I$415,"50252")</f>
        <v>0</v>
      </c>
      <c r="F20" s="51">
        <f>IF(ISERROR(G20/12*Occupancy!$B$65),"-",G20/12*Occupancy!$B$65)</f>
        <v>0</v>
      </c>
      <c r="G20" s="52">
        <f>SUMIFS(AnnualFinancialData!$L$2:$L$6380,AnnualFinancialData!$B$2:$B$6380,$A20,AnnualFinancialData!$K$2:$K$6380,"50105")+SUMIFS(AnnualFinancialData!$L$2:$L$6380,AnnualFinancialData!$B$2:$B$6380,$A20,AnnualFinancialData!$K$2:$K$6380,"55745")+SUMIFS(AnnualFinancialData!$L$2:$L$6380,AnnualFinancialData!$B$2:$B$6380,$A20,AnnualFinancialData!$K$2:$K$6380,"55730")+SUMIFS(AnnualFinancialData!$L$2:$L$6380,AnnualFinancialData!$B$2:$B$6380,$A20,AnnualFinancialData!$K$2:$K$6380,"50203")+SUMIFS(AnnualFinancialData!$L$2:$L$6380,AnnualFinancialData!$B$2:$B$6380,$A20,AnnualFinancialData!$K$2:$K$6380,"50252")</f>
        <v>0</v>
      </c>
      <c r="H20" s="51">
        <f>IF(ISERROR(IF(E20="","",E20/VLOOKUP(Occupancy!$B$65,Occupancy!$BJ$68:'Occupancy'!$B$79,1)*12/$C20)),"-",IF(E20="","",E20/VLOOKUP(Occupancy!$B$65,Occupancy!$BJ$68:'Occupancy'!$B$79,1)*12/$C20))</f>
        <v>0</v>
      </c>
      <c r="I20" s="53">
        <f>IF(ISERROR(IF(F20="","",F20/VLOOKUP(Occupancy!$B$65,Occupancy!$BJ$68:'Occupancy'!$B$79,1)*12/$C20)),"-",IF(F20="","",F20/VLOOKUP(Occupancy!$B$65,Occupancy!$BJ$68:'Occupancy'!$B$79,1)*12/$C20))</f>
        <v>0</v>
      </c>
      <c r="J20" s="54">
        <f>SUMIFS(IncomeStatementData!$J$2:$J$415,IncomeStatementData!$B$2:$B$415,$A20,IncomeStatementData!$I$2:$I$415,"60015")+SUMIFS(IncomeStatementData!$J$2:$J$415,IncomeStatementData!$B$2:$B$415,$A20,IncomeStatementData!$I$2:$I$415,"55342")+SUMIFS(IncomeStatementData!$J$2:$J$415,IncomeStatementData!$B$2:$B$415,$A20,IncomeStatementData!$I$2:$I$415,"55110")+SUMIFS(IncomeStatementData!$J$2:$J$415,IncomeStatementData!$B$2:$B$415,$A20,IncomeStatementData!$I$2:$I$415,"53034")+SUMIFS(IncomeStatementData!$J$2:$J$415,IncomeStatementData!$B$2:$B$415,$A20,IncomeStatementData!$I$2:$I$415,"59500")</f>
        <v>0</v>
      </c>
      <c r="K20" s="54">
        <f>IF(ISERROR(L20/12*Occupancy!$B$65),"-",L20/12*Occupancy!$B$65)</f>
        <v>0</v>
      </c>
      <c r="L20" s="55">
        <f>SUMIFS(AnnualFinancialData!$L$2:$L$6380,AnnualFinancialData!$B$2:$B$6380,$A20,AnnualFinancialData!$K$2:$K$6380,"60015")+SUMIFS(AnnualFinancialData!$L$2:$L$6380,AnnualFinancialData!$B$2:$B$6380,$A20,AnnualFinancialData!$K$2:$K$6380,"55342")+SUMIFS(AnnualFinancialData!$L$2:$L$6380,AnnualFinancialData!$B$2:$B$6380,$A20,AnnualFinancialData!$K$2:$K$6380,"55110")+SUMIFS(AnnualFinancialData!$L$2:$L$6380,AnnualFinancialData!$B$2:$B$6380,$A20,AnnualFinancialData!$K$2:$K$6380,"53034")+SUMIFS(AnnualFinancialData!$L$2:$L$6380,AnnualFinancialData!$B$2:$B$6380,$A20,AnnualFinancialData!$K$2:$K$6380,"59500")</f>
        <v>0</v>
      </c>
      <c r="M20" s="54">
        <f>IF(ISERROR(IF(J20="","",J20/VLOOKUP(Occupancy!$B$65,Occupancy!$BJ$68:'Occupancy'!$B$79,1)*12/$C20)),"-",IF(J20="","",J20/VLOOKUP(Occupancy!$B$65,Occupancy!$BJ$68:'Occupancy'!$B$79,1)*12/$C20))</f>
        <v>0</v>
      </c>
      <c r="N20" s="54">
        <f>IF(ISERROR(IF(K20="","",K20/VLOOKUP(Occupancy!$B$65,Occupancy!$BJ$68:'Occupancy'!$B$79,1)*12/$C20)),"-",IF(K20="","",K20/VLOOKUP(Occupancy!$B$65,Occupancy!$BJ$68:'Occupancy'!$B$79,1)*12/$C20))</f>
        <v>0</v>
      </c>
      <c r="O20" s="51">
        <f>SUMIFS(IncomeStatementData!$J$2:$J$415,IncomeStatementData!$B$2:$B$415,$A20,IncomeStatementData!$I$2:$I$415,"58001")</f>
        <v>0</v>
      </c>
      <c r="P20" s="51">
        <f>IF(ISERROR(Q20/12*Occupancy!$B$65),"-",Q20/12*Occupancy!$B$65)</f>
        <v>0</v>
      </c>
      <c r="Q20" s="52">
        <f>SUMIFS(AnnualFinancialData!$L$2:$L$6380,AnnualFinancialData!$B$2:$B$6380,$A20,AnnualFinancialData!$K$2:$K$6380,"58001")</f>
        <v>0</v>
      </c>
      <c r="R20" s="51">
        <f>IF(ISERROR(IF(O20="","",O20/VLOOKUP(Occupancy!$B$65,Occupancy!$BJ$68:'Occupancy'!$B$79,1)*12/$C20)),"-",IF(O20="","",O20/VLOOKUP(Occupancy!$B$65,Occupancy!$BJ$68:'Occupancy'!$B$79,1)*12/$C20))</f>
        <v>0</v>
      </c>
      <c r="S20" s="51">
        <f>IF(ISERROR(IF(P20="","",P20/VLOOKUP(Occupancy!$B$65,Occupancy!$BJ$68:'Occupancy'!$B$79,1)*12/$C20)),"-",IF(P20="","",P20/VLOOKUP(Occupancy!$B$65,Occupancy!$BJ$68:'Occupancy'!$B$79,1)*12/$C20))</f>
        <v>0</v>
      </c>
      <c r="T20" s="55">
        <f>SUMIFS(IncomeStatementData!$J$2:$J$415,IncomeStatementData!$B$2:$B$415,$A20,IncomeStatementData!$I$2:$I$415,"66100")</f>
        <v>0</v>
      </c>
      <c r="U20" s="54">
        <f>IF(ISERROR(V20/12*Occupancy!$B$65),"-",V20/12*Occupancy!$B$65)</f>
        <v>0</v>
      </c>
      <c r="V20" s="55">
        <f>SUMIFS(AnnualFinancialData!$L$2:$L$6380,AnnualFinancialData!$B$2:$B$6380,$A20,AnnualFinancialData!$K$2:$K$6380,"66100")</f>
        <v>0</v>
      </c>
      <c r="W20" s="54">
        <f>IF(ISERROR(IF(T20="","",T20/VLOOKUP(Occupancy!$B$65,Occupancy!$BJ$68:'Occupancy'!$B$79,1)*12/$C20)),"-",IF(T20="","",T20/VLOOKUP(Occupancy!$B$65,Occupancy!$BJ$68:'Occupancy'!$B$79,1)*12/$C20))</f>
        <v>0</v>
      </c>
      <c r="X20" s="56">
        <f>IF(ISERROR(IF(U20="","",U20/VLOOKUP(Occupancy!$B$65,Occupancy!$BJ$68:'Occupancy'!$B$79,1)*12/$C20)),"-",IF(U20="","",U20/VLOOKUP(Occupancy!$B$65,Occupancy!$BJ$68:'Occupancy'!$B$79,1)*12/$C20))</f>
        <v>0</v>
      </c>
      <c r="Y20" s="51">
        <f>SUMIFS(IncomeStatementData!$J$2:$J$415,IncomeStatementData!$B$2:$B$415,$A20,IncomeStatementData!$I$2:$I$415,"55705")+SUMIFS(IncomeStatementData!$J$2:$J$415,IncomeStatementData!$B$2:$B$415,$A20,IncomeStatementData!$I$2:$I$415,"55715")+SUMIFS(IncomeStatementData!$J$2:$J$415,IncomeStatementData!$B$2:$B$415,$A20,IncomeStatementData!$I$2:$I$415,"55720")+SUMIFS(IncomeStatementData!$J$2:$J$415,IncomeStatementData!$B$2:$B$415,$A20,IncomeStatementData!$I$2:$I$415,"55730")+SUMIFS(IncomeStatementData!$J$2:$J$415,IncomeStatementData!$B$2:$B$415,$A20,IncomeStatementData!$I$2:$I$415,"55735")+SUMIFS(IncomeStatementData!$J$2:$J$415,IncomeStatementData!$B$2:$B$415,$A20,IncomeStatementData!$I$2:$I$415,"55701")+SUMIFS(IncomeStatementData!$J$2:$J$415,IncomeStatementData!$B$2:$B$415,$A20,IncomeStatementData!$I$2:$I$415,"55750")+SUMIFS(IncomeStatementData!$J$2:$J$415,IncomeStatementData!$B$2:$B$415,$A20,IncomeStatementData!$I$2:$I$415,"55725")+SUMIFS(IncomeStatementData!$J$2:$J$415,IncomeStatementData!$B$2:$B$415,$A20,IncomeStatementData!$I$2:$I$415,"55760")+SUMIFS(IncomeStatementData!$J$2:$J$415,IncomeStatementData!$B$2:$B$415,$A20,IncomeStatementData!$I$2:$I$415,"55755")</f>
        <v>0</v>
      </c>
      <c r="Z20" s="51">
        <f>IF(ISERROR(AA20/12*Occupancy!$B$65),"-",AA20/12*Occupancy!$B$65)</f>
        <v>0</v>
      </c>
      <c r="AA20" s="52">
        <f>SUMIFS(AnnualFinancialData!$L$2:$L$6380,AnnualFinancialData!$B$2:$B$6380,$A20,AnnualFinancialData!$K$2:$K$6380,"55705")+SUMIFS(AnnualFinancialData!$L$2:$L$6380,AnnualFinancialData!$B$2:$B$6380,$A20,AnnualFinancialData!$K$2:$K$6380,"55715")+SUMIFS(AnnualFinancialData!$L$2:$L$6380,AnnualFinancialData!$B$2:$B$6380,$A20,AnnualFinancialData!$K$2:$K$6380,"55720")+SUMIFS(AnnualFinancialData!$L$2:$L$6380,AnnualFinancialData!$B$2:$B$6380,$A20,AnnualFinancialData!$K$2:$K$6380,"55730")+SUMIFS(AnnualFinancialData!$L$2:$L$6380,AnnualFinancialData!$B$2:$B$6380,$A20,AnnualFinancialData!$K$2:$K$6380,"55735")+SUMIFS(AnnualFinancialData!$L$2:$L$6380,AnnualFinancialData!$B$2:$B$6380,$A20,AnnualFinancialData!$K$2:$K$6380,"55701")+SUMIFS(AnnualFinancialData!$L$2:$L$6380,AnnualFinancialData!$B$2:$B$6380,$A20,AnnualFinancialData!$K$2:$K$6380,"55750")+SUMIFS(AnnualFinancialData!$L$2:$L$6380,AnnualFinancialData!$B$2:$B$6380,$A20,AnnualFinancialData!$K$2:$K$6380,"55725")+SUMIFS(AnnualFinancialData!$L$2:$L$6380,AnnualFinancialData!$B$2:$B$6380,$A20,AnnualFinancialData!$K$2:$K$6380,"55760")+SUMIFS(AnnualFinancialData!$L$2:$L$6380,AnnualFinancialData!$B$2:$B$6380,$A20,AnnualFinancialData!$K$2:$K$6380,"55755")</f>
        <v>0</v>
      </c>
      <c r="AB20" s="51">
        <f>IF(ISERROR(IF(Y20="","",Y20/VLOOKUP(Occupancy!$B$65,Occupancy!$BJ$68:'Occupancy'!$B$79,1)*12/$C20)),"-",IF(Y20="","",Y20/VLOOKUP(Occupancy!$B$65,Occupancy!$BJ$68:'Occupancy'!$B$79,1)*12/$C20))</f>
        <v>0</v>
      </c>
      <c r="AC20" s="57">
        <f>IF(ISERROR(IF(Z20="","",Z20/VLOOKUP(Occupancy!$B$65,Occupancy!$BJ$68:'Occupancy'!$B$79,1)*12/$C20)),"-",IF(Z20="","",Z20/VLOOKUP(Occupancy!$B$65,Occupancy!$BJ$68:'Occupancy'!$B$79,1)*12/$C20))</f>
        <v>0</v>
      </c>
      <c r="AD20" s="55">
        <f>SUMIFS(IncomeStatementData!$J$2:$J$415,IncomeStatementData!$B$2:$B$415,$A20,IncomeStatementData!$I$2:$I$415,"55770")</f>
        <v>0</v>
      </c>
      <c r="AE20" s="54">
        <f>IF(ISERROR(AF20/12*Occupancy!$B$65),"-",AF20/12*Occupancy!$B$65)</f>
        <v>0</v>
      </c>
      <c r="AF20" s="55">
        <f>SUMIFS(AnnualFinancialData!$L$2:$L$6380,AnnualFinancialData!$B$2:$B$6380,$A20,AnnualFinancialData!$K$2:$K$6380,"55770")</f>
        <v>0</v>
      </c>
      <c r="AG20" s="54">
        <f>IF(ISERROR(IF(AD20="","",AD20/VLOOKUP(Occupancy!$B$65,Occupancy!$BJ$68:'Occupancy'!$B$79,1)*12/$C20)),"-",IF(AD20="","",AD20/VLOOKUP(Occupancy!$B$65,Occupancy!$BJ$68:'Occupancy'!$B$79,1)*12/$C20))</f>
        <v>0</v>
      </c>
      <c r="AH20" s="59">
        <f>IF(ISERROR(IF(AE20="","",AE20/VLOOKUP(Occupancy!$B$65,Occupancy!$BJ$68:'Occupancy'!$B$79,1)*12/$C20)),"-",IF(AE20="","",AE20/VLOOKUP(Occupancy!$B$65,Occupancy!$BJ$68:'Occupancy'!$B$79,1)*12/$C20))</f>
        <v>0</v>
      </c>
      <c r="AI20" s="52">
        <f>SUMIFS(IncomeStatementData!$J$2:$J$415,IncomeStatementData!$B$2:$B$415,$A20,IncomeStatementData!$I$2:$I$415,"55357")+SUMIFS(IncomeStatementData!$J$2:$J$415,IncomeStatementData!$B$2:$B$415,$A20,IncomeStatementData!$I$2:$I$415,"55353")+SUMIFS(IncomeStatementData!$J$2:$J$415,IncomeStatementData!$B$2:$B$415,$A20,IncomeStatementData!$I$2:$I$415,"55354")+SUMIFS(IncomeStatementData!$J$2:$J$415,IncomeStatementData!$B$2:$B$415,$A20,IncomeStatementData!$I$2:$I$415,"55351")</f>
        <v>0</v>
      </c>
      <c r="AJ20" s="51">
        <f>IF(ISERROR(AK20/12*Occupancy!$B$65),"-",AK20/12*Occupancy!$B$65)</f>
        <v>0</v>
      </c>
      <c r="AK20" s="52">
        <f>SUMIFS(AnnualFinancialData!$L$2:$L$6380,AnnualFinancialData!$B$2:$B$6380,$A20,AnnualFinancialData!$K$2:$K$6380,"55357")+SUMIFS(AnnualFinancialData!$L$2:$L$6380,AnnualFinancialData!$B$2:$B$6380,$A20,AnnualFinancialData!$K$2:$K$6380,"55353")+SUMIFS(AnnualFinancialData!$L$2:$L$6380,AnnualFinancialData!$B$2:$B$6380,$A20,AnnualFinancialData!$K$2:$K$6380,"55354")+SUMIFS(AnnualFinancialData!$L$2:$L$6380,AnnualFinancialData!$B$2:$B$6380,$A20,AnnualFinancialData!$K$2:$K$6380,"55351")</f>
        <v>0</v>
      </c>
      <c r="AL20" s="51">
        <f>IF(ISERROR(IF(AI20="","",AI20/VLOOKUP(Occupancy!$B$65,Occupancy!$BJ$68:'Occupancy'!$B$79,1)*12/$C20)),"-",IF(AI20="","",AI20/VLOOKUP(Occupancy!$B$65,Occupancy!$BJ$68:'Occupancy'!$B$79,1)*12/$C20))</f>
        <v>0</v>
      </c>
      <c r="AM20" s="60">
        <f>IF(ISERROR(IF(AJ20="","",AJ20/VLOOKUP(Occupancy!$B$65,Occupancy!$BJ$68:'Occupancy'!$B$79,1)*12/$C20)),"-",IF(AJ20="","",AJ20/VLOOKUP(Occupancy!$B$65,Occupancy!$BJ$68:'Occupancy'!$B$79,1)*12/$C20))</f>
        <v>0</v>
      </c>
      <c r="AN20" s="54">
        <f>SUMIFS(IncomeStatementData!$J$2:$J$415,IncomeStatementData!$B$2:$B$415,$A20,IncomeStatementData!$I$2:$I$415,"55355")</f>
        <v>0</v>
      </c>
      <c r="AO20" s="54">
        <f>IF(ISERROR(AP20/12*Occupancy!$B$65),"-",AP20/12*Occupancy!$B$65)</f>
        <v>0</v>
      </c>
      <c r="AP20" s="55">
        <f>SUMIFS(AnnualFinancialData!$L$2:$L$6380,AnnualFinancialData!$B$2:$B$6380,$A20,AnnualFinancialData!$K$2:$K$6380,"55355")</f>
        <v>0</v>
      </c>
      <c r="AQ20" s="54">
        <f>IF(ISERROR(IF(AN20="","",AN20/VLOOKUP(Occupancy!$B$65,Occupancy!$BJ$68:'Occupancy'!$B$79,1)*12/$C20)),"-",IF(AN20="","",AN20/VLOOKUP(Occupancy!$B$65,Occupancy!$BJ$68:'Occupancy'!$B$79,1)*12/$C20))</f>
        <v>0</v>
      </c>
      <c r="AR20" s="56">
        <f>IF(ISERROR(IF(AO20="","",AO20/VLOOKUP(Occupancy!$B$65,Occupancy!$BJ$68:'Occupancy'!$B$79,1)*12/$C20)),"-",IF(AO20="","",AO20/VLOOKUP(Occupancy!$B$65,Occupancy!$BJ$68:'Occupancy'!$B$79,1)*12/$C20))</f>
        <v>0</v>
      </c>
      <c r="AS20" s="61">
        <f>SUMIFS(IncomeStatementData!$J$2:$J$415,IncomeStatementData!$B$2:$B$415,$A20,IncomeStatementData!$I$2:$I$415,"55301")</f>
        <v>0</v>
      </c>
      <c r="AT20" s="51">
        <f>IF(ISERROR(AU20/12*Occupancy!$B$65),"-",AU20/12*Occupancy!$B$65)</f>
        <v>0</v>
      </c>
      <c r="AU20" s="52">
        <f>SUMIFS(AnnualFinancialData!$L$2:$L$6380,AnnualFinancialData!$B$2:$B$6380,$A20,AnnualFinancialData!$K$2:$K$6380,"55301")</f>
        <v>0</v>
      </c>
      <c r="AV20" s="51">
        <f>IF(ISERROR(IF(AS20="","",AS20/VLOOKUP(Occupancy!$B$65,Occupancy!$BJ$68:'Occupancy'!$B$79,1)*12/$C20)),"-",IF(AS20="","",AS20/VLOOKUP(Occupancy!$B$65,Occupancy!$BJ$68:'Occupancy'!$B$79,1)*12/$C20))</f>
        <v>0</v>
      </c>
      <c r="AW20" s="57">
        <f>IF(ISERROR(IF(AT20="","",AT20/VLOOKUP(Occupancy!$B$65,Occupancy!$BJ$68:'Occupancy'!$B$79,1)*12/$C20)),"-",IF(AT20="","",AT20/VLOOKUP(Occupancy!$B$65,Occupancy!$BJ$68:'Occupancy'!$B$79,1)*12/$C20))</f>
        <v>0</v>
      </c>
      <c r="AX20" s="54">
        <f>SUMIFS(IncomeStatementData!$J$2:$J$415,IncomeStatementData!$B$2:$B$415,$A20,IncomeStatementData!$I$2:$I$415,"55320")</f>
        <v>0</v>
      </c>
      <c r="AY20" s="54">
        <f>IF(ISERROR(AZ20/12*Occupancy!$B$65),"-",AZ20/12*Occupancy!$B$65)</f>
        <v>0</v>
      </c>
      <c r="AZ20" s="55">
        <f>SUMIFS(AnnualFinancialData!$L$2:$L$6380,AnnualFinancialData!$B$2:$B$6380,$A20,AnnualFinancialData!$K$2:$K$6380,"55320")</f>
        <v>0</v>
      </c>
      <c r="BA20" s="54">
        <f>IF(ISERROR(IF(AX20="","",AX20/VLOOKUP(Occupancy!$B$65,Occupancy!$BJ$68:'Occupancy'!$B$79,1)*12/$C20)),"-",IF(AX20="","",AX20/VLOOKUP(Occupancy!$B$65,Occupancy!$BJ$68:'Occupancy'!$B$79,1)*12/$C20))</f>
        <v>0</v>
      </c>
      <c r="BB20" s="54">
        <f>IF(ISERROR(IF(AY20="","",AY20/VLOOKUP(Occupancy!$B$65,Occupancy!$BJ$68:'Occupancy'!$B$79,1)*12/$C20)),"-",IF(AY20="","",AY20/VLOOKUP(Occupancy!$B$65,Occupancy!$BJ$68:'Occupancy'!$B$79,1)*12/$C20))</f>
        <v>0</v>
      </c>
      <c r="BC20" s="62">
        <f t="shared" si="0"/>
        <v>0</v>
      </c>
      <c r="BD20" s="63">
        <f t="shared" si="1"/>
        <v>0</v>
      </c>
      <c r="BE20" s="62">
        <f t="shared" si="2"/>
        <v>0</v>
      </c>
      <c r="BF20" s="63">
        <f>IF(ISERROR(IF(BC20="","",BC20/VLOOKUP(Occupancy!$B$65,Occupancy!$BJ$68:'Occupancy'!$B$79,1)*12/$C20)),"-",IF(BC20="","",BC20/VLOOKUP(Occupancy!$B$65,Occupancy!$BJ$68:'Occupancy'!$B$79,1)*12/$C20))</f>
        <v>0</v>
      </c>
      <c r="BG20" s="64">
        <f>IF(ISERROR(IF(BD20="","",BD20/VLOOKUP(Occupancy!$B$65,Occupancy!$BJ$68:'Occupancy'!$B$79,1)*12/$C20)),"-",IF(BD20="","",BD20/VLOOKUP(Occupancy!$B$65,Occupancy!$BJ$68:'Occupancy'!$B$79,1)*12/$C20))</f>
        <v>0</v>
      </c>
    </row>
    <row r="21" spans="1:59" x14ac:dyDescent="0.25">
      <c r="A21" s="220" t="s">
        <v>505</v>
      </c>
      <c r="B21" s="93" t="str">
        <f>IF(ISERROR(INDEX(ProjectTypeData!$F$2:$F21,MATCH(Expenses!$A21,ProjectTypeData!$B$2:$B21,0),MATCH(Expenses!B$5,ProjectTypeData!$F$1))),"-",INDEX(ProjectTypeData!$F$2:$F21,MATCH(Expenses!$A21,ProjectTypeData!$B$2:$B21,0),MATCH(Expenses!B$5,ProjectTypeData!$F$1)))</f>
        <v>Homes</v>
      </c>
      <c r="C21" s="145">
        <f>Operating!C26</f>
        <v>131</v>
      </c>
      <c r="D21" s="146" t="str">
        <f>IF(ISERROR(INDEX(MgmtCompanyData!$C$2:$C$46,MATCH(A21,MgmtCompanyData!$B$2:$B$46,0),0)),"-",INDEX(MgmtCompanyData!$C$2:$C$46,MATCH(A21,MgmtCompanyData!$B$2:$B$46,0),0))</f>
        <v>Habitat America, LLC</v>
      </c>
      <c r="E21" s="50">
        <f>SUMIFS(IncomeStatementData!$J$2:$J$415,IncomeStatementData!$B$2:$B$415,$A21,IncomeStatementData!$I$2:$I$415,"50105")+SUMIFS(IncomeStatementData!$J$2:$J$415,IncomeStatementData!$B$2:$B$415,$A21,IncomeStatementData!$I$2:$I$415,"55745")+SUMIFS(IncomeStatementData!$J$2:$J$415,IncomeStatementData!$B$2:$B$415,$A21,IncomeStatementData!$I$2:$I$415,"55730")+SUMIFS(IncomeStatementData!$J$2:$J$415,IncomeStatementData!$B$2:$B$415,$A21,IncomeStatementData!$I$2:$I$415,"50203")+SUMIFS(IncomeStatementData!$J$2:$J$415,IncomeStatementData!$B$2:$B$415,$A21,IncomeStatementData!$I$2:$I$415,"50252")</f>
        <v>0</v>
      </c>
      <c r="F21" s="51">
        <f>IF(ISERROR(G21/12*Occupancy!$B$65),"-",G21/12*Occupancy!$B$65)</f>
        <v>0</v>
      </c>
      <c r="G21" s="52">
        <f>SUMIFS(AnnualFinancialData!$L$2:$L$6380,AnnualFinancialData!$B$2:$B$6380,$A21,AnnualFinancialData!$K$2:$K$6380,"50105")+SUMIFS(AnnualFinancialData!$L$2:$L$6380,AnnualFinancialData!$B$2:$B$6380,$A21,AnnualFinancialData!$K$2:$K$6380,"55745")+SUMIFS(AnnualFinancialData!$L$2:$L$6380,AnnualFinancialData!$B$2:$B$6380,$A21,AnnualFinancialData!$K$2:$K$6380,"55730")+SUMIFS(AnnualFinancialData!$L$2:$L$6380,AnnualFinancialData!$B$2:$B$6380,$A21,AnnualFinancialData!$K$2:$K$6380,"50203")+SUMIFS(AnnualFinancialData!$L$2:$L$6380,AnnualFinancialData!$B$2:$B$6380,$A21,AnnualFinancialData!$K$2:$K$6380,"50252")</f>
        <v>0</v>
      </c>
      <c r="H21" s="51">
        <f>IF(ISERROR(IF(E21="","",E21/VLOOKUP(Occupancy!$B$65,Occupancy!$BJ$68:'Occupancy'!$B$79,1)*12/$C21)),"-",IF(E21="","",E21/VLOOKUP(Occupancy!$B$65,Occupancy!$BJ$68:'Occupancy'!$B$79,1)*12/$C21))</f>
        <v>0</v>
      </c>
      <c r="I21" s="53">
        <f>IF(ISERROR(IF(F21="","",F21/VLOOKUP(Occupancy!$B$65,Occupancy!$BJ$68:'Occupancy'!$B$79,1)*12/$C21)),"-",IF(F21="","",F21/VLOOKUP(Occupancy!$B$65,Occupancy!$BJ$68:'Occupancy'!$B$79,1)*12/$C21))</f>
        <v>0</v>
      </c>
      <c r="J21" s="54">
        <f>SUMIFS(IncomeStatementData!$J$2:$J$415,IncomeStatementData!$B$2:$B$415,$A21,IncomeStatementData!$I$2:$I$415,"60015")+SUMIFS(IncomeStatementData!$J$2:$J$415,IncomeStatementData!$B$2:$B$415,$A21,IncomeStatementData!$I$2:$I$415,"55342")+SUMIFS(IncomeStatementData!$J$2:$J$415,IncomeStatementData!$B$2:$B$415,$A21,IncomeStatementData!$I$2:$I$415,"55110")+SUMIFS(IncomeStatementData!$J$2:$J$415,IncomeStatementData!$B$2:$B$415,$A21,IncomeStatementData!$I$2:$I$415,"53034")+SUMIFS(IncomeStatementData!$J$2:$J$415,IncomeStatementData!$B$2:$B$415,$A21,IncomeStatementData!$I$2:$I$415,"59500")</f>
        <v>0</v>
      </c>
      <c r="K21" s="54">
        <f>IF(ISERROR(L21/12*Occupancy!$B$65),"-",L21/12*Occupancy!$B$65)</f>
        <v>0</v>
      </c>
      <c r="L21" s="55">
        <f>SUMIFS(AnnualFinancialData!$L$2:$L$6380,AnnualFinancialData!$B$2:$B$6380,$A21,AnnualFinancialData!$K$2:$K$6380,"60015")+SUMIFS(AnnualFinancialData!$L$2:$L$6380,AnnualFinancialData!$B$2:$B$6380,$A21,AnnualFinancialData!$K$2:$K$6380,"55342")+SUMIFS(AnnualFinancialData!$L$2:$L$6380,AnnualFinancialData!$B$2:$B$6380,$A21,AnnualFinancialData!$K$2:$K$6380,"55110")+SUMIFS(AnnualFinancialData!$L$2:$L$6380,AnnualFinancialData!$B$2:$B$6380,$A21,AnnualFinancialData!$K$2:$K$6380,"53034")+SUMIFS(AnnualFinancialData!$L$2:$L$6380,AnnualFinancialData!$B$2:$B$6380,$A21,AnnualFinancialData!$K$2:$K$6380,"59500")</f>
        <v>0</v>
      </c>
      <c r="M21" s="54">
        <f>IF(ISERROR(IF(J21="","",J21/VLOOKUP(Occupancy!$B$65,Occupancy!$BJ$68:'Occupancy'!$B$79,1)*12/$C21)),"-",IF(J21="","",J21/VLOOKUP(Occupancy!$B$65,Occupancy!$BJ$68:'Occupancy'!$B$79,1)*12/$C21))</f>
        <v>0</v>
      </c>
      <c r="N21" s="54">
        <f>IF(ISERROR(IF(K21="","",K21/VLOOKUP(Occupancy!$B$65,Occupancy!$BJ$68:'Occupancy'!$B$79,1)*12/$C21)),"-",IF(K21="","",K21/VLOOKUP(Occupancy!$B$65,Occupancy!$BJ$68:'Occupancy'!$B$79,1)*12/$C21))</f>
        <v>0</v>
      </c>
      <c r="O21" s="51">
        <f>SUMIFS(IncomeStatementData!$J$2:$J$415,IncomeStatementData!$B$2:$B$415,$A21,IncomeStatementData!$I$2:$I$415,"58001")</f>
        <v>0</v>
      </c>
      <c r="P21" s="51">
        <f>IF(ISERROR(Q21/12*Occupancy!$B$65),"-",Q21/12*Occupancy!$B$65)</f>
        <v>0</v>
      </c>
      <c r="Q21" s="52">
        <f>SUMIFS(AnnualFinancialData!$L$2:$L$6380,AnnualFinancialData!$B$2:$B$6380,$A21,AnnualFinancialData!$K$2:$K$6380,"58001")</f>
        <v>0</v>
      </c>
      <c r="R21" s="51">
        <f>IF(ISERROR(IF(O21="","",O21/VLOOKUP(Occupancy!$B$65,Occupancy!$BJ$68:'Occupancy'!$B$79,1)*12/$C21)),"-",IF(O21="","",O21/VLOOKUP(Occupancy!$B$65,Occupancy!$BJ$68:'Occupancy'!$B$79,1)*12/$C21))</f>
        <v>0</v>
      </c>
      <c r="S21" s="51">
        <f>IF(ISERROR(IF(P21="","",P21/VLOOKUP(Occupancy!$B$65,Occupancy!$BJ$68:'Occupancy'!$B$79,1)*12/$C21)),"-",IF(P21="","",P21/VLOOKUP(Occupancy!$B$65,Occupancy!$BJ$68:'Occupancy'!$B$79,1)*12/$C21))</f>
        <v>0</v>
      </c>
      <c r="T21" s="55">
        <f>SUMIFS(IncomeStatementData!$J$2:$J$415,IncomeStatementData!$B$2:$B$415,$A21,IncomeStatementData!$I$2:$I$415,"66100")</f>
        <v>0</v>
      </c>
      <c r="U21" s="54">
        <f>IF(ISERROR(V21/12*Occupancy!$B$65),"-",V21/12*Occupancy!$B$65)</f>
        <v>0</v>
      </c>
      <c r="V21" s="55">
        <f>SUMIFS(AnnualFinancialData!$L$2:$L$6380,AnnualFinancialData!$B$2:$B$6380,$A21,AnnualFinancialData!$K$2:$K$6380,"66100")</f>
        <v>0</v>
      </c>
      <c r="W21" s="54">
        <f>IF(ISERROR(IF(T21="","",T21/VLOOKUP(Occupancy!$B$65,Occupancy!$BJ$68:'Occupancy'!$B$79,1)*12/$C21)),"-",IF(T21="","",T21/VLOOKUP(Occupancy!$B$65,Occupancy!$BJ$68:'Occupancy'!$B$79,1)*12/$C21))</f>
        <v>0</v>
      </c>
      <c r="X21" s="56">
        <f>IF(ISERROR(IF(U21="","",U21/VLOOKUP(Occupancy!$B$65,Occupancy!$BJ$68:'Occupancy'!$B$79,1)*12/$C21)),"-",IF(U21="","",U21/VLOOKUP(Occupancy!$B$65,Occupancy!$BJ$68:'Occupancy'!$B$79,1)*12/$C21))</f>
        <v>0</v>
      </c>
      <c r="Y21" s="51">
        <f>SUMIFS(IncomeStatementData!$J$2:$J$415,IncomeStatementData!$B$2:$B$415,$A21,IncomeStatementData!$I$2:$I$415,"55705")+SUMIFS(IncomeStatementData!$J$2:$J$415,IncomeStatementData!$B$2:$B$415,$A21,IncomeStatementData!$I$2:$I$415,"55715")+SUMIFS(IncomeStatementData!$J$2:$J$415,IncomeStatementData!$B$2:$B$415,$A21,IncomeStatementData!$I$2:$I$415,"55720")+SUMIFS(IncomeStatementData!$J$2:$J$415,IncomeStatementData!$B$2:$B$415,$A21,IncomeStatementData!$I$2:$I$415,"55730")+SUMIFS(IncomeStatementData!$J$2:$J$415,IncomeStatementData!$B$2:$B$415,$A21,IncomeStatementData!$I$2:$I$415,"55735")+SUMIFS(IncomeStatementData!$J$2:$J$415,IncomeStatementData!$B$2:$B$415,$A21,IncomeStatementData!$I$2:$I$415,"55701")+SUMIFS(IncomeStatementData!$J$2:$J$415,IncomeStatementData!$B$2:$B$415,$A21,IncomeStatementData!$I$2:$I$415,"55750")+SUMIFS(IncomeStatementData!$J$2:$J$415,IncomeStatementData!$B$2:$B$415,$A21,IncomeStatementData!$I$2:$I$415,"55725")+SUMIFS(IncomeStatementData!$J$2:$J$415,IncomeStatementData!$B$2:$B$415,$A21,IncomeStatementData!$I$2:$I$415,"55760")+SUMIFS(IncomeStatementData!$J$2:$J$415,IncomeStatementData!$B$2:$B$415,$A21,IncomeStatementData!$I$2:$I$415,"55755")</f>
        <v>0</v>
      </c>
      <c r="Z21" s="51">
        <f>IF(ISERROR(AA21/12*Occupancy!$B$65),"-",AA21/12*Occupancy!$B$65)</f>
        <v>0</v>
      </c>
      <c r="AA21" s="52">
        <f>SUMIFS(AnnualFinancialData!$L$2:$L$6380,AnnualFinancialData!$B$2:$B$6380,$A21,AnnualFinancialData!$K$2:$K$6380,"55705")+SUMIFS(AnnualFinancialData!$L$2:$L$6380,AnnualFinancialData!$B$2:$B$6380,$A21,AnnualFinancialData!$K$2:$K$6380,"55715")+SUMIFS(AnnualFinancialData!$L$2:$L$6380,AnnualFinancialData!$B$2:$B$6380,$A21,AnnualFinancialData!$K$2:$K$6380,"55720")+SUMIFS(AnnualFinancialData!$L$2:$L$6380,AnnualFinancialData!$B$2:$B$6380,$A21,AnnualFinancialData!$K$2:$K$6380,"55730")+SUMIFS(AnnualFinancialData!$L$2:$L$6380,AnnualFinancialData!$B$2:$B$6380,$A21,AnnualFinancialData!$K$2:$K$6380,"55735")+SUMIFS(AnnualFinancialData!$L$2:$L$6380,AnnualFinancialData!$B$2:$B$6380,$A21,AnnualFinancialData!$K$2:$K$6380,"55701")+SUMIFS(AnnualFinancialData!$L$2:$L$6380,AnnualFinancialData!$B$2:$B$6380,$A21,AnnualFinancialData!$K$2:$K$6380,"55750")+SUMIFS(AnnualFinancialData!$L$2:$L$6380,AnnualFinancialData!$B$2:$B$6380,$A21,AnnualFinancialData!$K$2:$K$6380,"55725")+SUMIFS(AnnualFinancialData!$L$2:$L$6380,AnnualFinancialData!$B$2:$B$6380,$A21,AnnualFinancialData!$K$2:$K$6380,"55760")+SUMIFS(AnnualFinancialData!$L$2:$L$6380,AnnualFinancialData!$B$2:$B$6380,$A21,AnnualFinancialData!$K$2:$K$6380,"55755")</f>
        <v>0</v>
      </c>
      <c r="AB21" s="51">
        <f>IF(ISERROR(IF(Y21="","",Y21/VLOOKUP(Occupancy!$B$65,Occupancy!$BJ$68:'Occupancy'!$B$79,1)*12/$C21)),"-",IF(Y21="","",Y21/VLOOKUP(Occupancy!$B$65,Occupancy!$BJ$68:'Occupancy'!$B$79,1)*12/$C21))</f>
        <v>0</v>
      </c>
      <c r="AC21" s="57">
        <f>IF(ISERROR(IF(Z21="","",Z21/VLOOKUP(Occupancy!$B$65,Occupancy!$BJ$68:'Occupancy'!$B$79,1)*12/$C21)),"-",IF(Z21="","",Z21/VLOOKUP(Occupancy!$B$65,Occupancy!$BJ$68:'Occupancy'!$B$79,1)*12/$C21))</f>
        <v>0</v>
      </c>
      <c r="AD21" s="55">
        <f>SUMIFS(IncomeStatementData!$J$2:$J$415,IncomeStatementData!$B$2:$B$415,$A21,IncomeStatementData!$I$2:$I$415,"55770")</f>
        <v>0</v>
      </c>
      <c r="AE21" s="54">
        <f>IF(ISERROR(AF21/12*Occupancy!$B$65),"-",AF21/12*Occupancy!$B$65)</f>
        <v>0</v>
      </c>
      <c r="AF21" s="55">
        <f>SUMIFS(AnnualFinancialData!$L$2:$L$6380,AnnualFinancialData!$B$2:$B$6380,$A21,AnnualFinancialData!$K$2:$K$6380,"55770")</f>
        <v>0</v>
      </c>
      <c r="AG21" s="54">
        <f>IF(ISERROR(IF(AD21="","",AD21/VLOOKUP(Occupancy!$B$65,Occupancy!$BJ$68:'Occupancy'!$B$79,1)*12/$C21)),"-",IF(AD21="","",AD21/VLOOKUP(Occupancy!$B$65,Occupancy!$BJ$68:'Occupancy'!$B$79,1)*12/$C21))</f>
        <v>0</v>
      </c>
      <c r="AH21" s="59">
        <f>IF(ISERROR(IF(AE21="","",AE21/VLOOKUP(Occupancy!$B$65,Occupancy!$BJ$68:'Occupancy'!$B$79,1)*12/$C21)),"-",IF(AE21="","",AE21/VLOOKUP(Occupancy!$B$65,Occupancy!$BJ$68:'Occupancy'!$B$79,1)*12/$C21))</f>
        <v>0</v>
      </c>
      <c r="AI21" s="52">
        <f>SUMIFS(IncomeStatementData!$J$2:$J$415,IncomeStatementData!$B$2:$B$415,$A21,IncomeStatementData!$I$2:$I$415,"55357")+SUMIFS(IncomeStatementData!$J$2:$J$415,IncomeStatementData!$B$2:$B$415,$A21,IncomeStatementData!$I$2:$I$415,"55353")+SUMIFS(IncomeStatementData!$J$2:$J$415,IncomeStatementData!$B$2:$B$415,$A21,IncomeStatementData!$I$2:$I$415,"55354")+SUMIFS(IncomeStatementData!$J$2:$J$415,IncomeStatementData!$B$2:$B$415,$A21,IncomeStatementData!$I$2:$I$415,"55351")</f>
        <v>0</v>
      </c>
      <c r="AJ21" s="51">
        <f>IF(ISERROR(AK21/12*Occupancy!$B$65),"-",AK21/12*Occupancy!$B$65)</f>
        <v>0</v>
      </c>
      <c r="AK21" s="52">
        <f>SUMIFS(AnnualFinancialData!$L$2:$L$6380,AnnualFinancialData!$B$2:$B$6380,$A21,AnnualFinancialData!$K$2:$K$6380,"55357")+SUMIFS(AnnualFinancialData!$L$2:$L$6380,AnnualFinancialData!$B$2:$B$6380,$A21,AnnualFinancialData!$K$2:$K$6380,"55353")+SUMIFS(AnnualFinancialData!$L$2:$L$6380,AnnualFinancialData!$B$2:$B$6380,$A21,AnnualFinancialData!$K$2:$K$6380,"55354")+SUMIFS(AnnualFinancialData!$L$2:$L$6380,AnnualFinancialData!$B$2:$B$6380,$A21,AnnualFinancialData!$K$2:$K$6380,"55351")</f>
        <v>0</v>
      </c>
      <c r="AL21" s="51">
        <f>IF(ISERROR(IF(AI21="","",AI21/VLOOKUP(Occupancy!$B$65,Occupancy!$BJ$68:'Occupancy'!$B$79,1)*12/$C21)),"-",IF(AI21="","",AI21/VLOOKUP(Occupancy!$B$65,Occupancy!$BJ$68:'Occupancy'!$B$79,1)*12/$C21))</f>
        <v>0</v>
      </c>
      <c r="AM21" s="60">
        <f>IF(ISERROR(IF(AJ21="","",AJ21/VLOOKUP(Occupancy!$B$65,Occupancy!$BJ$68:'Occupancy'!$B$79,1)*12/$C21)),"-",IF(AJ21="","",AJ21/VLOOKUP(Occupancy!$B$65,Occupancy!$BJ$68:'Occupancy'!$B$79,1)*12/$C21))</f>
        <v>0</v>
      </c>
      <c r="AN21" s="54">
        <f>SUMIFS(IncomeStatementData!$J$2:$J$415,IncomeStatementData!$B$2:$B$415,$A21,IncomeStatementData!$I$2:$I$415,"55355")</f>
        <v>0</v>
      </c>
      <c r="AO21" s="54">
        <f>IF(ISERROR(AP21/12*Occupancy!$B$65),"-",AP21/12*Occupancy!$B$65)</f>
        <v>0</v>
      </c>
      <c r="AP21" s="55">
        <f>SUMIFS(AnnualFinancialData!$L$2:$L$6380,AnnualFinancialData!$B$2:$B$6380,$A21,AnnualFinancialData!$K$2:$K$6380,"55355")</f>
        <v>0</v>
      </c>
      <c r="AQ21" s="54">
        <f>IF(ISERROR(IF(AN21="","",AN21/VLOOKUP(Occupancy!$B$65,Occupancy!$BJ$68:'Occupancy'!$B$79,1)*12/$C21)),"-",IF(AN21="","",AN21/VLOOKUP(Occupancy!$B$65,Occupancy!$BJ$68:'Occupancy'!$B$79,1)*12/$C21))</f>
        <v>0</v>
      </c>
      <c r="AR21" s="56">
        <f>IF(ISERROR(IF(AO21="","",AO21/VLOOKUP(Occupancy!$B$65,Occupancy!$BJ$68:'Occupancy'!$B$79,1)*12/$C21)),"-",IF(AO21="","",AO21/VLOOKUP(Occupancy!$B$65,Occupancy!$BJ$68:'Occupancy'!$B$79,1)*12/$C21))</f>
        <v>0</v>
      </c>
      <c r="AS21" s="61">
        <f>SUMIFS(IncomeStatementData!$J$2:$J$415,IncomeStatementData!$B$2:$B$415,$A21,IncomeStatementData!$I$2:$I$415,"55301")</f>
        <v>0</v>
      </c>
      <c r="AT21" s="51">
        <f>IF(ISERROR(AU21/12*Occupancy!$B$65),"-",AU21/12*Occupancy!$B$65)</f>
        <v>0</v>
      </c>
      <c r="AU21" s="52">
        <f>SUMIFS(AnnualFinancialData!$L$2:$L$6380,AnnualFinancialData!$B$2:$B$6380,$A21,AnnualFinancialData!$K$2:$K$6380,"55301")</f>
        <v>0</v>
      </c>
      <c r="AV21" s="51">
        <f>IF(ISERROR(IF(AS21="","",AS21/VLOOKUP(Occupancy!$B$65,Occupancy!$BJ$68:'Occupancy'!$B$79,1)*12/$C21)),"-",IF(AS21="","",AS21/VLOOKUP(Occupancy!$B$65,Occupancy!$BJ$68:'Occupancy'!$B$79,1)*12/$C21))</f>
        <v>0</v>
      </c>
      <c r="AW21" s="57">
        <f>IF(ISERROR(IF(AT21="","",AT21/VLOOKUP(Occupancy!$B$65,Occupancy!$BJ$68:'Occupancy'!$B$79,1)*12/$C21)),"-",IF(AT21="","",AT21/VLOOKUP(Occupancy!$B$65,Occupancy!$BJ$68:'Occupancy'!$B$79,1)*12/$C21))</f>
        <v>0</v>
      </c>
      <c r="AX21" s="54">
        <f>SUMIFS(IncomeStatementData!$J$2:$J$415,IncomeStatementData!$B$2:$B$415,$A21,IncomeStatementData!$I$2:$I$415,"55320")</f>
        <v>0</v>
      </c>
      <c r="AY21" s="54">
        <f>IF(ISERROR(AZ21/12*Occupancy!$B$65),"-",AZ21/12*Occupancy!$B$65)</f>
        <v>0</v>
      </c>
      <c r="AZ21" s="55">
        <f>SUMIFS(AnnualFinancialData!$L$2:$L$6380,AnnualFinancialData!$B$2:$B$6380,$A21,AnnualFinancialData!$K$2:$K$6380,"55320")</f>
        <v>0</v>
      </c>
      <c r="BA21" s="54">
        <f>IF(ISERROR(IF(AX21="","",AX21/VLOOKUP(Occupancy!$B$65,Occupancy!$BJ$68:'Occupancy'!$B$79,1)*12/$C21)),"-",IF(AX21="","",AX21/VLOOKUP(Occupancy!$B$65,Occupancy!$BJ$68:'Occupancy'!$B$79,1)*12/$C21))</f>
        <v>0</v>
      </c>
      <c r="BB21" s="54">
        <f>IF(ISERROR(IF(AY21="","",AY21/VLOOKUP(Occupancy!$B$65,Occupancy!$BJ$68:'Occupancy'!$B$79,1)*12/$C21)),"-",IF(AY21="","",AY21/VLOOKUP(Occupancy!$B$65,Occupancy!$BJ$68:'Occupancy'!$B$79,1)*12/$C21))</f>
        <v>0</v>
      </c>
      <c r="BC21" s="62">
        <f t="shared" si="0"/>
        <v>0</v>
      </c>
      <c r="BD21" s="63">
        <f t="shared" si="1"/>
        <v>0</v>
      </c>
      <c r="BE21" s="62">
        <f t="shared" si="2"/>
        <v>0</v>
      </c>
      <c r="BF21" s="63">
        <f>IF(ISERROR(IF(BC21="","",BC21/VLOOKUP(Occupancy!$B$65,Occupancy!$BJ$68:'Occupancy'!$B$79,1)*12/$C21)),"-",IF(BC21="","",BC21/VLOOKUP(Occupancy!$B$65,Occupancy!$BJ$68:'Occupancy'!$B$79,1)*12/$C21))</f>
        <v>0</v>
      </c>
      <c r="BG21" s="64">
        <f>IF(ISERROR(IF(BD21="","",BD21/VLOOKUP(Occupancy!$B$65,Occupancy!$BJ$68:'Occupancy'!$B$79,1)*12/$C21)),"-",IF(BD21="","",BD21/VLOOKUP(Occupancy!$B$65,Occupancy!$BJ$68:'Occupancy'!$B$79,1)*12/$C21))</f>
        <v>0</v>
      </c>
    </row>
    <row r="22" spans="1:59" x14ac:dyDescent="0.25">
      <c r="A22" s="220" t="s">
        <v>507</v>
      </c>
      <c r="B22" s="93" t="str">
        <f>IF(ISERROR(INDEX(ProjectTypeData!$F$2:$F22,MATCH(Expenses!$A22,ProjectTypeData!$B$2:$B22,0),MATCH(Expenses!B$5,ProjectTypeData!$F$1))),"-",INDEX(ProjectTypeData!$F$2:$F22,MATCH(Expenses!$A22,ProjectTypeData!$B$2:$B22,0),MATCH(Expenses!B$5,ProjectTypeData!$F$1)))</f>
        <v>Homes</v>
      </c>
      <c r="C22" s="145">
        <f>Operating!C27</f>
        <v>98</v>
      </c>
      <c r="D22" s="146" t="str">
        <f>IF(ISERROR(INDEX(MgmtCompanyData!$C$2:$C$46,MATCH(A22,MgmtCompanyData!$B$2:$B$46,0),0)),"-",INDEX(MgmtCompanyData!$C$2:$C$46,MATCH(A22,MgmtCompanyData!$B$2:$B$46,0),0))</f>
        <v>Habitat America, LLC</v>
      </c>
      <c r="E22" s="50">
        <f>SUMIFS(IncomeStatementData!$J$2:$J$415,IncomeStatementData!$B$2:$B$415,$A22,IncomeStatementData!$I$2:$I$415,"50105")+SUMIFS(IncomeStatementData!$J$2:$J$415,IncomeStatementData!$B$2:$B$415,$A22,IncomeStatementData!$I$2:$I$415,"55745")+SUMIFS(IncomeStatementData!$J$2:$J$415,IncomeStatementData!$B$2:$B$415,$A22,IncomeStatementData!$I$2:$I$415,"55730")+SUMIFS(IncomeStatementData!$J$2:$J$415,IncomeStatementData!$B$2:$B$415,$A22,IncomeStatementData!$I$2:$I$415,"50203")+SUMIFS(IncomeStatementData!$J$2:$J$415,IncomeStatementData!$B$2:$B$415,$A22,IncomeStatementData!$I$2:$I$415,"50252")</f>
        <v>0</v>
      </c>
      <c r="F22" s="51">
        <f>IF(ISERROR(G22/12*Occupancy!$B$65),"-",G22/12*Occupancy!$B$65)</f>
        <v>0</v>
      </c>
      <c r="G22" s="52">
        <f>SUMIFS(AnnualFinancialData!$L$2:$L$6380,AnnualFinancialData!$B$2:$B$6380,$A22,AnnualFinancialData!$K$2:$K$6380,"50105")+SUMIFS(AnnualFinancialData!$L$2:$L$6380,AnnualFinancialData!$B$2:$B$6380,$A22,AnnualFinancialData!$K$2:$K$6380,"55745")+SUMIFS(AnnualFinancialData!$L$2:$L$6380,AnnualFinancialData!$B$2:$B$6380,$A22,AnnualFinancialData!$K$2:$K$6380,"55730")+SUMIFS(AnnualFinancialData!$L$2:$L$6380,AnnualFinancialData!$B$2:$B$6380,$A22,AnnualFinancialData!$K$2:$K$6380,"50203")+SUMIFS(AnnualFinancialData!$L$2:$L$6380,AnnualFinancialData!$B$2:$B$6380,$A22,AnnualFinancialData!$K$2:$K$6380,"50252")</f>
        <v>0</v>
      </c>
      <c r="H22" s="51">
        <f>IF(ISERROR(IF(E22="","",E22/VLOOKUP(Occupancy!$B$65,Occupancy!$BJ$68:'Occupancy'!$B$79,1)*12/$C22)),"-",IF(E22="","",E22/VLOOKUP(Occupancy!$B$65,Occupancy!$BJ$68:'Occupancy'!$B$79,1)*12/$C22))</f>
        <v>0</v>
      </c>
      <c r="I22" s="53">
        <f>IF(ISERROR(IF(F22="","",F22/VLOOKUP(Occupancy!$B$65,Occupancy!$BJ$68:'Occupancy'!$B$79,1)*12/$C22)),"-",IF(F22="","",F22/VLOOKUP(Occupancy!$B$65,Occupancy!$BJ$68:'Occupancy'!$B$79,1)*12/$C22))</f>
        <v>0</v>
      </c>
      <c r="J22" s="54">
        <f>SUMIFS(IncomeStatementData!$J$2:$J$415,IncomeStatementData!$B$2:$B$415,$A22,IncomeStatementData!$I$2:$I$415,"60015")+SUMIFS(IncomeStatementData!$J$2:$J$415,IncomeStatementData!$B$2:$B$415,$A22,IncomeStatementData!$I$2:$I$415,"55342")+SUMIFS(IncomeStatementData!$J$2:$J$415,IncomeStatementData!$B$2:$B$415,$A22,IncomeStatementData!$I$2:$I$415,"55110")+SUMIFS(IncomeStatementData!$J$2:$J$415,IncomeStatementData!$B$2:$B$415,$A22,IncomeStatementData!$I$2:$I$415,"53034")+SUMIFS(IncomeStatementData!$J$2:$J$415,IncomeStatementData!$B$2:$B$415,$A22,IncomeStatementData!$I$2:$I$415,"59500")</f>
        <v>0</v>
      </c>
      <c r="K22" s="54">
        <f>IF(ISERROR(L22/12*Occupancy!$B$65),"-",L22/12*Occupancy!$B$65)</f>
        <v>0</v>
      </c>
      <c r="L22" s="55">
        <f>SUMIFS(AnnualFinancialData!$L$2:$L$6380,AnnualFinancialData!$B$2:$B$6380,$A22,AnnualFinancialData!$K$2:$K$6380,"60015")+SUMIFS(AnnualFinancialData!$L$2:$L$6380,AnnualFinancialData!$B$2:$B$6380,$A22,AnnualFinancialData!$K$2:$K$6380,"55342")+SUMIFS(AnnualFinancialData!$L$2:$L$6380,AnnualFinancialData!$B$2:$B$6380,$A22,AnnualFinancialData!$K$2:$K$6380,"55110")+SUMIFS(AnnualFinancialData!$L$2:$L$6380,AnnualFinancialData!$B$2:$B$6380,$A22,AnnualFinancialData!$K$2:$K$6380,"53034")+SUMIFS(AnnualFinancialData!$L$2:$L$6380,AnnualFinancialData!$B$2:$B$6380,$A22,AnnualFinancialData!$K$2:$K$6380,"59500")</f>
        <v>0</v>
      </c>
      <c r="M22" s="54">
        <f>IF(ISERROR(IF(J22="","",J22/VLOOKUP(Occupancy!$B$65,Occupancy!$BJ$68:'Occupancy'!$B$79,1)*12/$C22)),"-",IF(J22="","",J22/VLOOKUP(Occupancy!$B$65,Occupancy!$BJ$68:'Occupancy'!$B$79,1)*12/$C22))</f>
        <v>0</v>
      </c>
      <c r="N22" s="54">
        <f>IF(ISERROR(IF(K22="","",K22/VLOOKUP(Occupancy!$B$65,Occupancy!$BJ$68:'Occupancy'!$B$79,1)*12/$C22)),"-",IF(K22="","",K22/VLOOKUP(Occupancy!$B$65,Occupancy!$BJ$68:'Occupancy'!$B$79,1)*12/$C22))</f>
        <v>0</v>
      </c>
      <c r="O22" s="51">
        <f>SUMIFS(IncomeStatementData!$J$2:$J$415,IncomeStatementData!$B$2:$B$415,$A22,IncomeStatementData!$I$2:$I$415,"58001")</f>
        <v>0</v>
      </c>
      <c r="P22" s="51">
        <f>IF(ISERROR(Q22/12*Occupancy!$B$65),"-",Q22/12*Occupancy!$B$65)</f>
        <v>0</v>
      </c>
      <c r="Q22" s="52">
        <f>SUMIFS(AnnualFinancialData!$L$2:$L$6380,AnnualFinancialData!$B$2:$B$6380,$A22,AnnualFinancialData!$K$2:$K$6380,"58001")</f>
        <v>0</v>
      </c>
      <c r="R22" s="51">
        <f>IF(ISERROR(IF(O22="","",O22/VLOOKUP(Occupancy!$B$65,Occupancy!$BJ$68:'Occupancy'!$B$79,1)*12/$C22)),"-",IF(O22="","",O22/VLOOKUP(Occupancy!$B$65,Occupancy!$BJ$68:'Occupancy'!$B$79,1)*12/$C22))</f>
        <v>0</v>
      </c>
      <c r="S22" s="51">
        <f>IF(ISERROR(IF(P22="","",P22/VLOOKUP(Occupancy!$B$65,Occupancy!$BJ$68:'Occupancy'!$B$79,1)*12/$C22)),"-",IF(P22="","",P22/VLOOKUP(Occupancy!$B$65,Occupancy!$BJ$68:'Occupancy'!$B$79,1)*12/$C22))</f>
        <v>0</v>
      </c>
      <c r="T22" s="55">
        <f>SUMIFS(IncomeStatementData!$J$2:$J$415,IncomeStatementData!$B$2:$B$415,$A22,IncomeStatementData!$I$2:$I$415,"66100")</f>
        <v>0</v>
      </c>
      <c r="U22" s="54">
        <f>IF(ISERROR(V22/12*Occupancy!$B$65),"-",V22/12*Occupancy!$B$65)</f>
        <v>0</v>
      </c>
      <c r="V22" s="55">
        <f>SUMIFS(AnnualFinancialData!$L$2:$L$6380,AnnualFinancialData!$B$2:$B$6380,$A22,AnnualFinancialData!$K$2:$K$6380,"66100")</f>
        <v>0</v>
      </c>
      <c r="W22" s="54">
        <f>IF(ISERROR(IF(T22="","",T22/VLOOKUP(Occupancy!$B$65,Occupancy!$BJ$68:'Occupancy'!$B$79,1)*12/$C22)),"-",IF(T22="","",T22/VLOOKUP(Occupancy!$B$65,Occupancy!$BJ$68:'Occupancy'!$B$79,1)*12/$C22))</f>
        <v>0</v>
      </c>
      <c r="X22" s="56">
        <f>IF(ISERROR(IF(U22="","",U22/VLOOKUP(Occupancy!$B$65,Occupancy!$BJ$68:'Occupancy'!$B$79,1)*12/$C22)),"-",IF(U22="","",U22/VLOOKUP(Occupancy!$B$65,Occupancy!$BJ$68:'Occupancy'!$B$79,1)*12/$C22))</f>
        <v>0</v>
      </c>
      <c r="Y22" s="51">
        <f>SUMIFS(IncomeStatementData!$J$2:$J$415,IncomeStatementData!$B$2:$B$415,$A22,IncomeStatementData!$I$2:$I$415,"55705")+SUMIFS(IncomeStatementData!$J$2:$J$415,IncomeStatementData!$B$2:$B$415,$A22,IncomeStatementData!$I$2:$I$415,"55715")+SUMIFS(IncomeStatementData!$J$2:$J$415,IncomeStatementData!$B$2:$B$415,$A22,IncomeStatementData!$I$2:$I$415,"55720")+SUMIFS(IncomeStatementData!$J$2:$J$415,IncomeStatementData!$B$2:$B$415,$A22,IncomeStatementData!$I$2:$I$415,"55730")+SUMIFS(IncomeStatementData!$J$2:$J$415,IncomeStatementData!$B$2:$B$415,$A22,IncomeStatementData!$I$2:$I$415,"55735")+SUMIFS(IncomeStatementData!$J$2:$J$415,IncomeStatementData!$B$2:$B$415,$A22,IncomeStatementData!$I$2:$I$415,"55701")+SUMIFS(IncomeStatementData!$J$2:$J$415,IncomeStatementData!$B$2:$B$415,$A22,IncomeStatementData!$I$2:$I$415,"55750")+SUMIFS(IncomeStatementData!$J$2:$J$415,IncomeStatementData!$B$2:$B$415,$A22,IncomeStatementData!$I$2:$I$415,"55725")+SUMIFS(IncomeStatementData!$J$2:$J$415,IncomeStatementData!$B$2:$B$415,$A22,IncomeStatementData!$I$2:$I$415,"55760")+SUMIFS(IncomeStatementData!$J$2:$J$415,IncomeStatementData!$B$2:$B$415,$A22,IncomeStatementData!$I$2:$I$415,"55755")</f>
        <v>0</v>
      </c>
      <c r="Z22" s="51">
        <f>IF(ISERROR(AA22/12*Occupancy!$B$65),"-",AA22/12*Occupancy!$B$65)</f>
        <v>0</v>
      </c>
      <c r="AA22" s="52">
        <f>SUMIFS(AnnualFinancialData!$L$2:$L$6380,AnnualFinancialData!$B$2:$B$6380,$A22,AnnualFinancialData!$K$2:$K$6380,"55705")+SUMIFS(AnnualFinancialData!$L$2:$L$6380,AnnualFinancialData!$B$2:$B$6380,$A22,AnnualFinancialData!$K$2:$K$6380,"55715")+SUMIFS(AnnualFinancialData!$L$2:$L$6380,AnnualFinancialData!$B$2:$B$6380,$A22,AnnualFinancialData!$K$2:$K$6380,"55720")+SUMIFS(AnnualFinancialData!$L$2:$L$6380,AnnualFinancialData!$B$2:$B$6380,$A22,AnnualFinancialData!$K$2:$K$6380,"55730")+SUMIFS(AnnualFinancialData!$L$2:$L$6380,AnnualFinancialData!$B$2:$B$6380,$A22,AnnualFinancialData!$K$2:$K$6380,"55735")+SUMIFS(AnnualFinancialData!$L$2:$L$6380,AnnualFinancialData!$B$2:$B$6380,$A22,AnnualFinancialData!$K$2:$K$6380,"55701")+SUMIFS(AnnualFinancialData!$L$2:$L$6380,AnnualFinancialData!$B$2:$B$6380,$A22,AnnualFinancialData!$K$2:$K$6380,"55750")+SUMIFS(AnnualFinancialData!$L$2:$L$6380,AnnualFinancialData!$B$2:$B$6380,$A22,AnnualFinancialData!$K$2:$K$6380,"55725")+SUMIFS(AnnualFinancialData!$L$2:$L$6380,AnnualFinancialData!$B$2:$B$6380,$A22,AnnualFinancialData!$K$2:$K$6380,"55760")+SUMIFS(AnnualFinancialData!$L$2:$L$6380,AnnualFinancialData!$B$2:$B$6380,$A22,AnnualFinancialData!$K$2:$K$6380,"55755")</f>
        <v>0</v>
      </c>
      <c r="AB22" s="51">
        <f>IF(ISERROR(IF(Y22="","",Y22/VLOOKUP(Occupancy!$B$65,Occupancy!$BJ$68:'Occupancy'!$B$79,1)*12/$C22)),"-",IF(Y22="","",Y22/VLOOKUP(Occupancy!$B$65,Occupancy!$BJ$68:'Occupancy'!$B$79,1)*12/$C22))</f>
        <v>0</v>
      </c>
      <c r="AC22" s="57">
        <f>IF(ISERROR(IF(Z22="","",Z22/VLOOKUP(Occupancy!$B$65,Occupancy!$BJ$68:'Occupancy'!$B$79,1)*12/$C22)),"-",IF(Z22="","",Z22/VLOOKUP(Occupancy!$B$65,Occupancy!$BJ$68:'Occupancy'!$B$79,1)*12/$C22))</f>
        <v>0</v>
      </c>
      <c r="AD22" s="55">
        <f>SUMIFS(IncomeStatementData!$J$2:$J$415,IncomeStatementData!$B$2:$B$415,$A22,IncomeStatementData!$I$2:$I$415,"55770")</f>
        <v>0</v>
      </c>
      <c r="AE22" s="54">
        <f>IF(ISERROR(AF22/12*Occupancy!$B$65),"-",AF22/12*Occupancy!$B$65)</f>
        <v>0</v>
      </c>
      <c r="AF22" s="55">
        <f>SUMIFS(AnnualFinancialData!$L$2:$L$6380,AnnualFinancialData!$B$2:$B$6380,$A22,AnnualFinancialData!$K$2:$K$6380,"55770")</f>
        <v>0</v>
      </c>
      <c r="AG22" s="54">
        <f>IF(ISERROR(IF(AD22="","",AD22/VLOOKUP(Occupancy!$B$65,Occupancy!$BJ$68:'Occupancy'!$B$79,1)*12/$C22)),"-",IF(AD22="","",AD22/VLOOKUP(Occupancy!$B$65,Occupancy!$BJ$68:'Occupancy'!$B$79,1)*12/$C22))</f>
        <v>0</v>
      </c>
      <c r="AH22" s="59">
        <f>IF(ISERROR(IF(AE22="","",AE22/VLOOKUP(Occupancy!$B$65,Occupancy!$BJ$68:'Occupancy'!$B$79,1)*12/$C22)),"-",IF(AE22="","",AE22/VLOOKUP(Occupancy!$B$65,Occupancy!$BJ$68:'Occupancy'!$B$79,1)*12/$C22))</f>
        <v>0</v>
      </c>
      <c r="AI22" s="52">
        <f>SUMIFS(IncomeStatementData!$J$2:$J$415,IncomeStatementData!$B$2:$B$415,$A22,IncomeStatementData!$I$2:$I$415,"55357")+SUMIFS(IncomeStatementData!$J$2:$J$415,IncomeStatementData!$B$2:$B$415,$A22,IncomeStatementData!$I$2:$I$415,"55353")+SUMIFS(IncomeStatementData!$J$2:$J$415,IncomeStatementData!$B$2:$B$415,$A22,IncomeStatementData!$I$2:$I$415,"55354")+SUMIFS(IncomeStatementData!$J$2:$J$415,IncomeStatementData!$B$2:$B$415,$A22,IncomeStatementData!$I$2:$I$415,"55351")</f>
        <v>0</v>
      </c>
      <c r="AJ22" s="51">
        <f>IF(ISERROR(AK22/12*Occupancy!$B$65),"-",AK22/12*Occupancy!$B$65)</f>
        <v>0</v>
      </c>
      <c r="AK22" s="52">
        <f>SUMIFS(AnnualFinancialData!$L$2:$L$6380,AnnualFinancialData!$B$2:$B$6380,$A22,AnnualFinancialData!$K$2:$K$6380,"55357")+SUMIFS(AnnualFinancialData!$L$2:$L$6380,AnnualFinancialData!$B$2:$B$6380,$A22,AnnualFinancialData!$K$2:$K$6380,"55353")+SUMIFS(AnnualFinancialData!$L$2:$L$6380,AnnualFinancialData!$B$2:$B$6380,$A22,AnnualFinancialData!$K$2:$K$6380,"55354")+SUMIFS(AnnualFinancialData!$L$2:$L$6380,AnnualFinancialData!$B$2:$B$6380,$A22,AnnualFinancialData!$K$2:$K$6380,"55351")</f>
        <v>0</v>
      </c>
      <c r="AL22" s="51">
        <f>IF(ISERROR(IF(AI22="","",AI22/VLOOKUP(Occupancy!$B$65,Occupancy!$BJ$68:'Occupancy'!$B$79,1)*12/$C22)),"-",IF(AI22="","",AI22/VLOOKUP(Occupancy!$B$65,Occupancy!$BJ$68:'Occupancy'!$B$79,1)*12/$C22))</f>
        <v>0</v>
      </c>
      <c r="AM22" s="60">
        <f>IF(ISERROR(IF(AJ22="","",AJ22/VLOOKUP(Occupancy!$B$65,Occupancy!$BJ$68:'Occupancy'!$B$79,1)*12/$C22)),"-",IF(AJ22="","",AJ22/VLOOKUP(Occupancy!$B$65,Occupancy!$BJ$68:'Occupancy'!$B$79,1)*12/$C22))</f>
        <v>0</v>
      </c>
      <c r="AN22" s="54">
        <f>SUMIFS(IncomeStatementData!$J$2:$J$415,IncomeStatementData!$B$2:$B$415,$A22,IncomeStatementData!$I$2:$I$415,"55355")</f>
        <v>0</v>
      </c>
      <c r="AO22" s="54">
        <f>IF(ISERROR(AP22/12*Occupancy!$B$65),"-",AP22/12*Occupancy!$B$65)</f>
        <v>0</v>
      </c>
      <c r="AP22" s="55">
        <f>SUMIFS(AnnualFinancialData!$L$2:$L$6380,AnnualFinancialData!$B$2:$B$6380,$A22,AnnualFinancialData!$K$2:$K$6380,"55355")</f>
        <v>0</v>
      </c>
      <c r="AQ22" s="54">
        <f>IF(ISERROR(IF(AN22="","",AN22/VLOOKUP(Occupancy!$B$65,Occupancy!$BJ$68:'Occupancy'!$B$79,1)*12/$C22)),"-",IF(AN22="","",AN22/VLOOKUP(Occupancy!$B$65,Occupancy!$BJ$68:'Occupancy'!$B$79,1)*12/$C22))</f>
        <v>0</v>
      </c>
      <c r="AR22" s="56">
        <f>IF(ISERROR(IF(AO22="","",AO22/VLOOKUP(Occupancy!$B$65,Occupancy!$BJ$68:'Occupancy'!$B$79,1)*12/$C22)),"-",IF(AO22="","",AO22/VLOOKUP(Occupancy!$B$65,Occupancy!$BJ$68:'Occupancy'!$B$79,1)*12/$C22))</f>
        <v>0</v>
      </c>
      <c r="AS22" s="61">
        <f>SUMIFS(IncomeStatementData!$J$2:$J$415,IncomeStatementData!$B$2:$B$415,$A22,IncomeStatementData!$I$2:$I$415,"55301")</f>
        <v>0</v>
      </c>
      <c r="AT22" s="51">
        <f>IF(ISERROR(AU22/12*Occupancy!$B$65),"-",AU22/12*Occupancy!$B$65)</f>
        <v>0</v>
      </c>
      <c r="AU22" s="52">
        <f>SUMIFS(AnnualFinancialData!$L$2:$L$6380,AnnualFinancialData!$B$2:$B$6380,$A22,AnnualFinancialData!$K$2:$K$6380,"55301")</f>
        <v>0</v>
      </c>
      <c r="AV22" s="51">
        <f>IF(ISERROR(IF(AS22="","",AS22/VLOOKUP(Occupancy!$B$65,Occupancy!$BJ$68:'Occupancy'!$B$79,1)*12/$C22)),"-",IF(AS22="","",AS22/VLOOKUP(Occupancy!$B$65,Occupancy!$BJ$68:'Occupancy'!$B$79,1)*12/$C22))</f>
        <v>0</v>
      </c>
      <c r="AW22" s="57">
        <f>IF(ISERROR(IF(AT22="","",AT22/VLOOKUP(Occupancy!$B$65,Occupancy!$BJ$68:'Occupancy'!$B$79,1)*12/$C22)),"-",IF(AT22="","",AT22/VLOOKUP(Occupancy!$B$65,Occupancy!$BJ$68:'Occupancy'!$B$79,1)*12/$C22))</f>
        <v>0</v>
      </c>
      <c r="AX22" s="54">
        <f>SUMIFS(IncomeStatementData!$J$2:$J$415,IncomeStatementData!$B$2:$B$415,$A22,IncomeStatementData!$I$2:$I$415,"55320")</f>
        <v>0</v>
      </c>
      <c r="AY22" s="54">
        <f>IF(ISERROR(AZ22/12*Occupancy!$B$65),"-",AZ22/12*Occupancy!$B$65)</f>
        <v>0</v>
      </c>
      <c r="AZ22" s="55">
        <f>SUMIFS(AnnualFinancialData!$L$2:$L$6380,AnnualFinancialData!$B$2:$B$6380,$A22,AnnualFinancialData!$K$2:$K$6380,"55320")</f>
        <v>0</v>
      </c>
      <c r="BA22" s="54">
        <f>IF(ISERROR(IF(AX22="","",AX22/VLOOKUP(Occupancy!$B$65,Occupancy!$BJ$68:'Occupancy'!$B$79,1)*12/$C22)),"-",IF(AX22="","",AX22/VLOOKUP(Occupancy!$B$65,Occupancy!$BJ$68:'Occupancy'!$B$79,1)*12/$C22))</f>
        <v>0</v>
      </c>
      <c r="BB22" s="54">
        <f>IF(ISERROR(IF(AY22="","",AY22/VLOOKUP(Occupancy!$B$65,Occupancy!$BJ$68:'Occupancy'!$B$79,1)*12/$C22)),"-",IF(AY22="","",AY22/VLOOKUP(Occupancy!$B$65,Occupancy!$BJ$68:'Occupancy'!$B$79,1)*12/$C22))</f>
        <v>0</v>
      </c>
      <c r="BC22" s="62">
        <f t="shared" si="0"/>
        <v>0</v>
      </c>
      <c r="BD22" s="63">
        <f t="shared" si="1"/>
        <v>0</v>
      </c>
      <c r="BE22" s="62">
        <f t="shared" si="2"/>
        <v>0</v>
      </c>
      <c r="BF22" s="63">
        <f>IF(ISERROR(IF(BC22="","",BC22/VLOOKUP(Occupancy!$B$65,Occupancy!$BJ$68:'Occupancy'!$B$79,1)*12/$C22)),"-",IF(BC22="","",BC22/VLOOKUP(Occupancy!$B$65,Occupancy!$BJ$68:'Occupancy'!$B$79,1)*12/$C22))</f>
        <v>0</v>
      </c>
      <c r="BG22" s="64">
        <f>IF(ISERROR(IF(BD22="","",BD22/VLOOKUP(Occupancy!$B$65,Occupancy!$BJ$68:'Occupancy'!$B$79,1)*12/$C22)),"-",IF(BD22="","",BD22/VLOOKUP(Occupancy!$B$65,Occupancy!$BJ$68:'Occupancy'!$B$79,1)*12/$C22))</f>
        <v>0</v>
      </c>
    </row>
    <row r="23" spans="1:59" x14ac:dyDescent="0.25">
      <c r="A23" s="220" t="s">
        <v>509</v>
      </c>
      <c r="B23" s="93" t="str">
        <f>IF(ISERROR(INDEX(ProjectTypeData!$F$2:$F23,MATCH(Expenses!$A23,ProjectTypeData!$B$2:$B23,0),MATCH(Expenses!B$5,ProjectTypeData!$F$1))),"-",INDEX(ProjectTypeData!$F$2:$F23,MATCH(Expenses!$A23,ProjectTypeData!$B$2:$B23,0),MATCH(Expenses!B$5,ProjectTypeData!$F$1)))</f>
        <v>Homes</v>
      </c>
      <c r="C23" s="145">
        <f>Operating!C28</f>
        <v>75</v>
      </c>
      <c r="D23" s="146" t="str">
        <f>IF(ISERROR(INDEX(MgmtCompanyData!$C$2:$C$46,MATCH(A23,MgmtCompanyData!$B$2:$B$46,0),0)),"-",INDEX(MgmtCompanyData!$C$2:$C$46,MATCH(A23,MgmtCompanyData!$B$2:$B$46,0),0))</f>
        <v>-</v>
      </c>
      <c r="E23" s="50">
        <f>SUMIFS(IncomeStatementData!$J$2:$J$415,IncomeStatementData!$B$2:$B$415,$A23,IncomeStatementData!$I$2:$I$415,"50105")+SUMIFS(IncomeStatementData!$J$2:$J$415,IncomeStatementData!$B$2:$B$415,$A23,IncomeStatementData!$I$2:$I$415,"55745")+SUMIFS(IncomeStatementData!$J$2:$J$415,IncomeStatementData!$B$2:$B$415,$A23,IncomeStatementData!$I$2:$I$415,"55730")+SUMIFS(IncomeStatementData!$J$2:$J$415,IncomeStatementData!$B$2:$B$415,$A23,IncomeStatementData!$I$2:$I$415,"50203")+SUMIFS(IncomeStatementData!$J$2:$J$415,IncomeStatementData!$B$2:$B$415,$A23,IncomeStatementData!$I$2:$I$415,"50252")</f>
        <v>0</v>
      </c>
      <c r="F23" s="51">
        <f>IF(ISERROR(G23/12*Occupancy!$B$65),"-",G23/12*Occupancy!$B$65)</f>
        <v>0</v>
      </c>
      <c r="G23" s="52">
        <f>SUMIFS(AnnualFinancialData!$L$2:$L$6380,AnnualFinancialData!$B$2:$B$6380,$A23,AnnualFinancialData!$K$2:$K$6380,"50105")+SUMIFS(AnnualFinancialData!$L$2:$L$6380,AnnualFinancialData!$B$2:$B$6380,$A23,AnnualFinancialData!$K$2:$K$6380,"55745")+SUMIFS(AnnualFinancialData!$L$2:$L$6380,AnnualFinancialData!$B$2:$B$6380,$A23,AnnualFinancialData!$K$2:$K$6380,"55730")+SUMIFS(AnnualFinancialData!$L$2:$L$6380,AnnualFinancialData!$B$2:$B$6380,$A23,AnnualFinancialData!$K$2:$K$6380,"50203")+SUMIFS(AnnualFinancialData!$L$2:$L$6380,AnnualFinancialData!$B$2:$B$6380,$A23,AnnualFinancialData!$K$2:$K$6380,"50252")</f>
        <v>0</v>
      </c>
      <c r="H23" s="51">
        <f>IF(ISERROR(IF(E23="","",E23/VLOOKUP(Occupancy!$B$65,Occupancy!$BJ$68:'Occupancy'!$B$79,1)*12/$C23)),"-",IF(E23="","",E23/VLOOKUP(Occupancy!$B$65,Occupancy!$BJ$68:'Occupancy'!$B$79,1)*12/$C23))</f>
        <v>0</v>
      </c>
      <c r="I23" s="53">
        <f>IF(ISERROR(IF(F23="","",F23/VLOOKUP(Occupancy!$B$65,Occupancy!$BJ$68:'Occupancy'!$B$79,1)*12/$C23)),"-",IF(F23="","",F23/VLOOKUP(Occupancy!$B$65,Occupancy!$BJ$68:'Occupancy'!$B$79,1)*12/$C23))</f>
        <v>0</v>
      </c>
      <c r="J23" s="54">
        <f>SUMIFS(IncomeStatementData!$J$2:$J$415,IncomeStatementData!$B$2:$B$415,$A23,IncomeStatementData!$I$2:$I$415,"60015")+SUMIFS(IncomeStatementData!$J$2:$J$415,IncomeStatementData!$B$2:$B$415,$A23,IncomeStatementData!$I$2:$I$415,"55342")+SUMIFS(IncomeStatementData!$J$2:$J$415,IncomeStatementData!$B$2:$B$415,$A23,IncomeStatementData!$I$2:$I$415,"55110")+SUMIFS(IncomeStatementData!$J$2:$J$415,IncomeStatementData!$B$2:$B$415,$A23,IncomeStatementData!$I$2:$I$415,"53034")+SUMIFS(IncomeStatementData!$J$2:$J$415,IncomeStatementData!$B$2:$B$415,$A23,IncomeStatementData!$I$2:$I$415,"59500")</f>
        <v>0</v>
      </c>
      <c r="K23" s="54">
        <f>IF(ISERROR(L23/12*Occupancy!$B$65),"-",L23/12*Occupancy!$B$65)</f>
        <v>0</v>
      </c>
      <c r="L23" s="55">
        <f>SUMIFS(AnnualFinancialData!$L$2:$L$6380,AnnualFinancialData!$B$2:$B$6380,$A23,AnnualFinancialData!$K$2:$K$6380,"60015")+SUMIFS(AnnualFinancialData!$L$2:$L$6380,AnnualFinancialData!$B$2:$B$6380,$A23,AnnualFinancialData!$K$2:$K$6380,"55342")+SUMIFS(AnnualFinancialData!$L$2:$L$6380,AnnualFinancialData!$B$2:$B$6380,$A23,AnnualFinancialData!$K$2:$K$6380,"55110")+SUMIFS(AnnualFinancialData!$L$2:$L$6380,AnnualFinancialData!$B$2:$B$6380,$A23,AnnualFinancialData!$K$2:$K$6380,"53034")+SUMIFS(AnnualFinancialData!$L$2:$L$6380,AnnualFinancialData!$B$2:$B$6380,$A23,AnnualFinancialData!$K$2:$K$6380,"59500")</f>
        <v>0</v>
      </c>
      <c r="M23" s="54">
        <f>IF(ISERROR(IF(J23="","",J23/VLOOKUP(Occupancy!$B$65,Occupancy!$BJ$68:'Occupancy'!$B$79,1)*12/$C23)),"-",IF(J23="","",J23/VLOOKUP(Occupancy!$B$65,Occupancy!$BJ$68:'Occupancy'!$B$79,1)*12/$C23))</f>
        <v>0</v>
      </c>
      <c r="N23" s="54">
        <f>IF(ISERROR(IF(K23="","",K23/VLOOKUP(Occupancy!$B$65,Occupancy!$BJ$68:'Occupancy'!$B$79,1)*12/$C23)),"-",IF(K23="","",K23/VLOOKUP(Occupancy!$B$65,Occupancy!$BJ$68:'Occupancy'!$B$79,1)*12/$C23))</f>
        <v>0</v>
      </c>
      <c r="O23" s="51">
        <f>SUMIFS(IncomeStatementData!$J$2:$J$415,IncomeStatementData!$B$2:$B$415,$A23,IncomeStatementData!$I$2:$I$415,"58001")</f>
        <v>0</v>
      </c>
      <c r="P23" s="51">
        <f>IF(ISERROR(Q23/12*Occupancy!$B$65),"-",Q23/12*Occupancy!$B$65)</f>
        <v>0</v>
      </c>
      <c r="Q23" s="52">
        <f>SUMIFS(AnnualFinancialData!$L$2:$L$6380,AnnualFinancialData!$B$2:$B$6380,$A23,AnnualFinancialData!$K$2:$K$6380,"58001")</f>
        <v>0</v>
      </c>
      <c r="R23" s="51">
        <f>IF(ISERROR(IF(O23="","",O23/VLOOKUP(Occupancy!$B$65,Occupancy!$BJ$68:'Occupancy'!$B$79,1)*12/$C23)),"-",IF(O23="","",O23/VLOOKUP(Occupancy!$B$65,Occupancy!$BJ$68:'Occupancy'!$B$79,1)*12/$C23))</f>
        <v>0</v>
      </c>
      <c r="S23" s="51">
        <f>IF(ISERROR(IF(P23="","",P23/VLOOKUP(Occupancy!$B$65,Occupancy!$BJ$68:'Occupancy'!$B$79,1)*12/$C23)),"-",IF(P23="","",P23/VLOOKUP(Occupancy!$B$65,Occupancy!$BJ$68:'Occupancy'!$B$79,1)*12/$C23))</f>
        <v>0</v>
      </c>
      <c r="T23" s="55">
        <f>SUMIFS(IncomeStatementData!$J$2:$J$415,IncomeStatementData!$B$2:$B$415,$A23,IncomeStatementData!$I$2:$I$415,"66100")</f>
        <v>0</v>
      </c>
      <c r="U23" s="54">
        <f>IF(ISERROR(V23/12*Occupancy!$B$65),"-",V23/12*Occupancy!$B$65)</f>
        <v>0</v>
      </c>
      <c r="V23" s="55">
        <f>SUMIFS(AnnualFinancialData!$L$2:$L$6380,AnnualFinancialData!$B$2:$B$6380,$A23,AnnualFinancialData!$K$2:$K$6380,"66100")</f>
        <v>0</v>
      </c>
      <c r="W23" s="54">
        <f>IF(ISERROR(IF(T23="","",T23/VLOOKUP(Occupancy!$B$65,Occupancy!$BJ$68:'Occupancy'!$B$79,1)*12/$C23)),"-",IF(T23="","",T23/VLOOKUP(Occupancy!$B$65,Occupancy!$BJ$68:'Occupancy'!$B$79,1)*12/$C23))</f>
        <v>0</v>
      </c>
      <c r="X23" s="56">
        <f>IF(ISERROR(IF(U23="","",U23/VLOOKUP(Occupancy!$B$65,Occupancy!$BJ$68:'Occupancy'!$B$79,1)*12/$C23)),"-",IF(U23="","",U23/VLOOKUP(Occupancy!$B$65,Occupancy!$BJ$68:'Occupancy'!$B$79,1)*12/$C23))</f>
        <v>0</v>
      </c>
      <c r="Y23" s="51">
        <f>SUMIFS(IncomeStatementData!$J$2:$J$415,IncomeStatementData!$B$2:$B$415,$A23,IncomeStatementData!$I$2:$I$415,"55705")+SUMIFS(IncomeStatementData!$J$2:$J$415,IncomeStatementData!$B$2:$B$415,$A23,IncomeStatementData!$I$2:$I$415,"55715")+SUMIFS(IncomeStatementData!$J$2:$J$415,IncomeStatementData!$B$2:$B$415,$A23,IncomeStatementData!$I$2:$I$415,"55720")+SUMIFS(IncomeStatementData!$J$2:$J$415,IncomeStatementData!$B$2:$B$415,$A23,IncomeStatementData!$I$2:$I$415,"55730")+SUMIFS(IncomeStatementData!$J$2:$J$415,IncomeStatementData!$B$2:$B$415,$A23,IncomeStatementData!$I$2:$I$415,"55735")+SUMIFS(IncomeStatementData!$J$2:$J$415,IncomeStatementData!$B$2:$B$415,$A23,IncomeStatementData!$I$2:$I$415,"55701")+SUMIFS(IncomeStatementData!$J$2:$J$415,IncomeStatementData!$B$2:$B$415,$A23,IncomeStatementData!$I$2:$I$415,"55750")+SUMIFS(IncomeStatementData!$J$2:$J$415,IncomeStatementData!$B$2:$B$415,$A23,IncomeStatementData!$I$2:$I$415,"55725")+SUMIFS(IncomeStatementData!$J$2:$J$415,IncomeStatementData!$B$2:$B$415,$A23,IncomeStatementData!$I$2:$I$415,"55760")+SUMIFS(IncomeStatementData!$J$2:$J$415,IncomeStatementData!$B$2:$B$415,$A23,IncomeStatementData!$I$2:$I$415,"55755")</f>
        <v>0</v>
      </c>
      <c r="Z23" s="51">
        <f>IF(ISERROR(AA23/12*Occupancy!$B$65),"-",AA23/12*Occupancy!$B$65)</f>
        <v>0</v>
      </c>
      <c r="AA23" s="52">
        <f>SUMIFS(AnnualFinancialData!$L$2:$L$6380,AnnualFinancialData!$B$2:$B$6380,$A23,AnnualFinancialData!$K$2:$K$6380,"55705")+SUMIFS(AnnualFinancialData!$L$2:$L$6380,AnnualFinancialData!$B$2:$B$6380,$A23,AnnualFinancialData!$K$2:$K$6380,"55715")+SUMIFS(AnnualFinancialData!$L$2:$L$6380,AnnualFinancialData!$B$2:$B$6380,$A23,AnnualFinancialData!$K$2:$K$6380,"55720")+SUMIFS(AnnualFinancialData!$L$2:$L$6380,AnnualFinancialData!$B$2:$B$6380,$A23,AnnualFinancialData!$K$2:$K$6380,"55730")+SUMIFS(AnnualFinancialData!$L$2:$L$6380,AnnualFinancialData!$B$2:$B$6380,$A23,AnnualFinancialData!$K$2:$K$6380,"55735")+SUMIFS(AnnualFinancialData!$L$2:$L$6380,AnnualFinancialData!$B$2:$B$6380,$A23,AnnualFinancialData!$K$2:$K$6380,"55701")+SUMIFS(AnnualFinancialData!$L$2:$L$6380,AnnualFinancialData!$B$2:$B$6380,$A23,AnnualFinancialData!$K$2:$K$6380,"55750")+SUMIFS(AnnualFinancialData!$L$2:$L$6380,AnnualFinancialData!$B$2:$B$6380,$A23,AnnualFinancialData!$K$2:$K$6380,"55725")+SUMIFS(AnnualFinancialData!$L$2:$L$6380,AnnualFinancialData!$B$2:$B$6380,$A23,AnnualFinancialData!$K$2:$K$6380,"55760")+SUMIFS(AnnualFinancialData!$L$2:$L$6380,AnnualFinancialData!$B$2:$B$6380,$A23,AnnualFinancialData!$K$2:$K$6380,"55755")</f>
        <v>0</v>
      </c>
      <c r="AB23" s="51">
        <f>IF(ISERROR(IF(Y23="","",Y23/VLOOKUP(Occupancy!$B$65,Occupancy!$BJ$68:'Occupancy'!$B$79,1)*12/$C23)),"-",IF(Y23="","",Y23/VLOOKUP(Occupancy!$B$65,Occupancy!$BJ$68:'Occupancy'!$B$79,1)*12/$C23))</f>
        <v>0</v>
      </c>
      <c r="AC23" s="57">
        <f>IF(ISERROR(IF(Z23="","",Z23/VLOOKUP(Occupancy!$B$65,Occupancy!$BJ$68:'Occupancy'!$B$79,1)*12/$C23)),"-",IF(Z23="","",Z23/VLOOKUP(Occupancy!$B$65,Occupancy!$BJ$68:'Occupancy'!$B$79,1)*12/$C23))</f>
        <v>0</v>
      </c>
      <c r="AD23" s="55">
        <f>SUMIFS(IncomeStatementData!$J$2:$J$415,IncomeStatementData!$B$2:$B$415,$A23,IncomeStatementData!$I$2:$I$415,"55770")</f>
        <v>0</v>
      </c>
      <c r="AE23" s="54">
        <f>IF(ISERROR(AF23/12*Occupancy!$B$65),"-",AF23/12*Occupancy!$B$65)</f>
        <v>0</v>
      </c>
      <c r="AF23" s="55">
        <f>SUMIFS(AnnualFinancialData!$L$2:$L$6380,AnnualFinancialData!$B$2:$B$6380,$A23,AnnualFinancialData!$K$2:$K$6380,"55770")</f>
        <v>0</v>
      </c>
      <c r="AG23" s="54">
        <f>IF(ISERROR(IF(AD23="","",AD23/VLOOKUP(Occupancy!$B$65,Occupancy!$BJ$68:'Occupancy'!$B$79,1)*12/$C23)),"-",IF(AD23="","",AD23/VLOOKUP(Occupancy!$B$65,Occupancy!$BJ$68:'Occupancy'!$B$79,1)*12/$C23))</f>
        <v>0</v>
      </c>
      <c r="AH23" s="59">
        <f>IF(ISERROR(IF(AE23="","",AE23/VLOOKUP(Occupancy!$B$65,Occupancy!$BJ$68:'Occupancy'!$B$79,1)*12/$C23)),"-",IF(AE23="","",AE23/VLOOKUP(Occupancy!$B$65,Occupancy!$BJ$68:'Occupancy'!$B$79,1)*12/$C23))</f>
        <v>0</v>
      </c>
      <c r="AI23" s="52">
        <f>SUMIFS(IncomeStatementData!$J$2:$J$415,IncomeStatementData!$B$2:$B$415,$A23,IncomeStatementData!$I$2:$I$415,"55357")+SUMIFS(IncomeStatementData!$J$2:$J$415,IncomeStatementData!$B$2:$B$415,$A23,IncomeStatementData!$I$2:$I$415,"55353")+SUMIFS(IncomeStatementData!$J$2:$J$415,IncomeStatementData!$B$2:$B$415,$A23,IncomeStatementData!$I$2:$I$415,"55354")+SUMIFS(IncomeStatementData!$J$2:$J$415,IncomeStatementData!$B$2:$B$415,$A23,IncomeStatementData!$I$2:$I$415,"55351")</f>
        <v>0</v>
      </c>
      <c r="AJ23" s="51">
        <f>IF(ISERROR(AK23/12*Occupancy!$B$65),"-",AK23/12*Occupancy!$B$65)</f>
        <v>0</v>
      </c>
      <c r="AK23" s="52">
        <f>SUMIFS(AnnualFinancialData!$L$2:$L$6380,AnnualFinancialData!$B$2:$B$6380,$A23,AnnualFinancialData!$K$2:$K$6380,"55357")+SUMIFS(AnnualFinancialData!$L$2:$L$6380,AnnualFinancialData!$B$2:$B$6380,$A23,AnnualFinancialData!$K$2:$K$6380,"55353")+SUMIFS(AnnualFinancialData!$L$2:$L$6380,AnnualFinancialData!$B$2:$B$6380,$A23,AnnualFinancialData!$K$2:$K$6380,"55354")+SUMIFS(AnnualFinancialData!$L$2:$L$6380,AnnualFinancialData!$B$2:$B$6380,$A23,AnnualFinancialData!$K$2:$K$6380,"55351")</f>
        <v>0</v>
      </c>
      <c r="AL23" s="51">
        <f>IF(ISERROR(IF(AI23="","",AI23/VLOOKUP(Occupancy!$B$65,Occupancy!$BJ$68:'Occupancy'!$B$79,1)*12/$C23)),"-",IF(AI23="","",AI23/VLOOKUP(Occupancy!$B$65,Occupancy!$BJ$68:'Occupancy'!$B$79,1)*12/$C23))</f>
        <v>0</v>
      </c>
      <c r="AM23" s="60">
        <f>IF(ISERROR(IF(AJ23="","",AJ23/VLOOKUP(Occupancy!$B$65,Occupancy!$BJ$68:'Occupancy'!$B$79,1)*12/$C23)),"-",IF(AJ23="","",AJ23/VLOOKUP(Occupancy!$B$65,Occupancy!$BJ$68:'Occupancy'!$B$79,1)*12/$C23))</f>
        <v>0</v>
      </c>
      <c r="AN23" s="54">
        <f>SUMIFS(IncomeStatementData!$J$2:$J$415,IncomeStatementData!$B$2:$B$415,$A23,IncomeStatementData!$I$2:$I$415,"55355")</f>
        <v>0</v>
      </c>
      <c r="AO23" s="54">
        <f>IF(ISERROR(AP23/12*Occupancy!$B$65),"-",AP23/12*Occupancy!$B$65)</f>
        <v>0</v>
      </c>
      <c r="AP23" s="55">
        <f>SUMIFS(AnnualFinancialData!$L$2:$L$6380,AnnualFinancialData!$B$2:$B$6380,$A23,AnnualFinancialData!$K$2:$K$6380,"55355")</f>
        <v>0</v>
      </c>
      <c r="AQ23" s="54">
        <f>IF(ISERROR(IF(AN23="","",AN23/VLOOKUP(Occupancy!$B$65,Occupancy!$BJ$68:'Occupancy'!$B$79,1)*12/$C23)),"-",IF(AN23="","",AN23/VLOOKUP(Occupancy!$B$65,Occupancy!$BJ$68:'Occupancy'!$B$79,1)*12/$C23))</f>
        <v>0</v>
      </c>
      <c r="AR23" s="56">
        <f>IF(ISERROR(IF(AO23="","",AO23/VLOOKUP(Occupancy!$B$65,Occupancy!$BJ$68:'Occupancy'!$B$79,1)*12/$C23)),"-",IF(AO23="","",AO23/VLOOKUP(Occupancy!$B$65,Occupancy!$BJ$68:'Occupancy'!$B$79,1)*12/$C23))</f>
        <v>0</v>
      </c>
      <c r="AS23" s="61">
        <f>SUMIFS(IncomeStatementData!$J$2:$J$415,IncomeStatementData!$B$2:$B$415,$A23,IncomeStatementData!$I$2:$I$415,"55301")</f>
        <v>0</v>
      </c>
      <c r="AT23" s="51">
        <f>IF(ISERROR(AU23/12*Occupancy!$B$65),"-",AU23/12*Occupancy!$B$65)</f>
        <v>0</v>
      </c>
      <c r="AU23" s="52">
        <f>SUMIFS(AnnualFinancialData!$L$2:$L$6380,AnnualFinancialData!$B$2:$B$6380,$A23,AnnualFinancialData!$K$2:$K$6380,"55301")</f>
        <v>0</v>
      </c>
      <c r="AV23" s="51">
        <f>IF(ISERROR(IF(AS23="","",AS23/VLOOKUP(Occupancy!$B$65,Occupancy!$BJ$68:'Occupancy'!$B$79,1)*12/$C23)),"-",IF(AS23="","",AS23/VLOOKUP(Occupancy!$B$65,Occupancy!$BJ$68:'Occupancy'!$B$79,1)*12/$C23))</f>
        <v>0</v>
      </c>
      <c r="AW23" s="57">
        <f>IF(ISERROR(IF(AT23="","",AT23/VLOOKUP(Occupancy!$B$65,Occupancy!$BJ$68:'Occupancy'!$B$79,1)*12/$C23)),"-",IF(AT23="","",AT23/VLOOKUP(Occupancy!$B$65,Occupancy!$BJ$68:'Occupancy'!$B$79,1)*12/$C23))</f>
        <v>0</v>
      </c>
      <c r="AX23" s="54">
        <f>SUMIFS(IncomeStatementData!$J$2:$J$415,IncomeStatementData!$B$2:$B$415,$A23,IncomeStatementData!$I$2:$I$415,"55320")</f>
        <v>0</v>
      </c>
      <c r="AY23" s="54">
        <f>IF(ISERROR(AZ23/12*Occupancy!$B$65),"-",AZ23/12*Occupancy!$B$65)</f>
        <v>0</v>
      </c>
      <c r="AZ23" s="55">
        <f>SUMIFS(AnnualFinancialData!$L$2:$L$6380,AnnualFinancialData!$B$2:$B$6380,$A23,AnnualFinancialData!$K$2:$K$6380,"55320")</f>
        <v>0</v>
      </c>
      <c r="BA23" s="54">
        <f>IF(ISERROR(IF(AX23="","",AX23/VLOOKUP(Occupancy!$B$65,Occupancy!$BJ$68:'Occupancy'!$B$79,1)*12/$C23)),"-",IF(AX23="","",AX23/VLOOKUP(Occupancy!$B$65,Occupancy!$BJ$68:'Occupancy'!$B$79,1)*12/$C23))</f>
        <v>0</v>
      </c>
      <c r="BB23" s="54">
        <f>IF(ISERROR(IF(AY23="","",AY23/VLOOKUP(Occupancy!$B$65,Occupancy!$BJ$68:'Occupancy'!$B$79,1)*12/$C23)),"-",IF(AY23="","",AY23/VLOOKUP(Occupancy!$B$65,Occupancy!$BJ$68:'Occupancy'!$B$79,1)*12/$C23))</f>
        <v>0</v>
      </c>
      <c r="BC23" s="62">
        <f t="shared" si="0"/>
        <v>0</v>
      </c>
      <c r="BD23" s="63">
        <f t="shared" si="1"/>
        <v>0</v>
      </c>
      <c r="BE23" s="62">
        <f t="shared" si="2"/>
        <v>0</v>
      </c>
      <c r="BF23" s="63">
        <f>IF(ISERROR(IF(BC23="","",BC23/VLOOKUP(Occupancy!$B$65,Occupancy!$BJ$68:'Occupancy'!$B$79,1)*12/$C23)),"-",IF(BC23="","",BC23/VLOOKUP(Occupancy!$B$65,Occupancy!$BJ$68:'Occupancy'!$B$79,1)*12/$C23))</f>
        <v>0</v>
      </c>
      <c r="BG23" s="64">
        <f>IF(ISERROR(IF(BD23="","",BD23/VLOOKUP(Occupancy!$B$65,Occupancy!$BJ$68:'Occupancy'!$B$79,1)*12/$C23)),"-",IF(BD23="","",BD23/VLOOKUP(Occupancy!$B$65,Occupancy!$BJ$68:'Occupancy'!$B$79,1)*12/$C23))</f>
        <v>0</v>
      </c>
    </row>
    <row r="24" spans="1:59" x14ac:dyDescent="0.25">
      <c r="A24" s="220" t="s">
        <v>515</v>
      </c>
      <c r="B24" s="93" t="str">
        <f>IF(ISERROR(INDEX(ProjectTypeData!$F$2:$F24,MATCH(Expenses!$A24,ProjectTypeData!$B$2:$B24,0),MATCH(Expenses!B$5,ProjectTypeData!$F$1))),"-",INDEX(ProjectTypeData!$F$2:$F24,MATCH(Expenses!$A24,ProjectTypeData!$B$2:$B24,0),MATCH(Expenses!B$5,ProjectTypeData!$F$1)))</f>
        <v>Homes</v>
      </c>
      <c r="C24" s="145">
        <f>Operating!C29</f>
        <v>0</v>
      </c>
      <c r="D24" s="146" t="str">
        <f>IF(ISERROR(INDEX(MgmtCompanyData!$C$2:$C$46,MATCH(A24,MgmtCompanyData!$B$2:$B$46,0),0)),"-",INDEX(MgmtCompanyData!$C$2:$C$46,MATCH(A24,MgmtCompanyData!$B$2:$B$46,0),0))</f>
        <v>-</v>
      </c>
      <c r="E24" s="50">
        <f>SUMIFS(IncomeStatementData!$J$2:$J$415,IncomeStatementData!$B$2:$B$415,$A24,IncomeStatementData!$I$2:$I$415,"50105")+SUMIFS(IncomeStatementData!$J$2:$J$415,IncomeStatementData!$B$2:$B$415,$A24,IncomeStatementData!$I$2:$I$415,"55745")+SUMIFS(IncomeStatementData!$J$2:$J$415,IncomeStatementData!$B$2:$B$415,$A24,IncomeStatementData!$I$2:$I$415,"55730")+SUMIFS(IncomeStatementData!$J$2:$J$415,IncomeStatementData!$B$2:$B$415,$A24,IncomeStatementData!$I$2:$I$415,"50203")+SUMIFS(IncomeStatementData!$J$2:$J$415,IncomeStatementData!$B$2:$B$415,$A24,IncomeStatementData!$I$2:$I$415,"50252")</f>
        <v>0</v>
      </c>
      <c r="F24" s="51">
        <f>IF(ISERROR(G24/12*Occupancy!$B$65),"-",G24/12*Occupancy!$B$65)</f>
        <v>0</v>
      </c>
      <c r="G24" s="52">
        <f>SUMIFS(AnnualFinancialData!$L$2:$L$6380,AnnualFinancialData!$B$2:$B$6380,$A24,AnnualFinancialData!$K$2:$K$6380,"50105")+SUMIFS(AnnualFinancialData!$L$2:$L$6380,AnnualFinancialData!$B$2:$B$6380,$A24,AnnualFinancialData!$K$2:$K$6380,"55745")+SUMIFS(AnnualFinancialData!$L$2:$L$6380,AnnualFinancialData!$B$2:$B$6380,$A24,AnnualFinancialData!$K$2:$K$6380,"55730")+SUMIFS(AnnualFinancialData!$L$2:$L$6380,AnnualFinancialData!$B$2:$B$6380,$A24,AnnualFinancialData!$K$2:$K$6380,"50203")+SUMIFS(AnnualFinancialData!$L$2:$L$6380,AnnualFinancialData!$B$2:$B$6380,$A24,AnnualFinancialData!$K$2:$K$6380,"50252")</f>
        <v>0</v>
      </c>
      <c r="H24" s="51" t="str">
        <f>IF(ISERROR(IF(E24="","",E24/VLOOKUP(Occupancy!$B$65,Occupancy!$BJ$68:'Occupancy'!$B$79,1)*12/$C24)),"-",IF(E24="","",E24/VLOOKUP(Occupancy!$B$65,Occupancy!$BJ$68:'Occupancy'!$B$79,1)*12/$C24))</f>
        <v>-</v>
      </c>
      <c r="I24" s="53" t="str">
        <f>IF(ISERROR(IF(F24="","",F24/VLOOKUP(Occupancy!$B$65,Occupancy!$BJ$68:'Occupancy'!$B$79,1)*12/$C24)),"-",IF(F24="","",F24/VLOOKUP(Occupancy!$B$65,Occupancy!$BJ$68:'Occupancy'!$B$79,1)*12/$C24))</f>
        <v>-</v>
      </c>
      <c r="J24" s="54">
        <f>SUMIFS(IncomeStatementData!$J$2:$J$415,IncomeStatementData!$B$2:$B$415,$A24,IncomeStatementData!$I$2:$I$415,"60015")+SUMIFS(IncomeStatementData!$J$2:$J$415,IncomeStatementData!$B$2:$B$415,$A24,IncomeStatementData!$I$2:$I$415,"55342")+SUMIFS(IncomeStatementData!$J$2:$J$415,IncomeStatementData!$B$2:$B$415,$A24,IncomeStatementData!$I$2:$I$415,"55110")+SUMIFS(IncomeStatementData!$J$2:$J$415,IncomeStatementData!$B$2:$B$415,$A24,IncomeStatementData!$I$2:$I$415,"53034")+SUMIFS(IncomeStatementData!$J$2:$J$415,IncomeStatementData!$B$2:$B$415,$A24,IncomeStatementData!$I$2:$I$415,"59500")</f>
        <v>0</v>
      </c>
      <c r="K24" s="54">
        <f>IF(ISERROR(L24/12*Occupancy!$B$65),"-",L24/12*Occupancy!$B$65)</f>
        <v>0</v>
      </c>
      <c r="L24" s="55">
        <f>SUMIFS(AnnualFinancialData!$L$2:$L$6380,AnnualFinancialData!$B$2:$B$6380,$A24,AnnualFinancialData!$K$2:$K$6380,"60015")+SUMIFS(AnnualFinancialData!$L$2:$L$6380,AnnualFinancialData!$B$2:$B$6380,$A24,AnnualFinancialData!$K$2:$K$6380,"55342")+SUMIFS(AnnualFinancialData!$L$2:$L$6380,AnnualFinancialData!$B$2:$B$6380,$A24,AnnualFinancialData!$K$2:$K$6380,"55110")+SUMIFS(AnnualFinancialData!$L$2:$L$6380,AnnualFinancialData!$B$2:$B$6380,$A24,AnnualFinancialData!$K$2:$K$6380,"53034")+SUMIFS(AnnualFinancialData!$L$2:$L$6380,AnnualFinancialData!$B$2:$B$6380,$A24,AnnualFinancialData!$K$2:$K$6380,"59500")</f>
        <v>0</v>
      </c>
      <c r="M24" s="54" t="str">
        <f>IF(ISERROR(IF(J24="","",J24/VLOOKUP(Occupancy!$B$65,Occupancy!$BJ$68:'Occupancy'!$B$79,1)*12/$C24)),"-",IF(J24="","",J24/VLOOKUP(Occupancy!$B$65,Occupancy!$BJ$68:'Occupancy'!$B$79,1)*12/$C24))</f>
        <v>-</v>
      </c>
      <c r="N24" s="54" t="str">
        <f>IF(ISERROR(IF(K24="","",K24/VLOOKUP(Occupancy!$B$65,Occupancy!$BJ$68:'Occupancy'!$B$79,1)*12/$C24)),"-",IF(K24="","",K24/VLOOKUP(Occupancy!$B$65,Occupancy!$BJ$68:'Occupancy'!$B$79,1)*12/$C24))</f>
        <v>-</v>
      </c>
      <c r="O24" s="51">
        <f>SUMIFS(IncomeStatementData!$J$2:$J$415,IncomeStatementData!$B$2:$B$415,$A24,IncomeStatementData!$I$2:$I$415,"58001")</f>
        <v>0</v>
      </c>
      <c r="P24" s="51">
        <f>IF(ISERROR(Q24/12*Occupancy!$B$65),"-",Q24/12*Occupancy!$B$65)</f>
        <v>0</v>
      </c>
      <c r="Q24" s="52">
        <f>SUMIFS(AnnualFinancialData!$L$2:$L$6380,AnnualFinancialData!$B$2:$B$6380,$A24,AnnualFinancialData!$K$2:$K$6380,"58001")</f>
        <v>0</v>
      </c>
      <c r="R24" s="51" t="str">
        <f>IF(ISERROR(IF(O24="","",O24/VLOOKUP(Occupancy!$B$65,Occupancy!$BJ$68:'Occupancy'!$B$79,1)*12/$C24)),"-",IF(O24="","",O24/VLOOKUP(Occupancy!$B$65,Occupancy!$BJ$68:'Occupancy'!$B$79,1)*12/$C24))</f>
        <v>-</v>
      </c>
      <c r="S24" s="51" t="str">
        <f>IF(ISERROR(IF(P24="","",P24/VLOOKUP(Occupancy!$B$65,Occupancy!$BJ$68:'Occupancy'!$B$79,1)*12/$C24)),"-",IF(P24="","",P24/VLOOKUP(Occupancy!$B$65,Occupancy!$BJ$68:'Occupancy'!$B$79,1)*12/$C24))</f>
        <v>-</v>
      </c>
      <c r="T24" s="55">
        <f>SUMIFS(IncomeStatementData!$J$2:$J$415,IncomeStatementData!$B$2:$B$415,$A24,IncomeStatementData!$I$2:$I$415,"66100")</f>
        <v>0</v>
      </c>
      <c r="U24" s="54">
        <f>IF(ISERROR(V24/12*Occupancy!$B$65),"-",V24/12*Occupancy!$B$65)</f>
        <v>0</v>
      </c>
      <c r="V24" s="55">
        <f>SUMIFS(AnnualFinancialData!$L$2:$L$6380,AnnualFinancialData!$B$2:$B$6380,$A24,AnnualFinancialData!$K$2:$K$6380,"66100")</f>
        <v>0</v>
      </c>
      <c r="W24" s="54" t="str">
        <f>IF(ISERROR(IF(T24="","",T24/VLOOKUP(Occupancy!$B$65,Occupancy!$BJ$68:'Occupancy'!$B$79,1)*12/$C24)),"-",IF(T24="","",T24/VLOOKUP(Occupancy!$B$65,Occupancy!$BJ$68:'Occupancy'!$B$79,1)*12/$C24))</f>
        <v>-</v>
      </c>
      <c r="X24" s="56" t="str">
        <f>IF(ISERROR(IF(U24="","",U24/VLOOKUP(Occupancy!$B$65,Occupancy!$BJ$68:'Occupancy'!$B$79,1)*12/$C24)),"-",IF(U24="","",U24/VLOOKUP(Occupancy!$B$65,Occupancy!$BJ$68:'Occupancy'!$B$79,1)*12/$C24))</f>
        <v>-</v>
      </c>
      <c r="Y24" s="51">
        <f>SUMIFS(IncomeStatementData!$J$2:$J$415,IncomeStatementData!$B$2:$B$415,$A24,IncomeStatementData!$I$2:$I$415,"55705")+SUMIFS(IncomeStatementData!$J$2:$J$415,IncomeStatementData!$B$2:$B$415,$A24,IncomeStatementData!$I$2:$I$415,"55715")+SUMIFS(IncomeStatementData!$J$2:$J$415,IncomeStatementData!$B$2:$B$415,$A24,IncomeStatementData!$I$2:$I$415,"55720")+SUMIFS(IncomeStatementData!$J$2:$J$415,IncomeStatementData!$B$2:$B$415,$A24,IncomeStatementData!$I$2:$I$415,"55730")+SUMIFS(IncomeStatementData!$J$2:$J$415,IncomeStatementData!$B$2:$B$415,$A24,IncomeStatementData!$I$2:$I$415,"55735")+SUMIFS(IncomeStatementData!$J$2:$J$415,IncomeStatementData!$B$2:$B$415,$A24,IncomeStatementData!$I$2:$I$415,"55701")+SUMIFS(IncomeStatementData!$J$2:$J$415,IncomeStatementData!$B$2:$B$415,$A24,IncomeStatementData!$I$2:$I$415,"55750")+SUMIFS(IncomeStatementData!$J$2:$J$415,IncomeStatementData!$B$2:$B$415,$A24,IncomeStatementData!$I$2:$I$415,"55725")+SUMIFS(IncomeStatementData!$J$2:$J$415,IncomeStatementData!$B$2:$B$415,$A24,IncomeStatementData!$I$2:$I$415,"55760")+SUMIFS(IncomeStatementData!$J$2:$J$415,IncomeStatementData!$B$2:$B$415,$A24,IncomeStatementData!$I$2:$I$415,"55755")</f>
        <v>0</v>
      </c>
      <c r="Z24" s="51">
        <f>IF(ISERROR(AA24/12*Occupancy!$B$65),"-",AA24/12*Occupancy!$B$65)</f>
        <v>0</v>
      </c>
      <c r="AA24" s="52">
        <f>SUMIFS(AnnualFinancialData!$L$2:$L$6380,AnnualFinancialData!$B$2:$B$6380,$A24,AnnualFinancialData!$K$2:$K$6380,"55705")+SUMIFS(AnnualFinancialData!$L$2:$L$6380,AnnualFinancialData!$B$2:$B$6380,$A24,AnnualFinancialData!$K$2:$K$6380,"55715")+SUMIFS(AnnualFinancialData!$L$2:$L$6380,AnnualFinancialData!$B$2:$B$6380,$A24,AnnualFinancialData!$K$2:$K$6380,"55720")+SUMIFS(AnnualFinancialData!$L$2:$L$6380,AnnualFinancialData!$B$2:$B$6380,$A24,AnnualFinancialData!$K$2:$K$6380,"55730")+SUMIFS(AnnualFinancialData!$L$2:$L$6380,AnnualFinancialData!$B$2:$B$6380,$A24,AnnualFinancialData!$K$2:$K$6380,"55735")+SUMIFS(AnnualFinancialData!$L$2:$L$6380,AnnualFinancialData!$B$2:$B$6380,$A24,AnnualFinancialData!$K$2:$K$6380,"55701")+SUMIFS(AnnualFinancialData!$L$2:$L$6380,AnnualFinancialData!$B$2:$B$6380,$A24,AnnualFinancialData!$K$2:$K$6380,"55750")+SUMIFS(AnnualFinancialData!$L$2:$L$6380,AnnualFinancialData!$B$2:$B$6380,$A24,AnnualFinancialData!$K$2:$K$6380,"55725")+SUMIFS(AnnualFinancialData!$L$2:$L$6380,AnnualFinancialData!$B$2:$B$6380,$A24,AnnualFinancialData!$K$2:$K$6380,"55760")+SUMIFS(AnnualFinancialData!$L$2:$L$6380,AnnualFinancialData!$B$2:$B$6380,$A24,AnnualFinancialData!$K$2:$K$6380,"55755")</f>
        <v>0</v>
      </c>
      <c r="AB24" s="51" t="str">
        <f>IF(ISERROR(IF(Y24="","",Y24/VLOOKUP(Occupancy!$B$65,Occupancy!$BJ$68:'Occupancy'!$B$79,1)*12/$C24)),"-",IF(Y24="","",Y24/VLOOKUP(Occupancy!$B$65,Occupancy!$BJ$68:'Occupancy'!$B$79,1)*12/$C24))</f>
        <v>-</v>
      </c>
      <c r="AC24" s="57" t="str">
        <f>IF(ISERROR(IF(Z24="","",Z24/VLOOKUP(Occupancy!$B$65,Occupancy!$BJ$68:'Occupancy'!$B$79,1)*12/$C24)),"-",IF(Z24="","",Z24/VLOOKUP(Occupancy!$B$65,Occupancy!$BJ$68:'Occupancy'!$B$79,1)*12/$C24))</f>
        <v>-</v>
      </c>
      <c r="AD24" s="55">
        <f>SUMIFS(IncomeStatementData!$J$2:$J$415,IncomeStatementData!$B$2:$B$415,$A24,IncomeStatementData!$I$2:$I$415,"55770")</f>
        <v>0</v>
      </c>
      <c r="AE24" s="54">
        <f>IF(ISERROR(AF24/12*Occupancy!$B$65),"-",AF24/12*Occupancy!$B$65)</f>
        <v>0</v>
      </c>
      <c r="AF24" s="55">
        <f>SUMIFS(AnnualFinancialData!$L$2:$L$6380,AnnualFinancialData!$B$2:$B$6380,$A24,AnnualFinancialData!$K$2:$K$6380,"55770")</f>
        <v>0</v>
      </c>
      <c r="AG24" s="54" t="str">
        <f>IF(ISERROR(IF(AD24="","",AD24/VLOOKUP(Occupancy!$B$65,Occupancy!$BJ$68:'Occupancy'!$B$79,1)*12/$C24)),"-",IF(AD24="","",AD24/VLOOKUP(Occupancy!$B$65,Occupancy!$BJ$68:'Occupancy'!$B$79,1)*12/$C24))</f>
        <v>-</v>
      </c>
      <c r="AH24" s="59" t="str">
        <f>IF(ISERROR(IF(AE24="","",AE24/VLOOKUP(Occupancy!$B$65,Occupancy!$BJ$68:'Occupancy'!$B$79,1)*12/$C24)),"-",IF(AE24="","",AE24/VLOOKUP(Occupancy!$B$65,Occupancy!$BJ$68:'Occupancy'!$B$79,1)*12/$C24))</f>
        <v>-</v>
      </c>
      <c r="AI24" s="52">
        <f>SUMIFS(IncomeStatementData!$J$2:$J$415,IncomeStatementData!$B$2:$B$415,$A24,IncomeStatementData!$I$2:$I$415,"55357")+SUMIFS(IncomeStatementData!$J$2:$J$415,IncomeStatementData!$B$2:$B$415,$A24,IncomeStatementData!$I$2:$I$415,"55353")+SUMIFS(IncomeStatementData!$J$2:$J$415,IncomeStatementData!$B$2:$B$415,$A24,IncomeStatementData!$I$2:$I$415,"55354")+SUMIFS(IncomeStatementData!$J$2:$J$415,IncomeStatementData!$B$2:$B$415,$A24,IncomeStatementData!$I$2:$I$415,"55351")</f>
        <v>0</v>
      </c>
      <c r="AJ24" s="51">
        <f>IF(ISERROR(AK24/12*Occupancy!$B$65),"-",AK24/12*Occupancy!$B$65)</f>
        <v>0</v>
      </c>
      <c r="AK24" s="52">
        <f>SUMIFS(AnnualFinancialData!$L$2:$L$6380,AnnualFinancialData!$B$2:$B$6380,$A24,AnnualFinancialData!$K$2:$K$6380,"55357")+SUMIFS(AnnualFinancialData!$L$2:$L$6380,AnnualFinancialData!$B$2:$B$6380,$A24,AnnualFinancialData!$K$2:$K$6380,"55353")+SUMIFS(AnnualFinancialData!$L$2:$L$6380,AnnualFinancialData!$B$2:$B$6380,$A24,AnnualFinancialData!$K$2:$K$6380,"55354")+SUMIFS(AnnualFinancialData!$L$2:$L$6380,AnnualFinancialData!$B$2:$B$6380,$A24,AnnualFinancialData!$K$2:$K$6380,"55351")</f>
        <v>0</v>
      </c>
      <c r="AL24" s="51" t="str">
        <f>IF(ISERROR(IF(AI24="","",AI24/VLOOKUP(Occupancy!$B$65,Occupancy!$BJ$68:'Occupancy'!$B$79,1)*12/$C24)),"-",IF(AI24="","",AI24/VLOOKUP(Occupancy!$B$65,Occupancy!$BJ$68:'Occupancy'!$B$79,1)*12/$C24))</f>
        <v>-</v>
      </c>
      <c r="AM24" s="60" t="str">
        <f>IF(ISERROR(IF(AJ24="","",AJ24/VLOOKUP(Occupancy!$B$65,Occupancy!$BJ$68:'Occupancy'!$B$79,1)*12/$C24)),"-",IF(AJ24="","",AJ24/VLOOKUP(Occupancy!$B$65,Occupancy!$BJ$68:'Occupancy'!$B$79,1)*12/$C24))</f>
        <v>-</v>
      </c>
      <c r="AN24" s="54">
        <f>SUMIFS(IncomeStatementData!$J$2:$J$415,IncomeStatementData!$B$2:$B$415,$A24,IncomeStatementData!$I$2:$I$415,"55355")</f>
        <v>0</v>
      </c>
      <c r="AO24" s="54">
        <f>IF(ISERROR(AP24/12*Occupancy!$B$65),"-",AP24/12*Occupancy!$B$65)</f>
        <v>0</v>
      </c>
      <c r="AP24" s="55">
        <f>SUMIFS(AnnualFinancialData!$L$2:$L$6380,AnnualFinancialData!$B$2:$B$6380,$A24,AnnualFinancialData!$K$2:$K$6380,"55355")</f>
        <v>0</v>
      </c>
      <c r="AQ24" s="54" t="str">
        <f>IF(ISERROR(IF(AN24="","",AN24/VLOOKUP(Occupancy!$B$65,Occupancy!$BJ$68:'Occupancy'!$B$79,1)*12/$C24)),"-",IF(AN24="","",AN24/VLOOKUP(Occupancy!$B$65,Occupancy!$BJ$68:'Occupancy'!$B$79,1)*12/$C24))</f>
        <v>-</v>
      </c>
      <c r="AR24" s="56" t="str">
        <f>IF(ISERROR(IF(AO24="","",AO24/VLOOKUP(Occupancy!$B$65,Occupancy!$BJ$68:'Occupancy'!$B$79,1)*12/$C24)),"-",IF(AO24="","",AO24/VLOOKUP(Occupancy!$B$65,Occupancy!$BJ$68:'Occupancy'!$B$79,1)*12/$C24))</f>
        <v>-</v>
      </c>
      <c r="AS24" s="61">
        <f>SUMIFS(IncomeStatementData!$J$2:$J$415,IncomeStatementData!$B$2:$B$415,$A24,IncomeStatementData!$I$2:$I$415,"55301")</f>
        <v>0</v>
      </c>
      <c r="AT24" s="51">
        <f>IF(ISERROR(AU24/12*Occupancy!$B$65),"-",AU24/12*Occupancy!$B$65)</f>
        <v>0</v>
      </c>
      <c r="AU24" s="52">
        <f>SUMIFS(AnnualFinancialData!$L$2:$L$6380,AnnualFinancialData!$B$2:$B$6380,$A24,AnnualFinancialData!$K$2:$K$6380,"55301")</f>
        <v>0</v>
      </c>
      <c r="AV24" s="51" t="str">
        <f>IF(ISERROR(IF(AS24="","",AS24/VLOOKUP(Occupancy!$B$65,Occupancy!$BJ$68:'Occupancy'!$B$79,1)*12/$C24)),"-",IF(AS24="","",AS24/VLOOKUP(Occupancy!$B$65,Occupancy!$BJ$68:'Occupancy'!$B$79,1)*12/$C24))</f>
        <v>-</v>
      </c>
      <c r="AW24" s="57" t="str">
        <f>IF(ISERROR(IF(AT24="","",AT24/VLOOKUP(Occupancy!$B$65,Occupancy!$BJ$68:'Occupancy'!$B$79,1)*12/$C24)),"-",IF(AT24="","",AT24/VLOOKUP(Occupancy!$B$65,Occupancy!$BJ$68:'Occupancy'!$B$79,1)*12/$C24))</f>
        <v>-</v>
      </c>
      <c r="AX24" s="54">
        <f>SUMIFS(IncomeStatementData!$J$2:$J$415,IncomeStatementData!$B$2:$B$415,$A24,IncomeStatementData!$I$2:$I$415,"55320")</f>
        <v>0</v>
      </c>
      <c r="AY24" s="54">
        <f>IF(ISERROR(AZ24/12*Occupancy!$B$65),"-",AZ24/12*Occupancy!$B$65)</f>
        <v>0</v>
      </c>
      <c r="AZ24" s="55">
        <f>SUMIFS(AnnualFinancialData!$L$2:$L$6380,AnnualFinancialData!$B$2:$B$6380,$A24,AnnualFinancialData!$K$2:$K$6380,"55320")</f>
        <v>0</v>
      </c>
      <c r="BA24" s="54" t="str">
        <f>IF(ISERROR(IF(AX24="","",AX24/VLOOKUP(Occupancy!$B$65,Occupancy!$BJ$68:'Occupancy'!$B$79,1)*12/$C24)),"-",IF(AX24="","",AX24/VLOOKUP(Occupancy!$B$65,Occupancy!$BJ$68:'Occupancy'!$B$79,1)*12/$C24))</f>
        <v>-</v>
      </c>
      <c r="BB24" s="54" t="str">
        <f>IF(ISERROR(IF(AY24="","",AY24/VLOOKUP(Occupancy!$B$65,Occupancy!$BJ$68:'Occupancy'!$B$79,1)*12/$C24)),"-",IF(AY24="","",AY24/VLOOKUP(Occupancy!$B$65,Occupancy!$BJ$68:'Occupancy'!$B$79,1)*12/$C24))</f>
        <v>-</v>
      </c>
      <c r="BC24" s="62">
        <f t="shared" si="0"/>
        <v>0</v>
      </c>
      <c r="BD24" s="63">
        <f t="shared" si="1"/>
        <v>0</v>
      </c>
      <c r="BE24" s="62">
        <f t="shared" si="2"/>
        <v>0</v>
      </c>
      <c r="BF24" s="63" t="str">
        <f>IF(ISERROR(IF(BC24="","",BC24/VLOOKUP(Occupancy!$B$65,Occupancy!$BJ$68:'Occupancy'!$B$79,1)*12/$C24)),"-",IF(BC24="","",BC24/VLOOKUP(Occupancy!$B$65,Occupancy!$BJ$68:'Occupancy'!$B$79,1)*12/$C24))</f>
        <v>-</v>
      </c>
      <c r="BG24" s="64" t="str">
        <f>IF(ISERROR(IF(BD24="","",BD24/VLOOKUP(Occupancy!$B$65,Occupancy!$BJ$68:'Occupancy'!$B$79,1)*12/$C24)),"-",IF(BD24="","",BD24/VLOOKUP(Occupancy!$B$65,Occupancy!$BJ$68:'Occupancy'!$B$79,1)*12/$C24))</f>
        <v>-</v>
      </c>
    </row>
    <row r="25" spans="1:59" x14ac:dyDescent="0.25">
      <c r="A25" s="220" t="s">
        <v>517</v>
      </c>
      <c r="B25" s="93" t="str">
        <f>IF(ISERROR(INDEX(ProjectTypeData!$F$2:$F25,MATCH(Expenses!$A25,ProjectTypeData!$B$2:$B25,0),MATCH(Expenses!B$5,ProjectTypeData!$F$1))),"-",INDEX(ProjectTypeData!$F$2:$F25,MATCH(Expenses!$A25,ProjectTypeData!$B$2:$B25,0),MATCH(Expenses!B$5,ProjectTypeData!$F$1)))</f>
        <v>Homes</v>
      </c>
      <c r="C25" s="145">
        <f>Operating!C30</f>
        <v>84</v>
      </c>
      <c r="D25" s="146" t="str">
        <f>IF(ISERROR(INDEX(MgmtCompanyData!$C$2:$C$46,MATCH(A25,MgmtCompanyData!$B$2:$B$46,0),0)),"-",INDEX(MgmtCompanyData!$C$2:$C$46,MATCH(A25,MgmtCompanyData!$B$2:$B$46,0),0))</f>
        <v>-</v>
      </c>
      <c r="E25" s="50">
        <f>SUMIFS(IncomeStatementData!$J$2:$J$415,IncomeStatementData!$B$2:$B$415,$A25,IncomeStatementData!$I$2:$I$415,"50105")+SUMIFS(IncomeStatementData!$J$2:$J$415,IncomeStatementData!$B$2:$B$415,$A25,IncomeStatementData!$I$2:$I$415,"55745")+SUMIFS(IncomeStatementData!$J$2:$J$415,IncomeStatementData!$B$2:$B$415,$A25,IncomeStatementData!$I$2:$I$415,"55730")+SUMIFS(IncomeStatementData!$J$2:$J$415,IncomeStatementData!$B$2:$B$415,$A25,IncomeStatementData!$I$2:$I$415,"50203")+SUMIFS(IncomeStatementData!$J$2:$J$415,IncomeStatementData!$B$2:$B$415,$A25,IncomeStatementData!$I$2:$I$415,"50252")</f>
        <v>0</v>
      </c>
      <c r="F25" s="51">
        <f>IF(ISERROR(G25/12*Occupancy!$B$65),"-",G25/12*Occupancy!$B$65)</f>
        <v>0</v>
      </c>
      <c r="G25" s="52">
        <f>SUMIFS(AnnualFinancialData!$L$2:$L$6380,AnnualFinancialData!$B$2:$B$6380,$A25,AnnualFinancialData!$K$2:$K$6380,"50105")+SUMIFS(AnnualFinancialData!$L$2:$L$6380,AnnualFinancialData!$B$2:$B$6380,$A25,AnnualFinancialData!$K$2:$K$6380,"55745")+SUMIFS(AnnualFinancialData!$L$2:$L$6380,AnnualFinancialData!$B$2:$B$6380,$A25,AnnualFinancialData!$K$2:$K$6380,"55730")+SUMIFS(AnnualFinancialData!$L$2:$L$6380,AnnualFinancialData!$B$2:$B$6380,$A25,AnnualFinancialData!$K$2:$K$6380,"50203")+SUMIFS(AnnualFinancialData!$L$2:$L$6380,AnnualFinancialData!$B$2:$B$6380,$A25,AnnualFinancialData!$K$2:$K$6380,"50252")</f>
        <v>0</v>
      </c>
      <c r="H25" s="51">
        <f>IF(ISERROR(IF(E25="","",E25/VLOOKUP(Occupancy!$B$65,Occupancy!$BJ$68:'Occupancy'!$B$79,1)*12/$C25)),"-",IF(E25="","",E25/VLOOKUP(Occupancy!$B$65,Occupancy!$BJ$68:'Occupancy'!$B$79,1)*12/$C25))</f>
        <v>0</v>
      </c>
      <c r="I25" s="53">
        <f>IF(ISERROR(IF(F25="","",F25/VLOOKUP(Occupancy!$B$65,Occupancy!$BJ$68:'Occupancy'!$B$79,1)*12/$C25)),"-",IF(F25="","",F25/VLOOKUP(Occupancy!$B$65,Occupancy!$BJ$68:'Occupancy'!$B$79,1)*12/$C25))</f>
        <v>0</v>
      </c>
      <c r="J25" s="54">
        <f>SUMIFS(IncomeStatementData!$J$2:$J$415,IncomeStatementData!$B$2:$B$415,$A25,IncomeStatementData!$I$2:$I$415,"60015")+SUMIFS(IncomeStatementData!$J$2:$J$415,IncomeStatementData!$B$2:$B$415,$A25,IncomeStatementData!$I$2:$I$415,"55342")+SUMIFS(IncomeStatementData!$J$2:$J$415,IncomeStatementData!$B$2:$B$415,$A25,IncomeStatementData!$I$2:$I$415,"55110")+SUMIFS(IncomeStatementData!$J$2:$J$415,IncomeStatementData!$B$2:$B$415,$A25,IncomeStatementData!$I$2:$I$415,"53034")+SUMIFS(IncomeStatementData!$J$2:$J$415,IncomeStatementData!$B$2:$B$415,$A25,IncomeStatementData!$I$2:$I$415,"59500")</f>
        <v>0</v>
      </c>
      <c r="K25" s="54">
        <f>IF(ISERROR(L25/12*Occupancy!$B$65),"-",L25/12*Occupancy!$B$65)</f>
        <v>0</v>
      </c>
      <c r="L25" s="55">
        <f>SUMIFS(AnnualFinancialData!$L$2:$L$6380,AnnualFinancialData!$B$2:$B$6380,$A25,AnnualFinancialData!$K$2:$K$6380,"60015")+SUMIFS(AnnualFinancialData!$L$2:$L$6380,AnnualFinancialData!$B$2:$B$6380,$A25,AnnualFinancialData!$K$2:$K$6380,"55342")+SUMIFS(AnnualFinancialData!$L$2:$L$6380,AnnualFinancialData!$B$2:$B$6380,$A25,AnnualFinancialData!$K$2:$K$6380,"55110")+SUMIFS(AnnualFinancialData!$L$2:$L$6380,AnnualFinancialData!$B$2:$B$6380,$A25,AnnualFinancialData!$K$2:$K$6380,"53034")+SUMIFS(AnnualFinancialData!$L$2:$L$6380,AnnualFinancialData!$B$2:$B$6380,$A25,AnnualFinancialData!$K$2:$K$6380,"59500")</f>
        <v>0</v>
      </c>
      <c r="M25" s="54">
        <f>IF(ISERROR(IF(J25="","",J25/VLOOKUP(Occupancy!$B$65,Occupancy!$BJ$68:'Occupancy'!$B$79,1)*12/$C25)),"-",IF(J25="","",J25/VLOOKUP(Occupancy!$B$65,Occupancy!$BJ$68:'Occupancy'!$B$79,1)*12/$C25))</f>
        <v>0</v>
      </c>
      <c r="N25" s="54">
        <f>IF(ISERROR(IF(K25="","",K25/VLOOKUP(Occupancy!$B$65,Occupancy!$BJ$68:'Occupancy'!$B$79,1)*12/$C25)),"-",IF(K25="","",K25/VLOOKUP(Occupancy!$B$65,Occupancy!$BJ$68:'Occupancy'!$B$79,1)*12/$C25))</f>
        <v>0</v>
      </c>
      <c r="O25" s="51">
        <f>SUMIFS(IncomeStatementData!$J$2:$J$415,IncomeStatementData!$B$2:$B$415,$A25,IncomeStatementData!$I$2:$I$415,"58001")</f>
        <v>0</v>
      </c>
      <c r="P25" s="51">
        <f>IF(ISERROR(Q25/12*Occupancy!$B$65),"-",Q25/12*Occupancy!$B$65)</f>
        <v>0</v>
      </c>
      <c r="Q25" s="52">
        <f>SUMIFS(AnnualFinancialData!$L$2:$L$6380,AnnualFinancialData!$B$2:$B$6380,$A25,AnnualFinancialData!$K$2:$K$6380,"58001")</f>
        <v>0</v>
      </c>
      <c r="R25" s="51">
        <f>IF(ISERROR(IF(O25="","",O25/VLOOKUP(Occupancy!$B$65,Occupancy!$BJ$68:'Occupancy'!$B$79,1)*12/$C25)),"-",IF(O25="","",O25/VLOOKUP(Occupancy!$B$65,Occupancy!$BJ$68:'Occupancy'!$B$79,1)*12/$C25))</f>
        <v>0</v>
      </c>
      <c r="S25" s="51">
        <f>IF(ISERROR(IF(P25="","",P25/VLOOKUP(Occupancy!$B$65,Occupancy!$BJ$68:'Occupancy'!$B$79,1)*12/$C25)),"-",IF(P25="","",P25/VLOOKUP(Occupancy!$B$65,Occupancy!$BJ$68:'Occupancy'!$B$79,1)*12/$C25))</f>
        <v>0</v>
      </c>
      <c r="T25" s="55">
        <f>SUMIFS(IncomeStatementData!$J$2:$J$415,IncomeStatementData!$B$2:$B$415,$A25,IncomeStatementData!$I$2:$I$415,"66100")</f>
        <v>0</v>
      </c>
      <c r="U25" s="54">
        <f>IF(ISERROR(V25/12*Occupancy!$B$65),"-",V25/12*Occupancy!$B$65)</f>
        <v>0</v>
      </c>
      <c r="V25" s="55">
        <f>SUMIFS(AnnualFinancialData!$L$2:$L$6380,AnnualFinancialData!$B$2:$B$6380,$A25,AnnualFinancialData!$K$2:$K$6380,"66100")</f>
        <v>0</v>
      </c>
      <c r="W25" s="54">
        <f>IF(ISERROR(IF(T25="","",T25/VLOOKUP(Occupancy!$B$65,Occupancy!$BJ$68:'Occupancy'!$B$79,1)*12/$C25)),"-",IF(T25="","",T25/VLOOKUP(Occupancy!$B$65,Occupancy!$BJ$68:'Occupancy'!$B$79,1)*12/$C25))</f>
        <v>0</v>
      </c>
      <c r="X25" s="56">
        <f>IF(ISERROR(IF(U25="","",U25/VLOOKUP(Occupancy!$B$65,Occupancy!$BJ$68:'Occupancy'!$B$79,1)*12/$C25)),"-",IF(U25="","",U25/VLOOKUP(Occupancy!$B$65,Occupancy!$BJ$68:'Occupancy'!$B$79,1)*12/$C25))</f>
        <v>0</v>
      </c>
      <c r="Y25" s="51">
        <f>SUMIFS(IncomeStatementData!$J$2:$J$415,IncomeStatementData!$B$2:$B$415,$A25,IncomeStatementData!$I$2:$I$415,"55705")+SUMIFS(IncomeStatementData!$J$2:$J$415,IncomeStatementData!$B$2:$B$415,$A25,IncomeStatementData!$I$2:$I$415,"55715")+SUMIFS(IncomeStatementData!$J$2:$J$415,IncomeStatementData!$B$2:$B$415,$A25,IncomeStatementData!$I$2:$I$415,"55720")+SUMIFS(IncomeStatementData!$J$2:$J$415,IncomeStatementData!$B$2:$B$415,$A25,IncomeStatementData!$I$2:$I$415,"55730")+SUMIFS(IncomeStatementData!$J$2:$J$415,IncomeStatementData!$B$2:$B$415,$A25,IncomeStatementData!$I$2:$I$415,"55735")+SUMIFS(IncomeStatementData!$J$2:$J$415,IncomeStatementData!$B$2:$B$415,$A25,IncomeStatementData!$I$2:$I$415,"55701")+SUMIFS(IncomeStatementData!$J$2:$J$415,IncomeStatementData!$B$2:$B$415,$A25,IncomeStatementData!$I$2:$I$415,"55750")+SUMIFS(IncomeStatementData!$J$2:$J$415,IncomeStatementData!$B$2:$B$415,$A25,IncomeStatementData!$I$2:$I$415,"55725")+SUMIFS(IncomeStatementData!$J$2:$J$415,IncomeStatementData!$B$2:$B$415,$A25,IncomeStatementData!$I$2:$I$415,"55760")+SUMIFS(IncomeStatementData!$J$2:$J$415,IncomeStatementData!$B$2:$B$415,$A25,IncomeStatementData!$I$2:$I$415,"55755")</f>
        <v>0</v>
      </c>
      <c r="Z25" s="51">
        <f>IF(ISERROR(AA25/12*Occupancy!$B$65),"-",AA25/12*Occupancy!$B$65)</f>
        <v>0</v>
      </c>
      <c r="AA25" s="52">
        <f>SUMIFS(AnnualFinancialData!$L$2:$L$6380,AnnualFinancialData!$B$2:$B$6380,$A25,AnnualFinancialData!$K$2:$K$6380,"55705")+SUMIFS(AnnualFinancialData!$L$2:$L$6380,AnnualFinancialData!$B$2:$B$6380,$A25,AnnualFinancialData!$K$2:$K$6380,"55715")+SUMIFS(AnnualFinancialData!$L$2:$L$6380,AnnualFinancialData!$B$2:$B$6380,$A25,AnnualFinancialData!$K$2:$K$6380,"55720")+SUMIFS(AnnualFinancialData!$L$2:$L$6380,AnnualFinancialData!$B$2:$B$6380,$A25,AnnualFinancialData!$K$2:$K$6380,"55730")+SUMIFS(AnnualFinancialData!$L$2:$L$6380,AnnualFinancialData!$B$2:$B$6380,$A25,AnnualFinancialData!$K$2:$K$6380,"55735")+SUMIFS(AnnualFinancialData!$L$2:$L$6380,AnnualFinancialData!$B$2:$B$6380,$A25,AnnualFinancialData!$K$2:$K$6380,"55701")+SUMIFS(AnnualFinancialData!$L$2:$L$6380,AnnualFinancialData!$B$2:$B$6380,$A25,AnnualFinancialData!$K$2:$K$6380,"55750")+SUMIFS(AnnualFinancialData!$L$2:$L$6380,AnnualFinancialData!$B$2:$B$6380,$A25,AnnualFinancialData!$K$2:$K$6380,"55725")+SUMIFS(AnnualFinancialData!$L$2:$L$6380,AnnualFinancialData!$B$2:$B$6380,$A25,AnnualFinancialData!$K$2:$K$6380,"55760")+SUMIFS(AnnualFinancialData!$L$2:$L$6380,AnnualFinancialData!$B$2:$B$6380,$A25,AnnualFinancialData!$K$2:$K$6380,"55755")</f>
        <v>0</v>
      </c>
      <c r="AB25" s="51">
        <f>IF(ISERROR(IF(Y25="","",Y25/VLOOKUP(Occupancy!$B$65,Occupancy!$BJ$68:'Occupancy'!$B$79,1)*12/$C25)),"-",IF(Y25="","",Y25/VLOOKUP(Occupancy!$B$65,Occupancy!$BJ$68:'Occupancy'!$B$79,1)*12/$C25))</f>
        <v>0</v>
      </c>
      <c r="AC25" s="57">
        <f>IF(ISERROR(IF(Z25="","",Z25/VLOOKUP(Occupancy!$B$65,Occupancy!$BJ$68:'Occupancy'!$B$79,1)*12/$C25)),"-",IF(Z25="","",Z25/VLOOKUP(Occupancy!$B$65,Occupancy!$BJ$68:'Occupancy'!$B$79,1)*12/$C25))</f>
        <v>0</v>
      </c>
      <c r="AD25" s="55">
        <f>SUMIFS(IncomeStatementData!$J$2:$J$415,IncomeStatementData!$B$2:$B$415,$A25,IncomeStatementData!$I$2:$I$415,"55770")</f>
        <v>0</v>
      </c>
      <c r="AE25" s="54">
        <f>IF(ISERROR(AF25/12*Occupancy!$B$65),"-",AF25/12*Occupancy!$B$65)</f>
        <v>0</v>
      </c>
      <c r="AF25" s="55">
        <f>SUMIFS(AnnualFinancialData!$L$2:$L$6380,AnnualFinancialData!$B$2:$B$6380,$A25,AnnualFinancialData!$K$2:$K$6380,"55770")</f>
        <v>0</v>
      </c>
      <c r="AG25" s="54">
        <f>IF(ISERROR(IF(AD25="","",AD25/VLOOKUP(Occupancy!$B$65,Occupancy!$BJ$68:'Occupancy'!$B$79,1)*12/$C25)),"-",IF(AD25="","",AD25/VLOOKUP(Occupancy!$B$65,Occupancy!$BJ$68:'Occupancy'!$B$79,1)*12/$C25))</f>
        <v>0</v>
      </c>
      <c r="AH25" s="59">
        <f>IF(ISERROR(IF(AE25="","",AE25/VLOOKUP(Occupancy!$B$65,Occupancy!$BJ$68:'Occupancy'!$B$79,1)*12/$C25)),"-",IF(AE25="","",AE25/VLOOKUP(Occupancy!$B$65,Occupancy!$BJ$68:'Occupancy'!$B$79,1)*12/$C25))</f>
        <v>0</v>
      </c>
      <c r="AI25" s="52">
        <f>SUMIFS(IncomeStatementData!$J$2:$J$415,IncomeStatementData!$B$2:$B$415,$A25,IncomeStatementData!$I$2:$I$415,"55357")+SUMIFS(IncomeStatementData!$J$2:$J$415,IncomeStatementData!$B$2:$B$415,$A25,IncomeStatementData!$I$2:$I$415,"55353")+SUMIFS(IncomeStatementData!$J$2:$J$415,IncomeStatementData!$B$2:$B$415,$A25,IncomeStatementData!$I$2:$I$415,"55354")+SUMIFS(IncomeStatementData!$J$2:$J$415,IncomeStatementData!$B$2:$B$415,$A25,IncomeStatementData!$I$2:$I$415,"55351")</f>
        <v>0</v>
      </c>
      <c r="AJ25" s="51">
        <f>IF(ISERROR(AK25/12*Occupancy!$B$65),"-",AK25/12*Occupancy!$B$65)</f>
        <v>0</v>
      </c>
      <c r="AK25" s="52">
        <f>SUMIFS(AnnualFinancialData!$L$2:$L$6380,AnnualFinancialData!$B$2:$B$6380,$A25,AnnualFinancialData!$K$2:$K$6380,"55357")+SUMIFS(AnnualFinancialData!$L$2:$L$6380,AnnualFinancialData!$B$2:$B$6380,$A25,AnnualFinancialData!$K$2:$K$6380,"55353")+SUMIFS(AnnualFinancialData!$L$2:$L$6380,AnnualFinancialData!$B$2:$B$6380,$A25,AnnualFinancialData!$K$2:$K$6380,"55354")+SUMIFS(AnnualFinancialData!$L$2:$L$6380,AnnualFinancialData!$B$2:$B$6380,$A25,AnnualFinancialData!$K$2:$K$6380,"55351")</f>
        <v>0</v>
      </c>
      <c r="AL25" s="51">
        <f>IF(ISERROR(IF(AI25="","",AI25/VLOOKUP(Occupancy!$B$65,Occupancy!$BJ$68:'Occupancy'!$B$79,1)*12/$C25)),"-",IF(AI25="","",AI25/VLOOKUP(Occupancy!$B$65,Occupancy!$BJ$68:'Occupancy'!$B$79,1)*12/$C25))</f>
        <v>0</v>
      </c>
      <c r="AM25" s="60">
        <f>IF(ISERROR(IF(AJ25="","",AJ25/VLOOKUP(Occupancy!$B$65,Occupancy!$BJ$68:'Occupancy'!$B$79,1)*12/$C25)),"-",IF(AJ25="","",AJ25/VLOOKUP(Occupancy!$B$65,Occupancy!$BJ$68:'Occupancy'!$B$79,1)*12/$C25))</f>
        <v>0</v>
      </c>
      <c r="AN25" s="54">
        <f>SUMIFS(IncomeStatementData!$J$2:$J$415,IncomeStatementData!$B$2:$B$415,$A25,IncomeStatementData!$I$2:$I$415,"55355")</f>
        <v>0</v>
      </c>
      <c r="AO25" s="54">
        <f>IF(ISERROR(AP25/12*Occupancy!$B$65),"-",AP25/12*Occupancy!$B$65)</f>
        <v>0</v>
      </c>
      <c r="AP25" s="55">
        <f>SUMIFS(AnnualFinancialData!$L$2:$L$6380,AnnualFinancialData!$B$2:$B$6380,$A25,AnnualFinancialData!$K$2:$K$6380,"55355")</f>
        <v>0</v>
      </c>
      <c r="AQ25" s="54">
        <f>IF(ISERROR(IF(AN25="","",AN25/VLOOKUP(Occupancy!$B$65,Occupancy!$BJ$68:'Occupancy'!$B$79,1)*12/$C25)),"-",IF(AN25="","",AN25/VLOOKUP(Occupancy!$B$65,Occupancy!$BJ$68:'Occupancy'!$B$79,1)*12/$C25))</f>
        <v>0</v>
      </c>
      <c r="AR25" s="56">
        <f>IF(ISERROR(IF(AO25="","",AO25/VLOOKUP(Occupancy!$B$65,Occupancy!$BJ$68:'Occupancy'!$B$79,1)*12/$C25)),"-",IF(AO25="","",AO25/VLOOKUP(Occupancy!$B$65,Occupancy!$BJ$68:'Occupancy'!$B$79,1)*12/$C25))</f>
        <v>0</v>
      </c>
      <c r="AS25" s="61">
        <f>SUMIFS(IncomeStatementData!$J$2:$J$415,IncomeStatementData!$B$2:$B$415,$A25,IncomeStatementData!$I$2:$I$415,"55301")</f>
        <v>0</v>
      </c>
      <c r="AT25" s="51">
        <f>IF(ISERROR(AU25/12*Occupancy!$B$65),"-",AU25/12*Occupancy!$B$65)</f>
        <v>0</v>
      </c>
      <c r="AU25" s="52">
        <f>SUMIFS(AnnualFinancialData!$L$2:$L$6380,AnnualFinancialData!$B$2:$B$6380,$A25,AnnualFinancialData!$K$2:$K$6380,"55301")</f>
        <v>0</v>
      </c>
      <c r="AV25" s="51">
        <f>IF(ISERROR(IF(AS25="","",AS25/VLOOKUP(Occupancy!$B$65,Occupancy!$BJ$68:'Occupancy'!$B$79,1)*12/$C25)),"-",IF(AS25="","",AS25/VLOOKUP(Occupancy!$B$65,Occupancy!$BJ$68:'Occupancy'!$B$79,1)*12/$C25))</f>
        <v>0</v>
      </c>
      <c r="AW25" s="57">
        <f>IF(ISERROR(IF(AT25="","",AT25/VLOOKUP(Occupancy!$B$65,Occupancy!$BJ$68:'Occupancy'!$B$79,1)*12/$C25)),"-",IF(AT25="","",AT25/VLOOKUP(Occupancy!$B$65,Occupancy!$BJ$68:'Occupancy'!$B$79,1)*12/$C25))</f>
        <v>0</v>
      </c>
      <c r="AX25" s="54">
        <f>SUMIFS(IncomeStatementData!$J$2:$J$415,IncomeStatementData!$B$2:$B$415,$A25,IncomeStatementData!$I$2:$I$415,"55320")</f>
        <v>0</v>
      </c>
      <c r="AY25" s="54">
        <f>IF(ISERROR(AZ25/12*Occupancy!$B$65),"-",AZ25/12*Occupancy!$B$65)</f>
        <v>0</v>
      </c>
      <c r="AZ25" s="55">
        <f>SUMIFS(AnnualFinancialData!$L$2:$L$6380,AnnualFinancialData!$B$2:$B$6380,$A25,AnnualFinancialData!$K$2:$K$6380,"55320")</f>
        <v>0</v>
      </c>
      <c r="BA25" s="54">
        <f>IF(ISERROR(IF(AX25="","",AX25/VLOOKUP(Occupancy!$B$65,Occupancy!$BJ$68:'Occupancy'!$B$79,1)*12/$C25)),"-",IF(AX25="","",AX25/VLOOKUP(Occupancy!$B$65,Occupancy!$BJ$68:'Occupancy'!$B$79,1)*12/$C25))</f>
        <v>0</v>
      </c>
      <c r="BB25" s="54">
        <f>IF(ISERROR(IF(AY25="","",AY25/VLOOKUP(Occupancy!$B$65,Occupancy!$BJ$68:'Occupancy'!$B$79,1)*12/$C25)),"-",IF(AY25="","",AY25/VLOOKUP(Occupancy!$B$65,Occupancy!$BJ$68:'Occupancy'!$B$79,1)*12/$C25))</f>
        <v>0</v>
      </c>
      <c r="BC25" s="62">
        <f t="shared" si="0"/>
        <v>0</v>
      </c>
      <c r="BD25" s="63">
        <f t="shared" si="1"/>
        <v>0</v>
      </c>
      <c r="BE25" s="62">
        <f t="shared" si="2"/>
        <v>0</v>
      </c>
      <c r="BF25" s="63">
        <f>IF(ISERROR(IF(BC25="","",BC25/VLOOKUP(Occupancy!$B$65,Occupancy!$BJ$68:'Occupancy'!$B$79,1)*12/$C25)),"-",IF(BC25="","",BC25/VLOOKUP(Occupancy!$B$65,Occupancy!$BJ$68:'Occupancy'!$B$79,1)*12/$C25))</f>
        <v>0</v>
      </c>
      <c r="BG25" s="64">
        <f>IF(ISERROR(IF(BD25="","",BD25/VLOOKUP(Occupancy!$B$65,Occupancy!$BJ$68:'Occupancy'!$B$79,1)*12/$C25)),"-",IF(BD25="","",BD25/VLOOKUP(Occupancy!$B$65,Occupancy!$BJ$68:'Occupancy'!$B$79,1)*12/$C25))</f>
        <v>0</v>
      </c>
    </row>
    <row r="26" spans="1:59" x14ac:dyDescent="0.25">
      <c r="A26" s="220" t="s">
        <v>519</v>
      </c>
      <c r="B26" s="93" t="str">
        <f>IF(ISERROR(INDEX(ProjectTypeData!$F$2:$F26,MATCH(Expenses!$A26,ProjectTypeData!$B$2:$B26,0),MATCH(Expenses!B$5,ProjectTypeData!$F$1))),"-",INDEX(ProjectTypeData!$F$2:$F26,MATCH(Expenses!$A26,ProjectTypeData!$B$2:$B26,0),MATCH(Expenses!B$5,ProjectTypeData!$F$1)))</f>
        <v>Homes</v>
      </c>
      <c r="C26" s="145">
        <f>Operating!C31</f>
        <v>109</v>
      </c>
      <c r="D26" s="146" t="str">
        <f>IF(ISERROR(INDEX(MgmtCompanyData!$C$2:$C$46,MATCH(A26,MgmtCompanyData!$B$2:$B$46,0),0)),"-",INDEX(MgmtCompanyData!$C$2:$C$46,MATCH(A26,MgmtCompanyData!$B$2:$B$46,0),0))</f>
        <v>-</v>
      </c>
      <c r="E26" s="50">
        <f>SUMIFS(IncomeStatementData!$J$2:$J$415,IncomeStatementData!$B$2:$B$415,$A26,IncomeStatementData!$I$2:$I$415,"50105")+SUMIFS(IncomeStatementData!$J$2:$J$415,IncomeStatementData!$B$2:$B$415,$A26,IncomeStatementData!$I$2:$I$415,"55745")+SUMIFS(IncomeStatementData!$J$2:$J$415,IncomeStatementData!$B$2:$B$415,$A26,IncomeStatementData!$I$2:$I$415,"55730")+SUMIFS(IncomeStatementData!$J$2:$J$415,IncomeStatementData!$B$2:$B$415,$A26,IncomeStatementData!$I$2:$I$415,"50203")+SUMIFS(IncomeStatementData!$J$2:$J$415,IncomeStatementData!$B$2:$B$415,$A26,IncomeStatementData!$I$2:$I$415,"50252")</f>
        <v>0</v>
      </c>
      <c r="F26" s="51">
        <f>IF(ISERROR(G26/12*Occupancy!$B$65),"-",G26/12*Occupancy!$B$65)</f>
        <v>0</v>
      </c>
      <c r="G26" s="52">
        <f>SUMIFS(AnnualFinancialData!$L$2:$L$6380,AnnualFinancialData!$B$2:$B$6380,$A26,AnnualFinancialData!$K$2:$K$6380,"50105")+SUMIFS(AnnualFinancialData!$L$2:$L$6380,AnnualFinancialData!$B$2:$B$6380,$A26,AnnualFinancialData!$K$2:$K$6380,"55745")+SUMIFS(AnnualFinancialData!$L$2:$L$6380,AnnualFinancialData!$B$2:$B$6380,$A26,AnnualFinancialData!$K$2:$K$6380,"55730")+SUMIFS(AnnualFinancialData!$L$2:$L$6380,AnnualFinancialData!$B$2:$B$6380,$A26,AnnualFinancialData!$K$2:$K$6380,"50203")+SUMIFS(AnnualFinancialData!$L$2:$L$6380,AnnualFinancialData!$B$2:$B$6380,$A26,AnnualFinancialData!$K$2:$K$6380,"50252")</f>
        <v>0</v>
      </c>
      <c r="H26" s="51">
        <f>IF(ISERROR(IF(E26="","",E26/VLOOKUP(Occupancy!$B$65,Occupancy!$BJ$68:'Occupancy'!$B$79,1)*12/$C26)),"-",IF(E26="","",E26/VLOOKUP(Occupancy!$B$65,Occupancy!$BJ$68:'Occupancy'!$B$79,1)*12/$C26))</f>
        <v>0</v>
      </c>
      <c r="I26" s="53">
        <f>IF(ISERROR(IF(F26="","",F26/VLOOKUP(Occupancy!$B$65,Occupancy!$BJ$68:'Occupancy'!$B$79,1)*12/$C26)),"-",IF(F26="","",F26/VLOOKUP(Occupancy!$B$65,Occupancy!$BJ$68:'Occupancy'!$B$79,1)*12/$C26))</f>
        <v>0</v>
      </c>
      <c r="J26" s="54">
        <f>SUMIFS(IncomeStatementData!$J$2:$J$415,IncomeStatementData!$B$2:$B$415,$A26,IncomeStatementData!$I$2:$I$415,"60015")+SUMIFS(IncomeStatementData!$J$2:$J$415,IncomeStatementData!$B$2:$B$415,$A26,IncomeStatementData!$I$2:$I$415,"55342")+SUMIFS(IncomeStatementData!$J$2:$J$415,IncomeStatementData!$B$2:$B$415,$A26,IncomeStatementData!$I$2:$I$415,"55110")+SUMIFS(IncomeStatementData!$J$2:$J$415,IncomeStatementData!$B$2:$B$415,$A26,IncomeStatementData!$I$2:$I$415,"53034")+SUMIFS(IncomeStatementData!$J$2:$J$415,IncomeStatementData!$B$2:$B$415,$A26,IncomeStatementData!$I$2:$I$415,"59500")</f>
        <v>0</v>
      </c>
      <c r="K26" s="54">
        <f>IF(ISERROR(L26/12*Occupancy!$B$65),"-",L26/12*Occupancy!$B$65)</f>
        <v>0</v>
      </c>
      <c r="L26" s="55">
        <f>SUMIFS(AnnualFinancialData!$L$2:$L$6380,AnnualFinancialData!$B$2:$B$6380,$A26,AnnualFinancialData!$K$2:$K$6380,"60015")+SUMIFS(AnnualFinancialData!$L$2:$L$6380,AnnualFinancialData!$B$2:$B$6380,$A26,AnnualFinancialData!$K$2:$K$6380,"55342")+SUMIFS(AnnualFinancialData!$L$2:$L$6380,AnnualFinancialData!$B$2:$B$6380,$A26,AnnualFinancialData!$K$2:$K$6380,"55110")+SUMIFS(AnnualFinancialData!$L$2:$L$6380,AnnualFinancialData!$B$2:$B$6380,$A26,AnnualFinancialData!$K$2:$K$6380,"53034")+SUMIFS(AnnualFinancialData!$L$2:$L$6380,AnnualFinancialData!$B$2:$B$6380,$A26,AnnualFinancialData!$K$2:$K$6380,"59500")</f>
        <v>0</v>
      </c>
      <c r="M26" s="54">
        <f>IF(ISERROR(IF(J26="","",J26/VLOOKUP(Occupancy!$B$65,Occupancy!$BJ$68:'Occupancy'!$B$79,1)*12/$C26)),"-",IF(J26="","",J26/VLOOKUP(Occupancy!$B$65,Occupancy!$BJ$68:'Occupancy'!$B$79,1)*12/$C26))</f>
        <v>0</v>
      </c>
      <c r="N26" s="54">
        <f>IF(ISERROR(IF(K26="","",K26/VLOOKUP(Occupancy!$B$65,Occupancy!$BJ$68:'Occupancy'!$B$79,1)*12/$C26)),"-",IF(K26="","",K26/VLOOKUP(Occupancy!$B$65,Occupancy!$BJ$68:'Occupancy'!$B$79,1)*12/$C26))</f>
        <v>0</v>
      </c>
      <c r="O26" s="51">
        <f>SUMIFS(IncomeStatementData!$J$2:$J$415,IncomeStatementData!$B$2:$B$415,$A26,IncomeStatementData!$I$2:$I$415,"58001")</f>
        <v>0</v>
      </c>
      <c r="P26" s="51">
        <f>IF(ISERROR(Q26/12*Occupancy!$B$65),"-",Q26/12*Occupancy!$B$65)</f>
        <v>0</v>
      </c>
      <c r="Q26" s="52">
        <f>SUMIFS(AnnualFinancialData!$L$2:$L$6380,AnnualFinancialData!$B$2:$B$6380,$A26,AnnualFinancialData!$K$2:$K$6380,"58001")</f>
        <v>0</v>
      </c>
      <c r="R26" s="51">
        <f>IF(ISERROR(IF(O26="","",O26/VLOOKUP(Occupancy!$B$65,Occupancy!$BJ$68:'Occupancy'!$B$79,1)*12/$C26)),"-",IF(O26="","",O26/VLOOKUP(Occupancy!$B$65,Occupancy!$BJ$68:'Occupancy'!$B$79,1)*12/$C26))</f>
        <v>0</v>
      </c>
      <c r="S26" s="51">
        <f>IF(ISERROR(IF(P26="","",P26/VLOOKUP(Occupancy!$B$65,Occupancy!$BJ$68:'Occupancy'!$B$79,1)*12/$C26)),"-",IF(P26="","",P26/VLOOKUP(Occupancy!$B$65,Occupancy!$BJ$68:'Occupancy'!$B$79,1)*12/$C26))</f>
        <v>0</v>
      </c>
      <c r="T26" s="55">
        <f>SUMIFS(IncomeStatementData!$J$2:$J$415,IncomeStatementData!$B$2:$B$415,$A26,IncomeStatementData!$I$2:$I$415,"66100")</f>
        <v>0</v>
      </c>
      <c r="U26" s="54">
        <f>IF(ISERROR(V26/12*Occupancy!$B$65),"-",V26/12*Occupancy!$B$65)</f>
        <v>0</v>
      </c>
      <c r="V26" s="55">
        <f>SUMIFS(AnnualFinancialData!$L$2:$L$6380,AnnualFinancialData!$B$2:$B$6380,$A26,AnnualFinancialData!$K$2:$K$6380,"66100")</f>
        <v>0</v>
      </c>
      <c r="W26" s="54">
        <f>IF(ISERROR(IF(T26="","",T26/VLOOKUP(Occupancy!$B$65,Occupancy!$BJ$68:'Occupancy'!$B$79,1)*12/$C26)),"-",IF(T26="","",T26/VLOOKUP(Occupancy!$B$65,Occupancy!$BJ$68:'Occupancy'!$B$79,1)*12/$C26))</f>
        <v>0</v>
      </c>
      <c r="X26" s="56">
        <f>IF(ISERROR(IF(U26="","",U26/VLOOKUP(Occupancy!$B$65,Occupancy!$BJ$68:'Occupancy'!$B$79,1)*12/$C26)),"-",IF(U26="","",U26/VLOOKUP(Occupancy!$B$65,Occupancy!$BJ$68:'Occupancy'!$B$79,1)*12/$C26))</f>
        <v>0</v>
      </c>
      <c r="Y26" s="51">
        <f>SUMIFS(IncomeStatementData!$J$2:$J$415,IncomeStatementData!$B$2:$B$415,$A26,IncomeStatementData!$I$2:$I$415,"55705")+SUMIFS(IncomeStatementData!$J$2:$J$415,IncomeStatementData!$B$2:$B$415,$A26,IncomeStatementData!$I$2:$I$415,"55715")+SUMIFS(IncomeStatementData!$J$2:$J$415,IncomeStatementData!$B$2:$B$415,$A26,IncomeStatementData!$I$2:$I$415,"55720")+SUMIFS(IncomeStatementData!$J$2:$J$415,IncomeStatementData!$B$2:$B$415,$A26,IncomeStatementData!$I$2:$I$415,"55730")+SUMIFS(IncomeStatementData!$J$2:$J$415,IncomeStatementData!$B$2:$B$415,$A26,IncomeStatementData!$I$2:$I$415,"55735")+SUMIFS(IncomeStatementData!$J$2:$J$415,IncomeStatementData!$B$2:$B$415,$A26,IncomeStatementData!$I$2:$I$415,"55701")+SUMIFS(IncomeStatementData!$J$2:$J$415,IncomeStatementData!$B$2:$B$415,$A26,IncomeStatementData!$I$2:$I$415,"55750")+SUMIFS(IncomeStatementData!$J$2:$J$415,IncomeStatementData!$B$2:$B$415,$A26,IncomeStatementData!$I$2:$I$415,"55725")+SUMIFS(IncomeStatementData!$J$2:$J$415,IncomeStatementData!$B$2:$B$415,$A26,IncomeStatementData!$I$2:$I$415,"55760")+SUMIFS(IncomeStatementData!$J$2:$J$415,IncomeStatementData!$B$2:$B$415,$A26,IncomeStatementData!$I$2:$I$415,"55755")</f>
        <v>0</v>
      </c>
      <c r="Z26" s="51">
        <f>IF(ISERROR(AA26/12*Occupancy!$B$65),"-",AA26/12*Occupancy!$B$65)</f>
        <v>0</v>
      </c>
      <c r="AA26" s="52">
        <f>SUMIFS(AnnualFinancialData!$L$2:$L$6380,AnnualFinancialData!$B$2:$B$6380,$A26,AnnualFinancialData!$K$2:$K$6380,"55705")+SUMIFS(AnnualFinancialData!$L$2:$L$6380,AnnualFinancialData!$B$2:$B$6380,$A26,AnnualFinancialData!$K$2:$K$6380,"55715")+SUMIFS(AnnualFinancialData!$L$2:$L$6380,AnnualFinancialData!$B$2:$B$6380,$A26,AnnualFinancialData!$K$2:$K$6380,"55720")+SUMIFS(AnnualFinancialData!$L$2:$L$6380,AnnualFinancialData!$B$2:$B$6380,$A26,AnnualFinancialData!$K$2:$K$6380,"55730")+SUMIFS(AnnualFinancialData!$L$2:$L$6380,AnnualFinancialData!$B$2:$B$6380,$A26,AnnualFinancialData!$K$2:$K$6380,"55735")+SUMIFS(AnnualFinancialData!$L$2:$L$6380,AnnualFinancialData!$B$2:$B$6380,$A26,AnnualFinancialData!$K$2:$K$6380,"55701")+SUMIFS(AnnualFinancialData!$L$2:$L$6380,AnnualFinancialData!$B$2:$B$6380,$A26,AnnualFinancialData!$K$2:$K$6380,"55750")+SUMIFS(AnnualFinancialData!$L$2:$L$6380,AnnualFinancialData!$B$2:$B$6380,$A26,AnnualFinancialData!$K$2:$K$6380,"55725")+SUMIFS(AnnualFinancialData!$L$2:$L$6380,AnnualFinancialData!$B$2:$B$6380,$A26,AnnualFinancialData!$K$2:$K$6380,"55760")+SUMIFS(AnnualFinancialData!$L$2:$L$6380,AnnualFinancialData!$B$2:$B$6380,$A26,AnnualFinancialData!$K$2:$K$6380,"55755")</f>
        <v>0</v>
      </c>
      <c r="AB26" s="51">
        <f>IF(ISERROR(IF(Y26="","",Y26/VLOOKUP(Occupancy!$B$65,Occupancy!$BJ$68:'Occupancy'!$B$79,1)*12/$C26)),"-",IF(Y26="","",Y26/VLOOKUP(Occupancy!$B$65,Occupancy!$BJ$68:'Occupancy'!$B$79,1)*12/$C26))</f>
        <v>0</v>
      </c>
      <c r="AC26" s="57">
        <f>IF(ISERROR(IF(Z26="","",Z26/VLOOKUP(Occupancy!$B$65,Occupancy!$BJ$68:'Occupancy'!$B$79,1)*12/$C26)),"-",IF(Z26="","",Z26/VLOOKUP(Occupancy!$B$65,Occupancy!$BJ$68:'Occupancy'!$B$79,1)*12/$C26))</f>
        <v>0</v>
      </c>
      <c r="AD26" s="55">
        <f>SUMIFS(IncomeStatementData!$J$2:$J$415,IncomeStatementData!$B$2:$B$415,$A26,IncomeStatementData!$I$2:$I$415,"55770")</f>
        <v>0</v>
      </c>
      <c r="AE26" s="54">
        <f>IF(ISERROR(AF26/12*Occupancy!$B$65),"-",AF26/12*Occupancy!$B$65)</f>
        <v>0</v>
      </c>
      <c r="AF26" s="55">
        <f>SUMIFS(AnnualFinancialData!$L$2:$L$6380,AnnualFinancialData!$B$2:$B$6380,$A26,AnnualFinancialData!$K$2:$K$6380,"55770")</f>
        <v>0</v>
      </c>
      <c r="AG26" s="54">
        <f>IF(ISERROR(IF(AD26="","",AD26/VLOOKUP(Occupancy!$B$65,Occupancy!$BJ$68:'Occupancy'!$B$79,1)*12/$C26)),"-",IF(AD26="","",AD26/VLOOKUP(Occupancy!$B$65,Occupancy!$BJ$68:'Occupancy'!$B$79,1)*12/$C26))</f>
        <v>0</v>
      </c>
      <c r="AH26" s="59">
        <f>IF(ISERROR(IF(AE26="","",AE26/VLOOKUP(Occupancy!$B$65,Occupancy!$BJ$68:'Occupancy'!$B$79,1)*12/$C26)),"-",IF(AE26="","",AE26/VLOOKUP(Occupancy!$B$65,Occupancy!$BJ$68:'Occupancy'!$B$79,1)*12/$C26))</f>
        <v>0</v>
      </c>
      <c r="AI26" s="52">
        <f>SUMIFS(IncomeStatementData!$J$2:$J$415,IncomeStatementData!$B$2:$B$415,$A26,IncomeStatementData!$I$2:$I$415,"55357")+SUMIFS(IncomeStatementData!$J$2:$J$415,IncomeStatementData!$B$2:$B$415,$A26,IncomeStatementData!$I$2:$I$415,"55353")+SUMIFS(IncomeStatementData!$J$2:$J$415,IncomeStatementData!$B$2:$B$415,$A26,IncomeStatementData!$I$2:$I$415,"55354")+SUMIFS(IncomeStatementData!$J$2:$J$415,IncomeStatementData!$B$2:$B$415,$A26,IncomeStatementData!$I$2:$I$415,"55351")</f>
        <v>0</v>
      </c>
      <c r="AJ26" s="51">
        <f>IF(ISERROR(AK26/12*Occupancy!$B$65),"-",AK26/12*Occupancy!$B$65)</f>
        <v>0</v>
      </c>
      <c r="AK26" s="52">
        <f>SUMIFS(AnnualFinancialData!$L$2:$L$6380,AnnualFinancialData!$B$2:$B$6380,$A26,AnnualFinancialData!$K$2:$K$6380,"55357")+SUMIFS(AnnualFinancialData!$L$2:$L$6380,AnnualFinancialData!$B$2:$B$6380,$A26,AnnualFinancialData!$K$2:$K$6380,"55353")+SUMIFS(AnnualFinancialData!$L$2:$L$6380,AnnualFinancialData!$B$2:$B$6380,$A26,AnnualFinancialData!$K$2:$K$6380,"55354")+SUMIFS(AnnualFinancialData!$L$2:$L$6380,AnnualFinancialData!$B$2:$B$6380,$A26,AnnualFinancialData!$K$2:$K$6380,"55351")</f>
        <v>0</v>
      </c>
      <c r="AL26" s="51">
        <f>IF(ISERROR(IF(AI26="","",AI26/VLOOKUP(Occupancy!$B$65,Occupancy!$BJ$68:'Occupancy'!$B$79,1)*12/$C26)),"-",IF(AI26="","",AI26/VLOOKUP(Occupancy!$B$65,Occupancy!$BJ$68:'Occupancy'!$B$79,1)*12/$C26))</f>
        <v>0</v>
      </c>
      <c r="AM26" s="60">
        <f>IF(ISERROR(IF(AJ26="","",AJ26/VLOOKUP(Occupancy!$B$65,Occupancy!$BJ$68:'Occupancy'!$B$79,1)*12/$C26)),"-",IF(AJ26="","",AJ26/VLOOKUP(Occupancy!$B$65,Occupancy!$BJ$68:'Occupancy'!$B$79,1)*12/$C26))</f>
        <v>0</v>
      </c>
      <c r="AN26" s="54">
        <f>SUMIFS(IncomeStatementData!$J$2:$J$415,IncomeStatementData!$B$2:$B$415,$A26,IncomeStatementData!$I$2:$I$415,"55355")</f>
        <v>0</v>
      </c>
      <c r="AO26" s="54">
        <f>IF(ISERROR(AP26/12*Occupancy!$B$65),"-",AP26/12*Occupancy!$B$65)</f>
        <v>0</v>
      </c>
      <c r="AP26" s="55">
        <f>SUMIFS(AnnualFinancialData!$L$2:$L$6380,AnnualFinancialData!$B$2:$B$6380,$A26,AnnualFinancialData!$K$2:$K$6380,"55355")</f>
        <v>0</v>
      </c>
      <c r="AQ26" s="54">
        <f>IF(ISERROR(IF(AN26="","",AN26/VLOOKUP(Occupancy!$B$65,Occupancy!$BJ$68:'Occupancy'!$B$79,1)*12/$C26)),"-",IF(AN26="","",AN26/VLOOKUP(Occupancy!$B$65,Occupancy!$BJ$68:'Occupancy'!$B$79,1)*12/$C26))</f>
        <v>0</v>
      </c>
      <c r="AR26" s="56">
        <f>IF(ISERROR(IF(AO26="","",AO26/VLOOKUP(Occupancy!$B$65,Occupancy!$BJ$68:'Occupancy'!$B$79,1)*12/$C26)),"-",IF(AO26="","",AO26/VLOOKUP(Occupancy!$B$65,Occupancy!$BJ$68:'Occupancy'!$B$79,1)*12/$C26))</f>
        <v>0</v>
      </c>
      <c r="AS26" s="61">
        <f>SUMIFS(IncomeStatementData!$J$2:$J$415,IncomeStatementData!$B$2:$B$415,$A26,IncomeStatementData!$I$2:$I$415,"55301")</f>
        <v>0</v>
      </c>
      <c r="AT26" s="51">
        <f>IF(ISERROR(AU26/12*Occupancy!$B$65),"-",AU26/12*Occupancy!$B$65)</f>
        <v>0</v>
      </c>
      <c r="AU26" s="52">
        <f>SUMIFS(AnnualFinancialData!$L$2:$L$6380,AnnualFinancialData!$B$2:$B$6380,$A26,AnnualFinancialData!$K$2:$K$6380,"55301")</f>
        <v>0</v>
      </c>
      <c r="AV26" s="51">
        <f>IF(ISERROR(IF(AS26="","",AS26/VLOOKUP(Occupancy!$B$65,Occupancy!$BJ$68:'Occupancy'!$B$79,1)*12/$C26)),"-",IF(AS26="","",AS26/VLOOKUP(Occupancy!$B$65,Occupancy!$BJ$68:'Occupancy'!$B$79,1)*12/$C26))</f>
        <v>0</v>
      </c>
      <c r="AW26" s="57">
        <f>IF(ISERROR(IF(AT26="","",AT26/VLOOKUP(Occupancy!$B$65,Occupancy!$BJ$68:'Occupancy'!$B$79,1)*12/$C26)),"-",IF(AT26="","",AT26/VLOOKUP(Occupancy!$B$65,Occupancy!$BJ$68:'Occupancy'!$B$79,1)*12/$C26))</f>
        <v>0</v>
      </c>
      <c r="AX26" s="54">
        <f>SUMIFS(IncomeStatementData!$J$2:$J$415,IncomeStatementData!$B$2:$B$415,$A26,IncomeStatementData!$I$2:$I$415,"55320")</f>
        <v>0</v>
      </c>
      <c r="AY26" s="54">
        <f>IF(ISERROR(AZ26/12*Occupancy!$B$65),"-",AZ26/12*Occupancy!$B$65)</f>
        <v>0</v>
      </c>
      <c r="AZ26" s="55">
        <f>SUMIFS(AnnualFinancialData!$L$2:$L$6380,AnnualFinancialData!$B$2:$B$6380,$A26,AnnualFinancialData!$K$2:$K$6380,"55320")</f>
        <v>0</v>
      </c>
      <c r="BA26" s="54">
        <f>IF(ISERROR(IF(AX26="","",AX26/VLOOKUP(Occupancy!$B$65,Occupancy!$BJ$68:'Occupancy'!$B$79,1)*12/$C26)),"-",IF(AX26="","",AX26/VLOOKUP(Occupancy!$B$65,Occupancy!$BJ$68:'Occupancy'!$B$79,1)*12/$C26))</f>
        <v>0</v>
      </c>
      <c r="BB26" s="54">
        <f>IF(ISERROR(IF(AY26="","",AY26/VLOOKUP(Occupancy!$B$65,Occupancy!$BJ$68:'Occupancy'!$B$79,1)*12/$C26)),"-",IF(AY26="","",AY26/VLOOKUP(Occupancy!$B$65,Occupancy!$BJ$68:'Occupancy'!$B$79,1)*12/$C26))</f>
        <v>0</v>
      </c>
      <c r="BC26" s="62">
        <f t="shared" si="0"/>
        <v>0</v>
      </c>
      <c r="BD26" s="63">
        <f t="shared" si="1"/>
        <v>0</v>
      </c>
      <c r="BE26" s="62">
        <f t="shared" si="2"/>
        <v>0</v>
      </c>
      <c r="BF26" s="63">
        <f>IF(ISERROR(IF(BC26="","",BC26/VLOOKUP(Occupancy!$B$65,Occupancy!$BJ$68:'Occupancy'!$B$79,1)*12/$C26)),"-",IF(BC26="","",BC26/VLOOKUP(Occupancy!$B$65,Occupancy!$BJ$68:'Occupancy'!$B$79,1)*12/$C26))</f>
        <v>0</v>
      </c>
      <c r="BG26" s="64">
        <f>IF(ISERROR(IF(BD26="","",BD26/VLOOKUP(Occupancy!$B$65,Occupancy!$BJ$68:'Occupancy'!$B$79,1)*12/$C26)),"-",IF(BD26="","",BD26/VLOOKUP(Occupancy!$B$65,Occupancy!$BJ$68:'Occupancy'!$B$79,1)*12/$C26))</f>
        <v>0</v>
      </c>
    </row>
    <row r="27" spans="1:59" x14ac:dyDescent="0.25">
      <c r="A27" s="220" t="s">
        <v>521</v>
      </c>
      <c r="B27" s="93" t="str">
        <f>IF(ISERROR(INDEX(ProjectTypeData!$F$2:$F27,MATCH(Expenses!$A27,ProjectTypeData!$B$2:$B27,0),MATCH(Expenses!B$5,ProjectTypeData!$F$1))),"-",INDEX(ProjectTypeData!$F$2:$F27,MATCH(Expenses!$A27,ProjectTypeData!$B$2:$B27,0),MATCH(Expenses!B$5,ProjectTypeData!$F$1)))</f>
        <v>Homes</v>
      </c>
      <c r="C27" s="145">
        <f>Operating!C32</f>
        <v>85</v>
      </c>
      <c r="D27" s="146" t="str">
        <f>IF(ISERROR(INDEX(MgmtCompanyData!$C$2:$C$46,MATCH(A27,MgmtCompanyData!$B$2:$B$46,0),0)),"-",INDEX(MgmtCompanyData!$C$2:$C$46,MATCH(A27,MgmtCompanyData!$B$2:$B$46,0),0))</f>
        <v>-</v>
      </c>
      <c r="E27" s="50">
        <f>SUMIFS(IncomeStatementData!$J$2:$J$415,IncomeStatementData!$B$2:$B$415,$A27,IncomeStatementData!$I$2:$I$415,"50105")+SUMIFS(IncomeStatementData!$J$2:$J$415,IncomeStatementData!$B$2:$B$415,$A27,IncomeStatementData!$I$2:$I$415,"55745")+SUMIFS(IncomeStatementData!$J$2:$J$415,IncomeStatementData!$B$2:$B$415,$A27,IncomeStatementData!$I$2:$I$415,"55730")+SUMIFS(IncomeStatementData!$J$2:$J$415,IncomeStatementData!$B$2:$B$415,$A27,IncomeStatementData!$I$2:$I$415,"50203")+SUMIFS(IncomeStatementData!$J$2:$J$415,IncomeStatementData!$B$2:$B$415,$A27,IncomeStatementData!$I$2:$I$415,"50252")</f>
        <v>0</v>
      </c>
      <c r="F27" s="51">
        <f>IF(ISERROR(G27/12*Occupancy!$B$65),"-",G27/12*Occupancy!$B$65)</f>
        <v>0</v>
      </c>
      <c r="G27" s="52">
        <f>SUMIFS(AnnualFinancialData!$L$2:$L$6380,AnnualFinancialData!$B$2:$B$6380,$A27,AnnualFinancialData!$K$2:$K$6380,"50105")+SUMIFS(AnnualFinancialData!$L$2:$L$6380,AnnualFinancialData!$B$2:$B$6380,$A27,AnnualFinancialData!$K$2:$K$6380,"55745")+SUMIFS(AnnualFinancialData!$L$2:$L$6380,AnnualFinancialData!$B$2:$B$6380,$A27,AnnualFinancialData!$K$2:$K$6380,"55730")+SUMIFS(AnnualFinancialData!$L$2:$L$6380,AnnualFinancialData!$B$2:$B$6380,$A27,AnnualFinancialData!$K$2:$K$6380,"50203")+SUMIFS(AnnualFinancialData!$L$2:$L$6380,AnnualFinancialData!$B$2:$B$6380,$A27,AnnualFinancialData!$K$2:$K$6380,"50252")</f>
        <v>0</v>
      </c>
      <c r="H27" s="51">
        <f>IF(ISERROR(IF(E27="","",E27/VLOOKUP(Occupancy!$B$65,Occupancy!$BJ$68:'Occupancy'!$B$79,1)*12/$C27)),"-",IF(E27="","",E27/VLOOKUP(Occupancy!$B$65,Occupancy!$BJ$68:'Occupancy'!$B$79,1)*12/$C27))</f>
        <v>0</v>
      </c>
      <c r="I27" s="53">
        <f>IF(ISERROR(IF(F27="","",F27/VLOOKUP(Occupancy!$B$65,Occupancy!$BJ$68:'Occupancy'!$B$79,1)*12/$C27)),"-",IF(F27="","",F27/VLOOKUP(Occupancy!$B$65,Occupancy!$BJ$68:'Occupancy'!$B$79,1)*12/$C27))</f>
        <v>0</v>
      </c>
      <c r="J27" s="54">
        <f>SUMIFS(IncomeStatementData!$J$2:$J$415,IncomeStatementData!$B$2:$B$415,$A27,IncomeStatementData!$I$2:$I$415,"60015")+SUMIFS(IncomeStatementData!$J$2:$J$415,IncomeStatementData!$B$2:$B$415,$A27,IncomeStatementData!$I$2:$I$415,"55342")+SUMIFS(IncomeStatementData!$J$2:$J$415,IncomeStatementData!$B$2:$B$415,$A27,IncomeStatementData!$I$2:$I$415,"55110")+SUMIFS(IncomeStatementData!$J$2:$J$415,IncomeStatementData!$B$2:$B$415,$A27,IncomeStatementData!$I$2:$I$415,"53034")+SUMIFS(IncomeStatementData!$J$2:$J$415,IncomeStatementData!$B$2:$B$415,$A27,IncomeStatementData!$I$2:$I$415,"59500")</f>
        <v>0</v>
      </c>
      <c r="K27" s="54">
        <f>IF(ISERROR(L27/12*Occupancy!$B$65),"-",L27/12*Occupancy!$B$65)</f>
        <v>0</v>
      </c>
      <c r="L27" s="55">
        <f>SUMIFS(AnnualFinancialData!$L$2:$L$6380,AnnualFinancialData!$B$2:$B$6380,$A27,AnnualFinancialData!$K$2:$K$6380,"60015")+SUMIFS(AnnualFinancialData!$L$2:$L$6380,AnnualFinancialData!$B$2:$B$6380,$A27,AnnualFinancialData!$K$2:$K$6380,"55342")+SUMIFS(AnnualFinancialData!$L$2:$L$6380,AnnualFinancialData!$B$2:$B$6380,$A27,AnnualFinancialData!$K$2:$K$6380,"55110")+SUMIFS(AnnualFinancialData!$L$2:$L$6380,AnnualFinancialData!$B$2:$B$6380,$A27,AnnualFinancialData!$K$2:$K$6380,"53034")+SUMIFS(AnnualFinancialData!$L$2:$L$6380,AnnualFinancialData!$B$2:$B$6380,$A27,AnnualFinancialData!$K$2:$K$6380,"59500")</f>
        <v>0</v>
      </c>
      <c r="M27" s="54">
        <f>IF(ISERROR(IF(J27="","",J27/VLOOKUP(Occupancy!$B$65,Occupancy!$BJ$68:'Occupancy'!$B$79,1)*12/$C27)),"-",IF(J27="","",J27/VLOOKUP(Occupancy!$B$65,Occupancy!$BJ$68:'Occupancy'!$B$79,1)*12/$C27))</f>
        <v>0</v>
      </c>
      <c r="N27" s="54">
        <f>IF(ISERROR(IF(K27="","",K27/VLOOKUP(Occupancy!$B$65,Occupancy!$BJ$68:'Occupancy'!$B$79,1)*12/$C27)),"-",IF(K27="","",K27/VLOOKUP(Occupancy!$B$65,Occupancy!$BJ$68:'Occupancy'!$B$79,1)*12/$C27))</f>
        <v>0</v>
      </c>
      <c r="O27" s="51">
        <f>SUMIFS(IncomeStatementData!$J$2:$J$415,IncomeStatementData!$B$2:$B$415,$A27,IncomeStatementData!$I$2:$I$415,"58001")</f>
        <v>0</v>
      </c>
      <c r="P27" s="51">
        <f>IF(ISERROR(Q27/12*Occupancy!$B$65),"-",Q27/12*Occupancy!$B$65)</f>
        <v>0</v>
      </c>
      <c r="Q27" s="52">
        <f>SUMIFS(AnnualFinancialData!$L$2:$L$6380,AnnualFinancialData!$B$2:$B$6380,$A27,AnnualFinancialData!$K$2:$K$6380,"58001")</f>
        <v>0</v>
      </c>
      <c r="R27" s="51">
        <f>IF(ISERROR(IF(O27="","",O27/VLOOKUP(Occupancy!$B$65,Occupancy!$BJ$68:'Occupancy'!$B$79,1)*12/$C27)),"-",IF(O27="","",O27/VLOOKUP(Occupancy!$B$65,Occupancy!$BJ$68:'Occupancy'!$B$79,1)*12/$C27))</f>
        <v>0</v>
      </c>
      <c r="S27" s="51">
        <f>IF(ISERROR(IF(P27="","",P27/VLOOKUP(Occupancy!$B$65,Occupancy!$BJ$68:'Occupancy'!$B$79,1)*12/$C27)),"-",IF(P27="","",P27/VLOOKUP(Occupancy!$B$65,Occupancy!$BJ$68:'Occupancy'!$B$79,1)*12/$C27))</f>
        <v>0</v>
      </c>
      <c r="T27" s="55">
        <f>SUMIFS(IncomeStatementData!$J$2:$J$415,IncomeStatementData!$B$2:$B$415,$A27,IncomeStatementData!$I$2:$I$415,"66100")</f>
        <v>0</v>
      </c>
      <c r="U27" s="54">
        <f>IF(ISERROR(V27/12*Occupancy!$B$65),"-",V27/12*Occupancy!$B$65)</f>
        <v>0</v>
      </c>
      <c r="V27" s="55">
        <f>SUMIFS(AnnualFinancialData!$L$2:$L$6380,AnnualFinancialData!$B$2:$B$6380,$A27,AnnualFinancialData!$K$2:$K$6380,"66100")</f>
        <v>0</v>
      </c>
      <c r="W27" s="54">
        <f>IF(ISERROR(IF(T27="","",T27/VLOOKUP(Occupancy!$B$65,Occupancy!$BJ$68:'Occupancy'!$B$79,1)*12/$C27)),"-",IF(T27="","",T27/VLOOKUP(Occupancy!$B$65,Occupancy!$BJ$68:'Occupancy'!$B$79,1)*12/$C27))</f>
        <v>0</v>
      </c>
      <c r="X27" s="56">
        <f>IF(ISERROR(IF(U27="","",U27/VLOOKUP(Occupancy!$B$65,Occupancy!$BJ$68:'Occupancy'!$B$79,1)*12/$C27)),"-",IF(U27="","",U27/VLOOKUP(Occupancy!$B$65,Occupancy!$BJ$68:'Occupancy'!$B$79,1)*12/$C27))</f>
        <v>0</v>
      </c>
      <c r="Y27" s="51">
        <f>SUMIFS(IncomeStatementData!$J$2:$J$415,IncomeStatementData!$B$2:$B$415,$A27,IncomeStatementData!$I$2:$I$415,"55705")+SUMIFS(IncomeStatementData!$J$2:$J$415,IncomeStatementData!$B$2:$B$415,$A27,IncomeStatementData!$I$2:$I$415,"55715")+SUMIFS(IncomeStatementData!$J$2:$J$415,IncomeStatementData!$B$2:$B$415,$A27,IncomeStatementData!$I$2:$I$415,"55720")+SUMIFS(IncomeStatementData!$J$2:$J$415,IncomeStatementData!$B$2:$B$415,$A27,IncomeStatementData!$I$2:$I$415,"55730")+SUMIFS(IncomeStatementData!$J$2:$J$415,IncomeStatementData!$B$2:$B$415,$A27,IncomeStatementData!$I$2:$I$415,"55735")+SUMIFS(IncomeStatementData!$J$2:$J$415,IncomeStatementData!$B$2:$B$415,$A27,IncomeStatementData!$I$2:$I$415,"55701")+SUMIFS(IncomeStatementData!$J$2:$J$415,IncomeStatementData!$B$2:$B$415,$A27,IncomeStatementData!$I$2:$I$415,"55750")+SUMIFS(IncomeStatementData!$J$2:$J$415,IncomeStatementData!$B$2:$B$415,$A27,IncomeStatementData!$I$2:$I$415,"55725")+SUMIFS(IncomeStatementData!$J$2:$J$415,IncomeStatementData!$B$2:$B$415,$A27,IncomeStatementData!$I$2:$I$415,"55760")+SUMIFS(IncomeStatementData!$J$2:$J$415,IncomeStatementData!$B$2:$B$415,$A27,IncomeStatementData!$I$2:$I$415,"55755")</f>
        <v>0</v>
      </c>
      <c r="Z27" s="51">
        <f>IF(ISERROR(AA27/12*Occupancy!$B$65),"-",AA27/12*Occupancy!$B$65)</f>
        <v>0</v>
      </c>
      <c r="AA27" s="52">
        <f>SUMIFS(AnnualFinancialData!$L$2:$L$6380,AnnualFinancialData!$B$2:$B$6380,$A27,AnnualFinancialData!$K$2:$K$6380,"55705")+SUMIFS(AnnualFinancialData!$L$2:$L$6380,AnnualFinancialData!$B$2:$B$6380,$A27,AnnualFinancialData!$K$2:$K$6380,"55715")+SUMIFS(AnnualFinancialData!$L$2:$L$6380,AnnualFinancialData!$B$2:$B$6380,$A27,AnnualFinancialData!$K$2:$K$6380,"55720")+SUMIFS(AnnualFinancialData!$L$2:$L$6380,AnnualFinancialData!$B$2:$B$6380,$A27,AnnualFinancialData!$K$2:$K$6380,"55730")+SUMIFS(AnnualFinancialData!$L$2:$L$6380,AnnualFinancialData!$B$2:$B$6380,$A27,AnnualFinancialData!$K$2:$K$6380,"55735")+SUMIFS(AnnualFinancialData!$L$2:$L$6380,AnnualFinancialData!$B$2:$B$6380,$A27,AnnualFinancialData!$K$2:$K$6380,"55701")+SUMIFS(AnnualFinancialData!$L$2:$L$6380,AnnualFinancialData!$B$2:$B$6380,$A27,AnnualFinancialData!$K$2:$K$6380,"55750")+SUMIFS(AnnualFinancialData!$L$2:$L$6380,AnnualFinancialData!$B$2:$B$6380,$A27,AnnualFinancialData!$K$2:$K$6380,"55725")+SUMIFS(AnnualFinancialData!$L$2:$L$6380,AnnualFinancialData!$B$2:$B$6380,$A27,AnnualFinancialData!$K$2:$K$6380,"55760")+SUMIFS(AnnualFinancialData!$L$2:$L$6380,AnnualFinancialData!$B$2:$B$6380,$A27,AnnualFinancialData!$K$2:$K$6380,"55755")</f>
        <v>0</v>
      </c>
      <c r="AB27" s="51">
        <f>IF(ISERROR(IF(Y27="","",Y27/VLOOKUP(Occupancy!$B$65,Occupancy!$BJ$68:'Occupancy'!$B$79,1)*12/$C27)),"-",IF(Y27="","",Y27/VLOOKUP(Occupancy!$B$65,Occupancy!$BJ$68:'Occupancy'!$B$79,1)*12/$C27))</f>
        <v>0</v>
      </c>
      <c r="AC27" s="57">
        <f>IF(ISERROR(IF(Z27="","",Z27/VLOOKUP(Occupancy!$B$65,Occupancy!$BJ$68:'Occupancy'!$B$79,1)*12/$C27)),"-",IF(Z27="","",Z27/VLOOKUP(Occupancy!$B$65,Occupancy!$BJ$68:'Occupancy'!$B$79,1)*12/$C27))</f>
        <v>0</v>
      </c>
      <c r="AD27" s="55">
        <f>SUMIFS(IncomeStatementData!$J$2:$J$415,IncomeStatementData!$B$2:$B$415,$A27,IncomeStatementData!$I$2:$I$415,"55770")</f>
        <v>0</v>
      </c>
      <c r="AE27" s="54">
        <f>IF(ISERROR(AF27/12*Occupancy!$B$65),"-",AF27/12*Occupancy!$B$65)</f>
        <v>0</v>
      </c>
      <c r="AF27" s="55">
        <f>SUMIFS(AnnualFinancialData!$L$2:$L$6380,AnnualFinancialData!$B$2:$B$6380,$A27,AnnualFinancialData!$K$2:$K$6380,"55770")</f>
        <v>0</v>
      </c>
      <c r="AG27" s="54">
        <f>IF(ISERROR(IF(AD27="","",AD27/VLOOKUP(Occupancy!$B$65,Occupancy!$BJ$68:'Occupancy'!$B$79,1)*12/$C27)),"-",IF(AD27="","",AD27/VLOOKUP(Occupancy!$B$65,Occupancy!$BJ$68:'Occupancy'!$B$79,1)*12/$C27))</f>
        <v>0</v>
      </c>
      <c r="AH27" s="59">
        <f>IF(ISERROR(IF(AE27="","",AE27/VLOOKUP(Occupancy!$B$65,Occupancy!$BJ$68:'Occupancy'!$B$79,1)*12/$C27)),"-",IF(AE27="","",AE27/VLOOKUP(Occupancy!$B$65,Occupancy!$BJ$68:'Occupancy'!$B$79,1)*12/$C27))</f>
        <v>0</v>
      </c>
      <c r="AI27" s="52">
        <f>SUMIFS(IncomeStatementData!$J$2:$J$415,IncomeStatementData!$B$2:$B$415,$A27,IncomeStatementData!$I$2:$I$415,"55357")+SUMIFS(IncomeStatementData!$J$2:$J$415,IncomeStatementData!$B$2:$B$415,$A27,IncomeStatementData!$I$2:$I$415,"55353")+SUMIFS(IncomeStatementData!$J$2:$J$415,IncomeStatementData!$B$2:$B$415,$A27,IncomeStatementData!$I$2:$I$415,"55354")+SUMIFS(IncomeStatementData!$J$2:$J$415,IncomeStatementData!$B$2:$B$415,$A27,IncomeStatementData!$I$2:$I$415,"55351")</f>
        <v>0</v>
      </c>
      <c r="AJ27" s="51">
        <f>IF(ISERROR(AK27/12*Occupancy!$B$65),"-",AK27/12*Occupancy!$B$65)</f>
        <v>0</v>
      </c>
      <c r="AK27" s="52">
        <f>SUMIFS(AnnualFinancialData!$L$2:$L$6380,AnnualFinancialData!$B$2:$B$6380,$A27,AnnualFinancialData!$K$2:$K$6380,"55357")+SUMIFS(AnnualFinancialData!$L$2:$L$6380,AnnualFinancialData!$B$2:$B$6380,$A27,AnnualFinancialData!$K$2:$K$6380,"55353")+SUMIFS(AnnualFinancialData!$L$2:$L$6380,AnnualFinancialData!$B$2:$B$6380,$A27,AnnualFinancialData!$K$2:$K$6380,"55354")+SUMIFS(AnnualFinancialData!$L$2:$L$6380,AnnualFinancialData!$B$2:$B$6380,$A27,AnnualFinancialData!$K$2:$K$6380,"55351")</f>
        <v>0</v>
      </c>
      <c r="AL27" s="51">
        <f>IF(ISERROR(IF(AI27="","",AI27/VLOOKUP(Occupancy!$B$65,Occupancy!$BJ$68:'Occupancy'!$B$79,1)*12/$C27)),"-",IF(AI27="","",AI27/VLOOKUP(Occupancy!$B$65,Occupancy!$BJ$68:'Occupancy'!$B$79,1)*12/$C27))</f>
        <v>0</v>
      </c>
      <c r="AM27" s="60">
        <f>IF(ISERROR(IF(AJ27="","",AJ27/VLOOKUP(Occupancy!$B$65,Occupancy!$BJ$68:'Occupancy'!$B$79,1)*12/$C27)),"-",IF(AJ27="","",AJ27/VLOOKUP(Occupancy!$B$65,Occupancy!$BJ$68:'Occupancy'!$B$79,1)*12/$C27))</f>
        <v>0</v>
      </c>
      <c r="AN27" s="54">
        <f>SUMIFS(IncomeStatementData!$J$2:$J$415,IncomeStatementData!$B$2:$B$415,$A27,IncomeStatementData!$I$2:$I$415,"55355")</f>
        <v>0</v>
      </c>
      <c r="AO27" s="54">
        <f>IF(ISERROR(AP27/12*Occupancy!$B$65),"-",AP27/12*Occupancy!$B$65)</f>
        <v>0</v>
      </c>
      <c r="AP27" s="55">
        <f>SUMIFS(AnnualFinancialData!$L$2:$L$6380,AnnualFinancialData!$B$2:$B$6380,$A27,AnnualFinancialData!$K$2:$K$6380,"55355")</f>
        <v>0</v>
      </c>
      <c r="AQ27" s="54">
        <f>IF(ISERROR(IF(AN27="","",AN27/VLOOKUP(Occupancy!$B$65,Occupancy!$BJ$68:'Occupancy'!$B$79,1)*12/$C27)),"-",IF(AN27="","",AN27/VLOOKUP(Occupancy!$B$65,Occupancy!$BJ$68:'Occupancy'!$B$79,1)*12/$C27))</f>
        <v>0</v>
      </c>
      <c r="AR27" s="56">
        <f>IF(ISERROR(IF(AO27="","",AO27/VLOOKUP(Occupancy!$B$65,Occupancy!$BJ$68:'Occupancy'!$B$79,1)*12/$C27)),"-",IF(AO27="","",AO27/VLOOKUP(Occupancy!$B$65,Occupancy!$BJ$68:'Occupancy'!$B$79,1)*12/$C27))</f>
        <v>0</v>
      </c>
      <c r="AS27" s="61">
        <f>SUMIFS(IncomeStatementData!$J$2:$J$415,IncomeStatementData!$B$2:$B$415,$A27,IncomeStatementData!$I$2:$I$415,"55301")</f>
        <v>0</v>
      </c>
      <c r="AT27" s="51">
        <f>IF(ISERROR(AU27/12*Occupancy!$B$65),"-",AU27/12*Occupancy!$B$65)</f>
        <v>0</v>
      </c>
      <c r="AU27" s="52">
        <f>SUMIFS(AnnualFinancialData!$L$2:$L$6380,AnnualFinancialData!$B$2:$B$6380,$A27,AnnualFinancialData!$K$2:$K$6380,"55301")</f>
        <v>0</v>
      </c>
      <c r="AV27" s="51">
        <f>IF(ISERROR(IF(AS27="","",AS27/VLOOKUP(Occupancy!$B$65,Occupancy!$BJ$68:'Occupancy'!$B$79,1)*12/$C27)),"-",IF(AS27="","",AS27/VLOOKUP(Occupancy!$B$65,Occupancy!$BJ$68:'Occupancy'!$B$79,1)*12/$C27))</f>
        <v>0</v>
      </c>
      <c r="AW27" s="57">
        <f>IF(ISERROR(IF(AT27="","",AT27/VLOOKUP(Occupancy!$B$65,Occupancy!$BJ$68:'Occupancy'!$B$79,1)*12/$C27)),"-",IF(AT27="","",AT27/VLOOKUP(Occupancy!$B$65,Occupancy!$BJ$68:'Occupancy'!$B$79,1)*12/$C27))</f>
        <v>0</v>
      </c>
      <c r="AX27" s="54">
        <f>SUMIFS(IncomeStatementData!$J$2:$J$415,IncomeStatementData!$B$2:$B$415,$A27,IncomeStatementData!$I$2:$I$415,"55320")</f>
        <v>0</v>
      </c>
      <c r="AY27" s="54">
        <f>IF(ISERROR(AZ27/12*Occupancy!$B$65),"-",AZ27/12*Occupancy!$B$65)</f>
        <v>0</v>
      </c>
      <c r="AZ27" s="55">
        <f>SUMIFS(AnnualFinancialData!$L$2:$L$6380,AnnualFinancialData!$B$2:$B$6380,$A27,AnnualFinancialData!$K$2:$K$6380,"55320")</f>
        <v>0</v>
      </c>
      <c r="BA27" s="54">
        <f>IF(ISERROR(IF(AX27="","",AX27/VLOOKUP(Occupancy!$B$65,Occupancy!$BJ$68:'Occupancy'!$B$79,1)*12/$C27)),"-",IF(AX27="","",AX27/VLOOKUP(Occupancy!$B$65,Occupancy!$BJ$68:'Occupancy'!$B$79,1)*12/$C27))</f>
        <v>0</v>
      </c>
      <c r="BB27" s="54">
        <f>IF(ISERROR(IF(AY27="","",AY27/VLOOKUP(Occupancy!$B$65,Occupancy!$BJ$68:'Occupancy'!$B$79,1)*12/$C27)),"-",IF(AY27="","",AY27/VLOOKUP(Occupancy!$B$65,Occupancy!$BJ$68:'Occupancy'!$B$79,1)*12/$C27))</f>
        <v>0</v>
      </c>
      <c r="BC27" s="62">
        <f t="shared" si="0"/>
        <v>0</v>
      </c>
      <c r="BD27" s="63">
        <f t="shared" si="1"/>
        <v>0</v>
      </c>
      <c r="BE27" s="62">
        <f t="shared" si="2"/>
        <v>0</v>
      </c>
      <c r="BF27" s="63">
        <f>IF(ISERROR(IF(BC27="","",BC27/VLOOKUP(Occupancy!$B$65,Occupancy!$BJ$68:'Occupancy'!$B$79,1)*12/$C27)),"-",IF(BC27="","",BC27/VLOOKUP(Occupancy!$B$65,Occupancy!$BJ$68:'Occupancy'!$B$79,1)*12/$C27))</f>
        <v>0</v>
      </c>
      <c r="BG27" s="64">
        <f>IF(ISERROR(IF(BD27="","",BD27/VLOOKUP(Occupancy!$B$65,Occupancy!$BJ$68:'Occupancy'!$B$79,1)*12/$C27)),"-",IF(BD27="","",BD27/VLOOKUP(Occupancy!$B$65,Occupancy!$BJ$68:'Occupancy'!$B$79,1)*12/$C27))</f>
        <v>0</v>
      </c>
    </row>
    <row r="28" spans="1:59" x14ac:dyDescent="0.25">
      <c r="A28" s="220" t="s">
        <v>523</v>
      </c>
      <c r="B28" s="93" t="str">
        <f>IF(ISERROR(INDEX(ProjectTypeData!$F$2:$F28,MATCH(Expenses!$A28,ProjectTypeData!$B$2:$B28,0),MATCH(Expenses!B$5,ProjectTypeData!$F$1))),"-",INDEX(ProjectTypeData!$F$2:$F28,MATCH(Expenses!$A28,ProjectTypeData!$B$2:$B28,0),MATCH(Expenses!B$5,ProjectTypeData!$F$1)))</f>
        <v>Homes</v>
      </c>
      <c r="C28" s="145">
        <f>Operating!C33</f>
        <v>90</v>
      </c>
      <c r="D28" s="146" t="str">
        <f>IF(ISERROR(INDEX(MgmtCompanyData!$C$2:$C$46,MATCH(A28,MgmtCompanyData!$B$2:$B$46,0),0)),"-",INDEX(MgmtCompanyData!$C$2:$C$46,MATCH(A28,MgmtCompanyData!$B$2:$B$46,0),0))</f>
        <v>-</v>
      </c>
      <c r="E28" s="50">
        <f>SUMIFS(IncomeStatementData!$J$2:$J$415,IncomeStatementData!$B$2:$B$415,$A28,IncomeStatementData!$I$2:$I$415,"50105")+SUMIFS(IncomeStatementData!$J$2:$J$415,IncomeStatementData!$B$2:$B$415,$A28,IncomeStatementData!$I$2:$I$415,"55745")+SUMIFS(IncomeStatementData!$J$2:$J$415,IncomeStatementData!$B$2:$B$415,$A28,IncomeStatementData!$I$2:$I$415,"55730")+SUMIFS(IncomeStatementData!$J$2:$J$415,IncomeStatementData!$B$2:$B$415,$A28,IncomeStatementData!$I$2:$I$415,"50203")+SUMIFS(IncomeStatementData!$J$2:$J$415,IncomeStatementData!$B$2:$B$415,$A28,IncomeStatementData!$I$2:$I$415,"50252")</f>
        <v>0</v>
      </c>
      <c r="F28" s="51">
        <f>IF(ISERROR(G28/12*Occupancy!$B$65),"-",G28/12*Occupancy!$B$65)</f>
        <v>0</v>
      </c>
      <c r="G28" s="52">
        <f>SUMIFS(AnnualFinancialData!$L$2:$L$6380,AnnualFinancialData!$B$2:$B$6380,$A28,AnnualFinancialData!$K$2:$K$6380,"50105")+SUMIFS(AnnualFinancialData!$L$2:$L$6380,AnnualFinancialData!$B$2:$B$6380,$A28,AnnualFinancialData!$K$2:$K$6380,"55745")+SUMIFS(AnnualFinancialData!$L$2:$L$6380,AnnualFinancialData!$B$2:$B$6380,$A28,AnnualFinancialData!$K$2:$K$6380,"55730")+SUMIFS(AnnualFinancialData!$L$2:$L$6380,AnnualFinancialData!$B$2:$B$6380,$A28,AnnualFinancialData!$K$2:$K$6380,"50203")+SUMIFS(AnnualFinancialData!$L$2:$L$6380,AnnualFinancialData!$B$2:$B$6380,$A28,AnnualFinancialData!$K$2:$K$6380,"50252")</f>
        <v>0</v>
      </c>
      <c r="H28" s="51">
        <f>IF(ISERROR(IF(E28="","",E28/VLOOKUP(Occupancy!$B$65,Occupancy!$BJ$68:'Occupancy'!$B$79,1)*12/$C28)),"-",IF(E28="","",E28/VLOOKUP(Occupancy!$B$65,Occupancy!$BJ$68:'Occupancy'!$B$79,1)*12/$C28))</f>
        <v>0</v>
      </c>
      <c r="I28" s="53">
        <f>IF(ISERROR(IF(F28="","",F28/VLOOKUP(Occupancy!$B$65,Occupancy!$BJ$68:'Occupancy'!$B$79,1)*12/$C28)),"-",IF(F28="","",F28/VLOOKUP(Occupancy!$B$65,Occupancy!$BJ$68:'Occupancy'!$B$79,1)*12/$C28))</f>
        <v>0</v>
      </c>
      <c r="J28" s="54">
        <f>SUMIFS(IncomeStatementData!$J$2:$J$415,IncomeStatementData!$B$2:$B$415,$A28,IncomeStatementData!$I$2:$I$415,"60015")+SUMIFS(IncomeStatementData!$J$2:$J$415,IncomeStatementData!$B$2:$B$415,$A28,IncomeStatementData!$I$2:$I$415,"55342")+SUMIFS(IncomeStatementData!$J$2:$J$415,IncomeStatementData!$B$2:$B$415,$A28,IncomeStatementData!$I$2:$I$415,"55110")+SUMIFS(IncomeStatementData!$J$2:$J$415,IncomeStatementData!$B$2:$B$415,$A28,IncomeStatementData!$I$2:$I$415,"53034")+SUMIFS(IncomeStatementData!$J$2:$J$415,IncomeStatementData!$B$2:$B$415,$A28,IncomeStatementData!$I$2:$I$415,"59500")</f>
        <v>0</v>
      </c>
      <c r="K28" s="54">
        <f>IF(ISERROR(L28/12*Occupancy!$B$65),"-",L28/12*Occupancy!$B$65)</f>
        <v>0</v>
      </c>
      <c r="L28" s="55">
        <f>SUMIFS(AnnualFinancialData!$L$2:$L$6380,AnnualFinancialData!$B$2:$B$6380,$A28,AnnualFinancialData!$K$2:$K$6380,"60015")+SUMIFS(AnnualFinancialData!$L$2:$L$6380,AnnualFinancialData!$B$2:$B$6380,$A28,AnnualFinancialData!$K$2:$K$6380,"55342")+SUMIFS(AnnualFinancialData!$L$2:$L$6380,AnnualFinancialData!$B$2:$B$6380,$A28,AnnualFinancialData!$K$2:$K$6380,"55110")+SUMIFS(AnnualFinancialData!$L$2:$L$6380,AnnualFinancialData!$B$2:$B$6380,$A28,AnnualFinancialData!$K$2:$K$6380,"53034")+SUMIFS(AnnualFinancialData!$L$2:$L$6380,AnnualFinancialData!$B$2:$B$6380,$A28,AnnualFinancialData!$K$2:$K$6380,"59500")</f>
        <v>0</v>
      </c>
      <c r="M28" s="54">
        <f>IF(ISERROR(IF(J28="","",J28/VLOOKUP(Occupancy!$B$65,Occupancy!$BJ$68:'Occupancy'!$B$79,1)*12/$C28)),"-",IF(J28="","",J28/VLOOKUP(Occupancy!$B$65,Occupancy!$BJ$68:'Occupancy'!$B$79,1)*12/$C28))</f>
        <v>0</v>
      </c>
      <c r="N28" s="54">
        <f>IF(ISERROR(IF(K28="","",K28/VLOOKUP(Occupancy!$B$65,Occupancy!$BJ$68:'Occupancy'!$B$79,1)*12/$C28)),"-",IF(K28="","",K28/VLOOKUP(Occupancy!$B$65,Occupancy!$BJ$68:'Occupancy'!$B$79,1)*12/$C28))</f>
        <v>0</v>
      </c>
      <c r="O28" s="51">
        <f>SUMIFS(IncomeStatementData!$J$2:$J$415,IncomeStatementData!$B$2:$B$415,$A28,IncomeStatementData!$I$2:$I$415,"58001")</f>
        <v>0</v>
      </c>
      <c r="P28" s="51">
        <f>IF(ISERROR(Q28/12*Occupancy!$B$65),"-",Q28/12*Occupancy!$B$65)</f>
        <v>0</v>
      </c>
      <c r="Q28" s="52">
        <f>SUMIFS(AnnualFinancialData!$L$2:$L$6380,AnnualFinancialData!$B$2:$B$6380,$A28,AnnualFinancialData!$K$2:$K$6380,"58001")</f>
        <v>0</v>
      </c>
      <c r="R28" s="51">
        <f>IF(ISERROR(IF(O28="","",O28/VLOOKUP(Occupancy!$B$65,Occupancy!$BJ$68:'Occupancy'!$B$79,1)*12/$C28)),"-",IF(O28="","",O28/VLOOKUP(Occupancy!$B$65,Occupancy!$BJ$68:'Occupancy'!$B$79,1)*12/$C28))</f>
        <v>0</v>
      </c>
      <c r="S28" s="51">
        <f>IF(ISERROR(IF(P28="","",P28/VLOOKUP(Occupancy!$B$65,Occupancy!$BJ$68:'Occupancy'!$B$79,1)*12/$C28)),"-",IF(P28="","",P28/VLOOKUP(Occupancy!$B$65,Occupancy!$BJ$68:'Occupancy'!$B$79,1)*12/$C28))</f>
        <v>0</v>
      </c>
      <c r="T28" s="55">
        <f>SUMIFS(IncomeStatementData!$J$2:$J$415,IncomeStatementData!$B$2:$B$415,$A28,IncomeStatementData!$I$2:$I$415,"66100")</f>
        <v>0</v>
      </c>
      <c r="U28" s="54">
        <f>IF(ISERROR(V28/12*Occupancy!$B$65),"-",V28/12*Occupancy!$B$65)</f>
        <v>0</v>
      </c>
      <c r="V28" s="55">
        <f>SUMIFS(AnnualFinancialData!$L$2:$L$6380,AnnualFinancialData!$B$2:$B$6380,$A28,AnnualFinancialData!$K$2:$K$6380,"66100")</f>
        <v>0</v>
      </c>
      <c r="W28" s="54">
        <f>IF(ISERROR(IF(T28="","",T28/VLOOKUP(Occupancy!$B$65,Occupancy!$BJ$68:'Occupancy'!$B$79,1)*12/$C28)),"-",IF(T28="","",T28/VLOOKUP(Occupancy!$B$65,Occupancy!$BJ$68:'Occupancy'!$B$79,1)*12/$C28))</f>
        <v>0</v>
      </c>
      <c r="X28" s="56">
        <f>IF(ISERROR(IF(U28="","",U28/VLOOKUP(Occupancy!$B$65,Occupancy!$BJ$68:'Occupancy'!$B$79,1)*12/$C28)),"-",IF(U28="","",U28/VLOOKUP(Occupancy!$B$65,Occupancy!$BJ$68:'Occupancy'!$B$79,1)*12/$C28))</f>
        <v>0</v>
      </c>
      <c r="Y28" s="51">
        <f>SUMIFS(IncomeStatementData!$J$2:$J$415,IncomeStatementData!$B$2:$B$415,$A28,IncomeStatementData!$I$2:$I$415,"55705")+SUMIFS(IncomeStatementData!$J$2:$J$415,IncomeStatementData!$B$2:$B$415,$A28,IncomeStatementData!$I$2:$I$415,"55715")+SUMIFS(IncomeStatementData!$J$2:$J$415,IncomeStatementData!$B$2:$B$415,$A28,IncomeStatementData!$I$2:$I$415,"55720")+SUMIFS(IncomeStatementData!$J$2:$J$415,IncomeStatementData!$B$2:$B$415,$A28,IncomeStatementData!$I$2:$I$415,"55730")+SUMIFS(IncomeStatementData!$J$2:$J$415,IncomeStatementData!$B$2:$B$415,$A28,IncomeStatementData!$I$2:$I$415,"55735")+SUMIFS(IncomeStatementData!$J$2:$J$415,IncomeStatementData!$B$2:$B$415,$A28,IncomeStatementData!$I$2:$I$415,"55701")+SUMIFS(IncomeStatementData!$J$2:$J$415,IncomeStatementData!$B$2:$B$415,$A28,IncomeStatementData!$I$2:$I$415,"55750")+SUMIFS(IncomeStatementData!$J$2:$J$415,IncomeStatementData!$B$2:$B$415,$A28,IncomeStatementData!$I$2:$I$415,"55725")+SUMIFS(IncomeStatementData!$J$2:$J$415,IncomeStatementData!$B$2:$B$415,$A28,IncomeStatementData!$I$2:$I$415,"55760")+SUMIFS(IncomeStatementData!$J$2:$J$415,IncomeStatementData!$B$2:$B$415,$A28,IncomeStatementData!$I$2:$I$415,"55755")</f>
        <v>0</v>
      </c>
      <c r="Z28" s="51">
        <f>IF(ISERROR(AA28/12*Occupancy!$B$65),"-",AA28/12*Occupancy!$B$65)</f>
        <v>0</v>
      </c>
      <c r="AA28" s="52">
        <f>SUMIFS(AnnualFinancialData!$L$2:$L$6380,AnnualFinancialData!$B$2:$B$6380,$A28,AnnualFinancialData!$K$2:$K$6380,"55705")+SUMIFS(AnnualFinancialData!$L$2:$L$6380,AnnualFinancialData!$B$2:$B$6380,$A28,AnnualFinancialData!$K$2:$K$6380,"55715")+SUMIFS(AnnualFinancialData!$L$2:$L$6380,AnnualFinancialData!$B$2:$B$6380,$A28,AnnualFinancialData!$K$2:$K$6380,"55720")+SUMIFS(AnnualFinancialData!$L$2:$L$6380,AnnualFinancialData!$B$2:$B$6380,$A28,AnnualFinancialData!$K$2:$K$6380,"55730")+SUMIFS(AnnualFinancialData!$L$2:$L$6380,AnnualFinancialData!$B$2:$B$6380,$A28,AnnualFinancialData!$K$2:$K$6380,"55735")+SUMIFS(AnnualFinancialData!$L$2:$L$6380,AnnualFinancialData!$B$2:$B$6380,$A28,AnnualFinancialData!$K$2:$K$6380,"55701")+SUMIFS(AnnualFinancialData!$L$2:$L$6380,AnnualFinancialData!$B$2:$B$6380,$A28,AnnualFinancialData!$K$2:$K$6380,"55750")+SUMIFS(AnnualFinancialData!$L$2:$L$6380,AnnualFinancialData!$B$2:$B$6380,$A28,AnnualFinancialData!$K$2:$K$6380,"55725")+SUMIFS(AnnualFinancialData!$L$2:$L$6380,AnnualFinancialData!$B$2:$B$6380,$A28,AnnualFinancialData!$K$2:$K$6380,"55760")+SUMIFS(AnnualFinancialData!$L$2:$L$6380,AnnualFinancialData!$B$2:$B$6380,$A28,AnnualFinancialData!$K$2:$K$6380,"55755")</f>
        <v>0</v>
      </c>
      <c r="AB28" s="51">
        <f>IF(ISERROR(IF(Y28="","",Y28/VLOOKUP(Occupancy!$B$65,Occupancy!$BJ$68:'Occupancy'!$B$79,1)*12/$C28)),"-",IF(Y28="","",Y28/VLOOKUP(Occupancy!$B$65,Occupancy!$BJ$68:'Occupancy'!$B$79,1)*12/$C28))</f>
        <v>0</v>
      </c>
      <c r="AC28" s="57">
        <f>IF(ISERROR(IF(Z28="","",Z28/VLOOKUP(Occupancy!$B$65,Occupancy!$BJ$68:'Occupancy'!$B$79,1)*12/$C28)),"-",IF(Z28="","",Z28/VLOOKUP(Occupancy!$B$65,Occupancy!$BJ$68:'Occupancy'!$B$79,1)*12/$C28))</f>
        <v>0</v>
      </c>
      <c r="AD28" s="55">
        <f>SUMIFS(IncomeStatementData!$J$2:$J$415,IncomeStatementData!$B$2:$B$415,$A28,IncomeStatementData!$I$2:$I$415,"55770")</f>
        <v>0</v>
      </c>
      <c r="AE28" s="54">
        <f>IF(ISERROR(AF28/12*Occupancy!$B$65),"-",AF28/12*Occupancy!$B$65)</f>
        <v>0</v>
      </c>
      <c r="AF28" s="55">
        <f>SUMIFS(AnnualFinancialData!$L$2:$L$6380,AnnualFinancialData!$B$2:$B$6380,$A28,AnnualFinancialData!$K$2:$K$6380,"55770")</f>
        <v>0</v>
      </c>
      <c r="AG28" s="54">
        <f>IF(ISERROR(IF(AD28="","",AD28/VLOOKUP(Occupancy!$B$65,Occupancy!$BJ$68:'Occupancy'!$B$79,1)*12/$C28)),"-",IF(AD28="","",AD28/VLOOKUP(Occupancy!$B$65,Occupancy!$BJ$68:'Occupancy'!$B$79,1)*12/$C28))</f>
        <v>0</v>
      </c>
      <c r="AH28" s="59">
        <f>IF(ISERROR(IF(AE28="","",AE28/VLOOKUP(Occupancy!$B$65,Occupancy!$BJ$68:'Occupancy'!$B$79,1)*12/$C28)),"-",IF(AE28="","",AE28/VLOOKUP(Occupancy!$B$65,Occupancy!$BJ$68:'Occupancy'!$B$79,1)*12/$C28))</f>
        <v>0</v>
      </c>
      <c r="AI28" s="52">
        <f>SUMIFS(IncomeStatementData!$J$2:$J$415,IncomeStatementData!$B$2:$B$415,$A28,IncomeStatementData!$I$2:$I$415,"55357")+SUMIFS(IncomeStatementData!$J$2:$J$415,IncomeStatementData!$B$2:$B$415,$A28,IncomeStatementData!$I$2:$I$415,"55353")+SUMIFS(IncomeStatementData!$J$2:$J$415,IncomeStatementData!$B$2:$B$415,$A28,IncomeStatementData!$I$2:$I$415,"55354")+SUMIFS(IncomeStatementData!$J$2:$J$415,IncomeStatementData!$B$2:$B$415,$A28,IncomeStatementData!$I$2:$I$415,"55351")</f>
        <v>0</v>
      </c>
      <c r="AJ28" s="51">
        <f>IF(ISERROR(AK28/12*Occupancy!$B$65),"-",AK28/12*Occupancy!$B$65)</f>
        <v>0</v>
      </c>
      <c r="AK28" s="52">
        <f>SUMIFS(AnnualFinancialData!$L$2:$L$6380,AnnualFinancialData!$B$2:$B$6380,$A28,AnnualFinancialData!$K$2:$K$6380,"55357")+SUMIFS(AnnualFinancialData!$L$2:$L$6380,AnnualFinancialData!$B$2:$B$6380,$A28,AnnualFinancialData!$K$2:$K$6380,"55353")+SUMIFS(AnnualFinancialData!$L$2:$L$6380,AnnualFinancialData!$B$2:$B$6380,$A28,AnnualFinancialData!$K$2:$K$6380,"55354")+SUMIFS(AnnualFinancialData!$L$2:$L$6380,AnnualFinancialData!$B$2:$B$6380,$A28,AnnualFinancialData!$K$2:$K$6380,"55351")</f>
        <v>0</v>
      </c>
      <c r="AL28" s="51">
        <f>IF(ISERROR(IF(AI28="","",AI28/VLOOKUP(Occupancy!$B$65,Occupancy!$BJ$68:'Occupancy'!$B$79,1)*12/$C28)),"-",IF(AI28="","",AI28/VLOOKUP(Occupancy!$B$65,Occupancy!$BJ$68:'Occupancy'!$B$79,1)*12/$C28))</f>
        <v>0</v>
      </c>
      <c r="AM28" s="60">
        <f>IF(ISERROR(IF(AJ28="","",AJ28/VLOOKUP(Occupancy!$B$65,Occupancy!$BJ$68:'Occupancy'!$B$79,1)*12/$C28)),"-",IF(AJ28="","",AJ28/VLOOKUP(Occupancy!$B$65,Occupancy!$BJ$68:'Occupancy'!$B$79,1)*12/$C28))</f>
        <v>0</v>
      </c>
      <c r="AN28" s="54">
        <f>SUMIFS(IncomeStatementData!$J$2:$J$415,IncomeStatementData!$B$2:$B$415,$A28,IncomeStatementData!$I$2:$I$415,"55355")</f>
        <v>0</v>
      </c>
      <c r="AO28" s="54">
        <f>IF(ISERROR(AP28/12*Occupancy!$B$65),"-",AP28/12*Occupancy!$B$65)</f>
        <v>0</v>
      </c>
      <c r="AP28" s="55">
        <f>SUMIFS(AnnualFinancialData!$L$2:$L$6380,AnnualFinancialData!$B$2:$B$6380,$A28,AnnualFinancialData!$K$2:$K$6380,"55355")</f>
        <v>0</v>
      </c>
      <c r="AQ28" s="54">
        <f>IF(ISERROR(IF(AN28="","",AN28/VLOOKUP(Occupancy!$B$65,Occupancy!$BJ$68:'Occupancy'!$B$79,1)*12/$C28)),"-",IF(AN28="","",AN28/VLOOKUP(Occupancy!$B$65,Occupancy!$BJ$68:'Occupancy'!$B$79,1)*12/$C28))</f>
        <v>0</v>
      </c>
      <c r="AR28" s="56">
        <f>IF(ISERROR(IF(AO28="","",AO28/VLOOKUP(Occupancy!$B$65,Occupancy!$BJ$68:'Occupancy'!$B$79,1)*12/$C28)),"-",IF(AO28="","",AO28/VLOOKUP(Occupancy!$B$65,Occupancy!$BJ$68:'Occupancy'!$B$79,1)*12/$C28))</f>
        <v>0</v>
      </c>
      <c r="AS28" s="61">
        <f>SUMIFS(IncomeStatementData!$J$2:$J$415,IncomeStatementData!$B$2:$B$415,$A28,IncomeStatementData!$I$2:$I$415,"55301")</f>
        <v>0</v>
      </c>
      <c r="AT28" s="51">
        <f>IF(ISERROR(AU28/12*Occupancy!$B$65),"-",AU28/12*Occupancy!$B$65)</f>
        <v>0</v>
      </c>
      <c r="AU28" s="52">
        <f>SUMIFS(AnnualFinancialData!$L$2:$L$6380,AnnualFinancialData!$B$2:$B$6380,$A28,AnnualFinancialData!$K$2:$K$6380,"55301")</f>
        <v>0</v>
      </c>
      <c r="AV28" s="51">
        <f>IF(ISERROR(IF(AS28="","",AS28/VLOOKUP(Occupancy!$B$65,Occupancy!$BJ$68:'Occupancy'!$B$79,1)*12/$C28)),"-",IF(AS28="","",AS28/VLOOKUP(Occupancy!$B$65,Occupancy!$BJ$68:'Occupancy'!$B$79,1)*12/$C28))</f>
        <v>0</v>
      </c>
      <c r="AW28" s="57">
        <f>IF(ISERROR(IF(AT28="","",AT28/VLOOKUP(Occupancy!$B$65,Occupancy!$BJ$68:'Occupancy'!$B$79,1)*12/$C28)),"-",IF(AT28="","",AT28/VLOOKUP(Occupancy!$B$65,Occupancy!$BJ$68:'Occupancy'!$B$79,1)*12/$C28))</f>
        <v>0</v>
      </c>
      <c r="AX28" s="54">
        <f>SUMIFS(IncomeStatementData!$J$2:$J$415,IncomeStatementData!$B$2:$B$415,$A28,IncomeStatementData!$I$2:$I$415,"55320")</f>
        <v>0</v>
      </c>
      <c r="AY28" s="54">
        <f>IF(ISERROR(AZ28/12*Occupancy!$B$65),"-",AZ28/12*Occupancy!$B$65)</f>
        <v>0</v>
      </c>
      <c r="AZ28" s="55">
        <f>SUMIFS(AnnualFinancialData!$L$2:$L$6380,AnnualFinancialData!$B$2:$B$6380,$A28,AnnualFinancialData!$K$2:$K$6380,"55320")</f>
        <v>0</v>
      </c>
      <c r="BA28" s="54">
        <f>IF(ISERROR(IF(AX28="","",AX28/VLOOKUP(Occupancy!$B$65,Occupancy!$BJ$68:'Occupancy'!$B$79,1)*12/$C28)),"-",IF(AX28="","",AX28/VLOOKUP(Occupancy!$B$65,Occupancy!$BJ$68:'Occupancy'!$B$79,1)*12/$C28))</f>
        <v>0</v>
      </c>
      <c r="BB28" s="54">
        <f>IF(ISERROR(IF(AY28="","",AY28/VLOOKUP(Occupancy!$B$65,Occupancy!$BJ$68:'Occupancy'!$B$79,1)*12/$C28)),"-",IF(AY28="","",AY28/VLOOKUP(Occupancy!$B$65,Occupancy!$BJ$68:'Occupancy'!$B$79,1)*12/$C28))</f>
        <v>0</v>
      </c>
      <c r="BC28" s="62">
        <f t="shared" si="0"/>
        <v>0</v>
      </c>
      <c r="BD28" s="63">
        <f t="shared" si="1"/>
        <v>0</v>
      </c>
      <c r="BE28" s="62">
        <f t="shared" si="2"/>
        <v>0</v>
      </c>
      <c r="BF28" s="63">
        <f>IF(ISERROR(IF(BC28="","",BC28/VLOOKUP(Occupancy!$B$65,Occupancy!$BJ$68:'Occupancy'!$B$79,1)*12/$C28)),"-",IF(BC28="","",BC28/VLOOKUP(Occupancy!$B$65,Occupancy!$BJ$68:'Occupancy'!$B$79,1)*12/$C28))</f>
        <v>0</v>
      </c>
      <c r="BG28" s="64">
        <f>IF(ISERROR(IF(BD28="","",BD28/VLOOKUP(Occupancy!$B$65,Occupancy!$BJ$68:'Occupancy'!$B$79,1)*12/$C28)),"-",IF(BD28="","",BD28/VLOOKUP(Occupancy!$B$65,Occupancy!$BJ$68:'Occupancy'!$B$79,1)*12/$C28))</f>
        <v>0</v>
      </c>
    </row>
    <row r="29" spans="1:59" x14ac:dyDescent="0.25">
      <c r="A29" s="220" t="s">
        <v>525</v>
      </c>
      <c r="B29" s="93" t="str">
        <f>IF(ISERROR(INDEX(ProjectTypeData!$F$2:$F29,MATCH(Expenses!$A29,ProjectTypeData!$B$2:$B29,0),MATCH(Expenses!B$5,ProjectTypeData!$F$1))),"-",INDEX(ProjectTypeData!$F$2:$F29,MATCH(Expenses!$A29,ProjectTypeData!$B$2:$B29,0),MATCH(Expenses!B$5,ProjectTypeData!$F$1)))</f>
        <v>Homes</v>
      </c>
      <c r="C29" s="145">
        <f>Operating!C34</f>
        <v>100</v>
      </c>
      <c r="D29" s="146" t="str">
        <f>IF(ISERROR(INDEX(MgmtCompanyData!$C$2:$C$46,MATCH(A29,MgmtCompanyData!$B$2:$B$46,0),0)),"-",INDEX(MgmtCompanyData!$C$2:$C$46,MATCH(A29,MgmtCompanyData!$B$2:$B$46,0),0))</f>
        <v>-</v>
      </c>
      <c r="E29" s="50">
        <f>SUMIFS(IncomeStatementData!$J$2:$J$415,IncomeStatementData!$B$2:$B$415,$A29,IncomeStatementData!$I$2:$I$415,"50105")+SUMIFS(IncomeStatementData!$J$2:$J$415,IncomeStatementData!$B$2:$B$415,$A29,IncomeStatementData!$I$2:$I$415,"55745")+SUMIFS(IncomeStatementData!$J$2:$J$415,IncomeStatementData!$B$2:$B$415,$A29,IncomeStatementData!$I$2:$I$415,"55730")+SUMIFS(IncomeStatementData!$J$2:$J$415,IncomeStatementData!$B$2:$B$415,$A29,IncomeStatementData!$I$2:$I$415,"50203")+SUMIFS(IncomeStatementData!$J$2:$J$415,IncomeStatementData!$B$2:$B$415,$A29,IncomeStatementData!$I$2:$I$415,"50252")</f>
        <v>0</v>
      </c>
      <c r="F29" s="51">
        <f>IF(ISERROR(G29/12*Occupancy!$B$65),"-",G29/12*Occupancy!$B$65)</f>
        <v>0</v>
      </c>
      <c r="G29" s="52">
        <f>SUMIFS(AnnualFinancialData!$L$2:$L$6380,AnnualFinancialData!$B$2:$B$6380,$A29,AnnualFinancialData!$K$2:$K$6380,"50105")+SUMIFS(AnnualFinancialData!$L$2:$L$6380,AnnualFinancialData!$B$2:$B$6380,$A29,AnnualFinancialData!$K$2:$K$6380,"55745")+SUMIFS(AnnualFinancialData!$L$2:$L$6380,AnnualFinancialData!$B$2:$B$6380,$A29,AnnualFinancialData!$K$2:$K$6380,"55730")+SUMIFS(AnnualFinancialData!$L$2:$L$6380,AnnualFinancialData!$B$2:$B$6380,$A29,AnnualFinancialData!$K$2:$K$6380,"50203")+SUMIFS(AnnualFinancialData!$L$2:$L$6380,AnnualFinancialData!$B$2:$B$6380,$A29,AnnualFinancialData!$K$2:$K$6380,"50252")</f>
        <v>0</v>
      </c>
      <c r="H29" s="51">
        <f>IF(ISERROR(IF(E29="","",E29/VLOOKUP(Occupancy!$B$65,Occupancy!$BJ$68:'Occupancy'!$B$79,1)*12/$C29)),"-",IF(E29="","",E29/VLOOKUP(Occupancy!$B$65,Occupancy!$BJ$68:'Occupancy'!$B$79,1)*12/$C29))</f>
        <v>0</v>
      </c>
      <c r="I29" s="53">
        <f>IF(ISERROR(IF(F29="","",F29/VLOOKUP(Occupancy!$B$65,Occupancy!$BJ$68:'Occupancy'!$B$79,1)*12/$C29)),"-",IF(F29="","",F29/VLOOKUP(Occupancy!$B$65,Occupancy!$BJ$68:'Occupancy'!$B$79,1)*12/$C29))</f>
        <v>0</v>
      </c>
      <c r="J29" s="54">
        <f>SUMIFS(IncomeStatementData!$J$2:$J$415,IncomeStatementData!$B$2:$B$415,$A29,IncomeStatementData!$I$2:$I$415,"60015")+SUMIFS(IncomeStatementData!$J$2:$J$415,IncomeStatementData!$B$2:$B$415,$A29,IncomeStatementData!$I$2:$I$415,"55342")+SUMIFS(IncomeStatementData!$J$2:$J$415,IncomeStatementData!$B$2:$B$415,$A29,IncomeStatementData!$I$2:$I$415,"55110")+SUMIFS(IncomeStatementData!$J$2:$J$415,IncomeStatementData!$B$2:$B$415,$A29,IncomeStatementData!$I$2:$I$415,"53034")+SUMIFS(IncomeStatementData!$J$2:$J$415,IncomeStatementData!$B$2:$B$415,$A29,IncomeStatementData!$I$2:$I$415,"59500")</f>
        <v>0</v>
      </c>
      <c r="K29" s="54">
        <f>IF(ISERROR(L29/12*Occupancy!$B$65),"-",L29/12*Occupancy!$B$65)</f>
        <v>0</v>
      </c>
      <c r="L29" s="55">
        <f>SUMIFS(AnnualFinancialData!$L$2:$L$6380,AnnualFinancialData!$B$2:$B$6380,$A29,AnnualFinancialData!$K$2:$K$6380,"60015")+SUMIFS(AnnualFinancialData!$L$2:$L$6380,AnnualFinancialData!$B$2:$B$6380,$A29,AnnualFinancialData!$K$2:$K$6380,"55342")+SUMIFS(AnnualFinancialData!$L$2:$L$6380,AnnualFinancialData!$B$2:$B$6380,$A29,AnnualFinancialData!$K$2:$K$6380,"55110")+SUMIFS(AnnualFinancialData!$L$2:$L$6380,AnnualFinancialData!$B$2:$B$6380,$A29,AnnualFinancialData!$K$2:$K$6380,"53034")+SUMIFS(AnnualFinancialData!$L$2:$L$6380,AnnualFinancialData!$B$2:$B$6380,$A29,AnnualFinancialData!$K$2:$K$6380,"59500")</f>
        <v>0</v>
      </c>
      <c r="M29" s="54">
        <f>IF(ISERROR(IF(J29="","",J29/VLOOKUP(Occupancy!$B$65,Occupancy!$BJ$68:'Occupancy'!$B$79,1)*12/$C29)),"-",IF(J29="","",J29/VLOOKUP(Occupancy!$B$65,Occupancy!$BJ$68:'Occupancy'!$B$79,1)*12/$C29))</f>
        <v>0</v>
      </c>
      <c r="N29" s="54">
        <f>IF(ISERROR(IF(K29="","",K29/VLOOKUP(Occupancy!$B$65,Occupancy!$BJ$68:'Occupancy'!$B$79,1)*12/$C29)),"-",IF(K29="","",K29/VLOOKUP(Occupancy!$B$65,Occupancy!$BJ$68:'Occupancy'!$B$79,1)*12/$C29))</f>
        <v>0</v>
      </c>
      <c r="O29" s="51">
        <f>SUMIFS(IncomeStatementData!$J$2:$J$415,IncomeStatementData!$B$2:$B$415,$A29,IncomeStatementData!$I$2:$I$415,"58001")</f>
        <v>0</v>
      </c>
      <c r="P29" s="51">
        <f>IF(ISERROR(Q29/12*Occupancy!$B$65),"-",Q29/12*Occupancy!$B$65)</f>
        <v>0</v>
      </c>
      <c r="Q29" s="52">
        <f>SUMIFS(AnnualFinancialData!$L$2:$L$6380,AnnualFinancialData!$B$2:$B$6380,$A29,AnnualFinancialData!$K$2:$K$6380,"58001")</f>
        <v>0</v>
      </c>
      <c r="R29" s="51">
        <f>IF(ISERROR(IF(O29="","",O29/VLOOKUP(Occupancy!$B$65,Occupancy!$BJ$68:'Occupancy'!$B$79,1)*12/$C29)),"-",IF(O29="","",O29/VLOOKUP(Occupancy!$B$65,Occupancy!$BJ$68:'Occupancy'!$B$79,1)*12/$C29))</f>
        <v>0</v>
      </c>
      <c r="S29" s="51">
        <f>IF(ISERROR(IF(P29="","",P29/VLOOKUP(Occupancy!$B$65,Occupancy!$BJ$68:'Occupancy'!$B$79,1)*12/$C29)),"-",IF(P29="","",P29/VLOOKUP(Occupancy!$B$65,Occupancy!$BJ$68:'Occupancy'!$B$79,1)*12/$C29))</f>
        <v>0</v>
      </c>
      <c r="T29" s="55">
        <f>SUMIFS(IncomeStatementData!$J$2:$J$415,IncomeStatementData!$B$2:$B$415,$A29,IncomeStatementData!$I$2:$I$415,"66100")</f>
        <v>0</v>
      </c>
      <c r="U29" s="54">
        <f>IF(ISERROR(V29/12*Occupancy!$B$65),"-",V29/12*Occupancy!$B$65)</f>
        <v>0</v>
      </c>
      <c r="V29" s="55">
        <f>SUMIFS(AnnualFinancialData!$L$2:$L$6380,AnnualFinancialData!$B$2:$B$6380,$A29,AnnualFinancialData!$K$2:$K$6380,"66100")</f>
        <v>0</v>
      </c>
      <c r="W29" s="54">
        <f>IF(ISERROR(IF(T29="","",T29/VLOOKUP(Occupancy!$B$65,Occupancy!$BJ$68:'Occupancy'!$B$79,1)*12/$C29)),"-",IF(T29="","",T29/VLOOKUP(Occupancy!$B$65,Occupancy!$BJ$68:'Occupancy'!$B$79,1)*12/$C29))</f>
        <v>0</v>
      </c>
      <c r="X29" s="56">
        <f>IF(ISERROR(IF(U29="","",U29/VLOOKUP(Occupancy!$B$65,Occupancy!$BJ$68:'Occupancy'!$B$79,1)*12/$C29)),"-",IF(U29="","",U29/VLOOKUP(Occupancy!$B$65,Occupancy!$BJ$68:'Occupancy'!$B$79,1)*12/$C29))</f>
        <v>0</v>
      </c>
      <c r="Y29" s="51">
        <f>SUMIFS(IncomeStatementData!$J$2:$J$415,IncomeStatementData!$B$2:$B$415,$A29,IncomeStatementData!$I$2:$I$415,"55705")+SUMIFS(IncomeStatementData!$J$2:$J$415,IncomeStatementData!$B$2:$B$415,$A29,IncomeStatementData!$I$2:$I$415,"55715")+SUMIFS(IncomeStatementData!$J$2:$J$415,IncomeStatementData!$B$2:$B$415,$A29,IncomeStatementData!$I$2:$I$415,"55720")+SUMIFS(IncomeStatementData!$J$2:$J$415,IncomeStatementData!$B$2:$B$415,$A29,IncomeStatementData!$I$2:$I$415,"55730")+SUMIFS(IncomeStatementData!$J$2:$J$415,IncomeStatementData!$B$2:$B$415,$A29,IncomeStatementData!$I$2:$I$415,"55735")+SUMIFS(IncomeStatementData!$J$2:$J$415,IncomeStatementData!$B$2:$B$415,$A29,IncomeStatementData!$I$2:$I$415,"55701")+SUMIFS(IncomeStatementData!$J$2:$J$415,IncomeStatementData!$B$2:$B$415,$A29,IncomeStatementData!$I$2:$I$415,"55750")+SUMIFS(IncomeStatementData!$J$2:$J$415,IncomeStatementData!$B$2:$B$415,$A29,IncomeStatementData!$I$2:$I$415,"55725")+SUMIFS(IncomeStatementData!$J$2:$J$415,IncomeStatementData!$B$2:$B$415,$A29,IncomeStatementData!$I$2:$I$415,"55760")+SUMIFS(IncomeStatementData!$J$2:$J$415,IncomeStatementData!$B$2:$B$415,$A29,IncomeStatementData!$I$2:$I$415,"55755")</f>
        <v>0</v>
      </c>
      <c r="Z29" s="51">
        <f>IF(ISERROR(AA29/12*Occupancy!$B$65),"-",AA29/12*Occupancy!$B$65)</f>
        <v>0</v>
      </c>
      <c r="AA29" s="52">
        <f>SUMIFS(AnnualFinancialData!$L$2:$L$6380,AnnualFinancialData!$B$2:$B$6380,$A29,AnnualFinancialData!$K$2:$K$6380,"55705")+SUMIFS(AnnualFinancialData!$L$2:$L$6380,AnnualFinancialData!$B$2:$B$6380,$A29,AnnualFinancialData!$K$2:$K$6380,"55715")+SUMIFS(AnnualFinancialData!$L$2:$L$6380,AnnualFinancialData!$B$2:$B$6380,$A29,AnnualFinancialData!$K$2:$K$6380,"55720")+SUMIFS(AnnualFinancialData!$L$2:$L$6380,AnnualFinancialData!$B$2:$B$6380,$A29,AnnualFinancialData!$K$2:$K$6380,"55730")+SUMIFS(AnnualFinancialData!$L$2:$L$6380,AnnualFinancialData!$B$2:$B$6380,$A29,AnnualFinancialData!$K$2:$K$6380,"55735")+SUMIFS(AnnualFinancialData!$L$2:$L$6380,AnnualFinancialData!$B$2:$B$6380,$A29,AnnualFinancialData!$K$2:$K$6380,"55701")+SUMIFS(AnnualFinancialData!$L$2:$L$6380,AnnualFinancialData!$B$2:$B$6380,$A29,AnnualFinancialData!$K$2:$K$6380,"55750")+SUMIFS(AnnualFinancialData!$L$2:$L$6380,AnnualFinancialData!$B$2:$B$6380,$A29,AnnualFinancialData!$K$2:$K$6380,"55725")+SUMIFS(AnnualFinancialData!$L$2:$L$6380,AnnualFinancialData!$B$2:$B$6380,$A29,AnnualFinancialData!$K$2:$K$6380,"55760")+SUMIFS(AnnualFinancialData!$L$2:$L$6380,AnnualFinancialData!$B$2:$B$6380,$A29,AnnualFinancialData!$K$2:$K$6380,"55755")</f>
        <v>0</v>
      </c>
      <c r="AB29" s="51">
        <f>IF(ISERROR(IF(Y29="","",Y29/VLOOKUP(Occupancy!$B$65,Occupancy!$BJ$68:'Occupancy'!$B$79,1)*12/$C29)),"-",IF(Y29="","",Y29/VLOOKUP(Occupancy!$B$65,Occupancy!$BJ$68:'Occupancy'!$B$79,1)*12/$C29))</f>
        <v>0</v>
      </c>
      <c r="AC29" s="57">
        <f>IF(ISERROR(IF(Z29="","",Z29/VLOOKUP(Occupancy!$B$65,Occupancy!$BJ$68:'Occupancy'!$B$79,1)*12/$C29)),"-",IF(Z29="","",Z29/VLOOKUP(Occupancy!$B$65,Occupancy!$BJ$68:'Occupancy'!$B$79,1)*12/$C29))</f>
        <v>0</v>
      </c>
      <c r="AD29" s="55">
        <f>SUMIFS(IncomeStatementData!$J$2:$J$415,IncomeStatementData!$B$2:$B$415,$A29,IncomeStatementData!$I$2:$I$415,"55770")</f>
        <v>0</v>
      </c>
      <c r="AE29" s="54">
        <f>IF(ISERROR(AF29/12*Occupancy!$B$65),"-",AF29/12*Occupancy!$B$65)</f>
        <v>0</v>
      </c>
      <c r="AF29" s="55">
        <f>SUMIFS(AnnualFinancialData!$L$2:$L$6380,AnnualFinancialData!$B$2:$B$6380,$A29,AnnualFinancialData!$K$2:$K$6380,"55770")</f>
        <v>0</v>
      </c>
      <c r="AG29" s="54">
        <f>IF(ISERROR(IF(AD29="","",AD29/VLOOKUP(Occupancy!$B$65,Occupancy!$BJ$68:'Occupancy'!$B$79,1)*12/$C29)),"-",IF(AD29="","",AD29/VLOOKUP(Occupancy!$B$65,Occupancy!$BJ$68:'Occupancy'!$B$79,1)*12/$C29))</f>
        <v>0</v>
      </c>
      <c r="AH29" s="59">
        <f>IF(ISERROR(IF(AE29="","",AE29/VLOOKUP(Occupancy!$B$65,Occupancy!$BJ$68:'Occupancy'!$B$79,1)*12/$C29)),"-",IF(AE29="","",AE29/VLOOKUP(Occupancy!$B$65,Occupancy!$BJ$68:'Occupancy'!$B$79,1)*12/$C29))</f>
        <v>0</v>
      </c>
      <c r="AI29" s="52">
        <f>SUMIFS(IncomeStatementData!$J$2:$J$415,IncomeStatementData!$B$2:$B$415,$A29,IncomeStatementData!$I$2:$I$415,"55357")+SUMIFS(IncomeStatementData!$J$2:$J$415,IncomeStatementData!$B$2:$B$415,$A29,IncomeStatementData!$I$2:$I$415,"55353")+SUMIFS(IncomeStatementData!$J$2:$J$415,IncomeStatementData!$B$2:$B$415,$A29,IncomeStatementData!$I$2:$I$415,"55354")+SUMIFS(IncomeStatementData!$J$2:$J$415,IncomeStatementData!$B$2:$B$415,$A29,IncomeStatementData!$I$2:$I$415,"55351")</f>
        <v>0</v>
      </c>
      <c r="AJ29" s="51">
        <f>IF(ISERROR(AK29/12*Occupancy!$B$65),"-",AK29/12*Occupancy!$B$65)</f>
        <v>0</v>
      </c>
      <c r="AK29" s="52">
        <f>SUMIFS(AnnualFinancialData!$L$2:$L$6380,AnnualFinancialData!$B$2:$B$6380,$A29,AnnualFinancialData!$K$2:$K$6380,"55357")+SUMIFS(AnnualFinancialData!$L$2:$L$6380,AnnualFinancialData!$B$2:$B$6380,$A29,AnnualFinancialData!$K$2:$K$6380,"55353")+SUMIFS(AnnualFinancialData!$L$2:$L$6380,AnnualFinancialData!$B$2:$B$6380,$A29,AnnualFinancialData!$K$2:$K$6380,"55354")+SUMIFS(AnnualFinancialData!$L$2:$L$6380,AnnualFinancialData!$B$2:$B$6380,$A29,AnnualFinancialData!$K$2:$K$6380,"55351")</f>
        <v>0</v>
      </c>
      <c r="AL29" s="51">
        <f>IF(ISERROR(IF(AI29="","",AI29/VLOOKUP(Occupancy!$B$65,Occupancy!$BJ$68:'Occupancy'!$B$79,1)*12/$C29)),"-",IF(AI29="","",AI29/VLOOKUP(Occupancy!$B$65,Occupancy!$BJ$68:'Occupancy'!$B$79,1)*12/$C29))</f>
        <v>0</v>
      </c>
      <c r="AM29" s="60">
        <f>IF(ISERROR(IF(AJ29="","",AJ29/VLOOKUP(Occupancy!$B$65,Occupancy!$BJ$68:'Occupancy'!$B$79,1)*12/$C29)),"-",IF(AJ29="","",AJ29/VLOOKUP(Occupancy!$B$65,Occupancy!$BJ$68:'Occupancy'!$B$79,1)*12/$C29))</f>
        <v>0</v>
      </c>
      <c r="AN29" s="54">
        <f>SUMIFS(IncomeStatementData!$J$2:$J$415,IncomeStatementData!$B$2:$B$415,$A29,IncomeStatementData!$I$2:$I$415,"55355")</f>
        <v>0</v>
      </c>
      <c r="AO29" s="54">
        <f>IF(ISERROR(AP29/12*Occupancy!$B$65),"-",AP29/12*Occupancy!$B$65)</f>
        <v>0</v>
      </c>
      <c r="AP29" s="55">
        <f>SUMIFS(AnnualFinancialData!$L$2:$L$6380,AnnualFinancialData!$B$2:$B$6380,$A29,AnnualFinancialData!$K$2:$K$6380,"55355")</f>
        <v>0</v>
      </c>
      <c r="AQ29" s="54">
        <f>IF(ISERROR(IF(AN29="","",AN29/VLOOKUP(Occupancy!$B$65,Occupancy!$BJ$68:'Occupancy'!$B$79,1)*12/$C29)),"-",IF(AN29="","",AN29/VLOOKUP(Occupancy!$B$65,Occupancy!$BJ$68:'Occupancy'!$B$79,1)*12/$C29))</f>
        <v>0</v>
      </c>
      <c r="AR29" s="56">
        <f>IF(ISERROR(IF(AO29="","",AO29/VLOOKUP(Occupancy!$B$65,Occupancy!$BJ$68:'Occupancy'!$B$79,1)*12/$C29)),"-",IF(AO29="","",AO29/VLOOKUP(Occupancy!$B$65,Occupancy!$BJ$68:'Occupancy'!$B$79,1)*12/$C29))</f>
        <v>0</v>
      </c>
      <c r="AS29" s="61">
        <f>SUMIFS(IncomeStatementData!$J$2:$J$415,IncomeStatementData!$B$2:$B$415,$A29,IncomeStatementData!$I$2:$I$415,"55301")</f>
        <v>0</v>
      </c>
      <c r="AT29" s="51">
        <f>IF(ISERROR(AU29/12*Occupancy!$B$65),"-",AU29/12*Occupancy!$B$65)</f>
        <v>0</v>
      </c>
      <c r="AU29" s="52">
        <f>SUMIFS(AnnualFinancialData!$L$2:$L$6380,AnnualFinancialData!$B$2:$B$6380,$A29,AnnualFinancialData!$K$2:$K$6380,"55301")</f>
        <v>0</v>
      </c>
      <c r="AV29" s="51">
        <f>IF(ISERROR(IF(AS29="","",AS29/VLOOKUP(Occupancy!$B$65,Occupancy!$BJ$68:'Occupancy'!$B$79,1)*12/$C29)),"-",IF(AS29="","",AS29/VLOOKUP(Occupancy!$B$65,Occupancy!$BJ$68:'Occupancy'!$B$79,1)*12/$C29))</f>
        <v>0</v>
      </c>
      <c r="AW29" s="57">
        <f>IF(ISERROR(IF(AT29="","",AT29/VLOOKUP(Occupancy!$B$65,Occupancy!$BJ$68:'Occupancy'!$B$79,1)*12/$C29)),"-",IF(AT29="","",AT29/VLOOKUP(Occupancy!$B$65,Occupancy!$BJ$68:'Occupancy'!$B$79,1)*12/$C29))</f>
        <v>0</v>
      </c>
      <c r="AX29" s="54">
        <f>SUMIFS(IncomeStatementData!$J$2:$J$415,IncomeStatementData!$B$2:$B$415,$A29,IncomeStatementData!$I$2:$I$415,"55320")</f>
        <v>0</v>
      </c>
      <c r="AY29" s="54">
        <f>IF(ISERROR(AZ29/12*Occupancy!$B$65),"-",AZ29/12*Occupancy!$B$65)</f>
        <v>0</v>
      </c>
      <c r="AZ29" s="55">
        <f>SUMIFS(AnnualFinancialData!$L$2:$L$6380,AnnualFinancialData!$B$2:$B$6380,$A29,AnnualFinancialData!$K$2:$K$6380,"55320")</f>
        <v>0</v>
      </c>
      <c r="BA29" s="54">
        <f>IF(ISERROR(IF(AX29="","",AX29/VLOOKUP(Occupancy!$B$65,Occupancy!$BJ$68:'Occupancy'!$B$79,1)*12/$C29)),"-",IF(AX29="","",AX29/VLOOKUP(Occupancy!$B$65,Occupancy!$BJ$68:'Occupancy'!$B$79,1)*12/$C29))</f>
        <v>0</v>
      </c>
      <c r="BB29" s="54">
        <f>IF(ISERROR(IF(AY29="","",AY29/VLOOKUP(Occupancy!$B$65,Occupancy!$BJ$68:'Occupancy'!$B$79,1)*12/$C29)),"-",IF(AY29="","",AY29/VLOOKUP(Occupancy!$B$65,Occupancy!$BJ$68:'Occupancy'!$B$79,1)*12/$C29))</f>
        <v>0</v>
      </c>
      <c r="BC29" s="62">
        <f t="shared" si="0"/>
        <v>0</v>
      </c>
      <c r="BD29" s="63">
        <f t="shared" si="1"/>
        <v>0</v>
      </c>
      <c r="BE29" s="62">
        <f t="shared" si="2"/>
        <v>0</v>
      </c>
      <c r="BF29" s="63">
        <f>IF(ISERROR(IF(BC29="","",BC29/VLOOKUP(Occupancy!$B$65,Occupancy!$BJ$68:'Occupancy'!$B$79,1)*12/$C29)),"-",IF(BC29="","",BC29/VLOOKUP(Occupancy!$B$65,Occupancy!$BJ$68:'Occupancy'!$B$79,1)*12/$C29))</f>
        <v>0</v>
      </c>
      <c r="BG29" s="64">
        <f>IF(ISERROR(IF(BD29="","",BD29/VLOOKUP(Occupancy!$B$65,Occupancy!$BJ$68:'Occupancy'!$B$79,1)*12/$C29)),"-",IF(BD29="","",BD29/VLOOKUP(Occupancy!$B$65,Occupancy!$BJ$68:'Occupancy'!$B$79,1)*12/$C29))</f>
        <v>0</v>
      </c>
    </row>
    <row r="30" spans="1:59" x14ac:dyDescent="0.25">
      <c r="A30" s="220" t="s">
        <v>527</v>
      </c>
      <c r="B30" s="93" t="str">
        <f>IF(ISERROR(INDEX(ProjectTypeData!$F$2:$F30,MATCH(Expenses!$A30,ProjectTypeData!$B$2:$B30,0),MATCH(Expenses!B$5,ProjectTypeData!$F$1))),"-",INDEX(ProjectTypeData!$F$2:$F30,MATCH(Expenses!$A30,ProjectTypeData!$B$2:$B30,0),MATCH(Expenses!B$5,ProjectTypeData!$F$1)))</f>
        <v>Homes</v>
      </c>
      <c r="C30" s="145">
        <f>Operating!C35</f>
        <v>81</v>
      </c>
      <c r="D30" s="146" t="str">
        <f>IF(ISERROR(INDEX(MgmtCompanyData!$C$2:$C$46,MATCH(A30,MgmtCompanyData!$B$2:$B$46,0),0)),"-",INDEX(MgmtCompanyData!$C$2:$C$46,MATCH(A30,MgmtCompanyData!$B$2:$B$46,0),0))</f>
        <v>-</v>
      </c>
      <c r="E30" s="50">
        <f>SUMIFS(IncomeStatementData!$J$2:$J$415,IncomeStatementData!$B$2:$B$415,$A30,IncomeStatementData!$I$2:$I$415,"50105")+SUMIFS(IncomeStatementData!$J$2:$J$415,IncomeStatementData!$B$2:$B$415,$A30,IncomeStatementData!$I$2:$I$415,"55745")+SUMIFS(IncomeStatementData!$J$2:$J$415,IncomeStatementData!$B$2:$B$415,$A30,IncomeStatementData!$I$2:$I$415,"55730")+SUMIFS(IncomeStatementData!$J$2:$J$415,IncomeStatementData!$B$2:$B$415,$A30,IncomeStatementData!$I$2:$I$415,"50203")+SUMIFS(IncomeStatementData!$J$2:$J$415,IncomeStatementData!$B$2:$B$415,$A30,IncomeStatementData!$I$2:$I$415,"50252")</f>
        <v>0</v>
      </c>
      <c r="F30" s="51">
        <f>IF(ISERROR(G30/12*Occupancy!$B$65),"-",G30/12*Occupancy!$B$65)</f>
        <v>0</v>
      </c>
      <c r="G30" s="52">
        <f>SUMIFS(AnnualFinancialData!$L$2:$L$6380,AnnualFinancialData!$B$2:$B$6380,$A30,AnnualFinancialData!$K$2:$K$6380,"50105")+SUMIFS(AnnualFinancialData!$L$2:$L$6380,AnnualFinancialData!$B$2:$B$6380,$A30,AnnualFinancialData!$K$2:$K$6380,"55745")+SUMIFS(AnnualFinancialData!$L$2:$L$6380,AnnualFinancialData!$B$2:$B$6380,$A30,AnnualFinancialData!$K$2:$K$6380,"55730")+SUMIFS(AnnualFinancialData!$L$2:$L$6380,AnnualFinancialData!$B$2:$B$6380,$A30,AnnualFinancialData!$K$2:$K$6380,"50203")+SUMIFS(AnnualFinancialData!$L$2:$L$6380,AnnualFinancialData!$B$2:$B$6380,$A30,AnnualFinancialData!$K$2:$K$6380,"50252")</f>
        <v>0</v>
      </c>
      <c r="H30" s="51">
        <f>IF(ISERROR(IF(E30="","",E30/VLOOKUP(Occupancy!$B$65,Occupancy!$BJ$68:'Occupancy'!$B$79,1)*12/$C30)),"-",IF(E30="","",E30/VLOOKUP(Occupancy!$B$65,Occupancy!$BJ$68:'Occupancy'!$B$79,1)*12/$C30))</f>
        <v>0</v>
      </c>
      <c r="I30" s="53">
        <f>IF(ISERROR(IF(F30="","",F30/VLOOKUP(Occupancy!$B$65,Occupancy!$BJ$68:'Occupancy'!$B$79,1)*12/$C30)),"-",IF(F30="","",F30/VLOOKUP(Occupancy!$B$65,Occupancy!$BJ$68:'Occupancy'!$B$79,1)*12/$C30))</f>
        <v>0</v>
      </c>
      <c r="J30" s="54">
        <f>SUMIFS(IncomeStatementData!$J$2:$J$415,IncomeStatementData!$B$2:$B$415,$A30,IncomeStatementData!$I$2:$I$415,"60015")+SUMIFS(IncomeStatementData!$J$2:$J$415,IncomeStatementData!$B$2:$B$415,$A30,IncomeStatementData!$I$2:$I$415,"55342")+SUMIFS(IncomeStatementData!$J$2:$J$415,IncomeStatementData!$B$2:$B$415,$A30,IncomeStatementData!$I$2:$I$415,"55110")+SUMIFS(IncomeStatementData!$J$2:$J$415,IncomeStatementData!$B$2:$B$415,$A30,IncomeStatementData!$I$2:$I$415,"53034")+SUMIFS(IncomeStatementData!$J$2:$J$415,IncomeStatementData!$B$2:$B$415,$A30,IncomeStatementData!$I$2:$I$415,"59500")</f>
        <v>0</v>
      </c>
      <c r="K30" s="54">
        <f>IF(ISERROR(L30/12*Occupancy!$B$65),"-",L30/12*Occupancy!$B$65)</f>
        <v>0</v>
      </c>
      <c r="L30" s="55">
        <f>SUMIFS(AnnualFinancialData!$L$2:$L$6380,AnnualFinancialData!$B$2:$B$6380,$A30,AnnualFinancialData!$K$2:$K$6380,"60015")+SUMIFS(AnnualFinancialData!$L$2:$L$6380,AnnualFinancialData!$B$2:$B$6380,$A30,AnnualFinancialData!$K$2:$K$6380,"55342")+SUMIFS(AnnualFinancialData!$L$2:$L$6380,AnnualFinancialData!$B$2:$B$6380,$A30,AnnualFinancialData!$K$2:$K$6380,"55110")+SUMIFS(AnnualFinancialData!$L$2:$L$6380,AnnualFinancialData!$B$2:$B$6380,$A30,AnnualFinancialData!$K$2:$K$6380,"53034")+SUMIFS(AnnualFinancialData!$L$2:$L$6380,AnnualFinancialData!$B$2:$B$6380,$A30,AnnualFinancialData!$K$2:$K$6380,"59500")</f>
        <v>0</v>
      </c>
      <c r="M30" s="54">
        <f>IF(ISERROR(IF(J30="","",J30/VLOOKUP(Occupancy!$B$65,Occupancy!$BJ$68:'Occupancy'!$B$79,1)*12/$C30)),"-",IF(J30="","",J30/VLOOKUP(Occupancy!$B$65,Occupancy!$BJ$68:'Occupancy'!$B$79,1)*12/$C30))</f>
        <v>0</v>
      </c>
      <c r="N30" s="54">
        <f>IF(ISERROR(IF(K30="","",K30/VLOOKUP(Occupancy!$B$65,Occupancy!$BJ$68:'Occupancy'!$B$79,1)*12/$C30)),"-",IF(K30="","",K30/VLOOKUP(Occupancy!$B$65,Occupancy!$BJ$68:'Occupancy'!$B$79,1)*12/$C30))</f>
        <v>0</v>
      </c>
      <c r="O30" s="51">
        <f>SUMIFS(IncomeStatementData!$J$2:$J$415,IncomeStatementData!$B$2:$B$415,$A30,IncomeStatementData!$I$2:$I$415,"58001")</f>
        <v>0</v>
      </c>
      <c r="P30" s="51">
        <f>IF(ISERROR(Q30/12*Occupancy!$B$65),"-",Q30/12*Occupancy!$B$65)</f>
        <v>0</v>
      </c>
      <c r="Q30" s="52">
        <f>SUMIFS(AnnualFinancialData!$L$2:$L$6380,AnnualFinancialData!$B$2:$B$6380,$A30,AnnualFinancialData!$K$2:$K$6380,"58001")</f>
        <v>0</v>
      </c>
      <c r="R30" s="51">
        <f>IF(ISERROR(IF(O30="","",O30/VLOOKUP(Occupancy!$B$65,Occupancy!$BJ$68:'Occupancy'!$B$79,1)*12/$C30)),"-",IF(O30="","",O30/VLOOKUP(Occupancy!$B$65,Occupancy!$BJ$68:'Occupancy'!$B$79,1)*12/$C30))</f>
        <v>0</v>
      </c>
      <c r="S30" s="51">
        <f>IF(ISERROR(IF(P30="","",P30/VLOOKUP(Occupancy!$B$65,Occupancy!$BJ$68:'Occupancy'!$B$79,1)*12/$C30)),"-",IF(P30="","",P30/VLOOKUP(Occupancy!$B$65,Occupancy!$BJ$68:'Occupancy'!$B$79,1)*12/$C30))</f>
        <v>0</v>
      </c>
      <c r="T30" s="55">
        <f>SUMIFS(IncomeStatementData!$J$2:$J$415,IncomeStatementData!$B$2:$B$415,$A30,IncomeStatementData!$I$2:$I$415,"66100")</f>
        <v>0</v>
      </c>
      <c r="U30" s="54">
        <f>IF(ISERROR(V30/12*Occupancy!$B$65),"-",V30/12*Occupancy!$B$65)</f>
        <v>0</v>
      </c>
      <c r="V30" s="55">
        <f>SUMIFS(AnnualFinancialData!$L$2:$L$6380,AnnualFinancialData!$B$2:$B$6380,$A30,AnnualFinancialData!$K$2:$K$6380,"66100")</f>
        <v>0</v>
      </c>
      <c r="W30" s="54">
        <f>IF(ISERROR(IF(T30="","",T30/VLOOKUP(Occupancy!$B$65,Occupancy!$BJ$68:'Occupancy'!$B$79,1)*12/$C30)),"-",IF(T30="","",T30/VLOOKUP(Occupancy!$B$65,Occupancy!$BJ$68:'Occupancy'!$B$79,1)*12/$C30))</f>
        <v>0</v>
      </c>
      <c r="X30" s="56">
        <f>IF(ISERROR(IF(U30="","",U30/VLOOKUP(Occupancy!$B$65,Occupancy!$BJ$68:'Occupancy'!$B$79,1)*12/$C30)),"-",IF(U30="","",U30/VLOOKUP(Occupancy!$B$65,Occupancy!$BJ$68:'Occupancy'!$B$79,1)*12/$C30))</f>
        <v>0</v>
      </c>
      <c r="Y30" s="51">
        <f>SUMIFS(IncomeStatementData!$J$2:$J$415,IncomeStatementData!$B$2:$B$415,$A30,IncomeStatementData!$I$2:$I$415,"55705")+SUMIFS(IncomeStatementData!$J$2:$J$415,IncomeStatementData!$B$2:$B$415,$A30,IncomeStatementData!$I$2:$I$415,"55715")+SUMIFS(IncomeStatementData!$J$2:$J$415,IncomeStatementData!$B$2:$B$415,$A30,IncomeStatementData!$I$2:$I$415,"55720")+SUMIFS(IncomeStatementData!$J$2:$J$415,IncomeStatementData!$B$2:$B$415,$A30,IncomeStatementData!$I$2:$I$415,"55730")+SUMIFS(IncomeStatementData!$J$2:$J$415,IncomeStatementData!$B$2:$B$415,$A30,IncomeStatementData!$I$2:$I$415,"55735")+SUMIFS(IncomeStatementData!$J$2:$J$415,IncomeStatementData!$B$2:$B$415,$A30,IncomeStatementData!$I$2:$I$415,"55701")+SUMIFS(IncomeStatementData!$J$2:$J$415,IncomeStatementData!$B$2:$B$415,$A30,IncomeStatementData!$I$2:$I$415,"55750")+SUMIFS(IncomeStatementData!$J$2:$J$415,IncomeStatementData!$B$2:$B$415,$A30,IncomeStatementData!$I$2:$I$415,"55725")+SUMIFS(IncomeStatementData!$J$2:$J$415,IncomeStatementData!$B$2:$B$415,$A30,IncomeStatementData!$I$2:$I$415,"55760")+SUMIFS(IncomeStatementData!$J$2:$J$415,IncomeStatementData!$B$2:$B$415,$A30,IncomeStatementData!$I$2:$I$415,"55755")</f>
        <v>0</v>
      </c>
      <c r="Z30" s="51">
        <f>IF(ISERROR(AA30/12*Occupancy!$B$65),"-",AA30/12*Occupancy!$B$65)</f>
        <v>0</v>
      </c>
      <c r="AA30" s="52">
        <f>SUMIFS(AnnualFinancialData!$L$2:$L$6380,AnnualFinancialData!$B$2:$B$6380,$A30,AnnualFinancialData!$K$2:$K$6380,"55705")+SUMIFS(AnnualFinancialData!$L$2:$L$6380,AnnualFinancialData!$B$2:$B$6380,$A30,AnnualFinancialData!$K$2:$K$6380,"55715")+SUMIFS(AnnualFinancialData!$L$2:$L$6380,AnnualFinancialData!$B$2:$B$6380,$A30,AnnualFinancialData!$K$2:$K$6380,"55720")+SUMIFS(AnnualFinancialData!$L$2:$L$6380,AnnualFinancialData!$B$2:$B$6380,$A30,AnnualFinancialData!$K$2:$K$6380,"55730")+SUMIFS(AnnualFinancialData!$L$2:$L$6380,AnnualFinancialData!$B$2:$B$6380,$A30,AnnualFinancialData!$K$2:$K$6380,"55735")+SUMIFS(AnnualFinancialData!$L$2:$L$6380,AnnualFinancialData!$B$2:$B$6380,$A30,AnnualFinancialData!$K$2:$K$6380,"55701")+SUMIFS(AnnualFinancialData!$L$2:$L$6380,AnnualFinancialData!$B$2:$B$6380,$A30,AnnualFinancialData!$K$2:$K$6380,"55750")+SUMIFS(AnnualFinancialData!$L$2:$L$6380,AnnualFinancialData!$B$2:$B$6380,$A30,AnnualFinancialData!$K$2:$K$6380,"55725")+SUMIFS(AnnualFinancialData!$L$2:$L$6380,AnnualFinancialData!$B$2:$B$6380,$A30,AnnualFinancialData!$K$2:$K$6380,"55760")+SUMIFS(AnnualFinancialData!$L$2:$L$6380,AnnualFinancialData!$B$2:$B$6380,$A30,AnnualFinancialData!$K$2:$K$6380,"55755")</f>
        <v>0</v>
      </c>
      <c r="AB30" s="51">
        <f>IF(ISERROR(IF(Y30="","",Y30/VLOOKUP(Occupancy!$B$65,Occupancy!$BJ$68:'Occupancy'!$B$79,1)*12/$C30)),"-",IF(Y30="","",Y30/VLOOKUP(Occupancy!$B$65,Occupancy!$BJ$68:'Occupancy'!$B$79,1)*12/$C30))</f>
        <v>0</v>
      </c>
      <c r="AC30" s="57">
        <f>IF(ISERROR(IF(Z30="","",Z30/VLOOKUP(Occupancy!$B$65,Occupancy!$BJ$68:'Occupancy'!$B$79,1)*12/$C30)),"-",IF(Z30="","",Z30/VLOOKUP(Occupancy!$B$65,Occupancy!$BJ$68:'Occupancy'!$B$79,1)*12/$C30))</f>
        <v>0</v>
      </c>
      <c r="AD30" s="55">
        <f>SUMIFS(IncomeStatementData!$J$2:$J$415,IncomeStatementData!$B$2:$B$415,$A30,IncomeStatementData!$I$2:$I$415,"55770")</f>
        <v>0</v>
      </c>
      <c r="AE30" s="54">
        <f>IF(ISERROR(AF30/12*Occupancy!$B$65),"-",AF30/12*Occupancy!$B$65)</f>
        <v>0</v>
      </c>
      <c r="AF30" s="55">
        <f>SUMIFS(AnnualFinancialData!$L$2:$L$6380,AnnualFinancialData!$B$2:$B$6380,$A30,AnnualFinancialData!$K$2:$K$6380,"55770")</f>
        <v>0</v>
      </c>
      <c r="AG30" s="54">
        <f>IF(ISERROR(IF(AD30="","",AD30/VLOOKUP(Occupancy!$B$65,Occupancy!$BJ$68:'Occupancy'!$B$79,1)*12/$C30)),"-",IF(AD30="","",AD30/VLOOKUP(Occupancy!$B$65,Occupancy!$BJ$68:'Occupancy'!$B$79,1)*12/$C30))</f>
        <v>0</v>
      </c>
      <c r="AH30" s="59">
        <f>IF(ISERROR(IF(AE30="","",AE30/VLOOKUP(Occupancy!$B$65,Occupancy!$BJ$68:'Occupancy'!$B$79,1)*12/$C30)),"-",IF(AE30="","",AE30/VLOOKUP(Occupancy!$B$65,Occupancy!$BJ$68:'Occupancy'!$B$79,1)*12/$C30))</f>
        <v>0</v>
      </c>
      <c r="AI30" s="52">
        <f>SUMIFS(IncomeStatementData!$J$2:$J$415,IncomeStatementData!$B$2:$B$415,$A30,IncomeStatementData!$I$2:$I$415,"55357")+SUMIFS(IncomeStatementData!$J$2:$J$415,IncomeStatementData!$B$2:$B$415,$A30,IncomeStatementData!$I$2:$I$415,"55353")+SUMIFS(IncomeStatementData!$J$2:$J$415,IncomeStatementData!$B$2:$B$415,$A30,IncomeStatementData!$I$2:$I$415,"55354")+SUMIFS(IncomeStatementData!$J$2:$J$415,IncomeStatementData!$B$2:$B$415,$A30,IncomeStatementData!$I$2:$I$415,"55351")</f>
        <v>0</v>
      </c>
      <c r="AJ30" s="51">
        <f>IF(ISERROR(AK30/12*Occupancy!$B$65),"-",AK30/12*Occupancy!$B$65)</f>
        <v>0</v>
      </c>
      <c r="AK30" s="52">
        <f>SUMIFS(AnnualFinancialData!$L$2:$L$6380,AnnualFinancialData!$B$2:$B$6380,$A30,AnnualFinancialData!$K$2:$K$6380,"55357")+SUMIFS(AnnualFinancialData!$L$2:$L$6380,AnnualFinancialData!$B$2:$B$6380,$A30,AnnualFinancialData!$K$2:$K$6380,"55353")+SUMIFS(AnnualFinancialData!$L$2:$L$6380,AnnualFinancialData!$B$2:$B$6380,$A30,AnnualFinancialData!$K$2:$K$6380,"55354")+SUMIFS(AnnualFinancialData!$L$2:$L$6380,AnnualFinancialData!$B$2:$B$6380,$A30,AnnualFinancialData!$K$2:$K$6380,"55351")</f>
        <v>0</v>
      </c>
      <c r="AL30" s="51">
        <f>IF(ISERROR(IF(AI30="","",AI30/VLOOKUP(Occupancy!$B$65,Occupancy!$BJ$68:'Occupancy'!$B$79,1)*12/$C30)),"-",IF(AI30="","",AI30/VLOOKUP(Occupancy!$B$65,Occupancy!$BJ$68:'Occupancy'!$B$79,1)*12/$C30))</f>
        <v>0</v>
      </c>
      <c r="AM30" s="60">
        <f>IF(ISERROR(IF(AJ30="","",AJ30/VLOOKUP(Occupancy!$B$65,Occupancy!$BJ$68:'Occupancy'!$B$79,1)*12/$C30)),"-",IF(AJ30="","",AJ30/VLOOKUP(Occupancy!$B$65,Occupancy!$BJ$68:'Occupancy'!$B$79,1)*12/$C30))</f>
        <v>0</v>
      </c>
      <c r="AN30" s="54">
        <f>SUMIFS(IncomeStatementData!$J$2:$J$415,IncomeStatementData!$B$2:$B$415,$A30,IncomeStatementData!$I$2:$I$415,"55355")</f>
        <v>0</v>
      </c>
      <c r="AO30" s="54">
        <f>IF(ISERROR(AP30/12*Occupancy!$B$65),"-",AP30/12*Occupancy!$B$65)</f>
        <v>0</v>
      </c>
      <c r="AP30" s="55">
        <f>SUMIFS(AnnualFinancialData!$L$2:$L$6380,AnnualFinancialData!$B$2:$B$6380,$A30,AnnualFinancialData!$K$2:$K$6380,"55355")</f>
        <v>0</v>
      </c>
      <c r="AQ30" s="54">
        <f>IF(ISERROR(IF(AN30="","",AN30/VLOOKUP(Occupancy!$B$65,Occupancy!$BJ$68:'Occupancy'!$B$79,1)*12/$C30)),"-",IF(AN30="","",AN30/VLOOKUP(Occupancy!$B$65,Occupancy!$BJ$68:'Occupancy'!$B$79,1)*12/$C30))</f>
        <v>0</v>
      </c>
      <c r="AR30" s="56">
        <f>IF(ISERROR(IF(AO30="","",AO30/VLOOKUP(Occupancy!$B$65,Occupancy!$BJ$68:'Occupancy'!$B$79,1)*12/$C30)),"-",IF(AO30="","",AO30/VLOOKUP(Occupancy!$B$65,Occupancy!$BJ$68:'Occupancy'!$B$79,1)*12/$C30))</f>
        <v>0</v>
      </c>
      <c r="AS30" s="61">
        <f>SUMIFS(IncomeStatementData!$J$2:$J$415,IncomeStatementData!$B$2:$B$415,$A30,IncomeStatementData!$I$2:$I$415,"55301")</f>
        <v>0</v>
      </c>
      <c r="AT30" s="51">
        <f>IF(ISERROR(AU30/12*Occupancy!$B$65),"-",AU30/12*Occupancy!$B$65)</f>
        <v>0</v>
      </c>
      <c r="AU30" s="52">
        <f>SUMIFS(AnnualFinancialData!$L$2:$L$6380,AnnualFinancialData!$B$2:$B$6380,$A30,AnnualFinancialData!$K$2:$K$6380,"55301")</f>
        <v>0</v>
      </c>
      <c r="AV30" s="51">
        <f>IF(ISERROR(IF(AS30="","",AS30/VLOOKUP(Occupancy!$B$65,Occupancy!$BJ$68:'Occupancy'!$B$79,1)*12/$C30)),"-",IF(AS30="","",AS30/VLOOKUP(Occupancy!$B$65,Occupancy!$BJ$68:'Occupancy'!$B$79,1)*12/$C30))</f>
        <v>0</v>
      </c>
      <c r="AW30" s="57">
        <f>IF(ISERROR(IF(AT30="","",AT30/VLOOKUP(Occupancy!$B$65,Occupancy!$BJ$68:'Occupancy'!$B$79,1)*12/$C30)),"-",IF(AT30="","",AT30/VLOOKUP(Occupancy!$B$65,Occupancy!$BJ$68:'Occupancy'!$B$79,1)*12/$C30))</f>
        <v>0</v>
      </c>
      <c r="AX30" s="54">
        <f>SUMIFS(IncomeStatementData!$J$2:$J$415,IncomeStatementData!$B$2:$B$415,$A30,IncomeStatementData!$I$2:$I$415,"55320")</f>
        <v>0</v>
      </c>
      <c r="AY30" s="54">
        <f>IF(ISERROR(AZ30/12*Occupancy!$B$65),"-",AZ30/12*Occupancy!$B$65)</f>
        <v>0</v>
      </c>
      <c r="AZ30" s="55">
        <f>SUMIFS(AnnualFinancialData!$L$2:$L$6380,AnnualFinancialData!$B$2:$B$6380,$A30,AnnualFinancialData!$K$2:$K$6380,"55320")</f>
        <v>0</v>
      </c>
      <c r="BA30" s="54">
        <f>IF(ISERROR(IF(AX30="","",AX30/VLOOKUP(Occupancy!$B$65,Occupancy!$BJ$68:'Occupancy'!$B$79,1)*12/$C30)),"-",IF(AX30="","",AX30/VLOOKUP(Occupancy!$B$65,Occupancy!$BJ$68:'Occupancy'!$B$79,1)*12/$C30))</f>
        <v>0</v>
      </c>
      <c r="BB30" s="54">
        <f>IF(ISERROR(IF(AY30="","",AY30/VLOOKUP(Occupancy!$B$65,Occupancy!$BJ$68:'Occupancy'!$B$79,1)*12/$C30)),"-",IF(AY30="","",AY30/VLOOKUP(Occupancy!$B$65,Occupancy!$BJ$68:'Occupancy'!$B$79,1)*12/$C30))</f>
        <v>0</v>
      </c>
      <c r="BC30" s="62">
        <f t="shared" si="0"/>
        <v>0</v>
      </c>
      <c r="BD30" s="63">
        <f t="shared" si="1"/>
        <v>0</v>
      </c>
      <c r="BE30" s="62">
        <f t="shared" si="2"/>
        <v>0</v>
      </c>
      <c r="BF30" s="63">
        <f>IF(ISERROR(IF(BC30="","",BC30/VLOOKUP(Occupancy!$B$65,Occupancy!$BJ$68:'Occupancy'!$B$79,1)*12/$C30)),"-",IF(BC30="","",BC30/VLOOKUP(Occupancy!$B$65,Occupancy!$BJ$68:'Occupancy'!$B$79,1)*12/$C30))</f>
        <v>0</v>
      </c>
      <c r="BG30" s="64">
        <f>IF(ISERROR(IF(BD30="","",BD30/VLOOKUP(Occupancy!$B$65,Occupancy!$BJ$68:'Occupancy'!$B$79,1)*12/$C30)),"-",IF(BD30="","",BD30/VLOOKUP(Occupancy!$B$65,Occupancy!$BJ$68:'Occupancy'!$B$79,1)*12/$C30))</f>
        <v>0</v>
      </c>
    </row>
    <row r="31" spans="1:59" x14ac:dyDescent="0.25">
      <c r="A31" s="220" t="s">
        <v>529</v>
      </c>
      <c r="B31" s="93" t="str">
        <f>IF(ISERROR(INDEX(ProjectTypeData!$F$2:$F31,MATCH(Expenses!$A31,ProjectTypeData!$B$2:$B31,0),MATCH(Expenses!B$5,ProjectTypeData!$F$1))),"-",INDEX(ProjectTypeData!$F$2:$F31,MATCH(Expenses!$A31,ProjectTypeData!$B$2:$B31,0),MATCH(Expenses!B$5,ProjectTypeData!$F$1)))</f>
        <v>Homes</v>
      </c>
      <c r="C31" s="145">
        <f>Operating!C36</f>
        <v>83</v>
      </c>
      <c r="D31" s="146" t="str">
        <f>IF(ISERROR(INDEX(MgmtCompanyData!$C$2:$C$46,MATCH(A31,MgmtCompanyData!$B$2:$B$46,0),0)),"-",INDEX(MgmtCompanyData!$C$2:$C$46,MATCH(A31,MgmtCompanyData!$B$2:$B$46,0),0))</f>
        <v>-</v>
      </c>
      <c r="E31" s="50">
        <f>SUMIFS(IncomeStatementData!$J$2:$J$415,IncomeStatementData!$B$2:$B$415,$A31,IncomeStatementData!$I$2:$I$415,"50105")+SUMIFS(IncomeStatementData!$J$2:$J$415,IncomeStatementData!$B$2:$B$415,$A31,IncomeStatementData!$I$2:$I$415,"55745")+SUMIFS(IncomeStatementData!$J$2:$J$415,IncomeStatementData!$B$2:$B$415,$A31,IncomeStatementData!$I$2:$I$415,"55730")+SUMIFS(IncomeStatementData!$J$2:$J$415,IncomeStatementData!$B$2:$B$415,$A31,IncomeStatementData!$I$2:$I$415,"50203")+SUMIFS(IncomeStatementData!$J$2:$J$415,IncomeStatementData!$B$2:$B$415,$A31,IncomeStatementData!$I$2:$I$415,"50252")</f>
        <v>0</v>
      </c>
      <c r="F31" s="51">
        <f>IF(ISERROR(G31/12*Occupancy!$B$65),"-",G31/12*Occupancy!$B$65)</f>
        <v>0</v>
      </c>
      <c r="G31" s="52">
        <f>SUMIFS(AnnualFinancialData!$L$2:$L$6380,AnnualFinancialData!$B$2:$B$6380,$A31,AnnualFinancialData!$K$2:$K$6380,"50105")+SUMIFS(AnnualFinancialData!$L$2:$L$6380,AnnualFinancialData!$B$2:$B$6380,$A31,AnnualFinancialData!$K$2:$K$6380,"55745")+SUMIFS(AnnualFinancialData!$L$2:$L$6380,AnnualFinancialData!$B$2:$B$6380,$A31,AnnualFinancialData!$K$2:$K$6380,"55730")+SUMIFS(AnnualFinancialData!$L$2:$L$6380,AnnualFinancialData!$B$2:$B$6380,$A31,AnnualFinancialData!$K$2:$K$6380,"50203")+SUMIFS(AnnualFinancialData!$L$2:$L$6380,AnnualFinancialData!$B$2:$B$6380,$A31,AnnualFinancialData!$K$2:$K$6380,"50252")</f>
        <v>0</v>
      </c>
      <c r="H31" s="51">
        <f>IF(ISERROR(IF(E31="","",E31/VLOOKUP(Occupancy!$B$65,Occupancy!$BJ$68:'Occupancy'!$B$79,1)*12/$C31)),"-",IF(E31="","",E31/VLOOKUP(Occupancy!$B$65,Occupancy!$BJ$68:'Occupancy'!$B$79,1)*12/$C31))</f>
        <v>0</v>
      </c>
      <c r="I31" s="53">
        <f>IF(ISERROR(IF(F31="","",F31/VLOOKUP(Occupancy!$B$65,Occupancy!$BJ$68:'Occupancy'!$B$79,1)*12/$C31)),"-",IF(F31="","",F31/VLOOKUP(Occupancy!$B$65,Occupancy!$BJ$68:'Occupancy'!$B$79,1)*12/$C31))</f>
        <v>0</v>
      </c>
      <c r="J31" s="54">
        <f>SUMIFS(IncomeStatementData!$J$2:$J$415,IncomeStatementData!$B$2:$B$415,$A31,IncomeStatementData!$I$2:$I$415,"60015")+SUMIFS(IncomeStatementData!$J$2:$J$415,IncomeStatementData!$B$2:$B$415,$A31,IncomeStatementData!$I$2:$I$415,"55342")+SUMIFS(IncomeStatementData!$J$2:$J$415,IncomeStatementData!$B$2:$B$415,$A31,IncomeStatementData!$I$2:$I$415,"55110")+SUMIFS(IncomeStatementData!$J$2:$J$415,IncomeStatementData!$B$2:$B$415,$A31,IncomeStatementData!$I$2:$I$415,"53034")+SUMIFS(IncomeStatementData!$J$2:$J$415,IncomeStatementData!$B$2:$B$415,$A31,IncomeStatementData!$I$2:$I$415,"59500")</f>
        <v>0</v>
      </c>
      <c r="K31" s="54">
        <f>IF(ISERROR(L31/12*Occupancy!$B$65),"-",L31/12*Occupancy!$B$65)</f>
        <v>0</v>
      </c>
      <c r="L31" s="55">
        <f>SUMIFS(AnnualFinancialData!$L$2:$L$6380,AnnualFinancialData!$B$2:$B$6380,$A31,AnnualFinancialData!$K$2:$K$6380,"60015")+SUMIFS(AnnualFinancialData!$L$2:$L$6380,AnnualFinancialData!$B$2:$B$6380,$A31,AnnualFinancialData!$K$2:$K$6380,"55342")+SUMIFS(AnnualFinancialData!$L$2:$L$6380,AnnualFinancialData!$B$2:$B$6380,$A31,AnnualFinancialData!$K$2:$K$6380,"55110")+SUMIFS(AnnualFinancialData!$L$2:$L$6380,AnnualFinancialData!$B$2:$B$6380,$A31,AnnualFinancialData!$K$2:$K$6380,"53034")+SUMIFS(AnnualFinancialData!$L$2:$L$6380,AnnualFinancialData!$B$2:$B$6380,$A31,AnnualFinancialData!$K$2:$K$6380,"59500")</f>
        <v>0</v>
      </c>
      <c r="M31" s="54">
        <f>IF(ISERROR(IF(J31="","",J31/VLOOKUP(Occupancy!$B$65,Occupancy!$BJ$68:'Occupancy'!$B$79,1)*12/$C31)),"-",IF(J31="","",J31/VLOOKUP(Occupancy!$B$65,Occupancy!$BJ$68:'Occupancy'!$B$79,1)*12/$C31))</f>
        <v>0</v>
      </c>
      <c r="N31" s="54">
        <f>IF(ISERROR(IF(K31="","",K31/VLOOKUP(Occupancy!$B$65,Occupancy!$BJ$68:'Occupancy'!$B$79,1)*12/$C31)),"-",IF(K31="","",K31/VLOOKUP(Occupancy!$B$65,Occupancy!$BJ$68:'Occupancy'!$B$79,1)*12/$C31))</f>
        <v>0</v>
      </c>
      <c r="O31" s="51">
        <f>SUMIFS(IncomeStatementData!$J$2:$J$415,IncomeStatementData!$B$2:$B$415,$A31,IncomeStatementData!$I$2:$I$415,"58001")</f>
        <v>0</v>
      </c>
      <c r="P31" s="51">
        <f>IF(ISERROR(Q31/12*Occupancy!$B$65),"-",Q31/12*Occupancy!$B$65)</f>
        <v>0</v>
      </c>
      <c r="Q31" s="52">
        <f>SUMIFS(AnnualFinancialData!$L$2:$L$6380,AnnualFinancialData!$B$2:$B$6380,$A31,AnnualFinancialData!$K$2:$K$6380,"58001")</f>
        <v>0</v>
      </c>
      <c r="R31" s="51">
        <f>IF(ISERROR(IF(O31="","",O31/VLOOKUP(Occupancy!$B$65,Occupancy!$BJ$68:'Occupancy'!$B$79,1)*12/$C31)),"-",IF(O31="","",O31/VLOOKUP(Occupancy!$B$65,Occupancy!$BJ$68:'Occupancy'!$B$79,1)*12/$C31))</f>
        <v>0</v>
      </c>
      <c r="S31" s="51">
        <f>IF(ISERROR(IF(P31="","",P31/VLOOKUP(Occupancy!$B$65,Occupancy!$BJ$68:'Occupancy'!$B$79,1)*12/$C31)),"-",IF(P31="","",P31/VLOOKUP(Occupancy!$B$65,Occupancy!$BJ$68:'Occupancy'!$B$79,1)*12/$C31))</f>
        <v>0</v>
      </c>
      <c r="T31" s="55">
        <f>SUMIFS(IncomeStatementData!$J$2:$J$415,IncomeStatementData!$B$2:$B$415,$A31,IncomeStatementData!$I$2:$I$415,"66100")</f>
        <v>0</v>
      </c>
      <c r="U31" s="54">
        <f>IF(ISERROR(V31/12*Occupancy!$B$65),"-",V31/12*Occupancy!$B$65)</f>
        <v>0</v>
      </c>
      <c r="V31" s="55">
        <f>SUMIFS(AnnualFinancialData!$L$2:$L$6380,AnnualFinancialData!$B$2:$B$6380,$A31,AnnualFinancialData!$K$2:$K$6380,"66100")</f>
        <v>0</v>
      </c>
      <c r="W31" s="54">
        <f>IF(ISERROR(IF(T31="","",T31/VLOOKUP(Occupancy!$B$65,Occupancy!$BJ$68:'Occupancy'!$B$79,1)*12/$C31)),"-",IF(T31="","",T31/VLOOKUP(Occupancy!$B$65,Occupancy!$BJ$68:'Occupancy'!$B$79,1)*12/$C31))</f>
        <v>0</v>
      </c>
      <c r="X31" s="56">
        <f>IF(ISERROR(IF(U31="","",U31/VLOOKUP(Occupancy!$B$65,Occupancy!$BJ$68:'Occupancy'!$B$79,1)*12/$C31)),"-",IF(U31="","",U31/VLOOKUP(Occupancy!$B$65,Occupancy!$BJ$68:'Occupancy'!$B$79,1)*12/$C31))</f>
        <v>0</v>
      </c>
      <c r="Y31" s="51">
        <f>SUMIFS(IncomeStatementData!$J$2:$J$415,IncomeStatementData!$B$2:$B$415,$A31,IncomeStatementData!$I$2:$I$415,"55705")+SUMIFS(IncomeStatementData!$J$2:$J$415,IncomeStatementData!$B$2:$B$415,$A31,IncomeStatementData!$I$2:$I$415,"55715")+SUMIFS(IncomeStatementData!$J$2:$J$415,IncomeStatementData!$B$2:$B$415,$A31,IncomeStatementData!$I$2:$I$415,"55720")+SUMIFS(IncomeStatementData!$J$2:$J$415,IncomeStatementData!$B$2:$B$415,$A31,IncomeStatementData!$I$2:$I$415,"55730")+SUMIFS(IncomeStatementData!$J$2:$J$415,IncomeStatementData!$B$2:$B$415,$A31,IncomeStatementData!$I$2:$I$415,"55735")+SUMIFS(IncomeStatementData!$J$2:$J$415,IncomeStatementData!$B$2:$B$415,$A31,IncomeStatementData!$I$2:$I$415,"55701")+SUMIFS(IncomeStatementData!$J$2:$J$415,IncomeStatementData!$B$2:$B$415,$A31,IncomeStatementData!$I$2:$I$415,"55750")+SUMIFS(IncomeStatementData!$J$2:$J$415,IncomeStatementData!$B$2:$B$415,$A31,IncomeStatementData!$I$2:$I$415,"55725")+SUMIFS(IncomeStatementData!$J$2:$J$415,IncomeStatementData!$B$2:$B$415,$A31,IncomeStatementData!$I$2:$I$415,"55760")+SUMIFS(IncomeStatementData!$J$2:$J$415,IncomeStatementData!$B$2:$B$415,$A31,IncomeStatementData!$I$2:$I$415,"55755")</f>
        <v>0</v>
      </c>
      <c r="Z31" s="51">
        <f>IF(ISERROR(AA31/12*Occupancy!$B$65),"-",AA31/12*Occupancy!$B$65)</f>
        <v>0</v>
      </c>
      <c r="AA31" s="52">
        <f>SUMIFS(AnnualFinancialData!$L$2:$L$6380,AnnualFinancialData!$B$2:$B$6380,$A31,AnnualFinancialData!$K$2:$K$6380,"55705")+SUMIFS(AnnualFinancialData!$L$2:$L$6380,AnnualFinancialData!$B$2:$B$6380,$A31,AnnualFinancialData!$K$2:$K$6380,"55715")+SUMIFS(AnnualFinancialData!$L$2:$L$6380,AnnualFinancialData!$B$2:$B$6380,$A31,AnnualFinancialData!$K$2:$K$6380,"55720")+SUMIFS(AnnualFinancialData!$L$2:$L$6380,AnnualFinancialData!$B$2:$B$6380,$A31,AnnualFinancialData!$K$2:$K$6380,"55730")+SUMIFS(AnnualFinancialData!$L$2:$L$6380,AnnualFinancialData!$B$2:$B$6380,$A31,AnnualFinancialData!$K$2:$K$6380,"55735")+SUMIFS(AnnualFinancialData!$L$2:$L$6380,AnnualFinancialData!$B$2:$B$6380,$A31,AnnualFinancialData!$K$2:$K$6380,"55701")+SUMIFS(AnnualFinancialData!$L$2:$L$6380,AnnualFinancialData!$B$2:$B$6380,$A31,AnnualFinancialData!$K$2:$K$6380,"55750")+SUMIFS(AnnualFinancialData!$L$2:$L$6380,AnnualFinancialData!$B$2:$B$6380,$A31,AnnualFinancialData!$K$2:$K$6380,"55725")+SUMIFS(AnnualFinancialData!$L$2:$L$6380,AnnualFinancialData!$B$2:$B$6380,$A31,AnnualFinancialData!$K$2:$K$6380,"55760")+SUMIFS(AnnualFinancialData!$L$2:$L$6380,AnnualFinancialData!$B$2:$B$6380,$A31,AnnualFinancialData!$K$2:$K$6380,"55755")</f>
        <v>0</v>
      </c>
      <c r="AB31" s="51">
        <f>IF(ISERROR(IF(Y31="","",Y31/VLOOKUP(Occupancy!$B$65,Occupancy!$BJ$68:'Occupancy'!$B$79,1)*12/$C31)),"-",IF(Y31="","",Y31/VLOOKUP(Occupancy!$B$65,Occupancy!$BJ$68:'Occupancy'!$B$79,1)*12/$C31))</f>
        <v>0</v>
      </c>
      <c r="AC31" s="57">
        <f>IF(ISERROR(IF(Z31="","",Z31/VLOOKUP(Occupancy!$B$65,Occupancy!$BJ$68:'Occupancy'!$B$79,1)*12/$C31)),"-",IF(Z31="","",Z31/VLOOKUP(Occupancy!$B$65,Occupancy!$BJ$68:'Occupancy'!$B$79,1)*12/$C31))</f>
        <v>0</v>
      </c>
      <c r="AD31" s="55">
        <f>SUMIFS(IncomeStatementData!$J$2:$J$415,IncomeStatementData!$B$2:$B$415,$A31,IncomeStatementData!$I$2:$I$415,"55770")</f>
        <v>0</v>
      </c>
      <c r="AE31" s="54">
        <f>IF(ISERROR(AF31/12*Occupancy!$B$65),"-",AF31/12*Occupancy!$B$65)</f>
        <v>0</v>
      </c>
      <c r="AF31" s="55">
        <f>SUMIFS(AnnualFinancialData!$L$2:$L$6380,AnnualFinancialData!$B$2:$B$6380,$A31,AnnualFinancialData!$K$2:$K$6380,"55770")</f>
        <v>0</v>
      </c>
      <c r="AG31" s="54">
        <f>IF(ISERROR(IF(AD31="","",AD31/VLOOKUP(Occupancy!$B$65,Occupancy!$BJ$68:'Occupancy'!$B$79,1)*12/$C31)),"-",IF(AD31="","",AD31/VLOOKUP(Occupancy!$B$65,Occupancy!$BJ$68:'Occupancy'!$B$79,1)*12/$C31))</f>
        <v>0</v>
      </c>
      <c r="AH31" s="59">
        <f>IF(ISERROR(IF(AE31="","",AE31/VLOOKUP(Occupancy!$B$65,Occupancy!$BJ$68:'Occupancy'!$B$79,1)*12/$C31)),"-",IF(AE31="","",AE31/VLOOKUP(Occupancy!$B$65,Occupancy!$BJ$68:'Occupancy'!$B$79,1)*12/$C31))</f>
        <v>0</v>
      </c>
      <c r="AI31" s="52">
        <f>SUMIFS(IncomeStatementData!$J$2:$J$415,IncomeStatementData!$B$2:$B$415,$A31,IncomeStatementData!$I$2:$I$415,"55357")+SUMIFS(IncomeStatementData!$J$2:$J$415,IncomeStatementData!$B$2:$B$415,$A31,IncomeStatementData!$I$2:$I$415,"55353")+SUMIFS(IncomeStatementData!$J$2:$J$415,IncomeStatementData!$B$2:$B$415,$A31,IncomeStatementData!$I$2:$I$415,"55354")+SUMIFS(IncomeStatementData!$J$2:$J$415,IncomeStatementData!$B$2:$B$415,$A31,IncomeStatementData!$I$2:$I$415,"55351")</f>
        <v>0</v>
      </c>
      <c r="AJ31" s="51">
        <f>IF(ISERROR(AK31/12*Occupancy!$B$65),"-",AK31/12*Occupancy!$B$65)</f>
        <v>0</v>
      </c>
      <c r="AK31" s="52">
        <f>SUMIFS(AnnualFinancialData!$L$2:$L$6380,AnnualFinancialData!$B$2:$B$6380,$A31,AnnualFinancialData!$K$2:$K$6380,"55357")+SUMIFS(AnnualFinancialData!$L$2:$L$6380,AnnualFinancialData!$B$2:$B$6380,$A31,AnnualFinancialData!$K$2:$K$6380,"55353")+SUMIFS(AnnualFinancialData!$L$2:$L$6380,AnnualFinancialData!$B$2:$B$6380,$A31,AnnualFinancialData!$K$2:$K$6380,"55354")+SUMIFS(AnnualFinancialData!$L$2:$L$6380,AnnualFinancialData!$B$2:$B$6380,$A31,AnnualFinancialData!$K$2:$K$6380,"55351")</f>
        <v>0</v>
      </c>
      <c r="AL31" s="51">
        <f>IF(ISERROR(IF(AI31="","",AI31/VLOOKUP(Occupancy!$B$65,Occupancy!$BJ$68:'Occupancy'!$B$79,1)*12/$C31)),"-",IF(AI31="","",AI31/VLOOKUP(Occupancy!$B$65,Occupancy!$BJ$68:'Occupancy'!$B$79,1)*12/$C31))</f>
        <v>0</v>
      </c>
      <c r="AM31" s="60">
        <f>IF(ISERROR(IF(AJ31="","",AJ31/VLOOKUP(Occupancy!$B$65,Occupancy!$BJ$68:'Occupancy'!$B$79,1)*12/$C31)),"-",IF(AJ31="","",AJ31/VLOOKUP(Occupancy!$B$65,Occupancy!$BJ$68:'Occupancy'!$B$79,1)*12/$C31))</f>
        <v>0</v>
      </c>
      <c r="AN31" s="54">
        <f>SUMIFS(IncomeStatementData!$J$2:$J$415,IncomeStatementData!$B$2:$B$415,$A31,IncomeStatementData!$I$2:$I$415,"55355")</f>
        <v>0</v>
      </c>
      <c r="AO31" s="54">
        <f>IF(ISERROR(AP31/12*Occupancy!$B$65),"-",AP31/12*Occupancy!$B$65)</f>
        <v>0</v>
      </c>
      <c r="AP31" s="55">
        <f>SUMIFS(AnnualFinancialData!$L$2:$L$6380,AnnualFinancialData!$B$2:$B$6380,$A31,AnnualFinancialData!$K$2:$K$6380,"55355")</f>
        <v>0</v>
      </c>
      <c r="AQ31" s="54">
        <f>IF(ISERROR(IF(AN31="","",AN31/VLOOKUP(Occupancy!$B$65,Occupancy!$BJ$68:'Occupancy'!$B$79,1)*12/$C31)),"-",IF(AN31="","",AN31/VLOOKUP(Occupancy!$B$65,Occupancy!$BJ$68:'Occupancy'!$B$79,1)*12/$C31))</f>
        <v>0</v>
      </c>
      <c r="AR31" s="56">
        <f>IF(ISERROR(IF(AO31="","",AO31/VLOOKUP(Occupancy!$B$65,Occupancy!$BJ$68:'Occupancy'!$B$79,1)*12/$C31)),"-",IF(AO31="","",AO31/VLOOKUP(Occupancy!$B$65,Occupancy!$BJ$68:'Occupancy'!$B$79,1)*12/$C31))</f>
        <v>0</v>
      </c>
      <c r="AS31" s="61">
        <f>SUMIFS(IncomeStatementData!$J$2:$J$415,IncomeStatementData!$B$2:$B$415,$A31,IncomeStatementData!$I$2:$I$415,"55301")</f>
        <v>0</v>
      </c>
      <c r="AT31" s="51">
        <f>IF(ISERROR(AU31/12*Occupancy!$B$65),"-",AU31/12*Occupancy!$B$65)</f>
        <v>0</v>
      </c>
      <c r="AU31" s="52">
        <f>SUMIFS(AnnualFinancialData!$L$2:$L$6380,AnnualFinancialData!$B$2:$B$6380,$A31,AnnualFinancialData!$K$2:$K$6380,"55301")</f>
        <v>0</v>
      </c>
      <c r="AV31" s="51">
        <f>IF(ISERROR(IF(AS31="","",AS31/VLOOKUP(Occupancy!$B$65,Occupancy!$BJ$68:'Occupancy'!$B$79,1)*12/$C31)),"-",IF(AS31="","",AS31/VLOOKUP(Occupancy!$B$65,Occupancy!$BJ$68:'Occupancy'!$B$79,1)*12/$C31))</f>
        <v>0</v>
      </c>
      <c r="AW31" s="57">
        <f>IF(ISERROR(IF(AT31="","",AT31/VLOOKUP(Occupancy!$B$65,Occupancy!$BJ$68:'Occupancy'!$B$79,1)*12/$C31)),"-",IF(AT31="","",AT31/VLOOKUP(Occupancy!$B$65,Occupancy!$BJ$68:'Occupancy'!$B$79,1)*12/$C31))</f>
        <v>0</v>
      </c>
      <c r="AX31" s="54">
        <f>SUMIFS(IncomeStatementData!$J$2:$J$415,IncomeStatementData!$B$2:$B$415,$A31,IncomeStatementData!$I$2:$I$415,"55320")</f>
        <v>0</v>
      </c>
      <c r="AY31" s="54">
        <f>IF(ISERROR(AZ31/12*Occupancy!$B$65),"-",AZ31/12*Occupancy!$B$65)</f>
        <v>0</v>
      </c>
      <c r="AZ31" s="55">
        <f>SUMIFS(AnnualFinancialData!$L$2:$L$6380,AnnualFinancialData!$B$2:$B$6380,$A31,AnnualFinancialData!$K$2:$K$6380,"55320")</f>
        <v>0</v>
      </c>
      <c r="BA31" s="54">
        <f>IF(ISERROR(IF(AX31="","",AX31/VLOOKUP(Occupancy!$B$65,Occupancy!$BJ$68:'Occupancy'!$B$79,1)*12/$C31)),"-",IF(AX31="","",AX31/VLOOKUP(Occupancy!$B$65,Occupancy!$BJ$68:'Occupancy'!$B$79,1)*12/$C31))</f>
        <v>0</v>
      </c>
      <c r="BB31" s="54">
        <f>IF(ISERROR(IF(AY31="","",AY31/VLOOKUP(Occupancy!$B$65,Occupancy!$BJ$68:'Occupancy'!$B$79,1)*12/$C31)),"-",IF(AY31="","",AY31/VLOOKUP(Occupancy!$B$65,Occupancy!$BJ$68:'Occupancy'!$B$79,1)*12/$C31))</f>
        <v>0</v>
      </c>
      <c r="BC31" s="62">
        <f t="shared" si="0"/>
        <v>0</v>
      </c>
      <c r="BD31" s="63">
        <f t="shared" si="1"/>
        <v>0</v>
      </c>
      <c r="BE31" s="62">
        <f t="shared" si="2"/>
        <v>0</v>
      </c>
      <c r="BF31" s="63">
        <f>IF(ISERROR(IF(BC31="","",BC31/VLOOKUP(Occupancy!$B$65,Occupancy!$BJ$68:'Occupancy'!$B$79,1)*12/$C31)),"-",IF(BC31="","",BC31/VLOOKUP(Occupancy!$B$65,Occupancy!$BJ$68:'Occupancy'!$B$79,1)*12/$C31))</f>
        <v>0</v>
      </c>
      <c r="BG31" s="64">
        <f>IF(ISERROR(IF(BD31="","",BD31/VLOOKUP(Occupancy!$B$65,Occupancy!$BJ$68:'Occupancy'!$B$79,1)*12/$C31)),"-",IF(BD31="","",BD31/VLOOKUP(Occupancy!$B$65,Occupancy!$BJ$68:'Occupancy'!$B$79,1)*12/$C31))</f>
        <v>0</v>
      </c>
    </row>
    <row r="32" spans="1:59" x14ac:dyDescent="0.25">
      <c r="A32" s="220" t="s">
        <v>531</v>
      </c>
      <c r="B32" s="93" t="str">
        <f>IF(ISERROR(INDEX(ProjectTypeData!$F$2:$F32,MATCH(Expenses!$A32,ProjectTypeData!$B$2:$B32,0),MATCH(Expenses!B$5,ProjectTypeData!$F$1))),"-",INDEX(ProjectTypeData!$F$2:$F32,MATCH(Expenses!$A32,ProjectTypeData!$B$2:$B32,0),MATCH(Expenses!B$5,ProjectTypeData!$F$1)))</f>
        <v>Homes</v>
      </c>
      <c r="C32" s="145">
        <f>Operating!C37</f>
        <v>158</v>
      </c>
      <c r="D32" s="146" t="str">
        <f>IF(ISERROR(INDEX(MgmtCompanyData!$C$2:$C$46,MATCH(A32,MgmtCompanyData!$B$2:$B$46,0),0)),"-",INDEX(MgmtCompanyData!$C$2:$C$46,MATCH(A32,MgmtCompanyData!$B$2:$B$46,0),0))</f>
        <v>-</v>
      </c>
      <c r="E32" s="50">
        <f>SUMIFS(IncomeStatementData!$J$2:$J$415,IncomeStatementData!$B$2:$B$415,$A32,IncomeStatementData!$I$2:$I$415,"50105")+SUMIFS(IncomeStatementData!$J$2:$J$415,IncomeStatementData!$B$2:$B$415,$A32,IncomeStatementData!$I$2:$I$415,"55745")+SUMIFS(IncomeStatementData!$J$2:$J$415,IncomeStatementData!$B$2:$B$415,$A32,IncomeStatementData!$I$2:$I$415,"55730")+SUMIFS(IncomeStatementData!$J$2:$J$415,IncomeStatementData!$B$2:$B$415,$A32,IncomeStatementData!$I$2:$I$415,"50203")+SUMIFS(IncomeStatementData!$J$2:$J$415,IncomeStatementData!$B$2:$B$415,$A32,IncomeStatementData!$I$2:$I$415,"50252")</f>
        <v>0</v>
      </c>
      <c r="F32" s="51">
        <f>IF(ISERROR(G32/12*Occupancy!$B$65),"-",G32/12*Occupancy!$B$65)</f>
        <v>0</v>
      </c>
      <c r="G32" s="52">
        <f>SUMIFS(AnnualFinancialData!$L$2:$L$6380,AnnualFinancialData!$B$2:$B$6380,$A32,AnnualFinancialData!$K$2:$K$6380,"50105")+SUMIFS(AnnualFinancialData!$L$2:$L$6380,AnnualFinancialData!$B$2:$B$6380,$A32,AnnualFinancialData!$K$2:$K$6380,"55745")+SUMIFS(AnnualFinancialData!$L$2:$L$6380,AnnualFinancialData!$B$2:$B$6380,$A32,AnnualFinancialData!$K$2:$K$6380,"55730")+SUMIFS(AnnualFinancialData!$L$2:$L$6380,AnnualFinancialData!$B$2:$B$6380,$A32,AnnualFinancialData!$K$2:$K$6380,"50203")+SUMIFS(AnnualFinancialData!$L$2:$L$6380,AnnualFinancialData!$B$2:$B$6380,$A32,AnnualFinancialData!$K$2:$K$6380,"50252")</f>
        <v>0</v>
      </c>
      <c r="H32" s="51">
        <f>IF(ISERROR(IF(E32="","",E32/VLOOKUP(Occupancy!$B$65,Occupancy!$BJ$68:'Occupancy'!$B$79,1)*12/$C32)),"-",IF(E32="","",E32/VLOOKUP(Occupancy!$B$65,Occupancy!$BJ$68:'Occupancy'!$B$79,1)*12/$C32))</f>
        <v>0</v>
      </c>
      <c r="I32" s="53">
        <f>IF(ISERROR(IF(F32="","",F32/VLOOKUP(Occupancy!$B$65,Occupancy!$BJ$68:'Occupancy'!$B$79,1)*12/$C32)),"-",IF(F32="","",F32/VLOOKUP(Occupancy!$B$65,Occupancy!$BJ$68:'Occupancy'!$B$79,1)*12/$C32))</f>
        <v>0</v>
      </c>
      <c r="J32" s="54">
        <f>SUMIFS(IncomeStatementData!$J$2:$J$415,IncomeStatementData!$B$2:$B$415,$A32,IncomeStatementData!$I$2:$I$415,"60015")+SUMIFS(IncomeStatementData!$J$2:$J$415,IncomeStatementData!$B$2:$B$415,$A32,IncomeStatementData!$I$2:$I$415,"55342")+SUMIFS(IncomeStatementData!$J$2:$J$415,IncomeStatementData!$B$2:$B$415,$A32,IncomeStatementData!$I$2:$I$415,"55110")+SUMIFS(IncomeStatementData!$J$2:$J$415,IncomeStatementData!$B$2:$B$415,$A32,IncomeStatementData!$I$2:$I$415,"53034")+SUMIFS(IncomeStatementData!$J$2:$J$415,IncomeStatementData!$B$2:$B$415,$A32,IncomeStatementData!$I$2:$I$415,"59500")</f>
        <v>0</v>
      </c>
      <c r="K32" s="54">
        <f>IF(ISERROR(L32/12*Occupancy!$B$65),"-",L32/12*Occupancy!$B$65)</f>
        <v>0</v>
      </c>
      <c r="L32" s="55">
        <f>SUMIFS(AnnualFinancialData!$L$2:$L$6380,AnnualFinancialData!$B$2:$B$6380,$A32,AnnualFinancialData!$K$2:$K$6380,"60015")+SUMIFS(AnnualFinancialData!$L$2:$L$6380,AnnualFinancialData!$B$2:$B$6380,$A32,AnnualFinancialData!$K$2:$K$6380,"55342")+SUMIFS(AnnualFinancialData!$L$2:$L$6380,AnnualFinancialData!$B$2:$B$6380,$A32,AnnualFinancialData!$K$2:$K$6380,"55110")+SUMIFS(AnnualFinancialData!$L$2:$L$6380,AnnualFinancialData!$B$2:$B$6380,$A32,AnnualFinancialData!$K$2:$K$6380,"53034")+SUMIFS(AnnualFinancialData!$L$2:$L$6380,AnnualFinancialData!$B$2:$B$6380,$A32,AnnualFinancialData!$K$2:$K$6380,"59500")</f>
        <v>0</v>
      </c>
      <c r="M32" s="54">
        <f>IF(ISERROR(IF(J32="","",J32/VLOOKUP(Occupancy!$B$65,Occupancy!$BJ$68:'Occupancy'!$B$79,1)*12/$C32)),"-",IF(J32="","",J32/VLOOKUP(Occupancy!$B$65,Occupancy!$BJ$68:'Occupancy'!$B$79,1)*12/$C32))</f>
        <v>0</v>
      </c>
      <c r="N32" s="54">
        <f>IF(ISERROR(IF(K32="","",K32/VLOOKUP(Occupancy!$B$65,Occupancy!$BJ$68:'Occupancy'!$B$79,1)*12/$C32)),"-",IF(K32="","",K32/VLOOKUP(Occupancy!$B$65,Occupancy!$BJ$68:'Occupancy'!$B$79,1)*12/$C32))</f>
        <v>0</v>
      </c>
      <c r="O32" s="51">
        <f>SUMIFS(IncomeStatementData!$J$2:$J$415,IncomeStatementData!$B$2:$B$415,$A32,IncomeStatementData!$I$2:$I$415,"58001")</f>
        <v>0</v>
      </c>
      <c r="P32" s="51">
        <f>IF(ISERROR(Q32/12*Occupancy!$B$65),"-",Q32/12*Occupancy!$B$65)</f>
        <v>0</v>
      </c>
      <c r="Q32" s="52">
        <f>SUMIFS(AnnualFinancialData!$L$2:$L$6380,AnnualFinancialData!$B$2:$B$6380,$A32,AnnualFinancialData!$K$2:$K$6380,"58001")</f>
        <v>0</v>
      </c>
      <c r="R32" s="51">
        <f>IF(ISERROR(IF(O32="","",O32/VLOOKUP(Occupancy!$B$65,Occupancy!$BJ$68:'Occupancy'!$B$79,1)*12/$C32)),"-",IF(O32="","",O32/VLOOKUP(Occupancy!$B$65,Occupancy!$BJ$68:'Occupancy'!$B$79,1)*12/$C32))</f>
        <v>0</v>
      </c>
      <c r="S32" s="51">
        <f>IF(ISERROR(IF(P32="","",P32/VLOOKUP(Occupancy!$B$65,Occupancy!$BJ$68:'Occupancy'!$B$79,1)*12/$C32)),"-",IF(P32="","",P32/VLOOKUP(Occupancy!$B$65,Occupancy!$BJ$68:'Occupancy'!$B$79,1)*12/$C32))</f>
        <v>0</v>
      </c>
      <c r="T32" s="55">
        <f>SUMIFS(IncomeStatementData!$J$2:$J$415,IncomeStatementData!$B$2:$B$415,$A32,IncomeStatementData!$I$2:$I$415,"66100")</f>
        <v>0</v>
      </c>
      <c r="U32" s="54">
        <f>IF(ISERROR(V32/12*Occupancy!$B$65),"-",V32/12*Occupancy!$B$65)</f>
        <v>0</v>
      </c>
      <c r="V32" s="55">
        <f>SUMIFS(AnnualFinancialData!$L$2:$L$6380,AnnualFinancialData!$B$2:$B$6380,$A32,AnnualFinancialData!$K$2:$K$6380,"66100")</f>
        <v>0</v>
      </c>
      <c r="W32" s="54">
        <f>IF(ISERROR(IF(T32="","",T32/VLOOKUP(Occupancy!$B$65,Occupancy!$BJ$68:'Occupancy'!$B$79,1)*12/$C32)),"-",IF(T32="","",T32/VLOOKUP(Occupancy!$B$65,Occupancy!$BJ$68:'Occupancy'!$B$79,1)*12/$C32))</f>
        <v>0</v>
      </c>
      <c r="X32" s="56">
        <f>IF(ISERROR(IF(U32="","",U32/VLOOKUP(Occupancy!$B$65,Occupancy!$BJ$68:'Occupancy'!$B$79,1)*12/$C32)),"-",IF(U32="","",U32/VLOOKUP(Occupancy!$B$65,Occupancy!$BJ$68:'Occupancy'!$B$79,1)*12/$C32))</f>
        <v>0</v>
      </c>
      <c r="Y32" s="51">
        <f>SUMIFS(IncomeStatementData!$J$2:$J$415,IncomeStatementData!$B$2:$B$415,$A32,IncomeStatementData!$I$2:$I$415,"55705")+SUMIFS(IncomeStatementData!$J$2:$J$415,IncomeStatementData!$B$2:$B$415,$A32,IncomeStatementData!$I$2:$I$415,"55715")+SUMIFS(IncomeStatementData!$J$2:$J$415,IncomeStatementData!$B$2:$B$415,$A32,IncomeStatementData!$I$2:$I$415,"55720")+SUMIFS(IncomeStatementData!$J$2:$J$415,IncomeStatementData!$B$2:$B$415,$A32,IncomeStatementData!$I$2:$I$415,"55730")+SUMIFS(IncomeStatementData!$J$2:$J$415,IncomeStatementData!$B$2:$B$415,$A32,IncomeStatementData!$I$2:$I$415,"55735")+SUMIFS(IncomeStatementData!$J$2:$J$415,IncomeStatementData!$B$2:$B$415,$A32,IncomeStatementData!$I$2:$I$415,"55701")+SUMIFS(IncomeStatementData!$J$2:$J$415,IncomeStatementData!$B$2:$B$415,$A32,IncomeStatementData!$I$2:$I$415,"55750")+SUMIFS(IncomeStatementData!$J$2:$J$415,IncomeStatementData!$B$2:$B$415,$A32,IncomeStatementData!$I$2:$I$415,"55725")+SUMIFS(IncomeStatementData!$J$2:$J$415,IncomeStatementData!$B$2:$B$415,$A32,IncomeStatementData!$I$2:$I$415,"55760")+SUMIFS(IncomeStatementData!$J$2:$J$415,IncomeStatementData!$B$2:$B$415,$A32,IncomeStatementData!$I$2:$I$415,"55755")</f>
        <v>0</v>
      </c>
      <c r="Z32" s="51">
        <f>IF(ISERROR(AA32/12*Occupancy!$B$65),"-",AA32/12*Occupancy!$B$65)</f>
        <v>0</v>
      </c>
      <c r="AA32" s="52">
        <f>SUMIFS(AnnualFinancialData!$L$2:$L$6380,AnnualFinancialData!$B$2:$B$6380,$A32,AnnualFinancialData!$K$2:$K$6380,"55705")+SUMIFS(AnnualFinancialData!$L$2:$L$6380,AnnualFinancialData!$B$2:$B$6380,$A32,AnnualFinancialData!$K$2:$K$6380,"55715")+SUMIFS(AnnualFinancialData!$L$2:$L$6380,AnnualFinancialData!$B$2:$B$6380,$A32,AnnualFinancialData!$K$2:$K$6380,"55720")+SUMIFS(AnnualFinancialData!$L$2:$L$6380,AnnualFinancialData!$B$2:$B$6380,$A32,AnnualFinancialData!$K$2:$K$6380,"55730")+SUMIFS(AnnualFinancialData!$L$2:$L$6380,AnnualFinancialData!$B$2:$B$6380,$A32,AnnualFinancialData!$K$2:$K$6380,"55735")+SUMIFS(AnnualFinancialData!$L$2:$L$6380,AnnualFinancialData!$B$2:$B$6380,$A32,AnnualFinancialData!$K$2:$K$6380,"55701")+SUMIFS(AnnualFinancialData!$L$2:$L$6380,AnnualFinancialData!$B$2:$B$6380,$A32,AnnualFinancialData!$K$2:$K$6380,"55750")+SUMIFS(AnnualFinancialData!$L$2:$L$6380,AnnualFinancialData!$B$2:$B$6380,$A32,AnnualFinancialData!$K$2:$K$6380,"55725")+SUMIFS(AnnualFinancialData!$L$2:$L$6380,AnnualFinancialData!$B$2:$B$6380,$A32,AnnualFinancialData!$K$2:$K$6380,"55760")+SUMIFS(AnnualFinancialData!$L$2:$L$6380,AnnualFinancialData!$B$2:$B$6380,$A32,AnnualFinancialData!$K$2:$K$6380,"55755")</f>
        <v>0</v>
      </c>
      <c r="AB32" s="51">
        <f>IF(ISERROR(IF(Y32="","",Y32/VLOOKUP(Occupancy!$B$65,Occupancy!$BJ$68:'Occupancy'!$B$79,1)*12/$C32)),"-",IF(Y32="","",Y32/VLOOKUP(Occupancy!$B$65,Occupancy!$BJ$68:'Occupancy'!$B$79,1)*12/$C32))</f>
        <v>0</v>
      </c>
      <c r="AC32" s="57">
        <f>IF(ISERROR(IF(Z32="","",Z32/VLOOKUP(Occupancy!$B$65,Occupancy!$BJ$68:'Occupancy'!$B$79,1)*12/$C32)),"-",IF(Z32="","",Z32/VLOOKUP(Occupancy!$B$65,Occupancy!$BJ$68:'Occupancy'!$B$79,1)*12/$C32))</f>
        <v>0</v>
      </c>
      <c r="AD32" s="55">
        <f>SUMIFS(IncomeStatementData!$J$2:$J$415,IncomeStatementData!$B$2:$B$415,$A32,IncomeStatementData!$I$2:$I$415,"55770")</f>
        <v>0</v>
      </c>
      <c r="AE32" s="54">
        <f>IF(ISERROR(AF32/12*Occupancy!$B$65),"-",AF32/12*Occupancy!$B$65)</f>
        <v>0</v>
      </c>
      <c r="AF32" s="55">
        <f>SUMIFS(AnnualFinancialData!$L$2:$L$6380,AnnualFinancialData!$B$2:$B$6380,$A32,AnnualFinancialData!$K$2:$K$6380,"55770")</f>
        <v>0</v>
      </c>
      <c r="AG32" s="54">
        <f>IF(ISERROR(IF(AD32="","",AD32/VLOOKUP(Occupancy!$B$65,Occupancy!$BJ$68:'Occupancy'!$B$79,1)*12/$C32)),"-",IF(AD32="","",AD32/VLOOKUP(Occupancy!$B$65,Occupancy!$BJ$68:'Occupancy'!$B$79,1)*12/$C32))</f>
        <v>0</v>
      </c>
      <c r="AH32" s="59">
        <f>IF(ISERROR(IF(AE32="","",AE32/VLOOKUP(Occupancy!$B$65,Occupancy!$BJ$68:'Occupancy'!$B$79,1)*12/$C32)),"-",IF(AE32="","",AE32/VLOOKUP(Occupancy!$B$65,Occupancy!$BJ$68:'Occupancy'!$B$79,1)*12/$C32))</f>
        <v>0</v>
      </c>
      <c r="AI32" s="52">
        <f>SUMIFS(IncomeStatementData!$J$2:$J$415,IncomeStatementData!$B$2:$B$415,$A32,IncomeStatementData!$I$2:$I$415,"55357")+SUMIFS(IncomeStatementData!$J$2:$J$415,IncomeStatementData!$B$2:$B$415,$A32,IncomeStatementData!$I$2:$I$415,"55353")+SUMIFS(IncomeStatementData!$J$2:$J$415,IncomeStatementData!$B$2:$B$415,$A32,IncomeStatementData!$I$2:$I$415,"55354")+SUMIFS(IncomeStatementData!$J$2:$J$415,IncomeStatementData!$B$2:$B$415,$A32,IncomeStatementData!$I$2:$I$415,"55351")</f>
        <v>0</v>
      </c>
      <c r="AJ32" s="51">
        <f>IF(ISERROR(AK32/12*Occupancy!$B$65),"-",AK32/12*Occupancy!$B$65)</f>
        <v>0</v>
      </c>
      <c r="AK32" s="52">
        <f>SUMIFS(AnnualFinancialData!$L$2:$L$6380,AnnualFinancialData!$B$2:$B$6380,$A32,AnnualFinancialData!$K$2:$K$6380,"55357")+SUMIFS(AnnualFinancialData!$L$2:$L$6380,AnnualFinancialData!$B$2:$B$6380,$A32,AnnualFinancialData!$K$2:$K$6380,"55353")+SUMIFS(AnnualFinancialData!$L$2:$L$6380,AnnualFinancialData!$B$2:$B$6380,$A32,AnnualFinancialData!$K$2:$K$6380,"55354")+SUMIFS(AnnualFinancialData!$L$2:$L$6380,AnnualFinancialData!$B$2:$B$6380,$A32,AnnualFinancialData!$K$2:$K$6380,"55351")</f>
        <v>0</v>
      </c>
      <c r="AL32" s="51">
        <f>IF(ISERROR(IF(AI32="","",AI32/VLOOKUP(Occupancy!$B$65,Occupancy!$BJ$68:'Occupancy'!$B$79,1)*12/$C32)),"-",IF(AI32="","",AI32/VLOOKUP(Occupancy!$B$65,Occupancy!$BJ$68:'Occupancy'!$B$79,1)*12/$C32))</f>
        <v>0</v>
      </c>
      <c r="AM32" s="60">
        <f>IF(ISERROR(IF(AJ32="","",AJ32/VLOOKUP(Occupancy!$B$65,Occupancy!$BJ$68:'Occupancy'!$B$79,1)*12/$C32)),"-",IF(AJ32="","",AJ32/VLOOKUP(Occupancy!$B$65,Occupancy!$BJ$68:'Occupancy'!$B$79,1)*12/$C32))</f>
        <v>0</v>
      </c>
      <c r="AN32" s="54">
        <f>SUMIFS(IncomeStatementData!$J$2:$J$415,IncomeStatementData!$B$2:$B$415,$A32,IncomeStatementData!$I$2:$I$415,"55355")</f>
        <v>0</v>
      </c>
      <c r="AO32" s="54">
        <f>IF(ISERROR(AP32/12*Occupancy!$B$65),"-",AP32/12*Occupancy!$B$65)</f>
        <v>0</v>
      </c>
      <c r="AP32" s="55">
        <f>SUMIFS(AnnualFinancialData!$L$2:$L$6380,AnnualFinancialData!$B$2:$B$6380,$A32,AnnualFinancialData!$K$2:$K$6380,"55355")</f>
        <v>0</v>
      </c>
      <c r="AQ32" s="54">
        <f>IF(ISERROR(IF(AN32="","",AN32/VLOOKUP(Occupancy!$B$65,Occupancy!$BJ$68:'Occupancy'!$B$79,1)*12/$C32)),"-",IF(AN32="","",AN32/VLOOKUP(Occupancy!$B$65,Occupancy!$BJ$68:'Occupancy'!$B$79,1)*12/$C32))</f>
        <v>0</v>
      </c>
      <c r="AR32" s="56">
        <f>IF(ISERROR(IF(AO32="","",AO32/VLOOKUP(Occupancy!$B$65,Occupancy!$BJ$68:'Occupancy'!$B$79,1)*12/$C32)),"-",IF(AO32="","",AO32/VLOOKUP(Occupancy!$B$65,Occupancy!$BJ$68:'Occupancy'!$B$79,1)*12/$C32))</f>
        <v>0</v>
      </c>
      <c r="AS32" s="61">
        <f>SUMIFS(IncomeStatementData!$J$2:$J$415,IncomeStatementData!$B$2:$B$415,$A32,IncomeStatementData!$I$2:$I$415,"55301")</f>
        <v>0</v>
      </c>
      <c r="AT32" s="51">
        <f>IF(ISERROR(AU32/12*Occupancy!$B$65),"-",AU32/12*Occupancy!$B$65)</f>
        <v>0</v>
      </c>
      <c r="AU32" s="52">
        <f>SUMIFS(AnnualFinancialData!$L$2:$L$6380,AnnualFinancialData!$B$2:$B$6380,$A32,AnnualFinancialData!$K$2:$K$6380,"55301")</f>
        <v>0</v>
      </c>
      <c r="AV32" s="51">
        <f>IF(ISERROR(IF(AS32="","",AS32/VLOOKUP(Occupancy!$B$65,Occupancy!$BJ$68:'Occupancy'!$B$79,1)*12/$C32)),"-",IF(AS32="","",AS32/VLOOKUP(Occupancy!$B$65,Occupancy!$BJ$68:'Occupancy'!$B$79,1)*12/$C32))</f>
        <v>0</v>
      </c>
      <c r="AW32" s="57">
        <f>IF(ISERROR(IF(AT32="","",AT32/VLOOKUP(Occupancy!$B$65,Occupancy!$BJ$68:'Occupancy'!$B$79,1)*12/$C32)),"-",IF(AT32="","",AT32/VLOOKUP(Occupancy!$B$65,Occupancy!$BJ$68:'Occupancy'!$B$79,1)*12/$C32))</f>
        <v>0</v>
      </c>
      <c r="AX32" s="54">
        <f>SUMIFS(IncomeStatementData!$J$2:$J$415,IncomeStatementData!$B$2:$B$415,$A32,IncomeStatementData!$I$2:$I$415,"55320")</f>
        <v>0</v>
      </c>
      <c r="AY32" s="54">
        <f>IF(ISERROR(AZ32/12*Occupancy!$B$65),"-",AZ32/12*Occupancy!$B$65)</f>
        <v>0</v>
      </c>
      <c r="AZ32" s="55">
        <f>SUMIFS(AnnualFinancialData!$L$2:$L$6380,AnnualFinancialData!$B$2:$B$6380,$A32,AnnualFinancialData!$K$2:$K$6380,"55320")</f>
        <v>0</v>
      </c>
      <c r="BA32" s="54">
        <f>IF(ISERROR(IF(AX32="","",AX32/VLOOKUP(Occupancy!$B$65,Occupancy!$BJ$68:'Occupancy'!$B$79,1)*12/$C32)),"-",IF(AX32="","",AX32/VLOOKUP(Occupancy!$B$65,Occupancy!$BJ$68:'Occupancy'!$B$79,1)*12/$C32))</f>
        <v>0</v>
      </c>
      <c r="BB32" s="54">
        <f>IF(ISERROR(IF(AY32="","",AY32/VLOOKUP(Occupancy!$B$65,Occupancy!$BJ$68:'Occupancy'!$B$79,1)*12/$C32)),"-",IF(AY32="","",AY32/VLOOKUP(Occupancy!$B$65,Occupancy!$BJ$68:'Occupancy'!$B$79,1)*12/$C32))</f>
        <v>0</v>
      </c>
      <c r="BC32" s="62">
        <f t="shared" si="0"/>
        <v>0</v>
      </c>
      <c r="BD32" s="63">
        <f t="shared" si="1"/>
        <v>0</v>
      </c>
      <c r="BE32" s="62">
        <f t="shared" si="2"/>
        <v>0</v>
      </c>
      <c r="BF32" s="63">
        <f>IF(ISERROR(IF(BC32="","",BC32/VLOOKUP(Occupancy!$B$65,Occupancy!$BJ$68:'Occupancy'!$B$79,1)*12/$C32)),"-",IF(BC32="","",BC32/VLOOKUP(Occupancy!$B$65,Occupancy!$BJ$68:'Occupancy'!$B$79,1)*12/$C32))</f>
        <v>0</v>
      </c>
      <c r="BG32" s="64">
        <f>IF(ISERROR(IF(BD32="","",BD32/VLOOKUP(Occupancy!$B$65,Occupancy!$BJ$68:'Occupancy'!$B$79,1)*12/$C32)),"-",IF(BD32="","",BD32/VLOOKUP(Occupancy!$B$65,Occupancy!$BJ$68:'Occupancy'!$B$79,1)*12/$C32))</f>
        <v>0</v>
      </c>
    </row>
    <row r="33" spans="1:59" x14ac:dyDescent="0.25">
      <c r="A33" s="220" t="s">
        <v>533</v>
      </c>
      <c r="B33" s="93" t="str">
        <f>IF(ISERROR(INDEX(ProjectTypeData!$F$2:$F33,MATCH(Expenses!$A33,ProjectTypeData!$B$2:$B33,0),MATCH(Expenses!B$5,ProjectTypeData!$F$1))),"-",INDEX(ProjectTypeData!$F$2:$F33,MATCH(Expenses!$A33,ProjectTypeData!$B$2:$B33,0),MATCH(Expenses!B$5,ProjectTypeData!$F$1)))</f>
        <v>Homes</v>
      </c>
      <c r="C33" s="145">
        <f>Operating!C38</f>
        <v>47</v>
      </c>
      <c r="D33" s="146" t="str">
        <f>IF(ISERROR(INDEX(MgmtCompanyData!$C$2:$C$46,MATCH(A33,MgmtCompanyData!$B$2:$B$46,0),0)),"-",INDEX(MgmtCompanyData!$C$2:$C$46,MATCH(A33,MgmtCompanyData!$B$2:$B$46,0),0))</f>
        <v>-</v>
      </c>
      <c r="E33" s="50">
        <f>SUMIFS(IncomeStatementData!$J$2:$J$415,IncomeStatementData!$B$2:$B$415,$A33,IncomeStatementData!$I$2:$I$415,"50105")+SUMIFS(IncomeStatementData!$J$2:$J$415,IncomeStatementData!$B$2:$B$415,$A33,IncomeStatementData!$I$2:$I$415,"55745")+SUMIFS(IncomeStatementData!$J$2:$J$415,IncomeStatementData!$B$2:$B$415,$A33,IncomeStatementData!$I$2:$I$415,"55730")+SUMIFS(IncomeStatementData!$J$2:$J$415,IncomeStatementData!$B$2:$B$415,$A33,IncomeStatementData!$I$2:$I$415,"50203")+SUMIFS(IncomeStatementData!$J$2:$J$415,IncomeStatementData!$B$2:$B$415,$A33,IncomeStatementData!$I$2:$I$415,"50252")</f>
        <v>0</v>
      </c>
      <c r="F33" s="51">
        <f>IF(ISERROR(G33/12*Occupancy!$B$65),"-",G33/12*Occupancy!$B$65)</f>
        <v>0</v>
      </c>
      <c r="G33" s="52">
        <f>SUMIFS(AnnualFinancialData!$L$2:$L$6380,AnnualFinancialData!$B$2:$B$6380,$A33,AnnualFinancialData!$K$2:$K$6380,"50105")+SUMIFS(AnnualFinancialData!$L$2:$L$6380,AnnualFinancialData!$B$2:$B$6380,$A33,AnnualFinancialData!$K$2:$K$6380,"55745")+SUMIFS(AnnualFinancialData!$L$2:$L$6380,AnnualFinancialData!$B$2:$B$6380,$A33,AnnualFinancialData!$K$2:$K$6380,"55730")+SUMIFS(AnnualFinancialData!$L$2:$L$6380,AnnualFinancialData!$B$2:$B$6380,$A33,AnnualFinancialData!$K$2:$K$6380,"50203")+SUMIFS(AnnualFinancialData!$L$2:$L$6380,AnnualFinancialData!$B$2:$B$6380,$A33,AnnualFinancialData!$K$2:$K$6380,"50252")</f>
        <v>0</v>
      </c>
      <c r="H33" s="51">
        <f>IF(ISERROR(IF(E33="","",E33/VLOOKUP(Occupancy!$B$65,Occupancy!$BJ$68:'Occupancy'!$B$79,1)*12/$C33)),"-",IF(E33="","",E33/VLOOKUP(Occupancy!$B$65,Occupancy!$BJ$68:'Occupancy'!$B$79,1)*12/$C33))</f>
        <v>0</v>
      </c>
      <c r="I33" s="53">
        <f>IF(ISERROR(IF(F33="","",F33/VLOOKUP(Occupancy!$B$65,Occupancy!$BJ$68:'Occupancy'!$B$79,1)*12/$C33)),"-",IF(F33="","",F33/VLOOKUP(Occupancy!$B$65,Occupancy!$BJ$68:'Occupancy'!$B$79,1)*12/$C33))</f>
        <v>0</v>
      </c>
      <c r="J33" s="54">
        <f>SUMIFS(IncomeStatementData!$J$2:$J$415,IncomeStatementData!$B$2:$B$415,$A33,IncomeStatementData!$I$2:$I$415,"60015")+SUMIFS(IncomeStatementData!$J$2:$J$415,IncomeStatementData!$B$2:$B$415,$A33,IncomeStatementData!$I$2:$I$415,"55342")+SUMIFS(IncomeStatementData!$J$2:$J$415,IncomeStatementData!$B$2:$B$415,$A33,IncomeStatementData!$I$2:$I$415,"55110")+SUMIFS(IncomeStatementData!$J$2:$J$415,IncomeStatementData!$B$2:$B$415,$A33,IncomeStatementData!$I$2:$I$415,"53034")+SUMIFS(IncomeStatementData!$J$2:$J$415,IncomeStatementData!$B$2:$B$415,$A33,IncomeStatementData!$I$2:$I$415,"59500")</f>
        <v>0</v>
      </c>
      <c r="K33" s="54">
        <f>IF(ISERROR(L33/12*Occupancy!$B$65),"-",L33/12*Occupancy!$B$65)</f>
        <v>0</v>
      </c>
      <c r="L33" s="55">
        <f>SUMIFS(AnnualFinancialData!$L$2:$L$6380,AnnualFinancialData!$B$2:$B$6380,$A33,AnnualFinancialData!$K$2:$K$6380,"60015")+SUMIFS(AnnualFinancialData!$L$2:$L$6380,AnnualFinancialData!$B$2:$B$6380,$A33,AnnualFinancialData!$K$2:$K$6380,"55342")+SUMIFS(AnnualFinancialData!$L$2:$L$6380,AnnualFinancialData!$B$2:$B$6380,$A33,AnnualFinancialData!$K$2:$K$6380,"55110")+SUMIFS(AnnualFinancialData!$L$2:$L$6380,AnnualFinancialData!$B$2:$B$6380,$A33,AnnualFinancialData!$K$2:$K$6380,"53034")+SUMIFS(AnnualFinancialData!$L$2:$L$6380,AnnualFinancialData!$B$2:$B$6380,$A33,AnnualFinancialData!$K$2:$K$6380,"59500")</f>
        <v>0</v>
      </c>
      <c r="M33" s="54">
        <f>IF(ISERROR(IF(J33="","",J33/VLOOKUP(Occupancy!$B$65,Occupancy!$BJ$68:'Occupancy'!$B$79,1)*12/$C33)),"-",IF(J33="","",J33/VLOOKUP(Occupancy!$B$65,Occupancy!$BJ$68:'Occupancy'!$B$79,1)*12/$C33))</f>
        <v>0</v>
      </c>
      <c r="N33" s="54">
        <f>IF(ISERROR(IF(K33="","",K33/VLOOKUP(Occupancy!$B$65,Occupancy!$BJ$68:'Occupancy'!$B$79,1)*12/$C33)),"-",IF(K33="","",K33/VLOOKUP(Occupancy!$B$65,Occupancy!$BJ$68:'Occupancy'!$B$79,1)*12/$C33))</f>
        <v>0</v>
      </c>
      <c r="O33" s="51">
        <f>SUMIFS(IncomeStatementData!$J$2:$J$415,IncomeStatementData!$B$2:$B$415,$A33,IncomeStatementData!$I$2:$I$415,"58001")</f>
        <v>0</v>
      </c>
      <c r="P33" s="51">
        <f>IF(ISERROR(Q33/12*Occupancy!$B$65),"-",Q33/12*Occupancy!$B$65)</f>
        <v>0</v>
      </c>
      <c r="Q33" s="52">
        <f>SUMIFS(AnnualFinancialData!$L$2:$L$6380,AnnualFinancialData!$B$2:$B$6380,$A33,AnnualFinancialData!$K$2:$K$6380,"58001")</f>
        <v>0</v>
      </c>
      <c r="R33" s="51">
        <f>IF(ISERROR(IF(O33="","",O33/VLOOKUP(Occupancy!$B$65,Occupancy!$BJ$68:'Occupancy'!$B$79,1)*12/$C33)),"-",IF(O33="","",O33/VLOOKUP(Occupancy!$B$65,Occupancy!$BJ$68:'Occupancy'!$B$79,1)*12/$C33))</f>
        <v>0</v>
      </c>
      <c r="S33" s="51">
        <f>IF(ISERROR(IF(P33="","",P33/VLOOKUP(Occupancy!$B$65,Occupancy!$BJ$68:'Occupancy'!$B$79,1)*12/$C33)),"-",IF(P33="","",P33/VLOOKUP(Occupancy!$B$65,Occupancy!$BJ$68:'Occupancy'!$B$79,1)*12/$C33))</f>
        <v>0</v>
      </c>
      <c r="T33" s="55">
        <f>SUMIFS(IncomeStatementData!$J$2:$J$415,IncomeStatementData!$B$2:$B$415,$A33,IncomeStatementData!$I$2:$I$415,"66100")</f>
        <v>0</v>
      </c>
      <c r="U33" s="54">
        <f>IF(ISERROR(V33/12*Occupancy!$B$65),"-",V33/12*Occupancy!$B$65)</f>
        <v>0</v>
      </c>
      <c r="V33" s="55">
        <f>SUMIFS(AnnualFinancialData!$L$2:$L$6380,AnnualFinancialData!$B$2:$B$6380,$A33,AnnualFinancialData!$K$2:$K$6380,"66100")</f>
        <v>0</v>
      </c>
      <c r="W33" s="54">
        <f>IF(ISERROR(IF(T33="","",T33/VLOOKUP(Occupancy!$B$65,Occupancy!$BJ$68:'Occupancy'!$B$79,1)*12/$C33)),"-",IF(T33="","",T33/VLOOKUP(Occupancy!$B$65,Occupancy!$BJ$68:'Occupancy'!$B$79,1)*12/$C33))</f>
        <v>0</v>
      </c>
      <c r="X33" s="56">
        <f>IF(ISERROR(IF(U33="","",U33/VLOOKUP(Occupancy!$B$65,Occupancy!$BJ$68:'Occupancy'!$B$79,1)*12/$C33)),"-",IF(U33="","",U33/VLOOKUP(Occupancy!$B$65,Occupancy!$BJ$68:'Occupancy'!$B$79,1)*12/$C33))</f>
        <v>0</v>
      </c>
      <c r="Y33" s="51">
        <f>SUMIFS(IncomeStatementData!$J$2:$J$415,IncomeStatementData!$B$2:$B$415,$A33,IncomeStatementData!$I$2:$I$415,"55705")+SUMIFS(IncomeStatementData!$J$2:$J$415,IncomeStatementData!$B$2:$B$415,$A33,IncomeStatementData!$I$2:$I$415,"55715")+SUMIFS(IncomeStatementData!$J$2:$J$415,IncomeStatementData!$B$2:$B$415,$A33,IncomeStatementData!$I$2:$I$415,"55720")+SUMIFS(IncomeStatementData!$J$2:$J$415,IncomeStatementData!$B$2:$B$415,$A33,IncomeStatementData!$I$2:$I$415,"55730")+SUMIFS(IncomeStatementData!$J$2:$J$415,IncomeStatementData!$B$2:$B$415,$A33,IncomeStatementData!$I$2:$I$415,"55735")+SUMIFS(IncomeStatementData!$J$2:$J$415,IncomeStatementData!$B$2:$B$415,$A33,IncomeStatementData!$I$2:$I$415,"55701")+SUMIFS(IncomeStatementData!$J$2:$J$415,IncomeStatementData!$B$2:$B$415,$A33,IncomeStatementData!$I$2:$I$415,"55750")+SUMIFS(IncomeStatementData!$J$2:$J$415,IncomeStatementData!$B$2:$B$415,$A33,IncomeStatementData!$I$2:$I$415,"55725")+SUMIFS(IncomeStatementData!$J$2:$J$415,IncomeStatementData!$B$2:$B$415,$A33,IncomeStatementData!$I$2:$I$415,"55760")+SUMIFS(IncomeStatementData!$J$2:$J$415,IncomeStatementData!$B$2:$B$415,$A33,IncomeStatementData!$I$2:$I$415,"55755")</f>
        <v>0</v>
      </c>
      <c r="Z33" s="51">
        <f>IF(ISERROR(AA33/12*Occupancy!$B$65),"-",AA33/12*Occupancy!$B$65)</f>
        <v>0</v>
      </c>
      <c r="AA33" s="52">
        <f>SUMIFS(AnnualFinancialData!$L$2:$L$6380,AnnualFinancialData!$B$2:$B$6380,$A33,AnnualFinancialData!$K$2:$K$6380,"55705")+SUMIFS(AnnualFinancialData!$L$2:$L$6380,AnnualFinancialData!$B$2:$B$6380,$A33,AnnualFinancialData!$K$2:$K$6380,"55715")+SUMIFS(AnnualFinancialData!$L$2:$L$6380,AnnualFinancialData!$B$2:$B$6380,$A33,AnnualFinancialData!$K$2:$K$6380,"55720")+SUMIFS(AnnualFinancialData!$L$2:$L$6380,AnnualFinancialData!$B$2:$B$6380,$A33,AnnualFinancialData!$K$2:$K$6380,"55730")+SUMIFS(AnnualFinancialData!$L$2:$L$6380,AnnualFinancialData!$B$2:$B$6380,$A33,AnnualFinancialData!$K$2:$K$6380,"55735")+SUMIFS(AnnualFinancialData!$L$2:$L$6380,AnnualFinancialData!$B$2:$B$6380,$A33,AnnualFinancialData!$K$2:$K$6380,"55701")+SUMIFS(AnnualFinancialData!$L$2:$L$6380,AnnualFinancialData!$B$2:$B$6380,$A33,AnnualFinancialData!$K$2:$K$6380,"55750")+SUMIFS(AnnualFinancialData!$L$2:$L$6380,AnnualFinancialData!$B$2:$B$6380,$A33,AnnualFinancialData!$K$2:$K$6380,"55725")+SUMIFS(AnnualFinancialData!$L$2:$L$6380,AnnualFinancialData!$B$2:$B$6380,$A33,AnnualFinancialData!$K$2:$K$6380,"55760")+SUMIFS(AnnualFinancialData!$L$2:$L$6380,AnnualFinancialData!$B$2:$B$6380,$A33,AnnualFinancialData!$K$2:$K$6380,"55755")</f>
        <v>0</v>
      </c>
      <c r="AB33" s="51">
        <f>IF(ISERROR(IF(Y33="","",Y33/VLOOKUP(Occupancy!$B$65,Occupancy!$BJ$68:'Occupancy'!$B$79,1)*12/$C33)),"-",IF(Y33="","",Y33/VLOOKUP(Occupancy!$B$65,Occupancy!$BJ$68:'Occupancy'!$B$79,1)*12/$C33))</f>
        <v>0</v>
      </c>
      <c r="AC33" s="57">
        <f>IF(ISERROR(IF(Z33="","",Z33/VLOOKUP(Occupancy!$B$65,Occupancy!$BJ$68:'Occupancy'!$B$79,1)*12/$C33)),"-",IF(Z33="","",Z33/VLOOKUP(Occupancy!$B$65,Occupancy!$BJ$68:'Occupancy'!$B$79,1)*12/$C33))</f>
        <v>0</v>
      </c>
      <c r="AD33" s="55">
        <f>SUMIFS(IncomeStatementData!$J$2:$J$415,IncomeStatementData!$B$2:$B$415,$A33,IncomeStatementData!$I$2:$I$415,"55770")</f>
        <v>0</v>
      </c>
      <c r="AE33" s="54">
        <f>IF(ISERROR(AF33/12*Occupancy!$B$65),"-",AF33/12*Occupancy!$B$65)</f>
        <v>0</v>
      </c>
      <c r="AF33" s="55">
        <f>SUMIFS(AnnualFinancialData!$L$2:$L$6380,AnnualFinancialData!$B$2:$B$6380,$A33,AnnualFinancialData!$K$2:$K$6380,"55770")</f>
        <v>0</v>
      </c>
      <c r="AG33" s="54">
        <f>IF(ISERROR(IF(AD33="","",AD33/VLOOKUP(Occupancy!$B$65,Occupancy!$BJ$68:'Occupancy'!$B$79,1)*12/$C33)),"-",IF(AD33="","",AD33/VLOOKUP(Occupancy!$B$65,Occupancy!$BJ$68:'Occupancy'!$B$79,1)*12/$C33))</f>
        <v>0</v>
      </c>
      <c r="AH33" s="59">
        <f>IF(ISERROR(IF(AE33="","",AE33/VLOOKUP(Occupancy!$B$65,Occupancy!$BJ$68:'Occupancy'!$B$79,1)*12/$C33)),"-",IF(AE33="","",AE33/VLOOKUP(Occupancy!$B$65,Occupancy!$BJ$68:'Occupancy'!$B$79,1)*12/$C33))</f>
        <v>0</v>
      </c>
      <c r="AI33" s="52">
        <f>SUMIFS(IncomeStatementData!$J$2:$J$415,IncomeStatementData!$B$2:$B$415,$A33,IncomeStatementData!$I$2:$I$415,"55357")+SUMIFS(IncomeStatementData!$J$2:$J$415,IncomeStatementData!$B$2:$B$415,$A33,IncomeStatementData!$I$2:$I$415,"55353")+SUMIFS(IncomeStatementData!$J$2:$J$415,IncomeStatementData!$B$2:$B$415,$A33,IncomeStatementData!$I$2:$I$415,"55354")+SUMIFS(IncomeStatementData!$J$2:$J$415,IncomeStatementData!$B$2:$B$415,$A33,IncomeStatementData!$I$2:$I$415,"55351")</f>
        <v>0</v>
      </c>
      <c r="AJ33" s="51">
        <f>IF(ISERROR(AK33/12*Occupancy!$B$65),"-",AK33/12*Occupancy!$B$65)</f>
        <v>0</v>
      </c>
      <c r="AK33" s="52">
        <f>SUMIFS(AnnualFinancialData!$L$2:$L$6380,AnnualFinancialData!$B$2:$B$6380,$A33,AnnualFinancialData!$K$2:$K$6380,"55357")+SUMIFS(AnnualFinancialData!$L$2:$L$6380,AnnualFinancialData!$B$2:$B$6380,$A33,AnnualFinancialData!$K$2:$K$6380,"55353")+SUMIFS(AnnualFinancialData!$L$2:$L$6380,AnnualFinancialData!$B$2:$B$6380,$A33,AnnualFinancialData!$K$2:$K$6380,"55354")+SUMIFS(AnnualFinancialData!$L$2:$L$6380,AnnualFinancialData!$B$2:$B$6380,$A33,AnnualFinancialData!$K$2:$K$6380,"55351")</f>
        <v>0</v>
      </c>
      <c r="AL33" s="51">
        <f>IF(ISERROR(IF(AI33="","",AI33/VLOOKUP(Occupancy!$B$65,Occupancy!$BJ$68:'Occupancy'!$B$79,1)*12/$C33)),"-",IF(AI33="","",AI33/VLOOKUP(Occupancy!$B$65,Occupancy!$BJ$68:'Occupancy'!$B$79,1)*12/$C33))</f>
        <v>0</v>
      </c>
      <c r="AM33" s="60">
        <f>IF(ISERROR(IF(AJ33="","",AJ33/VLOOKUP(Occupancy!$B$65,Occupancy!$BJ$68:'Occupancy'!$B$79,1)*12/$C33)),"-",IF(AJ33="","",AJ33/VLOOKUP(Occupancy!$B$65,Occupancy!$BJ$68:'Occupancy'!$B$79,1)*12/$C33))</f>
        <v>0</v>
      </c>
      <c r="AN33" s="54">
        <f>SUMIFS(IncomeStatementData!$J$2:$J$415,IncomeStatementData!$B$2:$B$415,$A33,IncomeStatementData!$I$2:$I$415,"55355")</f>
        <v>0</v>
      </c>
      <c r="AO33" s="54">
        <f>IF(ISERROR(AP33/12*Occupancy!$B$65),"-",AP33/12*Occupancy!$B$65)</f>
        <v>0</v>
      </c>
      <c r="AP33" s="55">
        <f>SUMIFS(AnnualFinancialData!$L$2:$L$6380,AnnualFinancialData!$B$2:$B$6380,$A33,AnnualFinancialData!$K$2:$K$6380,"55355")</f>
        <v>0</v>
      </c>
      <c r="AQ33" s="54">
        <f>IF(ISERROR(IF(AN33="","",AN33/VLOOKUP(Occupancy!$B$65,Occupancy!$BJ$68:'Occupancy'!$B$79,1)*12/$C33)),"-",IF(AN33="","",AN33/VLOOKUP(Occupancy!$B$65,Occupancy!$BJ$68:'Occupancy'!$B$79,1)*12/$C33))</f>
        <v>0</v>
      </c>
      <c r="AR33" s="56">
        <f>IF(ISERROR(IF(AO33="","",AO33/VLOOKUP(Occupancy!$B$65,Occupancy!$BJ$68:'Occupancy'!$B$79,1)*12/$C33)),"-",IF(AO33="","",AO33/VLOOKUP(Occupancy!$B$65,Occupancy!$BJ$68:'Occupancy'!$B$79,1)*12/$C33))</f>
        <v>0</v>
      </c>
      <c r="AS33" s="61">
        <f>SUMIFS(IncomeStatementData!$J$2:$J$415,IncomeStatementData!$B$2:$B$415,$A33,IncomeStatementData!$I$2:$I$415,"55301")</f>
        <v>0</v>
      </c>
      <c r="AT33" s="51">
        <f>IF(ISERROR(AU33/12*Occupancy!$B$65),"-",AU33/12*Occupancy!$B$65)</f>
        <v>0</v>
      </c>
      <c r="AU33" s="52">
        <f>SUMIFS(AnnualFinancialData!$L$2:$L$6380,AnnualFinancialData!$B$2:$B$6380,$A33,AnnualFinancialData!$K$2:$K$6380,"55301")</f>
        <v>0</v>
      </c>
      <c r="AV33" s="51">
        <f>IF(ISERROR(IF(AS33="","",AS33/VLOOKUP(Occupancy!$B$65,Occupancy!$BJ$68:'Occupancy'!$B$79,1)*12/$C33)),"-",IF(AS33="","",AS33/VLOOKUP(Occupancy!$B$65,Occupancy!$BJ$68:'Occupancy'!$B$79,1)*12/$C33))</f>
        <v>0</v>
      </c>
      <c r="AW33" s="57">
        <f>IF(ISERROR(IF(AT33="","",AT33/VLOOKUP(Occupancy!$B$65,Occupancy!$BJ$68:'Occupancy'!$B$79,1)*12/$C33)),"-",IF(AT33="","",AT33/VLOOKUP(Occupancy!$B$65,Occupancy!$BJ$68:'Occupancy'!$B$79,1)*12/$C33))</f>
        <v>0</v>
      </c>
      <c r="AX33" s="54">
        <f>SUMIFS(IncomeStatementData!$J$2:$J$415,IncomeStatementData!$B$2:$B$415,$A33,IncomeStatementData!$I$2:$I$415,"55320")</f>
        <v>0</v>
      </c>
      <c r="AY33" s="54">
        <f>IF(ISERROR(AZ33/12*Occupancy!$B$65),"-",AZ33/12*Occupancy!$B$65)</f>
        <v>0</v>
      </c>
      <c r="AZ33" s="55">
        <f>SUMIFS(AnnualFinancialData!$L$2:$L$6380,AnnualFinancialData!$B$2:$B$6380,$A33,AnnualFinancialData!$K$2:$K$6380,"55320")</f>
        <v>0</v>
      </c>
      <c r="BA33" s="54">
        <f>IF(ISERROR(IF(AX33="","",AX33/VLOOKUP(Occupancy!$B$65,Occupancy!$BJ$68:'Occupancy'!$B$79,1)*12/$C33)),"-",IF(AX33="","",AX33/VLOOKUP(Occupancy!$B$65,Occupancy!$BJ$68:'Occupancy'!$B$79,1)*12/$C33))</f>
        <v>0</v>
      </c>
      <c r="BB33" s="54">
        <f>IF(ISERROR(IF(AY33="","",AY33/VLOOKUP(Occupancy!$B$65,Occupancy!$BJ$68:'Occupancy'!$B$79,1)*12/$C33)),"-",IF(AY33="","",AY33/VLOOKUP(Occupancy!$B$65,Occupancy!$BJ$68:'Occupancy'!$B$79,1)*12/$C33))</f>
        <v>0</v>
      </c>
      <c r="BC33" s="62">
        <f t="shared" si="0"/>
        <v>0</v>
      </c>
      <c r="BD33" s="63">
        <f t="shared" si="1"/>
        <v>0</v>
      </c>
      <c r="BE33" s="62">
        <f t="shared" si="2"/>
        <v>0</v>
      </c>
      <c r="BF33" s="63">
        <f>IF(ISERROR(IF(BC33="","",BC33/VLOOKUP(Occupancy!$B$65,Occupancy!$BJ$68:'Occupancy'!$B$79,1)*12/$C33)),"-",IF(BC33="","",BC33/VLOOKUP(Occupancy!$B$65,Occupancy!$BJ$68:'Occupancy'!$B$79,1)*12/$C33))</f>
        <v>0</v>
      </c>
      <c r="BG33" s="64">
        <f>IF(ISERROR(IF(BD33="","",BD33/VLOOKUP(Occupancy!$B$65,Occupancy!$BJ$68:'Occupancy'!$B$79,1)*12/$C33)),"-",IF(BD33="","",BD33/VLOOKUP(Occupancy!$B$65,Occupancy!$BJ$68:'Occupancy'!$B$79,1)*12/$C33))</f>
        <v>0</v>
      </c>
    </row>
    <row r="34" spans="1:59" x14ac:dyDescent="0.25">
      <c r="A34" s="220" t="s">
        <v>535</v>
      </c>
      <c r="B34" s="93" t="str">
        <f>IF(ISERROR(INDEX(ProjectTypeData!$F$2:$F34,MATCH(Expenses!$A34,ProjectTypeData!$B$2:$B34,0),MATCH(Expenses!B$5,ProjectTypeData!$F$1))),"-",INDEX(ProjectTypeData!$F$2:$F34,MATCH(Expenses!$A34,ProjectTypeData!$B$2:$B34,0),MATCH(Expenses!B$5,ProjectTypeData!$F$1)))</f>
        <v>Homes</v>
      </c>
      <c r="C34" s="145">
        <f>Operating!C39</f>
        <v>106</v>
      </c>
      <c r="D34" s="146" t="str">
        <f>IF(ISERROR(INDEX(MgmtCompanyData!$C$2:$C$46,MATCH(A34,MgmtCompanyData!$B$2:$B$46,0),0)),"-",INDEX(MgmtCompanyData!$C$2:$C$46,MATCH(A34,MgmtCompanyData!$B$2:$B$46,0),0))</f>
        <v>-</v>
      </c>
      <c r="E34" s="50">
        <f>SUMIFS(IncomeStatementData!$J$2:$J$415,IncomeStatementData!$B$2:$B$415,$A34,IncomeStatementData!$I$2:$I$415,"50105")+SUMIFS(IncomeStatementData!$J$2:$J$415,IncomeStatementData!$B$2:$B$415,$A34,IncomeStatementData!$I$2:$I$415,"55745")+SUMIFS(IncomeStatementData!$J$2:$J$415,IncomeStatementData!$B$2:$B$415,$A34,IncomeStatementData!$I$2:$I$415,"55730")+SUMIFS(IncomeStatementData!$J$2:$J$415,IncomeStatementData!$B$2:$B$415,$A34,IncomeStatementData!$I$2:$I$415,"50203")+SUMIFS(IncomeStatementData!$J$2:$J$415,IncomeStatementData!$B$2:$B$415,$A34,IncomeStatementData!$I$2:$I$415,"50252")</f>
        <v>0</v>
      </c>
      <c r="F34" s="51">
        <f>IF(ISERROR(G34/12*Occupancy!$B$65),"-",G34/12*Occupancy!$B$65)</f>
        <v>0</v>
      </c>
      <c r="G34" s="52">
        <f>SUMIFS(AnnualFinancialData!$L$2:$L$6380,AnnualFinancialData!$B$2:$B$6380,$A34,AnnualFinancialData!$K$2:$K$6380,"50105")+SUMIFS(AnnualFinancialData!$L$2:$L$6380,AnnualFinancialData!$B$2:$B$6380,$A34,AnnualFinancialData!$K$2:$K$6380,"55745")+SUMIFS(AnnualFinancialData!$L$2:$L$6380,AnnualFinancialData!$B$2:$B$6380,$A34,AnnualFinancialData!$K$2:$K$6380,"55730")+SUMIFS(AnnualFinancialData!$L$2:$L$6380,AnnualFinancialData!$B$2:$B$6380,$A34,AnnualFinancialData!$K$2:$K$6380,"50203")+SUMIFS(AnnualFinancialData!$L$2:$L$6380,AnnualFinancialData!$B$2:$B$6380,$A34,AnnualFinancialData!$K$2:$K$6380,"50252")</f>
        <v>0</v>
      </c>
      <c r="H34" s="51">
        <f>IF(ISERROR(IF(E34="","",E34/VLOOKUP(Occupancy!$B$65,Occupancy!$BJ$68:'Occupancy'!$B$79,1)*12/$C34)),"-",IF(E34="","",E34/VLOOKUP(Occupancy!$B$65,Occupancy!$BJ$68:'Occupancy'!$B$79,1)*12/$C34))</f>
        <v>0</v>
      </c>
      <c r="I34" s="53">
        <f>IF(ISERROR(IF(F34="","",F34/VLOOKUP(Occupancy!$B$65,Occupancy!$BJ$68:'Occupancy'!$B$79,1)*12/$C34)),"-",IF(F34="","",F34/VLOOKUP(Occupancy!$B$65,Occupancy!$BJ$68:'Occupancy'!$B$79,1)*12/$C34))</f>
        <v>0</v>
      </c>
      <c r="J34" s="54">
        <f>SUMIFS(IncomeStatementData!$J$2:$J$415,IncomeStatementData!$B$2:$B$415,$A34,IncomeStatementData!$I$2:$I$415,"60015")+SUMIFS(IncomeStatementData!$J$2:$J$415,IncomeStatementData!$B$2:$B$415,$A34,IncomeStatementData!$I$2:$I$415,"55342")+SUMIFS(IncomeStatementData!$J$2:$J$415,IncomeStatementData!$B$2:$B$415,$A34,IncomeStatementData!$I$2:$I$415,"55110")+SUMIFS(IncomeStatementData!$J$2:$J$415,IncomeStatementData!$B$2:$B$415,$A34,IncomeStatementData!$I$2:$I$415,"53034")+SUMIFS(IncomeStatementData!$J$2:$J$415,IncomeStatementData!$B$2:$B$415,$A34,IncomeStatementData!$I$2:$I$415,"59500")</f>
        <v>0</v>
      </c>
      <c r="K34" s="54">
        <f>IF(ISERROR(L34/12*Occupancy!$B$65),"-",L34/12*Occupancy!$B$65)</f>
        <v>0</v>
      </c>
      <c r="L34" s="55">
        <f>SUMIFS(AnnualFinancialData!$L$2:$L$6380,AnnualFinancialData!$B$2:$B$6380,$A34,AnnualFinancialData!$K$2:$K$6380,"60015")+SUMIFS(AnnualFinancialData!$L$2:$L$6380,AnnualFinancialData!$B$2:$B$6380,$A34,AnnualFinancialData!$K$2:$K$6380,"55342")+SUMIFS(AnnualFinancialData!$L$2:$L$6380,AnnualFinancialData!$B$2:$B$6380,$A34,AnnualFinancialData!$K$2:$K$6380,"55110")+SUMIFS(AnnualFinancialData!$L$2:$L$6380,AnnualFinancialData!$B$2:$B$6380,$A34,AnnualFinancialData!$K$2:$K$6380,"53034")+SUMIFS(AnnualFinancialData!$L$2:$L$6380,AnnualFinancialData!$B$2:$B$6380,$A34,AnnualFinancialData!$K$2:$K$6380,"59500")</f>
        <v>0</v>
      </c>
      <c r="M34" s="54">
        <f>IF(ISERROR(IF(J34="","",J34/VLOOKUP(Occupancy!$B$65,Occupancy!$BJ$68:'Occupancy'!$B$79,1)*12/$C34)),"-",IF(J34="","",J34/VLOOKUP(Occupancy!$B$65,Occupancy!$BJ$68:'Occupancy'!$B$79,1)*12/$C34))</f>
        <v>0</v>
      </c>
      <c r="N34" s="54">
        <f>IF(ISERROR(IF(K34="","",K34/VLOOKUP(Occupancy!$B$65,Occupancy!$BJ$68:'Occupancy'!$B$79,1)*12/$C34)),"-",IF(K34="","",K34/VLOOKUP(Occupancy!$B$65,Occupancy!$BJ$68:'Occupancy'!$B$79,1)*12/$C34))</f>
        <v>0</v>
      </c>
      <c r="O34" s="51">
        <f>SUMIFS(IncomeStatementData!$J$2:$J$415,IncomeStatementData!$B$2:$B$415,$A34,IncomeStatementData!$I$2:$I$415,"58001")</f>
        <v>0</v>
      </c>
      <c r="P34" s="51">
        <f>IF(ISERROR(Q34/12*Occupancy!$B$65),"-",Q34/12*Occupancy!$B$65)</f>
        <v>0</v>
      </c>
      <c r="Q34" s="52">
        <f>SUMIFS(AnnualFinancialData!$L$2:$L$6380,AnnualFinancialData!$B$2:$B$6380,$A34,AnnualFinancialData!$K$2:$K$6380,"58001")</f>
        <v>0</v>
      </c>
      <c r="R34" s="51">
        <f>IF(ISERROR(IF(O34="","",O34/VLOOKUP(Occupancy!$B$65,Occupancy!$BJ$68:'Occupancy'!$B$79,1)*12/$C34)),"-",IF(O34="","",O34/VLOOKUP(Occupancy!$B$65,Occupancy!$BJ$68:'Occupancy'!$B$79,1)*12/$C34))</f>
        <v>0</v>
      </c>
      <c r="S34" s="51">
        <f>IF(ISERROR(IF(P34="","",P34/VLOOKUP(Occupancy!$B$65,Occupancy!$BJ$68:'Occupancy'!$B$79,1)*12/$C34)),"-",IF(P34="","",P34/VLOOKUP(Occupancy!$B$65,Occupancy!$BJ$68:'Occupancy'!$B$79,1)*12/$C34))</f>
        <v>0</v>
      </c>
      <c r="T34" s="55">
        <f>SUMIFS(IncomeStatementData!$J$2:$J$415,IncomeStatementData!$B$2:$B$415,$A34,IncomeStatementData!$I$2:$I$415,"66100")</f>
        <v>0</v>
      </c>
      <c r="U34" s="54">
        <f>IF(ISERROR(V34/12*Occupancy!$B$65),"-",V34/12*Occupancy!$B$65)</f>
        <v>0</v>
      </c>
      <c r="V34" s="55">
        <f>SUMIFS(AnnualFinancialData!$L$2:$L$6380,AnnualFinancialData!$B$2:$B$6380,$A34,AnnualFinancialData!$K$2:$K$6380,"66100")</f>
        <v>0</v>
      </c>
      <c r="W34" s="54">
        <f>IF(ISERROR(IF(T34="","",T34/VLOOKUP(Occupancy!$B$65,Occupancy!$BJ$68:'Occupancy'!$B$79,1)*12/$C34)),"-",IF(T34="","",T34/VLOOKUP(Occupancy!$B$65,Occupancy!$BJ$68:'Occupancy'!$B$79,1)*12/$C34))</f>
        <v>0</v>
      </c>
      <c r="X34" s="56">
        <f>IF(ISERROR(IF(U34="","",U34/VLOOKUP(Occupancy!$B$65,Occupancy!$BJ$68:'Occupancy'!$B$79,1)*12/$C34)),"-",IF(U34="","",U34/VLOOKUP(Occupancy!$B$65,Occupancy!$BJ$68:'Occupancy'!$B$79,1)*12/$C34))</f>
        <v>0</v>
      </c>
      <c r="Y34" s="51">
        <f>SUMIFS(IncomeStatementData!$J$2:$J$415,IncomeStatementData!$B$2:$B$415,$A34,IncomeStatementData!$I$2:$I$415,"55705")+SUMIFS(IncomeStatementData!$J$2:$J$415,IncomeStatementData!$B$2:$B$415,$A34,IncomeStatementData!$I$2:$I$415,"55715")+SUMIFS(IncomeStatementData!$J$2:$J$415,IncomeStatementData!$B$2:$B$415,$A34,IncomeStatementData!$I$2:$I$415,"55720")+SUMIFS(IncomeStatementData!$J$2:$J$415,IncomeStatementData!$B$2:$B$415,$A34,IncomeStatementData!$I$2:$I$415,"55730")+SUMIFS(IncomeStatementData!$J$2:$J$415,IncomeStatementData!$B$2:$B$415,$A34,IncomeStatementData!$I$2:$I$415,"55735")+SUMIFS(IncomeStatementData!$J$2:$J$415,IncomeStatementData!$B$2:$B$415,$A34,IncomeStatementData!$I$2:$I$415,"55701")+SUMIFS(IncomeStatementData!$J$2:$J$415,IncomeStatementData!$B$2:$B$415,$A34,IncomeStatementData!$I$2:$I$415,"55750")+SUMIFS(IncomeStatementData!$J$2:$J$415,IncomeStatementData!$B$2:$B$415,$A34,IncomeStatementData!$I$2:$I$415,"55725")+SUMIFS(IncomeStatementData!$J$2:$J$415,IncomeStatementData!$B$2:$B$415,$A34,IncomeStatementData!$I$2:$I$415,"55760")+SUMIFS(IncomeStatementData!$J$2:$J$415,IncomeStatementData!$B$2:$B$415,$A34,IncomeStatementData!$I$2:$I$415,"55755")</f>
        <v>0</v>
      </c>
      <c r="Z34" s="51">
        <f>IF(ISERROR(AA34/12*Occupancy!$B$65),"-",AA34/12*Occupancy!$B$65)</f>
        <v>0</v>
      </c>
      <c r="AA34" s="52">
        <f>SUMIFS(AnnualFinancialData!$L$2:$L$6380,AnnualFinancialData!$B$2:$B$6380,$A34,AnnualFinancialData!$K$2:$K$6380,"55705")+SUMIFS(AnnualFinancialData!$L$2:$L$6380,AnnualFinancialData!$B$2:$B$6380,$A34,AnnualFinancialData!$K$2:$K$6380,"55715")+SUMIFS(AnnualFinancialData!$L$2:$L$6380,AnnualFinancialData!$B$2:$B$6380,$A34,AnnualFinancialData!$K$2:$K$6380,"55720")+SUMIFS(AnnualFinancialData!$L$2:$L$6380,AnnualFinancialData!$B$2:$B$6380,$A34,AnnualFinancialData!$K$2:$K$6380,"55730")+SUMIFS(AnnualFinancialData!$L$2:$L$6380,AnnualFinancialData!$B$2:$B$6380,$A34,AnnualFinancialData!$K$2:$K$6380,"55735")+SUMIFS(AnnualFinancialData!$L$2:$L$6380,AnnualFinancialData!$B$2:$B$6380,$A34,AnnualFinancialData!$K$2:$K$6380,"55701")+SUMIFS(AnnualFinancialData!$L$2:$L$6380,AnnualFinancialData!$B$2:$B$6380,$A34,AnnualFinancialData!$K$2:$K$6380,"55750")+SUMIFS(AnnualFinancialData!$L$2:$L$6380,AnnualFinancialData!$B$2:$B$6380,$A34,AnnualFinancialData!$K$2:$K$6380,"55725")+SUMIFS(AnnualFinancialData!$L$2:$L$6380,AnnualFinancialData!$B$2:$B$6380,$A34,AnnualFinancialData!$K$2:$K$6380,"55760")+SUMIFS(AnnualFinancialData!$L$2:$L$6380,AnnualFinancialData!$B$2:$B$6380,$A34,AnnualFinancialData!$K$2:$K$6380,"55755")</f>
        <v>0</v>
      </c>
      <c r="AB34" s="51">
        <f>IF(ISERROR(IF(Y34="","",Y34/VLOOKUP(Occupancy!$B$65,Occupancy!$BJ$68:'Occupancy'!$B$79,1)*12/$C34)),"-",IF(Y34="","",Y34/VLOOKUP(Occupancy!$B$65,Occupancy!$BJ$68:'Occupancy'!$B$79,1)*12/$C34))</f>
        <v>0</v>
      </c>
      <c r="AC34" s="57">
        <f>IF(ISERROR(IF(Z34="","",Z34/VLOOKUP(Occupancy!$B$65,Occupancy!$BJ$68:'Occupancy'!$B$79,1)*12/$C34)),"-",IF(Z34="","",Z34/VLOOKUP(Occupancy!$B$65,Occupancy!$BJ$68:'Occupancy'!$B$79,1)*12/$C34))</f>
        <v>0</v>
      </c>
      <c r="AD34" s="55">
        <f>SUMIFS(IncomeStatementData!$J$2:$J$415,IncomeStatementData!$B$2:$B$415,$A34,IncomeStatementData!$I$2:$I$415,"55770")</f>
        <v>0</v>
      </c>
      <c r="AE34" s="54">
        <f>IF(ISERROR(AF34/12*Occupancy!$B$65),"-",AF34/12*Occupancy!$B$65)</f>
        <v>0</v>
      </c>
      <c r="AF34" s="55">
        <f>SUMIFS(AnnualFinancialData!$L$2:$L$6380,AnnualFinancialData!$B$2:$B$6380,$A34,AnnualFinancialData!$K$2:$K$6380,"55770")</f>
        <v>0</v>
      </c>
      <c r="AG34" s="54">
        <f>IF(ISERROR(IF(AD34="","",AD34/VLOOKUP(Occupancy!$B$65,Occupancy!$BJ$68:'Occupancy'!$B$79,1)*12/$C34)),"-",IF(AD34="","",AD34/VLOOKUP(Occupancy!$B$65,Occupancy!$BJ$68:'Occupancy'!$B$79,1)*12/$C34))</f>
        <v>0</v>
      </c>
      <c r="AH34" s="59">
        <f>IF(ISERROR(IF(AE34="","",AE34/VLOOKUP(Occupancy!$B$65,Occupancy!$BJ$68:'Occupancy'!$B$79,1)*12/$C34)),"-",IF(AE34="","",AE34/VLOOKUP(Occupancy!$B$65,Occupancy!$BJ$68:'Occupancy'!$B$79,1)*12/$C34))</f>
        <v>0</v>
      </c>
      <c r="AI34" s="52">
        <f>SUMIFS(IncomeStatementData!$J$2:$J$415,IncomeStatementData!$B$2:$B$415,$A34,IncomeStatementData!$I$2:$I$415,"55357")+SUMIFS(IncomeStatementData!$J$2:$J$415,IncomeStatementData!$B$2:$B$415,$A34,IncomeStatementData!$I$2:$I$415,"55353")+SUMIFS(IncomeStatementData!$J$2:$J$415,IncomeStatementData!$B$2:$B$415,$A34,IncomeStatementData!$I$2:$I$415,"55354")+SUMIFS(IncomeStatementData!$J$2:$J$415,IncomeStatementData!$B$2:$B$415,$A34,IncomeStatementData!$I$2:$I$415,"55351")</f>
        <v>0</v>
      </c>
      <c r="AJ34" s="51">
        <f>IF(ISERROR(AK34/12*Occupancy!$B$65),"-",AK34/12*Occupancy!$B$65)</f>
        <v>0</v>
      </c>
      <c r="AK34" s="52">
        <f>SUMIFS(AnnualFinancialData!$L$2:$L$6380,AnnualFinancialData!$B$2:$B$6380,$A34,AnnualFinancialData!$K$2:$K$6380,"55357")+SUMIFS(AnnualFinancialData!$L$2:$L$6380,AnnualFinancialData!$B$2:$B$6380,$A34,AnnualFinancialData!$K$2:$K$6380,"55353")+SUMIFS(AnnualFinancialData!$L$2:$L$6380,AnnualFinancialData!$B$2:$B$6380,$A34,AnnualFinancialData!$K$2:$K$6380,"55354")+SUMIFS(AnnualFinancialData!$L$2:$L$6380,AnnualFinancialData!$B$2:$B$6380,$A34,AnnualFinancialData!$K$2:$K$6380,"55351")</f>
        <v>0</v>
      </c>
      <c r="AL34" s="51">
        <f>IF(ISERROR(IF(AI34="","",AI34/VLOOKUP(Occupancy!$B$65,Occupancy!$BJ$68:'Occupancy'!$B$79,1)*12/$C34)),"-",IF(AI34="","",AI34/VLOOKUP(Occupancy!$B$65,Occupancy!$BJ$68:'Occupancy'!$B$79,1)*12/$C34))</f>
        <v>0</v>
      </c>
      <c r="AM34" s="60">
        <f>IF(ISERROR(IF(AJ34="","",AJ34/VLOOKUP(Occupancy!$B$65,Occupancy!$BJ$68:'Occupancy'!$B$79,1)*12/$C34)),"-",IF(AJ34="","",AJ34/VLOOKUP(Occupancy!$B$65,Occupancy!$BJ$68:'Occupancy'!$B$79,1)*12/$C34))</f>
        <v>0</v>
      </c>
      <c r="AN34" s="54">
        <f>SUMIFS(IncomeStatementData!$J$2:$J$415,IncomeStatementData!$B$2:$B$415,$A34,IncomeStatementData!$I$2:$I$415,"55355")</f>
        <v>0</v>
      </c>
      <c r="AO34" s="54">
        <f>IF(ISERROR(AP34/12*Occupancy!$B$65),"-",AP34/12*Occupancy!$B$65)</f>
        <v>0</v>
      </c>
      <c r="AP34" s="55">
        <f>SUMIFS(AnnualFinancialData!$L$2:$L$6380,AnnualFinancialData!$B$2:$B$6380,$A34,AnnualFinancialData!$K$2:$K$6380,"55355")</f>
        <v>0</v>
      </c>
      <c r="AQ34" s="54">
        <f>IF(ISERROR(IF(AN34="","",AN34/VLOOKUP(Occupancy!$B$65,Occupancy!$BJ$68:'Occupancy'!$B$79,1)*12/$C34)),"-",IF(AN34="","",AN34/VLOOKUP(Occupancy!$B$65,Occupancy!$BJ$68:'Occupancy'!$B$79,1)*12/$C34))</f>
        <v>0</v>
      </c>
      <c r="AR34" s="56">
        <f>IF(ISERROR(IF(AO34="","",AO34/VLOOKUP(Occupancy!$B$65,Occupancy!$BJ$68:'Occupancy'!$B$79,1)*12/$C34)),"-",IF(AO34="","",AO34/VLOOKUP(Occupancy!$B$65,Occupancy!$BJ$68:'Occupancy'!$B$79,1)*12/$C34))</f>
        <v>0</v>
      </c>
      <c r="AS34" s="61">
        <f>SUMIFS(IncomeStatementData!$J$2:$J$415,IncomeStatementData!$B$2:$B$415,$A34,IncomeStatementData!$I$2:$I$415,"55301")</f>
        <v>0</v>
      </c>
      <c r="AT34" s="51">
        <f>IF(ISERROR(AU34/12*Occupancy!$B$65),"-",AU34/12*Occupancy!$B$65)</f>
        <v>0</v>
      </c>
      <c r="AU34" s="52">
        <f>SUMIFS(AnnualFinancialData!$L$2:$L$6380,AnnualFinancialData!$B$2:$B$6380,$A34,AnnualFinancialData!$K$2:$K$6380,"55301")</f>
        <v>0</v>
      </c>
      <c r="AV34" s="51">
        <f>IF(ISERROR(IF(AS34="","",AS34/VLOOKUP(Occupancy!$B$65,Occupancy!$BJ$68:'Occupancy'!$B$79,1)*12/$C34)),"-",IF(AS34="","",AS34/VLOOKUP(Occupancy!$B$65,Occupancy!$BJ$68:'Occupancy'!$B$79,1)*12/$C34))</f>
        <v>0</v>
      </c>
      <c r="AW34" s="57">
        <f>IF(ISERROR(IF(AT34="","",AT34/VLOOKUP(Occupancy!$B$65,Occupancy!$BJ$68:'Occupancy'!$B$79,1)*12/$C34)),"-",IF(AT34="","",AT34/VLOOKUP(Occupancy!$B$65,Occupancy!$BJ$68:'Occupancy'!$B$79,1)*12/$C34))</f>
        <v>0</v>
      </c>
      <c r="AX34" s="54">
        <f>SUMIFS(IncomeStatementData!$J$2:$J$415,IncomeStatementData!$B$2:$B$415,$A34,IncomeStatementData!$I$2:$I$415,"55320")</f>
        <v>0</v>
      </c>
      <c r="AY34" s="54">
        <f>IF(ISERROR(AZ34/12*Occupancy!$B$65),"-",AZ34/12*Occupancy!$B$65)</f>
        <v>0</v>
      </c>
      <c r="AZ34" s="55">
        <f>SUMIFS(AnnualFinancialData!$L$2:$L$6380,AnnualFinancialData!$B$2:$B$6380,$A34,AnnualFinancialData!$K$2:$K$6380,"55320")</f>
        <v>0</v>
      </c>
      <c r="BA34" s="54">
        <f>IF(ISERROR(IF(AX34="","",AX34/VLOOKUP(Occupancy!$B$65,Occupancy!$BJ$68:'Occupancy'!$B$79,1)*12/$C34)),"-",IF(AX34="","",AX34/VLOOKUP(Occupancy!$B$65,Occupancy!$BJ$68:'Occupancy'!$B$79,1)*12/$C34))</f>
        <v>0</v>
      </c>
      <c r="BB34" s="54">
        <f>IF(ISERROR(IF(AY34="","",AY34/VLOOKUP(Occupancy!$B$65,Occupancy!$BJ$68:'Occupancy'!$B$79,1)*12/$C34)),"-",IF(AY34="","",AY34/VLOOKUP(Occupancy!$B$65,Occupancy!$BJ$68:'Occupancy'!$B$79,1)*12/$C34))</f>
        <v>0</v>
      </c>
      <c r="BC34" s="62">
        <f t="shared" si="0"/>
        <v>0</v>
      </c>
      <c r="BD34" s="63">
        <f t="shared" si="1"/>
        <v>0</v>
      </c>
      <c r="BE34" s="62">
        <f t="shared" si="2"/>
        <v>0</v>
      </c>
      <c r="BF34" s="63">
        <f>IF(ISERROR(IF(BC34="","",BC34/VLOOKUP(Occupancy!$B$65,Occupancy!$BJ$68:'Occupancy'!$B$79,1)*12/$C34)),"-",IF(BC34="","",BC34/VLOOKUP(Occupancy!$B$65,Occupancy!$BJ$68:'Occupancy'!$B$79,1)*12/$C34))</f>
        <v>0</v>
      </c>
      <c r="BG34" s="64">
        <f>IF(ISERROR(IF(BD34="","",BD34/VLOOKUP(Occupancy!$B$65,Occupancy!$BJ$68:'Occupancy'!$B$79,1)*12/$C34)),"-",IF(BD34="","",BD34/VLOOKUP(Occupancy!$B$65,Occupancy!$BJ$68:'Occupancy'!$B$79,1)*12/$C34))</f>
        <v>0</v>
      </c>
    </row>
    <row r="35" spans="1:59" x14ac:dyDescent="0.25">
      <c r="A35" s="220" t="s">
        <v>537</v>
      </c>
      <c r="B35" s="93" t="str">
        <f>IF(ISERROR(INDEX(ProjectTypeData!$F$2:$F35,MATCH(Expenses!$A35,ProjectTypeData!$B$2:$B35,0),MATCH(Expenses!B$5,ProjectTypeData!$F$1))),"-",INDEX(ProjectTypeData!$F$2:$F35,MATCH(Expenses!$A35,ProjectTypeData!$B$2:$B35,0),MATCH(Expenses!B$5,ProjectTypeData!$F$1)))</f>
        <v>Homes</v>
      </c>
      <c r="C35" s="145">
        <f>Operating!C40</f>
        <v>186</v>
      </c>
      <c r="D35" s="146" t="str">
        <f>IF(ISERROR(INDEX(MgmtCompanyData!$C$2:$C$46,MATCH(A35,MgmtCompanyData!$B$2:$B$46,0),0)),"-",INDEX(MgmtCompanyData!$C$2:$C$46,MATCH(A35,MgmtCompanyData!$B$2:$B$46,0),0))</f>
        <v>-</v>
      </c>
      <c r="E35" s="50">
        <f>SUMIFS(IncomeStatementData!$J$2:$J$415,IncomeStatementData!$B$2:$B$415,$A35,IncomeStatementData!$I$2:$I$415,"50105")+SUMIFS(IncomeStatementData!$J$2:$J$415,IncomeStatementData!$B$2:$B$415,$A35,IncomeStatementData!$I$2:$I$415,"55745")+SUMIFS(IncomeStatementData!$J$2:$J$415,IncomeStatementData!$B$2:$B$415,$A35,IncomeStatementData!$I$2:$I$415,"55730")+SUMIFS(IncomeStatementData!$J$2:$J$415,IncomeStatementData!$B$2:$B$415,$A35,IncomeStatementData!$I$2:$I$415,"50203")+SUMIFS(IncomeStatementData!$J$2:$J$415,IncomeStatementData!$B$2:$B$415,$A35,IncomeStatementData!$I$2:$I$415,"50252")</f>
        <v>0</v>
      </c>
      <c r="F35" s="51">
        <f>IF(ISERROR(G35/12*Occupancy!$B$65),"-",G35/12*Occupancy!$B$65)</f>
        <v>0</v>
      </c>
      <c r="G35" s="52">
        <f>SUMIFS(AnnualFinancialData!$L$2:$L$6380,AnnualFinancialData!$B$2:$B$6380,$A35,AnnualFinancialData!$K$2:$K$6380,"50105")+SUMIFS(AnnualFinancialData!$L$2:$L$6380,AnnualFinancialData!$B$2:$B$6380,$A35,AnnualFinancialData!$K$2:$K$6380,"55745")+SUMIFS(AnnualFinancialData!$L$2:$L$6380,AnnualFinancialData!$B$2:$B$6380,$A35,AnnualFinancialData!$K$2:$K$6380,"55730")+SUMIFS(AnnualFinancialData!$L$2:$L$6380,AnnualFinancialData!$B$2:$B$6380,$A35,AnnualFinancialData!$K$2:$K$6380,"50203")+SUMIFS(AnnualFinancialData!$L$2:$L$6380,AnnualFinancialData!$B$2:$B$6380,$A35,AnnualFinancialData!$K$2:$K$6380,"50252")</f>
        <v>0</v>
      </c>
      <c r="H35" s="51">
        <f>IF(ISERROR(IF(E35="","",E35/VLOOKUP(Occupancy!$B$65,Occupancy!$BJ$68:'Occupancy'!$B$79,1)*12/$C35)),"-",IF(E35="","",E35/VLOOKUP(Occupancy!$B$65,Occupancy!$BJ$68:'Occupancy'!$B$79,1)*12/$C35))</f>
        <v>0</v>
      </c>
      <c r="I35" s="53">
        <f>IF(ISERROR(IF(F35="","",F35/VLOOKUP(Occupancy!$B$65,Occupancy!$BJ$68:'Occupancy'!$B$79,1)*12/$C35)),"-",IF(F35="","",F35/VLOOKUP(Occupancy!$B$65,Occupancy!$BJ$68:'Occupancy'!$B$79,1)*12/$C35))</f>
        <v>0</v>
      </c>
      <c r="J35" s="54">
        <f>SUMIFS(IncomeStatementData!$J$2:$J$415,IncomeStatementData!$B$2:$B$415,$A35,IncomeStatementData!$I$2:$I$415,"60015")+SUMIFS(IncomeStatementData!$J$2:$J$415,IncomeStatementData!$B$2:$B$415,$A35,IncomeStatementData!$I$2:$I$415,"55342")+SUMIFS(IncomeStatementData!$J$2:$J$415,IncomeStatementData!$B$2:$B$415,$A35,IncomeStatementData!$I$2:$I$415,"55110")+SUMIFS(IncomeStatementData!$J$2:$J$415,IncomeStatementData!$B$2:$B$415,$A35,IncomeStatementData!$I$2:$I$415,"53034")+SUMIFS(IncomeStatementData!$J$2:$J$415,IncomeStatementData!$B$2:$B$415,$A35,IncomeStatementData!$I$2:$I$415,"59500")</f>
        <v>0</v>
      </c>
      <c r="K35" s="54">
        <f>IF(ISERROR(L35/12*Occupancy!$B$65),"-",L35/12*Occupancy!$B$65)</f>
        <v>0</v>
      </c>
      <c r="L35" s="55">
        <f>SUMIFS(AnnualFinancialData!$L$2:$L$6380,AnnualFinancialData!$B$2:$B$6380,$A35,AnnualFinancialData!$K$2:$K$6380,"60015")+SUMIFS(AnnualFinancialData!$L$2:$L$6380,AnnualFinancialData!$B$2:$B$6380,$A35,AnnualFinancialData!$K$2:$K$6380,"55342")+SUMIFS(AnnualFinancialData!$L$2:$L$6380,AnnualFinancialData!$B$2:$B$6380,$A35,AnnualFinancialData!$K$2:$K$6380,"55110")+SUMIFS(AnnualFinancialData!$L$2:$L$6380,AnnualFinancialData!$B$2:$B$6380,$A35,AnnualFinancialData!$K$2:$K$6380,"53034")+SUMIFS(AnnualFinancialData!$L$2:$L$6380,AnnualFinancialData!$B$2:$B$6380,$A35,AnnualFinancialData!$K$2:$K$6380,"59500")</f>
        <v>0</v>
      </c>
      <c r="M35" s="54">
        <f>IF(ISERROR(IF(J35="","",J35/VLOOKUP(Occupancy!$B$65,Occupancy!$BJ$68:'Occupancy'!$B$79,1)*12/$C35)),"-",IF(J35="","",J35/VLOOKUP(Occupancy!$B$65,Occupancy!$BJ$68:'Occupancy'!$B$79,1)*12/$C35))</f>
        <v>0</v>
      </c>
      <c r="N35" s="54">
        <f>IF(ISERROR(IF(K35="","",K35/VLOOKUP(Occupancy!$B$65,Occupancy!$BJ$68:'Occupancy'!$B$79,1)*12/$C35)),"-",IF(K35="","",K35/VLOOKUP(Occupancy!$B$65,Occupancy!$BJ$68:'Occupancy'!$B$79,1)*12/$C35))</f>
        <v>0</v>
      </c>
      <c r="O35" s="51">
        <f>SUMIFS(IncomeStatementData!$J$2:$J$415,IncomeStatementData!$B$2:$B$415,$A35,IncomeStatementData!$I$2:$I$415,"58001")</f>
        <v>0</v>
      </c>
      <c r="P35" s="51">
        <f>IF(ISERROR(Q35/12*Occupancy!$B$65),"-",Q35/12*Occupancy!$B$65)</f>
        <v>0</v>
      </c>
      <c r="Q35" s="52">
        <f>SUMIFS(AnnualFinancialData!$L$2:$L$6380,AnnualFinancialData!$B$2:$B$6380,$A35,AnnualFinancialData!$K$2:$K$6380,"58001")</f>
        <v>0</v>
      </c>
      <c r="R35" s="51">
        <f>IF(ISERROR(IF(O35="","",O35/VLOOKUP(Occupancy!$B$65,Occupancy!$BJ$68:'Occupancy'!$B$79,1)*12/$C35)),"-",IF(O35="","",O35/VLOOKUP(Occupancy!$B$65,Occupancy!$BJ$68:'Occupancy'!$B$79,1)*12/$C35))</f>
        <v>0</v>
      </c>
      <c r="S35" s="51">
        <f>IF(ISERROR(IF(P35="","",P35/VLOOKUP(Occupancy!$B$65,Occupancy!$BJ$68:'Occupancy'!$B$79,1)*12/$C35)),"-",IF(P35="","",P35/VLOOKUP(Occupancy!$B$65,Occupancy!$BJ$68:'Occupancy'!$B$79,1)*12/$C35))</f>
        <v>0</v>
      </c>
      <c r="T35" s="55">
        <f>SUMIFS(IncomeStatementData!$J$2:$J$415,IncomeStatementData!$B$2:$B$415,$A35,IncomeStatementData!$I$2:$I$415,"66100")</f>
        <v>0</v>
      </c>
      <c r="U35" s="54">
        <f>IF(ISERROR(V35/12*Occupancy!$B$65),"-",V35/12*Occupancy!$B$65)</f>
        <v>0</v>
      </c>
      <c r="V35" s="55">
        <f>SUMIFS(AnnualFinancialData!$L$2:$L$6380,AnnualFinancialData!$B$2:$B$6380,$A35,AnnualFinancialData!$K$2:$K$6380,"66100")</f>
        <v>0</v>
      </c>
      <c r="W35" s="54">
        <f>IF(ISERROR(IF(T35="","",T35/VLOOKUP(Occupancy!$B$65,Occupancy!$BJ$68:'Occupancy'!$B$79,1)*12/$C35)),"-",IF(T35="","",T35/VLOOKUP(Occupancy!$B$65,Occupancy!$BJ$68:'Occupancy'!$B$79,1)*12/$C35))</f>
        <v>0</v>
      </c>
      <c r="X35" s="56">
        <f>IF(ISERROR(IF(U35="","",U35/VLOOKUP(Occupancy!$B$65,Occupancy!$BJ$68:'Occupancy'!$B$79,1)*12/$C35)),"-",IF(U35="","",U35/VLOOKUP(Occupancy!$B$65,Occupancy!$BJ$68:'Occupancy'!$B$79,1)*12/$C35))</f>
        <v>0</v>
      </c>
      <c r="Y35" s="51">
        <f>SUMIFS(IncomeStatementData!$J$2:$J$415,IncomeStatementData!$B$2:$B$415,$A35,IncomeStatementData!$I$2:$I$415,"55705")+SUMIFS(IncomeStatementData!$J$2:$J$415,IncomeStatementData!$B$2:$B$415,$A35,IncomeStatementData!$I$2:$I$415,"55715")+SUMIFS(IncomeStatementData!$J$2:$J$415,IncomeStatementData!$B$2:$B$415,$A35,IncomeStatementData!$I$2:$I$415,"55720")+SUMIFS(IncomeStatementData!$J$2:$J$415,IncomeStatementData!$B$2:$B$415,$A35,IncomeStatementData!$I$2:$I$415,"55730")+SUMIFS(IncomeStatementData!$J$2:$J$415,IncomeStatementData!$B$2:$B$415,$A35,IncomeStatementData!$I$2:$I$415,"55735")+SUMIFS(IncomeStatementData!$J$2:$J$415,IncomeStatementData!$B$2:$B$415,$A35,IncomeStatementData!$I$2:$I$415,"55701")+SUMIFS(IncomeStatementData!$J$2:$J$415,IncomeStatementData!$B$2:$B$415,$A35,IncomeStatementData!$I$2:$I$415,"55750")+SUMIFS(IncomeStatementData!$J$2:$J$415,IncomeStatementData!$B$2:$B$415,$A35,IncomeStatementData!$I$2:$I$415,"55725")+SUMIFS(IncomeStatementData!$J$2:$J$415,IncomeStatementData!$B$2:$B$415,$A35,IncomeStatementData!$I$2:$I$415,"55760")+SUMIFS(IncomeStatementData!$J$2:$J$415,IncomeStatementData!$B$2:$B$415,$A35,IncomeStatementData!$I$2:$I$415,"55755")</f>
        <v>0</v>
      </c>
      <c r="Z35" s="51">
        <f>IF(ISERROR(AA35/12*Occupancy!$B$65),"-",AA35/12*Occupancy!$B$65)</f>
        <v>0</v>
      </c>
      <c r="AA35" s="52">
        <f>SUMIFS(AnnualFinancialData!$L$2:$L$6380,AnnualFinancialData!$B$2:$B$6380,$A35,AnnualFinancialData!$K$2:$K$6380,"55705")+SUMIFS(AnnualFinancialData!$L$2:$L$6380,AnnualFinancialData!$B$2:$B$6380,$A35,AnnualFinancialData!$K$2:$K$6380,"55715")+SUMIFS(AnnualFinancialData!$L$2:$L$6380,AnnualFinancialData!$B$2:$B$6380,$A35,AnnualFinancialData!$K$2:$K$6380,"55720")+SUMIFS(AnnualFinancialData!$L$2:$L$6380,AnnualFinancialData!$B$2:$B$6380,$A35,AnnualFinancialData!$K$2:$K$6380,"55730")+SUMIFS(AnnualFinancialData!$L$2:$L$6380,AnnualFinancialData!$B$2:$B$6380,$A35,AnnualFinancialData!$K$2:$K$6380,"55735")+SUMIFS(AnnualFinancialData!$L$2:$L$6380,AnnualFinancialData!$B$2:$B$6380,$A35,AnnualFinancialData!$K$2:$K$6380,"55701")+SUMIFS(AnnualFinancialData!$L$2:$L$6380,AnnualFinancialData!$B$2:$B$6380,$A35,AnnualFinancialData!$K$2:$K$6380,"55750")+SUMIFS(AnnualFinancialData!$L$2:$L$6380,AnnualFinancialData!$B$2:$B$6380,$A35,AnnualFinancialData!$K$2:$K$6380,"55725")+SUMIFS(AnnualFinancialData!$L$2:$L$6380,AnnualFinancialData!$B$2:$B$6380,$A35,AnnualFinancialData!$K$2:$K$6380,"55760")+SUMIFS(AnnualFinancialData!$L$2:$L$6380,AnnualFinancialData!$B$2:$B$6380,$A35,AnnualFinancialData!$K$2:$K$6380,"55755")</f>
        <v>0</v>
      </c>
      <c r="AB35" s="51">
        <f>IF(ISERROR(IF(Y35="","",Y35/VLOOKUP(Occupancy!$B$65,Occupancy!$BJ$68:'Occupancy'!$B$79,1)*12/$C35)),"-",IF(Y35="","",Y35/VLOOKUP(Occupancy!$B$65,Occupancy!$BJ$68:'Occupancy'!$B$79,1)*12/$C35))</f>
        <v>0</v>
      </c>
      <c r="AC35" s="57">
        <f>IF(ISERROR(IF(Z35="","",Z35/VLOOKUP(Occupancy!$B$65,Occupancy!$BJ$68:'Occupancy'!$B$79,1)*12/$C35)),"-",IF(Z35="","",Z35/VLOOKUP(Occupancy!$B$65,Occupancy!$BJ$68:'Occupancy'!$B$79,1)*12/$C35))</f>
        <v>0</v>
      </c>
      <c r="AD35" s="55">
        <f>SUMIFS(IncomeStatementData!$J$2:$J$415,IncomeStatementData!$B$2:$B$415,$A35,IncomeStatementData!$I$2:$I$415,"55770")</f>
        <v>0</v>
      </c>
      <c r="AE35" s="54">
        <f>IF(ISERROR(AF35/12*Occupancy!$B$65),"-",AF35/12*Occupancy!$B$65)</f>
        <v>0</v>
      </c>
      <c r="AF35" s="55">
        <f>SUMIFS(AnnualFinancialData!$L$2:$L$6380,AnnualFinancialData!$B$2:$B$6380,$A35,AnnualFinancialData!$K$2:$K$6380,"55770")</f>
        <v>0</v>
      </c>
      <c r="AG35" s="54">
        <f>IF(ISERROR(IF(AD35="","",AD35/VLOOKUP(Occupancy!$B$65,Occupancy!$BJ$68:'Occupancy'!$B$79,1)*12/$C35)),"-",IF(AD35="","",AD35/VLOOKUP(Occupancy!$B$65,Occupancy!$BJ$68:'Occupancy'!$B$79,1)*12/$C35))</f>
        <v>0</v>
      </c>
      <c r="AH35" s="59">
        <f>IF(ISERROR(IF(AE35="","",AE35/VLOOKUP(Occupancy!$B$65,Occupancy!$BJ$68:'Occupancy'!$B$79,1)*12/$C35)),"-",IF(AE35="","",AE35/VLOOKUP(Occupancy!$B$65,Occupancy!$BJ$68:'Occupancy'!$B$79,1)*12/$C35))</f>
        <v>0</v>
      </c>
      <c r="AI35" s="52">
        <f>SUMIFS(IncomeStatementData!$J$2:$J$415,IncomeStatementData!$B$2:$B$415,$A35,IncomeStatementData!$I$2:$I$415,"55357")+SUMIFS(IncomeStatementData!$J$2:$J$415,IncomeStatementData!$B$2:$B$415,$A35,IncomeStatementData!$I$2:$I$415,"55353")+SUMIFS(IncomeStatementData!$J$2:$J$415,IncomeStatementData!$B$2:$B$415,$A35,IncomeStatementData!$I$2:$I$415,"55354")+SUMIFS(IncomeStatementData!$J$2:$J$415,IncomeStatementData!$B$2:$B$415,$A35,IncomeStatementData!$I$2:$I$415,"55351")</f>
        <v>0</v>
      </c>
      <c r="AJ35" s="51">
        <f>IF(ISERROR(AK35/12*Occupancy!$B$65),"-",AK35/12*Occupancy!$B$65)</f>
        <v>0</v>
      </c>
      <c r="AK35" s="52">
        <f>SUMIFS(AnnualFinancialData!$L$2:$L$6380,AnnualFinancialData!$B$2:$B$6380,$A35,AnnualFinancialData!$K$2:$K$6380,"55357")+SUMIFS(AnnualFinancialData!$L$2:$L$6380,AnnualFinancialData!$B$2:$B$6380,$A35,AnnualFinancialData!$K$2:$K$6380,"55353")+SUMIFS(AnnualFinancialData!$L$2:$L$6380,AnnualFinancialData!$B$2:$B$6380,$A35,AnnualFinancialData!$K$2:$K$6380,"55354")+SUMIFS(AnnualFinancialData!$L$2:$L$6380,AnnualFinancialData!$B$2:$B$6380,$A35,AnnualFinancialData!$K$2:$K$6380,"55351")</f>
        <v>0</v>
      </c>
      <c r="AL35" s="51">
        <f>IF(ISERROR(IF(AI35="","",AI35/VLOOKUP(Occupancy!$B$65,Occupancy!$BJ$68:'Occupancy'!$B$79,1)*12/$C35)),"-",IF(AI35="","",AI35/VLOOKUP(Occupancy!$B$65,Occupancy!$BJ$68:'Occupancy'!$B$79,1)*12/$C35))</f>
        <v>0</v>
      </c>
      <c r="AM35" s="60">
        <f>IF(ISERROR(IF(AJ35="","",AJ35/VLOOKUP(Occupancy!$B$65,Occupancy!$BJ$68:'Occupancy'!$B$79,1)*12/$C35)),"-",IF(AJ35="","",AJ35/VLOOKUP(Occupancy!$B$65,Occupancy!$BJ$68:'Occupancy'!$B$79,1)*12/$C35))</f>
        <v>0</v>
      </c>
      <c r="AN35" s="54">
        <f>SUMIFS(IncomeStatementData!$J$2:$J$415,IncomeStatementData!$B$2:$B$415,$A35,IncomeStatementData!$I$2:$I$415,"55355")</f>
        <v>0</v>
      </c>
      <c r="AO35" s="54">
        <f>IF(ISERROR(AP35/12*Occupancy!$B$65),"-",AP35/12*Occupancy!$B$65)</f>
        <v>0</v>
      </c>
      <c r="AP35" s="55">
        <f>SUMIFS(AnnualFinancialData!$L$2:$L$6380,AnnualFinancialData!$B$2:$B$6380,$A35,AnnualFinancialData!$K$2:$K$6380,"55355")</f>
        <v>0</v>
      </c>
      <c r="AQ35" s="54">
        <f>IF(ISERROR(IF(AN35="","",AN35/VLOOKUP(Occupancy!$B$65,Occupancy!$BJ$68:'Occupancy'!$B$79,1)*12/$C35)),"-",IF(AN35="","",AN35/VLOOKUP(Occupancy!$B$65,Occupancy!$BJ$68:'Occupancy'!$B$79,1)*12/$C35))</f>
        <v>0</v>
      </c>
      <c r="AR35" s="56">
        <f>IF(ISERROR(IF(AO35="","",AO35/VLOOKUP(Occupancy!$B$65,Occupancy!$BJ$68:'Occupancy'!$B$79,1)*12/$C35)),"-",IF(AO35="","",AO35/VLOOKUP(Occupancy!$B$65,Occupancy!$BJ$68:'Occupancy'!$B$79,1)*12/$C35))</f>
        <v>0</v>
      </c>
      <c r="AS35" s="61">
        <f>SUMIFS(IncomeStatementData!$J$2:$J$415,IncomeStatementData!$B$2:$B$415,$A35,IncomeStatementData!$I$2:$I$415,"55301")</f>
        <v>0</v>
      </c>
      <c r="AT35" s="51">
        <f>IF(ISERROR(AU35/12*Occupancy!$B$65),"-",AU35/12*Occupancy!$B$65)</f>
        <v>0</v>
      </c>
      <c r="AU35" s="52">
        <f>SUMIFS(AnnualFinancialData!$L$2:$L$6380,AnnualFinancialData!$B$2:$B$6380,$A35,AnnualFinancialData!$K$2:$K$6380,"55301")</f>
        <v>0</v>
      </c>
      <c r="AV35" s="51">
        <f>IF(ISERROR(IF(AS35="","",AS35/VLOOKUP(Occupancy!$B$65,Occupancy!$BJ$68:'Occupancy'!$B$79,1)*12/$C35)),"-",IF(AS35="","",AS35/VLOOKUP(Occupancy!$B$65,Occupancy!$BJ$68:'Occupancy'!$B$79,1)*12/$C35))</f>
        <v>0</v>
      </c>
      <c r="AW35" s="57">
        <f>IF(ISERROR(IF(AT35="","",AT35/VLOOKUP(Occupancy!$B$65,Occupancy!$BJ$68:'Occupancy'!$B$79,1)*12/$C35)),"-",IF(AT35="","",AT35/VLOOKUP(Occupancy!$B$65,Occupancy!$BJ$68:'Occupancy'!$B$79,1)*12/$C35))</f>
        <v>0</v>
      </c>
      <c r="AX35" s="54">
        <f>SUMIFS(IncomeStatementData!$J$2:$J$415,IncomeStatementData!$B$2:$B$415,$A35,IncomeStatementData!$I$2:$I$415,"55320")</f>
        <v>0</v>
      </c>
      <c r="AY35" s="54">
        <f>IF(ISERROR(AZ35/12*Occupancy!$B$65),"-",AZ35/12*Occupancy!$B$65)</f>
        <v>0</v>
      </c>
      <c r="AZ35" s="55">
        <f>SUMIFS(AnnualFinancialData!$L$2:$L$6380,AnnualFinancialData!$B$2:$B$6380,$A35,AnnualFinancialData!$K$2:$K$6380,"55320")</f>
        <v>0</v>
      </c>
      <c r="BA35" s="54">
        <f>IF(ISERROR(IF(AX35="","",AX35/VLOOKUP(Occupancy!$B$65,Occupancy!$BJ$68:'Occupancy'!$B$79,1)*12/$C35)),"-",IF(AX35="","",AX35/VLOOKUP(Occupancy!$B$65,Occupancy!$BJ$68:'Occupancy'!$B$79,1)*12/$C35))</f>
        <v>0</v>
      </c>
      <c r="BB35" s="54">
        <f>IF(ISERROR(IF(AY35="","",AY35/VLOOKUP(Occupancy!$B$65,Occupancy!$BJ$68:'Occupancy'!$B$79,1)*12/$C35)),"-",IF(AY35="","",AY35/VLOOKUP(Occupancy!$B$65,Occupancy!$BJ$68:'Occupancy'!$B$79,1)*12/$C35))</f>
        <v>0</v>
      </c>
      <c r="BC35" s="62">
        <f t="shared" si="0"/>
        <v>0</v>
      </c>
      <c r="BD35" s="63">
        <f t="shared" si="1"/>
        <v>0</v>
      </c>
      <c r="BE35" s="62">
        <f t="shared" si="2"/>
        <v>0</v>
      </c>
      <c r="BF35" s="63">
        <f>IF(ISERROR(IF(BC35="","",BC35/VLOOKUP(Occupancy!$B$65,Occupancy!$BJ$68:'Occupancy'!$B$79,1)*12/$C35)),"-",IF(BC35="","",BC35/VLOOKUP(Occupancy!$B$65,Occupancy!$BJ$68:'Occupancy'!$B$79,1)*12/$C35))</f>
        <v>0</v>
      </c>
      <c r="BG35" s="64">
        <f>IF(ISERROR(IF(BD35="","",BD35/VLOOKUP(Occupancy!$B$65,Occupancy!$BJ$68:'Occupancy'!$B$79,1)*12/$C35)),"-",IF(BD35="","",BD35/VLOOKUP(Occupancy!$B$65,Occupancy!$BJ$68:'Occupancy'!$B$79,1)*12/$C35))</f>
        <v>0</v>
      </c>
    </row>
    <row r="36" spans="1:59" x14ac:dyDescent="0.25">
      <c r="A36" s="220" t="s">
        <v>539</v>
      </c>
      <c r="B36" s="93" t="str">
        <f>IF(ISERROR(INDEX(ProjectTypeData!$F$2:$F36,MATCH(Expenses!$A36,ProjectTypeData!$B$2:$B36,0),MATCH(Expenses!B$5,ProjectTypeData!$F$1))),"-",INDEX(ProjectTypeData!$F$2:$F36,MATCH(Expenses!$A36,ProjectTypeData!$B$2:$B36,0),MATCH(Expenses!B$5,ProjectTypeData!$F$1)))</f>
        <v>Homes</v>
      </c>
      <c r="C36" s="145">
        <f>Operating!C41</f>
        <v>105</v>
      </c>
      <c r="D36" s="146" t="str">
        <f>IF(ISERROR(INDEX(MgmtCompanyData!$C$2:$C$46,MATCH(A36,MgmtCompanyData!$B$2:$B$46,0),0)),"-",INDEX(MgmtCompanyData!$C$2:$C$46,MATCH(A36,MgmtCompanyData!$B$2:$B$46,0),0))</f>
        <v>-</v>
      </c>
      <c r="E36" s="50">
        <f>SUMIFS(IncomeStatementData!$J$2:$J$415,IncomeStatementData!$B$2:$B$415,$A36,IncomeStatementData!$I$2:$I$415,"50105")+SUMIFS(IncomeStatementData!$J$2:$J$415,IncomeStatementData!$B$2:$B$415,$A36,IncomeStatementData!$I$2:$I$415,"55745")+SUMIFS(IncomeStatementData!$J$2:$J$415,IncomeStatementData!$B$2:$B$415,$A36,IncomeStatementData!$I$2:$I$415,"55730")+SUMIFS(IncomeStatementData!$J$2:$J$415,IncomeStatementData!$B$2:$B$415,$A36,IncomeStatementData!$I$2:$I$415,"50203")+SUMIFS(IncomeStatementData!$J$2:$J$415,IncomeStatementData!$B$2:$B$415,$A36,IncomeStatementData!$I$2:$I$415,"50252")</f>
        <v>0</v>
      </c>
      <c r="F36" s="51">
        <f>IF(ISERROR(G36/12*Occupancy!$B$65),"-",G36/12*Occupancy!$B$65)</f>
        <v>0</v>
      </c>
      <c r="G36" s="52">
        <f>SUMIFS(AnnualFinancialData!$L$2:$L$6380,AnnualFinancialData!$B$2:$B$6380,$A36,AnnualFinancialData!$K$2:$K$6380,"50105")+SUMIFS(AnnualFinancialData!$L$2:$L$6380,AnnualFinancialData!$B$2:$B$6380,$A36,AnnualFinancialData!$K$2:$K$6380,"55745")+SUMIFS(AnnualFinancialData!$L$2:$L$6380,AnnualFinancialData!$B$2:$B$6380,$A36,AnnualFinancialData!$K$2:$K$6380,"55730")+SUMIFS(AnnualFinancialData!$L$2:$L$6380,AnnualFinancialData!$B$2:$B$6380,$A36,AnnualFinancialData!$K$2:$K$6380,"50203")+SUMIFS(AnnualFinancialData!$L$2:$L$6380,AnnualFinancialData!$B$2:$B$6380,$A36,AnnualFinancialData!$K$2:$K$6380,"50252")</f>
        <v>0</v>
      </c>
      <c r="H36" s="51">
        <f>IF(ISERROR(IF(E36="","",E36/VLOOKUP(Occupancy!$B$65,Occupancy!$BJ$68:'Occupancy'!$B$79,1)*12/$C36)),"-",IF(E36="","",E36/VLOOKUP(Occupancy!$B$65,Occupancy!$BJ$68:'Occupancy'!$B$79,1)*12/$C36))</f>
        <v>0</v>
      </c>
      <c r="I36" s="53">
        <f>IF(ISERROR(IF(F36="","",F36/VLOOKUP(Occupancy!$B$65,Occupancy!$BJ$68:'Occupancy'!$B$79,1)*12/$C36)),"-",IF(F36="","",F36/VLOOKUP(Occupancy!$B$65,Occupancy!$BJ$68:'Occupancy'!$B$79,1)*12/$C36))</f>
        <v>0</v>
      </c>
      <c r="J36" s="54">
        <f>SUMIFS(IncomeStatementData!$J$2:$J$415,IncomeStatementData!$B$2:$B$415,$A36,IncomeStatementData!$I$2:$I$415,"60015")+SUMIFS(IncomeStatementData!$J$2:$J$415,IncomeStatementData!$B$2:$B$415,$A36,IncomeStatementData!$I$2:$I$415,"55342")+SUMIFS(IncomeStatementData!$J$2:$J$415,IncomeStatementData!$B$2:$B$415,$A36,IncomeStatementData!$I$2:$I$415,"55110")+SUMIFS(IncomeStatementData!$J$2:$J$415,IncomeStatementData!$B$2:$B$415,$A36,IncomeStatementData!$I$2:$I$415,"53034")+SUMIFS(IncomeStatementData!$J$2:$J$415,IncomeStatementData!$B$2:$B$415,$A36,IncomeStatementData!$I$2:$I$415,"59500")</f>
        <v>0</v>
      </c>
      <c r="K36" s="54">
        <f>IF(ISERROR(L36/12*Occupancy!$B$65),"-",L36/12*Occupancy!$B$65)</f>
        <v>0</v>
      </c>
      <c r="L36" s="55">
        <f>SUMIFS(AnnualFinancialData!$L$2:$L$6380,AnnualFinancialData!$B$2:$B$6380,$A36,AnnualFinancialData!$K$2:$K$6380,"60015")+SUMIFS(AnnualFinancialData!$L$2:$L$6380,AnnualFinancialData!$B$2:$B$6380,$A36,AnnualFinancialData!$K$2:$K$6380,"55342")+SUMIFS(AnnualFinancialData!$L$2:$L$6380,AnnualFinancialData!$B$2:$B$6380,$A36,AnnualFinancialData!$K$2:$K$6380,"55110")+SUMIFS(AnnualFinancialData!$L$2:$L$6380,AnnualFinancialData!$B$2:$B$6380,$A36,AnnualFinancialData!$K$2:$K$6380,"53034")+SUMIFS(AnnualFinancialData!$L$2:$L$6380,AnnualFinancialData!$B$2:$B$6380,$A36,AnnualFinancialData!$K$2:$K$6380,"59500")</f>
        <v>0</v>
      </c>
      <c r="M36" s="54">
        <f>IF(ISERROR(IF(J36="","",J36/VLOOKUP(Occupancy!$B$65,Occupancy!$BJ$68:'Occupancy'!$B$79,1)*12/$C36)),"-",IF(J36="","",J36/VLOOKUP(Occupancy!$B$65,Occupancy!$BJ$68:'Occupancy'!$B$79,1)*12/$C36))</f>
        <v>0</v>
      </c>
      <c r="N36" s="54">
        <f>IF(ISERROR(IF(K36="","",K36/VLOOKUP(Occupancy!$B$65,Occupancy!$BJ$68:'Occupancy'!$B$79,1)*12/$C36)),"-",IF(K36="","",K36/VLOOKUP(Occupancy!$B$65,Occupancy!$BJ$68:'Occupancy'!$B$79,1)*12/$C36))</f>
        <v>0</v>
      </c>
      <c r="O36" s="51">
        <f>SUMIFS(IncomeStatementData!$J$2:$J$415,IncomeStatementData!$B$2:$B$415,$A36,IncomeStatementData!$I$2:$I$415,"58001")</f>
        <v>0</v>
      </c>
      <c r="P36" s="51">
        <f>IF(ISERROR(Q36/12*Occupancy!$B$65),"-",Q36/12*Occupancy!$B$65)</f>
        <v>0</v>
      </c>
      <c r="Q36" s="52">
        <f>SUMIFS(AnnualFinancialData!$L$2:$L$6380,AnnualFinancialData!$B$2:$B$6380,$A36,AnnualFinancialData!$K$2:$K$6380,"58001")</f>
        <v>0</v>
      </c>
      <c r="R36" s="51">
        <f>IF(ISERROR(IF(O36="","",O36/VLOOKUP(Occupancy!$B$65,Occupancy!$BJ$68:'Occupancy'!$B$79,1)*12/$C36)),"-",IF(O36="","",O36/VLOOKUP(Occupancy!$B$65,Occupancy!$BJ$68:'Occupancy'!$B$79,1)*12/$C36))</f>
        <v>0</v>
      </c>
      <c r="S36" s="51">
        <f>IF(ISERROR(IF(P36="","",P36/VLOOKUP(Occupancy!$B$65,Occupancy!$BJ$68:'Occupancy'!$B$79,1)*12/$C36)),"-",IF(P36="","",P36/VLOOKUP(Occupancy!$B$65,Occupancy!$BJ$68:'Occupancy'!$B$79,1)*12/$C36))</f>
        <v>0</v>
      </c>
      <c r="T36" s="55">
        <f>SUMIFS(IncomeStatementData!$J$2:$J$415,IncomeStatementData!$B$2:$B$415,$A36,IncomeStatementData!$I$2:$I$415,"66100")</f>
        <v>0</v>
      </c>
      <c r="U36" s="54">
        <f>IF(ISERROR(V36/12*Occupancy!$B$65),"-",V36/12*Occupancy!$B$65)</f>
        <v>0</v>
      </c>
      <c r="V36" s="55">
        <f>SUMIFS(AnnualFinancialData!$L$2:$L$6380,AnnualFinancialData!$B$2:$B$6380,$A36,AnnualFinancialData!$K$2:$K$6380,"66100")</f>
        <v>0</v>
      </c>
      <c r="W36" s="54">
        <f>IF(ISERROR(IF(T36="","",T36/VLOOKUP(Occupancy!$B$65,Occupancy!$BJ$68:'Occupancy'!$B$79,1)*12/$C36)),"-",IF(T36="","",T36/VLOOKUP(Occupancy!$B$65,Occupancy!$BJ$68:'Occupancy'!$B$79,1)*12/$C36))</f>
        <v>0</v>
      </c>
      <c r="X36" s="56">
        <f>IF(ISERROR(IF(U36="","",U36/VLOOKUP(Occupancy!$B$65,Occupancy!$BJ$68:'Occupancy'!$B$79,1)*12/$C36)),"-",IF(U36="","",U36/VLOOKUP(Occupancy!$B$65,Occupancy!$BJ$68:'Occupancy'!$B$79,1)*12/$C36))</f>
        <v>0</v>
      </c>
      <c r="Y36" s="51">
        <f>SUMIFS(IncomeStatementData!$J$2:$J$415,IncomeStatementData!$B$2:$B$415,$A36,IncomeStatementData!$I$2:$I$415,"55705")+SUMIFS(IncomeStatementData!$J$2:$J$415,IncomeStatementData!$B$2:$B$415,$A36,IncomeStatementData!$I$2:$I$415,"55715")+SUMIFS(IncomeStatementData!$J$2:$J$415,IncomeStatementData!$B$2:$B$415,$A36,IncomeStatementData!$I$2:$I$415,"55720")+SUMIFS(IncomeStatementData!$J$2:$J$415,IncomeStatementData!$B$2:$B$415,$A36,IncomeStatementData!$I$2:$I$415,"55730")+SUMIFS(IncomeStatementData!$J$2:$J$415,IncomeStatementData!$B$2:$B$415,$A36,IncomeStatementData!$I$2:$I$415,"55735")+SUMIFS(IncomeStatementData!$J$2:$J$415,IncomeStatementData!$B$2:$B$415,$A36,IncomeStatementData!$I$2:$I$415,"55701")+SUMIFS(IncomeStatementData!$J$2:$J$415,IncomeStatementData!$B$2:$B$415,$A36,IncomeStatementData!$I$2:$I$415,"55750")+SUMIFS(IncomeStatementData!$J$2:$J$415,IncomeStatementData!$B$2:$B$415,$A36,IncomeStatementData!$I$2:$I$415,"55725")+SUMIFS(IncomeStatementData!$J$2:$J$415,IncomeStatementData!$B$2:$B$415,$A36,IncomeStatementData!$I$2:$I$415,"55760")+SUMIFS(IncomeStatementData!$J$2:$J$415,IncomeStatementData!$B$2:$B$415,$A36,IncomeStatementData!$I$2:$I$415,"55755")</f>
        <v>0</v>
      </c>
      <c r="Z36" s="51">
        <f>IF(ISERROR(AA36/12*Occupancy!$B$65),"-",AA36/12*Occupancy!$B$65)</f>
        <v>0</v>
      </c>
      <c r="AA36" s="52">
        <f>SUMIFS(AnnualFinancialData!$L$2:$L$6380,AnnualFinancialData!$B$2:$B$6380,$A36,AnnualFinancialData!$K$2:$K$6380,"55705")+SUMIFS(AnnualFinancialData!$L$2:$L$6380,AnnualFinancialData!$B$2:$B$6380,$A36,AnnualFinancialData!$K$2:$K$6380,"55715")+SUMIFS(AnnualFinancialData!$L$2:$L$6380,AnnualFinancialData!$B$2:$B$6380,$A36,AnnualFinancialData!$K$2:$K$6380,"55720")+SUMIFS(AnnualFinancialData!$L$2:$L$6380,AnnualFinancialData!$B$2:$B$6380,$A36,AnnualFinancialData!$K$2:$K$6380,"55730")+SUMIFS(AnnualFinancialData!$L$2:$L$6380,AnnualFinancialData!$B$2:$B$6380,$A36,AnnualFinancialData!$K$2:$K$6380,"55735")+SUMIFS(AnnualFinancialData!$L$2:$L$6380,AnnualFinancialData!$B$2:$B$6380,$A36,AnnualFinancialData!$K$2:$K$6380,"55701")+SUMIFS(AnnualFinancialData!$L$2:$L$6380,AnnualFinancialData!$B$2:$B$6380,$A36,AnnualFinancialData!$K$2:$K$6380,"55750")+SUMIFS(AnnualFinancialData!$L$2:$L$6380,AnnualFinancialData!$B$2:$B$6380,$A36,AnnualFinancialData!$K$2:$K$6380,"55725")+SUMIFS(AnnualFinancialData!$L$2:$L$6380,AnnualFinancialData!$B$2:$B$6380,$A36,AnnualFinancialData!$K$2:$K$6380,"55760")+SUMIFS(AnnualFinancialData!$L$2:$L$6380,AnnualFinancialData!$B$2:$B$6380,$A36,AnnualFinancialData!$K$2:$K$6380,"55755")</f>
        <v>0</v>
      </c>
      <c r="AB36" s="51">
        <f>IF(ISERROR(IF(Y36="","",Y36/VLOOKUP(Occupancy!$B$65,Occupancy!$BJ$68:'Occupancy'!$B$79,1)*12/$C36)),"-",IF(Y36="","",Y36/VLOOKUP(Occupancy!$B$65,Occupancy!$BJ$68:'Occupancy'!$B$79,1)*12/$C36))</f>
        <v>0</v>
      </c>
      <c r="AC36" s="57">
        <f>IF(ISERROR(IF(Z36="","",Z36/VLOOKUP(Occupancy!$B$65,Occupancy!$BJ$68:'Occupancy'!$B$79,1)*12/$C36)),"-",IF(Z36="","",Z36/VLOOKUP(Occupancy!$B$65,Occupancy!$BJ$68:'Occupancy'!$B$79,1)*12/$C36))</f>
        <v>0</v>
      </c>
      <c r="AD36" s="55">
        <f>SUMIFS(IncomeStatementData!$J$2:$J$415,IncomeStatementData!$B$2:$B$415,$A36,IncomeStatementData!$I$2:$I$415,"55770")</f>
        <v>0</v>
      </c>
      <c r="AE36" s="54">
        <f>IF(ISERROR(AF36/12*Occupancy!$B$65),"-",AF36/12*Occupancy!$B$65)</f>
        <v>0</v>
      </c>
      <c r="AF36" s="55">
        <f>SUMIFS(AnnualFinancialData!$L$2:$L$6380,AnnualFinancialData!$B$2:$B$6380,$A36,AnnualFinancialData!$K$2:$K$6380,"55770")</f>
        <v>0</v>
      </c>
      <c r="AG36" s="54">
        <f>IF(ISERROR(IF(AD36="","",AD36/VLOOKUP(Occupancy!$B$65,Occupancy!$BJ$68:'Occupancy'!$B$79,1)*12/$C36)),"-",IF(AD36="","",AD36/VLOOKUP(Occupancy!$B$65,Occupancy!$BJ$68:'Occupancy'!$B$79,1)*12/$C36))</f>
        <v>0</v>
      </c>
      <c r="AH36" s="59">
        <f>IF(ISERROR(IF(AE36="","",AE36/VLOOKUP(Occupancy!$B$65,Occupancy!$BJ$68:'Occupancy'!$B$79,1)*12/$C36)),"-",IF(AE36="","",AE36/VLOOKUP(Occupancy!$B$65,Occupancy!$BJ$68:'Occupancy'!$B$79,1)*12/$C36))</f>
        <v>0</v>
      </c>
      <c r="AI36" s="52">
        <f>SUMIFS(IncomeStatementData!$J$2:$J$415,IncomeStatementData!$B$2:$B$415,$A36,IncomeStatementData!$I$2:$I$415,"55357")+SUMIFS(IncomeStatementData!$J$2:$J$415,IncomeStatementData!$B$2:$B$415,$A36,IncomeStatementData!$I$2:$I$415,"55353")+SUMIFS(IncomeStatementData!$J$2:$J$415,IncomeStatementData!$B$2:$B$415,$A36,IncomeStatementData!$I$2:$I$415,"55354")+SUMIFS(IncomeStatementData!$J$2:$J$415,IncomeStatementData!$B$2:$B$415,$A36,IncomeStatementData!$I$2:$I$415,"55351")</f>
        <v>0</v>
      </c>
      <c r="AJ36" s="51">
        <f>IF(ISERROR(AK36/12*Occupancy!$B$65),"-",AK36/12*Occupancy!$B$65)</f>
        <v>0</v>
      </c>
      <c r="AK36" s="52">
        <f>SUMIFS(AnnualFinancialData!$L$2:$L$6380,AnnualFinancialData!$B$2:$B$6380,$A36,AnnualFinancialData!$K$2:$K$6380,"55357")+SUMIFS(AnnualFinancialData!$L$2:$L$6380,AnnualFinancialData!$B$2:$B$6380,$A36,AnnualFinancialData!$K$2:$K$6380,"55353")+SUMIFS(AnnualFinancialData!$L$2:$L$6380,AnnualFinancialData!$B$2:$B$6380,$A36,AnnualFinancialData!$K$2:$K$6380,"55354")+SUMIFS(AnnualFinancialData!$L$2:$L$6380,AnnualFinancialData!$B$2:$B$6380,$A36,AnnualFinancialData!$K$2:$K$6380,"55351")</f>
        <v>0</v>
      </c>
      <c r="AL36" s="51">
        <f>IF(ISERROR(IF(AI36="","",AI36/VLOOKUP(Occupancy!$B$65,Occupancy!$BJ$68:'Occupancy'!$B$79,1)*12/$C36)),"-",IF(AI36="","",AI36/VLOOKUP(Occupancy!$B$65,Occupancy!$BJ$68:'Occupancy'!$B$79,1)*12/$C36))</f>
        <v>0</v>
      </c>
      <c r="AM36" s="60">
        <f>IF(ISERROR(IF(AJ36="","",AJ36/VLOOKUP(Occupancy!$B$65,Occupancy!$BJ$68:'Occupancy'!$B$79,1)*12/$C36)),"-",IF(AJ36="","",AJ36/VLOOKUP(Occupancy!$B$65,Occupancy!$BJ$68:'Occupancy'!$B$79,1)*12/$C36))</f>
        <v>0</v>
      </c>
      <c r="AN36" s="54">
        <f>SUMIFS(IncomeStatementData!$J$2:$J$415,IncomeStatementData!$B$2:$B$415,$A36,IncomeStatementData!$I$2:$I$415,"55355")</f>
        <v>0</v>
      </c>
      <c r="AO36" s="54">
        <f>IF(ISERROR(AP36/12*Occupancy!$B$65),"-",AP36/12*Occupancy!$B$65)</f>
        <v>0</v>
      </c>
      <c r="AP36" s="55">
        <f>SUMIFS(AnnualFinancialData!$L$2:$L$6380,AnnualFinancialData!$B$2:$B$6380,$A36,AnnualFinancialData!$K$2:$K$6380,"55355")</f>
        <v>0</v>
      </c>
      <c r="AQ36" s="54">
        <f>IF(ISERROR(IF(AN36="","",AN36/VLOOKUP(Occupancy!$B$65,Occupancy!$BJ$68:'Occupancy'!$B$79,1)*12/$C36)),"-",IF(AN36="","",AN36/VLOOKUP(Occupancy!$B$65,Occupancy!$BJ$68:'Occupancy'!$B$79,1)*12/$C36))</f>
        <v>0</v>
      </c>
      <c r="AR36" s="56">
        <f>IF(ISERROR(IF(AO36="","",AO36/VLOOKUP(Occupancy!$B$65,Occupancy!$BJ$68:'Occupancy'!$B$79,1)*12/$C36)),"-",IF(AO36="","",AO36/VLOOKUP(Occupancy!$B$65,Occupancy!$BJ$68:'Occupancy'!$B$79,1)*12/$C36))</f>
        <v>0</v>
      </c>
      <c r="AS36" s="61">
        <f>SUMIFS(IncomeStatementData!$J$2:$J$415,IncomeStatementData!$B$2:$B$415,$A36,IncomeStatementData!$I$2:$I$415,"55301")</f>
        <v>0</v>
      </c>
      <c r="AT36" s="51">
        <f>IF(ISERROR(AU36/12*Occupancy!$B$65),"-",AU36/12*Occupancy!$B$65)</f>
        <v>0</v>
      </c>
      <c r="AU36" s="52">
        <f>SUMIFS(AnnualFinancialData!$L$2:$L$6380,AnnualFinancialData!$B$2:$B$6380,$A36,AnnualFinancialData!$K$2:$K$6380,"55301")</f>
        <v>0</v>
      </c>
      <c r="AV36" s="51">
        <f>IF(ISERROR(IF(AS36="","",AS36/VLOOKUP(Occupancy!$B$65,Occupancy!$BJ$68:'Occupancy'!$B$79,1)*12/$C36)),"-",IF(AS36="","",AS36/VLOOKUP(Occupancy!$B$65,Occupancy!$BJ$68:'Occupancy'!$B$79,1)*12/$C36))</f>
        <v>0</v>
      </c>
      <c r="AW36" s="57">
        <f>IF(ISERROR(IF(AT36="","",AT36/VLOOKUP(Occupancy!$B$65,Occupancy!$BJ$68:'Occupancy'!$B$79,1)*12/$C36)),"-",IF(AT36="","",AT36/VLOOKUP(Occupancy!$B$65,Occupancy!$BJ$68:'Occupancy'!$B$79,1)*12/$C36))</f>
        <v>0</v>
      </c>
      <c r="AX36" s="54">
        <f>SUMIFS(IncomeStatementData!$J$2:$J$415,IncomeStatementData!$B$2:$B$415,$A36,IncomeStatementData!$I$2:$I$415,"55320")</f>
        <v>0</v>
      </c>
      <c r="AY36" s="54">
        <f>IF(ISERROR(AZ36/12*Occupancy!$B$65),"-",AZ36/12*Occupancy!$B$65)</f>
        <v>0</v>
      </c>
      <c r="AZ36" s="55">
        <f>SUMIFS(AnnualFinancialData!$L$2:$L$6380,AnnualFinancialData!$B$2:$B$6380,$A36,AnnualFinancialData!$K$2:$K$6380,"55320")</f>
        <v>0</v>
      </c>
      <c r="BA36" s="54">
        <f>IF(ISERROR(IF(AX36="","",AX36/VLOOKUP(Occupancy!$B$65,Occupancy!$BJ$68:'Occupancy'!$B$79,1)*12/$C36)),"-",IF(AX36="","",AX36/VLOOKUP(Occupancy!$B$65,Occupancy!$BJ$68:'Occupancy'!$B$79,1)*12/$C36))</f>
        <v>0</v>
      </c>
      <c r="BB36" s="54">
        <f>IF(ISERROR(IF(AY36="","",AY36/VLOOKUP(Occupancy!$B$65,Occupancy!$BJ$68:'Occupancy'!$B$79,1)*12/$C36)),"-",IF(AY36="","",AY36/VLOOKUP(Occupancy!$B$65,Occupancy!$BJ$68:'Occupancy'!$B$79,1)*12/$C36))</f>
        <v>0</v>
      </c>
      <c r="BC36" s="62">
        <f t="shared" si="0"/>
        <v>0</v>
      </c>
      <c r="BD36" s="63">
        <f t="shared" si="1"/>
        <v>0</v>
      </c>
      <c r="BE36" s="62">
        <f t="shared" si="2"/>
        <v>0</v>
      </c>
      <c r="BF36" s="63">
        <f>IF(ISERROR(IF(BC36="","",BC36/VLOOKUP(Occupancy!$B$65,Occupancy!$BJ$68:'Occupancy'!$B$79,1)*12/$C36)),"-",IF(BC36="","",BC36/VLOOKUP(Occupancy!$B$65,Occupancy!$BJ$68:'Occupancy'!$B$79,1)*12/$C36))</f>
        <v>0</v>
      </c>
      <c r="BG36" s="64">
        <f>IF(ISERROR(IF(BD36="","",BD36/VLOOKUP(Occupancy!$B$65,Occupancy!$BJ$68:'Occupancy'!$B$79,1)*12/$C36)),"-",IF(BD36="","",BD36/VLOOKUP(Occupancy!$B$65,Occupancy!$BJ$68:'Occupancy'!$B$79,1)*12/$C36))</f>
        <v>0</v>
      </c>
    </row>
    <row r="37" spans="1:59" x14ac:dyDescent="0.25">
      <c r="A37" s="220" t="s">
        <v>541</v>
      </c>
      <c r="B37" s="93" t="str">
        <f>IF(ISERROR(INDEX(ProjectTypeData!$F$2:$F37,MATCH(Expenses!$A37,ProjectTypeData!$B$2:$B37,0),MATCH(Expenses!B$5,ProjectTypeData!$F$1))),"-",INDEX(ProjectTypeData!$F$2:$F37,MATCH(Expenses!$A37,ProjectTypeData!$B$2:$B37,0),MATCH(Expenses!B$5,ProjectTypeData!$F$1)))</f>
        <v>Homes</v>
      </c>
      <c r="C37" s="145">
        <f>Operating!C42</f>
        <v>100</v>
      </c>
      <c r="D37" s="146" t="str">
        <f>IF(ISERROR(INDEX(MgmtCompanyData!$C$2:$C$46,MATCH(A37,MgmtCompanyData!$B$2:$B$46,0),0)),"-",INDEX(MgmtCompanyData!$C$2:$C$46,MATCH(A37,MgmtCompanyData!$B$2:$B$46,0),0))</f>
        <v>-</v>
      </c>
      <c r="E37" s="50">
        <f>SUMIFS(IncomeStatementData!$J$2:$J$415,IncomeStatementData!$B$2:$B$415,$A37,IncomeStatementData!$I$2:$I$415,"50105")+SUMIFS(IncomeStatementData!$J$2:$J$415,IncomeStatementData!$B$2:$B$415,$A37,IncomeStatementData!$I$2:$I$415,"55745")+SUMIFS(IncomeStatementData!$J$2:$J$415,IncomeStatementData!$B$2:$B$415,$A37,IncomeStatementData!$I$2:$I$415,"55730")+SUMIFS(IncomeStatementData!$J$2:$J$415,IncomeStatementData!$B$2:$B$415,$A37,IncomeStatementData!$I$2:$I$415,"50203")+SUMIFS(IncomeStatementData!$J$2:$J$415,IncomeStatementData!$B$2:$B$415,$A37,IncomeStatementData!$I$2:$I$415,"50252")</f>
        <v>0</v>
      </c>
      <c r="F37" s="51">
        <f>IF(ISERROR(G37/12*Occupancy!$B$65),"-",G37/12*Occupancy!$B$65)</f>
        <v>0</v>
      </c>
      <c r="G37" s="52">
        <f>SUMIFS(AnnualFinancialData!$L$2:$L$6380,AnnualFinancialData!$B$2:$B$6380,$A37,AnnualFinancialData!$K$2:$K$6380,"50105")+SUMIFS(AnnualFinancialData!$L$2:$L$6380,AnnualFinancialData!$B$2:$B$6380,$A37,AnnualFinancialData!$K$2:$K$6380,"55745")+SUMIFS(AnnualFinancialData!$L$2:$L$6380,AnnualFinancialData!$B$2:$B$6380,$A37,AnnualFinancialData!$K$2:$K$6380,"55730")+SUMIFS(AnnualFinancialData!$L$2:$L$6380,AnnualFinancialData!$B$2:$B$6380,$A37,AnnualFinancialData!$K$2:$K$6380,"50203")+SUMIFS(AnnualFinancialData!$L$2:$L$6380,AnnualFinancialData!$B$2:$B$6380,$A37,AnnualFinancialData!$K$2:$K$6380,"50252")</f>
        <v>0</v>
      </c>
      <c r="H37" s="51">
        <f>IF(ISERROR(IF(E37="","",E37/VLOOKUP(Occupancy!$B$65,Occupancy!$BJ$68:'Occupancy'!$B$79,1)*12/$C37)),"-",IF(E37="","",E37/VLOOKUP(Occupancy!$B$65,Occupancy!$BJ$68:'Occupancy'!$B$79,1)*12/$C37))</f>
        <v>0</v>
      </c>
      <c r="I37" s="53">
        <f>IF(ISERROR(IF(F37="","",F37/VLOOKUP(Occupancy!$B$65,Occupancy!$BJ$68:'Occupancy'!$B$79,1)*12/$C37)),"-",IF(F37="","",F37/VLOOKUP(Occupancy!$B$65,Occupancy!$BJ$68:'Occupancy'!$B$79,1)*12/$C37))</f>
        <v>0</v>
      </c>
      <c r="J37" s="54">
        <f>SUMIFS(IncomeStatementData!$J$2:$J$415,IncomeStatementData!$B$2:$B$415,$A37,IncomeStatementData!$I$2:$I$415,"60015")+SUMIFS(IncomeStatementData!$J$2:$J$415,IncomeStatementData!$B$2:$B$415,$A37,IncomeStatementData!$I$2:$I$415,"55342")+SUMIFS(IncomeStatementData!$J$2:$J$415,IncomeStatementData!$B$2:$B$415,$A37,IncomeStatementData!$I$2:$I$415,"55110")+SUMIFS(IncomeStatementData!$J$2:$J$415,IncomeStatementData!$B$2:$B$415,$A37,IncomeStatementData!$I$2:$I$415,"53034")+SUMIFS(IncomeStatementData!$J$2:$J$415,IncomeStatementData!$B$2:$B$415,$A37,IncomeStatementData!$I$2:$I$415,"59500")</f>
        <v>0</v>
      </c>
      <c r="K37" s="54">
        <f>IF(ISERROR(L37/12*Occupancy!$B$65),"-",L37/12*Occupancy!$B$65)</f>
        <v>0</v>
      </c>
      <c r="L37" s="55">
        <f>SUMIFS(AnnualFinancialData!$L$2:$L$6380,AnnualFinancialData!$B$2:$B$6380,$A37,AnnualFinancialData!$K$2:$K$6380,"60015")+SUMIFS(AnnualFinancialData!$L$2:$L$6380,AnnualFinancialData!$B$2:$B$6380,$A37,AnnualFinancialData!$K$2:$K$6380,"55342")+SUMIFS(AnnualFinancialData!$L$2:$L$6380,AnnualFinancialData!$B$2:$B$6380,$A37,AnnualFinancialData!$K$2:$K$6380,"55110")+SUMIFS(AnnualFinancialData!$L$2:$L$6380,AnnualFinancialData!$B$2:$B$6380,$A37,AnnualFinancialData!$K$2:$K$6380,"53034")+SUMIFS(AnnualFinancialData!$L$2:$L$6380,AnnualFinancialData!$B$2:$B$6380,$A37,AnnualFinancialData!$K$2:$K$6380,"59500")</f>
        <v>0</v>
      </c>
      <c r="M37" s="54">
        <f>IF(ISERROR(IF(J37="","",J37/VLOOKUP(Occupancy!$B$65,Occupancy!$BJ$68:'Occupancy'!$B$79,1)*12/$C37)),"-",IF(J37="","",J37/VLOOKUP(Occupancy!$B$65,Occupancy!$BJ$68:'Occupancy'!$B$79,1)*12/$C37))</f>
        <v>0</v>
      </c>
      <c r="N37" s="54">
        <f>IF(ISERROR(IF(K37="","",K37/VLOOKUP(Occupancy!$B$65,Occupancy!$BJ$68:'Occupancy'!$B$79,1)*12/$C37)),"-",IF(K37="","",K37/VLOOKUP(Occupancy!$B$65,Occupancy!$BJ$68:'Occupancy'!$B$79,1)*12/$C37))</f>
        <v>0</v>
      </c>
      <c r="O37" s="51">
        <f>SUMIFS(IncomeStatementData!$J$2:$J$415,IncomeStatementData!$B$2:$B$415,$A37,IncomeStatementData!$I$2:$I$415,"58001")</f>
        <v>0</v>
      </c>
      <c r="P37" s="51">
        <f>IF(ISERROR(Q37/12*Occupancy!$B$65),"-",Q37/12*Occupancy!$B$65)</f>
        <v>0</v>
      </c>
      <c r="Q37" s="52">
        <f>SUMIFS(AnnualFinancialData!$L$2:$L$6380,AnnualFinancialData!$B$2:$B$6380,$A37,AnnualFinancialData!$K$2:$K$6380,"58001")</f>
        <v>0</v>
      </c>
      <c r="R37" s="51">
        <f>IF(ISERROR(IF(O37="","",O37/VLOOKUP(Occupancy!$B$65,Occupancy!$BJ$68:'Occupancy'!$B$79,1)*12/$C37)),"-",IF(O37="","",O37/VLOOKUP(Occupancy!$B$65,Occupancy!$BJ$68:'Occupancy'!$B$79,1)*12/$C37))</f>
        <v>0</v>
      </c>
      <c r="S37" s="51">
        <f>IF(ISERROR(IF(P37="","",P37/VLOOKUP(Occupancy!$B$65,Occupancy!$BJ$68:'Occupancy'!$B$79,1)*12/$C37)),"-",IF(P37="","",P37/VLOOKUP(Occupancy!$B$65,Occupancy!$BJ$68:'Occupancy'!$B$79,1)*12/$C37))</f>
        <v>0</v>
      </c>
      <c r="T37" s="55">
        <f>SUMIFS(IncomeStatementData!$J$2:$J$415,IncomeStatementData!$B$2:$B$415,$A37,IncomeStatementData!$I$2:$I$415,"66100")</f>
        <v>0</v>
      </c>
      <c r="U37" s="54">
        <f>IF(ISERROR(V37/12*Occupancy!$B$65),"-",V37/12*Occupancy!$B$65)</f>
        <v>0</v>
      </c>
      <c r="V37" s="55">
        <f>SUMIFS(AnnualFinancialData!$L$2:$L$6380,AnnualFinancialData!$B$2:$B$6380,$A37,AnnualFinancialData!$K$2:$K$6380,"66100")</f>
        <v>0</v>
      </c>
      <c r="W37" s="54">
        <f>IF(ISERROR(IF(T37="","",T37/VLOOKUP(Occupancy!$B$65,Occupancy!$BJ$68:'Occupancy'!$B$79,1)*12/$C37)),"-",IF(T37="","",T37/VLOOKUP(Occupancy!$B$65,Occupancy!$BJ$68:'Occupancy'!$B$79,1)*12/$C37))</f>
        <v>0</v>
      </c>
      <c r="X37" s="56">
        <f>IF(ISERROR(IF(U37="","",U37/VLOOKUP(Occupancy!$B$65,Occupancy!$BJ$68:'Occupancy'!$B$79,1)*12/$C37)),"-",IF(U37="","",U37/VLOOKUP(Occupancy!$B$65,Occupancy!$BJ$68:'Occupancy'!$B$79,1)*12/$C37))</f>
        <v>0</v>
      </c>
      <c r="Y37" s="51">
        <f>SUMIFS(IncomeStatementData!$J$2:$J$415,IncomeStatementData!$B$2:$B$415,$A37,IncomeStatementData!$I$2:$I$415,"55705")+SUMIFS(IncomeStatementData!$J$2:$J$415,IncomeStatementData!$B$2:$B$415,$A37,IncomeStatementData!$I$2:$I$415,"55715")+SUMIFS(IncomeStatementData!$J$2:$J$415,IncomeStatementData!$B$2:$B$415,$A37,IncomeStatementData!$I$2:$I$415,"55720")+SUMIFS(IncomeStatementData!$J$2:$J$415,IncomeStatementData!$B$2:$B$415,$A37,IncomeStatementData!$I$2:$I$415,"55730")+SUMIFS(IncomeStatementData!$J$2:$J$415,IncomeStatementData!$B$2:$B$415,$A37,IncomeStatementData!$I$2:$I$415,"55735")+SUMIFS(IncomeStatementData!$J$2:$J$415,IncomeStatementData!$B$2:$B$415,$A37,IncomeStatementData!$I$2:$I$415,"55701")+SUMIFS(IncomeStatementData!$J$2:$J$415,IncomeStatementData!$B$2:$B$415,$A37,IncomeStatementData!$I$2:$I$415,"55750")+SUMIFS(IncomeStatementData!$J$2:$J$415,IncomeStatementData!$B$2:$B$415,$A37,IncomeStatementData!$I$2:$I$415,"55725")+SUMIFS(IncomeStatementData!$J$2:$J$415,IncomeStatementData!$B$2:$B$415,$A37,IncomeStatementData!$I$2:$I$415,"55760")+SUMIFS(IncomeStatementData!$J$2:$J$415,IncomeStatementData!$B$2:$B$415,$A37,IncomeStatementData!$I$2:$I$415,"55755")</f>
        <v>0</v>
      </c>
      <c r="Z37" s="51">
        <f>IF(ISERROR(AA37/12*Occupancy!$B$65),"-",AA37/12*Occupancy!$B$65)</f>
        <v>0</v>
      </c>
      <c r="AA37" s="52">
        <f>SUMIFS(AnnualFinancialData!$L$2:$L$6380,AnnualFinancialData!$B$2:$B$6380,$A37,AnnualFinancialData!$K$2:$K$6380,"55705")+SUMIFS(AnnualFinancialData!$L$2:$L$6380,AnnualFinancialData!$B$2:$B$6380,$A37,AnnualFinancialData!$K$2:$K$6380,"55715")+SUMIFS(AnnualFinancialData!$L$2:$L$6380,AnnualFinancialData!$B$2:$B$6380,$A37,AnnualFinancialData!$K$2:$K$6380,"55720")+SUMIFS(AnnualFinancialData!$L$2:$L$6380,AnnualFinancialData!$B$2:$B$6380,$A37,AnnualFinancialData!$K$2:$K$6380,"55730")+SUMIFS(AnnualFinancialData!$L$2:$L$6380,AnnualFinancialData!$B$2:$B$6380,$A37,AnnualFinancialData!$K$2:$K$6380,"55735")+SUMIFS(AnnualFinancialData!$L$2:$L$6380,AnnualFinancialData!$B$2:$B$6380,$A37,AnnualFinancialData!$K$2:$K$6380,"55701")+SUMIFS(AnnualFinancialData!$L$2:$L$6380,AnnualFinancialData!$B$2:$B$6380,$A37,AnnualFinancialData!$K$2:$K$6380,"55750")+SUMIFS(AnnualFinancialData!$L$2:$L$6380,AnnualFinancialData!$B$2:$B$6380,$A37,AnnualFinancialData!$K$2:$K$6380,"55725")+SUMIFS(AnnualFinancialData!$L$2:$L$6380,AnnualFinancialData!$B$2:$B$6380,$A37,AnnualFinancialData!$K$2:$K$6380,"55760")+SUMIFS(AnnualFinancialData!$L$2:$L$6380,AnnualFinancialData!$B$2:$B$6380,$A37,AnnualFinancialData!$K$2:$K$6380,"55755")</f>
        <v>0</v>
      </c>
      <c r="AB37" s="51">
        <f>IF(ISERROR(IF(Y37="","",Y37/VLOOKUP(Occupancy!$B$65,Occupancy!$BJ$68:'Occupancy'!$B$79,1)*12/$C37)),"-",IF(Y37="","",Y37/VLOOKUP(Occupancy!$B$65,Occupancy!$BJ$68:'Occupancy'!$B$79,1)*12/$C37))</f>
        <v>0</v>
      </c>
      <c r="AC37" s="57">
        <f>IF(ISERROR(IF(Z37="","",Z37/VLOOKUP(Occupancy!$B$65,Occupancy!$BJ$68:'Occupancy'!$B$79,1)*12/$C37)),"-",IF(Z37="","",Z37/VLOOKUP(Occupancy!$B$65,Occupancy!$BJ$68:'Occupancy'!$B$79,1)*12/$C37))</f>
        <v>0</v>
      </c>
      <c r="AD37" s="55">
        <f>SUMIFS(IncomeStatementData!$J$2:$J$415,IncomeStatementData!$B$2:$B$415,$A37,IncomeStatementData!$I$2:$I$415,"55770")</f>
        <v>0</v>
      </c>
      <c r="AE37" s="54">
        <f>IF(ISERROR(AF37/12*Occupancy!$B$65),"-",AF37/12*Occupancy!$B$65)</f>
        <v>0</v>
      </c>
      <c r="AF37" s="55">
        <f>SUMIFS(AnnualFinancialData!$L$2:$L$6380,AnnualFinancialData!$B$2:$B$6380,$A37,AnnualFinancialData!$K$2:$K$6380,"55770")</f>
        <v>0</v>
      </c>
      <c r="AG37" s="54">
        <f>IF(ISERROR(IF(AD37="","",AD37/VLOOKUP(Occupancy!$B$65,Occupancy!$BJ$68:'Occupancy'!$B$79,1)*12/$C37)),"-",IF(AD37="","",AD37/VLOOKUP(Occupancy!$B$65,Occupancy!$BJ$68:'Occupancy'!$B$79,1)*12/$C37))</f>
        <v>0</v>
      </c>
      <c r="AH37" s="59">
        <f>IF(ISERROR(IF(AE37="","",AE37/VLOOKUP(Occupancy!$B$65,Occupancy!$BJ$68:'Occupancy'!$B$79,1)*12/$C37)),"-",IF(AE37="","",AE37/VLOOKUP(Occupancy!$B$65,Occupancy!$BJ$68:'Occupancy'!$B$79,1)*12/$C37))</f>
        <v>0</v>
      </c>
      <c r="AI37" s="52">
        <f>SUMIFS(IncomeStatementData!$J$2:$J$415,IncomeStatementData!$B$2:$B$415,$A37,IncomeStatementData!$I$2:$I$415,"55357")+SUMIFS(IncomeStatementData!$J$2:$J$415,IncomeStatementData!$B$2:$B$415,$A37,IncomeStatementData!$I$2:$I$415,"55353")+SUMIFS(IncomeStatementData!$J$2:$J$415,IncomeStatementData!$B$2:$B$415,$A37,IncomeStatementData!$I$2:$I$415,"55354")+SUMIFS(IncomeStatementData!$J$2:$J$415,IncomeStatementData!$B$2:$B$415,$A37,IncomeStatementData!$I$2:$I$415,"55351")</f>
        <v>0</v>
      </c>
      <c r="AJ37" s="51">
        <f>IF(ISERROR(AK37/12*Occupancy!$B$65),"-",AK37/12*Occupancy!$B$65)</f>
        <v>0</v>
      </c>
      <c r="AK37" s="52">
        <f>SUMIFS(AnnualFinancialData!$L$2:$L$6380,AnnualFinancialData!$B$2:$B$6380,$A37,AnnualFinancialData!$K$2:$K$6380,"55357")+SUMIFS(AnnualFinancialData!$L$2:$L$6380,AnnualFinancialData!$B$2:$B$6380,$A37,AnnualFinancialData!$K$2:$K$6380,"55353")+SUMIFS(AnnualFinancialData!$L$2:$L$6380,AnnualFinancialData!$B$2:$B$6380,$A37,AnnualFinancialData!$K$2:$K$6380,"55354")+SUMIFS(AnnualFinancialData!$L$2:$L$6380,AnnualFinancialData!$B$2:$B$6380,$A37,AnnualFinancialData!$K$2:$K$6380,"55351")</f>
        <v>0</v>
      </c>
      <c r="AL37" s="51">
        <f>IF(ISERROR(IF(AI37="","",AI37/VLOOKUP(Occupancy!$B$65,Occupancy!$BJ$68:'Occupancy'!$B$79,1)*12/$C37)),"-",IF(AI37="","",AI37/VLOOKUP(Occupancy!$B$65,Occupancy!$BJ$68:'Occupancy'!$B$79,1)*12/$C37))</f>
        <v>0</v>
      </c>
      <c r="AM37" s="60">
        <f>IF(ISERROR(IF(AJ37="","",AJ37/VLOOKUP(Occupancy!$B$65,Occupancy!$BJ$68:'Occupancy'!$B$79,1)*12/$C37)),"-",IF(AJ37="","",AJ37/VLOOKUP(Occupancy!$B$65,Occupancy!$BJ$68:'Occupancy'!$B$79,1)*12/$C37))</f>
        <v>0</v>
      </c>
      <c r="AN37" s="54">
        <f>SUMIFS(IncomeStatementData!$J$2:$J$415,IncomeStatementData!$B$2:$B$415,$A37,IncomeStatementData!$I$2:$I$415,"55355")</f>
        <v>0</v>
      </c>
      <c r="AO37" s="54">
        <f>IF(ISERROR(AP37/12*Occupancy!$B$65),"-",AP37/12*Occupancy!$B$65)</f>
        <v>0</v>
      </c>
      <c r="AP37" s="55">
        <f>SUMIFS(AnnualFinancialData!$L$2:$L$6380,AnnualFinancialData!$B$2:$B$6380,$A37,AnnualFinancialData!$K$2:$K$6380,"55355")</f>
        <v>0</v>
      </c>
      <c r="AQ37" s="54">
        <f>IF(ISERROR(IF(AN37="","",AN37/VLOOKUP(Occupancy!$B$65,Occupancy!$BJ$68:'Occupancy'!$B$79,1)*12/$C37)),"-",IF(AN37="","",AN37/VLOOKUP(Occupancy!$B$65,Occupancy!$BJ$68:'Occupancy'!$B$79,1)*12/$C37))</f>
        <v>0</v>
      </c>
      <c r="AR37" s="56">
        <f>IF(ISERROR(IF(AO37="","",AO37/VLOOKUP(Occupancy!$B$65,Occupancy!$BJ$68:'Occupancy'!$B$79,1)*12/$C37)),"-",IF(AO37="","",AO37/VLOOKUP(Occupancy!$B$65,Occupancy!$BJ$68:'Occupancy'!$B$79,1)*12/$C37))</f>
        <v>0</v>
      </c>
      <c r="AS37" s="61">
        <f>SUMIFS(IncomeStatementData!$J$2:$J$415,IncomeStatementData!$B$2:$B$415,$A37,IncomeStatementData!$I$2:$I$415,"55301")</f>
        <v>0</v>
      </c>
      <c r="AT37" s="51">
        <f>IF(ISERROR(AU37/12*Occupancy!$B$65),"-",AU37/12*Occupancy!$B$65)</f>
        <v>0</v>
      </c>
      <c r="AU37" s="52">
        <f>SUMIFS(AnnualFinancialData!$L$2:$L$6380,AnnualFinancialData!$B$2:$B$6380,$A37,AnnualFinancialData!$K$2:$K$6380,"55301")</f>
        <v>0</v>
      </c>
      <c r="AV37" s="51">
        <f>IF(ISERROR(IF(AS37="","",AS37/VLOOKUP(Occupancy!$B$65,Occupancy!$BJ$68:'Occupancy'!$B$79,1)*12/$C37)),"-",IF(AS37="","",AS37/VLOOKUP(Occupancy!$B$65,Occupancy!$BJ$68:'Occupancy'!$B$79,1)*12/$C37))</f>
        <v>0</v>
      </c>
      <c r="AW37" s="57">
        <f>IF(ISERROR(IF(AT37="","",AT37/VLOOKUP(Occupancy!$B$65,Occupancy!$BJ$68:'Occupancy'!$B$79,1)*12/$C37)),"-",IF(AT37="","",AT37/VLOOKUP(Occupancy!$B$65,Occupancy!$BJ$68:'Occupancy'!$B$79,1)*12/$C37))</f>
        <v>0</v>
      </c>
      <c r="AX37" s="54">
        <f>SUMIFS(IncomeStatementData!$J$2:$J$415,IncomeStatementData!$B$2:$B$415,$A37,IncomeStatementData!$I$2:$I$415,"55320")</f>
        <v>0</v>
      </c>
      <c r="AY37" s="54">
        <f>IF(ISERROR(AZ37/12*Occupancy!$B$65),"-",AZ37/12*Occupancy!$B$65)</f>
        <v>0</v>
      </c>
      <c r="AZ37" s="55">
        <f>SUMIFS(AnnualFinancialData!$L$2:$L$6380,AnnualFinancialData!$B$2:$B$6380,$A37,AnnualFinancialData!$K$2:$K$6380,"55320")</f>
        <v>0</v>
      </c>
      <c r="BA37" s="54">
        <f>IF(ISERROR(IF(AX37="","",AX37/VLOOKUP(Occupancy!$B$65,Occupancy!$BJ$68:'Occupancy'!$B$79,1)*12/$C37)),"-",IF(AX37="","",AX37/VLOOKUP(Occupancy!$B$65,Occupancy!$BJ$68:'Occupancy'!$B$79,1)*12/$C37))</f>
        <v>0</v>
      </c>
      <c r="BB37" s="54">
        <f>IF(ISERROR(IF(AY37="","",AY37/VLOOKUP(Occupancy!$B$65,Occupancy!$BJ$68:'Occupancy'!$B$79,1)*12/$C37)),"-",IF(AY37="","",AY37/VLOOKUP(Occupancy!$B$65,Occupancy!$BJ$68:'Occupancy'!$B$79,1)*12/$C37))</f>
        <v>0</v>
      </c>
      <c r="BC37" s="62">
        <f t="shared" si="0"/>
        <v>0</v>
      </c>
      <c r="BD37" s="63">
        <f t="shared" si="1"/>
        <v>0</v>
      </c>
      <c r="BE37" s="62">
        <f t="shared" si="2"/>
        <v>0</v>
      </c>
      <c r="BF37" s="63">
        <f>IF(ISERROR(IF(BC37="","",BC37/VLOOKUP(Occupancy!$B$65,Occupancy!$BJ$68:'Occupancy'!$B$79,1)*12/$C37)),"-",IF(BC37="","",BC37/VLOOKUP(Occupancy!$B$65,Occupancy!$BJ$68:'Occupancy'!$B$79,1)*12/$C37))</f>
        <v>0</v>
      </c>
      <c r="BG37" s="64">
        <f>IF(ISERROR(IF(BD37="","",BD37/VLOOKUP(Occupancy!$B$65,Occupancy!$BJ$68:'Occupancy'!$B$79,1)*12/$C37)),"-",IF(BD37="","",BD37/VLOOKUP(Occupancy!$B$65,Occupancy!$BJ$68:'Occupancy'!$B$79,1)*12/$C37))</f>
        <v>0</v>
      </c>
    </row>
    <row r="38" spans="1:59" x14ac:dyDescent="0.25">
      <c r="A38" s="220" t="s">
        <v>543</v>
      </c>
      <c r="B38" s="93" t="str">
        <f>IF(ISERROR(INDEX(ProjectTypeData!$F$2:$F38,MATCH(Expenses!$A38,ProjectTypeData!$B$2:$B38,0),MATCH(Expenses!B$5,ProjectTypeData!$F$1))),"-",INDEX(ProjectTypeData!$F$2:$F38,MATCH(Expenses!$A38,ProjectTypeData!$B$2:$B38,0),MATCH(Expenses!B$5,ProjectTypeData!$F$1)))</f>
        <v>Homes</v>
      </c>
      <c r="C38" s="145">
        <f>Operating!C43</f>
        <v>100</v>
      </c>
      <c r="D38" s="146" t="str">
        <f>IF(ISERROR(INDEX(MgmtCompanyData!$C$2:$C$46,MATCH(A38,MgmtCompanyData!$B$2:$B$46,0),0)),"-",INDEX(MgmtCompanyData!$C$2:$C$46,MATCH(A38,MgmtCompanyData!$B$2:$B$46,0),0))</f>
        <v>-</v>
      </c>
      <c r="E38" s="50">
        <f>SUMIFS(IncomeStatementData!$J$2:$J$415,IncomeStatementData!$B$2:$B$415,$A38,IncomeStatementData!$I$2:$I$415,"50105")+SUMIFS(IncomeStatementData!$J$2:$J$415,IncomeStatementData!$B$2:$B$415,$A38,IncomeStatementData!$I$2:$I$415,"55745")+SUMIFS(IncomeStatementData!$J$2:$J$415,IncomeStatementData!$B$2:$B$415,$A38,IncomeStatementData!$I$2:$I$415,"55730")+SUMIFS(IncomeStatementData!$J$2:$J$415,IncomeStatementData!$B$2:$B$415,$A38,IncomeStatementData!$I$2:$I$415,"50203")+SUMIFS(IncomeStatementData!$J$2:$J$415,IncomeStatementData!$B$2:$B$415,$A38,IncomeStatementData!$I$2:$I$415,"50252")</f>
        <v>0</v>
      </c>
      <c r="F38" s="51">
        <f>IF(ISERROR(G38/12*Occupancy!$B$65),"-",G38/12*Occupancy!$B$65)</f>
        <v>0</v>
      </c>
      <c r="G38" s="52">
        <f>SUMIFS(AnnualFinancialData!$L$2:$L$6380,AnnualFinancialData!$B$2:$B$6380,$A38,AnnualFinancialData!$K$2:$K$6380,"50105")+SUMIFS(AnnualFinancialData!$L$2:$L$6380,AnnualFinancialData!$B$2:$B$6380,$A38,AnnualFinancialData!$K$2:$K$6380,"55745")+SUMIFS(AnnualFinancialData!$L$2:$L$6380,AnnualFinancialData!$B$2:$B$6380,$A38,AnnualFinancialData!$K$2:$K$6380,"55730")+SUMIFS(AnnualFinancialData!$L$2:$L$6380,AnnualFinancialData!$B$2:$B$6380,$A38,AnnualFinancialData!$K$2:$K$6380,"50203")+SUMIFS(AnnualFinancialData!$L$2:$L$6380,AnnualFinancialData!$B$2:$B$6380,$A38,AnnualFinancialData!$K$2:$K$6380,"50252")</f>
        <v>0</v>
      </c>
      <c r="H38" s="51">
        <f>IF(ISERROR(IF(E38="","",E38/VLOOKUP(Occupancy!$B$65,Occupancy!$BJ$68:'Occupancy'!$B$79,1)*12/$C38)),"-",IF(E38="","",E38/VLOOKUP(Occupancy!$B$65,Occupancy!$BJ$68:'Occupancy'!$B$79,1)*12/$C38))</f>
        <v>0</v>
      </c>
      <c r="I38" s="53">
        <f>IF(ISERROR(IF(F38="","",F38/VLOOKUP(Occupancy!$B$65,Occupancy!$BJ$68:'Occupancy'!$B$79,1)*12/$C38)),"-",IF(F38="","",F38/VLOOKUP(Occupancy!$B$65,Occupancy!$BJ$68:'Occupancy'!$B$79,1)*12/$C38))</f>
        <v>0</v>
      </c>
      <c r="J38" s="54">
        <f>SUMIFS(IncomeStatementData!$J$2:$J$415,IncomeStatementData!$B$2:$B$415,$A38,IncomeStatementData!$I$2:$I$415,"60015")+SUMIFS(IncomeStatementData!$J$2:$J$415,IncomeStatementData!$B$2:$B$415,$A38,IncomeStatementData!$I$2:$I$415,"55342")+SUMIFS(IncomeStatementData!$J$2:$J$415,IncomeStatementData!$B$2:$B$415,$A38,IncomeStatementData!$I$2:$I$415,"55110")+SUMIFS(IncomeStatementData!$J$2:$J$415,IncomeStatementData!$B$2:$B$415,$A38,IncomeStatementData!$I$2:$I$415,"53034")+SUMIFS(IncomeStatementData!$J$2:$J$415,IncomeStatementData!$B$2:$B$415,$A38,IncomeStatementData!$I$2:$I$415,"59500")</f>
        <v>0</v>
      </c>
      <c r="K38" s="54">
        <f>IF(ISERROR(L38/12*Occupancy!$B$65),"-",L38/12*Occupancy!$B$65)</f>
        <v>0</v>
      </c>
      <c r="L38" s="55">
        <f>SUMIFS(AnnualFinancialData!$L$2:$L$6380,AnnualFinancialData!$B$2:$B$6380,$A38,AnnualFinancialData!$K$2:$K$6380,"60015")+SUMIFS(AnnualFinancialData!$L$2:$L$6380,AnnualFinancialData!$B$2:$B$6380,$A38,AnnualFinancialData!$K$2:$K$6380,"55342")+SUMIFS(AnnualFinancialData!$L$2:$L$6380,AnnualFinancialData!$B$2:$B$6380,$A38,AnnualFinancialData!$K$2:$K$6380,"55110")+SUMIFS(AnnualFinancialData!$L$2:$L$6380,AnnualFinancialData!$B$2:$B$6380,$A38,AnnualFinancialData!$K$2:$K$6380,"53034")+SUMIFS(AnnualFinancialData!$L$2:$L$6380,AnnualFinancialData!$B$2:$B$6380,$A38,AnnualFinancialData!$K$2:$K$6380,"59500")</f>
        <v>0</v>
      </c>
      <c r="M38" s="54">
        <f>IF(ISERROR(IF(J38="","",J38/VLOOKUP(Occupancy!$B$65,Occupancy!$BJ$68:'Occupancy'!$B$79,1)*12/$C38)),"-",IF(J38="","",J38/VLOOKUP(Occupancy!$B$65,Occupancy!$BJ$68:'Occupancy'!$B$79,1)*12/$C38))</f>
        <v>0</v>
      </c>
      <c r="N38" s="54">
        <f>IF(ISERROR(IF(K38="","",K38/VLOOKUP(Occupancy!$B$65,Occupancy!$BJ$68:'Occupancy'!$B$79,1)*12/$C38)),"-",IF(K38="","",K38/VLOOKUP(Occupancy!$B$65,Occupancy!$BJ$68:'Occupancy'!$B$79,1)*12/$C38))</f>
        <v>0</v>
      </c>
      <c r="O38" s="51">
        <f>SUMIFS(IncomeStatementData!$J$2:$J$415,IncomeStatementData!$B$2:$B$415,$A38,IncomeStatementData!$I$2:$I$415,"58001")</f>
        <v>0</v>
      </c>
      <c r="P38" s="51">
        <f>IF(ISERROR(Q38/12*Occupancy!$B$65),"-",Q38/12*Occupancy!$B$65)</f>
        <v>0</v>
      </c>
      <c r="Q38" s="52">
        <f>SUMIFS(AnnualFinancialData!$L$2:$L$6380,AnnualFinancialData!$B$2:$B$6380,$A38,AnnualFinancialData!$K$2:$K$6380,"58001")</f>
        <v>0</v>
      </c>
      <c r="R38" s="51">
        <f>IF(ISERROR(IF(O38="","",O38/VLOOKUP(Occupancy!$B$65,Occupancy!$BJ$68:'Occupancy'!$B$79,1)*12/$C38)),"-",IF(O38="","",O38/VLOOKUP(Occupancy!$B$65,Occupancy!$BJ$68:'Occupancy'!$B$79,1)*12/$C38))</f>
        <v>0</v>
      </c>
      <c r="S38" s="51">
        <f>IF(ISERROR(IF(P38="","",P38/VLOOKUP(Occupancy!$B$65,Occupancy!$BJ$68:'Occupancy'!$B$79,1)*12/$C38)),"-",IF(P38="","",P38/VLOOKUP(Occupancy!$B$65,Occupancy!$BJ$68:'Occupancy'!$B$79,1)*12/$C38))</f>
        <v>0</v>
      </c>
      <c r="T38" s="55">
        <f>SUMIFS(IncomeStatementData!$J$2:$J$415,IncomeStatementData!$B$2:$B$415,$A38,IncomeStatementData!$I$2:$I$415,"66100")</f>
        <v>0</v>
      </c>
      <c r="U38" s="54">
        <f>IF(ISERROR(V38/12*Occupancy!$B$65),"-",V38/12*Occupancy!$B$65)</f>
        <v>0</v>
      </c>
      <c r="V38" s="55">
        <f>SUMIFS(AnnualFinancialData!$L$2:$L$6380,AnnualFinancialData!$B$2:$B$6380,$A38,AnnualFinancialData!$K$2:$K$6380,"66100")</f>
        <v>0</v>
      </c>
      <c r="W38" s="54">
        <f>IF(ISERROR(IF(T38="","",T38/VLOOKUP(Occupancy!$B$65,Occupancy!$BJ$68:'Occupancy'!$B$79,1)*12/$C38)),"-",IF(T38="","",T38/VLOOKUP(Occupancy!$B$65,Occupancy!$BJ$68:'Occupancy'!$B$79,1)*12/$C38))</f>
        <v>0</v>
      </c>
      <c r="X38" s="56">
        <f>IF(ISERROR(IF(U38="","",U38/VLOOKUP(Occupancy!$B$65,Occupancy!$BJ$68:'Occupancy'!$B$79,1)*12/$C38)),"-",IF(U38="","",U38/VLOOKUP(Occupancy!$B$65,Occupancy!$BJ$68:'Occupancy'!$B$79,1)*12/$C38))</f>
        <v>0</v>
      </c>
      <c r="Y38" s="51">
        <f>SUMIFS(IncomeStatementData!$J$2:$J$415,IncomeStatementData!$B$2:$B$415,$A38,IncomeStatementData!$I$2:$I$415,"55705")+SUMIFS(IncomeStatementData!$J$2:$J$415,IncomeStatementData!$B$2:$B$415,$A38,IncomeStatementData!$I$2:$I$415,"55715")+SUMIFS(IncomeStatementData!$J$2:$J$415,IncomeStatementData!$B$2:$B$415,$A38,IncomeStatementData!$I$2:$I$415,"55720")+SUMIFS(IncomeStatementData!$J$2:$J$415,IncomeStatementData!$B$2:$B$415,$A38,IncomeStatementData!$I$2:$I$415,"55730")+SUMIFS(IncomeStatementData!$J$2:$J$415,IncomeStatementData!$B$2:$B$415,$A38,IncomeStatementData!$I$2:$I$415,"55735")+SUMIFS(IncomeStatementData!$J$2:$J$415,IncomeStatementData!$B$2:$B$415,$A38,IncomeStatementData!$I$2:$I$415,"55701")+SUMIFS(IncomeStatementData!$J$2:$J$415,IncomeStatementData!$B$2:$B$415,$A38,IncomeStatementData!$I$2:$I$415,"55750")+SUMIFS(IncomeStatementData!$J$2:$J$415,IncomeStatementData!$B$2:$B$415,$A38,IncomeStatementData!$I$2:$I$415,"55725")+SUMIFS(IncomeStatementData!$J$2:$J$415,IncomeStatementData!$B$2:$B$415,$A38,IncomeStatementData!$I$2:$I$415,"55760")+SUMIFS(IncomeStatementData!$J$2:$J$415,IncomeStatementData!$B$2:$B$415,$A38,IncomeStatementData!$I$2:$I$415,"55755")</f>
        <v>0</v>
      </c>
      <c r="Z38" s="51">
        <f>IF(ISERROR(AA38/12*Occupancy!$B$65),"-",AA38/12*Occupancy!$B$65)</f>
        <v>0</v>
      </c>
      <c r="AA38" s="52">
        <f>SUMIFS(AnnualFinancialData!$L$2:$L$6380,AnnualFinancialData!$B$2:$B$6380,$A38,AnnualFinancialData!$K$2:$K$6380,"55705")+SUMIFS(AnnualFinancialData!$L$2:$L$6380,AnnualFinancialData!$B$2:$B$6380,$A38,AnnualFinancialData!$K$2:$K$6380,"55715")+SUMIFS(AnnualFinancialData!$L$2:$L$6380,AnnualFinancialData!$B$2:$B$6380,$A38,AnnualFinancialData!$K$2:$K$6380,"55720")+SUMIFS(AnnualFinancialData!$L$2:$L$6380,AnnualFinancialData!$B$2:$B$6380,$A38,AnnualFinancialData!$K$2:$K$6380,"55730")+SUMIFS(AnnualFinancialData!$L$2:$L$6380,AnnualFinancialData!$B$2:$B$6380,$A38,AnnualFinancialData!$K$2:$K$6380,"55735")+SUMIFS(AnnualFinancialData!$L$2:$L$6380,AnnualFinancialData!$B$2:$B$6380,$A38,AnnualFinancialData!$K$2:$K$6380,"55701")+SUMIFS(AnnualFinancialData!$L$2:$L$6380,AnnualFinancialData!$B$2:$B$6380,$A38,AnnualFinancialData!$K$2:$K$6380,"55750")+SUMIFS(AnnualFinancialData!$L$2:$L$6380,AnnualFinancialData!$B$2:$B$6380,$A38,AnnualFinancialData!$K$2:$K$6380,"55725")+SUMIFS(AnnualFinancialData!$L$2:$L$6380,AnnualFinancialData!$B$2:$B$6380,$A38,AnnualFinancialData!$K$2:$K$6380,"55760")+SUMIFS(AnnualFinancialData!$L$2:$L$6380,AnnualFinancialData!$B$2:$B$6380,$A38,AnnualFinancialData!$K$2:$K$6380,"55755")</f>
        <v>0</v>
      </c>
      <c r="AB38" s="51">
        <f>IF(ISERROR(IF(Y38="","",Y38/VLOOKUP(Occupancy!$B$65,Occupancy!$BJ$68:'Occupancy'!$B$79,1)*12/$C38)),"-",IF(Y38="","",Y38/VLOOKUP(Occupancy!$B$65,Occupancy!$BJ$68:'Occupancy'!$B$79,1)*12/$C38))</f>
        <v>0</v>
      </c>
      <c r="AC38" s="57">
        <f>IF(ISERROR(IF(Z38="","",Z38/VLOOKUP(Occupancy!$B$65,Occupancy!$BJ$68:'Occupancy'!$B$79,1)*12/$C38)),"-",IF(Z38="","",Z38/VLOOKUP(Occupancy!$B$65,Occupancy!$BJ$68:'Occupancy'!$B$79,1)*12/$C38))</f>
        <v>0</v>
      </c>
      <c r="AD38" s="55">
        <f>SUMIFS(IncomeStatementData!$J$2:$J$415,IncomeStatementData!$B$2:$B$415,$A38,IncomeStatementData!$I$2:$I$415,"55770")</f>
        <v>0</v>
      </c>
      <c r="AE38" s="54">
        <f>IF(ISERROR(AF38/12*Occupancy!$B$65),"-",AF38/12*Occupancy!$B$65)</f>
        <v>0</v>
      </c>
      <c r="AF38" s="55">
        <f>SUMIFS(AnnualFinancialData!$L$2:$L$6380,AnnualFinancialData!$B$2:$B$6380,$A38,AnnualFinancialData!$K$2:$K$6380,"55770")</f>
        <v>0</v>
      </c>
      <c r="AG38" s="54">
        <f>IF(ISERROR(IF(AD38="","",AD38/VLOOKUP(Occupancy!$B$65,Occupancy!$BJ$68:'Occupancy'!$B$79,1)*12/$C38)),"-",IF(AD38="","",AD38/VLOOKUP(Occupancy!$B$65,Occupancy!$BJ$68:'Occupancy'!$B$79,1)*12/$C38))</f>
        <v>0</v>
      </c>
      <c r="AH38" s="59">
        <f>IF(ISERROR(IF(AE38="","",AE38/VLOOKUP(Occupancy!$B$65,Occupancy!$BJ$68:'Occupancy'!$B$79,1)*12/$C38)),"-",IF(AE38="","",AE38/VLOOKUP(Occupancy!$B$65,Occupancy!$BJ$68:'Occupancy'!$B$79,1)*12/$C38))</f>
        <v>0</v>
      </c>
      <c r="AI38" s="52">
        <f>SUMIFS(IncomeStatementData!$J$2:$J$415,IncomeStatementData!$B$2:$B$415,$A38,IncomeStatementData!$I$2:$I$415,"55357")+SUMIFS(IncomeStatementData!$J$2:$J$415,IncomeStatementData!$B$2:$B$415,$A38,IncomeStatementData!$I$2:$I$415,"55353")+SUMIFS(IncomeStatementData!$J$2:$J$415,IncomeStatementData!$B$2:$B$415,$A38,IncomeStatementData!$I$2:$I$415,"55354")+SUMIFS(IncomeStatementData!$J$2:$J$415,IncomeStatementData!$B$2:$B$415,$A38,IncomeStatementData!$I$2:$I$415,"55351")</f>
        <v>0</v>
      </c>
      <c r="AJ38" s="51">
        <f>IF(ISERROR(AK38/12*Occupancy!$B$65),"-",AK38/12*Occupancy!$B$65)</f>
        <v>0</v>
      </c>
      <c r="AK38" s="52">
        <f>SUMIFS(AnnualFinancialData!$L$2:$L$6380,AnnualFinancialData!$B$2:$B$6380,$A38,AnnualFinancialData!$K$2:$K$6380,"55357")+SUMIFS(AnnualFinancialData!$L$2:$L$6380,AnnualFinancialData!$B$2:$B$6380,$A38,AnnualFinancialData!$K$2:$K$6380,"55353")+SUMIFS(AnnualFinancialData!$L$2:$L$6380,AnnualFinancialData!$B$2:$B$6380,$A38,AnnualFinancialData!$K$2:$K$6380,"55354")+SUMIFS(AnnualFinancialData!$L$2:$L$6380,AnnualFinancialData!$B$2:$B$6380,$A38,AnnualFinancialData!$K$2:$K$6380,"55351")</f>
        <v>0</v>
      </c>
      <c r="AL38" s="51">
        <f>IF(ISERROR(IF(AI38="","",AI38/VLOOKUP(Occupancy!$B$65,Occupancy!$BJ$68:'Occupancy'!$B$79,1)*12/$C38)),"-",IF(AI38="","",AI38/VLOOKUP(Occupancy!$B$65,Occupancy!$BJ$68:'Occupancy'!$B$79,1)*12/$C38))</f>
        <v>0</v>
      </c>
      <c r="AM38" s="60">
        <f>IF(ISERROR(IF(AJ38="","",AJ38/VLOOKUP(Occupancy!$B$65,Occupancy!$BJ$68:'Occupancy'!$B$79,1)*12/$C38)),"-",IF(AJ38="","",AJ38/VLOOKUP(Occupancy!$B$65,Occupancy!$BJ$68:'Occupancy'!$B$79,1)*12/$C38))</f>
        <v>0</v>
      </c>
      <c r="AN38" s="54">
        <f>SUMIFS(IncomeStatementData!$J$2:$J$415,IncomeStatementData!$B$2:$B$415,$A38,IncomeStatementData!$I$2:$I$415,"55355")</f>
        <v>0</v>
      </c>
      <c r="AO38" s="54">
        <f>IF(ISERROR(AP38/12*Occupancy!$B$65),"-",AP38/12*Occupancy!$B$65)</f>
        <v>0</v>
      </c>
      <c r="AP38" s="55">
        <f>SUMIFS(AnnualFinancialData!$L$2:$L$6380,AnnualFinancialData!$B$2:$B$6380,$A38,AnnualFinancialData!$K$2:$K$6380,"55355")</f>
        <v>0</v>
      </c>
      <c r="AQ38" s="54">
        <f>IF(ISERROR(IF(AN38="","",AN38/VLOOKUP(Occupancy!$B$65,Occupancy!$BJ$68:'Occupancy'!$B$79,1)*12/$C38)),"-",IF(AN38="","",AN38/VLOOKUP(Occupancy!$B$65,Occupancy!$BJ$68:'Occupancy'!$B$79,1)*12/$C38))</f>
        <v>0</v>
      </c>
      <c r="AR38" s="56">
        <f>IF(ISERROR(IF(AO38="","",AO38/VLOOKUP(Occupancy!$B$65,Occupancy!$BJ$68:'Occupancy'!$B$79,1)*12/$C38)),"-",IF(AO38="","",AO38/VLOOKUP(Occupancy!$B$65,Occupancy!$BJ$68:'Occupancy'!$B$79,1)*12/$C38))</f>
        <v>0</v>
      </c>
      <c r="AS38" s="61">
        <f>SUMIFS(IncomeStatementData!$J$2:$J$415,IncomeStatementData!$B$2:$B$415,$A38,IncomeStatementData!$I$2:$I$415,"55301")</f>
        <v>0</v>
      </c>
      <c r="AT38" s="51">
        <f>IF(ISERROR(AU38/12*Occupancy!$B$65),"-",AU38/12*Occupancy!$B$65)</f>
        <v>0</v>
      </c>
      <c r="AU38" s="52">
        <f>SUMIFS(AnnualFinancialData!$L$2:$L$6380,AnnualFinancialData!$B$2:$B$6380,$A38,AnnualFinancialData!$K$2:$K$6380,"55301")</f>
        <v>0</v>
      </c>
      <c r="AV38" s="51">
        <f>IF(ISERROR(IF(AS38="","",AS38/VLOOKUP(Occupancy!$B$65,Occupancy!$BJ$68:'Occupancy'!$B$79,1)*12/$C38)),"-",IF(AS38="","",AS38/VLOOKUP(Occupancy!$B$65,Occupancy!$BJ$68:'Occupancy'!$B$79,1)*12/$C38))</f>
        <v>0</v>
      </c>
      <c r="AW38" s="57">
        <f>IF(ISERROR(IF(AT38="","",AT38/VLOOKUP(Occupancy!$B$65,Occupancy!$BJ$68:'Occupancy'!$B$79,1)*12/$C38)),"-",IF(AT38="","",AT38/VLOOKUP(Occupancy!$B$65,Occupancy!$BJ$68:'Occupancy'!$B$79,1)*12/$C38))</f>
        <v>0</v>
      </c>
      <c r="AX38" s="54">
        <f>SUMIFS(IncomeStatementData!$J$2:$J$415,IncomeStatementData!$B$2:$B$415,$A38,IncomeStatementData!$I$2:$I$415,"55320")</f>
        <v>0</v>
      </c>
      <c r="AY38" s="54">
        <f>IF(ISERROR(AZ38/12*Occupancy!$B$65),"-",AZ38/12*Occupancy!$B$65)</f>
        <v>0</v>
      </c>
      <c r="AZ38" s="55">
        <f>SUMIFS(AnnualFinancialData!$L$2:$L$6380,AnnualFinancialData!$B$2:$B$6380,$A38,AnnualFinancialData!$K$2:$K$6380,"55320")</f>
        <v>0</v>
      </c>
      <c r="BA38" s="54">
        <f>IF(ISERROR(IF(AX38="","",AX38/VLOOKUP(Occupancy!$B$65,Occupancy!$BJ$68:'Occupancy'!$B$79,1)*12/$C38)),"-",IF(AX38="","",AX38/VLOOKUP(Occupancy!$B$65,Occupancy!$BJ$68:'Occupancy'!$B$79,1)*12/$C38))</f>
        <v>0</v>
      </c>
      <c r="BB38" s="54">
        <f>IF(ISERROR(IF(AY38="","",AY38/VLOOKUP(Occupancy!$B$65,Occupancy!$BJ$68:'Occupancy'!$B$79,1)*12/$C38)),"-",IF(AY38="","",AY38/VLOOKUP(Occupancy!$B$65,Occupancy!$BJ$68:'Occupancy'!$B$79,1)*12/$C38))</f>
        <v>0</v>
      </c>
      <c r="BC38" s="62">
        <f t="shared" si="0"/>
        <v>0</v>
      </c>
      <c r="BD38" s="63">
        <f t="shared" si="1"/>
        <v>0</v>
      </c>
      <c r="BE38" s="62">
        <f t="shared" si="2"/>
        <v>0</v>
      </c>
      <c r="BF38" s="63">
        <f>IF(ISERROR(IF(BC38="","",BC38/VLOOKUP(Occupancy!$B$65,Occupancy!$BJ$68:'Occupancy'!$B$79,1)*12/$C38)),"-",IF(BC38="","",BC38/VLOOKUP(Occupancy!$B$65,Occupancy!$BJ$68:'Occupancy'!$B$79,1)*12/$C38))</f>
        <v>0</v>
      </c>
      <c r="BG38" s="64">
        <f>IF(ISERROR(IF(BD38="","",BD38/VLOOKUP(Occupancy!$B$65,Occupancy!$BJ$68:'Occupancy'!$B$79,1)*12/$C38)),"-",IF(BD38="","",BD38/VLOOKUP(Occupancy!$B$65,Occupancy!$BJ$68:'Occupancy'!$B$79,1)*12/$C38))</f>
        <v>0</v>
      </c>
    </row>
    <row r="39" spans="1:59" x14ac:dyDescent="0.25">
      <c r="A39" s="220" t="s">
        <v>545</v>
      </c>
      <c r="B39" s="93" t="str">
        <f>IF(ISERROR(INDEX(ProjectTypeData!$F$2:$F39,MATCH(Expenses!$A39,ProjectTypeData!$B$2:$B39,0),MATCH(Expenses!B$5,ProjectTypeData!$F$1))),"-",INDEX(ProjectTypeData!$F$2:$F39,MATCH(Expenses!$A39,ProjectTypeData!$B$2:$B39,0),MATCH(Expenses!B$5,ProjectTypeData!$F$1)))</f>
        <v>Homes</v>
      </c>
      <c r="C39" s="145">
        <f>Operating!C44</f>
        <v>90</v>
      </c>
      <c r="D39" s="146" t="str">
        <f>IF(ISERROR(INDEX(MgmtCompanyData!$C$2:$C$46,MATCH(A39,MgmtCompanyData!$B$2:$B$46,0),0)),"-",INDEX(MgmtCompanyData!$C$2:$C$46,MATCH(A39,MgmtCompanyData!$B$2:$B$46,0),0))</f>
        <v>-</v>
      </c>
      <c r="E39" s="50">
        <f>SUMIFS(IncomeStatementData!$J$2:$J$415,IncomeStatementData!$B$2:$B$415,$A39,IncomeStatementData!$I$2:$I$415,"50105")+SUMIFS(IncomeStatementData!$J$2:$J$415,IncomeStatementData!$B$2:$B$415,$A39,IncomeStatementData!$I$2:$I$415,"55745")+SUMIFS(IncomeStatementData!$J$2:$J$415,IncomeStatementData!$B$2:$B$415,$A39,IncomeStatementData!$I$2:$I$415,"55730")+SUMIFS(IncomeStatementData!$J$2:$J$415,IncomeStatementData!$B$2:$B$415,$A39,IncomeStatementData!$I$2:$I$415,"50203")+SUMIFS(IncomeStatementData!$J$2:$J$415,IncomeStatementData!$B$2:$B$415,$A39,IncomeStatementData!$I$2:$I$415,"50252")</f>
        <v>0</v>
      </c>
      <c r="F39" s="51">
        <f>IF(ISERROR(G39/12*Occupancy!$B$65),"-",G39/12*Occupancy!$B$65)</f>
        <v>0</v>
      </c>
      <c r="G39" s="52">
        <f>SUMIFS(AnnualFinancialData!$L$2:$L$6380,AnnualFinancialData!$B$2:$B$6380,$A39,AnnualFinancialData!$K$2:$K$6380,"50105")+SUMIFS(AnnualFinancialData!$L$2:$L$6380,AnnualFinancialData!$B$2:$B$6380,$A39,AnnualFinancialData!$K$2:$K$6380,"55745")+SUMIFS(AnnualFinancialData!$L$2:$L$6380,AnnualFinancialData!$B$2:$B$6380,$A39,AnnualFinancialData!$K$2:$K$6380,"55730")+SUMIFS(AnnualFinancialData!$L$2:$L$6380,AnnualFinancialData!$B$2:$B$6380,$A39,AnnualFinancialData!$K$2:$K$6380,"50203")+SUMIFS(AnnualFinancialData!$L$2:$L$6380,AnnualFinancialData!$B$2:$B$6380,$A39,AnnualFinancialData!$K$2:$K$6380,"50252")</f>
        <v>0</v>
      </c>
      <c r="H39" s="51">
        <f>IF(ISERROR(IF(E39="","",E39/VLOOKUP(Occupancy!$B$65,Occupancy!$BJ$68:'Occupancy'!$B$79,1)*12/$C39)),"-",IF(E39="","",E39/VLOOKUP(Occupancy!$B$65,Occupancy!$BJ$68:'Occupancy'!$B$79,1)*12/$C39))</f>
        <v>0</v>
      </c>
      <c r="I39" s="53">
        <f>IF(ISERROR(IF(F39="","",F39/VLOOKUP(Occupancy!$B$65,Occupancy!$BJ$68:'Occupancy'!$B$79,1)*12/$C39)),"-",IF(F39="","",F39/VLOOKUP(Occupancy!$B$65,Occupancy!$BJ$68:'Occupancy'!$B$79,1)*12/$C39))</f>
        <v>0</v>
      </c>
      <c r="J39" s="54">
        <f>SUMIFS(IncomeStatementData!$J$2:$J$415,IncomeStatementData!$B$2:$B$415,$A39,IncomeStatementData!$I$2:$I$415,"60015")+SUMIFS(IncomeStatementData!$J$2:$J$415,IncomeStatementData!$B$2:$B$415,$A39,IncomeStatementData!$I$2:$I$415,"55342")+SUMIFS(IncomeStatementData!$J$2:$J$415,IncomeStatementData!$B$2:$B$415,$A39,IncomeStatementData!$I$2:$I$415,"55110")+SUMIFS(IncomeStatementData!$J$2:$J$415,IncomeStatementData!$B$2:$B$415,$A39,IncomeStatementData!$I$2:$I$415,"53034")+SUMIFS(IncomeStatementData!$J$2:$J$415,IncomeStatementData!$B$2:$B$415,$A39,IncomeStatementData!$I$2:$I$415,"59500")</f>
        <v>0</v>
      </c>
      <c r="K39" s="54">
        <f>IF(ISERROR(L39/12*Occupancy!$B$65),"-",L39/12*Occupancy!$B$65)</f>
        <v>0</v>
      </c>
      <c r="L39" s="55">
        <f>SUMIFS(AnnualFinancialData!$L$2:$L$6380,AnnualFinancialData!$B$2:$B$6380,$A39,AnnualFinancialData!$K$2:$K$6380,"60015")+SUMIFS(AnnualFinancialData!$L$2:$L$6380,AnnualFinancialData!$B$2:$B$6380,$A39,AnnualFinancialData!$K$2:$K$6380,"55342")+SUMIFS(AnnualFinancialData!$L$2:$L$6380,AnnualFinancialData!$B$2:$B$6380,$A39,AnnualFinancialData!$K$2:$K$6380,"55110")+SUMIFS(AnnualFinancialData!$L$2:$L$6380,AnnualFinancialData!$B$2:$B$6380,$A39,AnnualFinancialData!$K$2:$K$6380,"53034")+SUMIFS(AnnualFinancialData!$L$2:$L$6380,AnnualFinancialData!$B$2:$B$6380,$A39,AnnualFinancialData!$K$2:$K$6380,"59500")</f>
        <v>0</v>
      </c>
      <c r="M39" s="54">
        <f>IF(ISERROR(IF(J39="","",J39/VLOOKUP(Occupancy!$B$65,Occupancy!$BJ$68:'Occupancy'!$B$79,1)*12/$C39)),"-",IF(J39="","",J39/VLOOKUP(Occupancy!$B$65,Occupancy!$BJ$68:'Occupancy'!$B$79,1)*12/$C39))</f>
        <v>0</v>
      </c>
      <c r="N39" s="54">
        <f>IF(ISERROR(IF(K39="","",K39/VLOOKUP(Occupancy!$B$65,Occupancy!$BJ$68:'Occupancy'!$B$79,1)*12/$C39)),"-",IF(K39="","",K39/VLOOKUP(Occupancy!$B$65,Occupancy!$BJ$68:'Occupancy'!$B$79,1)*12/$C39))</f>
        <v>0</v>
      </c>
      <c r="O39" s="51">
        <f>SUMIFS(IncomeStatementData!$J$2:$J$415,IncomeStatementData!$B$2:$B$415,$A39,IncomeStatementData!$I$2:$I$415,"58001")</f>
        <v>0</v>
      </c>
      <c r="P39" s="51">
        <f>IF(ISERROR(Q39/12*Occupancy!$B$65),"-",Q39/12*Occupancy!$B$65)</f>
        <v>0</v>
      </c>
      <c r="Q39" s="52">
        <f>SUMIFS(AnnualFinancialData!$L$2:$L$6380,AnnualFinancialData!$B$2:$B$6380,$A39,AnnualFinancialData!$K$2:$K$6380,"58001")</f>
        <v>0</v>
      </c>
      <c r="R39" s="51">
        <f>IF(ISERROR(IF(O39="","",O39/VLOOKUP(Occupancy!$B$65,Occupancy!$BJ$68:'Occupancy'!$B$79,1)*12/$C39)),"-",IF(O39="","",O39/VLOOKUP(Occupancy!$B$65,Occupancy!$BJ$68:'Occupancy'!$B$79,1)*12/$C39))</f>
        <v>0</v>
      </c>
      <c r="S39" s="51">
        <f>IF(ISERROR(IF(P39="","",P39/VLOOKUP(Occupancy!$B$65,Occupancy!$BJ$68:'Occupancy'!$B$79,1)*12/$C39)),"-",IF(P39="","",P39/VLOOKUP(Occupancy!$B$65,Occupancy!$BJ$68:'Occupancy'!$B$79,1)*12/$C39))</f>
        <v>0</v>
      </c>
      <c r="T39" s="55">
        <f>SUMIFS(IncomeStatementData!$J$2:$J$415,IncomeStatementData!$B$2:$B$415,$A39,IncomeStatementData!$I$2:$I$415,"66100")</f>
        <v>0</v>
      </c>
      <c r="U39" s="54">
        <f>IF(ISERROR(V39/12*Occupancy!$B$65),"-",V39/12*Occupancy!$B$65)</f>
        <v>0</v>
      </c>
      <c r="V39" s="55">
        <f>SUMIFS(AnnualFinancialData!$L$2:$L$6380,AnnualFinancialData!$B$2:$B$6380,$A39,AnnualFinancialData!$K$2:$K$6380,"66100")</f>
        <v>0</v>
      </c>
      <c r="W39" s="54">
        <f>IF(ISERROR(IF(T39="","",T39/VLOOKUP(Occupancy!$B$65,Occupancy!$BJ$68:'Occupancy'!$B$79,1)*12/$C39)),"-",IF(T39="","",T39/VLOOKUP(Occupancy!$B$65,Occupancy!$BJ$68:'Occupancy'!$B$79,1)*12/$C39))</f>
        <v>0</v>
      </c>
      <c r="X39" s="56">
        <f>IF(ISERROR(IF(U39="","",U39/VLOOKUP(Occupancy!$B$65,Occupancy!$BJ$68:'Occupancy'!$B$79,1)*12/$C39)),"-",IF(U39="","",U39/VLOOKUP(Occupancy!$B$65,Occupancy!$BJ$68:'Occupancy'!$B$79,1)*12/$C39))</f>
        <v>0</v>
      </c>
      <c r="Y39" s="51">
        <f>SUMIFS(IncomeStatementData!$J$2:$J$415,IncomeStatementData!$B$2:$B$415,$A39,IncomeStatementData!$I$2:$I$415,"55705")+SUMIFS(IncomeStatementData!$J$2:$J$415,IncomeStatementData!$B$2:$B$415,$A39,IncomeStatementData!$I$2:$I$415,"55715")+SUMIFS(IncomeStatementData!$J$2:$J$415,IncomeStatementData!$B$2:$B$415,$A39,IncomeStatementData!$I$2:$I$415,"55720")+SUMIFS(IncomeStatementData!$J$2:$J$415,IncomeStatementData!$B$2:$B$415,$A39,IncomeStatementData!$I$2:$I$415,"55730")+SUMIFS(IncomeStatementData!$J$2:$J$415,IncomeStatementData!$B$2:$B$415,$A39,IncomeStatementData!$I$2:$I$415,"55735")+SUMIFS(IncomeStatementData!$J$2:$J$415,IncomeStatementData!$B$2:$B$415,$A39,IncomeStatementData!$I$2:$I$415,"55701")+SUMIFS(IncomeStatementData!$J$2:$J$415,IncomeStatementData!$B$2:$B$415,$A39,IncomeStatementData!$I$2:$I$415,"55750")+SUMIFS(IncomeStatementData!$J$2:$J$415,IncomeStatementData!$B$2:$B$415,$A39,IncomeStatementData!$I$2:$I$415,"55725")+SUMIFS(IncomeStatementData!$J$2:$J$415,IncomeStatementData!$B$2:$B$415,$A39,IncomeStatementData!$I$2:$I$415,"55760")+SUMIFS(IncomeStatementData!$J$2:$J$415,IncomeStatementData!$B$2:$B$415,$A39,IncomeStatementData!$I$2:$I$415,"55755")</f>
        <v>0</v>
      </c>
      <c r="Z39" s="51">
        <f>IF(ISERROR(AA39/12*Occupancy!$B$65),"-",AA39/12*Occupancy!$B$65)</f>
        <v>0</v>
      </c>
      <c r="AA39" s="52">
        <f>SUMIFS(AnnualFinancialData!$L$2:$L$6380,AnnualFinancialData!$B$2:$B$6380,$A39,AnnualFinancialData!$K$2:$K$6380,"55705")+SUMIFS(AnnualFinancialData!$L$2:$L$6380,AnnualFinancialData!$B$2:$B$6380,$A39,AnnualFinancialData!$K$2:$K$6380,"55715")+SUMIFS(AnnualFinancialData!$L$2:$L$6380,AnnualFinancialData!$B$2:$B$6380,$A39,AnnualFinancialData!$K$2:$K$6380,"55720")+SUMIFS(AnnualFinancialData!$L$2:$L$6380,AnnualFinancialData!$B$2:$B$6380,$A39,AnnualFinancialData!$K$2:$K$6380,"55730")+SUMIFS(AnnualFinancialData!$L$2:$L$6380,AnnualFinancialData!$B$2:$B$6380,$A39,AnnualFinancialData!$K$2:$K$6380,"55735")+SUMIFS(AnnualFinancialData!$L$2:$L$6380,AnnualFinancialData!$B$2:$B$6380,$A39,AnnualFinancialData!$K$2:$K$6380,"55701")+SUMIFS(AnnualFinancialData!$L$2:$L$6380,AnnualFinancialData!$B$2:$B$6380,$A39,AnnualFinancialData!$K$2:$K$6380,"55750")+SUMIFS(AnnualFinancialData!$L$2:$L$6380,AnnualFinancialData!$B$2:$B$6380,$A39,AnnualFinancialData!$K$2:$K$6380,"55725")+SUMIFS(AnnualFinancialData!$L$2:$L$6380,AnnualFinancialData!$B$2:$B$6380,$A39,AnnualFinancialData!$K$2:$K$6380,"55760")+SUMIFS(AnnualFinancialData!$L$2:$L$6380,AnnualFinancialData!$B$2:$B$6380,$A39,AnnualFinancialData!$K$2:$K$6380,"55755")</f>
        <v>0</v>
      </c>
      <c r="AB39" s="51">
        <f>IF(ISERROR(IF(Y39="","",Y39/VLOOKUP(Occupancy!$B$65,Occupancy!$BJ$68:'Occupancy'!$B$79,1)*12/$C39)),"-",IF(Y39="","",Y39/VLOOKUP(Occupancy!$B$65,Occupancy!$BJ$68:'Occupancy'!$B$79,1)*12/$C39))</f>
        <v>0</v>
      </c>
      <c r="AC39" s="57">
        <f>IF(ISERROR(IF(Z39="","",Z39/VLOOKUP(Occupancy!$B$65,Occupancy!$BJ$68:'Occupancy'!$B$79,1)*12/$C39)),"-",IF(Z39="","",Z39/VLOOKUP(Occupancy!$B$65,Occupancy!$BJ$68:'Occupancy'!$B$79,1)*12/$C39))</f>
        <v>0</v>
      </c>
      <c r="AD39" s="55">
        <f>SUMIFS(IncomeStatementData!$J$2:$J$415,IncomeStatementData!$B$2:$B$415,$A39,IncomeStatementData!$I$2:$I$415,"55770")</f>
        <v>0</v>
      </c>
      <c r="AE39" s="54">
        <f>IF(ISERROR(AF39/12*Occupancy!$B$65),"-",AF39/12*Occupancy!$B$65)</f>
        <v>0</v>
      </c>
      <c r="AF39" s="55">
        <f>SUMIFS(AnnualFinancialData!$L$2:$L$6380,AnnualFinancialData!$B$2:$B$6380,$A39,AnnualFinancialData!$K$2:$K$6380,"55770")</f>
        <v>0</v>
      </c>
      <c r="AG39" s="54">
        <f>IF(ISERROR(IF(AD39="","",AD39/VLOOKUP(Occupancy!$B$65,Occupancy!$BJ$68:'Occupancy'!$B$79,1)*12/$C39)),"-",IF(AD39="","",AD39/VLOOKUP(Occupancy!$B$65,Occupancy!$BJ$68:'Occupancy'!$B$79,1)*12/$C39))</f>
        <v>0</v>
      </c>
      <c r="AH39" s="59">
        <f>IF(ISERROR(IF(AE39="","",AE39/VLOOKUP(Occupancy!$B$65,Occupancy!$BJ$68:'Occupancy'!$B$79,1)*12/$C39)),"-",IF(AE39="","",AE39/VLOOKUP(Occupancy!$B$65,Occupancy!$BJ$68:'Occupancy'!$B$79,1)*12/$C39))</f>
        <v>0</v>
      </c>
      <c r="AI39" s="52">
        <f>SUMIFS(IncomeStatementData!$J$2:$J$415,IncomeStatementData!$B$2:$B$415,$A39,IncomeStatementData!$I$2:$I$415,"55357")+SUMIFS(IncomeStatementData!$J$2:$J$415,IncomeStatementData!$B$2:$B$415,$A39,IncomeStatementData!$I$2:$I$415,"55353")+SUMIFS(IncomeStatementData!$J$2:$J$415,IncomeStatementData!$B$2:$B$415,$A39,IncomeStatementData!$I$2:$I$415,"55354")+SUMIFS(IncomeStatementData!$J$2:$J$415,IncomeStatementData!$B$2:$B$415,$A39,IncomeStatementData!$I$2:$I$415,"55351")</f>
        <v>0</v>
      </c>
      <c r="AJ39" s="51">
        <f>IF(ISERROR(AK39/12*Occupancy!$B$65),"-",AK39/12*Occupancy!$B$65)</f>
        <v>0</v>
      </c>
      <c r="AK39" s="52">
        <f>SUMIFS(AnnualFinancialData!$L$2:$L$6380,AnnualFinancialData!$B$2:$B$6380,$A39,AnnualFinancialData!$K$2:$K$6380,"55357")+SUMIFS(AnnualFinancialData!$L$2:$L$6380,AnnualFinancialData!$B$2:$B$6380,$A39,AnnualFinancialData!$K$2:$K$6380,"55353")+SUMIFS(AnnualFinancialData!$L$2:$L$6380,AnnualFinancialData!$B$2:$B$6380,$A39,AnnualFinancialData!$K$2:$K$6380,"55354")+SUMIFS(AnnualFinancialData!$L$2:$L$6380,AnnualFinancialData!$B$2:$B$6380,$A39,AnnualFinancialData!$K$2:$K$6380,"55351")</f>
        <v>0</v>
      </c>
      <c r="AL39" s="51">
        <f>IF(ISERROR(IF(AI39="","",AI39/VLOOKUP(Occupancy!$B$65,Occupancy!$BJ$68:'Occupancy'!$B$79,1)*12/$C39)),"-",IF(AI39="","",AI39/VLOOKUP(Occupancy!$B$65,Occupancy!$BJ$68:'Occupancy'!$B$79,1)*12/$C39))</f>
        <v>0</v>
      </c>
      <c r="AM39" s="60">
        <f>IF(ISERROR(IF(AJ39="","",AJ39/VLOOKUP(Occupancy!$B$65,Occupancy!$BJ$68:'Occupancy'!$B$79,1)*12/$C39)),"-",IF(AJ39="","",AJ39/VLOOKUP(Occupancy!$B$65,Occupancy!$BJ$68:'Occupancy'!$B$79,1)*12/$C39))</f>
        <v>0</v>
      </c>
      <c r="AN39" s="54">
        <f>SUMIFS(IncomeStatementData!$J$2:$J$415,IncomeStatementData!$B$2:$B$415,$A39,IncomeStatementData!$I$2:$I$415,"55355")</f>
        <v>0</v>
      </c>
      <c r="AO39" s="54">
        <f>IF(ISERROR(AP39/12*Occupancy!$B$65),"-",AP39/12*Occupancy!$B$65)</f>
        <v>0</v>
      </c>
      <c r="AP39" s="55">
        <f>SUMIFS(AnnualFinancialData!$L$2:$L$6380,AnnualFinancialData!$B$2:$B$6380,$A39,AnnualFinancialData!$K$2:$K$6380,"55355")</f>
        <v>0</v>
      </c>
      <c r="AQ39" s="54">
        <f>IF(ISERROR(IF(AN39="","",AN39/VLOOKUP(Occupancy!$B$65,Occupancy!$BJ$68:'Occupancy'!$B$79,1)*12/$C39)),"-",IF(AN39="","",AN39/VLOOKUP(Occupancy!$B$65,Occupancy!$BJ$68:'Occupancy'!$B$79,1)*12/$C39))</f>
        <v>0</v>
      </c>
      <c r="AR39" s="56">
        <f>IF(ISERROR(IF(AO39="","",AO39/VLOOKUP(Occupancy!$B$65,Occupancy!$BJ$68:'Occupancy'!$B$79,1)*12/$C39)),"-",IF(AO39="","",AO39/VLOOKUP(Occupancy!$B$65,Occupancy!$BJ$68:'Occupancy'!$B$79,1)*12/$C39))</f>
        <v>0</v>
      </c>
      <c r="AS39" s="61">
        <f>SUMIFS(IncomeStatementData!$J$2:$J$415,IncomeStatementData!$B$2:$B$415,$A39,IncomeStatementData!$I$2:$I$415,"55301")</f>
        <v>0</v>
      </c>
      <c r="AT39" s="51">
        <f>IF(ISERROR(AU39/12*Occupancy!$B$65),"-",AU39/12*Occupancy!$B$65)</f>
        <v>0</v>
      </c>
      <c r="AU39" s="52">
        <f>SUMIFS(AnnualFinancialData!$L$2:$L$6380,AnnualFinancialData!$B$2:$B$6380,$A39,AnnualFinancialData!$K$2:$K$6380,"55301")</f>
        <v>0</v>
      </c>
      <c r="AV39" s="51">
        <f>IF(ISERROR(IF(AS39="","",AS39/VLOOKUP(Occupancy!$B$65,Occupancy!$BJ$68:'Occupancy'!$B$79,1)*12/$C39)),"-",IF(AS39="","",AS39/VLOOKUP(Occupancy!$B$65,Occupancy!$BJ$68:'Occupancy'!$B$79,1)*12/$C39))</f>
        <v>0</v>
      </c>
      <c r="AW39" s="57">
        <f>IF(ISERROR(IF(AT39="","",AT39/VLOOKUP(Occupancy!$B$65,Occupancy!$BJ$68:'Occupancy'!$B$79,1)*12/$C39)),"-",IF(AT39="","",AT39/VLOOKUP(Occupancy!$B$65,Occupancy!$BJ$68:'Occupancy'!$B$79,1)*12/$C39))</f>
        <v>0</v>
      </c>
      <c r="AX39" s="54">
        <f>SUMIFS(IncomeStatementData!$J$2:$J$415,IncomeStatementData!$B$2:$B$415,$A39,IncomeStatementData!$I$2:$I$415,"55320")</f>
        <v>0</v>
      </c>
      <c r="AY39" s="54">
        <f>IF(ISERROR(AZ39/12*Occupancy!$B$65),"-",AZ39/12*Occupancy!$B$65)</f>
        <v>0</v>
      </c>
      <c r="AZ39" s="55">
        <f>SUMIFS(AnnualFinancialData!$L$2:$L$6380,AnnualFinancialData!$B$2:$B$6380,$A39,AnnualFinancialData!$K$2:$K$6380,"55320")</f>
        <v>0</v>
      </c>
      <c r="BA39" s="54">
        <f>IF(ISERROR(IF(AX39="","",AX39/VLOOKUP(Occupancy!$B$65,Occupancy!$BJ$68:'Occupancy'!$B$79,1)*12/$C39)),"-",IF(AX39="","",AX39/VLOOKUP(Occupancy!$B$65,Occupancy!$BJ$68:'Occupancy'!$B$79,1)*12/$C39))</f>
        <v>0</v>
      </c>
      <c r="BB39" s="54">
        <f>IF(ISERROR(IF(AY39="","",AY39/VLOOKUP(Occupancy!$B$65,Occupancy!$BJ$68:'Occupancy'!$B$79,1)*12/$C39)),"-",IF(AY39="","",AY39/VLOOKUP(Occupancy!$B$65,Occupancy!$BJ$68:'Occupancy'!$B$79,1)*12/$C39))</f>
        <v>0</v>
      </c>
      <c r="BC39" s="62">
        <f t="shared" si="0"/>
        <v>0</v>
      </c>
      <c r="BD39" s="63">
        <f t="shared" si="1"/>
        <v>0</v>
      </c>
      <c r="BE39" s="62">
        <f t="shared" si="2"/>
        <v>0</v>
      </c>
      <c r="BF39" s="63">
        <f>IF(ISERROR(IF(BC39="","",BC39/VLOOKUP(Occupancy!$B$65,Occupancy!$BJ$68:'Occupancy'!$B$79,1)*12/$C39)),"-",IF(BC39="","",BC39/VLOOKUP(Occupancy!$B$65,Occupancy!$BJ$68:'Occupancy'!$B$79,1)*12/$C39))</f>
        <v>0</v>
      </c>
      <c r="BG39" s="64">
        <f>IF(ISERROR(IF(BD39="","",BD39/VLOOKUP(Occupancy!$B$65,Occupancy!$BJ$68:'Occupancy'!$B$79,1)*12/$C39)),"-",IF(BD39="","",BD39/VLOOKUP(Occupancy!$B$65,Occupancy!$BJ$68:'Occupancy'!$B$79,1)*12/$C39))</f>
        <v>0</v>
      </c>
    </row>
    <row r="40" spans="1:59" x14ac:dyDescent="0.25">
      <c r="A40" s="220" t="s">
        <v>547</v>
      </c>
      <c r="B40" s="93" t="str">
        <f>IF(ISERROR(INDEX(ProjectTypeData!$F$2:$F40,MATCH(Expenses!$A40,ProjectTypeData!$B$2:$B40,0),MATCH(Expenses!B$5,ProjectTypeData!$F$1))),"-",INDEX(ProjectTypeData!$F$2:$F40,MATCH(Expenses!$A40,ProjectTypeData!$B$2:$B40,0),MATCH(Expenses!B$5,ProjectTypeData!$F$1)))</f>
        <v>Homes</v>
      </c>
      <c r="C40" s="145">
        <f>Operating!C45</f>
        <v>102</v>
      </c>
      <c r="D40" s="146" t="str">
        <f>IF(ISERROR(INDEX(MgmtCompanyData!$C$2:$C$46,MATCH(A40,MgmtCompanyData!$B$2:$B$46,0),0)),"-",INDEX(MgmtCompanyData!$C$2:$C$46,MATCH(A40,MgmtCompanyData!$B$2:$B$46,0),0))</f>
        <v>-</v>
      </c>
      <c r="E40" s="50">
        <f>SUMIFS(IncomeStatementData!$J$2:$J$415,IncomeStatementData!$B$2:$B$415,$A40,IncomeStatementData!$I$2:$I$415,"50105")+SUMIFS(IncomeStatementData!$J$2:$J$415,IncomeStatementData!$B$2:$B$415,$A40,IncomeStatementData!$I$2:$I$415,"55745")+SUMIFS(IncomeStatementData!$J$2:$J$415,IncomeStatementData!$B$2:$B$415,$A40,IncomeStatementData!$I$2:$I$415,"55730")+SUMIFS(IncomeStatementData!$J$2:$J$415,IncomeStatementData!$B$2:$B$415,$A40,IncomeStatementData!$I$2:$I$415,"50203")+SUMIFS(IncomeStatementData!$J$2:$J$415,IncomeStatementData!$B$2:$B$415,$A40,IncomeStatementData!$I$2:$I$415,"50252")</f>
        <v>0</v>
      </c>
      <c r="F40" s="51">
        <f>IF(ISERROR(G40/12*Occupancy!$B$65),"-",G40/12*Occupancy!$B$65)</f>
        <v>0</v>
      </c>
      <c r="G40" s="52">
        <f>SUMIFS(AnnualFinancialData!$L$2:$L$6380,AnnualFinancialData!$B$2:$B$6380,$A40,AnnualFinancialData!$K$2:$K$6380,"50105")+SUMIFS(AnnualFinancialData!$L$2:$L$6380,AnnualFinancialData!$B$2:$B$6380,$A40,AnnualFinancialData!$K$2:$K$6380,"55745")+SUMIFS(AnnualFinancialData!$L$2:$L$6380,AnnualFinancialData!$B$2:$B$6380,$A40,AnnualFinancialData!$K$2:$K$6380,"55730")+SUMIFS(AnnualFinancialData!$L$2:$L$6380,AnnualFinancialData!$B$2:$B$6380,$A40,AnnualFinancialData!$K$2:$K$6380,"50203")+SUMIFS(AnnualFinancialData!$L$2:$L$6380,AnnualFinancialData!$B$2:$B$6380,$A40,AnnualFinancialData!$K$2:$K$6380,"50252")</f>
        <v>0</v>
      </c>
      <c r="H40" s="51">
        <f>IF(ISERROR(IF(E40="","",E40/VLOOKUP(Occupancy!$B$65,Occupancy!$BJ$68:'Occupancy'!$B$79,1)*12/$C40)),"-",IF(E40="","",E40/VLOOKUP(Occupancy!$B$65,Occupancy!$BJ$68:'Occupancy'!$B$79,1)*12/$C40))</f>
        <v>0</v>
      </c>
      <c r="I40" s="53">
        <f>IF(ISERROR(IF(F40="","",F40/VLOOKUP(Occupancy!$B$65,Occupancy!$BJ$68:'Occupancy'!$B$79,1)*12/$C40)),"-",IF(F40="","",F40/VLOOKUP(Occupancy!$B$65,Occupancy!$BJ$68:'Occupancy'!$B$79,1)*12/$C40))</f>
        <v>0</v>
      </c>
      <c r="J40" s="54">
        <f>SUMIFS(IncomeStatementData!$J$2:$J$415,IncomeStatementData!$B$2:$B$415,$A40,IncomeStatementData!$I$2:$I$415,"60015")+SUMIFS(IncomeStatementData!$J$2:$J$415,IncomeStatementData!$B$2:$B$415,$A40,IncomeStatementData!$I$2:$I$415,"55342")+SUMIFS(IncomeStatementData!$J$2:$J$415,IncomeStatementData!$B$2:$B$415,$A40,IncomeStatementData!$I$2:$I$415,"55110")+SUMIFS(IncomeStatementData!$J$2:$J$415,IncomeStatementData!$B$2:$B$415,$A40,IncomeStatementData!$I$2:$I$415,"53034")+SUMIFS(IncomeStatementData!$J$2:$J$415,IncomeStatementData!$B$2:$B$415,$A40,IncomeStatementData!$I$2:$I$415,"59500")</f>
        <v>0</v>
      </c>
      <c r="K40" s="54">
        <f>IF(ISERROR(L40/12*Occupancy!$B$65),"-",L40/12*Occupancy!$B$65)</f>
        <v>0</v>
      </c>
      <c r="L40" s="55">
        <f>SUMIFS(AnnualFinancialData!$L$2:$L$6380,AnnualFinancialData!$B$2:$B$6380,$A40,AnnualFinancialData!$K$2:$K$6380,"60015")+SUMIFS(AnnualFinancialData!$L$2:$L$6380,AnnualFinancialData!$B$2:$B$6380,$A40,AnnualFinancialData!$K$2:$K$6380,"55342")+SUMIFS(AnnualFinancialData!$L$2:$L$6380,AnnualFinancialData!$B$2:$B$6380,$A40,AnnualFinancialData!$K$2:$K$6380,"55110")+SUMIFS(AnnualFinancialData!$L$2:$L$6380,AnnualFinancialData!$B$2:$B$6380,$A40,AnnualFinancialData!$K$2:$K$6380,"53034")+SUMIFS(AnnualFinancialData!$L$2:$L$6380,AnnualFinancialData!$B$2:$B$6380,$A40,AnnualFinancialData!$K$2:$K$6380,"59500")</f>
        <v>0</v>
      </c>
      <c r="M40" s="54">
        <f>IF(ISERROR(IF(J40="","",J40/VLOOKUP(Occupancy!$B$65,Occupancy!$BJ$68:'Occupancy'!$B$79,1)*12/$C40)),"-",IF(J40="","",J40/VLOOKUP(Occupancy!$B$65,Occupancy!$BJ$68:'Occupancy'!$B$79,1)*12/$C40))</f>
        <v>0</v>
      </c>
      <c r="N40" s="54">
        <f>IF(ISERROR(IF(K40="","",K40/VLOOKUP(Occupancy!$B$65,Occupancy!$BJ$68:'Occupancy'!$B$79,1)*12/$C40)),"-",IF(K40="","",K40/VLOOKUP(Occupancy!$B$65,Occupancy!$BJ$68:'Occupancy'!$B$79,1)*12/$C40))</f>
        <v>0</v>
      </c>
      <c r="O40" s="51">
        <f>SUMIFS(IncomeStatementData!$J$2:$J$415,IncomeStatementData!$B$2:$B$415,$A40,IncomeStatementData!$I$2:$I$415,"58001")</f>
        <v>0</v>
      </c>
      <c r="P40" s="51">
        <f>IF(ISERROR(Q40/12*Occupancy!$B$65),"-",Q40/12*Occupancy!$B$65)</f>
        <v>0</v>
      </c>
      <c r="Q40" s="52">
        <f>SUMIFS(AnnualFinancialData!$L$2:$L$6380,AnnualFinancialData!$B$2:$B$6380,$A40,AnnualFinancialData!$K$2:$K$6380,"58001")</f>
        <v>0</v>
      </c>
      <c r="R40" s="51">
        <f>IF(ISERROR(IF(O40="","",O40/VLOOKUP(Occupancy!$B$65,Occupancy!$BJ$68:'Occupancy'!$B$79,1)*12/$C40)),"-",IF(O40="","",O40/VLOOKUP(Occupancy!$B$65,Occupancy!$BJ$68:'Occupancy'!$B$79,1)*12/$C40))</f>
        <v>0</v>
      </c>
      <c r="S40" s="51">
        <f>IF(ISERROR(IF(P40="","",P40/VLOOKUP(Occupancy!$B$65,Occupancy!$BJ$68:'Occupancy'!$B$79,1)*12/$C40)),"-",IF(P40="","",P40/VLOOKUP(Occupancy!$B$65,Occupancy!$BJ$68:'Occupancy'!$B$79,1)*12/$C40))</f>
        <v>0</v>
      </c>
      <c r="T40" s="55">
        <f>SUMIFS(IncomeStatementData!$J$2:$J$415,IncomeStatementData!$B$2:$B$415,$A40,IncomeStatementData!$I$2:$I$415,"66100")</f>
        <v>0</v>
      </c>
      <c r="U40" s="54">
        <f>IF(ISERROR(V40/12*Occupancy!$B$65),"-",V40/12*Occupancy!$B$65)</f>
        <v>0</v>
      </c>
      <c r="V40" s="55">
        <f>SUMIFS(AnnualFinancialData!$L$2:$L$6380,AnnualFinancialData!$B$2:$B$6380,$A40,AnnualFinancialData!$K$2:$K$6380,"66100")</f>
        <v>0</v>
      </c>
      <c r="W40" s="54">
        <f>IF(ISERROR(IF(T40="","",T40/VLOOKUP(Occupancy!$B$65,Occupancy!$BJ$68:'Occupancy'!$B$79,1)*12/$C40)),"-",IF(T40="","",T40/VLOOKUP(Occupancy!$B$65,Occupancy!$BJ$68:'Occupancy'!$B$79,1)*12/$C40))</f>
        <v>0</v>
      </c>
      <c r="X40" s="56">
        <f>IF(ISERROR(IF(U40="","",U40/VLOOKUP(Occupancy!$B$65,Occupancy!$BJ$68:'Occupancy'!$B$79,1)*12/$C40)),"-",IF(U40="","",U40/VLOOKUP(Occupancy!$B$65,Occupancy!$BJ$68:'Occupancy'!$B$79,1)*12/$C40))</f>
        <v>0</v>
      </c>
      <c r="Y40" s="51">
        <f>SUMIFS(IncomeStatementData!$J$2:$J$415,IncomeStatementData!$B$2:$B$415,$A40,IncomeStatementData!$I$2:$I$415,"55705")+SUMIFS(IncomeStatementData!$J$2:$J$415,IncomeStatementData!$B$2:$B$415,$A40,IncomeStatementData!$I$2:$I$415,"55715")+SUMIFS(IncomeStatementData!$J$2:$J$415,IncomeStatementData!$B$2:$B$415,$A40,IncomeStatementData!$I$2:$I$415,"55720")+SUMIFS(IncomeStatementData!$J$2:$J$415,IncomeStatementData!$B$2:$B$415,$A40,IncomeStatementData!$I$2:$I$415,"55730")+SUMIFS(IncomeStatementData!$J$2:$J$415,IncomeStatementData!$B$2:$B$415,$A40,IncomeStatementData!$I$2:$I$415,"55735")+SUMIFS(IncomeStatementData!$J$2:$J$415,IncomeStatementData!$B$2:$B$415,$A40,IncomeStatementData!$I$2:$I$415,"55701")+SUMIFS(IncomeStatementData!$J$2:$J$415,IncomeStatementData!$B$2:$B$415,$A40,IncomeStatementData!$I$2:$I$415,"55750")+SUMIFS(IncomeStatementData!$J$2:$J$415,IncomeStatementData!$B$2:$B$415,$A40,IncomeStatementData!$I$2:$I$415,"55725")+SUMIFS(IncomeStatementData!$J$2:$J$415,IncomeStatementData!$B$2:$B$415,$A40,IncomeStatementData!$I$2:$I$415,"55760")+SUMIFS(IncomeStatementData!$J$2:$J$415,IncomeStatementData!$B$2:$B$415,$A40,IncomeStatementData!$I$2:$I$415,"55755")</f>
        <v>0</v>
      </c>
      <c r="Z40" s="51">
        <f>IF(ISERROR(AA40/12*Occupancy!$B$65),"-",AA40/12*Occupancy!$B$65)</f>
        <v>0</v>
      </c>
      <c r="AA40" s="52">
        <f>SUMIFS(AnnualFinancialData!$L$2:$L$6380,AnnualFinancialData!$B$2:$B$6380,$A40,AnnualFinancialData!$K$2:$K$6380,"55705")+SUMIFS(AnnualFinancialData!$L$2:$L$6380,AnnualFinancialData!$B$2:$B$6380,$A40,AnnualFinancialData!$K$2:$K$6380,"55715")+SUMIFS(AnnualFinancialData!$L$2:$L$6380,AnnualFinancialData!$B$2:$B$6380,$A40,AnnualFinancialData!$K$2:$K$6380,"55720")+SUMIFS(AnnualFinancialData!$L$2:$L$6380,AnnualFinancialData!$B$2:$B$6380,$A40,AnnualFinancialData!$K$2:$K$6380,"55730")+SUMIFS(AnnualFinancialData!$L$2:$L$6380,AnnualFinancialData!$B$2:$B$6380,$A40,AnnualFinancialData!$K$2:$K$6380,"55735")+SUMIFS(AnnualFinancialData!$L$2:$L$6380,AnnualFinancialData!$B$2:$B$6380,$A40,AnnualFinancialData!$K$2:$K$6380,"55701")+SUMIFS(AnnualFinancialData!$L$2:$L$6380,AnnualFinancialData!$B$2:$B$6380,$A40,AnnualFinancialData!$K$2:$K$6380,"55750")+SUMIFS(AnnualFinancialData!$L$2:$L$6380,AnnualFinancialData!$B$2:$B$6380,$A40,AnnualFinancialData!$K$2:$K$6380,"55725")+SUMIFS(AnnualFinancialData!$L$2:$L$6380,AnnualFinancialData!$B$2:$B$6380,$A40,AnnualFinancialData!$K$2:$K$6380,"55760")+SUMIFS(AnnualFinancialData!$L$2:$L$6380,AnnualFinancialData!$B$2:$B$6380,$A40,AnnualFinancialData!$K$2:$K$6380,"55755")</f>
        <v>0</v>
      </c>
      <c r="AB40" s="51">
        <f>IF(ISERROR(IF(Y40="","",Y40/VLOOKUP(Occupancy!$B$65,Occupancy!$BJ$68:'Occupancy'!$B$79,1)*12/$C40)),"-",IF(Y40="","",Y40/VLOOKUP(Occupancy!$B$65,Occupancy!$BJ$68:'Occupancy'!$B$79,1)*12/$C40))</f>
        <v>0</v>
      </c>
      <c r="AC40" s="57">
        <f>IF(ISERROR(IF(Z40="","",Z40/VLOOKUP(Occupancy!$B$65,Occupancy!$BJ$68:'Occupancy'!$B$79,1)*12/$C40)),"-",IF(Z40="","",Z40/VLOOKUP(Occupancy!$B$65,Occupancy!$BJ$68:'Occupancy'!$B$79,1)*12/$C40))</f>
        <v>0</v>
      </c>
      <c r="AD40" s="55">
        <f>SUMIFS(IncomeStatementData!$J$2:$J$415,IncomeStatementData!$B$2:$B$415,$A40,IncomeStatementData!$I$2:$I$415,"55770")</f>
        <v>0</v>
      </c>
      <c r="AE40" s="54">
        <f>IF(ISERROR(AF40/12*Occupancy!$B$65),"-",AF40/12*Occupancy!$B$65)</f>
        <v>0</v>
      </c>
      <c r="AF40" s="55">
        <f>SUMIFS(AnnualFinancialData!$L$2:$L$6380,AnnualFinancialData!$B$2:$B$6380,$A40,AnnualFinancialData!$K$2:$K$6380,"55770")</f>
        <v>0</v>
      </c>
      <c r="AG40" s="54">
        <f>IF(ISERROR(IF(AD40="","",AD40/VLOOKUP(Occupancy!$B$65,Occupancy!$BJ$68:'Occupancy'!$B$79,1)*12/$C40)),"-",IF(AD40="","",AD40/VLOOKUP(Occupancy!$B$65,Occupancy!$BJ$68:'Occupancy'!$B$79,1)*12/$C40))</f>
        <v>0</v>
      </c>
      <c r="AH40" s="59">
        <f>IF(ISERROR(IF(AE40="","",AE40/VLOOKUP(Occupancy!$B$65,Occupancy!$BJ$68:'Occupancy'!$B$79,1)*12/$C40)),"-",IF(AE40="","",AE40/VLOOKUP(Occupancy!$B$65,Occupancy!$BJ$68:'Occupancy'!$B$79,1)*12/$C40))</f>
        <v>0</v>
      </c>
      <c r="AI40" s="52">
        <f>SUMIFS(IncomeStatementData!$J$2:$J$415,IncomeStatementData!$B$2:$B$415,$A40,IncomeStatementData!$I$2:$I$415,"55357")+SUMIFS(IncomeStatementData!$J$2:$J$415,IncomeStatementData!$B$2:$B$415,$A40,IncomeStatementData!$I$2:$I$415,"55353")+SUMIFS(IncomeStatementData!$J$2:$J$415,IncomeStatementData!$B$2:$B$415,$A40,IncomeStatementData!$I$2:$I$415,"55354")+SUMIFS(IncomeStatementData!$J$2:$J$415,IncomeStatementData!$B$2:$B$415,$A40,IncomeStatementData!$I$2:$I$415,"55351")</f>
        <v>0</v>
      </c>
      <c r="AJ40" s="51">
        <f>IF(ISERROR(AK40/12*Occupancy!$B$65),"-",AK40/12*Occupancy!$B$65)</f>
        <v>0</v>
      </c>
      <c r="AK40" s="52">
        <f>SUMIFS(AnnualFinancialData!$L$2:$L$6380,AnnualFinancialData!$B$2:$B$6380,$A40,AnnualFinancialData!$K$2:$K$6380,"55357")+SUMIFS(AnnualFinancialData!$L$2:$L$6380,AnnualFinancialData!$B$2:$B$6380,$A40,AnnualFinancialData!$K$2:$K$6380,"55353")+SUMIFS(AnnualFinancialData!$L$2:$L$6380,AnnualFinancialData!$B$2:$B$6380,$A40,AnnualFinancialData!$K$2:$K$6380,"55354")+SUMIFS(AnnualFinancialData!$L$2:$L$6380,AnnualFinancialData!$B$2:$B$6380,$A40,AnnualFinancialData!$K$2:$K$6380,"55351")</f>
        <v>0</v>
      </c>
      <c r="AL40" s="51">
        <f>IF(ISERROR(IF(AI40="","",AI40/VLOOKUP(Occupancy!$B$65,Occupancy!$BJ$68:'Occupancy'!$B$79,1)*12/$C40)),"-",IF(AI40="","",AI40/VLOOKUP(Occupancy!$B$65,Occupancy!$BJ$68:'Occupancy'!$B$79,1)*12/$C40))</f>
        <v>0</v>
      </c>
      <c r="AM40" s="60">
        <f>IF(ISERROR(IF(AJ40="","",AJ40/VLOOKUP(Occupancy!$B$65,Occupancy!$BJ$68:'Occupancy'!$B$79,1)*12/$C40)),"-",IF(AJ40="","",AJ40/VLOOKUP(Occupancy!$B$65,Occupancy!$BJ$68:'Occupancy'!$B$79,1)*12/$C40))</f>
        <v>0</v>
      </c>
      <c r="AN40" s="54">
        <f>SUMIFS(IncomeStatementData!$J$2:$J$415,IncomeStatementData!$B$2:$B$415,$A40,IncomeStatementData!$I$2:$I$415,"55355")</f>
        <v>0</v>
      </c>
      <c r="AO40" s="54">
        <f>IF(ISERROR(AP40/12*Occupancy!$B$65),"-",AP40/12*Occupancy!$B$65)</f>
        <v>0</v>
      </c>
      <c r="AP40" s="55">
        <f>SUMIFS(AnnualFinancialData!$L$2:$L$6380,AnnualFinancialData!$B$2:$B$6380,$A40,AnnualFinancialData!$K$2:$K$6380,"55355")</f>
        <v>0</v>
      </c>
      <c r="AQ40" s="54">
        <f>IF(ISERROR(IF(AN40="","",AN40/VLOOKUP(Occupancy!$B$65,Occupancy!$BJ$68:'Occupancy'!$B$79,1)*12/$C40)),"-",IF(AN40="","",AN40/VLOOKUP(Occupancy!$B$65,Occupancy!$BJ$68:'Occupancy'!$B$79,1)*12/$C40))</f>
        <v>0</v>
      </c>
      <c r="AR40" s="56">
        <f>IF(ISERROR(IF(AO40="","",AO40/VLOOKUP(Occupancy!$B$65,Occupancy!$BJ$68:'Occupancy'!$B$79,1)*12/$C40)),"-",IF(AO40="","",AO40/VLOOKUP(Occupancy!$B$65,Occupancy!$BJ$68:'Occupancy'!$B$79,1)*12/$C40))</f>
        <v>0</v>
      </c>
      <c r="AS40" s="61">
        <f>SUMIFS(IncomeStatementData!$J$2:$J$415,IncomeStatementData!$B$2:$B$415,$A40,IncomeStatementData!$I$2:$I$415,"55301")</f>
        <v>0</v>
      </c>
      <c r="AT40" s="51">
        <f>IF(ISERROR(AU40/12*Occupancy!$B$65),"-",AU40/12*Occupancy!$B$65)</f>
        <v>0</v>
      </c>
      <c r="AU40" s="52">
        <f>SUMIFS(AnnualFinancialData!$L$2:$L$6380,AnnualFinancialData!$B$2:$B$6380,$A40,AnnualFinancialData!$K$2:$K$6380,"55301")</f>
        <v>0</v>
      </c>
      <c r="AV40" s="51">
        <f>IF(ISERROR(IF(AS40="","",AS40/VLOOKUP(Occupancy!$B$65,Occupancy!$BJ$68:'Occupancy'!$B$79,1)*12/$C40)),"-",IF(AS40="","",AS40/VLOOKUP(Occupancy!$B$65,Occupancy!$BJ$68:'Occupancy'!$B$79,1)*12/$C40))</f>
        <v>0</v>
      </c>
      <c r="AW40" s="57">
        <f>IF(ISERROR(IF(AT40="","",AT40/VLOOKUP(Occupancy!$B$65,Occupancy!$BJ$68:'Occupancy'!$B$79,1)*12/$C40)),"-",IF(AT40="","",AT40/VLOOKUP(Occupancy!$B$65,Occupancy!$BJ$68:'Occupancy'!$B$79,1)*12/$C40))</f>
        <v>0</v>
      </c>
      <c r="AX40" s="54">
        <f>SUMIFS(IncomeStatementData!$J$2:$J$415,IncomeStatementData!$B$2:$B$415,$A40,IncomeStatementData!$I$2:$I$415,"55320")</f>
        <v>0</v>
      </c>
      <c r="AY40" s="54">
        <f>IF(ISERROR(AZ40/12*Occupancy!$B$65),"-",AZ40/12*Occupancy!$B$65)</f>
        <v>0</v>
      </c>
      <c r="AZ40" s="55">
        <f>SUMIFS(AnnualFinancialData!$L$2:$L$6380,AnnualFinancialData!$B$2:$B$6380,$A40,AnnualFinancialData!$K$2:$K$6380,"55320")</f>
        <v>0</v>
      </c>
      <c r="BA40" s="54">
        <f>IF(ISERROR(IF(AX40="","",AX40/VLOOKUP(Occupancy!$B$65,Occupancy!$BJ$68:'Occupancy'!$B$79,1)*12/$C40)),"-",IF(AX40="","",AX40/VLOOKUP(Occupancy!$B$65,Occupancy!$BJ$68:'Occupancy'!$B$79,1)*12/$C40))</f>
        <v>0</v>
      </c>
      <c r="BB40" s="54">
        <f>IF(ISERROR(IF(AY40="","",AY40/VLOOKUP(Occupancy!$B$65,Occupancy!$BJ$68:'Occupancy'!$B$79,1)*12/$C40)),"-",IF(AY40="","",AY40/VLOOKUP(Occupancy!$B$65,Occupancy!$BJ$68:'Occupancy'!$B$79,1)*12/$C40))</f>
        <v>0</v>
      </c>
      <c r="BC40" s="62">
        <f t="shared" si="0"/>
        <v>0</v>
      </c>
      <c r="BD40" s="63">
        <f t="shared" si="1"/>
        <v>0</v>
      </c>
      <c r="BE40" s="62">
        <f t="shared" si="2"/>
        <v>0</v>
      </c>
      <c r="BF40" s="63">
        <f>IF(ISERROR(IF(BC40="","",BC40/VLOOKUP(Occupancy!$B$65,Occupancy!$BJ$68:'Occupancy'!$B$79,1)*12/$C40)),"-",IF(BC40="","",BC40/VLOOKUP(Occupancy!$B$65,Occupancy!$BJ$68:'Occupancy'!$B$79,1)*12/$C40))</f>
        <v>0</v>
      </c>
      <c r="BG40" s="64">
        <f>IF(ISERROR(IF(BD40="","",BD40/VLOOKUP(Occupancy!$B$65,Occupancy!$BJ$68:'Occupancy'!$B$79,1)*12/$C40)),"-",IF(BD40="","",BD40/VLOOKUP(Occupancy!$B$65,Occupancy!$BJ$68:'Occupancy'!$B$79,1)*12/$C40))</f>
        <v>0</v>
      </c>
    </row>
    <row r="41" spans="1:59" x14ac:dyDescent="0.25">
      <c r="A41" s="220" t="s">
        <v>549</v>
      </c>
      <c r="B41" s="93" t="str">
        <f>IF(ISERROR(INDEX(ProjectTypeData!$F$2:$F41,MATCH(Expenses!$A41,ProjectTypeData!$B$2:$B41,0),MATCH(Expenses!B$5,ProjectTypeData!$F$1))),"-",INDEX(ProjectTypeData!$F$2:$F41,MATCH(Expenses!$A41,ProjectTypeData!$B$2:$B41,0),MATCH(Expenses!B$5,ProjectTypeData!$F$1)))</f>
        <v>Homes</v>
      </c>
      <c r="C41" s="145">
        <f>Operating!C46</f>
        <v>48</v>
      </c>
      <c r="D41" s="146" t="str">
        <f>IF(ISERROR(INDEX(MgmtCompanyData!$C$2:$C$46,MATCH(A41,MgmtCompanyData!$B$2:$B$46,0),0)),"-",INDEX(MgmtCompanyData!$C$2:$C$46,MATCH(A41,MgmtCompanyData!$B$2:$B$46,0),0))</f>
        <v>-</v>
      </c>
      <c r="E41" s="50">
        <f>SUMIFS(IncomeStatementData!$J$2:$J$415,IncomeStatementData!$B$2:$B$415,$A41,IncomeStatementData!$I$2:$I$415,"50105")+SUMIFS(IncomeStatementData!$J$2:$J$415,IncomeStatementData!$B$2:$B$415,$A41,IncomeStatementData!$I$2:$I$415,"55745")+SUMIFS(IncomeStatementData!$J$2:$J$415,IncomeStatementData!$B$2:$B$415,$A41,IncomeStatementData!$I$2:$I$415,"55730")+SUMIFS(IncomeStatementData!$J$2:$J$415,IncomeStatementData!$B$2:$B$415,$A41,IncomeStatementData!$I$2:$I$415,"50203")+SUMIFS(IncomeStatementData!$J$2:$J$415,IncomeStatementData!$B$2:$B$415,$A41,IncomeStatementData!$I$2:$I$415,"50252")</f>
        <v>0</v>
      </c>
      <c r="F41" s="51">
        <f>IF(ISERROR(G41/12*Occupancy!$B$65),"-",G41/12*Occupancy!$B$65)</f>
        <v>0</v>
      </c>
      <c r="G41" s="52">
        <f>SUMIFS(AnnualFinancialData!$L$2:$L$6380,AnnualFinancialData!$B$2:$B$6380,$A41,AnnualFinancialData!$K$2:$K$6380,"50105")+SUMIFS(AnnualFinancialData!$L$2:$L$6380,AnnualFinancialData!$B$2:$B$6380,$A41,AnnualFinancialData!$K$2:$K$6380,"55745")+SUMIFS(AnnualFinancialData!$L$2:$L$6380,AnnualFinancialData!$B$2:$B$6380,$A41,AnnualFinancialData!$K$2:$K$6380,"55730")+SUMIFS(AnnualFinancialData!$L$2:$L$6380,AnnualFinancialData!$B$2:$B$6380,$A41,AnnualFinancialData!$K$2:$K$6380,"50203")+SUMIFS(AnnualFinancialData!$L$2:$L$6380,AnnualFinancialData!$B$2:$B$6380,$A41,AnnualFinancialData!$K$2:$K$6380,"50252")</f>
        <v>0</v>
      </c>
      <c r="H41" s="51">
        <f>IF(ISERROR(IF(E41="","",E41/VLOOKUP(Occupancy!$B$65,Occupancy!$BJ$68:'Occupancy'!$B$79,1)*12/$C41)),"-",IF(E41="","",E41/VLOOKUP(Occupancy!$B$65,Occupancy!$BJ$68:'Occupancy'!$B$79,1)*12/$C41))</f>
        <v>0</v>
      </c>
      <c r="I41" s="53">
        <f>IF(ISERROR(IF(F41="","",F41/VLOOKUP(Occupancy!$B$65,Occupancy!$BJ$68:'Occupancy'!$B$79,1)*12/$C41)),"-",IF(F41="","",F41/VLOOKUP(Occupancy!$B$65,Occupancy!$BJ$68:'Occupancy'!$B$79,1)*12/$C41))</f>
        <v>0</v>
      </c>
      <c r="J41" s="54">
        <f>SUMIFS(IncomeStatementData!$J$2:$J$415,IncomeStatementData!$B$2:$B$415,$A41,IncomeStatementData!$I$2:$I$415,"60015")+SUMIFS(IncomeStatementData!$J$2:$J$415,IncomeStatementData!$B$2:$B$415,$A41,IncomeStatementData!$I$2:$I$415,"55342")+SUMIFS(IncomeStatementData!$J$2:$J$415,IncomeStatementData!$B$2:$B$415,$A41,IncomeStatementData!$I$2:$I$415,"55110")+SUMIFS(IncomeStatementData!$J$2:$J$415,IncomeStatementData!$B$2:$B$415,$A41,IncomeStatementData!$I$2:$I$415,"53034")+SUMIFS(IncomeStatementData!$J$2:$J$415,IncomeStatementData!$B$2:$B$415,$A41,IncomeStatementData!$I$2:$I$415,"59500")</f>
        <v>0</v>
      </c>
      <c r="K41" s="54">
        <f>IF(ISERROR(L41/12*Occupancy!$B$65),"-",L41/12*Occupancy!$B$65)</f>
        <v>0</v>
      </c>
      <c r="L41" s="55">
        <f>SUMIFS(AnnualFinancialData!$L$2:$L$6380,AnnualFinancialData!$B$2:$B$6380,$A41,AnnualFinancialData!$K$2:$K$6380,"60015")+SUMIFS(AnnualFinancialData!$L$2:$L$6380,AnnualFinancialData!$B$2:$B$6380,$A41,AnnualFinancialData!$K$2:$K$6380,"55342")+SUMIFS(AnnualFinancialData!$L$2:$L$6380,AnnualFinancialData!$B$2:$B$6380,$A41,AnnualFinancialData!$K$2:$K$6380,"55110")+SUMIFS(AnnualFinancialData!$L$2:$L$6380,AnnualFinancialData!$B$2:$B$6380,$A41,AnnualFinancialData!$K$2:$K$6380,"53034")+SUMIFS(AnnualFinancialData!$L$2:$L$6380,AnnualFinancialData!$B$2:$B$6380,$A41,AnnualFinancialData!$K$2:$K$6380,"59500")</f>
        <v>0</v>
      </c>
      <c r="M41" s="54">
        <f>IF(ISERROR(IF(J41="","",J41/VLOOKUP(Occupancy!$B$65,Occupancy!$BJ$68:'Occupancy'!$B$79,1)*12/$C41)),"-",IF(J41="","",J41/VLOOKUP(Occupancy!$B$65,Occupancy!$BJ$68:'Occupancy'!$B$79,1)*12/$C41))</f>
        <v>0</v>
      </c>
      <c r="N41" s="54">
        <f>IF(ISERROR(IF(K41="","",K41/VLOOKUP(Occupancy!$B$65,Occupancy!$BJ$68:'Occupancy'!$B$79,1)*12/$C41)),"-",IF(K41="","",K41/VLOOKUP(Occupancy!$B$65,Occupancy!$BJ$68:'Occupancy'!$B$79,1)*12/$C41))</f>
        <v>0</v>
      </c>
      <c r="O41" s="51">
        <f>SUMIFS(IncomeStatementData!$J$2:$J$415,IncomeStatementData!$B$2:$B$415,$A41,IncomeStatementData!$I$2:$I$415,"58001")</f>
        <v>0</v>
      </c>
      <c r="P41" s="51">
        <f>IF(ISERROR(Q41/12*Occupancy!$B$65),"-",Q41/12*Occupancy!$B$65)</f>
        <v>0</v>
      </c>
      <c r="Q41" s="52">
        <f>SUMIFS(AnnualFinancialData!$L$2:$L$6380,AnnualFinancialData!$B$2:$B$6380,$A41,AnnualFinancialData!$K$2:$K$6380,"58001")</f>
        <v>0</v>
      </c>
      <c r="R41" s="51">
        <f>IF(ISERROR(IF(O41="","",O41/VLOOKUP(Occupancy!$B$65,Occupancy!$BJ$68:'Occupancy'!$B$79,1)*12/$C41)),"-",IF(O41="","",O41/VLOOKUP(Occupancy!$B$65,Occupancy!$BJ$68:'Occupancy'!$B$79,1)*12/$C41))</f>
        <v>0</v>
      </c>
      <c r="S41" s="51">
        <f>IF(ISERROR(IF(P41="","",P41/VLOOKUP(Occupancy!$B$65,Occupancy!$BJ$68:'Occupancy'!$B$79,1)*12/$C41)),"-",IF(P41="","",P41/VLOOKUP(Occupancy!$B$65,Occupancy!$BJ$68:'Occupancy'!$B$79,1)*12/$C41))</f>
        <v>0</v>
      </c>
      <c r="T41" s="55">
        <f>SUMIFS(IncomeStatementData!$J$2:$J$415,IncomeStatementData!$B$2:$B$415,$A41,IncomeStatementData!$I$2:$I$415,"66100")</f>
        <v>0</v>
      </c>
      <c r="U41" s="54">
        <f>IF(ISERROR(V41/12*Occupancy!$B$65),"-",V41/12*Occupancy!$B$65)</f>
        <v>0</v>
      </c>
      <c r="V41" s="55">
        <f>SUMIFS(AnnualFinancialData!$L$2:$L$6380,AnnualFinancialData!$B$2:$B$6380,$A41,AnnualFinancialData!$K$2:$K$6380,"66100")</f>
        <v>0</v>
      </c>
      <c r="W41" s="54">
        <f>IF(ISERROR(IF(T41="","",T41/VLOOKUP(Occupancy!$B$65,Occupancy!$BJ$68:'Occupancy'!$B$79,1)*12/$C41)),"-",IF(T41="","",T41/VLOOKUP(Occupancy!$B$65,Occupancy!$BJ$68:'Occupancy'!$B$79,1)*12/$C41))</f>
        <v>0</v>
      </c>
      <c r="X41" s="56">
        <f>IF(ISERROR(IF(U41="","",U41/VLOOKUP(Occupancy!$B$65,Occupancy!$BJ$68:'Occupancy'!$B$79,1)*12/$C41)),"-",IF(U41="","",U41/VLOOKUP(Occupancy!$B$65,Occupancy!$BJ$68:'Occupancy'!$B$79,1)*12/$C41))</f>
        <v>0</v>
      </c>
      <c r="Y41" s="51">
        <f>SUMIFS(IncomeStatementData!$J$2:$J$415,IncomeStatementData!$B$2:$B$415,$A41,IncomeStatementData!$I$2:$I$415,"55705")+SUMIFS(IncomeStatementData!$J$2:$J$415,IncomeStatementData!$B$2:$B$415,$A41,IncomeStatementData!$I$2:$I$415,"55715")+SUMIFS(IncomeStatementData!$J$2:$J$415,IncomeStatementData!$B$2:$B$415,$A41,IncomeStatementData!$I$2:$I$415,"55720")+SUMIFS(IncomeStatementData!$J$2:$J$415,IncomeStatementData!$B$2:$B$415,$A41,IncomeStatementData!$I$2:$I$415,"55730")+SUMIFS(IncomeStatementData!$J$2:$J$415,IncomeStatementData!$B$2:$B$415,$A41,IncomeStatementData!$I$2:$I$415,"55735")+SUMIFS(IncomeStatementData!$J$2:$J$415,IncomeStatementData!$B$2:$B$415,$A41,IncomeStatementData!$I$2:$I$415,"55701")+SUMIFS(IncomeStatementData!$J$2:$J$415,IncomeStatementData!$B$2:$B$415,$A41,IncomeStatementData!$I$2:$I$415,"55750")+SUMIFS(IncomeStatementData!$J$2:$J$415,IncomeStatementData!$B$2:$B$415,$A41,IncomeStatementData!$I$2:$I$415,"55725")+SUMIFS(IncomeStatementData!$J$2:$J$415,IncomeStatementData!$B$2:$B$415,$A41,IncomeStatementData!$I$2:$I$415,"55760")+SUMIFS(IncomeStatementData!$J$2:$J$415,IncomeStatementData!$B$2:$B$415,$A41,IncomeStatementData!$I$2:$I$415,"55755")</f>
        <v>0</v>
      </c>
      <c r="Z41" s="51">
        <f>IF(ISERROR(AA41/12*Occupancy!$B$65),"-",AA41/12*Occupancy!$B$65)</f>
        <v>0</v>
      </c>
      <c r="AA41" s="52">
        <f>SUMIFS(AnnualFinancialData!$L$2:$L$6380,AnnualFinancialData!$B$2:$B$6380,$A41,AnnualFinancialData!$K$2:$K$6380,"55705")+SUMIFS(AnnualFinancialData!$L$2:$L$6380,AnnualFinancialData!$B$2:$B$6380,$A41,AnnualFinancialData!$K$2:$K$6380,"55715")+SUMIFS(AnnualFinancialData!$L$2:$L$6380,AnnualFinancialData!$B$2:$B$6380,$A41,AnnualFinancialData!$K$2:$K$6380,"55720")+SUMIFS(AnnualFinancialData!$L$2:$L$6380,AnnualFinancialData!$B$2:$B$6380,$A41,AnnualFinancialData!$K$2:$K$6380,"55730")+SUMIFS(AnnualFinancialData!$L$2:$L$6380,AnnualFinancialData!$B$2:$B$6380,$A41,AnnualFinancialData!$K$2:$K$6380,"55735")+SUMIFS(AnnualFinancialData!$L$2:$L$6380,AnnualFinancialData!$B$2:$B$6380,$A41,AnnualFinancialData!$K$2:$K$6380,"55701")+SUMIFS(AnnualFinancialData!$L$2:$L$6380,AnnualFinancialData!$B$2:$B$6380,$A41,AnnualFinancialData!$K$2:$K$6380,"55750")+SUMIFS(AnnualFinancialData!$L$2:$L$6380,AnnualFinancialData!$B$2:$B$6380,$A41,AnnualFinancialData!$K$2:$K$6380,"55725")+SUMIFS(AnnualFinancialData!$L$2:$L$6380,AnnualFinancialData!$B$2:$B$6380,$A41,AnnualFinancialData!$K$2:$K$6380,"55760")+SUMIFS(AnnualFinancialData!$L$2:$L$6380,AnnualFinancialData!$B$2:$B$6380,$A41,AnnualFinancialData!$K$2:$K$6380,"55755")</f>
        <v>0</v>
      </c>
      <c r="AB41" s="51">
        <f>IF(ISERROR(IF(Y41="","",Y41/VLOOKUP(Occupancy!$B$65,Occupancy!$BJ$68:'Occupancy'!$B$79,1)*12/$C41)),"-",IF(Y41="","",Y41/VLOOKUP(Occupancy!$B$65,Occupancy!$BJ$68:'Occupancy'!$B$79,1)*12/$C41))</f>
        <v>0</v>
      </c>
      <c r="AC41" s="57">
        <f>IF(ISERROR(IF(Z41="","",Z41/VLOOKUP(Occupancy!$B$65,Occupancy!$BJ$68:'Occupancy'!$B$79,1)*12/$C41)),"-",IF(Z41="","",Z41/VLOOKUP(Occupancy!$B$65,Occupancy!$BJ$68:'Occupancy'!$B$79,1)*12/$C41))</f>
        <v>0</v>
      </c>
      <c r="AD41" s="55">
        <f>SUMIFS(IncomeStatementData!$J$2:$J$415,IncomeStatementData!$B$2:$B$415,$A41,IncomeStatementData!$I$2:$I$415,"55770")</f>
        <v>0</v>
      </c>
      <c r="AE41" s="54">
        <f>IF(ISERROR(AF41/12*Occupancy!$B$65),"-",AF41/12*Occupancy!$B$65)</f>
        <v>0</v>
      </c>
      <c r="AF41" s="55">
        <f>SUMIFS(AnnualFinancialData!$L$2:$L$6380,AnnualFinancialData!$B$2:$B$6380,$A41,AnnualFinancialData!$K$2:$K$6380,"55770")</f>
        <v>0</v>
      </c>
      <c r="AG41" s="54">
        <f>IF(ISERROR(IF(AD41="","",AD41/VLOOKUP(Occupancy!$B$65,Occupancy!$BJ$68:'Occupancy'!$B$79,1)*12/$C41)),"-",IF(AD41="","",AD41/VLOOKUP(Occupancy!$B$65,Occupancy!$BJ$68:'Occupancy'!$B$79,1)*12/$C41))</f>
        <v>0</v>
      </c>
      <c r="AH41" s="59">
        <f>IF(ISERROR(IF(AE41="","",AE41/VLOOKUP(Occupancy!$B$65,Occupancy!$BJ$68:'Occupancy'!$B$79,1)*12/$C41)),"-",IF(AE41="","",AE41/VLOOKUP(Occupancy!$B$65,Occupancy!$BJ$68:'Occupancy'!$B$79,1)*12/$C41))</f>
        <v>0</v>
      </c>
      <c r="AI41" s="52">
        <f>SUMIFS(IncomeStatementData!$J$2:$J$415,IncomeStatementData!$B$2:$B$415,$A41,IncomeStatementData!$I$2:$I$415,"55357")+SUMIFS(IncomeStatementData!$J$2:$J$415,IncomeStatementData!$B$2:$B$415,$A41,IncomeStatementData!$I$2:$I$415,"55353")+SUMIFS(IncomeStatementData!$J$2:$J$415,IncomeStatementData!$B$2:$B$415,$A41,IncomeStatementData!$I$2:$I$415,"55354")+SUMIFS(IncomeStatementData!$J$2:$J$415,IncomeStatementData!$B$2:$B$415,$A41,IncomeStatementData!$I$2:$I$415,"55351")</f>
        <v>0</v>
      </c>
      <c r="AJ41" s="51">
        <f>IF(ISERROR(AK41/12*Occupancy!$B$65),"-",AK41/12*Occupancy!$B$65)</f>
        <v>0</v>
      </c>
      <c r="AK41" s="52">
        <f>SUMIFS(AnnualFinancialData!$L$2:$L$6380,AnnualFinancialData!$B$2:$B$6380,$A41,AnnualFinancialData!$K$2:$K$6380,"55357")+SUMIFS(AnnualFinancialData!$L$2:$L$6380,AnnualFinancialData!$B$2:$B$6380,$A41,AnnualFinancialData!$K$2:$K$6380,"55353")+SUMIFS(AnnualFinancialData!$L$2:$L$6380,AnnualFinancialData!$B$2:$B$6380,$A41,AnnualFinancialData!$K$2:$K$6380,"55354")+SUMIFS(AnnualFinancialData!$L$2:$L$6380,AnnualFinancialData!$B$2:$B$6380,$A41,AnnualFinancialData!$K$2:$K$6380,"55351")</f>
        <v>0</v>
      </c>
      <c r="AL41" s="51">
        <f>IF(ISERROR(IF(AI41="","",AI41/VLOOKUP(Occupancy!$B$65,Occupancy!$BJ$68:'Occupancy'!$B$79,1)*12/$C41)),"-",IF(AI41="","",AI41/VLOOKUP(Occupancy!$B$65,Occupancy!$BJ$68:'Occupancy'!$B$79,1)*12/$C41))</f>
        <v>0</v>
      </c>
      <c r="AM41" s="60">
        <f>IF(ISERROR(IF(AJ41="","",AJ41/VLOOKUP(Occupancy!$B$65,Occupancy!$BJ$68:'Occupancy'!$B$79,1)*12/$C41)),"-",IF(AJ41="","",AJ41/VLOOKUP(Occupancy!$B$65,Occupancy!$BJ$68:'Occupancy'!$B$79,1)*12/$C41))</f>
        <v>0</v>
      </c>
      <c r="AN41" s="54">
        <f>SUMIFS(IncomeStatementData!$J$2:$J$415,IncomeStatementData!$B$2:$B$415,$A41,IncomeStatementData!$I$2:$I$415,"55355")</f>
        <v>0</v>
      </c>
      <c r="AO41" s="54">
        <f>IF(ISERROR(AP41/12*Occupancy!$B$65),"-",AP41/12*Occupancy!$B$65)</f>
        <v>0</v>
      </c>
      <c r="AP41" s="55">
        <f>SUMIFS(AnnualFinancialData!$L$2:$L$6380,AnnualFinancialData!$B$2:$B$6380,$A41,AnnualFinancialData!$K$2:$K$6380,"55355")</f>
        <v>0</v>
      </c>
      <c r="AQ41" s="54">
        <f>IF(ISERROR(IF(AN41="","",AN41/VLOOKUP(Occupancy!$B$65,Occupancy!$BJ$68:'Occupancy'!$B$79,1)*12/$C41)),"-",IF(AN41="","",AN41/VLOOKUP(Occupancy!$B$65,Occupancy!$BJ$68:'Occupancy'!$B$79,1)*12/$C41))</f>
        <v>0</v>
      </c>
      <c r="AR41" s="56">
        <f>IF(ISERROR(IF(AO41="","",AO41/VLOOKUP(Occupancy!$B$65,Occupancy!$BJ$68:'Occupancy'!$B$79,1)*12/$C41)),"-",IF(AO41="","",AO41/VLOOKUP(Occupancy!$B$65,Occupancy!$BJ$68:'Occupancy'!$B$79,1)*12/$C41))</f>
        <v>0</v>
      </c>
      <c r="AS41" s="61">
        <f>SUMIFS(IncomeStatementData!$J$2:$J$415,IncomeStatementData!$B$2:$B$415,$A41,IncomeStatementData!$I$2:$I$415,"55301")</f>
        <v>0</v>
      </c>
      <c r="AT41" s="51">
        <f>IF(ISERROR(AU41/12*Occupancy!$B$65),"-",AU41/12*Occupancy!$B$65)</f>
        <v>0</v>
      </c>
      <c r="AU41" s="52">
        <f>SUMIFS(AnnualFinancialData!$L$2:$L$6380,AnnualFinancialData!$B$2:$B$6380,$A41,AnnualFinancialData!$K$2:$K$6380,"55301")</f>
        <v>0</v>
      </c>
      <c r="AV41" s="51">
        <f>IF(ISERROR(IF(AS41="","",AS41/VLOOKUP(Occupancy!$B$65,Occupancy!$BJ$68:'Occupancy'!$B$79,1)*12/$C41)),"-",IF(AS41="","",AS41/VLOOKUP(Occupancy!$B$65,Occupancy!$BJ$68:'Occupancy'!$B$79,1)*12/$C41))</f>
        <v>0</v>
      </c>
      <c r="AW41" s="57">
        <f>IF(ISERROR(IF(AT41="","",AT41/VLOOKUP(Occupancy!$B$65,Occupancy!$BJ$68:'Occupancy'!$B$79,1)*12/$C41)),"-",IF(AT41="","",AT41/VLOOKUP(Occupancy!$B$65,Occupancy!$BJ$68:'Occupancy'!$B$79,1)*12/$C41))</f>
        <v>0</v>
      </c>
      <c r="AX41" s="54">
        <f>SUMIFS(IncomeStatementData!$J$2:$J$415,IncomeStatementData!$B$2:$B$415,$A41,IncomeStatementData!$I$2:$I$415,"55320")</f>
        <v>0</v>
      </c>
      <c r="AY41" s="54">
        <f>IF(ISERROR(AZ41/12*Occupancy!$B$65),"-",AZ41/12*Occupancy!$B$65)</f>
        <v>0</v>
      </c>
      <c r="AZ41" s="55">
        <f>SUMIFS(AnnualFinancialData!$L$2:$L$6380,AnnualFinancialData!$B$2:$B$6380,$A41,AnnualFinancialData!$K$2:$K$6380,"55320")</f>
        <v>0</v>
      </c>
      <c r="BA41" s="54">
        <f>IF(ISERROR(IF(AX41="","",AX41/VLOOKUP(Occupancy!$B$65,Occupancy!$BJ$68:'Occupancy'!$B$79,1)*12/$C41)),"-",IF(AX41="","",AX41/VLOOKUP(Occupancy!$B$65,Occupancy!$BJ$68:'Occupancy'!$B$79,1)*12/$C41))</f>
        <v>0</v>
      </c>
      <c r="BB41" s="54">
        <f>IF(ISERROR(IF(AY41="","",AY41/VLOOKUP(Occupancy!$B$65,Occupancy!$BJ$68:'Occupancy'!$B$79,1)*12/$C41)),"-",IF(AY41="","",AY41/VLOOKUP(Occupancy!$B$65,Occupancy!$BJ$68:'Occupancy'!$B$79,1)*12/$C41))</f>
        <v>0</v>
      </c>
      <c r="BC41" s="62">
        <f t="shared" si="0"/>
        <v>0</v>
      </c>
      <c r="BD41" s="63">
        <f t="shared" si="1"/>
        <v>0</v>
      </c>
      <c r="BE41" s="62">
        <f t="shared" si="2"/>
        <v>0</v>
      </c>
      <c r="BF41" s="63">
        <f>IF(ISERROR(IF(BC41="","",BC41/VLOOKUP(Occupancy!$B$65,Occupancy!$BJ$68:'Occupancy'!$B$79,1)*12/$C41)),"-",IF(BC41="","",BC41/VLOOKUP(Occupancy!$B$65,Occupancy!$BJ$68:'Occupancy'!$B$79,1)*12/$C41))</f>
        <v>0</v>
      </c>
      <c r="BG41" s="64">
        <f>IF(ISERROR(IF(BD41="","",BD41/VLOOKUP(Occupancy!$B$65,Occupancy!$BJ$68:'Occupancy'!$B$79,1)*12/$C41)),"-",IF(BD41="","",BD41/VLOOKUP(Occupancy!$B$65,Occupancy!$BJ$68:'Occupancy'!$B$79,1)*12/$C41))</f>
        <v>0</v>
      </c>
    </row>
    <row r="42" spans="1:59" x14ac:dyDescent="0.25">
      <c r="A42" s="220" t="s">
        <v>84</v>
      </c>
      <c r="B42" s="93" t="str">
        <f>IF(ISERROR(INDEX(ProjectTypeData!$F$2:$F42,MATCH(Expenses!$A42,ProjectTypeData!$B$2:$B42,0),MATCH(Expenses!B$5,ProjectTypeData!$F$1))),"-",INDEX(ProjectTypeData!$F$2:$F42,MATCH(Expenses!$A42,ProjectTypeData!$B$2:$B42,0),MATCH(Expenses!B$5,ProjectTypeData!$F$1)))</f>
        <v>Shelter</v>
      </c>
      <c r="C42" s="145">
        <f>Operating!C47</f>
        <v>101</v>
      </c>
      <c r="D42" s="146" t="str">
        <f>IF(ISERROR(INDEX(MgmtCompanyData!$C$2:$C$46,MATCH(A42,MgmtCompanyData!$B$2:$B$46,0),0)),"-",INDEX(MgmtCompanyData!$C$2:$C$46,MATCH(A42,MgmtCompanyData!$B$2:$B$46,0),0))</f>
        <v>R Home Property Management, LLC</v>
      </c>
      <c r="E42" s="50">
        <f>SUMIFS(IncomeStatementData!$J$2:$J$415,IncomeStatementData!$B$2:$B$415,$A42,IncomeStatementData!$I$2:$I$415,"50105")+SUMIFS(IncomeStatementData!$J$2:$J$415,IncomeStatementData!$B$2:$B$415,$A42,IncomeStatementData!$I$2:$I$415,"55745")+SUMIFS(IncomeStatementData!$J$2:$J$415,IncomeStatementData!$B$2:$B$415,$A42,IncomeStatementData!$I$2:$I$415,"55730")+SUMIFS(IncomeStatementData!$J$2:$J$415,IncomeStatementData!$B$2:$B$415,$A42,IncomeStatementData!$I$2:$I$415,"50203")+SUMIFS(IncomeStatementData!$J$2:$J$415,IncomeStatementData!$B$2:$B$415,$A42,IncomeStatementData!$I$2:$I$415,"50252")</f>
        <v>0</v>
      </c>
      <c r="F42" s="51">
        <f>IF(ISERROR(G42/12*Occupancy!$B$65),"-",G42/12*Occupancy!$B$65)</f>
        <v>105069.5</v>
      </c>
      <c r="G42" s="52">
        <f>SUMIFS(AnnualFinancialData!$L$2:$L$6380,AnnualFinancialData!$B$2:$B$6380,$A42,AnnualFinancialData!$K$2:$K$6380,"50105")+SUMIFS(AnnualFinancialData!$L$2:$L$6380,AnnualFinancialData!$B$2:$B$6380,$A42,AnnualFinancialData!$K$2:$K$6380,"55745")+SUMIFS(AnnualFinancialData!$L$2:$L$6380,AnnualFinancialData!$B$2:$B$6380,$A42,AnnualFinancialData!$K$2:$K$6380,"55730")+SUMIFS(AnnualFinancialData!$L$2:$L$6380,AnnualFinancialData!$B$2:$B$6380,$A42,AnnualFinancialData!$K$2:$K$6380,"50203")+SUMIFS(AnnualFinancialData!$L$2:$L$6380,AnnualFinancialData!$B$2:$B$6380,$A42,AnnualFinancialData!$K$2:$K$6380,"50252")</f>
        <v>210139</v>
      </c>
      <c r="H42" s="51">
        <f>IF(ISERROR(IF(E42="","",E42/VLOOKUP(Occupancy!$B$65,Occupancy!$BJ$68:'Occupancy'!$B$79,1)*12/$C42)),"-",IF(E42="","",E42/VLOOKUP(Occupancy!$B$65,Occupancy!$BJ$68:'Occupancy'!$B$79,1)*12/$C42))</f>
        <v>0</v>
      </c>
      <c r="I42" s="53">
        <f>IF(ISERROR(IF(F42="","",F42/VLOOKUP(Occupancy!$B$65,Occupancy!$BJ$68:'Occupancy'!$B$79,1)*12/$C42)),"-",IF(F42="","",F42/VLOOKUP(Occupancy!$B$65,Occupancy!$BJ$68:'Occupancy'!$B$79,1)*12/$C42))</f>
        <v>2080.5841584158416</v>
      </c>
      <c r="J42" s="54">
        <f>SUMIFS(IncomeStatementData!$J$2:$J$415,IncomeStatementData!$B$2:$B$415,$A42,IncomeStatementData!$I$2:$I$415,"60015")+SUMIFS(IncomeStatementData!$J$2:$J$415,IncomeStatementData!$B$2:$B$415,$A42,IncomeStatementData!$I$2:$I$415,"55342")+SUMIFS(IncomeStatementData!$J$2:$J$415,IncomeStatementData!$B$2:$B$415,$A42,IncomeStatementData!$I$2:$I$415,"55110")+SUMIFS(IncomeStatementData!$J$2:$J$415,IncomeStatementData!$B$2:$B$415,$A42,IncomeStatementData!$I$2:$I$415,"53034")+SUMIFS(IncomeStatementData!$J$2:$J$415,IncomeStatementData!$B$2:$B$415,$A42,IncomeStatementData!$I$2:$I$415,"59500")</f>
        <v>0</v>
      </c>
      <c r="K42" s="54">
        <f>IF(ISERROR(L42/12*Occupancy!$B$65),"-",L42/12*Occupancy!$B$65)</f>
        <v>31048.5</v>
      </c>
      <c r="L42" s="55">
        <f>SUMIFS(AnnualFinancialData!$L$2:$L$6380,AnnualFinancialData!$B$2:$B$6380,$A42,AnnualFinancialData!$K$2:$K$6380,"60015")+SUMIFS(AnnualFinancialData!$L$2:$L$6380,AnnualFinancialData!$B$2:$B$6380,$A42,AnnualFinancialData!$K$2:$K$6380,"55342")+SUMIFS(AnnualFinancialData!$L$2:$L$6380,AnnualFinancialData!$B$2:$B$6380,$A42,AnnualFinancialData!$K$2:$K$6380,"55110")+SUMIFS(AnnualFinancialData!$L$2:$L$6380,AnnualFinancialData!$B$2:$B$6380,$A42,AnnualFinancialData!$K$2:$K$6380,"53034")+SUMIFS(AnnualFinancialData!$L$2:$L$6380,AnnualFinancialData!$B$2:$B$6380,$A42,AnnualFinancialData!$K$2:$K$6380,"59500")</f>
        <v>62097</v>
      </c>
      <c r="M42" s="54">
        <f>IF(ISERROR(IF(J42="","",J42/VLOOKUP(Occupancy!$B$65,Occupancy!$BJ$68:'Occupancy'!$B$79,1)*12/$C42)),"-",IF(J42="","",J42/VLOOKUP(Occupancy!$B$65,Occupancy!$BJ$68:'Occupancy'!$B$79,1)*12/$C42))</f>
        <v>0</v>
      </c>
      <c r="N42" s="54">
        <f>IF(ISERROR(IF(K42="","",K42/VLOOKUP(Occupancy!$B$65,Occupancy!$BJ$68:'Occupancy'!$B$79,1)*12/$C42)),"-",IF(K42="","",K42/VLOOKUP(Occupancy!$B$65,Occupancy!$BJ$68:'Occupancy'!$B$79,1)*12/$C42))</f>
        <v>614.82178217821786</v>
      </c>
      <c r="O42" s="51">
        <f>SUMIFS(IncomeStatementData!$J$2:$J$415,IncomeStatementData!$B$2:$B$415,$A42,IncomeStatementData!$I$2:$I$415,"58001")</f>
        <v>0</v>
      </c>
      <c r="P42" s="51">
        <f>IF(ISERROR(Q42/12*Occupancy!$B$65),"-",Q42/12*Occupancy!$B$65)</f>
        <v>1077</v>
      </c>
      <c r="Q42" s="52">
        <f>SUMIFS(AnnualFinancialData!$L$2:$L$6380,AnnualFinancialData!$B$2:$B$6380,$A42,AnnualFinancialData!$K$2:$K$6380,"58001")</f>
        <v>2154</v>
      </c>
      <c r="R42" s="51">
        <f>IF(ISERROR(IF(O42="","",O42/VLOOKUP(Occupancy!$B$65,Occupancy!$BJ$68:'Occupancy'!$B$79,1)*12/$C42)),"-",IF(O42="","",O42/VLOOKUP(Occupancy!$B$65,Occupancy!$BJ$68:'Occupancy'!$B$79,1)*12/$C42))</f>
        <v>0</v>
      </c>
      <c r="S42" s="51">
        <f>IF(ISERROR(IF(P42="","",P42/VLOOKUP(Occupancy!$B$65,Occupancy!$BJ$68:'Occupancy'!$B$79,1)*12/$C42)),"-",IF(P42="","",P42/VLOOKUP(Occupancy!$B$65,Occupancy!$BJ$68:'Occupancy'!$B$79,1)*12/$C42))</f>
        <v>21.326732673267326</v>
      </c>
      <c r="T42" s="55">
        <f>SUMIFS(IncomeStatementData!$J$2:$J$415,IncomeStatementData!$B$2:$B$415,$A42,IncomeStatementData!$I$2:$I$415,"66100")</f>
        <v>0</v>
      </c>
      <c r="U42" s="54">
        <f>IF(ISERROR(V42/12*Occupancy!$B$65),"-",V42/12*Occupancy!$B$65)</f>
        <v>27329.5</v>
      </c>
      <c r="V42" s="55">
        <f>SUMIFS(AnnualFinancialData!$L$2:$L$6380,AnnualFinancialData!$B$2:$B$6380,$A42,AnnualFinancialData!$K$2:$K$6380,"66100")</f>
        <v>54659</v>
      </c>
      <c r="W42" s="54">
        <f>IF(ISERROR(IF(T42="","",T42/VLOOKUP(Occupancy!$B$65,Occupancy!$BJ$68:'Occupancy'!$B$79,1)*12/$C42)),"-",IF(T42="","",T42/VLOOKUP(Occupancy!$B$65,Occupancy!$BJ$68:'Occupancy'!$B$79,1)*12/$C42))</f>
        <v>0</v>
      </c>
      <c r="X42" s="56">
        <f>IF(ISERROR(IF(U42="","",U42/VLOOKUP(Occupancy!$B$65,Occupancy!$BJ$68:'Occupancy'!$B$79,1)*12/$C42)),"-",IF(U42="","",U42/VLOOKUP(Occupancy!$B$65,Occupancy!$BJ$68:'Occupancy'!$B$79,1)*12/$C42))</f>
        <v>541.17821782178214</v>
      </c>
      <c r="Y42" s="51">
        <f>SUMIFS(IncomeStatementData!$J$2:$J$415,IncomeStatementData!$B$2:$B$415,$A42,IncomeStatementData!$I$2:$I$415,"55705")+SUMIFS(IncomeStatementData!$J$2:$J$415,IncomeStatementData!$B$2:$B$415,$A42,IncomeStatementData!$I$2:$I$415,"55715")+SUMIFS(IncomeStatementData!$J$2:$J$415,IncomeStatementData!$B$2:$B$415,$A42,IncomeStatementData!$I$2:$I$415,"55720")+SUMIFS(IncomeStatementData!$J$2:$J$415,IncomeStatementData!$B$2:$B$415,$A42,IncomeStatementData!$I$2:$I$415,"55730")+SUMIFS(IncomeStatementData!$J$2:$J$415,IncomeStatementData!$B$2:$B$415,$A42,IncomeStatementData!$I$2:$I$415,"55735")+SUMIFS(IncomeStatementData!$J$2:$J$415,IncomeStatementData!$B$2:$B$415,$A42,IncomeStatementData!$I$2:$I$415,"55701")+SUMIFS(IncomeStatementData!$J$2:$J$415,IncomeStatementData!$B$2:$B$415,$A42,IncomeStatementData!$I$2:$I$415,"55750")+SUMIFS(IncomeStatementData!$J$2:$J$415,IncomeStatementData!$B$2:$B$415,$A42,IncomeStatementData!$I$2:$I$415,"55725")+SUMIFS(IncomeStatementData!$J$2:$J$415,IncomeStatementData!$B$2:$B$415,$A42,IncomeStatementData!$I$2:$I$415,"55760")+SUMIFS(IncomeStatementData!$J$2:$J$415,IncomeStatementData!$B$2:$B$415,$A42,IncomeStatementData!$I$2:$I$415,"55755")</f>
        <v>0</v>
      </c>
      <c r="Z42" s="51">
        <f>IF(ISERROR(AA42/12*Occupancy!$B$65),"-",AA42/12*Occupancy!$B$65)</f>
        <v>16130.5</v>
      </c>
      <c r="AA42" s="52">
        <f>SUMIFS(AnnualFinancialData!$L$2:$L$6380,AnnualFinancialData!$B$2:$B$6380,$A42,AnnualFinancialData!$K$2:$K$6380,"55705")+SUMIFS(AnnualFinancialData!$L$2:$L$6380,AnnualFinancialData!$B$2:$B$6380,$A42,AnnualFinancialData!$K$2:$K$6380,"55715")+SUMIFS(AnnualFinancialData!$L$2:$L$6380,AnnualFinancialData!$B$2:$B$6380,$A42,AnnualFinancialData!$K$2:$K$6380,"55720")+SUMIFS(AnnualFinancialData!$L$2:$L$6380,AnnualFinancialData!$B$2:$B$6380,$A42,AnnualFinancialData!$K$2:$K$6380,"55730")+SUMIFS(AnnualFinancialData!$L$2:$L$6380,AnnualFinancialData!$B$2:$B$6380,$A42,AnnualFinancialData!$K$2:$K$6380,"55735")+SUMIFS(AnnualFinancialData!$L$2:$L$6380,AnnualFinancialData!$B$2:$B$6380,$A42,AnnualFinancialData!$K$2:$K$6380,"55701")+SUMIFS(AnnualFinancialData!$L$2:$L$6380,AnnualFinancialData!$B$2:$B$6380,$A42,AnnualFinancialData!$K$2:$K$6380,"55750")+SUMIFS(AnnualFinancialData!$L$2:$L$6380,AnnualFinancialData!$B$2:$B$6380,$A42,AnnualFinancialData!$K$2:$K$6380,"55725")+SUMIFS(AnnualFinancialData!$L$2:$L$6380,AnnualFinancialData!$B$2:$B$6380,$A42,AnnualFinancialData!$K$2:$K$6380,"55760")+SUMIFS(AnnualFinancialData!$L$2:$L$6380,AnnualFinancialData!$B$2:$B$6380,$A42,AnnualFinancialData!$K$2:$K$6380,"55755")</f>
        <v>32261</v>
      </c>
      <c r="AB42" s="51">
        <f>IF(ISERROR(IF(Y42="","",Y42/VLOOKUP(Occupancy!$B$65,Occupancy!$BJ$68:'Occupancy'!$B$79,1)*12/$C42)),"-",IF(Y42="","",Y42/VLOOKUP(Occupancy!$B$65,Occupancy!$BJ$68:'Occupancy'!$B$79,1)*12/$C42))</f>
        <v>0</v>
      </c>
      <c r="AC42" s="57">
        <f>IF(ISERROR(IF(Z42="","",Z42/VLOOKUP(Occupancy!$B$65,Occupancy!$BJ$68:'Occupancy'!$B$79,1)*12/$C42)),"-",IF(Z42="","",Z42/VLOOKUP(Occupancy!$B$65,Occupancy!$BJ$68:'Occupancy'!$B$79,1)*12/$C42))</f>
        <v>319.41584158415844</v>
      </c>
      <c r="AD42" s="55">
        <f>SUMIFS(IncomeStatementData!$J$2:$J$415,IncomeStatementData!$B$2:$B$415,$A42,IncomeStatementData!$I$2:$I$415,"55770")</f>
        <v>0</v>
      </c>
      <c r="AE42" s="54">
        <f>IF(ISERROR(AF42/12*Occupancy!$B$65),"-",AF42/12*Occupancy!$B$65)</f>
        <v>0</v>
      </c>
      <c r="AF42" s="55">
        <f>SUMIFS(AnnualFinancialData!$L$2:$L$6380,AnnualFinancialData!$B$2:$B$6380,$A42,AnnualFinancialData!$K$2:$K$6380,"55770")</f>
        <v>0</v>
      </c>
      <c r="AG42" s="54">
        <f>IF(ISERROR(IF(AD42="","",AD42/VLOOKUP(Occupancy!$B$65,Occupancy!$BJ$68:'Occupancy'!$B$79,1)*12/$C42)),"-",IF(AD42="","",AD42/VLOOKUP(Occupancy!$B$65,Occupancy!$BJ$68:'Occupancy'!$B$79,1)*12/$C42))</f>
        <v>0</v>
      </c>
      <c r="AH42" s="59">
        <f>IF(ISERROR(IF(AE42="","",AE42/VLOOKUP(Occupancy!$B$65,Occupancy!$BJ$68:'Occupancy'!$B$79,1)*12/$C42)),"-",IF(AE42="","",AE42/VLOOKUP(Occupancy!$B$65,Occupancy!$BJ$68:'Occupancy'!$B$79,1)*12/$C42))</f>
        <v>0</v>
      </c>
      <c r="AI42" s="52">
        <f>SUMIFS(IncomeStatementData!$J$2:$J$415,IncomeStatementData!$B$2:$B$415,$A42,IncomeStatementData!$I$2:$I$415,"55357")+SUMIFS(IncomeStatementData!$J$2:$J$415,IncomeStatementData!$B$2:$B$415,$A42,IncomeStatementData!$I$2:$I$415,"55353")+SUMIFS(IncomeStatementData!$J$2:$J$415,IncomeStatementData!$B$2:$B$415,$A42,IncomeStatementData!$I$2:$I$415,"55354")+SUMIFS(IncomeStatementData!$J$2:$J$415,IncomeStatementData!$B$2:$B$415,$A42,IncomeStatementData!$I$2:$I$415,"55351")</f>
        <v>0</v>
      </c>
      <c r="AJ42" s="51">
        <f>IF(ISERROR(AK42/12*Occupancy!$B$65),"-",AK42/12*Occupancy!$B$65)</f>
        <v>13749.5</v>
      </c>
      <c r="AK42" s="52">
        <f>SUMIFS(AnnualFinancialData!$L$2:$L$6380,AnnualFinancialData!$B$2:$B$6380,$A42,AnnualFinancialData!$K$2:$K$6380,"55357")+SUMIFS(AnnualFinancialData!$L$2:$L$6380,AnnualFinancialData!$B$2:$B$6380,$A42,AnnualFinancialData!$K$2:$K$6380,"55353")+SUMIFS(AnnualFinancialData!$L$2:$L$6380,AnnualFinancialData!$B$2:$B$6380,$A42,AnnualFinancialData!$K$2:$K$6380,"55354")+SUMIFS(AnnualFinancialData!$L$2:$L$6380,AnnualFinancialData!$B$2:$B$6380,$A42,AnnualFinancialData!$K$2:$K$6380,"55351")</f>
        <v>27499</v>
      </c>
      <c r="AL42" s="51">
        <f>IF(ISERROR(IF(AI42="","",AI42/VLOOKUP(Occupancy!$B$65,Occupancy!$BJ$68:'Occupancy'!$B$79,1)*12/$C42)),"-",IF(AI42="","",AI42/VLOOKUP(Occupancy!$B$65,Occupancy!$BJ$68:'Occupancy'!$B$79,1)*12/$C42))</f>
        <v>0</v>
      </c>
      <c r="AM42" s="60">
        <f>IF(ISERROR(IF(AJ42="","",AJ42/VLOOKUP(Occupancy!$B$65,Occupancy!$BJ$68:'Occupancy'!$B$79,1)*12/$C42)),"-",IF(AJ42="","",AJ42/VLOOKUP(Occupancy!$B$65,Occupancy!$BJ$68:'Occupancy'!$B$79,1)*12/$C42))</f>
        <v>272.26732673267327</v>
      </c>
      <c r="AN42" s="54">
        <f>SUMIFS(IncomeStatementData!$J$2:$J$415,IncomeStatementData!$B$2:$B$415,$A42,IncomeStatementData!$I$2:$I$415,"55355")</f>
        <v>0</v>
      </c>
      <c r="AO42" s="54">
        <f>IF(ISERROR(AP42/12*Occupancy!$B$65),"-",AP42/12*Occupancy!$B$65)</f>
        <v>3756</v>
      </c>
      <c r="AP42" s="55">
        <f>SUMIFS(AnnualFinancialData!$L$2:$L$6380,AnnualFinancialData!$B$2:$B$6380,$A42,AnnualFinancialData!$K$2:$K$6380,"55355")</f>
        <v>7512</v>
      </c>
      <c r="AQ42" s="54">
        <f>IF(ISERROR(IF(AN42="","",AN42/VLOOKUP(Occupancy!$B$65,Occupancy!$BJ$68:'Occupancy'!$B$79,1)*12/$C42)),"-",IF(AN42="","",AN42/VLOOKUP(Occupancy!$B$65,Occupancy!$BJ$68:'Occupancy'!$B$79,1)*12/$C42))</f>
        <v>0</v>
      </c>
      <c r="AR42" s="56">
        <f>IF(ISERROR(IF(AO42="","",AO42/VLOOKUP(Occupancy!$B$65,Occupancy!$BJ$68:'Occupancy'!$B$79,1)*12/$C42)),"-",IF(AO42="","",AO42/VLOOKUP(Occupancy!$B$65,Occupancy!$BJ$68:'Occupancy'!$B$79,1)*12/$C42))</f>
        <v>74.376237623762378</v>
      </c>
      <c r="AS42" s="61">
        <f>SUMIFS(IncomeStatementData!$J$2:$J$415,IncomeStatementData!$B$2:$B$415,$A42,IncomeStatementData!$I$2:$I$415,"55301")</f>
        <v>0</v>
      </c>
      <c r="AT42" s="51">
        <f>IF(ISERROR(AU42/12*Occupancy!$B$65),"-",AU42/12*Occupancy!$B$65)</f>
        <v>25614</v>
      </c>
      <c r="AU42" s="52">
        <f>SUMIFS(AnnualFinancialData!$L$2:$L$6380,AnnualFinancialData!$B$2:$B$6380,$A42,AnnualFinancialData!$K$2:$K$6380,"55301")</f>
        <v>51228</v>
      </c>
      <c r="AV42" s="51">
        <f>IF(ISERROR(IF(AS42="","",AS42/VLOOKUP(Occupancy!$B$65,Occupancy!$BJ$68:'Occupancy'!$B$79,1)*12/$C42)),"-",IF(AS42="","",AS42/VLOOKUP(Occupancy!$B$65,Occupancy!$BJ$68:'Occupancy'!$B$79,1)*12/$C42))</f>
        <v>0</v>
      </c>
      <c r="AW42" s="57">
        <f>IF(ISERROR(IF(AT42="","",AT42/VLOOKUP(Occupancy!$B$65,Occupancy!$BJ$68:'Occupancy'!$B$79,1)*12/$C42)),"-",IF(AT42="","",AT42/VLOOKUP(Occupancy!$B$65,Occupancy!$BJ$68:'Occupancy'!$B$79,1)*12/$C42))</f>
        <v>507.20792079207922</v>
      </c>
      <c r="AX42" s="54">
        <f>SUMIFS(IncomeStatementData!$J$2:$J$415,IncomeStatementData!$B$2:$B$415,$A42,IncomeStatementData!$I$2:$I$415,"55320")</f>
        <v>0</v>
      </c>
      <c r="AY42" s="54">
        <f>IF(ISERROR(AZ42/12*Occupancy!$B$65),"-",AZ42/12*Occupancy!$B$65)</f>
        <v>9436</v>
      </c>
      <c r="AZ42" s="55">
        <f>SUMIFS(AnnualFinancialData!$L$2:$L$6380,AnnualFinancialData!$B$2:$B$6380,$A42,AnnualFinancialData!$K$2:$K$6380,"55320")</f>
        <v>18872</v>
      </c>
      <c r="BA42" s="54">
        <f>IF(ISERROR(IF(AX42="","",AX42/VLOOKUP(Occupancy!$B$65,Occupancy!$BJ$68:'Occupancy'!$B$79,1)*12/$C42)),"-",IF(AX42="","",AX42/VLOOKUP(Occupancy!$B$65,Occupancy!$BJ$68:'Occupancy'!$B$79,1)*12/$C42))</f>
        <v>0</v>
      </c>
      <c r="BB42" s="54">
        <f>IF(ISERROR(IF(AY42="","",AY42/VLOOKUP(Occupancy!$B$65,Occupancy!$BJ$68:'Occupancy'!$B$79,1)*12/$C42)),"-",IF(AY42="","",AY42/VLOOKUP(Occupancy!$B$65,Occupancy!$BJ$68:'Occupancy'!$B$79,1)*12/$C42))</f>
        <v>186.85148514851485</v>
      </c>
      <c r="BC42" s="62">
        <f t="shared" si="0"/>
        <v>0</v>
      </c>
      <c r="BD42" s="63">
        <f t="shared" si="1"/>
        <v>233210.5</v>
      </c>
      <c r="BE42" s="62">
        <f t="shared" si="2"/>
        <v>466421</v>
      </c>
      <c r="BF42" s="63">
        <f>IF(ISERROR(IF(BC42="","",BC42/VLOOKUP(Occupancy!$B$65,Occupancy!$BJ$68:'Occupancy'!$B$79,1)*12/$C42)),"-",IF(BC42="","",BC42/VLOOKUP(Occupancy!$B$65,Occupancy!$BJ$68:'Occupancy'!$B$79,1)*12/$C42))</f>
        <v>0</v>
      </c>
      <c r="BG42" s="64">
        <f>IF(ISERROR(IF(BD42="","",BD42/VLOOKUP(Occupancy!$B$65,Occupancy!$BJ$68:'Occupancy'!$B$79,1)*12/$C42)),"-",IF(BD42="","",BD42/VLOOKUP(Occupancy!$B$65,Occupancy!$BJ$68:'Occupancy'!$B$79,1)*12/$C42))</f>
        <v>4618.029702970297</v>
      </c>
    </row>
    <row r="43" spans="1:59" x14ac:dyDescent="0.25">
      <c r="A43" s="220" t="s">
        <v>239</v>
      </c>
      <c r="B43" s="93" t="str">
        <f>IF(ISERROR(INDEX(ProjectTypeData!$F$2:$F43,MATCH(Expenses!$A43,ProjectTypeData!$B$2:$B43,0),MATCH(Expenses!B$5,ProjectTypeData!$F$1))),"-",INDEX(ProjectTypeData!$F$2:$F43,MATCH(Expenses!$A43,ProjectTypeData!$B$2:$B43,0),MATCH(Expenses!B$5,ProjectTypeData!$F$1)))</f>
        <v>Shelter</v>
      </c>
      <c r="C43" s="145">
        <f>Operating!C48</f>
        <v>90</v>
      </c>
      <c r="D43" s="146" t="str">
        <f>IF(ISERROR(INDEX(MgmtCompanyData!$C$2:$C$46,MATCH(A43,MgmtCompanyData!$B$2:$B$46,0),0)),"-",INDEX(MgmtCompanyData!$C$2:$C$46,MATCH(A43,MgmtCompanyData!$B$2:$B$46,0),0))</f>
        <v>R Home Property Management, LLC</v>
      </c>
      <c r="E43" s="50">
        <f>SUMIFS(IncomeStatementData!$J$2:$J$415,IncomeStatementData!$B$2:$B$415,$A43,IncomeStatementData!$I$2:$I$415,"50105")+SUMIFS(IncomeStatementData!$J$2:$J$415,IncomeStatementData!$B$2:$B$415,$A43,IncomeStatementData!$I$2:$I$415,"55745")+SUMIFS(IncomeStatementData!$J$2:$J$415,IncomeStatementData!$B$2:$B$415,$A43,IncomeStatementData!$I$2:$I$415,"55730")+SUMIFS(IncomeStatementData!$J$2:$J$415,IncomeStatementData!$B$2:$B$415,$A43,IncomeStatementData!$I$2:$I$415,"50203")+SUMIFS(IncomeStatementData!$J$2:$J$415,IncomeStatementData!$B$2:$B$415,$A43,IncomeStatementData!$I$2:$I$415,"50252")</f>
        <v>0</v>
      </c>
      <c r="F43" s="51">
        <f>IF(ISERROR(G43/12*Occupancy!$B$65),"-",G43/12*Occupancy!$B$65)</f>
        <v>100170.5</v>
      </c>
      <c r="G43" s="52">
        <f>SUMIFS(AnnualFinancialData!$L$2:$L$6380,AnnualFinancialData!$B$2:$B$6380,$A43,AnnualFinancialData!$K$2:$K$6380,"50105")+SUMIFS(AnnualFinancialData!$L$2:$L$6380,AnnualFinancialData!$B$2:$B$6380,$A43,AnnualFinancialData!$K$2:$K$6380,"55745")+SUMIFS(AnnualFinancialData!$L$2:$L$6380,AnnualFinancialData!$B$2:$B$6380,$A43,AnnualFinancialData!$K$2:$K$6380,"55730")+SUMIFS(AnnualFinancialData!$L$2:$L$6380,AnnualFinancialData!$B$2:$B$6380,$A43,AnnualFinancialData!$K$2:$K$6380,"50203")+SUMIFS(AnnualFinancialData!$L$2:$L$6380,AnnualFinancialData!$B$2:$B$6380,$A43,AnnualFinancialData!$K$2:$K$6380,"50252")</f>
        <v>200341</v>
      </c>
      <c r="H43" s="51">
        <f>IF(ISERROR(IF(E43="","",E43/VLOOKUP(Occupancy!$B$65,Occupancy!$BJ$68:'Occupancy'!$B$79,1)*12/$C43)),"-",IF(E43="","",E43/VLOOKUP(Occupancy!$B$65,Occupancy!$BJ$68:'Occupancy'!$B$79,1)*12/$C43))</f>
        <v>0</v>
      </c>
      <c r="I43" s="53">
        <f>IF(ISERROR(IF(F43="","",F43/VLOOKUP(Occupancy!$B$65,Occupancy!$BJ$68:'Occupancy'!$B$79,1)*12/$C43)),"-",IF(F43="","",F43/VLOOKUP(Occupancy!$B$65,Occupancy!$BJ$68:'Occupancy'!$B$79,1)*12/$C43))</f>
        <v>2226.0111111111109</v>
      </c>
      <c r="J43" s="54">
        <f>SUMIFS(IncomeStatementData!$J$2:$J$415,IncomeStatementData!$B$2:$B$415,$A43,IncomeStatementData!$I$2:$I$415,"60015")+SUMIFS(IncomeStatementData!$J$2:$J$415,IncomeStatementData!$B$2:$B$415,$A43,IncomeStatementData!$I$2:$I$415,"55342")+SUMIFS(IncomeStatementData!$J$2:$J$415,IncomeStatementData!$B$2:$B$415,$A43,IncomeStatementData!$I$2:$I$415,"55110")+SUMIFS(IncomeStatementData!$J$2:$J$415,IncomeStatementData!$B$2:$B$415,$A43,IncomeStatementData!$I$2:$I$415,"53034")+SUMIFS(IncomeStatementData!$J$2:$J$415,IncomeStatementData!$B$2:$B$415,$A43,IncomeStatementData!$I$2:$I$415,"59500")</f>
        <v>0</v>
      </c>
      <c r="K43" s="54">
        <f>IF(ISERROR(L43/12*Occupancy!$B$65),"-",L43/12*Occupancy!$B$65)</f>
        <v>23696</v>
      </c>
      <c r="L43" s="55">
        <f>SUMIFS(AnnualFinancialData!$L$2:$L$6380,AnnualFinancialData!$B$2:$B$6380,$A43,AnnualFinancialData!$K$2:$K$6380,"60015")+SUMIFS(AnnualFinancialData!$L$2:$L$6380,AnnualFinancialData!$B$2:$B$6380,$A43,AnnualFinancialData!$K$2:$K$6380,"55342")+SUMIFS(AnnualFinancialData!$L$2:$L$6380,AnnualFinancialData!$B$2:$B$6380,$A43,AnnualFinancialData!$K$2:$K$6380,"55110")+SUMIFS(AnnualFinancialData!$L$2:$L$6380,AnnualFinancialData!$B$2:$B$6380,$A43,AnnualFinancialData!$K$2:$K$6380,"53034")+SUMIFS(AnnualFinancialData!$L$2:$L$6380,AnnualFinancialData!$B$2:$B$6380,$A43,AnnualFinancialData!$K$2:$K$6380,"59500")</f>
        <v>47392</v>
      </c>
      <c r="M43" s="54">
        <f>IF(ISERROR(IF(J43="","",J43/VLOOKUP(Occupancy!$B$65,Occupancy!$BJ$68:'Occupancy'!$B$79,1)*12/$C43)),"-",IF(J43="","",J43/VLOOKUP(Occupancy!$B$65,Occupancy!$BJ$68:'Occupancy'!$B$79,1)*12/$C43))</f>
        <v>0</v>
      </c>
      <c r="N43" s="54">
        <f>IF(ISERROR(IF(K43="","",K43/VLOOKUP(Occupancy!$B$65,Occupancy!$BJ$68:'Occupancy'!$B$79,1)*12/$C43)),"-",IF(K43="","",K43/VLOOKUP(Occupancy!$B$65,Occupancy!$BJ$68:'Occupancy'!$B$79,1)*12/$C43))</f>
        <v>526.57777777777778</v>
      </c>
      <c r="O43" s="51">
        <f>SUMIFS(IncomeStatementData!$J$2:$J$415,IncomeStatementData!$B$2:$B$415,$A43,IncomeStatementData!$I$2:$I$415,"58001")</f>
        <v>0</v>
      </c>
      <c r="P43" s="51">
        <f>IF(ISERROR(Q43/12*Occupancy!$B$65),"-",Q43/12*Occupancy!$B$65)</f>
        <v>245.5</v>
      </c>
      <c r="Q43" s="52">
        <f>SUMIFS(AnnualFinancialData!$L$2:$L$6380,AnnualFinancialData!$B$2:$B$6380,$A43,AnnualFinancialData!$K$2:$K$6380,"58001")</f>
        <v>491</v>
      </c>
      <c r="R43" s="51">
        <f>IF(ISERROR(IF(O43="","",O43/VLOOKUP(Occupancy!$B$65,Occupancy!$BJ$68:'Occupancy'!$B$79,1)*12/$C43)),"-",IF(O43="","",O43/VLOOKUP(Occupancy!$B$65,Occupancy!$BJ$68:'Occupancy'!$B$79,1)*12/$C43))</f>
        <v>0</v>
      </c>
      <c r="S43" s="51">
        <f>IF(ISERROR(IF(P43="","",P43/VLOOKUP(Occupancy!$B$65,Occupancy!$BJ$68:'Occupancy'!$B$79,1)*12/$C43)),"-",IF(P43="","",P43/VLOOKUP(Occupancy!$B$65,Occupancy!$BJ$68:'Occupancy'!$B$79,1)*12/$C43))</f>
        <v>5.4555555555555557</v>
      </c>
      <c r="T43" s="55">
        <f>SUMIFS(IncomeStatementData!$J$2:$J$415,IncomeStatementData!$B$2:$B$415,$A43,IncomeStatementData!$I$2:$I$415,"66100")</f>
        <v>0</v>
      </c>
      <c r="U43" s="54">
        <f>IF(ISERROR(V43/12*Occupancy!$B$65),"-",V43/12*Occupancy!$B$65)</f>
        <v>24896</v>
      </c>
      <c r="V43" s="55">
        <f>SUMIFS(AnnualFinancialData!$L$2:$L$6380,AnnualFinancialData!$B$2:$B$6380,$A43,AnnualFinancialData!$K$2:$K$6380,"66100")</f>
        <v>49792</v>
      </c>
      <c r="W43" s="54">
        <f>IF(ISERROR(IF(T43="","",T43/VLOOKUP(Occupancy!$B$65,Occupancy!$BJ$68:'Occupancy'!$B$79,1)*12/$C43)),"-",IF(T43="","",T43/VLOOKUP(Occupancy!$B$65,Occupancy!$BJ$68:'Occupancy'!$B$79,1)*12/$C43))</f>
        <v>0</v>
      </c>
      <c r="X43" s="56">
        <f>IF(ISERROR(IF(U43="","",U43/VLOOKUP(Occupancy!$B$65,Occupancy!$BJ$68:'Occupancy'!$B$79,1)*12/$C43)),"-",IF(U43="","",U43/VLOOKUP(Occupancy!$B$65,Occupancy!$BJ$68:'Occupancy'!$B$79,1)*12/$C43))</f>
        <v>553.24444444444441</v>
      </c>
      <c r="Y43" s="51">
        <f>SUMIFS(IncomeStatementData!$J$2:$J$415,IncomeStatementData!$B$2:$B$415,$A43,IncomeStatementData!$I$2:$I$415,"55705")+SUMIFS(IncomeStatementData!$J$2:$J$415,IncomeStatementData!$B$2:$B$415,$A43,IncomeStatementData!$I$2:$I$415,"55715")+SUMIFS(IncomeStatementData!$J$2:$J$415,IncomeStatementData!$B$2:$B$415,$A43,IncomeStatementData!$I$2:$I$415,"55720")+SUMIFS(IncomeStatementData!$J$2:$J$415,IncomeStatementData!$B$2:$B$415,$A43,IncomeStatementData!$I$2:$I$415,"55730")+SUMIFS(IncomeStatementData!$J$2:$J$415,IncomeStatementData!$B$2:$B$415,$A43,IncomeStatementData!$I$2:$I$415,"55735")+SUMIFS(IncomeStatementData!$J$2:$J$415,IncomeStatementData!$B$2:$B$415,$A43,IncomeStatementData!$I$2:$I$415,"55701")+SUMIFS(IncomeStatementData!$J$2:$J$415,IncomeStatementData!$B$2:$B$415,$A43,IncomeStatementData!$I$2:$I$415,"55750")+SUMIFS(IncomeStatementData!$J$2:$J$415,IncomeStatementData!$B$2:$B$415,$A43,IncomeStatementData!$I$2:$I$415,"55725")+SUMIFS(IncomeStatementData!$J$2:$J$415,IncomeStatementData!$B$2:$B$415,$A43,IncomeStatementData!$I$2:$I$415,"55760")+SUMIFS(IncomeStatementData!$J$2:$J$415,IncomeStatementData!$B$2:$B$415,$A43,IncomeStatementData!$I$2:$I$415,"55755")</f>
        <v>0</v>
      </c>
      <c r="Z43" s="51">
        <f>IF(ISERROR(AA43/12*Occupancy!$B$65),"-",AA43/12*Occupancy!$B$65)</f>
        <v>14117</v>
      </c>
      <c r="AA43" s="52">
        <f>SUMIFS(AnnualFinancialData!$L$2:$L$6380,AnnualFinancialData!$B$2:$B$6380,$A43,AnnualFinancialData!$K$2:$K$6380,"55705")+SUMIFS(AnnualFinancialData!$L$2:$L$6380,AnnualFinancialData!$B$2:$B$6380,$A43,AnnualFinancialData!$K$2:$K$6380,"55715")+SUMIFS(AnnualFinancialData!$L$2:$L$6380,AnnualFinancialData!$B$2:$B$6380,$A43,AnnualFinancialData!$K$2:$K$6380,"55720")+SUMIFS(AnnualFinancialData!$L$2:$L$6380,AnnualFinancialData!$B$2:$B$6380,$A43,AnnualFinancialData!$K$2:$K$6380,"55730")+SUMIFS(AnnualFinancialData!$L$2:$L$6380,AnnualFinancialData!$B$2:$B$6380,$A43,AnnualFinancialData!$K$2:$K$6380,"55735")+SUMIFS(AnnualFinancialData!$L$2:$L$6380,AnnualFinancialData!$B$2:$B$6380,$A43,AnnualFinancialData!$K$2:$K$6380,"55701")+SUMIFS(AnnualFinancialData!$L$2:$L$6380,AnnualFinancialData!$B$2:$B$6380,$A43,AnnualFinancialData!$K$2:$K$6380,"55750")+SUMIFS(AnnualFinancialData!$L$2:$L$6380,AnnualFinancialData!$B$2:$B$6380,$A43,AnnualFinancialData!$K$2:$K$6380,"55725")+SUMIFS(AnnualFinancialData!$L$2:$L$6380,AnnualFinancialData!$B$2:$B$6380,$A43,AnnualFinancialData!$K$2:$K$6380,"55760")+SUMIFS(AnnualFinancialData!$L$2:$L$6380,AnnualFinancialData!$B$2:$B$6380,$A43,AnnualFinancialData!$K$2:$K$6380,"55755")</f>
        <v>28234</v>
      </c>
      <c r="AB43" s="51">
        <f>IF(ISERROR(IF(Y43="","",Y43/VLOOKUP(Occupancy!$B$65,Occupancy!$BJ$68:'Occupancy'!$B$79,1)*12/$C43)),"-",IF(Y43="","",Y43/VLOOKUP(Occupancy!$B$65,Occupancy!$BJ$68:'Occupancy'!$B$79,1)*12/$C43))</f>
        <v>0</v>
      </c>
      <c r="AC43" s="57">
        <f>IF(ISERROR(IF(Z43="","",Z43/VLOOKUP(Occupancy!$B$65,Occupancy!$BJ$68:'Occupancy'!$B$79,1)*12/$C43)),"-",IF(Z43="","",Z43/VLOOKUP(Occupancy!$B$65,Occupancy!$BJ$68:'Occupancy'!$B$79,1)*12/$C43))</f>
        <v>313.71111111111111</v>
      </c>
      <c r="AD43" s="55">
        <f>SUMIFS(IncomeStatementData!$J$2:$J$415,IncomeStatementData!$B$2:$B$415,$A43,IncomeStatementData!$I$2:$I$415,"55770")</f>
        <v>0</v>
      </c>
      <c r="AE43" s="54">
        <f>IF(ISERROR(AF43/12*Occupancy!$B$65),"-",AF43/12*Occupancy!$B$65)</f>
        <v>0</v>
      </c>
      <c r="AF43" s="55">
        <f>SUMIFS(AnnualFinancialData!$L$2:$L$6380,AnnualFinancialData!$B$2:$B$6380,$A43,AnnualFinancialData!$K$2:$K$6380,"55770")</f>
        <v>0</v>
      </c>
      <c r="AG43" s="54">
        <f>IF(ISERROR(IF(AD43="","",AD43/VLOOKUP(Occupancy!$B$65,Occupancy!$BJ$68:'Occupancy'!$B$79,1)*12/$C43)),"-",IF(AD43="","",AD43/VLOOKUP(Occupancy!$B$65,Occupancy!$BJ$68:'Occupancy'!$B$79,1)*12/$C43))</f>
        <v>0</v>
      </c>
      <c r="AH43" s="59">
        <f>IF(ISERROR(IF(AE43="","",AE43/VLOOKUP(Occupancy!$B$65,Occupancy!$BJ$68:'Occupancy'!$B$79,1)*12/$C43)),"-",IF(AE43="","",AE43/VLOOKUP(Occupancy!$B$65,Occupancy!$BJ$68:'Occupancy'!$B$79,1)*12/$C43))</f>
        <v>0</v>
      </c>
      <c r="AI43" s="52">
        <f>SUMIFS(IncomeStatementData!$J$2:$J$415,IncomeStatementData!$B$2:$B$415,$A43,IncomeStatementData!$I$2:$I$415,"55357")+SUMIFS(IncomeStatementData!$J$2:$J$415,IncomeStatementData!$B$2:$B$415,$A43,IncomeStatementData!$I$2:$I$415,"55353")+SUMIFS(IncomeStatementData!$J$2:$J$415,IncomeStatementData!$B$2:$B$415,$A43,IncomeStatementData!$I$2:$I$415,"55354")+SUMIFS(IncomeStatementData!$J$2:$J$415,IncomeStatementData!$B$2:$B$415,$A43,IncomeStatementData!$I$2:$I$415,"55351")</f>
        <v>0</v>
      </c>
      <c r="AJ43" s="51">
        <f>IF(ISERROR(AK43/12*Occupancy!$B$65),"-",AK43/12*Occupancy!$B$65)</f>
        <v>9966</v>
      </c>
      <c r="AK43" s="52">
        <f>SUMIFS(AnnualFinancialData!$L$2:$L$6380,AnnualFinancialData!$B$2:$B$6380,$A43,AnnualFinancialData!$K$2:$K$6380,"55357")+SUMIFS(AnnualFinancialData!$L$2:$L$6380,AnnualFinancialData!$B$2:$B$6380,$A43,AnnualFinancialData!$K$2:$K$6380,"55353")+SUMIFS(AnnualFinancialData!$L$2:$L$6380,AnnualFinancialData!$B$2:$B$6380,$A43,AnnualFinancialData!$K$2:$K$6380,"55354")+SUMIFS(AnnualFinancialData!$L$2:$L$6380,AnnualFinancialData!$B$2:$B$6380,$A43,AnnualFinancialData!$K$2:$K$6380,"55351")</f>
        <v>19932</v>
      </c>
      <c r="AL43" s="51">
        <f>IF(ISERROR(IF(AI43="","",AI43/VLOOKUP(Occupancy!$B$65,Occupancy!$BJ$68:'Occupancy'!$B$79,1)*12/$C43)),"-",IF(AI43="","",AI43/VLOOKUP(Occupancy!$B$65,Occupancy!$BJ$68:'Occupancy'!$B$79,1)*12/$C43))</f>
        <v>0</v>
      </c>
      <c r="AM43" s="60">
        <f>IF(ISERROR(IF(AJ43="","",AJ43/VLOOKUP(Occupancy!$B$65,Occupancy!$BJ$68:'Occupancy'!$B$79,1)*12/$C43)),"-",IF(AJ43="","",AJ43/VLOOKUP(Occupancy!$B$65,Occupancy!$BJ$68:'Occupancy'!$B$79,1)*12/$C43))</f>
        <v>221.46666666666667</v>
      </c>
      <c r="AN43" s="54">
        <f>SUMIFS(IncomeStatementData!$J$2:$J$415,IncomeStatementData!$B$2:$B$415,$A43,IncomeStatementData!$I$2:$I$415,"55355")</f>
        <v>0</v>
      </c>
      <c r="AO43" s="54">
        <f>IF(ISERROR(AP43/12*Occupancy!$B$65),"-",AP43/12*Occupancy!$B$65)</f>
        <v>15696</v>
      </c>
      <c r="AP43" s="55">
        <f>SUMIFS(AnnualFinancialData!$L$2:$L$6380,AnnualFinancialData!$B$2:$B$6380,$A43,AnnualFinancialData!$K$2:$K$6380,"55355")</f>
        <v>31392</v>
      </c>
      <c r="AQ43" s="54">
        <f>IF(ISERROR(IF(AN43="","",AN43/VLOOKUP(Occupancy!$B$65,Occupancy!$BJ$68:'Occupancy'!$B$79,1)*12/$C43)),"-",IF(AN43="","",AN43/VLOOKUP(Occupancy!$B$65,Occupancy!$BJ$68:'Occupancy'!$B$79,1)*12/$C43))</f>
        <v>0</v>
      </c>
      <c r="AR43" s="56">
        <f>IF(ISERROR(IF(AO43="","",AO43/VLOOKUP(Occupancy!$B$65,Occupancy!$BJ$68:'Occupancy'!$B$79,1)*12/$C43)),"-",IF(AO43="","",AO43/VLOOKUP(Occupancy!$B$65,Occupancy!$BJ$68:'Occupancy'!$B$79,1)*12/$C43))</f>
        <v>348.8</v>
      </c>
      <c r="AS43" s="61">
        <f>SUMIFS(IncomeStatementData!$J$2:$J$415,IncomeStatementData!$B$2:$B$415,$A43,IncomeStatementData!$I$2:$I$415,"55301")</f>
        <v>0</v>
      </c>
      <c r="AT43" s="51">
        <f>IF(ISERROR(AU43/12*Occupancy!$B$65),"-",AU43/12*Occupancy!$B$65)</f>
        <v>30410</v>
      </c>
      <c r="AU43" s="52">
        <f>SUMIFS(AnnualFinancialData!$L$2:$L$6380,AnnualFinancialData!$B$2:$B$6380,$A43,AnnualFinancialData!$K$2:$K$6380,"55301")</f>
        <v>60820</v>
      </c>
      <c r="AV43" s="51">
        <f>IF(ISERROR(IF(AS43="","",AS43/VLOOKUP(Occupancy!$B$65,Occupancy!$BJ$68:'Occupancy'!$B$79,1)*12/$C43)),"-",IF(AS43="","",AS43/VLOOKUP(Occupancy!$B$65,Occupancy!$BJ$68:'Occupancy'!$B$79,1)*12/$C43))</f>
        <v>0</v>
      </c>
      <c r="AW43" s="57">
        <f>IF(ISERROR(IF(AT43="","",AT43/VLOOKUP(Occupancy!$B$65,Occupancy!$BJ$68:'Occupancy'!$B$79,1)*12/$C43)),"-",IF(AT43="","",AT43/VLOOKUP(Occupancy!$B$65,Occupancy!$BJ$68:'Occupancy'!$B$79,1)*12/$C43))</f>
        <v>675.77777777777783</v>
      </c>
      <c r="AX43" s="54">
        <f>SUMIFS(IncomeStatementData!$J$2:$J$415,IncomeStatementData!$B$2:$B$415,$A43,IncomeStatementData!$I$2:$I$415,"55320")</f>
        <v>0</v>
      </c>
      <c r="AY43" s="54">
        <f>IF(ISERROR(AZ43/12*Occupancy!$B$65),"-",AZ43/12*Occupancy!$B$65)</f>
        <v>11302</v>
      </c>
      <c r="AZ43" s="55">
        <f>SUMIFS(AnnualFinancialData!$L$2:$L$6380,AnnualFinancialData!$B$2:$B$6380,$A43,AnnualFinancialData!$K$2:$K$6380,"55320")</f>
        <v>22604</v>
      </c>
      <c r="BA43" s="54">
        <f>IF(ISERROR(IF(AX43="","",AX43/VLOOKUP(Occupancy!$B$65,Occupancy!$BJ$68:'Occupancy'!$B$79,1)*12/$C43)),"-",IF(AX43="","",AX43/VLOOKUP(Occupancy!$B$65,Occupancy!$BJ$68:'Occupancy'!$B$79,1)*12/$C43))</f>
        <v>0</v>
      </c>
      <c r="BB43" s="54">
        <f>IF(ISERROR(IF(AY43="","",AY43/VLOOKUP(Occupancy!$B$65,Occupancy!$BJ$68:'Occupancy'!$B$79,1)*12/$C43)),"-",IF(AY43="","",AY43/VLOOKUP(Occupancy!$B$65,Occupancy!$BJ$68:'Occupancy'!$B$79,1)*12/$C43))</f>
        <v>251.15555555555557</v>
      </c>
      <c r="BC43" s="62">
        <f t="shared" si="0"/>
        <v>0</v>
      </c>
      <c r="BD43" s="63">
        <f t="shared" si="1"/>
        <v>230499</v>
      </c>
      <c r="BE43" s="62">
        <f t="shared" si="2"/>
        <v>460998</v>
      </c>
      <c r="BF43" s="63">
        <f>IF(ISERROR(IF(BC43="","",BC43/VLOOKUP(Occupancy!$B$65,Occupancy!$BJ$68:'Occupancy'!$B$79,1)*12/$C43)),"-",IF(BC43="","",BC43/VLOOKUP(Occupancy!$B$65,Occupancy!$BJ$68:'Occupancy'!$B$79,1)*12/$C43))</f>
        <v>0</v>
      </c>
      <c r="BG43" s="64">
        <f>IF(ISERROR(IF(BD43="","",BD43/VLOOKUP(Occupancy!$B$65,Occupancy!$BJ$68:'Occupancy'!$B$79,1)*12/$C43)),"-",IF(BD43="","",BD43/VLOOKUP(Occupancy!$B$65,Occupancy!$BJ$68:'Occupancy'!$B$79,1)*12/$C43))</f>
        <v>5122.2</v>
      </c>
    </row>
    <row r="44" spans="1:59" x14ac:dyDescent="0.25">
      <c r="A44" s="220" t="s">
        <v>241</v>
      </c>
      <c r="B44" s="93" t="str">
        <f>IF(ISERROR(INDEX(ProjectTypeData!$F$2:$F44,MATCH(Expenses!$A44,ProjectTypeData!$B$2:$B44,0),MATCH(Expenses!B$5,ProjectTypeData!$F$1))),"-",INDEX(ProjectTypeData!$F$2:$F44,MATCH(Expenses!$A44,ProjectTypeData!$B$2:$B44,0),MATCH(Expenses!B$5,ProjectTypeData!$F$1)))</f>
        <v>Shelter</v>
      </c>
      <c r="C44" s="145">
        <f>Operating!C49</f>
        <v>80</v>
      </c>
      <c r="D44" s="146" t="str">
        <f>IF(ISERROR(INDEX(MgmtCompanyData!$C$2:$C$46,MATCH(A44,MgmtCompanyData!$B$2:$B$46,0),0)),"-",INDEX(MgmtCompanyData!$C$2:$C$46,MATCH(A44,MgmtCompanyData!$B$2:$B$46,0),0))</f>
        <v>R Home Property Management, LLC</v>
      </c>
      <c r="E44" s="50">
        <f>SUMIFS(IncomeStatementData!$J$2:$J$415,IncomeStatementData!$B$2:$B$415,$A44,IncomeStatementData!$I$2:$I$415,"50105")+SUMIFS(IncomeStatementData!$J$2:$J$415,IncomeStatementData!$B$2:$B$415,$A44,IncomeStatementData!$I$2:$I$415,"55745")+SUMIFS(IncomeStatementData!$J$2:$J$415,IncomeStatementData!$B$2:$B$415,$A44,IncomeStatementData!$I$2:$I$415,"55730")+SUMIFS(IncomeStatementData!$J$2:$J$415,IncomeStatementData!$B$2:$B$415,$A44,IncomeStatementData!$I$2:$I$415,"50203")+SUMIFS(IncomeStatementData!$J$2:$J$415,IncomeStatementData!$B$2:$B$415,$A44,IncomeStatementData!$I$2:$I$415,"50252")</f>
        <v>0</v>
      </c>
      <c r="F44" s="51">
        <f>IF(ISERROR(G44/12*Occupancy!$B$65),"-",G44/12*Occupancy!$B$65)</f>
        <v>88236.5</v>
      </c>
      <c r="G44" s="52">
        <f>SUMIFS(AnnualFinancialData!$L$2:$L$6380,AnnualFinancialData!$B$2:$B$6380,$A44,AnnualFinancialData!$K$2:$K$6380,"50105")+SUMIFS(AnnualFinancialData!$L$2:$L$6380,AnnualFinancialData!$B$2:$B$6380,$A44,AnnualFinancialData!$K$2:$K$6380,"55745")+SUMIFS(AnnualFinancialData!$L$2:$L$6380,AnnualFinancialData!$B$2:$B$6380,$A44,AnnualFinancialData!$K$2:$K$6380,"55730")+SUMIFS(AnnualFinancialData!$L$2:$L$6380,AnnualFinancialData!$B$2:$B$6380,$A44,AnnualFinancialData!$K$2:$K$6380,"50203")+SUMIFS(AnnualFinancialData!$L$2:$L$6380,AnnualFinancialData!$B$2:$B$6380,$A44,AnnualFinancialData!$K$2:$K$6380,"50252")</f>
        <v>176473</v>
      </c>
      <c r="H44" s="51">
        <f>IF(ISERROR(IF(E44="","",E44/VLOOKUP(Occupancy!$B$65,Occupancy!$BJ$68:'Occupancy'!$B$79,1)*12/$C44)),"-",IF(E44="","",E44/VLOOKUP(Occupancy!$B$65,Occupancy!$BJ$68:'Occupancy'!$B$79,1)*12/$C44))</f>
        <v>0</v>
      </c>
      <c r="I44" s="53">
        <f>IF(ISERROR(IF(F44="","",F44/VLOOKUP(Occupancy!$B$65,Occupancy!$BJ$68:'Occupancy'!$B$79,1)*12/$C44)),"-",IF(F44="","",F44/VLOOKUP(Occupancy!$B$65,Occupancy!$BJ$68:'Occupancy'!$B$79,1)*12/$C44))</f>
        <v>2205.9124999999999</v>
      </c>
      <c r="J44" s="54">
        <f>SUMIFS(IncomeStatementData!$J$2:$J$415,IncomeStatementData!$B$2:$B$415,$A44,IncomeStatementData!$I$2:$I$415,"60015")+SUMIFS(IncomeStatementData!$J$2:$J$415,IncomeStatementData!$B$2:$B$415,$A44,IncomeStatementData!$I$2:$I$415,"55342")+SUMIFS(IncomeStatementData!$J$2:$J$415,IncomeStatementData!$B$2:$B$415,$A44,IncomeStatementData!$I$2:$I$415,"55110")+SUMIFS(IncomeStatementData!$J$2:$J$415,IncomeStatementData!$B$2:$B$415,$A44,IncomeStatementData!$I$2:$I$415,"53034")+SUMIFS(IncomeStatementData!$J$2:$J$415,IncomeStatementData!$B$2:$B$415,$A44,IncomeStatementData!$I$2:$I$415,"59500")</f>
        <v>0</v>
      </c>
      <c r="K44" s="54">
        <f>IF(ISERROR(L44/12*Occupancy!$B$65),"-",L44/12*Occupancy!$B$65)</f>
        <v>20318</v>
      </c>
      <c r="L44" s="55">
        <f>SUMIFS(AnnualFinancialData!$L$2:$L$6380,AnnualFinancialData!$B$2:$B$6380,$A44,AnnualFinancialData!$K$2:$K$6380,"60015")+SUMIFS(AnnualFinancialData!$L$2:$L$6380,AnnualFinancialData!$B$2:$B$6380,$A44,AnnualFinancialData!$K$2:$K$6380,"55342")+SUMIFS(AnnualFinancialData!$L$2:$L$6380,AnnualFinancialData!$B$2:$B$6380,$A44,AnnualFinancialData!$K$2:$K$6380,"55110")+SUMIFS(AnnualFinancialData!$L$2:$L$6380,AnnualFinancialData!$B$2:$B$6380,$A44,AnnualFinancialData!$K$2:$K$6380,"53034")+SUMIFS(AnnualFinancialData!$L$2:$L$6380,AnnualFinancialData!$B$2:$B$6380,$A44,AnnualFinancialData!$K$2:$K$6380,"59500")</f>
        <v>40636</v>
      </c>
      <c r="M44" s="54">
        <f>IF(ISERROR(IF(J44="","",J44/VLOOKUP(Occupancy!$B$65,Occupancy!$BJ$68:'Occupancy'!$B$79,1)*12/$C44)),"-",IF(J44="","",J44/VLOOKUP(Occupancy!$B$65,Occupancy!$BJ$68:'Occupancy'!$B$79,1)*12/$C44))</f>
        <v>0</v>
      </c>
      <c r="N44" s="54">
        <f>IF(ISERROR(IF(K44="","",K44/VLOOKUP(Occupancy!$B$65,Occupancy!$BJ$68:'Occupancy'!$B$79,1)*12/$C44)),"-",IF(K44="","",K44/VLOOKUP(Occupancy!$B$65,Occupancy!$BJ$68:'Occupancy'!$B$79,1)*12/$C44))</f>
        <v>507.95</v>
      </c>
      <c r="O44" s="51">
        <f>SUMIFS(IncomeStatementData!$J$2:$J$415,IncomeStatementData!$B$2:$B$415,$A44,IncomeStatementData!$I$2:$I$415,"58001")</f>
        <v>0</v>
      </c>
      <c r="P44" s="51">
        <f>IF(ISERROR(Q44/12*Occupancy!$B$65),"-",Q44/12*Occupancy!$B$65)</f>
        <v>0</v>
      </c>
      <c r="Q44" s="52">
        <f>SUMIFS(AnnualFinancialData!$L$2:$L$6380,AnnualFinancialData!$B$2:$B$6380,$A44,AnnualFinancialData!$K$2:$K$6380,"58001")</f>
        <v>0</v>
      </c>
      <c r="R44" s="51">
        <f>IF(ISERROR(IF(O44="","",O44/VLOOKUP(Occupancy!$B$65,Occupancy!$BJ$68:'Occupancy'!$B$79,1)*12/$C44)),"-",IF(O44="","",O44/VLOOKUP(Occupancy!$B$65,Occupancy!$BJ$68:'Occupancy'!$B$79,1)*12/$C44))</f>
        <v>0</v>
      </c>
      <c r="S44" s="51">
        <f>IF(ISERROR(IF(P44="","",P44/VLOOKUP(Occupancy!$B$65,Occupancy!$BJ$68:'Occupancy'!$B$79,1)*12/$C44)),"-",IF(P44="","",P44/VLOOKUP(Occupancy!$B$65,Occupancy!$BJ$68:'Occupancy'!$B$79,1)*12/$C44))</f>
        <v>0</v>
      </c>
      <c r="T44" s="55">
        <f>SUMIFS(IncomeStatementData!$J$2:$J$415,IncomeStatementData!$B$2:$B$415,$A44,IncomeStatementData!$I$2:$I$415,"66100")</f>
        <v>0</v>
      </c>
      <c r="U44" s="54">
        <f>IF(ISERROR(V44/12*Occupancy!$B$65),"-",V44/12*Occupancy!$B$65)</f>
        <v>20807.5</v>
      </c>
      <c r="V44" s="55">
        <f>SUMIFS(AnnualFinancialData!$L$2:$L$6380,AnnualFinancialData!$B$2:$B$6380,$A44,AnnualFinancialData!$K$2:$K$6380,"66100")</f>
        <v>41615</v>
      </c>
      <c r="W44" s="54">
        <f>IF(ISERROR(IF(T44="","",T44/VLOOKUP(Occupancy!$B$65,Occupancy!$BJ$68:'Occupancy'!$B$79,1)*12/$C44)),"-",IF(T44="","",T44/VLOOKUP(Occupancy!$B$65,Occupancy!$BJ$68:'Occupancy'!$B$79,1)*12/$C44))</f>
        <v>0</v>
      </c>
      <c r="X44" s="56">
        <f>IF(ISERROR(IF(U44="","",U44/VLOOKUP(Occupancy!$B$65,Occupancy!$BJ$68:'Occupancy'!$B$79,1)*12/$C44)),"-",IF(U44="","",U44/VLOOKUP(Occupancy!$B$65,Occupancy!$BJ$68:'Occupancy'!$B$79,1)*12/$C44))</f>
        <v>520.1875</v>
      </c>
      <c r="Y44" s="51">
        <f>SUMIFS(IncomeStatementData!$J$2:$J$415,IncomeStatementData!$B$2:$B$415,$A44,IncomeStatementData!$I$2:$I$415,"55705")+SUMIFS(IncomeStatementData!$J$2:$J$415,IncomeStatementData!$B$2:$B$415,$A44,IncomeStatementData!$I$2:$I$415,"55715")+SUMIFS(IncomeStatementData!$J$2:$J$415,IncomeStatementData!$B$2:$B$415,$A44,IncomeStatementData!$I$2:$I$415,"55720")+SUMIFS(IncomeStatementData!$J$2:$J$415,IncomeStatementData!$B$2:$B$415,$A44,IncomeStatementData!$I$2:$I$415,"55730")+SUMIFS(IncomeStatementData!$J$2:$J$415,IncomeStatementData!$B$2:$B$415,$A44,IncomeStatementData!$I$2:$I$415,"55735")+SUMIFS(IncomeStatementData!$J$2:$J$415,IncomeStatementData!$B$2:$B$415,$A44,IncomeStatementData!$I$2:$I$415,"55701")+SUMIFS(IncomeStatementData!$J$2:$J$415,IncomeStatementData!$B$2:$B$415,$A44,IncomeStatementData!$I$2:$I$415,"55750")+SUMIFS(IncomeStatementData!$J$2:$J$415,IncomeStatementData!$B$2:$B$415,$A44,IncomeStatementData!$I$2:$I$415,"55725")+SUMIFS(IncomeStatementData!$J$2:$J$415,IncomeStatementData!$B$2:$B$415,$A44,IncomeStatementData!$I$2:$I$415,"55760")+SUMIFS(IncomeStatementData!$J$2:$J$415,IncomeStatementData!$B$2:$B$415,$A44,IncomeStatementData!$I$2:$I$415,"55755")</f>
        <v>0</v>
      </c>
      <c r="Z44" s="51">
        <f>IF(ISERROR(AA44/12*Occupancy!$B$65),"-",AA44/12*Occupancy!$B$65)</f>
        <v>22190</v>
      </c>
      <c r="AA44" s="52">
        <f>SUMIFS(AnnualFinancialData!$L$2:$L$6380,AnnualFinancialData!$B$2:$B$6380,$A44,AnnualFinancialData!$K$2:$K$6380,"55705")+SUMIFS(AnnualFinancialData!$L$2:$L$6380,AnnualFinancialData!$B$2:$B$6380,$A44,AnnualFinancialData!$K$2:$K$6380,"55715")+SUMIFS(AnnualFinancialData!$L$2:$L$6380,AnnualFinancialData!$B$2:$B$6380,$A44,AnnualFinancialData!$K$2:$K$6380,"55720")+SUMIFS(AnnualFinancialData!$L$2:$L$6380,AnnualFinancialData!$B$2:$B$6380,$A44,AnnualFinancialData!$K$2:$K$6380,"55730")+SUMIFS(AnnualFinancialData!$L$2:$L$6380,AnnualFinancialData!$B$2:$B$6380,$A44,AnnualFinancialData!$K$2:$K$6380,"55735")+SUMIFS(AnnualFinancialData!$L$2:$L$6380,AnnualFinancialData!$B$2:$B$6380,$A44,AnnualFinancialData!$K$2:$K$6380,"55701")+SUMIFS(AnnualFinancialData!$L$2:$L$6380,AnnualFinancialData!$B$2:$B$6380,$A44,AnnualFinancialData!$K$2:$K$6380,"55750")+SUMIFS(AnnualFinancialData!$L$2:$L$6380,AnnualFinancialData!$B$2:$B$6380,$A44,AnnualFinancialData!$K$2:$K$6380,"55725")+SUMIFS(AnnualFinancialData!$L$2:$L$6380,AnnualFinancialData!$B$2:$B$6380,$A44,AnnualFinancialData!$K$2:$K$6380,"55760")+SUMIFS(AnnualFinancialData!$L$2:$L$6380,AnnualFinancialData!$B$2:$B$6380,$A44,AnnualFinancialData!$K$2:$K$6380,"55755")</f>
        <v>44380</v>
      </c>
      <c r="AB44" s="51">
        <f>IF(ISERROR(IF(Y44="","",Y44/VLOOKUP(Occupancy!$B$65,Occupancy!$BJ$68:'Occupancy'!$B$79,1)*12/$C44)),"-",IF(Y44="","",Y44/VLOOKUP(Occupancy!$B$65,Occupancy!$BJ$68:'Occupancy'!$B$79,1)*12/$C44))</f>
        <v>0</v>
      </c>
      <c r="AC44" s="57">
        <f>IF(ISERROR(IF(Z44="","",Z44/VLOOKUP(Occupancy!$B$65,Occupancy!$BJ$68:'Occupancy'!$B$79,1)*12/$C44)),"-",IF(Z44="","",Z44/VLOOKUP(Occupancy!$B$65,Occupancy!$BJ$68:'Occupancy'!$B$79,1)*12/$C44))</f>
        <v>554.75</v>
      </c>
      <c r="AD44" s="55">
        <f>SUMIFS(IncomeStatementData!$J$2:$J$415,IncomeStatementData!$B$2:$B$415,$A44,IncomeStatementData!$I$2:$I$415,"55770")</f>
        <v>0</v>
      </c>
      <c r="AE44" s="54">
        <f>IF(ISERROR(AF44/12*Occupancy!$B$65),"-",AF44/12*Occupancy!$B$65)</f>
        <v>0</v>
      </c>
      <c r="AF44" s="55">
        <f>SUMIFS(AnnualFinancialData!$L$2:$L$6380,AnnualFinancialData!$B$2:$B$6380,$A44,AnnualFinancialData!$K$2:$K$6380,"55770")</f>
        <v>0</v>
      </c>
      <c r="AG44" s="54">
        <f>IF(ISERROR(IF(AD44="","",AD44/VLOOKUP(Occupancy!$B$65,Occupancy!$BJ$68:'Occupancy'!$B$79,1)*12/$C44)),"-",IF(AD44="","",AD44/VLOOKUP(Occupancy!$B$65,Occupancy!$BJ$68:'Occupancy'!$B$79,1)*12/$C44))</f>
        <v>0</v>
      </c>
      <c r="AH44" s="59">
        <f>IF(ISERROR(IF(AE44="","",AE44/VLOOKUP(Occupancy!$B$65,Occupancy!$BJ$68:'Occupancy'!$B$79,1)*12/$C44)),"-",IF(AE44="","",AE44/VLOOKUP(Occupancy!$B$65,Occupancy!$BJ$68:'Occupancy'!$B$79,1)*12/$C44))</f>
        <v>0</v>
      </c>
      <c r="AI44" s="52">
        <f>SUMIFS(IncomeStatementData!$J$2:$J$415,IncomeStatementData!$B$2:$B$415,$A44,IncomeStatementData!$I$2:$I$415,"55357")+SUMIFS(IncomeStatementData!$J$2:$J$415,IncomeStatementData!$B$2:$B$415,$A44,IncomeStatementData!$I$2:$I$415,"55353")+SUMIFS(IncomeStatementData!$J$2:$J$415,IncomeStatementData!$B$2:$B$415,$A44,IncomeStatementData!$I$2:$I$415,"55354")+SUMIFS(IncomeStatementData!$J$2:$J$415,IncomeStatementData!$B$2:$B$415,$A44,IncomeStatementData!$I$2:$I$415,"55351")</f>
        <v>0</v>
      </c>
      <c r="AJ44" s="51">
        <f>IF(ISERROR(AK44/12*Occupancy!$B$65),"-",AK44/12*Occupancy!$B$65)</f>
        <v>10080</v>
      </c>
      <c r="AK44" s="52">
        <f>SUMIFS(AnnualFinancialData!$L$2:$L$6380,AnnualFinancialData!$B$2:$B$6380,$A44,AnnualFinancialData!$K$2:$K$6380,"55357")+SUMIFS(AnnualFinancialData!$L$2:$L$6380,AnnualFinancialData!$B$2:$B$6380,$A44,AnnualFinancialData!$K$2:$K$6380,"55353")+SUMIFS(AnnualFinancialData!$L$2:$L$6380,AnnualFinancialData!$B$2:$B$6380,$A44,AnnualFinancialData!$K$2:$K$6380,"55354")+SUMIFS(AnnualFinancialData!$L$2:$L$6380,AnnualFinancialData!$B$2:$B$6380,$A44,AnnualFinancialData!$K$2:$K$6380,"55351")</f>
        <v>20160</v>
      </c>
      <c r="AL44" s="51">
        <f>IF(ISERROR(IF(AI44="","",AI44/VLOOKUP(Occupancy!$B$65,Occupancy!$BJ$68:'Occupancy'!$B$79,1)*12/$C44)),"-",IF(AI44="","",AI44/VLOOKUP(Occupancy!$B$65,Occupancy!$BJ$68:'Occupancy'!$B$79,1)*12/$C44))</f>
        <v>0</v>
      </c>
      <c r="AM44" s="60">
        <f>IF(ISERROR(IF(AJ44="","",AJ44/VLOOKUP(Occupancy!$B$65,Occupancy!$BJ$68:'Occupancy'!$B$79,1)*12/$C44)),"-",IF(AJ44="","",AJ44/VLOOKUP(Occupancy!$B$65,Occupancy!$BJ$68:'Occupancy'!$B$79,1)*12/$C44))</f>
        <v>252</v>
      </c>
      <c r="AN44" s="54">
        <f>SUMIFS(IncomeStatementData!$J$2:$J$415,IncomeStatementData!$B$2:$B$415,$A44,IncomeStatementData!$I$2:$I$415,"55355")</f>
        <v>0</v>
      </c>
      <c r="AO44" s="54">
        <f>IF(ISERROR(AP44/12*Occupancy!$B$65),"-",AP44/12*Occupancy!$B$65)</f>
        <v>27126</v>
      </c>
      <c r="AP44" s="55">
        <f>SUMIFS(AnnualFinancialData!$L$2:$L$6380,AnnualFinancialData!$B$2:$B$6380,$A44,AnnualFinancialData!$K$2:$K$6380,"55355")</f>
        <v>54252</v>
      </c>
      <c r="AQ44" s="54">
        <f>IF(ISERROR(IF(AN44="","",AN44/VLOOKUP(Occupancy!$B$65,Occupancy!$BJ$68:'Occupancy'!$B$79,1)*12/$C44)),"-",IF(AN44="","",AN44/VLOOKUP(Occupancy!$B$65,Occupancy!$BJ$68:'Occupancy'!$B$79,1)*12/$C44))</f>
        <v>0</v>
      </c>
      <c r="AR44" s="56">
        <f>IF(ISERROR(IF(AO44="","",AO44/VLOOKUP(Occupancy!$B$65,Occupancy!$BJ$68:'Occupancy'!$B$79,1)*12/$C44)),"-",IF(AO44="","",AO44/VLOOKUP(Occupancy!$B$65,Occupancy!$BJ$68:'Occupancy'!$B$79,1)*12/$C44))</f>
        <v>678.15</v>
      </c>
      <c r="AS44" s="61">
        <f>SUMIFS(IncomeStatementData!$J$2:$J$415,IncomeStatementData!$B$2:$B$415,$A44,IncomeStatementData!$I$2:$I$415,"55301")</f>
        <v>0</v>
      </c>
      <c r="AT44" s="51">
        <f>IF(ISERROR(AU44/12*Occupancy!$B$65),"-",AU44/12*Occupancy!$B$65)</f>
        <v>27372.5</v>
      </c>
      <c r="AU44" s="52">
        <f>SUMIFS(AnnualFinancialData!$L$2:$L$6380,AnnualFinancialData!$B$2:$B$6380,$A44,AnnualFinancialData!$K$2:$K$6380,"55301")</f>
        <v>54745</v>
      </c>
      <c r="AV44" s="51">
        <f>IF(ISERROR(IF(AS44="","",AS44/VLOOKUP(Occupancy!$B$65,Occupancy!$BJ$68:'Occupancy'!$B$79,1)*12/$C44)),"-",IF(AS44="","",AS44/VLOOKUP(Occupancy!$B$65,Occupancy!$BJ$68:'Occupancy'!$B$79,1)*12/$C44))</f>
        <v>0</v>
      </c>
      <c r="AW44" s="57">
        <f>IF(ISERROR(IF(AT44="","",AT44/VLOOKUP(Occupancy!$B$65,Occupancy!$BJ$68:'Occupancy'!$B$79,1)*12/$C44)),"-",IF(AT44="","",AT44/VLOOKUP(Occupancy!$B$65,Occupancy!$BJ$68:'Occupancy'!$B$79,1)*12/$C44))</f>
        <v>684.3125</v>
      </c>
      <c r="AX44" s="54">
        <f>SUMIFS(IncomeStatementData!$J$2:$J$415,IncomeStatementData!$B$2:$B$415,$A44,IncomeStatementData!$I$2:$I$415,"55320")</f>
        <v>0</v>
      </c>
      <c r="AY44" s="54">
        <f>IF(ISERROR(AZ44/12*Occupancy!$B$65),"-",AZ44/12*Occupancy!$B$65)</f>
        <v>7713</v>
      </c>
      <c r="AZ44" s="55">
        <f>SUMIFS(AnnualFinancialData!$L$2:$L$6380,AnnualFinancialData!$B$2:$B$6380,$A44,AnnualFinancialData!$K$2:$K$6380,"55320")</f>
        <v>15426</v>
      </c>
      <c r="BA44" s="54">
        <f>IF(ISERROR(IF(AX44="","",AX44/VLOOKUP(Occupancy!$B$65,Occupancy!$BJ$68:'Occupancy'!$B$79,1)*12/$C44)),"-",IF(AX44="","",AX44/VLOOKUP(Occupancy!$B$65,Occupancy!$BJ$68:'Occupancy'!$B$79,1)*12/$C44))</f>
        <v>0</v>
      </c>
      <c r="BB44" s="54">
        <f>IF(ISERROR(IF(AY44="","",AY44/VLOOKUP(Occupancy!$B$65,Occupancy!$BJ$68:'Occupancy'!$B$79,1)*12/$C44)),"-",IF(AY44="","",AY44/VLOOKUP(Occupancy!$B$65,Occupancy!$BJ$68:'Occupancy'!$B$79,1)*12/$C44))</f>
        <v>192.82499999999999</v>
      </c>
      <c r="BC44" s="62">
        <f t="shared" si="0"/>
        <v>0</v>
      </c>
      <c r="BD44" s="63">
        <f t="shared" si="1"/>
        <v>223843.5</v>
      </c>
      <c r="BE44" s="62">
        <f t="shared" si="2"/>
        <v>447687</v>
      </c>
      <c r="BF44" s="63">
        <f>IF(ISERROR(IF(BC44="","",BC44/VLOOKUP(Occupancy!$B$65,Occupancy!$BJ$68:'Occupancy'!$B$79,1)*12/$C44)),"-",IF(BC44="","",BC44/VLOOKUP(Occupancy!$B$65,Occupancy!$BJ$68:'Occupancy'!$B$79,1)*12/$C44))</f>
        <v>0</v>
      </c>
      <c r="BG44" s="64">
        <f>IF(ISERROR(IF(BD44="","",BD44/VLOOKUP(Occupancy!$B$65,Occupancy!$BJ$68:'Occupancy'!$B$79,1)*12/$C44)),"-",IF(BD44="","",BD44/VLOOKUP(Occupancy!$B$65,Occupancy!$BJ$68:'Occupancy'!$B$79,1)*12/$C44))</f>
        <v>5596.0874999999996</v>
      </c>
    </row>
    <row r="45" spans="1:59" x14ac:dyDescent="0.25">
      <c r="A45" s="220" t="s">
        <v>243</v>
      </c>
      <c r="B45" s="93" t="str">
        <f>IF(ISERROR(INDEX(ProjectTypeData!$F$2:$F45,MATCH(Expenses!$A45,ProjectTypeData!$B$2:$B45,0),MATCH(Expenses!B$5,ProjectTypeData!$F$1))),"-",INDEX(ProjectTypeData!$F$2:$F45,MATCH(Expenses!$A45,ProjectTypeData!$B$2:$B45,0),MATCH(Expenses!B$5,ProjectTypeData!$F$1)))</f>
        <v>Shelter</v>
      </c>
      <c r="C45" s="145">
        <f>Operating!C50</f>
        <v>64</v>
      </c>
      <c r="D45" s="146" t="str">
        <f>IF(ISERROR(INDEX(MgmtCompanyData!$C$2:$C$46,MATCH(A45,MgmtCompanyData!$B$2:$B$46,0),0)),"-",INDEX(MgmtCompanyData!$C$2:$C$46,MATCH(A45,MgmtCompanyData!$B$2:$B$46,0),0))</f>
        <v>R Home Property Management, LLC</v>
      </c>
      <c r="E45" s="50">
        <f>SUMIFS(IncomeStatementData!$J$2:$J$415,IncomeStatementData!$B$2:$B$415,$A45,IncomeStatementData!$I$2:$I$415,"50105")+SUMIFS(IncomeStatementData!$J$2:$J$415,IncomeStatementData!$B$2:$B$415,$A45,IncomeStatementData!$I$2:$I$415,"55745")+SUMIFS(IncomeStatementData!$J$2:$J$415,IncomeStatementData!$B$2:$B$415,$A45,IncomeStatementData!$I$2:$I$415,"55730")+SUMIFS(IncomeStatementData!$J$2:$J$415,IncomeStatementData!$B$2:$B$415,$A45,IncomeStatementData!$I$2:$I$415,"50203")+SUMIFS(IncomeStatementData!$J$2:$J$415,IncomeStatementData!$B$2:$B$415,$A45,IncomeStatementData!$I$2:$I$415,"50252")</f>
        <v>0</v>
      </c>
      <c r="F45" s="51">
        <f>IF(ISERROR(G45/12*Occupancy!$B$65),"-",G45/12*Occupancy!$B$65)</f>
        <v>70328</v>
      </c>
      <c r="G45" s="52">
        <f>SUMIFS(AnnualFinancialData!$L$2:$L$6380,AnnualFinancialData!$B$2:$B$6380,$A45,AnnualFinancialData!$K$2:$K$6380,"50105")+SUMIFS(AnnualFinancialData!$L$2:$L$6380,AnnualFinancialData!$B$2:$B$6380,$A45,AnnualFinancialData!$K$2:$K$6380,"55745")+SUMIFS(AnnualFinancialData!$L$2:$L$6380,AnnualFinancialData!$B$2:$B$6380,$A45,AnnualFinancialData!$K$2:$K$6380,"55730")+SUMIFS(AnnualFinancialData!$L$2:$L$6380,AnnualFinancialData!$B$2:$B$6380,$A45,AnnualFinancialData!$K$2:$K$6380,"50203")+SUMIFS(AnnualFinancialData!$L$2:$L$6380,AnnualFinancialData!$B$2:$B$6380,$A45,AnnualFinancialData!$K$2:$K$6380,"50252")</f>
        <v>140656</v>
      </c>
      <c r="H45" s="51">
        <f>IF(ISERROR(IF(E45="","",E45/VLOOKUP(Occupancy!$B$65,Occupancy!$BJ$68:'Occupancy'!$B$79,1)*12/$C45)),"-",IF(E45="","",E45/VLOOKUP(Occupancy!$B$65,Occupancy!$BJ$68:'Occupancy'!$B$79,1)*12/$C45))</f>
        <v>0</v>
      </c>
      <c r="I45" s="53">
        <f>IF(ISERROR(IF(F45="","",F45/VLOOKUP(Occupancy!$B$65,Occupancy!$BJ$68:'Occupancy'!$B$79,1)*12/$C45)),"-",IF(F45="","",F45/VLOOKUP(Occupancy!$B$65,Occupancy!$BJ$68:'Occupancy'!$B$79,1)*12/$C45))</f>
        <v>2197.75</v>
      </c>
      <c r="J45" s="54">
        <f>SUMIFS(IncomeStatementData!$J$2:$J$415,IncomeStatementData!$B$2:$B$415,$A45,IncomeStatementData!$I$2:$I$415,"60015")+SUMIFS(IncomeStatementData!$J$2:$J$415,IncomeStatementData!$B$2:$B$415,$A45,IncomeStatementData!$I$2:$I$415,"55342")+SUMIFS(IncomeStatementData!$J$2:$J$415,IncomeStatementData!$B$2:$B$415,$A45,IncomeStatementData!$I$2:$I$415,"55110")+SUMIFS(IncomeStatementData!$J$2:$J$415,IncomeStatementData!$B$2:$B$415,$A45,IncomeStatementData!$I$2:$I$415,"53034")+SUMIFS(IncomeStatementData!$J$2:$J$415,IncomeStatementData!$B$2:$B$415,$A45,IncomeStatementData!$I$2:$I$415,"59500")</f>
        <v>0</v>
      </c>
      <c r="K45" s="54">
        <f>IF(ISERROR(L45/12*Occupancy!$B$65),"-",L45/12*Occupancy!$B$65)</f>
        <v>19386.5</v>
      </c>
      <c r="L45" s="55">
        <f>SUMIFS(AnnualFinancialData!$L$2:$L$6380,AnnualFinancialData!$B$2:$B$6380,$A45,AnnualFinancialData!$K$2:$K$6380,"60015")+SUMIFS(AnnualFinancialData!$L$2:$L$6380,AnnualFinancialData!$B$2:$B$6380,$A45,AnnualFinancialData!$K$2:$K$6380,"55342")+SUMIFS(AnnualFinancialData!$L$2:$L$6380,AnnualFinancialData!$B$2:$B$6380,$A45,AnnualFinancialData!$K$2:$K$6380,"55110")+SUMIFS(AnnualFinancialData!$L$2:$L$6380,AnnualFinancialData!$B$2:$B$6380,$A45,AnnualFinancialData!$K$2:$K$6380,"53034")+SUMIFS(AnnualFinancialData!$L$2:$L$6380,AnnualFinancialData!$B$2:$B$6380,$A45,AnnualFinancialData!$K$2:$K$6380,"59500")</f>
        <v>38773</v>
      </c>
      <c r="M45" s="54">
        <f>IF(ISERROR(IF(J45="","",J45/VLOOKUP(Occupancy!$B$65,Occupancy!$BJ$68:'Occupancy'!$B$79,1)*12/$C45)),"-",IF(J45="","",J45/VLOOKUP(Occupancy!$B$65,Occupancy!$BJ$68:'Occupancy'!$B$79,1)*12/$C45))</f>
        <v>0</v>
      </c>
      <c r="N45" s="54">
        <f>IF(ISERROR(IF(K45="","",K45/VLOOKUP(Occupancy!$B$65,Occupancy!$BJ$68:'Occupancy'!$B$79,1)*12/$C45)),"-",IF(K45="","",K45/VLOOKUP(Occupancy!$B$65,Occupancy!$BJ$68:'Occupancy'!$B$79,1)*12/$C45))</f>
        <v>605.828125</v>
      </c>
      <c r="O45" s="51">
        <f>SUMIFS(IncomeStatementData!$J$2:$J$415,IncomeStatementData!$B$2:$B$415,$A45,IncomeStatementData!$I$2:$I$415,"58001")</f>
        <v>0</v>
      </c>
      <c r="P45" s="51">
        <f>IF(ISERROR(Q45/12*Occupancy!$B$65),"-",Q45/12*Occupancy!$B$65)</f>
        <v>0</v>
      </c>
      <c r="Q45" s="52">
        <f>SUMIFS(AnnualFinancialData!$L$2:$L$6380,AnnualFinancialData!$B$2:$B$6380,$A45,AnnualFinancialData!$K$2:$K$6380,"58001")</f>
        <v>0</v>
      </c>
      <c r="R45" s="51">
        <f>IF(ISERROR(IF(O45="","",O45/VLOOKUP(Occupancy!$B$65,Occupancy!$BJ$68:'Occupancy'!$B$79,1)*12/$C45)),"-",IF(O45="","",O45/VLOOKUP(Occupancy!$B$65,Occupancy!$BJ$68:'Occupancy'!$B$79,1)*12/$C45))</f>
        <v>0</v>
      </c>
      <c r="S45" s="51">
        <f>IF(ISERROR(IF(P45="","",P45/VLOOKUP(Occupancy!$B$65,Occupancy!$BJ$68:'Occupancy'!$B$79,1)*12/$C45)),"-",IF(P45="","",P45/VLOOKUP(Occupancy!$B$65,Occupancy!$BJ$68:'Occupancy'!$B$79,1)*12/$C45))</f>
        <v>0</v>
      </c>
      <c r="T45" s="55">
        <f>SUMIFS(IncomeStatementData!$J$2:$J$415,IncomeStatementData!$B$2:$B$415,$A45,IncomeStatementData!$I$2:$I$415,"66100")</f>
        <v>0</v>
      </c>
      <c r="U45" s="54">
        <f>IF(ISERROR(V45/12*Occupancy!$B$65),"-",V45/12*Occupancy!$B$65)</f>
        <v>16045</v>
      </c>
      <c r="V45" s="55">
        <f>SUMIFS(AnnualFinancialData!$L$2:$L$6380,AnnualFinancialData!$B$2:$B$6380,$A45,AnnualFinancialData!$K$2:$K$6380,"66100")</f>
        <v>32090</v>
      </c>
      <c r="W45" s="54">
        <f>IF(ISERROR(IF(T45="","",T45/VLOOKUP(Occupancy!$B$65,Occupancy!$BJ$68:'Occupancy'!$B$79,1)*12/$C45)),"-",IF(T45="","",T45/VLOOKUP(Occupancy!$B$65,Occupancy!$BJ$68:'Occupancy'!$B$79,1)*12/$C45))</f>
        <v>0</v>
      </c>
      <c r="X45" s="56">
        <f>IF(ISERROR(IF(U45="","",U45/VLOOKUP(Occupancy!$B$65,Occupancy!$BJ$68:'Occupancy'!$B$79,1)*12/$C45)),"-",IF(U45="","",U45/VLOOKUP(Occupancy!$B$65,Occupancy!$BJ$68:'Occupancy'!$B$79,1)*12/$C45))</f>
        <v>501.40625</v>
      </c>
      <c r="Y45" s="51">
        <f>SUMIFS(IncomeStatementData!$J$2:$J$415,IncomeStatementData!$B$2:$B$415,$A45,IncomeStatementData!$I$2:$I$415,"55705")+SUMIFS(IncomeStatementData!$J$2:$J$415,IncomeStatementData!$B$2:$B$415,$A45,IncomeStatementData!$I$2:$I$415,"55715")+SUMIFS(IncomeStatementData!$J$2:$J$415,IncomeStatementData!$B$2:$B$415,$A45,IncomeStatementData!$I$2:$I$415,"55720")+SUMIFS(IncomeStatementData!$J$2:$J$415,IncomeStatementData!$B$2:$B$415,$A45,IncomeStatementData!$I$2:$I$415,"55730")+SUMIFS(IncomeStatementData!$J$2:$J$415,IncomeStatementData!$B$2:$B$415,$A45,IncomeStatementData!$I$2:$I$415,"55735")+SUMIFS(IncomeStatementData!$J$2:$J$415,IncomeStatementData!$B$2:$B$415,$A45,IncomeStatementData!$I$2:$I$415,"55701")+SUMIFS(IncomeStatementData!$J$2:$J$415,IncomeStatementData!$B$2:$B$415,$A45,IncomeStatementData!$I$2:$I$415,"55750")+SUMIFS(IncomeStatementData!$J$2:$J$415,IncomeStatementData!$B$2:$B$415,$A45,IncomeStatementData!$I$2:$I$415,"55725")+SUMIFS(IncomeStatementData!$J$2:$J$415,IncomeStatementData!$B$2:$B$415,$A45,IncomeStatementData!$I$2:$I$415,"55760")+SUMIFS(IncomeStatementData!$J$2:$J$415,IncomeStatementData!$B$2:$B$415,$A45,IncomeStatementData!$I$2:$I$415,"55755")</f>
        <v>0</v>
      </c>
      <c r="Z45" s="51">
        <f>IF(ISERROR(AA45/12*Occupancy!$B$65),"-",AA45/12*Occupancy!$B$65)</f>
        <v>18536.5</v>
      </c>
      <c r="AA45" s="52">
        <f>SUMIFS(AnnualFinancialData!$L$2:$L$6380,AnnualFinancialData!$B$2:$B$6380,$A45,AnnualFinancialData!$K$2:$K$6380,"55705")+SUMIFS(AnnualFinancialData!$L$2:$L$6380,AnnualFinancialData!$B$2:$B$6380,$A45,AnnualFinancialData!$K$2:$K$6380,"55715")+SUMIFS(AnnualFinancialData!$L$2:$L$6380,AnnualFinancialData!$B$2:$B$6380,$A45,AnnualFinancialData!$K$2:$K$6380,"55720")+SUMIFS(AnnualFinancialData!$L$2:$L$6380,AnnualFinancialData!$B$2:$B$6380,$A45,AnnualFinancialData!$K$2:$K$6380,"55730")+SUMIFS(AnnualFinancialData!$L$2:$L$6380,AnnualFinancialData!$B$2:$B$6380,$A45,AnnualFinancialData!$K$2:$K$6380,"55735")+SUMIFS(AnnualFinancialData!$L$2:$L$6380,AnnualFinancialData!$B$2:$B$6380,$A45,AnnualFinancialData!$K$2:$K$6380,"55701")+SUMIFS(AnnualFinancialData!$L$2:$L$6380,AnnualFinancialData!$B$2:$B$6380,$A45,AnnualFinancialData!$K$2:$K$6380,"55750")+SUMIFS(AnnualFinancialData!$L$2:$L$6380,AnnualFinancialData!$B$2:$B$6380,$A45,AnnualFinancialData!$K$2:$K$6380,"55725")+SUMIFS(AnnualFinancialData!$L$2:$L$6380,AnnualFinancialData!$B$2:$B$6380,$A45,AnnualFinancialData!$K$2:$K$6380,"55760")+SUMIFS(AnnualFinancialData!$L$2:$L$6380,AnnualFinancialData!$B$2:$B$6380,$A45,AnnualFinancialData!$K$2:$K$6380,"55755")</f>
        <v>37073</v>
      </c>
      <c r="AB45" s="51">
        <f>IF(ISERROR(IF(Y45="","",Y45/VLOOKUP(Occupancy!$B$65,Occupancy!$BJ$68:'Occupancy'!$B$79,1)*12/$C45)),"-",IF(Y45="","",Y45/VLOOKUP(Occupancy!$B$65,Occupancy!$BJ$68:'Occupancy'!$B$79,1)*12/$C45))</f>
        <v>0</v>
      </c>
      <c r="AC45" s="57">
        <f>IF(ISERROR(IF(Z45="","",Z45/VLOOKUP(Occupancy!$B$65,Occupancy!$BJ$68:'Occupancy'!$B$79,1)*12/$C45)),"-",IF(Z45="","",Z45/VLOOKUP(Occupancy!$B$65,Occupancy!$BJ$68:'Occupancy'!$B$79,1)*12/$C45))</f>
        <v>579.265625</v>
      </c>
      <c r="AD45" s="55">
        <f>SUMIFS(IncomeStatementData!$J$2:$J$415,IncomeStatementData!$B$2:$B$415,$A45,IncomeStatementData!$I$2:$I$415,"55770")</f>
        <v>0</v>
      </c>
      <c r="AE45" s="54">
        <f>IF(ISERROR(AF45/12*Occupancy!$B$65),"-",AF45/12*Occupancy!$B$65)</f>
        <v>0</v>
      </c>
      <c r="AF45" s="55">
        <f>SUMIFS(AnnualFinancialData!$L$2:$L$6380,AnnualFinancialData!$B$2:$B$6380,$A45,AnnualFinancialData!$K$2:$K$6380,"55770")</f>
        <v>0</v>
      </c>
      <c r="AG45" s="54">
        <f>IF(ISERROR(IF(AD45="","",AD45/VLOOKUP(Occupancy!$B$65,Occupancy!$BJ$68:'Occupancy'!$B$79,1)*12/$C45)),"-",IF(AD45="","",AD45/VLOOKUP(Occupancy!$B$65,Occupancy!$BJ$68:'Occupancy'!$B$79,1)*12/$C45))</f>
        <v>0</v>
      </c>
      <c r="AH45" s="59">
        <f>IF(ISERROR(IF(AE45="","",AE45/VLOOKUP(Occupancy!$B$65,Occupancy!$BJ$68:'Occupancy'!$B$79,1)*12/$C45)),"-",IF(AE45="","",AE45/VLOOKUP(Occupancy!$B$65,Occupancy!$BJ$68:'Occupancy'!$B$79,1)*12/$C45))</f>
        <v>0</v>
      </c>
      <c r="AI45" s="52">
        <f>SUMIFS(IncomeStatementData!$J$2:$J$415,IncomeStatementData!$B$2:$B$415,$A45,IncomeStatementData!$I$2:$I$415,"55357")+SUMIFS(IncomeStatementData!$J$2:$J$415,IncomeStatementData!$B$2:$B$415,$A45,IncomeStatementData!$I$2:$I$415,"55353")+SUMIFS(IncomeStatementData!$J$2:$J$415,IncomeStatementData!$B$2:$B$415,$A45,IncomeStatementData!$I$2:$I$415,"55354")+SUMIFS(IncomeStatementData!$J$2:$J$415,IncomeStatementData!$B$2:$B$415,$A45,IncomeStatementData!$I$2:$I$415,"55351")</f>
        <v>0</v>
      </c>
      <c r="AJ45" s="51">
        <f>IF(ISERROR(AK45/12*Occupancy!$B$65),"-",AK45/12*Occupancy!$B$65)</f>
        <v>9508.5</v>
      </c>
      <c r="AK45" s="52">
        <f>SUMIFS(AnnualFinancialData!$L$2:$L$6380,AnnualFinancialData!$B$2:$B$6380,$A45,AnnualFinancialData!$K$2:$K$6380,"55357")+SUMIFS(AnnualFinancialData!$L$2:$L$6380,AnnualFinancialData!$B$2:$B$6380,$A45,AnnualFinancialData!$K$2:$K$6380,"55353")+SUMIFS(AnnualFinancialData!$L$2:$L$6380,AnnualFinancialData!$B$2:$B$6380,$A45,AnnualFinancialData!$K$2:$K$6380,"55354")+SUMIFS(AnnualFinancialData!$L$2:$L$6380,AnnualFinancialData!$B$2:$B$6380,$A45,AnnualFinancialData!$K$2:$K$6380,"55351")</f>
        <v>19017</v>
      </c>
      <c r="AL45" s="51">
        <f>IF(ISERROR(IF(AI45="","",AI45/VLOOKUP(Occupancy!$B$65,Occupancy!$BJ$68:'Occupancy'!$B$79,1)*12/$C45)),"-",IF(AI45="","",AI45/VLOOKUP(Occupancy!$B$65,Occupancy!$BJ$68:'Occupancy'!$B$79,1)*12/$C45))</f>
        <v>0</v>
      </c>
      <c r="AM45" s="60">
        <f>IF(ISERROR(IF(AJ45="","",AJ45/VLOOKUP(Occupancy!$B$65,Occupancy!$BJ$68:'Occupancy'!$B$79,1)*12/$C45)),"-",IF(AJ45="","",AJ45/VLOOKUP(Occupancy!$B$65,Occupancy!$BJ$68:'Occupancy'!$B$79,1)*12/$C45))</f>
        <v>297.140625</v>
      </c>
      <c r="AN45" s="54">
        <f>SUMIFS(IncomeStatementData!$J$2:$J$415,IncomeStatementData!$B$2:$B$415,$A45,IncomeStatementData!$I$2:$I$415,"55355")</f>
        <v>0</v>
      </c>
      <c r="AO45" s="54">
        <f>IF(ISERROR(AP45/12*Occupancy!$B$65),"-",AP45/12*Occupancy!$B$65)</f>
        <v>24008</v>
      </c>
      <c r="AP45" s="55">
        <f>SUMIFS(AnnualFinancialData!$L$2:$L$6380,AnnualFinancialData!$B$2:$B$6380,$A45,AnnualFinancialData!$K$2:$K$6380,"55355")</f>
        <v>48016</v>
      </c>
      <c r="AQ45" s="54">
        <f>IF(ISERROR(IF(AN45="","",AN45/VLOOKUP(Occupancy!$B$65,Occupancy!$BJ$68:'Occupancy'!$B$79,1)*12/$C45)),"-",IF(AN45="","",AN45/VLOOKUP(Occupancy!$B$65,Occupancy!$BJ$68:'Occupancy'!$B$79,1)*12/$C45))</f>
        <v>0</v>
      </c>
      <c r="AR45" s="56">
        <f>IF(ISERROR(IF(AO45="","",AO45/VLOOKUP(Occupancy!$B$65,Occupancy!$BJ$68:'Occupancy'!$B$79,1)*12/$C45)),"-",IF(AO45="","",AO45/VLOOKUP(Occupancy!$B$65,Occupancy!$BJ$68:'Occupancy'!$B$79,1)*12/$C45))</f>
        <v>750.25</v>
      </c>
      <c r="AS45" s="61">
        <f>SUMIFS(IncomeStatementData!$J$2:$J$415,IncomeStatementData!$B$2:$B$415,$A45,IncomeStatementData!$I$2:$I$415,"55301")</f>
        <v>0</v>
      </c>
      <c r="AT45" s="51">
        <f>IF(ISERROR(AU45/12*Occupancy!$B$65),"-",AU45/12*Occupancy!$B$65)</f>
        <v>25096.5</v>
      </c>
      <c r="AU45" s="52">
        <f>SUMIFS(AnnualFinancialData!$L$2:$L$6380,AnnualFinancialData!$B$2:$B$6380,$A45,AnnualFinancialData!$K$2:$K$6380,"55301")</f>
        <v>50193</v>
      </c>
      <c r="AV45" s="51">
        <f>IF(ISERROR(IF(AS45="","",AS45/VLOOKUP(Occupancy!$B$65,Occupancy!$BJ$68:'Occupancy'!$B$79,1)*12/$C45)),"-",IF(AS45="","",AS45/VLOOKUP(Occupancy!$B$65,Occupancy!$BJ$68:'Occupancy'!$B$79,1)*12/$C45))</f>
        <v>0</v>
      </c>
      <c r="AW45" s="57">
        <f>IF(ISERROR(IF(AT45="","",AT45/VLOOKUP(Occupancy!$B$65,Occupancy!$BJ$68:'Occupancy'!$B$79,1)*12/$C45)),"-",IF(AT45="","",AT45/VLOOKUP(Occupancy!$B$65,Occupancy!$BJ$68:'Occupancy'!$B$79,1)*12/$C45))</f>
        <v>784.265625</v>
      </c>
      <c r="AX45" s="54">
        <f>SUMIFS(IncomeStatementData!$J$2:$J$415,IncomeStatementData!$B$2:$B$415,$A45,IncomeStatementData!$I$2:$I$415,"55320")</f>
        <v>0</v>
      </c>
      <c r="AY45" s="54">
        <f>IF(ISERROR(AZ45/12*Occupancy!$B$65),"-",AZ45/12*Occupancy!$B$65)</f>
        <v>6515.5</v>
      </c>
      <c r="AZ45" s="55">
        <f>SUMIFS(AnnualFinancialData!$L$2:$L$6380,AnnualFinancialData!$B$2:$B$6380,$A45,AnnualFinancialData!$K$2:$K$6380,"55320")</f>
        <v>13031</v>
      </c>
      <c r="BA45" s="54">
        <f>IF(ISERROR(IF(AX45="","",AX45/VLOOKUP(Occupancy!$B$65,Occupancy!$BJ$68:'Occupancy'!$B$79,1)*12/$C45)),"-",IF(AX45="","",AX45/VLOOKUP(Occupancy!$B$65,Occupancy!$BJ$68:'Occupancy'!$B$79,1)*12/$C45))</f>
        <v>0</v>
      </c>
      <c r="BB45" s="54">
        <f>IF(ISERROR(IF(AY45="","",AY45/VLOOKUP(Occupancy!$B$65,Occupancy!$BJ$68:'Occupancy'!$B$79,1)*12/$C45)),"-",IF(AY45="","",AY45/VLOOKUP(Occupancy!$B$65,Occupancy!$BJ$68:'Occupancy'!$B$79,1)*12/$C45))</f>
        <v>203.609375</v>
      </c>
      <c r="BC45" s="62">
        <f t="shared" si="0"/>
        <v>0</v>
      </c>
      <c r="BD45" s="63">
        <f t="shared" si="1"/>
        <v>189424.5</v>
      </c>
      <c r="BE45" s="62">
        <f t="shared" si="2"/>
        <v>378849</v>
      </c>
      <c r="BF45" s="63">
        <f>IF(ISERROR(IF(BC45="","",BC45/VLOOKUP(Occupancy!$B$65,Occupancy!$BJ$68:'Occupancy'!$B$79,1)*12/$C45)),"-",IF(BC45="","",BC45/VLOOKUP(Occupancy!$B$65,Occupancy!$BJ$68:'Occupancy'!$B$79,1)*12/$C45))</f>
        <v>0</v>
      </c>
      <c r="BG45" s="64">
        <f>IF(ISERROR(IF(BD45="","",BD45/VLOOKUP(Occupancy!$B$65,Occupancy!$BJ$68:'Occupancy'!$B$79,1)*12/$C45)),"-",IF(BD45="","",BD45/VLOOKUP(Occupancy!$B$65,Occupancy!$BJ$68:'Occupancy'!$B$79,1)*12/$C45))</f>
        <v>5919.515625</v>
      </c>
    </row>
    <row r="46" spans="1:59" x14ac:dyDescent="0.25">
      <c r="A46" s="220" t="s">
        <v>245</v>
      </c>
      <c r="B46" s="93" t="str">
        <f>IF(ISERROR(INDEX(ProjectTypeData!$F$2:$F46,MATCH(Expenses!$A46,ProjectTypeData!$B$2:$B46,0),MATCH(Expenses!B$5,ProjectTypeData!$F$1))),"-",INDEX(ProjectTypeData!$F$2:$F46,MATCH(Expenses!$A46,ProjectTypeData!$B$2:$B46,0),MATCH(Expenses!B$5,ProjectTypeData!$F$1)))</f>
        <v>Shelter</v>
      </c>
      <c r="C46" s="145">
        <f>Operating!C51</f>
        <v>79</v>
      </c>
      <c r="D46" s="146" t="str">
        <f>IF(ISERROR(INDEX(MgmtCompanyData!$C$2:$C$46,MATCH(A46,MgmtCompanyData!$B$2:$B$46,0),0)),"-",INDEX(MgmtCompanyData!$C$2:$C$46,MATCH(A46,MgmtCompanyData!$B$2:$B$46,0),0))</f>
        <v>R Home Property Management, LLC</v>
      </c>
      <c r="E46" s="50">
        <f>SUMIFS(IncomeStatementData!$J$2:$J$415,IncomeStatementData!$B$2:$B$415,$A46,IncomeStatementData!$I$2:$I$415,"50105")+SUMIFS(IncomeStatementData!$J$2:$J$415,IncomeStatementData!$B$2:$B$415,$A46,IncomeStatementData!$I$2:$I$415,"55745")+SUMIFS(IncomeStatementData!$J$2:$J$415,IncomeStatementData!$B$2:$B$415,$A46,IncomeStatementData!$I$2:$I$415,"55730")+SUMIFS(IncomeStatementData!$J$2:$J$415,IncomeStatementData!$B$2:$B$415,$A46,IncomeStatementData!$I$2:$I$415,"50203")+SUMIFS(IncomeStatementData!$J$2:$J$415,IncomeStatementData!$B$2:$B$415,$A46,IncomeStatementData!$I$2:$I$415,"50252")</f>
        <v>0</v>
      </c>
      <c r="F46" s="51">
        <f>IF(ISERROR(G46/12*Occupancy!$B$65),"-",G46/12*Occupancy!$B$65)</f>
        <v>105913</v>
      </c>
      <c r="G46" s="52">
        <f>SUMIFS(AnnualFinancialData!$L$2:$L$6380,AnnualFinancialData!$B$2:$B$6380,$A46,AnnualFinancialData!$K$2:$K$6380,"50105")+SUMIFS(AnnualFinancialData!$L$2:$L$6380,AnnualFinancialData!$B$2:$B$6380,$A46,AnnualFinancialData!$K$2:$K$6380,"55745")+SUMIFS(AnnualFinancialData!$L$2:$L$6380,AnnualFinancialData!$B$2:$B$6380,$A46,AnnualFinancialData!$K$2:$K$6380,"55730")+SUMIFS(AnnualFinancialData!$L$2:$L$6380,AnnualFinancialData!$B$2:$B$6380,$A46,AnnualFinancialData!$K$2:$K$6380,"50203")+SUMIFS(AnnualFinancialData!$L$2:$L$6380,AnnualFinancialData!$B$2:$B$6380,$A46,AnnualFinancialData!$K$2:$K$6380,"50252")</f>
        <v>211826</v>
      </c>
      <c r="H46" s="51">
        <f>IF(ISERROR(IF(E46="","",E46/VLOOKUP(Occupancy!$B$65,Occupancy!$BJ$68:'Occupancy'!$B$79,1)*12/$C46)),"-",IF(E46="","",E46/VLOOKUP(Occupancy!$B$65,Occupancy!$BJ$68:'Occupancy'!$B$79,1)*12/$C46))</f>
        <v>0</v>
      </c>
      <c r="I46" s="53">
        <f>IF(ISERROR(IF(F46="","",F46/VLOOKUP(Occupancy!$B$65,Occupancy!$BJ$68:'Occupancy'!$B$79,1)*12/$C46)),"-",IF(F46="","",F46/VLOOKUP(Occupancy!$B$65,Occupancy!$BJ$68:'Occupancy'!$B$79,1)*12/$C46))</f>
        <v>2681.3417721518986</v>
      </c>
      <c r="J46" s="54">
        <f>SUMIFS(IncomeStatementData!$J$2:$J$415,IncomeStatementData!$B$2:$B$415,$A46,IncomeStatementData!$I$2:$I$415,"60015")+SUMIFS(IncomeStatementData!$J$2:$J$415,IncomeStatementData!$B$2:$B$415,$A46,IncomeStatementData!$I$2:$I$415,"55342")+SUMIFS(IncomeStatementData!$J$2:$J$415,IncomeStatementData!$B$2:$B$415,$A46,IncomeStatementData!$I$2:$I$415,"55110")+SUMIFS(IncomeStatementData!$J$2:$J$415,IncomeStatementData!$B$2:$B$415,$A46,IncomeStatementData!$I$2:$I$415,"53034")+SUMIFS(IncomeStatementData!$J$2:$J$415,IncomeStatementData!$B$2:$B$415,$A46,IncomeStatementData!$I$2:$I$415,"59500")</f>
        <v>0</v>
      </c>
      <c r="K46" s="54">
        <f>IF(ISERROR(L46/12*Occupancy!$B$65),"-",L46/12*Occupancy!$B$65)</f>
        <v>23974</v>
      </c>
      <c r="L46" s="55">
        <f>SUMIFS(AnnualFinancialData!$L$2:$L$6380,AnnualFinancialData!$B$2:$B$6380,$A46,AnnualFinancialData!$K$2:$K$6380,"60015")+SUMIFS(AnnualFinancialData!$L$2:$L$6380,AnnualFinancialData!$B$2:$B$6380,$A46,AnnualFinancialData!$K$2:$K$6380,"55342")+SUMIFS(AnnualFinancialData!$L$2:$L$6380,AnnualFinancialData!$B$2:$B$6380,$A46,AnnualFinancialData!$K$2:$K$6380,"55110")+SUMIFS(AnnualFinancialData!$L$2:$L$6380,AnnualFinancialData!$B$2:$B$6380,$A46,AnnualFinancialData!$K$2:$K$6380,"53034")+SUMIFS(AnnualFinancialData!$L$2:$L$6380,AnnualFinancialData!$B$2:$B$6380,$A46,AnnualFinancialData!$K$2:$K$6380,"59500")</f>
        <v>47948</v>
      </c>
      <c r="M46" s="54">
        <f>IF(ISERROR(IF(J46="","",J46/VLOOKUP(Occupancy!$B$65,Occupancy!$BJ$68:'Occupancy'!$B$79,1)*12/$C46)),"-",IF(J46="","",J46/VLOOKUP(Occupancy!$B$65,Occupancy!$BJ$68:'Occupancy'!$B$79,1)*12/$C46))</f>
        <v>0</v>
      </c>
      <c r="N46" s="54">
        <f>IF(ISERROR(IF(K46="","",K46/VLOOKUP(Occupancy!$B$65,Occupancy!$BJ$68:'Occupancy'!$B$79,1)*12/$C46)),"-",IF(K46="","",K46/VLOOKUP(Occupancy!$B$65,Occupancy!$BJ$68:'Occupancy'!$B$79,1)*12/$C46))</f>
        <v>606.9367088607595</v>
      </c>
      <c r="O46" s="51">
        <f>SUMIFS(IncomeStatementData!$J$2:$J$415,IncomeStatementData!$B$2:$B$415,$A46,IncomeStatementData!$I$2:$I$415,"58001")</f>
        <v>0</v>
      </c>
      <c r="P46" s="51">
        <f>IF(ISERROR(Q46/12*Occupancy!$B$65),"-",Q46/12*Occupancy!$B$65)</f>
        <v>0</v>
      </c>
      <c r="Q46" s="52">
        <f>SUMIFS(AnnualFinancialData!$L$2:$L$6380,AnnualFinancialData!$B$2:$B$6380,$A46,AnnualFinancialData!$K$2:$K$6380,"58001")</f>
        <v>0</v>
      </c>
      <c r="R46" s="51">
        <f>IF(ISERROR(IF(O46="","",O46/VLOOKUP(Occupancy!$B$65,Occupancy!$BJ$68:'Occupancy'!$B$79,1)*12/$C46)),"-",IF(O46="","",O46/VLOOKUP(Occupancy!$B$65,Occupancy!$BJ$68:'Occupancy'!$B$79,1)*12/$C46))</f>
        <v>0</v>
      </c>
      <c r="S46" s="51">
        <f>IF(ISERROR(IF(P46="","",P46/VLOOKUP(Occupancy!$B$65,Occupancy!$BJ$68:'Occupancy'!$B$79,1)*12/$C46)),"-",IF(P46="","",P46/VLOOKUP(Occupancy!$B$65,Occupancy!$BJ$68:'Occupancy'!$B$79,1)*12/$C46))</f>
        <v>0</v>
      </c>
      <c r="T46" s="55">
        <f>SUMIFS(IncomeStatementData!$J$2:$J$415,IncomeStatementData!$B$2:$B$415,$A46,IncomeStatementData!$I$2:$I$415,"66100")</f>
        <v>0</v>
      </c>
      <c r="U46" s="54">
        <f>IF(ISERROR(V46/12*Occupancy!$B$65),"-",V46/12*Occupancy!$B$65)</f>
        <v>27247.5</v>
      </c>
      <c r="V46" s="55">
        <f>SUMIFS(AnnualFinancialData!$L$2:$L$6380,AnnualFinancialData!$B$2:$B$6380,$A46,AnnualFinancialData!$K$2:$K$6380,"66100")</f>
        <v>54495</v>
      </c>
      <c r="W46" s="54">
        <f>IF(ISERROR(IF(T46="","",T46/VLOOKUP(Occupancy!$B$65,Occupancy!$BJ$68:'Occupancy'!$B$79,1)*12/$C46)),"-",IF(T46="","",T46/VLOOKUP(Occupancy!$B$65,Occupancy!$BJ$68:'Occupancy'!$B$79,1)*12/$C46))</f>
        <v>0</v>
      </c>
      <c r="X46" s="56">
        <f>IF(ISERROR(IF(U46="","",U46/VLOOKUP(Occupancy!$B$65,Occupancy!$BJ$68:'Occupancy'!$B$79,1)*12/$C46)),"-",IF(U46="","",U46/VLOOKUP(Occupancy!$B$65,Occupancy!$BJ$68:'Occupancy'!$B$79,1)*12/$C46))</f>
        <v>689.81012658227849</v>
      </c>
      <c r="Y46" s="51">
        <f>SUMIFS(IncomeStatementData!$J$2:$J$415,IncomeStatementData!$B$2:$B$415,$A46,IncomeStatementData!$I$2:$I$415,"55705")+SUMIFS(IncomeStatementData!$J$2:$J$415,IncomeStatementData!$B$2:$B$415,$A46,IncomeStatementData!$I$2:$I$415,"55715")+SUMIFS(IncomeStatementData!$J$2:$J$415,IncomeStatementData!$B$2:$B$415,$A46,IncomeStatementData!$I$2:$I$415,"55720")+SUMIFS(IncomeStatementData!$J$2:$J$415,IncomeStatementData!$B$2:$B$415,$A46,IncomeStatementData!$I$2:$I$415,"55730")+SUMIFS(IncomeStatementData!$J$2:$J$415,IncomeStatementData!$B$2:$B$415,$A46,IncomeStatementData!$I$2:$I$415,"55735")+SUMIFS(IncomeStatementData!$J$2:$J$415,IncomeStatementData!$B$2:$B$415,$A46,IncomeStatementData!$I$2:$I$415,"55701")+SUMIFS(IncomeStatementData!$J$2:$J$415,IncomeStatementData!$B$2:$B$415,$A46,IncomeStatementData!$I$2:$I$415,"55750")+SUMIFS(IncomeStatementData!$J$2:$J$415,IncomeStatementData!$B$2:$B$415,$A46,IncomeStatementData!$I$2:$I$415,"55725")+SUMIFS(IncomeStatementData!$J$2:$J$415,IncomeStatementData!$B$2:$B$415,$A46,IncomeStatementData!$I$2:$I$415,"55760")+SUMIFS(IncomeStatementData!$J$2:$J$415,IncomeStatementData!$B$2:$B$415,$A46,IncomeStatementData!$I$2:$I$415,"55755")</f>
        <v>0</v>
      </c>
      <c r="Z46" s="51">
        <f>IF(ISERROR(AA46/12*Occupancy!$B$65),"-",AA46/12*Occupancy!$B$65)</f>
        <v>23563</v>
      </c>
      <c r="AA46" s="52">
        <f>SUMIFS(AnnualFinancialData!$L$2:$L$6380,AnnualFinancialData!$B$2:$B$6380,$A46,AnnualFinancialData!$K$2:$K$6380,"55705")+SUMIFS(AnnualFinancialData!$L$2:$L$6380,AnnualFinancialData!$B$2:$B$6380,$A46,AnnualFinancialData!$K$2:$K$6380,"55715")+SUMIFS(AnnualFinancialData!$L$2:$L$6380,AnnualFinancialData!$B$2:$B$6380,$A46,AnnualFinancialData!$K$2:$K$6380,"55720")+SUMIFS(AnnualFinancialData!$L$2:$L$6380,AnnualFinancialData!$B$2:$B$6380,$A46,AnnualFinancialData!$K$2:$K$6380,"55730")+SUMIFS(AnnualFinancialData!$L$2:$L$6380,AnnualFinancialData!$B$2:$B$6380,$A46,AnnualFinancialData!$K$2:$K$6380,"55735")+SUMIFS(AnnualFinancialData!$L$2:$L$6380,AnnualFinancialData!$B$2:$B$6380,$A46,AnnualFinancialData!$K$2:$K$6380,"55701")+SUMIFS(AnnualFinancialData!$L$2:$L$6380,AnnualFinancialData!$B$2:$B$6380,$A46,AnnualFinancialData!$K$2:$K$6380,"55750")+SUMIFS(AnnualFinancialData!$L$2:$L$6380,AnnualFinancialData!$B$2:$B$6380,$A46,AnnualFinancialData!$K$2:$K$6380,"55725")+SUMIFS(AnnualFinancialData!$L$2:$L$6380,AnnualFinancialData!$B$2:$B$6380,$A46,AnnualFinancialData!$K$2:$K$6380,"55760")+SUMIFS(AnnualFinancialData!$L$2:$L$6380,AnnualFinancialData!$B$2:$B$6380,$A46,AnnualFinancialData!$K$2:$K$6380,"55755")</f>
        <v>47126</v>
      </c>
      <c r="AB46" s="51">
        <f>IF(ISERROR(IF(Y46="","",Y46/VLOOKUP(Occupancy!$B$65,Occupancy!$BJ$68:'Occupancy'!$B$79,1)*12/$C46)),"-",IF(Y46="","",Y46/VLOOKUP(Occupancy!$B$65,Occupancy!$BJ$68:'Occupancy'!$B$79,1)*12/$C46))</f>
        <v>0</v>
      </c>
      <c r="AC46" s="57">
        <f>IF(ISERROR(IF(Z46="","",Z46/VLOOKUP(Occupancy!$B$65,Occupancy!$BJ$68:'Occupancy'!$B$79,1)*12/$C46)),"-",IF(Z46="","",Z46/VLOOKUP(Occupancy!$B$65,Occupancy!$BJ$68:'Occupancy'!$B$79,1)*12/$C46))</f>
        <v>596.53164556962031</v>
      </c>
      <c r="AD46" s="55">
        <f>SUMIFS(IncomeStatementData!$J$2:$J$415,IncomeStatementData!$B$2:$B$415,$A46,IncomeStatementData!$I$2:$I$415,"55770")</f>
        <v>0</v>
      </c>
      <c r="AE46" s="54">
        <f>IF(ISERROR(AF46/12*Occupancy!$B$65),"-",AF46/12*Occupancy!$B$65)</f>
        <v>0</v>
      </c>
      <c r="AF46" s="55">
        <f>SUMIFS(AnnualFinancialData!$L$2:$L$6380,AnnualFinancialData!$B$2:$B$6380,$A46,AnnualFinancialData!$K$2:$K$6380,"55770")</f>
        <v>0</v>
      </c>
      <c r="AG46" s="54">
        <f>IF(ISERROR(IF(AD46="","",AD46/VLOOKUP(Occupancy!$B$65,Occupancy!$BJ$68:'Occupancy'!$B$79,1)*12/$C46)),"-",IF(AD46="","",AD46/VLOOKUP(Occupancy!$B$65,Occupancy!$BJ$68:'Occupancy'!$B$79,1)*12/$C46))</f>
        <v>0</v>
      </c>
      <c r="AH46" s="59">
        <f>IF(ISERROR(IF(AE46="","",AE46/VLOOKUP(Occupancy!$B$65,Occupancy!$BJ$68:'Occupancy'!$B$79,1)*12/$C46)),"-",IF(AE46="","",AE46/VLOOKUP(Occupancy!$B$65,Occupancy!$BJ$68:'Occupancy'!$B$79,1)*12/$C46))</f>
        <v>0</v>
      </c>
      <c r="AI46" s="52">
        <f>SUMIFS(IncomeStatementData!$J$2:$J$415,IncomeStatementData!$B$2:$B$415,$A46,IncomeStatementData!$I$2:$I$415,"55357")+SUMIFS(IncomeStatementData!$J$2:$J$415,IncomeStatementData!$B$2:$B$415,$A46,IncomeStatementData!$I$2:$I$415,"55353")+SUMIFS(IncomeStatementData!$J$2:$J$415,IncomeStatementData!$B$2:$B$415,$A46,IncomeStatementData!$I$2:$I$415,"55354")+SUMIFS(IncomeStatementData!$J$2:$J$415,IncomeStatementData!$B$2:$B$415,$A46,IncomeStatementData!$I$2:$I$415,"55351")</f>
        <v>0</v>
      </c>
      <c r="AJ46" s="51">
        <f>IF(ISERROR(AK46/12*Occupancy!$B$65),"-",AK46/12*Occupancy!$B$65)</f>
        <v>10576.5</v>
      </c>
      <c r="AK46" s="52">
        <f>SUMIFS(AnnualFinancialData!$L$2:$L$6380,AnnualFinancialData!$B$2:$B$6380,$A46,AnnualFinancialData!$K$2:$K$6380,"55357")+SUMIFS(AnnualFinancialData!$L$2:$L$6380,AnnualFinancialData!$B$2:$B$6380,$A46,AnnualFinancialData!$K$2:$K$6380,"55353")+SUMIFS(AnnualFinancialData!$L$2:$L$6380,AnnualFinancialData!$B$2:$B$6380,$A46,AnnualFinancialData!$K$2:$K$6380,"55354")+SUMIFS(AnnualFinancialData!$L$2:$L$6380,AnnualFinancialData!$B$2:$B$6380,$A46,AnnualFinancialData!$K$2:$K$6380,"55351")</f>
        <v>21153</v>
      </c>
      <c r="AL46" s="51">
        <f>IF(ISERROR(IF(AI46="","",AI46/VLOOKUP(Occupancy!$B$65,Occupancy!$BJ$68:'Occupancy'!$B$79,1)*12/$C46)),"-",IF(AI46="","",AI46/VLOOKUP(Occupancy!$B$65,Occupancy!$BJ$68:'Occupancy'!$B$79,1)*12/$C46))</f>
        <v>0</v>
      </c>
      <c r="AM46" s="60">
        <f>IF(ISERROR(IF(AJ46="","",AJ46/VLOOKUP(Occupancy!$B$65,Occupancy!$BJ$68:'Occupancy'!$B$79,1)*12/$C46)),"-",IF(AJ46="","",AJ46/VLOOKUP(Occupancy!$B$65,Occupancy!$BJ$68:'Occupancy'!$B$79,1)*12/$C46))</f>
        <v>267.75949367088606</v>
      </c>
      <c r="AN46" s="54">
        <f>SUMIFS(IncomeStatementData!$J$2:$J$415,IncomeStatementData!$B$2:$B$415,$A46,IncomeStatementData!$I$2:$I$415,"55355")</f>
        <v>0</v>
      </c>
      <c r="AO46" s="54">
        <f>IF(ISERROR(AP46/12*Occupancy!$B$65),"-",AP46/12*Occupancy!$B$65)</f>
        <v>20156.5</v>
      </c>
      <c r="AP46" s="55">
        <f>SUMIFS(AnnualFinancialData!$L$2:$L$6380,AnnualFinancialData!$B$2:$B$6380,$A46,AnnualFinancialData!$K$2:$K$6380,"55355")</f>
        <v>40313</v>
      </c>
      <c r="AQ46" s="54">
        <f>IF(ISERROR(IF(AN46="","",AN46/VLOOKUP(Occupancy!$B$65,Occupancy!$BJ$68:'Occupancy'!$B$79,1)*12/$C46)),"-",IF(AN46="","",AN46/VLOOKUP(Occupancy!$B$65,Occupancy!$BJ$68:'Occupancy'!$B$79,1)*12/$C46))</f>
        <v>0</v>
      </c>
      <c r="AR46" s="56">
        <f>IF(ISERROR(IF(AO46="","",AO46/VLOOKUP(Occupancy!$B$65,Occupancy!$BJ$68:'Occupancy'!$B$79,1)*12/$C46)),"-",IF(AO46="","",AO46/VLOOKUP(Occupancy!$B$65,Occupancy!$BJ$68:'Occupancy'!$B$79,1)*12/$C46))</f>
        <v>510.29113924050631</v>
      </c>
      <c r="AS46" s="61">
        <f>SUMIFS(IncomeStatementData!$J$2:$J$415,IncomeStatementData!$B$2:$B$415,$A46,IncomeStatementData!$I$2:$I$415,"55301")</f>
        <v>0</v>
      </c>
      <c r="AT46" s="51">
        <f>IF(ISERROR(AU46/12*Occupancy!$B$65),"-",AU46/12*Occupancy!$B$65)</f>
        <v>34100.5</v>
      </c>
      <c r="AU46" s="52">
        <f>SUMIFS(AnnualFinancialData!$L$2:$L$6380,AnnualFinancialData!$B$2:$B$6380,$A46,AnnualFinancialData!$K$2:$K$6380,"55301")</f>
        <v>68201</v>
      </c>
      <c r="AV46" s="51">
        <f>IF(ISERROR(IF(AS46="","",AS46/VLOOKUP(Occupancy!$B$65,Occupancy!$BJ$68:'Occupancy'!$B$79,1)*12/$C46)),"-",IF(AS46="","",AS46/VLOOKUP(Occupancy!$B$65,Occupancy!$BJ$68:'Occupancy'!$B$79,1)*12/$C46))</f>
        <v>0</v>
      </c>
      <c r="AW46" s="57">
        <f>IF(ISERROR(IF(AT46="","",AT46/VLOOKUP(Occupancy!$B$65,Occupancy!$BJ$68:'Occupancy'!$B$79,1)*12/$C46)),"-",IF(AT46="","",AT46/VLOOKUP(Occupancy!$B$65,Occupancy!$BJ$68:'Occupancy'!$B$79,1)*12/$C46))</f>
        <v>863.30379746835445</v>
      </c>
      <c r="AX46" s="54">
        <f>SUMIFS(IncomeStatementData!$J$2:$J$415,IncomeStatementData!$B$2:$B$415,$A46,IncomeStatementData!$I$2:$I$415,"55320")</f>
        <v>0</v>
      </c>
      <c r="AY46" s="54">
        <f>IF(ISERROR(AZ46/12*Occupancy!$B$65),"-",AZ46/12*Occupancy!$B$65)</f>
        <v>8006</v>
      </c>
      <c r="AZ46" s="55">
        <f>SUMIFS(AnnualFinancialData!$L$2:$L$6380,AnnualFinancialData!$B$2:$B$6380,$A46,AnnualFinancialData!$K$2:$K$6380,"55320")</f>
        <v>16012</v>
      </c>
      <c r="BA46" s="54">
        <f>IF(ISERROR(IF(AX46="","",AX46/VLOOKUP(Occupancy!$B$65,Occupancy!$BJ$68:'Occupancy'!$B$79,1)*12/$C46)),"-",IF(AX46="","",AX46/VLOOKUP(Occupancy!$B$65,Occupancy!$BJ$68:'Occupancy'!$B$79,1)*12/$C46))</f>
        <v>0</v>
      </c>
      <c r="BB46" s="54">
        <f>IF(ISERROR(IF(AY46="","",AY46/VLOOKUP(Occupancy!$B$65,Occupancy!$BJ$68:'Occupancy'!$B$79,1)*12/$C46)),"-",IF(AY46="","",AY46/VLOOKUP(Occupancy!$B$65,Occupancy!$BJ$68:'Occupancy'!$B$79,1)*12/$C46))</f>
        <v>202.68354430379748</v>
      </c>
      <c r="BC46" s="62">
        <f t="shared" si="0"/>
        <v>0</v>
      </c>
      <c r="BD46" s="63">
        <f t="shared" si="1"/>
        <v>253537</v>
      </c>
      <c r="BE46" s="62">
        <f t="shared" si="2"/>
        <v>507074</v>
      </c>
      <c r="BF46" s="63">
        <f>IF(ISERROR(IF(BC46="","",BC46/VLOOKUP(Occupancy!$B$65,Occupancy!$BJ$68:'Occupancy'!$B$79,1)*12/$C46)),"-",IF(BC46="","",BC46/VLOOKUP(Occupancy!$B$65,Occupancy!$BJ$68:'Occupancy'!$B$79,1)*12/$C46))</f>
        <v>0</v>
      </c>
      <c r="BG46" s="64">
        <f>IF(ISERROR(IF(BD46="","",BD46/VLOOKUP(Occupancy!$B$65,Occupancy!$BJ$68:'Occupancy'!$B$79,1)*12/$C46)),"-",IF(BD46="","",BD46/VLOOKUP(Occupancy!$B$65,Occupancy!$BJ$68:'Occupancy'!$B$79,1)*12/$C46))</f>
        <v>6418.658227848101</v>
      </c>
    </row>
    <row r="47" spans="1:59" x14ac:dyDescent="0.25">
      <c r="A47" s="220" t="s">
        <v>247</v>
      </c>
      <c r="B47" s="93" t="str">
        <f>IF(ISERROR(INDEX(ProjectTypeData!$F$2:$F47,MATCH(Expenses!$A47,ProjectTypeData!$B$2:$B47,0),MATCH(Expenses!B$5,ProjectTypeData!$F$1))),"-",INDEX(ProjectTypeData!$F$2:$F47,MATCH(Expenses!$A47,ProjectTypeData!$B$2:$B47,0),MATCH(Expenses!B$5,ProjectTypeData!$F$1)))</f>
        <v>Shelter</v>
      </c>
      <c r="C47" s="145">
        <f>Operating!C52</f>
        <v>102</v>
      </c>
      <c r="D47" s="146" t="str">
        <f>IF(ISERROR(INDEX(MgmtCompanyData!$C$2:$C$46,MATCH(A47,MgmtCompanyData!$B$2:$B$46,0),0)),"-",INDEX(MgmtCompanyData!$C$2:$C$46,MATCH(A47,MgmtCompanyData!$B$2:$B$46,0),0))</f>
        <v>R Home Property Management, LLC</v>
      </c>
      <c r="E47" s="50">
        <f>SUMIFS(IncomeStatementData!$J$2:$J$415,IncomeStatementData!$B$2:$B$415,$A47,IncomeStatementData!$I$2:$I$415,"50105")+SUMIFS(IncomeStatementData!$J$2:$J$415,IncomeStatementData!$B$2:$B$415,$A47,IncomeStatementData!$I$2:$I$415,"55745")+SUMIFS(IncomeStatementData!$J$2:$J$415,IncomeStatementData!$B$2:$B$415,$A47,IncomeStatementData!$I$2:$I$415,"55730")+SUMIFS(IncomeStatementData!$J$2:$J$415,IncomeStatementData!$B$2:$B$415,$A47,IncomeStatementData!$I$2:$I$415,"50203")+SUMIFS(IncomeStatementData!$J$2:$J$415,IncomeStatementData!$B$2:$B$415,$A47,IncomeStatementData!$I$2:$I$415,"50252")</f>
        <v>0</v>
      </c>
      <c r="F47" s="51">
        <f>IF(ISERROR(G47/12*Occupancy!$B$65),"-",G47/12*Occupancy!$B$65)</f>
        <v>120471</v>
      </c>
      <c r="G47" s="52">
        <f>SUMIFS(AnnualFinancialData!$L$2:$L$6380,AnnualFinancialData!$B$2:$B$6380,$A47,AnnualFinancialData!$K$2:$K$6380,"50105")+SUMIFS(AnnualFinancialData!$L$2:$L$6380,AnnualFinancialData!$B$2:$B$6380,$A47,AnnualFinancialData!$K$2:$K$6380,"55745")+SUMIFS(AnnualFinancialData!$L$2:$L$6380,AnnualFinancialData!$B$2:$B$6380,$A47,AnnualFinancialData!$K$2:$K$6380,"55730")+SUMIFS(AnnualFinancialData!$L$2:$L$6380,AnnualFinancialData!$B$2:$B$6380,$A47,AnnualFinancialData!$K$2:$K$6380,"50203")+SUMIFS(AnnualFinancialData!$L$2:$L$6380,AnnualFinancialData!$B$2:$B$6380,$A47,AnnualFinancialData!$K$2:$K$6380,"50252")</f>
        <v>240942</v>
      </c>
      <c r="H47" s="51">
        <f>IF(ISERROR(IF(E47="","",E47/VLOOKUP(Occupancy!$B$65,Occupancy!$BJ$68:'Occupancy'!$B$79,1)*12/$C47)),"-",IF(E47="","",E47/VLOOKUP(Occupancy!$B$65,Occupancy!$BJ$68:'Occupancy'!$B$79,1)*12/$C47))</f>
        <v>0</v>
      </c>
      <c r="I47" s="53">
        <f>IF(ISERROR(IF(F47="","",F47/VLOOKUP(Occupancy!$B$65,Occupancy!$BJ$68:'Occupancy'!$B$79,1)*12/$C47)),"-",IF(F47="","",F47/VLOOKUP(Occupancy!$B$65,Occupancy!$BJ$68:'Occupancy'!$B$79,1)*12/$C47))</f>
        <v>2362.1764705882351</v>
      </c>
      <c r="J47" s="54">
        <f>SUMIFS(IncomeStatementData!$J$2:$J$415,IncomeStatementData!$B$2:$B$415,$A47,IncomeStatementData!$I$2:$I$415,"60015")+SUMIFS(IncomeStatementData!$J$2:$J$415,IncomeStatementData!$B$2:$B$415,$A47,IncomeStatementData!$I$2:$I$415,"55342")+SUMIFS(IncomeStatementData!$J$2:$J$415,IncomeStatementData!$B$2:$B$415,$A47,IncomeStatementData!$I$2:$I$415,"55110")+SUMIFS(IncomeStatementData!$J$2:$J$415,IncomeStatementData!$B$2:$B$415,$A47,IncomeStatementData!$I$2:$I$415,"53034")+SUMIFS(IncomeStatementData!$J$2:$J$415,IncomeStatementData!$B$2:$B$415,$A47,IncomeStatementData!$I$2:$I$415,"59500")</f>
        <v>0</v>
      </c>
      <c r="K47" s="54">
        <f>IF(ISERROR(L47/12*Occupancy!$B$65),"-",L47/12*Occupancy!$B$65)</f>
        <v>21253</v>
      </c>
      <c r="L47" s="55">
        <f>SUMIFS(AnnualFinancialData!$L$2:$L$6380,AnnualFinancialData!$B$2:$B$6380,$A47,AnnualFinancialData!$K$2:$K$6380,"60015")+SUMIFS(AnnualFinancialData!$L$2:$L$6380,AnnualFinancialData!$B$2:$B$6380,$A47,AnnualFinancialData!$K$2:$K$6380,"55342")+SUMIFS(AnnualFinancialData!$L$2:$L$6380,AnnualFinancialData!$B$2:$B$6380,$A47,AnnualFinancialData!$K$2:$K$6380,"55110")+SUMIFS(AnnualFinancialData!$L$2:$L$6380,AnnualFinancialData!$B$2:$B$6380,$A47,AnnualFinancialData!$K$2:$K$6380,"53034")+SUMIFS(AnnualFinancialData!$L$2:$L$6380,AnnualFinancialData!$B$2:$B$6380,$A47,AnnualFinancialData!$K$2:$K$6380,"59500")</f>
        <v>42506</v>
      </c>
      <c r="M47" s="54">
        <f>IF(ISERROR(IF(J47="","",J47/VLOOKUP(Occupancy!$B$65,Occupancy!$BJ$68:'Occupancy'!$B$79,1)*12/$C47)),"-",IF(J47="","",J47/VLOOKUP(Occupancy!$B$65,Occupancy!$BJ$68:'Occupancy'!$B$79,1)*12/$C47))</f>
        <v>0</v>
      </c>
      <c r="N47" s="54">
        <f>IF(ISERROR(IF(K47="","",K47/VLOOKUP(Occupancy!$B$65,Occupancy!$BJ$68:'Occupancy'!$B$79,1)*12/$C47)),"-",IF(K47="","",K47/VLOOKUP(Occupancy!$B$65,Occupancy!$BJ$68:'Occupancy'!$B$79,1)*12/$C47))</f>
        <v>416.72549019607845</v>
      </c>
      <c r="O47" s="51">
        <f>SUMIFS(IncomeStatementData!$J$2:$J$415,IncomeStatementData!$B$2:$B$415,$A47,IncomeStatementData!$I$2:$I$415,"58001")</f>
        <v>0</v>
      </c>
      <c r="P47" s="51">
        <f>IF(ISERROR(Q47/12*Occupancy!$B$65),"-",Q47/12*Occupancy!$B$65)</f>
        <v>2762.5</v>
      </c>
      <c r="Q47" s="52">
        <f>SUMIFS(AnnualFinancialData!$L$2:$L$6380,AnnualFinancialData!$B$2:$B$6380,$A47,AnnualFinancialData!$K$2:$K$6380,"58001")</f>
        <v>5525</v>
      </c>
      <c r="R47" s="51">
        <f>IF(ISERROR(IF(O47="","",O47/VLOOKUP(Occupancy!$B$65,Occupancy!$BJ$68:'Occupancy'!$B$79,1)*12/$C47)),"-",IF(O47="","",O47/VLOOKUP(Occupancy!$B$65,Occupancy!$BJ$68:'Occupancy'!$B$79,1)*12/$C47))</f>
        <v>0</v>
      </c>
      <c r="S47" s="51">
        <f>IF(ISERROR(IF(P47="","",P47/VLOOKUP(Occupancy!$B$65,Occupancy!$BJ$68:'Occupancy'!$B$79,1)*12/$C47)),"-",IF(P47="","",P47/VLOOKUP(Occupancy!$B$65,Occupancy!$BJ$68:'Occupancy'!$B$79,1)*12/$C47))</f>
        <v>54.166666666666664</v>
      </c>
      <c r="T47" s="55">
        <f>SUMIFS(IncomeStatementData!$J$2:$J$415,IncomeStatementData!$B$2:$B$415,$A47,IncomeStatementData!$I$2:$I$415,"66100")</f>
        <v>0</v>
      </c>
      <c r="U47" s="54">
        <f>IF(ISERROR(V47/12*Occupancy!$B$65),"-",V47/12*Occupancy!$B$65)</f>
        <v>25663.5</v>
      </c>
      <c r="V47" s="55">
        <f>SUMIFS(AnnualFinancialData!$L$2:$L$6380,AnnualFinancialData!$B$2:$B$6380,$A47,AnnualFinancialData!$K$2:$K$6380,"66100")</f>
        <v>51327</v>
      </c>
      <c r="W47" s="54">
        <f>IF(ISERROR(IF(T47="","",T47/VLOOKUP(Occupancy!$B$65,Occupancy!$BJ$68:'Occupancy'!$B$79,1)*12/$C47)),"-",IF(T47="","",T47/VLOOKUP(Occupancy!$B$65,Occupancy!$BJ$68:'Occupancy'!$B$79,1)*12/$C47))</f>
        <v>0</v>
      </c>
      <c r="X47" s="56">
        <f>IF(ISERROR(IF(U47="","",U47/VLOOKUP(Occupancy!$B$65,Occupancy!$BJ$68:'Occupancy'!$B$79,1)*12/$C47)),"-",IF(U47="","",U47/VLOOKUP(Occupancy!$B$65,Occupancy!$BJ$68:'Occupancy'!$B$79,1)*12/$C47))</f>
        <v>503.20588235294116</v>
      </c>
      <c r="Y47" s="51">
        <f>SUMIFS(IncomeStatementData!$J$2:$J$415,IncomeStatementData!$B$2:$B$415,$A47,IncomeStatementData!$I$2:$I$415,"55705")+SUMIFS(IncomeStatementData!$J$2:$J$415,IncomeStatementData!$B$2:$B$415,$A47,IncomeStatementData!$I$2:$I$415,"55715")+SUMIFS(IncomeStatementData!$J$2:$J$415,IncomeStatementData!$B$2:$B$415,$A47,IncomeStatementData!$I$2:$I$415,"55720")+SUMIFS(IncomeStatementData!$J$2:$J$415,IncomeStatementData!$B$2:$B$415,$A47,IncomeStatementData!$I$2:$I$415,"55730")+SUMIFS(IncomeStatementData!$J$2:$J$415,IncomeStatementData!$B$2:$B$415,$A47,IncomeStatementData!$I$2:$I$415,"55735")+SUMIFS(IncomeStatementData!$J$2:$J$415,IncomeStatementData!$B$2:$B$415,$A47,IncomeStatementData!$I$2:$I$415,"55701")+SUMIFS(IncomeStatementData!$J$2:$J$415,IncomeStatementData!$B$2:$B$415,$A47,IncomeStatementData!$I$2:$I$415,"55750")+SUMIFS(IncomeStatementData!$J$2:$J$415,IncomeStatementData!$B$2:$B$415,$A47,IncomeStatementData!$I$2:$I$415,"55725")+SUMIFS(IncomeStatementData!$J$2:$J$415,IncomeStatementData!$B$2:$B$415,$A47,IncomeStatementData!$I$2:$I$415,"55760")+SUMIFS(IncomeStatementData!$J$2:$J$415,IncomeStatementData!$B$2:$B$415,$A47,IncomeStatementData!$I$2:$I$415,"55755")</f>
        <v>0</v>
      </c>
      <c r="Z47" s="51">
        <f>IF(ISERROR(AA47/12*Occupancy!$B$65),"-",AA47/12*Occupancy!$B$65)</f>
        <v>30633</v>
      </c>
      <c r="AA47" s="52">
        <f>SUMIFS(AnnualFinancialData!$L$2:$L$6380,AnnualFinancialData!$B$2:$B$6380,$A47,AnnualFinancialData!$K$2:$K$6380,"55705")+SUMIFS(AnnualFinancialData!$L$2:$L$6380,AnnualFinancialData!$B$2:$B$6380,$A47,AnnualFinancialData!$K$2:$K$6380,"55715")+SUMIFS(AnnualFinancialData!$L$2:$L$6380,AnnualFinancialData!$B$2:$B$6380,$A47,AnnualFinancialData!$K$2:$K$6380,"55720")+SUMIFS(AnnualFinancialData!$L$2:$L$6380,AnnualFinancialData!$B$2:$B$6380,$A47,AnnualFinancialData!$K$2:$K$6380,"55730")+SUMIFS(AnnualFinancialData!$L$2:$L$6380,AnnualFinancialData!$B$2:$B$6380,$A47,AnnualFinancialData!$K$2:$K$6380,"55735")+SUMIFS(AnnualFinancialData!$L$2:$L$6380,AnnualFinancialData!$B$2:$B$6380,$A47,AnnualFinancialData!$K$2:$K$6380,"55701")+SUMIFS(AnnualFinancialData!$L$2:$L$6380,AnnualFinancialData!$B$2:$B$6380,$A47,AnnualFinancialData!$K$2:$K$6380,"55750")+SUMIFS(AnnualFinancialData!$L$2:$L$6380,AnnualFinancialData!$B$2:$B$6380,$A47,AnnualFinancialData!$K$2:$K$6380,"55725")+SUMIFS(AnnualFinancialData!$L$2:$L$6380,AnnualFinancialData!$B$2:$B$6380,$A47,AnnualFinancialData!$K$2:$K$6380,"55760")+SUMIFS(AnnualFinancialData!$L$2:$L$6380,AnnualFinancialData!$B$2:$B$6380,$A47,AnnualFinancialData!$K$2:$K$6380,"55755")</f>
        <v>61266</v>
      </c>
      <c r="AB47" s="51">
        <f>IF(ISERROR(IF(Y47="","",Y47/VLOOKUP(Occupancy!$B$65,Occupancy!$BJ$68:'Occupancy'!$B$79,1)*12/$C47)),"-",IF(Y47="","",Y47/VLOOKUP(Occupancy!$B$65,Occupancy!$BJ$68:'Occupancy'!$B$79,1)*12/$C47))</f>
        <v>0</v>
      </c>
      <c r="AC47" s="57">
        <f>IF(ISERROR(IF(Z47="","",Z47/VLOOKUP(Occupancy!$B$65,Occupancy!$BJ$68:'Occupancy'!$B$79,1)*12/$C47)),"-",IF(Z47="","",Z47/VLOOKUP(Occupancy!$B$65,Occupancy!$BJ$68:'Occupancy'!$B$79,1)*12/$C47))</f>
        <v>600.64705882352939</v>
      </c>
      <c r="AD47" s="55">
        <f>SUMIFS(IncomeStatementData!$J$2:$J$415,IncomeStatementData!$B$2:$B$415,$A47,IncomeStatementData!$I$2:$I$415,"55770")</f>
        <v>0</v>
      </c>
      <c r="AE47" s="54">
        <f>IF(ISERROR(AF47/12*Occupancy!$B$65),"-",AF47/12*Occupancy!$B$65)</f>
        <v>0</v>
      </c>
      <c r="AF47" s="55">
        <f>SUMIFS(AnnualFinancialData!$L$2:$L$6380,AnnualFinancialData!$B$2:$B$6380,$A47,AnnualFinancialData!$K$2:$K$6380,"55770")</f>
        <v>0</v>
      </c>
      <c r="AG47" s="54">
        <f>IF(ISERROR(IF(AD47="","",AD47/VLOOKUP(Occupancy!$B$65,Occupancy!$BJ$68:'Occupancy'!$B$79,1)*12/$C47)),"-",IF(AD47="","",AD47/VLOOKUP(Occupancy!$B$65,Occupancy!$BJ$68:'Occupancy'!$B$79,1)*12/$C47))</f>
        <v>0</v>
      </c>
      <c r="AH47" s="59">
        <f>IF(ISERROR(IF(AE47="","",AE47/VLOOKUP(Occupancy!$B$65,Occupancy!$BJ$68:'Occupancy'!$B$79,1)*12/$C47)),"-",IF(AE47="","",AE47/VLOOKUP(Occupancy!$B$65,Occupancy!$BJ$68:'Occupancy'!$B$79,1)*12/$C47))</f>
        <v>0</v>
      </c>
      <c r="AI47" s="52">
        <f>SUMIFS(IncomeStatementData!$J$2:$J$415,IncomeStatementData!$B$2:$B$415,$A47,IncomeStatementData!$I$2:$I$415,"55357")+SUMIFS(IncomeStatementData!$J$2:$J$415,IncomeStatementData!$B$2:$B$415,$A47,IncomeStatementData!$I$2:$I$415,"55353")+SUMIFS(IncomeStatementData!$J$2:$J$415,IncomeStatementData!$B$2:$B$415,$A47,IncomeStatementData!$I$2:$I$415,"55354")+SUMIFS(IncomeStatementData!$J$2:$J$415,IncomeStatementData!$B$2:$B$415,$A47,IncomeStatementData!$I$2:$I$415,"55351")</f>
        <v>0</v>
      </c>
      <c r="AJ47" s="51">
        <f>IF(ISERROR(AK47/12*Occupancy!$B$65),"-",AK47/12*Occupancy!$B$65)</f>
        <v>9808.5</v>
      </c>
      <c r="AK47" s="52">
        <f>SUMIFS(AnnualFinancialData!$L$2:$L$6380,AnnualFinancialData!$B$2:$B$6380,$A47,AnnualFinancialData!$K$2:$K$6380,"55357")+SUMIFS(AnnualFinancialData!$L$2:$L$6380,AnnualFinancialData!$B$2:$B$6380,$A47,AnnualFinancialData!$K$2:$K$6380,"55353")+SUMIFS(AnnualFinancialData!$L$2:$L$6380,AnnualFinancialData!$B$2:$B$6380,$A47,AnnualFinancialData!$K$2:$K$6380,"55354")+SUMIFS(AnnualFinancialData!$L$2:$L$6380,AnnualFinancialData!$B$2:$B$6380,$A47,AnnualFinancialData!$K$2:$K$6380,"55351")</f>
        <v>19617</v>
      </c>
      <c r="AL47" s="51">
        <f>IF(ISERROR(IF(AI47="","",AI47/VLOOKUP(Occupancy!$B$65,Occupancy!$BJ$68:'Occupancy'!$B$79,1)*12/$C47)),"-",IF(AI47="","",AI47/VLOOKUP(Occupancy!$B$65,Occupancy!$BJ$68:'Occupancy'!$B$79,1)*12/$C47))</f>
        <v>0</v>
      </c>
      <c r="AM47" s="60">
        <f>IF(ISERROR(IF(AJ47="","",AJ47/VLOOKUP(Occupancy!$B$65,Occupancy!$BJ$68:'Occupancy'!$B$79,1)*12/$C47)),"-",IF(AJ47="","",AJ47/VLOOKUP(Occupancy!$B$65,Occupancy!$BJ$68:'Occupancy'!$B$79,1)*12/$C47))</f>
        <v>192.3235294117647</v>
      </c>
      <c r="AN47" s="54">
        <f>SUMIFS(IncomeStatementData!$J$2:$J$415,IncomeStatementData!$B$2:$B$415,$A47,IncomeStatementData!$I$2:$I$415,"55355")</f>
        <v>0</v>
      </c>
      <c r="AO47" s="54">
        <f>IF(ISERROR(AP47/12*Occupancy!$B$65),"-",AP47/12*Occupancy!$B$65)</f>
        <v>41949.5</v>
      </c>
      <c r="AP47" s="55">
        <f>SUMIFS(AnnualFinancialData!$L$2:$L$6380,AnnualFinancialData!$B$2:$B$6380,$A47,AnnualFinancialData!$K$2:$K$6380,"55355")</f>
        <v>83899</v>
      </c>
      <c r="AQ47" s="54">
        <f>IF(ISERROR(IF(AN47="","",AN47/VLOOKUP(Occupancy!$B$65,Occupancy!$BJ$68:'Occupancy'!$B$79,1)*12/$C47)),"-",IF(AN47="","",AN47/VLOOKUP(Occupancy!$B$65,Occupancy!$BJ$68:'Occupancy'!$B$79,1)*12/$C47))</f>
        <v>0</v>
      </c>
      <c r="AR47" s="56">
        <f>IF(ISERROR(IF(AO47="","",AO47/VLOOKUP(Occupancy!$B$65,Occupancy!$BJ$68:'Occupancy'!$B$79,1)*12/$C47)),"-",IF(AO47="","",AO47/VLOOKUP(Occupancy!$B$65,Occupancy!$BJ$68:'Occupancy'!$B$79,1)*12/$C47))</f>
        <v>822.53921568627447</v>
      </c>
      <c r="AS47" s="61">
        <f>SUMIFS(IncomeStatementData!$J$2:$J$415,IncomeStatementData!$B$2:$B$415,$A47,IncomeStatementData!$I$2:$I$415,"55301")</f>
        <v>0</v>
      </c>
      <c r="AT47" s="51">
        <f>IF(ISERROR(AU47/12*Occupancy!$B$65),"-",AU47/12*Occupancy!$B$65)</f>
        <v>55651.5</v>
      </c>
      <c r="AU47" s="52">
        <f>SUMIFS(AnnualFinancialData!$L$2:$L$6380,AnnualFinancialData!$B$2:$B$6380,$A47,AnnualFinancialData!$K$2:$K$6380,"55301")</f>
        <v>111303</v>
      </c>
      <c r="AV47" s="51">
        <f>IF(ISERROR(IF(AS47="","",AS47/VLOOKUP(Occupancy!$B$65,Occupancy!$BJ$68:'Occupancy'!$B$79,1)*12/$C47)),"-",IF(AS47="","",AS47/VLOOKUP(Occupancy!$B$65,Occupancy!$BJ$68:'Occupancy'!$B$79,1)*12/$C47))</f>
        <v>0</v>
      </c>
      <c r="AW47" s="57">
        <f>IF(ISERROR(IF(AT47="","",AT47/VLOOKUP(Occupancy!$B$65,Occupancy!$BJ$68:'Occupancy'!$B$79,1)*12/$C47)),"-",IF(AT47="","",AT47/VLOOKUP(Occupancy!$B$65,Occupancy!$BJ$68:'Occupancy'!$B$79,1)*12/$C47))</f>
        <v>1091.2058823529412</v>
      </c>
      <c r="AX47" s="54">
        <f>SUMIFS(IncomeStatementData!$J$2:$J$415,IncomeStatementData!$B$2:$B$415,$A47,IncomeStatementData!$I$2:$I$415,"55320")</f>
        <v>0</v>
      </c>
      <c r="AY47" s="54">
        <f>IF(ISERROR(AZ47/12*Occupancy!$B$65),"-",AZ47/12*Occupancy!$B$65)</f>
        <v>12205.5</v>
      </c>
      <c r="AZ47" s="55">
        <f>SUMIFS(AnnualFinancialData!$L$2:$L$6380,AnnualFinancialData!$B$2:$B$6380,$A47,AnnualFinancialData!$K$2:$K$6380,"55320")</f>
        <v>24411</v>
      </c>
      <c r="BA47" s="54">
        <f>IF(ISERROR(IF(AX47="","",AX47/VLOOKUP(Occupancy!$B$65,Occupancy!$BJ$68:'Occupancy'!$B$79,1)*12/$C47)),"-",IF(AX47="","",AX47/VLOOKUP(Occupancy!$B$65,Occupancy!$BJ$68:'Occupancy'!$B$79,1)*12/$C47))</f>
        <v>0</v>
      </c>
      <c r="BB47" s="54">
        <f>IF(ISERROR(IF(AY47="","",AY47/VLOOKUP(Occupancy!$B$65,Occupancy!$BJ$68:'Occupancy'!$B$79,1)*12/$C47)),"-",IF(AY47="","",AY47/VLOOKUP(Occupancy!$B$65,Occupancy!$BJ$68:'Occupancy'!$B$79,1)*12/$C47))</f>
        <v>239.3235294117647</v>
      </c>
      <c r="BC47" s="62">
        <f t="shared" si="0"/>
        <v>0</v>
      </c>
      <c r="BD47" s="63">
        <f t="shared" si="1"/>
        <v>320398</v>
      </c>
      <c r="BE47" s="62">
        <f t="shared" si="2"/>
        <v>640796</v>
      </c>
      <c r="BF47" s="63">
        <f>IF(ISERROR(IF(BC47="","",BC47/VLOOKUP(Occupancy!$B$65,Occupancy!$BJ$68:'Occupancy'!$B$79,1)*12/$C47)),"-",IF(BC47="","",BC47/VLOOKUP(Occupancy!$B$65,Occupancy!$BJ$68:'Occupancy'!$B$79,1)*12/$C47))</f>
        <v>0</v>
      </c>
      <c r="BG47" s="64">
        <f>IF(ISERROR(IF(BD47="","",BD47/VLOOKUP(Occupancy!$B$65,Occupancy!$BJ$68:'Occupancy'!$B$79,1)*12/$C47)),"-",IF(BD47="","",BD47/VLOOKUP(Occupancy!$B$65,Occupancy!$BJ$68:'Occupancy'!$B$79,1)*12/$C47))</f>
        <v>6282.3137254901958</v>
      </c>
    </row>
    <row r="48" spans="1:59" x14ac:dyDescent="0.25">
      <c r="A48" s="220" t="s">
        <v>249</v>
      </c>
      <c r="B48" s="93" t="str">
        <f>IF(ISERROR(INDEX(ProjectTypeData!$F$2:$F48,MATCH(Expenses!$A48,ProjectTypeData!$B$2:$B48,0),MATCH(Expenses!B$5,ProjectTypeData!$F$1))),"-",INDEX(ProjectTypeData!$F$2:$F48,MATCH(Expenses!$A48,ProjectTypeData!$B$2:$B48,0),MATCH(Expenses!B$5,ProjectTypeData!$F$1)))</f>
        <v>Shelter</v>
      </c>
      <c r="C48" s="145">
        <f>Operating!C53</f>
        <v>99</v>
      </c>
      <c r="D48" s="146" t="str">
        <f>IF(ISERROR(INDEX(MgmtCompanyData!$C$2:$C$46,MATCH(A48,MgmtCompanyData!$B$2:$B$46,0),0)),"-",INDEX(MgmtCompanyData!$C$2:$C$46,MATCH(A48,MgmtCompanyData!$B$2:$B$46,0),0))</f>
        <v>R Home Property Management, LLC</v>
      </c>
      <c r="E48" s="50">
        <f>SUMIFS(IncomeStatementData!$J$2:$J$415,IncomeStatementData!$B$2:$B$415,$A48,IncomeStatementData!$I$2:$I$415,"50105")+SUMIFS(IncomeStatementData!$J$2:$J$415,IncomeStatementData!$B$2:$B$415,$A48,IncomeStatementData!$I$2:$I$415,"55745")+SUMIFS(IncomeStatementData!$J$2:$J$415,IncomeStatementData!$B$2:$B$415,$A48,IncomeStatementData!$I$2:$I$415,"55730")+SUMIFS(IncomeStatementData!$J$2:$J$415,IncomeStatementData!$B$2:$B$415,$A48,IncomeStatementData!$I$2:$I$415,"50203")+SUMIFS(IncomeStatementData!$J$2:$J$415,IncomeStatementData!$B$2:$B$415,$A48,IncomeStatementData!$I$2:$I$415,"50252")</f>
        <v>0</v>
      </c>
      <c r="F48" s="51">
        <f>IF(ISERROR(G48/12*Occupancy!$B$65),"-",G48/12*Occupancy!$B$65)</f>
        <v>138352.5</v>
      </c>
      <c r="G48" s="52">
        <f>SUMIFS(AnnualFinancialData!$L$2:$L$6380,AnnualFinancialData!$B$2:$B$6380,$A48,AnnualFinancialData!$K$2:$K$6380,"50105")+SUMIFS(AnnualFinancialData!$L$2:$L$6380,AnnualFinancialData!$B$2:$B$6380,$A48,AnnualFinancialData!$K$2:$K$6380,"55745")+SUMIFS(AnnualFinancialData!$L$2:$L$6380,AnnualFinancialData!$B$2:$B$6380,$A48,AnnualFinancialData!$K$2:$K$6380,"55730")+SUMIFS(AnnualFinancialData!$L$2:$L$6380,AnnualFinancialData!$B$2:$B$6380,$A48,AnnualFinancialData!$K$2:$K$6380,"50203")+SUMIFS(AnnualFinancialData!$L$2:$L$6380,AnnualFinancialData!$B$2:$B$6380,$A48,AnnualFinancialData!$K$2:$K$6380,"50252")</f>
        <v>276705</v>
      </c>
      <c r="H48" s="51">
        <f>IF(ISERROR(IF(E48="","",E48/VLOOKUP(Occupancy!$B$65,Occupancy!$BJ$68:'Occupancy'!$B$79,1)*12/$C48)),"-",IF(E48="","",E48/VLOOKUP(Occupancy!$B$65,Occupancy!$BJ$68:'Occupancy'!$B$79,1)*12/$C48))</f>
        <v>0</v>
      </c>
      <c r="I48" s="53">
        <f>IF(ISERROR(IF(F48="","",F48/VLOOKUP(Occupancy!$B$65,Occupancy!$BJ$68:'Occupancy'!$B$79,1)*12/$C48)),"-",IF(F48="","",F48/VLOOKUP(Occupancy!$B$65,Occupancy!$BJ$68:'Occupancy'!$B$79,1)*12/$C48))</f>
        <v>2795</v>
      </c>
      <c r="J48" s="54">
        <f>SUMIFS(IncomeStatementData!$J$2:$J$415,IncomeStatementData!$B$2:$B$415,$A48,IncomeStatementData!$I$2:$I$415,"60015")+SUMIFS(IncomeStatementData!$J$2:$J$415,IncomeStatementData!$B$2:$B$415,$A48,IncomeStatementData!$I$2:$I$415,"55342")+SUMIFS(IncomeStatementData!$J$2:$J$415,IncomeStatementData!$B$2:$B$415,$A48,IncomeStatementData!$I$2:$I$415,"55110")+SUMIFS(IncomeStatementData!$J$2:$J$415,IncomeStatementData!$B$2:$B$415,$A48,IncomeStatementData!$I$2:$I$415,"53034")+SUMIFS(IncomeStatementData!$J$2:$J$415,IncomeStatementData!$B$2:$B$415,$A48,IncomeStatementData!$I$2:$I$415,"59500")</f>
        <v>0</v>
      </c>
      <c r="K48" s="54">
        <f>IF(ISERROR(L48/12*Occupancy!$B$65),"-",L48/12*Occupancy!$B$65)</f>
        <v>25320.5</v>
      </c>
      <c r="L48" s="55">
        <f>SUMIFS(AnnualFinancialData!$L$2:$L$6380,AnnualFinancialData!$B$2:$B$6380,$A48,AnnualFinancialData!$K$2:$K$6380,"60015")+SUMIFS(AnnualFinancialData!$L$2:$L$6380,AnnualFinancialData!$B$2:$B$6380,$A48,AnnualFinancialData!$K$2:$K$6380,"55342")+SUMIFS(AnnualFinancialData!$L$2:$L$6380,AnnualFinancialData!$B$2:$B$6380,$A48,AnnualFinancialData!$K$2:$K$6380,"55110")+SUMIFS(AnnualFinancialData!$L$2:$L$6380,AnnualFinancialData!$B$2:$B$6380,$A48,AnnualFinancialData!$K$2:$K$6380,"53034")+SUMIFS(AnnualFinancialData!$L$2:$L$6380,AnnualFinancialData!$B$2:$B$6380,$A48,AnnualFinancialData!$K$2:$K$6380,"59500")</f>
        <v>50641</v>
      </c>
      <c r="M48" s="54">
        <f>IF(ISERROR(IF(J48="","",J48/VLOOKUP(Occupancy!$B$65,Occupancy!$BJ$68:'Occupancy'!$B$79,1)*12/$C48)),"-",IF(J48="","",J48/VLOOKUP(Occupancy!$B$65,Occupancy!$BJ$68:'Occupancy'!$B$79,1)*12/$C48))</f>
        <v>0</v>
      </c>
      <c r="N48" s="54">
        <f>IF(ISERROR(IF(K48="","",K48/VLOOKUP(Occupancy!$B$65,Occupancy!$BJ$68:'Occupancy'!$B$79,1)*12/$C48)),"-",IF(K48="","",K48/VLOOKUP(Occupancy!$B$65,Occupancy!$BJ$68:'Occupancy'!$B$79,1)*12/$C48))</f>
        <v>511.52525252525254</v>
      </c>
      <c r="O48" s="51">
        <f>SUMIFS(IncomeStatementData!$J$2:$J$415,IncomeStatementData!$B$2:$B$415,$A48,IncomeStatementData!$I$2:$I$415,"58001")</f>
        <v>0</v>
      </c>
      <c r="P48" s="51">
        <f>IF(ISERROR(Q48/12*Occupancy!$B$65),"-",Q48/12*Occupancy!$B$65)</f>
        <v>242</v>
      </c>
      <c r="Q48" s="52">
        <f>SUMIFS(AnnualFinancialData!$L$2:$L$6380,AnnualFinancialData!$B$2:$B$6380,$A48,AnnualFinancialData!$K$2:$K$6380,"58001")</f>
        <v>484</v>
      </c>
      <c r="R48" s="51">
        <f>IF(ISERROR(IF(O48="","",O48/VLOOKUP(Occupancy!$B$65,Occupancy!$BJ$68:'Occupancy'!$B$79,1)*12/$C48)),"-",IF(O48="","",O48/VLOOKUP(Occupancy!$B$65,Occupancy!$BJ$68:'Occupancy'!$B$79,1)*12/$C48))</f>
        <v>0</v>
      </c>
      <c r="S48" s="51">
        <f>IF(ISERROR(IF(P48="","",P48/VLOOKUP(Occupancy!$B$65,Occupancy!$BJ$68:'Occupancy'!$B$79,1)*12/$C48)),"-",IF(P48="","",P48/VLOOKUP(Occupancy!$B$65,Occupancy!$BJ$68:'Occupancy'!$B$79,1)*12/$C48))</f>
        <v>4.8888888888888893</v>
      </c>
      <c r="T48" s="55">
        <f>SUMIFS(IncomeStatementData!$J$2:$J$415,IncomeStatementData!$B$2:$B$415,$A48,IncomeStatementData!$I$2:$I$415,"66100")</f>
        <v>0</v>
      </c>
      <c r="U48" s="54">
        <f>IF(ISERROR(V48/12*Occupancy!$B$65),"-",V48/12*Occupancy!$B$65)</f>
        <v>34748</v>
      </c>
      <c r="V48" s="55">
        <f>SUMIFS(AnnualFinancialData!$L$2:$L$6380,AnnualFinancialData!$B$2:$B$6380,$A48,AnnualFinancialData!$K$2:$K$6380,"66100")</f>
        <v>69496</v>
      </c>
      <c r="W48" s="54">
        <f>IF(ISERROR(IF(T48="","",T48/VLOOKUP(Occupancy!$B$65,Occupancy!$BJ$68:'Occupancy'!$B$79,1)*12/$C48)),"-",IF(T48="","",T48/VLOOKUP(Occupancy!$B$65,Occupancy!$BJ$68:'Occupancy'!$B$79,1)*12/$C48))</f>
        <v>0</v>
      </c>
      <c r="X48" s="56">
        <f>IF(ISERROR(IF(U48="","",U48/VLOOKUP(Occupancy!$B$65,Occupancy!$BJ$68:'Occupancy'!$B$79,1)*12/$C48)),"-",IF(U48="","",U48/VLOOKUP(Occupancy!$B$65,Occupancy!$BJ$68:'Occupancy'!$B$79,1)*12/$C48))</f>
        <v>701.97979797979804</v>
      </c>
      <c r="Y48" s="51">
        <f>SUMIFS(IncomeStatementData!$J$2:$J$415,IncomeStatementData!$B$2:$B$415,$A48,IncomeStatementData!$I$2:$I$415,"55705")+SUMIFS(IncomeStatementData!$J$2:$J$415,IncomeStatementData!$B$2:$B$415,$A48,IncomeStatementData!$I$2:$I$415,"55715")+SUMIFS(IncomeStatementData!$J$2:$J$415,IncomeStatementData!$B$2:$B$415,$A48,IncomeStatementData!$I$2:$I$415,"55720")+SUMIFS(IncomeStatementData!$J$2:$J$415,IncomeStatementData!$B$2:$B$415,$A48,IncomeStatementData!$I$2:$I$415,"55730")+SUMIFS(IncomeStatementData!$J$2:$J$415,IncomeStatementData!$B$2:$B$415,$A48,IncomeStatementData!$I$2:$I$415,"55735")+SUMIFS(IncomeStatementData!$J$2:$J$415,IncomeStatementData!$B$2:$B$415,$A48,IncomeStatementData!$I$2:$I$415,"55701")+SUMIFS(IncomeStatementData!$J$2:$J$415,IncomeStatementData!$B$2:$B$415,$A48,IncomeStatementData!$I$2:$I$415,"55750")+SUMIFS(IncomeStatementData!$J$2:$J$415,IncomeStatementData!$B$2:$B$415,$A48,IncomeStatementData!$I$2:$I$415,"55725")+SUMIFS(IncomeStatementData!$J$2:$J$415,IncomeStatementData!$B$2:$B$415,$A48,IncomeStatementData!$I$2:$I$415,"55760")+SUMIFS(IncomeStatementData!$J$2:$J$415,IncomeStatementData!$B$2:$B$415,$A48,IncomeStatementData!$I$2:$I$415,"55755")</f>
        <v>0</v>
      </c>
      <c r="Z48" s="51">
        <f>IF(ISERROR(AA48/12*Occupancy!$B$65),"-",AA48/12*Occupancy!$B$65)</f>
        <v>29276.5</v>
      </c>
      <c r="AA48" s="52">
        <f>SUMIFS(AnnualFinancialData!$L$2:$L$6380,AnnualFinancialData!$B$2:$B$6380,$A48,AnnualFinancialData!$K$2:$K$6380,"55705")+SUMIFS(AnnualFinancialData!$L$2:$L$6380,AnnualFinancialData!$B$2:$B$6380,$A48,AnnualFinancialData!$K$2:$K$6380,"55715")+SUMIFS(AnnualFinancialData!$L$2:$L$6380,AnnualFinancialData!$B$2:$B$6380,$A48,AnnualFinancialData!$K$2:$K$6380,"55720")+SUMIFS(AnnualFinancialData!$L$2:$L$6380,AnnualFinancialData!$B$2:$B$6380,$A48,AnnualFinancialData!$K$2:$K$6380,"55730")+SUMIFS(AnnualFinancialData!$L$2:$L$6380,AnnualFinancialData!$B$2:$B$6380,$A48,AnnualFinancialData!$K$2:$K$6380,"55735")+SUMIFS(AnnualFinancialData!$L$2:$L$6380,AnnualFinancialData!$B$2:$B$6380,$A48,AnnualFinancialData!$K$2:$K$6380,"55701")+SUMIFS(AnnualFinancialData!$L$2:$L$6380,AnnualFinancialData!$B$2:$B$6380,$A48,AnnualFinancialData!$K$2:$K$6380,"55750")+SUMIFS(AnnualFinancialData!$L$2:$L$6380,AnnualFinancialData!$B$2:$B$6380,$A48,AnnualFinancialData!$K$2:$K$6380,"55725")+SUMIFS(AnnualFinancialData!$L$2:$L$6380,AnnualFinancialData!$B$2:$B$6380,$A48,AnnualFinancialData!$K$2:$K$6380,"55760")+SUMIFS(AnnualFinancialData!$L$2:$L$6380,AnnualFinancialData!$B$2:$B$6380,$A48,AnnualFinancialData!$K$2:$K$6380,"55755")</f>
        <v>58553</v>
      </c>
      <c r="AB48" s="51">
        <f>IF(ISERROR(IF(Y48="","",Y48/VLOOKUP(Occupancy!$B$65,Occupancy!$BJ$68:'Occupancy'!$B$79,1)*12/$C48)),"-",IF(Y48="","",Y48/VLOOKUP(Occupancy!$B$65,Occupancy!$BJ$68:'Occupancy'!$B$79,1)*12/$C48))</f>
        <v>0</v>
      </c>
      <c r="AC48" s="57">
        <f>IF(ISERROR(IF(Z48="","",Z48/VLOOKUP(Occupancy!$B$65,Occupancy!$BJ$68:'Occupancy'!$B$79,1)*12/$C48)),"-",IF(Z48="","",Z48/VLOOKUP(Occupancy!$B$65,Occupancy!$BJ$68:'Occupancy'!$B$79,1)*12/$C48))</f>
        <v>591.44444444444446</v>
      </c>
      <c r="AD48" s="55">
        <f>SUMIFS(IncomeStatementData!$J$2:$J$415,IncomeStatementData!$B$2:$B$415,$A48,IncomeStatementData!$I$2:$I$415,"55770")</f>
        <v>0</v>
      </c>
      <c r="AE48" s="54">
        <f>IF(ISERROR(AF48/12*Occupancy!$B$65),"-",AF48/12*Occupancy!$B$65)</f>
        <v>0</v>
      </c>
      <c r="AF48" s="55">
        <f>SUMIFS(AnnualFinancialData!$L$2:$L$6380,AnnualFinancialData!$B$2:$B$6380,$A48,AnnualFinancialData!$K$2:$K$6380,"55770")</f>
        <v>0</v>
      </c>
      <c r="AG48" s="54">
        <f>IF(ISERROR(IF(AD48="","",AD48/VLOOKUP(Occupancy!$B$65,Occupancy!$BJ$68:'Occupancy'!$B$79,1)*12/$C48)),"-",IF(AD48="","",AD48/VLOOKUP(Occupancy!$B$65,Occupancy!$BJ$68:'Occupancy'!$B$79,1)*12/$C48))</f>
        <v>0</v>
      </c>
      <c r="AH48" s="59">
        <f>IF(ISERROR(IF(AE48="","",AE48/VLOOKUP(Occupancy!$B$65,Occupancy!$BJ$68:'Occupancy'!$B$79,1)*12/$C48)),"-",IF(AE48="","",AE48/VLOOKUP(Occupancy!$B$65,Occupancy!$BJ$68:'Occupancy'!$B$79,1)*12/$C48))</f>
        <v>0</v>
      </c>
      <c r="AI48" s="52">
        <f>SUMIFS(IncomeStatementData!$J$2:$J$415,IncomeStatementData!$B$2:$B$415,$A48,IncomeStatementData!$I$2:$I$415,"55357")+SUMIFS(IncomeStatementData!$J$2:$J$415,IncomeStatementData!$B$2:$B$415,$A48,IncomeStatementData!$I$2:$I$415,"55353")+SUMIFS(IncomeStatementData!$J$2:$J$415,IncomeStatementData!$B$2:$B$415,$A48,IncomeStatementData!$I$2:$I$415,"55354")+SUMIFS(IncomeStatementData!$J$2:$J$415,IncomeStatementData!$B$2:$B$415,$A48,IncomeStatementData!$I$2:$I$415,"55351")</f>
        <v>0</v>
      </c>
      <c r="AJ48" s="51">
        <f>IF(ISERROR(AK48/12*Occupancy!$B$65),"-",AK48/12*Occupancy!$B$65)</f>
        <v>14594.5</v>
      </c>
      <c r="AK48" s="52">
        <f>SUMIFS(AnnualFinancialData!$L$2:$L$6380,AnnualFinancialData!$B$2:$B$6380,$A48,AnnualFinancialData!$K$2:$K$6380,"55357")+SUMIFS(AnnualFinancialData!$L$2:$L$6380,AnnualFinancialData!$B$2:$B$6380,$A48,AnnualFinancialData!$K$2:$K$6380,"55353")+SUMIFS(AnnualFinancialData!$L$2:$L$6380,AnnualFinancialData!$B$2:$B$6380,$A48,AnnualFinancialData!$K$2:$K$6380,"55354")+SUMIFS(AnnualFinancialData!$L$2:$L$6380,AnnualFinancialData!$B$2:$B$6380,$A48,AnnualFinancialData!$K$2:$K$6380,"55351")</f>
        <v>29189</v>
      </c>
      <c r="AL48" s="51">
        <f>IF(ISERROR(IF(AI48="","",AI48/VLOOKUP(Occupancy!$B$65,Occupancy!$BJ$68:'Occupancy'!$B$79,1)*12/$C48)),"-",IF(AI48="","",AI48/VLOOKUP(Occupancy!$B$65,Occupancy!$BJ$68:'Occupancy'!$B$79,1)*12/$C48))</f>
        <v>0</v>
      </c>
      <c r="AM48" s="60">
        <f>IF(ISERROR(IF(AJ48="","",AJ48/VLOOKUP(Occupancy!$B$65,Occupancy!$BJ$68:'Occupancy'!$B$79,1)*12/$C48)),"-",IF(AJ48="","",AJ48/VLOOKUP(Occupancy!$B$65,Occupancy!$BJ$68:'Occupancy'!$B$79,1)*12/$C48))</f>
        <v>294.83838383838383</v>
      </c>
      <c r="AN48" s="54">
        <f>SUMIFS(IncomeStatementData!$J$2:$J$415,IncomeStatementData!$B$2:$B$415,$A48,IncomeStatementData!$I$2:$I$415,"55355")</f>
        <v>0</v>
      </c>
      <c r="AO48" s="54">
        <f>IF(ISERROR(AP48/12*Occupancy!$B$65),"-",AP48/12*Occupancy!$B$65)</f>
        <v>33900</v>
      </c>
      <c r="AP48" s="55">
        <f>SUMIFS(AnnualFinancialData!$L$2:$L$6380,AnnualFinancialData!$B$2:$B$6380,$A48,AnnualFinancialData!$K$2:$K$6380,"55355")</f>
        <v>67800</v>
      </c>
      <c r="AQ48" s="54">
        <f>IF(ISERROR(IF(AN48="","",AN48/VLOOKUP(Occupancy!$B$65,Occupancy!$BJ$68:'Occupancy'!$B$79,1)*12/$C48)),"-",IF(AN48="","",AN48/VLOOKUP(Occupancy!$B$65,Occupancy!$BJ$68:'Occupancy'!$B$79,1)*12/$C48))</f>
        <v>0</v>
      </c>
      <c r="AR48" s="56">
        <f>IF(ISERROR(IF(AO48="","",AO48/VLOOKUP(Occupancy!$B$65,Occupancy!$BJ$68:'Occupancy'!$B$79,1)*12/$C48)),"-",IF(AO48="","",AO48/VLOOKUP(Occupancy!$B$65,Occupancy!$BJ$68:'Occupancy'!$B$79,1)*12/$C48))</f>
        <v>684.84848484848487</v>
      </c>
      <c r="AS48" s="61">
        <f>SUMIFS(IncomeStatementData!$J$2:$J$415,IncomeStatementData!$B$2:$B$415,$A48,IncomeStatementData!$I$2:$I$415,"55301")</f>
        <v>0</v>
      </c>
      <c r="AT48" s="51">
        <f>IF(ISERROR(AU48/12*Occupancy!$B$65),"-",AU48/12*Occupancy!$B$65)</f>
        <v>40218.5</v>
      </c>
      <c r="AU48" s="52">
        <f>SUMIFS(AnnualFinancialData!$L$2:$L$6380,AnnualFinancialData!$B$2:$B$6380,$A48,AnnualFinancialData!$K$2:$K$6380,"55301")</f>
        <v>80437</v>
      </c>
      <c r="AV48" s="51">
        <f>IF(ISERROR(IF(AS48="","",AS48/VLOOKUP(Occupancy!$B$65,Occupancy!$BJ$68:'Occupancy'!$B$79,1)*12/$C48)),"-",IF(AS48="","",AS48/VLOOKUP(Occupancy!$B$65,Occupancy!$BJ$68:'Occupancy'!$B$79,1)*12/$C48))</f>
        <v>0</v>
      </c>
      <c r="AW48" s="57">
        <f>IF(ISERROR(IF(AT48="","",AT48/VLOOKUP(Occupancy!$B$65,Occupancy!$BJ$68:'Occupancy'!$B$79,1)*12/$C48)),"-",IF(AT48="","",AT48/VLOOKUP(Occupancy!$B$65,Occupancy!$BJ$68:'Occupancy'!$B$79,1)*12/$C48))</f>
        <v>812.49494949494954</v>
      </c>
      <c r="AX48" s="54">
        <f>SUMIFS(IncomeStatementData!$J$2:$J$415,IncomeStatementData!$B$2:$B$415,$A48,IncomeStatementData!$I$2:$I$415,"55320")</f>
        <v>0</v>
      </c>
      <c r="AY48" s="54">
        <f>IF(ISERROR(AZ48/12*Occupancy!$B$65),"-",AZ48/12*Occupancy!$B$65)</f>
        <v>10170</v>
      </c>
      <c r="AZ48" s="55">
        <f>SUMIFS(AnnualFinancialData!$L$2:$L$6380,AnnualFinancialData!$B$2:$B$6380,$A48,AnnualFinancialData!$K$2:$K$6380,"55320")</f>
        <v>20340</v>
      </c>
      <c r="BA48" s="54">
        <f>IF(ISERROR(IF(AX48="","",AX48/VLOOKUP(Occupancy!$B$65,Occupancy!$BJ$68:'Occupancy'!$B$79,1)*12/$C48)),"-",IF(AX48="","",AX48/VLOOKUP(Occupancy!$B$65,Occupancy!$BJ$68:'Occupancy'!$B$79,1)*12/$C48))</f>
        <v>0</v>
      </c>
      <c r="BB48" s="54">
        <f>IF(ISERROR(IF(AY48="","",AY48/VLOOKUP(Occupancy!$B$65,Occupancy!$BJ$68:'Occupancy'!$B$79,1)*12/$C48)),"-",IF(AY48="","",AY48/VLOOKUP(Occupancy!$B$65,Occupancy!$BJ$68:'Occupancy'!$B$79,1)*12/$C48))</f>
        <v>205.45454545454547</v>
      </c>
      <c r="BC48" s="62">
        <f t="shared" si="0"/>
        <v>0</v>
      </c>
      <c r="BD48" s="63">
        <f t="shared" si="1"/>
        <v>326822.5</v>
      </c>
      <c r="BE48" s="62">
        <f t="shared" si="2"/>
        <v>653645</v>
      </c>
      <c r="BF48" s="63">
        <f>IF(ISERROR(IF(BC48="","",BC48/VLOOKUP(Occupancy!$B$65,Occupancy!$BJ$68:'Occupancy'!$B$79,1)*12/$C48)),"-",IF(BC48="","",BC48/VLOOKUP(Occupancy!$B$65,Occupancy!$BJ$68:'Occupancy'!$B$79,1)*12/$C48))</f>
        <v>0</v>
      </c>
      <c r="BG48" s="64">
        <f>IF(ISERROR(IF(BD48="","",BD48/VLOOKUP(Occupancy!$B$65,Occupancy!$BJ$68:'Occupancy'!$B$79,1)*12/$C48)),"-",IF(BD48="","",BD48/VLOOKUP(Occupancy!$B$65,Occupancy!$BJ$68:'Occupancy'!$B$79,1)*12/$C48))</f>
        <v>6602.4747474747473</v>
      </c>
    </row>
    <row r="49" spans="1:59" x14ac:dyDescent="0.25">
      <c r="A49" s="220" t="s">
        <v>381</v>
      </c>
      <c r="B49" s="93" t="str">
        <f>IF(ISERROR(INDEX(ProjectTypeData!$F$2:$F49,MATCH(Expenses!$A49,ProjectTypeData!$B$2:$B49,0),MATCH(Expenses!B$5,ProjectTypeData!$F$1))),"-",INDEX(ProjectTypeData!$F$2:$F49,MATCH(Expenses!$A49,ProjectTypeData!$B$2:$B49,0),MATCH(Expenses!B$5,ProjectTypeData!$F$1)))</f>
        <v>Shelter</v>
      </c>
      <c r="C49" s="145">
        <f>Operating!C54</f>
        <v>75</v>
      </c>
      <c r="D49" s="146" t="str">
        <f>IF(ISERROR(INDEX(MgmtCompanyData!$C$2:$C$46,MATCH(A49,MgmtCompanyData!$B$2:$B$46,0),0)),"-",INDEX(MgmtCompanyData!$C$2:$C$46,MATCH(A49,MgmtCompanyData!$B$2:$B$46,0),0))</f>
        <v>R Home Property Management, LLC</v>
      </c>
      <c r="E49" s="50">
        <f>SUMIFS(IncomeStatementData!$J$2:$J$415,IncomeStatementData!$B$2:$B$415,$A49,IncomeStatementData!$I$2:$I$415,"50105")+SUMIFS(IncomeStatementData!$J$2:$J$415,IncomeStatementData!$B$2:$B$415,$A49,IncomeStatementData!$I$2:$I$415,"55745")+SUMIFS(IncomeStatementData!$J$2:$J$415,IncomeStatementData!$B$2:$B$415,$A49,IncomeStatementData!$I$2:$I$415,"55730")+SUMIFS(IncomeStatementData!$J$2:$J$415,IncomeStatementData!$B$2:$B$415,$A49,IncomeStatementData!$I$2:$I$415,"50203")+SUMIFS(IncomeStatementData!$J$2:$J$415,IncomeStatementData!$B$2:$B$415,$A49,IncomeStatementData!$I$2:$I$415,"50252")</f>
        <v>0</v>
      </c>
      <c r="F49" s="51">
        <f>IF(ISERROR(G49/12*Occupancy!$B$65),"-",G49/12*Occupancy!$B$65)</f>
        <v>89804.5</v>
      </c>
      <c r="G49" s="52">
        <f>SUMIFS(AnnualFinancialData!$L$2:$L$6380,AnnualFinancialData!$B$2:$B$6380,$A49,AnnualFinancialData!$K$2:$K$6380,"50105")+SUMIFS(AnnualFinancialData!$L$2:$L$6380,AnnualFinancialData!$B$2:$B$6380,$A49,AnnualFinancialData!$K$2:$K$6380,"55745")+SUMIFS(AnnualFinancialData!$L$2:$L$6380,AnnualFinancialData!$B$2:$B$6380,$A49,AnnualFinancialData!$K$2:$K$6380,"55730")+SUMIFS(AnnualFinancialData!$L$2:$L$6380,AnnualFinancialData!$B$2:$B$6380,$A49,AnnualFinancialData!$K$2:$K$6380,"50203")+SUMIFS(AnnualFinancialData!$L$2:$L$6380,AnnualFinancialData!$B$2:$B$6380,$A49,AnnualFinancialData!$K$2:$K$6380,"50252")</f>
        <v>179609</v>
      </c>
      <c r="H49" s="51">
        <f>IF(ISERROR(IF(E49="","",E49/VLOOKUP(Occupancy!$B$65,Occupancy!$BJ$68:'Occupancy'!$B$79,1)*12/$C49)),"-",IF(E49="","",E49/VLOOKUP(Occupancy!$B$65,Occupancy!$BJ$68:'Occupancy'!$B$79,1)*12/$C49))</f>
        <v>0</v>
      </c>
      <c r="I49" s="53">
        <f>IF(ISERROR(IF(F49="","",F49/VLOOKUP(Occupancy!$B$65,Occupancy!$BJ$68:'Occupancy'!$B$79,1)*12/$C49)),"-",IF(F49="","",F49/VLOOKUP(Occupancy!$B$65,Occupancy!$BJ$68:'Occupancy'!$B$79,1)*12/$C49))</f>
        <v>2394.7866666666669</v>
      </c>
      <c r="J49" s="54">
        <f>SUMIFS(IncomeStatementData!$J$2:$J$415,IncomeStatementData!$B$2:$B$415,$A49,IncomeStatementData!$I$2:$I$415,"60015")+SUMIFS(IncomeStatementData!$J$2:$J$415,IncomeStatementData!$B$2:$B$415,$A49,IncomeStatementData!$I$2:$I$415,"55342")+SUMIFS(IncomeStatementData!$J$2:$J$415,IncomeStatementData!$B$2:$B$415,$A49,IncomeStatementData!$I$2:$I$415,"55110")+SUMIFS(IncomeStatementData!$J$2:$J$415,IncomeStatementData!$B$2:$B$415,$A49,IncomeStatementData!$I$2:$I$415,"53034")+SUMIFS(IncomeStatementData!$J$2:$J$415,IncomeStatementData!$B$2:$B$415,$A49,IncomeStatementData!$I$2:$I$415,"59500")</f>
        <v>0</v>
      </c>
      <c r="K49" s="54">
        <f>IF(ISERROR(L49/12*Occupancy!$B$65),"-",L49/12*Occupancy!$B$65)</f>
        <v>24271.5</v>
      </c>
      <c r="L49" s="55">
        <f>SUMIFS(AnnualFinancialData!$L$2:$L$6380,AnnualFinancialData!$B$2:$B$6380,$A49,AnnualFinancialData!$K$2:$K$6380,"60015")+SUMIFS(AnnualFinancialData!$L$2:$L$6380,AnnualFinancialData!$B$2:$B$6380,$A49,AnnualFinancialData!$K$2:$K$6380,"55342")+SUMIFS(AnnualFinancialData!$L$2:$L$6380,AnnualFinancialData!$B$2:$B$6380,$A49,AnnualFinancialData!$K$2:$K$6380,"55110")+SUMIFS(AnnualFinancialData!$L$2:$L$6380,AnnualFinancialData!$B$2:$B$6380,$A49,AnnualFinancialData!$K$2:$K$6380,"53034")+SUMIFS(AnnualFinancialData!$L$2:$L$6380,AnnualFinancialData!$B$2:$B$6380,$A49,AnnualFinancialData!$K$2:$K$6380,"59500")</f>
        <v>48543</v>
      </c>
      <c r="M49" s="54">
        <f>IF(ISERROR(IF(J49="","",J49/VLOOKUP(Occupancy!$B$65,Occupancy!$BJ$68:'Occupancy'!$B$79,1)*12/$C49)),"-",IF(J49="","",J49/VLOOKUP(Occupancy!$B$65,Occupancy!$BJ$68:'Occupancy'!$B$79,1)*12/$C49))</f>
        <v>0</v>
      </c>
      <c r="N49" s="54">
        <f>IF(ISERROR(IF(K49="","",K49/VLOOKUP(Occupancy!$B$65,Occupancy!$BJ$68:'Occupancy'!$B$79,1)*12/$C49)),"-",IF(K49="","",K49/VLOOKUP(Occupancy!$B$65,Occupancy!$BJ$68:'Occupancy'!$B$79,1)*12/$C49))</f>
        <v>647.24</v>
      </c>
      <c r="O49" s="51">
        <f>SUMIFS(IncomeStatementData!$J$2:$J$415,IncomeStatementData!$B$2:$B$415,$A49,IncomeStatementData!$I$2:$I$415,"58001")</f>
        <v>0</v>
      </c>
      <c r="P49" s="51">
        <f>IF(ISERROR(Q49/12*Occupancy!$B$65),"-",Q49/12*Occupancy!$B$65)</f>
        <v>0</v>
      </c>
      <c r="Q49" s="52">
        <f>SUMIFS(AnnualFinancialData!$L$2:$L$6380,AnnualFinancialData!$B$2:$B$6380,$A49,AnnualFinancialData!$K$2:$K$6380,"58001")</f>
        <v>0</v>
      </c>
      <c r="R49" s="51">
        <f>IF(ISERROR(IF(O49="","",O49/VLOOKUP(Occupancy!$B$65,Occupancy!$BJ$68:'Occupancy'!$B$79,1)*12/$C49)),"-",IF(O49="","",O49/VLOOKUP(Occupancy!$B$65,Occupancy!$BJ$68:'Occupancy'!$B$79,1)*12/$C49))</f>
        <v>0</v>
      </c>
      <c r="S49" s="51">
        <f>IF(ISERROR(IF(P49="","",P49/VLOOKUP(Occupancy!$B$65,Occupancy!$BJ$68:'Occupancy'!$B$79,1)*12/$C49)),"-",IF(P49="","",P49/VLOOKUP(Occupancy!$B$65,Occupancy!$BJ$68:'Occupancy'!$B$79,1)*12/$C49))</f>
        <v>0</v>
      </c>
      <c r="T49" s="55">
        <f>SUMIFS(IncomeStatementData!$J$2:$J$415,IncomeStatementData!$B$2:$B$415,$A49,IncomeStatementData!$I$2:$I$415,"66100")</f>
        <v>0</v>
      </c>
      <c r="U49" s="54">
        <f>IF(ISERROR(V49/12*Occupancy!$B$65),"-",V49/12*Occupancy!$B$65)</f>
        <v>20846.5</v>
      </c>
      <c r="V49" s="55">
        <f>SUMIFS(AnnualFinancialData!$L$2:$L$6380,AnnualFinancialData!$B$2:$B$6380,$A49,AnnualFinancialData!$K$2:$K$6380,"66100")</f>
        <v>41693</v>
      </c>
      <c r="W49" s="54">
        <f>IF(ISERROR(IF(T49="","",T49/VLOOKUP(Occupancy!$B$65,Occupancy!$BJ$68:'Occupancy'!$B$79,1)*12/$C49)),"-",IF(T49="","",T49/VLOOKUP(Occupancy!$B$65,Occupancy!$BJ$68:'Occupancy'!$B$79,1)*12/$C49))</f>
        <v>0</v>
      </c>
      <c r="X49" s="56">
        <f>IF(ISERROR(IF(U49="","",U49/VLOOKUP(Occupancy!$B$65,Occupancy!$BJ$68:'Occupancy'!$B$79,1)*12/$C49)),"-",IF(U49="","",U49/VLOOKUP(Occupancy!$B$65,Occupancy!$BJ$68:'Occupancy'!$B$79,1)*12/$C49))</f>
        <v>555.90666666666664</v>
      </c>
      <c r="Y49" s="51">
        <f>SUMIFS(IncomeStatementData!$J$2:$J$415,IncomeStatementData!$B$2:$B$415,$A49,IncomeStatementData!$I$2:$I$415,"55705")+SUMIFS(IncomeStatementData!$J$2:$J$415,IncomeStatementData!$B$2:$B$415,$A49,IncomeStatementData!$I$2:$I$415,"55715")+SUMIFS(IncomeStatementData!$J$2:$J$415,IncomeStatementData!$B$2:$B$415,$A49,IncomeStatementData!$I$2:$I$415,"55720")+SUMIFS(IncomeStatementData!$J$2:$J$415,IncomeStatementData!$B$2:$B$415,$A49,IncomeStatementData!$I$2:$I$415,"55730")+SUMIFS(IncomeStatementData!$J$2:$J$415,IncomeStatementData!$B$2:$B$415,$A49,IncomeStatementData!$I$2:$I$415,"55735")+SUMIFS(IncomeStatementData!$J$2:$J$415,IncomeStatementData!$B$2:$B$415,$A49,IncomeStatementData!$I$2:$I$415,"55701")+SUMIFS(IncomeStatementData!$J$2:$J$415,IncomeStatementData!$B$2:$B$415,$A49,IncomeStatementData!$I$2:$I$415,"55750")+SUMIFS(IncomeStatementData!$J$2:$J$415,IncomeStatementData!$B$2:$B$415,$A49,IncomeStatementData!$I$2:$I$415,"55725")+SUMIFS(IncomeStatementData!$J$2:$J$415,IncomeStatementData!$B$2:$B$415,$A49,IncomeStatementData!$I$2:$I$415,"55760")+SUMIFS(IncomeStatementData!$J$2:$J$415,IncomeStatementData!$B$2:$B$415,$A49,IncomeStatementData!$I$2:$I$415,"55755")</f>
        <v>0</v>
      </c>
      <c r="Z49" s="51">
        <f>IF(ISERROR(AA49/12*Occupancy!$B$65),"-",AA49/12*Occupancy!$B$65)</f>
        <v>21769</v>
      </c>
      <c r="AA49" s="52">
        <f>SUMIFS(AnnualFinancialData!$L$2:$L$6380,AnnualFinancialData!$B$2:$B$6380,$A49,AnnualFinancialData!$K$2:$K$6380,"55705")+SUMIFS(AnnualFinancialData!$L$2:$L$6380,AnnualFinancialData!$B$2:$B$6380,$A49,AnnualFinancialData!$K$2:$K$6380,"55715")+SUMIFS(AnnualFinancialData!$L$2:$L$6380,AnnualFinancialData!$B$2:$B$6380,$A49,AnnualFinancialData!$K$2:$K$6380,"55720")+SUMIFS(AnnualFinancialData!$L$2:$L$6380,AnnualFinancialData!$B$2:$B$6380,$A49,AnnualFinancialData!$K$2:$K$6380,"55730")+SUMIFS(AnnualFinancialData!$L$2:$L$6380,AnnualFinancialData!$B$2:$B$6380,$A49,AnnualFinancialData!$K$2:$K$6380,"55735")+SUMIFS(AnnualFinancialData!$L$2:$L$6380,AnnualFinancialData!$B$2:$B$6380,$A49,AnnualFinancialData!$K$2:$K$6380,"55701")+SUMIFS(AnnualFinancialData!$L$2:$L$6380,AnnualFinancialData!$B$2:$B$6380,$A49,AnnualFinancialData!$K$2:$K$6380,"55750")+SUMIFS(AnnualFinancialData!$L$2:$L$6380,AnnualFinancialData!$B$2:$B$6380,$A49,AnnualFinancialData!$K$2:$K$6380,"55725")+SUMIFS(AnnualFinancialData!$L$2:$L$6380,AnnualFinancialData!$B$2:$B$6380,$A49,AnnualFinancialData!$K$2:$K$6380,"55760")+SUMIFS(AnnualFinancialData!$L$2:$L$6380,AnnualFinancialData!$B$2:$B$6380,$A49,AnnualFinancialData!$K$2:$K$6380,"55755")</f>
        <v>43538</v>
      </c>
      <c r="AB49" s="51">
        <f>IF(ISERROR(IF(Y49="","",Y49/VLOOKUP(Occupancy!$B$65,Occupancy!$BJ$68:'Occupancy'!$B$79,1)*12/$C49)),"-",IF(Y49="","",Y49/VLOOKUP(Occupancy!$B$65,Occupancy!$BJ$68:'Occupancy'!$B$79,1)*12/$C49))</f>
        <v>0</v>
      </c>
      <c r="AC49" s="57">
        <f>IF(ISERROR(IF(Z49="","",Z49/VLOOKUP(Occupancy!$B$65,Occupancy!$BJ$68:'Occupancy'!$B$79,1)*12/$C49)),"-",IF(Z49="","",Z49/VLOOKUP(Occupancy!$B$65,Occupancy!$BJ$68:'Occupancy'!$B$79,1)*12/$C49))</f>
        <v>580.50666666666666</v>
      </c>
      <c r="AD49" s="55">
        <f>SUMIFS(IncomeStatementData!$J$2:$J$415,IncomeStatementData!$B$2:$B$415,$A49,IncomeStatementData!$I$2:$I$415,"55770")</f>
        <v>0</v>
      </c>
      <c r="AE49" s="54">
        <f>IF(ISERROR(AF49/12*Occupancy!$B$65),"-",AF49/12*Occupancy!$B$65)</f>
        <v>0</v>
      </c>
      <c r="AF49" s="55">
        <f>SUMIFS(AnnualFinancialData!$L$2:$L$6380,AnnualFinancialData!$B$2:$B$6380,$A49,AnnualFinancialData!$K$2:$K$6380,"55770")</f>
        <v>0</v>
      </c>
      <c r="AG49" s="54">
        <f>IF(ISERROR(IF(AD49="","",AD49/VLOOKUP(Occupancy!$B$65,Occupancy!$BJ$68:'Occupancy'!$B$79,1)*12/$C49)),"-",IF(AD49="","",AD49/VLOOKUP(Occupancy!$B$65,Occupancy!$BJ$68:'Occupancy'!$B$79,1)*12/$C49))</f>
        <v>0</v>
      </c>
      <c r="AH49" s="59">
        <f>IF(ISERROR(IF(AE49="","",AE49/VLOOKUP(Occupancy!$B$65,Occupancy!$BJ$68:'Occupancy'!$B$79,1)*12/$C49)),"-",IF(AE49="","",AE49/VLOOKUP(Occupancy!$B$65,Occupancy!$BJ$68:'Occupancy'!$B$79,1)*12/$C49))</f>
        <v>0</v>
      </c>
      <c r="AI49" s="52">
        <f>SUMIFS(IncomeStatementData!$J$2:$J$415,IncomeStatementData!$B$2:$B$415,$A49,IncomeStatementData!$I$2:$I$415,"55357")+SUMIFS(IncomeStatementData!$J$2:$J$415,IncomeStatementData!$B$2:$B$415,$A49,IncomeStatementData!$I$2:$I$415,"55353")+SUMIFS(IncomeStatementData!$J$2:$J$415,IncomeStatementData!$B$2:$B$415,$A49,IncomeStatementData!$I$2:$I$415,"55354")+SUMIFS(IncomeStatementData!$J$2:$J$415,IncomeStatementData!$B$2:$B$415,$A49,IncomeStatementData!$I$2:$I$415,"55351")</f>
        <v>0</v>
      </c>
      <c r="AJ49" s="51">
        <f>IF(ISERROR(AK49/12*Occupancy!$B$65),"-",AK49/12*Occupancy!$B$65)</f>
        <v>11922</v>
      </c>
      <c r="AK49" s="52">
        <f>SUMIFS(AnnualFinancialData!$L$2:$L$6380,AnnualFinancialData!$B$2:$B$6380,$A49,AnnualFinancialData!$K$2:$K$6380,"55357")+SUMIFS(AnnualFinancialData!$L$2:$L$6380,AnnualFinancialData!$B$2:$B$6380,$A49,AnnualFinancialData!$K$2:$K$6380,"55353")+SUMIFS(AnnualFinancialData!$L$2:$L$6380,AnnualFinancialData!$B$2:$B$6380,$A49,AnnualFinancialData!$K$2:$K$6380,"55354")+SUMIFS(AnnualFinancialData!$L$2:$L$6380,AnnualFinancialData!$B$2:$B$6380,$A49,AnnualFinancialData!$K$2:$K$6380,"55351")</f>
        <v>23844</v>
      </c>
      <c r="AL49" s="51">
        <f>IF(ISERROR(IF(AI49="","",AI49/VLOOKUP(Occupancy!$B$65,Occupancy!$BJ$68:'Occupancy'!$B$79,1)*12/$C49)),"-",IF(AI49="","",AI49/VLOOKUP(Occupancy!$B$65,Occupancy!$BJ$68:'Occupancy'!$B$79,1)*12/$C49))</f>
        <v>0</v>
      </c>
      <c r="AM49" s="60">
        <f>IF(ISERROR(IF(AJ49="","",AJ49/VLOOKUP(Occupancy!$B$65,Occupancy!$BJ$68:'Occupancy'!$B$79,1)*12/$C49)),"-",IF(AJ49="","",AJ49/VLOOKUP(Occupancy!$B$65,Occupancy!$BJ$68:'Occupancy'!$B$79,1)*12/$C49))</f>
        <v>317.92</v>
      </c>
      <c r="AN49" s="54">
        <f>SUMIFS(IncomeStatementData!$J$2:$J$415,IncomeStatementData!$B$2:$B$415,$A49,IncomeStatementData!$I$2:$I$415,"55355")</f>
        <v>0</v>
      </c>
      <c r="AO49" s="54">
        <f>IF(ISERROR(AP49/12*Occupancy!$B$65),"-",AP49/12*Occupancy!$B$65)</f>
        <v>23392</v>
      </c>
      <c r="AP49" s="55">
        <f>SUMIFS(AnnualFinancialData!$L$2:$L$6380,AnnualFinancialData!$B$2:$B$6380,$A49,AnnualFinancialData!$K$2:$K$6380,"55355")</f>
        <v>46784</v>
      </c>
      <c r="AQ49" s="54">
        <f>IF(ISERROR(IF(AN49="","",AN49/VLOOKUP(Occupancy!$B$65,Occupancy!$BJ$68:'Occupancy'!$B$79,1)*12/$C49)),"-",IF(AN49="","",AN49/VLOOKUP(Occupancy!$B$65,Occupancy!$BJ$68:'Occupancy'!$B$79,1)*12/$C49))</f>
        <v>0</v>
      </c>
      <c r="AR49" s="56">
        <f>IF(ISERROR(IF(AO49="","",AO49/VLOOKUP(Occupancy!$B$65,Occupancy!$BJ$68:'Occupancy'!$B$79,1)*12/$C49)),"-",IF(AO49="","",AO49/VLOOKUP(Occupancy!$B$65,Occupancy!$BJ$68:'Occupancy'!$B$79,1)*12/$C49))</f>
        <v>623.78666666666663</v>
      </c>
      <c r="AS49" s="61">
        <f>SUMIFS(IncomeStatementData!$J$2:$J$415,IncomeStatementData!$B$2:$B$415,$A49,IncomeStatementData!$I$2:$I$415,"55301")</f>
        <v>0</v>
      </c>
      <c r="AT49" s="51">
        <f>IF(ISERROR(AU49/12*Occupancy!$B$65),"-",AU49/12*Occupancy!$B$65)</f>
        <v>51372</v>
      </c>
      <c r="AU49" s="52">
        <f>SUMIFS(AnnualFinancialData!$L$2:$L$6380,AnnualFinancialData!$B$2:$B$6380,$A49,AnnualFinancialData!$K$2:$K$6380,"55301")</f>
        <v>102744</v>
      </c>
      <c r="AV49" s="51">
        <f>IF(ISERROR(IF(AS49="","",AS49/VLOOKUP(Occupancy!$B$65,Occupancy!$BJ$68:'Occupancy'!$B$79,1)*12/$C49)),"-",IF(AS49="","",AS49/VLOOKUP(Occupancy!$B$65,Occupancy!$BJ$68:'Occupancy'!$B$79,1)*12/$C49))</f>
        <v>0</v>
      </c>
      <c r="AW49" s="57">
        <f>IF(ISERROR(IF(AT49="","",AT49/VLOOKUP(Occupancy!$B$65,Occupancy!$BJ$68:'Occupancy'!$B$79,1)*12/$C49)),"-",IF(AT49="","",AT49/VLOOKUP(Occupancy!$B$65,Occupancy!$BJ$68:'Occupancy'!$B$79,1)*12/$C49))</f>
        <v>1369.92</v>
      </c>
      <c r="AX49" s="54">
        <f>SUMIFS(IncomeStatementData!$J$2:$J$415,IncomeStatementData!$B$2:$B$415,$A49,IncomeStatementData!$I$2:$I$415,"55320")</f>
        <v>0</v>
      </c>
      <c r="AY49" s="54">
        <f>IF(ISERROR(AZ49/12*Occupancy!$B$65),"-",AZ49/12*Occupancy!$B$65)</f>
        <v>8152.5</v>
      </c>
      <c r="AZ49" s="55">
        <f>SUMIFS(AnnualFinancialData!$L$2:$L$6380,AnnualFinancialData!$B$2:$B$6380,$A49,AnnualFinancialData!$K$2:$K$6380,"55320")</f>
        <v>16305</v>
      </c>
      <c r="BA49" s="54">
        <f>IF(ISERROR(IF(AX49="","",AX49/VLOOKUP(Occupancy!$B$65,Occupancy!$BJ$68:'Occupancy'!$B$79,1)*12/$C49)),"-",IF(AX49="","",AX49/VLOOKUP(Occupancy!$B$65,Occupancy!$BJ$68:'Occupancy'!$B$79,1)*12/$C49))</f>
        <v>0</v>
      </c>
      <c r="BB49" s="54">
        <f>IF(ISERROR(IF(AY49="","",AY49/VLOOKUP(Occupancy!$B$65,Occupancy!$BJ$68:'Occupancy'!$B$79,1)*12/$C49)),"-",IF(AY49="","",AY49/VLOOKUP(Occupancy!$B$65,Occupancy!$BJ$68:'Occupancy'!$B$79,1)*12/$C49))</f>
        <v>217.4</v>
      </c>
      <c r="BC49" s="62">
        <f t="shared" si="0"/>
        <v>0</v>
      </c>
      <c r="BD49" s="63">
        <f t="shared" si="1"/>
        <v>251530</v>
      </c>
      <c r="BE49" s="62">
        <f t="shared" si="2"/>
        <v>503060</v>
      </c>
      <c r="BF49" s="63">
        <f>IF(ISERROR(IF(BC49="","",BC49/VLOOKUP(Occupancy!$B$65,Occupancy!$BJ$68:'Occupancy'!$B$79,1)*12/$C49)),"-",IF(BC49="","",BC49/VLOOKUP(Occupancy!$B$65,Occupancy!$BJ$68:'Occupancy'!$B$79,1)*12/$C49))</f>
        <v>0</v>
      </c>
      <c r="BG49" s="64">
        <f>IF(ISERROR(IF(BD49="","",BD49/VLOOKUP(Occupancy!$B$65,Occupancy!$BJ$68:'Occupancy'!$B$79,1)*12/$C49)),"-",IF(BD49="","",BD49/VLOOKUP(Occupancy!$B$65,Occupancy!$BJ$68:'Occupancy'!$B$79,1)*12/$C49))</f>
        <v>6707.4666666666662</v>
      </c>
    </row>
    <row r="50" spans="1:59" x14ac:dyDescent="0.25">
      <c r="A50" s="220" t="s">
        <v>383</v>
      </c>
      <c r="B50" s="93" t="str">
        <f>IF(ISERROR(INDEX(ProjectTypeData!$F$2:$F50,MATCH(Expenses!$A50,ProjectTypeData!$B$2:$B50,0),MATCH(Expenses!B$5,ProjectTypeData!$F$1))),"-",INDEX(ProjectTypeData!$F$2:$F50,MATCH(Expenses!$A50,ProjectTypeData!$B$2:$B50,0),MATCH(Expenses!B$5,ProjectTypeData!$F$1)))</f>
        <v>Shelter</v>
      </c>
      <c r="C50" s="145">
        <f>Operating!C55</f>
        <v>115</v>
      </c>
      <c r="D50" s="146" t="str">
        <f>IF(ISERROR(INDEX(MgmtCompanyData!$C$2:$C$46,MATCH(A50,MgmtCompanyData!$B$2:$B$46,0),0)),"-",INDEX(MgmtCompanyData!$C$2:$C$46,MATCH(A50,MgmtCompanyData!$B$2:$B$46,0),0))</f>
        <v>R Home Property Management, LLC</v>
      </c>
      <c r="E50" s="50">
        <f>SUMIFS(IncomeStatementData!$J$2:$J$415,IncomeStatementData!$B$2:$B$415,$A50,IncomeStatementData!$I$2:$I$415,"50105")+SUMIFS(IncomeStatementData!$J$2:$J$415,IncomeStatementData!$B$2:$B$415,$A50,IncomeStatementData!$I$2:$I$415,"55745")+SUMIFS(IncomeStatementData!$J$2:$J$415,IncomeStatementData!$B$2:$B$415,$A50,IncomeStatementData!$I$2:$I$415,"55730")+SUMIFS(IncomeStatementData!$J$2:$J$415,IncomeStatementData!$B$2:$B$415,$A50,IncomeStatementData!$I$2:$I$415,"50203")+SUMIFS(IncomeStatementData!$J$2:$J$415,IncomeStatementData!$B$2:$B$415,$A50,IncomeStatementData!$I$2:$I$415,"50252")</f>
        <v>0</v>
      </c>
      <c r="F50" s="51">
        <f>IF(ISERROR(G50/12*Occupancy!$B$65),"-",G50/12*Occupancy!$B$65)</f>
        <v>106421.5</v>
      </c>
      <c r="G50" s="52">
        <f>SUMIFS(AnnualFinancialData!$L$2:$L$6380,AnnualFinancialData!$B$2:$B$6380,$A50,AnnualFinancialData!$K$2:$K$6380,"50105")+SUMIFS(AnnualFinancialData!$L$2:$L$6380,AnnualFinancialData!$B$2:$B$6380,$A50,AnnualFinancialData!$K$2:$K$6380,"55745")+SUMIFS(AnnualFinancialData!$L$2:$L$6380,AnnualFinancialData!$B$2:$B$6380,$A50,AnnualFinancialData!$K$2:$K$6380,"55730")+SUMIFS(AnnualFinancialData!$L$2:$L$6380,AnnualFinancialData!$B$2:$B$6380,$A50,AnnualFinancialData!$K$2:$K$6380,"50203")+SUMIFS(AnnualFinancialData!$L$2:$L$6380,AnnualFinancialData!$B$2:$B$6380,$A50,AnnualFinancialData!$K$2:$K$6380,"50252")</f>
        <v>212843</v>
      </c>
      <c r="H50" s="51">
        <f>IF(ISERROR(IF(E50="","",E50/VLOOKUP(Occupancy!$B$65,Occupancy!$BJ$68:'Occupancy'!$B$79,1)*12/$C50)),"-",IF(E50="","",E50/VLOOKUP(Occupancy!$B$65,Occupancy!$BJ$68:'Occupancy'!$B$79,1)*12/$C50))</f>
        <v>0</v>
      </c>
      <c r="I50" s="53">
        <f>IF(ISERROR(IF(F50="","",F50/VLOOKUP(Occupancy!$B$65,Occupancy!$BJ$68:'Occupancy'!$B$79,1)*12/$C50)),"-",IF(F50="","",F50/VLOOKUP(Occupancy!$B$65,Occupancy!$BJ$68:'Occupancy'!$B$79,1)*12/$C50))</f>
        <v>1850.8086956521738</v>
      </c>
      <c r="J50" s="54">
        <f>SUMIFS(IncomeStatementData!$J$2:$J$415,IncomeStatementData!$B$2:$B$415,$A50,IncomeStatementData!$I$2:$I$415,"60015")+SUMIFS(IncomeStatementData!$J$2:$J$415,IncomeStatementData!$B$2:$B$415,$A50,IncomeStatementData!$I$2:$I$415,"55342")+SUMIFS(IncomeStatementData!$J$2:$J$415,IncomeStatementData!$B$2:$B$415,$A50,IncomeStatementData!$I$2:$I$415,"55110")+SUMIFS(IncomeStatementData!$J$2:$J$415,IncomeStatementData!$B$2:$B$415,$A50,IncomeStatementData!$I$2:$I$415,"53034")+SUMIFS(IncomeStatementData!$J$2:$J$415,IncomeStatementData!$B$2:$B$415,$A50,IncomeStatementData!$I$2:$I$415,"59500")</f>
        <v>0</v>
      </c>
      <c r="K50" s="54">
        <f>IF(ISERROR(L50/12*Occupancy!$B$65),"-",L50/12*Occupancy!$B$65)</f>
        <v>22889.5</v>
      </c>
      <c r="L50" s="55">
        <f>SUMIFS(AnnualFinancialData!$L$2:$L$6380,AnnualFinancialData!$B$2:$B$6380,$A50,AnnualFinancialData!$K$2:$K$6380,"60015")+SUMIFS(AnnualFinancialData!$L$2:$L$6380,AnnualFinancialData!$B$2:$B$6380,$A50,AnnualFinancialData!$K$2:$K$6380,"55342")+SUMIFS(AnnualFinancialData!$L$2:$L$6380,AnnualFinancialData!$B$2:$B$6380,$A50,AnnualFinancialData!$K$2:$K$6380,"55110")+SUMIFS(AnnualFinancialData!$L$2:$L$6380,AnnualFinancialData!$B$2:$B$6380,$A50,AnnualFinancialData!$K$2:$K$6380,"53034")+SUMIFS(AnnualFinancialData!$L$2:$L$6380,AnnualFinancialData!$B$2:$B$6380,$A50,AnnualFinancialData!$K$2:$K$6380,"59500")</f>
        <v>45779</v>
      </c>
      <c r="M50" s="54">
        <f>IF(ISERROR(IF(J50="","",J50/VLOOKUP(Occupancy!$B$65,Occupancy!$BJ$68:'Occupancy'!$B$79,1)*12/$C50)),"-",IF(J50="","",J50/VLOOKUP(Occupancy!$B$65,Occupancy!$BJ$68:'Occupancy'!$B$79,1)*12/$C50))</f>
        <v>0</v>
      </c>
      <c r="N50" s="54">
        <f>IF(ISERROR(IF(K50="","",K50/VLOOKUP(Occupancy!$B$65,Occupancy!$BJ$68:'Occupancy'!$B$79,1)*12/$C50)),"-",IF(K50="","",K50/VLOOKUP(Occupancy!$B$65,Occupancy!$BJ$68:'Occupancy'!$B$79,1)*12/$C50))</f>
        <v>398.07826086956521</v>
      </c>
      <c r="O50" s="51">
        <f>SUMIFS(IncomeStatementData!$J$2:$J$415,IncomeStatementData!$B$2:$B$415,$A50,IncomeStatementData!$I$2:$I$415,"58001")</f>
        <v>0</v>
      </c>
      <c r="P50" s="51">
        <f>IF(ISERROR(Q50/12*Occupancy!$B$65),"-",Q50/12*Occupancy!$B$65)</f>
        <v>0</v>
      </c>
      <c r="Q50" s="52">
        <f>SUMIFS(AnnualFinancialData!$L$2:$L$6380,AnnualFinancialData!$B$2:$B$6380,$A50,AnnualFinancialData!$K$2:$K$6380,"58001")</f>
        <v>0</v>
      </c>
      <c r="R50" s="51">
        <f>IF(ISERROR(IF(O50="","",O50/VLOOKUP(Occupancy!$B$65,Occupancy!$BJ$68:'Occupancy'!$B$79,1)*12/$C50)),"-",IF(O50="","",O50/VLOOKUP(Occupancy!$B$65,Occupancy!$BJ$68:'Occupancy'!$B$79,1)*12/$C50))</f>
        <v>0</v>
      </c>
      <c r="S50" s="51">
        <f>IF(ISERROR(IF(P50="","",P50/VLOOKUP(Occupancy!$B$65,Occupancy!$BJ$68:'Occupancy'!$B$79,1)*12/$C50)),"-",IF(P50="","",P50/VLOOKUP(Occupancy!$B$65,Occupancy!$BJ$68:'Occupancy'!$B$79,1)*12/$C50))</f>
        <v>0</v>
      </c>
      <c r="T50" s="55">
        <f>SUMIFS(IncomeStatementData!$J$2:$J$415,IncomeStatementData!$B$2:$B$415,$A50,IncomeStatementData!$I$2:$I$415,"66100")</f>
        <v>0</v>
      </c>
      <c r="U50" s="54">
        <f>IF(ISERROR(V50/12*Occupancy!$B$65),"-",V50/12*Occupancy!$B$65)</f>
        <v>31293.5</v>
      </c>
      <c r="V50" s="55">
        <f>SUMIFS(AnnualFinancialData!$L$2:$L$6380,AnnualFinancialData!$B$2:$B$6380,$A50,AnnualFinancialData!$K$2:$K$6380,"66100")</f>
        <v>62587</v>
      </c>
      <c r="W50" s="54">
        <f>IF(ISERROR(IF(T50="","",T50/VLOOKUP(Occupancy!$B$65,Occupancy!$BJ$68:'Occupancy'!$B$79,1)*12/$C50)),"-",IF(T50="","",T50/VLOOKUP(Occupancy!$B$65,Occupancy!$BJ$68:'Occupancy'!$B$79,1)*12/$C50))</f>
        <v>0</v>
      </c>
      <c r="X50" s="56">
        <f>IF(ISERROR(IF(U50="","",U50/VLOOKUP(Occupancy!$B$65,Occupancy!$BJ$68:'Occupancy'!$B$79,1)*12/$C50)),"-",IF(U50="","",U50/VLOOKUP(Occupancy!$B$65,Occupancy!$BJ$68:'Occupancy'!$B$79,1)*12/$C50))</f>
        <v>544.2347826086957</v>
      </c>
      <c r="Y50" s="51">
        <f>SUMIFS(IncomeStatementData!$J$2:$J$415,IncomeStatementData!$B$2:$B$415,$A50,IncomeStatementData!$I$2:$I$415,"55705")+SUMIFS(IncomeStatementData!$J$2:$J$415,IncomeStatementData!$B$2:$B$415,$A50,IncomeStatementData!$I$2:$I$415,"55715")+SUMIFS(IncomeStatementData!$J$2:$J$415,IncomeStatementData!$B$2:$B$415,$A50,IncomeStatementData!$I$2:$I$415,"55720")+SUMIFS(IncomeStatementData!$J$2:$J$415,IncomeStatementData!$B$2:$B$415,$A50,IncomeStatementData!$I$2:$I$415,"55730")+SUMIFS(IncomeStatementData!$J$2:$J$415,IncomeStatementData!$B$2:$B$415,$A50,IncomeStatementData!$I$2:$I$415,"55735")+SUMIFS(IncomeStatementData!$J$2:$J$415,IncomeStatementData!$B$2:$B$415,$A50,IncomeStatementData!$I$2:$I$415,"55701")+SUMIFS(IncomeStatementData!$J$2:$J$415,IncomeStatementData!$B$2:$B$415,$A50,IncomeStatementData!$I$2:$I$415,"55750")+SUMIFS(IncomeStatementData!$J$2:$J$415,IncomeStatementData!$B$2:$B$415,$A50,IncomeStatementData!$I$2:$I$415,"55725")+SUMIFS(IncomeStatementData!$J$2:$J$415,IncomeStatementData!$B$2:$B$415,$A50,IncomeStatementData!$I$2:$I$415,"55760")+SUMIFS(IncomeStatementData!$J$2:$J$415,IncomeStatementData!$B$2:$B$415,$A50,IncomeStatementData!$I$2:$I$415,"55755")</f>
        <v>0</v>
      </c>
      <c r="Z50" s="51">
        <f>IF(ISERROR(AA50/12*Occupancy!$B$65),"-",AA50/12*Occupancy!$B$65)</f>
        <v>37510</v>
      </c>
      <c r="AA50" s="52">
        <f>SUMIFS(AnnualFinancialData!$L$2:$L$6380,AnnualFinancialData!$B$2:$B$6380,$A50,AnnualFinancialData!$K$2:$K$6380,"55705")+SUMIFS(AnnualFinancialData!$L$2:$L$6380,AnnualFinancialData!$B$2:$B$6380,$A50,AnnualFinancialData!$K$2:$K$6380,"55715")+SUMIFS(AnnualFinancialData!$L$2:$L$6380,AnnualFinancialData!$B$2:$B$6380,$A50,AnnualFinancialData!$K$2:$K$6380,"55720")+SUMIFS(AnnualFinancialData!$L$2:$L$6380,AnnualFinancialData!$B$2:$B$6380,$A50,AnnualFinancialData!$K$2:$K$6380,"55730")+SUMIFS(AnnualFinancialData!$L$2:$L$6380,AnnualFinancialData!$B$2:$B$6380,$A50,AnnualFinancialData!$K$2:$K$6380,"55735")+SUMIFS(AnnualFinancialData!$L$2:$L$6380,AnnualFinancialData!$B$2:$B$6380,$A50,AnnualFinancialData!$K$2:$K$6380,"55701")+SUMIFS(AnnualFinancialData!$L$2:$L$6380,AnnualFinancialData!$B$2:$B$6380,$A50,AnnualFinancialData!$K$2:$K$6380,"55750")+SUMIFS(AnnualFinancialData!$L$2:$L$6380,AnnualFinancialData!$B$2:$B$6380,$A50,AnnualFinancialData!$K$2:$K$6380,"55725")+SUMIFS(AnnualFinancialData!$L$2:$L$6380,AnnualFinancialData!$B$2:$B$6380,$A50,AnnualFinancialData!$K$2:$K$6380,"55760")+SUMIFS(AnnualFinancialData!$L$2:$L$6380,AnnualFinancialData!$B$2:$B$6380,$A50,AnnualFinancialData!$K$2:$K$6380,"55755")</f>
        <v>75020</v>
      </c>
      <c r="AB50" s="51">
        <f>IF(ISERROR(IF(Y50="","",Y50/VLOOKUP(Occupancy!$B$65,Occupancy!$BJ$68:'Occupancy'!$B$79,1)*12/$C50)),"-",IF(Y50="","",Y50/VLOOKUP(Occupancy!$B$65,Occupancy!$BJ$68:'Occupancy'!$B$79,1)*12/$C50))</f>
        <v>0</v>
      </c>
      <c r="AC50" s="57">
        <f>IF(ISERROR(IF(Z50="","",Z50/VLOOKUP(Occupancy!$B$65,Occupancy!$BJ$68:'Occupancy'!$B$79,1)*12/$C50)),"-",IF(Z50="","",Z50/VLOOKUP(Occupancy!$B$65,Occupancy!$BJ$68:'Occupancy'!$B$79,1)*12/$C50))</f>
        <v>652.3478260869565</v>
      </c>
      <c r="AD50" s="55">
        <f>SUMIFS(IncomeStatementData!$J$2:$J$415,IncomeStatementData!$B$2:$B$415,$A50,IncomeStatementData!$I$2:$I$415,"55770")</f>
        <v>0</v>
      </c>
      <c r="AE50" s="54">
        <f>IF(ISERROR(AF50/12*Occupancy!$B$65),"-",AF50/12*Occupancy!$B$65)</f>
        <v>0</v>
      </c>
      <c r="AF50" s="55">
        <f>SUMIFS(AnnualFinancialData!$L$2:$L$6380,AnnualFinancialData!$B$2:$B$6380,$A50,AnnualFinancialData!$K$2:$K$6380,"55770")</f>
        <v>0</v>
      </c>
      <c r="AG50" s="54">
        <f>IF(ISERROR(IF(AD50="","",AD50/VLOOKUP(Occupancy!$B$65,Occupancy!$BJ$68:'Occupancy'!$B$79,1)*12/$C50)),"-",IF(AD50="","",AD50/VLOOKUP(Occupancy!$B$65,Occupancy!$BJ$68:'Occupancy'!$B$79,1)*12/$C50))</f>
        <v>0</v>
      </c>
      <c r="AH50" s="59">
        <f>IF(ISERROR(IF(AE50="","",AE50/VLOOKUP(Occupancy!$B$65,Occupancy!$BJ$68:'Occupancy'!$B$79,1)*12/$C50)),"-",IF(AE50="","",AE50/VLOOKUP(Occupancy!$B$65,Occupancy!$BJ$68:'Occupancy'!$B$79,1)*12/$C50))</f>
        <v>0</v>
      </c>
      <c r="AI50" s="52">
        <f>SUMIFS(IncomeStatementData!$J$2:$J$415,IncomeStatementData!$B$2:$B$415,$A50,IncomeStatementData!$I$2:$I$415,"55357")+SUMIFS(IncomeStatementData!$J$2:$J$415,IncomeStatementData!$B$2:$B$415,$A50,IncomeStatementData!$I$2:$I$415,"55353")+SUMIFS(IncomeStatementData!$J$2:$J$415,IncomeStatementData!$B$2:$B$415,$A50,IncomeStatementData!$I$2:$I$415,"55354")+SUMIFS(IncomeStatementData!$J$2:$J$415,IncomeStatementData!$B$2:$B$415,$A50,IncomeStatementData!$I$2:$I$415,"55351")</f>
        <v>0</v>
      </c>
      <c r="AJ50" s="51">
        <f>IF(ISERROR(AK50/12*Occupancy!$B$65),"-",AK50/12*Occupancy!$B$65)</f>
        <v>11139.5</v>
      </c>
      <c r="AK50" s="52">
        <f>SUMIFS(AnnualFinancialData!$L$2:$L$6380,AnnualFinancialData!$B$2:$B$6380,$A50,AnnualFinancialData!$K$2:$K$6380,"55357")+SUMIFS(AnnualFinancialData!$L$2:$L$6380,AnnualFinancialData!$B$2:$B$6380,$A50,AnnualFinancialData!$K$2:$K$6380,"55353")+SUMIFS(AnnualFinancialData!$L$2:$L$6380,AnnualFinancialData!$B$2:$B$6380,$A50,AnnualFinancialData!$K$2:$K$6380,"55354")+SUMIFS(AnnualFinancialData!$L$2:$L$6380,AnnualFinancialData!$B$2:$B$6380,$A50,AnnualFinancialData!$K$2:$K$6380,"55351")</f>
        <v>22279</v>
      </c>
      <c r="AL50" s="51">
        <f>IF(ISERROR(IF(AI50="","",AI50/VLOOKUP(Occupancy!$B$65,Occupancy!$BJ$68:'Occupancy'!$B$79,1)*12/$C50)),"-",IF(AI50="","",AI50/VLOOKUP(Occupancy!$B$65,Occupancy!$BJ$68:'Occupancy'!$B$79,1)*12/$C50))</f>
        <v>0</v>
      </c>
      <c r="AM50" s="60">
        <f>IF(ISERROR(IF(AJ50="","",AJ50/VLOOKUP(Occupancy!$B$65,Occupancy!$BJ$68:'Occupancy'!$B$79,1)*12/$C50)),"-",IF(AJ50="","",AJ50/VLOOKUP(Occupancy!$B$65,Occupancy!$BJ$68:'Occupancy'!$B$79,1)*12/$C50))</f>
        <v>193.73043478260868</v>
      </c>
      <c r="AN50" s="54">
        <f>SUMIFS(IncomeStatementData!$J$2:$J$415,IncomeStatementData!$B$2:$B$415,$A50,IncomeStatementData!$I$2:$I$415,"55355")</f>
        <v>0</v>
      </c>
      <c r="AO50" s="54">
        <f>IF(ISERROR(AP50/12*Occupancy!$B$65),"-",AP50/12*Occupancy!$B$65)</f>
        <v>18803.5</v>
      </c>
      <c r="AP50" s="55">
        <f>SUMIFS(AnnualFinancialData!$L$2:$L$6380,AnnualFinancialData!$B$2:$B$6380,$A50,AnnualFinancialData!$K$2:$K$6380,"55355")</f>
        <v>37607</v>
      </c>
      <c r="AQ50" s="54">
        <f>IF(ISERROR(IF(AN50="","",AN50/VLOOKUP(Occupancy!$B$65,Occupancy!$BJ$68:'Occupancy'!$B$79,1)*12/$C50)),"-",IF(AN50="","",AN50/VLOOKUP(Occupancy!$B$65,Occupancy!$BJ$68:'Occupancy'!$B$79,1)*12/$C50))</f>
        <v>0</v>
      </c>
      <c r="AR50" s="56">
        <f>IF(ISERROR(IF(AO50="","",AO50/VLOOKUP(Occupancy!$B$65,Occupancy!$BJ$68:'Occupancy'!$B$79,1)*12/$C50)),"-",IF(AO50="","",AO50/VLOOKUP(Occupancy!$B$65,Occupancy!$BJ$68:'Occupancy'!$B$79,1)*12/$C50))</f>
        <v>327.01739130434783</v>
      </c>
      <c r="AS50" s="61">
        <f>SUMIFS(IncomeStatementData!$J$2:$J$415,IncomeStatementData!$B$2:$B$415,$A50,IncomeStatementData!$I$2:$I$415,"55301")</f>
        <v>0</v>
      </c>
      <c r="AT50" s="51">
        <f>IF(ISERROR(AU50/12*Occupancy!$B$65),"-",AU50/12*Occupancy!$B$65)</f>
        <v>58904.5</v>
      </c>
      <c r="AU50" s="52">
        <f>SUMIFS(AnnualFinancialData!$L$2:$L$6380,AnnualFinancialData!$B$2:$B$6380,$A50,AnnualFinancialData!$K$2:$K$6380,"55301")</f>
        <v>117809</v>
      </c>
      <c r="AV50" s="51">
        <f>IF(ISERROR(IF(AS50="","",AS50/VLOOKUP(Occupancy!$B$65,Occupancy!$BJ$68:'Occupancy'!$B$79,1)*12/$C50)),"-",IF(AS50="","",AS50/VLOOKUP(Occupancy!$B$65,Occupancy!$BJ$68:'Occupancy'!$B$79,1)*12/$C50))</f>
        <v>0</v>
      </c>
      <c r="AW50" s="57">
        <f>IF(ISERROR(IF(AT50="","",AT50/VLOOKUP(Occupancy!$B$65,Occupancy!$BJ$68:'Occupancy'!$B$79,1)*12/$C50)),"-",IF(AT50="","",AT50/VLOOKUP(Occupancy!$B$65,Occupancy!$BJ$68:'Occupancy'!$B$79,1)*12/$C50))</f>
        <v>1024.4260869565217</v>
      </c>
      <c r="AX50" s="54">
        <f>SUMIFS(IncomeStatementData!$J$2:$J$415,IncomeStatementData!$B$2:$B$415,$A50,IncomeStatementData!$I$2:$I$415,"55320")</f>
        <v>0</v>
      </c>
      <c r="AY50" s="54">
        <f>IF(ISERROR(AZ50/12*Occupancy!$B$65),"-",AZ50/12*Occupancy!$B$65)</f>
        <v>12370.5</v>
      </c>
      <c r="AZ50" s="55">
        <f>SUMIFS(AnnualFinancialData!$L$2:$L$6380,AnnualFinancialData!$B$2:$B$6380,$A50,AnnualFinancialData!$K$2:$K$6380,"55320")</f>
        <v>24741</v>
      </c>
      <c r="BA50" s="54">
        <f>IF(ISERROR(IF(AX50="","",AX50/VLOOKUP(Occupancy!$B$65,Occupancy!$BJ$68:'Occupancy'!$B$79,1)*12/$C50)),"-",IF(AX50="","",AX50/VLOOKUP(Occupancy!$B$65,Occupancy!$BJ$68:'Occupancy'!$B$79,1)*12/$C50))</f>
        <v>0</v>
      </c>
      <c r="BB50" s="54">
        <f>IF(ISERROR(IF(AY50="","",AY50/VLOOKUP(Occupancy!$B$65,Occupancy!$BJ$68:'Occupancy'!$B$79,1)*12/$C50)),"-",IF(AY50="","",AY50/VLOOKUP(Occupancy!$B$65,Occupancy!$BJ$68:'Occupancy'!$B$79,1)*12/$C50))</f>
        <v>215.1391304347826</v>
      </c>
      <c r="BC50" s="62">
        <f t="shared" si="0"/>
        <v>0</v>
      </c>
      <c r="BD50" s="63">
        <f t="shared" si="1"/>
        <v>299332.5</v>
      </c>
      <c r="BE50" s="62">
        <f t="shared" si="2"/>
        <v>598665</v>
      </c>
      <c r="BF50" s="63">
        <f>IF(ISERROR(IF(BC50="","",BC50/VLOOKUP(Occupancy!$B$65,Occupancy!$BJ$68:'Occupancy'!$B$79,1)*12/$C50)),"-",IF(BC50="","",BC50/VLOOKUP(Occupancy!$B$65,Occupancy!$BJ$68:'Occupancy'!$B$79,1)*12/$C50))</f>
        <v>0</v>
      </c>
      <c r="BG50" s="64">
        <f>IF(ISERROR(IF(BD50="","",BD50/VLOOKUP(Occupancy!$B$65,Occupancy!$BJ$68:'Occupancy'!$B$79,1)*12/$C50)),"-",IF(BD50="","",BD50/VLOOKUP(Occupancy!$B$65,Occupancy!$BJ$68:'Occupancy'!$B$79,1)*12/$C50))</f>
        <v>5205.782608695652</v>
      </c>
    </row>
    <row r="51" spans="1:59" x14ac:dyDescent="0.25">
      <c r="A51" s="220" t="s">
        <v>385</v>
      </c>
      <c r="B51" s="93" t="str">
        <f>IF(ISERROR(INDEX(ProjectTypeData!$F$2:$F51,MATCH(Expenses!$A51,ProjectTypeData!$B$2:$B51,0),MATCH(Expenses!B$5,ProjectTypeData!$F$1))),"-",INDEX(ProjectTypeData!$F$2:$F51,MATCH(Expenses!$A51,ProjectTypeData!$B$2:$B51,0),MATCH(Expenses!B$5,ProjectTypeData!$F$1)))</f>
        <v>Shelter</v>
      </c>
      <c r="C51" s="145">
        <f>Operating!C56</f>
        <v>96</v>
      </c>
      <c r="D51" s="146" t="str">
        <f>IF(ISERROR(INDEX(MgmtCompanyData!$C$2:$C$46,MATCH(A51,MgmtCompanyData!$B$2:$B$46,0),0)),"-",INDEX(MgmtCompanyData!$C$2:$C$46,MATCH(A51,MgmtCompanyData!$B$2:$B$46,0),0))</f>
        <v>R Home Property Management, LLC</v>
      </c>
      <c r="E51" s="50">
        <f>SUMIFS(IncomeStatementData!$J$2:$J$415,IncomeStatementData!$B$2:$B$415,$A51,IncomeStatementData!$I$2:$I$415,"50105")+SUMIFS(IncomeStatementData!$J$2:$J$415,IncomeStatementData!$B$2:$B$415,$A51,IncomeStatementData!$I$2:$I$415,"55745")+SUMIFS(IncomeStatementData!$J$2:$J$415,IncomeStatementData!$B$2:$B$415,$A51,IncomeStatementData!$I$2:$I$415,"55730")+SUMIFS(IncomeStatementData!$J$2:$J$415,IncomeStatementData!$B$2:$B$415,$A51,IncomeStatementData!$I$2:$I$415,"50203")+SUMIFS(IncomeStatementData!$J$2:$J$415,IncomeStatementData!$B$2:$B$415,$A51,IncomeStatementData!$I$2:$I$415,"50252")</f>
        <v>0</v>
      </c>
      <c r="F51" s="51">
        <f>IF(ISERROR(G51/12*Occupancy!$B$65),"-",G51/12*Occupancy!$B$65)</f>
        <v>131011</v>
      </c>
      <c r="G51" s="52">
        <f>SUMIFS(AnnualFinancialData!$L$2:$L$6380,AnnualFinancialData!$B$2:$B$6380,$A51,AnnualFinancialData!$K$2:$K$6380,"50105")+SUMIFS(AnnualFinancialData!$L$2:$L$6380,AnnualFinancialData!$B$2:$B$6380,$A51,AnnualFinancialData!$K$2:$K$6380,"55745")+SUMIFS(AnnualFinancialData!$L$2:$L$6380,AnnualFinancialData!$B$2:$B$6380,$A51,AnnualFinancialData!$K$2:$K$6380,"55730")+SUMIFS(AnnualFinancialData!$L$2:$L$6380,AnnualFinancialData!$B$2:$B$6380,$A51,AnnualFinancialData!$K$2:$K$6380,"50203")+SUMIFS(AnnualFinancialData!$L$2:$L$6380,AnnualFinancialData!$B$2:$B$6380,$A51,AnnualFinancialData!$K$2:$K$6380,"50252")</f>
        <v>262022</v>
      </c>
      <c r="H51" s="51">
        <f>IF(ISERROR(IF(E51="","",E51/VLOOKUP(Occupancy!$B$65,Occupancy!$BJ$68:'Occupancy'!$B$79,1)*12/$C51)),"-",IF(E51="","",E51/VLOOKUP(Occupancy!$B$65,Occupancy!$BJ$68:'Occupancy'!$B$79,1)*12/$C51))</f>
        <v>0</v>
      </c>
      <c r="I51" s="53">
        <f>IF(ISERROR(IF(F51="","",F51/VLOOKUP(Occupancy!$B$65,Occupancy!$BJ$68:'Occupancy'!$B$79,1)*12/$C51)),"-",IF(F51="","",F51/VLOOKUP(Occupancy!$B$65,Occupancy!$BJ$68:'Occupancy'!$B$79,1)*12/$C51))</f>
        <v>2729.3958333333335</v>
      </c>
      <c r="J51" s="54">
        <f>SUMIFS(IncomeStatementData!$J$2:$J$415,IncomeStatementData!$B$2:$B$415,$A51,IncomeStatementData!$I$2:$I$415,"60015")+SUMIFS(IncomeStatementData!$J$2:$J$415,IncomeStatementData!$B$2:$B$415,$A51,IncomeStatementData!$I$2:$I$415,"55342")+SUMIFS(IncomeStatementData!$J$2:$J$415,IncomeStatementData!$B$2:$B$415,$A51,IncomeStatementData!$I$2:$I$415,"55110")+SUMIFS(IncomeStatementData!$J$2:$J$415,IncomeStatementData!$B$2:$B$415,$A51,IncomeStatementData!$I$2:$I$415,"53034")+SUMIFS(IncomeStatementData!$J$2:$J$415,IncomeStatementData!$B$2:$B$415,$A51,IncomeStatementData!$I$2:$I$415,"59500")</f>
        <v>0</v>
      </c>
      <c r="K51" s="54">
        <f>IF(ISERROR(L51/12*Occupancy!$B$65),"-",L51/12*Occupancy!$B$65)</f>
        <v>31331</v>
      </c>
      <c r="L51" s="55">
        <f>SUMIFS(AnnualFinancialData!$L$2:$L$6380,AnnualFinancialData!$B$2:$B$6380,$A51,AnnualFinancialData!$K$2:$K$6380,"60015")+SUMIFS(AnnualFinancialData!$L$2:$L$6380,AnnualFinancialData!$B$2:$B$6380,$A51,AnnualFinancialData!$K$2:$K$6380,"55342")+SUMIFS(AnnualFinancialData!$L$2:$L$6380,AnnualFinancialData!$B$2:$B$6380,$A51,AnnualFinancialData!$K$2:$K$6380,"55110")+SUMIFS(AnnualFinancialData!$L$2:$L$6380,AnnualFinancialData!$B$2:$B$6380,$A51,AnnualFinancialData!$K$2:$K$6380,"53034")+SUMIFS(AnnualFinancialData!$L$2:$L$6380,AnnualFinancialData!$B$2:$B$6380,$A51,AnnualFinancialData!$K$2:$K$6380,"59500")</f>
        <v>62662</v>
      </c>
      <c r="M51" s="54">
        <f>IF(ISERROR(IF(J51="","",J51/VLOOKUP(Occupancy!$B$65,Occupancy!$BJ$68:'Occupancy'!$B$79,1)*12/$C51)),"-",IF(J51="","",J51/VLOOKUP(Occupancy!$B$65,Occupancy!$BJ$68:'Occupancy'!$B$79,1)*12/$C51))</f>
        <v>0</v>
      </c>
      <c r="N51" s="54">
        <f>IF(ISERROR(IF(K51="","",K51/VLOOKUP(Occupancy!$B$65,Occupancy!$BJ$68:'Occupancy'!$B$79,1)*12/$C51)),"-",IF(K51="","",K51/VLOOKUP(Occupancy!$B$65,Occupancy!$BJ$68:'Occupancy'!$B$79,1)*12/$C51))</f>
        <v>652.72916666666663</v>
      </c>
      <c r="O51" s="51">
        <f>SUMIFS(IncomeStatementData!$J$2:$J$415,IncomeStatementData!$B$2:$B$415,$A51,IncomeStatementData!$I$2:$I$415,"58001")</f>
        <v>0</v>
      </c>
      <c r="P51" s="51">
        <f>IF(ISERROR(Q51/12*Occupancy!$B$65),"-",Q51/12*Occupancy!$B$65)</f>
        <v>3141</v>
      </c>
      <c r="Q51" s="52">
        <f>SUMIFS(AnnualFinancialData!$L$2:$L$6380,AnnualFinancialData!$B$2:$B$6380,$A51,AnnualFinancialData!$K$2:$K$6380,"58001")</f>
        <v>6282</v>
      </c>
      <c r="R51" s="51">
        <f>IF(ISERROR(IF(O51="","",O51/VLOOKUP(Occupancy!$B$65,Occupancy!$BJ$68:'Occupancy'!$B$79,1)*12/$C51)),"-",IF(O51="","",O51/VLOOKUP(Occupancy!$B$65,Occupancy!$BJ$68:'Occupancy'!$B$79,1)*12/$C51))</f>
        <v>0</v>
      </c>
      <c r="S51" s="51">
        <f>IF(ISERROR(IF(P51="","",P51/VLOOKUP(Occupancy!$B$65,Occupancy!$BJ$68:'Occupancy'!$B$79,1)*12/$C51)),"-",IF(P51="","",P51/VLOOKUP(Occupancy!$B$65,Occupancy!$BJ$68:'Occupancy'!$B$79,1)*12/$C51))</f>
        <v>65.4375</v>
      </c>
      <c r="T51" s="55">
        <f>SUMIFS(IncomeStatementData!$J$2:$J$415,IncomeStatementData!$B$2:$B$415,$A51,IncomeStatementData!$I$2:$I$415,"66100")</f>
        <v>0</v>
      </c>
      <c r="U51" s="54">
        <f>IF(ISERROR(V51/12*Occupancy!$B$65),"-",V51/12*Occupancy!$B$65)</f>
        <v>12050</v>
      </c>
      <c r="V51" s="55">
        <f>SUMIFS(AnnualFinancialData!$L$2:$L$6380,AnnualFinancialData!$B$2:$B$6380,$A51,AnnualFinancialData!$K$2:$K$6380,"66100")</f>
        <v>24100</v>
      </c>
      <c r="W51" s="54">
        <f>IF(ISERROR(IF(T51="","",T51/VLOOKUP(Occupancy!$B$65,Occupancy!$BJ$68:'Occupancy'!$B$79,1)*12/$C51)),"-",IF(T51="","",T51/VLOOKUP(Occupancy!$B$65,Occupancy!$BJ$68:'Occupancy'!$B$79,1)*12/$C51))</f>
        <v>0</v>
      </c>
      <c r="X51" s="56">
        <f>IF(ISERROR(IF(U51="","",U51/VLOOKUP(Occupancy!$B$65,Occupancy!$BJ$68:'Occupancy'!$B$79,1)*12/$C51)),"-",IF(U51="","",U51/VLOOKUP(Occupancy!$B$65,Occupancy!$BJ$68:'Occupancy'!$B$79,1)*12/$C51))</f>
        <v>251.04166666666666</v>
      </c>
      <c r="Y51" s="51">
        <f>SUMIFS(IncomeStatementData!$J$2:$J$415,IncomeStatementData!$B$2:$B$415,$A51,IncomeStatementData!$I$2:$I$415,"55705")+SUMIFS(IncomeStatementData!$J$2:$J$415,IncomeStatementData!$B$2:$B$415,$A51,IncomeStatementData!$I$2:$I$415,"55715")+SUMIFS(IncomeStatementData!$J$2:$J$415,IncomeStatementData!$B$2:$B$415,$A51,IncomeStatementData!$I$2:$I$415,"55720")+SUMIFS(IncomeStatementData!$J$2:$J$415,IncomeStatementData!$B$2:$B$415,$A51,IncomeStatementData!$I$2:$I$415,"55730")+SUMIFS(IncomeStatementData!$J$2:$J$415,IncomeStatementData!$B$2:$B$415,$A51,IncomeStatementData!$I$2:$I$415,"55735")+SUMIFS(IncomeStatementData!$J$2:$J$415,IncomeStatementData!$B$2:$B$415,$A51,IncomeStatementData!$I$2:$I$415,"55701")+SUMIFS(IncomeStatementData!$J$2:$J$415,IncomeStatementData!$B$2:$B$415,$A51,IncomeStatementData!$I$2:$I$415,"55750")+SUMIFS(IncomeStatementData!$J$2:$J$415,IncomeStatementData!$B$2:$B$415,$A51,IncomeStatementData!$I$2:$I$415,"55725")+SUMIFS(IncomeStatementData!$J$2:$J$415,IncomeStatementData!$B$2:$B$415,$A51,IncomeStatementData!$I$2:$I$415,"55760")+SUMIFS(IncomeStatementData!$J$2:$J$415,IncomeStatementData!$B$2:$B$415,$A51,IncomeStatementData!$I$2:$I$415,"55755")</f>
        <v>0</v>
      </c>
      <c r="Z51" s="51">
        <f>IF(ISERROR(AA51/12*Occupancy!$B$65),"-",AA51/12*Occupancy!$B$65)</f>
        <v>31880.5</v>
      </c>
      <c r="AA51" s="52">
        <f>SUMIFS(AnnualFinancialData!$L$2:$L$6380,AnnualFinancialData!$B$2:$B$6380,$A51,AnnualFinancialData!$K$2:$K$6380,"55705")+SUMIFS(AnnualFinancialData!$L$2:$L$6380,AnnualFinancialData!$B$2:$B$6380,$A51,AnnualFinancialData!$K$2:$K$6380,"55715")+SUMIFS(AnnualFinancialData!$L$2:$L$6380,AnnualFinancialData!$B$2:$B$6380,$A51,AnnualFinancialData!$K$2:$K$6380,"55720")+SUMIFS(AnnualFinancialData!$L$2:$L$6380,AnnualFinancialData!$B$2:$B$6380,$A51,AnnualFinancialData!$K$2:$K$6380,"55730")+SUMIFS(AnnualFinancialData!$L$2:$L$6380,AnnualFinancialData!$B$2:$B$6380,$A51,AnnualFinancialData!$K$2:$K$6380,"55735")+SUMIFS(AnnualFinancialData!$L$2:$L$6380,AnnualFinancialData!$B$2:$B$6380,$A51,AnnualFinancialData!$K$2:$K$6380,"55701")+SUMIFS(AnnualFinancialData!$L$2:$L$6380,AnnualFinancialData!$B$2:$B$6380,$A51,AnnualFinancialData!$K$2:$K$6380,"55750")+SUMIFS(AnnualFinancialData!$L$2:$L$6380,AnnualFinancialData!$B$2:$B$6380,$A51,AnnualFinancialData!$K$2:$K$6380,"55725")+SUMIFS(AnnualFinancialData!$L$2:$L$6380,AnnualFinancialData!$B$2:$B$6380,$A51,AnnualFinancialData!$K$2:$K$6380,"55760")+SUMIFS(AnnualFinancialData!$L$2:$L$6380,AnnualFinancialData!$B$2:$B$6380,$A51,AnnualFinancialData!$K$2:$K$6380,"55755")</f>
        <v>63761</v>
      </c>
      <c r="AB51" s="51">
        <f>IF(ISERROR(IF(Y51="","",Y51/VLOOKUP(Occupancy!$B$65,Occupancy!$BJ$68:'Occupancy'!$B$79,1)*12/$C51)),"-",IF(Y51="","",Y51/VLOOKUP(Occupancy!$B$65,Occupancy!$BJ$68:'Occupancy'!$B$79,1)*12/$C51))</f>
        <v>0</v>
      </c>
      <c r="AC51" s="57">
        <f>IF(ISERROR(IF(Z51="","",Z51/VLOOKUP(Occupancy!$B$65,Occupancy!$BJ$68:'Occupancy'!$B$79,1)*12/$C51)),"-",IF(Z51="","",Z51/VLOOKUP(Occupancy!$B$65,Occupancy!$BJ$68:'Occupancy'!$B$79,1)*12/$C51))</f>
        <v>664.17708333333337</v>
      </c>
      <c r="AD51" s="55">
        <f>SUMIFS(IncomeStatementData!$J$2:$J$415,IncomeStatementData!$B$2:$B$415,$A51,IncomeStatementData!$I$2:$I$415,"55770")</f>
        <v>0</v>
      </c>
      <c r="AE51" s="54">
        <f>IF(ISERROR(AF51/12*Occupancy!$B$65),"-",AF51/12*Occupancy!$B$65)</f>
        <v>0</v>
      </c>
      <c r="AF51" s="55">
        <f>SUMIFS(AnnualFinancialData!$L$2:$L$6380,AnnualFinancialData!$B$2:$B$6380,$A51,AnnualFinancialData!$K$2:$K$6380,"55770")</f>
        <v>0</v>
      </c>
      <c r="AG51" s="54">
        <f>IF(ISERROR(IF(AD51="","",AD51/VLOOKUP(Occupancy!$B$65,Occupancy!$BJ$68:'Occupancy'!$B$79,1)*12/$C51)),"-",IF(AD51="","",AD51/VLOOKUP(Occupancy!$B$65,Occupancy!$BJ$68:'Occupancy'!$B$79,1)*12/$C51))</f>
        <v>0</v>
      </c>
      <c r="AH51" s="59">
        <f>IF(ISERROR(IF(AE51="","",AE51/VLOOKUP(Occupancy!$B$65,Occupancy!$BJ$68:'Occupancy'!$B$79,1)*12/$C51)),"-",IF(AE51="","",AE51/VLOOKUP(Occupancy!$B$65,Occupancy!$BJ$68:'Occupancy'!$B$79,1)*12/$C51))</f>
        <v>0</v>
      </c>
      <c r="AI51" s="52">
        <f>SUMIFS(IncomeStatementData!$J$2:$J$415,IncomeStatementData!$B$2:$B$415,$A51,IncomeStatementData!$I$2:$I$415,"55357")+SUMIFS(IncomeStatementData!$J$2:$J$415,IncomeStatementData!$B$2:$B$415,$A51,IncomeStatementData!$I$2:$I$415,"55353")+SUMIFS(IncomeStatementData!$J$2:$J$415,IncomeStatementData!$B$2:$B$415,$A51,IncomeStatementData!$I$2:$I$415,"55354")+SUMIFS(IncomeStatementData!$J$2:$J$415,IncomeStatementData!$B$2:$B$415,$A51,IncomeStatementData!$I$2:$I$415,"55351")</f>
        <v>0</v>
      </c>
      <c r="AJ51" s="51">
        <f>IF(ISERROR(AK51/12*Occupancy!$B$65),"-",AK51/12*Occupancy!$B$65)</f>
        <v>9263.5</v>
      </c>
      <c r="AK51" s="52">
        <f>SUMIFS(AnnualFinancialData!$L$2:$L$6380,AnnualFinancialData!$B$2:$B$6380,$A51,AnnualFinancialData!$K$2:$K$6380,"55357")+SUMIFS(AnnualFinancialData!$L$2:$L$6380,AnnualFinancialData!$B$2:$B$6380,$A51,AnnualFinancialData!$K$2:$K$6380,"55353")+SUMIFS(AnnualFinancialData!$L$2:$L$6380,AnnualFinancialData!$B$2:$B$6380,$A51,AnnualFinancialData!$K$2:$K$6380,"55354")+SUMIFS(AnnualFinancialData!$L$2:$L$6380,AnnualFinancialData!$B$2:$B$6380,$A51,AnnualFinancialData!$K$2:$K$6380,"55351")</f>
        <v>18527</v>
      </c>
      <c r="AL51" s="51">
        <f>IF(ISERROR(IF(AI51="","",AI51/VLOOKUP(Occupancy!$B$65,Occupancy!$BJ$68:'Occupancy'!$B$79,1)*12/$C51)),"-",IF(AI51="","",AI51/VLOOKUP(Occupancy!$B$65,Occupancy!$BJ$68:'Occupancy'!$B$79,1)*12/$C51))</f>
        <v>0</v>
      </c>
      <c r="AM51" s="60">
        <f>IF(ISERROR(IF(AJ51="","",AJ51/VLOOKUP(Occupancy!$B$65,Occupancy!$BJ$68:'Occupancy'!$B$79,1)*12/$C51)),"-",IF(AJ51="","",AJ51/VLOOKUP(Occupancy!$B$65,Occupancy!$BJ$68:'Occupancy'!$B$79,1)*12/$C51))</f>
        <v>192.98958333333334</v>
      </c>
      <c r="AN51" s="54">
        <f>SUMIFS(IncomeStatementData!$J$2:$J$415,IncomeStatementData!$B$2:$B$415,$A51,IncomeStatementData!$I$2:$I$415,"55355")</f>
        <v>0</v>
      </c>
      <c r="AO51" s="54">
        <f>IF(ISERROR(AP51/12*Occupancy!$B$65),"-",AP51/12*Occupancy!$B$65)</f>
        <v>17010</v>
      </c>
      <c r="AP51" s="55">
        <f>SUMIFS(AnnualFinancialData!$L$2:$L$6380,AnnualFinancialData!$B$2:$B$6380,$A51,AnnualFinancialData!$K$2:$K$6380,"55355")</f>
        <v>34020</v>
      </c>
      <c r="AQ51" s="54">
        <f>IF(ISERROR(IF(AN51="","",AN51/VLOOKUP(Occupancy!$B$65,Occupancy!$BJ$68:'Occupancy'!$B$79,1)*12/$C51)),"-",IF(AN51="","",AN51/VLOOKUP(Occupancy!$B$65,Occupancy!$BJ$68:'Occupancy'!$B$79,1)*12/$C51))</f>
        <v>0</v>
      </c>
      <c r="AR51" s="56">
        <f>IF(ISERROR(IF(AO51="","",AO51/VLOOKUP(Occupancy!$B$65,Occupancy!$BJ$68:'Occupancy'!$B$79,1)*12/$C51)),"-",IF(AO51="","",AO51/VLOOKUP(Occupancy!$B$65,Occupancy!$BJ$68:'Occupancy'!$B$79,1)*12/$C51))</f>
        <v>354.375</v>
      </c>
      <c r="AS51" s="61">
        <f>SUMIFS(IncomeStatementData!$J$2:$J$415,IncomeStatementData!$B$2:$B$415,$A51,IncomeStatementData!$I$2:$I$415,"55301")</f>
        <v>0</v>
      </c>
      <c r="AT51" s="51">
        <f>IF(ISERROR(AU51/12*Occupancy!$B$65),"-",AU51/12*Occupancy!$B$65)</f>
        <v>18123</v>
      </c>
      <c r="AU51" s="52">
        <f>SUMIFS(AnnualFinancialData!$L$2:$L$6380,AnnualFinancialData!$B$2:$B$6380,$A51,AnnualFinancialData!$K$2:$K$6380,"55301")</f>
        <v>36246</v>
      </c>
      <c r="AV51" s="51">
        <f>IF(ISERROR(IF(AS51="","",AS51/VLOOKUP(Occupancy!$B$65,Occupancy!$BJ$68:'Occupancy'!$B$79,1)*12/$C51)),"-",IF(AS51="","",AS51/VLOOKUP(Occupancy!$B$65,Occupancy!$BJ$68:'Occupancy'!$B$79,1)*12/$C51))</f>
        <v>0</v>
      </c>
      <c r="AW51" s="57">
        <f>IF(ISERROR(IF(AT51="","",AT51/VLOOKUP(Occupancy!$B$65,Occupancy!$BJ$68:'Occupancy'!$B$79,1)*12/$C51)),"-",IF(AT51="","",AT51/VLOOKUP(Occupancy!$B$65,Occupancy!$BJ$68:'Occupancy'!$B$79,1)*12/$C51))</f>
        <v>377.5625</v>
      </c>
      <c r="AX51" s="54">
        <f>SUMIFS(IncomeStatementData!$J$2:$J$415,IncomeStatementData!$B$2:$B$415,$A51,IncomeStatementData!$I$2:$I$415,"55320")</f>
        <v>0</v>
      </c>
      <c r="AY51" s="54">
        <f>IF(ISERROR(AZ51/12*Occupancy!$B$65),"-",AZ51/12*Occupancy!$B$65)</f>
        <v>17643.5</v>
      </c>
      <c r="AZ51" s="55">
        <f>SUMIFS(AnnualFinancialData!$L$2:$L$6380,AnnualFinancialData!$B$2:$B$6380,$A51,AnnualFinancialData!$K$2:$K$6380,"55320")</f>
        <v>35287</v>
      </c>
      <c r="BA51" s="54">
        <f>IF(ISERROR(IF(AX51="","",AX51/VLOOKUP(Occupancy!$B$65,Occupancy!$BJ$68:'Occupancy'!$B$79,1)*12/$C51)),"-",IF(AX51="","",AX51/VLOOKUP(Occupancy!$B$65,Occupancy!$BJ$68:'Occupancy'!$B$79,1)*12/$C51))</f>
        <v>0</v>
      </c>
      <c r="BB51" s="54">
        <f>IF(ISERROR(IF(AY51="","",AY51/VLOOKUP(Occupancy!$B$65,Occupancy!$BJ$68:'Occupancy'!$B$79,1)*12/$C51)),"-",IF(AY51="","",AY51/VLOOKUP(Occupancy!$B$65,Occupancy!$BJ$68:'Occupancy'!$B$79,1)*12/$C51))</f>
        <v>367.57291666666669</v>
      </c>
      <c r="BC51" s="62">
        <f t="shared" si="0"/>
        <v>0</v>
      </c>
      <c r="BD51" s="63">
        <f t="shared" si="1"/>
        <v>271453.5</v>
      </c>
      <c r="BE51" s="62">
        <f t="shared" si="2"/>
        <v>542907</v>
      </c>
      <c r="BF51" s="63">
        <f>IF(ISERROR(IF(BC51="","",BC51/VLOOKUP(Occupancy!$B$65,Occupancy!$BJ$68:'Occupancy'!$B$79,1)*12/$C51)),"-",IF(BC51="","",BC51/VLOOKUP(Occupancy!$B$65,Occupancy!$BJ$68:'Occupancy'!$B$79,1)*12/$C51))</f>
        <v>0</v>
      </c>
      <c r="BG51" s="64">
        <f>IF(ISERROR(IF(BD51="","",BD51/VLOOKUP(Occupancy!$B$65,Occupancy!$BJ$68:'Occupancy'!$B$79,1)*12/$C51)),"-",IF(BD51="","",BD51/VLOOKUP(Occupancy!$B$65,Occupancy!$BJ$68:'Occupancy'!$B$79,1)*12/$C51))</f>
        <v>5655.28125</v>
      </c>
    </row>
    <row r="52" spans="1:59" x14ac:dyDescent="0.25">
      <c r="A52" s="220" t="s">
        <v>387</v>
      </c>
      <c r="B52" s="93" t="str">
        <f>IF(ISERROR(INDEX(ProjectTypeData!$F$2:$F52,MATCH(Expenses!$A52,ProjectTypeData!$B$2:$B52,0),MATCH(Expenses!B$5,ProjectTypeData!$F$1))),"-",INDEX(ProjectTypeData!$F$2:$F52,MATCH(Expenses!$A52,ProjectTypeData!$B$2:$B52,0),MATCH(Expenses!B$5,ProjectTypeData!$F$1)))</f>
        <v>Shelter</v>
      </c>
      <c r="C52" s="145">
        <f>Operating!C57</f>
        <v>80</v>
      </c>
      <c r="D52" s="146" t="str">
        <f>IF(ISERROR(INDEX(MgmtCompanyData!$C$2:$C$46,MATCH(A52,MgmtCompanyData!$B$2:$B$46,0),0)),"-",INDEX(MgmtCompanyData!$C$2:$C$46,MATCH(A52,MgmtCompanyData!$B$2:$B$46,0),0))</f>
        <v>R Home Property Management, LLC</v>
      </c>
      <c r="E52" s="50">
        <f>SUMIFS(IncomeStatementData!$J$2:$J$415,IncomeStatementData!$B$2:$B$415,$A52,IncomeStatementData!$I$2:$I$415,"50105")+SUMIFS(IncomeStatementData!$J$2:$J$415,IncomeStatementData!$B$2:$B$415,$A52,IncomeStatementData!$I$2:$I$415,"55745")+SUMIFS(IncomeStatementData!$J$2:$J$415,IncomeStatementData!$B$2:$B$415,$A52,IncomeStatementData!$I$2:$I$415,"55730")+SUMIFS(IncomeStatementData!$J$2:$J$415,IncomeStatementData!$B$2:$B$415,$A52,IncomeStatementData!$I$2:$I$415,"50203")+SUMIFS(IncomeStatementData!$J$2:$J$415,IncomeStatementData!$B$2:$B$415,$A52,IncomeStatementData!$I$2:$I$415,"50252")</f>
        <v>0</v>
      </c>
      <c r="F52" s="51">
        <f>IF(ISERROR(G52/12*Occupancy!$B$65),"-",G52/12*Occupancy!$B$65)</f>
        <v>93808</v>
      </c>
      <c r="G52" s="52">
        <f>SUMIFS(AnnualFinancialData!$L$2:$L$6380,AnnualFinancialData!$B$2:$B$6380,$A52,AnnualFinancialData!$K$2:$K$6380,"50105")+SUMIFS(AnnualFinancialData!$L$2:$L$6380,AnnualFinancialData!$B$2:$B$6380,$A52,AnnualFinancialData!$K$2:$K$6380,"55745")+SUMIFS(AnnualFinancialData!$L$2:$L$6380,AnnualFinancialData!$B$2:$B$6380,$A52,AnnualFinancialData!$K$2:$K$6380,"55730")+SUMIFS(AnnualFinancialData!$L$2:$L$6380,AnnualFinancialData!$B$2:$B$6380,$A52,AnnualFinancialData!$K$2:$K$6380,"50203")+SUMIFS(AnnualFinancialData!$L$2:$L$6380,AnnualFinancialData!$B$2:$B$6380,$A52,AnnualFinancialData!$K$2:$K$6380,"50252")</f>
        <v>187616</v>
      </c>
      <c r="H52" s="51">
        <f>IF(ISERROR(IF(E52="","",E52/VLOOKUP(Occupancy!$B$65,Occupancy!$BJ$68:'Occupancy'!$B$79,1)*12/$C52)),"-",IF(E52="","",E52/VLOOKUP(Occupancy!$B$65,Occupancy!$BJ$68:'Occupancy'!$B$79,1)*12/$C52))</f>
        <v>0</v>
      </c>
      <c r="I52" s="53">
        <f>IF(ISERROR(IF(F52="","",F52/VLOOKUP(Occupancy!$B$65,Occupancy!$BJ$68:'Occupancy'!$B$79,1)*12/$C52)),"-",IF(F52="","",F52/VLOOKUP(Occupancy!$B$65,Occupancy!$BJ$68:'Occupancy'!$B$79,1)*12/$C52))</f>
        <v>2345.1999999999998</v>
      </c>
      <c r="J52" s="54">
        <f>SUMIFS(IncomeStatementData!$J$2:$J$415,IncomeStatementData!$B$2:$B$415,$A52,IncomeStatementData!$I$2:$I$415,"60015")+SUMIFS(IncomeStatementData!$J$2:$J$415,IncomeStatementData!$B$2:$B$415,$A52,IncomeStatementData!$I$2:$I$415,"55342")+SUMIFS(IncomeStatementData!$J$2:$J$415,IncomeStatementData!$B$2:$B$415,$A52,IncomeStatementData!$I$2:$I$415,"55110")+SUMIFS(IncomeStatementData!$J$2:$J$415,IncomeStatementData!$B$2:$B$415,$A52,IncomeStatementData!$I$2:$I$415,"53034")+SUMIFS(IncomeStatementData!$J$2:$J$415,IncomeStatementData!$B$2:$B$415,$A52,IncomeStatementData!$I$2:$I$415,"59500")</f>
        <v>0</v>
      </c>
      <c r="K52" s="54">
        <f>IF(ISERROR(L52/12*Occupancy!$B$65),"-",L52/12*Occupancy!$B$65)</f>
        <v>33007</v>
      </c>
      <c r="L52" s="55">
        <f>SUMIFS(AnnualFinancialData!$L$2:$L$6380,AnnualFinancialData!$B$2:$B$6380,$A52,AnnualFinancialData!$K$2:$K$6380,"60015")+SUMIFS(AnnualFinancialData!$L$2:$L$6380,AnnualFinancialData!$B$2:$B$6380,$A52,AnnualFinancialData!$K$2:$K$6380,"55342")+SUMIFS(AnnualFinancialData!$L$2:$L$6380,AnnualFinancialData!$B$2:$B$6380,$A52,AnnualFinancialData!$K$2:$K$6380,"55110")+SUMIFS(AnnualFinancialData!$L$2:$L$6380,AnnualFinancialData!$B$2:$B$6380,$A52,AnnualFinancialData!$K$2:$K$6380,"53034")+SUMIFS(AnnualFinancialData!$L$2:$L$6380,AnnualFinancialData!$B$2:$B$6380,$A52,AnnualFinancialData!$K$2:$K$6380,"59500")</f>
        <v>66014</v>
      </c>
      <c r="M52" s="54">
        <f>IF(ISERROR(IF(J52="","",J52/VLOOKUP(Occupancy!$B$65,Occupancy!$BJ$68:'Occupancy'!$B$79,1)*12/$C52)),"-",IF(J52="","",J52/VLOOKUP(Occupancy!$B$65,Occupancy!$BJ$68:'Occupancy'!$B$79,1)*12/$C52))</f>
        <v>0</v>
      </c>
      <c r="N52" s="54">
        <f>IF(ISERROR(IF(K52="","",K52/VLOOKUP(Occupancy!$B$65,Occupancy!$BJ$68:'Occupancy'!$B$79,1)*12/$C52)),"-",IF(K52="","",K52/VLOOKUP(Occupancy!$B$65,Occupancy!$BJ$68:'Occupancy'!$B$79,1)*12/$C52))</f>
        <v>825.17499999999995</v>
      </c>
      <c r="O52" s="51">
        <f>SUMIFS(IncomeStatementData!$J$2:$J$415,IncomeStatementData!$B$2:$B$415,$A52,IncomeStatementData!$I$2:$I$415,"58001")</f>
        <v>0</v>
      </c>
      <c r="P52" s="51">
        <f>IF(ISERROR(Q52/12*Occupancy!$B$65),"-",Q52/12*Occupancy!$B$65)</f>
        <v>1114</v>
      </c>
      <c r="Q52" s="52">
        <f>SUMIFS(AnnualFinancialData!$L$2:$L$6380,AnnualFinancialData!$B$2:$B$6380,$A52,AnnualFinancialData!$K$2:$K$6380,"58001")</f>
        <v>2228</v>
      </c>
      <c r="R52" s="51">
        <f>IF(ISERROR(IF(O52="","",O52/VLOOKUP(Occupancy!$B$65,Occupancy!$BJ$68:'Occupancy'!$B$79,1)*12/$C52)),"-",IF(O52="","",O52/VLOOKUP(Occupancy!$B$65,Occupancy!$BJ$68:'Occupancy'!$B$79,1)*12/$C52))</f>
        <v>0</v>
      </c>
      <c r="S52" s="51">
        <f>IF(ISERROR(IF(P52="","",P52/VLOOKUP(Occupancy!$B$65,Occupancy!$BJ$68:'Occupancy'!$B$79,1)*12/$C52)),"-",IF(P52="","",P52/VLOOKUP(Occupancy!$B$65,Occupancy!$BJ$68:'Occupancy'!$B$79,1)*12/$C52))</f>
        <v>27.85</v>
      </c>
      <c r="T52" s="55">
        <f>SUMIFS(IncomeStatementData!$J$2:$J$415,IncomeStatementData!$B$2:$B$415,$A52,IncomeStatementData!$I$2:$I$415,"66100")</f>
        <v>0</v>
      </c>
      <c r="U52" s="54">
        <f>IF(ISERROR(V52/12*Occupancy!$B$65),"-",V52/12*Occupancy!$B$65)</f>
        <v>18827.5</v>
      </c>
      <c r="V52" s="55">
        <f>SUMIFS(AnnualFinancialData!$L$2:$L$6380,AnnualFinancialData!$B$2:$B$6380,$A52,AnnualFinancialData!$K$2:$K$6380,"66100")</f>
        <v>37655</v>
      </c>
      <c r="W52" s="54">
        <f>IF(ISERROR(IF(T52="","",T52/VLOOKUP(Occupancy!$B$65,Occupancy!$BJ$68:'Occupancy'!$B$79,1)*12/$C52)),"-",IF(T52="","",T52/VLOOKUP(Occupancy!$B$65,Occupancy!$BJ$68:'Occupancy'!$B$79,1)*12/$C52))</f>
        <v>0</v>
      </c>
      <c r="X52" s="56">
        <f>IF(ISERROR(IF(U52="","",U52/VLOOKUP(Occupancy!$B$65,Occupancy!$BJ$68:'Occupancy'!$B$79,1)*12/$C52)),"-",IF(U52="","",U52/VLOOKUP(Occupancy!$B$65,Occupancy!$BJ$68:'Occupancy'!$B$79,1)*12/$C52))</f>
        <v>470.6875</v>
      </c>
      <c r="Y52" s="51">
        <f>SUMIFS(IncomeStatementData!$J$2:$J$415,IncomeStatementData!$B$2:$B$415,$A52,IncomeStatementData!$I$2:$I$415,"55705")+SUMIFS(IncomeStatementData!$J$2:$J$415,IncomeStatementData!$B$2:$B$415,$A52,IncomeStatementData!$I$2:$I$415,"55715")+SUMIFS(IncomeStatementData!$J$2:$J$415,IncomeStatementData!$B$2:$B$415,$A52,IncomeStatementData!$I$2:$I$415,"55720")+SUMIFS(IncomeStatementData!$J$2:$J$415,IncomeStatementData!$B$2:$B$415,$A52,IncomeStatementData!$I$2:$I$415,"55730")+SUMIFS(IncomeStatementData!$J$2:$J$415,IncomeStatementData!$B$2:$B$415,$A52,IncomeStatementData!$I$2:$I$415,"55735")+SUMIFS(IncomeStatementData!$J$2:$J$415,IncomeStatementData!$B$2:$B$415,$A52,IncomeStatementData!$I$2:$I$415,"55701")+SUMIFS(IncomeStatementData!$J$2:$J$415,IncomeStatementData!$B$2:$B$415,$A52,IncomeStatementData!$I$2:$I$415,"55750")+SUMIFS(IncomeStatementData!$J$2:$J$415,IncomeStatementData!$B$2:$B$415,$A52,IncomeStatementData!$I$2:$I$415,"55725")+SUMIFS(IncomeStatementData!$J$2:$J$415,IncomeStatementData!$B$2:$B$415,$A52,IncomeStatementData!$I$2:$I$415,"55760")+SUMIFS(IncomeStatementData!$J$2:$J$415,IncomeStatementData!$B$2:$B$415,$A52,IncomeStatementData!$I$2:$I$415,"55755")</f>
        <v>0</v>
      </c>
      <c r="Z52" s="51">
        <f>IF(ISERROR(AA52/12*Occupancy!$B$65),"-",AA52/12*Occupancy!$B$65)</f>
        <v>21370.5</v>
      </c>
      <c r="AA52" s="52">
        <f>SUMIFS(AnnualFinancialData!$L$2:$L$6380,AnnualFinancialData!$B$2:$B$6380,$A52,AnnualFinancialData!$K$2:$K$6380,"55705")+SUMIFS(AnnualFinancialData!$L$2:$L$6380,AnnualFinancialData!$B$2:$B$6380,$A52,AnnualFinancialData!$K$2:$K$6380,"55715")+SUMIFS(AnnualFinancialData!$L$2:$L$6380,AnnualFinancialData!$B$2:$B$6380,$A52,AnnualFinancialData!$K$2:$K$6380,"55720")+SUMIFS(AnnualFinancialData!$L$2:$L$6380,AnnualFinancialData!$B$2:$B$6380,$A52,AnnualFinancialData!$K$2:$K$6380,"55730")+SUMIFS(AnnualFinancialData!$L$2:$L$6380,AnnualFinancialData!$B$2:$B$6380,$A52,AnnualFinancialData!$K$2:$K$6380,"55735")+SUMIFS(AnnualFinancialData!$L$2:$L$6380,AnnualFinancialData!$B$2:$B$6380,$A52,AnnualFinancialData!$K$2:$K$6380,"55701")+SUMIFS(AnnualFinancialData!$L$2:$L$6380,AnnualFinancialData!$B$2:$B$6380,$A52,AnnualFinancialData!$K$2:$K$6380,"55750")+SUMIFS(AnnualFinancialData!$L$2:$L$6380,AnnualFinancialData!$B$2:$B$6380,$A52,AnnualFinancialData!$K$2:$K$6380,"55725")+SUMIFS(AnnualFinancialData!$L$2:$L$6380,AnnualFinancialData!$B$2:$B$6380,$A52,AnnualFinancialData!$K$2:$K$6380,"55760")+SUMIFS(AnnualFinancialData!$L$2:$L$6380,AnnualFinancialData!$B$2:$B$6380,$A52,AnnualFinancialData!$K$2:$K$6380,"55755")</f>
        <v>42741</v>
      </c>
      <c r="AB52" s="51">
        <f>IF(ISERROR(IF(Y52="","",Y52/VLOOKUP(Occupancy!$B$65,Occupancy!$BJ$68:'Occupancy'!$B$79,1)*12/$C52)),"-",IF(Y52="","",Y52/VLOOKUP(Occupancy!$B$65,Occupancy!$BJ$68:'Occupancy'!$B$79,1)*12/$C52))</f>
        <v>0</v>
      </c>
      <c r="AC52" s="57">
        <f>IF(ISERROR(IF(Z52="","",Z52/VLOOKUP(Occupancy!$B$65,Occupancy!$BJ$68:'Occupancy'!$B$79,1)*12/$C52)),"-",IF(Z52="","",Z52/VLOOKUP(Occupancy!$B$65,Occupancy!$BJ$68:'Occupancy'!$B$79,1)*12/$C52))</f>
        <v>534.26250000000005</v>
      </c>
      <c r="AD52" s="55">
        <f>SUMIFS(IncomeStatementData!$J$2:$J$415,IncomeStatementData!$B$2:$B$415,$A52,IncomeStatementData!$I$2:$I$415,"55770")</f>
        <v>0</v>
      </c>
      <c r="AE52" s="54">
        <f>IF(ISERROR(AF52/12*Occupancy!$B$65),"-",AF52/12*Occupancy!$B$65)</f>
        <v>0</v>
      </c>
      <c r="AF52" s="55">
        <f>SUMIFS(AnnualFinancialData!$L$2:$L$6380,AnnualFinancialData!$B$2:$B$6380,$A52,AnnualFinancialData!$K$2:$K$6380,"55770")</f>
        <v>0</v>
      </c>
      <c r="AG52" s="54">
        <f>IF(ISERROR(IF(AD52="","",AD52/VLOOKUP(Occupancy!$B$65,Occupancy!$BJ$68:'Occupancy'!$B$79,1)*12/$C52)),"-",IF(AD52="","",AD52/VLOOKUP(Occupancy!$B$65,Occupancy!$BJ$68:'Occupancy'!$B$79,1)*12/$C52))</f>
        <v>0</v>
      </c>
      <c r="AH52" s="59">
        <f>IF(ISERROR(IF(AE52="","",AE52/VLOOKUP(Occupancy!$B$65,Occupancy!$BJ$68:'Occupancy'!$B$79,1)*12/$C52)),"-",IF(AE52="","",AE52/VLOOKUP(Occupancy!$B$65,Occupancy!$BJ$68:'Occupancy'!$B$79,1)*12/$C52))</f>
        <v>0</v>
      </c>
      <c r="AI52" s="52">
        <f>SUMIFS(IncomeStatementData!$J$2:$J$415,IncomeStatementData!$B$2:$B$415,$A52,IncomeStatementData!$I$2:$I$415,"55357")+SUMIFS(IncomeStatementData!$J$2:$J$415,IncomeStatementData!$B$2:$B$415,$A52,IncomeStatementData!$I$2:$I$415,"55353")+SUMIFS(IncomeStatementData!$J$2:$J$415,IncomeStatementData!$B$2:$B$415,$A52,IncomeStatementData!$I$2:$I$415,"55354")+SUMIFS(IncomeStatementData!$J$2:$J$415,IncomeStatementData!$B$2:$B$415,$A52,IncomeStatementData!$I$2:$I$415,"55351")</f>
        <v>0</v>
      </c>
      <c r="AJ52" s="51">
        <f>IF(ISERROR(AK52/12*Occupancy!$B$65),"-",AK52/12*Occupancy!$B$65)</f>
        <v>14373</v>
      </c>
      <c r="AK52" s="52">
        <f>SUMIFS(AnnualFinancialData!$L$2:$L$6380,AnnualFinancialData!$B$2:$B$6380,$A52,AnnualFinancialData!$K$2:$K$6380,"55357")+SUMIFS(AnnualFinancialData!$L$2:$L$6380,AnnualFinancialData!$B$2:$B$6380,$A52,AnnualFinancialData!$K$2:$K$6380,"55353")+SUMIFS(AnnualFinancialData!$L$2:$L$6380,AnnualFinancialData!$B$2:$B$6380,$A52,AnnualFinancialData!$K$2:$K$6380,"55354")+SUMIFS(AnnualFinancialData!$L$2:$L$6380,AnnualFinancialData!$B$2:$B$6380,$A52,AnnualFinancialData!$K$2:$K$6380,"55351")</f>
        <v>28746</v>
      </c>
      <c r="AL52" s="51">
        <f>IF(ISERROR(IF(AI52="","",AI52/VLOOKUP(Occupancy!$B$65,Occupancy!$BJ$68:'Occupancy'!$B$79,1)*12/$C52)),"-",IF(AI52="","",AI52/VLOOKUP(Occupancy!$B$65,Occupancy!$BJ$68:'Occupancy'!$B$79,1)*12/$C52))</f>
        <v>0</v>
      </c>
      <c r="AM52" s="60">
        <f>IF(ISERROR(IF(AJ52="","",AJ52/VLOOKUP(Occupancy!$B$65,Occupancy!$BJ$68:'Occupancy'!$B$79,1)*12/$C52)),"-",IF(AJ52="","",AJ52/VLOOKUP(Occupancy!$B$65,Occupancy!$BJ$68:'Occupancy'!$B$79,1)*12/$C52))</f>
        <v>359.32499999999999</v>
      </c>
      <c r="AN52" s="54">
        <f>SUMIFS(IncomeStatementData!$J$2:$J$415,IncomeStatementData!$B$2:$B$415,$A52,IncomeStatementData!$I$2:$I$415,"55355")</f>
        <v>0</v>
      </c>
      <c r="AO52" s="54">
        <f>IF(ISERROR(AP52/12*Occupancy!$B$65),"-",AP52/12*Occupancy!$B$65)</f>
        <v>15042</v>
      </c>
      <c r="AP52" s="55">
        <f>SUMIFS(AnnualFinancialData!$L$2:$L$6380,AnnualFinancialData!$B$2:$B$6380,$A52,AnnualFinancialData!$K$2:$K$6380,"55355")</f>
        <v>30084</v>
      </c>
      <c r="AQ52" s="54">
        <f>IF(ISERROR(IF(AN52="","",AN52/VLOOKUP(Occupancy!$B$65,Occupancy!$BJ$68:'Occupancy'!$B$79,1)*12/$C52)),"-",IF(AN52="","",AN52/VLOOKUP(Occupancy!$B$65,Occupancy!$BJ$68:'Occupancy'!$B$79,1)*12/$C52))</f>
        <v>0</v>
      </c>
      <c r="AR52" s="56">
        <f>IF(ISERROR(IF(AO52="","",AO52/VLOOKUP(Occupancy!$B$65,Occupancy!$BJ$68:'Occupancy'!$B$79,1)*12/$C52)),"-",IF(AO52="","",AO52/VLOOKUP(Occupancy!$B$65,Occupancy!$BJ$68:'Occupancy'!$B$79,1)*12/$C52))</f>
        <v>376.05</v>
      </c>
      <c r="AS52" s="61">
        <f>SUMIFS(IncomeStatementData!$J$2:$J$415,IncomeStatementData!$B$2:$B$415,$A52,IncomeStatementData!$I$2:$I$415,"55301")</f>
        <v>0</v>
      </c>
      <c r="AT52" s="51">
        <f>IF(ISERROR(AU52/12*Occupancy!$B$65),"-",AU52/12*Occupancy!$B$65)</f>
        <v>11709</v>
      </c>
      <c r="AU52" s="52">
        <f>SUMIFS(AnnualFinancialData!$L$2:$L$6380,AnnualFinancialData!$B$2:$B$6380,$A52,AnnualFinancialData!$K$2:$K$6380,"55301")</f>
        <v>23418</v>
      </c>
      <c r="AV52" s="51">
        <f>IF(ISERROR(IF(AS52="","",AS52/VLOOKUP(Occupancy!$B$65,Occupancy!$BJ$68:'Occupancy'!$B$79,1)*12/$C52)),"-",IF(AS52="","",AS52/VLOOKUP(Occupancy!$B$65,Occupancy!$BJ$68:'Occupancy'!$B$79,1)*12/$C52))</f>
        <v>0</v>
      </c>
      <c r="AW52" s="57">
        <f>IF(ISERROR(IF(AT52="","",AT52/VLOOKUP(Occupancy!$B$65,Occupancy!$BJ$68:'Occupancy'!$B$79,1)*12/$C52)),"-",IF(AT52="","",AT52/VLOOKUP(Occupancy!$B$65,Occupancy!$BJ$68:'Occupancy'!$B$79,1)*12/$C52))</f>
        <v>292.72500000000002</v>
      </c>
      <c r="AX52" s="54">
        <f>SUMIFS(IncomeStatementData!$J$2:$J$415,IncomeStatementData!$B$2:$B$415,$A52,IncomeStatementData!$I$2:$I$415,"55320")</f>
        <v>0</v>
      </c>
      <c r="AY52" s="54">
        <f>IF(ISERROR(AZ52/12*Occupancy!$B$65),"-",AZ52/12*Occupancy!$B$65)</f>
        <v>8412.5</v>
      </c>
      <c r="AZ52" s="55">
        <f>SUMIFS(AnnualFinancialData!$L$2:$L$6380,AnnualFinancialData!$B$2:$B$6380,$A52,AnnualFinancialData!$K$2:$K$6380,"55320")</f>
        <v>16825</v>
      </c>
      <c r="BA52" s="54">
        <f>IF(ISERROR(IF(AX52="","",AX52/VLOOKUP(Occupancy!$B$65,Occupancy!$BJ$68:'Occupancy'!$B$79,1)*12/$C52)),"-",IF(AX52="","",AX52/VLOOKUP(Occupancy!$B$65,Occupancy!$BJ$68:'Occupancy'!$B$79,1)*12/$C52))</f>
        <v>0</v>
      </c>
      <c r="BB52" s="54">
        <f>IF(ISERROR(IF(AY52="","",AY52/VLOOKUP(Occupancy!$B$65,Occupancy!$BJ$68:'Occupancy'!$B$79,1)*12/$C52)),"-",IF(AY52="","",AY52/VLOOKUP(Occupancy!$B$65,Occupancy!$BJ$68:'Occupancy'!$B$79,1)*12/$C52))</f>
        <v>210.3125</v>
      </c>
      <c r="BC52" s="62">
        <f t="shared" si="0"/>
        <v>0</v>
      </c>
      <c r="BD52" s="63">
        <f t="shared" si="1"/>
        <v>217663.5</v>
      </c>
      <c r="BE52" s="62">
        <f t="shared" si="2"/>
        <v>435327</v>
      </c>
      <c r="BF52" s="63">
        <f>IF(ISERROR(IF(BC52="","",BC52/VLOOKUP(Occupancy!$B$65,Occupancy!$BJ$68:'Occupancy'!$B$79,1)*12/$C52)),"-",IF(BC52="","",BC52/VLOOKUP(Occupancy!$B$65,Occupancy!$BJ$68:'Occupancy'!$B$79,1)*12/$C52))</f>
        <v>0</v>
      </c>
      <c r="BG52" s="64">
        <f>IF(ISERROR(IF(BD52="","",BD52/VLOOKUP(Occupancy!$B$65,Occupancy!$BJ$68:'Occupancy'!$B$79,1)*12/$C52)),"-",IF(BD52="","",BD52/VLOOKUP(Occupancy!$B$65,Occupancy!$BJ$68:'Occupancy'!$B$79,1)*12/$C52))</f>
        <v>5441.5874999999996</v>
      </c>
    </row>
    <row r="53" spans="1:59" x14ac:dyDescent="0.25">
      <c r="A53" s="220" t="s">
        <v>389</v>
      </c>
      <c r="B53" s="93" t="str">
        <f>IF(ISERROR(INDEX(ProjectTypeData!$F$2:$F53,MATCH(Expenses!$A53,ProjectTypeData!$B$2:$B53,0),MATCH(Expenses!B$5,ProjectTypeData!$F$1))),"-",INDEX(ProjectTypeData!$F$2:$F53,MATCH(Expenses!$A53,ProjectTypeData!$B$2:$B53,0),MATCH(Expenses!B$5,ProjectTypeData!$F$1)))</f>
        <v>Shelter</v>
      </c>
      <c r="C53" s="145">
        <f>Operating!C58</f>
        <v>75</v>
      </c>
      <c r="D53" s="146" t="str">
        <f>IF(ISERROR(INDEX(MgmtCompanyData!$C$2:$C$46,MATCH(A53,MgmtCompanyData!$B$2:$B$46,0),0)),"-",INDEX(MgmtCompanyData!$C$2:$C$46,MATCH(A53,MgmtCompanyData!$B$2:$B$46,0),0))</f>
        <v>-</v>
      </c>
      <c r="E53" s="50">
        <f>SUMIFS(IncomeStatementData!$J$2:$J$415,IncomeStatementData!$B$2:$B$415,$A53,IncomeStatementData!$I$2:$I$415,"50105")+SUMIFS(IncomeStatementData!$J$2:$J$415,IncomeStatementData!$B$2:$B$415,$A53,IncomeStatementData!$I$2:$I$415,"55745")+SUMIFS(IncomeStatementData!$J$2:$J$415,IncomeStatementData!$B$2:$B$415,$A53,IncomeStatementData!$I$2:$I$415,"55730")+SUMIFS(IncomeStatementData!$J$2:$J$415,IncomeStatementData!$B$2:$B$415,$A53,IncomeStatementData!$I$2:$I$415,"50203")+SUMIFS(IncomeStatementData!$J$2:$J$415,IncomeStatementData!$B$2:$B$415,$A53,IncomeStatementData!$I$2:$I$415,"50252")</f>
        <v>0</v>
      </c>
      <c r="F53" s="51">
        <f>IF(ISERROR(G53/12*Occupancy!$B$65),"-",G53/12*Occupancy!$B$65)</f>
        <v>75025.5</v>
      </c>
      <c r="G53" s="52">
        <f>SUMIFS(AnnualFinancialData!$L$2:$L$6380,AnnualFinancialData!$B$2:$B$6380,$A53,AnnualFinancialData!$K$2:$K$6380,"50105")+SUMIFS(AnnualFinancialData!$L$2:$L$6380,AnnualFinancialData!$B$2:$B$6380,$A53,AnnualFinancialData!$K$2:$K$6380,"55745")+SUMIFS(AnnualFinancialData!$L$2:$L$6380,AnnualFinancialData!$B$2:$B$6380,$A53,AnnualFinancialData!$K$2:$K$6380,"55730")+SUMIFS(AnnualFinancialData!$L$2:$L$6380,AnnualFinancialData!$B$2:$B$6380,$A53,AnnualFinancialData!$K$2:$K$6380,"50203")+SUMIFS(AnnualFinancialData!$L$2:$L$6380,AnnualFinancialData!$B$2:$B$6380,$A53,AnnualFinancialData!$K$2:$K$6380,"50252")</f>
        <v>150051</v>
      </c>
      <c r="H53" s="51">
        <f>IF(ISERROR(IF(E53="","",E53/VLOOKUP(Occupancy!$B$65,Occupancy!$BJ$68:'Occupancy'!$B$79,1)*12/$C53)),"-",IF(E53="","",E53/VLOOKUP(Occupancy!$B$65,Occupancy!$BJ$68:'Occupancy'!$B$79,1)*12/$C53))</f>
        <v>0</v>
      </c>
      <c r="I53" s="53">
        <f>IF(ISERROR(IF(F53="","",F53/VLOOKUP(Occupancy!$B$65,Occupancy!$BJ$68:'Occupancy'!$B$79,1)*12/$C53)),"-",IF(F53="","",F53/VLOOKUP(Occupancy!$B$65,Occupancy!$BJ$68:'Occupancy'!$B$79,1)*12/$C53))</f>
        <v>2000.68</v>
      </c>
      <c r="J53" s="54">
        <f>SUMIFS(IncomeStatementData!$J$2:$J$415,IncomeStatementData!$B$2:$B$415,$A53,IncomeStatementData!$I$2:$I$415,"60015")+SUMIFS(IncomeStatementData!$J$2:$J$415,IncomeStatementData!$B$2:$B$415,$A53,IncomeStatementData!$I$2:$I$415,"55342")+SUMIFS(IncomeStatementData!$J$2:$J$415,IncomeStatementData!$B$2:$B$415,$A53,IncomeStatementData!$I$2:$I$415,"55110")+SUMIFS(IncomeStatementData!$J$2:$J$415,IncomeStatementData!$B$2:$B$415,$A53,IncomeStatementData!$I$2:$I$415,"53034")+SUMIFS(IncomeStatementData!$J$2:$J$415,IncomeStatementData!$B$2:$B$415,$A53,IncomeStatementData!$I$2:$I$415,"59500")</f>
        <v>0</v>
      </c>
      <c r="K53" s="54">
        <f>IF(ISERROR(L53/12*Occupancy!$B$65),"-",L53/12*Occupancy!$B$65)</f>
        <v>24570.5</v>
      </c>
      <c r="L53" s="55">
        <f>SUMIFS(AnnualFinancialData!$L$2:$L$6380,AnnualFinancialData!$B$2:$B$6380,$A53,AnnualFinancialData!$K$2:$K$6380,"60015")+SUMIFS(AnnualFinancialData!$L$2:$L$6380,AnnualFinancialData!$B$2:$B$6380,$A53,AnnualFinancialData!$K$2:$K$6380,"55342")+SUMIFS(AnnualFinancialData!$L$2:$L$6380,AnnualFinancialData!$B$2:$B$6380,$A53,AnnualFinancialData!$K$2:$K$6380,"55110")+SUMIFS(AnnualFinancialData!$L$2:$L$6380,AnnualFinancialData!$B$2:$B$6380,$A53,AnnualFinancialData!$K$2:$K$6380,"53034")+SUMIFS(AnnualFinancialData!$L$2:$L$6380,AnnualFinancialData!$B$2:$B$6380,$A53,AnnualFinancialData!$K$2:$K$6380,"59500")</f>
        <v>49141</v>
      </c>
      <c r="M53" s="54">
        <f>IF(ISERROR(IF(J53="","",J53/VLOOKUP(Occupancy!$B$65,Occupancy!$BJ$68:'Occupancy'!$B$79,1)*12/$C53)),"-",IF(J53="","",J53/VLOOKUP(Occupancy!$B$65,Occupancy!$BJ$68:'Occupancy'!$B$79,1)*12/$C53))</f>
        <v>0</v>
      </c>
      <c r="N53" s="54">
        <f>IF(ISERROR(IF(K53="","",K53/VLOOKUP(Occupancy!$B$65,Occupancy!$BJ$68:'Occupancy'!$B$79,1)*12/$C53)),"-",IF(K53="","",K53/VLOOKUP(Occupancy!$B$65,Occupancy!$BJ$68:'Occupancy'!$B$79,1)*12/$C53))</f>
        <v>655.21333333333337</v>
      </c>
      <c r="O53" s="51">
        <f>SUMIFS(IncomeStatementData!$J$2:$J$415,IncomeStatementData!$B$2:$B$415,$A53,IncomeStatementData!$I$2:$I$415,"58001")</f>
        <v>0</v>
      </c>
      <c r="P53" s="51">
        <f>IF(ISERROR(Q53/12*Occupancy!$B$65),"-",Q53/12*Occupancy!$B$65)</f>
        <v>3263.5</v>
      </c>
      <c r="Q53" s="52">
        <f>SUMIFS(AnnualFinancialData!$L$2:$L$6380,AnnualFinancialData!$B$2:$B$6380,$A53,AnnualFinancialData!$K$2:$K$6380,"58001")</f>
        <v>6527</v>
      </c>
      <c r="R53" s="51">
        <f>IF(ISERROR(IF(O53="","",O53/VLOOKUP(Occupancy!$B$65,Occupancy!$BJ$68:'Occupancy'!$B$79,1)*12/$C53)),"-",IF(O53="","",O53/VLOOKUP(Occupancy!$B$65,Occupancy!$BJ$68:'Occupancy'!$B$79,1)*12/$C53))</f>
        <v>0</v>
      </c>
      <c r="S53" s="51">
        <f>IF(ISERROR(IF(P53="","",P53/VLOOKUP(Occupancy!$B$65,Occupancy!$BJ$68:'Occupancy'!$B$79,1)*12/$C53)),"-",IF(P53="","",P53/VLOOKUP(Occupancy!$B$65,Occupancy!$BJ$68:'Occupancy'!$B$79,1)*12/$C53))</f>
        <v>87.026666666666671</v>
      </c>
      <c r="T53" s="55">
        <f>SUMIFS(IncomeStatementData!$J$2:$J$415,IncomeStatementData!$B$2:$B$415,$A53,IncomeStatementData!$I$2:$I$415,"66100")</f>
        <v>0</v>
      </c>
      <c r="U53" s="54">
        <f>IF(ISERROR(V53/12*Occupancy!$B$65),"-",V53/12*Occupancy!$B$65)</f>
        <v>21655</v>
      </c>
      <c r="V53" s="55">
        <f>SUMIFS(AnnualFinancialData!$L$2:$L$6380,AnnualFinancialData!$B$2:$B$6380,$A53,AnnualFinancialData!$K$2:$K$6380,"66100")</f>
        <v>43310</v>
      </c>
      <c r="W53" s="54">
        <f>IF(ISERROR(IF(T53="","",T53/VLOOKUP(Occupancy!$B$65,Occupancy!$BJ$68:'Occupancy'!$B$79,1)*12/$C53)),"-",IF(T53="","",T53/VLOOKUP(Occupancy!$B$65,Occupancy!$BJ$68:'Occupancy'!$B$79,1)*12/$C53))</f>
        <v>0</v>
      </c>
      <c r="X53" s="56">
        <f>IF(ISERROR(IF(U53="","",U53/VLOOKUP(Occupancy!$B$65,Occupancy!$BJ$68:'Occupancy'!$B$79,1)*12/$C53)),"-",IF(U53="","",U53/VLOOKUP(Occupancy!$B$65,Occupancy!$BJ$68:'Occupancy'!$B$79,1)*12/$C53))</f>
        <v>577.4666666666667</v>
      </c>
      <c r="Y53" s="51">
        <f>SUMIFS(IncomeStatementData!$J$2:$J$415,IncomeStatementData!$B$2:$B$415,$A53,IncomeStatementData!$I$2:$I$415,"55705")+SUMIFS(IncomeStatementData!$J$2:$J$415,IncomeStatementData!$B$2:$B$415,$A53,IncomeStatementData!$I$2:$I$415,"55715")+SUMIFS(IncomeStatementData!$J$2:$J$415,IncomeStatementData!$B$2:$B$415,$A53,IncomeStatementData!$I$2:$I$415,"55720")+SUMIFS(IncomeStatementData!$J$2:$J$415,IncomeStatementData!$B$2:$B$415,$A53,IncomeStatementData!$I$2:$I$415,"55730")+SUMIFS(IncomeStatementData!$J$2:$J$415,IncomeStatementData!$B$2:$B$415,$A53,IncomeStatementData!$I$2:$I$415,"55735")+SUMIFS(IncomeStatementData!$J$2:$J$415,IncomeStatementData!$B$2:$B$415,$A53,IncomeStatementData!$I$2:$I$415,"55701")+SUMIFS(IncomeStatementData!$J$2:$J$415,IncomeStatementData!$B$2:$B$415,$A53,IncomeStatementData!$I$2:$I$415,"55750")+SUMIFS(IncomeStatementData!$J$2:$J$415,IncomeStatementData!$B$2:$B$415,$A53,IncomeStatementData!$I$2:$I$415,"55725")+SUMIFS(IncomeStatementData!$J$2:$J$415,IncomeStatementData!$B$2:$B$415,$A53,IncomeStatementData!$I$2:$I$415,"55760")+SUMIFS(IncomeStatementData!$J$2:$J$415,IncomeStatementData!$B$2:$B$415,$A53,IncomeStatementData!$I$2:$I$415,"55755")</f>
        <v>0</v>
      </c>
      <c r="Z53" s="51">
        <f>IF(ISERROR(AA53/12*Occupancy!$B$65),"-",AA53/12*Occupancy!$B$65)</f>
        <v>21634.5</v>
      </c>
      <c r="AA53" s="52">
        <f>SUMIFS(AnnualFinancialData!$L$2:$L$6380,AnnualFinancialData!$B$2:$B$6380,$A53,AnnualFinancialData!$K$2:$K$6380,"55705")+SUMIFS(AnnualFinancialData!$L$2:$L$6380,AnnualFinancialData!$B$2:$B$6380,$A53,AnnualFinancialData!$K$2:$K$6380,"55715")+SUMIFS(AnnualFinancialData!$L$2:$L$6380,AnnualFinancialData!$B$2:$B$6380,$A53,AnnualFinancialData!$K$2:$K$6380,"55720")+SUMIFS(AnnualFinancialData!$L$2:$L$6380,AnnualFinancialData!$B$2:$B$6380,$A53,AnnualFinancialData!$K$2:$K$6380,"55730")+SUMIFS(AnnualFinancialData!$L$2:$L$6380,AnnualFinancialData!$B$2:$B$6380,$A53,AnnualFinancialData!$K$2:$K$6380,"55735")+SUMIFS(AnnualFinancialData!$L$2:$L$6380,AnnualFinancialData!$B$2:$B$6380,$A53,AnnualFinancialData!$K$2:$K$6380,"55701")+SUMIFS(AnnualFinancialData!$L$2:$L$6380,AnnualFinancialData!$B$2:$B$6380,$A53,AnnualFinancialData!$K$2:$K$6380,"55750")+SUMIFS(AnnualFinancialData!$L$2:$L$6380,AnnualFinancialData!$B$2:$B$6380,$A53,AnnualFinancialData!$K$2:$K$6380,"55725")+SUMIFS(AnnualFinancialData!$L$2:$L$6380,AnnualFinancialData!$B$2:$B$6380,$A53,AnnualFinancialData!$K$2:$K$6380,"55760")+SUMIFS(AnnualFinancialData!$L$2:$L$6380,AnnualFinancialData!$B$2:$B$6380,$A53,AnnualFinancialData!$K$2:$K$6380,"55755")</f>
        <v>43269</v>
      </c>
      <c r="AB53" s="51">
        <f>IF(ISERROR(IF(Y53="","",Y53/VLOOKUP(Occupancy!$B$65,Occupancy!$BJ$68:'Occupancy'!$B$79,1)*12/$C53)),"-",IF(Y53="","",Y53/VLOOKUP(Occupancy!$B$65,Occupancy!$BJ$68:'Occupancy'!$B$79,1)*12/$C53))</f>
        <v>0</v>
      </c>
      <c r="AC53" s="57">
        <f>IF(ISERROR(IF(Z53="","",Z53/VLOOKUP(Occupancy!$B$65,Occupancy!$BJ$68:'Occupancy'!$B$79,1)*12/$C53)),"-",IF(Z53="","",Z53/VLOOKUP(Occupancy!$B$65,Occupancy!$BJ$68:'Occupancy'!$B$79,1)*12/$C53))</f>
        <v>576.91999999999996</v>
      </c>
      <c r="AD53" s="55">
        <f>SUMIFS(IncomeStatementData!$J$2:$J$415,IncomeStatementData!$B$2:$B$415,$A53,IncomeStatementData!$I$2:$I$415,"55770")</f>
        <v>0</v>
      </c>
      <c r="AE53" s="54">
        <f>IF(ISERROR(AF53/12*Occupancy!$B$65),"-",AF53/12*Occupancy!$B$65)</f>
        <v>0</v>
      </c>
      <c r="AF53" s="55">
        <f>SUMIFS(AnnualFinancialData!$L$2:$L$6380,AnnualFinancialData!$B$2:$B$6380,$A53,AnnualFinancialData!$K$2:$K$6380,"55770")</f>
        <v>0</v>
      </c>
      <c r="AG53" s="54">
        <f>IF(ISERROR(IF(AD53="","",AD53/VLOOKUP(Occupancy!$B$65,Occupancy!$BJ$68:'Occupancy'!$B$79,1)*12/$C53)),"-",IF(AD53="","",AD53/VLOOKUP(Occupancy!$B$65,Occupancy!$BJ$68:'Occupancy'!$B$79,1)*12/$C53))</f>
        <v>0</v>
      </c>
      <c r="AH53" s="59">
        <f>IF(ISERROR(IF(AE53="","",AE53/VLOOKUP(Occupancy!$B$65,Occupancy!$BJ$68:'Occupancy'!$B$79,1)*12/$C53)),"-",IF(AE53="","",AE53/VLOOKUP(Occupancy!$B$65,Occupancy!$BJ$68:'Occupancy'!$B$79,1)*12/$C53))</f>
        <v>0</v>
      </c>
      <c r="AI53" s="52">
        <f>SUMIFS(IncomeStatementData!$J$2:$J$415,IncomeStatementData!$B$2:$B$415,$A53,IncomeStatementData!$I$2:$I$415,"55357")+SUMIFS(IncomeStatementData!$J$2:$J$415,IncomeStatementData!$B$2:$B$415,$A53,IncomeStatementData!$I$2:$I$415,"55353")+SUMIFS(IncomeStatementData!$J$2:$J$415,IncomeStatementData!$B$2:$B$415,$A53,IncomeStatementData!$I$2:$I$415,"55354")+SUMIFS(IncomeStatementData!$J$2:$J$415,IncomeStatementData!$B$2:$B$415,$A53,IncomeStatementData!$I$2:$I$415,"55351")</f>
        <v>0</v>
      </c>
      <c r="AJ53" s="51">
        <f>IF(ISERROR(AK53/12*Occupancy!$B$65),"-",AK53/12*Occupancy!$B$65)</f>
        <v>13548</v>
      </c>
      <c r="AK53" s="52">
        <f>SUMIFS(AnnualFinancialData!$L$2:$L$6380,AnnualFinancialData!$B$2:$B$6380,$A53,AnnualFinancialData!$K$2:$K$6380,"55357")+SUMIFS(AnnualFinancialData!$L$2:$L$6380,AnnualFinancialData!$B$2:$B$6380,$A53,AnnualFinancialData!$K$2:$K$6380,"55353")+SUMIFS(AnnualFinancialData!$L$2:$L$6380,AnnualFinancialData!$B$2:$B$6380,$A53,AnnualFinancialData!$K$2:$K$6380,"55354")+SUMIFS(AnnualFinancialData!$L$2:$L$6380,AnnualFinancialData!$B$2:$B$6380,$A53,AnnualFinancialData!$K$2:$K$6380,"55351")</f>
        <v>27096</v>
      </c>
      <c r="AL53" s="51">
        <f>IF(ISERROR(IF(AI53="","",AI53/VLOOKUP(Occupancy!$B$65,Occupancy!$BJ$68:'Occupancy'!$B$79,1)*12/$C53)),"-",IF(AI53="","",AI53/VLOOKUP(Occupancy!$B$65,Occupancy!$BJ$68:'Occupancy'!$B$79,1)*12/$C53))</f>
        <v>0</v>
      </c>
      <c r="AM53" s="60">
        <f>IF(ISERROR(IF(AJ53="","",AJ53/VLOOKUP(Occupancy!$B$65,Occupancy!$BJ$68:'Occupancy'!$B$79,1)*12/$C53)),"-",IF(AJ53="","",AJ53/VLOOKUP(Occupancy!$B$65,Occupancy!$BJ$68:'Occupancy'!$B$79,1)*12/$C53))</f>
        <v>361.28</v>
      </c>
      <c r="AN53" s="54">
        <f>SUMIFS(IncomeStatementData!$J$2:$J$415,IncomeStatementData!$B$2:$B$415,$A53,IncomeStatementData!$I$2:$I$415,"55355")</f>
        <v>0</v>
      </c>
      <c r="AO53" s="54">
        <f>IF(ISERROR(AP53/12*Occupancy!$B$65),"-",AP53/12*Occupancy!$B$65)</f>
        <v>12612</v>
      </c>
      <c r="AP53" s="55">
        <f>SUMIFS(AnnualFinancialData!$L$2:$L$6380,AnnualFinancialData!$B$2:$B$6380,$A53,AnnualFinancialData!$K$2:$K$6380,"55355")</f>
        <v>25224</v>
      </c>
      <c r="AQ53" s="54">
        <f>IF(ISERROR(IF(AN53="","",AN53/VLOOKUP(Occupancy!$B$65,Occupancy!$BJ$68:'Occupancy'!$B$79,1)*12/$C53)),"-",IF(AN53="","",AN53/VLOOKUP(Occupancy!$B$65,Occupancy!$BJ$68:'Occupancy'!$B$79,1)*12/$C53))</f>
        <v>0</v>
      </c>
      <c r="AR53" s="56">
        <f>IF(ISERROR(IF(AO53="","",AO53/VLOOKUP(Occupancy!$B$65,Occupancy!$BJ$68:'Occupancy'!$B$79,1)*12/$C53)),"-",IF(AO53="","",AO53/VLOOKUP(Occupancy!$B$65,Occupancy!$BJ$68:'Occupancy'!$B$79,1)*12/$C53))</f>
        <v>336.32</v>
      </c>
      <c r="AS53" s="61">
        <f>SUMIFS(IncomeStatementData!$J$2:$J$415,IncomeStatementData!$B$2:$B$415,$A53,IncomeStatementData!$I$2:$I$415,"55301")</f>
        <v>0</v>
      </c>
      <c r="AT53" s="51">
        <f>IF(ISERROR(AU53/12*Occupancy!$B$65),"-",AU53/12*Occupancy!$B$65)</f>
        <v>25055</v>
      </c>
      <c r="AU53" s="52">
        <f>SUMIFS(AnnualFinancialData!$L$2:$L$6380,AnnualFinancialData!$B$2:$B$6380,$A53,AnnualFinancialData!$K$2:$K$6380,"55301")</f>
        <v>50110</v>
      </c>
      <c r="AV53" s="51">
        <f>IF(ISERROR(IF(AS53="","",AS53/VLOOKUP(Occupancy!$B$65,Occupancy!$BJ$68:'Occupancy'!$B$79,1)*12/$C53)),"-",IF(AS53="","",AS53/VLOOKUP(Occupancy!$B$65,Occupancy!$BJ$68:'Occupancy'!$B$79,1)*12/$C53))</f>
        <v>0</v>
      </c>
      <c r="AW53" s="57">
        <f>IF(ISERROR(IF(AT53="","",AT53/VLOOKUP(Occupancy!$B$65,Occupancy!$BJ$68:'Occupancy'!$B$79,1)*12/$C53)),"-",IF(AT53="","",AT53/VLOOKUP(Occupancy!$B$65,Occupancy!$BJ$68:'Occupancy'!$B$79,1)*12/$C53))</f>
        <v>668.13333333333333</v>
      </c>
      <c r="AX53" s="54">
        <f>SUMIFS(IncomeStatementData!$J$2:$J$415,IncomeStatementData!$B$2:$B$415,$A53,IncomeStatementData!$I$2:$I$415,"55320")</f>
        <v>0</v>
      </c>
      <c r="AY53" s="54">
        <f>IF(ISERROR(AZ53/12*Occupancy!$B$65),"-",AZ53/12*Occupancy!$B$65)</f>
        <v>10678.5</v>
      </c>
      <c r="AZ53" s="55">
        <f>SUMIFS(AnnualFinancialData!$L$2:$L$6380,AnnualFinancialData!$B$2:$B$6380,$A53,AnnualFinancialData!$K$2:$K$6380,"55320")</f>
        <v>21357</v>
      </c>
      <c r="BA53" s="54">
        <f>IF(ISERROR(IF(AX53="","",AX53/VLOOKUP(Occupancy!$B$65,Occupancy!$BJ$68:'Occupancy'!$B$79,1)*12/$C53)),"-",IF(AX53="","",AX53/VLOOKUP(Occupancy!$B$65,Occupancy!$BJ$68:'Occupancy'!$B$79,1)*12/$C53))</f>
        <v>0</v>
      </c>
      <c r="BB53" s="54">
        <f>IF(ISERROR(IF(AY53="","",AY53/VLOOKUP(Occupancy!$B$65,Occupancy!$BJ$68:'Occupancy'!$B$79,1)*12/$C53)),"-",IF(AY53="","",AY53/VLOOKUP(Occupancy!$B$65,Occupancy!$BJ$68:'Occupancy'!$B$79,1)*12/$C53))</f>
        <v>284.76</v>
      </c>
      <c r="BC53" s="62">
        <f t="shared" si="0"/>
        <v>0</v>
      </c>
      <c r="BD53" s="63">
        <f t="shared" si="1"/>
        <v>208042.5</v>
      </c>
      <c r="BE53" s="62">
        <f t="shared" si="2"/>
        <v>416085</v>
      </c>
      <c r="BF53" s="63">
        <f>IF(ISERROR(IF(BC53="","",BC53/VLOOKUP(Occupancy!$B$65,Occupancy!$BJ$68:'Occupancy'!$B$79,1)*12/$C53)),"-",IF(BC53="","",BC53/VLOOKUP(Occupancy!$B$65,Occupancy!$BJ$68:'Occupancy'!$B$79,1)*12/$C53))</f>
        <v>0</v>
      </c>
      <c r="BG53" s="64">
        <f>IF(ISERROR(IF(BD53="","",BD53/VLOOKUP(Occupancy!$B$65,Occupancy!$BJ$68:'Occupancy'!$B$79,1)*12/$C53)),"-",IF(BD53="","",BD53/VLOOKUP(Occupancy!$B$65,Occupancy!$BJ$68:'Occupancy'!$B$79,1)*12/$C53))</f>
        <v>5547.8</v>
      </c>
    </row>
    <row r="54" spans="1:59" x14ac:dyDescent="0.25">
      <c r="A54" s="220" t="s">
        <v>391</v>
      </c>
      <c r="B54" s="93" t="str">
        <f>IF(ISERROR(INDEX(ProjectTypeData!$F$2:$F54,MATCH(Expenses!$A54,ProjectTypeData!$B$2:$B54,0),MATCH(Expenses!B$5,ProjectTypeData!$F$1))),"-",INDEX(ProjectTypeData!$F$2:$F54,MATCH(Expenses!$A54,ProjectTypeData!$B$2:$B54,0),MATCH(Expenses!B$5,ProjectTypeData!$F$1)))</f>
        <v>Shelter</v>
      </c>
      <c r="C54" s="145">
        <f>Operating!C59</f>
        <v>60</v>
      </c>
      <c r="D54" s="146" t="str">
        <f>IF(ISERROR(INDEX(MgmtCompanyData!$C$2:$C$46,MATCH(A54,MgmtCompanyData!$B$2:$B$46,0),0)),"-",INDEX(MgmtCompanyData!$C$2:$C$46,MATCH(A54,MgmtCompanyData!$B$2:$B$46,0),0))</f>
        <v>R Home Property Management, LLC</v>
      </c>
      <c r="E54" s="50">
        <f>SUMIFS(IncomeStatementData!$J$2:$J$415,IncomeStatementData!$B$2:$B$415,$A54,IncomeStatementData!$I$2:$I$415,"50105")+SUMIFS(IncomeStatementData!$J$2:$J$415,IncomeStatementData!$B$2:$B$415,$A54,IncomeStatementData!$I$2:$I$415,"55745")+SUMIFS(IncomeStatementData!$J$2:$J$415,IncomeStatementData!$B$2:$B$415,$A54,IncomeStatementData!$I$2:$I$415,"55730")+SUMIFS(IncomeStatementData!$J$2:$J$415,IncomeStatementData!$B$2:$B$415,$A54,IncomeStatementData!$I$2:$I$415,"50203")+SUMIFS(IncomeStatementData!$J$2:$J$415,IncomeStatementData!$B$2:$B$415,$A54,IncomeStatementData!$I$2:$I$415,"50252")</f>
        <v>0</v>
      </c>
      <c r="F54" s="51">
        <f>IF(ISERROR(G54/12*Occupancy!$B$65),"-",G54/12*Occupancy!$B$65)</f>
        <v>63575.5</v>
      </c>
      <c r="G54" s="52">
        <f>SUMIFS(AnnualFinancialData!$L$2:$L$6380,AnnualFinancialData!$B$2:$B$6380,$A54,AnnualFinancialData!$K$2:$K$6380,"50105")+SUMIFS(AnnualFinancialData!$L$2:$L$6380,AnnualFinancialData!$B$2:$B$6380,$A54,AnnualFinancialData!$K$2:$K$6380,"55745")+SUMIFS(AnnualFinancialData!$L$2:$L$6380,AnnualFinancialData!$B$2:$B$6380,$A54,AnnualFinancialData!$K$2:$K$6380,"55730")+SUMIFS(AnnualFinancialData!$L$2:$L$6380,AnnualFinancialData!$B$2:$B$6380,$A54,AnnualFinancialData!$K$2:$K$6380,"50203")+SUMIFS(AnnualFinancialData!$L$2:$L$6380,AnnualFinancialData!$B$2:$B$6380,$A54,AnnualFinancialData!$K$2:$K$6380,"50252")</f>
        <v>127151</v>
      </c>
      <c r="H54" s="51">
        <f>IF(ISERROR(IF(E54="","",E54/VLOOKUP(Occupancy!$B$65,Occupancy!$BJ$68:'Occupancy'!$B$79,1)*12/$C54)),"-",IF(E54="","",E54/VLOOKUP(Occupancy!$B$65,Occupancy!$BJ$68:'Occupancy'!$B$79,1)*12/$C54))</f>
        <v>0</v>
      </c>
      <c r="I54" s="53">
        <f>IF(ISERROR(IF(F54="","",F54/VLOOKUP(Occupancy!$B$65,Occupancy!$BJ$68:'Occupancy'!$B$79,1)*12/$C54)),"-",IF(F54="","",F54/VLOOKUP(Occupancy!$B$65,Occupancy!$BJ$68:'Occupancy'!$B$79,1)*12/$C54))</f>
        <v>2119.1833333333334</v>
      </c>
      <c r="J54" s="54">
        <f>SUMIFS(IncomeStatementData!$J$2:$J$415,IncomeStatementData!$B$2:$B$415,$A54,IncomeStatementData!$I$2:$I$415,"60015")+SUMIFS(IncomeStatementData!$J$2:$J$415,IncomeStatementData!$B$2:$B$415,$A54,IncomeStatementData!$I$2:$I$415,"55342")+SUMIFS(IncomeStatementData!$J$2:$J$415,IncomeStatementData!$B$2:$B$415,$A54,IncomeStatementData!$I$2:$I$415,"55110")+SUMIFS(IncomeStatementData!$J$2:$J$415,IncomeStatementData!$B$2:$B$415,$A54,IncomeStatementData!$I$2:$I$415,"53034")+SUMIFS(IncomeStatementData!$J$2:$J$415,IncomeStatementData!$B$2:$B$415,$A54,IncomeStatementData!$I$2:$I$415,"59500")</f>
        <v>0</v>
      </c>
      <c r="K54" s="54">
        <f>IF(ISERROR(L54/12*Occupancy!$B$65),"-",L54/12*Occupancy!$B$65)</f>
        <v>26947.5</v>
      </c>
      <c r="L54" s="55">
        <f>SUMIFS(AnnualFinancialData!$L$2:$L$6380,AnnualFinancialData!$B$2:$B$6380,$A54,AnnualFinancialData!$K$2:$K$6380,"60015")+SUMIFS(AnnualFinancialData!$L$2:$L$6380,AnnualFinancialData!$B$2:$B$6380,$A54,AnnualFinancialData!$K$2:$K$6380,"55342")+SUMIFS(AnnualFinancialData!$L$2:$L$6380,AnnualFinancialData!$B$2:$B$6380,$A54,AnnualFinancialData!$K$2:$K$6380,"55110")+SUMIFS(AnnualFinancialData!$L$2:$L$6380,AnnualFinancialData!$B$2:$B$6380,$A54,AnnualFinancialData!$K$2:$K$6380,"53034")+SUMIFS(AnnualFinancialData!$L$2:$L$6380,AnnualFinancialData!$B$2:$B$6380,$A54,AnnualFinancialData!$K$2:$K$6380,"59500")</f>
        <v>53895</v>
      </c>
      <c r="M54" s="54">
        <f>IF(ISERROR(IF(J54="","",J54/VLOOKUP(Occupancy!$B$65,Occupancy!$BJ$68:'Occupancy'!$B$79,1)*12/$C54)),"-",IF(J54="","",J54/VLOOKUP(Occupancy!$B$65,Occupancy!$BJ$68:'Occupancy'!$B$79,1)*12/$C54))</f>
        <v>0</v>
      </c>
      <c r="N54" s="54">
        <f>IF(ISERROR(IF(K54="","",K54/VLOOKUP(Occupancy!$B$65,Occupancy!$BJ$68:'Occupancy'!$B$79,1)*12/$C54)),"-",IF(K54="","",K54/VLOOKUP(Occupancy!$B$65,Occupancy!$BJ$68:'Occupancy'!$B$79,1)*12/$C54))</f>
        <v>898.25</v>
      </c>
      <c r="O54" s="51">
        <f>SUMIFS(IncomeStatementData!$J$2:$J$415,IncomeStatementData!$B$2:$B$415,$A54,IncomeStatementData!$I$2:$I$415,"58001")</f>
        <v>0</v>
      </c>
      <c r="P54" s="51">
        <f>IF(ISERROR(Q54/12*Occupancy!$B$65),"-",Q54/12*Occupancy!$B$65)</f>
        <v>2623</v>
      </c>
      <c r="Q54" s="52">
        <f>SUMIFS(AnnualFinancialData!$L$2:$L$6380,AnnualFinancialData!$B$2:$B$6380,$A54,AnnualFinancialData!$K$2:$K$6380,"58001")</f>
        <v>5246</v>
      </c>
      <c r="R54" s="51">
        <f>IF(ISERROR(IF(O54="","",O54/VLOOKUP(Occupancy!$B$65,Occupancy!$BJ$68:'Occupancy'!$B$79,1)*12/$C54)),"-",IF(O54="","",O54/VLOOKUP(Occupancy!$B$65,Occupancy!$BJ$68:'Occupancy'!$B$79,1)*12/$C54))</f>
        <v>0</v>
      </c>
      <c r="S54" s="51">
        <f>IF(ISERROR(IF(P54="","",P54/VLOOKUP(Occupancy!$B$65,Occupancy!$BJ$68:'Occupancy'!$B$79,1)*12/$C54)),"-",IF(P54="","",P54/VLOOKUP(Occupancy!$B$65,Occupancy!$BJ$68:'Occupancy'!$B$79,1)*12/$C54))</f>
        <v>87.433333333333337</v>
      </c>
      <c r="T54" s="55">
        <f>SUMIFS(IncomeStatementData!$J$2:$J$415,IncomeStatementData!$B$2:$B$415,$A54,IncomeStatementData!$I$2:$I$415,"66100")</f>
        <v>0</v>
      </c>
      <c r="U54" s="54">
        <f>IF(ISERROR(V54/12*Occupancy!$B$65),"-",V54/12*Occupancy!$B$65)</f>
        <v>17913</v>
      </c>
      <c r="V54" s="55">
        <f>SUMIFS(AnnualFinancialData!$L$2:$L$6380,AnnualFinancialData!$B$2:$B$6380,$A54,AnnualFinancialData!$K$2:$K$6380,"66100")</f>
        <v>35826</v>
      </c>
      <c r="W54" s="54">
        <f>IF(ISERROR(IF(T54="","",T54/VLOOKUP(Occupancy!$B$65,Occupancy!$BJ$68:'Occupancy'!$B$79,1)*12/$C54)),"-",IF(T54="","",T54/VLOOKUP(Occupancy!$B$65,Occupancy!$BJ$68:'Occupancy'!$B$79,1)*12/$C54))</f>
        <v>0</v>
      </c>
      <c r="X54" s="56">
        <f>IF(ISERROR(IF(U54="","",U54/VLOOKUP(Occupancy!$B$65,Occupancy!$BJ$68:'Occupancy'!$B$79,1)*12/$C54)),"-",IF(U54="","",U54/VLOOKUP(Occupancy!$B$65,Occupancy!$BJ$68:'Occupancy'!$B$79,1)*12/$C54))</f>
        <v>597.1</v>
      </c>
      <c r="Y54" s="51">
        <f>SUMIFS(IncomeStatementData!$J$2:$J$415,IncomeStatementData!$B$2:$B$415,$A54,IncomeStatementData!$I$2:$I$415,"55705")+SUMIFS(IncomeStatementData!$J$2:$J$415,IncomeStatementData!$B$2:$B$415,$A54,IncomeStatementData!$I$2:$I$415,"55715")+SUMIFS(IncomeStatementData!$J$2:$J$415,IncomeStatementData!$B$2:$B$415,$A54,IncomeStatementData!$I$2:$I$415,"55720")+SUMIFS(IncomeStatementData!$J$2:$J$415,IncomeStatementData!$B$2:$B$415,$A54,IncomeStatementData!$I$2:$I$415,"55730")+SUMIFS(IncomeStatementData!$J$2:$J$415,IncomeStatementData!$B$2:$B$415,$A54,IncomeStatementData!$I$2:$I$415,"55735")+SUMIFS(IncomeStatementData!$J$2:$J$415,IncomeStatementData!$B$2:$B$415,$A54,IncomeStatementData!$I$2:$I$415,"55701")+SUMIFS(IncomeStatementData!$J$2:$J$415,IncomeStatementData!$B$2:$B$415,$A54,IncomeStatementData!$I$2:$I$415,"55750")+SUMIFS(IncomeStatementData!$J$2:$J$415,IncomeStatementData!$B$2:$B$415,$A54,IncomeStatementData!$I$2:$I$415,"55725")+SUMIFS(IncomeStatementData!$J$2:$J$415,IncomeStatementData!$B$2:$B$415,$A54,IncomeStatementData!$I$2:$I$415,"55760")+SUMIFS(IncomeStatementData!$J$2:$J$415,IncomeStatementData!$B$2:$B$415,$A54,IncomeStatementData!$I$2:$I$415,"55755")</f>
        <v>0</v>
      </c>
      <c r="Z54" s="51">
        <f>IF(ISERROR(AA54/12*Occupancy!$B$65),"-",AA54/12*Occupancy!$B$65)</f>
        <v>23524</v>
      </c>
      <c r="AA54" s="52">
        <f>SUMIFS(AnnualFinancialData!$L$2:$L$6380,AnnualFinancialData!$B$2:$B$6380,$A54,AnnualFinancialData!$K$2:$K$6380,"55705")+SUMIFS(AnnualFinancialData!$L$2:$L$6380,AnnualFinancialData!$B$2:$B$6380,$A54,AnnualFinancialData!$K$2:$K$6380,"55715")+SUMIFS(AnnualFinancialData!$L$2:$L$6380,AnnualFinancialData!$B$2:$B$6380,$A54,AnnualFinancialData!$K$2:$K$6380,"55720")+SUMIFS(AnnualFinancialData!$L$2:$L$6380,AnnualFinancialData!$B$2:$B$6380,$A54,AnnualFinancialData!$K$2:$K$6380,"55730")+SUMIFS(AnnualFinancialData!$L$2:$L$6380,AnnualFinancialData!$B$2:$B$6380,$A54,AnnualFinancialData!$K$2:$K$6380,"55735")+SUMIFS(AnnualFinancialData!$L$2:$L$6380,AnnualFinancialData!$B$2:$B$6380,$A54,AnnualFinancialData!$K$2:$K$6380,"55701")+SUMIFS(AnnualFinancialData!$L$2:$L$6380,AnnualFinancialData!$B$2:$B$6380,$A54,AnnualFinancialData!$K$2:$K$6380,"55750")+SUMIFS(AnnualFinancialData!$L$2:$L$6380,AnnualFinancialData!$B$2:$B$6380,$A54,AnnualFinancialData!$K$2:$K$6380,"55725")+SUMIFS(AnnualFinancialData!$L$2:$L$6380,AnnualFinancialData!$B$2:$B$6380,$A54,AnnualFinancialData!$K$2:$K$6380,"55760")+SUMIFS(AnnualFinancialData!$L$2:$L$6380,AnnualFinancialData!$B$2:$B$6380,$A54,AnnualFinancialData!$K$2:$K$6380,"55755")</f>
        <v>47048</v>
      </c>
      <c r="AB54" s="51">
        <f>IF(ISERROR(IF(Y54="","",Y54/VLOOKUP(Occupancy!$B$65,Occupancy!$BJ$68:'Occupancy'!$B$79,1)*12/$C54)),"-",IF(Y54="","",Y54/VLOOKUP(Occupancy!$B$65,Occupancy!$BJ$68:'Occupancy'!$B$79,1)*12/$C54))</f>
        <v>0</v>
      </c>
      <c r="AC54" s="57">
        <f>IF(ISERROR(IF(Z54="","",Z54/VLOOKUP(Occupancy!$B$65,Occupancy!$BJ$68:'Occupancy'!$B$79,1)*12/$C54)),"-",IF(Z54="","",Z54/VLOOKUP(Occupancy!$B$65,Occupancy!$BJ$68:'Occupancy'!$B$79,1)*12/$C54))</f>
        <v>784.13333333333333</v>
      </c>
      <c r="AD54" s="55">
        <f>SUMIFS(IncomeStatementData!$J$2:$J$415,IncomeStatementData!$B$2:$B$415,$A54,IncomeStatementData!$I$2:$I$415,"55770")</f>
        <v>0</v>
      </c>
      <c r="AE54" s="54">
        <f>IF(ISERROR(AF54/12*Occupancy!$B$65),"-",AF54/12*Occupancy!$B$65)</f>
        <v>47.5</v>
      </c>
      <c r="AF54" s="55">
        <f>SUMIFS(AnnualFinancialData!$L$2:$L$6380,AnnualFinancialData!$B$2:$B$6380,$A54,AnnualFinancialData!$K$2:$K$6380,"55770")</f>
        <v>95</v>
      </c>
      <c r="AG54" s="54">
        <f>IF(ISERROR(IF(AD54="","",AD54/VLOOKUP(Occupancy!$B$65,Occupancy!$BJ$68:'Occupancy'!$B$79,1)*12/$C54)),"-",IF(AD54="","",AD54/VLOOKUP(Occupancy!$B$65,Occupancy!$BJ$68:'Occupancy'!$B$79,1)*12/$C54))</f>
        <v>0</v>
      </c>
      <c r="AH54" s="59">
        <f>IF(ISERROR(IF(AE54="","",AE54/VLOOKUP(Occupancy!$B$65,Occupancy!$BJ$68:'Occupancy'!$B$79,1)*12/$C54)),"-",IF(AE54="","",AE54/VLOOKUP(Occupancy!$B$65,Occupancy!$BJ$68:'Occupancy'!$B$79,1)*12/$C54))</f>
        <v>1.5833333333333333</v>
      </c>
      <c r="AI54" s="52">
        <f>SUMIFS(IncomeStatementData!$J$2:$J$415,IncomeStatementData!$B$2:$B$415,$A54,IncomeStatementData!$I$2:$I$415,"55357")+SUMIFS(IncomeStatementData!$J$2:$J$415,IncomeStatementData!$B$2:$B$415,$A54,IncomeStatementData!$I$2:$I$415,"55353")+SUMIFS(IncomeStatementData!$J$2:$J$415,IncomeStatementData!$B$2:$B$415,$A54,IncomeStatementData!$I$2:$I$415,"55354")+SUMIFS(IncomeStatementData!$J$2:$J$415,IncomeStatementData!$B$2:$B$415,$A54,IncomeStatementData!$I$2:$I$415,"55351")</f>
        <v>0</v>
      </c>
      <c r="AJ54" s="51">
        <f>IF(ISERROR(AK54/12*Occupancy!$B$65),"-",AK54/12*Occupancy!$B$65)</f>
        <v>6408</v>
      </c>
      <c r="AK54" s="52">
        <f>SUMIFS(AnnualFinancialData!$L$2:$L$6380,AnnualFinancialData!$B$2:$B$6380,$A54,AnnualFinancialData!$K$2:$K$6380,"55357")+SUMIFS(AnnualFinancialData!$L$2:$L$6380,AnnualFinancialData!$B$2:$B$6380,$A54,AnnualFinancialData!$K$2:$K$6380,"55353")+SUMIFS(AnnualFinancialData!$L$2:$L$6380,AnnualFinancialData!$B$2:$B$6380,$A54,AnnualFinancialData!$K$2:$K$6380,"55354")+SUMIFS(AnnualFinancialData!$L$2:$L$6380,AnnualFinancialData!$B$2:$B$6380,$A54,AnnualFinancialData!$K$2:$K$6380,"55351")</f>
        <v>12816</v>
      </c>
      <c r="AL54" s="51">
        <f>IF(ISERROR(IF(AI54="","",AI54/VLOOKUP(Occupancy!$B$65,Occupancy!$BJ$68:'Occupancy'!$B$79,1)*12/$C54)),"-",IF(AI54="","",AI54/VLOOKUP(Occupancy!$B$65,Occupancy!$BJ$68:'Occupancy'!$B$79,1)*12/$C54))</f>
        <v>0</v>
      </c>
      <c r="AM54" s="60">
        <f>IF(ISERROR(IF(AJ54="","",AJ54/VLOOKUP(Occupancy!$B$65,Occupancy!$BJ$68:'Occupancy'!$B$79,1)*12/$C54)),"-",IF(AJ54="","",AJ54/VLOOKUP(Occupancy!$B$65,Occupancy!$BJ$68:'Occupancy'!$B$79,1)*12/$C54))</f>
        <v>213.6</v>
      </c>
      <c r="AN54" s="54">
        <f>SUMIFS(IncomeStatementData!$J$2:$J$415,IncomeStatementData!$B$2:$B$415,$A54,IncomeStatementData!$I$2:$I$415,"55355")</f>
        <v>0</v>
      </c>
      <c r="AO54" s="54">
        <f>IF(ISERROR(AP54/12*Occupancy!$B$65),"-",AP54/12*Occupancy!$B$65)</f>
        <v>13800</v>
      </c>
      <c r="AP54" s="55">
        <f>SUMIFS(AnnualFinancialData!$L$2:$L$6380,AnnualFinancialData!$B$2:$B$6380,$A54,AnnualFinancialData!$K$2:$K$6380,"55355")</f>
        <v>27600</v>
      </c>
      <c r="AQ54" s="54">
        <f>IF(ISERROR(IF(AN54="","",AN54/VLOOKUP(Occupancy!$B$65,Occupancy!$BJ$68:'Occupancy'!$B$79,1)*12/$C54)),"-",IF(AN54="","",AN54/VLOOKUP(Occupancy!$B$65,Occupancy!$BJ$68:'Occupancy'!$B$79,1)*12/$C54))</f>
        <v>0</v>
      </c>
      <c r="AR54" s="56">
        <f>IF(ISERROR(IF(AO54="","",AO54/VLOOKUP(Occupancy!$B$65,Occupancy!$BJ$68:'Occupancy'!$B$79,1)*12/$C54)),"-",IF(AO54="","",AO54/VLOOKUP(Occupancy!$B$65,Occupancy!$BJ$68:'Occupancy'!$B$79,1)*12/$C54))</f>
        <v>460</v>
      </c>
      <c r="AS54" s="61">
        <f>SUMIFS(IncomeStatementData!$J$2:$J$415,IncomeStatementData!$B$2:$B$415,$A54,IncomeStatementData!$I$2:$I$415,"55301")</f>
        <v>0</v>
      </c>
      <c r="AT54" s="51">
        <f>IF(ISERROR(AU54/12*Occupancy!$B$65),"-",AU54/12*Occupancy!$B$65)</f>
        <v>22921</v>
      </c>
      <c r="AU54" s="52">
        <f>SUMIFS(AnnualFinancialData!$L$2:$L$6380,AnnualFinancialData!$B$2:$B$6380,$A54,AnnualFinancialData!$K$2:$K$6380,"55301")</f>
        <v>45842</v>
      </c>
      <c r="AV54" s="51">
        <f>IF(ISERROR(IF(AS54="","",AS54/VLOOKUP(Occupancy!$B$65,Occupancy!$BJ$68:'Occupancy'!$B$79,1)*12/$C54)),"-",IF(AS54="","",AS54/VLOOKUP(Occupancy!$B$65,Occupancy!$BJ$68:'Occupancy'!$B$79,1)*12/$C54))</f>
        <v>0</v>
      </c>
      <c r="AW54" s="57">
        <f>IF(ISERROR(IF(AT54="","",AT54/VLOOKUP(Occupancy!$B$65,Occupancy!$BJ$68:'Occupancy'!$B$79,1)*12/$C54)),"-",IF(AT54="","",AT54/VLOOKUP(Occupancy!$B$65,Occupancy!$BJ$68:'Occupancy'!$B$79,1)*12/$C54))</f>
        <v>764.0333333333333</v>
      </c>
      <c r="AX54" s="54">
        <f>SUMIFS(IncomeStatementData!$J$2:$J$415,IncomeStatementData!$B$2:$B$415,$A54,IncomeStatementData!$I$2:$I$415,"55320")</f>
        <v>0</v>
      </c>
      <c r="AY54" s="54">
        <f>IF(ISERROR(AZ54/12*Occupancy!$B$65),"-",AZ54/12*Occupancy!$B$65)</f>
        <v>8514.5</v>
      </c>
      <c r="AZ54" s="55">
        <f>SUMIFS(AnnualFinancialData!$L$2:$L$6380,AnnualFinancialData!$B$2:$B$6380,$A54,AnnualFinancialData!$K$2:$K$6380,"55320")</f>
        <v>17029</v>
      </c>
      <c r="BA54" s="54">
        <f>IF(ISERROR(IF(AX54="","",AX54/VLOOKUP(Occupancy!$B$65,Occupancy!$BJ$68:'Occupancy'!$B$79,1)*12/$C54)),"-",IF(AX54="","",AX54/VLOOKUP(Occupancy!$B$65,Occupancy!$BJ$68:'Occupancy'!$B$79,1)*12/$C54))</f>
        <v>0</v>
      </c>
      <c r="BB54" s="54">
        <f>IF(ISERROR(IF(AY54="","",AY54/VLOOKUP(Occupancy!$B$65,Occupancy!$BJ$68:'Occupancy'!$B$79,1)*12/$C54)),"-",IF(AY54="","",AY54/VLOOKUP(Occupancy!$B$65,Occupancy!$BJ$68:'Occupancy'!$B$79,1)*12/$C54))</f>
        <v>283.81666666666666</v>
      </c>
      <c r="BC54" s="62">
        <f t="shared" si="0"/>
        <v>0</v>
      </c>
      <c r="BD54" s="63">
        <f t="shared" si="1"/>
        <v>186274</v>
      </c>
      <c r="BE54" s="62">
        <f t="shared" si="2"/>
        <v>372548</v>
      </c>
      <c r="BF54" s="63">
        <f>IF(ISERROR(IF(BC54="","",BC54/VLOOKUP(Occupancy!$B$65,Occupancy!$BJ$68:'Occupancy'!$B$79,1)*12/$C54)),"-",IF(BC54="","",BC54/VLOOKUP(Occupancy!$B$65,Occupancy!$BJ$68:'Occupancy'!$B$79,1)*12/$C54))</f>
        <v>0</v>
      </c>
      <c r="BG54" s="64">
        <f>IF(ISERROR(IF(BD54="","",BD54/VLOOKUP(Occupancy!$B$65,Occupancy!$BJ$68:'Occupancy'!$B$79,1)*12/$C54)),"-",IF(BD54="","",BD54/VLOOKUP(Occupancy!$B$65,Occupancy!$BJ$68:'Occupancy'!$B$79,1)*12/$C54))</f>
        <v>6209.1333333333332</v>
      </c>
    </row>
    <row r="55" spans="1:59" x14ac:dyDescent="0.25">
      <c r="A55" s="220" t="s">
        <v>393</v>
      </c>
      <c r="B55" s="93" t="str">
        <f>IF(ISERROR(INDEX(ProjectTypeData!$F$2:$F55,MATCH(Expenses!$A55,ProjectTypeData!$B$2:$B55,0),MATCH(Expenses!B$5,ProjectTypeData!$F$1))),"-",INDEX(ProjectTypeData!$F$2:$F55,MATCH(Expenses!$A55,ProjectTypeData!$B$2:$B55,0),MATCH(Expenses!B$5,ProjectTypeData!$F$1)))</f>
        <v>Shelter</v>
      </c>
      <c r="C55" s="145">
        <f>Operating!C60</f>
        <v>105</v>
      </c>
      <c r="D55" s="146" t="str">
        <f>IF(ISERROR(INDEX(MgmtCompanyData!$C$2:$C$46,MATCH(A55,MgmtCompanyData!$B$2:$B$46,0),0)),"-",INDEX(MgmtCompanyData!$C$2:$C$46,MATCH(A55,MgmtCompanyData!$B$2:$B$46,0),0))</f>
        <v>-</v>
      </c>
      <c r="E55" s="50">
        <f>SUMIFS(IncomeStatementData!$J$2:$J$415,IncomeStatementData!$B$2:$B$415,$A55,IncomeStatementData!$I$2:$I$415,"50105")+SUMIFS(IncomeStatementData!$J$2:$J$415,IncomeStatementData!$B$2:$B$415,$A55,IncomeStatementData!$I$2:$I$415,"55745")+SUMIFS(IncomeStatementData!$J$2:$J$415,IncomeStatementData!$B$2:$B$415,$A55,IncomeStatementData!$I$2:$I$415,"55730")+SUMIFS(IncomeStatementData!$J$2:$J$415,IncomeStatementData!$B$2:$B$415,$A55,IncomeStatementData!$I$2:$I$415,"50203")+SUMIFS(IncomeStatementData!$J$2:$J$415,IncomeStatementData!$B$2:$B$415,$A55,IncomeStatementData!$I$2:$I$415,"50252")</f>
        <v>0</v>
      </c>
      <c r="F55" s="51">
        <f>IF(ISERROR(G55/12*Occupancy!$B$65),"-",G55/12*Occupancy!$B$65)</f>
        <v>92252</v>
      </c>
      <c r="G55" s="52">
        <f>SUMIFS(AnnualFinancialData!$L$2:$L$6380,AnnualFinancialData!$B$2:$B$6380,$A55,AnnualFinancialData!$K$2:$K$6380,"50105")+SUMIFS(AnnualFinancialData!$L$2:$L$6380,AnnualFinancialData!$B$2:$B$6380,$A55,AnnualFinancialData!$K$2:$K$6380,"55745")+SUMIFS(AnnualFinancialData!$L$2:$L$6380,AnnualFinancialData!$B$2:$B$6380,$A55,AnnualFinancialData!$K$2:$K$6380,"55730")+SUMIFS(AnnualFinancialData!$L$2:$L$6380,AnnualFinancialData!$B$2:$B$6380,$A55,AnnualFinancialData!$K$2:$K$6380,"50203")+SUMIFS(AnnualFinancialData!$L$2:$L$6380,AnnualFinancialData!$B$2:$B$6380,$A55,AnnualFinancialData!$K$2:$K$6380,"50252")</f>
        <v>184504</v>
      </c>
      <c r="H55" s="51">
        <f>IF(ISERROR(IF(E55="","",E55/VLOOKUP(Occupancy!$B$65,Occupancy!$BJ$68:'Occupancy'!$B$79,1)*12/$C55)),"-",IF(E55="","",E55/VLOOKUP(Occupancy!$B$65,Occupancy!$BJ$68:'Occupancy'!$B$79,1)*12/$C55))</f>
        <v>0</v>
      </c>
      <c r="I55" s="53">
        <f>IF(ISERROR(IF(F55="","",F55/VLOOKUP(Occupancy!$B$65,Occupancy!$BJ$68:'Occupancy'!$B$79,1)*12/$C55)),"-",IF(F55="","",F55/VLOOKUP(Occupancy!$B$65,Occupancy!$BJ$68:'Occupancy'!$B$79,1)*12/$C55))</f>
        <v>1757.1809523809525</v>
      </c>
      <c r="J55" s="54">
        <f>SUMIFS(IncomeStatementData!$J$2:$J$415,IncomeStatementData!$B$2:$B$415,$A55,IncomeStatementData!$I$2:$I$415,"60015")+SUMIFS(IncomeStatementData!$J$2:$J$415,IncomeStatementData!$B$2:$B$415,$A55,IncomeStatementData!$I$2:$I$415,"55342")+SUMIFS(IncomeStatementData!$J$2:$J$415,IncomeStatementData!$B$2:$B$415,$A55,IncomeStatementData!$I$2:$I$415,"55110")+SUMIFS(IncomeStatementData!$J$2:$J$415,IncomeStatementData!$B$2:$B$415,$A55,IncomeStatementData!$I$2:$I$415,"53034")+SUMIFS(IncomeStatementData!$J$2:$J$415,IncomeStatementData!$B$2:$B$415,$A55,IncomeStatementData!$I$2:$I$415,"59500")</f>
        <v>0</v>
      </c>
      <c r="K55" s="54">
        <f>IF(ISERROR(L55/12*Occupancy!$B$65),"-",L55/12*Occupancy!$B$65)</f>
        <v>36956.5</v>
      </c>
      <c r="L55" s="55">
        <f>SUMIFS(AnnualFinancialData!$L$2:$L$6380,AnnualFinancialData!$B$2:$B$6380,$A55,AnnualFinancialData!$K$2:$K$6380,"60015")+SUMIFS(AnnualFinancialData!$L$2:$L$6380,AnnualFinancialData!$B$2:$B$6380,$A55,AnnualFinancialData!$K$2:$K$6380,"55342")+SUMIFS(AnnualFinancialData!$L$2:$L$6380,AnnualFinancialData!$B$2:$B$6380,$A55,AnnualFinancialData!$K$2:$K$6380,"55110")+SUMIFS(AnnualFinancialData!$L$2:$L$6380,AnnualFinancialData!$B$2:$B$6380,$A55,AnnualFinancialData!$K$2:$K$6380,"53034")+SUMIFS(AnnualFinancialData!$L$2:$L$6380,AnnualFinancialData!$B$2:$B$6380,$A55,AnnualFinancialData!$K$2:$K$6380,"59500")</f>
        <v>73913</v>
      </c>
      <c r="M55" s="54">
        <f>IF(ISERROR(IF(J55="","",J55/VLOOKUP(Occupancy!$B$65,Occupancy!$BJ$68:'Occupancy'!$B$79,1)*12/$C55)),"-",IF(J55="","",J55/VLOOKUP(Occupancy!$B$65,Occupancy!$BJ$68:'Occupancy'!$B$79,1)*12/$C55))</f>
        <v>0</v>
      </c>
      <c r="N55" s="54">
        <f>IF(ISERROR(IF(K55="","",K55/VLOOKUP(Occupancy!$B$65,Occupancy!$BJ$68:'Occupancy'!$B$79,1)*12/$C55)),"-",IF(K55="","",K55/VLOOKUP(Occupancy!$B$65,Occupancy!$BJ$68:'Occupancy'!$B$79,1)*12/$C55))</f>
        <v>703.93333333333328</v>
      </c>
      <c r="O55" s="51">
        <f>SUMIFS(IncomeStatementData!$J$2:$J$415,IncomeStatementData!$B$2:$B$415,$A55,IncomeStatementData!$I$2:$I$415,"58001")</f>
        <v>0</v>
      </c>
      <c r="P55" s="51">
        <f>IF(ISERROR(Q55/12*Occupancy!$B$65),"-",Q55/12*Occupancy!$B$65)</f>
        <v>257.5</v>
      </c>
      <c r="Q55" s="52">
        <f>SUMIFS(AnnualFinancialData!$L$2:$L$6380,AnnualFinancialData!$B$2:$B$6380,$A55,AnnualFinancialData!$K$2:$K$6380,"58001")</f>
        <v>515</v>
      </c>
      <c r="R55" s="51">
        <f>IF(ISERROR(IF(O55="","",O55/VLOOKUP(Occupancy!$B$65,Occupancy!$BJ$68:'Occupancy'!$B$79,1)*12/$C55)),"-",IF(O55="","",O55/VLOOKUP(Occupancy!$B$65,Occupancy!$BJ$68:'Occupancy'!$B$79,1)*12/$C55))</f>
        <v>0</v>
      </c>
      <c r="S55" s="51">
        <f>IF(ISERROR(IF(P55="","",P55/VLOOKUP(Occupancy!$B$65,Occupancy!$BJ$68:'Occupancy'!$B$79,1)*12/$C55)),"-",IF(P55="","",P55/VLOOKUP(Occupancy!$B$65,Occupancy!$BJ$68:'Occupancy'!$B$79,1)*12/$C55))</f>
        <v>4.9047619047619051</v>
      </c>
      <c r="T55" s="55">
        <f>SUMIFS(IncomeStatementData!$J$2:$J$415,IncomeStatementData!$B$2:$B$415,$A55,IncomeStatementData!$I$2:$I$415,"66100")</f>
        <v>0</v>
      </c>
      <c r="U55" s="54">
        <f>IF(ISERROR(V55/12*Occupancy!$B$65),"-",V55/12*Occupancy!$B$65)</f>
        <v>40524</v>
      </c>
      <c r="V55" s="55">
        <f>SUMIFS(AnnualFinancialData!$L$2:$L$6380,AnnualFinancialData!$B$2:$B$6380,$A55,AnnualFinancialData!$K$2:$K$6380,"66100")</f>
        <v>81048</v>
      </c>
      <c r="W55" s="54">
        <f>IF(ISERROR(IF(T55="","",T55/VLOOKUP(Occupancy!$B$65,Occupancy!$BJ$68:'Occupancy'!$B$79,1)*12/$C55)),"-",IF(T55="","",T55/VLOOKUP(Occupancy!$B$65,Occupancy!$BJ$68:'Occupancy'!$B$79,1)*12/$C55))</f>
        <v>0</v>
      </c>
      <c r="X55" s="56">
        <f>IF(ISERROR(IF(U55="","",U55/VLOOKUP(Occupancy!$B$65,Occupancy!$BJ$68:'Occupancy'!$B$79,1)*12/$C55)),"-",IF(U55="","",U55/VLOOKUP(Occupancy!$B$65,Occupancy!$BJ$68:'Occupancy'!$B$79,1)*12/$C55))</f>
        <v>771.88571428571424</v>
      </c>
      <c r="Y55" s="51">
        <f>SUMIFS(IncomeStatementData!$J$2:$J$415,IncomeStatementData!$B$2:$B$415,$A55,IncomeStatementData!$I$2:$I$415,"55705")+SUMIFS(IncomeStatementData!$J$2:$J$415,IncomeStatementData!$B$2:$B$415,$A55,IncomeStatementData!$I$2:$I$415,"55715")+SUMIFS(IncomeStatementData!$J$2:$J$415,IncomeStatementData!$B$2:$B$415,$A55,IncomeStatementData!$I$2:$I$415,"55720")+SUMIFS(IncomeStatementData!$J$2:$J$415,IncomeStatementData!$B$2:$B$415,$A55,IncomeStatementData!$I$2:$I$415,"55730")+SUMIFS(IncomeStatementData!$J$2:$J$415,IncomeStatementData!$B$2:$B$415,$A55,IncomeStatementData!$I$2:$I$415,"55735")+SUMIFS(IncomeStatementData!$J$2:$J$415,IncomeStatementData!$B$2:$B$415,$A55,IncomeStatementData!$I$2:$I$415,"55701")+SUMIFS(IncomeStatementData!$J$2:$J$415,IncomeStatementData!$B$2:$B$415,$A55,IncomeStatementData!$I$2:$I$415,"55750")+SUMIFS(IncomeStatementData!$J$2:$J$415,IncomeStatementData!$B$2:$B$415,$A55,IncomeStatementData!$I$2:$I$415,"55725")+SUMIFS(IncomeStatementData!$J$2:$J$415,IncomeStatementData!$B$2:$B$415,$A55,IncomeStatementData!$I$2:$I$415,"55760")+SUMIFS(IncomeStatementData!$J$2:$J$415,IncomeStatementData!$B$2:$B$415,$A55,IncomeStatementData!$I$2:$I$415,"55755")</f>
        <v>0</v>
      </c>
      <c r="Z55" s="51">
        <f>IF(ISERROR(AA55/12*Occupancy!$B$65),"-",AA55/12*Occupancy!$B$65)</f>
        <v>22652.5</v>
      </c>
      <c r="AA55" s="52">
        <f>SUMIFS(AnnualFinancialData!$L$2:$L$6380,AnnualFinancialData!$B$2:$B$6380,$A55,AnnualFinancialData!$K$2:$K$6380,"55705")+SUMIFS(AnnualFinancialData!$L$2:$L$6380,AnnualFinancialData!$B$2:$B$6380,$A55,AnnualFinancialData!$K$2:$K$6380,"55715")+SUMIFS(AnnualFinancialData!$L$2:$L$6380,AnnualFinancialData!$B$2:$B$6380,$A55,AnnualFinancialData!$K$2:$K$6380,"55720")+SUMIFS(AnnualFinancialData!$L$2:$L$6380,AnnualFinancialData!$B$2:$B$6380,$A55,AnnualFinancialData!$K$2:$K$6380,"55730")+SUMIFS(AnnualFinancialData!$L$2:$L$6380,AnnualFinancialData!$B$2:$B$6380,$A55,AnnualFinancialData!$K$2:$K$6380,"55735")+SUMIFS(AnnualFinancialData!$L$2:$L$6380,AnnualFinancialData!$B$2:$B$6380,$A55,AnnualFinancialData!$K$2:$K$6380,"55701")+SUMIFS(AnnualFinancialData!$L$2:$L$6380,AnnualFinancialData!$B$2:$B$6380,$A55,AnnualFinancialData!$K$2:$K$6380,"55750")+SUMIFS(AnnualFinancialData!$L$2:$L$6380,AnnualFinancialData!$B$2:$B$6380,$A55,AnnualFinancialData!$K$2:$K$6380,"55725")+SUMIFS(AnnualFinancialData!$L$2:$L$6380,AnnualFinancialData!$B$2:$B$6380,$A55,AnnualFinancialData!$K$2:$K$6380,"55760")+SUMIFS(AnnualFinancialData!$L$2:$L$6380,AnnualFinancialData!$B$2:$B$6380,$A55,AnnualFinancialData!$K$2:$K$6380,"55755")</f>
        <v>45305</v>
      </c>
      <c r="AB55" s="51">
        <f>IF(ISERROR(IF(Y55="","",Y55/VLOOKUP(Occupancy!$B$65,Occupancy!$BJ$68:'Occupancy'!$B$79,1)*12/$C55)),"-",IF(Y55="","",Y55/VLOOKUP(Occupancy!$B$65,Occupancy!$BJ$68:'Occupancy'!$B$79,1)*12/$C55))</f>
        <v>0</v>
      </c>
      <c r="AC55" s="57">
        <f>IF(ISERROR(IF(Z55="","",Z55/VLOOKUP(Occupancy!$B$65,Occupancy!$BJ$68:'Occupancy'!$B$79,1)*12/$C55)),"-",IF(Z55="","",Z55/VLOOKUP(Occupancy!$B$65,Occupancy!$BJ$68:'Occupancy'!$B$79,1)*12/$C55))</f>
        <v>431.47619047619048</v>
      </c>
      <c r="AD55" s="55">
        <f>SUMIFS(IncomeStatementData!$J$2:$J$415,IncomeStatementData!$B$2:$B$415,$A55,IncomeStatementData!$I$2:$I$415,"55770")</f>
        <v>0</v>
      </c>
      <c r="AE55" s="54">
        <f>IF(ISERROR(AF55/12*Occupancy!$B$65),"-",AF55/12*Occupancy!$B$65)</f>
        <v>0</v>
      </c>
      <c r="AF55" s="55">
        <f>SUMIFS(AnnualFinancialData!$L$2:$L$6380,AnnualFinancialData!$B$2:$B$6380,$A55,AnnualFinancialData!$K$2:$K$6380,"55770")</f>
        <v>0</v>
      </c>
      <c r="AG55" s="54">
        <f>IF(ISERROR(IF(AD55="","",AD55/VLOOKUP(Occupancy!$B$65,Occupancy!$BJ$68:'Occupancy'!$B$79,1)*12/$C55)),"-",IF(AD55="","",AD55/VLOOKUP(Occupancy!$B$65,Occupancy!$BJ$68:'Occupancy'!$B$79,1)*12/$C55))</f>
        <v>0</v>
      </c>
      <c r="AH55" s="59">
        <f>IF(ISERROR(IF(AE55="","",AE55/VLOOKUP(Occupancy!$B$65,Occupancy!$BJ$68:'Occupancy'!$B$79,1)*12/$C55)),"-",IF(AE55="","",AE55/VLOOKUP(Occupancy!$B$65,Occupancy!$BJ$68:'Occupancy'!$B$79,1)*12/$C55))</f>
        <v>0</v>
      </c>
      <c r="AI55" s="52">
        <f>SUMIFS(IncomeStatementData!$J$2:$J$415,IncomeStatementData!$B$2:$B$415,$A55,IncomeStatementData!$I$2:$I$415,"55357")+SUMIFS(IncomeStatementData!$J$2:$J$415,IncomeStatementData!$B$2:$B$415,$A55,IncomeStatementData!$I$2:$I$415,"55353")+SUMIFS(IncomeStatementData!$J$2:$J$415,IncomeStatementData!$B$2:$B$415,$A55,IncomeStatementData!$I$2:$I$415,"55354")+SUMIFS(IncomeStatementData!$J$2:$J$415,IncomeStatementData!$B$2:$B$415,$A55,IncomeStatementData!$I$2:$I$415,"55351")</f>
        <v>0</v>
      </c>
      <c r="AJ55" s="51">
        <f>IF(ISERROR(AK55/12*Occupancy!$B$65),"-",AK55/12*Occupancy!$B$65)</f>
        <v>16768.5</v>
      </c>
      <c r="AK55" s="52">
        <f>SUMIFS(AnnualFinancialData!$L$2:$L$6380,AnnualFinancialData!$B$2:$B$6380,$A55,AnnualFinancialData!$K$2:$K$6380,"55357")+SUMIFS(AnnualFinancialData!$L$2:$L$6380,AnnualFinancialData!$B$2:$B$6380,$A55,AnnualFinancialData!$K$2:$K$6380,"55353")+SUMIFS(AnnualFinancialData!$L$2:$L$6380,AnnualFinancialData!$B$2:$B$6380,$A55,AnnualFinancialData!$K$2:$K$6380,"55354")+SUMIFS(AnnualFinancialData!$L$2:$L$6380,AnnualFinancialData!$B$2:$B$6380,$A55,AnnualFinancialData!$K$2:$K$6380,"55351")</f>
        <v>33537</v>
      </c>
      <c r="AL55" s="51">
        <f>IF(ISERROR(IF(AI55="","",AI55/VLOOKUP(Occupancy!$B$65,Occupancy!$BJ$68:'Occupancy'!$B$79,1)*12/$C55)),"-",IF(AI55="","",AI55/VLOOKUP(Occupancy!$B$65,Occupancy!$BJ$68:'Occupancy'!$B$79,1)*12/$C55))</f>
        <v>0</v>
      </c>
      <c r="AM55" s="60">
        <f>IF(ISERROR(IF(AJ55="","",AJ55/VLOOKUP(Occupancy!$B$65,Occupancy!$BJ$68:'Occupancy'!$B$79,1)*12/$C55)),"-",IF(AJ55="","",AJ55/VLOOKUP(Occupancy!$B$65,Occupancy!$BJ$68:'Occupancy'!$B$79,1)*12/$C55))</f>
        <v>319.39999999999998</v>
      </c>
      <c r="AN55" s="54">
        <f>SUMIFS(IncomeStatementData!$J$2:$J$415,IncomeStatementData!$B$2:$B$415,$A55,IncomeStatementData!$I$2:$I$415,"55355")</f>
        <v>0</v>
      </c>
      <c r="AO55" s="54">
        <f>IF(ISERROR(AP55/12*Occupancy!$B$65),"-",AP55/12*Occupancy!$B$65)</f>
        <v>33415.5</v>
      </c>
      <c r="AP55" s="55">
        <f>SUMIFS(AnnualFinancialData!$L$2:$L$6380,AnnualFinancialData!$B$2:$B$6380,$A55,AnnualFinancialData!$K$2:$K$6380,"55355")</f>
        <v>66831</v>
      </c>
      <c r="AQ55" s="54">
        <f>IF(ISERROR(IF(AN55="","",AN55/VLOOKUP(Occupancy!$B$65,Occupancy!$BJ$68:'Occupancy'!$B$79,1)*12/$C55)),"-",IF(AN55="","",AN55/VLOOKUP(Occupancy!$B$65,Occupancy!$BJ$68:'Occupancy'!$B$79,1)*12/$C55))</f>
        <v>0</v>
      </c>
      <c r="AR55" s="56">
        <f>IF(ISERROR(IF(AO55="","",AO55/VLOOKUP(Occupancy!$B$65,Occupancy!$BJ$68:'Occupancy'!$B$79,1)*12/$C55)),"-",IF(AO55="","",AO55/VLOOKUP(Occupancy!$B$65,Occupancy!$BJ$68:'Occupancy'!$B$79,1)*12/$C55))</f>
        <v>636.48571428571427</v>
      </c>
      <c r="AS55" s="61">
        <f>SUMIFS(IncomeStatementData!$J$2:$J$415,IncomeStatementData!$B$2:$B$415,$A55,IncomeStatementData!$I$2:$I$415,"55301")</f>
        <v>0</v>
      </c>
      <c r="AT55" s="51">
        <f>IF(ISERROR(AU55/12*Occupancy!$B$65),"-",AU55/12*Occupancy!$B$65)</f>
        <v>40243.5</v>
      </c>
      <c r="AU55" s="52">
        <f>SUMIFS(AnnualFinancialData!$L$2:$L$6380,AnnualFinancialData!$B$2:$B$6380,$A55,AnnualFinancialData!$K$2:$K$6380,"55301")</f>
        <v>80487</v>
      </c>
      <c r="AV55" s="51">
        <f>IF(ISERROR(IF(AS55="","",AS55/VLOOKUP(Occupancy!$B$65,Occupancy!$BJ$68:'Occupancy'!$B$79,1)*12/$C55)),"-",IF(AS55="","",AS55/VLOOKUP(Occupancy!$B$65,Occupancy!$BJ$68:'Occupancy'!$B$79,1)*12/$C55))</f>
        <v>0</v>
      </c>
      <c r="AW55" s="57">
        <f>IF(ISERROR(IF(AT55="","",AT55/VLOOKUP(Occupancy!$B$65,Occupancy!$BJ$68:'Occupancy'!$B$79,1)*12/$C55)),"-",IF(AT55="","",AT55/VLOOKUP(Occupancy!$B$65,Occupancy!$BJ$68:'Occupancy'!$B$79,1)*12/$C55))</f>
        <v>766.54285714285709</v>
      </c>
      <c r="AX55" s="54">
        <f>SUMIFS(IncomeStatementData!$J$2:$J$415,IncomeStatementData!$B$2:$B$415,$A55,IncomeStatementData!$I$2:$I$415,"55320")</f>
        <v>0</v>
      </c>
      <c r="AY55" s="54">
        <f>IF(ISERROR(AZ55/12*Occupancy!$B$65),"-",AZ55/12*Occupancy!$B$65)</f>
        <v>11093</v>
      </c>
      <c r="AZ55" s="55">
        <f>SUMIFS(AnnualFinancialData!$L$2:$L$6380,AnnualFinancialData!$B$2:$B$6380,$A55,AnnualFinancialData!$K$2:$K$6380,"55320")</f>
        <v>22186</v>
      </c>
      <c r="BA55" s="54">
        <f>IF(ISERROR(IF(AX55="","",AX55/VLOOKUP(Occupancy!$B$65,Occupancy!$BJ$68:'Occupancy'!$B$79,1)*12/$C55)),"-",IF(AX55="","",AX55/VLOOKUP(Occupancy!$B$65,Occupancy!$BJ$68:'Occupancy'!$B$79,1)*12/$C55))</f>
        <v>0</v>
      </c>
      <c r="BB55" s="54">
        <f>IF(ISERROR(IF(AY55="","",AY55/VLOOKUP(Occupancy!$B$65,Occupancy!$BJ$68:'Occupancy'!$B$79,1)*12/$C55)),"-",IF(AY55="","",AY55/VLOOKUP(Occupancy!$B$65,Occupancy!$BJ$68:'Occupancy'!$B$79,1)*12/$C55))</f>
        <v>211.29523809523809</v>
      </c>
      <c r="BC55" s="62">
        <f t="shared" si="0"/>
        <v>0</v>
      </c>
      <c r="BD55" s="63">
        <f t="shared" si="1"/>
        <v>294163</v>
      </c>
      <c r="BE55" s="62">
        <f t="shared" si="2"/>
        <v>588326</v>
      </c>
      <c r="BF55" s="63">
        <f>IF(ISERROR(IF(BC55="","",BC55/VLOOKUP(Occupancy!$B$65,Occupancy!$BJ$68:'Occupancy'!$B$79,1)*12/$C55)),"-",IF(BC55="","",BC55/VLOOKUP(Occupancy!$B$65,Occupancy!$BJ$68:'Occupancy'!$B$79,1)*12/$C55))</f>
        <v>0</v>
      </c>
      <c r="BG55" s="64">
        <f>IF(ISERROR(IF(BD55="","",BD55/VLOOKUP(Occupancy!$B$65,Occupancy!$BJ$68:'Occupancy'!$B$79,1)*12/$C55)),"-",IF(BD55="","",BD55/VLOOKUP(Occupancy!$B$65,Occupancy!$BJ$68:'Occupancy'!$B$79,1)*12/$C55))</f>
        <v>5603.1047619047622</v>
      </c>
    </row>
    <row r="56" spans="1:59" x14ac:dyDescent="0.25">
      <c r="A56" s="220" t="s">
        <v>395</v>
      </c>
      <c r="B56" s="93" t="str">
        <f>IF(ISERROR(INDEX(ProjectTypeData!$F$2:$F56,MATCH(Expenses!$A56,ProjectTypeData!$B$2:$B56,0),MATCH(Expenses!B$5,ProjectTypeData!$F$1))),"-",INDEX(ProjectTypeData!$F$2:$F56,MATCH(Expenses!$A56,ProjectTypeData!$B$2:$B56,0),MATCH(Expenses!B$5,ProjectTypeData!$F$1)))</f>
        <v>Shelter</v>
      </c>
      <c r="C56" s="145">
        <f>Operating!C61</f>
        <v>153</v>
      </c>
      <c r="D56" s="146" t="str">
        <f>IF(ISERROR(INDEX(MgmtCompanyData!$C$2:$C$46,MATCH(A56,MgmtCompanyData!$B$2:$B$46,0),0)),"-",INDEX(MgmtCompanyData!$C$2:$C$46,MATCH(A56,MgmtCompanyData!$B$2:$B$46,0),0))</f>
        <v>R Home Property Management, LLC</v>
      </c>
      <c r="E56" s="50">
        <f>SUMIFS(IncomeStatementData!$J$2:$J$415,IncomeStatementData!$B$2:$B$415,$A56,IncomeStatementData!$I$2:$I$415,"50105")+SUMIFS(IncomeStatementData!$J$2:$J$415,IncomeStatementData!$B$2:$B$415,$A56,IncomeStatementData!$I$2:$I$415,"55745")+SUMIFS(IncomeStatementData!$J$2:$J$415,IncomeStatementData!$B$2:$B$415,$A56,IncomeStatementData!$I$2:$I$415,"55730")+SUMIFS(IncomeStatementData!$J$2:$J$415,IncomeStatementData!$B$2:$B$415,$A56,IncomeStatementData!$I$2:$I$415,"50203")+SUMIFS(IncomeStatementData!$J$2:$J$415,IncomeStatementData!$B$2:$B$415,$A56,IncomeStatementData!$I$2:$I$415,"50252")</f>
        <v>0</v>
      </c>
      <c r="F56" s="51">
        <f>IF(ISERROR(G56/12*Occupancy!$B$65),"-",G56/12*Occupancy!$B$65)</f>
        <v>123949</v>
      </c>
      <c r="G56" s="52">
        <f>SUMIFS(AnnualFinancialData!$L$2:$L$6380,AnnualFinancialData!$B$2:$B$6380,$A56,AnnualFinancialData!$K$2:$K$6380,"50105")+SUMIFS(AnnualFinancialData!$L$2:$L$6380,AnnualFinancialData!$B$2:$B$6380,$A56,AnnualFinancialData!$K$2:$K$6380,"55745")+SUMIFS(AnnualFinancialData!$L$2:$L$6380,AnnualFinancialData!$B$2:$B$6380,$A56,AnnualFinancialData!$K$2:$K$6380,"55730")+SUMIFS(AnnualFinancialData!$L$2:$L$6380,AnnualFinancialData!$B$2:$B$6380,$A56,AnnualFinancialData!$K$2:$K$6380,"50203")+SUMIFS(AnnualFinancialData!$L$2:$L$6380,AnnualFinancialData!$B$2:$B$6380,$A56,AnnualFinancialData!$K$2:$K$6380,"50252")</f>
        <v>247898</v>
      </c>
      <c r="H56" s="51">
        <f>IF(ISERROR(IF(E56="","",E56/VLOOKUP(Occupancy!$B$65,Occupancy!$BJ$68:'Occupancy'!$B$79,1)*12/$C56)),"-",IF(E56="","",E56/VLOOKUP(Occupancy!$B$65,Occupancy!$BJ$68:'Occupancy'!$B$79,1)*12/$C56))</f>
        <v>0</v>
      </c>
      <c r="I56" s="53">
        <f>IF(ISERROR(IF(F56="","",F56/VLOOKUP(Occupancy!$B$65,Occupancy!$BJ$68:'Occupancy'!$B$79,1)*12/$C56)),"-",IF(F56="","",F56/VLOOKUP(Occupancy!$B$65,Occupancy!$BJ$68:'Occupancy'!$B$79,1)*12/$C56))</f>
        <v>1620.248366013072</v>
      </c>
      <c r="J56" s="54">
        <f>SUMIFS(IncomeStatementData!$J$2:$J$415,IncomeStatementData!$B$2:$B$415,$A56,IncomeStatementData!$I$2:$I$415,"60015")+SUMIFS(IncomeStatementData!$J$2:$J$415,IncomeStatementData!$B$2:$B$415,$A56,IncomeStatementData!$I$2:$I$415,"55342")+SUMIFS(IncomeStatementData!$J$2:$J$415,IncomeStatementData!$B$2:$B$415,$A56,IncomeStatementData!$I$2:$I$415,"55110")+SUMIFS(IncomeStatementData!$J$2:$J$415,IncomeStatementData!$B$2:$B$415,$A56,IncomeStatementData!$I$2:$I$415,"53034")+SUMIFS(IncomeStatementData!$J$2:$J$415,IncomeStatementData!$B$2:$B$415,$A56,IncomeStatementData!$I$2:$I$415,"59500")</f>
        <v>0</v>
      </c>
      <c r="K56" s="54">
        <f>IF(ISERROR(L56/12*Occupancy!$B$65),"-",L56/12*Occupancy!$B$65)</f>
        <v>72945.5</v>
      </c>
      <c r="L56" s="55">
        <f>SUMIFS(AnnualFinancialData!$L$2:$L$6380,AnnualFinancialData!$B$2:$B$6380,$A56,AnnualFinancialData!$K$2:$K$6380,"60015")+SUMIFS(AnnualFinancialData!$L$2:$L$6380,AnnualFinancialData!$B$2:$B$6380,$A56,AnnualFinancialData!$K$2:$K$6380,"55342")+SUMIFS(AnnualFinancialData!$L$2:$L$6380,AnnualFinancialData!$B$2:$B$6380,$A56,AnnualFinancialData!$K$2:$K$6380,"55110")+SUMIFS(AnnualFinancialData!$L$2:$L$6380,AnnualFinancialData!$B$2:$B$6380,$A56,AnnualFinancialData!$K$2:$K$6380,"53034")+SUMIFS(AnnualFinancialData!$L$2:$L$6380,AnnualFinancialData!$B$2:$B$6380,$A56,AnnualFinancialData!$K$2:$K$6380,"59500")</f>
        <v>145891</v>
      </c>
      <c r="M56" s="54">
        <f>IF(ISERROR(IF(J56="","",J56/VLOOKUP(Occupancy!$B$65,Occupancy!$BJ$68:'Occupancy'!$B$79,1)*12/$C56)),"-",IF(J56="","",J56/VLOOKUP(Occupancy!$B$65,Occupancy!$BJ$68:'Occupancy'!$B$79,1)*12/$C56))</f>
        <v>0</v>
      </c>
      <c r="N56" s="54">
        <f>IF(ISERROR(IF(K56="","",K56/VLOOKUP(Occupancy!$B$65,Occupancy!$BJ$68:'Occupancy'!$B$79,1)*12/$C56)),"-",IF(K56="","",K56/VLOOKUP(Occupancy!$B$65,Occupancy!$BJ$68:'Occupancy'!$B$79,1)*12/$C56))</f>
        <v>953.53594771241831</v>
      </c>
      <c r="O56" s="51">
        <f>SUMIFS(IncomeStatementData!$J$2:$J$415,IncomeStatementData!$B$2:$B$415,$A56,IncomeStatementData!$I$2:$I$415,"58001")</f>
        <v>0</v>
      </c>
      <c r="P56" s="51">
        <f>IF(ISERROR(Q56/12*Occupancy!$B$65),"-",Q56/12*Occupancy!$B$65)</f>
        <v>3997</v>
      </c>
      <c r="Q56" s="52">
        <f>SUMIFS(AnnualFinancialData!$L$2:$L$6380,AnnualFinancialData!$B$2:$B$6380,$A56,AnnualFinancialData!$K$2:$K$6380,"58001")</f>
        <v>7994</v>
      </c>
      <c r="R56" s="51">
        <f>IF(ISERROR(IF(O56="","",O56/VLOOKUP(Occupancy!$B$65,Occupancy!$BJ$68:'Occupancy'!$B$79,1)*12/$C56)),"-",IF(O56="","",O56/VLOOKUP(Occupancy!$B$65,Occupancy!$BJ$68:'Occupancy'!$B$79,1)*12/$C56))</f>
        <v>0</v>
      </c>
      <c r="S56" s="51">
        <f>IF(ISERROR(IF(P56="","",P56/VLOOKUP(Occupancy!$B$65,Occupancy!$BJ$68:'Occupancy'!$B$79,1)*12/$C56)),"-",IF(P56="","",P56/VLOOKUP(Occupancy!$B$65,Occupancy!$BJ$68:'Occupancy'!$B$79,1)*12/$C56))</f>
        <v>52.248366013071895</v>
      </c>
      <c r="T56" s="55">
        <f>SUMIFS(IncomeStatementData!$J$2:$J$415,IncomeStatementData!$B$2:$B$415,$A56,IncomeStatementData!$I$2:$I$415,"66100")</f>
        <v>0</v>
      </c>
      <c r="U56" s="54">
        <f>IF(ISERROR(V56/12*Occupancy!$B$65),"-",V56/12*Occupancy!$B$65)</f>
        <v>33181</v>
      </c>
      <c r="V56" s="55">
        <f>SUMIFS(AnnualFinancialData!$L$2:$L$6380,AnnualFinancialData!$B$2:$B$6380,$A56,AnnualFinancialData!$K$2:$K$6380,"66100")</f>
        <v>66362</v>
      </c>
      <c r="W56" s="54">
        <f>IF(ISERROR(IF(T56="","",T56/VLOOKUP(Occupancy!$B$65,Occupancy!$BJ$68:'Occupancy'!$B$79,1)*12/$C56)),"-",IF(T56="","",T56/VLOOKUP(Occupancy!$B$65,Occupancy!$BJ$68:'Occupancy'!$B$79,1)*12/$C56))</f>
        <v>0</v>
      </c>
      <c r="X56" s="56">
        <f>IF(ISERROR(IF(U56="","",U56/VLOOKUP(Occupancy!$B$65,Occupancy!$BJ$68:'Occupancy'!$B$79,1)*12/$C56)),"-",IF(U56="","",U56/VLOOKUP(Occupancy!$B$65,Occupancy!$BJ$68:'Occupancy'!$B$79,1)*12/$C56))</f>
        <v>433.73856209150324</v>
      </c>
      <c r="Y56" s="51">
        <f>SUMIFS(IncomeStatementData!$J$2:$J$415,IncomeStatementData!$B$2:$B$415,$A56,IncomeStatementData!$I$2:$I$415,"55705")+SUMIFS(IncomeStatementData!$J$2:$J$415,IncomeStatementData!$B$2:$B$415,$A56,IncomeStatementData!$I$2:$I$415,"55715")+SUMIFS(IncomeStatementData!$J$2:$J$415,IncomeStatementData!$B$2:$B$415,$A56,IncomeStatementData!$I$2:$I$415,"55720")+SUMIFS(IncomeStatementData!$J$2:$J$415,IncomeStatementData!$B$2:$B$415,$A56,IncomeStatementData!$I$2:$I$415,"55730")+SUMIFS(IncomeStatementData!$J$2:$J$415,IncomeStatementData!$B$2:$B$415,$A56,IncomeStatementData!$I$2:$I$415,"55735")+SUMIFS(IncomeStatementData!$J$2:$J$415,IncomeStatementData!$B$2:$B$415,$A56,IncomeStatementData!$I$2:$I$415,"55701")+SUMIFS(IncomeStatementData!$J$2:$J$415,IncomeStatementData!$B$2:$B$415,$A56,IncomeStatementData!$I$2:$I$415,"55750")+SUMIFS(IncomeStatementData!$J$2:$J$415,IncomeStatementData!$B$2:$B$415,$A56,IncomeStatementData!$I$2:$I$415,"55725")+SUMIFS(IncomeStatementData!$J$2:$J$415,IncomeStatementData!$B$2:$B$415,$A56,IncomeStatementData!$I$2:$I$415,"55760")+SUMIFS(IncomeStatementData!$J$2:$J$415,IncomeStatementData!$B$2:$B$415,$A56,IncomeStatementData!$I$2:$I$415,"55755")</f>
        <v>0</v>
      </c>
      <c r="Z56" s="51">
        <f>IF(ISERROR(AA56/12*Occupancy!$B$65),"-",AA56/12*Occupancy!$B$65)</f>
        <v>33119.5</v>
      </c>
      <c r="AA56" s="52">
        <f>SUMIFS(AnnualFinancialData!$L$2:$L$6380,AnnualFinancialData!$B$2:$B$6380,$A56,AnnualFinancialData!$K$2:$K$6380,"55705")+SUMIFS(AnnualFinancialData!$L$2:$L$6380,AnnualFinancialData!$B$2:$B$6380,$A56,AnnualFinancialData!$K$2:$K$6380,"55715")+SUMIFS(AnnualFinancialData!$L$2:$L$6380,AnnualFinancialData!$B$2:$B$6380,$A56,AnnualFinancialData!$K$2:$K$6380,"55720")+SUMIFS(AnnualFinancialData!$L$2:$L$6380,AnnualFinancialData!$B$2:$B$6380,$A56,AnnualFinancialData!$K$2:$K$6380,"55730")+SUMIFS(AnnualFinancialData!$L$2:$L$6380,AnnualFinancialData!$B$2:$B$6380,$A56,AnnualFinancialData!$K$2:$K$6380,"55735")+SUMIFS(AnnualFinancialData!$L$2:$L$6380,AnnualFinancialData!$B$2:$B$6380,$A56,AnnualFinancialData!$K$2:$K$6380,"55701")+SUMIFS(AnnualFinancialData!$L$2:$L$6380,AnnualFinancialData!$B$2:$B$6380,$A56,AnnualFinancialData!$K$2:$K$6380,"55750")+SUMIFS(AnnualFinancialData!$L$2:$L$6380,AnnualFinancialData!$B$2:$B$6380,$A56,AnnualFinancialData!$K$2:$K$6380,"55725")+SUMIFS(AnnualFinancialData!$L$2:$L$6380,AnnualFinancialData!$B$2:$B$6380,$A56,AnnualFinancialData!$K$2:$K$6380,"55760")+SUMIFS(AnnualFinancialData!$L$2:$L$6380,AnnualFinancialData!$B$2:$B$6380,$A56,AnnualFinancialData!$K$2:$K$6380,"55755")</f>
        <v>66239</v>
      </c>
      <c r="AB56" s="51">
        <f>IF(ISERROR(IF(Y56="","",Y56/VLOOKUP(Occupancy!$B$65,Occupancy!$BJ$68:'Occupancy'!$B$79,1)*12/$C56)),"-",IF(Y56="","",Y56/VLOOKUP(Occupancy!$B$65,Occupancy!$BJ$68:'Occupancy'!$B$79,1)*12/$C56))</f>
        <v>0</v>
      </c>
      <c r="AC56" s="57">
        <f>IF(ISERROR(IF(Z56="","",Z56/VLOOKUP(Occupancy!$B$65,Occupancy!$BJ$68:'Occupancy'!$B$79,1)*12/$C56)),"-",IF(Z56="","",Z56/VLOOKUP(Occupancy!$B$65,Occupancy!$BJ$68:'Occupancy'!$B$79,1)*12/$C56))</f>
        <v>432.93464052287584</v>
      </c>
      <c r="AD56" s="55">
        <f>SUMIFS(IncomeStatementData!$J$2:$J$415,IncomeStatementData!$B$2:$B$415,$A56,IncomeStatementData!$I$2:$I$415,"55770")</f>
        <v>0</v>
      </c>
      <c r="AE56" s="54">
        <f>IF(ISERROR(AF56/12*Occupancy!$B$65),"-",AF56/12*Occupancy!$B$65)</f>
        <v>0</v>
      </c>
      <c r="AF56" s="55">
        <f>SUMIFS(AnnualFinancialData!$L$2:$L$6380,AnnualFinancialData!$B$2:$B$6380,$A56,AnnualFinancialData!$K$2:$K$6380,"55770")</f>
        <v>0</v>
      </c>
      <c r="AG56" s="54">
        <f>IF(ISERROR(IF(AD56="","",AD56/VLOOKUP(Occupancy!$B$65,Occupancy!$BJ$68:'Occupancy'!$B$79,1)*12/$C56)),"-",IF(AD56="","",AD56/VLOOKUP(Occupancy!$B$65,Occupancy!$BJ$68:'Occupancy'!$B$79,1)*12/$C56))</f>
        <v>0</v>
      </c>
      <c r="AH56" s="59">
        <f>IF(ISERROR(IF(AE56="","",AE56/VLOOKUP(Occupancy!$B$65,Occupancy!$BJ$68:'Occupancy'!$B$79,1)*12/$C56)),"-",IF(AE56="","",AE56/VLOOKUP(Occupancy!$B$65,Occupancy!$BJ$68:'Occupancy'!$B$79,1)*12/$C56))</f>
        <v>0</v>
      </c>
      <c r="AI56" s="52">
        <f>SUMIFS(IncomeStatementData!$J$2:$J$415,IncomeStatementData!$B$2:$B$415,$A56,IncomeStatementData!$I$2:$I$415,"55357")+SUMIFS(IncomeStatementData!$J$2:$J$415,IncomeStatementData!$B$2:$B$415,$A56,IncomeStatementData!$I$2:$I$415,"55353")+SUMIFS(IncomeStatementData!$J$2:$J$415,IncomeStatementData!$B$2:$B$415,$A56,IncomeStatementData!$I$2:$I$415,"55354")+SUMIFS(IncomeStatementData!$J$2:$J$415,IncomeStatementData!$B$2:$B$415,$A56,IncomeStatementData!$I$2:$I$415,"55351")</f>
        <v>0</v>
      </c>
      <c r="AJ56" s="51">
        <f>IF(ISERROR(AK56/12*Occupancy!$B$65),"-",AK56/12*Occupancy!$B$65)</f>
        <v>18703</v>
      </c>
      <c r="AK56" s="52">
        <f>SUMIFS(AnnualFinancialData!$L$2:$L$6380,AnnualFinancialData!$B$2:$B$6380,$A56,AnnualFinancialData!$K$2:$K$6380,"55357")+SUMIFS(AnnualFinancialData!$L$2:$L$6380,AnnualFinancialData!$B$2:$B$6380,$A56,AnnualFinancialData!$K$2:$K$6380,"55353")+SUMIFS(AnnualFinancialData!$L$2:$L$6380,AnnualFinancialData!$B$2:$B$6380,$A56,AnnualFinancialData!$K$2:$K$6380,"55354")+SUMIFS(AnnualFinancialData!$L$2:$L$6380,AnnualFinancialData!$B$2:$B$6380,$A56,AnnualFinancialData!$K$2:$K$6380,"55351")</f>
        <v>37406</v>
      </c>
      <c r="AL56" s="51">
        <f>IF(ISERROR(IF(AI56="","",AI56/VLOOKUP(Occupancy!$B$65,Occupancy!$BJ$68:'Occupancy'!$B$79,1)*12/$C56)),"-",IF(AI56="","",AI56/VLOOKUP(Occupancy!$B$65,Occupancy!$BJ$68:'Occupancy'!$B$79,1)*12/$C56))</f>
        <v>0</v>
      </c>
      <c r="AM56" s="60">
        <f>IF(ISERROR(IF(AJ56="","",AJ56/VLOOKUP(Occupancy!$B$65,Occupancy!$BJ$68:'Occupancy'!$B$79,1)*12/$C56)),"-",IF(AJ56="","",AJ56/VLOOKUP(Occupancy!$B$65,Occupancy!$BJ$68:'Occupancy'!$B$79,1)*12/$C56))</f>
        <v>244.48366013071896</v>
      </c>
      <c r="AN56" s="54">
        <f>SUMIFS(IncomeStatementData!$J$2:$J$415,IncomeStatementData!$B$2:$B$415,$A56,IncomeStatementData!$I$2:$I$415,"55355")</f>
        <v>0</v>
      </c>
      <c r="AO56" s="54">
        <f>IF(ISERROR(AP56/12*Occupancy!$B$65),"-",AP56/12*Occupancy!$B$65)</f>
        <v>10364.5</v>
      </c>
      <c r="AP56" s="55">
        <f>SUMIFS(AnnualFinancialData!$L$2:$L$6380,AnnualFinancialData!$B$2:$B$6380,$A56,AnnualFinancialData!$K$2:$K$6380,"55355")</f>
        <v>20729</v>
      </c>
      <c r="AQ56" s="54">
        <f>IF(ISERROR(IF(AN56="","",AN56/VLOOKUP(Occupancy!$B$65,Occupancy!$BJ$68:'Occupancy'!$B$79,1)*12/$C56)),"-",IF(AN56="","",AN56/VLOOKUP(Occupancy!$B$65,Occupancy!$BJ$68:'Occupancy'!$B$79,1)*12/$C56))</f>
        <v>0</v>
      </c>
      <c r="AR56" s="56">
        <f>IF(ISERROR(IF(AO56="","",AO56/VLOOKUP(Occupancy!$B$65,Occupancy!$BJ$68:'Occupancy'!$B$79,1)*12/$C56)),"-",IF(AO56="","",AO56/VLOOKUP(Occupancy!$B$65,Occupancy!$BJ$68:'Occupancy'!$B$79,1)*12/$C56))</f>
        <v>135.48366013071896</v>
      </c>
      <c r="AS56" s="61">
        <f>SUMIFS(IncomeStatementData!$J$2:$J$415,IncomeStatementData!$B$2:$B$415,$A56,IncomeStatementData!$I$2:$I$415,"55301")</f>
        <v>0</v>
      </c>
      <c r="AT56" s="51">
        <f>IF(ISERROR(AU56/12*Occupancy!$B$65),"-",AU56/12*Occupancy!$B$65)</f>
        <v>34641.5</v>
      </c>
      <c r="AU56" s="52">
        <f>SUMIFS(AnnualFinancialData!$L$2:$L$6380,AnnualFinancialData!$B$2:$B$6380,$A56,AnnualFinancialData!$K$2:$K$6380,"55301")</f>
        <v>69283</v>
      </c>
      <c r="AV56" s="51">
        <f>IF(ISERROR(IF(AS56="","",AS56/VLOOKUP(Occupancy!$B$65,Occupancy!$BJ$68:'Occupancy'!$B$79,1)*12/$C56)),"-",IF(AS56="","",AS56/VLOOKUP(Occupancy!$B$65,Occupancy!$BJ$68:'Occupancy'!$B$79,1)*12/$C56))</f>
        <v>0</v>
      </c>
      <c r="AW56" s="57">
        <f>IF(ISERROR(IF(AT56="","",AT56/VLOOKUP(Occupancy!$B$65,Occupancy!$BJ$68:'Occupancy'!$B$79,1)*12/$C56)),"-",IF(AT56="","",AT56/VLOOKUP(Occupancy!$B$65,Occupancy!$BJ$68:'Occupancy'!$B$79,1)*12/$C56))</f>
        <v>452.83006535947715</v>
      </c>
      <c r="AX56" s="54">
        <f>SUMIFS(IncomeStatementData!$J$2:$J$415,IncomeStatementData!$B$2:$B$415,$A56,IncomeStatementData!$I$2:$I$415,"55320")</f>
        <v>0</v>
      </c>
      <c r="AY56" s="54">
        <f>IF(ISERROR(AZ56/12*Occupancy!$B$65),"-",AZ56/12*Occupancy!$B$65)</f>
        <v>15800.5</v>
      </c>
      <c r="AZ56" s="55">
        <f>SUMIFS(AnnualFinancialData!$L$2:$L$6380,AnnualFinancialData!$B$2:$B$6380,$A56,AnnualFinancialData!$K$2:$K$6380,"55320")</f>
        <v>31601</v>
      </c>
      <c r="BA56" s="54">
        <f>IF(ISERROR(IF(AX56="","",AX56/VLOOKUP(Occupancy!$B$65,Occupancy!$BJ$68:'Occupancy'!$B$79,1)*12/$C56)),"-",IF(AX56="","",AX56/VLOOKUP(Occupancy!$B$65,Occupancy!$BJ$68:'Occupancy'!$B$79,1)*12/$C56))</f>
        <v>0</v>
      </c>
      <c r="BB56" s="54">
        <f>IF(ISERROR(IF(AY56="","",AY56/VLOOKUP(Occupancy!$B$65,Occupancy!$BJ$68:'Occupancy'!$B$79,1)*12/$C56)),"-",IF(AY56="","",AY56/VLOOKUP(Occupancy!$B$65,Occupancy!$BJ$68:'Occupancy'!$B$79,1)*12/$C56))</f>
        <v>206.54248366013073</v>
      </c>
      <c r="BC56" s="62">
        <f t="shared" si="0"/>
        <v>0</v>
      </c>
      <c r="BD56" s="63">
        <f t="shared" si="1"/>
        <v>346701.5</v>
      </c>
      <c r="BE56" s="62">
        <f t="shared" si="2"/>
        <v>693403</v>
      </c>
      <c r="BF56" s="63">
        <f>IF(ISERROR(IF(BC56="","",BC56/VLOOKUP(Occupancy!$B$65,Occupancy!$BJ$68:'Occupancy'!$B$79,1)*12/$C56)),"-",IF(BC56="","",BC56/VLOOKUP(Occupancy!$B$65,Occupancy!$BJ$68:'Occupancy'!$B$79,1)*12/$C56))</f>
        <v>0</v>
      </c>
      <c r="BG56" s="64">
        <f>IF(ISERROR(IF(BD56="","",BD56/VLOOKUP(Occupancy!$B$65,Occupancy!$BJ$68:'Occupancy'!$B$79,1)*12/$C56)),"-",IF(BD56="","",BD56/VLOOKUP(Occupancy!$B$65,Occupancy!$BJ$68:'Occupancy'!$B$79,1)*12/$C56))</f>
        <v>4532.0457516339866</v>
      </c>
    </row>
    <row r="57" spans="1:59" x14ac:dyDescent="0.25">
      <c r="A57" s="220" t="s">
        <v>397</v>
      </c>
      <c r="B57" s="93" t="str">
        <f>IF(ISERROR(INDEX(ProjectTypeData!$F$2:$F57,MATCH(Expenses!$A57,ProjectTypeData!$B$2:$B57,0),MATCH(Expenses!B$5,ProjectTypeData!$F$1))),"-",INDEX(ProjectTypeData!$F$2:$F57,MATCH(Expenses!$A57,ProjectTypeData!$B$2:$B57,0),MATCH(Expenses!B$5,ProjectTypeData!$F$1)))</f>
        <v>Shelter</v>
      </c>
      <c r="C57" s="145">
        <f>Operating!C62</f>
        <v>105</v>
      </c>
      <c r="D57" s="146" t="str">
        <f>IF(ISERROR(INDEX(MgmtCompanyData!$C$2:$C$46,MATCH(A57,MgmtCompanyData!$B$2:$B$46,0),0)),"-",INDEX(MgmtCompanyData!$C$2:$C$46,MATCH(A57,MgmtCompanyData!$B$2:$B$46,0),0))</f>
        <v>-</v>
      </c>
      <c r="E57" s="50">
        <f>SUMIFS(IncomeStatementData!$J$2:$J$415,IncomeStatementData!$B$2:$B$415,$A57,IncomeStatementData!$I$2:$I$415,"50105")+SUMIFS(IncomeStatementData!$J$2:$J$415,IncomeStatementData!$B$2:$B$415,$A57,IncomeStatementData!$I$2:$I$415,"55745")+SUMIFS(IncomeStatementData!$J$2:$J$415,IncomeStatementData!$B$2:$B$415,$A57,IncomeStatementData!$I$2:$I$415,"55730")+SUMIFS(IncomeStatementData!$J$2:$J$415,IncomeStatementData!$B$2:$B$415,$A57,IncomeStatementData!$I$2:$I$415,"50203")+SUMIFS(IncomeStatementData!$J$2:$J$415,IncomeStatementData!$B$2:$B$415,$A57,IncomeStatementData!$I$2:$I$415,"50252")</f>
        <v>0</v>
      </c>
      <c r="F57" s="51">
        <f>IF(ISERROR(G57/12*Occupancy!$B$65),"-",G57/12*Occupancy!$B$65)</f>
        <v>111756</v>
      </c>
      <c r="G57" s="52">
        <f>SUMIFS(AnnualFinancialData!$L$2:$L$6380,AnnualFinancialData!$B$2:$B$6380,$A57,AnnualFinancialData!$K$2:$K$6380,"50105")+SUMIFS(AnnualFinancialData!$L$2:$L$6380,AnnualFinancialData!$B$2:$B$6380,$A57,AnnualFinancialData!$K$2:$K$6380,"55745")+SUMIFS(AnnualFinancialData!$L$2:$L$6380,AnnualFinancialData!$B$2:$B$6380,$A57,AnnualFinancialData!$K$2:$K$6380,"55730")+SUMIFS(AnnualFinancialData!$L$2:$L$6380,AnnualFinancialData!$B$2:$B$6380,$A57,AnnualFinancialData!$K$2:$K$6380,"50203")+SUMIFS(AnnualFinancialData!$L$2:$L$6380,AnnualFinancialData!$B$2:$B$6380,$A57,AnnualFinancialData!$K$2:$K$6380,"50252")</f>
        <v>223512</v>
      </c>
      <c r="H57" s="51">
        <f>IF(ISERROR(IF(E57="","",E57/VLOOKUP(Occupancy!$B$65,Occupancy!$BJ$68:'Occupancy'!$B$79,1)*12/$C57)),"-",IF(E57="","",E57/VLOOKUP(Occupancy!$B$65,Occupancy!$BJ$68:'Occupancy'!$B$79,1)*12/$C57))</f>
        <v>0</v>
      </c>
      <c r="I57" s="53">
        <f>IF(ISERROR(IF(F57="","",F57/VLOOKUP(Occupancy!$B$65,Occupancy!$BJ$68:'Occupancy'!$B$79,1)*12/$C57)),"-",IF(F57="","",F57/VLOOKUP(Occupancy!$B$65,Occupancy!$BJ$68:'Occupancy'!$B$79,1)*12/$C57))</f>
        <v>2128.6857142857143</v>
      </c>
      <c r="J57" s="54">
        <f>SUMIFS(IncomeStatementData!$J$2:$J$415,IncomeStatementData!$B$2:$B$415,$A57,IncomeStatementData!$I$2:$I$415,"60015")+SUMIFS(IncomeStatementData!$J$2:$J$415,IncomeStatementData!$B$2:$B$415,$A57,IncomeStatementData!$I$2:$I$415,"55342")+SUMIFS(IncomeStatementData!$J$2:$J$415,IncomeStatementData!$B$2:$B$415,$A57,IncomeStatementData!$I$2:$I$415,"55110")+SUMIFS(IncomeStatementData!$J$2:$J$415,IncomeStatementData!$B$2:$B$415,$A57,IncomeStatementData!$I$2:$I$415,"53034")+SUMIFS(IncomeStatementData!$J$2:$J$415,IncomeStatementData!$B$2:$B$415,$A57,IncomeStatementData!$I$2:$I$415,"59500")</f>
        <v>0</v>
      </c>
      <c r="K57" s="54">
        <f>IF(ISERROR(L57/12*Occupancy!$B$65),"-",L57/12*Occupancy!$B$65)</f>
        <v>26563.5</v>
      </c>
      <c r="L57" s="55">
        <f>SUMIFS(AnnualFinancialData!$L$2:$L$6380,AnnualFinancialData!$B$2:$B$6380,$A57,AnnualFinancialData!$K$2:$K$6380,"60015")+SUMIFS(AnnualFinancialData!$L$2:$L$6380,AnnualFinancialData!$B$2:$B$6380,$A57,AnnualFinancialData!$K$2:$K$6380,"55342")+SUMIFS(AnnualFinancialData!$L$2:$L$6380,AnnualFinancialData!$B$2:$B$6380,$A57,AnnualFinancialData!$K$2:$K$6380,"55110")+SUMIFS(AnnualFinancialData!$L$2:$L$6380,AnnualFinancialData!$B$2:$B$6380,$A57,AnnualFinancialData!$K$2:$K$6380,"53034")+SUMIFS(AnnualFinancialData!$L$2:$L$6380,AnnualFinancialData!$B$2:$B$6380,$A57,AnnualFinancialData!$K$2:$K$6380,"59500")</f>
        <v>53127</v>
      </c>
      <c r="M57" s="54">
        <f>IF(ISERROR(IF(J57="","",J57/VLOOKUP(Occupancy!$B$65,Occupancy!$BJ$68:'Occupancy'!$B$79,1)*12/$C57)),"-",IF(J57="","",J57/VLOOKUP(Occupancy!$B$65,Occupancy!$BJ$68:'Occupancy'!$B$79,1)*12/$C57))</f>
        <v>0</v>
      </c>
      <c r="N57" s="54">
        <f>IF(ISERROR(IF(K57="","",K57/VLOOKUP(Occupancy!$B$65,Occupancy!$BJ$68:'Occupancy'!$B$79,1)*12/$C57)),"-",IF(K57="","",K57/VLOOKUP(Occupancy!$B$65,Occupancy!$BJ$68:'Occupancy'!$B$79,1)*12/$C57))</f>
        <v>505.97142857142859</v>
      </c>
      <c r="O57" s="51">
        <f>SUMIFS(IncomeStatementData!$J$2:$J$415,IncomeStatementData!$B$2:$B$415,$A57,IncomeStatementData!$I$2:$I$415,"58001")</f>
        <v>0</v>
      </c>
      <c r="P57" s="51">
        <f>IF(ISERROR(Q57/12*Occupancy!$B$65),"-",Q57/12*Occupancy!$B$65)</f>
        <v>2284.5</v>
      </c>
      <c r="Q57" s="52">
        <f>SUMIFS(AnnualFinancialData!$L$2:$L$6380,AnnualFinancialData!$B$2:$B$6380,$A57,AnnualFinancialData!$K$2:$K$6380,"58001")</f>
        <v>4569</v>
      </c>
      <c r="R57" s="51">
        <f>IF(ISERROR(IF(O57="","",O57/VLOOKUP(Occupancy!$B$65,Occupancy!$BJ$68:'Occupancy'!$B$79,1)*12/$C57)),"-",IF(O57="","",O57/VLOOKUP(Occupancy!$B$65,Occupancy!$BJ$68:'Occupancy'!$B$79,1)*12/$C57))</f>
        <v>0</v>
      </c>
      <c r="S57" s="51">
        <f>IF(ISERROR(IF(P57="","",P57/VLOOKUP(Occupancy!$B$65,Occupancy!$BJ$68:'Occupancy'!$B$79,1)*12/$C57)),"-",IF(P57="","",P57/VLOOKUP(Occupancy!$B$65,Occupancy!$BJ$68:'Occupancy'!$B$79,1)*12/$C57))</f>
        <v>43.514285714285712</v>
      </c>
      <c r="T57" s="55">
        <f>SUMIFS(IncomeStatementData!$J$2:$J$415,IncomeStatementData!$B$2:$B$415,$A57,IncomeStatementData!$I$2:$I$415,"66100")</f>
        <v>0</v>
      </c>
      <c r="U57" s="54">
        <f>IF(ISERROR(V57/12*Occupancy!$B$65),"-",V57/12*Occupancy!$B$65)</f>
        <v>43385.5</v>
      </c>
      <c r="V57" s="55">
        <f>SUMIFS(AnnualFinancialData!$L$2:$L$6380,AnnualFinancialData!$B$2:$B$6380,$A57,AnnualFinancialData!$K$2:$K$6380,"66100")</f>
        <v>86771</v>
      </c>
      <c r="W57" s="54">
        <f>IF(ISERROR(IF(T57="","",T57/VLOOKUP(Occupancy!$B$65,Occupancy!$BJ$68:'Occupancy'!$B$79,1)*12/$C57)),"-",IF(T57="","",T57/VLOOKUP(Occupancy!$B$65,Occupancy!$BJ$68:'Occupancy'!$B$79,1)*12/$C57))</f>
        <v>0</v>
      </c>
      <c r="X57" s="56">
        <f>IF(ISERROR(IF(U57="","",U57/VLOOKUP(Occupancy!$B$65,Occupancy!$BJ$68:'Occupancy'!$B$79,1)*12/$C57)),"-",IF(U57="","",U57/VLOOKUP(Occupancy!$B$65,Occupancy!$BJ$68:'Occupancy'!$B$79,1)*12/$C57))</f>
        <v>826.39047619047619</v>
      </c>
      <c r="Y57" s="51">
        <f>SUMIFS(IncomeStatementData!$J$2:$J$415,IncomeStatementData!$B$2:$B$415,$A57,IncomeStatementData!$I$2:$I$415,"55705")+SUMIFS(IncomeStatementData!$J$2:$J$415,IncomeStatementData!$B$2:$B$415,$A57,IncomeStatementData!$I$2:$I$415,"55715")+SUMIFS(IncomeStatementData!$J$2:$J$415,IncomeStatementData!$B$2:$B$415,$A57,IncomeStatementData!$I$2:$I$415,"55720")+SUMIFS(IncomeStatementData!$J$2:$J$415,IncomeStatementData!$B$2:$B$415,$A57,IncomeStatementData!$I$2:$I$415,"55730")+SUMIFS(IncomeStatementData!$J$2:$J$415,IncomeStatementData!$B$2:$B$415,$A57,IncomeStatementData!$I$2:$I$415,"55735")+SUMIFS(IncomeStatementData!$J$2:$J$415,IncomeStatementData!$B$2:$B$415,$A57,IncomeStatementData!$I$2:$I$415,"55701")+SUMIFS(IncomeStatementData!$J$2:$J$415,IncomeStatementData!$B$2:$B$415,$A57,IncomeStatementData!$I$2:$I$415,"55750")+SUMIFS(IncomeStatementData!$J$2:$J$415,IncomeStatementData!$B$2:$B$415,$A57,IncomeStatementData!$I$2:$I$415,"55725")+SUMIFS(IncomeStatementData!$J$2:$J$415,IncomeStatementData!$B$2:$B$415,$A57,IncomeStatementData!$I$2:$I$415,"55760")+SUMIFS(IncomeStatementData!$J$2:$J$415,IncomeStatementData!$B$2:$B$415,$A57,IncomeStatementData!$I$2:$I$415,"55755")</f>
        <v>0</v>
      </c>
      <c r="Z57" s="51">
        <f>IF(ISERROR(AA57/12*Occupancy!$B$65),"-",AA57/12*Occupancy!$B$65)</f>
        <v>36257.5</v>
      </c>
      <c r="AA57" s="52">
        <f>SUMIFS(AnnualFinancialData!$L$2:$L$6380,AnnualFinancialData!$B$2:$B$6380,$A57,AnnualFinancialData!$K$2:$K$6380,"55705")+SUMIFS(AnnualFinancialData!$L$2:$L$6380,AnnualFinancialData!$B$2:$B$6380,$A57,AnnualFinancialData!$K$2:$K$6380,"55715")+SUMIFS(AnnualFinancialData!$L$2:$L$6380,AnnualFinancialData!$B$2:$B$6380,$A57,AnnualFinancialData!$K$2:$K$6380,"55720")+SUMIFS(AnnualFinancialData!$L$2:$L$6380,AnnualFinancialData!$B$2:$B$6380,$A57,AnnualFinancialData!$K$2:$K$6380,"55730")+SUMIFS(AnnualFinancialData!$L$2:$L$6380,AnnualFinancialData!$B$2:$B$6380,$A57,AnnualFinancialData!$K$2:$K$6380,"55735")+SUMIFS(AnnualFinancialData!$L$2:$L$6380,AnnualFinancialData!$B$2:$B$6380,$A57,AnnualFinancialData!$K$2:$K$6380,"55701")+SUMIFS(AnnualFinancialData!$L$2:$L$6380,AnnualFinancialData!$B$2:$B$6380,$A57,AnnualFinancialData!$K$2:$K$6380,"55750")+SUMIFS(AnnualFinancialData!$L$2:$L$6380,AnnualFinancialData!$B$2:$B$6380,$A57,AnnualFinancialData!$K$2:$K$6380,"55725")+SUMIFS(AnnualFinancialData!$L$2:$L$6380,AnnualFinancialData!$B$2:$B$6380,$A57,AnnualFinancialData!$K$2:$K$6380,"55760")+SUMIFS(AnnualFinancialData!$L$2:$L$6380,AnnualFinancialData!$B$2:$B$6380,$A57,AnnualFinancialData!$K$2:$K$6380,"55755")</f>
        <v>72515</v>
      </c>
      <c r="AB57" s="51">
        <f>IF(ISERROR(IF(Y57="","",Y57/VLOOKUP(Occupancy!$B$65,Occupancy!$BJ$68:'Occupancy'!$B$79,1)*12/$C57)),"-",IF(Y57="","",Y57/VLOOKUP(Occupancy!$B$65,Occupancy!$BJ$68:'Occupancy'!$B$79,1)*12/$C57))</f>
        <v>0</v>
      </c>
      <c r="AC57" s="57">
        <f>IF(ISERROR(IF(Z57="","",Z57/VLOOKUP(Occupancy!$B$65,Occupancy!$BJ$68:'Occupancy'!$B$79,1)*12/$C57)),"-",IF(Z57="","",Z57/VLOOKUP(Occupancy!$B$65,Occupancy!$BJ$68:'Occupancy'!$B$79,1)*12/$C57))</f>
        <v>690.61904761904759</v>
      </c>
      <c r="AD57" s="55">
        <f>SUMIFS(IncomeStatementData!$J$2:$J$415,IncomeStatementData!$B$2:$B$415,$A57,IncomeStatementData!$I$2:$I$415,"55770")</f>
        <v>0</v>
      </c>
      <c r="AE57" s="54">
        <f>IF(ISERROR(AF57/12*Occupancy!$B$65),"-",AF57/12*Occupancy!$B$65)</f>
        <v>0</v>
      </c>
      <c r="AF57" s="55">
        <f>SUMIFS(AnnualFinancialData!$L$2:$L$6380,AnnualFinancialData!$B$2:$B$6380,$A57,AnnualFinancialData!$K$2:$K$6380,"55770")</f>
        <v>0</v>
      </c>
      <c r="AG57" s="54">
        <f>IF(ISERROR(IF(AD57="","",AD57/VLOOKUP(Occupancy!$B$65,Occupancy!$BJ$68:'Occupancy'!$B$79,1)*12/$C57)),"-",IF(AD57="","",AD57/VLOOKUP(Occupancy!$B$65,Occupancy!$BJ$68:'Occupancy'!$B$79,1)*12/$C57))</f>
        <v>0</v>
      </c>
      <c r="AH57" s="59">
        <f>IF(ISERROR(IF(AE57="","",AE57/VLOOKUP(Occupancy!$B$65,Occupancy!$BJ$68:'Occupancy'!$B$79,1)*12/$C57)),"-",IF(AE57="","",AE57/VLOOKUP(Occupancy!$B$65,Occupancy!$BJ$68:'Occupancy'!$B$79,1)*12/$C57))</f>
        <v>0</v>
      </c>
      <c r="AI57" s="52">
        <f>SUMIFS(IncomeStatementData!$J$2:$J$415,IncomeStatementData!$B$2:$B$415,$A57,IncomeStatementData!$I$2:$I$415,"55357")+SUMIFS(IncomeStatementData!$J$2:$J$415,IncomeStatementData!$B$2:$B$415,$A57,IncomeStatementData!$I$2:$I$415,"55353")+SUMIFS(IncomeStatementData!$J$2:$J$415,IncomeStatementData!$B$2:$B$415,$A57,IncomeStatementData!$I$2:$I$415,"55354")+SUMIFS(IncomeStatementData!$J$2:$J$415,IncomeStatementData!$B$2:$B$415,$A57,IncomeStatementData!$I$2:$I$415,"55351")</f>
        <v>0</v>
      </c>
      <c r="AJ57" s="51">
        <f>IF(ISERROR(AK57/12*Occupancy!$B$65),"-",AK57/12*Occupancy!$B$65)</f>
        <v>15800</v>
      </c>
      <c r="AK57" s="52">
        <f>SUMIFS(AnnualFinancialData!$L$2:$L$6380,AnnualFinancialData!$B$2:$B$6380,$A57,AnnualFinancialData!$K$2:$K$6380,"55357")+SUMIFS(AnnualFinancialData!$L$2:$L$6380,AnnualFinancialData!$B$2:$B$6380,$A57,AnnualFinancialData!$K$2:$K$6380,"55353")+SUMIFS(AnnualFinancialData!$L$2:$L$6380,AnnualFinancialData!$B$2:$B$6380,$A57,AnnualFinancialData!$K$2:$K$6380,"55354")+SUMIFS(AnnualFinancialData!$L$2:$L$6380,AnnualFinancialData!$B$2:$B$6380,$A57,AnnualFinancialData!$K$2:$K$6380,"55351")</f>
        <v>31600</v>
      </c>
      <c r="AL57" s="51">
        <f>IF(ISERROR(IF(AI57="","",AI57/VLOOKUP(Occupancy!$B$65,Occupancy!$BJ$68:'Occupancy'!$B$79,1)*12/$C57)),"-",IF(AI57="","",AI57/VLOOKUP(Occupancy!$B$65,Occupancy!$BJ$68:'Occupancy'!$B$79,1)*12/$C57))</f>
        <v>0</v>
      </c>
      <c r="AM57" s="60">
        <f>IF(ISERROR(IF(AJ57="","",AJ57/VLOOKUP(Occupancy!$B$65,Occupancy!$BJ$68:'Occupancy'!$B$79,1)*12/$C57)),"-",IF(AJ57="","",AJ57/VLOOKUP(Occupancy!$B$65,Occupancy!$BJ$68:'Occupancy'!$B$79,1)*12/$C57))</f>
        <v>300.95238095238096</v>
      </c>
      <c r="AN57" s="54">
        <f>SUMIFS(IncomeStatementData!$J$2:$J$415,IncomeStatementData!$B$2:$B$415,$A57,IncomeStatementData!$I$2:$I$415,"55355")</f>
        <v>0</v>
      </c>
      <c r="AO57" s="54">
        <f>IF(ISERROR(AP57/12*Occupancy!$B$65),"-",AP57/12*Occupancy!$B$65)</f>
        <v>19500</v>
      </c>
      <c r="AP57" s="55">
        <f>SUMIFS(AnnualFinancialData!$L$2:$L$6380,AnnualFinancialData!$B$2:$B$6380,$A57,AnnualFinancialData!$K$2:$K$6380,"55355")</f>
        <v>39000</v>
      </c>
      <c r="AQ57" s="54">
        <f>IF(ISERROR(IF(AN57="","",AN57/VLOOKUP(Occupancy!$B$65,Occupancy!$BJ$68:'Occupancy'!$B$79,1)*12/$C57)),"-",IF(AN57="","",AN57/VLOOKUP(Occupancy!$B$65,Occupancy!$BJ$68:'Occupancy'!$B$79,1)*12/$C57))</f>
        <v>0</v>
      </c>
      <c r="AR57" s="56">
        <f>IF(ISERROR(IF(AO57="","",AO57/VLOOKUP(Occupancy!$B$65,Occupancy!$BJ$68:'Occupancy'!$B$79,1)*12/$C57)),"-",IF(AO57="","",AO57/VLOOKUP(Occupancy!$B$65,Occupancy!$BJ$68:'Occupancy'!$B$79,1)*12/$C57))</f>
        <v>371.42857142857144</v>
      </c>
      <c r="AS57" s="61">
        <f>SUMIFS(IncomeStatementData!$J$2:$J$415,IncomeStatementData!$B$2:$B$415,$A57,IncomeStatementData!$I$2:$I$415,"55301")</f>
        <v>0</v>
      </c>
      <c r="AT57" s="51">
        <f>IF(ISERROR(AU57/12*Occupancy!$B$65),"-",AU57/12*Occupancy!$B$65)</f>
        <v>89404</v>
      </c>
      <c r="AU57" s="52">
        <f>SUMIFS(AnnualFinancialData!$L$2:$L$6380,AnnualFinancialData!$B$2:$B$6380,$A57,AnnualFinancialData!$K$2:$K$6380,"55301")</f>
        <v>178808</v>
      </c>
      <c r="AV57" s="51">
        <f>IF(ISERROR(IF(AS57="","",AS57/VLOOKUP(Occupancy!$B$65,Occupancy!$BJ$68:'Occupancy'!$B$79,1)*12/$C57)),"-",IF(AS57="","",AS57/VLOOKUP(Occupancy!$B$65,Occupancy!$BJ$68:'Occupancy'!$B$79,1)*12/$C57))</f>
        <v>0</v>
      </c>
      <c r="AW57" s="57">
        <f>IF(ISERROR(IF(AT57="","",AT57/VLOOKUP(Occupancy!$B$65,Occupancy!$BJ$68:'Occupancy'!$B$79,1)*12/$C57)),"-",IF(AT57="","",AT57/VLOOKUP(Occupancy!$B$65,Occupancy!$BJ$68:'Occupancy'!$B$79,1)*12/$C57))</f>
        <v>1702.9333333333334</v>
      </c>
      <c r="AX57" s="54">
        <f>SUMIFS(IncomeStatementData!$J$2:$J$415,IncomeStatementData!$B$2:$B$415,$A57,IncomeStatementData!$I$2:$I$415,"55320")</f>
        <v>0</v>
      </c>
      <c r="AY57" s="54">
        <f>IF(ISERROR(AZ57/12*Occupancy!$B$65),"-",AZ57/12*Occupancy!$B$65)</f>
        <v>12503</v>
      </c>
      <c r="AZ57" s="55">
        <f>SUMIFS(AnnualFinancialData!$L$2:$L$6380,AnnualFinancialData!$B$2:$B$6380,$A57,AnnualFinancialData!$K$2:$K$6380,"55320")</f>
        <v>25006</v>
      </c>
      <c r="BA57" s="54">
        <f>IF(ISERROR(IF(AX57="","",AX57/VLOOKUP(Occupancy!$B$65,Occupancy!$BJ$68:'Occupancy'!$B$79,1)*12/$C57)),"-",IF(AX57="","",AX57/VLOOKUP(Occupancy!$B$65,Occupancy!$BJ$68:'Occupancy'!$B$79,1)*12/$C57))</f>
        <v>0</v>
      </c>
      <c r="BB57" s="54">
        <f>IF(ISERROR(IF(AY57="","",AY57/VLOOKUP(Occupancy!$B$65,Occupancy!$BJ$68:'Occupancy'!$B$79,1)*12/$C57)),"-",IF(AY57="","",AY57/VLOOKUP(Occupancy!$B$65,Occupancy!$BJ$68:'Occupancy'!$B$79,1)*12/$C57))</f>
        <v>238.15238095238095</v>
      </c>
      <c r="BC57" s="62">
        <f t="shared" si="0"/>
        <v>0</v>
      </c>
      <c r="BD57" s="63">
        <f t="shared" si="1"/>
        <v>357454</v>
      </c>
      <c r="BE57" s="62">
        <f t="shared" si="2"/>
        <v>714908</v>
      </c>
      <c r="BF57" s="63">
        <f>IF(ISERROR(IF(BC57="","",BC57/VLOOKUP(Occupancy!$B$65,Occupancy!$BJ$68:'Occupancy'!$B$79,1)*12/$C57)),"-",IF(BC57="","",BC57/VLOOKUP(Occupancy!$B$65,Occupancy!$BJ$68:'Occupancy'!$B$79,1)*12/$C57))</f>
        <v>0</v>
      </c>
      <c r="BG57" s="64">
        <f>IF(ISERROR(IF(BD57="","",BD57/VLOOKUP(Occupancy!$B$65,Occupancy!$BJ$68:'Occupancy'!$B$79,1)*12/$C57)),"-",IF(BD57="","",BD57/VLOOKUP(Occupancy!$B$65,Occupancy!$BJ$68:'Occupancy'!$B$79,1)*12/$C57))</f>
        <v>6808.6476190476187</v>
      </c>
    </row>
    <row r="58" spans="1:59" x14ac:dyDescent="0.25">
      <c r="A58" s="220" t="s">
        <v>400</v>
      </c>
      <c r="B58" s="93" t="str">
        <f>IF(ISERROR(INDEX(ProjectTypeData!$F$2:$F58,MATCH(Expenses!$A58,ProjectTypeData!$B$2:$B58,0),MATCH(Expenses!B$5,ProjectTypeData!$F$1))),"-",INDEX(ProjectTypeData!$F$2:$F58,MATCH(Expenses!$A58,ProjectTypeData!$B$2:$B58,0),MATCH(Expenses!B$5,ProjectTypeData!$F$1)))</f>
        <v>Shelter</v>
      </c>
      <c r="C58" s="145">
        <f>Operating!C63</f>
        <v>102</v>
      </c>
      <c r="D58" s="146" t="str">
        <f>IF(ISERROR(INDEX(MgmtCompanyData!$C$2:$C$46,MATCH(A58,MgmtCompanyData!$B$2:$B$46,0),0)),"-",INDEX(MgmtCompanyData!$C$2:$C$46,MATCH(A58,MgmtCompanyData!$B$2:$B$46,0),0))</f>
        <v>-</v>
      </c>
      <c r="E58" s="50">
        <f>SUMIFS(IncomeStatementData!$J$2:$J$415,IncomeStatementData!$B$2:$B$415,$A58,IncomeStatementData!$I$2:$I$415,"50105")+SUMIFS(IncomeStatementData!$J$2:$J$415,IncomeStatementData!$B$2:$B$415,$A58,IncomeStatementData!$I$2:$I$415,"55745")+SUMIFS(IncomeStatementData!$J$2:$J$415,IncomeStatementData!$B$2:$B$415,$A58,IncomeStatementData!$I$2:$I$415,"55730")+SUMIFS(IncomeStatementData!$J$2:$J$415,IncomeStatementData!$B$2:$B$415,$A58,IncomeStatementData!$I$2:$I$415,"50203")+SUMIFS(IncomeStatementData!$J$2:$J$415,IncomeStatementData!$B$2:$B$415,$A58,IncomeStatementData!$I$2:$I$415,"50252")</f>
        <v>0</v>
      </c>
      <c r="F58" s="51">
        <f>IF(ISERROR(G58/12*Occupancy!$B$65),"-",G58/12*Occupancy!$B$65)</f>
        <v>109848</v>
      </c>
      <c r="G58" s="52">
        <f>SUMIFS(AnnualFinancialData!$L$2:$L$6380,AnnualFinancialData!$B$2:$B$6380,$A58,AnnualFinancialData!$K$2:$K$6380,"50105")+SUMIFS(AnnualFinancialData!$L$2:$L$6380,AnnualFinancialData!$B$2:$B$6380,$A58,AnnualFinancialData!$K$2:$K$6380,"55745")+SUMIFS(AnnualFinancialData!$L$2:$L$6380,AnnualFinancialData!$B$2:$B$6380,$A58,AnnualFinancialData!$K$2:$K$6380,"55730")+SUMIFS(AnnualFinancialData!$L$2:$L$6380,AnnualFinancialData!$B$2:$B$6380,$A58,AnnualFinancialData!$K$2:$K$6380,"50203")+SUMIFS(AnnualFinancialData!$L$2:$L$6380,AnnualFinancialData!$B$2:$B$6380,$A58,AnnualFinancialData!$K$2:$K$6380,"50252")</f>
        <v>219696</v>
      </c>
      <c r="H58" s="51">
        <f>IF(ISERROR(IF(E58="","",E58/VLOOKUP(Occupancy!$B$65,Occupancy!$BJ$68:'Occupancy'!$B$79,1)*12/$C58)),"-",IF(E58="","",E58/VLOOKUP(Occupancy!$B$65,Occupancy!$BJ$68:'Occupancy'!$B$79,1)*12/$C58))</f>
        <v>0</v>
      </c>
      <c r="I58" s="53">
        <f>IF(ISERROR(IF(F58="","",F58/VLOOKUP(Occupancy!$B$65,Occupancy!$BJ$68:'Occupancy'!$B$79,1)*12/$C58)),"-",IF(F58="","",F58/VLOOKUP(Occupancy!$B$65,Occupancy!$BJ$68:'Occupancy'!$B$79,1)*12/$C58))</f>
        <v>2153.8823529411766</v>
      </c>
      <c r="J58" s="54">
        <f>SUMIFS(IncomeStatementData!$J$2:$J$415,IncomeStatementData!$B$2:$B$415,$A58,IncomeStatementData!$I$2:$I$415,"60015")+SUMIFS(IncomeStatementData!$J$2:$J$415,IncomeStatementData!$B$2:$B$415,$A58,IncomeStatementData!$I$2:$I$415,"55342")+SUMIFS(IncomeStatementData!$J$2:$J$415,IncomeStatementData!$B$2:$B$415,$A58,IncomeStatementData!$I$2:$I$415,"55110")+SUMIFS(IncomeStatementData!$J$2:$J$415,IncomeStatementData!$B$2:$B$415,$A58,IncomeStatementData!$I$2:$I$415,"53034")+SUMIFS(IncomeStatementData!$J$2:$J$415,IncomeStatementData!$B$2:$B$415,$A58,IncomeStatementData!$I$2:$I$415,"59500")</f>
        <v>0</v>
      </c>
      <c r="K58" s="54">
        <f>IF(ISERROR(L58/12*Occupancy!$B$65),"-",L58/12*Occupancy!$B$65)</f>
        <v>32830</v>
      </c>
      <c r="L58" s="55">
        <f>SUMIFS(AnnualFinancialData!$L$2:$L$6380,AnnualFinancialData!$B$2:$B$6380,$A58,AnnualFinancialData!$K$2:$K$6380,"60015")+SUMIFS(AnnualFinancialData!$L$2:$L$6380,AnnualFinancialData!$B$2:$B$6380,$A58,AnnualFinancialData!$K$2:$K$6380,"55342")+SUMIFS(AnnualFinancialData!$L$2:$L$6380,AnnualFinancialData!$B$2:$B$6380,$A58,AnnualFinancialData!$K$2:$K$6380,"55110")+SUMIFS(AnnualFinancialData!$L$2:$L$6380,AnnualFinancialData!$B$2:$B$6380,$A58,AnnualFinancialData!$K$2:$K$6380,"53034")+SUMIFS(AnnualFinancialData!$L$2:$L$6380,AnnualFinancialData!$B$2:$B$6380,$A58,AnnualFinancialData!$K$2:$K$6380,"59500")</f>
        <v>65660</v>
      </c>
      <c r="M58" s="54">
        <f>IF(ISERROR(IF(J58="","",J58/VLOOKUP(Occupancy!$B$65,Occupancy!$BJ$68:'Occupancy'!$B$79,1)*12/$C58)),"-",IF(J58="","",J58/VLOOKUP(Occupancy!$B$65,Occupancy!$BJ$68:'Occupancy'!$B$79,1)*12/$C58))</f>
        <v>0</v>
      </c>
      <c r="N58" s="54">
        <f>IF(ISERROR(IF(K58="","",K58/VLOOKUP(Occupancy!$B$65,Occupancy!$BJ$68:'Occupancy'!$B$79,1)*12/$C58)),"-",IF(K58="","",K58/VLOOKUP(Occupancy!$B$65,Occupancy!$BJ$68:'Occupancy'!$B$79,1)*12/$C58))</f>
        <v>643.72549019607845</v>
      </c>
      <c r="O58" s="51">
        <f>SUMIFS(IncomeStatementData!$J$2:$J$415,IncomeStatementData!$B$2:$B$415,$A58,IncomeStatementData!$I$2:$I$415,"58001")</f>
        <v>0</v>
      </c>
      <c r="P58" s="51">
        <f>IF(ISERROR(Q58/12*Occupancy!$B$65),"-",Q58/12*Occupancy!$B$65)</f>
        <v>3954.5</v>
      </c>
      <c r="Q58" s="52">
        <f>SUMIFS(AnnualFinancialData!$L$2:$L$6380,AnnualFinancialData!$B$2:$B$6380,$A58,AnnualFinancialData!$K$2:$K$6380,"58001")</f>
        <v>7909</v>
      </c>
      <c r="R58" s="51">
        <f>IF(ISERROR(IF(O58="","",O58/VLOOKUP(Occupancy!$B$65,Occupancy!$BJ$68:'Occupancy'!$B$79,1)*12/$C58)),"-",IF(O58="","",O58/VLOOKUP(Occupancy!$B$65,Occupancy!$BJ$68:'Occupancy'!$B$79,1)*12/$C58))</f>
        <v>0</v>
      </c>
      <c r="S58" s="51">
        <f>IF(ISERROR(IF(P58="","",P58/VLOOKUP(Occupancy!$B$65,Occupancy!$BJ$68:'Occupancy'!$B$79,1)*12/$C58)),"-",IF(P58="","",P58/VLOOKUP(Occupancy!$B$65,Occupancy!$BJ$68:'Occupancy'!$B$79,1)*12/$C58))</f>
        <v>77.539215686274517</v>
      </c>
      <c r="T58" s="55">
        <f>SUMIFS(IncomeStatementData!$J$2:$J$415,IncomeStatementData!$B$2:$B$415,$A58,IncomeStatementData!$I$2:$I$415,"66100")</f>
        <v>0</v>
      </c>
      <c r="U58" s="54">
        <f>IF(ISERROR(V58/12*Occupancy!$B$65),"-",V58/12*Occupancy!$B$65)</f>
        <v>43655</v>
      </c>
      <c r="V58" s="55">
        <f>SUMIFS(AnnualFinancialData!$L$2:$L$6380,AnnualFinancialData!$B$2:$B$6380,$A58,AnnualFinancialData!$K$2:$K$6380,"66100")</f>
        <v>87310</v>
      </c>
      <c r="W58" s="54">
        <f>IF(ISERROR(IF(T58="","",T58/VLOOKUP(Occupancy!$B$65,Occupancy!$BJ$68:'Occupancy'!$B$79,1)*12/$C58)),"-",IF(T58="","",T58/VLOOKUP(Occupancy!$B$65,Occupancy!$BJ$68:'Occupancy'!$B$79,1)*12/$C58))</f>
        <v>0</v>
      </c>
      <c r="X58" s="56">
        <f>IF(ISERROR(IF(U58="","",U58/VLOOKUP(Occupancy!$B$65,Occupancy!$BJ$68:'Occupancy'!$B$79,1)*12/$C58)),"-",IF(U58="","",U58/VLOOKUP(Occupancy!$B$65,Occupancy!$BJ$68:'Occupancy'!$B$79,1)*12/$C58))</f>
        <v>855.98039215686276</v>
      </c>
      <c r="Y58" s="51">
        <f>SUMIFS(IncomeStatementData!$J$2:$J$415,IncomeStatementData!$B$2:$B$415,$A58,IncomeStatementData!$I$2:$I$415,"55705")+SUMIFS(IncomeStatementData!$J$2:$J$415,IncomeStatementData!$B$2:$B$415,$A58,IncomeStatementData!$I$2:$I$415,"55715")+SUMIFS(IncomeStatementData!$J$2:$J$415,IncomeStatementData!$B$2:$B$415,$A58,IncomeStatementData!$I$2:$I$415,"55720")+SUMIFS(IncomeStatementData!$J$2:$J$415,IncomeStatementData!$B$2:$B$415,$A58,IncomeStatementData!$I$2:$I$415,"55730")+SUMIFS(IncomeStatementData!$J$2:$J$415,IncomeStatementData!$B$2:$B$415,$A58,IncomeStatementData!$I$2:$I$415,"55735")+SUMIFS(IncomeStatementData!$J$2:$J$415,IncomeStatementData!$B$2:$B$415,$A58,IncomeStatementData!$I$2:$I$415,"55701")+SUMIFS(IncomeStatementData!$J$2:$J$415,IncomeStatementData!$B$2:$B$415,$A58,IncomeStatementData!$I$2:$I$415,"55750")+SUMIFS(IncomeStatementData!$J$2:$J$415,IncomeStatementData!$B$2:$B$415,$A58,IncomeStatementData!$I$2:$I$415,"55725")+SUMIFS(IncomeStatementData!$J$2:$J$415,IncomeStatementData!$B$2:$B$415,$A58,IncomeStatementData!$I$2:$I$415,"55760")+SUMIFS(IncomeStatementData!$J$2:$J$415,IncomeStatementData!$B$2:$B$415,$A58,IncomeStatementData!$I$2:$I$415,"55755")</f>
        <v>0</v>
      </c>
      <c r="Z58" s="51">
        <f>IF(ISERROR(AA58/12*Occupancy!$B$65),"-",AA58/12*Occupancy!$B$65)</f>
        <v>30717</v>
      </c>
      <c r="AA58" s="52">
        <f>SUMIFS(AnnualFinancialData!$L$2:$L$6380,AnnualFinancialData!$B$2:$B$6380,$A58,AnnualFinancialData!$K$2:$K$6380,"55705")+SUMIFS(AnnualFinancialData!$L$2:$L$6380,AnnualFinancialData!$B$2:$B$6380,$A58,AnnualFinancialData!$K$2:$K$6380,"55715")+SUMIFS(AnnualFinancialData!$L$2:$L$6380,AnnualFinancialData!$B$2:$B$6380,$A58,AnnualFinancialData!$K$2:$K$6380,"55720")+SUMIFS(AnnualFinancialData!$L$2:$L$6380,AnnualFinancialData!$B$2:$B$6380,$A58,AnnualFinancialData!$K$2:$K$6380,"55730")+SUMIFS(AnnualFinancialData!$L$2:$L$6380,AnnualFinancialData!$B$2:$B$6380,$A58,AnnualFinancialData!$K$2:$K$6380,"55735")+SUMIFS(AnnualFinancialData!$L$2:$L$6380,AnnualFinancialData!$B$2:$B$6380,$A58,AnnualFinancialData!$K$2:$K$6380,"55701")+SUMIFS(AnnualFinancialData!$L$2:$L$6380,AnnualFinancialData!$B$2:$B$6380,$A58,AnnualFinancialData!$K$2:$K$6380,"55750")+SUMIFS(AnnualFinancialData!$L$2:$L$6380,AnnualFinancialData!$B$2:$B$6380,$A58,AnnualFinancialData!$K$2:$K$6380,"55725")+SUMIFS(AnnualFinancialData!$L$2:$L$6380,AnnualFinancialData!$B$2:$B$6380,$A58,AnnualFinancialData!$K$2:$K$6380,"55760")+SUMIFS(AnnualFinancialData!$L$2:$L$6380,AnnualFinancialData!$B$2:$B$6380,$A58,AnnualFinancialData!$K$2:$K$6380,"55755")</f>
        <v>61434</v>
      </c>
      <c r="AB58" s="51">
        <f>IF(ISERROR(IF(Y58="","",Y58/VLOOKUP(Occupancy!$B$65,Occupancy!$BJ$68:'Occupancy'!$B$79,1)*12/$C58)),"-",IF(Y58="","",Y58/VLOOKUP(Occupancy!$B$65,Occupancy!$BJ$68:'Occupancy'!$B$79,1)*12/$C58))</f>
        <v>0</v>
      </c>
      <c r="AC58" s="57">
        <f>IF(ISERROR(IF(Z58="","",Z58/VLOOKUP(Occupancy!$B$65,Occupancy!$BJ$68:'Occupancy'!$B$79,1)*12/$C58)),"-",IF(Z58="","",Z58/VLOOKUP(Occupancy!$B$65,Occupancy!$BJ$68:'Occupancy'!$B$79,1)*12/$C58))</f>
        <v>602.29411764705878</v>
      </c>
      <c r="AD58" s="55">
        <f>SUMIFS(IncomeStatementData!$J$2:$J$415,IncomeStatementData!$B$2:$B$415,$A58,IncomeStatementData!$I$2:$I$415,"55770")</f>
        <v>0</v>
      </c>
      <c r="AE58" s="54">
        <f>IF(ISERROR(AF58/12*Occupancy!$B$65),"-",AF58/12*Occupancy!$B$65)</f>
        <v>313.5</v>
      </c>
      <c r="AF58" s="55">
        <f>SUMIFS(AnnualFinancialData!$L$2:$L$6380,AnnualFinancialData!$B$2:$B$6380,$A58,AnnualFinancialData!$K$2:$K$6380,"55770")</f>
        <v>627</v>
      </c>
      <c r="AG58" s="54">
        <f>IF(ISERROR(IF(AD58="","",AD58/VLOOKUP(Occupancy!$B$65,Occupancy!$BJ$68:'Occupancy'!$B$79,1)*12/$C58)),"-",IF(AD58="","",AD58/VLOOKUP(Occupancy!$B$65,Occupancy!$BJ$68:'Occupancy'!$B$79,1)*12/$C58))</f>
        <v>0</v>
      </c>
      <c r="AH58" s="59">
        <f>IF(ISERROR(IF(AE58="","",AE58/VLOOKUP(Occupancy!$B$65,Occupancy!$BJ$68:'Occupancy'!$B$79,1)*12/$C58)),"-",IF(AE58="","",AE58/VLOOKUP(Occupancy!$B$65,Occupancy!$BJ$68:'Occupancy'!$B$79,1)*12/$C58))</f>
        <v>6.1470588235294121</v>
      </c>
      <c r="AI58" s="52">
        <f>SUMIFS(IncomeStatementData!$J$2:$J$415,IncomeStatementData!$B$2:$B$415,$A58,IncomeStatementData!$I$2:$I$415,"55357")+SUMIFS(IncomeStatementData!$J$2:$J$415,IncomeStatementData!$B$2:$B$415,$A58,IncomeStatementData!$I$2:$I$415,"55353")+SUMIFS(IncomeStatementData!$J$2:$J$415,IncomeStatementData!$B$2:$B$415,$A58,IncomeStatementData!$I$2:$I$415,"55354")+SUMIFS(IncomeStatementData!$J$2:$J$415,IncomeStatementData!$B$2:$B$415,$A58,IncomeStatementData!$I$2:$I$415,"55351")</f>
        <v>0</v>
      </c>
      <c r="AJ58" s="51">
        <f>IF(ISERROR(AK58/12*Occupancy!$B$65),"-",AK58/12*Occupancy!$B$65)</f>
        <v>10930</v>
      </c>
      <c r="AK58" s="52">
        <f>SUMIFS(AnnualFinancialData!$L$2:$L$6380,AnnualFinancialData!$B$2:$B$6380,$A58,AnnualFinancialData!$K$2:$K$6380,"55357")+SUMIFS(AnnualFinancialData!$L$2:$L$6380,AnnualFinancialData!$B$2:$B$6380,$A58,AnnualFinancialData!$K$2:$K$6380,"55353")+SUMIFS(AnnualFinancialData!$L$2:$L$6380,AnnualFinancialData!$B$2:$B$6380,$A58,AnnualFinancialData!$K$2:$K$6380,"55354")+SUMIFS(AnnualFinancialData!$L$2:$L$6380,AnnualFinancialData!$B$2:$B$6380,$A58,AnnualFinancialData!$K$2:$K$6380,"55351")</f>
        <v>21860</v>
      </c>
      <c r="AL58" s="51">
        <f>IF(ISERROR(IF(AI58="","",AI58/VLOOKUP(Occupancy!$B$65,Occupancy!$BJ$68:'Occupancy'!$B$79,1)*12/$C58)),"-",IF(AI58="","",AI58/VLOOKUP(Occupancy!$B$65,Occupancy!$BJ$68:'Occupancy'!$B$79,1)*12/$C58))</f>
        <v>0</v>
      </c>
      <c r="AM58" s="60">
        <f>IF(ISERROR(IF(AJ58="","",AJ58/VLOOKUP(Occupancy!$B$65,Occupancy!$BJ$68:'Occupancy'!$B$79,1)*12/$C58)),"-",IF(AJ58="","",AJ58/VLOOKUP(Occupancy!$B$65,Occupancy!$BJ$68:'Occupancy'!$B$79,1)*12/$C58))</f>
        <v>214.31372549019608</v>
      </c>
      <c r="AN58" s="54">
        <f>SUMIFS(IncomeStatementData!$J$2:$J$415,IncomeStatementData!$B$2:$B$415,$A58,IncomeStatementData!$I$2:$I$415,"55355")</f>
        <v>0</v>
      </c>
      <c r="AO58" s="54">
        <f>IF(ISERROR(AP58/12*Occupancy!$B$65),"-",AP58/12*Occupancy!$B$65)</f>
        <v>11201.5</v>
      </c>
      <c r="AP58" s="55">
        <f>SUMIFS(AnnualFinancialData!$L$2:$L$6380,AnnualFinancialData!$B$2:$B$6380,$A58,AnnualFinancialData!$K$2:$K$6380,"55355")</f>
        <v>22403</v>
      </c>
      <c r="AQ58" s="54">
        <f>IF(ISERROR(IF(AN58="","",AN58/VLOOKUP(Occupancy!$B$65,Occupancy!$BJ$68:'Occupancy'!$B$79,1)*12/$C58)),"-",IF(AN58="","",AN58/VLOOKUP(Occupancy!$B$65,Occupancy!$BJ$68:'Occupancy'!$B$79,1)*12/$C58))</f>
        <v>0</v>
      </c>
      <c r="AR58" s="56">
        <f>IF(ISERROR(IF(AO58="","",AO58/VLOOKUP(Occupancy!$B$65,Occupancy!$BJ$68:'Occupancy'!$B$79,1)*12/$C58)),"-",IF(AO58="","",AO58/VLOOKUP(Occupancy!$B$65,Occupancy!$BJ$68:'Occupancy'!$B$79,1)*12/$C58))</f>
        <v>219.63725490196077</v>
      </c>
      <c r="AS58" s="61">
        <f>SUMIFS(IncomeStatementData!$J$2:$J$415,IncomeStatementData!$B$2:$B$415,$A58,IncomeStatementData!$I$2:$I$415,"55301")</f>
        <v>0</v>
      </c>
      <c r="AT58" s="51">
        <f>IF(ISERROR(AU58/12*Occupancy!$B$65),"-",AU58/12*Occupancy!$B$65)</f>
        <v>45566.5</v>
      </c>
      <c r="AU58" s="52">
        <f>SUMIFS(AnnualFinancialData!$L$2:$L$6380,AnnualFinancialData!$B$2:$B$6380,$A58,AnnualFinancialData!$K$2:$K$6380,"55301")</f>
        <v>91133</v>
      </c>
      <c r="AV58" s="51">
        <f>IF(ISERROR(IF(AS58="","",AS58/VLOOKUP(Occupancy!$B$65,Occupancy!$BJ$68:'Occupancy'!$B$79,1)*12/$C58)),"-",IF(AS58="","",AS58/VLOOKUP(Occupancy!$B$65,Occupancy!$BJ$68:'Occupancy'!$B$79,1)*12/$C58))</f>
        <v>0</v>
      </c>
      <c r="AW58" s="57">
        <f>IF(ISERROR(IF(AT58="","",AT58/VLOOKUP(Occupancy!$B$65,Occupancy!$BJ$68:'Occupancy'!$B$79,1)*12/$C58)),"-",IF(AT58="","",AT58/VLOOKUP(Occupancy!$B$65,Occupancy!$BJ$68:'Occupancy'!$B$79,1)*12/$C58))</f>
        <v>893.46078431372553</v>
      </c>
      <c r="AX58" s="54">
        <f>SUMIFS(IncomeStatementData!$J$2:$J$415,IncomeStatementData!$B$2:$B$415,$A58,IncomeStatementData!$I$2:$I$415,"55320")</f>
        <v>0</v>
      </c>
      <c r="AY58" s="54">
        <f>IF(ISERROR(AZ58/12*Occupancy!$B$65),"-",AZ58/12*Occupancy!$B$65)</f>
        <v>10138.5</v>
      </c>
      <c r="AZ58" s="55">
        <f>SUMIFS(AnnualFinancialData!$L$2:$L$6380,AnnualFinancialData!$B$2:$B$6380,$A58,AnnualFinancialData!$K$2:$K$6380,"55320")</f>
        <v>20277</v>
      </c>
      <c r="BA58" s="54">
        <f>IF(ISERROR(IF(AX58="","",AX58/VLOOKUP(Occupancy!$B$65,Occupancy!$BJ$68:'Occupancy'!$B$79,1)*12/$C58)),"-",IF(AX58="","",AX58/VLOOKUP(Occupancy!$B$65,Occupancy!$BJ$68:'Occupancy'!$B$79,1)*12/$C58))</f>
        <v>0</v>
      </c>
      <c r="BB58" s="54">
        <f>IF(ISERROR(IF(AY58="","",AY58/VLOOKUP(Occupancy!$B$65,Occupancy!$BJ$68:'Occupancy'!$B$79,1)*12/$C58)),"-",IF(AY58="","",AY58/VLOOKUP(Occupancy!$B$65,Occupancy!$BJ$68:'Occupancy'!$B$79,1)*12/$C58))</f>
        <v>198.79411764705881</v>
      </c>
      <c r="BC58" s="62">
        <f t="shared" si="0"/>
        <v>0</v>
      </c>
      <c r="BD58" s="63">
        <f t="shared" si="1"/>
        <v>299154.5</v>
      </c>
      <c r="BE58" s="62">
        <f t="shared" si="2"/>
        <v>598309</v>
      </c>
      <c r="BF58" s="63">
        <f>IF(ISERROR(IF(BC58="","",BC58/VLOOKUP(Occupancy!$B$65,Occupancy!$BJ$68:'Occupancy'!$B$79,1)*12/$C58)),"-",IF(BC58="","",BC58/VLOOKUP(Occupancy!$B$65,Occupancy!$BJ$68:'Occupancy'!$B$79,1)*12/$C58))</f>
        <v>0</v>
      </c>
      <c r="BG58" s="64">
        <f>IF(ISERROR(IF(BD58="","",BD58/VLOOKUP(Occupancy!$B$65,Occupancy!$BJ$68:'Occupancy'!$B$79,1)*12/$C58)),"-",IF(BD58="","",BD58/VLOOKUP(Occupancy!$B$65,Occupancy!$BJ$68:'Occupancy'!$B$79,1)*12/$C58))</f>
        <v>5865.7745098039213</v>
      </c>
    </row>
    <row r="59" spans="1:59" x14ac:dyDescent="0.25">
      <c r="A59" s="220" t="s">
        <v>402</v>
      </c>
      <c r="B59" s="93" t="str">
        <f>IF(ISERROR(INDEX(ProjectTypeData!$F$2:$F59,MATCH(Expenses!$A59,ProjectTypeData!$B$2:$B59,0),MATCH(Expenses!B$5,ProjectTypeData!$F$1))),"-",INDEX(ProjectTypeData!$F$2:$F59,MATCH(Expenses!$A59,ProjectTypeData!$B$2:$B59,0),MATCH(Expenses!B$5,ProjectTypeData!$F$1)))</f>
        <v>Shelter</v>
      </c>
      <c r="C59" s="145">
        <f>Operating!C64</f>
        <v>80</v>
      </c>
      <c r="D59" s="146" t="str">
        <f>IF(ISERROR(INDEX(MgmtCompanyData!$C$2:$C$46,MATCH(A59,MgmtCompanyData!$B$2:$B$46,0),0)),"-",INDEX(MgmtCompanyData!$C$2:$C$46,MATCH(A59,MgmtCompanyData!$B$2:$B$46,0),0))</f>
        <v>R Home Property Management, LLC</v>
      </c>
      <c r="E59" s="50">
        <f>SUMIFS(IncomeStatementData!$J$2:$J$415,IncomeStatementData!$B$2:$B$415,$A59,IncomeStatementData!$I$2:$I$415,"50105")+SUMIFS(IncomeStatementData!$J$2:$J$415,IncomeStatementData!$B$2:$B$415,$A59,IncomeStatementData!$I$2:$I$415,"55745")+SUMIFS(IncomeStatementData!$J$2:$J$415,IncomeStatementData!$B$2:$B$415,$A59,IncomeStatementData!$I$2:$I$415,"55730")+SUMIFS(IncomeStatementData!$J$2:$J$415,IncomeStatementData!$B$2:$B$415,$A59,IncomeStatementData!$I$2:$I$415,"50203")+SUMIFS(IncomeStatementData!$J$2:$J$415,IncomeStatementData!$B$2:$B$415,$A59,IncomeStatementData!$I$2:$I$415,"50252")</f>
        <v>0</v>
      </c>
      <c r="F59" s="51">
        <f>IF(ISERROR(G59/12*Occupancy!$B$65),"-",G59/12*Occupancy!$B$65)</f>
        <v>85325</v>
      </c>
      <c r="G59" s="52">
        <f>SUMIFS(AnnualFinancialData!$L$2:$L$6380,AnnualFinancialData!$B$2:$B$6380,$A59,AnnualFinancialData!$K$2:$K$6380,"50105")+SUMIFS(AnnualFinancialData!$L$2:$L$6380,AnnualFinancialData!$B$2:$B$6380,$A59,AnnualFinancialData!$K$2:$K$6380,"55745")+SUMIFS(AnnualFinancialData!$L$2:$L$6380,AnnualFinancialData!$B$2:$B$6380,$A59,AnnualFinancialData!$K$2:$K$6380,"55730")+SUMIFS(AnnualFinancialData!$L$2:$L$6380,AnnualFinancialData!$B$2:$B$6380,$A59,AnnualFinancialData!$K$2:$K$6380,"50203")+SUMIFS(AnnualFinancialData!$L$2:$L$6380,AnnualFinancialData!$B$2:$B$6380,$A59,AnnualFinancialData!$K$2:$K$6380,"50252")</f>
        <v>170650</v>
      </c>
      <c r="H59" s="51">
        <f>IF(ISERROR(IF(E59="","",E59/VLOOKUP(Occupancy!$B$65,Occupancy!$BJ$68:'Occupancy'!$B$79,1)*12/$C59)),"-",IF(E59="","",E59/VLOOKUP(Occupancy!$B$65,Occupancy!$BJ$68:'Occupancy'!$B$79,1)*12/$C59))</f>
        <v>0</v>
      </c>
      <c r="I59" s="53">
        <f>IF(ISERROR(IF(F59="","",F59/VLOOKUP(Occupancy!$B$65,Occupancy!$BJ$68:'Occupancy'!$B$79,1)*12/$C59)),"-",IF(F59="","",F59/VLOOKUP(Occupancy!$B$65,Occupancy!$BJ$68:'Occupancy'!$B$79,1)*12/$C59))</f>
        <v>2133.125</v>
      </c>
      <c r="J59" s="54">
        <f>SUMIFS(IncomeStatementData!$J$2:$J$415,IncomeStatementData!$B$2:$B$415,$A59,IncomeStatementData!$I$2:$I$415,"60015")+SUMIFS(IncomeStatementData!$J$2:$J$415,IncomeStatementData!$B$2:$B$415,$A59,IncomeStatementData!$I$2:$I$415,"55342")+SUMIFS(IncomeStatementData!$J$2:$J$415,IncomeStatementData!$B$2:$B$415,$A59,IncomeStatementData!$I$2:$I$415,"55110")+SUMIFS(IncomeStatementData!$J$2:$J$415,IncomeStatementData!$B$2:$B$415,$A59,IncomeStatementData!$I$2:$I$415,"53034")+SUMIFS(IncomeStatementData!$J$2:$J$415,IncomeStatementData!$B$2:$B$415,$A59,IncomeStatementData!$I$2:$I$415,"59500")</f>
        <v>0</v>
      </c>
      <c r="K59" s="54">
        <f>IF(ISERROR(L59/12*Occupancy!$B$65),"-",L59/12*Occupancy!$B$65)</f>
        <v>30802</v>
      </c>
      <c r="L59" s="55">
        <f>SUMIFS(AnnualFinancialData!$L$2:$L$6380,AnnualFinancialData!$B$2:$B$6380,$A59,AnnualFinancialData!$K$2:$K$6380,"60015")+SUMIFS(AnnualFinancialData!$L$2:$L$6380,AnnualFinancialData!$B$2:$B$6380,$A59,AnnualFinancialData!$K$2:$K$6380,"55342")+SUMIFS(AnnualFinancialData!$L$2:$L$6380,AnnualFinancialData!$B$2:$B$6380,$A59,AnnualFinancialData!$K$2:$K$6380,"55110")+SUMIFS(AnnualFinancialData!$L$2:$L$6380,AnnualFinancialData!$B$2:$B$6380,$A59,AnnualFinancialData!$K$2:$K$6380,"53034")+SUMIFS(AnnualFinancialData!$L$2:$L$6380,AnnualFinancialData!$B$2:$B$6380,$A59,AnnualFinancialData!$K$2:$K$6380,"59500")</f>
        <v>61604</v>
      </c>
      <c r="M59" s="54">
        <f>IF(ISERROR(IF(J59="","",J59/VLOOKUP(Occupancy!$B$65,Occupancy!$BJ$68:'Occupancy'!$B$79,1)*12/$C59)),"-",IF(J59="","",J59/VLOOKUP(Occupancy!$B$65,Occupancy!$BJ$68:'Occupancy'!$B$79,1)*12/$C59))</f>
        <v>0</v>
      </c>
      <c r="N59" s="54">
        <f>IF(ISERROR(IF(K59="","",K59/VLOOKUP(Occupancy!$B$65,Occupancy!$BJ$68:'Occupancy'!$B$79,1)*12/$C59)),"-",IF(K59="","",K59/VLOOKUP(Occupancy!$B$65,Occupancy!$BJ$68:'Occupancy'!$B$79,1)*12/$C59))</f>
        <v>770.05</v>
      </c>
      <c r="O59" s="51">
        <f>SUMIFS(IncomeStatementData!$J$2:$J$415,IncomeStatementData!$B$2:$B$415,$A59,IncomeStatementData!$I$2:$I$415,"58001")</f>
        <v>0</v>
      </c>
      <c r="P59" s="51">
        <f>IF(ISERROR(Q59/12*Occupancy!$B$65),"-",Q59/12*Occupancy!$B$65)</f>
        <v>183.5</v>
      </c>
      <c r="Q59" s="52">
        <f>SUMIFS(AnnualFinancialData!$L$2:$L$6380,AnnualFinancialData!$B$2:$B$6380,$A59,AnnualFinancialData!$K$2:$K$6380,"58001")</f>
        <v>367</v>
      </c>
      <c r="R59" s="51">
        <f>IF(ISERROR(IF(O59="","",O59/VLOOKUP(Occupancy!$B$65,Occupancy!$BJ$68:'Occupancy'!$B$79,1)*12/$C59)),"-",IF(O59="","",O59/VLOOKUP(Occupancy!$B$65,Occupancy!$BJ$68:'Occupancy'!$B$79,1)*12/$C59))</f>
        <v>0</v>
      </c>
      <c r="S59" s="51">
        <f>IF(ISERROR(IF(P59="","",P59/VLOOKUP(Occupancy!$B$65,Occupancy!$BJ$68:'Occupancy'!$B$79,1)*12/$C59)),"-",IF(P59="","",P59/VLOOKUP(Occupancy!$B$65,Occupancy!$BJ$68:'Occupancy'!$B$79,1)*12/$C59))</f>
        <v>4.5875000000000004</v>
      </c>
      <c r="T59" s="55">
        <f>SUMIFS(IncomeStatementData!$J$2:$J$415,IncomeStatementData!$B$2:$B$415,$A59,IncomeStatementData!$I$2:$I$415,"66100")</f>
        <v>0</v>
      </c>
      <c r="U59" s="54">
        <f>IF(ISERROR(V59/12*Occupancy!$B$65),"-",V59/12*Occupancy!$B$65)</f>
        <v>18801</v>
      </c>
      <c r="V59" s="55">
        <f>SUMIFS(AnnualFinancialData!$L$2:$L$6380,AnnualFinancialData!$B$2:$B$6380,$A59,AnnualFinancialData!$K$2:$K$6380,"66100")</f>
        <v>37602</v>
      </c>
      <c r="W59" s="54">
        <f>IF(ISERROR(IF(T59="","",T59/VLOOKUP(Occupancy!$B$65,Occupancy!$BJ$68:'Occupancy'!$B$79,1)*12/$C59)),"-",IF(T59="","",T59/VLOOKUP(Occupancy!$B$65,Occupancy!$BJ$68:'Occupancy'!$B$79,1)*12/$C59))</f>
        <v>0</v>
      </c>
      <c r="X59" s="56">
        <f>IF(ISERROR(IF(U59="","",U59/VLOOKUP(Occupancy!$B$65,Occupancy!$BJ$68:'Occupancy'!$B$79,1)*12/$C59)),"-",IF(U59="","",U59/VLOOKUP(Occupancy!$B$65,Occupancy!$BJ$68:'Occupancy'!$B$79,1)*12/$C59))</f>
        <v>470.02499999999998</v>
      </c>
      <c r="Y59" s="51">
        <f>SUMIFS(IncomeStatementData!$J$2:$J$415,IncomeStatementData!$B$2:$B$415,$A59,IncomeStatementData!$I$2:$I$415,"55705")+SUMIFS(IncomeStatementData!$J$2:$J$415,IncomeStatementData!$B$2:$B$415,$A59,IncomeStatementData!$I$2:$I$415,"55715")+SUMIFS(IncomeStatementData!$J$2:$J$415,IncomeStatementData!$B$2:$B$415,$A59,IncomeStatementData!$I$2:$I$415,"55720")+SUMIFS(IncomeStatementData!$J$2:$J$415,IncomeStatementData!$B$2:$B$415,$A59,IncomeStatementData!$I$2:$I$415,"55730")+SUMIFS(IncomeStatementData!$J$2:$J$415,IncomeStatementData!$B$2:$B$415,$A59,IncomeStatementData!$I$2:$I$415,"55735")+SUMIFS(IncomeStatementData!$J$2:$J$415,IncomeStatementData!$B$2:$B$415,$A59,IncomeStatementData!$I$2:$I$415,"55701")+SUMIFS(IncomeStatementData!$J$2:$J$415,IncomeStatementData!$B$2:$B$415,$A59,IncomeStatementData!$I$2:$I$415,"55750")+SUMIFS(IncomeStatementData!$J$2:$J$415,IncomeStatementData!$B$2:$B$415,$A59,IncomeStatementData!$I$2:$I$415,"55725")+SUMIFS(IncomeStatementData!$J$2:$J$415,IncomeStatementData!$B$2:$B$415,$A59,IncomeStatementData!$I$2:$I$415,"55760")+SUMIFS(IncomeStatementData!$J$2:$J$415,IncomeStatementData!$B$2:$B$415,$A59,IncomeStatementData!$I$2:$I$415,"55755")</f>
        <v>0</v>
      </c>
      <c r="Z59" s="51">
        <f>IF(ISERROR(AA59/12*Occupancy!$B$65),"-",AA59/12*Occupancy!$B$65)</f>
        <v>21806</v>
      </c>
      <c r="AA59" s="52">
        <f>SUMIFS(AnnualFinancialData!$L$2:$L$6380,AnnualFinancialData!$B$2:$B$6380,$A59,AnnualFinancialData!$K$2:$K$6380,"55705")+SUMIFS(AnnualFinancialData!$L$2:$L$6380,AnnualFinancialData!$B$2:$B$6380,$A59,AnnualFinancialData!$K$2:$K$6380,"55715")+SUMIFS(AnnualFinancialData!$L$2:$L$6380,AnnualFinancialData!$B$2:$B$6380,$A59,AnnualFinancialData!$K$2:$K$6380,"55720")+SUMIFS(AnnualFinancialData!$L$2:$L$6380,AnnualFinancialData!$B$2:$B$6380,$A59,AnnualFinancialData!$K$2:$K$6380,"55730")+SUMIFS(AnnualFinancialData!$L$2:$L$6380,AnnualFinancialData!$B$2:$B$6380,$A59,AnnualFinancialData!$K$2:$K$6380,"55735")+SUMIFS(AnnualFinancialData!$L$2:$L$6380,AnnualFinancialData!$B$2:$B$6380,$A59,AnnualFinancialData!$K$2:$K$6380,"55701")+SUMIFS(AnnualFinancialData!$L$2:$L$6380,AnnualFinancialData!$B$2:$B$6380,$A59,AnnualFinancialData!$K$2:$K$6380,"55750")+SUMIFS(AnnualFinancialData!$L$2:$L$6380,AnnualFinancialData!$B$2:$B$6380,$A59,AnnualFinancialData!$K$2:$K$6380,"55725")+SUMIFS(AnnualFinancialData!$L$2:$L$6380,AnnualFinancialData!$B$2:$B$6380,$A59,AnnualFinancialData!$K$2:$K$6380,"55760")+SUMIFS(AnnualFinancialData!$L$2:$L$6380,AnnualFinancialData!$B$2:$B$6380,$A59,AnnualFinancialData!$K$2:$K$6380,"55755")</f>
        <v>43612</v>
      </c>
      <c r="AB59" s="51">
        <f>IF(ISERROR(IF(Y59="","",Y59/VLOOKUP(Occupancy!$B$65,Occupancy!$BJ$68:'Occupancy'!$B$79,1)*12/$C59)),"-",IF(Y59="","",Y59/VLOOKUP(Occupancy!$B$65,Occupancy!$BJ$68:'Occupancy'!$B$79,1)*12/$C59))</f>
        <v>0</v>
      </c>
      <c r="AC59" s="57">
        <f>IF(ISERROR(IF(Z59="","",Z59/VLOOKUP(Occupancy!$B$65,Occupancy!$BJ$68:'Occupancy'!$B$79,1)*12/$C59)),"-",IF(Z59="","",Z59/VLOOKUP(Occupancy!$B$65,Occupancy!$BJ$68:'Occupancy'!$B$79,1)*12/$C59))</f>
        <v>545.15</v>
      </c>
      <c r="AD59" s="55">
        <f>SUMIFS(IncomeStatementData!$J$2:$J$415,IncomeStatementData!$B$2:$B$415,$A59,IncomeStatementData!$I$2:$I$415,"55770")</f>
        <v>0</v>
      </c>
      <c r="AE59" s="54">
        <f>IF(ISERROR(AF59/12*Occupancy!$B$65),"-",AF59/12*Occupancy!$B$65)</f>
        <v>0</v>
      </c>
      <c r="AF59" s="55">
        <f>SUMIFS(AnnualFinancialData!$L$2:$L$6380,AnnualFinancialData!$B$2:$B$6380,$A59,AnnualFinancialData!$K$2:$K$6380,"55770")</f>
        <v>0</v>
      </c>
      <c r="AG59" s="54">
        <f>IF(ISERROR(IF(AD59="","",AD59/VLOOKUP(Occupancy!$B$65,Occupancy!$BJ$68:'Occupancy'!$B$79,1)*12/$C59)),"-",IF(AD59="","",AD59/VLOOKUP(Occupancy!$B$65,Occupancy!$BJ$68:'Occupancy'!$B$79,1)*12/$C59))</f>
        <v>0</v>
      </c>
      <c r="AH59" s="59">
        <f>IF(ISERROR(IF(AE59="","",AE59/VLOOKUP(Occupancy!$B$65,Occupancy!$BJ$68:'Occupancy'!$B$79,1)*12/$C59)),"-",IF(AE59="","",AE59/VLOOKUP(Occupancy!$B$65,Occupancy!$BJ$68:'Occupancy'!$B$79,1)*12/$C59))</f>
        <v>0</v>
      </c>
      <c r="AI59" s="52">
        <f>SUMIFS(IncomeStatementData!$J$2:$J$415,IncomeStatementData!$B$2:$B$415,$A59,IncomeStatementData!$I$2:$I$415,"55357")+SUMIFS(IncomeStatementData!$J$2:$J$415,IncomeStatementData!$B$2:$B$415,$A59,IncomeStatementData!$I$2:$I$415,"55353")+SUMIFS(IncomeStatementData!$J$2:$J$415,IncomeStatementData!$B$2:$B$415,$A59,IncomeStatementData!$I$2:$I$415,"55354")+SUMIFS(IncomeStatementData!$J$2:$J$415,IncomeStatementData!$B$2:$B$415,$A59,IncomeStatementData!$I$2:$I$415,"55351")</f>
        <v>0</v>
      </c>
      <c r="AJ59" s="51">
        <f>IF(ISERROR(AK59/12*Occupancy!$B$65),"-",AK59/12*Occupancy!$B$65)</f>
        <v>13825.5</v>
      </c>
      <c r="AK59" s="52">
        <f>SUMIFS(AnnualFinancialData!$L$2:$L$6380,AnnualFinancialData!$B$2:$B$6380,$A59,AnnualFinancialData!$K$2:$K$6380,"55357")+SUMIFS(AnnualFinancialData!$L$2:$L$6380,AnnualFinancialData!$B$2:$B$6380,$A59,AnnualFinancialData!$K$2:$K$6380,"55353")+SUMIFS(AnnualFinancialData!$L$2:$L$6380,AnnualFinancialData!$B$2:$B$6380,$A59,AnnualFinancialData!$K$2:$K$6380,"55354")+SUMIFS(AnnualFinancialData!$L$2:$L$6380,AnnualFinancialData!$B$2:$B$6380,$A59,AnnualFinancialData!$K$2:$K$6380,"55351")</f>
        <v>27651</v>
      </c>
      <c r="AL59" s="51">
        <f>IF(ISERROR(IF(AI59="","",AI59/VLOOKUP(Occupancy!$B$65,Occupancy!$BJ$68:'Occupancy'!$B$79,1)*12/$C59)),"-",IF(AI59="","",AI59/VLOOKUP(Occupancy!$B$65,Occupancy!$BJ$68:'Occupancy'!$B$79,1)*12/$C59))</f>
        <v>0</v>
      </c>
      <c r="AM59" s="60">
        <f>IF(ISERROR(IF(AJ59="","",AJ59/VLOOKUP(Occupancy!$B$65,Occupancy!$BJ$68:'Occupancy'!$B$79,1)*12/$C59)),"-",IF(AJ59="","",AJ59/VLOOKUP(Occupancy!$B$65,Occupancy!$BJ$68:'Occupancy'!$B$79,1)*12/$C59))</f>
        <v>345.63749999999999</v>
      </c>
      <c r="AN59" s="54">
        <f>SUMIFS(IncomeStatementData!$J$2:$J$415,IncomeStatementData!$B$2:$B$415,$A59,IncomeStatementData!$I$2:$I$415,"55355")</f>
        <v>0</v>
      </c>
      <c r="AO59" s="54">
        <f>IF(ISERROR(AP59/12*Occupancy!$B$65),"-",AP59/12*Occupancy!$B$65)</f>
        <v>10605.5</v>
      </c>
      <c r="AP59" s="55">
        <f>SUMIFS(AnnualFinancialData!$L$2:$L$6380,AnnualFinancialData!$B$2:$B$6380,$A59,AnnualFinancialData!$K$2:$K$6380,"55355")</f>
        <v>21211</v>
      </c>
      <c r="AQ59" s="54">
        <f>IF(ISERROR(IF(AN59="","",AN59/VLOOKUP(Occupancy!$B$65,Occupancy!$BJ$68:'Occupancy'!$B$79,1)*12/$C59)),"-",IF(AN59="","",AN59/VLOOKUP(Occupancy!$B$65,Occupancy!$BJ$68:'Occupancy'!$B$79,1)*12/$C59))</f>
        <v>0</v>
      </c>
      <c r="AR59" s="56">
        <f>IF(ISERROR(IF(AO59="","",AO59/VLOOKUP(Occupancy!$B$65,Occupancy!$BJ$68:'Occupancy'!$B$79,1)*12/$C59)),"-",IF(AO59="","",AO59/VLOOKUP(Occupancy!$B$65,Occupancy!$BJ$68:'Occupancy'!$B$79,1)*12/$C59))</f>
        <v>265.13749999999999</v>
      </c>
      <c r="AS59" s="61">
        <f>SUMIFS(IncomeStatementData!$J$2:$J$415,IncomeStatementData!$B$2:$B$415,$A59,IncomeStatementData!$I$2:$I$415,"55301")</f>
        <v>0</v>
      </c>
      <c r="AT59" s="51">
        <f>IF(ISERROR(AU59/12*Occupancy!$B$65),"-",AU59/12*Occupancy!$B$65)</f>
        <v>18837</v>
      </c>
      <c r="AU59" s="52">
        <f>SUMIFS(AnnualFinancialData!$L$2:$L$6380,AnnualFinancialData!$B$2:$B$6380,$A59,AnnualFinancialData!$K$2:$K$6380,"55301")</f>
        <v>37674</v>
      </c>
      <c r="AV59" s="51">
        <f>IF(ISERROR(IF(AS59="","",AS59/VLOOKUP(Occupancy!$B$65,Occupancy!$BJ$68:'Occupancy'!$B$79,1)*12/$C59)),"-",IF(AS59="","",AS59/VLOOKUP(Occupancy!$B$65,Occupancy!$BJ$68:'Occupancy'!$B$79,1)*12/$C59))</f>
        <v>0</v>
      </c>
      <c r="AW59" s="57">
        <f>IF(ISERROR(IF(AT59="","",AT59/VLOOKUP(Occupancy!$B$65,Occupancy!$BJ$68:'Occupancy'!$B$79,1)*12/$C59)),"-",IF(AT59="","",AT59/VLOOKUP(Occupancy!$B$65,Occupancy!$BJ$68:'Occupancy'!$B$79,1)*12/$C59))</f>
        <v>470.92500000000001</v>
      </c>
      <c r="AX59" s="54">
        <f>SUMIFS(IncomeStatementData!$J$2:$J$415,IncomeStatementData!$B$2:$B$415,$A59,IncomeStatementData!$I$2:$I$415,"55320")</f>
        <v>0</v>
      </c>
      <c r="AY59" s="54">
        <f>IF(ISERROR(AZ59/12*Occupancy!$B$65),"-",AZ59/12*Occupancy!$B$65)</f>
        <v>10359.5</v>
      </c>
      <c r="AZ59" s="55">
        <f>SUMIFS(AnnualFinancialData!$L$2:$L$6380,AnnualFinancialData!$B$2:$B$6380,$A59,AnnualFinancialData!$K$2:$K$6380,"55320")</f>
        <v>20719</v>
      </c>
      <c r="BA59" s="54">
        <f>IF(ISERROR(IF(AX59="","",AX59/VLOOKUP(Occupancy!$B$65,Occupancy!$BJ$68:'Occupancy'!$B$79,1)*12/$C59)),"-",IF(AX59="","",AX59/VLOOKUP(Occupancy!$B$65,Occupancy!$BJ$68:'Occupancy'!$B$79,1)*12/$C59))</f>
        <v>0</v>
      </c>
      <c r="BB59" s="54">
        <f>IF(ISERROR(IF(AY59="","",AY59/VLOOKUP(Occupancy!$B$65,Occupancy!$BJ$68:'Occupancy'!$B$79,1)*12/$C59)),"-",IF(AY59="","",AY59/VLOOKUP(Occupancy!$B$65,Occupancy!$BJ$68:'Occupancy'!$B$79,1)*12/$C59))</f>
        <v>258.98750000000001</v>
      </c>
      <c r="BC59" s="62">
        <f t="shared" si="0"/>
        <v>0</v>
      </c>
      <c r="BD59" s="63">
        <f t="shared" si="1"/>
        <v>210545</v>
      </c>
      <c r="BE59" s="62">
        <f t="shared" si="2"/>
        <v>421090</v>
      </c>
      <c r="BF59" s="63">
        <f>IF(ISERROR(IF(BC59="","",BC59/VLOOKUP(Occupancy!$B$65,Occupancy!$BJ$68:'Occupancy'!$B$79,1)*12/$C59)),"-",IF(BC59="","",BC59/VLOOKUP(Occupancy!$B$65,Occupancy!$BJ$68:'Occupancy'!$B$79,1)*12/$C59))</f>
        <v>0</v>
      </c>
      <c r="BG59" s="64">
        <f>IF(ISERROR(IF(BD59="","",BD59/VLOOKUP(Occupancy!$B$65,Occupancy!$BJ$68:'Occupancy'!$B$79,1)*12/$C59)),"-",IF(BD59="","",BD59/VLOOKUP(Occupancy!$B$65,Occupancy!$BJ$68:'Occupancy'!$B$79,1)*12/$C59))</f>
        <v>5263.625</v>
      </c>
    </row>
    <row r="60" spans="1:59" x14ac:dyDescent="0.25">
      <c r="A60" s="220" t="s">
        <v>404</v>
      </c>
      <c r="B60" s="93" t="str">
        <f>IF(ISERROR(INDEX(ProjectTypeData!$F$2:$F60,MATCH(Expenses!$A60,ProjectTypeData!$B$2:$B60,0),MATCH(Expenses!B$5,ProjectTypeData!$F$1))),"-",INDEX(ProjectTypeData!$F$2:$F60,MATCH(Expenses!$A60,ProjectTypeData!$B$2:$B60,0),MATCH(Expenses!B$5,ProjectTypeData!$F$1)))</f>
        <v>Shelter</v>
      </c>
      <c r="C60" s="145">
        <f>Operating!C65</f>
        <v>91</v>
      </c>
      <c r="D60" s="146" t="str">
        <f>IF(ISERROR(INDEX(MgmtCompanyData!$C$2:$C$46,MATCH(A60,MgmtCompanyData!$B$2:$B$46,0),0)),"-",INDEX(MgmtCompanyData!$C$2:$C$46,MATCH(A60,MgmtCompanyData!$B$2:$B$46,0),0))</f>
        <v>R Home Property Management, LLC</v>
      </c>
      <c r="E60" s="50">
        <f>SUMIFS(IncomeStatementData!$J$2:$J$415,IncomeStatementData!$B$2:$B$415,$A60,IncomeStatementData!$I$2:$I$415,"50105")+SUMIFS(IncomeStatementData!$J$2:$J$415,IncomeStatementData!$B$2:$B$415,$A60,IncomeStatementData!$I$2:$I$415,"55745")+SUMIFS(IncomeStatementData!$J$2:$J$415,IncomeStatementData!$B$2:$B$415,$A60,IncomeStatementData!$I$2:$I$415,"55730")+SUMIFS(IncomeStatementData!$J$2:$J$415,IncomeStatementData!$B$2:$B$415,$A60,IncomeStatementData!$I$2:$I$415,"50203")+SUMIFS(IncomeStatementData!$J$2:$J$415,IncomeStatementData!$B$2:$B$415,$A60,IncomeStatementData!$I$2:$I$415,"50252")</f>
        <v>0</v>
      </c>
      <c r="F60" s="51">
        <f>IF(ISERROR(G60/12*Occupancy!$B$65),"-",G60/12*Occupancy!$B$65)</f>
        <v>83125</v>
      </c>
      <c r="G60" s="52">
        <f>SUMIFS(AnnualFinancialData!$L$2:$L$6380,AnnualFinancialData!$B$2:$B$6380,$A60,AnnualFinancialData!$K$2:$K$6380,"50105")+SUMIFS(AnnualFinancialData!$L$2:$L$6380,AnnualFinancialData!$B$2:$B$6380,$A60,AnnualFinancialData!$K$2:$K$6380,"55745")+SUMIFS(AnnualFinancialData!$L$2:$L$6380,AnnualFinancialData!$B$2:$B$6380,$A60,AnnualFinancialData!$K$2:$K$6380,"55730")+SUMIFS(AnnualFinancialData!$L$2:$L$6380,AnnualFinancialData!$B$2:$B$6380,$A60,AnnualFinancialData!$K$2:$K$6380,"50203")+SUMIFS(AnnualFinancialData!$L$2:$L$6380,AnnualFinancialData!$B$2:$B$6380,$A60,AnnualFinancialData!$K$2:$K$6380,"50252")</f>
        <v>166250</v>
      </c>
      <c r="H60" s="51">
        <f>IF(ISERROR(IF(E60="","",E60/VLOOKUP(Occupancy!$B$65,Occupancy!$BJ$68:'Occupancy'!$B$79,1)*12/$C60)),"-",IF(E60="","",E60/VLOOKUP(Occupancy!$B$65,Occupancy!$BJ$68:'Occupancy'!$B$79,1)*12/$C60))</f>
        <v>0</v>
      </c>
      <c r="I60" s="53">
        <f>IF(ISERROR(IF(F60="","",F60/VLOOKUP(Occupancy!$B$65,Occupancy!$BJ$68:'Occupancy'!$B$79,1)*12/$C60)),"-",IF(F60="","",F60/VLOOKUP(Occupancy!$B$65,Occupancy!$BJ$68:'Occupancy'!$B$79,1)*12/$C60))</f>
        <v>1826.9230769230769</v>
      </c>
      <c r="J60" s="54">
        <f>SUMIFS(IncomeStatementData!$J$2:$J$415,IncomeStatementData!$B$2:$B$415,$A60,IncomeStatementData!$I$2:$I$415,"60015")+SUMIFS(IncomeStatementData!$J$2:$J$415,IncomeStatementData!$B$2:$B$415,$A60,IncomeStatementData!$I$2:$I$415,"55342")+SUMIFS(IncomeStatementData!$J$2:$J$415,IncomeStatementData!$B$2:$B$415,$A60,IncomeStatementData!$I$2:$I$415,"55110")+SUMIFS(IncomeStatementData!$J$2:$J$415,IncomeStatementData!$B$2:$B$415,$A60,IncomeStatementData!$I$2:$I$415,"53034")+SUMIFS(IncomeStatementData!$J$2:$J$415,IncomeStatementData!$B$2:$B$415,$A60,IncomeStatementData!$I$2:$I$415,"59500")</f>
        <v>0</v>
      </c>
      <c r="K60" s="54">
        <f>IF(ISERROR(L60/12*Occupancy!$B$65),"-",L60/12*Occupancy!$B$65)</f>
        <v>44544.5</v>
      </c>
      <c r="L60" s="55">
        <f>SUMIFS(AnnualFinancialData!$L$2:$L$6380,AnnualFinancialData!$B$2:$B$6380,$A60,AnnualFinancialData!$K$2:$K$6380,"60015")+SUMIFS(AnnualFinancialData!$L$2:$L$6380,AnnualFinancialData!$B$2:$B$6380,$A60,AnnualFinancialData!$K$2:$K$6380,"55342")+SUMIFS(AnnualFinancialData!$L$2:$L$6380,AnnualFinancialData!$B$2:$B$6380,$A60,AnnualFinancialData!$K$2:$K$6380,"55110")+SUMIFS(AnnualFinancialData!$L$2:$L$6380,AnnualFinancialData!$B$2:$B$6380,$A60,AnnualFinancialData!$K$2:$K$6380,"53034")+SUMIFS(AnnualFinancialData!$L$2:$L$6380,AnnualFinancialData!$B$2:$B$6380,$A60,AnnualFinancialData!$K$2:$K$6380,"59500")</f>
        <v>89089</v>
      </c>
      <c r="M60" s="54">
        <f>IF(ISERROR(IF(J60="","",J60/VLOOKUP(Occupancy!$B$65,Occupancy!$BJ$68:'Occupancy'!$B$79,1)*12/$C60)),"-",IF(J60="","",J60/VLOOKUP(Occupancy!$B$65,Occupancy!$BJ$68:'Occupancy'!$B$79,1)*12/$C60))</f>
        <v>0</v>
      </c>
      <c r="N60" s="54">
        <f>IF(ISERROR(IF(K60="","",K60/VLOOKUP(Occupancy!$B$65,Occupancy!$BJ$68:'Occupancy'!$B$79,1)*12/$C60)),"-",IF(K60="","",K60/VLOOKUP(Occupancy!$B$65,Occupancy!$BJ$68:'Occupancy'!$B$79,1)*12/$C60))</f>
        <v>979</v>
      </c>
      <c r="O60" s="51">
        <f>SUMIFS(IncomeStatementData!$J$2:$J$415,IncomeStatementData!$B$2:$B$415,$A60,IncomeStatementData!$I$2:$I$415,"58001")</f>
        <v>0</v>
      </c>
      <c r="P60" s="51">
        <f>IF(ISERROR(Q60/12*Occupancy!$B$65),"-",Q60/12*Occupancy!$B$65)</f>
        <v>228.5</v>
      </c>
      <c r="Q60" s="52">
        <f>SUMIFS(AnnualFinancialData!$L$2:$L$6380,AnnualFinancialData!$B$2:$B$6380,$A60,AnnualFinancialData!$K$2:$K$6380,"58001")</f>
        <v>457</v>
      </c>
      <c r="R60" s="51">
        <f>IF(ISERROR(IF(O60="","",O60/VLOOKUP(Occupancy!$B$65,Occupancy!$BJ$68:'Occupancy'!$B$79,1)*12/$C60)),"-",IF(O60="","",O60/VLOOKUP(Occupancy!$B$65,Occupancy!$BJ$68:'Occupancy'!$B$79,1)*12/$C60))</f>
        <v>0</v>
      </c>
      <c r="S60" s="51">
        <f>IF(ISERROR(IF(P60="","",P60/VLOOKUP(Occupancy!$B$65,Occupancy!$BJ$68:'Occupancy'!$B$79,1)*12/$C60)),"-",IF(P60="","",P60/VLOOKUP(Occupancy!$B$65,Occupancy!$BJ$68:'Occupancy'!$B$79,1)*12/$C60))</f>
        <v>5.0219780219780219</v>
      </c>
      <c r="T60" s="55">
        <f>SUMIFS(IncomeStatementData!$J$2:$J$415,IncomeStatementData!$B$2:$B$415,$A60,IncomeStatementData!$I$2:$I$415,"66100")</f>
        <v>0</v>
      </c>
      <c r="U60" s="54">
        <f>IF(ISERROR(V60/12*Occupancy!$B$65),"-",V60/12*Occupancy!$B$65)</f>
        <v>21179</v>
      </c>
      <c r="V60" s="55">
        <f>SUMIFS(AnnualFinancialData!$L$2:$L$6380,AnnualFinancialData!$B$2:$B$6380,$A60,AnnualFinancialData!$K$2:$K$6380,"66100")</f>
        <v>42358</v>
      </c>
      <c r="W60" s="54">
        <f>IF(ISERROR(IF(T60="","",T60/VLOOKUP(Occupancy!$B$65,Occupancy!$BJ$68:'Occupancy'!$B$79,1)*12/$C60)),"-",IF(T60="","",T60/VLOOKUP(Occupancy!$B$65,Occupancy!$BJ$68:'Occupancy'!$B$79,1)*12/$C60))</f>
        <v>0</v>
      </c>
      <c r="X60" s="56">
        <f>IF(ISERROR(IF(U60="","",U60/VLOOKUP(Occupancy!$B$65,Occupancy!$BJ$68:'Occupancy'!$B$79,1)*12/$C60)),"-",IF(U60="","",U60/VLOOKUP(Occupancy!$B$65,Occupancy!$BJ$68:'Occupancy'!$B$79,1)*12/$C60))</f>
        <v>465.47252747252747</v>
      </c>
      <c r="Y60" s="51">
        <f>SUMIFS(IncomeStatementData!$J$2:$J$415,IncomeStatementData!$B$2:$B$415,$A60,IncomeStatementData!$I$2:$I$415,"55705")+SUMIFS(IncomeStatementData!$J$2:$J$415,IncomeStatementData!$B$2:$B$415,$A60,IncomeStatementData!$I$2:$I$415,"55715")+SUMIFS(IncomeStatementData!$J$2:$J$415,IncomeStatementData!$B$2:$B$415,$A60,IncomeStatementData!$I$2:$I$415,"55720")+SUMIFS(IncomeStatementData!$J$2:$J$415,IncomeStatementData!$B$2:$B$415,$A60,IncomeStatementData!$I$2:$I$415,"55730")+SUMIFS(IncomeStatementData!$J$2:$J$415,IncomeStatementData!$B$2:$B$415,$A60,IncomeStatementData!$I$2:$I$415,"55735")+SUMIFS(IncomeStatementData!$J$2:$J$415,IncomeStatementData!$B$2:$B$415,$A60,IncomeStatementData!$I$2:$I$415,"55701")+SUMIFS(IncomeStatementData!$J$2:$J$415,IncomeStatementData!$B$2:$B$415,$A60,IncomeStatementData!$I$2:$I$415,"55750")+SUMIFS(IncomeStatementData!$J$2:$J$415,IncomeStatementData!$B$2:$B$415,$A60,IncomeStatementData!$I$2:$I$415,"55725")+SUMIFS(IncomeStatementData!$J$2:$J$415,IncomeStatementData!$B$2:$B$415,$A60,IncomeStatementData!$I$2:$I$415,"55760")+SUMIFS(IncomeStatementData!$J$2:$J$415,IncomeStatementData!$B$2:$B$415,$A60,IncomeStatementData!$I$2:$I$415,"55755")</f>
        <v>0</v>
      </c>
      <c r="Z60" s="51">
        <f>IF(ISERROR(AA60/12*Occupancy!$B$65),"-",AA60/12*Occupancy!$B$65)</f>
        <v>17222</v>
      </c>
      <c r="AA60" s="52">
        <f>SUMIFS(AnnualFinancialData!$L$2:$L$6380,AnnualFinancialData!$B$2:$B$6380,$A60,AnnualFinancialData!$K$2:$K$6380,"55705")+SUMIFS(AnnualFinancialData!$L$2:$L$6380,AnnualFinancialData!$B$2:$B$6380,$A60,AnnualFinancialData!$K$2:$K$6380,"55715")+SUMIFS(AnnualFinancialData!$L$2:$L$6380,AnnualFinancialData!$B$2:$B$6380,$A60,AnnualFinancialData!$K$2:$K$6380,"55720")+SUMIFS(AnnualFinancialData!$L$2:$L$6380,AnnualFinancialData!$B$2:$B$6380,$A60,AnnualFinancialData!$K$2:$K$6380,"55730")+SUMIFS(AnnualFinancialData!$L$2:$L$6380,AnnualFinancialData!$B$2:$B$6380,$A60,AnnualFinancialData!$K$2:$K$6380,"55735")+SUMIFS(AnnualFinancialData!$L$2:$L$6380,AnnualFinancialData!$B$2:$B$6380,$A60,AnnualFinancialData!$K$2:$K$6380,"55701")+SUMIFS(AnnualFinancialData!$L$2:$L$6380,AnnualFinancialData!$B$2:$B$6380,$A60,AnnualFinancialData!$K$2:$K$6380,"55750")+SUMIFS(AnnualFinancialData!$L$2:$L$6380,AnnualFinancialData!$B$2:$B$6380,$A60,AnnualFinancialData!$K$2:$K$6380,"55725")+SUMIFS(AnnualFinancialData!$L$2:$L$6380,AnnualFinancialData!$B$2:$B$6380,$A60,AnnualFinancialData!$K$2:$K$6380,"55760")+SUMIFS(AnnualFinancialData!$L$2:$L$6380,AnnualFinancialData!$B$2:$B$6380,$A60,AnnualFinancialData!$K$2:$K$6380,"55755")</f>
        <v>34444</v>
      </c>
      <c r="AB60" s="51">
        <f>IF(ISERROR(IF(Y60="","",Y60/VLOOKUP(Occupancy!$B$65,Occupancy!$BJ$68:'Occupancy'!$B$79,1)*12/$C60)),"-",IF(Y60="","",Y60/VLOOKUP(Occupancy!$B$65,Occupancy!$BJ$68:'Occupancy'!$B$79,1)*12/$C60))</f>
        <v>0</v>
      </c>
      <c r="AC60" s="57">
        <f>IF(ISERROR(IF(Z60="","",Z60/VLOOKUP(Occupancy!$B$65,Occupancy!$BJ$68:'Occupancy'!$B$79,1)*12/$C60)),"-",IF(Z60="","",Z60/VLOOKUP(Occupancy!$B$65,Occupancy!$BJ$68:'Occupancy'!$B$79,1)*12/$C60))</f>
        <v>378.50549450549448</v>
      </c>
      <c r="AD60" s="55">
        <f>SUMIFS(IncomeStatementData!$J$2:$J$415,IncomeStatementData!$B$2:$B$415,$A60,IncomeStatementData!$I$2:$I$415,"55770")</f>
        <v>0</v>
      </c>
      <c r="AE60" s="54">
        <f>IF(ISERROR(AF60/12*Occupancy!$B$65),"-",AF60/12*Occupancy!$B$65)</f>
        <v>0</v>
      </c>
      <c r="AF60" s="55">
        <f>SUMIFS(AnnualFinancialData!$L$2:$L$6380,AnnualFinancialData!$B$2:$B$6380,$A60,AnnualFinancialData!$K$2:$K$6380,"55770")</f>
        <v>0</v>
      </c>
      <c r="AG60" s="54">
        <f>IF(ISERROR(IF(AD60="","",AD60/VLOOKUP(Occupancy!$B$65,Occupancy!$BJ$68:'Occupancy'!$B$79,1)*12/$C60)),"-",IF(AD60="","",AD60/VLOOKUP(Occupancy!$B$65,Occupancy!$BJ$68:'Occupancy'!$B$79,1)*12/$C60))</f>
        <v>0</v>
      </c>
      <c r="AH60" s="59">
        <f>IF(ISERROR(IF(AE60="","",AE60/VLOOKUP(Occupancy!$B$65,Occupancy!$BJ$68:'Occupancy'!$B$79,1)*12/$C60)),"-",IF(AE60="","",AE60/VLOOKUP(Occupancy!$B$65,Occupancy!$BJ$68:'Occupancy'!$B$79,1)*12/$C60))</f>
        <v>0</v>
      </c>
      <c r="AI60" s="52">
        <f>SUMIFS(IncomeStatementData!$J$2:$J$415,IncomeStatementData!$B$2:$B$415,$A60,IncomeStatementData!$I$2:$I$415,"55357")+SUMIFS(IncomeStatementData!$J$2:$J$415,IncomeStatementData!$B$2:$B$415,$A60,IncomeStatementData!$I$2:$I$415,"55353")+SUMIFS(IncomeStatementData!$J$2:$J$415,IncomeStatementData!$B$2:$B$415,$A60,IncomeStatementData!$I$2:$I$415,"55354")+SUMIFS(IncomeStatementData!$J$2:$J$415,IncomeStatementData!$B$2:$B$415,$A60,IncomeStatementData!$I$2:$I$415,"55351")</f>
        <v>0</v>
      </c>
      <c r="AJ60" s="51">
        <f>IF(ISERROR(AK60/12*Occupancy!$B$65),"-",AK60/12*Occupancy!$B$65)</f>
        <v>9121</v>
      </c>
      <c r="AK60" s="52">
        <f>SUMIFS(AnnualFinancialData!$L$2:$L$6380,AnnualFinancialData!$B$2:$B$6380,$A60,AnnualFinancialData!$K$2:$K$6380,"55357")+SUMIFS(AnnualFinancialData!$L$2:$L$6380,AnnualFinancialData!$B$2:$B$6380,$A60,AnnualFinancialData!$K$2:$K$6380,"55353")+SUMIFS(AnnualFinancialData!$L$2:$L$6380,AnnualFinancialData!$B$2:$B$6380,$A60,AnnualFinancialData!$K$2:$K$6380,"55354")+SUMIFS(AnnualFinancialData!$L$2:$L$6380,AnnualFinancialData!$B$2:$B$6380,$A60,AnnualFinancialData!$K$2:$K$6380,"55351")</f>
        <v>18242</v>
      </c>
      <c r="AL60" s="51">
        <f>IF(ISERROR(IF(AI60="","",AI60/VLOOKUP(Occupancy!$B$65,Occupancy!$BJ$68:'Occupancy'!$B$79,1)*12/$C60)),"-",IF(AI60="","",AI60/VLOOKUP(Occupancy!$B$65,Occupancy!$BJ$68:'Occupancy'!$B$79,1)*12/$C60))</f>
        <v>0</v>
      </c>
      <c r="AM60" s="60">
        <f>IF(ISERROR(IF(AJ60="","",AJ60/VLOOKUP(Occupancy!$B$65,Occupancy!$BJ$68:'Occupancy'!$B$79,1)*12/$C60)),"-",IF(AJ60="","",AJ60/VLOOKUP(Occupancy!$B$65,Occupancy!$BJ$68:'Occupancy'!$B$79,1)*12/$C60))</f>
        <v>200.46153846153845</v>
      </c>
      <c r="AN60" s="54">
        <f>SUMIFS(IncomeStatementData!$J$2:$J$415,IncomeStatementData!$B$2:$B$415,$A60,IncomeStatementData!$I$2:$I$415,"55355")</f>
        <v>0</v>
      </c>
      <c r="AO60" s="54">
        <f>IF(ISERROR(AP60/12*Occupancy!$B$65),"-",AP60/12*Occupancy!$B$65)</f>
        <v>9075</v>
      </c>
      <c r="AP60" s="55">
        <f>SUMIFS(AnnualFinancialData!$L$2:$L$6380,AnnualFinancialData!$B$2:$B$6380,$A60,AnnualFinancialData!$K$2:$K$6380,"55355")</f>
        <v>18150</v>
      </c>
      <c r="AQ60" s="54">
        <f>IF(ISERROR(IF(AN60="","",AN60/VLOOKUP(Occupancy!$B$65,Occupancy!$BJ$68:'Occupancy'!$B$79,1)*12/$C60)),"-",IF(AN60="","",AN60/VLOOKUP(Occupancy!$B$65,Occupancy!$BJ$68:'Occupancy'!$B$79,1)*12/$C60))</f>
        <v>0</v>
      </c>
      <c r="AR60" s="56">
        <f>IF(ISERROR(IF(AO60="","",AO60/VLOOKUP(Occupancy!$B$65,Occupancy!$BJ$68:'Occupancy'!$B$79,1)*12/$C60)),"-",IF(AO60="","",AO60/VLOOKUP(Occupancy!$B$65,Occupancy!$BJ$68:'Occupancy'!$B$79,1)*12/$C60))</f>
        <v>199.45054945054946</v>
      </c>
      <c r="AS60" s="61">
        <f>SUMIFS(IncomeStatementData!$J$2:$J$415,IncomeStatementData!$B$2:$B$415,$A60,IncomeStatementData!$I$2:$I$415,"55301")</f>
        <v>0</v>
      </c>
      <c r="AT60" s="51">
        <f>IF(ISERROR(AU60/12*Occupancy!$B$65),"-",AU60/12*Occupancy!$B$65)</f>
        <v>29417</v>
      </c>
      <c r="AU60" s="52">
        <f>SUMIFS(AnnualFinancialData!$L$2:$L$6380,AnnualFinancialData!$B$2:$B$6380,$A60,AnnualFinancialData!$K$2:$K$6380,"55301")</f>
        <v>58834</v>
      </c>
      <c r="AV60" s="51">
        <f>IF(ISERROR(IF(AS60="","",AS60/VLOOKUP(Occupancy!$B$65,Occupancy!$BJ$68:'Occupancy'!$B$79,1)*12/$C60)),"-",IF(AS60="","",AS60/VLOOKUP(Occupancy!$B$65,Occupancy!$BJ$68:'Occupancy'!$B$79,1)*12/$C60))</f>
        <v>0</v>
      </c>
      <c r="AW60" s="57">
        <f>IF(ISERROR(IF(AT60="","",AT60/VLOOKUP(Occupancy!$B$65,Occupancy!$BJ$68:'Occupancy'!$B$79,1)*12/$C60)),"-",IF(AT60="","",AT60/VLOOKUP(Occupancy!$B$65,Occupancy!$BJ$68:'Occupancy'!$B$79,1)*12/$C60))</f>
        <v>646.52747252747258</v>
      </c>
      <c r="AX60" s="54">
        <f>SUMIFS(IncomeStatementData!$J$2:$J$415,IncomeStatementData!$B$2:$B$415,$A60,IncomeStatementData!$I$2:$I$415,"55320")</f>
        <v>0</v>
      </c>
      <c r="AY60" s="54">
        <f>IF(ISERROR(AZ60/12*Occupancy!$B$65),"-",AZ60/12*Occupancy!$B$65)</f>
        <v>9393</v>
      </c>
      <c r="AZ60" s="55">
        <f>SUMIFS(AnnualFinancialData!$L$2:$L$6380,AnnualFinancialData!$B$2:$B$6380,$A60,AnnualFinancialData!$K$2:$K$6380,"55320")</f>
        <v>18786</v>
      </c>
      <c r="BA60" s="54">
        <f>IF(ISERROR(IF(AX60="","",AX60/VLOOKUP(Occupancy!$B$65,Occupancy!$BJ$68:'Occupancy'!$B$79,1)*12/$C60)),"-",IF(AX60="","",AX60/VLOOKUP(Occupancy!$B$65,Occupancy!$BJ$68:'Occupancy'!$B$79,1)*12/$C60))</f>
        <v>0</v>
      </c>
      <c r="BB60" s="54">
        <f>IF(ISERROR(IF(AY60="","",AY60/VLOOKUP(Occupancy!$B$65,Occupancy!$BJ$68:'Occupancy'!$B$79,1)*12/$C60)),"-",IF(AY60="","",AY60/VLOOKUP(Occupancy!$B$65,Occupancy!$BJ$68:'Occupancy'!$B$79,1)*12/$C60))</f>
        <v>206.43956043956044</v>
      </c>
      <c r="BC60" s="62">
        <f t="shared" si="0"/>
        <v>0</v>
      </c>
      <c r="BD60" s="63">
        <f t="shared" si="1"/>
        <v>223305</v>
      </c>
      <c r="BE60" s="62">
        <f t="shared" si="2"/>
        <v>446610</v>
      </c>
      <c r="BF60" s="63">
        <f>IF(ISERROR(IF(BC60="","",BC60/VLOOKUP(Occupancy!$B$65,Occupancy!$BJ$68:'Occupancy'!$B$79,1)*12/$C60)),"-",IF(BC60="","",BC60/VLOOKUP(Occupancy!$B$65,Occupancy!$BJ$68:'Occupancy'!$B$79,1)*12/$C60))</f>
        <v>0</v>
      </c>
      <c r="BG60" s="64">
        <f>IF(ISERROR(IF(BD60="","",BD60/VLOOKUP(Occupancy!$B$65,Occupancy!$BJ$68:'Occupancy'!$B$79,1)*12/$C60)),"-",IF(BD60="","",BD60/VLOOKUP(Occupancy!$B$65,Occupancy!$BJ$68:'Occupancy'!$B$79,1)*12/$C60))</f>
        <v>4907.802197802198</v>
      </c>
    </row>
    <row r="61" spans="1:59" x14ac:dyDescent="0.25">
      <c r="A61" s="220" t="s">
        <v>406</v>
      </c>
      <c r="B61" s="93" t="str">
        <f>IF(ISERROR(INDEX(ProjectTypeData!$F$2:$F61,MATCH(Expenses!$A61,ProjectTypeData!$B$2:$B61,0),MATCH(Expenses!B$5,ProjectTypeData!$F$1))),"-",INDEX(ProjectTypeData!$F$2:$F61,MATCH(Expenses!$A61,ProjectTypeData!$B$2:$B61,0),MATCH(Expenses!B$5,ProjectTypeData!$F$1)))</f>
        <v>Shelter</v>
      </c>
      <c r="C61" s="145">
        <f>Operating!C66</f>
        <v>100</v>
      </c>
      <c r="D61" s="146" t="str">
        <f>IF(ISERROR(INDEX(MgmtCompanyData!$C$2:$C$46,MATCH(A61,MgmtCompanyData!$B$2:$B$46,0),0)),"-",INDEX(MgmtCompanyData!$C$2:$C$46,MATCH(A61,MgmtCompanyData!$B$2:$B$46,0),0))</f>
        <v>-</v>
      </c>
      <c r="E61" s="50">
        <f>SUMIFS(IncomeStatementData!$J$2:$J$415,IncomeStatementData!$B$2:$B$415,$A61,IncomeStatementData!$I$2:$I$415,"50105")+SUMIFS(IncomeStatementData!$J$2:$J$415,IncomeStatementData!$B$2:$B$415,$A61,IncomeStatementData!$I$2:$I$415,"55745")+SUMIFS(IncomeStatementData!$J$2:$J$415,IncomeStatementData!$B$2:$B$415,$A61,IncomeStatementData!$I$2:$I$415,"55730")+SUMIFS(IncomeStatementData!$J$2:$J$415,IncomeStatementData!$B$2:$B$415,$A61,IncomeStatementData!$I$2:$I$415,"50203")+SUMIFS(IncomeStatementData!$J$2:$J$415,IncomeStatementData!$B$2:$B$415,$A61,IncomeStatementData!$I$2:$I$415,"50252")</f>
        <v>0</v>
      </c>
      <c r="F61" s="51">
        <f>IF(ISERROR(G61/12*Occupancy!$B$65),"-",G61/12*Occupancy!$B$65)</f>
        <v>109466</v>
      </c>
      <c r="G61" s="52">
        <f>SUMIFS(AnnualFinancialData!$L$2:$L$6380,AnnualFinancialData!$B$2:$B$6380,$A61,AnnualFinancialData!$K$2:$K$6380,"50105")+SUMIFS(AnnualFinancialData!$L$2:$L$6380,AnnualFinancialData!$B$2:$B$6380,$A61,AnnualFinancialData!$K$2:$K$6380,"55745")+SUMIFS(AnnualFinancialData!$L$2:$L$6380,AnnualFinancialData!$B$2:$B$6380,$A61,AnnualFinancialData!$K$2:$K$6380,"55730")+SUMIFS(AnnualFinancialData!$L$2:$L$6380,AnnualFinancialData!$B$2:$B$6380,$A61,AnnualFinancialData!$K$2:$K$6380,"50203")+SUMIFS(AnnualFinancialData!$L$2:$L$6380,AnnualFinancialData!$B$2:$B$6380,$A61,AnnualFinancialData!$K$2:$K$6380,"50252")</f>
        <v>218932</v>
      </c>
      <c r="H61" s="51">
        <f>IF(ISERROR(IF(E61="","",E61/VLOOKUP(Occupancy!$B$65,Occupancy!$BJ$68:'Occupancy'!$B$79,1)*12/$C61)),"-",IF(E61="","",E61/VLOOKUP(Occupancy!$B$65,Occupancy!$BJ$68:'Occupancy'!$B$79,1)*12/$C61))</f>
        <v>0</v>
      </c>
      <c r="I61" s="53">
        <f>IF(ISERROR(IF(F61="","",F61/VLOOKUP(Occupancy!$B$65,Occupancy!$BJ$68:'Occupancy'!$B$79,1)*12/$C61)),"-",IF(F61="","",F61/VLOOKUP(Occupancy!$B$65,Occupancy!$BJ$68:'Occupancy'!$B$79,1)*12/$C61))</f>
        <v>2189.3200000000002</v>
      </c>
      <c r="J61" s="54">
        <f>SUMIFS(IncomeStatementData!$J$2:$J$415,IncomeStatementData!$B$2:$B$415,$A61,IncomeStatementData!$I$2:$I$415,"60015")+SUMIFS(IncomeStatementData!$J$2:$J$415,IncomeStatementData!$B$2:$B$415,$A61,IncomeStatementData!$I$2:$I$415,"55342")+SUMIFS(IncomeStatementData!$J$2:$J$415,IncomeStatementData!$B$2:$B$415,$A61,IncomeStatementData!$I$2:$I$415,"55110")+SUMIFS(IncomeStatementData!$J$2:$J$415,IncomeStatementData!$B$2:$B$415,$A61,IncomeStatementData!$I$2:$I$415,"53034")+SUMIFS(IncomeStatementData!$J$2:$J$415,IncomeStatementData!$B$2:$B$415,$A61,IncomeStatementData!$I$2:$I$415,"59500")</f>
        <v>0</v>
      </c>
      <c r="K61" s="54">
        <f>IF(ISERROR(L61/12*Occupancy!$B$65),"-",L61/12*Occupancy!$B$65)</f>
        <v>69872.5</v>
      </c>
      <c r="L61" s="55">
        <f>SUMIFS(AnnualFinancialData!$L$2:$L$6380,AnnualFinancialData!$B$2:$B$6380,$A61,AnnualFinancialData!$K$2:$K$6380,"60015")+SUMIFS(AnnualFinancialData!$L$2:$L$6380,AnnualFinancialData!$B$2:$B$6380,$A61,AnnualFinancialData!$K$2:$K$6380,"55342")+SUMIFS(AnnualFinancialData!$L$2:$L$6380,AnnualFinancialData!$B$2:$B$6380,$A61,AnnualFinancialData!$K$2:$K$6380,"55110")+SUMIFS(AnnualFinancialData!$L$2:$L$6380,AnnualFinancialData!$B$2:$B$6380,$A61,AnnualFinancialData!$K$2:$K$6380,"53034")+SUMIFS(AnnualFinancialData!$L$2:$L$6380,AnnualFinancialData!$B$2:$B$6380,$A61,AnnualFinancialData!$K$2:$K$6380,"59500")</f>
        <v>139745</v>
      </c>
      <c r="M61" s="54">
        <f>IF(ISERROR(IF(J61="","",J61/VLOOKUP(Occupancy!$B$65,Occupancy!$BJ$68:'Occupancy'!$B$79,1)*12/$C61)),"-",IF(J61="","",J61/VLOOKUP(Occupancy!$B$65,Occupancy!$BJ$68:'Occupancy'!$B$79,1)*12/$C61))</f>
        <v>0</v>
      </c>
      <c r="N61" s="54">
        <f>IF(ISERROR(IF(K61="","",K61/VLOOKUP(Occupancy!$B$65,Occupancy!$BJ$68:'Occupancy'!$B$79,1)*12/$C61)),"-",IF(K61="","",K61/VLOOKUP(Occupancy!$B$65,Occupancy!$BJ$68:'Occupancy'!$B$79,1)*12/$C61))</f>
        <v>1397.45</v>
      </c>
      <c r="O61" s="51">
        <f>SUMIFS(IncomeStatementData!$J$2:$J$415,IncomeStatementData!$B$2:$B$415,$A61,IncomeStatementData!$I$2:$I$415,"58001")</f>
        <v>0</v>
      </c>
      <c r="P61" s="51">
        <f>IF(ISERROR(Q61/12*Occupancy!$B$65),"-",Q61/12*Occupancy!$B$65)</f>
        <v>253</v>
      </c>
      <c r="Q61" s="52">
        <f>SUMIFS(AnnualFinancialData!$L$2:$L$6380,AnnualFinancialData!$B$2:$B$6380,$A61,AnnualFinancialData!$K$2:$K$6380,"58001")</f>
        <v>506</v>
      </c>
      <c r="R61" s="51">
        <f>IF(ISERROR(IF(O61="","",O61/VLOOKUP(Occupancy!$B$65,Occupancy!$BJ$68:'Occupancy'!$B$79,1)*12/$C61)),"-",IF(O61="","",O61/VLOOKUP(Occupancy!$B$65,Occupancy!$BJ$68:'Occupancy'!$B$79,1)*12/$C61))</f>
        <v>0</v>
      </c>
      <c r="S61" s="51">
        <f>IF(ISERROR(IF(P61="","",P61/VLOOKUP(Occupancy!$B$65,Occupancy!$BJ$68:'Occupancy'!$B$79,1)*12/$C61)),"-",IF(P61="","",P61/VLOOKUP(Occupancy!$B$65,Occupancy!$BJ$68:'Occupancy'!$B$79,1)*12/$C61))</f>
        <v>5.0599999999999996</v>
      </c>
      <c r="T61" s="55">
        <f>SUMIFS(IncomeStatementData!$J$2:$J$415,IncomeStatementData!$B$2:$B$415,$A61,IncomeStatementData!$I$2:$I$415,"66100")</f>
        <v>0</v>
      </c>
      <c r="U61" s="54">
        <f>IF(ISERROR(V61/12*Occupancy!$B$65),"-",V61/12*Occupancy!$B$65)</f>
        <v>25774.5</v>
      </c>
      <c r="V61" s="55">
        <f>SUMIFS(AnnualFinancialData!$L$2:$L$6380,AnnualFinancialData!$B$2:$B$6380,$A61,AnnualFinancialData!$K$2:$K$6380,"66100")</f>
        <v>51549</v>
      </c>
      <c r="W61" s="54">
        <f>IF(ISERROR(IF(T61="","",T61/VLOOKUP(Occupancy!$B$65,Occupancy!$BJ$68:'Occupancy'!$B$79,1)*12/$C61)),"-",IF(T61="","",T61/VLOOKUP(Occupancy!$B$65,Occupancy!$BJ$68:'Occupancy'!$B$79,1)*12/$C61))</f>
        <v>0</v>
      </c>
      <c r="X61" s="56">
        <f>IF(ISERROR(IF(U61="","",U61/VLOOKUP(Occupancy!$B$65,Occupancy!$BJ$68:'Occupancy'!$B$79,1)*12/$C61)),"-",IF(U61="","",U61/VLOOKUP(Occupancy!$B$65,Occupancy!$BJ$68:'Occupancy'!$B$79,1)*12/$C61))</f>
        <v>515.49</v>
      </c>
      <c r="Y61" s="51">
        <f>SUMIFS(IncomeStatementData!$J$2:$J$415,IncomeStatementData!$B$2:$B$415,$A61,IncomeStatementData!$I$2:$I$415,"55705")+SUMIFS(IncomeStatementData!$J$2:$J$415,IncomeStatementData!$B$2:$B$415,$A61,IncomeStatementData!$I$2:$I$415,"55715")+SUMIFS(IncomeStatementData!$J$2:$J$415,IncomeStatementData!$B$2:$B$415,$A61,IncomeStatementData!$I$2:$I$415,"55720")+SUMIFS(IncomeStatementData!$J$2:$J$415,IncomeStatementData!$B$2:$B$415,$A61,IncomeStatementData!$I$2:$I$415,"55730")+SUMIFS(IncomeStatementData!$J$2:$J$415,IncomeStatementData!$B$2:$B$415,$A61,IncomeStatementData!$I$2:$I$415,"55735")+SUMIFS(IncomeStatementData!$J$2:$J$415,IncomeStatementData!$B$2:$B$415,$A61,IncomeStatementData!$I$2:$I$415,"55701")+SUMIFS(IncomeStatementData!$J$2:$J$415,IncomeStatementData!$B$2:$B$415,$A61,IncomeStatementData!$I$2:$I$415,"55750")+SUMIFS(IncomeStatementData!$J$2:$J$415,IncomeStatementData!$B$2:$B$415,$A61,IncomeStatementData!$I$2:$I$415,"55725")+SUMIFS(IncomeStatementData!$J$2:$J$415,IncomeStatementData!$B$2:$B$415,$A61,IncomeStatementData!$I$2:$I$415,"55760")+SUMIFS(IncomeStatementData!$J$2:$J$415,IncomeStatementData!$B$2:$B$415,$A61,IncomeStatementData!$I$2:$I$415,"55755")</f>
        <v>0</v>
      </c>
      <c r="Z61" s="51">
        <f>IF(ISERROR(AA61/12*Occupancy!$B$65),"-",AA61/12*Occupancy!$B$65)</f>
        <v>20179.5</v>
      </c>
      <c r="AA61" s="52">
        <f>SUMIFS(AnnualFinancialData!$L$2:$L$6380,AnnualFinancialData!$B$2:$B$6380,$A61,AnnualFinancialData!$K$2:$K$6380,"55705")+SUMIFS(AnnualFinancialData!$L$2:$L$6380,AnnualFinancialData!$B$2:$B$6380,$A61,AnnualFinancialData!$K$2:$K$6380,"55715")+SUMIFS(AnnualFinancialData!$L$2:$L$6380,AnnualFinancialData!$B$2:$B$6380,$A61,AnnualFinancialData!$K$2:$K$6380,"55720")+SUMIFS(AnnualFinancialData!$L$2:$L$6380,AnnualFinancialData!$B$2:$B$6380,$A61,AnnualFinancialData!$K$2:$K$6380,"55730")+SUMIFS(AnnualFinancialData!$L$2:$L$6380,AnnualFinancialData!$B$2:$B$6380,$A61,AnnualFinancialData!$K$2:$K$6380,"55735")+SUMIFS(AnnualFinancialData!$L$2:$L$6380,AnnualFinancialData!$B$2:$B$6380,$A61,AnnualFinancialData!$K$2:$K$6380,"55701")+SUMIFS(AnnualFinancialData!$L$2:$L$6380,AnnualFinancialData!$B$2:$B$6380,$A61,AnnualFinancialData!$K$2:$K$6380,"55750")+SUMIFS(AnnualFinancialData!$L$2:$L$6380,AnnualFinancialData!$B$2:$B$6380,$A61,AnnualFinancialData!$K$2:$K$6380,"55725")+SUMIFS(AnnualFinancialData!$L$2:$L$6380,AnnualFinancialData!$B$2:$B$6380,$A61,AnnualFinancialData!$K$2:$K$6380,"55760")+SUMIFS(AnnualFinancialData!$L$2:$L$6380,AnnualFinancialData!$B$2:$B$6380,$A61,AnnualFinancialData!$K$2:$K$6380,"55755")</f>
        <v>40359</v>
      </c>
      <c r="AB61" s="51">
        <f>IF(ISERROR(IF(Y61="","",Y61/VLOOKUP(Occupancy!$B$65,Occupancy!$BJ$68:'Occupancy'!$B$79,1)*12/$C61)),"-",IF(Y61="","",Y61/VLOOKUP(Occupancy!$B$65,Occupancy!$BJ$68:'Occupancy'!$B$79,1)*12/$C61))</f>
        <v>0</v>
      </c>
      <c r="AC61" s="57">
        <f>IF(ISERROR(IF(Z61="","",Z61/VLOOKUP(Occupancy!$B$65,Occupancy!$BJ$68:'Occupancy'!$B$79,1)*12/$C61)),"-",IF(Z61="","",Z61/VLOOKUP(Occupancy!$B$65,Occupancy!$BJ$68:'Occupancy'!$B$79,1)*12/$C61))</f>
        <v>403.59</v>
      </c>
      <c r="AD61" s="55">
        <f>SUMIFS(IncomeStatementData!$J$2:$J$415,IncomeStatementData!$B$2:$B$415,$A61,IncomeStatementData!$I$2:$I$415,"55770")</f>
        <v>0</v>
      </c>
      <c r="AE61" s="54">
        <f>IF(ISERROR(AF61/12*Occupancy!$B$65),"-",AF61/12*Occupancy!$B$65)</f>
        <v>0</v>
      </c>
      <c r="AF61" s="55">
        <f>SUMIFS(AnnualFinancialData!$L$2:$L$6380,AnnualFinancialData!$B$2:$B$6380,$A61,AnnualFinancialData!$K$2:$K$6380,"55770")</f>
        <v>0</v>
      </c>
      <c r="AG61" s="54">
        <f>IF(ISERROR(IF(AD61="","",AD61/VLOOKUP(Occupancy!$B$65,Occupancy!$BJ$68:'Occupancy'!$B$79,1)*12/$C61)),"-",IF(AD61="","",AD61/VLOOKUP(Occupancy!$B$65,Occupancy!$BJ$68:'Occupancy'!$B$79,1)*12/$C61))</f>
        <v>0</v>
      </c>
      <c r="AH61" s="59">
        <f>IF(ISERROR(IF(AE61="","",AE61/VLOOKUP(Occupancy!$B$65,Occupancy!$BJ$68:'Occupancy'!$B$79,1)*12/$C61)),"-",IF(AE61="","",AE61/VLOOKUP(Occupancy!$B$65,Occupancy!$BJ$68:'Occupancy'!$B$79,1)*12/$C61))</f>
        <v>0</v>
      </c>
      <c r="AI61" s="52">
        <f>SUMIFS(IncomeStatementData!$J$2:$J$415,IncomeStatementData!$B$2:$B$415,$A61,IncomeStatementData!$I$2:$I$415,"55357")+SUMIFS(IncomeStatementData!$J$2:$J$415,IncomeStatementData!$B$2:$B$415,$A61,IncomeStatementData!$I$2:$I$415,"55353")+SUMIFS(IncomeStatementData!$J$2:$J$415,IncomeStatementData!$B$2:$B$415,$A61,IncomeStatementData!$I$2:$I$415,"55354")+SUMIFS(IncomeStatementData!$J$2:$J$415,IncomeStatementData!$B$2:$B$415,$A61,IncomeStatementData!$I$2:$I$415,"55351")</f>
        <v>0</v>
      </c>
      <c r="AJ61" s="51">
        <f>IF(ISERROR(AK61/12*Occupancy!$B$65),"-",AK61/12*Occupancy!$B$65)</f>
        <v>11936.5</v>
      </c>
      <c r="AK61" s="52">
        <f>SUMIFS(AnnualFinancialData!$L$2:$L$6380,AnnualFinancialData!$B$2:$B$6380,$A61,AnnualFinancialData!$K$2:$K$6380,"55357")+SUMIFS(AnnualFinancialData!$L$2:$L$6380,AnnualFinancialData!$B$2:$B$6380,$A61,AnnualFinancialData!$K$2:$K$6380,"55353")+SUMIFS(AnnualFinancialData!$L$2:$L$6380,AnnualFinancialData!$B$2:$B$6380,$A61,AnnualFinancialData!$K$2:$K$6380,"55354")+SUMIFS(AnnualFinancialData!$L$2:$L$6380,AnnualFinancialData!$B$2:$B$6380,$A61,AnnualFinancialData!$K$2:$K$6380,"55351")</f>
        <v>23873</v>
      </c>
      <c r="AL61" s="51">
        <f>IF(ISERROR(IF(AI61="","",AI61/VLOOKUP(Occupancy!$B$65,Occupancy!$BJ$68:'Occupancy'!$B$79,1)*12/$C61)),"-",IF(AI61="","",AI61/VLOOKUP(Occupancy!$B$65,Occupancy!$BJ$68:'Occupancy'!$B$79,1)*12/$C61))</f>
        <v>0</v>
      </c>
      <c r="AM61" s="60">
        <f>IF(ISERROR(IF(AJ61="","",AJ61/VLOOKUP(Occupancy!$B$65,Occupancy!$BJ$68:'Occupancy'!$B$79,1)*12/$C61)),"-",IF(AJ61="","",AJ61/VLOOKUP(Occupancy!$B$65,Occupancy!$BJ$68:'Occupancy'!$B$79,1)*12/$C61))</f>
        <v>238.73</v>
      </c>
      <c r="AN61" s="54">
        <f>SUMIFS(IncomeStatementData!$J$2:$J$415,IncomeStatementData!$B$2:$B$415,$A61,IncomeStatementData!$I$2:$I$415,"55355")</f>
        <v>0</v>
      </c>
      <c r="AO61" s="54">
        <f>IF(ISERROR(AP61/12*Occupancy!$B$65),"-",AP61/12*Occupancy!$B$65)</f>
        <v>8950</v>
      </c>
      <c r="AP61" s="55">
        <f>SUMIFS(AnnualFinancialData!$L$2:$L$6380,AnnualFinancialData!$B$2:$B$6380,$A61,AnnualFinancialData!$K$2:$K$6380,"55355")</f>
        <v>17900</v>
      </c>
      <c r="AQ61" s="54">
        <f>IF(ISERROR(IF(AN61="","",AN61/VLOOKUP(Occupancy!$B$65,Occupancy!$BJ$68:'Occupancy'!$B$79,1)*12/$C61)),"-",IF(AN61="","",AN61/VLOOKUP(Occupancy!$B$65,Occupancy!$BJ$68:'Occupancy'!$B$79,1)*12/$C61))</f>
        <v>0</v>
      </c>
      <c r="AR61" s="56">
        <f>IF(ISERROR(IF(AO61="","",AO61/VLOOKUP(Occupancy!$B$65,Occupancy!$BJ$68:'Occupancy'!$B$79,1)*12/$C61)),"-",IF(AO61="","",AO61/VLOOKUP(Occupancy!$B$65,Occupancy!$BJ$68:'Occupancy'!$B$79,1)*12/$C61))</f>
        <v>179</v>
      </c>
      <c r="AS61" s="61">
        <f>SUMIFS(IncomeStatementData!$J$2:$J$415,IncomeStatementData!$B$2:$B$415,$A61,IncomeStatementData!$I$2:$I$415,"55301")</f>
        <v>0</v>
      </c>
      <c r="AT61" s="51">
        <f>IF(ISERROR(AU61/12*Occupancy!$B$65),"-",AU61/12*Occupancy!$B$65)</f>
        <v>18006</v>
      </c>
      <c r="AU61" s="52">
        <f>SUMIFS(AnnualFinancialData!$L$2:$L$6380,AnnualFinancialData!$B$2:$B$6380,$A61,AnnualFinancialData!$K$2:$K$6380,"55301")</f>
        <v>36012</v>
      </c>
      <c r="AV61" s="51">
        <f>IF(ISERROR(IF(AS61="","",AS61/VLOOKUP(Occupancy!$B$65,Occupancy!$BJ$68:'Occupancy'!$B$79,1)*12/$C61)),"-",IF(AS61="","",AS61/VLOOKUP(Occupancy!$B$65,Occupancy!$BJ$68:'Occupancy'!$B$79,1)*12/$C61))</f>
        <v>0</v>
      </c>
      <c r="AW61" s="57">
        <f>IF(ISERROR(IF(AT61="","",AT61/VLOOKUP(Occupancy!$B$65,Occupancy!$BJ$68:'Occupancy'!$B$79,1)*12/$C61)),"-",IF(AT61="","",AT61/VLOOKUP(Occupancy!$B$65,Occupancy!$BJ$68:'Occupancy'!$B$79,1)*12/$C61))</f>
        <v>360.12</v>
      </c>
      <c r="AX61" s="54">
        <f>SUMIFS(IncomeStatementData!$J$2:$J$415,IncomeStatementData!$B$2:$B$415,$A61,IncomeStatementData!$I$2:$I$415,"55320")</f>
        <v>0</v>
      </c>
      <c r="AY61" s="54">
        <f>IF(ISERROR(AZ61/12*Occupancy!$B$65),"-",AZ61/12*Occupancy!$B$65)</f>
        <v>9318</v>
      </c>
      <c r="AZ61" s="55">
        <f>SUMIFS(AnnualFinancialData!$L$2:$L$6380,AnnualFinancialData!$B$2:$B$6380,$A61,AnnualFinancialData!$K$2:$K$6380,"55320")</f>
        <v>18636</v>
      </c>
      <c r="BA61" s="54">
        <f>IF(ISERROR(IF(AX61="","",AX61/VLOOKUP(Occupancy!$B$65,Occupancy!$BJ$68:'Occupancy'!$B$79,1)*12/$C61)),"-",IF(AX61="","",AX61/VLOOKUP(Occupancy!$B$65,Occupancy!$BJ$68:'Occupancy'!$B$79,1)*12/$C61))</f>
        <v>0</v>
      </c>
      <c r="BB61" s="54">
        <f>IF(ISERROR(IF(AY61="","",AY61/VLOOKUP(Occupancy!$B$65,Occupancy!$BJ$68:'Occupancy'!$B$79,1)*12/$C61)),"-",IF(AY61="","",AY61/VLOOKUP(Occupancy!$B$65,Occupancy!$BJ$68:'Occupancy'!$B$79,1)*12/$C61))</f>
        <v>186.36</v>
      </c>
      <c r="BC61" s="62">
        <f t="shared" si="0"/>
        <v>0</v>
      </c>
      <c r="BD61" s="63">
        <f t="shared" si="1"/>
        <v>273756</v>
      </c>
      <c r="BE61" s="62">
        <f t="shared" si="2"/>
        <v>547512</v>
      </c>
      <c r="BF61" s="63">
        <f>IF(ISERROR(IF(BC61="","",BC61/VLOOKUP(Occupancy!$B$65,Occupancy!$BJ$68:'Occupancy'!$B$79,1)*12/$C61)),"-",IF(BC61="","",BC61/VLOOKUP(Occupancy!$B$65,Occupancy!$BJ$68:'Occupancy'!$B$79,1)*12/$C61))</f>
        <v>0</v>
      </c>
      <c r="BG61" s="64">
        <f>IF(ISERROR(IF(BD61="","",BD61/VLOOKUP(Occupancy!$B$65,Occupancy!$BJ$68:'Occupancy'!$B$79,1)*12/$C61)),"-",IF(BD61="","",BD61/VLOOKUP(Occupancy!$B$65,Occupancy!$BJ$68:'Occupancy'!$B$79,1)*12/$C61))</f>
        <v>5475.12</v>
      </c>
    </row>
    <row r="62" spans="1:59" x14ac:dyDescent="0.25">
      <c r="A62" s="220" t="s">
        <v>408</v>
      </c>
      <c r="B62" s="93" t="str">
        <f>IF(ISERROR(INDEX(ProjectTypeData!$F$2:$F62,MATCH(Expenses!$A62,ProjectTypeData!$B$2:$B62,0),MATCH(Expenses!B$5,ProjectTypeData!$F$1))),"-",INDEX(ProjectTypeData!$F$2:$F62,MATCH(Expenses!$A62,ProjectTypeData!$B$2:$B62,0),MATCH(Expenses!B$5,ProjectTypeData!$F$1)))</f>
        <v>Shelter</v>
      </c>
      <c r="C62" s="145">
        <f>Operating!C67</f>
        <v>81</v>
      </c>
      <c r="D62" s="146" t="str">
        <f>IF(ISERROR(INDEX(MgmtCompanyData!$C$2:$C$46,MATCH(A62,MgmtCompanyData!$B$2:$B$46,0),0)),"-",INDEX(MgmtCompanyData!$C$2:$C$46,MATCH(A62,MgmtCompanyData!$B$2:$B$46,0),0))</f>
        <v>-</v>
      </c>
      <c r="E62" s="50">
        <f>SUMIFS(IncomeStatementData!$J$2:$J$415,IncomeStatementData!$B$2:$B$415,$A62,IncomeStatementData!$I$2:$I$415,"50105")+SUMIFS(IncomeStatementData!$J$2:$J$415,IncomeStatementData!$B$2:$B$415,$A62,IncomeStatementData!$I$2:$I$415,"55745")+SUMIFS(IncomeStatementData!$J$2:$J$415,IncomeStatementData!$B$2:$B$415,$A62,IncomeStatementData!$I$2:$I$415,"55730")+SUMIFS(IncomeStatementData!$J$2:$J$415,IncomeStatementData!$B$2:$B$415,$A62,IncomeStatementData!$I$2:$I$415,"50203")+SUMIFS(IncomeStatementData!$J$2:$J$415,IncomeStatementData!$B$2:$B$415,$A62,IncomeStatementData!$I$2:$I$415,"50252")</f>
        <v>0</v>
      </c>
      <c r="F62" s="51">
        <f>IF(ISERROR(G62/12*Occupancy!$B$65),"-",G62/12*Occupancy!$B$65)</f>
        <v>76198.5</v>
      </c>
      <c r="G62" s="52">
        <f>SUMIFS(AnnualFinancialData!$L$2:$L$6380,AnnualFinancialData!$B$2:$B$6380,$A62,AnnualFinancialData!$K$2:$K$6380,"50105")+SUMIFS(AnnualFinancialData!$L$2:$L$6380,AnnualFinancialData!$B$2:$B$6380,$A62,AnnualFinancialData!$K$2:$K$6380,"55745")+SUMIFS(AnnualFinancialData!$L$2:$L$6380,AnnualFinancialData!$B$2:$B$6380,$A62,AnnualFinancialData!$K$2:$K$6380,"55730")+SUMIFS(AnnualFinancialData!$L$2:$L$6380,AnnualFinancialData!$B$2:$B$6380,$A62,AnnualFinancialData!$K$2:$K$6380,"50203")+SUMIFS(AnnualFinancialData!$L$2:$L$6380,AnnualFinancialData!$B$2:$B$6380,$A62,AnnualFinancialData!$K$2:$K$6380,"50252")</f>
        <v>152397</v>
      </c>
      <c r="H62" s="51">
        <f>IF(ISERROR(IF(E62="","",E62/VLOOKUP(Occupancy!$B$65,Occupancy!$BJ$68:'Occupancy'!$B$79,1)*12/$C62)),"-",IF(E62="","",E62/VLOOKUP(Occupancy!$B$65,Occupancy!$BJ$68:'Occupancy'!$B$79,1)*12/$C62))</f>
        <v>0</v>
      </c>
      <c r="I62" s="53">
        <f>IF(ISERROR(IF(F62="","",F62/VLOOKUP(Occupancy!$B$65,Occupancy!$BJ$68:'Occupancy'!$B$79,1)*12/$C62)),"-",IF(F62="","",F62/VLOOKUP(Occupancy!$B$65,Occupancy!$BJ$68:'Occupancy'!$B$79,1)*12/$C62))</f>
        <v>1881.4444444444443</v>
      </c>
      <c r="J62" s="54">
        <f>SUMIFS(IncomeStatementData!$J$2:$J$415,IncomeStatementData!$B$2:$B$415,$A62,IncomeStatementData!$I$2:$I$415,"60015")+SUMIFS(IncomeStatementData!$J$2:$J$415,IncomeStatementData!$B$2:$B$415,$A62,IncomeStatementData!$I$2:$I$415,"55342")+SUMIFS(IncomeStatementData!$J$2:$J$415,IncomeStatementData!$B$2:$B$415,$A62,IncomeStatementData!$I$2:$I$415,"55110")+SUMIFS(IncomeStatementData!$J$2:$J$415,IncomeStatementData!$B$2:$B$415,$A62,IncomeStatementData!$I$2:$I$415,"53034")+SUMIFS(IncomeStatementData!$J$2:$J$415,IncomeStatementData!$B$2:$B$415,$A62,IncomeStatementData!$I$2:$I$415,"59500")</f>
        <v>0</v>
      </c>
      <c r="K62" s="54">
        <f>IF(ISERROR(L62/12*Occupancy!$B$65),"-",L62/12*Occupancy!$B$65)</f>
        <v>46462</v>
      </c>
      <c r="L62" s="55">
        <f>SUMIFS(AnnualFinancialData!$L$2:$L$6380,AnnualFinancialData!$B$2:$B$6380,$A62,AnnualFinancialData!$K$2:$K$6380,"60015")+SUMIFS(AnnualFinancialData!$L$2:$L$6380,AnnualFinancialData!$B$2:$B$6380,$A62,AnnualFinancialData!$K$2:$K$6380,"55342")+SUMIFS(AnnualFinancialData!$L$2:$L$6380,AnnualFinancialData!$B$2:$B$6380,$A62,AnnualFinancialData!$K$2:$K$6380,"55110")+SUMIFS(AnnualFinancialData!$L$2:$L$6380,AnnualFinancialData!$B$2:$B$6380,$A62,AnnualFinancialData!$K$2:$K$6380,"53034")+SUMIFS(AnnualFinancialData!$L$2:$L$6380,AnnualFinancialData!$B$2:$B$6380,$A62,AnnualFinancialData!$K$2:$K$6380,"59500")</f>
        <v>92924</v>
      </c>
      <c r="M62" s="54">
        <f>IF(ISERROR(IF(J62="","",J62/VLOOKUP(Occupancy!$B$65,Occupancy!$BJ$68:'Occupancy'!$B$79,1)*12/$C62)),"-",IF(J62="","",J62/VLOOKUP(Occupancy!$B$65,Occupancy!$BJ$68:'Occupancy'!$B$79,1)*12/$C62))</f>
        <v>0</v>
      </c>
      <c r="N62" s="54">
        <f>IF(ISERROR(IF(K62="","",K62/VLOOKUP(Occupancy!$B$65,Occupancy!$BJ$68:'Occupancy'!$B$79,1)*12/$C62)),"-",IF(K62="","",K62/VLOOKUP(Occupancy!$B$65,Occupancy!$BJ$68:'Occupancy'!$B$79,1)*12/$C62))</f>
        <v>1147.2098765432099</v>
      </c>
      <c r="O62" s="51">
        <f>SUMIFS(IncomeStatementData!$J$2:$J$415,IncomeStatementData!$B$2:$B$415,$A62,IncomeStatementData!$I$2:$I$415,"58001")</f>
        <v>0</v>
      </c>
      <c r="P62" s="51">
        <f>IF(ISERROR(Q62/12*Occupancy!$B$65),"-",Q62/12*Occupancy!$B$65)</f>
        <v>209.5</v>
      </c>
      <c r="Q62" s="52">
        <f>SUMIFS(AnnualFinancialData!$L$2:$L$6380,AnnualFinancialData!$B$2:$B$6380,$A62,AnnualFinancialData!$K$2:$K$6380,"58001")</f>
        <v>419</v>
      </c>
      <c r="R62" s="51">
        <f>IF(ISERROR(IF(O62="","",O62/VLOOKUP(Occupancy!$B$65,Occupancy!$BJ$68:'Occupancy'!$B$79,1)*12/$C62)),"-",IF(O62="","",O62/VLOOKUP(Occupancy!$B$65,Occupancy!$BJ$68:'Occupancy'!$B$79,1)*12/$C62))</f>
        <v>0</v>
      </c>
      <c r="S62" s="51">
        <f>IF(ISERROR(IF(P62="","",P62/VLOOKUP(Occupancy!$B$65,Occupancy!$BJ$68:'Occupancy'!$B$79,1)*12/$C62)),"-",IF(P62="","",P62/VLOOKUP(Occupancy!$B$65,Occupancy!$BJ$68:'Occupancy'!$B$79,1)*12/$C62))</f>
        <v>5.1728395061728394</v>
      </c>
      <c r="T62" s="55">
        <f>SUMIFS(IncomeStatementData!$J$2:$J$415,IncomeStatementData!$B$2:$B$415,$A62,IncomeStatementData!$I$2:$I$415,"66100")</f>
        <v>0</v>
      </c>
      <c r="U62" s="54">
        <f>IF(ISERROR(V62/12*Occupancy!$B$65),"-",V62/12*Occupancy!$B$65)</f>
        <v>32447.5</v>
      </c>
      <c r="V62" s="55">
        <f>SUMIFS(AnnualFinancialData!$L$2:$L$6380,AnnualFinancialData!$B$2:$B$6380,$A62,AnnualFinancialData!$K$2:$K$6380,"66100")</f>
        <v>64895</v>
      </c>
      <c r="W62" s="54">
        <f>IF(ISERROR(IF(T62="","",T62/VLOOKUP(Occupancy!$B$65,Occupancy!$BJ$68:'Occupancy'!$B$79,1)*12/$C62)),"-",IF(T62="","",T62/VLOOKUP(Occupancy!$B$65,Occupancy!$BJ$68:'Occupancy'!$B$79,1)*12/$C62))</f>
        <v>0</v>
      </c>
      <c r="X62" s="56">
        <f>IF(ISERROR(IF(U62="","",U62/VLOOKUP(Occupancy!$B$65,Occupancy!$BJ$68:'Occupancy'!$B$79,1)*12/$C62)),"-",IF(U62="","",U62/VLOOKUP(Occupancy!$B$65,Occupancy!$BJ$68:'Occupancy'!$B$79,1)*12/$C62))</f>
        <v>801.17283950617286</v>
      </c>
      <c r="Y62" s="51">
        <f>SUMIFS(IncomeStatementData!$J$2:$J$415,IncomeStatementData!$B$2:$B$415,$A62,IncomeStatementData!$I$2:$I$415,"55705")+SUMIFS(IncomeStatementData!$J$2:$J$415,IncomeStatementData!$B$2:$B$415,$A62,IncomeStatementData!$I$2:$I$415,"55715")+SUMIFS(IncomeStatementData!$J$2:$J$415,IncomeStatementData!$B$2:$B$415,$A62,IncomeStatementData!$I$2:$I$415,"55720")+SUMIFS(IncomeStatementData!$J$2:$J$415,IncomeStatementData!$B$2:$B$415,$A62,IncomeStatementData!$I$2:$I$415,"55730")+SUMIFS(IncomeStatementData!$J$2:$J$415,IncomeStatementData!$B$2:$B$415,$A62,IncomeStatementData!$I$2:$I$415,"55735")+SUMIFS(IncomeStatementData!$J$2:$J$415,IncomeStatementData!$B$2:$B$415,$A62,IncomeStatementData!$I$2:$I$415,"55701")+SUMIFS(IncomeStatementData!$J$2:$J$415,IncomeStatementData!$B$2:$B$415,$A62,IncomeStatementData!$I$2:$I$415,"55750")+SUMIFS(IncomeStatementData!$J$2:$J$415,IncomeStatementData!$B$2:$B$415,$A62,IncomeStatementData!$I$2:$I$415,"55725")+SUMIFS(IncomeStatementData!$J$2:$J$415,IncomeStatementData!$B$2:$B$415,$A62,IncomeStatementData!$I$2:$I$415,"55760")+SUMIFS(IncomeStatementData!$J$2:$J$415,IncomeStatementData!$B$2:$B$415,$A62,IncomeStatementData!$I$2:$I$415,"55755")</f>
        <v>0</v>
      </c>
      <c r="Z62" s="51">
        <f>IF(ISERROR(AA62/12*Occupancy!$B$65),"-",AA62/12*Occupancy!$B$65)</f>
        <v>17935</v>
      </c>
      <c r="AA62" s="52">
        <f>SUMIFS(AnnualFinancialData!$L$2:$L$6380,AnnualFinancialData!$B$2:$B$6380,$A62,AnnualFinancialData!$K$2:$K$6380,"55705")+SUMIFS(AnnualFinancialData!$L$2:$L$6380,AnnualFinancialData!$B$2:$B$6380,$A62,AnnualFinancialData!$K$2:$K$6380,"55715")+SUMIFS(AnnualFinancialData!$L$2:$L$6380,AnnualFinancialData!$B$2:$B$6380,$A62,AnnualFinancialData!$K$2:$K$6380,"55720")+SUMIFS(AnnualFinancialData!$L$2:$L$6380,AnnualFinancialData!$B$2:$B$6380,$A62,AnnualFinancialData!$K$2:$K$6380,"55730")+SUMIFS(AnnualFinancialData!$L$2:$L$6380,AnnualFinancialData!$B$2:$B$6380,$A62,AnnualFinancialData!$K$2:$K$6380,"55735")+SUMIFS(AnnualFinancialData!$L$2:$L$6380,AnnualFinancialData!$B$2:$B$6380,$A62,AnnualFinancialData!$K$2:$K$6380,"55701")+SUMIFS(AnnualFinancialData!$L$2:$L$6380,AnnualFinancialData!$B$2:$B$6380,$A62,AnnualFinancialData!$K$2:$K$6380,"55750")+SUMIFS(AnnualFinancialData!$L$2:$L$6380,AnnualFinancialData!$B$2:$B$6380,$A62,AnnualFinancialData!$K$2:$K$6380,"55725")+SUMIFS(AnnualFinancialData!$L$2:$L$6380,AnnualFinancialData!$B$2:$B$6380,$A62,AnnualFinancialData!$K$2:$K$6380,"55760")+SUMIFS(AnnualFinancialData!$L$2:$L$6380,AnnualFinancialData!$B$2:$B$6380,$A62,AnnualFinancialData!$K$2:$K$6380,"55755")</f>
        <v>35870</v>
      </c>
      <c r="AB62" s="51">
        <f>IF(ISERROR(IF(Y62="","",Y62/VLOOKUP(Occupancy!$B$65,Occupancy!$BJ$68:'Occupancy'!$B$79,1)*12/$C62)),"-",IF(Y62="","",Y62/VLOOKUP(Occupancy!$B$65,Occupancy!$BJ$68:'Occupancy'!$B$79,1)*12/$C62))</f>
        <v>0</v>
      </c>
      <c r="AC62" s="57">
        <f>IF(ISERROR(IF(Z62="","",Z62/VLOOKUP(Occupancy!$B$65,Occupancy!$BJ$68:'Occupancy'!$B$79,1)*12/$C62)),"-",IF(Z62="","",Z62/VLOOKUP(Occupancy!$B$65,Occupancy!$BJ$68:'Occupancy'!$B$79,1)*12/$C62))</f>
        <v>442.83950617283949</v>
      </c>
      <c r="AD62" s="55">
        <f>SUMIFS(IncomeStatementData!$J$2:$J$415,IncomeStatementData!$B$2:$B$415,$A62,IncomeStatementData!$I$2:$I$415,"55770")</f>
        <v>0</v>
      </c>
      <c r="AE62" s="54">
        <f>IF(ISERROR(AF62/12*Occupancy!$B$65),"-",AF62/12*Occupancy!$B$65)</f>
        <v>0</v>
      </c>
      <c r="AF62" s="55">
        <f>SUMIFS(AnnualFinancialData!$L$2:$L$6380,AnnualFinancialData!$B$2:$B$6380,$A62,AnnualFinancialData!$K$2:$K$6380,"55770")</f>
        <v>0</v>
      </c>
      <c r="AG62" s="54">
        <f>IF(ISERROR(IF(AD62="","",AD62/VLOOKUP(Occupancy!$B$65,Occupancy!$BJ$68:'Occupancy'!$B$79,1)*12/$C62)),"-",IF(AD62="","",AD62/VLOOKUP(Occupancy!$B$65,Occupancy!$BJ$68:'Occupancy'!$B$79,1)*12/$C62))</f>
        <v>0</v>
      </c>
      <c r="AH62" s="59">
        <f>IF(ISERROR(IF(AE62="","",AE62/VLOOKUP(Occupancy!$B$65,Occupancy!$BJ$68:'Occupancy'!$B$79,1)*12/$C62)),"-",IF(AE62="","",AE62/VLOOKUP(Occupancy!$B$65,Occupancy!$BJ$68:'Occupancy'!$B$79,1)*12/$C62))</f>
        <v>0</v>
      </c>
      <c r="AI62" s="52">
        <f>SUMIFS(IncomeStatementData!$J$2:$J$415,IncomeStatementData!$B$2:$B$415,$A62,IncomeStatementData!$I$2:$I$415,"55357")+SUMIFS(IncomeStatementData!$J$2:$J$415,IncomeStatementData!$B$2:$B$415,$A62,IncomeStatementData!$I$2:$I$415,"55353")+SUMIFS(IncomeStatementData!$J$2:$J$415,IncomeStatementData!$B$2:$B$415,$A62,IncomeStatementData!$I$2:$I$415,"55354")+SUMIFS(IncomeStatementData!$J$2:$J$415,IncomeStatementData!$B$2:$B$415,$A62,IncomeStatementData!$I$2:$I$415,"55351")</f>
        <v>0</v>
      </c>
      <c r="AJ62" s="51">
        <f>IF(ISERROR(AK62/12*Occupancy!$B$65),"-",AK62/12*Occupancy!$B$65)</f>
        <v>13617</v>
      </c>
      <c r="AK62" s="52">
        <f>SUMIFS(AnnualFinancialData!$L$2:$L$6380,AnnualFinancialData!$B$2:$B$6380,$A62,AnnualFinancialData!$K$2:$K$6380,"55357")+SUMIFS(AnnualFinancialData!$L$2:$L$6380,AnnualFinancialData!$B$2:$B$6380,$A62,AnnualFinancialData!$K$2:$K$6380,"55353")+SUMIFS(AnnualFinancialData!$L$2:$L$6380,AnnualFinancialData!$B$2:$B$6380,$A62,AnnualFinancialData!$K$2:$K$6380,"55354")+SUMIFS(AnnualFinancialData!$L$2:$L$6380,AnnualFinancialData!$B$2:$B$6380,$A62,AnnualFinancialData!$K$2:$K$6380,"55351")</f>
        <v>27234</v>
      </c>
      <c r="AL62" s="51">
        <f>IF(ISERROR(IF(AI62="","",AI62/VLOOKUP(Occupancy!$B$65,Occupancy!$BJ$68:'Occupancy'!$B$79,1)*12/$C62)),"-",IF(AI62="","",AI62/VLOOKUP(Occupancy!$B$65,Occupancy!$BJ$68:'Occupancy'!$B$79,1)*12/$C62))</f>
        <v>0</v>
      </c>
      <c r="AM62" s="60">
        <f>IF(ISERROR(IF(AJ62="","",AJ62/VLOOKUP(Occupancy!$B$65,Occupancy!$BJ$68:'Occupancy'!$B$79,1)*12/$C62)),"-",IF(AJ62="","",AJ62/VLOOKUP(Occupancy!$B$65,Occupancy!$BJ$68:'Occupancy'!$B$79,1)*12/$C62))</f>
        <v>336.22222222222223</v>
      </c>
      <c r="AN62" s="54">
        <f>SUMIFS(IncomeStatementData!$J$2:$J$415,IncomeStatementData!$B$2:$B$415,$A62,IncomeStatementData!$I$2:$I$415,"55355")</f>
        <v>0</v>
      </c>
      <c r="AO62" s="54">
        <f>IF(ISERROR(AP62/12*Occupancy!$B$65),"-",AP62/12*Occupancy!$B$65)</f>
        <v>9214.5</v>
      </c>
      <c r="AP62" s="55">
        <f>SUMIFS(AnnualFinancialData!$L$2:$L$6380,AnnualFinancialData!$B$2:$B$6380,$A62,AnnualFinancialData!$K$2:$K$6380,"55355")</f>
        <v>18429</v>
      </c>
      <c r="AQ62" s="54">
        <f>IF(ISERROR(IF(AN62="","",AN62/VLOOKUP(Occupancy!$B$65,Occupancy!$BJ$68:'Occupancy'!$B$79,1)*12/$C62)),"-",IF(AN62="","",AN62/VLOOKUP(Occupancy!$B$65,Occupancy!$BJ$68:'Occupancy'!$B$79,1)*12/$C62))</f>
        <v>0</v>
      </c>
      <c r="AR62" s="56">
        <f>IF(ISERROR(IF(AO62="","",AO62/VLOOKUP(Occupancy!$B$65,Occupancy!$BJ$68:'Occupancy'!$B$79,1)*12/$C62)),"-",IF(AO62="","",AO62/VLOOKUP(Occupancy!$B$65,Occupancy!$BJ$68:'Occupancy'!$B$79,1)*12/$C62))</f>
        <v>227.5185185185185</v>
      </c>
      <c r="AS62" s="61">
        <f>SUMIFS(IncomeStatementData!$J$2:$J$415,IncomeStatementData!$B$2:$B$415,$A62,IncomeStatementData!$I$2:$I$415,"55301")</f>
        <v>0</v>
      </c>
      <c r="AT62" s="51">
        <f>IF(ISERROR(AU62/12*Occupancy!$B$65),"-",AU62/12*Occupancy!$B$65)</f>
        <v>24007</v>
      </c>
      <c r="AU62" s="52">
        <f>SUMIFS(AnnualFinancialData!$L$2:$L$6380,AnnualFinancialData!$B$2:$B$6380,$A62,AnnualFinancialData!$K$2:$K$6380,"55301")</f>
        <v>48014</v>
      </c>
      <c r="AV62" s="51">
        <f>IF(ISERROR(IF(AS62="","",AS62/VLOOKUP(Occupancy!$B$65,Occupancy!$BJ$68:'Occupancy'!$B$79,1)*12/$C62)),"-",IF(AS62="","",AS62/VLOOKUP(Occupancy!$B$65,Occupancy!$BJ$68:'Occupancy'!$B$79,1)*12/$C62))</f>
        <v>0</v>
      </c>
      <c r="AW62" s="57">
        <f>IF(ISERROR(IF(AT62="","",AT62/VLOOKUP(Occupancy!$B$65,Occupancy!$BJ$68:'Occupancy'!$B$79,1)*12/$C62)),"-",IF(AT62="","",AT62/VLOOKUP(Occupancy!$B$65,Occupancy!$BJ$68:'Occupancy'!$B$79,1)*12/$C62))</f>
        <v>592.76543209876547</v>
      </c>
      <c r="AX62" s="54">
        <f>SUMIFS(IncomeStatementData!$J$2:$J$415,IncomeStatementData!$B$2:$B$415,$A62,IncomeStatementData!$I$2:$I$415,"55320")</f>
        <v>0</v>
      </c>
      <c r="AY62" s="54">
        <f>IF(ISERROR(AZ62/12*Occupancy!$B$65),"-",AZ62/12*Occupancy!$B$65)</f>
        <v>8203</v>
      </c>
      <c r="AZ62" s="55">
        <f>SUMIFS(AnnualFinancialData!$L$2:$L$6380,AnnualFinancialData!$B$2:$B$6380,$A62,AnnualFinancialData!$K$2:$K$6380,"55320")</f>
        <v>16406</v>
      </c>
      <c r="BA62" s="54">
        <f>IF(ISERROR(IF(AX62="","",AX62/VLOOKUP(Occupancy!$B$65,Occupancy!$BJ$68:'Occupancy'!$B$79,1)*12/$C62)),"-",IF(AX62="","",AX62/VLOOKUP(Occupancy!$B$65,Occupancy!$BJ$68:'Occupancy'!$B$79,1)*12/$C62))</f>
        <v>0</v>
      </c>
      <c r="BB62" s="54">
        <f>IF(ISERROR(IF(AY62="","",AY62/VLOOKUP(Occupancy!$B$65,Occupancy!$BJ$68:'Occupancy'!$B$79,1)*12/$C62)),"-",IF(AY62="","",AY62/VLOOKUP(Occupancy!$B$65,Occupancy!$BJ$68:'Occupancy'!$B$79,1)*12/$C62))</f>
        <v>202.54320987654322</v>
      </c>
      <c r="BC62" s="62">
        <f t="shared" si="0"/>
        <v>0</v>
      </c>
      <c r="BD62" s="63">
        <f t="shared" si="1"/>
        <v>228294</v>
      </c>
      <c r="BE62" s="62">
        <f t="shared" si="2"/>
        <v>456588</v>
      </c>
      <c r="BF62" s="63">
        <f>IF(ISERROR(IF(BC62="","",BC62/VLOOKUP(Occupancy!$B$65,Occupancy!$BJ$68:'Occupancy'!$B$79,1)*12/$C62)),"-",IF(BC62="","",BC62/VLOOKUP(Occupancy!$B$65,Occupancy!$BJ$68:'Occupancy'!$B$79,1)*12/$C62))</f>
        <v>0</v>
      </c>
      <c r="BG62" s="64">
        <f>IF(ISERROR(IF(BD62="","",BD62/VLOOKUP(Occupancy!$B$65,Occupancy!$BJ$68:'Occupancy'!$B$79,1)*12/$C62)),"-",IF(BD62="","",BD62/VLOOKUP(Occupancy!$B$65,Occupancy!$BJ$68:'Occupancy'!$B$79,1)*12/$C62))</f>
        <v>5636.8888888888887</v>
      </c>
    </row>
    <row r="63" spans="1:59" x14ac:dyDescent="0.25">
      <c r="A63" s="220" t="s">
        <v>410</v>
      </c>
      <c r="B63" s="93" t="str">
        <f>IF(ISERROR(INDEX(ProjectTypeData!$F$2:$F63,MATCH(Expenses!$A63,ProjectTypeData!$B$2:$B63,0),MATCH(Expenses!B$5,ProjectTypeData!$F$1))),"-",INDEX(ProjectTypeData!$F$2:$F63,MATCH(Expenses!$A63,ProjectTypeData!$B$2:$B63,0),MATCH(Expenses!B$5,ProjectTypeData!$F$1)))</f>
        <v>Shelter</v>
      </c>
      <c r="C63" s="145">
        <f>Operating!C68</f>
        <v>108</v>
      </c>
      <c r="D63" s="146" t="str">
        <f>IF(ISERROR(INDEX(MgmtCompanyData!$C$2:$C$46,MATCH(A63,MgmtCompanyData!$B$2:$B$46,0),0)),"-",INDEX(MgmtCompanyData!$C$2:$C$46,MATCH(A63,MgmtCompanyData!$B$2:$B$46,0),0))</f>
        <v>R Home Property Management, LLC</v>
      </c>
      <c r="E63" s="50">
        <f>SUMIFS(IncomeStatementData!$J$2:$J$415,IncomeStatementData!$B$2:$B$415,$A63,IncomeStatementData!$I$2:$I$415,"50105")+SUMIFS(IncomeStatementData!$J$2:$J$415,IncomeStatementData!$B$2:$B$415,$A63,IncomeStatementData!$I$2:$I$415,"55745")+SUMIFS(IncomeStatementData!$J$2:$J$415,IncomeStatementData!$B$2:$B$415,$A63,IncomeStatementData!$I$2:$I$415,"55730")+SUMIFS(IncomeStatementData!$J$2:$J$415,IncomeStatementData!$B$2:$B$415,$A63,IncomeStatementData!$I$2:$I$415,"50203")+SUMIFS(IncomeStatementData!$J$2:$J$415,IncomeStatementData!$B$2:$B$415,$A63,IncomeStatementData!$I$2:$I$415,"50252")</f>
        <v>0</v>
      </c>
      <c r="F63" s="51">
        <f>IF(ISERROR(G63/12*Occupancy!$B$65),"-",G63/12*Occupancy!$B$65)</f>
        <v>108012.5</v>
      </c>
      <c r="G63" s="52">
        <f>SUMIFS(AnnualFinancialData!$L$2:$L$6380,AnnualFinancialData!$B$2:$B$6380,$A63,AnnualFinancialData!$K$2:$K$6380,"50105")+SUMIFS(AnnualFinancialData!$L$2:$L$6380,AnnualFinancialData!$B$2:$B$6380,$A63,AnnualFinancialData!$K$2:$K$6380,"55745")+SUMIFS(AnnualFinancialData!$L$2:$L$6380,AnnualFinancialData!$B$2:$B$6380,$A63,AnnualFinancialData!$K$2:$K$6380,"55730")+SUMIFS(AnnualFinancialData!$L$2:$L$6380,AnnualFinancialData!$B$2:$B$6380,$A63,AnnualFinancialData!$K$2:$K$6380,"50203")+SUMIFS(AnnualFinancialData!$L$2:$L$6380,AnnualFinancialData!$B$2:$B$6380,$A63,AnnualFinancialData!$K$2:$K$6380,"50252")</f>
        <v>216025</v>
      </c>
      <c r="H63" s="51">
        <f>IF(ISERROR(IF(E63="","",E63/VLOOKUP(Occupancy!$B$65,Occupancy!$BJ$68:'Occupancy'!$B$79,1)*12/$C63)),"-",IF(E63="","",E63/VLOOKUP(Occupancy!$B$65,Occupancy!$BJ$68:'Occupancy'!$B$79,1)*12/$C63))</f>
        <v>0</v>
      </c>
      <c r="I63" s="53">
        <f>IF(ISERROR(IF(F63="","",F63/VLOOKUP(Occupancy!$B$65,Occupancy!$BJ$68:'Occupancy'!$B$79,1)*12/$C63)),"-",IF(F63="","",F63/VLOOKUP(Occupancy!$B$65,Occupancy!$BJ$68:'Occupancy'!$B$79,1)*12/$C63))</f>
        <v>2000.2314814814815</v>
      </c>
      <c r="J63" s="54">
        <f>SUMIFS(IncomeStatementData!$J$2:$J$415,IncomeStatementData!$B$2:$B$415,$A63,IncomeStatementData!$I$2:$I$415,"60015")+SUMIFS(IncomeStatementData!$J$2:$J$415,IncomeStatementData!$B$2:$B$415,$A63,IncomeStatementData!$I$2:$I$415,"55342")+SUMIFS(IncomeStatementData!$J$2:$J$415,IncomeStatementData!$B$2:$B$415,$A63,IncomeStatementData!$I$2:$I$415,"55110")+SUMIFS(IncomeStatementData!$J$2:$J$415,IncomeStatementData!$B$2:$B$415,$A63,IncomeStatementData!$I$2:$I$415,"53034")+SUMIFS(IncomeStatementData!$J$2:$J$415,IncomeStatementData!$B$2:$B$415,$A63,IncomeStatementData!$I$2:$I$415,"59500")</f>
        <v>0</v>
      </c>
      <c r="K63" s="54">
        <f>IF(ISERROR(L63/12*Occupancy!$B$65),"-",L63/12*Occupancy!$B$65)</f>
        <v>23523.5</v>
      </c>
      <c r="L63" s="55">
        <f>SUMIFS(AnnualFinancialData!$L$2:$L$6380,AnnualFinancialData!$B$2:$B$6380,$A63,AnnualFinancialData!$K$2:$K$6380,"60015")+SUMIFS(AnnualFinancialData!$L$2:$L$6380,AnnualFinancialData!$B$2:$B$6380,$A63,AnnualFinancialData!$K$2:$K$6380,"55342")+SUMIFS(AnnualFinancialData!$L$2:$L$6380,AnnualFinancialData!$B$2:$B$6380,$A63,AnnualFinancialData!$K$2:$K$6380,"55110")+SUMIFS(AnnualFinancialData!$L$2:$L$6380,AnnualFinancialData!$B$2:$B$6380,$A63,AnnualFinancialData!$K$2:$K$6380,"53034")+SUMIFS(AnnualFinancialData!$L$2:$L$6380,AnnualFinancialData!$B$2:$B$6380,$A63,AnnualFinancialData!$K$2:$K$6380,"59500")</f>
        <v>47047</v>
      </c>
      <c r="M63" s="54">
        <f>IF(ISERROR(IF(J63="","",J63/VLOOKUP(Occupancy!$B$65,Occupancy!$BJ$68:'Occupancy'!$B$79,1)*12/$C63)),"-",IF(J63="","",J63/VLOOKUP(Occupancy!$B$65,Occupancy!$BJ$68:'Occupancy'!$B$79,1)*12/$C63))</f>
        <v>0</v>
      </c>
      <c r="N63" s="54">
        <f>IF(ISERROR(IF(K63="","",K63/VLOOKUP(Occupancy!$B$65,Occupancy!$BJ$68:'Occupancy'!$B$79,1)*12/$C63)),"-",IF(K63="","",K63/VLOOKUP(Occupancy!$B$65,Occupancy!$BJ$68:'Occupancy'!$B$79,1)*12/$C63))</f>
        <v>435.62037037037038</v>
      </c>
      <c r="O63" s="51">
        <f>SUMIFS(IncomeStatementData!$J$2:$J$415,IncomeStatementData!$B$2:$B$415,$A63,IncomeStatementData!$I$2:$I$415,"58001")</f>
        <v>0</v>
      </c>
      <c r="P63" s="51">
        <f>IF(ISERROR(Q63/12*Occupancy!$B$65),"-",Q63/12*Occupancy!$B$65)</f>
        <v>1732.5</v>
      </c>
      <c r="Q63" s="52">
        <f>SUMIFS(AnnualFinancialData!$L$2:$L$6380,AnnualFinancialData!$B$2:$B$6380,$A63,AnnualFinancialData!$K$2:$K$6380,"58001")</f>
        <v>3465</v>
      </c>
      <c r="R63" s="51">
        <f>IF(ISERROR(IF(O63="","",O63/VLOOKUP(Occupancy!$B$65,Occupancy!$BJ$68:'Occupancy'!$B$79,1)*12/$C63)),"-",IF(O63="","",O63/VLOOKUP(Occupancy!$B$65,Occupancy!$BJ$68:'Occupancy'!$B$79,1)*12/$C63))</f>
        <v>0</v>
      </c>
      <c r="S63" s="51">
        <f>IF(ISERROR(IF(P63="","",P63/VLOOKUP(Occupancy!$B$65,Occupancy!$BJ$68:'Occupancy'!$B$79,1)*12/$C63)),"-",IF(P63="","",P63/VLOOKUP(Occupancy!$B$65,Occupancy!$BJ$68:'Occupancy'!$B$79,1)*12/$C63))</f>
        <v>32.083333333333336</v>
      </c>
      <c r="T63" s="55">
        <f>SUMIFS(IncomeStatementData!$J$2:$J$415,IncomeStatementData!$B$2:$B$415,$A63,IncomeStatementData!$I$2:$I$415,"66100")</f>
        <v>0</v>
      </c>
      <c r="U63" s="54">
        <f>IF(ISERROR(V63/12*Occupancy!$B$65),"-",V63/12*Occupancy!$B$65)</f>
        <v>35212</v>
      </c>
      <c r="V63" s="55">
        <f>SUMIFS(AnnualFinancialData!$L$2:$L$6380,AnnualFinancialData!$B$2:$B$6380,$A63,AnnualFinancialData!$K$2:$K$6380,"66100")</f>
        <v>70424</v>
      </c>
      <c r="W63" s="54">
        <f>IF(ISERROR(IF(T63="","",T63/VLOOKUP(Occupancy!$B$65,Occupancy!$BJ$68:'Occupancy'!$B$79,1)*12/$C63)),"-",IF(T63="","",T63/VLOOKUP(Occupancy!$B$65,Occupancy!$BJ$68:'Occupancy'!$B$79,1)*12/$C63))</f>
        <v>0</v>
      </c>
      <c r="X63" s="56">
        <f>IF(ISERROR(IF(U63="","",U63/VLOOKUP(Occupancy!$B$65,Occupancy!$BJ$68:'Occupancy'!$B$79,1)*12/$C63)),"-",IF(U63="","",U63/VLOOKUP(Occupancy!$B$65,Occupancy!$BJ$68:'Occupancy'!$B$79,1)*12/$C63))</f>
        <v>652.07407407407402</v>
      </c>
      <c r="Y63" s="51">
        <f>SUMIFS(IncomeStatementData!$J$2:$J$415,IncomeStatementData!$B$2:$B$415,$A63,IncomeStatementData!$I$2:$I$415,"55705")+SUMIFS(IncomeStatementData!$J$2:$J$415,IncomeStatementData!$B$2:$B$415,$A63,IncomeStatementData!$I$2:$I$415,"55715")+SUMIFS(IncomeStatementData!$J$2:$J$415,IncomeStatementData!$B$2:$B$415,$A63,IncomeStatementData!$I$2:$I$415,"55720")+SUMIFS(IncomeStatementData!$J$2:$J$415,IncomeStatementData!$B$2:$B$415,$A63,IncomeStatementData!$I$2:$I$415,"55730")+SUMIFS(IncomeStatementData!$J$2:$J$415,IncomeStatementData!$B$2:$B$415,$A63,IncomeStatementData!$I$2:$I$415,"55735")+SUMIFS(IncomeStatementData!$J$2:$J$415,IncomeStatementData!$B$2:$B$415,$A63,IncomeStatementData!$I$2:$I$415,"55701")+SUMIFS(IncomeStatementData!$J$2:$J$415,IncomeStatementData!$B$2:$B$415,$A63,IncomeStatementData!$I$2:$I$415,"55750")+SUMIFS(IncomeStatementData!$J$2:$J$415,IncomeStatementData!$B$2:$B$415,$A63,IncomeStatementData!$I$2:$I$415,"55725")+SUMIFS(IncomeStatementData!$J$2:$J$415,IncomeStatementData!$B$2:$B$415,$A63,IncomeStatementData!$I$2:$I$415,"55760")+SUMIFS(IncomeStatementData!$J$2:$J$415,IncomeStatementData!$B$2:$B$415,$A63,IncomeStatementData!$I$2:$I$415,"55755")</f>
        <v>0</v>
      </c>
      <c r="Z63" s="51">
        <f>IF(ISERROR(AA63/12*Occupancy!$B$65),"-",AA63/12*Occupancy!$B$65)</f>
        <v>25478.5</v>
      </c>
      <c r="AA63" s="52">
        <f>SUMIFS(AnnualFinancialData!$L$2:$L$6380,AnnualFinancialData!$B$2:$B$6380,$A63,AnnualFinancialData!$K$2:$K$6380,"55705")+SUMIFS(AnnualFinancialData!$L$2:$L$6380,AnnualFinancialData!$B$2:$B$6380,$A63,AnnualFinancialData!$K$2:$K$6380,"55715")+SUMIFS(AnnualFinancialData!$L$2:$L$6380,AnnualFinancialData!$B$2:$B$6380,$A63,AnnualFinancialData!$K$2:$K$6380,"55720")+SUMIFS(AnnualFinancialData!$L$2:$L$6380,AnnualFinancialData!$B$2:$B$6380,$A63,AnnualFinancialData!$K$2:$K$6380,"55730")+SUMIFS(AnnualFinancialData!$L$2:$L$6380,AnnualFinancialData!$B$2:$B$6380,$A63,AnnualFinancialData!$K$2:$K$6380,"55735")+SUMIFS(AnnualFinancialData!$L$2:$L$6380,AnnualFinancialData!$B$2:$B$6380,$A63,AnnualFinancialData!$K$2:$K$6380,"55701")+SUMIFS(AnnualFinancialData!$L$2:$L$6380,AnnualFinancialData!$B$2:$B$6380,$A63,AnnualFinancialData!$K$2:$K$6380,"55750")+SUMIFS(AnnualFinancialData!$L$2:$L$6380,AnnualFinancialData!$B$2:$B$6380,$A63,AnnualFinancialData!$K$2:$K$6380,"55725")+SUMIFS(AnnualFinancialData!$L$2:$L$6380,AnnualFinancialData!$B$2:$B$6380,$A63,AnnualFinancialData!$K$2:$K$6380,"55760")+SUMIFS(AnnualFinancialData!$L$2:$L$6380,AnnualFinancialData!$B$2:$B$6380,$A63,AnnualFinancialData!$K$2:$K$6380,"55755")</f>
        <v>50957</v>
      </c>
      <c r="AB63" s="51">
        <f>IF(ISERROR(IF(Y63="","",Y63/VLOOKUP(Occupancy!$B$65,Occupancy!$BJ$68:'Occupancy'!$B$79,1)*12/$C63)),"-",IF(Y63="","",Y63/VLOOKUP(Occupancy!$B$65,Occupancy!$BJ$68:'Occupancy'!$B$79,1)*12/$C63))</f>
        <v>0</v>
      </c>
      <c r="AC63" s="57">
        <f>IF(ISERROR(IF(Z63="","",Z63/VLOOKUP(Occupancy!$B$65,Occupancy!$BJ$68:'Occupancy'!$B$79,1)*12/$C63)),"-",IF(Z63="","",Z63/VLOOKUP(Occupancy!$B$65,Occupancy!$BJ$68:'Occupancy'!$B$79,1)*12/$C63))</f>
        <v>471.82407407407408</v>
      </c>
      <c r="AD63" s="55">
        <f>SUMIFS(IncomeStatementData!$J$2:$J$415,IncomeStatementData!$B$2:$B$415,$A63,IncomeStatementData!$I$2:$I$415,"55770")</f>
        <v>0</v>
      </c>
      <c r="AE63" s="54">
        <f>IF(ISERROR(AF63/12*Occupancy!$B$65),"-",AF63/12*Occupancy!$B$65)</f>
        <v>0</v>
      </c>
      <c r="AF63" s="55">
        <f>SUMIFS(AnnualFinancialData!$L$2:$L$6380,AnnualFinancialData!$B$2:$B$6380,$A63,AnnualFinancialData!$K$2:$K$6380,"55770")</f>
        <v>0</v>
      </c>
      <c r="AG63" s="54">
        <f>IF(ISERROR(IF(AD63="","",AD63/VLOOKUP(Occupancy!$B$65,Occupancy!$BJ$68:'Occupancy'!$B$79,1)*12/$C63)),"-",IF(AD63="","",AD63/VLOOKUP(Occupancy!$B$65,Occupancy!$BJ$68:'Occupancy'!$B$79,1)*12/$C63))</f>
        <v>0</v>
      </c>
      <c r="AH63" s="59">
        <f>IF(ISERROR(IF(AE63="","",AE63/VLOOKUP(Occupancy!$B$65,Occupancy!$BJ$68:'Occupancy'!$B$79,1)*12/$C63)),"-",IF(AE63="","",AE63/VLOOKUP(Occupancy!$B$65,Occupancy!$BJ$68:'Occupancy'!$B$79,1)*12/$C63))</f>
        <v>0</v>
      </c>
      <c r="AI63" s="52">
        <f>SUMIFS(IncomeStatementData!$J$2:$J$415,IncomeStatementData!$B$2:$B$415,$A63,IncomeStatementData!$I$2:$I$415,"55357")+SUMIFS(IncomeStatementData!$J$2:$J$415,IncomeStatementData!$B$2:$B$415,$A63,IncomeStatementData!$I$2:$I$415,"55353")+SUMIFS(IncomeStatementData!$J$2:$J$415,IncomeStatementData!$B$2:$B$415,$A63,IncomeStatementData!$I$2:$I$415,"55354")+SUMIFS(IncomeStatementData!$J$2:$J$415,IncomeStatementData!$B$2:$B$415,$A63,IncomeStatementData!$I$2:$I$415,"55351")</f>
        <v>0</v>
      </c>
      <c r="AJ63" s="51">
        <f>IF(ISERROR(AK63/12*Occupancy!$B$65),"-",AK63/12*Occupancy!$B$65)</f>
        <v>50150.5</v>
      </c>
      <c r="AK63" s="52">
        <f>SUMIFS(AnnualFinancialData!$L$2:$L$6380,AnnualFinancialData!$B$2:$B$6380,$A63,AnnualFinancialData!$K$2:$K$6380,"55357")+SUMIFS(AnnualFinancialData!$L$2:$L$6380,AnnualFinancialData!$B$2:$B$6380,$A63,AnnualFinancialData!$K$2:$K$6380,"55353")+SUMIFS(AnnualFinancialData!$L$2:$L$6380,AnnualFinancialData!$B$2:$B$6380,$A63,AnnualFinancialData!$K$2:$K$6380,"55354")+SUMIFS(AnnualFinancialData!$L$2:$L$6380,AnnualFinancialData!$B$2:$B$6380,$A63,AnnualFinancialData!$K$2:$K$6380,"55351")</f>
        <v>100301</v>
      </c>
      <c r="AL63" s="51">
        <f>IF(ISERROR(IF(AI63="","",AI63/VLOOKUP(Occupancy!$B$65,Occupancy!$BJ$68:'Occupancy'!$B$79,1)*12/$C63)),"-",IF(AI63="","",AI63/VLOOKUP(Occupancy!$B$65,Occupancy!$BJ$68:'Occupancy'!$B$79,1)*12/$C63))</f>
        <v>0</v>
      </c>
      <c r="AM63" s="60">
        <f>IF(ISERROR(IF(AJ63="","",AJ63/VLOOKUP(Occupancy!$B$65,Occupancy!$BJ$68:'Occupancy'!$B$79,1)*12/$C63)),"-",IF(AJ63="","",AJ63/VLOOKUP(Occupancy!$B$65,Occupancy!$BJ$68:'Occupancy'!$B$79,1)*12/$C63))</f>
        <v>928.71296296296293</v>
      </c>
      <c r="AN63" s="54">
        <f>SUMIFS(IncomeStatementData!$J$2:$J$415,IncomeStatementData!$B$2:$B$415,$A63,IncomeStatementData!$I$2:$I$415,"55355")</f>
        <v>0</v>
      </c>
      <c r="AO63" s="54">
        <f>IF(ISERROR(AP63/12*Occupancy!$B$65),"-",AP63/12*Occupancy!$B$65)</f>
        <v>13961</v>
      </c>
      <c r="AP63" s="55">
        <f>SUMIFS(AnnualFinancialData!$L$2:$L$6380,AnnualFinancialData!$B$2:$B$6380,$A63,AnnualFinancialData!$K$2:$K$6380,"55355")</f>
        <v>27922</v>
      </c>
      <c r="AQ63" s="54">
        <f>IF(ISERROR(IF(AN63="","",AN63/VLOOKUP(Occupancy!$B$65,Occupancy!$BJ$68:'Occupancy'!$B$79,1)*12/$C63)),"-",IF(AN63="","",AN63/VLOOKUP(Occupancy!$B$65,Occupancy!$BJ$68:'Occupancy'!$B$79,1)*12/$C63))</f>
        <v>0</v>
      </c>
      <c r="AR63" s="56">
        <f>IF(ISERROR(IF(AO63="","",AO63/VLOOKUP(Occupancy!$B$65,Occupancy!$BJ$68:'Occupancy'!$B$79,1)*12/$C63)),"-",IF(AO63="","",AO63/VLOOKUP(Occupancy!$B$65,Occupancy!$BJ$68:'Occupancy'!$B$79,1)*12/$C63))</f>
        <v>258.53703703703701</v>
      </c>
      <c r="AS63" s="61">
        <f>SUMIFS(IncomeStatementData!$J$2:$J$415,IncomeStatementData!$B$2:$B$415,$A63,IncomeStatementData!$I$2:$I$415,"55301")</f>
        <v>0</v>
      </c>
      <c r="AT63" s="51">
        <f>IF(ISERROR(AU63/12*Occupancy!$B$65),"-",AU63/12*Occupancy!$B$65)</f>
        <v>57811.5</v>
      </c>
      <c r="AU63" s="52">
        <f>SUMIFS(AnnualFinancialData!$L$2:$L$6380,AnnualFinancialData!$B$2:$B$6380,$A63,AnnualFinancialData!$K$2:$K$6380,"55301")</f>
        <v>115623</v>
      </c>
      <c r="AV63" s="51">
        <f>IF(ISERROR(IF(AS63="","",AS63/VLOOKUP(Occupancy!$B$65,Occupancy!$BJ$68:'Occupancy'!$B$79,1)*12/$C63)),"-",IF(AS63="","",AS63/VLOOKUP(Occupancy!$B$65,Occupancy!$BJ$68:'Occupancy'!$B$79,1)*12/$C63))</f>
        <v>0</v>
      </c>
      <c r="AW63" s="57">
        <f>IF(ISERROR(IF(AT63="","",AT63/VLOOKUP(Occupancy!$B$65,Occupancy!$BJ$68:'Occupancy'!$B$79,1)*12/$C63)),"-",IF(AT63="","",AT63/VLOOKUP(Occupancy!$B$65,Occupancy!$BJ$68:'Occupancy'!$B$79,1)*12/$C63))</f>
        <v>1070.5833333333333</v>
      </c>
      <c r="AX63" s="54">
        <f>SUMIFS(IncomeStatementData!$J$2:$J$415,IncomeStatementData!$B$2:$B$415,$A63,IncomeStatementData!$I$2:$I$415,"55320")</f>
        <v>0</v>
      </c>
      <c r="AY63" s="54">
        <f>IF(ISERROR(AZ63/12*Occupancy!$B$65),"-",AZ63/12*Occupancy!$B$65)</f>
        <v>13240</v>
      </c>
      <c r="AZ63" s="55">
        <f>SUMIFS(AnnualFinancialData!$L$2:$L$6380,AnnualFinancialData!$B$2:$B$6380,$A63,AnnualFinancialData!$K$2:$K$6380,"55320")</f>
        <v>26480</v>
      </c>
      <c r="BA63" s="54">
        <f>IF(ISERROR(IF(AX63="","",AX63/VLOOKUP(Occupancy!$B$65,Occupancy!$BJ$68:'Occupancy'!$B$79,1)*12/$C63)),"-",IF(AX63="","",AX63/VLOOKUP(Occupancy!$B$65,Occupancy!$BJ$68:'Occupancy'!$B$79,1)*12/$C63))</f>
        <v>0</v>
      </c>
      <c r="BB63" s="54">
        <f>IF(ISERROR(IF(AY63="","",AY63/VLOOKUP(Occupancy!$B$65,Occupancy!$BJ$68:'Occupancy'!$B$79,1)*12/$C63)),"-",IF(AY63="","",AY63/VLOOKUP(Occupancy!$B$65,Occupancy!$BJ$68:'Occupancy'!$B$79,1)*12/$C63))</f>
        <v>245.18518518518519</v>
      </c>
      <c r="BC63" s="62">
        <f t="shared" si="0"/>
        <v>0</v>
      </c>
      <c r="BD63" s="63">
        <f t="shared" si="1"/>
        <v>329122</v>
      </c>
      <c r="BE63" s="62">
        <f t="shared" si="2"/>
        <v>658244</v>
      </c>
      <c r="BF63" s="63">
        <f>IF(ISERROR(IF(BC63="","",BC63/VLOOKUP(Occupancy!$B$65,Occupancy!$BJ$68:'Occupancy'!$B$79,1)*12/$C63)),"-",IF(BC63="","",BC63/VLOOKUP(Occupancy!$B$65,Occupancy!$BJ$68:'Occupancy'!$B$79,1)*12/$C63))</f>
        <v>0</v>
      </c>
      <c r="BG63" s="64">
        <f>IF(ISERROR(IF(BD63="","",BD63/VLOOKUP(Occupancy!$B$65,Occupancy!$BJ$68:'Occupancy'!$B$79,1)*12/$C63)),"-",IF(BD63="","",BD63/VLOOKUP(Occupancy!$B$65,Occupancy!$BJ$68:'Occupancy'!$B$79,1)*12/$C63))</f>
        <v>6094.8518518518522</v>
      </c>
    </row>
    <row r="64" spans="1:59" x14ac:dyDescent="0.25">
      <c r="A64" s="220" t="s">
        <v>413</v>
      </c>
      <c r="B64" s="93" t="str">
        <f>IF(ISERROR(INDEX(ProjectTypeData!$F$2:$F64,MATCH(Expenses!$A64,ProjectTypeData!$B$2:$B64,0),MATCH(Expenses!B$5,ProjectTypeData!$F$1))),"-",INDEX(ProjectTypeData!$F$2:$F64,MATCH(Expenses!$A64,ProjectTypeData!$B$2:$B64,0),MATCH(Expenses!B$5,ProjectTypeData!$F$1)))</f>
        <v>Shelter</v>
      </c>
      <c r="C64" s="145">
        <f>Operating!C69</f>
        <v>100</v>
      </c>
      <c r="D64" s="146" t="str">
        <f>IF(ISERROR(INDEX(MgmtCompanyData!$C$2:$C$46,MATCH(A64,MgmtCompanyData!$B$2:$B$46,0),0)),"-",INDEX(MgmtCompanyData!$C$2:$C$46,MATCH(A64,MgmtCompanyData!$B$2:$B$46,0),0))</f>
        <v>R Home Property Management, LLC</v>
      </c>
      <c r="E64" s="50">
        <f>SUMIFS(IncomeStatementData!$J$2:$J$415,IncomeStatementData!$B$2:$B$415,$A64,IncomeStatementData!$I$2:$I$415,"50105")+SUMIFS(IncomeStatementData!$J$2:$J$415,IncomeStatementData!$B$2:$B$415,$A64,IncomeStatementData!$I$2:$I$415,"55745")+SUMIFS(IncomeStatementData!$J$2:$J$415,IncomeStatementData!$B$2:$B$415,$A64,IncomeStatementData!$I$2:$I$415,"55730")+SUMIFS(IncomeStatementData!$J$2:$J$415,IncomeStatementData!$B$2:$B$415,$A64,IncomeStatementData!$I$2:$I$415,"50203")+SUMIFS(IncomeStatementData!$J$2:$J$415,IncomeStatementData!$B$2:$B$415,$A64,IncomeStatementData!$I$2:$I$415,"50252")</f>
        <v>0</v>
      </c>
      <c r="F64" s="51">
        <f>IF(ISERROR(G64/12*Occupancy!$B$65),"-",G64/12*Occupancy!$B$65)</f>
        <v>96946.5</v>
      </c>
      <c r="G64" s="52">
        <f>SUMIFS(AnnualFinancialData!$L$2:$L$6380,AnnualFinancialData!$B$2:$B$6380,$A64,AnnualFinancialData!$K$2:$K$6380,"50105")+SUMIFS(AnnualFinancialData!$L$2:$L$6380,AnnualFinancialData!$B$2:$B$6380,$A64,AnnualFinancialData!$K$2:$K$6380,"55745")+SUMIFS(AnnualFinancialData!$L$2:$L$6380,AnnualFinancialData!$B$2:$B$6380,$A64,AnnualFinancialData!$K$2:$K$6380,"55730")+SUMIFS(AnnualFinancialData!$L$2:$L$6380,AnnualFinancialData!$B$2:$B$6380,$A64,AnnualFinancialData!$K$2:$K$6380,"50203")+SUMIFS(AnnualFinancialData!$L$2:$L$6380,AnnualFinancialData!$B$2:$B$6380,$A64,AnnualFinancialData!$K$2:$K$6380,"50252")</f>
        <v>193893</v>
      </c>
      <c r="H64" s="51">
        <f>IF(ISERROR(IF(E64="","",E64/VLOOKUP(Occupancy!$B$65,Occupancy!$BJ$68:'Occupancy'!$B$79,1)*12/$C64)),"-",IF(E64="","",E64/VLOOKUP(Occupancy!$B$65,Occupancy!$BJ$68:'Occupancy'!$B$79,1)*12/$C64))</f>
        <v>0</v>
      </c>
      <c r="I64" s="53">
        <f>IF(ISERROR(IF(F64="","",F64/VLOOKUP(Occupancy!$B$65,Occupancy!$BJ$68:'Occupancy'!$B$79,1)*12/$C64)),"-",IF(F64="","",F64/VLOOKUP(Occupancy!$B$65,Occupancy!$BJ$68:'Occupancy'!$B$79,1)*12/$C64))</f>
        <v>1938.93</v>
      </c>
      <c r="J64" s="54">
        <f>SUMIFS(IncomeStatementData!$J$2:$J$415,IncomeStatementData!$B$2:$B$415,$A64,IncomeStatementData!$I$2:$I$415,"60015")+SUMIFS(IncomeStatementData!$J$2:$J$415,IncomeStatementData!$B$2:$B$415,$A64,IncomeStatementData!$I$2:$I$415,"55342")+SUMIFS(IncomeStatementData!$J$2:$J$415,IncomeStatementData!$B$2:$B$415,$A64,IncomeStatementData!$I$2:$I$415,"55110")+SUMIFS(IncomeStatementData!$J$2:$J$415,IncomeStatementData!$B$2:$B$415,$A64,IncomeStatementData!$I$2:$I$415,"53034")+SUMIFS(IncomeStatementData!$J$2:$J$415,IncomeStatementData!$B$2:$B$415,$A64,IncomeStatementData!$I$2:$I$415,"59500")</f>
        <v>0</v>
      </c>
      <c r="K64" s="54">
        <f>IF(ISERROR(L64/12*Occupancy!$B$65),"-",L64/12*Occupancy!$B$65)</f>
        <v>34262</v>
      </c>
      <c r="L64" s="55">
        <f>SUMIFS(AnnualFinancialData!$L$2:$L$6380,AnnualFinancialData!$B$2:$B$6380,$A64,AnnualFinancialData!$K$2:$K$6380,"60015")+SUMIFS(AnnualFinancialData!$L$2:$L$6380,AnnualFinancialData!$B$2:$B$6380,$A64,AnnualFinancialData!$K$2:$K$6380,"55342")+SUMIFS(AnnualFinancialData!$L$2:$L$6380,AnnualFinancialData!$B$2:$B$6380,$A64,AnnualFinancialData!$K$2:$K$6380,"55110")+SUMIFS(AnnualFinancialData!$L$2:$L$6380,AnnualFinancialData!$B$2:$B$6380,$A64,AnnualFinancialData!$K$2:$K$6380,"53034")+SUMIFS(AnnualFinancialData!$L$2:$L$6380,AnnualFinancialData!$B$2:$B$6380,$A64,AnnualFinancialData!$K$2:$K$6380,"59500")</f>
        <v>68524</v>
      </c>
      <c r="M64" s="54">
        <f>IF(ISERROR(IF(J64="","",J64/VLOOKUP(Occupancy!$B$65,Occupancy!$BJ$68:'Occupancy'!$B$79,1)*12/$C64)),"-",IF(J64="","",J64/VLOOKUP(Occupancy!$B$65,Occupancy!$BJ$68:'Occupancy'!$B$79,1)*12/$C64))</f>
        <v>0</v>
      </c>
      <c r="N64" s="54">
        <f>IF(ISERROR(IF(K64="","",K64/VLOOKUP(Occupancy!$B$65,Occupancy!$BJ$68:'Occupancy'!$B$79,1)*12/$C64)),"-",IF(K64="","",K64/VLOOKUP(Occupancy!$B$65,Occupancy!$BJ$68:'Occupancy'!$B$79,1)*12/$C64))</f>
        <v>685.24</v>
      </c>
      <c r="O64" s="51">
        <f>SUMIFS(IncomeStatementData!$J$2:$J$415,IncomeStatementData!$B$2:$B$415,$A64,IncomeStatementData!$I$2:$I$415,"58001")</f>
        <v>0</v>
      </c>
      <c r="P64" s="51">
        <f>IF(ISERROR(Q64/12*Occupancy!$B$65),"-",Q64/12*Occupancy!$B$65)</f>
        <v>236</v>
      </c>
      <c r="Q64" s="52">
        <f>SUMIFS(AnnualFinancialData!$L$2:$L$6380,AnnualFinancialData!$B$2:$B$6380,$A64,AnnualFinancialData!$K$2:$K$6380,"58001")</f>
        <v>472</v>
      </c>
      <c r="R64" s="51">
        <f>IF(ISERROR(IF(O64="","",O64/VLOOKUP(Occupancy!$B$65,Occupancy!$BJ$68:'Occupancy'!$B$79,1)*12/$C64)),"-",IF(O64="","",O64/VLOOKUP(Occupancy!$B$65,Occupancy!$BJ$68:'Occupancy'!$B$79,1)*12/$C64))</f>
        <v>0</v>
      </c>
      <c r="S64" s="51">
        <f>IF(ISERROR(IF(P64="","",P64/VLOOKUP(Occupancy!$B$65,Occupancy!$BJ$68:'Occupancy'!$B$79,1)*12/$C64)),"-",IF(P64="","",P64/VLOOKUP(Occupancy!$B$65,Occupancy!$BJ$68:'Occupancy'!$B$79,1)*12/$C64))</f>
        <v>4.72</v>
      </c>
      <c r="T64" s="55">
        <f>SUMIFS(IncomeStatementData!$J$2:$J$415,IncomeStatementData!$B$2:$B$415,$A64,IncomeStatementData!$I$2:$I$415,"66100")</f>
        <v>0</v>
      </c>
      <c r="U64" s="54">
        <f>IF(ISERROR(V64/12*Occupancy!$B$65),"-",V64/12*Occupancy!$B$65)</f>
        <v>21670.5</v>
      </c>
      <c r="V64" s="55">
        <f>SUMIFS(AnnualFinancialData!$L$2:$L$6380,AnnualFinancialData!$B$2:$B$6380,$A64,AnnualFinancialData!$K$2:$K$6380,"66100")</f>
        <v>43341</v>
      </c>
      <c r="W64" s="54">
        <f>IF(ISERROR(IF(T64="","",T64/VLOOKUP(Occupancy!$B$65,Occupancy!$BJ$68:'Occupancy'!$B$79,1)*12/$C64)),"-",IF(T64="","",T64/VLOOKUP(Occupancy!$B$65,Occupancy!$BJ$68:'Occupancy'!$B$79,1)*12/$C64))</f>
        <v>0</v>
      </c>
      <c r="X64" s="56">
        <f>IF(ISERROR(IF(U64="","",U64/VLOOKUP(Occupancy!$B$65,Occupancy!$BJ$68:'Occupancy'!$B$79,1)*12/$C64)),"-",IF(U64="","",U64/VLOOKUP(Occupancy!$B$65,Occupancy!$BJ$68:'Occupancy'!$B$79,1)*12/$C64))</f>
        <v>433.41</v>
      </c>
      <c r="Y64" s="51">
        <f>SUMIFS(IncomeStatementData!$J$2:$J$415,IncomeStatementData!$B$2:$B$415,$A64,IncomeStatementData!$I$2:$I$415,"55705")+SUMIFS(IncomeStatementData!$J$2:$J$415,IncomeStatementData!$B$2:$B$415,$A64,IncomeStatementData!$I$2:$I$415,"55715")+SUMIFS(IncomeStatementData!$J$2:$J$415,IncomeStatementData!$B$2:$B$415,$A64,IncomeStatementData!$I$2:$I$415,"55720")+SUMIFS(IncomeStatementData!$J$2:$J$415,IncomeStatementData!$B$2:$B$415,$A64,IncomeStatementData!$I$2:$I$415,"55730")+SUMIFS(IncomeStatementData!$J$2:$J$415,IncomeStatementData!$B$2:$B$415,$A64,IncomeStatementData!$I$2:$I$415,"55735")+SUMIFS(IncomeStatementData!$J$2:$J$415,IncomeStatementData!$B$2:$B$415,$A64,IncomeStatementData!$I$2:$I$415,"55701")+SUMIFS(IncomeStatementData!$J$2:$J$415,IncomeStatementData!$B$2:$B$415,$A64,IncomeStatementData!$I$2:$I$415,"55750")+SUMIFS(IncomeStatementData!$J$2:$J$415,IncomeStatementData!$B$2:$B$415,$A64,IncomeStatementData!$I$2:$I$415,"55725")+SUMIFS(IncomeStatementData!$J$2:$J$415,IncomeStatementData!$B$2:$B$415,$A64,IncomeStatementData!$I$2:$I$415,"55760")+SUMIFS(IncomeStatementData!$J$2:$J$415,IncomeStatementData!$B$2:$B$415,$A64,IncomeStatementData!$I$2:$I$415,"55755")</f>
        <v>0</v>
      </c>
      <c r="Z64" s="51">
        <f>IF(ISERROR(AA64/12*Occupancy!$B$65),"-",AA64/12*Occupancy!$B$65)</f>
        <v>19819.5</v>
      </c>
      <c r="AA64" s="52">
        <f>SUMIFS(AnnualFinancialData!$L$2:$L$6380,AnnualFinancialData!$B$2:$B$6380,$A64,AnnualFinancialData!$K$2:$K$6380,"55705")+SUMIFS(AnnualFinancialData!$L$2:$L$6380,AnnualFinancialData!$B$2:$B$6380,$A64,AnnualFinancialData!$K$2:$K$6380,"55715")+SUMIFS(AnnualFinancialData!$L$2:$L$6380,AnnualFinancialData!$B$2:$B$6380,$A64,AnnualFinancialData!$K$2:$K$6380,"55720")+SUMIFS(AnnualFinancialData!$L$2:$L$6380,AnnualFinancialData!$B$2:$B$6380,$A64,AnnualFinancialData!$K$2:$K$6380,"55730")+SUMIFS(AnnualFinancialData!$L$2:$L$6380,AnnualFinancialData!$B$2:$B$6380,$A64,AnnualFinancialData!$K$2:$K$6380,"55735")+SUMIFS(AnnualFinancialData!$L$2:$L$6380,AnnualFinancialData!$B$2:$B$6380,$A64,AnnualFinancialData!$K$2:$K$6380,"55701")+SUMIFS(AnnualFinancialData!$L$2:$L$6380,AnnualFinancialData!$B$2:$B$6380,$A64,AnnualFinancialData!$K$2:$K$6380,"55750")+SUMIFS(AnnualFinancialData!$L$2:$L$6380,AnnualFinancialData!$B$2:$B$6380,$A64,AnnualFinancialData!$K$2:$K$6380,"55725")+SUMIFS(AnnualFinancialData!$L$2:$L$6380,AnnualFinancialData!$B$2:$B$6380,$A64,AnnualFinancialData!$K$2:$K$6380,"55760")+SUMIFS(AnnualFinancialData!$L$2:$L$6380,AnnualFinancialData!$B$2:$B$6380,$A64,AnnualFinancialData!$K$2:$K$6380,"55755")</f>
        <v>39639</v>
      </c>
      <c r="AB64" s="51">
        <f>IF(ISERROR(IF(Y64="","",Y64/VLOOKUP(Occupancy!$B$65,Occupancy!$BJ$68:'Occupancy'!$B$79,1)*12/$C64)),"-",IF(Y64="","",Y64/VLOOKUP(Occupancy!$B$65,Occupancy!$BJ$68:'Occupancy'!$B$79,1)*12/$C64))</f>
        <v>0</v>
      </c>
      <c r="AC64" s="57">
        <f>IF(ISERROR(IF(Z64="","",Z64/VLOOKUP(Occupancy!$B$65,Occupancy!$BJ$68:'Occupancy'!$B$79,1)*12/$C64)),"-",IF(Z64="","",Z64/VLOOKUP(Occupancy!$B$65,Occupancy!$BJ$68:'Occupancy'!$B$79,1)*12/$C64))</f>
        <v>396.39</v>
      </c>
      <c r="AD64" s="55">
        <f>SUMIFS(IncomeStatementData!$J$2:$J$415,IncomeStatementData!$B$2:$B$415,$A64,IncomeStatementData!$I$2:$I$415,"55770")</f>
        <v>0</v>
      </c>
      <c r="AE64" s="54">
        <f>IF(ISERROR(AF64/12*Occupancy!$B$65),"-",AF64/12*Occupancy!$B$65)</f>
        <v>0</v>
      </c>
      <c r="AF64" s="55">
        <f>SUMIFS(AnnualFinancialData!$L$2:$L$6380,AnnualFinancialData!$B$2:$B$6380,$A64,AnnualFinancialData!$K$2:$K$6380,"55770")</f>
        <v>0</v>
      </c>
      <c r="AG64" s="54">
        <f>IF(ISERROR(IF(AD64="","",AD64/VLOOKUP(Occupancy!$B$65,Occupancy!$BJ$68:'Occupancy'!$B$79,1)*12/$C64)),"-",IF(AD64="","",AD64/VLOOKUP(Occupancy!$B$65,Occupancy!$BJ$68:'Occupancy'!$B$79,1)*12/$C64))</f>
        <v>0</v>
      </c>
      <c r="AH64" s="59">
        <f>IF(ISERROR(IF(AE64="","",AE64/VLOOKUP(Occupancy!$B$65,Occupancy!$BJ$68:'Occupancy'!$B$79,1)*12/$C64)),"-",IF(AE64="","",AE64/VLOOKUP(Occupancy!$B$65,Occupancy!$BJ$68:'Occupancy'!$B$79,1)*12/$C64))</f>
        <v>0</v>
      </c>
      <c r="AI64" s="52">
        <f>SUMIFS(IncomeStatementData!$J$2:$J$415,IncomeStatementData!$B$2:$B$415,$A64,IncomeStatementData!$I$2:$I$415,"55357")+SUMIFS(IncomeStatementData!$J$2:$J$415,IncomeStatementData!$B$2:$B$415,$A64,IncomeStatementData!$I$2:$I$415,"55353")+SUMIFS(IncomeStatementData!$J$2:$J$415,IncomeStatementData!$B$2:$B$415,$A64,IncomeStatementData!$I$2:$I$415,"55354")+SUMIFS(IncomeStatementData!$J$2:$J$415,IncomeStatementData!$B$2:$B$415,$A64,IncomeStatementData!$I$2:$I$415,"55351")</f>
        <v>0</v>
      </c>
      <c r="AJ64" s="51">
        <f>IF(ISERROR(AK64/12*Occupancy!$B$65),"-",AK64/12*Occupancy!$B$65)</f>
        <v>13786</v>
      </c>
      <c r="AK64" s="52">
        <f>SUMIFS(AnnualFinancialData!$L$2:$L$6380,AnnualFinancialData!$B$2:$B$6380,$A64,AnnualFinancialData!$K$2:$K$6380,"55357")+SUMIFS(AnnualFinancialData!$L$2:$L$6380,AnnualFinancialData!$B$2:$B$6380,$A64,AnnualFinancialData!$K$2:$K$6380,"55353")+SUMIFS(AnnualFinancialData!$L$2:$L$6380,AnnualFinancialData!$B$2:$B$6380,$A64,AnnualFinancialData!$K$2:$K$6380,"55354")+SUMIFS(AnnualFinancialData!$L$2:$L$6380,AnnualFinancialData!$B$2:$B$6380,$A64,AnnualFinancialData!$K$2:$K$6380,"55351")</f>
        <v>27572</v>
      </c>
      <c r="AL64" s="51">
        <f>IF(ISERROR(IF(AI64="","",AI64/VLOOKUP(Occupancy!$B$65,Occupancy!$BJ$68:'Occupancy'!$B$79,1)*12/$C64)),"-",IF(AI64="","",AI64/VLOOKUP(Occupancy!$B$65,Occupancy!$BJ$68:'Occupancy'!$B$79,1)*12/$C64))</f>
        <v>0</v>
      </c>
      <c r="AM64" s="60">
        <f>IF(ISERROR(IF(AJ64="","",AJ64/VLOOKUP(Occupancy!$B$65,Occupancy!$BJ$68:'Occupancy'!$B$79,1)*12/$C64)),"-",IF(AJ64="","",AJ64/VLOOKUP(Occupancy!$B$65,Occupancy!$BJ$68:'Occupancy'!$B$79,1)*12/$C64))</f>
        <v>275.72000000000003</v>
      </c>
      <c r="AN64" s="54">
        <f>SUMIFS(IncomeStatementData!$J$2:$J$415,IncomeStatementData!$B$2:$B$415,$A64,IncomeStatementData!$I$2:$I$415,"55355")</f>
        <v>0</v>
      </c>
      <c r="AO64" s="54">
        <f>IF(ISERROR(AP64/12*Occupancy!$B$65),"-",AP64/12*Occupancy!$B$65)</f>
        <v>9744.5</v>
      </c>
      <c r="AP64" s="55">
        <f>SUMIFS(AnnualFinancialData!$L$2:$L$6380,AnnualFinancialData!$B$2:$B$6380,$A64,AnnualFinancialData!$K$2:$K$6380,"55355")</f>
        <v>19489</v>
      </c>
      <c r="AQ64" s="54">
        <f>IF(ISERROR(IF(AN64="","",AN64/VLOOKUP(Occupancy!$B$65,Occupancy!$BJ$68:'Occupancy'!$B$79,1)*12/$C64)),"-",IF(AN64="","",AN64/VLOOKUP(Occupancy!$B$65,Occupancy!$BJ$68:'Occupancy'!$B$79,1)*12/$C64))</f>
        <v>0</v>
      </c>
      <c r="AR64" s="56">
        <f>IF(ISERROR(IF(AO64="","",AO64/VLOOKUP(Occupancy!$B$65,Occupancy!$BJ$68:'Occupancy'!$B$79,1)*12/$C64)),"-",IF(AO64="","",AO64/VLOOKUP(Occupancy!$B$65,Occupancy!$BJ$68:'Occupancy'!$B$79,1)*12/$C64))</f>
        <v>194.89</v>
      </c>
      <c r="AS64" s="61">
        <f>SUMIFS(IncomeStatementData!$J$2:$J$415,IncomeStatementData!$B$2:$B$415,$A64,IncomeStatementData!$I$2:$I$415,"55301")</f>
        <v>0</v>
      </c>
      <c r="AT64" s="51">
        <f>IF(ISERROR(AU64/12*Occupancy!$B$65),"-",AU64/12*Occupancy!$B$65)</f>
        <v>33621.5</v>
      </c>
      <c r="AU64" s="52">
        <f>SUMIFS(AnnualFinancialData!$L$2:$L$6380,AnnualFinancialData!$B$2:$B$6380,$A64,AnnualFinancialData!$K$2:$K$6380,"55301")</f>
        <v>67243</v>
      </c>
      <c r="AV64" s="51">
        <f>IF(ISERROR(IF(AS64="","",AS64/VLOOKUP(Occupancy!$B$65,Occupancy!$BJ$68:'Occupancy'!$B$79,1)*12/$C64)),"-",IF(AS64="","",AS64/VLOOKUP(Occupancy!$B$65,Occupancy!$BJ$68:'Occupancy'!$B$79,1)*12/$C64))</f>
        <v>0</v>
      </c>
      <c r="AW64" s="57">
        <f>IF(ISERROR(IF(AT64="","",AT64/VLOOKUP(Occupancy!$B$65,Occupancy!$BJ$68:'Occupancy'!$B$79,1)*12/$C64)),"-",IF(AT64="","",AT64/VLOOKUP(Occupancy!$B$65,Occupancy!$BJ$68:'Occupancy'!$B$79,1)*12/$C64))</f>
        <v>672.43</v>
      </c>
      <c r="AX64" s="54">
        <f>SUMIFS(IncomeStatementData!$J$2:$J$415,IncomeStatementData!$B$2:$B$415,$A64,IncomeStatementData!$I$2:$I$415,"55320")</f>
        <v>0</v>
      </c>
      <c r="AY64" s="54">
        <f>IF(ISERROR(AZ64/12*Occupancy!$B$65),"-",AZ64/12*Occupancy!$B$65)</f>
        <v>10882</v>
      </c>
      <c r="AZ64" s="55">
        <f>SUMIFS(AnnualFinancialData!$L$2:$L$6380,AnnualFinancialData!$B$2:$B$6380,$A64,AnnualFinancialData!$K$2:$K$6380,"55320")</f>
        <v>21764</v>
      </c>
      <c r="BA64" s="54">
        <f>IF(ISERROR(IF(AX64="","",AX64/VLOOKUP(Occupancy!$B$65,Occupancy!$BJ$68:'Occupancy'!$B$79,1)*12/$C64)),"-",IF(AX64="","",AX64/VLOOKUP(Occupancy!$B$65,Occupancy!$BJ$68:'Occupancy'!$B$79,1)*12/$C64))</f>
        <v>0</v>
      </c>
      <c r="BB64" s="54">
        <f>IF(ISERROR(IF(AY64="","",AY64/VLOOKUP(Occupancy!$B$65,Occupancy!$BJ$68:'Occupancy'!$B$79,1)*12/$C64)),"-",IF(AY64="","",AY64/VLOOKUP(Occupancy!$B$65,Occupancy!$BJ$68:'Occupancy'!$B$79,1)*12/$C64))</f>
        <v>217.64</v>
      </c>
      <c r="BC64" s="62">
        <f t="shared" si="0"/>
        <v>0</v>
      </c>
      <c r="BD64" s="63">
        <f t="shared" si="1"/>
        <v>240968.5</v>
      </c>
      <c r="BE64" s="62">
        <f t="shared" si="2"/>
        <v>481937</v>
      </c>
      <c r="BF64" s="63">
        <f>IF(ISERROR(IF(BC64="","",BC64/VLOOKUP(Occupancy!$B$65,Occupancy!$BJ$68:'Occupancy'!$B$79,1)*12/$C64)),"-",IF(BC64="","",BC64/VLOOKUP(Occupancy!$B$65,Occupancy!$BJ$68:'Occupancy'!$B$79,1)*12/$C64))</f>
        <v>0</v>
      </c>
      <c r="BG64" s="64">
        <f>IF(ISERROR(IF(BD64="","",BD64/VLOOKUP(Occupancy!$B$65,Occupancy!$BJ$68:'Occupancy'!$B$79,1)*12/$C64)),"-",IF(BD64="","",BD64/VLOOKUP(Occupancy!$B$65,Occupancy!$BJ$68:'Occupancy'!$B$79,1)*12/$C64))</f>
        <v>4819.37</v>
      </c>
    </row>
    <row r="65" spans="1:59" x14ac:dyDescent="0.25">
      <c r="A65" s="220" t="s">
        <v>415</v>
      </c>
      <c r="B65" s="93" t="str">
        <f>IF(ISERROR(INDEX(ProjectTypeData!$F$2:$F65,MATCH(Expenses!$A65,ProjectTypeData!$B$2:$B65,0),MATCH(Expenses!B$5,ProjectTypeData!$F$1))),"-",INDEX(ProjectTypeData!$F$2:$F65,MATCH(Expenses!$A65,ProjectTypeData!$B$2:$B65,0),MATCH(Expenses!B$5,ProjectTypeData!$F$1)))</f>
        <v>Shelter</v>
      </c>
      <c r="C65" s="145">
        <f>Operating!C70</f>
        <v>104</v>
      </c>
      <c r="D65" s="146" t="str">
        <f>IF(ISERROR(INDEX(MgmtCompanyData!$C$2:$C$46,MATCH(A65,MgmtCompanyData!$B$2:$B$46,0),0)),"-",INDEX(MgmtCompanyData!$C$2:$C$46,MATCH(A65,MgmtCompanyData!$B$2:$B$46,0),0))</f>
        <v>R Home Property Management, LLC</v>
      </c>
      <c r="E65" s="50">
        <f>SUMIFS(IncomeStatementData!$J$2:$J$415,IncomeStatementData!$B$2:$B$415,$A65,IncomeStatementData!$I$2:$I$415,"50105")+SUMIFS(IncomeStatementData!$J$2:$J$415,IncomeStatementData!$B$2:$B$415,$A65,IncomeStatementData!$I$2:$I$415,"55745")+SUMIFS(IncomeStatementData!$J$2:$J$415,IncomeStatementData!$B$2:$B$415,$A65,IncomeStatementData!$I$2:$I$415,"55730")+SUMIFS(IncomeStatementData!$J$2:$J$415,IncomeStatementData!$B$2:$B$415,$A65,IncomeStatementData!$I$2:$I$415,"50203")+SUMIFS(IncomeStatementData!$J$2:$J$415,IncomeStatementData!$B$2:$B$415,$A65,IncomeStatementData!$I$2:$I$415,"50252")</f>
        <v>0</v>
      </c>
      <c r="F65" s="51">
        <f>IF(ISERROR(G65/12*Occupancy!$B$65),"-",G65/12*Occupancy!$B$65)</f>
        <v>105141.5</v>
      </c>
      <c r="G65" s="52">
        <f>SUMIFS(AnnualFinancialData!$L$2:$L$6380,AnnualFinancialData!$B$2:$B$6380,$A65,AnnualFinancialData!$K$2:$K$6380,"50105")+SUMIFS(AnnualFinancialData!$L$2:$L$6380,AnnualFinancialData!$B$2:$B$6380,$A65,AnnualFinancialData!$K$2:$K$6380,"55745")+SUMIFS(AnnualFinancialData!$L$2:$L$6380,AnnualFinancialData!$B$2:$B$6380,$A65,AnnualFinancialData!$K$2:$K$6380,"55730")+SUMIFS(AnnualFinancialData!$L$2:$L$6380,AnnualFinancialData!$B$2:$B$6380,$A65,AnnualFinancialData!$K$2:$K$6380,"50203")+SUMIFS(AnnualFinancialData!$L$2:$L$6380,AnnualFinancialData!$B$2:$B$6380,$A65,AnnualFinancialData!$K$2:$K$6380,"50252")</f>
        <v>210283</v>
      </c>
      <c r="H65" s="51">
        <f>IF(ISERROR(IF(E65="","",E65/VLOOKUP(Occupancy!$B$65,Occupancy!$BJ$68:'Occupancy'!$B$79,1)*12/$C65)),"-",IF(E65="","",E65/VLOOKUP(Occupancy!$B$65,Occupancy!$BJ$68:'Occupancy'!$B$79,1)*12/$C65))</f>
        <v>0</v>
      </c>
      <c r="I65" s="53">
        <f>IF(ISERROR(IF(F65="","",F65/VLOOKUP(Occupancy!$B$65,Occupancy!$BJ$68:'Occupancy'!$B$79,1)*12/$C65)),"-",IF(F65="","",F65/VLOOKUP(Occupancy!$B$65,Occupancy!$BJ$68:'Occupancy'!$B$79,1)*12/$C65))</f>
        <v>2021.9519230769231</v>
      </c>
      <c r="J65" s="54">
        <f>SUMIFS(IncomeStatementData!$J$2:$J$415,IncomeStatementData!$B$2:$B$415,$A65,IncomeStatementData!$I$2:$I$415,"60015")+SUMIFS(IncomeStatementData!$J$2:$J$415,IncomeStatementData!$B$2:$B$415,$A65,IncomeStatementData!$I$2:$I$415,"55342")+SUMIFS(IncomeStatementData!$J$2:$J$415,IncomeStatementData!$B$2:$B$415,$A65,IncomeStatementData!$I$2:$I$415,"55110")+SUMIFS(IncomeStatementData!$J$2:$J$415,IncomeStatementData!$B$2:$B$415,$A65,IncomeStatementData!$I$2:$I$415,"53034")+SUMIFS(IncomeStatementData!$J$2:$J$415,IncomeStatementData!$B$2:$B$415,$A65,IncomeStatementData!$I$2:$I$415,"59500")</f>
        <v>0</v>
      </c>
      <c r="K65" s="54">
        <f>IF(ISERROR(L65/12*Occupancy!$B$65),"-",L65/12*Occupancy!$B$65)</f>
        <v>35301.5</v>
      </c>
      <c r="L65" s="55">
        <f>SUMIFS(AnnualFinancialData!$L$2:$L$6380,AnnualFinancialData!$B$2:$B$6380,$A65,AnnualFinancialData!$K$2:$K$6380,"60015")+SUMIFS(AnnualFinancialData!$L$2:$L$6380,AnnualFinancialData!$B$2:$B$6380,$A65,AnnualFinancialData!$K$2:$K$6380,"55342")+SUMIFS(AnnualFinancialData!$L$2:$L$6380,AnnualFinancialData!$B$2:$B$6380,$A65,AnnualFinancialData!$K$2:$K$6380,"55110")+SUMIFS(AnnualFinancialData!$L$2:$L$6380,AnnualFinancialData!$B$2:$B$6380,$A65,AnnualFinancialData!$K$2:$K$6380,"53034")+SUMIFS(AnnualFinancialData!$L$2:$L$6380,AnnualFinancialData!$B$2:$B$6380,$A65,AnnualFinancialData!$K$2:$K$6380,"59500")</f>
        <v>70603</v>
      </c>
      <c r="M65" s="54">
        <f>IF(ISERROR(IF(J65="","",J65/VLOOKUP(Occupancy!$B$65,Occupancy!$BJ$68:'Occupancy'!$B$79,1)*12/$C65)),"-",IF(J65="","",J65/VLOOKUP(Occupancy!$B$65,Occupancy!$BJ$68:'Occupancy'!$B$79,1)*12/$C65))</f>
        <v>0</v>
      </c>
      <c r="N65" s="54">
        <f>IF(ISERROR(IF(K65="","",K65/VLOOKUP(Occupancy!$B$65,Occupancy!$BJ$68:'Occupancy'!$B$79,1)*12/$C65)),"-",IF(K65="","",K65/VLOOKUP(Occupancy!$B$65,Occupancy!$BJ$68:'Occupancy'!$B$79,1)*12/$C65))</f>
        <v>678.875</v>
      </c>
      <c r="O65" s="51">
        <f>SUMIFS(IncomeStatementData!$J$2:$J$415,IncomeStatementData!$B$2:$B$415,$A65,IncomeStatementData!$I$2:$I$415,"58001")</f>
        <v>0</v>
      </c>
      <c r="P65" s="51">
        <f>IF(ISERROR(Q65/12*Occupancy!$B$65),"-",Q65/12*Occupancy!$B$65)</f>
        <v>0</v>
      </c>
      <c r="Q65" s="52">
        <f>SUMIFS(AnnualFinancialData!$L$2:$L$6380,AnnualFinancialData!$B$2:$B$6380,$A65,AnnualFinancialData!$K$2:$K$6380,"58001")</f>
        <v>0</v>
      </c>
      <c r="R65" s="51">
        <f>IF(ISERROR(IF(O65="","",O65/VLOOKUP(Occupancy!$B$65,Occupancy!$BJ$68:'Occupancy'!$B$79,1)*12/$C65)),"-",IF(O65="","",O65/VLOOKUP(Occupancy!$B$65,Occupancy!$BJ$68:'Occupancy'!$B$79,1)*12/$C65))</f>
        <v>0</v>
      </c>
      <c r="S65" s="51">
        <f>IF(ISERROR(IF(P65="","",P65/VLOOKUP(Occupancy!$B$65,Occupancy!$BJ$68:'Occupancy'!$B$79,1)*12/$C65)),"-",IF(P65="","",P65/VLOOKUP(Occupancy!$B$65,Occupancy!$BJ$68:'Occupancy'!$B$79,1)*12/$C65))</f>
        <v>0</v>
      </c>
      <c r="T65" s="55">
        <f>SUMIFS(IncomeStatementData!$J$2:$J$415,IncomeStatementData!$B$2:$B$415,$A65,IncomeStatementData!$I$2:$I$415,"66100")</f>
        <v>0</v>
      </c>
      <c r="U65" s="54">
        <f>IF(ISERROR(V65/12*Occupancy!$B$65),"-",V65/12*Occupancy!$B$65)</f>
        <v>23998.5</v>
      </c>
      <c r="V65" s="55">
        <f>SUMIFS(AnnualFinancialData!$L$2:$L$6380,AnnualFinancialData!$B$2:$B$6380,$A65,AnnualFinancialData!$K$2:$K$6380,"66100")</f>
        <v>47997</v>
      </c>
      <c r="W65" s="54">
        <f>IF(ISERROR(IF(T65="","",T65/VLOOKUP(Occupancy!$B$65,Occupancy!$BJ$68:'Occupancy'!$B$79,1)*12/$C65)),"-",IF(T65="","",T65/VLOOKUP(Occupancy!$B$65,Occupancy!$BJ$68:'Occupancy'!$B$79,1)*12/$C65))</f>
        <v>0</v>
      </c>
      <c r="X65" s="56">
        <f>IF(ISERROR(IF(U65="","",U65/VLOOKUP(Occupancy!$B$65,Occupancy!$BJ$68:'Occupancy'!$B$79,1)*12/$C65)),"-",IF(U65="","",U65/VLOOKUP(Occupancy!$B$65,Occupancy!$BJ$68:'Occupancy'!$B$79,1)*12/$C65))</f>
        <v>461.50961538461536</v>
      </c>
      <c r="Y65" s="51">
        <f>SUMIFS(IncomeStatementData!$J$2:$J$415,IncomeStatementData!$B$2:$B$415,$A65,IncomeStatementData!$I$2:$I$415,"55705")+SUMIFS(IncomeStatementData!$J$2:$J$415,IncomeStatementData!$B$2:$B$415,$A65,IncomeStatementData!$I$2:$I$415,"55715")+SUMIFS(IncomeStatementData!$J$2:$J$415,IncomeStatementData!$B$2:$B$415,$A65,IncomeStatementData!$I$2:$I$415,"55720")+SUMIFS(IncomeStatementData!$J$2:$J$415,IncomeStatementData!$B$2:$B$415,$A65,IncomeStatementData!$I$2:$I$415,"55730")+SUMIFS(IncomeStatementData!$J$2:$J$415,IncomeStatementData!$B$2:$B$415,$A65,IncomeStatementData!$I$2:$I$415,"55735")+SUMIFS(IncomeStatementData!$J$2:$J$415,IncomeStatementData!$B$2:$B$415,$A65,IncomeStatementData!$I$2:$I$415,"55701")+SUMIFS(IncomeStatementData!$J$2:$J$415,IncomeStatementData!$B$2:$B$415,$A65,IncomeStatementData!$I$2:$I$415,"55750")+SUMIFS(IncomeStatementData!$J$2:$J$415,IncomeStatementData!$B$2:$B$415,$A65,IncomeStatementData!$I$2:$I$415,"55725")+SUMIFS(IncomeStatementData!$J$2:$J$415,IncomeStatementData!$B$2:$B$415,$A65,IncomeStatementData!$I$2:$I$415,"55760")+SUMIFS(IncomeStatementData!$J$2:$J$415,IncomeStatementData!$B$2:$B$415,$A65,IncomeStatementData!$I$2:$I$415,"55755")</f>
        <v>0</v>
      </c>
      <c r="Z65" s="51">
        <f>IF(ISERROR(AA65/12*Occupancy!$B$65),"-",AA65/12*Occupancy!$B$65)</f>
        <v>23012</v>
      </c>
      <c r="AA65" s="52">
        <f>SUMIFS(AnnualFinancialData!$L$2:$L$6380,AnnualFinancialData!$B$2:$B$6380,$A65,AnnualFinancialData!$K$2:$K$6380,"55705")+SUMIFS(AnnualFinancialData!$L$2:$L$6380,AnnualFinancialData!$B$2:$B$6380,$A65,AnnualFinancialData!$K$2:$K$6380,"55715")+SUMIFS(AnnualFinancialData!$L$2:$L$6380,AnnualFinancialData!$B$2:$B$6380,$A65,AnnualFinancialData!$K$2:$K$6380,"55720")+SUMIFS(AnnualFinancialData!$L$2:$L$6380,AnnualFinancialData!$B$2:$B$6380,$A65,AnnualFinancialData!$K$2:$K$6380,"55730")+SUMIFS(AnnualFinancialData!$L$2:$L$6380,AnnualFinancialData!$B$2:$B$6380,$A65,AnnualFinancialData!$K$2:$K$6380,"55735")+SUMIFS(AnnualFinancialData!$L$2:$L$6380,AnnualFinancialData!$B$2:$B$6380,$A65,AnnualFinancialData!$K$2:$K$6380,"55701")+SUMIFS(AnnualFinancialData!$L$2:$L$6380,AnnualFinancialData!$B$2:$B$6380,$A65,AnnualFinancialData!$K$2:$K$6380,"55750")+SUMIFS(AnnualFinancialData!$L$2:$L$6380,AnnualFinancialData!$B$2:$B$6380,$A65,AnnualFinancialData!$K$2:$K$6380,"55725")+SUMIFS(AnnualFinancialData!$L$2:$L$6380,AnnualFinancialData!$B$2:$B$6380,$A65,AnnualFinancialData!$K$2:$K$6380,"55760")+SUMIFS(AnnualFinancialData!$L$2:$L$6380,AnnualFinancialData!$B$2:$B$6380,$A65,AnnualFinancialData!$K$2:$K$6380,"55755")</f>
        <v>46024</v>
      </c>
      <c r="AB65" s="51">
        <f>IF(ISERROR(IF(Y65="","",Y65/VLOOKUP(Occupancy!$B$65,Occupancy!$BJ$68:'Occupancy'!$B$79,1)*12/$C65)),"-",IF(Y65="","",Y65/VLOOKUP(Occupancy!$B$65,Occupancy!$BJ$68:'Occupancy'!$B$79,1)*12/$C65))</f>
        <v>0</v>
      </c>
      <c r="AC65" s="57">
        <f>IF(ISERROR(IF(Z65="","",Z65/VLOOKUP(Occupancy!$B$65,Occupancy!$BJ$68:'Occupancy'!$B$79,1)*12/$C65)),"-",IF(Z65="","",Z65/VLOOKUP(Occupancy!$B$65,Occupancy!$BJ$68:'Occupancy'!$B$79,1)*12/$C65))</f>
        <v>442.53846153846155</v>
      </c>
      <c r="AD65" s="55">
        <f>SUMIFS(IncomeStatementData!$J$2:$J$415,IncomeStatementData!$B$2:$B$415,$A65,IncomeStatementData!$I$2:$I$415,"55770")</f>
        <v>0</v>
      </c>
      <c r="AE65" s="54">
        <f>IF(ISERROR(AF65/12*Occupancy!$B$65),"-",AF65/12*Occupancy!$B$65)</f>
        <v>0</v>
      </c>
      <c r="AF65" s="55">
        <f>SUMIFS(AnnualFinancialData!$L$2:$L$6380,AnnualFinancialData!$B$2:$B$6380,$A65,AnnualFinancialData!$K$2:$K$6380,"55770")</f>
        <v>0</v>
      </c>
      <c r="AG65" s="54">
        <f>IF(ISERROR(IF(AD65="","",AD65/VLOOKUP(Occupancy!$B$65,Occupancy!$BJ$68:'Occupancy'!$B$79,1)*12/$C65)),"-",IF(AD65="","",AD65/VLOOKUP(Occupancy!$B$65,Occupancy!$BJ$68:'Occupancy'!$B$79,1)*12/$C65))</f>
        <v>0</v>
      </c>
      <c r="AH65" s="59">
        <f>IF(ISERROR(IF(AE65="","",AE65/VLOOKUP(Occupancy!$B$65,Occupancy!$BJ$68:'Occupancy'!$B$79,1)*12/$C65)),"-",IF(AE65="","",AE65/VLOOKUP(Occupancy!$B$65,Occupancy!$BJ$68:'Occupancy'!$B$79,1)*12/$C65))</f>
        <v>0</v>
      </c>
      <c r="AI65" s="52">
        <f>SUMIFS(IncomeStatementData!$J$2:$J$415,IncomeStatementData!$B$2:$B$415,$A65,IncomeStatementData!$I$2:$I$415,"55357")+SUMIFS(IncomeStatementData!$J$2:$J$415,IncomeStatementData!$B$2:$B$415,$A65,IncomeStatementData!$I$2:$I$415,"55353")+SUMIFS(IncomeStatementData!$J$2:$J$415,IncomeStatementData!$B$2:$B$415,$A65,IncomeStatementData!$I$2:$I$415,"55354")+SUMIFS(IncomeStatementData!$J$2:$J$415,IncomeStatementData!$B$2:$B$415,$A65,IncomeStatementData!$I$2:$I$415,"55351")</f>
        <v>0</v>
      </c>
      <c r="AJ65" s="51">
        <f>IF(ISERROR(AK65/12*Occupancy!$B$65),"-",AK65/12*Occupancy!$B$65)</f>
        <v>11100.5</v>
      </c>
      <c r="AK65" s="52">
        <f>SUMIFS(AnnualFinancialData!$L$2:$L$6380,AnnualFinancialData!$B$2:$B$6380,$A65,AnnualFinancialData!$K$2:$K$6380,"55357")+SUMIFS(AnnualFinancialData!$L$2:$L$6380,AnnualFinancialData!$B$2:$B$6380,$A65,AnnualFinancialData!$K$2:$K$6380,"55353")+SUMIFS(AnnualFinancialData!$L$2:$L$6380,AnnualFinancialData!$B$2:$B$6380,$A65,AnnualFinancialData!$K$2:$K$6380,"55354")+SUMIFS(AnnualFinancialData!$L$2:$L$6380,AnnualFinancialData!$B$2:$B$6380,$A65,AnnualFinancialData!$K$2:$K$6380,"55351")</f>
        <v>22201</v>
      </c>
      <c r="AL65" s="51">
        <f>IF(ISERROR(IF(AI65="","",AI65/VLOOKUP(Occupancy!$B$65,Occupancy!$BJ$68:'Occupancy'!$B$79,1)*12/$C65)),"-",IF(AI65="","",AI65/VLOOKUP(Occupancy!$B$65,Occupancy!$BJ$68:'Occupancy'!$B$79,1)*12/$C65))</f>
        <v>0</v>
      </c>
      <c r="AM65" s="60">
        <f>IF(ISERROR(IF(AJ65="","",AJ65/VLOOKUP(Occupancy!$B$65,Occupancy!$BJ$68:'Occupancy'!$B$79,1)*12/$C65)),"-",IF(AJ65="","",AJ65/VLOOKUP(Occupancy!$B$65,Occupancy!$BJ$68:'Occupancy'!$B$79,1)*12/$C65))</f>
        <v>213.47115384615384</v>
      </c>
      <c r="AN65" s="54">
        <f>SUMIFS(IncomeStatementData!$J$2:$J$415,IncomeStatementData!$B$2:$B$415,$A65,IncomeStatementData!$I$2:$I$415,"55355")</f>
        <v>0</v>
      </c>
      <c r="AO65" s="54">
        <f>IF(ISERROR(AP65/12*Occupancy!$B$65),"-",AP65/12*Occupancy!$B$65)</f>
        <v>7231.5</v>
      </c>
      <c r="AP65" s="55">
        <f>SUMIFS(AnnualFinancialData!$L$2:$L$6380,AnnualFinancialData!$B$2:$B$6380,$A65,AnnualFinancialData!$K$2:$K$6380,"55355")</f>
        <v>14463</v>
      </c>
      <c r="AQ65" s="54">
        <f>IF(ISERROR(IF(AN65="","",AN65/VLOOKUP(Occupancy!$B$65,Occupancy!$BJ$68:'Occupancy'!$B$79,1)*12/$C65)),"-",IF(AN65="","",AN65/VLOOKUP(Occupancy!$B$65,Occupancy!$BJ$68:'Occupancy'!$B$79,1)*12/$C65))</f>
        <v>0</v>
      </c>
      <c r="AR65" s="56">
        <f>IF(ISERROR(IF(AO65="","",AO65/VLOOKUP(Occupancy!$B$65,Occupancy!$BJ$68:'Occupancy'!$B$79,1)*12/$C65)),"-",IF(AO65="","",AO65/VLOOKUP(Occupancy!$B$65,Occupancy!$BJ$68:'Occupancy'!$B$79,1)*12/$C65))</f>
        <v>139.06730769230768</v>
      </c>
      <c r="AS65" s="61">
        <f>SUMIFS(IncomeStatementData!$J$2:$J$415,IncomeStatementData!$B$2:$B$415,$A65,IncomeStatementData!$I$2:$I$415,"55301")</f>
        <v>0</v>
      </c>
      <c r="AT65" s="51">
        <f>IF(ISERROR(AU65/12*Occupancy!$B$65),"-",AU65/12*Occupancy!$B$65)</f>
        <v>52647</v>
      </c>
      <c r="AU65" s="52">
        <f>SUMIFS(AnnualFinancialData!$L$2:$L$6380,AnnualFinancialData!$B$2:$B$6380,$A65,AnnualFinancialData!$K$2:$K$6380,"55301")</f>
        <v>105294</v>
      </c>
      <c r="AV65" s="51">
        <f>IF(ISERROR(IF(AS65="","",AS65/VLOOKUP(Occupancy!$B$65,Occupancy!$BJ$68:'Occupancy'!$B$79,1)*12/$C65)),"-",IF(AS65="","",AS65/VLOOKUP(Occupancy!$B$65,Occupancy!$BJ$68:'Occupancy'!$B$79,1)*12/$C65))</f>
        <v>0</v>
      </c>
      <c r="AW65" s="57">
        <f>IF(ISERROR(IF(AT65="","",AT65/VLOOKUP(Occupancy!$B$65,Occupancy!$BJ$68:'Occupancy'!$B$79,1)*12/$C65)),"-",IF(AT65="","",AT65/VLOOKUP(Occupancy!$B$65,Occupancy!$BJ$68:'Occupancy'!$B$79,1)*12/$C65))</f>
        <v>1012.4423076923077</v>
      </c>
      <c r="AX65" s="54">
        <f>SUMIFS(IncomeStatementData!$J$2:$J$415,IncomeStatementData!$B$2:$B$415,$A65,IncomeStatementData!$I$2:$I$415,"55320")</f>
        <v>0</v>
      </c>
      <c r="AY65" s="54">
        <f>IF(ISERROR(AZ65/12*Occupancy!$B$65),"-",AZ65/12*Occupancy!$B$65)</f>
        <v>10023</v>
      </c>
      <c r="AZ65" s="55">
        <f>SUMIFS(AnnualFinancialData!$L$2:$L$6380,AnnualFinancialData!$B$2:$B$6380,$A65,AnnualFinancialData!$K$2:$K$6380,"55320")</f>
        <v>20046</v>
      </c>
      <c r="BA65" s="54">
        <f>IF(ISERROR(IF(AX65="","",AX65/VLOOKUP(Occupancy!$B$65,Occupancy!$BJ$68:'Occupancy'!$B$79,1)*12/$C65)),"-",IF(AX65="","",AX65/VLOOKUP(Occupancy!$B$65,Occupancy!$BJ$68:'Occupancy'!$B$79,1)*12/$C65))</f>
        <v>0</v>
      </c>
      <c r="BB65" s="54">
        <f>IF(ISERROR(IF(AY65="","",AY65/VLOOKUP(Occupancy!$B$65,Occupancy!$BJ$68:'Occupancy'!$B$79,1)*12/$C65)),"-",IF(AY65="","",AY65/VLOOKUP(Occupancy!$B$65,Occupancy!$BJ$68:'Occupancy'!$B$79,1)*12/$C65))</f>
        <v>192.75</v>
      </c>
      <c r="BC65" s="62">
        <f t="shared" si="0"/>
        <v>0</v>
      </c>
      <c r="BD65" s="63">
        <f t="shared" si="1"/>
        <v>268455.5</v>
      </c>
      <c r="BE65" s="62">
        <f t="shared" si="2"/>
        <v>536911</v>
      </c>
      <c r="BF65" s="63">
        <f>IF(ISERROR(IF(BC65="","",BC65/VLOOKUP(Occupancy!$B$65,Occupancy!$BJ$68:'Occupancy'!$B$79,1)*12/$C65)),"-",IF(BC65="","",BC65/VLOOKUP(Occupancy!$B$65,Occupancy!$BJ$68:'Occupancy'!$B$79,1)*12/$C65))</f>
        <v>0</v>
      </c>
      <c r="BG65" s="64">
        <f>IF(ISERROR(IF(BD65="","",BD65/VLOOKUP(Occupancy!$B$65,Occupancy!$BJ$68:'Occupancy'!$B$79,1)*12/$C65)),"-",IF(BD65="","",BD65/VLOOKUP(Occupancy!$B$65,Occupancy!$BJ$68:'Occupancy'!$B$79,1)*12/$C65))</f>
        <v>5162.6057692307695</v>
      </c>
    </row>
    <row r="66" spans="1:59" x14ac:dyDescent="0.25">
      <c r="A66" s="220" t="s">
        <v>417</v>
      </c>
      <c r="B66" s="93" t="str">
        <f>IF(ISERROR(INDEX(ProjectTypeData!$F$2:$F66,MATCH(Expenses!$A66,ProjectTypeData!$B$2:$B66,0),MATCH(Expenses!B$5,ProjectTypeData!$F$1))),"-",INDEX(ProjectTypeData!$F$2:$F66,MATCH(Expenses!$A66,ProjectTypeData!$B$2:$B66,0),MATCH(Expenses!B$5,ProjectTypeData!$F$1)))</f>
        <v>Shelter</v>
      </c>
      <c r="C66" s="145">
        <f>Operating!C71</f>
        <v>132</v>
      </c>
      <c r="D66" s="146" t="str">
        <f>IF(ISERROR(INDEX(MgmtCompanyData!$C$2:$C$46,MATCH(A66,MgmtCompanyData!$B$2:$B$46,0),0)),"-",INDEX(MgmtCompanyData!$C$2:$C$46,MATCH(A66,MgmtCompanyData!$B$2:$B$46,0),0))</f>
        <v>R Home Property Management, LLC</v>
      </c>
      <c r="E66" s="50">
        <f>SUMIFS(IncomeStatementData!$J$2:$J$415,IncomeStatementData!$B$2:$B$415,$A66,IncomeStatementData!$I$2:$I$415,"50105")+SUMIFS(IncomeStatementData!$J$2:$J$415,IncomeStatementData!$B$2:$B$415,$A66,IncomeStatementData!$I$2:$I$415,"55745")+SUMIFS(IncomeStatementData!$J$2:$J$415,IncomeStatementData!$B$2:$B$415,$A66,IncomeStatementData!$I$2:$I$415,"55730")+SUMIFS(IncomeStatementData!$J$2:$J$415,IncomeStatementData!$B$2:$B$415,$A66,IncomeStatementData!$I$2:$I$415,"50203")+SUMIFS(IncomeStatementData!$J$2:$J$415,IncomeStatementData!$B$2:$B$415,$A66,IncomeStatementData!$I$2:$I$415,"50252")</f>
        <v>0</v>
      </c>
      <c r="F66" s="51">
        <f>IF(ISERROR(G66/12*Occupancy!$B$65),"-",G66/12*Occupancy!$B$65)</f>
        <v>158465.5</v>
      </c>
      <c r="G66" s="52">
        <f>SUMIFS(AnnualFinancialData!$L$2:$L$6380,AnnualFinancialData!$B$2:$B$6380,$A66,AnnualFinancialData!$K$2:$K$6380,"50105")+SUMIFS(AnnualFinancialData!$L$2:$L$6380,AnnualFinancialData!$B$2:$B$6380,$A66,AnnualFinancialData!$K$2:$K$6380,"55745")+SUMIFS(AnnualFinancialData!$L$2:$L$6380,AnnualFinancialData!$B$2:$B$6380,$A66,AnnualFinancialData!$K$2:$K$6380,"55730")+SUMIFS(AnnualFinancialData!$L$2:$L$6380,AnnualFinancialData!$B$2:$B$6380,$A66,AnnualFinancialData!$K$2:$K$6380,"50203")+SUMIFS(AnnualFinancialData!$L$2:$L$6380,AnnualFinancialData!$B$2:$B$6380,$A66,AnnualFinancialData!$K$2:$K$6380,"50252")</f>
        <v>316931</v>
      </c>
      <c r="H66" s="51">
        <f>IF(ISERROR(IF(E66="","",E66/VLOOKUP(Occupancy!$B$65,Occupancy!$BJ$68:'Occupancy'!$B$79,1)*12/$C66)),"-",IF(E66="","",E66/VLOOKUP(Occupancy!$B$65,Occupancy!$BJ$68:'Occupancy'!$B$79,1)*12/$C66))</f>
        <v>0</v>
      </c>
      <c r="I66" s="53">
        <f>IF(ISERROR(IF(F66="","",F66/VLOOKUP(Occupancy!$B$65,Occupancy!$BJ$68:'Occupancy'!$B$79,1)*12/$C66)),"-",IF(F66="","",F66/VLOOKUP(Occupancy!$B$65,Occupancy!$BJ$68:'Occupancy'!$B$79,1)*12/$C66))</f>
        <v>2400.992424242424</v>
      </c>
      <c r="J66" s="54">
        <f>SUMIFS(IncomeStatementData!$J$2:$J$415,IncomeStatementData!$B$2:$B$415,$A66,IncomeStatementData!$I$2:$I$415,"60015")+SUMIFS(IncomeStatementData!$J$2:$J$415,IncomeStatementData!$B$2:$B$415,$A66,IncomeStatementData!$I$2:$I$415,"55342")+SUMIFS(IncomeStatementData!$J$2:$J$415,IncomeStatementData!$B$2:$B$415,$A66,IncomeStatementData!$I$2:$I$415,"55110")+SUMIFS(IncomeStatementData!$J$2:$J$415,IncomeStatementData!$B$2:$B$415,$A66,IncomeStatementData!$I$2:$I$415,"53034")+SUMIFS(IncomeStatementData!$J$2:$J$415,IncomeStatementData!$B$2:$B$415,$A66,IncomeStatementData!$I$2:$I$415,"59500")</f>
        <v>0</v>
      </c>
      <c r="K66" s="54">
        <f>IF(ISERROR(L66/12*Occupancy!$B$65),"-",L66/12*Occupancy!$B$65)</f>
        <v>41703</v>
      </c>
      <c r="L66" s="55">
        <f>SUMIFS(AnnualFinancialData!$L$2:$L$6380,AnnualFinancialData!$B$2:$B$6380,$A66,AnnualFinancialData!$K$2:$K$6380,"60015")+SUMIFS(AnnualFinancialData!$L$2:$L$6380,AnnualFinancialData!$B$2:$B$6380,$A66,AnnualFinancialData!$K$2:$K$6380,"55342")+SUMIFS(AnnualFinancialData!$L$2:$L$6380,AnnualFinancialData!$B$2:$B$6380,$A66,AnnualFinancialData!$K$2:$K$6380,"55110")+SUMIFS(AnnualFinancialData!$L$2:$L$6380,AnnualFinancialData!$B$2:$B$6380,$A66,AnnualFinancialData!$K$2:$K$6380,"53034")+SUMIFS(AnnualFinancialData!$L$2:$L$6380,AnnualFinancialData!$B$2:$B$6380,$A66,AnnualFinancialData!$K$2:$K$6380,"59500")</f>
        <v>83406</v>
      </c>
      <c r="M66" s="54">
        <f>IF(ISERROR(IF(J66="","",J66/VLOOKUP(Occupancy!$B$65,Occupancy!$BJ$68:'Occupancy'!$B$79,1)*12/$C66)),"-",IF(J66="","",J66/VLOOKUP(Occupancy!$B$65,Occupancy!$BJ$68:'Occupancy'!$B$79,1)*12/$C66))</f>
        <v>0</v>
      </c>
      <c r="N66" s="54">
        <f>IF(ISERROR(IF(K66="","",K66/VLOOKUP(Occupancy!$B$65,Occupancy!$BJ$68:'Occupancy'!$B$79,1)*12/$C66)),"-",IF(K66="","",K66/VLOOKUP(Occupancy!$B$65,Occupancy!$BJ$68:'Occupancy'!$B$79,1)*12/$C66))</f>
        <v>631.86363636363637</v>
      </c>
      <c r="O66" s="51">
        <f>SUMIFS(IncomeStatementData!$J$2:$J$415,IncomeStatementData!$B$2:$B$415,$A66,IncomeStatementData!$I$2:$I$415,"58001")</f>
        <v>0</v>
      </c>
      <c r="P66" s="51">
        <f>IF(ISERROR(Q66/12*Occupancy!$B$65),"-",Q66/12*Occupancy!$B$65)</f>
        <v>2440.5</v>
      </c>
      <c r="Q66" s="52">
        <f>SUMIFS(AnnualFinancialData!$L$2:$L$6380,AnnualFinancialData!$B$2:$B$6380,$A66,AnnualFinancialData!$K$2:$K$6380,"58001")</f>
        <v>4881</v>
      </c>
      <c r="R66" s="51">
        <f>IF(ISERROR(IF(O66="","",O66/VLOOKUP(Occupancy!$B$65,Occupancy!$BJ$68:'Occupancy'!$B$79,1)*12/$C66)),"-",IF(O66="","",O66/VLOOKUP(Occupancy!$B$65,Occupancy!$BJ$68:'Occupancy'!$B$79,1)*12/$C66))</f>
        <v>0</v>
      </c>
      <c r="S66" s="51">
        <f>IF(ISERROR(IF(P66="","",P66/VLOOKUP(Occupancy!$B$65,Occupancy!$BJ$68:'Occupancy'!$B$79,1)*12/$C66)),"-",IF(P66="","",P66/VLOOKUP(Occupancy!$B$65,Occupancy!$BJ$68:'Occupancy'!$B$79,1)*12/$C66))</f>
        <v>36.977272727272727</v>
      </c>
      <c r="T66" s="55">
        <f>SUMIFS(IncomeStatementData!$J$2:$J$415,IncomeStatementData!$B$2:$B$415,$A66,IncomeStatementData!$I$2:$I$415,"66100")</f>
        <v>0</v>
      </c>
      <c r="U66" s="54">
        <f>IF(ISERROR(V66/12*Occupancy!$B$65),"-",V66/12*Occupancy!$B$65)</f>
        <v>24841.5</v>
      </c>
      <c r="V66" s="55">
        <f>SUMIFS(AnnualFinancialData!$L$2:$L$6380,AnnualFinancialData!$B$2:$B$6380,$A66,AnnualFinancialData!$K$2:$K$6380,"66100")</f>
        <v>49683</v>
      </c>
      <c r="W66" s="54">
        <f>IF(ISERROR(IF(T66="","",T66/VLOOKUP(Occupancy!$B$65,Occupancy!$BJ$68:'Occupancy'!$B$79,1)*12/$C66)),"-",IF(T66="","",T66/VLOOKUP(Occupancy!$B$65,Occupancy!$BJ$68:'Occupancy'!$B$79,1)*12/$C66))</f>
        <v>0</v>
      </c>
      <c r="X66" s="56">
        <f>IF(ISERROR(IF(U66="","",U66/VLOOKUP(Occupancy!$B$65,Occupancy!$BJ$68:'Occupancy'!$B$79,1)*12/$C66)),"-",IF(U66="","",U66/VLOOKUP(Occupancy!$B$65,Occupancy!$BJ$68:'Occupancy'!$B$79,1)*12/$C66))</f>
        <v>376.38636363636363</v>
      </c>
      <c r="Y66" s="51">
        <f>SUMIFS(IncomeStatementData!$J$2:$J$415,IncomeStatementData!$B$2:$B$415,$A66,IncomeStatementData!$I$2:$I$415,"55705")+SUMIFS(IncomeStatementData!$J$2:$J$415,IncomeStatementData!$B$2:$B$415,$A66,IncomeStatementData!$I$2:$I$415,"55715")+SUMIFS(IncomeStatementData!$J$2:$J$415,IncomeStatementData!$B$2:$B$415,$A66,IncomeStatementData!$I$2:$I$415,"55720")+SUMIFS(IncomeStatementData!$J$2:$J$415,IncomeStatementData!$B$2:$B$415,$A66,IncomeStatementData!$I$2:$I$415,"55730")+SUMIFS(IncomeStatementData!$J$2:$J$415,IncomeStatementData!$B$2:$B$415,$A66,IncomeStatementData!$I$2:$I$415,"55735")+SUMIFS(IncomeStatementData!$J$2:$J$415,IncomeStatementData!$B$2:$B$415,$A66,IncomeStatementData!$I$2:$I$415,"55701")+SUMIFS(IncomeStatementData!$J$2:$J$415,IncomeStatementData!$B$2:$B$415,$A66,IncomeStatementData!$I$2:$I$415,"55750")+SUMIFS(IncomeStatementData!$J$2:$J$415,IncomeStatementData!$B$2:$B$415,$A66,IncomeStatementData!$I$2:$I$415,"55725")+SUMIFS(IncomeStatementData!$J$2:$J$415,IncomeStatementData!$B$2:$B$415,$A66,IncomeStatementData!$I$2:$I$415,"55760")+SUMIFS(IncomeStatementData!$J$2:$J$415,IncomeStatementData!$B$2:$B$415,$A66,IncomeStatementData!$I$2:$I$415,"55755")</f>
        <v>0</v>
      </c>
      <c r="Z66" s="51">
        <f>IF(ISERROR(AA66/12*Occupancy!$B$65),"-",AA66/12*Occupancy!$B$65)</f>
        <v>44128</v>
      </c>
      <c r="AA66" s="52">
        <f>SUMIFS(AnnualFinancialData!$L$2:$L$6380,AnnualFinancialData!$B$2:$B$6380,$A66,AnnualFinancialData!$K$2:$K$6380,"55705")+SUMIFS(AnnualFinancialData!$L$2:$L$6380,AnnualFinancialData!$B$2:$B$6380,$A66,AnnualFinancialData!$K$2:$K$6380,"55715")+SUMIFS(AnnualFinancialData!$L$2:$L$6380,AnnualFinancialData!$B$2:$B$6380,$A66,AnnualFinancialData!$K$2:$K$6380,"55720")+SUMIFS(AnnualFinancialData!$L$2:$L$6380,AnnualFinancialData!$B$2:$B$6380,$A66,AnnualFinancialData!$K$2:$K$6380,"55730")+SUMIFS(AnnualFinancialData!$L$2:$L$6380,AnnualFinancialData!$B$2:$B$6380,$A66,AnnualFinancialData!$K$2:$K$6380,"55735")+SUMIFS(AnnualFinancialData!$L$2:$L$6380,AnnualFinancialData!$B$2:$B$6380,$A66,AnnualFinancialData!$K$2:$K$6380,"55701")+SUMIFS(AnnualFinancialData!$L$2:$L$6380,AnnualFinancialData!$B$2:$B$6380,$A66,AnnualFinancialData!$K$2:$K$6380,"55750")+SUMIFS(AnnualFinancialData!$L$2:$L$6380,AnnualFinancialData!$B$2:$B$6380,$A66,AnnualFinancialData!$K$2:$K$6380,"55725")+SUMIFS(AnnualFinancialData!$L$2:$L$6380,AnnualFinancialData!$B$2:$B$6380,$A66,AnnualFinancialData!$K$2:$K$6380,"55760")+SUMIFS(AnnualFinancialData!$L$2:$L$6380,AnnualFinancialData!$B$2:$B$6380,$A66,AnnualFinancialData!$K$2:$K$6380,"55755")</f>
        <v>88256</v>
      </c>
      <c r="AB66" s="51">
        <f>IF(ISERROR(IF(Y66="","",Y66/VLOOKUP(Occupancy!$B$65,Occupancy!$BJ$68:'Occupancy'!$B$79,1)*12/$C66)),"-",IF(Y66="","",Y66/VLOOKUP(Occupancy!$B$65,Occupancy!$BJ$68:'Occupancy'!$B$79,1)*12/$C66))</f>
        <v>0</v>
      </c>
      <c r="AC66" s="57">
        <f>IF(ISERROR(IF(Z66="","",Z66/VLOOKUP(Occupancy!$B$65,Occupancy!$BJ$68:'Occupancy'!$B$79,1)*12/$C66)),"-",IF(Z66="","",Z66/VLOOKUP(Occupancy!$B$65,Occupancy!$BJ$68:'Occupancy'!$B$79,1)*12/$C66))</f>
        <v>668.60606060606062</v>
      </c>
      <c r="AD66" s="55">
        <f>SUMIFS(IncomeStatementData!$J$2:$J$415,IncomeStatementData!$B$2:$B$415,$A66,IncomeStatementData!$I$2:$I$415,"55770")</f>
        <v>0</v>
      </c>
      <c r="AE66" s="54">
        <f>IF(ISERROR(AF66/12*Occupancy!$B$65),"-",AF66/12*Occupancy!$B$65)</f>
        <v>594</v>
      </c>
      <c r="AF66" s="55">
        <f>SUMIFS(AnnualFinancialData!$L$2:$L$6380,AnnualFinancialData!$B$2:$B$6380,$A66,AnnualFinancialData!$K$2:$K$6380,"55770")</f>
        <v>1188</v>
      </c>
      <c r="AG66" s="54">
        <f>IF(ISERROR(IF(AD66="","",AD66/VLOOKUP(Occupancy!$B$65,Occupancy!$BJ$68:'Occupancy'!$B$79,1)*12/$C66)),"-",IF(AD66="","",AD66/VLOOKUP(Occupancy!$B$65,Occupancy!$BJ$68:'Occupancy'!$B$79,1)*12/$C66))</f>
        <v>0</v>
      </c>
      <c r="AH66" s="59">
        <f>IF(ISERROR(IF(AE66="","",AE66/VLOOKUP(Occupancy!$B$65,Occupancy!$BJ$68:'Occupancy'!$B$79,1)*12/$C66)),"-",IF(AE66="","",AE66/VLOOKUP(Occupancy!$B$65,Occupancy!$BJ$68:'Occupancy'!$B$79,1)*12/$C66))</f>
        <v>9</v>
      </c>
      <c r="AI66" s="52">
        <f>SUMIFS(IncomeStatementData!$J$2:$J$415,IncomeStatementData!$B$2:$B$415,$A66,IncomeStatementData!$I$2:$I$415,"55357")+SUMIFS(IncomeStatementData!$J$2:$J$415,IncomeStatementData!$B$2:$B$415,$A66,IncomeStatementData!$I$2:$I$415,"55353")+SUMIFS(IncomeStatementData!$J$2:$J$415,IncomeStatementData!$B$2:$B$415,$A66,IncomeStatementData!$I$2:$I$415,"55354")+SUMIFS(IncomeStatementData!$J$2:$J$415,IncomeStatementData!$B$2:$B$415,$A66,IncomeStatementData!$I$2:$I$415,"55351")</f>
        <v>0</v>
      </c>
      <c r="AJ66" s="51">
        <f>IF(ISERROR(AK66/12*Occupancy!$B$65),"-",AK66/12*Occupancy!$B$65)</f>
        <v>8884</v>
      </c>
      <c r="AK66" s="52">
        <f>SUMIFS(AnnualFinancialData!$L$2:$L$6380,AnnualFinancialData!$B$2:$B$6380,$A66,AnnualFinancialData!$K$2:$K$6380,"55357")+SUMIFS(AnnualFinancialData!$L$2:$L$6380,AnnualFinancialData!$B$2:$B$6380,$A66,AnnualFinancialData!$K$2:$K$6380,"55353")+SUMIFS(AnnualFinancialData!$L$2:$L$6380,AnnualFinancialData!$B$2:$B$6380,$A66,AnnualFinancialData!$K$2:$K$6380,"55354")+SUMIFS(AnnualFinancialData!$L$2:$L$6380,AnnualFinancialData!$B$2:$B$6380,$A66,AnnualFinancialData!$K$2:$K$6380,"55351")</f>
        <v>17768</v>
      </c>
      <c r="AL66" s="51">
        <f>IF(ISERROR(IF(AI66="","",AI66/VLOOKUP(Occupancy!$B$65,Occupancy!$BJ$68:'Occupancy'!$B$79,1)*12/$C66)),"-",IF(AI66="","",AI66/VLOOKUP(Occupancy!$B$65,Occupancy!$BJ$68:'Occupancy'!$B$79,1)*12/$C66))</f>
        <v>0</v>
      </c>
      <c r="AM66" s="60">
        <f>IF(ISERROR(IF(AJ66="","",AJ66/VLOOKUP(Occupancy!$B$65,Occupancy!$BJ$68:'Occupancy'!$B$79,1)*12/$C66)),"-",IF(AJ66="","",AJ66/VLOOKUP(Occupancy!$B$65,Occupancy!$BJ$68:'Occupancy'!$B$79,1)*12/$C66))</f>
        <v>134.60606060606059</v>
      </c>
      <c r="AN66" s="54">
        <f>SUMIFS(IncomeStatementData!$J$2:$J$415,IncomeStatementData!$B$2:$B$415,$A66,IncomeStatementData!$I$2:$I$415,"55355")</f>
        <v>0</v>
      </c>
      <c r="AO66" s="54">
        <f>IF(ISERROR(AP66/12*Occupancy!$B$65),"-",AP66/12*Occupancy!$B$65)</f>
        <v>31291.5</v>
      </c>
      <c r="AP66" s="55">
        <f>SUMIFS(AnnualFinancialData!$L$2:$L$6380,AnnualFinancialData!$B$2:$B$6380,$A66,AnnualFinancialData!$K$2:$K$6380,"55355")</f>
        <v>62583</v>
      </c>
      <c r="AQ66" s="54">
        <f>IF(ISERROR(IF(AN66="","",AN66/VLOOKUP(Occupancy!$B$65,Occupancy!$BJ$68:'Occupancy'!$B$79,1)*12/$C66)),"-",IF(AN66="","",AN66/VLOOKUP(Occupancy!$B$65,Occupancy!$BJ$68:'Occupancy'!$B$79,1)*12/$C66))</f>
        <v>0</v>
      </c>
      <c r="AR66" s="56">
        <f>IF(ISERROR(IF(AO66="","",AO66/VLOOKUP(Occupancy!$B$65,Occupancy!$BJ$68:'Occupancy'!$B$79,1)*12/$C66)),"-",IF(AO66="","",AO66/VLOOKUP(Occupancy!$B$65,Occupancy!$BJ$68:'Occupancy'!$B$79,1)*12/$C66))</f>
        <v>474.11363636363637</v>
      </c>
      <c r="AS66" s="61">
        <f>SUMIFS(IncomeStatementData!$J$2:$J$415,IncomeStatementData!$B$2:$B$415,$A66,IncomeStatementData!$I$2:$I$415,"55301")</f>
        <v>0</v>
      </c>
      <c r="AT66" s="51">
        <f>IF(ISERROR(AU66/12*Occupancy!$B$65),"-",AU66/12*Occupancy!$B$65)</f>
        <v>33486.5</v>
      </c>
      <c r="AU66" s="52">
        <f>SUMIFS(AnnualFinancialData!$L$2:$L$6380,AnnualFinancialData!$B$2:$B$6380,$A66,AnnualFinancialData!$K$2:$K$6380,"55301")</f>
        <v>66973</v>
      </c>
      <c r="AV66" s="51">
        <f>IF(ISERROR(IF(AS66="","",AS66/VLOOKUP(Occupancy!$B$65,Occupancy!$BJ$68:'Occupancy'!$B$79,1)*12/$C66)),"-",IF(AS66="","",AS66/VLOOKUP(Occupancy!$B$65,Occupancy!$BJ$68:'Occupancy'!$B$79,1)*12/$C66))</f>
        <v>0</v>
      </c>
      <c r="AW66" s="57">
        <f>IF(ISERROR(IF(AT66="","",AT66/VLOOKUP(Occupancy!$B$65,Occupancy!$BJ$68:'Occupancy'!$B$79,1)*12/$C66)),"-",IF(AT66="","",AT66/VLOOKUP(Occupancy!$B$65,Occupancy!$BJ$68:'Occupancy'!$B$79,1)*12/$C66))</f>
        <v>507.37121212121212</v>
      </c>
      <c r="AX66" s="54">
        <f>SUMIFS(IncomeStatementData!$J$2:$J$415,IncomeStatementData!$B$2:$B$415,$A66,IncomeStatementData!$I$2:$I$415,"55320")</f>
        <v>0</v>
      </c>
      <c r="AY66" s="54">
        <f>IF(ISERROR(AZ66/12*Occupancy!$B$65),"-",AZ66/12*Occupancy!$B$65)</f>
        <v>17112</v>
      </c>
      <c r="AZ66" s="55">
        <f>SUMIFS(AnnualFinancialData!$L$2:$L$6380,AnnualFinancialData!$B$2:$B$6380,$A66,AnnualFinancialData!$K$2:$K$6380,"55320")</f>
        <v>34224</v>
      </c>
      <c r="BA66" s="54">
        <f>IF(ISERROR(IF(AX66="","",AX66/VLOOKUP(Occupancy!$B$65,Occupancy!$BJ$68:'Occupancy'!$B$79,1)*12/$C66)),"-",IF(AX66="","",AX66/VLOOKUP(Occupancy!$B$65,Occupancy!$BJ$68:'Occupancy'!$B$79,1)*12/$C66))</f>
        <v>0</v>
      </c>
      <c r="BB66" s="54">
        <f>IF(ISERROR(IF(AY66="","",AY66/VLOOKUP(Occupancy!$B$65,Occupancy!$BJ$68:'Occupancy'!$B$79,1)*12/$C66)),"-",IF(AY66="","",AY66/VLOOKUP(Occupancy!$B$65,Occupancy!$BJ$68:'Occupancy'!$B$79,1)*12/$C66))</f>
        <v>259.27272727272725</v>
      </c>
      <c r="BC66" s="62">
        <f t="shared" si="0"/>
        <v>0</v>
      </c>
      <c r="BD66" s="63">
        <f t="shared" si="1"/>
        <v>362946.5</v>
      </c>
      <c r="BE66" s="62">
        <f t="shared" si="2"/>
        <v>725893</v>
      </c>
      <c r="BF66" s="63">
        <f>IF(ISERROR(IF(BC66="","",BC66/VLOOKUP(Occupancy!$B$65,Occupancy!$BJ$68:'Occupancy'!$B$79,1)*12/$C66)),"-",IF(BC66="","",BC66/VLOOKUP(Occupancy!$B$65,Occupancy!$BJ$68:'Occupancy'!$B$79,1)*12/$C66))</f>
        <v>0</v>
      </c>
      <c r="BG66" s="64">
        <f>IF(ISERROR(IF(BD66="","",BD66/VLOOKUP(Occupancy!$B$65,Occupancy!$BJ$68:'Occupancy'!$B$79,1)*12/$C66)),"-",IF(BD66="","",BD66/VLOOKUP(Occupancy!$B$65,Occupancy!$BJ$68:'Occupancy'!$B$79,1)*12/$C66))</f>
        <v>5499.189393939394</v>
      </c>
    </row>
    <row r="67" spans="1:59" x14ac:dyDescent="0.25">
      <c r="A67" s="220" t="s">
        <v>419</v>
      </c>
      <c r="B67" s="93" t="str">
        <f>IF(ISERROR(INDEX(ProjectTypeData!$F$2:$F67,MATCH(Expenses!$A67,ProjectTypeData!$B$2:$B67,0),MATCH(Expenses!B$5,ProjectTypeData!$F$1))),"-",INDEX(ProjectTypeData!$F$2:$F67,MATCH(Expenses!$A67,ProjectTypeData!$B$2:$B67,0),MATCH(Expenses!B$5,ProjectTypeData!$F$1)))</f>
        <v>Shelter</v>
      </c>
      <c r="C67" s="145">
        <f>Operating!C72</f>
        <v>101</v>
      </c>
      <c r="D67" s="146" t="str">
        <f>IF(ISERROR(INDEX(MgmtCompanyData!$C$2:$C$46,MATCH(A67,MgmtCompanyData!$B$2:$B$46,0),0)),"-",INDEX(MgmtCompanyData!$C$2:$C$46,MATCH(A67,MgmtCompanyData!$B$2:$B$46,0),0))</f>
        <v>R Home Property Management, LLC</v>
      </c>
      <c r="E67" s="50">
        <f>SUMIFS(IncomeStatementData!$J$2:$J$415,IncomeStatementData!$B$2:$B$415,$A67,IncomeStatementData!$I$2:$I$415,"50105")+SUMIFS(IncomeStatementData!$J$2:$J$415,IncomeStatementData!$B$2:$B$415,$A67,IncomeStatementData!$I$2:$I$415,"55745")+SUMIFS(IncomeStatementData!$J$2:$J$415,IncomeStatementData!$B$2:$B$415,$A67,IncomeStatementData!$I$2:$I$415,"55730")+SUMIFS(IncomeStatementData!$J$2:$J$415,IncomeStatementData!$B$2:$B$415,$A67,IncomeStatementData!$I$2:$I$415,"50203")+SUMIFS(IncomeStatementData!$J$2:$J$415,IncomeStatementData!$B$2:$B$415,$A67,IncomeStatementData!$I$2:$I$415,"50252")</f>
        <v>0</v>
      </c>
      <c r="F67" s="51">
        <f>IF(ISERROR(G67/12*Occupancy!$B$65),"-",G67/12*Occupancy!$B$65)</f>
        <v>92700</v>
      </c>
      <c r="G67" s="52">
        <f>SUMIFS(AnnualFinancialData!$L$2:$L$6380,AnnualFinancialData!$B$2:$B$6380,$A67,AnnualFinancialData!$K$2:$K$6380,"50105")+SUMIFS(AnnualFinancialData!$L$2:$L$6380,AnnualFinancialData!$B$2:$B$6380,$A67,AnnualFinancialData!$K$2:$K$6380,"55745")+SUMIFS(AnnualFinancialData!$L$2:$L$6380,AnnualFinancialData!$B$2:$B$6380,$A67,AnnualFinancialData!$K$2:$K$6380,"55730")+SUMIFS(AnnualFinancialData!$L$2:$L$6380,AnnualFinancialData!$B$2:$B$6380,$A67,AnnualFinancialData!$K$2:$K$6380,"50203")+SUMIFS(AnnualFinancialData!$L$2:$L$6380,AnnualFinancialData!$B$2:$B$6380,$A67,AnnualFinancialData!$K$2:$K$6380,"50252")</f>
        <v>185400</v>
      </c>
      <c r="H67" s="51">
        <f>IF(ISERROR(IF(E67="","",E67/VLOOKUP(Occupancy!$B$65,Occupancy!$BJ$68:'Occupancy'!$B$79,1)*12/$C67)),"-",IF(E67="","",E67/VLOOKUP(Occupancy!$B$65,Occupancy!$BJ$68:'Occupancy'!$B$79,1)*12/$C67))</f>
        <v>0</v>
      </c>
      <c r="I67" s="53">
        <f>IF(ISERROR(IF(F67="","",F67/VLOOKUP(Occupancy!$B$65,Occupancy!$BJ$68:'Occupancy'!$B$79,1)*12/$C67)),"-",IF(F67="","",F67/VLOOKUP(Occupancy!$B$65,Occupancy!$BJ$68:'Occupancy'!$B$79,1)*12/$C67))</f>
        <v>1835.6435643564357</v>
      </c>
      <c r="J67" s="54">
        <f>SUMIFS(IncomeStatementData!$J$2:$J$415,IncomeStatementData!$B$2:$B$415,$A67,IncomeStatementData!$I$2:$I$415,"60015")+SUMIFS(IncomeStatementData!$J$2:$J$415,IncomeStatementData!$B$2:$B$415,$A67,IncomeStatementData!$I$2:$I$415,"55342")+SUMIFS(IncomeStatementData!$J$2:$J$415,IncomeStatementData!$B$2:$B$415,$A67,IncomeStatementData!$I$2:$I$415,"55110")+SUMIFS(IncomeStatementData!$J$2:$J$415,IncomeStatementData!$B$2:$B$415,$A67,IncomeStatementData!$I$2:$I$415,"53034")+SUMIFS(IncomeStatementData!$J$2:$J$415,IncomeStatementData!$B$2:$B$415,$A67,IncomeStatementData!$I$2:$I$415,"59500")</f>
        <v>0</v>
      </c>
      <c r="K67" s="54">
        <f>IF(ISERROR(L67/12*Occupancy!$B$65),"-",L67/12*Occupancy!$B$65)</f>
        <v>35180.5</v>
      </c>
      <c r="L67" s="55">
        <f>SUMIFS(AnnualFinancialData!$L$2:$L$6380,AnnualFinancialData!$B$2:$B$6380,$A67,AnnualFinancialData!$K$2:$K$6380,"60015")+SUMIFS(AnnualFinancialData!$L$2:$L$6380,AnnualFinancialData!$B$2:$B$6380,$A67,AnnualFinancialData!$K$2:$K$6380,"55342")+SUMIFS(AnnualFinancialData!$L$2:$L$6380,AnnualFinancialData!$B$2:$B$6380,$A67,AnnualFinancialData!$K$2:$K$6380,"55110")+SUMIFS(AnnualFinancialData!$L$2:$L$6380,AnnualFinancialData!$B$2:$B$6380,$A67,AnnualFinancialData!$K$2:$K$6380,"53034")+SUMIFS(AnnualFinancialData!$L$2:$L$6380,AnnualFinancialData!$B$2:$B$6380,$A67,AnnualFinancialData!$K$2:$K$6380,"59500")</f>
        <v>70361</v>
      </c>
      <c r="M67" s="54">
        <f>IF(ISERROR(IF(J67="","",J67/VLOOKUP(Occupancy!$B$65,Occupancy!$BJ$68:'Occupancy'!$B$79,1)*12/$C67)),"-",IF(J67="","",J67/VLOOKUP(Occupancy!$B$65,Occupancy!$BJ$68:'Occupancy'!$B$79,1)*12/$C67))</f>
        <v>0</v>
      </c>
      <c r="N67" s="54">
        <f>IF(ISERROR(IF(K67="","",K67/VLOOKUP(Occupancy!$B$65,Occupancy!$BJ$68:'Occupancy'!$B$79,1)*12/$C67)),"-",IF(K67="","",K67/VLOOKUP(Occupancy!$B$65,Occupancy!$BJ$68:'Occupancy'!$B$79,1)*12/$C67))</f>
        <v>696.6435643564356</v>
      </c>
      <c r="O67" s="51">
        <f>SUMIFS(IncomeStatementData!$J$2:$J$415,IncomeStatementData!$B$2:$B$415,$A67,IncomeStatementData!$I$2:$I$415,"58001")</f>
        <v>0</v>
      </c>
      <c r="P67" s="51">
        <f>IF(ISERROR(Q67/12*Occupancy!$B$65),"-",Q67/12*Occupancy!$B$65)</f>
        <v>261</v>
      </c>
      <c r="Q67" s="52">
        <f>SUMIFS(AnnualFinancialData!$L$2:$L$6380,AnnualFinancialData!$B$2:$B$6380,$A67,AnnualFinancialData!$K$2:$K$6380,"58001")</f>
        <v>522</v>
      </c>
      <c r="R67" s="51">
        <f>IF(ISERROR(IF(O67="","",O67/VLOOKUP(Occupancy!$B$65,Occupancy!$BJ$68:'Occupancy'!$B$79,1)*12/$C67)),"-",IF(O67="","",O67/VLOOKUP(Occupancy!$B$65,Occupancy!$BJ$68:'Occupancy'!$B$79,1)*12/$C67))</f>
        <v>0</v>
      </c>
      <c r="S67" s="51">
        <f>IF(ISERROR(IF(P67="","",P67/VLOOKUP(Occupancy!$B$65,Occupancy!$BJ$68:'Occupancy'!$B$79,1)*12/$C67)),"-",IF(P67="","",P67/VLOOKUP(Occupancy!$B$65,Occupancy!$BJ$68:'Occupancy'!$B$79,1)*12/$C67))</f>
        <v>5.1683168316831685</v>
      </c>
      <c r="T67" s="55">
        <f>SUMIFS(IncomeStatementData!$J$2:$J$415,IncomeStatementData!$B$2:$B$415,$A67,IncomeStatementData!$I$2:$I$415,"66100")</f>
        <v>0</v>
      </c>
      <c r="U67" s="54">
        <f>IF(ISERROR(V67/12*Occupancy!$B$65),"-",V67/12*Occupancy!$B$65)</f>
        <v>23990</v>
      </c>
      <c r="V67" s="55">
        <f>SUMIFS(AnnualFinancialData!$L$2:$L$6380,AnnualFinancialData!$B$2:$B$6380,$A67,AnnualFinancialData!$K$2:$K$6380,"66100")</f>
        <v>47980</v>
      </c>
      <c r="W67" s="54">
        <f>IF(ISERROR(IF(T67="","",T67/VLOOKUP(Occupancy!$B$65,Occupancy!$BJ$68:'Occupancy'!$B$79,1)*12/$C67)),"-",IF(T67="","",T67/VLOOKUP(Occupancy!$B$65,Occupancy!$BJ$68:'Occupancy'!$B$79,1)*12/$C67))</f>
        <v>0</v>
      </c>
      <c r="X67" s="56">
        <f>IF(ISERROR(IF(U67="","",U67/VLOOKUP(Occupancy!$B$65,Occupancy!$BJ$68:'Occupancy'!$B$79,1)*12/$C67)),"-",IF(U67="","",U67/VLOOKUP(Occupancy!$B$65,Occupancy!$BJ$68:'Occupancy'!$B$79,1)*12/$C67))</f>
        <v>475.04950495049508</v>
      </c>
      <c r="Y67" s="51">
        <f>SUMIFS(IncomeStatementData!$J$2:$J$415,IncomeStatementData!$B$2:$B$415,$A67,IncomeStatementData!$I$2:$I$415,"55705")+SUMIFS(IncomeStatementData!$J$2:$J$415,IncomeStatementData!$B$2:$B$415,$A67,IncomeStatementData!$I$2:$I$415,"55715")+SUMIFS(IncomeStatementData!$J$2:$J$415,IncomeStatementData!$B$2:$B$415,$A67,IncomeStatementData!$I$2:$I$415,"55720")+SUMIFS(IncomeStatementData!$J$2:$J$415,IncomeStatementData!$B$2:$B$415,$A67,IncomeStatementData!$I$2:$I$415,"55730")+SUMIFS(IncomeStatementData!$J$2:$J$415,IncomeStatementData!$B$2:$B$415,$A67,IncomeStatementData!$I$2:$I$415,"55735")+SUMIFS(IncomeStatementData!$J$2:$J$415,IncomeStatementData!$B$2:$B$415,$A67,IncomeStatementData!$I$2:$I$415,"55701")+SUMIFS(IncomeStatementData!$J$2:$J$415,IncomeStatementData!$B$2:$B$415,$A67,IncomeStatementData!$I$2:$I$415,"55750")+SUMIFS(IncomeStatementData!$J$2:$J$415,IncomeStatementData!$B$2:$B$415,$A67,IncomeStatementData!$I$2:$I$415,"55725")+SUMIFS(IncomeStatementData!$J$2:$J$415,IncomeStatementData!$B$2:$B$415,$A67,IncomeStatementData!$I$2:$I$415,"55760")+SUMIFS(IncomeStatementData!$J$2:$J$415,IncomeStatementData!$B$2:$B$415,$A67,IncomeStatementData!$I$2:$I$415,"55755")</f>
        <v>0</v>
      </c>
      <c r="Z67" s="51">
        <f>IF(ISERROR(AA67/12*Occupancy!$B$65),"-",AA67/12*Occupancy!$B$65)</f>
        <v>20081</v>
      </c>
      <c r="AA67" s="52">
        <f>SUMIFS(AnnualFinancialData!$L$2:$L$6380,AnnualFinancialData!$B$2:$B$6380,$A67,AnnualFinancialData!$K$2:$K$6380,"55705")+SUMIFS(AnnualFinancialData!$L$2:$L$6380,AnnualFinancialData!$B$2:$B$6380,$A67,AnnualFinancialData!$K$2:$K$6380,"55715")+SUMIFS(AnnualFinancialData!$L$2:$L$6380,AnnualFinancialData!$B$2:$B$6380,$A67,AnnualFinancialData!$K$2:$K$6380,"55720")+SUMIFS(AnnualFinancialData!$L$2:$L$6380,AnnualFinancialData!$B$2:$B$6380,$A67,AnnualFinancialData!$K$2:$K$6380,"55730")+SUMIFS(AnnualFinancialData!$L$2:$L$6380,AnnualFinancialData!$B$2:$B$6380,$A67,AnnualFinancialData!$K$2:$K$6380,"55735")+SUMIFS(AnnualFinancialData!$L$2:$L$6380,AnnualFinancialData!$B$2:$B$6380,$A67,AnnualFinancialData!$K$2:$K$6380,"55701")+SUMIFS(AnnualFinancialData!$L$2:$L$6380,AnnualFinancialData!$B$2:$B$6380,$A67,AnnualFinancialData!$K$2:$K$6380,"55750")+SUMIFS(AnnualFinancialData!$L$2:$L$6380,AnnualFinancialData!$B$2:$B$6380,$A67,AnnualFinancialData!$K$2:$K$6380,"55725")+SUMIFS(AnnualFinancialData!$L$2:$L$6380,AnnualFinancialData!$B$2:$B$6380,$A67,AnnualFinancialData!$K$2:$K$6380,"55760")+SUMIFS(AnnualFinancialData!$L$2:$L$6380,AnnualFinancialData!$B$2:$B$6380,$A67,AnnualFinancialData!$K$2:$K$6380,"55755")</f>
        <v>40162</v>
      </c>
      <c r="AB67" s="51">
        <f>IF(ISERROR(IF(Y67="","",Y67/VLOOKUP(Occupancy!$B$65,Occupancy!$BJ$68:'Occupancy'!$B$79,1)*12/$C67)),"-",IF(Y67="","",Y67/VLOOKUP(Occupancy!$B$65,Occupancy!$BJ$68:'Occupancy'!$B$79,1)*12/$C67))</f>
        <v>0</v>
      </c>
      <c r="AC67" s="57">
        <f>IF(ISERROR(IF(Z67="","",Z67/VLOOKUP(Occupancy!$B$65,Occupancy!$BJ$68:'Occupancy'!$B$79,1)*12/$C67)),"-",IF(Z67="","",Z67/VLOOKUP(Occupancy!$B$65,Occupancy!$BJ$68:'Occupancy'!$B$79,1)*12/$C67))</f>
        <v>397.64356435643566</v>
      </c>
      <c r="AD67" s="55">
        <f>SUMIFS(IncomeStatementData!$J$2:$J$415,IncomeStatementData!$B$2:$B$415,$A67,IncomeStatementData!$I$2:$I$415,"55770")</f>
        <v>0</v>
      </c>
      <c r="AE67" s="54">
        <f>IF(ISERROR(AF67/12*Occupancy!$B$65),"-",AF67/12*Occupancy!$B$65)</f>
        <v>0</v>
      </c>
      <c r="AF67" s="55">
        <f>SUMIFS(AnnualFinancialData!$L$2:$L$6380,AnnualFinancialData!$B$2:$B$6380,$A67,AnnualFinancialData!$K$2:$K$6380,"55770")</f>
        <v>0</v>
      </c>
      <c r="AG67" s="54">
        <f>IF(ISERROR(IF(AD67="","",AD67/VLOOKUP(Occupancy!$B$65,Occupancy!$BJ$68:'Occupancy'!$B$79,1)*12/$C67)),"-",IF(AD67="","",AD67/VLOOKUP(Occupancy!$B$65,Occupancy!$BJ$68:'Occupancy'!$B$79,1)*12/$C67))</f>
        <v>0</v>
      </c>
      <c r="AH67" s="59">
        <f>IF(ISERROR(IF(AE67="","",AE67/VLOOKUP(Occupancy!$B$65,Occupancy!$BJ$68:'Occupancy'!$B$79,1)*12/$C67)),"-",IF(AE67="","",AE67/VLOOKUP(Occupancy!$B$65,Occupancy!$BJ$68:'Occupancy'!$B$79,1)*12/$C67))</f>
        <v>0</v>
      </c>
      <c r="AI67" s="52">
        <f>SUMIFS(IncomeStatementData!$J$2:$J$415,IncomeStatementData!$B$2:$B$415,$A67,IncomeStatementData!$I$2:$I$415,"55357")+SUMIFS(IncomeStatementData!$J$2:$J$415,IncomeStatementData!$B$2:$B$415,$A67,IncomeStatementData!$I$2:$I$415,"55353")+SUMIFS(IncomeStatementData!$J$2:$J$415,IncomeStatementData!$B$2:$B$415,$A67,IncomeStatementData!$I$2:$I$415,"55354")+SUMIFS(IncomeStatementData!$J$2:$J$415,IncomeStatementData!$B$2:$B$415,$A67,IncomeStatementData!$I$2:$I$415,"55351")</f>
        <v>0</v>
      </c>
      <c r="AJ67" s="51">
        <f>IF(ISERROR(AK67/12*Occupancy!$B$65),"-",AK67/12*Occupancy!$B$65)</f>
        <v>13032</v>
      </c>
      <c r="AK67" s="52">
        <f>SUMIFS(AnnualFinancialData!$L$2:$L$6380,AnnualFinancialData!$B$2:$B$6380,$A67,AnnualFinancialData!$K$2:$K$6380,"55357")+SUMIFS(AnnualFinancialData!$L$2:$L$6380,AnnualFinancialData!$B$2:$B$6380,$A67,AnnualFinancialData!$K$2:$K$6380,"55353")+SUMIFS(AnnualFinancialData!$L$2:$L$6380,AnnualFinancialData!$B$2:$B$6380,$A67,AnnualFinancialData!$K$2:$K$6380,"55354")+SUMIFS(AnnualFinancialData!$L$2:$L$6380,AnnualFinancialData!$B$2:$B$6380,$A67,AnnualFinancialData!$K$2:$K$6380,"55351")</f>
        <v>26064</v>
      </c>
      <c r="AL67" s="51">
        <f>IF(ISERROR(IF(AI67="","",AI67/VLOOKUP(Occupancy!$B$65,Occupancy!$BJ$68:'Occupancy'!$B$79,1)*12/$C67)),"-",IF(AI67="","",AI67/VLOOKUP(Occupancy!$B$65,Occupancy!$BJ$68:'Occupancy'!$B$79,1)*12/$C67))</f>
        <v>0</v>
      </c>
      <c r="AM67" s="60">
        <f>IF(ISERROR(IF(AJ67="","",AJ67/VLOOKUP(Occupancy!$B$65,Occupancy!$BJ$68:'Occupancy'!$B$79,1)*12/$C67)),"-",IF(AJ67="","",AJ67/VLOOKUP(Occupancy!$B$65,Occupancy!$BJ$68:'Occupancy'!$B$79,1)*12/$C67))</f>
        <v>258.05940594059405</v>
      </c>
      <c r="AN67" s="54">
        <f>SUMIFS(IncomeStatementData!$J$2:$J$415,IncomeStatementData!$B$2:$B$415,$A67,IncomeStatementData!$I$2:$I$415,"55355")</f>
        <v>0</v>
      </c>
      <c r="AO67" s="54">
        <f>IF(ISERROR(AP67/12*Occupancy!$B$65),"-",AP67/12*Occupancy!$B$65)</f>
        <v>19343.5</v>
      </c>
      <c r="AP67" s="55">
        <f>SUMIFS(AnnualFinancialData!$L$2:$L$6380,AnnualFinancialData!$B$2:$B$6380,$A67,AnnualFinancialData!$K$2:$K$6380,"55355")</f>
        <v>38687</v>
      </c>
      <c r="AQ67" s="54">
        <f>IF(ISERROR(IF(AN67="","",AN67/VLOOKUP(Occupancy!$B$65,Occupancy!$BJ$68:'Occupancy'!$B$79,1)*12/$C67)),"-",IF(AN67="","",AN67/VLOOKUP(Occupancy!$B$65,Occupancy!$BJ$68:'Occupancy'!$B$79,1)*12/$C67))</f>
        <v>0</v>
      </c>
      <c r="AR67" s="56">
        <f>IF(ISERROR(IF(AO67="","",AO67/VLOOKUP(Occupancy!$B$65,Occupancy!$BJ$68:'Occupancy'!$B$79,1)*12/$C67)),"-",IF(AO67="","",AO67/VLOOKUP(Occupancy!$B$65,Occupancy!$BJ$68:'Occupancy'!$B$79,1)*12/$C67))</f>
        <v>383.03960396039605</v>
      </c>
      <c r="AS67" s="61">
        <f>SUMIFS(IncomeStatementData!$J$2:$J$415,IncomeStatementData!$B$2:$B$415,$A67,IncomeStatementData!$I$2:$I$415,"55301")</f>
        <v>0</v>
      </c>
      <c r="AT67" s="51">
        <f>IF(ISERROR(AU67/12*Occupancy!$B$65),"-",AU67/12*Occupancy!$B$65)</f>
        <v>34132.5</v>
      </c>
      <c r="AU67" s="52">
        <f>SUMIFS(AnnualFinancialData!$L$2:$L$6380,AnnualFinancialData!$B$2:$B$6380,$A67,AnnualFinancialData!$K$2:$K$6380,"55301")</f>
        <v>68265</v>
      </c>
      <c r="AV67" s="51">
        <f>IF(ISERROR(IF(AS67="","",AS67/VLOOKUP(Occupancy!$B$65,Occupancy!$BJ$68:'Occupancy'!$B$79,1)*12/$C67)),"-",IF(AS67="","",AS67/VLOOKUP(Occupancy!$B$65,Occupancy!$BJ$68:'Occupancy'!$B$79,1)*12/$C67))</f>
        <v>0</v>
      </c>
      <c r="AW67" s="57">
        <f>IF(ISERROR(IF(AT67="","",AT67/VLOOKUP(Occupancy!$B$65,Occupancy!$BJ$68:'Occupancy'!$B$79,1)*12/$C67)),"-",IF(AT67="","",AT67/VLOOKUP(Occupancy!$B$65,Occupancy!$BJ$68:'Occupancy'!$B$79,1)*12/$C67))</f>
        <v>675.89108910891093</v>
      </c>
      <c r="AX67" s="54">
        <f>SUMIFS(IncomeStatementData!$J$2:$J$415,IncomeStatementData!$B$2:$B$415,$A67,IncomeStatementData!$I$2:$I$415,"55320")</f>
        <v>0</v>
      </c>
      <c r="AY67" s="54">
        <f>IF(ISERROR(AZ67/12*Occupancy!$B$65),"-",AZ67/12*Occupancy!$B$65)</f>
        <v>10338</v>
      </c>
      <c r="AZ67" s="55">
        <f>SUMIFS(AnnualFinancialData!$L$2:$L$6380,AnnualFinancialData!$B$2:$B$6380,$A67,AnnualFinancialData!$K$2:$K$6380,"55320")</f>
        <v>20676</v>
      </c>
      <c r="BA67" s="54">
        <f>IF(ISERROR(IF(AX67="","",AX67/VLOOKUP(Occupancy!$B$65,Occupancy!$BJ$68:'Occupancy'!$B$79,1)*12/$C67)),"-",IF(AX67="","",AX67/VLOOKUP(Occupancy!$B$65,Occupancy!$BJ$68:'Occupancy'!$B$79,1)*12/$C67))</f>
        <v>0</v>
      </c>
      <c r="BB67" s="54">
        <f>IF(ISERROR(IF(AY67="","",AY67/VLOOKUP(Occupancy!$B$65,Occupancy!$BJ$68:'Occupancy'!$B$79,1)*12/$C67)),"-",IF(AY67="","",AY67/VLOOKUP(Occupancy!$B$65,Occupancy!$BJ$68:'Occupancy'!$B$79,1)*12/$C67))</f>
        <v>204.71287128712871</v>
      </c>
      <c r="BC67" s="62">
        <f t="shared" si="0"/>
        <v>0</v>
      </c>
      <c r="BD67" s="63">
        <f t="shared" si="1"/>
        <v>249058.5</v>
      </c>
      <c r="BE67" s="62">
        <f t="shared" si="2"/>
        <v>498117</v>
      </c>
      <c r="BF67" s="63">
        <f>IF(ISERROR(IF(BC67="","",BC67/VLOOKUP(Occupancy!$B$65,Occupancy!$BJ$68:'Occupancy'!$B$79,1)*12/$C67)),"-",IF(BC67="","",BC67/VLOOKUP(Occupancy!$B$65,Occupancy!$BJ$68:'Occupancy'!$B$79,1)*12/$C67))</f>
        <v>0</v>
      </c>
      <c r="BG67" s="64">
        <f>IF(ISERROR(IF(BD67="","",BD67/VLOOKUP(Occupancy!$B$65,Occupancy!$BJ$68:'Occupancy'!$B$79,1)*12/$C67)),"-",IF(BD67="","",BD67/VLOOKUP(Occupancy!$B$65,Occupancy!$BJ$68:'Occupancy'!$B$79,1)*12/$C67))</f>
        <v>4931.8514851485152</v>
      </c>
    </row>
    <row r="68" spans="1:59" x14ac:dyDescent="0.25">
      <c r="A68" s="220" t="s">
        <v>421</v>
      </c>
      <c r="B68" s="93" t="str">
        <f>IF(ISERROR(INDEX(ProjectTypeData!$F$2:$F68,MATCH(Expenses!$A68,ProjectTypeData!$B$2:$B68,0),MATCH(Expenses!B$5,ProjectTypeData!$F$1))),"-",INDEX(ProjectTypeData!$F$2:$F68,MATCH(Expenses!$A68,ProjectTypeData!$B$2:$B68,0),MATCH(Expenses!B$5,ProjectTypeData!$F$1)))</f>
        <v>Shelter</v>
      </c>
      <c r="C68" s="145">
        <f>Operating!C73</f>
        <v>100</v>
      </c>
      <c r="D68" s="146" t="str">
        <f>IF(ISERROR(INDEX(MgmtCompanyData!$C$2:$C$46,MATCH(A68,MgmtCompanyData!$B$2:$B$46,0),0)),"-",INDEX(MgmtCompanyData!$C$2:$C$46,MATCH(A68,MgmtCompanyData!$B$2:$B$46,0),0))</f>
        <v>R Home Property Management, LLC</v>
      </c>
      <c r="E68" s="50">
        <f>SUMIFS(IncomeStatementData!$J$2:$J$415,IncomeStatementData!$B$2:$B$415,$A68,IncomeStatementData!$I$2:$I$415,"50105")+SUMIFS(IncomeStatementData!$J$2:$J$415,IncomeStatementData!$B$2:$B$415,$A68,IncomeStatementData!$I$2:$I$415,"55745")+SUMIFS(IncomeStatementData!$J$2:$J$415,IncomeStatementData!$B$2:$B$415,$A68,IncomeStatementData!$I$2:$I$415,"55730")+SUMIFS(IncomeStatementData!$J$2:$J$415,IncomeStatementData!$B$2:$B$415,$A68,IncomeStatementData!$I$2:$I$415,"50203")+SUMIFS(IncomeStatementData!$J$2:$J$415,IncomeStatementData!$B$2:$B$415,$A68,IncomeStatementData!$I$2:$I$415,"50252")</f>
        <v>0</v>
      </c>
      <c r="F68" s="51">
        <f>IF(ISERROR(G68/12*Occupancy!$B$65),"-",G68/12*Occupancy!$B$65)</f>
        <v>87956</v>
      </c>
      <c r="G68" s="52">
        <f>SUMIFS(AnnualFinancialData!$L$2:$L$6380,AnnualFinancialData!$B$2:$B$6380,$A68,AnnualFinancialData!$K$2:$K$6380,"50105")+SUMIFS(AnnualFinancialData!$L$2:$L$6380,AnnualFinancialData!$B$2:$B$6380,$A68,AnnualFinancialData!$K$2:$K$6380,"55745")+SUMIFS(AnnualFinancialData!$L$2:$L$6380,AnnualFinancialData!$B$2:$B$6380,$A68,AnnualFinancialData!$K$2:$K$6380,"55730")+SUMIFS(AnnualFinancialData!$L$2:$L$6380,AnnualFinancialData!$B$2:$B$6380,$A68,AnnualFinancialData!$K$2:$K$6380,"50203")+SUMIFS(AnnualFinancialData!$L$2:$L$6380,AnnualFinancialData!$B$2:$B$6380,$A68,AnnualFinancialData!$K$2:$K$6380,"50252")</f>
        <v>175912</v>
      </c>
      <c r="H68" s="51">
        <f>IF(ISERROR(IF(E68="","",E68/VLOOKUP(Occupancy!$B$65,Occupancy!$BJ$68:'Occupancy'!$B$79,1)*12/$C68)),"-",IF(E68="","",E68/VLOOKUP(Occupancy!$B$65,Occupancy!$BJ$68:'Occupancy'!$B$79,1)*12/$C68))</f>
        <v>0</v>
      </c>
      <c r="I68" s="53">
        <f>IF(ISERROR(IF(F68="","",F68/VLOOKUP(Occupancy!$B$65,Occupancy!$BJ$68:'Occupancy'!$B$79,1)*12/$C68)),"-",IF(F68="","",F68/VLOOKUP(Occupancy!$B$65,Occupancy!$BJ$68:'Occupancy'!$B$79,1)*12/$C68))</f>
        <v>1759.12</v>
      </c>
      <c r="J68" s="54">
        <f>SUMIFS(IncomeStatementData!$J$2:$J$415,IncomeStatementData!$B$2:$B$415,$A68,IncomeStatementData!$I$2:$I$415,"60015")+SUMIFS(IncomeStatementData!$J$2:$J$415,IncomeStatementData!$B$2:$B$415,$A68,IncomeStatementData!$I$2:$I$415,"55342")+SUMIFS(IncomeStatementData!$J$2:$J$415,IncomeStatementData!$B$2:$B$415,$A68,IncomeStatementData!$I$2:$I$415,"55110")+SUMIFS(IncomeStatementData!$J$2:$J$415,IncomeStatementData!$B$2:$B$415,$A68,IncomeStatementData!$I$2:$I$415,"53034")+SUMIFS(IncomeStatementData!$J$2:$J$415,IncomeStatementData!$B$2:$B$415,$A68,IncomeStatementData!$I$2:$I$415,"59500")</f>
        <v>0</v>
      </c>
      <c r="K68" s="54">
        <f>IF(ISERROR(L68/12*Occupancy!$B$65),"-",L68/12*Occupancy!$B$65)</f>
        <v>32417.5</v>
      </c>
      <c r="L68" s="55">
        <f>SUMIFS(AnnualFinancialData!$L$2:$L$6380,AnnualFinancialData!$B$2:$B$6380,$A68,AnnualFinancialData!$K$2:$K$6380,"60015")+SUMIFS(AnnualFinancialData!$L$2:$L$6380,AnnualFinancialData!$B$2:$B$6380,$A68,AnnualFinancialData!$K$2:$K$6380,"55342")+SUMIFS(AnnualFinancialData!$L$2:$L$6380,AnnualFinancialData!$B$2:$B$6380,$A68,AnnualFinancialData!$K$2:$K$6380,"55110")+SUMIFS(AnnualFinancialData!$L$2:$L$6380,AnnualFinancialData!$B$2:$B$6380,$A68,AnnualFinancialData!$K$2:$K$6380,"53034")+SUMIFS(AnnualFinancialData!$L$2:$L$6380,AnnualFinancialData!$B$2:$B$6380,$A68,AnnualFinancialData!$K$2:$K$6380,"59500")</f>
        <v>64835</v>
      </c>
      <c r="M68" s="54">
        <f>IF(ISERROR(IF(J68="","",J68/VLOOKUP(Occupancy!$B$65,Occupancy!$BJ$68:'Occupancy'!$B$79,1)*12/$C68)),"-",IF(J68="","",J68/VLOOKUP(Occupancy!$B$65,Occupancy!$BJ$68:'Occupancy'!$B$79,1)*12/$C68))</f>
        <v>0</v>
      </c>
      <c r="N68" s="54">
        <f>IF(ISERROR(IF(K68="","",K68/VLOOKUP(Occupancy!$B$65,Occupancy!$BJ$68:'Occupancy'!$B$79,1)*12/$C68)),"-",IF(K68="","",K68/VLOOKUP(Occupancy!$B$65,Occupancy!$BJ$68:'Occupancy'!$B$79,1)*12/$C68))</f>
        <v>648.35</v>
      </c>
      <c r="O68" s="51">
        <f>SUMIFS(IncomeStatementData!$J$2:$J$415,IncomeStatementData!$B$2:$B$415,$A68,IncomeStatementData!$I$2:$I$415,"58001")</f>
        <v>0</v>
      </c>
      <c r="P68" s="51">
        <f>IF(ISERROR(Q68/12*Occupancy!$B$65),"-",Q68/12*Occupancy!$B$65)</f>
        <v>258</v>
      </c>
      <c r="Q68" s="52">
        <f>SUMIFS(AnnualFinancialData!$L$2:$L$6380,AnnualFinancialData!$B$2:$B$6380,$A68,AnnualFinancialData!$K$2:$K$6380,"58001")</f>
        <v>516</v>
      </c>
      <c r="R68" s="51">
        <f>IF(ISERROR(IF(O68="","",O68/VLOOKUP(Occupancy!$B$65,Occupancy!$BJ$68:'Occupancy'!$B$79,1)*12/$C68)),"-",IF(O68="","",O68/VLOOKUP(Occupancy!$B$65,Occupancy!$BJ$68:'Occupancy'!$B$79,1)*12/$C68))</f>
        <v>0</v>
      </c>
      <c r="S68" s="51">
        <f>IF(ISERROR(IF(P68="","",P68/VLOOKUP(Occupancy!$B$65,Occupancy!$BJ$68:'Occupancy'!$B$79,1)*12/$C68)),"-",IF(P68="","",P68/VLOOKUP(Occupancy!$B$65,Occupancy!$BJ$68:'Occupancy'!$B$79,1)*12/$C68))</f>
        <v>5.16</v>
      </c>
      <c r="T68" s="55">
        <f>SUMIFS(IncomeStatementData!$J$2:$J$415,IncomeStatementData!$B$2:$B$415,$A68,IncomeStatementData!$I$2:$I$415,"66100")</f>
        <v>0</v>
      </c>
      <c r="U68" s="54">
        <f>IF(ISERROR(V68/12*Occupancy!$B$65),"-",V68/12*Occupancy!$B$65)</f>
        <v>23761.5</v>
      </c>
      <c r="V68" s="55">
        <f>SUMIFS(AnnualFinancialData!$L$2:$L$6380,AnnualFinancialData!$B$2:$B$6380,$A68,AnnualFinancialData!$K$2:$K$6380,"66100")</f>
        <v>47523</v>
      </c>
      <c r="W68" s="54">
        <f>IF(ISERROR(IF(T68="","",T68/VLOOKUP(Occupancy!$B$65,Occupancy!$BJ$68:'Occupancy'!$B$79,1)*12/$C68)),"-",IF(T68="","",T68/VLOOKUP(Occupancy!$B$65,Occupancy!$BJ$68:'Occupancy'!$B$79,1)*12/$C68))</f>
        <v>0</v>
      </c>
      <c r="X68" s="56">
        <f>IF(ISERROR(IF(U68="","",U68/VLOOKUP(Occupancy!$B$65,Occupancy!$BJ$68:'Occupancy'!$B$79,1)*12/$C68)),"-",IF(U68="","",U68/VLOOKUP(Occupancy!$B$65,Occupancy!$BJ$68:'Occupancy'!$B$79,1)*12/$C68))</f>
        <v>475.23</v>
      </c>
      <c r="Y68" s="51">
        <f>SUMIFS(IncomeStatementData!$J$2:$J$415,IncomeStatementData!$B$2:$B$415,$A68,IncomeStatementData!$I$2:$I$415,"55705")+SUMIFS(IncomeStatementData!$J$2:$J$415,IncomeStatementData!$B$2:$B$415,$A68,IncomeStatementData!$I$2:$I$415,"55715")+SUMIFS(IncomeStatementData!$J$2:$J$415,IncomeStatementData!$B$2:$B$415,$A68,IncomeStatementData!$I$2:$I$415,"55720")+SUMIFS(IncomeStatementData!$J$2:$J$415,IncomeStatementData!$B$2:$B$415,$A68,IncomeStatementData!$I$2:$I$415,"55730")+SUMIFS(IncomeStatementData!$J$2:$J$415,IncomeStatementData!$B$2:$B$415,$A68,IncomeStatementData!$I$2:$I$415,"55735")+SUMIFS(IncomeStatementData!$J$2:$J$415,IncomeStatementData!$B$2:$B$415,$A68,IncomeStatementData!$I$2:$I$415,"55701")+SUMIFS(IncomeStatementData!$J$2:$J$415,IncomeStatementData!$B$2:$B$415,$A68,IncomeStatementData!$I$2:$I$415,"55750")+SUMIFS(IncomeStatementData!$J$2:$J$415,IncomeStatementData!$B$2:$B$415,$A68,IncomeStatementData!$I$2:$I$415,"55725")+SUMIFS(IncomeStatementData!$J$2:$J$415,IncomeStatementData!$B$2:$B$415,$A68,IncomeStatementData!$I$2:$I$415,"55760")+SUMIFS(IncomeStatementData!$J$2:$J$415,IncomeStatementData!$B$2:$B$415,$A68,IncomeStatementData!$I$2:$I$415,"55755")</f>
        <v>0</v>
      </c>
      <c r="Z68" s="51">
        <f>IF(ISERROR(AA68/12*Occupancy!$B$65),"-",AA68/12*Occupancy!$B$65)</f>
        <v>20412</v>
      </c>
      <c r="AA68" s="52">
        <f>SUMIFS(AnnualFinancialData!$L$2:$L$6380,AnnualFinancialData!$B$2:$B$6380,$A68,AnnualFinancialData!$K$2:$K$6380,"55705")+SUMIFS(AnnualFinancialData!$L$2:$L$6380,AnnualFinancialData!$B$2:$B$6380,$A68,AnnualFinancialData!$K$2:$K$6380,"55715")+SUMIFS(AnnualFinancialData!$L$2:$L$6380,AnnualFinancialData!$B$2:$B$6380,$A68,AnnualFinancialData!$K$2:$K$6380,"55720")+SUMIFS(AnnualFinancialData!$L$2:$L$6380,AnnualFinancialData!$B$2:$B$6380,$A68,AnnualFinancialData!$K$2:$K$6380,"55730")+SUMIFS(AnnualFinancialData!$L$2:$L$6380,AnnualFinancialData!$B$2:$B$6380,$A68,AnnualFinancialData!$K$2:$K$6380,"55735")+SUMIFS(AnnualFinancialData!$L$2:$L$6380,AnnualFinancialData!$B$2:$B$6380,$A68,AnnualFinancialData!$K$2:$K$6380,"55701")+SUMIFS(AnnualFinancialData!$L$2:$L$6380,AnnualFinancialData!$B$2:$B$6380,$A68,AnnualFinancialData!$K$2:$K$6380,"55750")+SUMIFS(AnnualFinancialData!$L$2:$L$6380,AnnualFinancialData!$B$2:$B$6380,$A68,AnnualFinancialData!$K$2:$K$6380,"55725")+SUMIFS(AnnualFinancialData!$L$2:$L$6380,AnnualFinancialData!$B$2:$B$6380,$A68,AnnualFinancialData!$K$2:$K$6380,"55760")+SUMIFS(AnnualFinancialData!$L$2:$L$6380,AnnualFinancialData!$B$2:$B$6380,$A68,AnnualFinancialData!$K$2:$K$6380,"55755")</f>
        <v>40824</v>
      </c>
      <c r="AB68" s="51">
        <f>IF(ISERROR(IF(Y68="","",Y68/VLOOKUP(Occupancy!$B$65,Occupancy!$BJ$68:'Occupancy'!$B$79,1)*12/$C68)),"-",IF(Y68="","",Y68/VLOOKUP(Occupancy!$B$65,Occupancy!$BJ$68:'Occupancy'!$B$79,1)*12/$C68))</f>
        <v>0</v>
      </c>
      <c r="AC68" s="57">
        <f>IF(ISERROR(IF(Z68="","",Z68/VLOOKUP(Occupancy!$B$65,Occupancy!$BJ$68:'Occupancy'!$B$79,1)*12/$C68)),"-",IF(Z68="","",Z68/VLOOKUP(Occupancy!$B$65,Occupancy!$BJ$68:'Occupancy'!$B$79,1)*12/$C68))</f>
        <v>408.24</v>
      </c>
      <c r="AD68" s="55">
        <f>SUMIFS(IncomeStatementData!$J$2:$J$415,IncomeStatementData!$B$2:$B$415,$A68,IncomeStatementData!$I$2:$I$415,"55770")</f>
        <v>0</v>
      </c>
      <c r="AE68" s="54">
        <f>IF(ISERROR(AF68/12*Occupancy!$B$65),"-",AF68/12*Occupancy!$B$65)</f>
        <v>0</v>
      </c>
      <c r="AF68" s="55">
        <f>SUMIFS(AnnualFinancialData!$L$2:$L$6380,AnnualFinancialData!$B$2:$B$6380,$A68,AnnualFinancialData!$K$2:$K$6380,"55770")</f>
        <v>0</v>
      </c>
      <c r="AG68" s="54">
        <f>IF(ISERROR(IF(AD68="","",AD68/VLOOKUP(Occupancy!$B$65,Occupancy!$BJ$68:'Occupancy'!$B$79,1)*12/$C68)),"-",IF(AD68="","",AD68/VLOOKUP(Occupancy!$B$65,Occupancy!$BJ$68:'Occupancy'!$B$79,1)*12/$C68))</f>
        <v>0</v>
      </c>
      <c r="AH68" s="59">
        <f>IF(ISERROR(IF(AE68="","",AE68/VLOOKUP(Occupancy!$B$65,Occupancy!$BJ$68:'Occupancy'!$B$79,1)*12/$C68)),"-",IF(AE68="","",AE68/VLOOKUP(Occupancy!$B$65,Occupancy!$BJ$68:'Occupancy'!$B$79,1)*12/$C68))</f>
        <v>0</v>
      </c>
      <c r="AI68" s="52">
        <f>SUMIFS(IncomeStatementData!$J$2:$J$415,IncomeStatementData!$B$2:$B$415,$A68,IncomeStatementData!$I$2:$I$415,"55357")+SUMIFS(IncomeStatementData!$J$2:$J$415,IncomeStatementData!$B$2:$B$415,$A68,IncomeStatementData!$I$2:$I$415,"55353")+SUMIFS(IncomeStatementData!$J$2:$J$415,IncomeStatementData!$B$2:$B$415,$A68,IncomeStatementData!$I$2:$I$415,"55354")+SUMIFS(IncomeStatementData!$J$2:$J$415,IncomeStatementData!$B$2:$B$415,$A68,IncomeStatementData!$I$2:$I$415,"55351")</f>
        <v>0</v>
      </c>
      <c r="AJ68" s="51">
        <f>IF(ISERROR(AK68/12*Occupancy!$B$65),"-",AK68/12*Occupancy!$B$65)</f>
        <v>11008.5</v>
      </c>
      <c r="AK68" s="52">
        <f>SUMIFS(AnnualFinancialData!$L$2:$L$6380,AnnualFinancialData!$B$2:$B$6380,$A68,AnnualFinancialData!$K$2:$K$6380,"55357")+SUMIFS(AnnualFinancialData!$L$2:$L$6380,AnnualFinancialData!$B$2:$B$6380,$A68,AnnualFinancialData!$K$2:$K$6380,"55353")+SUMIFS(AnnualFinancialData!$L$2:$L$6380,AnnualFinancialData!$B$2:$B$6380,$A68,AnnualFinancialData!$K$2:$K$6380,"55354")+SUMIFS(AnnualFinancialData!$L$2:$L$6380,AnnualFinancialData!$B$2:$B$6380,$A68,AnnualFinancialData!$K$2:$K$6380,"55351")</f>
        <v>22017</v>
      </c>
      <c r="AL68" s="51">
        <f>IF(ISERROR(IF(AI68="","",AI68/VLOOKUP(Occupancy!$B$65,Occupancy!$BJ$68:'Occupancy'!$B$79,1)*12/$C68)),"-",IF(AI68="","",AI68/VLOOKUP(Occupancy!$B$65,Occupancy!$BJ$68:'Occupancy'!$B$79,1)*12/$C68))</f>
        <v>0</v>
      </c>
      <c r="AM68" s="60">
        <f>IF(ISERROR(IF(AJ68="","",AJ68/VLOOKUP(Occupancy!$B$65,Occupancy!$BJ$68:'Occupancy'!$B$79,1)*12/$C68)),"-",IF(AJ68="","",AJ68/VLOOKUP(Occupancy!$B$65,Occupancy!$BJ$68:'Occupancy'!$B$79,1)*12/$C68))</f>
        <v>220.17</v>
      </c>
      <c r="AN68" s="54">
        <f>SUMIFS(IncomeStatementData!$J$2:$J$415,IncomeStatementData!$B$2:$B$415,$A68,IncomeStatementData!$I$2:$I$415,"55355")</f>
        <v>0</v>
      </c>
      <c r="AO68" s="54">
        <f>IF(ISERROR(AP68/12*Occupancy!$B$65),"-",AP68/12*Occupancy!$B$65)</f>
        <v>12161</v>
      </c>
      <c r="AP68" s="55">
        <f>SUMIFS(AnnualFinancialData!$L$2:$L$6380,AnnualFinancialData!$B$2:$B$6380,$A68,AnnualFinancialData!$K$2:$K$6380,"55355")</f>
        <v>24322</v>
      </c>
      <c r="AQ68" s="54">
        <f>IF(ISERROR(IF(AN68="","",AN68/VLOOKUP(Occupancy!$B$65,Occupancy!$BJ$68:'Occupancy'!$B$79,1)*12/$C68)),"-",IF(AN68="","",AN68/VLOOKUP(Occupancy!$B$65,Occupancy!$BJ$68:'Occupancy'!$B$79,1)*12/$C68))</f>
        <v>0</v>
      </c>
      <c r="AR68" s="56">
        <f>IF(ISERROR(IF(AO68="","",AO68/VLOOKUP(Occupancy!$B$65,Occupancy!$BJ$68:'Occupancy'!$B$79,1)*12/$C68)),"-",IF(AO68="","",AO68/VLOOKUP(Occupancy!$B$65,Occupancy!$BJ$68:'Occupancy'!$B$79,1)*12/$C68))</f>
        <v>243.22</v>
      </c>
      <c r="AS68" s="61">
        <f>SUMIFS(IncomeStatementData!$J$2:$J$415,IncomeStatementData!$B$2:$B$415,$A68,IncomeStatementData!$I$2:$I$415,"55301")</f>
        <v>0</v>
      </c>
      <c r="AT68" s="51">
        <f>IF(ISERROR(AU68/12*Occupancy!$B$65),"-",AU68/12*Occupancy!$B$65)</f>
        <v>26679.5</v>
      </c>
      <c r="AU68" s="52">
        <f>SUMIFS(AnnualFinancialData!$L$2:$L$6380,AnnualFinancialData!$B$2:$B$6380,$A68,AnnualFinancialData!$K$2:$K$6380,"55301")</f>
        <v>53359</v>
      </c>
      <c r="AV68" s="51">
        <f>IF(ISERROR(IF(AS68="","",AS68/VLOOKUP(Occupancy!$B$65,Occupancy!$BJ$68:'Occupancy'!$B$79,1)*12/$C68)),"-",IF(AS68="","",AS68/VLOOKUP(Occupancy!$B$65,Occupancy!$BJ$68:'Occupancy'!$B$79,1)*12/$C68))</f>
        <v>0</v>
      </c>
      <c r="AW68" s="57">
        <f>IF(ISERROR(IF(AT68="","",AT68/VLOOKUP(Occupancy!$B$65,Occupancy!$BJ$68:'Occupancy'!$B$79,1)*12/$C68)),"-",IF(AT68="","",AT68/VLOOKUP(Occupancy!$B$65,Occupancy!$BJ$68:'Occupancy'!$B$79,1)*12/$C68))</f>
        <v>533.59</v>
      </c>
      <c r="AX68" s="54">
        <f>SUMIFS(IncomeStatementData!$J$2:$J$415,IncomeStatementData!$B$2:$B$415,$A68,IncomeStatementData!$I$2:$I$415,"55320")</f>
        <v>0</v>
      </c>
      <c r="AY68" s="54">
        <f>IF(ISERROR(AZ68/12*Occupancy!$B$65),"-",AZ68/12*Occupancy!$B$65)</f>
        <v>10033</v>
      </c>
      <c r="AZ68" s="55">
        <f>SUMIFS(AnnualFinancialData!$L$2:$L$6380,AnnualFinancialData!$B$2:$B$6380,$A68,AnnualFinancialData!$K$2:$K$6380,"55320")</f>
        <v>20066</v>
      </c>
      <c r="BA68" s="54">
        <f>IF(ISERROR(IF(AX68="","",AX68/VLOOKUP(Occupancy!$B$65,Occupancy!$BJ$68:'Occupancy'!$B$79,1)*12/$C68)),"-",IF(AX68="","",AX68/VLOOKUP(Occupancy!$B$65,Occupancy!$BJ$68:'Occupancy'!$B$79,1)*12/$C68))</f>
        <v>0</v>
      </c>
      <c r="BB68" s="54">
        <f>IF(ISERROR(IF(AY68="","",AY68/VLOOKUP(Occupancy!$B$65,Occupancy!$BJ$68:'Occupancy'!$B$79,1)*12/$C68)),"-",IF(AY68="","",AY68/VLOOKUP(Occupancy!$B$65,Occupancy!$BJ$68:'Occupancy'!$B$79,1)*12/$C68))</f>
        <v>200.66</v>
      </c>
      <c r="BC68" s="62">
        <f t="shared" si="0"/>
        <v>0</v>
      </c>
      <c r="BD68" s="63">
        <f t="shared" si="1"/>
        <v>224687</v>
      </c>
      <c r="BE68" s="62">
        <f t="shared" si="2"/>
        <v>449374</v>
      </c>
      <c r="BF68" s="63">
        <f>IF(ISERROR(IF(BC68="","",BC68/VLOOKUP(Occupancy!$B$65,Occupancy!$BJ$68:'Occupancy'!$B$79,1)*12/$C68)),"-",IF(BC68="","",BC68/VLOOKUP(Occupancy!$B$65,Occupancy!$BJ$68:'Occupancy'!$B$79,1)*12/$C68))</f>
        <v>0</v>
      </c>
      <c r="BG68" s="64">
        <f>IF(ISERROR(IF(BD68="","",BD68/VLOOKUP(Occupancy!$B$65,Occupancy!$BJ$68:'Occupancy'!$B$79,1)*12/$C68)),"-",IF(BD68="","",BD68/VLOOKUP(Occupancy!$B$65,Occupancy!$BJ$68:'Occupancy'!$B$79,1)*12/$C68))</f>
        <v>4493.74</v>
      </c>
    </row>
    <row r="69" spans="1:59" x14ac:dyDescent="0.25">
      <c r="A69" s="220" t="s">
        <v>424</v>
      </c>
      <c r="B69" s="93" t="str">
        <f>IF(ISERROR(INDEX(ProjectTypeData!$F$2:$F69,MATCH(Expenses!$A69,ProjectTypeData!$B$2:$B69,0),MATCH(Expenses!B$5,ProjectTypeData!$F$1))),"-",INDEX(ProjectTypeData!$F$2:$F69,MATCH(Expenses!$A69,ProjectTypeData!$B$2:$B69,0),MATCH(Expenses!B$5,ProjectTypeData!$F$1)))</f>
        <v>Shelter</v>
      </c>
      <c r="C69" s="145">
        <f>Operating!C74</f>
        <v>170</v>
      </c>
      <c r="D69" s="146" t="str">
        <f>IF(ISERROR(INDEX(MgmtCompanyData!$C$2:$C$46,MATCH(A69,MgmtCompanyData!$B$2:$B$46,0),0)),"-",INDEX(MgmtCompanyData!$C$2:$C$46,MATCH(A69,MgmtCompanyData!$B$2:$B$46,0),0))</f>
        <v>R Home Property Management, LLC</v>
      </c>
      <c r="E69" s="50">
        <f>SUMIFS(IncomeStatementData!$J$2:$J$415,IncomeStatementData!$B$2:$B$415,$A69,IncomeStatementData!$I$2:$I$415,"50105")+SUMIFS(IncomeStatementData!$J$2:$J$415,IncomeStatementData!$B$2:$B$415,$A69,IncomeStatementData!$I$2:$I$415,"55745")+SUMIFS(IncomeStatementData!$J$2:$J$415,IncomeStatementData!$B$2:$B$415,$A69,IncomeStatementData!$I$2:$I$415,"55730")+SUMIFS(IncomeStatementData!$J$2:$J$415,IncomeStatementData!$B$2:$B$415,$A69,IncomeStatementData!$I$2:$I$415,"50203")+SUMIFS(IncomeStatementData!$J$2:$J$415,IncomeStatementData!$B$2:$B$415,$A69,IncomeStatementData!$I$2:$I$415,"50252")</f>
        <v>0</v>
      </c>
      <c r="F69" s="51">
        <f>IF(ISERROR(G69/12*Occupancy!$B$65),"-",G69/12*Occupancy!$B$65)</f>
        <v>178631.5</v>
      </c>
      <c r="G69" s="52">
        <f>SUMIFS(AnnualFinancialData!$L$2:$L$6380,AnnualFinancialData!$B$2:$B$6380,$A69,AnnualFinancialData!$K$2:$K$6380,"50105")+SUMIFS(AnnualFinancialData!$L$2:$L$6380,AnnualFinancialData!$B$2:$B$6380,$A69,AnnualFinancialData!$K$2:$K$6380,"55745")+SUMIFS(AnnualFinancialData!$L$2:$L$6380,AnnualFinancialData!$B$2:$B$6380,$A69,AnnualFinancialData!$K$2:$K$6380,"55730")+SUMIFS(AnnualFinancialData!$L$2:$L$6380,AnnualFinancialData!$B$2:$B$6380,$A69,AnnualFinancialData!$K$2:$K$6380,"50203")+SUMIFS(AnnualFinancialData!$L$2:$L$6380,AnnualFinancialData!$B$2:$B$6380,$A69,AnnualFinancialData!$K$2:$K$6380,"50252")</f>
        <v>357263</v>
      </c>
      <c r="H69" s="51">
        <f>IF(ISERROR(IF(E69="","",E69/VLOOKUP(Occupancy!$B$65,Occupancy!$BJ$68:'Occupancy'!$B$79,1)*12/$C69)),"-",IF(E69="","",E69/VLOOKUP(Occupancy!$B$65,Occupancy!$BJ$68:'Occupancy'!$B$79,1)*12/$C69))</f>
        <v>0</v>
      </c>
      <c r="I69" s="53">
        <f>IF(ISERROR(IF(F69="","",F69/VLOOKUP(Occupancy!$B$65,Occupancy!$BJ$68:'Occupancy'!$B$79,1)*12/$C69)),"-",IF(F69="","",F69/VLOOKUP(Occupancy!$B$65,Occupancy!$BJ$68:'Occupancy'!$B$79,1)*12/$C69))</f>
        <v>2101.5470588235294</v>
      </c>
      <c r="J69" s="54">
        <f>SUMIFS(IncomeStatementData!$J$2:$J$415,IncomeStatementData!$B$2:$B$415,$A69,IncomeStatementData!$I$2:$I$415,"60015")+SUMIFS(IncomeStatementData!$J$2:$J$415,IncomeStatementData!$B$2:$B$415,$A69,IncomeStatementData!$I$2:$I$415,"55342")+SUMIFS(IncomeStatementData!$J$2:$J$415,IncomeStatementData!$B$2:$B$415,$A69,IncomeStatementData!$I$2:$I$415,"55110")+SUMIFS(IncomeStatementData!$J$2:$J$415,IncomeStatementData!$B$2:$B$415,$A69,IncomeStatementData!$I$2:$I$415,"53034")+SUMIFS(IncomeStatementData!$J$2:$J$415,IncomeStatementData!$B$2:$B$415,$A69,IncomeStatementData!$I$2:$I$415,"59500")</f>
        <v>0</v>
      </c>
      <c r="K69" s="54">
        <f>IF(ISERROR(L69/12*Occupancy!$B$65),"-",L69/12*Occupancy!$B$65)</f>
        <v>28732</v>
      </c>
      <c r="L69" s="55">
        <f>SUMIFS(AnnualFinancialData!$L$2:$L$6380,AnnualFinancialData!$B$2:$B$6380,$A69,AnnualFinancialData!$K$2:$K$6380,"60015")+SUMIFS(AnnualFinancialData!$L$2:$L$6380,AnnualFinancialData!$B$2:$B$6380,$A69,AnnualFinancialData!$K$2:$K$6380,"55342")+SUMIFS(AnnualFinancialData!$L$2:$L$6380,AnnualFinancialData!$B$2:$B$6380,$A69,AnnualFinancialData!$K$2:$K$6380,"55110")+SUMIFS(AnnualFinancialData!$L$2:$L$6380,AnnualFinancialData!$B$2:$B$6380,$A69,AnnualFinancialData!$K$2:$K$6380,"53034")+SUMIFS(AnnualFinancialData!$L$2:$L$6380,AnnualFinancialData!$B$2:$B$6380,$A69,AnnualFinancialData!$K$2:$K$6380,"59500")</f>
        <v>57464</v>
      </c>
      <c r="M69" s="54">
        <f>IF(ISERROR(IF(J69="","",J69/VLOOKUP(Occupancy!$B$65,Occupancy!$BJ$68:'Occupancy'!$B$79,1)*12/$C69)),"-",IF(J69="","",J69/VLOOKUP(Occupancy!$B$65,Occupancy!$BJ$68:'Occupancy'!$B$79,1)*12/$C69))</f>
        <v>0</v>
      </c>
      <c r="N69" s="54">
        <f>IF(ISERROR(IF(K69="","",K69/VLOOKUP(Occupancy!$B$65,Occupancy!$BJ$68:'Occupancy'!$B$79,1)*12/$C69)),"-",IF(K69="","",K69/VLOOKUP(Occupancy!$B$65,Occupancy!$BJ$68:'Occupancy'!$B$79,1)*12/$C69))</f>
        <v>338.02352941176468</v>
      </c>
      <c r="O69" s="51">
        <f>SUMIFS(IncomeStatementData!$J$2:$J$415,IncomeStatementData!$B$2:$B$415,$A69,IncomeStatementData!$I$2:$I$415,"58001")</f>
        <v>0</v>
      </c>
      <c r="P69" s="51">
        <f>IF(ISERROR(Q69/12*Occupancy!$B$65),"-",Q69/12*Occupancy!$B$65)</f>
        <v>5472.5</v>
      </c>
      <c r="Q69" s="52">
        <f>SUMIFS(AnnualFinancialData!$L$2:$L$6380,AnnualFinancialData!$B$2:$B$6380,$A69,AnnualFinancialData!$K$2:$K$6380,"58001")</f>
        <v>10945</v>
      </c>
      <c r="R69" s="51">
        <f>IF(ISERROR(IF(O69="","",O69/VLOOKUP(Occupancy!$B$65,Occupancy!$BJ$68:'Occupancy'!$B$79,1)*12/$C69)),"-",IF(O69="","",O69/VLOOKUP(Occupancy!$B$65,Occupancy!$BJ$68:'Occupancy'!$B$79,1)*12/$C69))</f>
        <v>0</v>
      </c>
      <c r="S69" s="51">
        <f>IF(ISERROR(IF(P69="","",P69/VLOOKUP(Occupancy!$B$65,Occupancy!$BJ$68:'Occupancy'!$B$79,1)*12/$C69)),"-",IF(P69="","",P69/VLOOKUP(Occupancy!$B$65,Occupancy!$BJ$68:'Occupancy'!$B$79,1)*12/$C69))</f>
        <v>64.382352941176464</v>
      </c>
      <c r="T69" s="55">
        <f>SUMIFS(IncomeStatementData!$J$2:$J$415,IncomeStatementData!$B$2:$B$415,$A69,IncomeStatementData!$I$2:$I$415,"66100")</f>
        <v>0</v>
      </c>
      <c r="U69" s="54">
        <f>IF(ISERROR(V69/12*Occupancy!$B$65),"-",V69/12*Occupancy!$B$65)</f>
        <v>48504</v>
      </c>
      <c r="V69" s="55">
        <f>SUMIFS(AnnualFinancialData!$L$2:$L$6380,AnnualFinancialData!$B$2:$B$6380,$A69,AnnualFinancialData!$K$2:$K$6380,"66100")</f>
        <v>97008</v>
      </c>
      <c r="W69" s="54">
        <f>IF(ISERROR(IF(T69="","",T69/VLOOKUP(Occupancy!$B$65,Occupancy!$BJ$68:'Occupancy'!$B$79,1)*12/$C69)),"-",IF(T69="","",T69/VLOOKUP(Occupancy!$B$65,Occupancy!$BJ$68:'Occupancy'!$B$79,1)*12/$C69))</f>
        <v>0</v>
      </c>
      <c r="X69" s="56">
        <f>IF(ISERROR(IF(U69="","",U69/VLOOKUP(Occupancy!$B$65,Occupancy!$BJ$68:'Occupancy'!$B$79,1)*12/$C69)),"-",IF(U69="","",U69/VLOOKUP(Occupancy!$B$65,Occupancy!$BJ$68:'Occupancy'!$B$79,1)*12/$C69))</f>
        <v>570.63529411764705</v>
      </c>
      <c r="Y69" s="51">
        <f>SUMIFS(IncomeStatementData!$J$2:$J$415,IncomeStatementData!$B$2:$B$415,$A69,IncomeStatementData!$I$2:$I$415,"55705")+SUMIFS(IncomeStatementData!$J$2:$J$415,IncomeStatementData!$B$2:$B$415,$A69,IncomeStatementData!$I$2:$I$415,"55715")+SUMIFS(IncomeStatementData!$J$2:$J$415,IncomeStatementData!$B$2:$B$415,$A69,IncomeStatementData!$I$2:$I$415,"55720")+SUMIFS(IncomeStatementData!$J$2:$J$415,IncomeStatementData!$B$2:$B$415,$A69,IncomeStatementData!$I$2:$I$415,"55730")+SUMIFS(IncomeStatementData!$J$2:$J$415,IncomeStatementData!$B$2:$B$415,$A69,IncomeStatementData!$I$2:$I$415,"55735")+SUMIFS(IncomeStatementData!$J$2:$J$415,IncomeStatementData!$B$2:$B$415,$A69,IncomeStatementData!$I$2:$I$415,"55701")+SUMIFS(IncomeStatementData!$J$2:$J$415,IncomeStatementData!$B$2:$B$415,$A69,IncomeStatementData!$I$2:$I$415,"55750")+SUMIFS(IncomeStatementData!$J$2:$J$415,IncomeStatementData!$B$2:$B$415,$A69,IncomeStatementData!$I$2:$I$415,"55725")+SUMIFS(IncomeStatementData!$J$2:$J$415,IncomeStatementData!$B$2:$B$415,$A69,IncomeStatementData!$I$2:$I$415,"55760")+SUMIFS(IncomeStatementData!$J$2:$J$415,IncomeStatementData!$B$2:$B$415,$A69,IncomeStatementData!$I$2:$I$415,"55755")</f>
        <v>0</v>
      </c>
      <c r="Z69" s="51">
        <f>IF(ISERROR(AA69/12*Occupancy!$B$65),"-",AA69/12*Occupancy!$B$65)</f>
        <v>36501</v>
      </c>
      <c r="AA69" s="52">
        <f>SUMIFS(AnnualFinancialData!$L$2:$L$6380,AnnualFinancialData!$B$2:$B$6380,$A69,AnnualFinancialData!$K$2:$K$6380,"55705")+SUMIFS(AnnualFinancialData!$L$2:$L$6380,AnnualFinancialData!$B$2:$B$6380,$A69,AnnualFinancialData!$K$2:$K$6380,"55715")+SUMIFS(AnnualFinancialData!$L$2:$L$6380,AnnualFinancialData!$B$2:$B$6380,$A69,AnnualFinancialData!$K$2:$K$6380,"55720")+SUMIFS(AnnualFinancialData!$L$2:$L$6380,AnnualFinancialData!$B$2:$B$6380,$A69,AnnualFinancialData!$K$2:$K$6380,"55730")+SUMIFS(AnnualFinancialData!$L$2:$L$6380,AnnualFinancialData!$B$2:$B$6380,$A69,AnnualFinancialData!$K$2:$K$6380,"55735")+SUMIFS(AnnualFinancialData!$L$2:$L$6380,AnnualFinancialData!$B$2:$B$6380,$A69,AnnualFinancialData!$K$2:$K$6380,"55701")+SUMIFS(AnnualFinancialData!$L$2:$L$6380,AnnualFinancialData!$B$2:$B$6380,$A69,AnnualFinancialData!$K$2:$K$6380,"55750")+SUMIFS(AnnualFinancialData!$L$2:$L$6380,AnnualFinancialData!$B$2:$B$6380,$A69,AnnualFinancialData!$K$2:$K$6380,"55725")+SUMIFS(AnnualFinancialData!$L$2:$L$6380,AnnualFinancialData!$B$2:$B$6380,$A69,AnnualFinancialData!$K$2:$K$6380,"55760")+SUMIFS(AnnualFinancialData!$L$2:$L$6380,AnnualFinancialData!$B$2:$B$6380,$A69,AnnualFinancialData!$K$2:$K$6380,"55755")</f>
        <v>73002</v>
      </c>
      <c r="AB69" s="51">
        <f>IF(ISERROR(IF(Y69="","",Y69/VLOOKUP(Occupancy!$B$65,Occupancy!$BJ$68:'Occupancy'!$B$79,1)*12/$C69)),"-",IF(Y69="","",Y69/VLOOKUP(Occupancy!$B$65,Occupancy!$BJ$68:'Occupancy'!$B$79,1)*12/$C69))</f>
        <v>0</v>
      </c>
      <c r="AC69" s="57">
        <f>IF(ISERROR(IF(Z69="","",Z69/VLOOKUP(Occupancy!$B$65,Occupancy!$BJ$68:'Occupancy'!$B$79,1)*12/$C69)),"-",IF(Z69="","",Z69/VLOOKUP(Occupancy!$B$65,Occupancy!$BJ$68:'Occupancy'!$B$79,1)*12/$C69))</f>
        <v>429.42352941176472</v>
      </c>
      <c r="AD69" s="55">
        <f>SUMIFS(IncomeStatementData!$J$2:$J$415,IncomeStatementData!$B$2:$B$415,$A69,IncomeStatementData!$I$2:$I$415,"55770")</f>
        <v>0</v>
      </c>
      <c r="AE69" s="54">
        <f>IF(ISERROR(AF69/12*Occupancy!$B$65),"-",AF69/12*Occupancy!$B$65)</f>
        <v>0</v>
      </c>
      <c r="AF69" s="55">
        <f>SUMIFS(AnnualFinancialData!$L$2:$L$6380,AnnualFinancialData!$B$2:$B$6380,$A69,AnnualFinancialData!$K$2:$K$6380,"55770")</f>
        <v>0</v>
      </c>
      <c r="AG69" s="54">
        <f>IF(ISERROR(IF(AD69="","",AD69/VLOOKUP(Occupancy!$B$65,Occupancy!$BJ$68:'Occupancy'!$B$79,1)*12/$C69)),"-",IF(AD69="","",AD69/VLOOKUP(Occupancy!$B$65,Occupancy!$BJ$68:'Occupancy'!$B$79,1)*12/$C69))</f>
        <v>0</v>
      </c>
      <c r="AH69" s="59">
        <f>IF(ISERROR(IF(AE69="","",AE69/VLOOKUP(Occupancy!$B$65,Occupancy!$BJ$68:'Occupancy'!$B$79,1)*12/$C69)),"-",IF(AE69="","",AE69/VLOOKUP(Occupancy!$B$65,Occupancy!$BJ$68:'Occupancy'!$B$79,1)*12/$C69))</f>
        <v>0</v>
      </c>
      <c r="AI69" s="52">
        <f>SUMIFS(IncomeStatementData!$J$2:$J$415,IncomeStatementData!$B$2:$B$415,$A69,IncomeStatementData!$I$2:$I$415,"55357")+SUMIFS(IncomeStatementData!$J$2:$J$415,IncomeStatementData!$B$2:$B$415,$A69,IncomeStatementData!$I$2:$I$415,"55353")+SUMIFS(IncomeStatementData!$J$2:$J$415,IncomeStatementData!$B$2:$B$415,$A69,IncomeStatementData!$I$2:$I$415,"55354")+SUMIFS(IncomeStatementData!$J$2:$J$415,IncomeStatementData!$B$2:$B$415,$A69,IncomeStatementData!$I$2:$I$415,"55351")</f>
        <v>0</v>
      </c>
      <c r="AJ69" s="51">
        <f>IF(ISERROR(AK69/12*Occupancy!$B$65),"-",AK69/12*Occupancy!$B$65)</f>
        <v>19668</v>
      </c>
      <c r="AK69" s="52">
        <f>SUMIFS(AnnualFinancialData!$L$2:$L$6380,AnnualFinancialData!$B$2:$B$6380,$A69,AnnualFinancialData!$K$2:$K$6380,"55357")+SUMIFS(AnnualFinancialData!$L$2:$L$6380,AnnualFinancialData!$B$2:$B$6380,$A69,AnnualFinancialData!$K$2:$K$6380,"55353")+SUMIFS(AnnualFinancialData!$L$2:$L$6380,AnnualFinancialData!$B$2:$B$6380,$A69,AnnualFinancialData!$K$2:$K$6380,"55354")+SUMIFS(AnnualFinancialData!$L$2:$L$6380,AnnualFinancialData!$B$2:$B$6380,$A69,AnnualFinancialData!$K$2:$K$6380,"55351")</f>
        <v>39336</v>
      </c>
      <c r="AL69" s="51">
        <f>IF(ISERROR(IF(AI69="","",AI69/VLOOKUP(Occupancy!$B$65,Occupancy!$BJ$68:'Occupancy'!$B$79,1)*12/$C69)),"-",IF(AI69="","",AI69/VLOOKUP(Occupancy!$B$65,Occupancy!$BJ$68:'Occupancy'!$B$79,1)*12/$C69))</f>
        <v>0</v>
      </c>
      <c r="AM69" s="60">
        <f>IF(ISERROR(IF(AJ69="","",AJ69/VLOOKUP(Occupancy!$B$65,Occupancy!$BJ$68:'Occupancy'!$B$79,1)*12/$C69)),"-",IF(AJ69="","",AJ69/VLOOKUP(Occupancy!$B$65,Occupancy!$BJ$68:'Occupancy'!$B$79,1)*12/$C69))</f>
        <v>231.38823529411764</v>
      </c>
      <c r="AN69" s="54">
        <f>SUMIFS(IncomeStatementData!$J$2:$J$415,IncomeStatementData!$B$2:$B$415,$A69,IncomeStatementData!$I$2:$I$415,"55355")</f>
        <v>0</v>
      </c>
      <c r="AO69" s="54">
        <f>IF(ISERROR(AP69/12*Occupancy!$B$65),"-",AP69/12*Occupancy!$B$65)</f>
        <v>13386</v>
      </c>
      <c r="AP69" s="55">
        <f>SUMIFS(AnnualFinancialData!$L$2:$L$6380,AnnualFinancialData!$B$2:$B$6380,$A69,AnnualFinancialData!$K$2:$K$6380,"55355")</f>
        <v>26772</v>
      </c>
      <c r="AQ69" s="54">
        <f>IF(ISERROR(IF(AN69="","",AN69/VLOOKUP(Occupancy!$B$65,Occupancy!$BJ$68:'Occupancy'!$B$79,1)*12/$C69)),"-",IF(AN69="","",AN69/VLOOKUP(Occupancy!$B$65,Occupancy!$BJ$68:'Occupancy'!$B$79,1)*12/$C69))</f>
        <v>0</v>
      </c>
      <c r="AR69" s="56">
        <f>IF(ISERROR(IF(AO69="","",AO69/VLOOKUP(Occupancy!$B$65,Occupancy!$BJ$68:'Occupancy'!$B$79,1)*12/$C69)),"-",IF(AO69="","",AO69/VLOOKUP(Occupancy!$B$65,Occupancy!$BJ$68:'Occupancy'!$B$79,1)*12/$C69))</f>
        <v>157.48235294117646</v>
      </c>
      <c r="AS69" s="61">
        <f>SUMIFS(IncomeStatementData!$J$2:$J$415,IncomeStatementData!$B$2:$B$415,$A69,IncomeStatementData!$I$2:$I$415,"55301")</f>
        <v>0</v>
      </c>
      <c r="AT69" s="51">
        <f>IF(ISERROR(AU69/12*Occupancy!$B$65),"-",AU69/12*Occupancy!$B$65)</f>
        <v>43950</v>
      </c>
      <c r="AU69" s="52">
        <f>SUMIFS(AnnualFinancialData!$L$2:$L$6380,AnnualFinancialData!$B$2:$B$6380,$A69,AnnualFinancialData!$K$2:$K$6380,"55301")</f>
        <v>87900</v>
      </c>
      <c r="AV69" s="51">
        <f>IF(ISERROR(IF(AS69="","",AS69/VLOOKUP(Occupancy!$B$65,Occupancy!$BJ$68:'Occupancy'!$B$79,1)*12/$C69)),"-",IF(AS69="","",AS69/VLOOKUP(Occupancy!$B$65,Occupancy!$BJ$68:'Occupancy'!$B$79,1)*12/$C69))</f>
        <v>0</v>
      </c>
      <c r="AW69" s="57">
        <f>IF(ISERROR(IF(AT69="","",AT69/VLOOKUP(Occupancy!$B$65,Occupancy!$BJ$68:'Occupancy'!$B$79,1)*12/$C69)),"-",IF(AT69="","",AT69/VLOOKUP(Occupancy!$B$65,Occupancy!$BJ$68:'Occupancy'!$B$79,1)*12/$C69))</f>
        <v>517.05882352941171</v>
      </c>
      <c r="AX69" s="54">
        <f>SUMIFS(IncomeStatementData!$J$2:$J$415,IncomeStatementData!$B$2:$B$415,$A69,IncomeStatementData!$I$2:$I$415,"55320")</f>
        <v>0</v>
      </c>
      <c r="AY69" s="54">
        <f>IF(ISERROR(AZ69/12*Occupancy!$B$65),"-",AZ69/12*Occupancy!$B$65)</f>
        <v>19487.5</v>
      </c>
      <c r="AZ69" s="55">
        <f>SUMIFS(AnnualFinancialData!$L$2:$L$6380,AnnualFinancialData!$B$2:$B$6380,$A69,AnnualFinancialData!$K$2:$K$6380,"55320")</f>
        <v>38975</v>
      </c>
      <c r="BA69" s="54">
        <f>IF(ISERROR(IF(AX69="","",AX69/VLOOKUP(Occupancy!$B$65,Occupancy!$BJ$68:'Occupancy'!$B$79,1)*12/$C69)),"-",IF(AX69="","",AX69/VLOOKUP(Occupancy!$B$65,Occupancy!$BJ$68:'Occupancy'!$B$79,1)*12/$C69))</f>
        <v>0</v>
      </c>
      <c r="BB69" s="54">
        <f>IF(ISERROR(IF(AY69="","",AY69/VLOOKUP(Occupancy!$B$65,Occupancy!$BJ$68:'Occupancy'!$B$79,1)*12/$C69)),"-",IF(AY69="","",AY69/VLOOKUP(Occupancy!$B$65,Occupancy!$BJ$68:'Occupancy'!$B$79,1)*12/$C69))</f>
        <v>229.26470588235293</v>
      </c>
      <c r="BC69" s="62">
        <f t="shared" si="0"/>
        <v>0</v>
      </c>
      <c r="BD69" s="63">
        <f t="shared" si="1"/>
        <v>394332.5</v>
      </c>
      <c r="BE69" s="62">
        <f t="shared" si="2"/>
        <v>788665</v>
      </c>
      <c r="BF69" s="63">
        <f>IF(ISERROR(IF(BC69="","",BC69/VLOOKUP(Occupancy!$B$65,Occupancy!$BJ$68:'Occupancy'!$B$79,1)*12/$C69)),"-",IF(BC69="","",BC69/VLOOKUP(Occupancy!$B$65,Occupancy!$BJ$68:'Occupancy'!$B$79,1)*12/$C69))</f>
        <v>0</v>
      </c>
      <c r="BG69" s="64">
        <f>IF(ISERROR(IF(BD69="","",BD69/VLOOKUP(Occupancy!$B$65,Occupancy!$BJ$68:'Occupancy'!$B$79,1)*12/$C69)),"-",IF(BD69="","",BD69/VLOOKUP(Occupancy!$B$65,Occupancy!$BJ$68:'Occupancy'!$B$79,1)*12/$C69))</f>
        <v>4639.2058823529414</v>
      </c>
    </row>
    <row r="70" spans="1:59" x14ac:dyDescent="0.25">
      <c r="A70" s="220" t="s">
        <v>426</v>
      </c>
      <c r="B70" s="93" t="str">
        <f>IF(ISERROR(INDEX(ProjectTypeData!$F$2:$F70,MATCH(Expenses!$A70,ProjectTypeData!$B$2:$B70,0),MATCH(Expenses!B$5,ProjectTypeData!$F$1))),"-",INDEX(ProjectTypeData!$F$2:$F70,MATCH(Expenses!$A70,ProjectTypeData!$B$2:$B70,0),MATCH(Expenses!B$5,ProjectTypeData!$F$1)))</f>
        <v>Shelter</v>
      </c>
      <c r="C70" s="145">
        <f>Operating!C75</f>
        <v>101</v>
      </c>
      <c r="D70" s="146" t="str">
        <f>IF(ISERROR(INDEX(MgmtCompanyData!$C$2:$C$46,MATCH(A70,MgmtCompanyData!$B$2:$B$46,0),0)),"-",INDEX(MgmtCompanyData!$C$2:$C$46,MATCH(A70,MgmtCompanyData!$B$2:$B$46,0),0))</f>
        <v>R Home Property Management, LLC</v>
      </c>
      <c r="E70" s="50">
        <f>SUMIFS(IncomeStatementData!$J$2:$J$415,IncomeStatementData!$B$2:$B$415,$A70,IncomeStatementData!$I$2:$I$415,"50105")+SUMIFS(IncomeStatementData!$J$2:$J$415,IncomeStatementData!$B$2:$B$415,$A70,IncomeStatementData!$I$2:$I$415,"55745")+SUMIFS(IncomeStatementData!$J$2:$J$415,IncomeStatementData!$B$2:$B$415,$A70,IncomeStatementData!$I$2:$I$415,"55730")+SUMIFS(IncomeStatementData!$J$2:$J$415,IncomeStatementData!$B$2:$B$415,$A70,IncomeStatementData!$I$2:$I$415,"50203")+SUMIFS(IncomeStatementData!$J$2:$J$415,IncomeStatementData!$B$2:$B$415,$A70,IncomeStatementData!$I$2:$I$415,"50252")</f>
        <v>0</v>
      </c>
      <c r="F70" s="51">
        <f>IF(ISERROR(G70/12*Occupancy!$B$65),"-",G70/12*Occupancy!$B$65)</f>
        <v>84010.5</v>
      </c>
      <c r="G70" s="52">
        <f>SUMIFS(AnnualFinancialData!$L$2:$L$6380,AnnualFinancialData!$B$2:$B$6380,$A70,AnnualFinancialData!$K$2:$K$6380,"50105")+SUMIFS(AnnualFinancialData!$L$2:$L$6380,AnnualFinancialData!$B$2:$B$6380,$A70,AnnualFinancialData!$K$2:$K$6380,"55745")+SUMIFS(AnnualFinancialData!$L$2:$L$6380,AnnualFinancialData!$B$2:$B$6380,$A70,AnnualFinancialData!$K$2:$K$6380,"55730")+SUMIFS(AnnualFinancialData!$L$2:$L$6380,AnnualFinancialData!$B$2:$B$6380,$A70,AnnualFinancialData!$K$2:$K$6380,"50203")+SUMIFS(AnnualFinancialData!$L$2:$L$6380,AnnualFinancialData!$B$2:$B$6380,$A70,AnnualFinancialData!$K$2:$K$6380,"50252")</f>
        <v>168021</v>
      </c>
      <c r="H70" s="51">
        <f>IF(ISERROR(IF(E70="","",E70/VLOOKUP(Occupancy!$B$65,Occupancy!$BJ$68:'Occupancy'!$B$79,1)*12/$C70)),"-",IF(E70="","",E70/VLOOKUP(Occupancy!$B$65,Occupancy!$BJ$68:'Occupancy'!$B$79,1)*12/$C70))</f>
        <v>0</v>
      </c>
      <c r="I70" s="53">
        <f>IF(ISERROR(IF(F70="","",F70/VLOOKUP(Occupancy!$B$65,Occupancy!$BJ$68:'Occupancy'!$B$79,1)*12/$C70)),"-",IF(F70="","",F70/VLOOKUP(Occupancy!$B$65,Occupancy!$BJ$68:'Occupancy'!$B$79,1)*12/$C70))</f>
        <v>1663.5742574257426</v>
      </c>
      <c r="J70" s="54">
        <f>SUMIFS(IncomeStatementData!$J$2:$J$415,IncomeStatementData!$B$2:$B$415,$A70,IncomeStatementData!$I$2:$I$415,"60015")+SUMIFS(IncomeStatementData!$J$2:$J$415,IncomeStatementData!$B$2:$B$415,$A70,IncomeStatementData!$I$2:$I$415,"55342")+SUMIFS(IncomeStatementData!$J$2:$J$415,IncomeStatementData!$B$2:$B$415,$A70,IncomeStatementData!$I$2:$I$415,"55110")+SUMIFS(IncomeStatementData!$J$2:$J$415,IncomeStatementData!$B$2:$B$415,$A70,IncomeStatementData!$I$2:$I$415,"53034")+SUMIFS(IncomeStatementData!$J$2:$J$415,IncomeStatementData!$B$2:$B$415,$A70,IncomeStatementData!$I$2:$I$415,"59500")</f>
        <v>0</v>
      </c>
      <c r="K70" s="54">
        <f>IF(ISERROR(L70/12*Occupancy!$B$65),"-",L70/12*Occupancy!$B$65)</f>
        <v>34327</v>
      </c>
      <c r="L70" s="55">
        <f>SUMIFS(AnnualFinancialData!$L$2:$L$6380,AnnualFinancialData!$B$2:$B$6380,$A70,AnnualFinancialData!$K$2:$K$6380,"60015")+SUMIFS(AnnualFinancialData!$L$2:$L$6380,AnnualFinancialData!$B$2:$B$6380,$A70,AnnualFinancialData!$K$2:$K$6380,"55342")+SUMIFS(AnnualFinancialData!$L$2:$L$6380,AnnualFinancialData!$B$2:$B$6380,$A70,AnnualFinancialData!$K$2:$K$6380,"55110")+SUMIFS(AnnualFinancialData!$L$2:$L$6380,AnnualFinancialData!$B$2:$B$6380,$A70,AnnualFinancialData!$K$2:$K$6380,"53034")+SUMIFS(AnnualFinancialData!$L$2:$L$6380,AnnualFinancialData!$B$2:$B$6380,$A70,AnnualFinancialData!$K$2:$K$6380,"59500")</f>
        <v>68654</v>
      </c>
      <c r="M70" s="54">
        <f>IF(ISERROR(IF(J70="","",J70/VLOOKUP(Occupancy!$B$65,Occupancy!$BJ$68:'Occupancy'!$B$79,1)*12/$C70)),"-",IF(J70="","",J70/VLOOKUP(Occupancy!$B$65,Occupancy!$BJ$68:'Occupancy'!$B$79,1)*12/$C70))</f>
        <v>0</v>
      </c>
      <c r="N70" s="54">
        <f>IF(ISERROR(IF(K70="","",K70/VLOOKUP(Occupancy!$B$65,Occupancy!$BJ$68:'Occupancy'!$B$79,1)*12/$C70)),"-",IF(K70="","",K70/VLOOKUP(Occupancy!$B$65,Occupancy!$BJ$68:'Occupancy'!$B$79,1)*12/$C70))</f>
        <v>679.74257425742576</v>
      </c>
      <c r="O70" s="51">
        <f>SUMIFS(IncomeStatementData!$J$2:$J$415,IncomeStatementData!$B$2:$B$415,$A70,IncomeStatementData!$I$2:$I$415,"58001")</f>
        <v>0</v>
      </c>
      <c r="P70" s="51">
        <f>IF(ISERROR(Q70/12*Occupancy!$B$65),"-",Q70/12*Occupancy!$B$65)</f>
        <v>444.5</v>
      </c>
      <c r="Q70" s="52">
        <f>SUMIFS(AnnualFinancialData!$L$2:$L$6380,AnnualFinancialData!$B$2:$B$6380,$A70,AnnualFinancialData!$K$2:$K$6380,"58001")</f>
        <v>889</v>
      </c>
      <c r="R70" s="51">
        <f>IF(ISERROR(IF(O70="","",O70/VLOOKUP(Occupancy!$B$65,Occupancy!$BJ$68:'Occupancy'!$B$79,1)*12/$C70)),"-",IF(O70="","",O70/VLOOKUP(Occupancy!$B$65,Occupancy!$BJ$68:'Occupancy'!$B$79,1)*12/$C70))</f>
        <v>0</v>
      </c>
      <c r="S70" s="51">
        <f>IF(ISERROR(IF(P70="","",P70/VLOOKUP(Occupancy!$B$65,Occupancy!$BJ$68:'Occupancy'!$B$79,1)*12/$C70)),"-",IF(P70="","",P70/VLOOKUP(Occupancy!$B$65,Occupancy!$BJ$68:'Occupancy'!$B$79,1)*12/$C70))</f>
        <v>8.8019801980198018</v>
      </c>
      <c r="T70" s="55">
        <f>SUMIFS(IncomeStatementData!$J$2:$J$415,IncomeStatementData!$B$2:$B$415,$A70,IncomeStatementData!$I$2:$I$415,"66100")</f>
        <v>0</v>
      </c>
      <c r="U70" s="54">
        <f>IF(ISERROR(V70/12*Occupancy!$B$65),"-",V70/12*Occupancy!$B$65)</f>
        <v>25294.5</v>
      </c>
      <c r="V70" s="55">
        <f>SUMIFS(AnnualFinancialData!$L$2:$L$6380,AnnualFinancialData!$B$2:$B$6380,$A70,AnnualFinancialData!$K$2:$K$6380,"66100")</f>
        <v>50589</v>
      </c>
      <c r="W70" s="54">
        <f>IF(ISERROR(IF(T70="","",T70/VLOOKUP(Occupancy!$B$65,Occupancy!$BJ$68:'Occupancy'!$B$79,1)*12/$C70)),"-",IF(T70="","",T70/VLOOKUP(Occupancy!$B$65,Occupancy!$BJ$68:'Occupancy'!$B$79,1)*12/$C70))</f>
        <v>0</v>
      </c>
      <c r="X70" s="56">
        <f>IF(ISERROR(IF(U70="","",U70/VLOOKUP(Occupancy!$B$65,Occupancy!$BJ$68:'Occupancy'!$B$79,1)*12/$C70)),"-",IF(U70="","",U70/VLOOKUP(Occupancy!$B$65,Occupancy!$BJ$68:'Occupancy'!$B$79,1)*12/$C70))</f>
        <v>500.88118811881191</v>
      </c>
      <c r="Y70" s="51">
        <f>SUMIFS(IncomeStatementData!$J$2:$J$415,IncomeStatementData!$B$2:$B$415,$A70,IncomeStatementData!$I$2:$I$415,"55705")+SUMIFS(IncomeStatementData!$J$2:$J$415,IncomeStatementData!$B$2:$B$415,$A70,IncomeStatementData!$I$2:$I$415,"55715")+SUMIFS(IncomeStatementData!$J$2:$J$415,IncomeStatementData!$B$2:$B$415,$A70,IncomeStatementData!$I$2:$I$415,"55720")+SUMIFS(IncomeStatementData!$J$2:$J$415,IncomeStatementData!$B$2:$B$415,$A70,IncomeStatementData!$I$2:$I$415,"55730")+SUMIFS(IncomeStatementData!$J$2:$J$415,IncomeStatementData!$B$2:$B$415,$A70,IncomeStatementData!$I$2:$I$415,"55735")+SUMIFS(IncomeStatementData!$J$2:$J$415,IncomeStatementData!$B$2:$B$415,$A70,IncomeStatementData!$I$2:$I$415,"55701")+SUMIFS(IncomeStatementData!$J$2:$J$415,IncomeStatementData!$B$2:$B$415,$A70,IncomeStatementData!$I$2:$I$415,"55750")+SUMIFS(IncomeStatementData!$J$2:$J$415,IncomeStatementData!$B$2:$B$415,$A70,IncomeStatementData!$I$2:$I$415,"55725")+SUMIFS(IncomeStatementData!$J$2:$J$415,IncomeStatementData!$B$2:$B$415,$A70,IncomeStatementData!$I$2:$I$415,"55760")+SUMIFS(IncomeStatementData!$J$2:$J$415,IncomeStatementData!$B$2:$B$415,$A70,IncomeStatementData!$I$2:$I$415,"55755")</f>
        <v>0</v>
      </c>
      <c r="Z70" s="51">
        <f>IF(ISERROR(AA70/12*Occupancy!$B$65),"-",AA70/12*Occupancy!$B$65)</f>
        <v>22503.5</v>
      </c>
      <c r="AA70" s="52">
        <f>SUMIFS(AnnualFinancialData!$L$2:$L$6380,AnnualFinancialData!$B$2:$B$6380,$A70,AnnualFinancialData!$K$2:$K$6380,"55705")+SUMIFS(AnnualFinancialData!$L$2:$L$6380,AnnualFinancialData!$B$2:$B$6380,$A70,AnnualFinancialData!$K$2:$K$6380,"55715")+SUMIFS(AnnualFinancialData!$L$2:$L$6380,AnnualFinancialData!$B$2:$B$6380,$A70,AnnualFinancialData!$K$2:$K$6380,"55720")+SUMIFS(AnnualFinancialData!$L$2:$L$6380,AnnualFinancialData!$B$2:$B$6380,$A70,AnnualFinancialData!$K$2:$K$6380,"55730")+SUMIFS(AnnualFinancialData!$L$2:$L$6380,AnnualFinancialData!$B$2:$B$6380,$A70,AnnualFinancialData!$K$2:$K$6380,"55735")+SUMIFS(AnnualFinancialData!$L$2:$L$6380,AnnualFinancialData!$B$2:$B$6380,$A70,AnnualFinancialData!$K$2:$K$6380,"55701")+SUMIFS(AnnualFinancialData!$L$2:$L$6380,AnnualFinancialData!$B$2:$B$6380,$A70,AnnualFinancialData!$K$2:$K$6380,"55750")+SUMIFS(AnnualFinancialData!$L$2:$L$6380,AnnualFinancialData!$B$2:$B$6380,$A70,AnnualFinancialData!$K$2:$K$6380,"55725")+SUMIFS(AnnualFinancialData!$L$2:$L$6380,AnnualFinancialData!$B$2:$B$6380,$A70,AnnualFinancialData!$K$2:$K$6380,"55760")+SUMIFS(AnnualFinancialData!$L$2:$L$6380,AnnualFinancialData!$B$2:$B$6380,$A70,AnnualFinancialData!$K$2:$K$6380,"55755")</f>
        <v>45007</v>
      </c>
      <c r="AB70" s="51">
        <f>IF(ISERROR(IF(Y70="","",Y70/VLOOKUP(Occupancy!$B$65,Occupancy!$BJ$68:'Occupancy'!$B$79,1)*12/$C70)),"-",IF(Y70="","",Y70/VLOOKUP(Occupancy!$B$65,Occupancy!$BJ$68:'Occupancy'!$B$79,1)*12/$C70))</f>
        <v>0</v>
      </c>
      <c r="AC70" s="57">
        <f>IF(ISERROR(IF(Z70="","",Z70/VLOOKUP(Occupancy!$B$65,Occupancy!$BJ$68:'Occupancy'!$B$79,1)*12/$C70)),"-",IF(Z70="","",Z70/VLOOKUP(Occupancy!$B$65,Occupancy!$BJ$68:'Occupancy'!$B$79,1)*12/$C70))</f>
        <v>445.61386138613864</v>
      </c>
      <c r="AD70" s="55">
        <f>SUMIFS(IncomeStatementData!$J$2:$J$415,IncomeStatementData!$B$2:$B$415,$A70,IncomeStatementData!$I$2:$I$415,"55770")</f>
        <v>0</v>
      </c>
      <c r="AE70" s="54">
        <f>IF(ISERROR(AF70/12*Occupancy!$B$65),"-",AF70/12*Occupancy!$B$65)</f>
        <v>0</v>
      </c>
      <c r="AF70" s="55">
        <f>SUMIFS(AnnualFinancialData!$L$2:$L$6380,AnnualFinancialData!$B$2:$B$6380,$A70,AnnualFinancialData!$K$2:$K$6380,"55770")</f>
        <v>0</v>
      </c>
      <c r="AG70" s="54">
        <f>IF(ISERROR(IF(AD70="","",AD70/VLOOKUP(Occupancy!$B$65,Occupancy!$BJ$68:'Occupancy'!$B$79,1)*12/$C70)),"-",IF(AD70="","",AD70/VLOOKUP(Occupancy!$B$65,Occupancy!$BJ$68:'Occupancy'!$B$79,1)*12/$C70))</f>
        <v>0</v>
      </c>
      <c r="AH70" s="59">
        <f>IF(ISERROR(IF(AE70="","",AE70/VLOOKUP(Occupancy!$B$65,Occupancy!$BJ$68:'Occupancy'!$B$79,1)*12/$C70)),"-",IF(AE70="","",AE70/VLOOKUP(Occupancy!$B$65,Occupancy!$BJ$68:'Occupancy'!$B$79,1)*12/$C70))</f>
        <v>0</v>
      </c>
      <c r="AI70" s="52">
        <f>SUMIFS(IncomeStatementData!$J$2:$J$415,IncomeStatementData!$B$2:$B$415,$A70,IncomeStatementData!$I$2:$I$415,"55357")+SUMIFS(IncomeStatementData!$J$2:$J$415,IncomeStatementData!$B$2:$B$415,$A70,IncomeStatementData!$I$2:$I$415,"55353")+SUMIFS(IncomeStatementData!$J$2:$J$415,IncomeStatementData!$B$2:$B$415,$A70,IncomeStatementData!$I$2:$I$415,"55354")+SUMIFS(IncomeStatementData!$J$2:$J$415,IncomeStatementData!$B$2:$B$415,$A70,IncomeStatementData!$I$2:$I$415,"55351")</f>
        <v>0</v>
      </c>
      <c r="AJ70" s="51">
        <f>IF(ISERROR(AK70/12*Occupancy!$B$65),"-",AK70/12*Occupancy!$B$65)</f>
        <v>11604</v>
      </c>
      <c r="AK70" s="52">
        <f>SUMIFS(AnnualFinancialData!$L$2:$L$6380,AnnualFinancialData!$B$2:$B$6380,$A70,AnnualFinancialData!$K$2:$K$6380,"55357")+SUMIFS(AnnualFinancialData!$L$2:$L$6380,AnnualFinancialData!$B$2:$B$6380,$A70,AnnualFinancialData!$K$2:$K$6380,"55353")+SUMIFS(AnnualFinancialData!$L$2:$L$6380,AnnualFinancialData!$B$2:$B$6380,$A70,AnnualFinancialData!$K$2:$K$6380,"55354")+SUMIFS(AnnualFinancialData!$L$2:$L$6380,AnnualFinancialData!$B$2:$B$6380,$A70,AnnualFinancialData!$K$2:$K$6380,"55351")</f>
        <v>23208</v>
      </c>
      <c r="AL70" s="51">
        <f>IF(ISERROR(IF(AI70="","",AI70/VLOOKUP(Occupancy!$B$65,Occupancy!$BJ$68:'Occupancy'!$B$79,1)*12/$C70)),"-",IF(AI70="","",AI70/VLOOKUP(Occupancy!$B$65,Occupancy!$BJ$68:'Occupancy'!$B$79,1)*12/$C70))</f>
        <v>0</v>
      </c>
      <c r="AM70" s="60">
        <f>IF(ISERROR(IF(AJ70="","",AJ70/VLOOKUP(Occupancy!$B$65,Occupancy!$BJ$68:'Occupancy'!$B$79,1)*12/$C70)),"-",IF(AJ70="","",AJ70/VLOOKUP(Occupancy!$B$65,Occupancy!$BJ$68:'Occupancy'!$B$79,1)*12/$C70))</f>
        <v>229.78217821782178</v>
      </c>
      <c r="AN70" s="54">
        <f>SUMIFS(IncomeStatementData!$J$2:$J$415,IncomeStatementData!$B$2:$B$415,$A70,IncomeStatementData!$I$2:$I$415,"55355")</f>
        <v>0</v>
      </c>
      <c r="AO70" s="54">
        <f>IF(ISERROR(AP70/12*Occupancy!$B$65),"-",AP70/12*Occupancy!$B$65)</f>
        <v>9354</v>
      </c>
      <c r="AP70" s="55">
        <f>SUMIFS(AnnualFinancialData!$L$2:$L$6380,AnnualFinancialData!$B$2:$B$6380,$A70,AnnualFinancialData!$K$2:$K$6380,"55355")</f>
        <v>18708</v>
      </c>
      <c r="AQ70" s="54">
        <f>IF(ISERROR(IF(AN70="","",AN70/VLOOKUP(Occupancy!$B$65,Occupancy!$BJ$68:'Occupancy'!$B$79,1)*12/$C70)),"-",IF(AN70="","",AN70/VLOOKUP(Occupancy!$B$65,Occupancy!$BJ$68:'Occupancy'!$B$79,1)*12/$C70))</f>
        <v>0</v>
      </c>
      <c r="AR70" s="56">
        <f>IF(ISERROR(IF(AO70="","",AO70/VLOOKUP(Occupancy!$B$65,Occupancy!$BJ$68:'Occupancy'!$B$79,1)*12/$C70)),"-",IF(AO70="","",AO70/VLOOKUP(Occupancy!$B$65,Occupancy!$BJ$68:'Occupancy'!$B$79,1)*12/$C70))</f>
        <v>185.22772277227722</v>
      </c>
      <c r="AS70" s="61">
        <f>SUMIFS(IncomeStatementData!$J$2:$J$415,IncomeStatementData!$B$2:$B$415,$A70,IncomeStatementData!$I$2:$I$415,"55301")</f>
        <v>0</v>
      </c>
      <c r="AT70" s="51">
        <f>IF(ISERROR(AU70/12*Occupancy!$B$65),"-",AU70/12*Occupancy!$B$65)</f>
        <v>21114</v>
      </c>
      <c r="AU70" s="52">
        <f>SUMIFS(AnnualFinancialData!$L$2:$L$6380,AnnualFinancialData!$B$2:$B$6380,$A70,AnnualFinancialData!$K$2:$K$6380,"55301")</f>
        <v>42228</v>
      </c>
      <c r="AV70" s="51">
        <f>IF(ISERROR(IF(AS70="","",AS70/VLOOKUP(Occupancy!$B$65,Occupancy!$BJ$68:'Occupancy'!$B$79,1)*12/$C70)),"-",IF(AS70="","",AS70/VLOOKUP(Occupancy!$B$65,Occupancy!$BJ$68:'Occupancy'!$B$79,1)*12/$C70))</f>
        <v>0</v>
      </c>
      <c r="AW70" s="57">
        <f>IF(ISERROR(IF(AT70="","",AT70/VLOOKUP(Occupancy!$B$65,Occupancy!$BJ$68:'Occupancy'!$B$79,1)*12/$C70)),"-",IF(AT70="","",AT70/VLOOKUP(Occupancy!$B$65,Occupancy!$BJ$68:'Occupancy'!$B$79,1)*12/$C70))</f>
        <v>418.0990099009901</v>
      </c>
      <c r="AX70" s="54">
        <f>SUMIFS(IncomeStatementData!$J$2:$J$415,IncomeStatementData!$B$2:$B$415,$A70,IncomeStatementData!$I$2:$I$415,"55320")</f>
        <v>0</v>
      </c>
      <c r="AY70" s="54">
        <f>IF(ISERROR(AZ70/12*Occupancy!$B$65),"-",AZ70/12*Occupancy!$B$65)</f>
        <v>11203.5</v>
      </c>
      <c r="AZ70" s="55">
        <f>SUMIFS(AnnualFinancialData!$L$2:$L$6380,AnnualFinancialData!$B$2:$B$6380,$A70,AnnualFinancialData!$K$2:$K$6380,"55320")</f>
        <v>22407</v>
      </c>
      <c r="BA70" s="54">
        <f>IF(ISERROR(IF(AX70="","",AX70/VLOOKUP(Occupancy!$B$65,Occupancy!$BJ$68:'Occupancy'!$B$79,1)*12/$C70)),"-",IF(AX70="","",AX70/VLOOKUP(Occupancy!$B$65,Occupancy!$BJ$68:'Occupancy'!$B$79,1)*12/$C70))</f>
        <v>0</v>
      </c>
      <c r="BB70" s="54">
        <f>IF(ISERROR(IF(AY70="","",AY70/VLOOKUP(Occupancy!$B$65,Occupancy!$BJ$68:'Occupancy'!$B$79,1)*12/$C70)),"-",IF(AY70="","",AY70/VLOOKUP(Occupancy!$B$65,Occupancy!$BJ$68:'Occupancy'!$B$79,1)*12/$C70))</f>
        <v>221.85148514851485</v>
      </c>
      <c r="BC70" s="62">
        <f t="shared" si="0"/>
        <v>0</v>
      </c>
      <c r="BD70" s="63">
        <f t="shared" si="1"/>
        <v>219855.5</v>
      </c>
      <c r="BE70" s="62">
        <f t="shared" si="2"/>
        <v>439711</v>
      </c>
      <c r="BF70" s="63">
        <f>IF(ISERROR(IF(BC70="","",BC70/VLOOKUP(Occupancy!$B$65,Occupancy!$BJ$68:'Occupancy'!$B$79,1)*12/$C70)),"-",IF(BC70="","",BC70/VLOOKUP(Occupancy!$B$65,Occupancy!$BJ$68:'Occupancy'!$B$79,1)*12/$C70))</f>
        <v>0</v>
      </c>
      <c r="BG70" s="64">
        <f>IF(ISERROR(IF(BD70="","",BD70/VLOOKUP(Occupancy!$B$65,Occupancy!$BJ$68:'Occupancy'!$B$79,1)*12/$C70)),"-",IF(BD70="","",BD70/VLOOKUP(Occupancy!$B$65,Occupancy!$BJ$68:'Occupancy'!$B$79,1)*12/$C70))</f>
        <v>4353.5742574257429</v>
      </c>
    </row>
    <row r="71" spans="1:59" x14ac:dyDescent="0.25">
      <c r="A71" s="220" t="s">
        <v>428</v>
      </c>
      <c r="B71" s="93" t="str">
        <f>IF(ISERROR(INDEX(ProjectTypeData!$F$2:$F71,MATCH(Expenses!$A71,ProjectTypeData!$B$2:$B71,0),MATCH(Expenses!B$5,ProjectTypeData!$F$1))),"-",INDEX(ProjectTypeData!$F$2:$F71,MATCH(Expenses!$A71,ProjectTypeData!$B$2:$B71,0),MATCH(Expenses!B$5,ProjectTypeData!$F$1)))</f>
        <v>Shelter</v>
      </c>
      <c r="C71" s="145">
        <f>Operating!C76</f>
        <v>103</v>
      </c>
      <c r="D71" s="146" t="str">
        <f>IF(ISERROR(INDEX(MgmtCompanyData!$C$2:$C$46,MATCH(A71,MgmtCompanyData!$B$2:$B$46,0),0)),"-",INDEX(MgmtCompanyData!$C$2:$C$46,MATCH(A71,MgmtCompanyData!$B$2:$B$46,0),0))</f>
        <v>R Home Property Management, LLC</v>
      </c>
      <c r="E71" s="50">
        <f>SUMIFS(IncomeStatementData!$J$2:$J$415,IncomeStatementData!$B$2:$B$415,$A71,IncomeStatementData!$I$2:$I$415,"50105")+SUMIFS(IncomeStatementData!$J$2:$J$415,IncomeStatementData!$B$2:$B$415,$A71,IncomeStatementData!$I$2:$I$415,"55745")+SUMIFS(IncomeStatementData!$J$2:$J$415,IncomeStatementData!$B$2:$B$415,$A71,IncomeStatementData!$I$2:$I$415,"55730")+SUMIFS(IncomeStatementData!$J$2:$J$415,IncomeStatementData!$B$2:$B$415,$A71,IncomeStatementData!$I$2:$I$415,"50203")+SUMIFS(IncomeStatementData!$J$2:$J$415,IncomeStatementData!$B$2:$B$415,$A71,IncomeStatementData!$I$2:$I$415,"50252")</f>
        <v>0</v>
      </c>
      <c r="F71" s="51">
        <f>IF(ISERROR(G71/12*Occupancy!$B$65),"-",G71/12*Occupancy!$B$65)</f>
        <v>91563.5</v>
      </c>
      <c r="G71" s="52">
        <f>SUMIFS(AnnualFinancialData!$L$2:$L$6380,AnnualFinancialData!$B$2:$B$6380,$A71,AnnualFinancialData!$K$2:$K$6380,"50105")+SUMIFS(AnnualFinancialData!$L$2:$L$6380,AnnualFinancialData!$B$2:$B$6380,$A71,AnnualFinancialData!$K$2:$K$6380,"55745")+SUMIFS(AnnualFinancialData!$L$2:$L$6380,AnnualFinancialData!$B$2:$B$6380,$A71,AnnualFinancialData!$K$2:$K$6380,"55730")+SUMIFS(AnnualFinancialData!$L$2:$L$6380,AnnualFinancialData!$B$2:$B$6380,$A71,AnnualFinancialData!$K$2:$K$6380,"50203")+SUMIFS(AnnualFinancialData!$L$2:$L$6380,AnnualFinancialData!$B$2:$B$6380,$A71,AnnualFinancialData!$K$2:$K$6380,"50252")</f>
        <v>183127</v>
      </c>
      <c r="H71" s="51">
        <f>IF(ISERROR(IF(E71="","",E71/VLOOKUP(Occupancy!$B$65,Occupancy!$BJ$68:'Occupancy'!$B$79,1)*12/$C71)),"-",IF(E71="","",E71/VLOOKUP(Occupancy!$B$65,Occupancy!$BJ$68:'Occupancy'!$B$79,1)*12/$C71))</f>
        <v>0</v>
      </c>
      <c r="I71" s="53">
        <f>IF(ISERROR(IF(F71="","",F71/VLOOKUP(Occupancy!$B$65,Occupancy!$BJ$68:'Occupancy'!$B$79,1)*12/$C71)),"-",IF(F71="","",F71/VLOOKUP(Occupancy!$B$65,Occupancy!$BJ$68:'Occupancy'!$B$79,1)*12/$C71))</f>
        <v>1777.9320388349515</v>
      </c>
      <c r="J71" s="54">
        <f>SUMIFS(IncomeStatementData!$J$2:$J$415,IncomeStatementData!$B$2:$B$415,$A71,IncomeStatementData!$I$2:$I$415,"60015")+SUMIFS(IncomeStatementData!$J$2:$J$415,IncomeStatementData!$B$2:$B$415,$A71,IncomeStatementData!$I$2:$I$415,"55342")+SUMIFS(IncomeStatementData!$J$2:$J$415,IncomeStatementData!$B$2:$B$415,$A71,IncomeStatementData!$I$2:$I$415,"55110")+SUMIFS(IncomeStatementData!$J$2:$J$415,IncomeStatementData!$B$2:$B$415,$A71,IncomeStatementData!$I$2:$I$415,"53034")+SUMIFS(IncomeStatementData!$J$2:$J$415,IncomeStatementData!$B$2:$B$415,$A71,IncomeStatementData!$I$2:$I$415,"59500")</f>
        <v>0</v>
      </c>
      <c r="K71" s="54">
        <f>IF(ISERROR(L71/12*Occupancy!$B$65),"-",L71/12*Occupancy!$B$65)</f>
        <v>28097.5</v>
      </c>
      <c r="L71" s="55">
        <f>SUMIFS(AnnualFinancialData!$L$2:$L$6380,AnnualFinancialData!$B$2:$B$6380,$A71,AnnualFinancialData!$K$2:$K$6380,"60015")+SUMIFS(AnnualFinancialData!$L$2:$L$6380,AnnualFinancialData!$B$2:$B$6380,$A71,AnnualFinancialData!$K$2:$K$6380,"55342")+SUMIFS(AnnualFinancialData!$L$2:$L$6380,AnnualFinancialData!$B$2:$B$6380,$A71,AnnualFinancialData!$K$2:$K$6380,"55110")+SUMIFS(AnnualFinancialData!$L$2:$L$6380,AnnualFinancialData!$B$2:$B$6380,$A71,AnnualFinancialData!$K$2:$K$6380,"53034")+SUMIFS(AnnualFinancialData!$L$2:$L$6380,AnnualFinancialData!$B$2:$B$6380,$A71,AnnualFinancialData!$K$2:$K$6380,"59500")</f>
        <v>56195</v>
      </c>
      <c r="M71" s="54">
        <f>IF(ISERROR(IF(J71="","",J71/VLOOKUP(Occupancy!$B$65,Occupancy!$BJ$68:'Occupancy'!$B$79,1)*12/$C71)),"-",IF(J71="","",J71/VLOOKUP(Occupancy!$B$65,Occupancy!$BJ$68:'Occupancy'!$B$79,1)*12/$C71))</f>
        <v>0</v>
      </c>
      <c r="N71" s="54">
        <f>IF(ISERROR(IF(K71="","",K71/VLOOKUP(Occupancy!$B$65,Occupancy!$BJ$68:'Occupancy'!$B$79,1)*12/$C71)),"-",IF(K71="","",K71/VLOOKUP(Occupancy!$B$65,Occupancy!$BJ$68:'Occupancy'!$B$79,1)*12/$C71))</f>
        <v>545.5825242718447</v>
      </c>
      <c r="O71" s="51">
        <f>SUMIFS(IncomeStatementData!$J$2:$J$415,IncomeStatementData!$B$2:$B$415,$A71,IncomeStatementData!$I$2:$I$415,"58001")</f>
        <v>0</v>
      </c>
      <c r="P71" s="51">
        <f>IF(ISERROR(Q71/12*Occupancy!$B$65),"-",Q71/12*Occupancy!$B$65)</f>
        <v>1039</v>
      </c>
      <c r="Q71" s="52">
        <f>SUMIFS(AnnualFinancialData!$L$2:$L$6380,AnnualFinancialData!$B$2:$B$6380,$A71,AnnualFinancialData!$K$2:$K$6380,"58001")</f>
        <v>2078</v>
      </c>
      <c r="R71" s="51">
        <f>IF(ISERROR(IF(O71="","",O71/VLOOKUP(Occupancy!$B$65,Occupancy!$BJ$68:'Occupancy'!$B$79,1)*12/$C71)),"-",IF(O71="","",O71/VLOOKUP(Occupancy!$B$65,Occupancy!$BJ$68:'Occupancy'!$B$79,1)*12/$C71))</f>
        <v>0</v>
      </c>
      <c r="S71" s="51">
        <f>IF(ISERROR(IF(P71="","",P71/VLOOKUP(Occupancy!$B$65,Occupancy!$BJ$68:'Occupancy'!$B$79,1)*12/$C71)),"-",IF(P71="","",P71/VLOOKUP(Occupancy!$B$65,Occupancy!$BJ$68:'Occupancy'!$B$79,1)*12/$C71))</f>
        <v>20.174757281553397</v>
      </c>
      <c r="T71" s="55">
        <f>SUMIFS(IncomeStatementData!$J$2:$J$415,IncomeStatementData!$B$2:$B$415,$A71,IncomeStatementData!$I$2:$I$415,"66100")</f>
        <v>0</v>
      </c>
      <c r="U71" s="54">
        <f>IF(ISERROR(V71/12*Occupancy!$B$65),"-",V71/12*Occupancy!$B$65)</f>
        <v>28658.5</v>
      </c>
      <c r="V71" s="55">
        <f>SUMIFS(AnnualFinancialData!$L$2:$L$6380,AnnualFinancialData!$B$2:$B$6380,$A71,AnnualFinancialData!$K$2:$K$6380,"66100")</f>
        <v>57317</v>
      </c>
      <c r="W71" s="54">
        <f>IF(ISERROR(IF(T71="","",T71/VLOOKUP(Occupancy!$B$65,Occupancy!$BJ$68:'Occupancy'!$B$79,1)*12/$C71)),"-",IF(T71="","",T71/VLOOKUP(Occupancy!$B$65,Occupancy!$BJ$68:'Occupancy'!$B$79,1)*12/$C71))</f>
        <v>0</v>
      </c>
      <c r="X71" s="56">
        <f>IF(ISERROR(IF(U71="","",U71/VLOOKUP(Occupancy!$B$65,Occupancy!$BJ$68:'Occupancy'!$B$79,1)*12/$C71)),"-",IF(U71="","",U71/VLOOKUP(Occupancy!$B$65,Occupancy!$BJ$68:'Occupancy'!$B$79,1)*12/$C71))</f>
        <v>556.47572815533977</v>
      </c>
      <c r="Y71" s="51">
        <f>SUMIFS(IncomeStatementData!$J$2:$J$415,IncomeStatementData!$B$2:$B$415,$A71,IncomeStatementData!$I$2:$I$415,"55705")+SUMIFS(IncomeStatementData!$J$2:$J$415,IncomeStatementData!$B$2:$B$415,$A71,IncomeStatementData!$I$2:$I$415,"55715")+SUMIFS(IncomeStatementData!$J$2:$J$415,IncomeStatementData!$B$2:$B$415,$A71,IncomeStatementData!$I$2:$I$415,"55720")+SUMIFS(IncomeStatementData!$J$2:$J$415,IncomeStatementData!$B$2:$B$415,$A71,IncomeStatementData!$I$2:$I$415,"55730")+SUMIFS(IncomeStatementData!$J$2:$J$415,IncomeStatementData!$B$2:$B$415,$A71,IncomeStatementData!$I$2:$I$415,"55735")+SUMIFS(IncomeStatementData!$J$2:$J$415,IncomeStatementData!$B$2:$B$415,$A71,IncomeStatementData!$I$2:$I$415,"55701")+SUMIFS(IncomeStatementData!$J$2:$J$415,IncomeStatementData!$B$2:$B$415,$A71,IncomeStatementData!$I$2:$I$415,"55750")+SUMIFS(IncomeStatementData!$J$2:$J$415,IncomeStatementData!$B$2:$B$415,$A71,IncomeStatementData!$I$2:$I$415,"55725")+SUMIFS(IncomeStatementData!$J$2:$J$415,IncomeStatementData!$B$2:$B$415,$A71,IncomeStatementData!$I$2:$I$415,"55760")+SUMIFS(IncomeStatementData!$J$2:$J$415,IncomeStatementData!$B$2:$B$415,$A71,IncomeStatementData!$I$2:$I$415,"55755")</f>
        <v>0</v>
      </c>
      <c r="Z71" s="51">
        <f>IF(ISERROR(AA71/12*Occupancy!$B$65),"-",AA71/12*Occupancy!$B$65)</f>
        <v>21431</v>
      </c>
      <c r="AA71" s="52">
        <f>SUMIFS(AnnualFinancialData!$L$2:$L$6380,AnnualFinancialData!$B$2:$B$6380,$A71,AnnualFinancialData!$K$2:$K$6380,"55705")+SUMIFS(AnnualFinancialData!$L$2:$L$6380,AnnualFinancialData!$B$2:$B$6380,$A71,AnnualFinancialData!$K$2:$K$6380,"55715")+SUMIFS(AnnualFinancialData!$L$2:$L$6380,AnnualFinancialData!$B$2:$B$6380,$A71,AnnualFinancialData!$K$2:$K$6380,"55720")+SUMIFS(AnnualFinancialData!$L$2:$L$6380,AnnualFinancialData!$B$2:$B$6380,$A71,AnnualFinancialData!$K$2:$K$6380,"55730")+SUMIFS(AnnualFinancialData!$L$2:$L$6380,AnnualFinancialData!$B$2:$B$6380,$A71,AnnualFinancialData!$K$2:$K$6380,"55735")+SUMIFS(AnnualFinancialData!$L$2:$L$6380,AnnualFinancialData!$B$2:$B$6380,$A71,AnnualFinancialData!$K$2:$K$6380,"55701")+SUMIFS(AnnualFinancialData!$L$2:$L$6380,AnnualFinancialData!$B$2:$B$6380,$A71,AnnualFinancialData!$K$2:$K$6380,"55750")+SUMIFS(AnnualFinancialData!$L$2:$L$6380,AnnualFinancialData!$B$2:$B$6380,$A71,AnnualFinancialData!$K$2:$K$6380,"55725")+SUMIFS(AnnualFinancialData!$L$2:$L$6380,AnnualFinancialData!$B$2:$B$6380,$A71,AnnualFinancialData!$K$2:$K$6380,"55760")+SUMIFS(AnnualFinancialData!$L$2:$L$6380,AnnualFinancialData!$B$2:$B$6380,$A71,AnnualFinancialData!$K$2:$K$6380,"55755")</f>
        <v>42862</v>
      </c>
      <c r="AB71" s="51">
        <f>IF(ISERROR(IF(Y71="","",Y71/VLOOKUP(Occupancy!$B$65,Occupancy!$BJ$68:'Occupancy'!$B$79,1)*12/$C71)),"-",IF(Y71="","",Y71/VLOOKUP(Occupancy!$B$65,Occupancy!$BJ$68:'Occupancy'!$B$79,1)*12/$C71))</f>
        <v>0</v>
      </c>
      <c r="AC71" s="57">
        <f>IF(ISERROR(IF(Z71="","",Z71/VLOOKUP(Occupancy!$B$65,Occupancy!$BJ$68:'Occupancy'!$B$79,1)*12/$C71)),"-",IF(Z71="","",Z71/VLOOKUP(Occupancy!$B$65,Occupancy!$BJ$68:'Occupancy'!$B$79,1)*12/$C71))</f>
        <v>416.13592233009706</v>
      </c>
      <c r="AD71" s="55">
        <f>SUMIFS(IncomeStatementData!$J$2:$J$415,IncomeStatementData!$B$2:$B$415,$A71,IncomeStatementData!$I$2:$I$415,"55770")</f>
        <v>0</v>
      </c>
      <c r="AE71" s="54">
        <f>IF(ISERROR(AF71/12*Occupancy!$B$65),"-",AF71/12*Occupancy!$B$65)</f>
        <v>0</v>
      </c>
      <c r="AF71" s="55">
        <f>SUMIFS(AnnualFinancialData!$L$2:$L$6380,AnnualFinancialData!$B$2:$B$6380,$A71,AnnualFinancialData!$K$2:$K$6380,"55770")</f>
        <v>0</v>
      </c>
      <c r="AG71" s="54">
        <f>IF(ISERROR(IF(AD71="","",AD71/VLOOKUP(Occupancy!$B$65,Occupancy!$BJ$68:'Occupancy'!$B$79,1)*12/$C71)),"-",IF(AD71="","",AD71/VLOOKUP(Occupancy!$B$65,Occupancy!$BJ$68:'Occupancy'!$B$79,1)*12/$C71))</f>
        <v>0</v>
      </c>
      <c r="AH71" s="59">
        <f>IF(ISERROR(IF(AE71="","",AE71/VLOOKUP(Occupancy!$B$65,Occupancy!$BJ$68:'Occupancy'!$B$79,1)*12/$C71)),"-",IF(AE71="","",AE71/VLOOKUP(Occupancy!$B$65,Occupancy!$BJ$68:'Occupancy'!$B$79,1)*12/$C71))</f>
        <v>0</v>
      </c>
      <c r="AI71" s="52">
        <f>SUMIFS(IncomeStatementData!$J$2:$J$415,IncomeStatementData!$B$2:$B$415,$A71,IncomeStatementData!$I$2:$I$415,"55357")+SUMIFS(IncomeStatementData!$J$2:$J$415,IncomeStatementData!$B$2:$B$415,$A71,IncomeStatementData!$I$2:$I$415,"55353")+SUMIFS(IncomeStatementData!$J$2:$J$415,IncomeStatementData!$B$2:$B$415,$A71,IncomeStatementData!$I$2:$I$415,"55354")+SUMIFS(IncomeStatementData!$J$2:$J$415,IncomeStatementData!$B$2:$B$415,$A71,IncomeStatementData!$I$2:$I$415,"55351")</f>
        <v>0</v>
      </c>
      <c r="AJ71" s="51">
        <f>IF(ISERROR(AK71/12*Occupancy!$B$65),"-",AK71/12*Occupancy!$B$65)</f>
        <v>12192</v>
      </c>
      <c r="AK71" s="52">
        <f>SUMIFS(AnnualFinancialData!$L$2:$L$6380,AnnualFinancialData!$B$2:$B$6380,$A71,AnnualFinancialData!$K$2:$K$6380,"55357")+SUMIFS(AnnualFinancialData!$L$2:$L$6380,AnnualFinancialData!$B$2:$B$6380,$A71,AnnualFinancialData!$K$2:$K$6380,"55353")+SUMIFS(AnnualFinancialData!$L$2:$L$6380,AnnualFinancialData!$B$2:$B$6380,$A71,AnnualFinancialData!$K$2:$K$6380,"55354")+SUMIFS(AnnualFinancialData!$L$2:$L$6380,AnnualFinancialData!$B$2:$B$6380,$A71,AnnualFinancialData!$K$2:$K$6380,"55351")</f>
        <v>24384</v>
      </c>
      <c r="AL71" s="51">
        <f>IF(ISERROR(IF(AI71="","",AI71/VLOOKUP(Occupancy!$B$65,Occupancy!$BJ$68:'Occupancy'!$B$79,1)*12/$C71)),"-",IF(AI71="","",AI71/VLOOKUP(Occupancy!$B$65,Occupancy!$BJ$68:'Occupancy'!$B$79,1)*12/$C71))</f>
        <v>0</v>
      </c>
      <c r="AM71" s="60">
        <f>IF(ISERROR(IF(AJ71="","",AJ71/VLOOKUP(Occupancy!$B$65,Occupancy!$BJ$68:'Occupancy'!$B$79,1)*12/$C71)),"-",IF(AJ71="","",AJ71/VLOOKUP(Occupancy!$B$65,Occupancy!$BJ$68:'Occupancy'!$B$79,1)*12/$C71))</f>
        <v>236.73786407766991</v>
      </c>
      <c r="AN71" s="54">
        <f>SUMIFS(IncomeStatementData!$J$2:$J$415,IncomeStatementData!$B$2:$B$415,$A71,IncomeStatementData!$I$2:$I$415,"55355")</f>
        <v>0</v>
      </c>
      <c r="AO71" s="54">
        <f>IF(ISERROR(AP71/12*Occupancy!$B$65),"-",AP71/12*Occupancy!$B$65)</f>
        <v>7374</v>
      </c>
      <c r="AP71" s="55">
        <f>SUMIFS(AnnualFinancialData!$L$2:$L$6380,AnnualFinancialData!$B$2:$B$6380,$A71,AnnualFinancialData!$K$2:$K$6380,"55355")</f>
        <v>14748</v>
      </c>
      <c r="AQ71" s="54">
        <f>IF(ISERROR(IF(AN71="","",AN71/VLOOKUP(Occupancy!$B$65,Occupancy!$BJ$68:'Occupancy'!$B$79,1)*12/$C71)),"-",IF(AN71="","",AN71/VLOOKUP(Occupancy!$B$65,Occupancy!$BJ$68:'Occupancy'!$B$79,1)*12/$C71))</f>
        <v>0</v>
      </c>
      <c r="AR71" s="56">
        <f>IF(ISERROR(IF(AO71="","",AO71/VLOOKUP(Occupancy!$B$65,Occupancy!$BJ$68:'Occupancy'!$B$79,1)*12/$C71)),"-",IF(AO71="","",AO71/VLOOKUP(Occupancy!$B$65,Occupancy!$BJ$68:'Occupancy'!$B$79,1)*12/$C71))</f>
        <v>143.18446601941747</v>
      </c>
      <c r="AS71" s="61">
        <f>SUMIFS(IncomeStatementData!$J$2:$J$415,IncomeStatementData!$B$2:$B$415,$A71,IncomeStatementData!$I$2:$I$415,"55301")</f>
        <v>0</v>
      </c>
      <c r="AT71" s="51">
        <f>IF(ISERROR(AU71/12*Occupancy!$B$65),"-",AU71/12*Occupancy!$B$65)</f>
        <v>14762</v>
      </c>
      <c r="AU71" s="52">
        <f>SUMIFS(AnnualFinancialData!$L$2:$L$6380,AnnualFinancialData!$B$2:$B$6380,$A71,AnnualFinancialData!$K$2:$K$6380,"55301")</f>
        <v>29524</v>
      </c>
      <c r="AV71" s="51">
        <f>IF(ISERROR(IF(AS71="","",AS71/VLOOKUP(Occupancy!$B$65,Occupancy!$BJ$68:'Occupancy'!$B$79,1)*12/$C71)),"-",IF(AS71="","",AS71/VLOOKUP(Occupancy!$B$65,Occupancy!$BJ$68:'Occupancy'!$B$79,1)*12/$C71))</f>
        <v>0</v>
      </c>
      <c r="AW71" s="57">
        <f>IF(ISERROR(IF(AT71="","",AT71/VLOOKUP(Occupancy!$B$65,Occupancy!$BJ$68:'Occupancy'!$B$79,1)*12/$C71)),"-",IF(AT71="","",AT71/VLOOKUP(Occupancy!$B$65,Occupancy!$BJ$68:'Occupancy'!$B$79,1)*12/$C71))</f>
        <v>286.64077669902912</v>
      </c>
      <c r="AX71" s="54">
        <f>SUMIFS(IncomeStatementData!$J$2:$J$415,IncomeStatementData!$B$2:$B$415,$A71,IncomeStatementData!$I$2:$I$415,"55320")</f>
        <v>0</v>
      </c>
      <c r="AY71" s="54">
        <f>IF(ISERROR(AZ71/12*Occupancy!$B$65),"-",AZ71/12*Occupancy!$B$65)</f>
        <v>11673</v>
      </c>
      <c r="AZ71" s="55">
        <f>SUMIFS(AnnualFinancialData!$L$2:$L$6380,AnnualFinancialData!$B$2:$B$6380,$A71,AnnualFinancialData!$K$2:$K$6380,"55320")</f>
        <v>23346</v>
      </c>
      <c r="BA71" s="54">
        <f>IF(ISERROR(IF(AX71="","",AX71/VLOOKUP(Occupancy!$B$65,Occupancy!$BJ$68:'Occupancy'!$B$79,1)*12/$C71)),"-",IF(AX71="","",AX71/VLOOKUP(Occupancy!$B$65,Occupancy!$BJ$68:'Occupancy'!$B$79,1)*12/$C71))</f>
        <v>0</v>
      </c>
      <c r="BB71" s="54">
        <f>IF(ISERROR(IF(AY71="","",AY71/VLOOKUP(Occupancy!$B$65,Occupancy!$BJ$68:'Occupancy'!$B$79,1)*12/$C71)),"-",IF(AY71="","",AY71/VLOOKUP(Occupancy!$B$65,Occupancy!$BJ$68:'Occupancy'!$B$79,1)*12/$C71))</f>
        <v>226.66019417475729</v>
      </c>
      <c r="BC71" s="62">
        <f t="shared" ref="BC71:BC134" si="3">+E71+J71+O71+T71+Y71+AD71+AN71+AI71+AS71+AX71</f>
        <v>0</v>
      </c>
      <c r="BD71" s="63">
        <f t="shared" ref="BD71:BD134" si="4">+F71+K71+P71+U71+Z71+AE71+AO71+AJ71+AT71+AY71</f>
        <v>216790.5</v>
      </c>
      <c r="BE71" s="62">
        <f t="shared" ref="BE71:BE134" si="5">+G71+L71+Q71+V71+AA71+AF71+AP71+AK71+AU71+AZ71</f>
        <v>433581</v>
      </c>
      <c r="BF71" s="63">
        <f>IF(ISERROR(IF(BC71="","",BC71/VLOOKUP(Occupancy!$B$65,Occupancy!$BJ$68:'Occupancy'!$B$79,1)*12/$C71)),"-",IF(BC71="","",BC71/VLOOKUP(Occupancy!$B$65,Occupancy!$BJ$68:'Occupancy'!$B$79,1)*12/$C71))</f>
        <v>0</v>
      </c>
      <c r="BG71" s="64">
        <f>IF(ISERROR(IF(BD71="","",BD71/VLOOKUP(Occupancy!$B$65,Occupancy!$BJ$68:'Occupancy'!$B$79,1)*12/$C71)),"-",IF(BD71="","",BD71/VLOOKUP(Occupancy!$B$65,Occupancy!$BJ$68:'Occupancy'!$B$79,1)*12/$C71))</f>
        <v>4209.5242718446598</v>
      </c>
    </row>
    <row r="72" spans="1:59" x14ac:dyDescent="0.25">
      <c r="A72" s="220" t="s">
        <v>430</v>
      </c>
      <c r="B72" s="93" t="str">
        <f>IF(ISERROR(INDEX(ProjectTypeData!$F$2:$F72,MATCH(Expenses!$A72,ProjectTypeData!$B$2:$B72,0),MATCH(Expenses!B$5,ProjectTypeData!$F$1))),"-",INDEX(ProjectTypeData!$F$2:$F72,MATCH(Expenses!$A72,ProjectTypeData!$B$2:$B72,0),MATCH(Expenses!B$5,ProjectTypeData!$F$1)))</f>
        <v>Shelter</v>
      </c>
      <c r="C72" s="145">
        <f>Operating!C77</f>
        <v>78</v>
      </c>
      <c r="D72" s="146" t="str">
        <f>IF(ISERROR(INDEX(MgmtCompanyData!$C$2:$C$46,MATCH(A72,MgmtCompanyData!$B$2:$B$46,0),0)),"-",INDEX(MgmtCompanyData!$C$2:$C$46,MATCH(A72,MgmtCompanyData!$B$2:$B$46,0),0))</f>
        <v>R Home Property Management, LLC</v>
      </c>
      <c r="E72" s="50">
        <f>SUMIFS(IncomeStatementData!$J$2:$J$415,IncomeStatementData!$B$2:$B$415,$A72,IncomeStatementData!$I$2:$I$415,"50105")+SUMIFS(IncomeStatementData!$J$2:$J$415,IncomeStatementData!$B$2:$B$415,$A72,IncomeStatementData!$I$2:$I$415,"55745")+SUMIFS(IncomeStatementData!$J$2:$J$415,IncomeStatementData!$B$2:$B$415,$A72,IncomeStatementData!$I$2:$I$415,"55730")+SUMIFS(IncomeStatementData!$J$2:$J$415,IncomeStatementData!$B$2:$B$415,$A72,IncomeStatementData!$I$2:$I$415,"50203")+SUMIFS(IncomeStatementData!$J$2:$J$415,IncomeStatementData!$B$2:$B$415,$A72,IncomeStatementData!$I$2:$I$415,"50252")</f>
        <v>0</v>
      </c>
      <c r="F72" s="51">
        <f>IF(ISERROR(G72/12*Occupancy!$B$65),"-",G72/12*Occupancy!$B$65)</f>
        <v>82678.5</v>
      </c>
      <c r="G72" s="52">
        <f>SUMIFS(AnnualFinancialData!$L$2:$L$6380,AnnualFinancialData!$B$2:$B$6380,$A72,AnnualFinancialData!$K$2:$K$6380,"50105")+SUMIFS(AnnualFinancialData!$L$2:$L$6380,AnnualFinancialData!$B$2:$B$6380,$A72,AnnualFinancialData!$K$2:$K$6380,"55745")+SUMIFS(AnnualFinancialData!$L$2:$L$6380,AnnualFinancialData!$B$2:$B$6380,$A72,AnnualFinancialData!$K$2:$K$6380,"55730")+SUMIFS(AnnualFinancialData!$L$2:$L$6380,AnnualFinancialData!$B$2:$B$6380,$A72,AnnualFinancialData!$K$2:$K$6380,"50203")+SUMIFS(AnnualFinancialData!$L$2:$L$6380,AnnualFinancialData!$B$2:$B$6380,$A72,AnnualFinancialData!$K$2:$K$6380,"50252")</f>
        <v>165357</v>
      </c>
      <c r="H72" s="51">
        <f>IF(ISERROR(IF(E72="","",E72/VLOOKUP(Occupancy!$B$65,Occupancy!$BJ$68:'Occupancy'!$B$79,1)*12/$C72)),"-",IF(E72="","",E72/VLOOKUP(Occupancy!$B$65,Occupancy!$BJ$68:'Occupancy'!$B$79,1)*12/$C72))</f>
        <v>0</v>
      </c>
      <c r="I72" s="53">
        <f>IF(ISERROR(IF(F72="","",F72/VLOOKUP(Occupancy!$B$65,Occupancy!$BJ$68:'Occupancy'!$B$79,1)*12/$C72)),"-",IF(F72="","",F72/VLOOKUP(Occupancy!$B$65,Occupancy!$BJ$68:'Occupancy'!$B$79,1)*12/$C72))</f>
        <v>2119.9615384615386</v>
      </c>
      <c r="J72" s="54">
        <f>SUMIFS(IncomeStatementData!$J$2:$J$415,IncomeStatementData!$B$2:$B$415,$A72,IncomeStatementData!$I$2:$I$415,"60015")+SUMIFS(IncomeStatementData!$J$2:$J$415,IncomeStatementData!$B$2:$B$415,$A72,IncomeStatementData!$I$2:$I$415,"55342")+SUMIFS(IncomeStatementData!$J$2:$J$415,IncomeStatementData!$B$2:$B$415,$A72,IncomeStatementData!$I$2:$I$415,"55110")+SUMIFS(IncomeStatementData!$J$2:$J$415,IncomeStatementData!$B$2:$B$415,$A72,IncomeStatementData!$I$2:$I$415,"53034")+SUMIFS(IncomeStatementData!$J$2:$J$415,IncomeStatementData!$B$2:$B$415,$A72,IncomeStatementData!$I$2:$I$415,"59500")</f>
        <v>0</v>
      </c>
      <c r="K72" s="54">
        <f>IF(ISERROR(L72/12*Occupancy!$B$65),"-",L72/12*Occupancy!$B$65)</f>
        <v>26917.5</v>
      </c>
      <c r="L72" s="55">
        <f>SUMIFS(AnnualFinancialData!$L$2:$L$6380,AnnualFinancialData!$B$2:$B$6380,$A72,AnnualFinancialData!$K$2:$K$6380,"60015")+SUMIFS(AnnualFinancialData!$L$2:$L$6380,AnnualFinancialData!$B$2:$B$6380,$A72,AnnualFinancialData!$K$2:$K$6380,"55342")+SUMIFS(AnnualFinancialData!$L$2:$L$6380,AnnualFinancialData!$B$2:$B$6380,$A72,AnnualFinancialData!$K$2:$K$6380,"55110")+SUMIFS(AnnualFinancialData!$L$2:$L$6380,AnnualFinancialData!$B$2:$B$6380,$A72,AnnualFinancialData!$K$2:$K$6380,"53034")+SUMIFS(AnnualFinancialData!$L$2:$L$6380,AnnualFinancialData!$B$2:$B$6380,$A72,AnnualFinancialData!$K$2:$K$6380,"59500")</f>
        <v>53835</v>
      </c>
      <c r="M72" s="54">
        <f>IF(ISERROR(IF(J72="","",J72/VLOOKUP(Occupancy!$B$65,Occupancy!$BJ$68:'Occupancy'!$B$79,1)*12/$C72)),"-",IF(J72="","",J72/VLOOKUP(Occupancy!$B$65,Occupancy!$BJ$68:'Occupancy'!$B$79,1)*12/$C72))</f>
        <v>0</v>
      </c>
      <c r="N72" s="54">
        <f>IF(ISERROR(IF(K72="","",K72/VLOOKUP(Occupancy!$B$65,Occupancy!$BJ$68:'Occupancy'!$B$79,1)*12/$C72)),"-",IF(K72="","",K72/VLOOKUP(Occupancy!$B$65,Occupancy!$BJ$68:'Occupancy'!$B$79,1)*12/$C72))</f>
        <v>690.19230769230774</v>
      </c>
      <c r="O72" s="51">
        <f>SUMIFS(IncomeStatementData!$J$2:$J$415,IncomeStatementData!$B$2:$B$415,$A72,IncomeStatementData!$I$2:$I$415,"58001")</f>
        <v>0</v>
      </c>
      <c r="P72" s="51">
        <f>IF(ISERROR(Q72/12*Occupancy!$B$65),"-",Q72/12*Occupancy!$B$65)</f>
        <v>2267.5</v>
      </c>
      <c r="Q72" s="52">
        <f>SUMIFS(AnnualFinancialData!$L$2:$L$6380,AnnualFinancialData!$B$2:$B$6380,$A72,AnnualFinancialData!$K$2:$K$6380,"58001")</f>
        <v>4535</v>
      </c>
      <c r="R72" s="51">
        <f>IF(ISERROR(IF(O72="","",O72/VLOOKUP(Occupancy!$B$65,Occupancy!$BJ$68:'Occupancy'!$B$79,1)*12/$C72)),"-",IF(O72="","",O72/VLOOKUP(Occupancy!$B$65,Occupancy!$BJ$68:'Occupancy'!$B$79,1)*12/$C72))</f>
        <v>0</v>
      </c>
      <c r="S72" s="51">
        <f>IF(ISERROR(IF(P72="","",P72/VLOOKUP(Occupancy!$B$65,Occupancy!$BJ$68:'Occupancy'!$B$79,1)*12/$C72)),"-",IF(P72="","",P72/VLOOKUP(Occupancy!$B$65,Occupancy!$BJ$68:'Occupancy'!$B$79,1)*12/$C72))</f>
        <v>58.141025641025642</v>
      </c>
      <c r="T72" s="55">
        <f>SUMIFS(IncomeStatementData!$J$2:$J$415,IncomeStatementData!$B$2:$B$415,$A72,IncomeStatementData!$I$2:$I$415,"66100")</f>
        <v>0</v>
      </c>
      <c r="U72" s="54">
        <f>IF(ISERROR(V72/12*Occupancy!$B$65),"-",V72/12*Occupancy!$B$65)</f>
        <v>20576</v>
      </c>
      <c r="V72" s="55">
        <f>SUMIFS(AnnualFinancialData!$L$2:$L$6380,AnnualFinancialData!$B$2:$B$6380,$A72,AnnualFinancialData!$K$2:$K$6380,"66100")</f>
        <v>41152</v>
      </c>
      <c r="W72" s="54">
        <f>IF(ISERROR(IF(T72="","",T72/VLOOKUP(Occupancy!$B$65,Occupancy!$BJ$68:'Occupancy'!$B$79,1)*12/$C72)),"-",IF(T72="","",T72/VLOOKUP(Occupancy!$B$65,Occupancy!$BJ$68:'Occupancy'!$B$79,1)*12/$C72))</f>
        <v>0</v>
      </c>
      <c r="X72" s="56">
        <f>IF(ISERROR(IF(U72="","",U72/VLOOKUP(Occupancy!$B$65,Occupancy!$BJ$68:'Occupancy'!$B$79,1)*12/$C72)),"-",IF(U72="","",U72/VLOOKUP(Occupancy!$B$65,Occupancy!$BJ$68:'Occupancy'!$B$79,1)*12/$C72))</f>
        <v>527.58974358974353</v>
      </c>
      <c r="Y72" s="51">
        <f>SUMIFS(IncomeStatementData!$J$2:$J$415,IncomeStatementData!$B$2:$B$415,$A72,IncomeStatementData!$I$2:$I$415,"55705")+SUMIFS(IncomeStatementData!$J$2:$J$415,IncomeStatementData!$B$2:$B$415,$A72,IncomeStatementData!$I$2:$I$415,"55715")+SUMIFS(IncomeStatementData!$J$2:$J$415,IncomeStatementData!$B$2:$B$415,$A72,IncomeStatementData!$I$2:$I$415,"55720")+SUMIFS(IncomeStatementData!$J$2:$J$415,IncomeStatementData!$B$2:$B$415,$A72,IncomeStatementData!$I$2:$I$415,"55730")+SUMIFS(IncomeStatementData!$J$2:$J$415,IncomeStatementData!$B$2:$B$415,$A72,IncomeStatementData!$I$2:$I$415,"55735")+SUMIFS(IncomeStatementData!$J$2:$J$415,IncomeStatementData!$B$2:$B$415,$A72,IncomeStatementData!$I$2:$I$415,"55701")+SUMIFS(IncomeStatementData!$J$2:$J$415,IncomeStatementData!$B$2:$B$415,$A72,IncomeStatementData!$I$2:$I$415,"55750")+SUMIFS(IncomeStatementData!$J$2:$J$415,IncomeStatementData!$B$2:$B$415,$A72,IncomeStatementData!$I$2:$I$415,"55725")+SUMIFS(IncomeStatementData!$J$2:$J$415,IncomeStatementData!$B$2:$B$415,$A72,IncomeStatementData!$I$2:$I$415,"55760")+SUMIFS(IncomeStatementData!$J$2:$J$415,IncomeStatementData!$B$2:$B$415,$A72,IncomeStatementData!$I$2:$I$415,"55755")</f>
        <v>0</v>
      </c>
      <c r="Z72" s="51">
        <f>IF(ISERROR(AA72/12*Occupancy!$B$65),"-",AA72/12*Occupancy!$B$65)</f>
        <v>25525</v>
      </c>
      <c r="AA72" s="52">
        <f>SUMIFS(AnnualFinancialData!$L$2:$L$6380,AnnualFinancialData!$B$2:$B$6380,$A72,AnnualFinancialData!$K$2:$K$6380,"55705")+SUMIFS(AnnualFinancialData!$L$2:$L$6380,AnnualFinancialData!$B$2:$B$6380,$A72,AnnualFinancialData!$K$2:$K$6380,"55715")+SUMIFS(AnnualFinancialData!$L$2:$L$6380,AnnualFinancialData!$B$2:$B$6380,$A72,AnnualFinancialData!$K$2:$K$6380,"55720")+SUMIFS(AnnualFinancialData!$L$2:$L$6380,AnnualFinancialData!$B$2:$B$6380,$A72,AnnualFinancialData!$K$2:$K$6380,"55730")+SUMIFS(AnnualFinancialData!$L$2:$L$6380,AnnualFinancialData!$B$2:$B$6380,$A72,AnnualFinancialData!$K$2:$K$6380,"55735")+SUMIFS(AnnualFinancialData!$L$2:$L$6380,AnnualFinancialData!$B$2:$B$6380,$A72,AnnualFinancialData!$K$2:$K$6380,"55701")+SUMIFS(AnnualFinancialData!$L$2:$L$6380,AnnualFinancialData!$B$2:$B$6380,$A72,AnnualFinancialData!$K$2:$K$6380,"55750")+SUMIFS(AnnualFinancialData!$L$2:$L$6380,AnnualFinancialData!$B$2:$B$6380,$A72,AnnualFinancialData!$K$2:$K$6380,"55725")+SUMIFS(AnnualFinancialData!$L$2:$L$6380,AnnualFinancialData!$B$2:$B$6380,$A72,AnnualFinancialData!$K$2:$K$6380,"55760")+SUMIFS(AnnualFinancialData!$L$2:$L$6380,AnnualFinancialData!$B$2:$B$6380,$A72,AnnualFinancialData!$K$2:$K$6380,"55755")</f>
        <v>51050</v>
      </c>
      <c r="AB72" s="51">
        <f>IF(ISERROR(IF(Y72="","",Y72/VLOOKUP(Occupancy!$B$65,Occupancy!$BJ$68:'Occupancy'!$B$79,1)*12/$C72)),"-",IF(Y72="","",Y72/VLOOKUP(Occupancy!$B$65,Occupancy!$BJ$68:'Occupancy'!$B$79,1)*12/$C72))</f>
        <v>0</v>
      </c>
      <c r="AC72" s="57">
        <f>IF(ISERROR(IF(Z72="","",Z72/VLOOKUP(Occupancy!$B$65,Occupancy!$BJ$68:'Occupancy'!$B$79,1)*12/$C72)),"-",IF(Z72="","",Z72/VLOOKUP(Occupancy!$B$65,Occupancy!$BJ$68:'Occupancy'!$B$79,1)*12/$C72))</f>
        <v>654.48717948717945</v>
      </c>
      <c r="AD72" s="55">
        <f>SUMIFS(IncomeStatementData!$J$2:$J$415,IncomeStatementData!$B$2:$B$415,$A72,IncomeStatementData!$I$2:$I$415,"55770")</f>
        <v>0</v>
      </c>
      <c r="AE72" s="54">
        <f>IF(ISERROR(AF72/12*Occupancy!$B$65),"-",AF72/12*Occupancy!$B$65)</f>
        <v>12287</v>
      </c>
      <c r="AF72" s="55">
        <f>SUMIFS(AnnualFinancialData!$L$2:$L$6380,AnnualFinancialData!$B$2:$B$6380,$A72,AnnualFinancialData!$K$2:$K$6380,"55770")</f>
        <v>24574</v>
      </c>
      <c r="AG72" s="54">
        <f>IF(ISERROR(IF(AD72="","",AD72/VLOOKUP(Occupancy!$B$65,Occupancy!$BJ$68:'Occupancy'!$B$79,1)*12/$C72)),"-",IF(AD72="","",AD72/VLOOKUP(Occupancy!$B$65,Occupancy!$BJ$68:'Occupancy'!$B$79,1)*12/$C72))</f>
        <v>0</v>
      </c>
      <c r="AH72" s="59">
        <f>IF(ISERROR(IF(AE72="","",AE72/VLOOKUP(Occupancy!$B$65,Occupancy!$BJ$68:'Occupancy'!$B$79,1)*12/$C72)),"-",IF(AE72="","",AE72/VLOOKUP(Occupancy!$B$65,Occupancy!$BJ$68:'Occupancy'!$B$79,1)*12/$C72))</f>
        <v>315.05128205128204</v>
      </c>
      <c r="AI72" s="52">
        <f>SUMIFS(IncomeStatementData!$J$2:$J$415,IncomeStatementData!$B$2:$B$415,$A72,IncomeStatementData!$I$2:$I$415,"55357")+SUMIFS(IncomeStatementData!$J$2:$J$415,IncomeStatementData!$B$2:$B$415,$A72,IncomeStatementData!$I$2:$I$415,"55353")+SUMIFS(IncomeStatementData!$J$2:$J$415,IncomeStatementData!$B$2:$B$415,$A72,IncomeStatementData!$I$2:$I$415,"55354")+SUMIFS(IncomeStatementData!$J$2:$J$415,IncomeStatementData!$B$2:$B$415,$A72,IncomeStatementData!$I$2:$I$415,"55351")</f>
        <v>0</v>
      </c>
      <c r="AJ72" s="51">
        <f>IF(ISERROR(AK72/12*Occupancy!$B$65),"-",AK72/12*Occupancy!$B$65)</f>
        <v>10399</v>
      </c>
      <c r="AK72" s="52">
        <f>SUMIFS(AnnualFinancialData!$L$2:$L$6380,AnnualFinancialData!$B$2:$B$6380,$A72,AnnualFinancialData!$K$2:$K$6380,"55357")+SUMIFS(AnnualFinancialData!$L$2:$L$6380,AnnualFinancialData!$B$2:$B$6380,$A72,AnnualFinancialData!$K$2:$K$6380,"55353")+SUMIFS(AnnualFinancialData!$L$2:$L$6380,AnnualFinancialData!$B$2:$B$6380,$A72,AnnualFinancialData!$K$2:$K$6380,"55354")+SUMIFS(AnnualFinancialData!$L$2:$L$6380,AnnualFinancialData!$B$2:$B$6380,$A72,AnnualFinancialData!$K$2:$K$6380,"55351")</f>
        <v>20798</v>
      </c>
      <c r="AL72" s="51">
        <f>IF(ISERROR(IF(AI72="","",AI72/VLOOKUP(Occupancy!$B$65,Occupancy!$BJ$68:'Occupancy'!$B$79,1)*12/$C72)),"-",IF(AI72="","",AI72/VLOOKUP(Occupancy!$B$65,Occupancy!$BJ$68:'Occupancy'!$B$79,1)*12/$C72))</f>
        <v>0</v>
      </c>
      <c r="AM72" s="60">
        <f>IF(ISERROR(IF(AJ72="","",AJ72/VLOOKUP(Occupancy!$B$65,Occupancy!$BJ$68:'Occupancy'!$B$79,1)*12/$C72)),"-",IF(AJ72="","",AJ72/VLOOKUP(Occupancy!$B$65,Occupancy!$BJ$68:'Occupancy'!$B$79,1)*12/$C72))</f>
        <v>266.64102564102564</v>
      </c>
      <c r="AN72" s="54">
        <f>SUMIFS(IncomeStatementData!$J$2:$J$415,IncomeStatementData!$B$2:$B$415,$A72,IncomeStatementData!$I$2:$I$415,"55355")</f>
        <v>0</v>
      </c>
      <c r="AO72" s="54">
        <f>IF(ISERROR(AP72/12*Occupancy!$B$65),"-",AP72/12*Occupancy!$B$65)</f>
        <v>23826</v>
      </c>
      <c r="AP72" s="55">
        <f>SUMIFS(AnnualFinancialData!$L$2:$L$6380,AnnualFinancialData!$B$2:$B$6380,$A72,AnnualFinancialData!$K$2:$K$6380,"55355")</f>
        <v>47652</v>
      </c>
      <c r="AQ72" s="54">
        <f>IF(ISERROR(IF(AN72="","",AN72/VLOOKUP(Occupancy!$B$65,Occupancy!$BJ$68:'Occupancy'!$B$79,1)*12/$C72)),"-",IF(AN72="","",AN72/VLOOKUP(Occupancy!$B$65,Occupancy!$BJ$68:'Occupancy'!$B$79,1)*12/$C72))</f>
        <v>0</v>
      </c>
      <c r="AR72" s="56">
        <f>IF(ISERROR(IF(AO72="","",AO72/VLOOKUP(Occupancy!$B$65,Occupancy!$BJ$68:'Occupancy'!$B$79,1)*12/$C72)),"-",IF(AO72="","",AO72/VLOOKUP(Occupancy!$B$65,Occupancy!$BJ$68:'Occupancy'!$B$79,1)*12/$C72))</f>
        <v>610.92307692307691</v>
      </c>
      <c r="AS72" s="61">
        <f>SUMIFS(IncomeStatementData!$J$2:$J$415,IncomeStatementData!$B$2:$B$415,$A72,IncomeStatementData!$I$2:$I$415,"55301")</f>
        <v>0</v>
      </c>
      <c r="AT72" s="51">
        <f>IF(ISERROR(AU72/12*Occupancy!$B$65),"-",AU72/12*Occupancy!$B$65)</f>
        <v>38751</v>
      </c>
      <c r="AU72" s="52">
        <f>SUMIFS(AnnualFinancialData!$L$2:$L$6380,AnnualFinancialData!$B$2:$B$6380,$A72,AnnualFinancialData!$K$2:$K$6380,"55301")</f>
        <v>77502</v>
      </c>
      <c r="AV72" s="51">
        <f>IF(ISERROR(IF(AS72="","",AS72/VLOOKUP(Occupancy!$B$65,Occupancy!$BJ$68:'Occupancy'!$B$79,1)*12/$C72)),"-",IF(AS72="","",AS72/VLOOKUP(Occupancy!$B$65,Occupancy!$BJ$68:'Occupancy'!$B$79,1)*12/$C72))</f>
        <v>0</v>
      </c>
      <c r="AW72" s="57">
        <f>IF(ISERROR(IF(AT72="","",AT72/VLOOKUP(Occupancy!$B$65,Occupancy!$BJ$68:'Occupancy'!$B$79,1)*12/$C72)),"-",IF(AT72="","",AT72/VLOOKUP(Occupancy!$B$65,Occupancy!$BJ$68:'Occupancy'!$B$79,1)*12/$C72))</f>
        <v>993.61538461538464</v>
      </c>
      <c r="AX72" s="54">
        <f>SUMIFS(IncomeStatementData!$J$2:$J$415,IncomeStatementData!$B$2:$B$415,$A72,IncomeStatementData!$I$2:$I$415,"55320")</f>
        <v>0</v>
      </c>
      <c r="AY72" s="54">
        <f>IF(ISERROR(AZ72/12*Occupancy!$B$65),"-",AZ72/12*Occupancy!$B$65)</f>
        <v>10159.5</v>
      </c>
      <c r="AZ72" s="55">
        <f>SUMIFS(AnnualFinancialData!$L$2:$L$6380,AnnualFinancialData!$B$2:$B$6380,$A72,AnnualFinancialData!$K$2:$K$6380,"55320")</f>
        <v>20319</v>
      </c>
      <c r="BA72" s="54">
        <f>IF(ISERROR(IF(AX72="","",AX72/VLOOKUP(Occupancy!$B$65,Occupancy!$BJ$68:'Occupancy'!$B$79,1)*12/$C72)),"-",IF(AX72="","",AX72/VLOOKUP(Occupancy!$B$65,Occupancy!$BJ$68:'Occupancy'!$B$79,1)*12/$C72))</f>
        <v>0</v>
      </c>
      <c r="BB72" s="54">
        <f>IF(ISERROR(IF(AY72="","",AY72/VLOOKUP(Occupancy!$B$65,Occupancy!$BJ$68:'Occupancy'!$B$79,1)*12/$C72)),"-",IF(AY72="","",AY72/VLOOKUP(Occupancy!$B$65,Occupancy!$BJ$68:'Occupancy'!$B$79,1)*12/$C72))</f>
        <v>260.5</v>
      </c>
      <c r="BC72" s="62">
        <f t="shared" si="3"/>
        <v>0</v>
      </c>
      <c r="BD72" s="63">
        <f t="shared" si="4"/>
        <v>253387</v>
      </c>
      <c r="BE72" s="62">
        <f t="shared" si="5"/>
        <v>506774</v>
      </c>
      <c r="BF72" s="63">
        <f>IF(ISERROR(IF(BC72="","",BC72/VLOOKUP(Occupancy!$B$65,Occupancy!$BJ$68:'Occupancy'!$B$79,1)*12/$C72)),"-",IF(BC72="","",BC72/VLOOKUP(Occupancy!$B$65,Occupancy!$BJ$68:'Occupancy'!$B$79,1)*12/$C72))</f>
        <v>0</v>
      </c>
      <c r="BG72" s="64">
        <f>IF(ISERROR(IF(BD72="","",BD72/VLOOKUP(Occupancy!$B$65,Occupancy!$BJ$68:'Occupancy'!$B$79,1)*12/$C72)),"-",IF(BD72="","",BD72/VLOOKUP(Occupancy!$B$65,Occupancy!$BJ$68:'Occupancy'!$B$79,1)*12/$C72))</f>
        <v>6497.1025641025644</v>
      </c>
    </row>
    <row r="73" spans="1:59" x14ac:dyDescent="0.25">
      <c r="A73" s="220" t="s">
        <v>432</v>
      </c>
      <c r="B73" s="93" t="str">
        <f>IF(ISERROR(INDEX(ProjectTypeData!$F$2:$F73,MATCH(Expenses!$A73,ProjectTypeData!$B$2:$B73,0),MATCH(Expenses!B$5,ProjectTypeData!$F$1))),"-",INDEX(ProjectTypeData!$F$2:$F73,MATCH(Expenses!$A73,ProjectTypeData!$B$2:$B73,0),MATCH(Expenses!B$5,ProjectTypeData!$F$1)))</f>
        <v>Shelter</v>
      </c>
      <c r="C73" s="145">
        <f>Operating!C78</f>
        <v>90</v>
      </c>
      <c r="D73" s="146" t="str">
        <f>IF(ISERROR(INDEX(MgmtCompanyData!$C$2:$C$46,MATCH(A73,MgmtCompanyData!$B$2:$B$46,0),0)),"-",INDEX(MgmtCompanyData!$C$2:$C$46,MATCH(A73,MgmtCompanyData!$B$2:$B$46,0),0))</f>
        <v>R Home Property Management, LLC</v>
      </c>
      <c r="E73" s="50">
        <f>SUMIFS(IncomeStatementData!$J$2:$J$415,IncomeStatementData!$B$2:$B$415,$A73,IncomeStatementData!$I$2:$I$415,"50105")+SUMIFS(IncomeStatementData!$J$2:$J$415,IncomeStatementData!$B$2:$B$415,$A73,IncomeStatementData!$I$2:$I$415,"55745")+SUMIFS(IncomeStatementData!$J$2:$J$415,IncomeStatementData!$B$2:$B$415,$A73,IncomeStatementData!$I$2:$I$415,"55730")+SUMIFS(IncomeStatementData!$J$2:$J$415,IncomeStatementData!$B$2:$B$415,$A73,IncomeStatementData!$I$2:$I$415,"50203")+SUMIFS(IncomeStatementData!$J$2:$J$415,IncomeStatementData!$B$2:$B$415,$A73,IncomeStatementData!$I$2:$I$415,"50252")</f>
        <v>0</v>
      </c>
      <c r="F73" s="51">
        <f>IF(ISERROR(G73/12*Occupancy!$B$65),"-",G73/12*Occupancy!$B$65)</f>
        <v>82445</v>
      </c>
      <c r="G73" s="52">
        <f>SUMIFS(AnnualFinancialData!$L$2:$L$6380,AnnualFinancialData!$B$2:$B$6380,$A73,AnnualFinancialData!$K$2:$K$6380,"50105")+SUMIFS(AnnualFinancialData!$L$2:$L$6380,AnnualFinancialData!$B$2:$B$6380,$A73,AnnualFinancialData!$K$2:$K$6380,"55745")+SUMIFS(AnnualFinancialData!$L$2:$L$6380,AnnualFinancialData!$B$2:$B$6380,$A73,AnnualFinancialData!$K$2:$K$6380,"55730")+SUMIFS(AnnualFinancialData!$L$2:$L$6380,AnnualFinancialData!$B$2:$B$6380,$A73,AnnualFinancialData!$K$2:$K$6380,"50203")+SUMIFS(AnnualFinancialData!$L$2:$L$6380,AnnualFinancialData!$B$2:$B$6380,$A73,AnnualFinancialData!$K$2:$K$6380,"50252")</f>
        <v>164890</v>
      </c>
      <c r="H73" s="51">
        <f>IF(ISERROR(IF(E73="","",E73/VLOOKUP(Occupancy!$B$65,Occupancy!$BJ$68:'Occupancy'!$B$79,1)*12/$C73)),"-",IF(E73="","",E73/VLOOKUP(Occupancy!$B$65,Occupancy!$BJ$68:'Occupancy'!$B$79,1)*12/$C73))</f>
        <v>0</v>
      </c>
      <c r="I73" s="53">
        <f>IF(ISERROR(IF(F73="","",F73/VLOOKUP(Occupancy!$B$65,Occupancy!$BJ$68:'Occupancy'!$B$79,1)*12/$C73)),"-",IF(F73="","",F73/VLOOKUP(Occupancy!$B$65,Occupancy!$BJ$68:'Occupancy'!$B$79,1)*12/$C73))</f>
        <v>1832.1111111111111</v>
      </c>
      <c r="J73" s="54">
        <f>SUMIFS(IncomeStatementData!$J$2:$J$415,IncomeStatementData!$B$2:$B$415,$A73,IncomeStatementData!$I$2:$I$415,"60015")+SUMIFS(IncomeStatementData!$J$2:$J$415,IncomeStatementData!$B$2:$B$415,$A73,IncomeStatementData!$I$2:$I$415,"55342")+SUMIFS(IncomeStatementData!$J$2:$J$415,IncomeStatementData!$B$2:$B$415,$A73,IncomeStatementData!$I$2:$I$415,"55110")+SUMIFS(IncomeStatementData!$J$2:$J$415,IncomeStatementData!$B$2:$B$415,$A73,IncomeStatementData!$I$2:$I$415,"53034")+SUMIFS(IncomeStatementData!$J$2:$J$415,IncomeStatementData!$B$2:$B$415,$A73,IncomeStatementData!$I$2:$I$415,"59500")</f>
        <v>0</v>
      </c>
      <c r="K73" s="54">
        <f>IF(ISERROR(L73/12*Occupancy!$B$65),"-",L73/12*Occupancy!$B$65)</f>
        <v>29588.5</v>
      </c>
      <c r="L73" s="55">
        <f>SUMIFS(AnnualFinancialData!$L$2:$L$6380,AnnualFinancialData!$B$2:$B$6380,$A73,AnnualFinancialData!$K$2:$K$6380,"60015")+SUMIFS(AnnualFinancialData!$L$2:$L$6380,AnnualFinancialData!$B$2:$B$6380,$A73,AnnualFinancialData!$K$2:$K$6380,"55342")+SUMIFS(AnnualFinancialData!$L$2:$L$6380,AnnualFinancialData!$B$2:$B$6380,$A73,AnnualFinancialData!$K$2:$K$6380,"55110")+SUMIFS(AnnualFinancialData!$L$2:$L$6380,AnnualFinancialData!$B$2:$B$6380,$A73,AnnualFinancialData!$K$2:$K$6380,"53034")+SUMIFS(AnnualFinancialData!$L$2:$L$6380,AnnualFinancialData!$B$2:$B$6380,$A73,AnnualFinancialData!$K$2:$K$6380,"59500")</f>
        <v>59177</v>
      </c>
      <c r="M73" s="54">
        <f>IF(ISERROR(IF(J73="","",J73/VLOOKUP(Occupancy!$B$65,Occupancy!$BJ$68:'Occupancy'!$B$79,1)*12/$C73)),"-",IF(J73="","",J73/VLOOKUP(Occupancy!$B$65,Occupancy!$BJ$68:'Occupancy'!$B$79,1)*12/$C73))</f>
        <v>0</v>
      </c>
      <c r="N73" s="54">
        <f>IF(ISERROR(IF(K73="","",K73/VLOOKUP(Occupancy!$B$65,Occupancy!$BJ$68:'Occupancy'!$B$79,1)*12/$C73)),"-",IF(K73="","",K73/VLOOKUP(Occupancy!$B$65,Occupancy!$BJ$68:'Occupancy'!$B$79,1)*12/$C73))</f>
        <v>657.52222222222224</v>
      </c>
      <c r="O73" s="51">
        <f>SUMIFS(IncomeStatementData!$J$2:$J$415,IncomeStatementData!$B$2:$B$415,$A73,IncomeStatementData!$I$2:$I$415,"58001")</f>
        <v>0</v>
      </c>
      <c r="P73" s="51">
        <f>IF(ISERROR(Q73/12*Occupancy!$B$65),"-",Q73/12*Occupancy!$B$65)</f>
        <v>765</v>
      </c>
      <c r="Q73" s="52">
        <f>SUMIFS(AnnualFinancialData!$L$2:$L$6380,AnnualFinancialData!$B$2:$B$6380,$A73,AnnualFinancialData!$K$2:$K$6380,"58001")</f>
        <v>1530</v>
      </c>
      <c r="R73" s="51">
        <f>IF(ISERROR(IF(O73="","",O73/VLOOKUP(Occupancy!$B$65,Occupancy!$BJ$68:'Occupancy'!$B$79,1)*12/$C73)),"-",IF(O73="","",O73/VLOOKUP(Occupancy!$B$65,Occupancy!$BJ$68:'Occupancy'!$B$79,1)*12/$C73))</f>
        <v>0</v>
      </c>
      <c r="S73" s="51">
        <f>IF(ISERROR(IF(P73="","",P73/VLOOKUP(Occupancy!$B$65,Occupancy!$BJ$68:'Occupancy'!$B$79,1)*12/$C73)),"-",IF(P73="","",P73/VLOOKUP(Occupancy!$B$65,Occupancy!$BJ$68:'Occupancy'!$B$79,1)*12/$C73))</f>
        <v>17</v>
      </c>
      <c r="T73" s="55">
        <f>SUMIFS(IncomeStatementData!$J$2:$J$415,IncomeStatementData!$B$2:$B$415,$A73,IncomeStatementData!$I$2:$I$415,"66100")</f>
        <v>0</v>
      </c>
      <c r="U73" s="54">
        <f>IF(ISERROR(V73/12*Occupancy!$B$65),"-",V73/12*Occupancy!$B$65)</f>
        <v>24236</v>
      </c>
      <c r="V73" s="55">
        <f>SUMIFS(AnnualFinancialData!$L$2:$L$6380,AnnualFinancialData!$B$2:$B$6380,$A73,AnnualFinancialData!$K$2:$K$6380,"66100")</f>
        <v>48472</v>
      </c>
      <c r="W73" s="54">
        <f>IF(ISERROR(IF(T73="","",T73/VLOOKUP(Occupancy!$B$65,Occupancy!$BJ$68:'Occupancy'!$B$79,1)*12/$C73)),"-",IF(T73="","",T73/VLOOKUP(Occupancy!$B$65,Occupancy!$BJ$68:'Occupancy'!$B$79,1)*12/$C73))</f>
        <v>0</v>
      </c>
      <c r="X73" s="56">
        <f>IF(ISERROR(IF(U73="","",U73/VLOOKUP(Occupancy!$B$65,Occupancy!$BJ$68:'Occupancy'!$B$79,1)*12/$C73)),"-",IF(U73="","",U73/VLOOKUP(Occupancy!$B$65,Occupancy!$BJ$68:'Occupancy'!$B$79,1)*12/$C73))</f>
        <v>538.57777777777778</v>
      </c>
      <c r="Y73" s="51">
        <f>SUMIFS(IncomeStatementData!$J$2:$J$415,IncomeStatementData!$B$2:$B$415,$A73,IncomeStatementData!$I$2:$I$415,"55705")+SUMIFS(IncomeStatementData!$J$2:$J$415,IncomeStatementData!$B$2:$B$415,$A73,IncomeStatementData!$I$2:$I$415,"55715")+SUMIFS(IncomeStatementData!$J$2:$J$415,IncomeStatementData!$B$2:$B$415,$A73,IncomeStatementData!$I$2:$I$415,"55720")+SUMIFS(IncomeStatementData!$J$2:$J$415,IncomeStatementData!$B$2:$B$415,$A73,IncomeStatementData!$I$2:$I$415,"55730")+SUMIFS(IncomeStatementData!$J$2:$J$415,IncomeStatementData!$B$2:$B$415,$A73,IncomeStatementData!$I$2:$I$415,"55735")+SUMIFS(IncomeStatementData!$J$2:$J$415,IncomeStatementData!$B$2:$B$415,$A73,IncomeStatementData!$I$2:$I$415,"55701")+SUMIFS(IncomeStatementData!$J$2:$J$415,IncomeStatementData!$B$2:$B$415,$A73,IncomeStatementData!$I$2:$I$415,"55750")+SUMIFS(IncomeStatementData!$J$2:$J$415,IncomeStatementData!$B$2:$B$415,$A73,IncomeStatementData!$I$2:$I$415,"55725")+SUMIFS(IncomeStatementData!$J$2:$J$415,IncomeStatementData!$B$2:$B$415,$A73,IncomeStatementData!$I$2:$I$415,"55760")+SUMIFS(IncomeStatementData!$J$2:$J$415,IncomeStatementData!$B$2:$B$415,$A73,IncomeStatementData!$I$2:$I$415,"55755")</f>
        <v>0</v>
      </c>
      <c r="Z73" s="51">
        <f>IF(ISERROR(AA73/12*Occupancy!$B$65),"-",AA73/12*Occupancy!$B$65)</f>
        <v>15654</v>
      </c>
      <c r="AA73" s="52">
        <f>SUMIFS(AnnualFinancialData!$L$2:$L$6380,AnnualFinancialData!$B$2:$B$6380,$A73,AnnualFinancialData!$K$2:$K$6380,"55705")+SUMIFS(AnnualFinancialData!$L$2:$L$6380,AnnualFinancialData!$B$2:$B$6380,$A73,AnnualFinancialData!$K$2:$K$6380,"55715")+SUMIFS(AnnualFinancialData!$L$2:$L$6380,AnnualFinancialData!$B$2:$B$6380,$A73,AnnualFinancialData!$K$2:$K$6380,"55720")+SUMIFS(AnnualFinancialData!$L$2:$L$6380,AnnualFinancialData!$B$2:$B$6380,$A73,AnnualFinancialData!$K$2:$K$6380,"55730")+SUMIFS(AnnualFinancialData!$L$2:$L$6380,AnnualFinancialData!$B$2:$B$6380,$A73,AnnualFinancialData!$K$2:$K$6380,"55735")+SUMIFS(AnnualFinancialData!$L$2:$L$6380,AnnualFinancialData!$B$2:$B$6380,$A73,AnnualFinancialData!$K$2:$K$6380,"55701")+SUMIFS(AnnualFinancialData!$L$2:$L$6380,AnnualFinancialData!$B$2:$B$6380,$A73,AnnualFinancialData!$K$2:$K$6380,"55750")+SUMIFS(AnnualFinancialData!$L$2:$L$6380,AnnualFinancialData!$B$2:$B$6380,$A73,AnnualFinancialData!$K$2:$K$6380,"55725")+SUMIFS(AnnualFinancialData!$L$2:$L$6380,AnnualFinancialData!$B$2:$B$6380,$A73,AnnualFinancialData!$K$2:$K$6380,"55760")+SUMIFS(AnnualFinancialData!$L$2:$L$6380,AnnualFinancialData!$B$2:$B$6380,$A73,AnnualFinancialData!$K$2:$K$6380,"55755")</f>
        <v>31308</v>
      </c>
      <c r="AB73" s="51">
        <f>IF(ISERROR(IF(Y73="","",Y73/VLOOKUP(Occupancy!$B$65,Occupancy!$BJ$68:'Occupancy'!$B$79,1)*12/$C73)),"-",IF(Y73="","",Y73/VLOOKUP(Occupancy!$B$65,Occupancy!$BJ$68:'Occupancy'!$B$79,1)*12/$C73))</f>
        <v>0</v>
      </c>
      <c r="AC73" s="57">
        <f>IF(ISERROR(IF(Z73="","",Z73/VLOOKUP(Occupancy!$B$65,Occupancy!$BJ$68:'Occupancy'!$B$79,1)*12/$C73)),"-",IF(Z73="","",Z73/VLOOKUP(Occupancy!$B$65,Occupancy!$BJ$68:'Occupancy'!$B$79,1)*12/$C73))</f>
        <v>347.86666666666667</v>
      </c>
      <c r="AD73" s="55">
        <f>SUMIFS(IncomeStatementData!$J$2:$J$415,IncomeStatementData!$B$2:$B$415,$A73,IncomeStatementData!$I$2:$I$415,"55770")</f>
        <v>0</v>
      </c>
      <c r="AE73" s="54">
        <f>IF(ISERROR(AF73/12*Occupancy!$B$65),"-",AF73/12*Occupancy!$B$65)</f>
        <v>0</v>
      </c>
      <c r="AF73" s="55">
        <f>SUMIFS(AnnualFinancialData!$L$2:$L$6380,AnnualFinancialData!$B$2:$B$6380,$A73,AnnualFinancialData!$K$2:$K$6380,"55770")</f>
        <v>0</v>
      </c>
      <c r="AG73" s="54">
        <f>IF(ISERROR(IF(AD73="","",AD73/VLOOKUP(Occupancy!$B$65,Occupancy!$BJ$68:'Occupancy'!$B$79,1)*12/$C73)),"-",IF(AD73="","",AD73/VLOOKUP(Occupancy!$B$65,Occupancy!$BJ$68:'Occupancy'!$B$79,1)*12/$C73))</f>
        <v>0</v>
      </c>
      <c r="AH73" s="59">
        <f>IF(ISERROR(IF(AE73="","",AE73/VLOOKUP(Occupancy!$B$65,Occupancy!$BJ$68:'Occupancy'!$B$79,1)*12/$C73)),"-",IF(AE73="","",AE73/VLOOKUP(Occupancy!$B$65,Occupancy!$BJ$68:'Occupancy'!$B$79,1)*12/$C73))</f>
        <v>0</v>
      </c>
      <c r="AI73" s="52">
        <f>SUMIFS(IncomeStatementData!$J$2:$J$415,IncomeStatementData!$B$2:$B$415,$A73,IncomeStatementData!$I$2:$I$415,"55357")+SUMIFS(IncomeStatementData!$J$2:$J$415,IncomeStatementData!$B$2:$B$415,$A73,IncomeStatementData!$I$2:$I$415,"55353")+SUMIFS(IncomeStatementData!$J$2:$J$415,IncomeStatementData!$B$2:$B$415,$A73,IncomeStatementData!$I$2:$I$415,"55354")+SUMIFS(IncomeStatementData!$J$2:$J$415,IncomeStatementData!$B$2:$B$415,$A73,IncomeStatementData!$I$2:$I$415,"55351")</f>
        <v>0</v>
      </c>
      <c r="AJ73" s="51">
        <f>IF(ISERROR(AK73/12*Occupancy!$B$65),"-",AK73/12*Occupancy!$B$65)</f>
        <v>14567</v>
      </c>
      <c r="AK73" s="52">
        <f>SUMIFS(AnnualFinancialData!$L$2:$L$6380,AnnualFinancialData!$B$2:$B$6380,$A73,AnnualFinancialData!$K$2:$K$6380,"55357")+SUMIFS(AnnualFinancialData!$L$2:$L$6380,AnnualFinancialData!$B$2:$B$6380,$A73,AnnualFinancialData!$K$2:$K$6380,"55353")+SUMIFS(AnnualFinancialData!$L$2:$L$6380,AnnualFinancialData!$B$2:$B$6380,$A73,AnnualFinancialData!$K$2:$K$6380,"55354")+SUMIFS(AnnualFinancialData!$L$2:$L$6380,AnnualFinancialData!$B$2:$B$6380,$A73,AnnualFinancialData!$K$2:$K$6380,"55351")</f>
        <v>29134</v>
      </c>
      <c r="AL73" s="51">
        <f>IF(ISERROR(IF(AI73="","",AI73/VLOOKUP(Occupancy!$B$65,Occupancy!$BJ$68:'Occupancy'!$B$79,1)*12/$C73)),"-",IF(AI73="","",AI73/VLOOKUP(Occupancy!$B$65,Occupancy!$BJ$68:'Occupancy'!$B$79,1)*12/$C73))</f>
        <v>0</v>
      </c>
      <c r="AM73" s="60">
        <f>IF(ISERROR(IF(AJ73="","",AJ73/VLOOKUP(Occupancy!$B$65,Occupancy!$BJ$68:'Occupancy'!$B$79,1)*12/$C73)),"-",IF(AJ73="","",AJ73/VLOOKUP(Occupancy!$B$65,Occupancy!$BJ$68:'Occupancy'!$B$79,1)*12/$C73))</f>
        <v>323.71111111111111</v>
      </c>
      <c r="AN73" s="54">
        <f>SUMIFS(IncomeStatementData!$J$2:$J$415,IncomeStatementData!$B$2:$B$415,$A73,IncomeStatementData!$I$2:$I$415,"55355")</f>
        <v>0</v>
      </c>
      <c r="AO73" s="54">
        <f>IF(ISERROR(AP73/12*Occupancy!$B$65),"-",AP73/12*Occupancy!$B$65)</f>
        <v>1514</v>
      </c>
      <c r="AP73" s="55">
        <f>SUMIFS(AnnualFinancialData!$L$2:$L$6380,AnnualFinancialData!$B$2:$B$6380,$A73,AnnualFinancialData!$K$2:$K$6380,"55355")</f>
        <v>3028</v>
      </c>
      <c r="AQ73" s="54">
        <f>IF(ISERROR(IF(AN73="","",AN73/VLOOKUP(Occupancy!$B$65,Occupancy!$BJ$68:'Occupancy'!$B$79,1)*12/$C73)),"-",IF(AN73="","",AN73/VLOOKUP(Occupancy!$B$65,Occupancy!$BJ$68:'Occupancy'!$B$79,1)*12/$C73))</f>
        <v>0</v>
      </c>
      <c r="AR73" s="56">
        <f>IF(ISERROR(IF(AO73="","",AO73/VLOOKUP(Occupancy!$B$65,Occupancy!$BJ$68:'Occupancy'!$B$79,1)*12/$C73)),"-",IF(AO73="","",AO73/VLOOKUP(Occupancy!$B$65,Occupancy!$BJ$68:'Occupancy'!$B$79,1)*12/$C73))</f>
        <v>33.644444444444446</v>
      </c>
      <c r="AS73" s="61">
        <f>SUMIFS(IncomeStatementData!$J$2:$J$415,IncomeStatementData!$B$2:$B$415,$A73,IncomeStatementData!$I$2:$I$415,"55301")</f>
        <v>0</v>
      </c>
      <c r="AT73" s="51">
        <f>IF(ISERROR(AU73/12*Occupancy!$B$65),"-",AU73/12*Occupancy!$B$65)</f>
        <v>22887.5</v>
      </c>
      <c r="AU73" s="52">
        <f>SUMIFS(AnnualFinancialData!$L$2:$L$6380,AnnualFinancialData!$B$2:$B$6380,$A73,AnnualFinancialData!$K$2:$K$6380,"55301")</f>
        <v>45775</v>
      </c>
      <c r="AV73" s="51">
        <f>IF(ISERROR(IF(AS73="","",AS73/VLOOKUP(Occupancy!$B$65,Occupancy!$BJ$68:'Occupancy'!$B$79,1)*12/$C73)),"-",IF(AS73="","",AS73/VLOOKUP(Occupancy!$B$65,Occupancy!$BJ$68:'Occupancy'!$B$79,1)*12/$C73))</f>
        <v>0</v>
      </c>
      <c r="AW73" s="57">
        <f>IF(ISERROR(IF(AT73="","",AT73/VLOOKUP(Occupancy!$B$65,Occupancy!$BJ$68:'Occupancy'!$B$79,1)*12/$C73)),"-",IF(AT73="","",AT73/VLOOKUP(Occupancy!$B$65,Occupancy!$BJ$68:'Occupancy'!$B$79,1)*12/$C73))</f>
        <v>508.61111111111109</v>
      </c>
      <c r="AX73" s="54">
        <f>SUMIFS(IncomeStatementData!$J$2:$J$415,IncomeStatementData!$B$2:$B$415,$A73,IncomeStatementData!$I$2:$I$415,"55320")</f>
        <v>0</v>
      </c>
      <c r="AY73" s="54">
        <f>IF(ISERROR(AZ73/12*Occupancy!$B$65),"-",AZ73/12*Occupancy!$B$65)</f>
        <v>8954.5</v>
      </c>
      <c r="AZ73" s="55">
        <f>SUMIFS(AnnualFinancialData!$L$2:$L$6380,AnnualFinancialData!$B$2:$B$6380,$A73,AnnualFinancialData!$K$2:$K$6380,"55320")</f>
        <v>17909</v>
      </c>
      <c r="BA73" s="54">
        <f>IF(ISERROR(IF(AX73="","",AX73/VLOOKUP(Occupancy!$B$65,Occupancy!$BJ$68:'Occupancy'!$B$79,1)*12/$C73)),"-",IF(AX73="","",AX73/VLOOKUP(Occupancy!$B$65,Occupancy!$BJ$68:'Occupancy'!$B$79,1)*12/$C73))</f>
        <v>0</v>
      </c>
      <c r="BB73" s="54">
        <f>IF(ISERROR(IF(AY73="","",AY73/VLOOKUP(Occupancy!$B$65,Occupancy!$BJ$68:'Occupancy'!$B$79,1)*12/$C73)),"-",IF(AY73="","",AY73/VLOOKUP(Occupancy!$B$65,Occupancy!$BJ$68:'Occupancy'!$B$79,1)*12/$C73))</f>
        <v>198.98888888888888</v>
      </c>
      <c r="BC73" s="62">
        <f t="shared" si="3"/>
        <v>0</v>
      </c>
      <c r="BD73" s="63">
        <f t="shared" si="4"/>
        <v>200611.5</v>
      </c>
      <c r="BE73" s="62">
        <f t="shared" si="5"/>
        <v>401223</v>
      </c>
      <c r="BF73" s="63">
        <f>IF(ISERROR(IF(BC73="","",BC73/VLOOKUP(Occupancy!$B$65,Occupancy!$BJ$68:'Occupancy'!$B$79,1)*12/$C73)),"-",IF(BC73="","",BC73/VLOOKUP(Occupancy!$B$65,Occupancy!$BJ$68:'Occupancy'!$B$79,1)*12/$C73))</f>
        <v>0</v>
      </c>
      <c r="BG73" s="64">
        <f>IF(ISERROR(IF(BD73="","",BD73/VLOOKUP(Occupancy!$B$65,Occupancy!$BJ$68:'Occupancy'!$B$79,1)*12/$C73)),"-",IF(BD73="","",BD73/VLOOKUP(Occupancy!$B$65,Occupancy!$BJ$68:'Occupancy'!$B$79,1)*12/$C73))</f>
        <v>4458.0333333333338</v>
      </c>
    </row>
    <row r="74" spans="1:59" x14ac:dyDescent="0.25">
      <c r="A74" s="220" t="s">
        <v>434</v>
      </c>
      <c r="B74" s="93" t="str">
        <f>IF(ISERROR(INDEX(ProjectTypeData!$F$2:$F74,MATCH(Expenses!$A74,ProjectTypeData!$B$2:$B74,0),MATCH(Expenses!B$5,ProjectTypeData!$F$1))),"-",INDEX(ProjectTypeData!$F$2:$F74,MATCH(Expenses!$A74,ProjectTypeData!$B$2:$B74,0),MATCH(Expenses!B$5,ProjectTypeData!$F$1)))</f>
        <v>Shelter</v>
      </c>
      <c r="C74" s="145">
        <f>Operating!C79</f>
        <v>74</v>
      </c>
      <c r="D74" s="146" t="str">
        <f>IF(ISERROR(INDEX(MgmtCompanyData!$C$2:$C$46,MATCH(A74,MgmtCompanyData!$B$2:$B$46,0),0)),"-",INDEX(MgmtCompanyData!$C$2:$C$46,MATCH(A74,MgmtCompanyData!$B$2:$B$46,0),0))</f>
        <v>R Home Property Management, LLC</v>
      </c>
      <c r="E74" s="50">
        <f>SUMIFS(IncomeStatementData!$J$2:$J$415,IncomeStatementData!$B$2:$B$415,$A74,IncomeStatementData!$I$2:$I$415,"50105")+SUMIFS(IncomeStatementData!$J$2:$J$415,IncomeStatementData!$B$2:$B$415,$A74,IncomeStatementData!$I$2:$I$415,"55745")+SUMIFS(IncomeStatementData!$J$2:$J$415,IncomeStatementData!$B$2:$B$415,$A74,IncomeStatementData!$I$2:$I$415,"55730")+SUMIFS(IncomeStatementData!$J$2:$J$415,IncomeStatementData!$B$2:$B$415,$A74,IncomeStatementData!$I$2:$I$415,"50203")+SUMIFS(IncomeStatementData!$J$2:$J$415,IncomeStatementData!$B$2:$B$415,$A74,IncomeStatementData!$I$2:$I$415,"50252")</f>
        <v>0</v>
      </c>
      <c r="F74" s="51">
        <f>IF(ISERROR(G74/12*Occupancy!$B$65),"-",G74/12*Occupancy!$B$65)</f>
        <v>69801</v>
      </c>
      <c r="G74" s="52">
        <f>SUMIFS(AnnualFinancialData!$L$2:$L$6380,AnnualFinancialData!$B$2:$B$6380,$A74,AnnualFinancialData!$K$2:$K$6380,"50105")+SUMIFS(AnnualFinancialData!$L$2:$L$6380,AnnualFinancialData!$B$2:$B$6380,$A74,AnnualFinancialData!$K$2:$K$6380,"55745")+SUMIFS(AnnualFinancialData!$L$2:$L$6380,AnnualFinancialData!$B$2:$B$6380,$A74,AnnualFinancialData!$K$2:$K$6380,"55730")+SUMIFS(AnnualFinancialData!$L$2:$L$6380,AnnualFinancialData!$B$2:$B$6380,$A74,AnnualFinancialData!$K$2:$K$6380,"50203")+SUMIFS(AnnualFinancialData!$L$2:$L$6380,AnnualFinancialData!$B$2:$B$6380,$A74,AnnualFinancialData!$K$2:$K$6380,"50252")</f>
        <v>139602</v>
      </c>
      <c r="H74" s="51">
        <f>IF(ISERROR(IF(E74="","",E74/VLOOKUP(Occupancy!$B$65,Occupancy!$BJ$68:'Occupancy'!$B$79,1)*12/$C74)),"-",IF(E74="","",E74/VLOOKUP(Occupancy!$B$65,Occupancy!$BJ$68:'Occupancy'!$B$79,1)*12/$C74))</f>
        <v>0</v>
      </c>
      <c r="I74" s="53">
        <f>IF(ISERROR(IF(F74="","",F74/VLOOKUP(Occupancy!$B$65,Occupancy!$BJ$68:'Occupancy'!$B$79,1)*12/$C74)),"-",IF(F74="","",F74/VLOOKUP(Occupancy!$B$65,Occupancy!$BJ$68:'Occupancy'!$B$79,1)*12/$C74))</f>
        <v>1886.5135135135135</v>
      </c>
      <c r="J74" s="54">
        <f>SUMIFS(IncomeStatementData!$J$2:$J$415,IncomeStatementData!$B$2:$B$415,$A74,IncomeStatementData!$I$2:$I$415,"60015")+SUMIFS(IncomeStatementData!$J$2:$J$415,IncomeStatementData!$B$2:$B$415,$A74,IncomeStatementData!$I$2:$I$415,"55342")+SUMIFS(IncomeStatementData!$J$2:$J$415,IncomeStatementData!$B$2:$B$415,$A74,IncomeStatementData!$I$2:$I$415,"55110")+SUMIFS(IncomeStatementData!$J$2:$J$415,IncomeStatementData!$B$2:$B$415,$A74,IncomeStatementData!$I$2:$I$415,"53034")+SUMIFS(IncomeStatementData!$J$2:$J$415,IncomeStatementData!$B$2:$B$415,$A74,IncomeStatementData!$I$2:$I$415,"59500")</f>
        <v>0</v>
      </c>
      <c r="K74" s="54">
        <f>IF(ISERROR(L74/12*Occupancy!$B$65),"-",L74/12*Occupancy!$B$65)</f>
        <v>31431</v>
      </c>
      <c r="L74" s="55">
        <f>SUMIFS(AnnualFinancialData!$L$2:$L$6380,AnnualFinancialData!$B$2:$B$6380,$A74,AnnualFinancialData!$K$2:$K$6380,"60015")+SUMIFS(AnnualFinancialData!$L$2:$L$6380,AnnualFinancialData!$B$2:$B$6380,$A74,AnnualFinancialData!$K$2:$K$6380,"55342")+SUMIFS(AnnualFinancialData!$L$2:$L$6380,AnnualFinancialData!$B$2:$B$6380,$A74,AnnualFinancialData!$K$2:$K$6380,"55110")+SUMIFS(AnnualFinancialData!$L$2:$L$6380,AnnualFinancialData!$B$2:$B$6380,$A74,AnnualFinancialData!$K$2:$K$6380,"53034")+SUMIFS(AnnualFinancialData!$L$2:$L$6380,AnnualFinancialData!$B$2:$B$6380,$A74,AnnualFinancialData!$K$2:$K$6380,"59500")</f>
        <v>62862</v>
      </c>
      <c r="M74" s="54">
        <f>IF(ISERROR(IF(J74="","",J74/VLOOKUP(Occupancy!$B$65,Occupancy!$BJ$68:'Occupancy'!$B$79,1)*12/$C74)),"-",IF(J74="","",J74/VLOOKUP(Occupancy!$B$65,Occupancy!$BJ$68:'Occupancy'!$B$79,1)*12/$C74))</f>
        <v>0</v>
      </c>
      <c r="N74" s="54">
        <f>IF(ISERROR(IF(K74="","",K74/VLOOKUP(Occupancy!$B$65,Occupancy!$BJ$68:'Occupancy'!$B$79,1)*12/$C74)),"-",IF(K74="","",K74/VLOOKUP(Occupancy!$B$65,Occupancy!$BJ$68:'Occupancy'!$B$79,1)*12/$C74))</f>
        <v>849.48648648648646</v>
      </c>
      <c r="O74" s="51">
        <f>SUMIFS(IncomeStatementData!$J$2:$J$415,IncomeStatementData!$B$2:$B$415,$A74,IncomeStatementData!$I$2:$I$415,"58001")</f>
        <v>0</v>
      </c>
      <c r="P74" s="51">
        <f>IF(ISERROR(Q74/12*Occupancy!$B$65),"-",Q74/12*Occupancy!$B$65)</f>
        <v>1128.5</v>
      </c>
      <c r="Q74" s="52">
        <f>SUMIFS(AnnualFinancialData!$L$2:$L$6380,AnnualFinancialData!$B$2:$B$6380,$A74,AnnualFinancialData!$K$2:$K$6380,"58001")</f>
        <v>2257</v>
      </c>
      <c r="R74" s="51">
        <f>IF(ISERROR(IF(O74="","",O74/VLOOKUP(Occupancy!$B$65,Occupancy!$BJ$68:'Occupancy'!$B$79,1)*12/$C74)),"-",IF(O74="","",O74/VLOOKUP(Occupancy!$B$65,Occupancy!$BJ$68:'Occupancy'!$B$79,1)*12/$C74))</f>
        <v>0</v>
      </c>
      <c r="S74" s="51">
        <f>IF(ISERROR(IF(P74="","",P74/VLOOKUP(Occupancy!$B$65,Occupancy!$BJ$68:'Occupancy'!$B$79,1)*12/$C74)),"-",IF(P74="","",P74/VLOOKUP(Occupancy!$B$65,Occupancy!$BJ$68:'Occupancy'!$B$79,1)*12/$C74))</f>
        <v>30.5</v>
      </c>
      <c r="T74" s="55">
        <f>SUMIFS(IncomeStatementData!$J$2:$J$415,IncomeStatementData!$B$2:$B$415,$A74,IncomeStatementData!$I$2:$I$415,"66100")</f>
        <v>0</v>
      </c>
      <c r="U74" s="54">
        <f>IF(ISERROR(V74/12*Occupancy!$B$65),"-",V74/12*Occupancy!$B$65)</f>
        <v>12263</v>
      </c>
      <c r="V74" s="55">
        <f>SUMIFS(AnnualFinancialData!$L$2:$L$6380,AnnualFinancialData!$B$2:$B$6380,$A74,AnnualFinancialData!$K$2:$K$6380,"66100")</f>
        <v>24526</v>
      </c>
      <c r="W74" s="54">
        <f>IF(ISERROR(IF(T74="","",T74/VLOOKUP(Occupancy!$B$65,Occupancy!$BJ$68:'Occupancy'!$B$79,1)*12/$C74)),"-",IF(T74="","",T74/VLOOKUP(Occupancy!$B$65,Occupancy!$BJ$68:'Occupancy'!$B$79,1)*12/$C74))</f>
        <v>0</v>
      </c>
      <c r="X74" s="56">
        <f>IF(ISERROR(IF(U74="","",U74/VLOOKUP(Occupancy!$B$65,Occupancy!$BJ$68:'Occupancy'!$B$79,1)*12/$C74)),"-",IF(U74="","",U74/VLOOKUP(Occupancy!$B$65,Occupancy!$BJ$68:'Occupancy'!$B$79,1)*12/$C74))</f>
        <v>331.43243243243245</v>
      </c>
      <c r="Y74" s="51">
        <f>SUMIFS(IncomeStatementData!$J$2:$J$415,IncomeStatementData!$B$2:$B$415,$A74,IncomeStatementData!$I$2:$I$415,"55705")+SUMIFS(IncomeStatementData!$J$2:$J$415,IncomeStatementData!$B$2:$B$415,$A74,IncomeStatementData!$I$2:$I$415,"55715")+SUMIFS(IncomeStatementData!$J$2:$J$415,IncomeStatementData!$B$2:$B$415,$A74,IncomeStatementData!$I$2:$I$415,"55720")+SUMIFS(IncomeStatementData!$J$2:$J$415,IncomeStatementData!$B$2:$B$415,$A74,IncomeStatementData!$I$2:$I$415,"55730")+SUMIFS(IncomeStatementData!$J$2:$J$415,IncomeStatementData!$B$2:$B$415,$A74,IncomeStatementData!$I$2:$I$415,"55735")+SUMIFS(IncomeStatementData!$J$2:$J$415,IncomeStatementData!$B$2:$B$415,$A74,IncomeStatementData!$I$2:$I$415,"55701")+SUMIFS(IncomeStatementData!$J$2:$J$415,IncomeStatementData!$B$2:$B$415,$A74,IncomeStatementData!$I$2:$I$415,"55750")+SUMIFS(IncomeStatementData!$J$2:$J$415,IncomeStatementData!$B$2:$B$415,$A74,IncomeStatementData!$I$2:$I$415,"55725")+SUMIFS(IncomeStatementData!$J$2:$J$415,IncomeStatementData!$B$2:$B$415,$A74,IncomeStatementData!$I$2:$I$415,"55760")+SUMIFS(IncomeStatementData!$J$2:$J$415,IncomeStatementData!$B$2:$B$415,$A74,IncomeStatementData!$I$2:$I$415,"55755")</f>
        <v>0</v>
      </c>
      <c r="Z74" s="51">
        <f>IF(ISERROR(AA74/12*Occupancy!$B$65),"-",AA74/12*Occupancy!$B$65)</f>
        <v>24407.5</v>
      </c>
      <c r="AA74" s="52">
        <f>SUMIFS(AnnualFinancialData!$L$2:$L$6380,AnnualFinancialData!$B$2:$B$6380,$A74,AnnualFinancialData!$K$2:$K$6380,"55705")+SUMIFS(AnnualFinancialData!$L$2:$L$6380,AnnualFinancialData!$B$2:$B$6380,$A74,AnnualFinancialData!$K$2:$K$6380,"55715")+SUMIFS(AnnualFinancialData!$L$2:$L$6380,AnnualFinancialData!$B$2:$B$6380,$A74,AnnualFinancialData!$K$2:$K$6380,"55720")+SUMIFS(AnnualFinancialData!$L$2:$L$6380,AnnualFinancialData!$B$2:$B$6380,$A74,AnnualFinancialData!$K$2:$K$6380,"55730")+SUMIFS(AnnualFinancialData!$L$2:$L$6380,AnnualFinancialData!$B$2:$B$6380,$A74,AnnualFinancialData!$K$2:$K$6380,"55735")+SUMIFS(AnnualFinancialData!$L$2:$L$6380,AnnualFinancialData!$B$2:$B$6380,$A74,AnnualFinancialData!$K$2:$K$6380,"55701")+SUMIFS(AnnualFinancialData!$L$2:$L$6380,AnnualFinancialData!$B$2:$B$6380,$A74,AnnualFinancialData!$K$2:$K$6380,"55750")+SUMIFS(AnnualFinancialData!$L$2:$L$6380,AnnualFinancialData!$B$2:$B$6380,$A74,AnnualFinancialData!$K$2:$K$6380,"55725")+SUMIFS(AnnualFinancialData!$L$2:$L$6380,AnnualFinancialData!$B$2:$B$6380,$A74,AnnualFinancialData!$K$2:$K$6380,"55760")+SUMIFS(AnnualFinancialData!$L$2:$L$6380,AnnualFinancialData!$B$2:$B$6380,$A74,AnnualFinancialData!$K$2:$K$6380,"55755")</f>
        <v>48815</v>
      </c>
      <c r="AB74" s="51">
        <f>IF(ISERROR(IF(Y74="","",Y74/VLOOKUP(Occupancy!$B$65,Occupancy!$BJ$68:'Occupancy'!$B$79,1)*12/$C74)),"-",IF(Y74="","",Y74/VLOOKUP(Occupancy!$B$65,Occupancy!$BJ$68:'Occupancy'!$B$79,1)*12/$C74))</f>
        <v>0</v>
      </c>
      <c r="AC74" s="57">
        <f>IF(ISERROR(IF(Z74="","",Z74/VLOOKUP(Occupancy!$B$65,Occupancy!$BJ$68:'Occupancy'!$B$79,1)*12/$C74)),"-",IF(Z74="","",Z74/VLOOKUP(Occupancy!$B$65,Occupancy!$BJ$68:'Occupancy'!$B$79,1)*12/$C74))</f>
        <v>659.66216216216219</v>
      </c>
      <c r="AD74" s="55">
        <f>SUMIFS(IncomeStatementData!$J$2:$J$415,IncomeStatementData!$B$2:$B$415,$A74,IncomeStatementData!$I$2:$I$415,"55770")</f>
        <v>0</v>
      </c>
      <c r="AE74" s="54">
        <f>IF(ISERROR(AF74/12*Occupancy!$B$65),"-",AF74/12*Occupancy!$B$65)</f>
        <v>11898.5</v>
      </c>
      <c r="AF74" s="55">
        <f>SUMIFS(AnnualFinancialData!$L$2:$L$6380,AnnualFinancialData!$B$2:$B$6380,$A74,AnnualFinancialData!$K$2:$K$6380,"55770")</f>
        <v>23797</v>
      </c>
      <c r="AG74" s="54">
        <f>IF(ISERROR(IF(AD74="","",AD74/VLOOKUP(Occupancy!$B$65,Occupancy!$BJ$68:'Occupancy'!$B$79,1)*12/$C74)),"-",IF(AD74="","",AD74/VLOOKUP(Occupancy!$B$65,Occupancy!$BJ$68:'Occupancy'!$B$79,1)*12/$C74))</f>
        <v>0</v>
      </c>
      <c r="AH74" s="59">
        <f>IF(ISERROR(IF(AE74="","",AE74/VLOOKUP(Occupancy!$B$65,Occupancy!$BJ$68:'Occupancy'!$B$79,1)*12/$C74)),"-",IF(AE74="","",AE74/VLOOKUP(Occupancy!$B$65,Occupancy!$BJ$68:'Occupancy'!$B$79,1)*12/$C74))</f>
        <v>321.58108108108109</v>
      </c>
      <c r="AI74" s="52">
        <f>SUMIFS(IncomeStatementData!$J$2:$J$415,IncomeStatementData!$B$2:$B$415,$A74,IncomeStatementData!$I$2:$I$415,"55357")+SUMIFS(IncomeStatementData!$J$2:$J$415,IncomeStatementData!$B$2:$B$415,$A74,IncomeStatementData!$I$2:$I$415,"55353")+SUMIFS(IncomeStatementData!$J$2:$J$415,IncomeStatementData!$B$2:$B$415,$A74,IncomeStatementData!$I$2:$I$415,"55354")+SUMIFS(IncomeStatementData!$J$2:$J$415,IncomeStatementData!$B$2:$B$415,$A74,IncomeStatementData!$I$2:$I$415,"55351")</f>
        <v>0</v>
      </c>
      <c r="AJ74" s="51">
        <f>IF(ISERROR(AK74/12*Occupancy!$B$65),"-",AK74/12*Occupancy!$B$65)</f>
        <v>11944.5</v>
      </c>
      <c r="AK74" s="52">
        <f>SUMIFS(AnnualFinancialData!$L$2:$L$6380,AnnualFinancialData!$B$2:$B$6380,$A74,AnnualFinancialData!$K$2:$K$6380,"55357")+SUMIFS(AnnualFinancialData!$L$2:$L$6380,AnnualFinancialData!$B$2:$B$6380,$A74,AnnualFinancialData!$K$2:$K$6380,"55353")+SUMIFS(AnnualFinancialData!$L$2:$L$6380,AnnualFinancialData!$B$2:$B$6380,$A74,AnnualFinancialData!$K$2:$K$6380,"55354")+SUMIFS(AnnualFinancialData!$L$2:$L$6380,AnnualFinancialData!$B$2:$B$6380,$A74,AnnualFinancialData!$K$2:$K$6380,"55351")</f>
        <v>23889</v>
      </c>
      <c r="AL74" s="51">
        <f>IF(ISERROR(IF(AI74="","",AI74/VLOOKUP(Occupancy!$B$65,Occupancy!$BJ$68:'Occupancy'!$B$79,1)*12/$C74)),"-",IF(AI74="","",AI74/VLOOKUP(Occupancy!$B$65,Occupancy!$BJ$68:'Occupancy'!$B$79,1)*12/$C74))</f>
        <v>0</v>
      </c>
      <c r="AM74" s="60">
        <f>IF(ISERROR(IF(AJ74="","",AJ74/VLOOKUP(Occupancy!$B$65,Occupancy!$BJ$68:'Occupancy'!$B$79,1)*12/$C74)),"-",IF(AJ74="","",AJ74/VLOOKUP(Occupancy!$B$65,Occupancy!$BJ$68:'Occupancy'!$B$79,1)*12/$C74))</f>
        <v>322.82432432432432</v>
      </c>
      <c r="AN74" s="54">
        <f>SUMIFS(IncomeStatementData!$J$2:$J$415,IncomeStatementData!$B$2:$B$415,$A74,IncomeStatementData!$I$2:$I$415,"55355")</f>
        <v>0</v>
      </c>
      <c r="AO74" s="54">
        <f>IF(ISERROR(AP74/12*Occupancy!$B$65),"-",AP74/12*Occupancy!$B$65)</f>
        <v>23200</v>
      </c>
      <c r="AP74" s="55">
        <f>SUMIFS(AnnualFinancialData!$L$2:$L$6380,AnnualFinancialData!$B$2:$B$6380,$A74,AnnualFinancialData!$K$2:$K$6380,"55355")</f>
        <v>46400</v>
      </c>
      <c r="AQ74" s="54">
        <f>IF(ISERROR(IF(AN74="","",AN74/VLOOKUP(Occupancy!$B$65,Occupancy!$BJ$68:'Occupancy'!$B$79,1)*12/$C74)),"-",IF(AN74="","",AN74/VLOOKUP(Occupancy!$B$65,Occupancy!$BJ$68:'Occupancy'!$B$79,1)*12/$C74))</f>
        <v>0</v>
      </c>
      <c r="AR74" s="56">
        <f>IF(ISERROR(IF(AO74="","",AO74/VLOOKUP(Occupancy!$B$65,Occupancy!$BJ$68:'Occupancy'!$B$79,1)*12/$C74)),"-",IF(AO74="","",AO74/VLOOKUP(Occupancy!$B$65,Occupancy!$BJ$68:'Occupancy'!$B$79,1)*12/$C74))</f>
        <v>627.02702702702697</v>
      </c>
      <c r="AS74" s="61">
        <f>SUMIFS(IncomeStatementData!$J$2:$J$415,IncomeStatementData!$B$2:$B$415,$A74,IncomeStatementData!$I$2:$I$415,"55301")</f>
        <v>0</v>
      </c>
      <c r="AT74" s="51">
        <f>IF(ISERROR(AU74/12*Occupancy!$B$65),"-",AU74/12*Occupancy!$B$65)</f>
        <v>16896</v>
      </c>
      <c r="AU74" s="52">
        <f>SUMIFS(AnnualFinancialData!$L$2:$L$6380,AnnualFinancialData!$B$2:$B$6380,$A74,AnnualFinancialData!$K$2:$K$6380,"55301")</f>
        <v>33792</v>
      </c>
      <c r="AV74" s="51">
        <f>IF(ISERROR(IF(AS74="","",AS74/VLOOKUP(Occupancy!$B$65,Occupancy!$BJ$68:'Occupancy'!$B$79,1)*12/$C74)),"-",IF(AS74="","",AS74/VLOOKUP(Occupancy!$B$65,Occupancy!$BJ$68:'Occupancy'!$B$79,1)*12/$C74))</f>
        <v>0</v>
      </c>
      <c r="AW74" s="57">
        <f>IF(ISERROR(IF(AT74="","",AT74/VLOOKUP(Occupancy!$B$65,Occupancy!$BJ$68:'Occupancy'!$B$79,1)*12/$C74)),"-",IF(AT74="","",AT74/VLOOKUP(Occupancy!$B$65,Occupancy!$BJ$68:'Occupancy'!$B$79,1)*12/$C74))</f>
        <v>456.64864864864865</v>
      </c>
      <c r="AX74" s="54">
        <f>SUMIFS(IncomeStatementData!$J$2:$J$415,IncomeStatementData!$B$2:$B$415,$A74,IncomeStatementData!$I$2:$I$415,"55320")</f>
        <v>0</v>
      </c>
      <c r="AY74" s="54">
        <f>IF(ISERROR(AZ74/12*Occupancy!$B$65),"-",AZ74/12*Occupancy!$B$65)</f>
        <v>8415.5</v>
      </c>
      <c r="AZ74" s="55">
        <f>SUMIFS(AnnualFinancialData!$L$2:$L$6380,AnnualFinancialData!$B$2:$B$6380,$A74,AnnualFinancialData!$K$2:$K$6380,"55320")</f>
        <v>16831</v>
      </c>
      <c r="BA74" s="54">
        <f>IF(ISERROR(IF(AX74="","",AX74/VLOOKUP(Occupancy!$B$65,Occupancy!$BJ$68:'Occupancy'!$B$79,1)*12/$C74)),"-",IF(AX74="","",AX74/VLOOKUP(Occupancy!$B$65,Occupancy!$BJ$68:'Occupancy'!$B$79,1)*12/$C74))</f>
        <v>0</v>
      </c>
      <c r="BB74" s="54">
        <f>IF(ISERROR(IF(AY74="","",AY74/VLOOKUP(Occupancy!$B$65,Occupancy!$BJ$68:'Occupancy'!$B$79,1)*12/$C74)),"-",IF(AY74="","",AY74/VLOOKUP(Occupancy!$B$65,Occupancy!$BJ$68:'Occupancy'!$B$79,1)*12/$C74))</f>
        <v>227.44594594594594</v>
      </c>
      <c r="BC74" s="62">
        <f t="shared" si="3"/>
        <v>0</v>
      </c>
      <c r="BD74" s="63">
        <f t="shared" si="4"/>
        <v>211385.5</v>
      </c>
      <c r="BE74" s="62">
        <f t="shared" si="5"/>
        <v>422771</v>
      </c>
      <c r="BF74" s="63">
        <f>IF(ISERROR(IF(BC74="","",BC74/VLOOKUP(Occupancy!$B$65,Occupancy!$BJ$68:'Occupancy'!$B$79,1)*12/$C74)),"-",IF(BC74="","",BC74/VLOOKUP(Occupancy!$B$65,Occupancy!$BJ$68:'Occupancy'!$B$79,1)*12/$C74))</f>
        <v>0</v>
      </c>
      <c r="BG74" s="64">
        <f>IF(ISERROR(IF(BD74="","",BD74/VLOOKUP(Occupancy!$B$65,Occupancy!$BJ$68:'Occupancy'!$B$79,1)*12/$C74)),"-",IF(BD74="","",BD74/VLOOKUP(Occupancy!$B$65,Occupancy!$BJ$68:'Occupancy'!$B$79,1)*12/$C74))</f>
        <v>5713.1216216216217</v>
      </c>
    </row>
    <row r="75" spans="1:59" x14ac:dyDescent="0.25">
      <c r="A75" s="220" t="s">
        <v>436</v>
      </c>
      <c r="B75" s="93" t="str">
        <f>IF(ISERROR(INDEX(ProjectTypeData!$F$2:$F75,MATCH(Expenses!$A75,ProjectTypeData!$B$2:$B75,0),MATCH(Expenses!B$5,ProjectTypeData!$F$1))),"-",INDEX(ProjectTypeData!$F$2:$F75,MATCH(Expenses!$A75,ProjectTypeData!$B$2:$B75,0),MATCH(Expenses!B$5,ProjectTypeData!$F$1)))</f>
        <v>Shelter</v>
      </c>
      <c r="C75" s="145">
        <f>Operating!C80</f>
        <v>99</v>
      </c>
      <c r="D75" s="146" t="str">
        <f>IF(ISERROR(INDEX(MgmtCompanyData!$C$2:$C$46,MATCH(A75,MgmtCompanyData!$B$2:$B$46,0),0)),"-",INDEX(MgmtCompanyData!$C$2:$C$46,MATCH(A75,MgmtCompanyData!$B$2:$B$46,0),0))</f>
        <v>R Home Property Management, LLC</v>
      </c>
      <c r="E75" s="50">
        <f>SUMIFS(IncomeStatementData!$J$2:$J$415,IncomeStatementData!$B$2:$B$415,$A75,IncomeStatementData!$I$2:$I$415,"50105")+SUMIFS(IncomeStatementData!$J$2:$J$415,IncomeStatementData!$B$2:$B$415,$A75,IncomeStatementData!$I$2:$I$415,"55745")+SUMIFS(IncomeStatementData!$J$2:$J$415,IncomeStatementData!$B$2:$B$415,$A75,IncomeStatementData!$I$2:$I$415,"55730")+SUMIFS(IncomeStatementData!$J$2:$J$415,IncomeStatementData!$B$2:$B$415,$A75,IncomeStatementData!$I$2:$I$415,"50203")+SUMIFS(IncomeStatementData!$J$2:$J$415,IncomeStatementData!$B$2:$B$415,$A75,IncomeStatementData!$I$2:$I$415,"50252")</f>
        <v>0</v>
      </c>
      <c r="F75" s="51">
        <f>IF(ISERROR(G75/12*Occupancy!$B$65),"-",G75/12*Occupancy!$B$65)</f>
        <v>101661</v>
      </c>
      <c r="G75" s="52">
        <f>SUMIFS(AnnualFinancialData!$L$2:$L$6380,AnnualFinancialData!$B$2:$B$6380,$A75,AnnualFinancialData!$K$2:$K$6380,"50105")+SUMIFS(AnnualFinancialData!$L$2:$L$6380,AnnualFinancialData!$B$2:$B$6380,$A75,AnnualFinancialData!$K$2:$K$6380,"55745")+SUMIFS(AnnualFinancialData!$L$2:$L$6380,AnnualFinancialData!$B$2:$B$6380,$A75,AnnualFinancialData!$K$2:$K$6380,"55730")+SUMIFS(AnnualFinancialData!$L$2:$L$6380,AnnualFinancialData!$B$2:$B$6380,$A75,AnnualFinancialData!$K$2:$K$6380,"50203")+SUMIFS(AnnualFinancialData!$L$2:$L$6380,AnnualFinancialData!$B$2:$B$6380,$A75,AnnualFinancialData!$K$2:$K$6380,"50252")</f>
        <v>203322</v>
      </c>
      <c r="H75" s="51">
        <f>IF(ISERROR(IF(E75="","",E75/VLOOKUP(Occupancy!$B$65,Occupancy!$BJ$68:'Occupancy'!$B$79,1)*12/$C75)),"-",IF(E75="","",E75/VLOOKUP(Occupancy!$B$65,Occupancy!$BJ$68:'Occupancy'!$B$79,1)*12/$C75))</f>
        <v>0</v>
      </c>
      <c r="I75" s="53">
        <f>IF(ISERROR(IF(F75="","",F75/VLOOKUP(Occupancy!$B$65,Occupancy!$BJ$68:'Occupancy'!$B$79,1)*12/$C75)),"-",IF(F75="","",F75/VLOOKUP(Occupancy!$B$65,Occupancy!$BJ$68:'Occupancy'!$B$79,1)*12/$C75))</f>
        <v>2053.757575757576</v>
      </c>
      <c r="J75" s="54">
        <f>SUMIFS(IncomeStatementData!$J$2:$J$415,IncomeStatementData!$B$2:$B$415,$A75,IncomeStatementData!$I$2:$I$415,"60015")+SUMIFS(IncomeStatementData!$J$2:$J$415,IncomeStatementData!$B$2:$B$415,$A75,IncomeStatementData!$I$2:$I$415,"55342")+SUMIFS(IncomeStatementData!$J$2:$J$415,IncomeStatementData!$B$2:$B$415,$A75,IncomeStatementData!$I$2:$I$415,"55110")+SUMIFS(IncomeStatementData!$J$2:$J$415,IncomeStatementData!$B$2:$B$415,$A75,IncomeStatementData!$I$2:$I$415,"53034")+SUMIFS(IncomeStatementData!$J$2:$J$415,IncomeStatementData!$B$2:$B$415,$A75,IncomeStatementData!$I$2:$I$415,"59500")</f>
        <v>0</v>
      </c>
      <c r="K75" s="54">
        <f>IF(ISERROR(L75/12*Occupancy!$B$65),"-",L75/12*Occupancy!$B$65)</f>
        <v>38574.5</v>
      </c>
      <c r="L75" s="55">
        <f>SUMIFS(AnnualFinancialData!$L$2:$L$6380,AnnualFinancialData!$B$2:$B$6380,$A75,AnnualFinancialData!$K$2:$K$6380,"60015")+SUMIFS(AnnualFinancialData!$L$2:$L$6380,AnnualFinancialData!$B$2:$B$6380,$A75,AnnualFinancialData!$K$2:$K$6380,"55342")+SUMIFS(AnnualFinancialData!$L$2:$L$6380,AnnualFinancialData!$B$2:$B$6380,$A75,AnnualFinancialData!$K$2:$K$6380,"55110")+SUMIFS(AnnualFinancialData!$L$2:$L$6380,AnnualFinancialData!$B$2:$B$6380,$A75,AnnualFinancialData!$K$2:$K$6380,"53034")+SUMIFS(AnnualFinancialData!$L$2:$L$6380,AnnualFinancialData!$B$2:$B$6380,$A75,AnnualFinancialData!$K$2:$K$6380,"59500")</f>
        <v>77149</v>
      </c>
      <c r="M75" s="54">
        <f>IF(ISERROR(IF(J75="","",J75/VLOOKUP(Occupancy!$B$65,Occupancy!$BJ$68:'Occupancy'!$B$79,1)*12/$C75)),"-",IF(J75="","",J75/VLOOKUP(Occupancy!$B$65,Occupancy!$BJ$68:'Occupancy'!$B$79,1)*12/$C75))</f>
        <v>0</v>
      </c>
      <c r="N75" s="54">
        <f>IF(ISERROR(IF(K75="","",K75/VLOOKUP(Occupancy!$B$65,Occupancy!$BJ$68:'Occupancy'!$B$79,1)*12/$C75)),"-",IF(K75="","",K75/VLOOKUP(Occupancy!$B$65,Occupancy!$BJ$68:'Occupancy'!$B$79,1)*12/$C75))</f>
        <v>779.28282828282829</v>
      </c>
      <c r="O75" s="51">
        <f>SUMIFS(IncomeStatementData!$J$2:$J$415,IncomeStatementData!$B$2:$B$415,$A75,IncomeStatementData!$I$2:$I$415,"58001")</f>
        <v>0</v>
      </c>
      <c r="P75" s="51">
        <f>IF(ISERROR(Q75/12*Occupancy!$B$65),"-",Q75/12*Occupancy!$B$65)</f>
        <v>937.5</v>
      </c>
      <c r="Q75" s="52">
        <f>SUMIFS(AnnualFinancialData!$L$2:$L$6380,AnnualFinancialData!$B$2:$B$6380,$A75,AnnualFinancialData!$K$2:$K$6380,"58001")</f>
        <v>1875</v>
      </c>
      <c r="R75" s="51">
        <f>IF(ISERROR(IF(O75="","",O75/VLOOKUP(Occupancy!$B$65,Occupancy!$BJ$68:'Occupancy'!$B$79,1)*12/$C75)),"-",IF(O75="","",O75/VLOOKUP(Occupancy!$B$65,Occupancy!$BJ$68:'Occupancy'!$B$79,1)*12/$C75))</f>
        <v>0</v>
      </c>
      <c r="S75" s="51">
        <f>IF(ISERROR(IF(P75="","",P75/VLOOKUP(Occupancy!$B$65,Occupancy!$BJ$68:'Occupancy'!$B$79,1)*12/$C75)),"-",IF(P75="","",P75/VLOOKUP(Occupancy!$B$65,Occupancy!$BJ$68:'Occupancy'!$B$79,1)*12/$C75))</f>
        <v>18.939393939393938</v>
      </c>
      <c r="T75" s="55">
        <f>SUMIFS(IncomeStatementData!$J$2:$J$415,IncomeStatementData!$B$2:$B$415,$A75,IncomeStatementData!$I$2:$I$415,"66100")</f>
        <v>0</v>
      </c>
      <c r="U75" s="54">
        <f>IF(ISERROR(V75/12*Occupancy!$B$65),"-",V75/12*Occupancy!$B$65)</f>
        <v>23889</v>
      </c>
      <c r="V75" s="55">
        <f>SUMIFS(AnnualFinancialData!$L$2:$L$6380,AnnualFinancialData!$B$2:$B$6380,$A75,AnnualFinancialData!$K$2:$K$6380,"66100")</f>
        <v>47778</v>
      </c>
      <c r="W75" s="54">
        <f>IF(ISERROR(IF(T75="","",T75/VLOOKUP(Occupancy!$B$65,Occupancy!$BJ$68:'Occupancy'!$B$79,1)*12/$C75)),"-",IF(T75="","",T75/VLOOKUP(Occupancy!$B$65,Occupancy!$BJ$68:'Occupancy'!$B$79,1)*12/$C75))</f>
        <v>0</v>
      </c>
      <c r="X75" s="56">
        <f>IF(ISERROR(IF(U75="","",U75/VLOOKUP(Occupancy!$B$65,Occupancy!$BJ$68:'Occupancy'!$B$79,1)*12/$C75)),"-",IF(U75="","",U75/VLOOKUP(Occupancy!$B$65,Occupancy!$BJ$68:'Occupancy'!$B$79,1)*12/$C75))</f>
        <v>482.60606060606062</v>
      </c>
      <c r="Y75" s="51">
        <f>SUMIFS(IncomeStatementData!$J$2:$J$415,IncomeStatementData!$B$2:$B$415,$A75,IncomeStatementData!$I$2:$I$415,"55705")+SUMIFS(IncomeStatementData!$J$2:$J$415,IncomeStatementData!$B$2:$B$415,$A75,IncomeStatementData!$I$2:$I$415,"55715")+SUMIFS(IncomeStatementData!$J$2:$J$415,IncomeStatementData!$B$2:$B$415,$A75,IncomeStatementData!$I$2:$I$415,"55720")+SUMIFS(IncomeStatementData!$J$2:$J$415,IncomeStatementData!$B$2:$B$415,$A75,IncomeStatementData!$I$2:$I$415,"55730")+SUMIFS(IncomeStatementData!$J$2:$J$415,IncomeStatementData!$B$2:$B$415,$A75,IncomeStatementData!$I$2:$I$415,"55735")+SUMIFS(IncomeStatementData!$J$2:$J$415,IncomeStatementData!$B$2:$B$415,$A75,IncomeStatementData!$I$2:$I$415,"55701")+SUMIFS(IncomeStatementData!$J$2:$J$415,IncomeStatementData!$B$2:$B$415,$A75,IncomeStatementData!$I$2:$I$415,"55750")+SUMIFS(IncomeStatementData!$J$2:$J$415,IncomeStatementData!$B$2:$B$415,$A75,IncomeStatementData!$I$2:$I$415,"55725")+SUMIFS(IncomeStatementData!$J$2:$J$415,IncomeStatementData!$B$2:$B$415,$A75,IncomeStatementData!$I$2:$I$415,"55760")+SUMIFS(IncomeStatementData!$J$2:$J$415,IncomeStatementData!$B$2:$B$415,$A75,IncomeStatementData!$I$2:$I$415,"55755")</f>
        <v>0</v>
      </c>
      <c r="Z75" s="51">
        <f>IF(ISERROR(AA75/12*Occupancy!$B$65),"-",AA75/12*Occupancy!$B$65)</f>
        <v>22746</v>
      </c>
      <c r="AA75" s="52">
        <f>SUMIFS(AnnualFinancialData!$L$2:$L$6380,AnnualFinancialData!$B$2:$B$6380,$A75,AnnualFinancialData!$K$2:$K$6380,"55705")+SUMIFS(AnnualFinancialData!$L$2:$L$6380,AnnualFinancialData!$B$2:$B$6380,$A75,AnnualFinancialData!$K$2:$K$6380,"55715")+SUMIFS(AnnualFinancialData!$L$2:$L$6380,AnnualFinancialData!$B$2:$B$6380,$A75,AnnualFinancialData!$K$2:$K$6380,"55720")+SUMIFS(AnnualFinancialData!$L$2:$L$6380,AnnualFinancialData!$B$2:$B$6380,$A75,AnnualFinancialData!$K$2:$K$6380,"55730")+SUMIFS(AnnualFinancialData!$L$2:$L$6380,AnnualFinancialData!$B$2:$B$6380,$A75,AnnualFinancialData!$K$2:$K$6380,"55735")+SUMIFS(AnnualFinancialData!$L$2:$L$6380,AnnualFinancialData!$B$2:$B$6380,$A75,AnnualFinancialData!$K$2:$K$6380,"55701")+SUMIFS(AnnualFinancialData!$L$2:$L$6380,AnnualFinancialData!$B$2:$B$6380,$A75,AnnualFinancialData!$K$2:$K$6380,"55750")+SUMIFS(AnnualFinancialData!$L$2:$L$6380,AnnualFinancialData!$B$2:$B$6380,$A75,AnnualFinancialData!$K$2:$K$6380,"55725")+SUMIFS(AnnualFinancialData!$L$2:$L$6380,AnnualFinancialData!$B$2:$B$6380,$A75,AnnualFinancialData!$K$2:$K$6380,"55760")+SUMIFS(AnnualFinancialData!$L$2:$L$6380,AnnualFinancialData!$B$2:$B$6380,$A75,AnnualFinancialData!$K$2:$K$6380,"55755")</f>
        <v>45492</v>
      </c>
      <c r="AB75" s="51">
        <f>IF(ISERROR(IF(Y75="","",Y75/VLOOKUP(Occupancy!$B$65,Occupancy!$BJ$68:'Occupancy'!$B$79,1)*12/$C75)),"-",IF(Y75="","",Y75/VLOOKUP(Occupancy!$B$65,Occupancy!$BJ$68:'Occupancy'!$B$79,1)*12/$C75))</f>
        <v>0</v>
      </c>
      <c r="AC75" s="57">
        <f>IF(ISERROR(IF(Z75="","",Z75/VLOOKUP(Occupancy!$B$65,Occupancy!$BJ$68:'Occupancy'!$B$79,1)*12/$C75)),"-",IF(Z75="","",Z75/VLOOKUP(Occupancy!$B$65,Occupancy!$BJ$68:'Occupancy'!$B$79,1)*12/$C75))</f>
        <v>459.5151515151515</v>
      </c>
      <c r="AD75" s="55">
        <f>SUMIFS(IncomeStatementData!$J$2:$J$415,IncomeStatementData!$B$2:$B$415,$A75,IncomeStatementData!$I$2:$I$415,"55770")</f>
        <v>0</v>
      </c>
      <c r="AE75" s="54">
        <f>IF(ISERROR(AF75/12*Occupancy!$B$65),"-",AF75/12*Occupancy!$B$65)</f>
        <v>0</v>
      </c>
      <c r="AF75" s="55">
        <f>SUMIFS(AnnualFinancialData!$L$2:$L$6380,AnnualFinancialData!$B$2:$B$6380,$A75,AnnualFinancialData!$K$2:$K$6380,"55770")</f>
        <v>0</v>
      </c>
      <c r="AG75" s="54">
        <f>IF(ISERROR(IF(AD75="","",AD75/VLOOKUP(Occupancy!$B$65,Occupancy!$BJ$68:'Occupancy'!$B$79,1)*12/$C75)),"-",IF(AD75="","",AD75/VLOOKUP(Occupancy!$B$65,Occupancy!$BJ$68:'Occupancy'!$B$79,1)*12/$C75))</f>
        <v>0</v>
      </c>
      <c r="AH75" s="59">
        <f>IF(ISERROR(IF(AE75="","",AE75/VLOOKUP(Occupancy!$B$65,Occupancy!$BJ$68:'Occupancy'!$B$79,1)*12/$C75)),"-",IF(AE75="","",AE75/VLOOKUP(Occupancy!$B$65,Occupancy!$BJ$68:'Occupancy'!$B$79,1)*12/$C75))</f>
        <v>0</v>
      </c>
      <c r="AI75" s="52">
        <f>SUMIFS(IncomeStatementData!$J$2:$J$415,IncomeStatementData!$B$2:$B$415,$A75,IncomeStatementData!$I$2:$I$415,"55357")+SUMIFS(IncomeStatementData!$J$2:$J$415,IncomeStatementData!$B$2:$B$415,$A75,IncomeStatementData!$I$2:$I$415,"55353")+SUMIFS(IncomeStatementData!$J$2:$J$415,IncomeStatementData!$B$2:$B$415,$A75,IncomeStatementData!$I$2:$I$415,"55354")+SUMIFS(IncomeStatementData!$J$2:$J$415,IncomeStatementData!$B$2:$B$415,$A75,IncomeStatementData!$I$2:$I$415,"55351")</f>
        <v>0</v>
      </c>
      <c r="AJ75" s="51">
        <f>IF(ISERROR(AK75/12*Occupancy!$B$65),"-",AK75/12*Occupancy!$B$65)</f>
        <v>24335.5</v>
      </c>
      <c r="AK75" s="52">
        <f>SUMIFS(AnnualFinancialData!$L$2:$L$6380,AnnualFinancialData!$B$2:$B$6380,$A75,AnnualFinancialData!$K$2:$K$6380,"55357")+SUMIFS(AnnualFinancialData!$L$2:$L$6380,AnnualFinancialData!$B$2:$B$6380,$A75,AnnualFinancialData!$K$2:$K$6380,"55353")+SUMIFS(AnnualFinancialData!$L$2:$L$6380,AnnualFinancialData!$B$2:$B$6380,$A75,AnnualFinancialData!$K$2:$K$6380,"55354")+SUMIFS(AnnualFinancialData!$L$2:$L$6380,AnnualFinancialData!$B$2:$B$6380,$A75,AnnualFinancialData!$K$2:$K$6380,"55351")</f>
        <v>48671</v>
      </c>
      <c r="AL75" s="51">
        <f>IF(ISERROR(IF(AI75="","",AI75/VLOOKUP(Occupancy!$B$65,Occupancy!$BJ$68:'Occupancy'!$B$79,1)*12/$C75)),"-",IF(AI75="","",AI75/VLOOKUP(Occupancy!$B$65,Occupancy!$BJ$68:'Occupancy'!$B$79,1)*12/$C75))</f>
        <v>0</v>
      </c>
      <c r="AM75" s="60">
        <f>IF(ISERROR(IF(AJ75="","",AJ75/VLOOKUP(Occupancy!$B$65,Occupancy!$BJ$68:'Occupancy'!$B$79,1)*12/$C75)),"-",IF(AJ75="","",AJ75/VLOOKUP(Occupancy!$B$65,Occupancy!$BJ$68:'Occupancy'!$B$79,1)*12/$C75))</f>
        <v>491.62626262626264</v>
      </c>
      <c r="AN75" s="54">
        <f>SUMIFS(IncomeStatementData!$J$2:$J$415,IncomeStatementData!$B$2:$B$415,$A75,IncomeStatementData!$I$2:$I$415,"55355")</f>
        <v>0</v>
      </c>
      <c r="AO75" s="54">
        <f>IF(ISERROR(AP75/12*Occupancy!$B$65),"-",AP75/12*Occupancy!$B$65)</f>
        <v>17796.5</v>
      </c>
      <c r="AP75" s="55">
        <f>SUMIFS(AnnualFinancialData!$L$2:$L$6380,AnnualFinancialData!$B$2:$B$6380,$A75,AnnualFinancialData!$K$2:$K$6380,"55355")</f>
        <v>35593</v>
      </c>
      <c r="AQ75" s="54">
        <f>IF(ISERROR(IF(AN75="","",AN75/VLOOKUP(Occupancy!$B$65,Occupancy!$BJ$68:'Occupancy'!$B$79,1)*12/$C75)),"-",IF(AN75="","",AN75/VLOOKUP(Occupancy!$B$65,Occupancy!$BJ$68:'Occupancy'!$B$79,1)*12/$C75))</f>
        <v>0</v>
      </c>
      <c r="AR75" s="56">
        <f>IF(ISERROR(IF(AO75="","",AO75/VLOOKUP(Occupancy!$B$65,Occupancy!$BJ$68:'Occupancy'!$B$79,1)*12/$C75)),"-",IF(AO75="","",AO75/VLOOKUP(Occupancy!$B$65,Occupancy!$BJ$68:'Occupancy'!$B$79,1)*12/$C75))</f>
        <v>359.52525252525254</v>
      </c>
      <c r="AS75" s="61">
        <f>SUMIFS(IncomeStatementData!$J$2:$J$415,IncomeStatementData!$B$2:$B$415,$A75,IncomeStatementData!$I$2:$I$415,"55301")</f>
        <v>0</v>
      </c>
      <c r="AT75" s="51">
        <f>IF(ISERROR(AU75/12*Occupancy!$B$65),"-",AU75/12*Occupancy!$B$65)</f>
        <v>16943.5</v>
      </c>
      <c r="AU75" s="52">
        <f>SUMIFS(AnnualFinancialData!$L$2:$L$6380,AnnualFinancialData!$B$2:$B$6380,$A75,AnnualFinancialData!$K$2:$K$6380,"55301")</f>
        <v>33887</v>
      </c>
      <c r="AV75" s="51">
        <f>IF(ISERROR(IF(AS75="","",AS75/VLOOKUP(Occupancy!$B$65,Occupancy!$BJ$68:'Occupancy'!$B$79,1)*12/$C75)),"-",IF(AS75="","",AS75/VLOOKUP(Occupancy!$B$65,Occupancy!$BJ$68:'Occupancy'!$B$79,1)*12/$C75))</f>
        <v>0</v>
      </c>
      <c r="AW75" s="57">
        <f>IF(ISERROR(IF(AT75="","",AT75/VLOOKUP(Occupancy!$B$65,Occupancy!$BJ$68:'Occupancy'!$B$79,1)*12/$C75)),"-",IF(AT75="","",AT75/VLOOKUP(Occupancy!$B$65,Occupancy!$BJ$68:'Occupancy'!$B$79,1)*12/$C75))</f>
        <v>342.29292929292927</v>
      </c>
      <c r="AX75" s="54">
        <f>SUMIFS(IncomeStatementData!$J$2:$J$415,IncomeStatementData!$B$2:$B$415,$A75,IncomeStatementData!$I$2:$I$415,"55320")</f>
        <v>0</v>
      </c>
      <c r="AY75" s="54">
        <f>IF(ISERROR(AZ75/12*Occupancy!$B$65),"-",AZ75/12*Occupancy!$B$65)</f>
        <v>11947.5</v>
      </c>
      <c r="AZ75" s="55">
        <f>SUMIFS(AnnualFinancialData!$L$2:$L$6380,AnnualFinancialData!$B$2:$B$6380,$A75,AnnualFinancialData!$K$2:$K$6380,"55320")</f>
        <v>23895</v>
      </c>
      <c r="BA75" s="54">
        <f>IF(ISERROR(IF(AX75="","",AX75/VLOOKUP(Occupancy!$B$65,Occupancy!$BJ$68:'Occupancy'!$B$79,1)*12/$C75)),"-",IF(AX75="","",AX75/VLOOKUP(Occupancy!$B$65,Occupancy!$BJ$68:'Occupancy'!$B$79,1)*12/$C75))</f>
        <v>0</v>
      </c>
      <c r="BB75" s="54">
        <f>IF(ISERROR(IF(AY75="","",AY75/VLOOKUP(Occupancy!$B$65,Occupancy!$BJ$68:'Occupancy'!$B$79,1)*12/$C75)),"-",IF(AY75="","",AY75/VLOOKUP(Occupancy!$B$65,Occupancy!$BJ$68:'Occupancy'!$B$79,1)*12/$C75))</f>
        <v>241.36363636363637</v>
      </c>
      <c r="BC75" s="62">
        <f t="shared" si="3"/>
        <v>0</v>
      </c>
      <c r="BD75" s="63">
        <f t="shared" si="4"/>
        <v>258831</v>
      </c>
      <c r="BE75" s="62">
        <f t="shared" si="5"/>
        <v>517662</v>
      </c>
      <c r="BF75" s="63">
        <f>IF(ISERROR(IF(BC75="","",BC75/VLOOKUP(Occupancy!$B$65,Occupancy!$BJ$68:'Occupancy'!$B$79,1)*12/$C75)),"-",IF(BC75="","",BC75/VLOOKUP(Occupancy!$B$65,Occupancy!$BJ$68:'Occupancy'!$B$79,1)*12/$C75))</f>
        <v>0</v>
      </c>
      <c r="BG75" s="64">
        <f>IF(ISERROR(IF(BD75="","",BD75/VLOOKUP(Occupancy!$B$65,Occupancy!$BJ$68:'Occupancy'!$B$79,1)*12/$C75)),"-",IF(BD75="","",BD75/VLOOKUP(Occupancy!$B$65,Occupancy!$BJ$68:'Occupancy'!$B$79,1)*12/$C75))</f>
        <v>5228.909090909091</v>
      </c>
    </row>
    <row r="76" spans="1:59" x14ac:dyDescent="0.25">
      <c r="A76" s="220" t="s">
        <v>438</v>
      </c>
      <c r="B76" s="93" t="str">
        <f>IF(ISERROR(INDEX(ProjectTypeData!$F$2:$F76,MATCH(Expenses!$A76,ProjectTypeData!$B$2:$B76,0),MATCH(Expenses!B$5,ProjectTypeData!$F$1))),"-",INDEX(ProjectTypeData!$F$2:$F76,MATCH(Expenses!$A76,ProjectTypeData!$B$2:$B76,0),MATCH(Expenses!B$5,ProjectTypeData!$F$1)))</f>
        <v>Shelter</v>
      </c>
      <c r="C76" s="145">
        <f>Operating!C81</f>
        <v>100</v>
      </c>
      <c r="D76" s="146" t="str">
        <f>IF(ISERROR(INDEX(MgmtCompanyData!$C$2:$C$46,MATCH(A76,MgmtCompanyData!$B$2:$B$46,0),0)),"-",INDEX(MgmtCompanyData!$C$2:$C$46,MATCH(A76,MgmtCompanyData!$B$2:$B$46,0),0))</f>
        <v>R Home Property Management, LLC</v>
      </c>
      <c r="E76" s="50">
        <f>SUMIFS(IncomeStatementData!$J$2:$J$415,IncomeStatementData!$B$2:$B$415,$A76,IncomeStatementData!$I$2:$I$415,"50105")+SUMIFS(IncomeStatementData!$J$2:$J$415,IncomeStatementData!$B$2:$B$415,$A76,IncomeStatementData!$I$2:$I$415,"55745")+SUMIFS(IncomeStatementData!$J$2:$J$415,IncomeStatementData!$B$2:$B$415,$A76,IncomeStatementData!$I$2:$I$415,"55730")+SUMIFS(IncomeStatementData!$J$2:$J$415,IncomeStatementData!$B$2:$B$415,$A76,IncomeStatementData!$I$2:$I$415,"50203")+SUMIFS(IncomeStatementData!$J$2:$J$415,IncomeStatementData!$B$2:$B$415,$A76,IncomeStatementData!$I$2:$I$415,"50252")</f>
        <v>0</v>
      </c>
      <c r="F76" s="51">
        <f>IF(ISERROR(G76/12*Occupancy!$B$65),"-",G76/12*Occupancy!$B$65)</f>
        <v>98706.5</v>
      </c>
      <c r="G76" s="52">
        <f>SUMIFS(AnnualFinancialData!$L$2:$L$6380,AnnualFinancialData!$B$2:$B$6380,$A76,AnnualFinancialData!$K$2:$K$6380,"50105")+SUMIFS(AnnualFinancialData!$L$2:$L$6380,AnnualFinancialData!$B$2:$B$6380,$A76,AnnualFinancialData!$K$2:$K$6380,"55745")+SUMIFS(AnnualFinancialData!$L$2:$L$6380,AnnualFinancialData!$B$2:$B$6380,$A76,AnnualFinancialData!$K$2:$K$6380,"55730")+SUMIFS(AnnualFinancialData!$L$2:$L$6380,AnnualFinancialData!$B$2:$B$6380,$A76,AnnualFinancialData!$K$2:$K$6380,"50203")+SUMIFS(AnnualFinancialData!$L$2:$L$6380,AnnualFinancialData!$B$2:$B$6380,$A76,AnnualFinancialData!$K$2:$K$6380,"50252")</f>
        <v>197413</v>
      </c>
      <c r="H76" s="51">
        <f>IF(ISERROR(IF(E76="","",E76/VLOOKUP(Occupancy!$B$65,Occupancy!$BJ$68:'Occupancy'!$B$79,1)*12/$C76)),"-",IF(E76="","",E76/VLOOKUP(Occupancy!$B$65,Occupancy!$BJ$68:'Occupancy'!$B$79,1)*12/$C76))</f>
        <v>0</v>
      </c>
      <c r="I76" s="53">
        <f>IF(ISERROR(IF(F76="","",F76/VLOOKUP(Occupancy!$B$65,Occupancy!$BJ$68:'Occupancy'!$B$79,1)*12/$C76)),"-",IF(F76="","",F76/VLOOKUP(Occupancy!$B$65,Occupancy!$BJ$68:'Occupancy'!$B$79,1)*12/$C76))</f>
        <v>1974.13</v>
      </c>
      <c r="J76" s="54">
        <f>SUMIFS(IncomeStatementData!$J$2:$J$415,IncomeStatementData!$B$2:$B$415,$A76,IncomeStatementData!$I$2:$I$415,"60015")+SUMIFS(IncomeStatementData!$J$2:$J$415,IncomeStatementData!$B$2:$B$415,$A76,IncomeStatementData!$I$2:$I$415,"55342")+SUMIFS(IncomeStatementData!$J$2:$J$415,IncomeStatementData!$B$2:$B$415,$A76,IncomeStatementData!$I$2:$I$415,"55110")+SUMIFS(IncomeStatementData!$J$2:$J$415,IncomeStatementData!$B$2:$B$415,$A76,IncomeStatementData!$I$2:$I$415,"53034")+SUMIFS(IncomeStatementData!$J$2:$J$415,IncomeStatementData!$B$2:$B$415,$A76,IncomeStatementData!$I$2:$I$415,"59500")</f>
        <v>0</v>
      </c>
      <c r="K76" s="54">
        <f>IF(ISERROR(L76/12*Occupancy!$B$65),"-",L76/12*Occupancy!$B$65)</f>
        <v>30676.5</v>
      </c>
      <c r="L76" s="55">
        <f>SUMIFS(AnnualFinancialData!$L$2:$L$6380,AnnualFinancialData!$B$2:$B$6380,$A76,AnnualFinancialData!$K$2:$K$6380,"60015")+SUMIFS(AnnualFinancialData!$L$2:$L$6380,AnnualFinancialData!$B$2:$B$6380,$A76,AnnualFinancialData!$K$2:$K$6380,"55342")+SUMIFS(AnnualFinancialData!$L$2:$L$6380,AnnualFinancialData!$B$2:$B$6380,$A76,AnnualFinancialData!$K$2:$K$6380,"55110")+SUMIFS(AnnualFinancialData!$L$2:$L$6380,AnnualFinancialData!$B$2:$B$6380,$A76,AnnualFinancialData!$K$2:$K$6380,"53034")+SUMIFS(AnnualFinancialData!$L$2:$L$6380,AnnualFinancialData!$B$2:$B$6380,$A76,AnnualFinancialData!$K$2:$K$6380,"59500")</f>
        <v>61353</v>
      </c>
      <c r="M76" s="54">
        <f>IF(ISERROR(IF(J76="","",J76/VLOOKUP(Occupancy!$B$65,Occupancy!$BJ$68:'Occupancy'!$B$79,1)*12/$C76)),"-",IF(J76="","",J76/VLOOKUP(Occupancy!$B$65,Occupancy!$BJ$68:'Occupancy'!$B$79,1)*12/$C76))</f>
        <v>0</v>
      </c>
      <c r="N76" s="54">
        <f>IF(ISERROR(IF(K76="","",K76/VLOOKUP(Occupancy!$B$65,Occupancy!$BJ$68:'Occupancy'!$B$79,1)*12/$C76)),"-",IF(K76="","",K76/VLOOKUP(Occupancy!$B$65,Occupancy!$BJ$68:'Occupancy'!$B$79,1)*12/$C76))</f>
        <v>613.53</v>
      </c>
      <c r="O76" s="51">
        <f>SUMIFS(IncomeStatementData!$J$2:$J$415,IncomeStatementData!$B$2:$B$415,$A76,IncomeStatementData!$I$2:$I$415,"58001")</f>
        <v>0</v>
      </c>
      <c r="P76" s="51">
        <f>IF(ISERROR(Q76/12*Occupancy!$B$65),"-",Q76/12*Occupancy!$B$65)</f>
        <v>264</v>
      </c>
      <c r="Q76" s="52">
        <f>SUMIFS(AnnualFinancialData!$L$2:$L$6380,AnnualFinancialData!$B$2:$B$6380,$A76,AnnualFinancialData!$K$2:$K$6380,"58001")</f>
        <v>528</v>
      </c>
      <c r="R76" s="51">
        <f>IF(ISERROR(IF(O76="","",O76/VLOOKUP(Occupancy!$B$65,Occupancy!$BJ$68:'Occupancy'!$B$79,1)*12/$C76)),"-",IF(O76="","",O76/VLOOKUP(Occupancy!$B$65,Occupancy!$BJ$68:'Occupancy'!$B$79,1)*12/$C76))</f>
        <v>0</v>
      </c>
      <c r="S76" s="51">
        <f>IF(ISERROR(IF(P76="","",P76/VLOOKUP(Occupancy!$B$65,Occupancy!$BJ$68:'Occupancy'!$B$79,1)*12/$C76)),"-",IF(P76="","",P76/VLOOKUP(Occupancy!$B$65,Occupancy!$BJ$68:'Occupancy'!$B$79,1)*12/$C76))</f>
        <v>5.28</v>
      </c>
      <c r="T76" s="55">
        <f>SUMIFS(IncomeStatementData!$J$2:$J$415,IncomeStatementData!$B$2:$B$415,$A76,IncomeStatementData!$I$2:$I$415,"66100")</f>
        <v>0</v>
      </c>
      <c r="U76" s="54">
        <f>IF(ISERROR(V76/12*Occupancy!$B$65),"-",V76/12*Occupancy!$B$65)</f>
        <v>24188</v>
      </c>
      <c r="V76" s="55">
        <f>SUMIFS(AnnualFinancialData!$L$2:$L$6380,AnnualFinancialData!$B$2:$B$6380,$A76,AnnualFinancialData!$K$2:$K$6380,"66100")</f>
        <v>48376</v>
      </c>
      <c r="W76" s="54">
        <f>IF(ISERROR(IF(T76="","",T76/VLOOKUP(Occupancy!$B$65,Occupancy!$BJ$68:'Occupancy'!$B$79,1)*12/$C76)),"-",IF(T76="","",T76/VLOOKUP(Occupancy!$B$65,Occupancy!$BJ$68:'Occupancy'!$B$79,1)*12/$C76))</f>
        <v>0</v>
      </c>
      <c r="X76" s="56">
        <f>IF(ISERROR(IF(U76="","",U76/VLOOKUP(Occupancy!$B$65,Occupancy!$BJ$68:'Occupancy'!$B$79,1)*12/$C76)),"-",IF(U76="","",U76/VLOOKUP(Occupancy!$B$65,Occupancy!$BJ$68:'Occupancy'!$B$79,1)*12/$C76))</f>
        <v>483.76</v>
      </c>
      <c r="Y76" s="51">
        <f>SUMIFS(IncomeStatementData!$J$2:$J$415,IncomeStatementData!$B$2:$B$415,$A76,IncomeStatementData!$I$2:$I$415,"55705")+SUMIFS(IncomeStatementData!$J$2:$J$415,IncomeStatementData!$B$2:$B$415,$A76,IncomeStatementData!$I$2:$I$415,"55715")+SUMIFS(IncomeStatementData!$J$2:$J$415,IncomeStatementData!$B$2:$B$415,$A76,IncomeStatementData!$I$2:$I$415,"55720")+SUMIFS(IncomeStatementData!$J$2:$J$415,IncomeStatementData!$B$2:$B$415,$A76,IncomeStatementData!$I$2:$I$415,"55730")+SUMIFS(IncomeStatementData!$J$2:$J$415,IncomeStatementData!$B$2:$B$415,$A76,IncomeStatementData!$I$2:$I$415,"55735")+SUMIFS(IncomeStatementData!$J$2:$J$415,IncomeStatementData!$B$2:$B$415,$A76,IncomeStatementData!$I$2:$I$415,"55701")+SUMIFS(IncomeStatementData!$J$2:$J$415,IncomeStatementData!$B$2:$B$415,$A76,IncomeStatementData!$I$2:$I$415,"55750")+SUMIFS(IncomeStatementData!$J$2:$J$415,IncomeStatementData!$B$2:$B$415,$A76,IncomeStatementData!$I$2:$I$415,"55725")+SUMIFS(IncomeStatementData!$J$2:$J$415,IncomeStatementData!$B$2:$B$415,$A76,IncomeStatementData!$I$2:$I$415,"55760")+SUMIFS(IncomeStatementData!$J$2:$J$415,IncomeStatementData!$B$2:$B$415,$A76,IncomeStatementData!$I$2:$I$415,"55755")</f>
        <v>0</v>
      </c>
      <c r="Z76" s="51">
        <f>IF(ISERROR(AA76/12*Occupancy!$B$65),"-",AA76/12*Occupancy!$B$65)</f>
        <v>15849.5</v>
      </c>
      <c r="AA76" s="52">
        <f>SUMIFS(AnnualFinancialData!$L$2:$L$6380,AnnualFinancialData!$B$2:$B$6380,$A76,AnnualFinancialData!$K$2:$K$6380,"55705")+SUMIFS(AnnualFinancialData!$L$2:$L$6380,AnnualFinancialData!$B$2:$B$6380,$A76,AnnualFinancialData!$K$2:$K$6380,"55715")+SUMIFS(AnnualFinancialData!$L$2:$L$6380,AnnualFinancialData!$B$2:$B$6380,$A76,AnnualFinancialData!$K$2:$K$6380,"55720")+SUMIFS(AnnualFinancialData!$L$2:$L$6380,AnnualFinancialData!$B$2:$B$6380,$A76,AnnualFinancialData!$K$2:$K$6380,"55730")+SUMIFS(AnnualFinancialData!$L$2:$L$6380,AnnualFinancialData!$B$2:$B$6380,$A76,AnnualFinancialData!$K$2:$K$6380,"55735")+SUMIFS(AnnualFinancialData!$L$2:$L$6380,AnnualFinancialData!$B$2:$B$6380,$A76,AnnualFinancialData!$K$2:$K$6380,"55701")+SUMIFS(AnnualFinancialData!$L$2:$L$6380,AnnualFinancialData!$B$2:$B$6380,$A76,AnnualFinancialData!$K$2:$K$6380,"55750")+SUMIFS(AnnualFinancialData!$L$2:$L$6380,AnnualFinancialData!$B$2:$B$6380,$A76,AnnualFinancialData!$K$2:$K$6380,"55725")+SUMIFS(AnnualFinancialData!$L$2:$L$6380,AnnualFinancialData!$B$2:$B$6380,$A76,AnnualFinancialData!$K$2:$K$6380,"55760")+SUMIFS(AnnualFinancialData!$L$2:$L$6380,AnnualFinancialData!$B$2:$B$6380,$A76,AnnualFinancialData!$K$2:$K$6380,"55755")</f>
        <v>31699</v>
      </c>
      <c r="AB76" s="51">
        <f>IF(ISERROR(IF(Y76="","",Y76/VLOOKUP(Occupancy!$B$65,Occupancy!$BJ$68:'Occupancy'!$B$79,1)*12/$C76)),"-",IF(Y76="","",Y76/VLOOKUP(Occupancy!$B$65,Occupancy!$BJ$68:'Occupancy'!$B$79,1)*12/$C76))</f>
        <v>0</v>
      </c>
      <c r="AC76" s="57">
        <f>IF(ISERROR(IF(Z76="","",Z76/VLOOKUP(Occupancy!$B$65,Occupancy!$BJ$68:'Occupancy'!$B$79,1)*12/$C76)),"-",IF(Z76="","",Z76/VLOOKUP(Occupancy!$B$65,Occupancy!$BJ$68:'Occupancy'!$B$79,1)*12/$C76))</f>
        <v>316.99</v>
      </c>
      <c r="AD76" s="55">
        <f>SUMIFS(IncomeStatementData!$J$2:$J$415,IncomeStatementData!$B$2:$B$415,$A76,IncomeStatementData!$I$2:$I$415,"55770")</f>
        <v>0</v>
      </c>
      <c r="AE76" s="54">
        <f>IF(ISERROR(AF76/12*Occupancy!$B$65),"-",AF76/12*Occupancy!$B$65)</f>
        <v>0</v>
      </c>
      <c r="AF76" s="55">
        <f>SUMIFS(AnnualFinancialData!$L$2:$L$6380,AnnualFinancialData!$B$2:$B$6380,$A76,AnnualFinancialData!$K$2:$K$6380,"55770")</f>
        <v>0</v>
      </c>
      <c r="AG76" s="54">
        <f>IF(ISERROR(IF(AD76="","",AD76/VLOOKUP(Occupancy!$B$65,Occupancy!$BJ$68:'Occupancy'!$B$79,1)*12/$C76)),"-",IF(AD76="","",AD76/VLOOKUP(Occupancy!$B$65,Occupancy!$BJ$68:'Occupancy'!$B$79,1)*12/$C76))</f>
        <v>0</v>
      </c>
      <c r="AH76" s="59">
        <f>IF(ISERROR(IF(AE76="","",AE76/VLOOKUP(Occupancy!$B$65,Occupancy!$BJ$68:'Occupancy'!$B$79,1)*12/$C76)),"-",IF(AE76="","",AE76/VLOOKUP(Occupancy!$B$65,Occupancy!$BJ$68:'Occupancy'!$B$79,1)*12/$C76))</f>
        <v>0</v>
      </c>
      <c r="AI76" s="52">
        <f>SUMIFS(IncomeStatementData!$J$2:$J$415,IncomeStatementData!$B$2:$B$415,$A76,IncomeStatementData!$I$2:$I$415,"55357")+SUMIFS(IncomeStatementData!$J$2:$J$415,IncomeStatementData!$B$2:$B$415,$A76,IncomeStatementData!$I$2:$I$415,"55353")+SUMIFS(IncomeStatementData!$J$2:$J$415,IncomeStatementData!$B$2:$B$415,$A76,IncomeStatementData!$I$2:$I$415,"55354")+SUMIFS(IncomeStatementData!$J$2:$J$415,IncomeStatementData!$B$2:$B$415,$A76,IncomeStatementData!$I$2:$I$415,"55351")</f>
        <v>0</v>
      </c>
      <c r="AJ76" s="51">
        <f>IF(ISERROR(AK76/12*Occupancy!$B$65),"-",AK76/12*Occupancy!$B$65)</f>
        <v>12161</v>
      </c>
      <c r="AK76" s="52">
        <f>SUMIFS(AnnualFinancialData!$L$2:$L$6380,AnnualFinancialData!$B$2:$B$6380,$A76,AnnualFinancialData!$K$2:$K$6380,"55357")+SUMIFS(AnnualFinancialData!$L$2:$L$6380,AnnualFinancialData!$B$2:$B$6380,$A76,AnnualFinancialData!$K$2:$K$6380,"55353")+SUMIFS(AnnualFinancialData!$L$2:$L$6380,AnnualFinancialData!$B$2:$B$6380,$A76,AnnualFinancialData!$K$2:$K$6380,"55354")+SUMIFS(AnnualFinancialData!$L$2:$L$6380,AnnualFinancialData!$B$2:$B$6380,$A76,AnnualFinancialData!$K$2:$K$6380,"55351")</f>
        <v>24322</v>
      </c>
      <c r="AL76" s="51">
        <f>IF(ISERROR(IF(AI76="","",AI76/VLOOKUP(Occupancy!$B$65,Occupancy!$BJ$68:'Occupancy'!$B$79,1)*12/$C76)),"-",IF(AI76="","",AI76/VLOOKUP(Occupancy!$B$65,Occupancy!$BJ$68:'Occupancy'!$B$79,1)*12/$C76))</f>
        <v>0</v>
      </c>
      <c r="AM76" s="60">
        <f>IF(ISERROR(IF(AJ76="","",AJ76/VLOOKUP(Occupancy!$B$65,Occupancy!$BJ$68:'Occupancy'!$B$79,1)*12/$C76)),"-",IF(AJ76="","",AJ76/VLOOKUP(Occupancy!$B$65,Occupancy!$BJ$68:'Occupancy'!$B$79,1)*12/$C76))</f>
        <v>243.22</v>
      </c>
      <c r="AN76" s="54">
        <f>SUMIFS(IncomeStatementData!$J$2:$J$415,IncomeStatementData!$B$2:$B$415,$A76,IncomeStatementData!$I$2:$I$415,"55355")</f>
        <v>0</v>
      </c>
      <c r="AO76" s="54">
        <f>IF(ISERROR(AP76/12*Occupancy!$B$65),"-",AP76/12*Occupancy!$B$65)</f>
        <v>1908</v>
      </c>
      <c r="AP76" s="55">
        <f>SUMIFS(AnnualFinancialData!$L$2:$L$6380,AnnualFinancialData!$B$2:$B$6380,$A76,AnnualFinancialData!$K$2:$K$6380,"55355")</f>
        <v>3816</v>
      </c>
      <c r="AQ76" s="54">
        <f>IF(ISERROR(IF(AN76="","",AN76/VLOOKUP(Occupancy!$B$65,Occupancy!$BJ$68:'Occupancy'!$B$79,1)*12/$C76)),"-",IF(AN76="","",AN76/VLOOKUP(Occupancy!$B$65,Occupancy!$BJ$68:'Occupancy'!$B$79,1)*12/$C76))</f>
        <v>0</v>
      </c>
      <c r="AR76" s="56">
        <f>IF(ISERROR(IF(AO76="","",AO76/VLOOKUP(Occupancy!$B$65,Occupancy!$BJ$68:'Occupancy'!$B$79,1)*12/$C76)),"-",IF(AO76="","",AO76/VLOOKUP(Occupancy!$B$65,Occupancy!$BJ$68:'Occupancy'!$B$79,1)*12/$C76))</f>
        <v>38.159999999999997</v>
      </c>
      <c r="AS76" s="61">
        <f>SUMIFS(IncomeStatementData!$J$2:$J$415,IncomeStatementData!$B$2:$B$415,$A76,IncomeStatementData!$I$2:$I$415,"55301")</f>
        <v>0</v>
      </c>
      <c r="AT76" s="51">
        <f>IF(ISERROR(AU76/12*Occupancy!$B$65),"-",AU76/12*Occupancy!$B$65)</f>
        <v>26667</v>
      </c>
      <c r="AU76" s="52">
        <f>SUMIFS(AnnualFinancialData!$L$2:$L$6380,AnnualFinancialData!$B$2:$B$6380,$A76,AnnualFinancialData!$K$2:$K$6380,"55301")</f>
        <v>53334</v>
      </c>
      <c r="AV76" s="51">
        <f>IF(ISERROR(IF(AS76="","",AS76/VLOOKUP(Occupancy!$B$65,Occupancy!$BJ$68:'Occupancy'!$B$79,1)*12/$C76)),"-",IF(AS76="","",AS76/VLOOKUP(Occupancy!$B$65,Occupancy!$BJ$68:'Occupancy'!$B$79,1)*12/$C76))</f>
        <v>0</v>
      </c>
      <c r="AW76" s="57">
        <f>IF(ISERROR(IF(AT76="","",AT76/VLOOKUP(Occupancy!$B$65,Occupancy!$BJ$68:'Occupancy'!$B$79,1)*12/$C76)),"-",IF(AT76="","",AT76/VLOOKUP(Occupancy!$B$65,Occupancy!$BJ$68:'Occupancy'!$B$79,1)*12/$C76))</f>
        <v>533.34</v>
      </c>
      <c r="AX76" s="54">
        <f>SUMIFS(IncomeStatementData!$J$2:$J$415,IncomeStatementData!$B$2:$B$415,$A76,IncomeStatementData!$I$2:$I$415,"55320")</f>
        <v>0</v>
      </c>
      <c r="AY76" s="54">
        <f>IF(ISERROR(AZ76/12*Occupancy!$B$65),"-",AZ76/12*Occupancy!$B$65)</f>
        <v>10002.5</v>
      </c>
      <c r="AZ76" s="55">
        <f>SUMIFS(AnnualFinancialData!$L$2:$L$6380,AnnualFinancialData!$B$2:$B$6380,$A76,AnnualFinancialData!$K$2:$K$6380,"55320")</f>
        <v>20005</v>
      </c>
      <c r="BA76" s="54">
        <f>IF(ISERROR(IF(AX76="","",AX76/VLOOKUP(Occupancy!$B$65,Occupancy!$BJ$68:'Occupancy'!$B$79,1)*12/$C76)),"-",IF(AX76="","",AX76/VLOOKUP(Occupancy!$B$65,Occupancy!$BJ$68:'Occupancy'!$B$79,1)*12/$C76))</f>
        <v>0</v>
      </c>
      <c r="BB76" s="54">
        <f>IF(ISERROR(IF(AY76="","",AY76/VLOOKUP(Occupancy!$B$65,Occupancy!$BJ$68:'Occupancy'!$B$79,1)*12/$C76)),"-",IF(AY76="","",AY76/VLOOKUP(Occupancy!$B$65,Occupancy!$BJ$68:'Occupancy'!$B$79,1)*12/$C76))</f>
        <v>200.05</v>
      </c>
      <c r="BC76" s="62">
        <f t="shared" si="3"/>
        <v>0</v>
      </c>
      <c r="BD76" s="63">
        <f t="shared" si="4"/>
        <v>220423</v>
      </c>
      <c r="BE76" s="62">
        <f t="shared" si="5"/>
        <v>440846</v>
      </c>
      <c r="BF76" s="63">
        <f>IF(ISERROR(IF(BC76="","",BC76/VLOOKUP(Occupancy!$B$65,Occupancy!$BJ$68:'Occupancy'!$B$79,1)*12/$C76)),"-",IF(BC76="","",BC76/VLOOKUP(Occupancy!$B$65,Occupancy!$BJ$68:'Occupancy'!$B$79,1)*12/$C76))</f>
        <v>0</v>
      </c>
      <c r="BG76" s="64">
        <f>IF(ISERROR(IF(BD76="","",BD76/VLOOKUP(Occupancy!$B$65,Occupancy!$BJ$68:'Occupancy'!$B$79,1)*12/$C76)),"-",IF(BD76="","",BD76/VLOOKUP(Occupancy!$B$65,Occupancy!$BJ$68:'Occupancy'!$B$79,1)*12/$C76))</f>
        <v>4408.46</v>
      </c>
    </row>
    <row r="77" spans="1:59" x14ac:dyDescent="0.25">
      <c r="A77" s="220" t="s">
        <v>440</v>
      </c>
      <c r="B77" s="93" t="str">
        <f>IF(ISERROR(INDEX(ProjectTypeData!$F$2:$F77,MATCH(Expenses!$A77,ProjectTypeData!$B$2:$B77,0),MATCH(Expenses!B$5,ProjectTypeData!$F$1))),"-",INDEX(ProjectTypeData!$F$2:$F77,MATCH(Expenses!$A77,ProjectTypeData!$B$2:$B77,0),MATCH(Expenses!B$5,ProjectTypeData!$F$1)))</f>
        <v>Shelter</v>
      </c>
      <c r="C77" s="145">
        <f>Operating!C82</f>
        <v>101</v>
      </c>
      <c r="D77" s="146" t="str">
        <f>IF(ISERROR(INDEX(MgmtCompanyData!$C$2:$C$46,MATCH(A77,MgmtCompanyData!$B$2:$B$46,0),0)),"-",INDEX(MgmtCompanyData!$C$2:$C$46,MATCH(A77,MgmtCompanyData!$B$2:$B$46,0),0))</f>
        <v>R Home Property Management, LLC</v>
      </c>
      <c r="E77" s="50">
        <f>SUMIFS(IncomeStatementData!$J$2:$J$415,IncomeStatementData!$B$2:$B$415,$A77,IncomeStatementData!$I$2:$I$415,"50105")+SUMIFS(IncomeStatementData!$J$2:$J$415,IncomeStatementData!$B$2:$B$415,$A77,IncomeStatementData!$I$2:$I$415,"55745")+SUMIFS(IncomeStatementData!$J$2:$J$415,IncomeStatementData!$B$2:$B$415,$A77,IncomeStatementData!$I$2:$I$415,"55730")+SUMIFS(IncomeStatementData!$J$2:$J$415,IncomeStatementData!$B$2:$B$415,$A77,IncomeStatementData!$I$2:$I$415,"50203")+SUMIFS(IncomeStatementData!$J$2:$J$415,IncomeStatementData!$B$2:$B$415,$A77,IncomeStatementData!$I$2:$I$415,"50252")</f>
        <v>0</v>
      </c>
      <c r="F77" s="51">
        <f>IF(ISERROR(G77/12*Occupancy!$B$65),"-",G77/12*Occupancy!$B$65)</f>
        <v>107050.5</v>
      </c>
      <c r="G77" s="52">
        <f>SUMIFS(AnnualFinancialData!$L$2:$L$6380,AnnualFinancialData!$B$2:$B$6380,$A77,AnnualFinancialData!$K$2:$K$6380,"50105")+SUMIFS(AnnualFinancialData!$L$2:$L$6380,AnnualFinancialData!$B$2:$B$6380,$A77,AnnualFinancialData!$K$2:$K$6380,"55745")+SUMIFS(AnnualFinancialData!$L$2:$L$6380,AnnualFinancialData!$B$2:$B$6380,$A77,AnnualFinancialData!$K$2:$K$6380,"55730")+SUMIFS(AnnualFinancialData!$L$2:$L$6380,AnnualFinancialData!$B$2:$B$6380,$A77,AnnualFinancialData!$K$2:$K$6380,"50203")+SUMIFS(AnnualFinancialData!$L$2:$L$6380,AnnualFinancialData!$B$2:$B$6380,$A77,AnnualFinancialData!$K$2:$K$6380,"50252")</f>
        <v>214101</v>
      </c>
      <c r="H77" s="51">
        <f>IF(ISERROR(IF(E77="","",E77/VLOOKUP(Occupancy!$B$65,Occupancy!$BJ$68:'Occupancy'!$B$79,1)*12/$C77)),"-",IF(E77="","",E77/VLOOKUP(Occupancy!$B$65,Occupancy!$BJ$68:'Occupancy'!$B$79,1)*12/$C77))</f>
        <v>0</v>
      </c>
      <c r="I77" s="53">
        <f>IF(ISERROR(IF(F77="","",F77/VLOOKUP(Occupancy!$B$65,Occupancy!$BJ$68:'Occupancy'!$B$79,1)*12/$C77)),"-",IF(F77="","",F77/VLOOKUP(Occupancy!$B$65,Occupancy!$BJ$68:'Occupancy'!$B$79,1)*12/$C77))</f>
        <v>2119.8118811881186</v>
      </c>
      <c r="J77" s="54">
        <f>SUMIFS(IncomeStatementData!$J$2:$J$415,IncomeStatementData!$B$2:$B$415,$A77,IncomeStatementData!$I$2:$I$415,"60015")+SUMIFS(IncomeStatementData!$J$2:$J$415,IncomeStatementData!$B$2:$B$415,$A77,IncomeStatementData!$I$2:$I$415,"55342")+SUMIFS(IncomeStatementData!$J$2:$J$415,IncomeStatementData!$B$2:$B$415,$A77,IncomeStatementData!$I$2:$I$415,"55110")+SUMIFS(IncomeStatementData!$J$2:$J$415,IncomeStatementData!$B$2:$B$415,$A77,IncomeStatementData!$I$2:$I$415,"53034")+SUMIFS(IncomeStatementData!$J$2:$J$415,IncomeStatementData!$B$2:$B$415,$A77,IncomeStatementData!$I$2:$I$415,"59500")</f>
        <v>0</v>
      </c>
      <c r="K77" s="54">
        <f>IF(ISERROR(L77/12*Occupancy!$B$65),"-",L77/12*Occupancy!$B$65)</f>
        <v>33417.5</v>
      </c>
      <c r="L77" s="55">
        <f>SUMIFS(AnnualFinancialData!$L$2:$L$6380,AnnualFinancialData!$B$2:$B$6380,$A77,AnnualFinancialData!$K$2:$K$6380,"60015")+SUMIFS(AnnualFinancialData!$L$2:$L$6380,AnnualFinancialData!$B$2:$B$6380,$A77,AnnualFinancialData!$K$2:$K$6380,"55342")+SUMIFS(AnnualFinancialData!$L$2:$L$6380,AnnualFinancialData!$B$2:$B$6380,$A77,AnnualFinancialData!$K$2:$K$6380,"55110")+SUMIFS(AnnualFinancialData!$L$2:$L$6380,AnnualFinancialData!$B$2:$B$6380,$A77,AnnualFinancialData!$K$2:$K$6380,"53034")+SUMIFS(AnnualFinancialData!$L$2:$L$6380,AnnualFinancialData!$B$2:$B$6380,$A77,AnnualFinancialData!$K$2:$K$6380,"59500")</f>
        <v>66835</v>
      </c>
      <c r="M77" s="54">
        <f>IF(ISERROR(IF(J77="","",J77/VLOOKUP(Occupancy!$B$65,Occupancy!$BJ$68:'Occupancy'!$B$79,1)*12/$C77)),"-",IF(J77="","",J77/VLOOKUP(Occupancy!$B$65,Occupancy!$BJ$68:'Occupancy'!$B$79,1)*12/$C77))</f>
        <v>0</v>
      </c>
      <c r="N77" s="54">
        <f>IF(ISERROR(IF(K77="","",K77/VLOOKUP(Occupancy!$B$65,Occupancy!$BJ$68:'Occupancy'!$B$79,1)*12/$C77)),"-",IF(K77="","",K77/VLOOKUP(Occupancy!$B$65,Occupancy!$BJ$68:'Occupancy'!$B$79,1)*12/$C77))</f>
        <v>661.73267326732673</v>
      </c>
      <c r="O77" s="51">
        <f>SUMIFS(IncomeStatementData!$J$2:$J$415,IncomeStatementData!$B$2:$B$415,$A77,IncomeStatementData!$I$2:$I$415,"58001")</f>
        <v>0</v>
      </c>
      <c r="P77" s="51">
        <f>IF(ISERROR(Q77/12*Occupancy!$B$65),"-",Q77/12*Occupancy!$B$65)</f>
        <v>996</v>
      </c>
      <c r="Q77" s="52">
        <f>SUMIFS(AnnualFinancialData!$L$2:$L$6380,AnnualFinancialData!$B$2:$B$6380,$A77,AnnualFinancialData!$K$2:$K$6380,"58001")</f>
        <v>1992</v>
      </c>
      <c r="R77" s="51">
        <f>IF(ISERROR(IF(O77="","",O77/VLOOKUP(Occupancy!$B$65,Occupancy!$BJ$68:'Occupancy'!$B$79,1)*12/$C77)),"-",IF(O77="","",O77/VLOOKUP(Occupancy!$B$65,Occupancy!$BJ$68:'Occupancy'!$B$79,1)*12/$C77))</f>
        <v>0</v>
      </c>
      <c r="S77" s="51">
        <f>IF(ISERROR(IF(P77="","",P77/VLOOKUP(Occupancy!$B$65,Occupancy!$BJ$68:'Occupancy'!$B$79,1)*12/$C77)),"-",IF(P77="","",P77/VLOOKUP(Occupancy!$B$65,Occupancy!$BJ$68:'Occupancy'!$B$79,1)*12/$C77))</f>
        <v>19.722772277227723</v>
      </c>
      <c r="T77" s="55">
        <f>SUMIFS(IncomeStatementData!$J$2:$J$415,IncomeStatementData!$B$2:$B$415,$A77,IncomeStatementData!$I$2:$I$415,"66100")</f>
        <v>0</v>
      </c>
      <c r="U77" s="54">
        <f>IF(ISERROR(V77/12*Occupancy!$B$65),"-",V77/12*Occupancy!$B$65)</f>
        <v>22719.5</v>
      </c>
      <c r="V77" s="55">
        <f>SUMIFS(AnnualFinancialData!$L$2:$L$6380,AnnualFinancialData!$B$2:$B$6380,$A77,AnnualFinancialData!$K$2:$K$6380,"66100")</f>
        <v>45439</v>
      </c>
      <c r="W77" s="54">
        <f>IF(ISERROR(IF(T77="","",T77/VLOOKUP(Occupancy!$B$65,Occupancy!$BJ$68:'Occupancy'!$B$79,1)*12/$C77)),"-",IF(T77="","",T77/VLOOKUP(Occupancy!$B$65,Occupancy!$BJ$68:'Occupancy'!$B$79,1)*12/$C77))</f>
        <v>0</v>
      </c>
      <c r="X77" s="56">
        <f>IF(ISERROR(IF(U77="","",U77/VLOOKUP(Occupancy!$B$65,Occupancy!$BJ$68:'Occupancy'!$B$79,1)*12/$C77)),"-",IF(U77="","",U77/VLOOKUP(Occupancy!$B$65,Occupancy!$BJ$68:'Occupancy'!$B$79,1)*12/$C77))</f>
        <v>449.89108910891088</v>
      </c>
      <c r="Y77" s="51">
        <f>SUMIFS(IncomeStatementData!$J$2:$J$415,IncomeStatementData!$B$2:$B$415,$A77,IncomeStatementData!$I$2:$I$415,"55705")+SUMIFS(IncomeStatementData!$J$2:$J$415,IncomeStatementData!$B$2:$B$415,$A77,IncomeStatementData!$I$2:$I$415,"55715")+SUMIFS(IncomeStatementData!$J$2:$J$415,IncomeStatementData!$B$2:$B$415,$A77,IncomeStatementData!$I$2:$I$415,"55720")+SUMIFS(IncomeStatementData!$J$2:$J$415,IncomeStatementData!$B$2:$B$415,$A77,IncomeStatementData!$I$2:$I$415,"55730")+SUMIFS(IncomeStatementData!$J$2:$J$415,IncomeStatementData!$B$2:$B$415,$A77,IncomeStatementData!$I$2:$I$415,"55735")+SUMIFS(IncomeStatementData!$J$2:$J$415,IncomeStatementData!$B$2:$B$415,$A77,IncomeStatementData!$I$2:$I$415,"55701")+SUMIFS(IncomeStatementData!$J$2:$J$415,IncomeStatementData!$B$2:$B$415,$A77,IncomeStatementData!$I$2:$I$415,"55750")+SUMIFS(IncomeStatementData!$J$2:$J$415,IncomeStatementData!$B$2:$B$415,$A77,IncomeStatementData!$I$2:$I$415,"55725")+SUMIFS(IncomeStatementData!$J$2:$J$415,IncomeStatementData!$B$2:$B$415,$A77,IncomeStatementData!$I$2:$I$415,"55760")+SUMIFS(IncomeStatementData!$J$2:$J$415,IncomeStatementData!$B$2:$B$415,$A77,IncomeStatementData!$I$2:$I$415,"55755")</f>
        <v>0</v>
      </c>
      <c r="Z77" s="51">
        <f>IF(ISERROR(AA77/12*Occupancy!$B$65),"-",AA77/12*Occupancy!$B$65)</f>
        <v>18738</v>
      </c>
      <c r="AA77" s="52">
        <f>SUMIFS(AnnualFinancialData!$L$2:$L$6380,AnnualFinancialData!$B$2:$B$6380,$A77,AnnualFinancialData!$K$2:$K$6380,"55705")+SUMIFS(AnnualFinancialData!$L$2:$L$6380,AnnualFinancialData!$B$2:$B$6380,$A77,AnnualFinancialData!$K$2:$K$6380,"55715")+SUMIFS(AnnualFinancialData!$L$2:$L$6380,AnnualFinancialData!$B$2:$B$6380,$A77,AnnualFinancialData!$K$2:$K$6380,"55720")+SUMIFS(AnnualFinancialData!$L$2:$L$6380,AnnualFinancialData!$B$2:$B$6380,$A77,AnnualFinancialData!$K$2:$K$6380,"55730")+SUMIFS(AnnualFinancialData!$L$2:$L$6380,AnnualFinancialData!$B$2:$B$6380,$A77,AnnualFinancialData!$K$2:$K$6380,"55735")+SUMIFS(AnnualFinancialData!$L$2:$L$6380,AnnualFinancialData!$B$2:$B$6380,$A77,AnnualFinancialData!$K$2:$K$6380,"55701")+SUMIFS(AnnualFinancialData!$L$2:$L$6380,AnnualFinancialData!$B$2:$B$6380,$A77,AnnualFinancialData!$K$2:$K$6380,"55750")+SUMIFS(AnnualFinancialData!$L$2:$L$6380,AnnualFinancialData!$B$2:$B$6380,$A77,AnnualFinancialData!$K$2:$K$6380,"55725")+SUMIFS(AnnualFinancialData!$L$2:$L$6380,AnnualFinancialData!$B$2:$B$6380,$A77,AnnualFinancialData!$K$2:$K$6380,"55760")+SUMIFS(AnnualFinancialData!$L$2:$L$6380,AnnualFinancialData!$B$2:$B$6380,$A77,AnnualFinancialData!$K$2:$K$6380,"55755")</f>
        <v>37476</v>
      </c>
      <c r="AB77" s="51">
        <f>IF(ISERROR(IF(Y77="","",Y77/VLOOKUP(Occupancy!$B$65,Occupancy!$BJ$68:'Occupancy'!$B$79,1)*12/$C77)),"-",IF(Y77="","",Y77/VLOOKUP(Occupancy!$B$65,Occupancy!$BJ$68:'Occupancy'!$B$79,1)*12/$C77))</f>
        <v>0</v>
      </c>
      <c r="AC77" s="57">
        <f>IF(ISERROR(IF(Z77="","",Z77/VLOOKUP(Occupancy!$B$65,Occupancy!$BJ$68:'Occupancy'!$B$79,1)*12/$C77)),"-",IF(Z77="","",Z77/VLOOKUP(Occupancy!$B$65,Occupancy!$BJ$68:'Occupancy'!$B$79,1)*12/$C77))</f>
        <v>371.04950495049508</v>
      </c>
      <c r="AD77" s="55">
        <f>SUMIFS(IncomeStatementData!$J$2:$J$415,IncomeStatementData!$B$2:$B$415,$A77,IncomeStatementData!$I$2:$I$415,"55770")</f>
        <v>0</v>
      </c>
      <c r="AE77" s="54">
        <f>IF(ISERROR(AF77/12*Occupancy!$B$65),"-",AF77/12*Occupancy!$B$65)</f>
        <v>0</v>
      </c>
      <c r="AF77" s="55">
        <f>SUMIFS(AnnualFinancialData!$L$2:$L$6380,AnnualFinancialData!$B$2:$B$6380,$A77,AnnualFinancialData!$K$2:$K$6380,"55770")</f>
        <v>0</v>
      </c>
      <c r="AG77" s="54">
        <f>IF(ISERROR(IF(AD77="","",AD77/VLOOKUP(Occupancy!$B$65,Occupancy!$BJ$68:'Occupancy'!$B$79,1)*12/$C77)),"-",IF(AD77="","",AD77/VLOOKUP(Occupancy!$B$65,Occupancy!$BJ$68:'Occupancy'!$B$79,1)*12/$C77))</f>
        <v>0</v>
      </c>
      <c r="AH77" s="59">
        <f>IF(ISERROR(IF(AE77="","",AE77/VLOOKUP(Occupancy!$B$65,Occupancy!$BJ$68:'Occupancy'!$B$79,1)*12/$C77)),"-",IF(AE77="","",AE77/VLOOKUP(Occupancy!$B$65,Occupancy!$BJ$68:'Occupancy'!$B$79,1)*12/$C77))</f>
        <v>0</v>
      </c>
      <c r="AI77" s="52">
        <f>SUMIFS(IncomeStatementData!$J$2:$J$415,IncomeStatementData!$B$2:$B$415,$A77,IncomeStatementData!$I$2:$I$415,"55357")+SUMIFS(IncomeStatementData!$J$2:$J$415,IncomeStatementData!$B$2:$B$415,$A77,IncomeStatementData!$I$2:$I$415,"55353")+SUMIFS(IncomeStatementData!$J$2:$J$415,IncomeStatementData!$B$2:$B$415,$A77,IncomeStatementData!$I$2:$I$415,"55354")+SUMIFS(IncomeStatementData!$J$2:$J$415,IncomeStatementData!$B$2:$B$415,$A77,IncomeStatementData!$I$2:$I$415,"55351")</f>
        <v>0</v>
      </c>
      <c r="AJ77" s="51">
        <f>IF(ISERROR(AK77/12*Occupancy!$B$65),"-",AK77/12*Occupancy!$B$65)</f>
        <v>19152.5</v>
      </c>
      <c r="AK77" s="52">
        <f>SUMIFS(AnnualFinancialData!$L$2:$L$6380,AnnualFinancialData!$B$2:$B$6380,$A77,AnnualFinancialData!$K$2:$K$6380,"55357")+SUMIFS(AnnualFinancialData!$L$2:$L$6380,AnnualFinancialData!$B$2:$B$6380,$A77,AnnualFinancialData!$K$2:$K$6380,"55353")+SUMIFS(AnnualFinancialData!$L$2:$L$6380,AnnualFinancialData!$B$2:$B$6380,$A77,AnnualFinancialData!$K$2:$K$6380,"55354")+SUMIFS(AnnualFinancialData!$L$2:$L$6380,AnnualFinancialData!$B$2:$B$6380,$A77,AnnualFinancialData!$K$2:$K$6380,"55351")</f>
        <v>38305</v>
      </c>
      <c r="AL77" s="51">
        <f>IF(ISERROR(IF(AI77="","",AI77/VLOOKUP(Occupancy!$B$65,Occupancy!$BJ$68:'Occupancy'!$B$79,1)*12/$C77)),"-",IF(AI77="","",AI77/VLOOKUP(Occupancy!$B$65,Occupancy!$BJ$68:'Occupancy'!$B$79,1)*12/$C77))</f>
        <v>0</v>
      </c>
      <c r="AM77" s="60">
        <f>IF(ISERROR(IF(AJ77="","",AJ77/VLOOKUP(Occupancy!$B$65,Occupancy!$BJ$68:'Occupancy'!$B$79,1)*12/$C77)),"-",IF(AJ77="","",AJ77/VLOOKUP(Occupancy!$B$65,Occupancy!$BJ$68:'Occupancy'!$B$79,1)*12/$C77))</f>
        <v>379.25742574257424</v>
      </c>
      <c r="AN77" s="54">
        <f>SUMIFS(IncomeStatementData!$J$2:$J$415,IncomeStatementData!$B$2:$B$415,$A77,IncomeStatementData!$I$2:$I$415,"55355")</f>
        <v>0</v>
      </c>
      <c r="AO77" s="54">
        <f>IF(ISERROR(AP77/12*Occupancy!$B$65),"-",AP77/12*Occupancy!$B$65)</f>
        <v>4242</v>
      </c>
      <c r="AP77" s="55">
        <f>SUMIFS(AnnualFinancialData!$L$2:$L$6380,AnnualFinancialData!$B$2:$B$6380,$A77,AnnualFinancialData!$K$2:$K$6380,"55355")</f>
        <v>8484</v>
      </c>
      <c r="AQ77" s="54">
        <f>IF(ISERROR(IF(AN77="","",AN77/VLOOKUP(Occupancy!$B$65,Occupancy!$BJ$68:'Occupancy'!$B$79,1)*12/$C77)),"-",IF(AN77="","",AN77/VLOOKUP(Occupancy!$B$65,Occupancy!$BJ$68:'Occupancy'!$B$79,1)*12/$C77))</f>
        <v>0</v>
      </c>
      <c r="AR77" s="56">
        <f>IF(ISERROR(IF(AO77="","",AO77/VLOOKUP(Occupancy!$B$65,Occupancy!$BJ$68:'Occupancy'!$B$79,1)*12/$C77)),"-",IF(AO77="","",AO77/VLOOKUP(Occupancy!$B$65,Occupancy!$BJ$68:'Occupancy'!$B$79,1)*12/$C77))</f>
        <v>84</v>
      </c>
      <c r="AS77" s="61">
        <f>SUMIFS(IncomeStatementData!$J$2:$J$415,IncomeStatementData!$B$2:$B$415,$A77,IncomeStatementData!$I$2:$I$415,"55301")</f>
        <v>0</v>
      </c>
      <c r="AT77" s="51">
        <f>IF(ISERROR(AU77/12*Occupancy!$B$65),"-",AU77/12*Occupancy!$B$65)</f>
        <v>28531.5</v>
      </c>
      <c r="AU77" s="52">
        <f>SUMIFS(AnnualFinancialData!$L$2:$L$6380,AnnualFinancialData!$B$2:$B$6380,$A77,AnnualFinancialData!$K$2:$K$6380,"55301")</f>
        <v>57063</v>
      </c>
      <c r="AV77" s="51">
        <f>IF(ISERROR(IF(AS77="","",AS77/VLOOKUP(Occupancy!$B$65,Occupancy!$BJ$68:'Occupancy'!$B$79,1)*12/$C77)),"-",IF(AS77="","",AS77/VLOOKUP(Occupancy!$B$65,Occupancy!$BJ$68:'Occupancy'!$B$79,1)*12/$C77))</f>
        <v>0</v>
      </c>
      <c r="AW77" s="57">
        <f>IF(ISERROR(IF(AT77="","",AT77/VLOOKUP(Occupancy!$B$65,Occupancy!$BJ$68:'Occupancy'!$B$79,1)*12/$C77)),"-",IF(AT77="","",AT77/VLOOKUP(Occupancy!$B$65,Occupancy!$BJ$68:'Occupancy'!$B$79,1)*12/$C77))</f>
        <v>564.98019801980195</v>
      </c>
      <c r="AX77" s="54">
        <f>SUMIFS(IncomeStatementData!$J$2:$J$415,IncomeStatementData!$B$2:$B$415,$A77,IncomeStatementData!$I$2:$I$415,"55320")</f>
        <v>0</v>
      </c>
      <c r="AY77" s="54">
        <f>IF(ISERROR(AZ77/12*Occupancy!$B$65),"-",AZ77/12*Occupancy!$B$65)</f>
        <v>13996</v>
      </c>
      <c r="AZ77" s="55">
        <f>SUMIFS(AnnualFinancialData!$L$2:$L$6380,AnnualFinancialData!$B$2:$B$6380,$A77,AnnualFinancialData!$K$2:$K$6380,"55320")</f>
        <v>27992</v>
      </c>
      <c r="BA77" s="54">
        <f>IF(ISERROR(IF(AX77="","",AX77/VLOOKUP(Occupancy!$B$65,Occupancy!$BJ$68:'Occupancy'!$B$79,1)*12/$C77)),"-",IF(AX77="","",AX77/VLOOKUP(Occupancy!$B$65,Occupancy!$BJ$68:'Occupancy'!$B$79,1)*12/$C77))</f>
        <v>0</v>
      </c>
      <c r="BB77" s="54">
        <f>IF(ISERROR(IF(AY77="","",AY77/VLOOKUP(Occupancy!$B$65,Occupancy!$BJ$68:'Occupancy'!$B$79,1)*12/$C77)),"-",IF(AY77="","",AY77/VLOOKUP(Occupancy!$B$65,Occupancy!$BJ$68:'Occupancy'!$B$79,1)*12/$C77))</f>
        <v>277.14851485148517</v>
      </c>
      <c r="BC77" s="62">
        <f t="shared" si="3"/>
        <v>0</v>
      </c>
      <c r="BD77" s="63">
        <f t="shared" si="4"/>
        <v>248843.5</v>
      </c>
      <c r="BE77" s="62">
        <f t="shared" si="5"/>
        <v>497687</v>
      </c>
      <c r="BF77" s="63">
        <f>IF(ISERROR(IF(BC77="","",BC77/VLOOKUP(Occupancy!$B$65,Occupancy!$BJ$68:'Occupancy'!$B$79,1)*12/$C77)),"-",IF(BC77="","",BC77/VLOOKUP(Occupancy!$B$65,Occupancy!$BJ$68:'Occupancy'!$B$79,1)*12/$C77))</f>
        <v>0</v>
      </c>
      <c r="BG77" s="64">
        <f>IF(ISERROR(IF(BD77="","",BD77/VLOOKUP(Occupancy!$B$65,Occupancy!$BJ$68:'Occupancy'!$B$79,1)*12/$C77)),"-",IF(BD77="","",BD77/VLOOKUP(Occupancy!$B$65,Occupancy!$BJ$68:'Occupancy'!$B$79,1)*12/$C77))</f>
        <v>4927.5940594059402</v>
      </c>
    </row>
    <row r="78" spans="1:59" x14ac:dyDescent="0.25">
      <c r="A78" s="220" t="s">
        <v>442</v>
      </c>
      <c r="B78" s="93" t="str">
        <f>IF(ISERROR(INDEX(ProjectTypeData!$F$2:$F78,MATCH(Expenses!$A78,ProjectTypeData!$B$2:$B78,0),MATCH(Expenses!B$5,ProjectTypeData!$F$1))),"-",INDEX(ProjectTypeData!$F$2:$F78,MATCH(Expenses!$A78,ProjectTypeData!$B$2:$B78,0),MATCH(Expenses!B$5,ProjectTypeData!$F$1)))</f>
        <v>Shelter</v>
      </c>
      <c r="C78" s="145">
        <f>Operating!C83</f>
        <v>100</v>
      </c>
      <c r="D78" s="146" t="str">
        <f>IF(ISERROR(INDEX(MgmtCompanyData!$C$2:$C$46,MATCH(A78,MgmtCompanyData!$B$2:$B$46,0),0)),"-",INDEX(MgmtCompanyData!$C$2:$C$46,MATCH(A78,MgmtCompanyData!$B$2:$B$46,0),0))</f>
        <v>R Home Property Management, LLC</v>
      </c>
      <c r="E78" s="50">
        <f>SUMIFS(IncomeStatementData!$J$2:$J$415,IncomeStatementData!$B$2:$B$415,$A78,IncomeStatementData!$I$2:$I$415,"50105")+SUMIFS(IncomeStatementData!$J$2:$J$415,IncomeStatementData!$B$2:$B$415,$A78,IncomeStatementData!$I$2:$I$415,"55745")+SUMIFS(IncomeStatementData!$J$2:$J$415,IncomeStatementData!$B$2:$B$415,$A78,IncomeStatementData!$I$2:$I$415,"55730")+SUMIFS(IncomeStatementData!$J$2:$J$415,IncomeStatementData!$B$2:$B$415,$A78,IncomeStatementData!$I$2:$I$415,"50203")+SUMIFS(IncomeStatementData!$J$2:$J$415,IncomeStatementData!$B$2:$B$415,$A78,IncomeStatementData!$I$2:$I$415,"50252")</f>
        <v>0</v>
      </c>
      <c r="F78" s="51">
        <f>IF(ISERROR(G78/12*Occupancy!$B$65),"-",G78/12*Occupancy!$B$65)</f>
        <v>91306.5</v>
      </c>
      <c r="G78" s="52">
        <f>SUMIFS(AnnualFinancialData!$L$2:$L$6380,AnnualFinancialData!$B$2:$B$6380,$A78,AnnualFinancialData!$K$2:$K$6380,"50105")+SUMIFS(AnnualFinancialData!$L$2:$L$6380,AnnualFinancialData!$B$2:$B$6380,$A78,AnnualFinancialData!$K$2:$K$6380,"55745")+SUMIFS(AnnualFinancialData!$L$2:$L$6380,AnnualFinancialData!$B$2:$B$6380,$A78,AnnualFinancialData!$K$2:$K$6380,"55730")+SUMIFS(AnnualFinancialData!$L$2:$L$6380,AnnualFinancialData!$B$2:$B$6380,$A78,AnnualFinancialData!$K$2:$K$6380,"50203")+SUMIFS(AnnualFinancialData!$L$2:$L$6380,AnnualFinancialData!$B$2:$B$6380,$A78,AnnualFinancialData!$K$2:$K$6380,"50252")</f>
        <v>182613</v>
      </c>
      <c r="H78" s="51">
        <f>IF(ISERROR(IF(E78="","",E78/VLOOKUP(Occupancy!$B$65,Occupancy!$BJ$68:'Occupancy'!$B$79,1)*12/$C78)),"-",IF(E78="","",E78/VLOOKUP(Occupancy!$B$65,Occupancy!$BJ$68:'Occupancy'!$B$79,1)*12/$C78))</f>
        <v>0</v>
      </c>
      <c r="I78" s="53">
        <f>IF(ISERROR(IF(F78="","",F78/VLOOKUP(Occupancy!$B$65,Occupancy!$BJ$68:'Occupancy'!$B$79,1)*12/$C78)),"-",IF(F78="","",F78/VLOOKUP(Occupancy!$B$65,Occupancy!$BJ$68:'Occupancy'!$B$79,1)*12/$C78))</f>
        <v>1826.13</v>
      </c>
      <c r="J78" s="54">
        <f>SUMIFS(IncomeStatementData!$J$2:$J$415,IncomeStatementData!$B$2:$B$415,$A78,IncomeStatementData!$I$2:$I$415,"60015")+SUMIFS(IncomeStatementData!$J$2:$J$415,IncomeStatementData!$B$2:$B$415,$A78,IncomeStatementData!$I$2:$I$415,"55342")+SUMIFS(IncomeStatementData!$J$2:$J$415,IncomeStatementData!$B$2:$B$415,$A78,IncomeStatementData!$I$2:$I$415,"55110")+SUMIFS(IncomeStatementData!$J$2:$J$415,IncomeStatementData!$B$2:$B$415,$A78,IncomeStatementData!$I$2:$I$415,"53034")+SUMIFS(IncomeStatementData!$J$2:$J$415,IncomeStatementData!$B$2:$B$415,$A78,IncomeStatementData!$I$2:$I$415,"59500")</f>
        <v>0</v>
      </c>
      <c r="K78" s="54">
        <f>IF(ISERROR(L78/12*Occupancy!$B$65),"-",L78/12*Occupancy!$B$65)</f>
        <v>30800</v>
      </c>
      <c r="L78" s="55">
        <f>SUMIFS(AnnualFinancialData!$L$2:$L$6380,AnnualFinancialData!$B$2:$B$6380,$A78,AnnualFinancialData!$K$2:$K$6380,"60015")+SUMIFS(AnnualFinancialData!$L$2:$L$6380,AnnualFinancialData!$B$2:$B$6380,$A78,AnnualFinancialData!$K$2:$K$6380,"55342")+SUMIFS(AnnualFinancialData!$L$2:$L$6380,AnnualFinancialData!$B$2:$B$6380,$A78,AnnualFinancialData!$K$2:$K$6380,"55110")+SUMIFS(AnnualFinancialData!$L$2:$L$6380,AnnualFinancialData!$B$2:$B$6380,$A78,AnnualFinancialData!$K$2:$K$6380,"53034")+SUMIFS(AnnualFinancialData!$L$2:$L$6380,AnnualFinancialData!$B$2:$B$6380,$A78,AnnualFinancialData!$K$2:$K$6380,"59500")</f>
        <v>61600</v>
      </c>
      <c r="M78" s="54">
        <f>IF(ISERROR(IF(J78="","",J78/VLOOKUP(Occupancy!$B$65,Occupancy!$BJ$68:'Occupancy'!$B$79,1)*12/$C78)),"-",IF(J78="","",J78/VLOOKUP(Occupancy!$B$65,Occupancy!$BJ$68:'Occupancy'!$B$79,1)*12/$C78))</f>
        <v>0</v>
      </c>
      <c r="N78" s="54">
        <f>IF(ISERROR(IF(K78="","",K78/VLOOKUP(Occupancy!$B$65,Occupancy!$BJ$68:'Occupancy'!$B$79,1)*12/$C78)),"-",IF(K78="","",K78/VLOOKUP(Occupancy!$B$65,Occupancy!$BJ$68:'Occupancy'!$B$79,1)*12/$C78))</f>
        <v>616</v>
      </c>
      <c r="O78" s="51">
        <f>SUMIFS(IncomeStatementData!$J$2:$J$415,IncomeStatementData!$B$2:$B$415,$A78,IncomeStatementData!$I$2:$I$415,"58001")</f>
        <v>0</v>
      </c>
      <c r="P78" s="51">
        <f>IF(ISERROR(Q78/12*Occupancy!$B$65),"-",Q78/12*Occupancy!$B$65)</f>
        <v>755</v>
      </c>
      <c r="Q78" s="52">
        <f>SUMIFS(AnnualFinancialData!$L$2:$L$6380,AnnualFinancialData!$B$2:$B$6380,$A78,AnnualFinancialData!$K$2:$K$6380,"58001")</f>
        <v>1510</v>
      </c>
      <c r="R78" s="51">
        <f>IF(ISERROR(IF(O78="","",O78/VLOOKUP(Occupancy!$B$65,Occupancy!$BJ$68:'Occupancy'!$B$79,1)*12/$C78)),"-",IF(O78="","",O78/VLOOKUP(Occupancy!$B$65,Occupancy!$BJ$68:'Occupancy'!$B$79,1)*12/$C78))</f>
        <v>0</v>
      </c>
      <c r="S78" s="51">
        <f>IF(ISERROR(IF(P78="","",P78/VLOOKUP(Occupancy!$B$65,Occupancy!$BJ$68:'Occupancy'!$B$79,1)*12/$C78)),"-",IF(P78="","",P78/VLOOKUP(Occupancy!$B$65,Occupancy!$BJ$68:'Occupancy'!$B$79,1)*12/$C78))</f>
        <v>15.1</v>
      </c>
      <c r="T78" s="55">
        <f>SUMIFS(IncomeStatementData!$J$2:$J$415,IncomeStatementData!$B$2:$B$415,$A78,IncomeStatementData!$I$2:$I$415,"66100")</f>
        <v>0</v>
      </c>
      <c r="U78" s="54">
        <f>IF(ISERROR(V78/12*Occupancy!$B$65),"-",V78/12*Occupancy!$B$65)</f>
        <v>23042</v>
      </c>
      <c r="V78" s="55">
        <f>SUMIFS(AnnualFinancialData!$L$2:$L$6380,AnnualFinancialData!$B$2:$B$6380,$A78,AnnualFinancialData!$K$2:$K$6380,"66100")</f>
        <v>46084</v>
      </c>
      <c r="W78" s="54">
        <f>IF(ISERROR(IF(T78="","",T78/VLOOKUP(Occupancy!$B$65,Occupancy!$BJ$68:'Occupancy'!$B$79,1)*12/$C78)),"-",IF(T78="","",T78/VLOOKUP(Occupancy!$B$65,Occupancy!$BJ$68:'Occupancy'!$B$79,1)*12/$C78))</f>
        <v>0</v>
      </c>
      <c r="X78" s="56">
        <f>IF(ISERROR(IF(U78="","",U78/VLOOKUP(Occupancy!$B$65,Occupancy!$BJ$68:'Occupancy'!$B$79,1)*12/$C78)),"-",IF(U78="","",U78/VLOOKUP(Occupancy!$B$65,Occupancy!$BJ$68:'Occupancy'!$B$79,1)*12/$C78))</f>
        <v>460.84</v>
      </c>
      <c r="Y78" s="51">
        <f>SUMIFS(IncomeStatementData!$J$2:$J$415,IncomeStatementData!$B$2:$B$415,$A78,IncomeStatementData!$I$2:$I$415,"55705")+SUMIFS(IncomeStatementData!$J$2:$J$415,IncomeStatementData!$B$2:$B$415,$A78,IncomeStatementData!$I$2:$I$415,"55715")+SUMIFS(IncomeStatementData!$J$2:$J$415,IncomeStatementData!$B$2:$B$415,$A78,IncomeStatementData!$I$2:$I$415,"55720")+SUMIFS(IncomeStatementData!$J$2:$J$415,IncomeStatementData!$B$2:$B$415,$A78,IncomeStatementData!$I$2:$I$415,"55730")+SUMIFS(IncomeStatementData!$J$2:$J$415,IncomeStatementData!$B$2:$B$415,$A78,IncomeStatementData!$I$2:$I$415,"55735")+SUMIFS(IncomeStatementData!$J$2:$J$415,IncomeStatementData!$B$2:$B$415,$A78,IncomeStatementData!$I$2:$I$415,"55701")+SUMIFS(IncomeStatementData!$J$2:$J$415,IncomeStatementData!$B$2:$B$415,$A78,IncomeStatementData!$I$2:$I$415,"55750")+SUMIFS(IncomeStatementData!$J$2:$J$415,IncomeStatementData!$B$2:$B$415,$A78,IncomeStatementData!$I$2:$I$415,"55725")+SUMIFS(IncomeStatementData!$J$2:$J$415,IncomeStatementData!$B$2:$B$415,$A78,IncomeStatementData!$I$2:$I$415,"55760")+SUMIFS(IncomeStatementData!$J$2:$J$415,IncomeStatementData!$B$2:$B$415,$A78,IncomeStatementData!$I$2:$I$415,"55755")</f>
        <v>0</v>
      </c>
      <c r="Z78" s="51">
        <f>IF(ISERROR(AA78/12*Occupancy!$B$65),"-",AA78/12*Occupancy!$B$65)</f>
        <v>15789</v>
      </c>
      <c r="AA78" s="52">
        <f>SUMIFS(AnnualFinancialData!$L$2:$L$6380,AnnualFinancialData!$B$2:$B$6380,$A78,AnnualFinancialData!$K$2:$K$6380,"55705")+SUMIFS(AnnualFinancialData!$L$2:$L$6380,AnnualFinancialData!$B$2:$B$6380,$A78,AnnualFinancialData!$K$2:$K$6380,"55715")+SUMIFS(AnnualFinancialData!$L$2:$L$6380,AnnualFinancialData!$B$2:$B$6380,$A78,AnnualFinancialData!$K$2:$K$6380,"55720")+SUMIFS(AnnualFinancialData!$L$2:$L$6380,AnnualFinancialData!$B$2:$B$6380,$A78,AnnualFinancialData!$K$2:$K$6380,"55730")+SUMIFS(AnnualFinancialData!$L$2:$L$6380,AnnualFinancialData!$B$2:$B$6380,$A78,AnnualFinancialData!$K$2:$K$6380,"55735")+SUMIFS(AnnualFinancialData!$L$2:$L$6380,AnnualFinancialData!$B$2:$B$6380,$A78,AnnualFinancialData!$K$2:$K$6380,"55701")+SUMIFS(AnnualFinancialData!$L$2:$L$6380,AnnualFinancialData!$B$2:$B$6380,$A78,AnnualFinancialData!$K$2:$K$6380,"55750")+SUMIFS(AnnualFinancialData!$L$2:$L$6380,AnnualFinancialData!$B$2:$B$6380,$A78,AnnualFinancialData!$K$2:$K$6380,"55725")+SUMIFS(AnnualFinancialData!$L$2:$L$6380,AnnualFinancialData!$B$2:$B$6380,$A78,AnnualFinancialData!$K$2:$K$6380,"55760")+SUMIFS(AnnualFinancialData!$L$2:$L$6380,AnnualFinancialData!$B$2:$B$6380,$A78,AnnualFinancialData!$K$2:$K$6380,"55755")</f>
        <v>31578</v>
      </c>
      <c r="AB78" s="51">
        <f>IF(ISERROR(IF(Y78="","",Y78/VLOOKUP(Occupancy!$B$65,Occupancy!$BJ$68:'Occupancy'!$B$79,1)*12/$C78)),"-",IF(Y78="","",Y78/VLOOKUP(Occupancy!$B$65,Occupancy!$BJ$68:'Occupancy'!$B$79,1)*12/$C78))</f>
        <v>0</v>
      </c>
      <c r="AC78" s="57">
        <f>IF(ISERROR(IF(Z78="","",Z78/VLOOKUP(Occupancy!$B$65,Occupancy!$BJ$68:'Occupancy'!$B$79,1)*12/$C78)),"-",IF(Z78="","",Z78/VLOOKUP(Occupancy!$B$65,Occupancy!$BJ$68:'Occupancy'!$B$79,1)*12/$C78))</f>
        <v>315.77999999999997</v>
      </c>
      <c r="AD78" s="55">
        <f>SUMIFS(IncomeStatementData!$J$2:$J$415,IncomeStatementData!$B$2:$B$415,$A78,IncomeStatementData!$I$2:$I$415,"55770")</f>
        <v>0</v>
      </c>
      <c r="AE78" s="54">
        <f>IF(ISERROR(AF78/12*Occupancy!$B$65),"-",AF78/12*Occupancy!$B$65)</f>
        <v>0</v>
      </c>
      <c r="AF78" s="55">
        <f>SUMIFS(AnnualFinancialData!$L$2:$L$6380,AnnualFinancialData!$B$2:$B$6380,$A78,AnnualFinancialData!$K$2:$K$6380,"55770")</f>
        <v>0</v>
      </c>
      <c r="AG78" s="54">
        <f>IF(ISERROR(IF(AD78="","",AD78/VLOOKUP(Occupancy!$B$65,Occupancy!$BJ$68:'Occupancy'!$B$79,1)*12/$C78)),"-",IF(AD78="","",AD78/VLOOKUP(Occupancy!$B$65,Occupancy!$BJ$68:'Occupancy'!$B$79,1)*12/$C78))</f>
        <v>0</v>
      </c>
      <c r="AH78" s="59">
        <f>IF(ISERROR(IF(AE78="","",AE78/VLOOKUP(Occupancy!$B$65,Occupancy!$BJ$68:'Occupancy'!$B$79,1)*12/$C78)),"-",IF(AE78="","",AE78/VLOOKUP(Occupancy!$B$65,Occupancy!$BJ$68:'Occupancy'!$B$79,1)*12/$C78))</f>
        <v>0</v>
      </c>
      <c r="AI78" s="52">
        <f>SUMIFS(IncomeStatementData!$J$2:$J$415,IncomeStatementData!$B$2:$B$415,$A78,IncomeStatementData!$I$2:$I$415,"55357")+SUMIFS(IncomeStatementData!$J$2:$J$415,IncomeStatementData!$B$2:$B$415,$A78,IncomeStatementData!$I$2:$I$415,"55353")+SUMIFS(IncomeStatementData!$J$2:$J$415,IncomeStatementData!$B$2:$B$415,$A78,IncomeStatementData!$I$2:$I$415,"55354")+SUMIFS(IncomeStatementData!$J$2:$J$415,IncomeStatementData!$B$2:$B$415,$A78,IncomeStatementData!$I$2:$I$415,"55351")</f>
        <v>0</v>
      </c>
      <c r="AJ78" s="51">
        <f>IF(ISERROR(AK78/12*Occupancy!$B$65),"-",AK78/12*Occupancy!$B$65)</f>
        <v>14659.5</v>
      </c>
      <c r="AK78" s="52">
        <f>SUMIFS(AnnualFinancialData!$L$2:$L$6380,AnnualFinancialData!$B$2:$B$6380,$A78,AnnualFinancialData!$K$2:$K$6380,"55357")+SUMIFS(AnnualFinancialData!$L$2:$L$6380,AnnualFinancialData!$B$2:$B$6380,$A78,AnnualFinancialData!$K$2:$K$6380,"55353")+SUMIFS(AnnualFinancialData!$L$2:$L$6380,AnnualFinancialData!$B$2:$B$6380,$A78,AnnualFinancialData!$K$2:$K$6380,"55354")+SUMIFS(AnnualFinancialData!$L$2:$L$6380,AnnualFinancialData!$B$2:$B$6380,$A78,AnnualFinancialData!$K$2:$K$6380,"55351")</f>
        <v>29319</v>
      </c>
      <c r="AL78" s="51">
        <f>IF(ISERROR(IF(AI78="","",AI78/VLOOKUP(Occupancy!$B$65,Occupancy!$BJ$68:'Occupancy'!$B$79,1)*12/$C78)),"-",IF(AI78="","",AI78/VLOOKUP(Occupancy!$B$65,Occupancy!$BJ$68:'Occupancy'!$B$79,1)*12/$C78))</f>
        <v>0</v>
      </c>
      <c r="AM78" s="60">
        <f>IF(ISERROR(IF(AJ78="","",AJ78/VLOOKUP(Occupancy!$B$65,Occupancy!$BJ$68:'Occupancy'!$B$79,1)*12/$C78)),"-",IF(AJ78="","",AJ78/VLOOKUP(Occupancy!$B$65,Occupancy!$BJ$68:'Occupancy'!$B$79,1)*12/$C78))</f>
        <v>293.19</v>
      </c>
      <c r="AN78" s="54">
        <f>SUMIFS(IncomeStatementData!$J$2:$J$415,IncomeStatementData!$B$2:$B$415,$A78,IncomeStatementData!$I$2:$I$415,"55355")</f>
        <v>0</v>
      </c>
      <c r="AO78" s="54">
        <f>IF(ISERROR(AP78/12*Occupancy!$B$65),"-",AP78/12*Occupancy!$B$65)</f>
        <v>4444</v>
      </c>
      <c r="AP78" s="55">
        <f>SUMIFS(AnnualFinancialData!$L$2:$L$6380,AnnualFinancialData!$B$2:$B$6380,$A78,AnnualFinancialData!$K$2:$K$6380,"55355")</f>
        <v>8888</v>
      </c>
      <c r="AQ78" s="54">
        <f>IF(ISERROR(IF(AN78="","",AN78/VLOOKUP(Occupancy!$B$65,Occupancy!$BJ$68:'Occupancy'!$B$79,1)*12/$C78)),"-",IF(AN78="","",AN78/VLOOKUP(Occupancy!$B$65,Occupancy!$BJ$68:'Occupancy'!$B$79,1)*12/$C78))</f>
        <v>0</v>
      </c>
      <c r="AR78" s="56">
        <f>IF(ISERROR(IF(AO78="","",AO78/VLOOKUP(Occupancy!$B$65,Occupancy!$BJ$68:'Occupancy'!$B$79,1)*12/$C78)),"-",IF(AO78="","",AO78/VLOOKUP(Occupancy!$B$65,Occupancy!$BJ$68:'Occupancy'!$B$79,1)*12/$C78))</f>
        <v>88.88</v>
      </c>
      <c r="AS78" s="61">
        <f>SUMIFS(IncomeStatementData!$J$2:$J$415,IncomeStatementData!$B$2:$B$415,$A78,IncomeStatementData!$I$2:$I$415,"55301")</f>
        <v>0</v>
      </c>
      <c r="AT78" s="51">
        <f>IF(ISERROR(AU78/12*Occupancy!$B$65),"-",AU78/12*Occupancy!$B$65)</f>
        <v>23872</v>
      </c>
      <c r="AU78" s="52">
        <f>SUMIFS(AnnualFinancialData!$L$2:$L$6380,AnnualFinancialData!$B$2:$B$6380,$A78,AnnualFinancialData!$K$2:$K$6380,"55301")</f>
        <v>47744</v>
      </c>
      <c r="AV78" s="51">
        <f>IF(ISERROR(IF(AS78="","",AS78/VLOOKUP(Occupancy!$B$65,Occupancy!$BJ$68:'Occupancy'!$B$79,1)*12/$C78)),"-",IF(AS78="","",AS78/VLOOKUP(Occupancy!$B$65,Occupancy!$BJ$68:'Occupancy'!$B$79,1)*12/$C78))</f>
        <v>0</v>
      </c>
      <c r="AW78" s="57">
        <f>IF(ISERROR(IF(AT78="","",AT78/VLOOKUP(Occupancy!$B$65,Occupancy!$BJ$68:'Occupancy'!$B$79,1)*12/$C78)),"-",IF(AT78="","",AT78/VLOOKUP(Occupancy!$B$65,Occupancy!$BJ$68:'Occupancy'!$B$79,1)*12/$C78))</f>
        <v>477.44</v>
      </c>
      <c r="AX78" s="54">
        <f>SUMIFS(IncomeStatementData!$J$2:$J$415,IncomeStatementData!$B$2:$B$415,$A78,IncomeStatementData!$I$2:$I$415,"55320")</f>
        <v>0</v>
      </c>
      <c r="AY78" s="54">
        <f>IF(ISERROR(AZ78/12*Occupancy!$B$65),"-",AZ78/12*Occupancy!$B$65)</f>
        <v>11427</v>
      </c>
      <c r="AZ78" s="55">
        <f>SUMIFS(AnnualFinancialData!$L$2:$L$6380,AnnualFinancialData!$B$2:$B$6380,$A78,AnnualFinancialData!$K$2:$K$6380,"55320")</f>
        <v>22854</v>
      </c>
      <c r="BA78" s="54">
        <f>IF(ISERROR(IF(AX78="","",AX78/VLOOKUP(Occupancy!$B$65,Occupancy!$BJ$68:'Occupancy'!$B$79,1)*12/$C78)),"-",IF(AX78="","",AX78/VLOOKUP(Occupancy!$B$65,Occupancy!$BJ$68:'Occupancy'!$B$79,1)*12/$C78))</f>
        <v>0</v>
      </c>
      <c r="BB78" s="54">
        <f>IF(ISERROR(IF(AY78="","",AY78/VLOOKUP(Occupancy!$B$65,Occupancy!$BJ$68:'Occupancy'!$B$79,1)*12/$C78)),"-",IF(AY78="","",AY78/VLOOKUP(Occupancy!$B$65,Occupancy!$BJ$68:'Occupancy'!$B$79,1)*12/$C78))</f>
        <v>228.54</v>
      </c>
      <c r="BC78" s="62">
        <f t="shared" si="3"/>
        <v>0</v>
      </c>
      <c r="BD78" s="63">
        <f t="shared" si="4"/>
        <v>216095</v>
      </c>
      <c r="BE78" s="62">
        <f t="shared" si="5"/>
        <v>432190</v>
      </c>
      <c r="BF78" s="63">
        <f>IF(ISERROR(IF(BC78="","",BC78/VLOOKUP(Occupancy!$B$65,Occupancy!$BJ$68:'Occupancy'!$B$79,1)*12/$C78)),"-",IF(BC78="","",BC78/VLOOKUP(Occupancy!$B$65,Occupancy!$BJ$68:'Occupancy'!$B$79,1)*12/$C78))</f>
        <v>0</v>
      </c>
      <c r="BG78" s="64">
        <f>IF(ISERROR(IF(BD78="","",BD78/VLOOKUP(Occupancy!$B$65,Occupancy!$BJ$68:'Occupancy'!$B$79,1)*12/$C78)),"-",IF(BD78="","",BD78/VLOOKUP(Occupancy!$B$65,Occupancy!$BJ$68:'Occupancy'!$B$79,1)*12/$C78))</f>
        <v>4321.8999999999996</v>
      </c>
    </row>
    <row r="79" spans="1:59" x14ac:dyDescent="0.25">
      <c r="A79" s="220" t="s">
        <v>444</v>
      </c>
      <c r="B79" s="93" t="str">
        <f>IF(ISERROR(INDEX(ProjectTypeData!$F$2:$F79,MATCH(Expenses!$A79,ProjectTypeData!$B$2:$B79,0),MATCH(Expenses!B$5,ProjectTypeData!$F$1))),"-",INDEX(ProjectTypeData!$F$2:$F79,MATCH(Expenses!$A79,ProjectTypeData!$B$2:$B79,0),MATCH(Expenses!B$5,ProjectTypeData!$F$1)))</f>
        <v>Shelter</v>
      </c>
      <c r="C79" s="145">
        <f>Operating!C84</f>
        <v>103</v>
      </c>
      <c r="D79" s="146" t="str">
        <f>IF(ISERROR(INDEX(MgmtCompanyData!$C$2:$C$46,MATCH(A79,MgmtCompanyData!$B$2:$B$46,0),0)),"-",INDEX(MgmtCompanyData!$C$2:$C$46,MATCH(A79,MgmtCompanyData!$B$2:$B$46,0),0))</f>
        <v>R Home Property Management, LLC</v>
      </c>
      <c r="E79" s="50">
        <f>SUMIFS(IncomeStatementData!$J$2:$J$415,IncomeStatementData!$B$2:$B$415,$A79,IncomeStatementData!$I$2:$I$415,"50105")+SUMIFS(IncomeStatementData!$J$2:$J$415,IncomeStatementData!$B$2:$B$415,$A79,IncomeStatementData!$I$2:$I$415,"55745")+SUMIFS(IncomeStatementData!$J$2:$J$415,IncomeStatementData!$B$2:$B$415,$A79,IncomeStatementData!$I$2:$I$415,"55730")+SUMIFS(IncomeStatementData!$J$2:$J$415,IncomeStatementData!$B$2:$B$415,$A79,IncomeStatementData!$I$2:$I$415,"50203")+SUMIFS(IncomeStatementData!$J$2:$J$415,IncomeStatementData!$B$2:$B$415,$A79,IncomeStatementData!$I$2:$I$415,"50252")</f>
        <v>0</v>
      </c>
      <c r="F79" s="51">
        <f>IF(ISERROR(G79/12*Occupancy!$B$65),"-",G79/12*Occupancy!$B$65)</f>
        <v>98885.5</v>
      </c>
      <c r="G79" s="52">
        <f>SUMIFS(AnnualFinancialData!$L$2:$L$6380,AnnualFinancialData!$B$2:$B$6380,$A79,AnnualFinancialData!$K$2:$K$6380,"50105")+SUMIFS(AnnualFinancialData!$L$2:$L$6380,AnnualFinancialData!$B$2:$B$6380,$A79,AnnualFinancialData!$K$2:$K$6380,"55745")+SUMIFS(AnnualFinancialData!$L$2:$L$6380,AnnualFinancialData!$B$2:$B$6380,$A79,AnnualFinancialData!$K$2:$K$6380,"55730")+SUMIFS(AnnualFinancialData!$L$2:$L$6380,AnnualFinancialData!$B$2:$B$6380,$A79,AnnualFinancialData!$K$2:$K$6380,"50203")+SUMIFS(AnnualFinancialData!$L$2:$L$6380,AnnualFinancialData!$B$2:$B$6380,$A79,AnnualFinancialData!$K$2:$K$6380,"50252")</f>
        <v>197771</v>
      </c>
      <c r="H79" s="51">
        <f>IF(ISERROR(IF(E79="","",E79/VLOOKUP(Occupancy!$B$65,Occupancy!$BJ$68:'Occupancy'!$B$79,1)*12/$C79)),"-",IF(E79="","",E79/VLOOKUP(Occupancy!$B$65,Occupancy!$BJ$68:'Occupancy'!$B$79,1)*12/$C79))</f>
        <v>0</v>
      </c>
      <c r="I79" s="53">
        <f>IF(ISERROR(IF(F79="","",F79/VLOOKUP(Occupancy!$B$65,Occupancy!$BJ$68:'Occupancy'!$B$79,1)*12/$C79)),"-",IF(F79="","",F79/VLOOKUP(Occupancy!$B$65,Occupancy!$BJ$68:'Occupancy'!$B$79,1)*12/$C79))</f>
        <v>1920.1067961165049</v>
      </c>
      <c r="J79" s="54">
        <f>SUMIFS(IncomeStatementData!$J$2:$J$415,IncomeStatementData!$B$2:$B$415,$A79,IncomeStatementData!$I$2:$I$415,"60015")+SUMIFS(IncomeStatementData!$J$2:$J$415,IncomeStatementData!$B$2:$B$415,$A79,IncomeStatementData!$I$2:$I$415,"55342")+SUMIFS(IncomeStatementData!$J$2:$J$415,IncomeStatementData!$B$2:$B$415,$A79,IncomeStatementData!$I$2:$I$415,"55110")+SUMIFS(IncomeStatementData!$J$2:$J$415,IncomeStatementData!$B$2:$B$415,$A79,IncomeStatementData!$I$2:$I$415,"53034")+SUMIFS(IncomeStatementData!$J$2:$J$415,IncomeStatementData!$B$2:$B$415,$A79,IncomeStatementData!$I$2:$I$415,"59500")</f>
        <v>0</v>
      </c>
      <c r="K79" s="54">
        <f>IF(ISERROR(L79/12*Occupancy!$B$65),"-",L79/12*Occupancy!$B$65)</f>
        <v>32087</v>
      </c>
      <c r="L79" s="55">
        <f>SUMIFS(AnnualFinancialData!$L$2:$L$6380,AnnualFinancialData!$B$2:$B$6380,$A79,AnnualFinancialData!$K$2:$K$6380,"60015")+SUMIFS(AnnualFinancialData!$L$2:$L$6380,AnnualFinancialData!$B$2:$B$6380,$A79,AnnualFinancialData!$K$2:$K$6380,"55342")+SUMIFS(AnnualFinancialData!$L$2:$L$6380,AnnualFinancialData!$B$2:$B$6380,$A79,AnnualFinancialData!$K$2:$K$6380,"55110")+SUMIFS(AnnualFinancialData!$L$2:$L$6380,AnnualFinancialData!$B$2:$B$6380,$A79,AnnualFinancialData!$K$2:$K$6380,"53034")+SUMIFS(AnnualFinancialData!$L$2:$L$6380,AnnualFinancialData!$B$2:$B$6380,$A79,AnnualFinancialData!$K$2:$K$6380,"59500")</f>
        <v>64174</v>
      </c>
      <c r="M79" s="54">
        <f>IF(ISERROR(IF(J79="","",J79/VLOOKUP(Occupancy!$B$65,Occupancy!$BJ$68:'Occupancy'!$B$79,1)*12/$C79)),"-",IF(J79="","",J79/VLOOKUP(Occupancy!$B$65,Occupancy!$BJ$68:'Occupancy'!$B$79,1)*12/$C79))</f>
        <v>0</v>
      </c>
      <c r="N79" s="54">
        <f>IF(ISERROR(IF(K79="","",K79/VLOOKUP(Occupancy!$B$65,Occupancy!$BJ$68:'Occupancy'!$B$79,1)*12/$C79)),"-",IF(K79="","",K79/VLOOKUP(Occupancy!$B$65,Occupancy!$BJ$68:'Occupancy'!$B$79,1)*12/$C79))</f>
        <v>623.04854368932035</v>
      </c>
      <c r="O79" s="51">
        <f>SUMIFS(IncomeStatementData!$J$2:$J$415,IncomeStatementData!$B$2:$B$415,$A79,IncomeStatementData!$I$2:$I$415,"58001")</f>
        <v>0</v>
      </c>
      <c r="P79" s="51">
        <f>IF(ISERROR(Q79/12*Occupancy!$B$65),"-",Q79/12*Occupancy!$B$65)</f>
        <v>1148.5</v>
      </c>
      <c r="Q79" s="52">
        <f>SUMIFS(AnnualFinancialData!$L$2:$L$6380,AnnualFinancialData!$B$2:$B$6380,$A79,AnnualFinancialData!$K$2:$K$6380,"58001")</f>
        <v>2297</v>
      </c>
      <c r="R79" s="51">
        <f>IF(ISERROR(IF(O79="","",O79/VLOOKUP(Occupancy!$B$65,Occupancy!$BJ$68:'Occupancy'!$B$79,1)*12/$C79)),"-",IF(O79="","",O79/VLOOKUP(Occupancy!$B$65,Occupancy!$BJ$68:'Occupancy'!$B$79,1)*12/$C79))</f>
        <v>0</v>
      </c>
      <c r="S79" s="51">
        <f>IF(ISERROR(IF(P79="","",P79/VLOOKUP(Occupancy!$B$65,Occupancy!$BJ$68:'Occupancy'!$B$79,1)*12/$C79)),"-",IF(P79="","",P79/VLOOKUP(Occupancy!$B$65,Occupancy!$BJ$68:'Occupancy'!$B$79,1)*12/$C79))</f>
        <v>22.300970873786408</v>
      </c>
      <c r="T79" s="55">
        <f>SUMIFS(IncomeStatementData!$J$2:$J$415,IncomeStatementData!$B$2:$B$415,$A79,IncomeStatementData!$I$2:$I$415,"66100")</f>
        <v>0</v>
      </c>
      <c r="U79" s="54">
        <f>IF(ISERROR(V79/12*Occupancy!$B$65),"-",V79/12*Occupancy!$B$65)</f>
        <v>26206.5</v>
      </c>
      <c r="V79" s="55">
        <f>SUMIFS(AnnualFinancialData!$L$2:$L$6380,AnnualFinancialData!$B$2:$B$6380,$A79,AnnualFinancialData!$K$2:$K$6380,"66100")</f>
        <v>52413</v>
      </c>
      <c r="W79" s="54">
        <f>IF(ISERROR(IF(T79="","",T79/VLOOKUP(Occupancy!$B$65,Occupancy!$BJ$68:'Occupancy'!$B$79,1)*12/$C79)),"-",IF(T79="","",T79/VLOOKUP(Occupancy!$B$65,Occupancy!$BJ$68:'Occupancy'!$B$79,1)*12/$C79))</f>
        <v>0</v>
      </c>
      <c r="X79" s="56">
        <f>IF(ISERROR(IF(U79="","",U79/VLOOKUP(Occupancy!$B$65,Occupancy!$BJ$68:'Occupancy'!$B$79,1)*12/$C79)),"-",IF(U79="","",U79/VLOOKUP(Occupancy!$B$65,Occupancy!$BJ$68:'Occupancy'!$B$79,1)*12/$C79))</f>
        <v>508.86407766990294</v>
      </c>
      <c r="Y79" s="51">
        <f>SUMIFS(IncomeStatementData!$J$2:$J$415,IncomeStatementData!$B$2:$B$415,$A79,IncomeStatementData!$I$2:$I$415,"55705")+SUMIFS(IncomeStatementData!$J$2:$J$415,IncomeStatementData!$B$2:$B$415,$A79,IncomeStatementData!$I$2:$I$415,"55715")+SUMIFS(IncomeStatementData!$J$2:$J$415,IncomeStatementData!$B$2:$B$415,$A79,IncomeStatementData!$I$2:$I$415,"55720")+SUMIFS(IncomeStatementData!$J$2:$J$415,IncomeStatementData!$B$2:$B$415,$A79,IncomeStatementData!$I$2:$I$415,"55730")+SUMIFS(IncomeStatementData!$J$2:$J$415,IncomeStatementData!$B$2:$B$415,$A79,IncomeStatementData!$I$2:$I$415,"55735")+SUMIFS(IncomeStatementData!$J$2:$J$415,IncomeStatementData!$B$2:$B$415,$A79,IncomeStatementData!$I$2:$I$415,"55701")+SUMIFS(IncomeStatementData!$J$2:$J$415,IncomeStatementData!$B$2:$B$415,$A79,IncomeStatementData!$I$2:$I$415,"55750")+SUMIFS(IncomeStatementData!$J$2:$J$415,IncomeStatementData!$B$2:$B$415,$A79,IncomeStatementData!$I$2:$I$415,"55725")+SUMIFS(IncomeStatementData!$J$2:$J$415,IncomeStatementData!$B$2:$B$415,$A79,IncomeStatementData!$I$2:$I$415,"55760")+SUMIFS(IncomeStatementData!$J$2:$J$415,IncomeStatementData!$B$2:$B$415,$A79,IncomeStatementData!$I$2:$I$415,"55755")</f>
        <v>0</v>
      </c>
      <c r="Z79" s="51">
        <f>IF(ISERROR(AA79/12*Occupancy!$B$65),"-",AA79/12*Occupancy!$B$65)</f>
        <v>16453.5</v>
      </c>
      <c r="AA79" s="52">
        <f>SUMIFS(AnnualFinancialData!$L$2:$L$6380,AnnualFinancialData!$B$2:$B$6380,$A79,AnnualFinancialData!$K$2:$K$6380,"55705")+SUMIFS(AnnualFinancialData!$L$2:$L$6380,AnnualFinancialData!$B$2:$B$6380,$A79,AnnualFinancialData!$K$2:$K$6380,"55715")+SUMIFS(AnnualFinancialData!$L$2:$L$6380,AnnualFinancialData!$B$2:$B$6380,$A79,AnnualFinancialData!$K$2:$K$6380,"55720")+SUMIFS(AnnualFinancialData!$L$2:$L$6380,AnnualFinancialData!$B$2:$B$6380,$A79,AnnualFinancialData!$K$2:$K$6380,"55730")+SUMIFS(AnnualFinancialData!$L$2:$L$6380,AnnualFinancialData!$B$2:$B$6380,$A79,AnnualFinancialData!$K$2:$K$6380,"55735")+SUMIFS(AnnualFinancialData!$L$2:$L$6380,AnnualFinancialData!$B$2:$B$6380,$A79,AnnualFinancialData!$K$2:$K$6380,"55701")+SUMIFS(AnnualFinancialData!$L$2:$L$6380,AnnualFinancialData!$B$2:$B$6380,$A79,AnnualFinancialData!$K$2:$K$6380,"55750")+SUMIFS(AnnualFinancialData!$L$2:$L$6380,AnnualFinancialData!$B$2:$B$6380,$A79,AnnualFinancialData!$K$2:$K$6380,"55725")+SUMIFS(AnnualFinancialData!$L$2:$L$6380,AnnualFinancialData!$B$2:$B$6380,$A79,AnnualFinancialData!$K$2:$K$6380,"55760")+SUMIFS(AnnualFinancialData!$L$2:$L$6380,AnnualFinancialData!$B$2:$B$6380,$A79,AnnualFinancialData!$K$2:$K$6380,"55755")</f>
        <v>32907</v>
      </c>
      <c r="AB79" s="51">
        <f>IF(ISERROR(IF(Y79="","",Y79/VLOOKUP(Occupancy!$B$65,Occupancy!$BJ$68:'Occupancy'!$B$79,1)*12/$C79)),"-",IF(Y79="","",Y79/VLOOKUP(Occupancy!$B$65,Occupancy!$BJ$68:'Occupancy'!$B$79,1)*12/$C79))</f>
        <v>0</v>
      </c>
      <c r="AC79" s="57">
        <f>IF(ISERROR(IF(Z79="","",Z79/VLOOKUP(Occupancy!$B$65,Occupancy!$BJ$68:'Occupancy'!$B$79,1)*12/$C79)),"-",IF(Z79="","",Z79/VLOOKUP(Occupancy!$B$65,Occupancy!$BJ$68:'Occupancy'!$B$79,1)*12/$C79))</f>
        <v>319.48543689320388</v>
      </c>
      <c r="AD79" s="55">
        <f>SUMIFS(IncomeStatementData!$J$2:$J$415,IncomeStatementData!$B$2:$B$415,$A79,IncomeStatementData!$I$2:$I$415,"55770")</f>
        <v>0</v>
      </c>
      <c r="AE79" s="54">
        <f>IF(ISERROR(AF79/12*Occupancy!$B$65),"-",AF79/12*Occupancy!$B$65)</f>
        <v>0</v>
      </c>
      <c r="AF79" s="55">
        <f>SUMIFS(AnnualFinancialData!$L$2:$L$6380,AnnualFinancialData!$B$2:$B$6380,$A79,AnnualFinancialData!$K$2:$K$6380,"55770")</f>
        <v>0</v>
      </c>
      <c r="AG79" s="54">
        <f>IF(ISERROR(IF(AD79="","",AD79/VLOOKUP(Occupancy!$B$65,Occupancy!$BJ$68:'Occupancy'!$B$79,1)*12/$C79)),"-",IF(AD79="","",AD79/VLOOKUP(Occupancy!$B$65,Occupancy!$BJ$68:'Occupancy'!$B$79,1)*12/$C79))</f>
        <v>0</v>
      </c>
      <c r="AH79" s="59">
        <f>IF(ISERROR(IF(AE79="","",AE79/VLOOKUP(Occupancy!$B$65,Occupancy!$BJ$68:'Occupancy'!$B$79,1)*12/$C79)),"-",IF(AE79="","",AE79/VLOOKUP(Occupancy!$B$65,Occupancy!$BJ$68:'Occupancy'!$B$79,1)*12/$C79))</f>
        <v>0</v>
      </c>
      <c r="AI79" s="52">
        <f>SUMIFS(IncomeStatementData!$J$2:$J$415,IncomeStatementData!$B$2:$B$415,$A79,IncomeStatementData!$I$2:$I$415,"55357")+SUMIFS(IncomeStatementData!$J$2:$J$415,IncomeStatementData!$B$2:$B$415,$A79,IncomeStatementData!$I$2:$I$415,"55353")+SUMIFS(IncomeStatementData!$J$2:$J$415,IncomeStatementData!$B$2:$B$415,$A79,IncomeStatementData!$I$2:$I$415,"55354")+SUMIFS(IncomeStatementData!$J$2:$J$415,IncomeStatementData!$B$2:$B$415,$A79,IncomeStatementData!$I$2:$I$415,"55351")</f>
        <v>0</v>
      </c>
      <c r="AJ79" s="51">
        <f>IF(ISERROR(AK79/12*Occupancy!$B$65),"-",AK79/12*Occupancy!$B$65)</f>
        <v>11160</v>
      </c>
      <c r="AK79" s="52">
        <f>SUMIFS(AnnualFinancialData!$L$2:$L$6380,AnnualFinancialData!$B$2:$B$6380,$A79,AnnualFinancialData!$K$2:$K$6380,"55357")+SUMIFS(AnnualFinancialData!$L$2:$L$6380,AnnualFinancialData!$B$2:$B$6380,$A79,AnnualFinancialData!$K$2:$K$6380,"55353")+SUMIFS(AnnualFinancialData!$L$2:$L$6380,AnnualFinancialData!$B$2:$B$6380,$A79,AnnualFinancialData!$K$2:$K$6380,"55354")+SUMIFS(AnnualFinancialData!$L$2:$L$6380,AnnualFinancialData!$B$2:$B$6380,$A79,AnnualFinancialData!$K$2:$K$6380,"55351")</f>
        <v>22320</v>
      </c>
      <c r="AL79" s="51">
        <f>IF(ISERROR(IF(AI79="","",AI79/VLOOKUP(Occupancy!$B$65,Occupancy!$BJ$68:'Occupancy'!$B$79,1)*12/$C79)),"-",IF(AI79="","",AI79/VLOOKUP(Occupancy!$B$65,Occupancy!$BJ$68:'Occupancy'!$B$79,1)*12/$C79))</f>
        <v>0</v>
      </c>
      <c r="AM79" s="60">
        <f>IF(ISERROR(IF(AJ79="","",AJ79/VLOOKUP(Occupancy!$B$65,Occupancy!$BJ$68:'Occupancy'!$B$79,1)*12/$C79)),"-",IF(AJ79="","",AJ79/VLOOKUP(Occupancy!$B$65,Occupancy!$BJ$68:'Occupancy'!$B$79,1)*12/$C79))</f>
        <v>216.69902912621359</v>
      </c>
      <c r="AN79" s="54">
        <f>SUMIFS(IncomeStatementData!$J$2:$J$415,IncomeStatementData!$B$2:$B$415,$A79,IncomeStatementData!$I$2:$I$415,"55355")</f>
        <v>0</v>
      </c>
      <c r="AO79" s="54">
        <f>IF(ISERROR(AP79/12*Occupancy!$B$65),"-",AP79/12*Occupancy!$B$65)</f>
        <v>2461</v>
      </c>
      <c r="AP79" s="55">
        <f>SUMIFS(AnnualFinancialData!$L$2:$L$6380,AnnualFinancialData!$B$2:$B$6380,$A79,AnnualFinancialData!$K$2:$K$6380,"55355")</f>
        <v>4922</v>
      </c>
      <c r="AQ79" s="54">
        <f>IF(ISERROR(IF(AN79="","",AN79/VLOOKUP(Occupancy!$B$65,Occupancy!$BJ$68:'Occupancy'!$B$79,1)*12/$C79)),"-",IF(AN79="","",AN79/VLOOKUP(Occupancy!$B$65,Occupancy!$BJ$68:'Occupancy'!$B$79,1)*12/$C79))</f>
        <v>0</v>
      </c>
      <c r="AR79" s="56">
        <f>IF(ISERROR(IF(AO79="","",AO79/VLOOKUP(Occupancy!$B$65,Occupancy!$BJ$68:'Occupancy'!$B$79,1)*12/$C79)),"-",IF(AO79="","",AO79/VLOOKUP(Occupancy!$B$65,Occupancy!$BJ$68:'Occupancy'!$B$79,1)*12/$C79))</f>
        <v>47.786407766990294</v>
      </c>
      <c r="AS79" s="61">
        <f>SUMIFS(IncomeStatementData!$J$2:$J$415,IncomeStatementData!$B$2:$B$415,$A79,IncomeStatementData!$I$2:$I$415,"55301")</f>
        <v>0</v>
      </c>
      <c r="AT79" s="51">
        <f>IF(ISERROR(AU79/12*Occupancy!$B$65),"-",AU79/12*Occupancy!$B$65)</f>
        <v>25221.5</v>
      </c>
      <c r="AU79" s="52">
        <f>SUMIFS(AnnualFinancialData!$L$2:$L$6380,AnnualFinancialData!$B$2:$B$6380,$A79,AnnualFinancialData!$K$2:$K$6380,"55301")</f>
        <v>50443</v>
      </c>
      <c r="AV79" s="51">
        <f>IF(ISERROR(IF(AS79="","",AS79/VLOOKUP(Occupancy!$B$65,Occupancy!$BJ$68:'Occupancy'!$B$79,1)*12/$C79)),"-",IF(AS79="","",AS79/VLOOKUP(Occupancy!$B$65,Occupancy!$BJ$68:'Occupancy'!$B$79,1)*12/$C79))</f>
        <v>0</v>
      </c>
      <c r="AW79" s="57">
        <f>IF(ISERROR(IF(AT79="","",AT79/VLOOKUP(Occupancy!$B$65,Occupancy!$BJ$68:'Occupancy'!$B$79,1)*12/$C79)),"-",IF(AT79="","",AT79/VLOOKUP(Occupancy!$B$65,Occupancy!$BJ$68:'Occupancy'!$B$79,1)*12/$C79))</f>
        <v>489.73786407766988</v>
      </c>
      <c r="AX79" s="54">
        <f>SUMIFS(IncomeStatementData!$J$2:$J$415,IncomeStatementData!$B$2:$B$415,$A79,IncomeStatementData!$I$2:$I$415,"55320")</f>
        <v>0</v>
      </c>
      <c r="AY79" s="54">
        <f>IF(ISERROR(AZ79/12*Occupancy!$B$65),"-",AZ79/12*Occupancy!$B$65)</f>
        <v>10028</v>
      </c>
      <c r="AZ79" s="55">
        <f>SUMIFS(AnnualFinancialData!$L$2:$L$6380,AnnualFinancialData!$B$2:$B$6380,$A79,AnnualFinancialData!$K$2:$K$6380,"55320")</f>
        <v>20056</v>
      </c>
      <c r="BA79" s="54">
        <f>IF(ISERROR(IF(AX79="","",AX79/VLOOKUP(Occupancy!$B$65,Occupancy!$BJ$68:'Occupancy'!$B$79,1)*12/$C79)),"-",IF(AX79="","",AX79/VLOOKUP(Occupancy!$B$65,Occupancy!$BJ$68:'Occupancy'!$B$79,1)*12/$C79))</f>
        <v>0</v>
      </c>
      <c r="BB79" s="54">
        <f>IF(ISERROR(IF(AY79="","",AY79/VLOOKUP(Occupancy!$B$65,Occupancy!$BJ$68:'Occupancy'!$B$79,1)*12/$C79)),"-",IF(AY79="","",AY79/VLOOKUP(Occupancy!$B$65,Occupancy!$BJ$68:'Occupancy'!$B$79,1)*12/$C79))</f>
        <v>194.71844660194174</v>
      </c>
      <c r="BC79" s="62">
        <f t="shared" si="3"/>
        <v>0</v>
      </c>
      <c r="BD79" s="63">
        <f t="shared" si="4"/>
        <v>223651.5</v>
      </c>
      <c r="BE79" s="62">
        <f t="shared" si="5"/>
        <v>447303</v>
      </c>
      <c r="BF79" s="63">
        <f>IF(ISERROR(IF(BC79="","",BC79/VLOOKUP(Occupancy!$B$65,Occupancy!$BJ$68:'Occupancy'!$B$79,1)*12/$C79)),"-",IF(BC79="","",BC79/VLOOKUP(Occupancy!$B$65,Occupancy!$BJ$68:'Occupancy'!$B$79,1)*12/$C79))</f>
        <v>0</v>
      </c>
      <c r="BG79" s="64">
        <f>IF(ISERROR(IF(BD79="","",BD79/VLOOKUP(Occupancy!$B$65,Occupancy!$BJ$68:'Occupancy'!$B$79,1)*12/$C79)),"-",IF(BD79="","",BD79/VLOOKUP(Occupancy!$B$65,Occupancy!$BJ$68:'Occupancy'!$B$79,1)*12/$C79))</f>
        <v>4342.7475728155341</v>
      </c>
    </row>
    <row r="80" spans="1:59" x14ac:dyDescent="0.25">
      <c r="A80" s="220" t="s">
        <v>446</v>
      </c>
      <c r="B80" s="93" t="str">
        <f>IF(ISERROR(INDEX(ProjectTypeData!$F$2:$F80,MATCH(Expenses!$A80,ProjectTypeData!$B$2:$B80,0),MATCH(Expenses!B$5,ProjectTypeData!$F$1))),"-",INDEX(ProjectTypeData!$F$2:$F80,MATCH(Expenses!$A80,ProjectTypeData!$B$2:$B80,0),MATCH(Expenses!B$5,ProjectTypeData!$F$1)))</f>
        <v>Shelter</v>
      </c>
      <c r="C80" s="145">
        <f>Operating!C85</f>
        <v>109</v>
      </c>
      <c r="D80" s="146" t="str">
        <f>IF(ISERROR(INDEX(MgmtCompanyData!$C$2:$C$46,MATCH(A80,MgmtCompanyData!$B$2:$B$46,0),0)),"-",INDEX(MgmtCompanyData!$C$2:$C$46,MATCH(A80,MgmtCompanyData!$B$2:$B$46,0),0))</f>
        <v>R Home Property Management, LLC</v>
      </c>
      <c r="E80" s="50">
        <f>SUMIFS(IncomeStatementData!$J$2:$J$415,IncomeStatementData!$B$2:$B$415,$A80,IncomeStatementData!$I$2:$I$415,"50105")+SUMIFS(IncomeStatementData!$J$2:$J$415,IncomeStatementData!$B$2:$B$415,$A80,IncomeStatementData!$I$2:$I$415,"55745")+SUMIFS(IncomeStatementData!$J$2:$J$415,IncomeStatementData!$B$2:$B$415,$A80,IncomeStatementData!$I$2:$I$415,"55730")+SUMIFS(IncomeStatementData!$J$2:$J$415,IncomeStatementData!$B$2:$B$415,$A80,IncomeStatementData!$I$2:$I$415,"50203")+SUMIFS(IncomeStatementData!$J$2:$J$415,IncomeStatementData!$B$2:$B$415,$A80,IncomeStatementData!$I$2:$I$415,"50252")</f>
        <v>0</v>
      </c>
      <c r="F80" s="51">
        <f>IF(ISERROR(G80/12*Occupancy!$B$65),"-",G80/12*Occupancy!$B$65)</f>
        <v>92366</v>
      </c>
      <c r="G80" s="52">
        <f>SUMIFS(AnnualFinancialData!$L$2:$L$6380,AnnualFinancialData!$B$2:$B$6380,$A80,AnnualFinancialData!$K$2:$K$6380,"50105")+SUMIFS(AnnualFinancialData!$L$2:$L$6380,AnnualFinancialData!$B$2:$B$6380,$A80,AnnualFinancialData!$K$2:$K$6380,"55745")+SUMIFS(AnnualFinancialData!$L$2:$L$6380,AnnualFinancialData!$B$2:$B$6380,$A80,AnnualFinancialData!$K$2:$K$6380,"55730")+SUMIFS(AnnualFinancialData!$L$2:$L$6380,AnnualFinancialData!$B$2:$B$6380,$A80,AnnualFinancialData!$K$2:$K$6380,"50203")+SUMIFS(AnnualFinancialData!$L$2:$L$6380,AnnualFinancialData!$B$2:$B$6380,$A80,AnnualFinancialData!$K$2:$K$6380,"50252")</f>
        <v>184732</v>
      </c>
      <c r="H80" s="51">
        <f>IF(ISERROR(IF(E80="","",E80/VLOOKUP(Occupancy!$B$65,Occupancy!$BJ$68:'Occupancy'!$B$79,1)*12/$C80)),"-",IF(E80="","",E80/VLOOKUP(Occupancy!$B$65,Occupancy!$BJ$68:'Occupancy'!$B$79,1)*12/$C80))</f>
        <v>0</v>
      </c>
      <c r="I80" s="53">
        <f>IF(ISERROR(IF(F80="","",F80/VLOOKUP(Occupancy!$B$65,Occupancy!$BJ$68:'Occupancy'!$B$79,1)*12/$C80)),"-",IF(F80="","",F80/VLOOKUP(Occupancy!$B$65,Occupancy!$BJ$68:'Occupancy'!$B$79,1)*12/$C80))</f>
        <v>1694.788990825688</v>
      </c>
      <c r="J80" s="54">
        <f>SUMIFS(IncomeStatementData!$J$2:$J$415,IncomeStatementData!$B$2:$B$415,$A80,IncomeStatementData!$I$2:$I$415,"60015")+SUMIFS(IncomeStatementData!$J$2:$J$415,IncomeStatementData!$B$2:$B$415,$A80,IncomeStatementData!$I$2:$I$415,"55342")+SUMIFS(IncomeStatementData!$J$2:$J$415,IncomeStatementData!$B$2:$B$415,$A80,IncomeStatementData!$I$2:$I$415,"55110")+SUMIFS(IncomeStatementData!$J$2:$J$415,IncomeStatementData!$B$2:$B$415,$A80,IncomeStatementData!$I$2:$I$415,"53034")+SUMIFS(IncomeStatementData!$J$2:$J$415,IncomeStatementData!$B$2:$B$415,$A80,IncomeStatementData!$I$2:$I$415,"59500")</f>
        <v>0</v>
      </c>
      <c r="K80" s="54">
        <f>IF(ISERROR(L80/12*Occupancy!$B$65),"-",L80/12*Occupancy!$B$65)</f>
        <v>33407</v>
      </c>
      <c r="L80" s="55">
        <f>SUMIFS(AnnualFinancialData!$L$2:$L$6380,AnnualFinancialData!$B$2:$B$6380,$A80,AnnualFinancialData!$K$2:$K$6380,"60015")+SUMIFS(AnnualFinancialData!$L$2:$L$6380,AnnualFinancialData!$B$2:$B$6380,$A80,AnnualFinancialData!$K$2:$K$6380,"55342")+SUMIFS(AnnualFinancialData!$L$2:$L$6380,AnnualFinancialData!$B$2:$B$6380,$A80,AnnualFinancialData!$K$2:$K$6380,"55110")+SUMIFS(AnnualFinancialData!$L$2:$L$6380,AnnualFinancialData!$B$2:$B$6380,$A80,AnnualFinancialData!$K$2:$K$6380,"53034")+SUMIFS(AnnualFinancialData!$L$2:$L$6380,AnnualFinancialData!$B$2:$B$6380,$A80,AnnualFinancialData!$K$2:$K$6380,"59500")</f>
        <v>66814</v>
      </c>
      <c r="M80" s="54">
        <f>IF(ISERROR(IF(J80="","",J80/VLOOKUP(Occupancy!$B$65,Occupancy!$BJ$68:'Occupancy'!$B$79,1)*12/$C80)),"-",IF(J80="","",J80/VLOOKUP(Occupancy!$B$65,Occupancy!$BJ$68:'Occupancy'!$B$79,1)*12/$C80))</f>
        <v>0</v>
      </c>
      <c r="N80" s="54">
        <f>IF(ISERROR(IF(K80="","",K80/VLOOKUP(Occupancy!$B$65,Occupancy!$BJ$68:'Occupancy'!$B$79,1)*12/$C80)),"-",IF(K80="","",K80/VLOOKUP(Occupancy!$B$65,Occupancy!$BJ$68:'Occupancy'!$B$79,1)*12/$C80))</f>
        <v>612.97247706422013</v>
      </c>
      <c r="O80" s="51">
        <f>SUMIFS(IncomeStatementData!$J$2:$J$415,IncomeStatementData!$B$2:$B$415,$A80,IncomeStatementData!$I$2:$I$415,"58001")</f>
        <v>0</v>
      </c>
      <c r="P80" s="51">
        <f>IF(ISERROR(Q80/12*Occupancy!$B$65),"-",Q80/12*Occupancy!$B$65)</f>
        <v>272</v>
      </c>
      <c r="Q80" s="52">
        <f>SUMIFS(AnnualFinancialData!$L$2:$L$6380,AnnualFinancialData!$B$2:$B$6380,$A80,AnnualFinancialData!$K$2:$K$6380,"58001")</f>
        <v>544</v>
      </c>
      <c r="R80" s="51">
        <f>IF(ISERROR(IF(O80="","",O80/VLOOKUP(Occupancy!$B$65,Occupancy!$BJ$68:'Occupancy'!$B$79,1)*12/$C80)),"-",IF(O80="","",O80/VLOOKUP(Occupancy!$B$65,Occupancy!$BJ$68:'Occupancy'!$B$79,1)*12/$C80))</f>
        <v>0</v>
      </c>
      <c r="S80" s="51">
        <f>IF(ISERROR(IF(P80="","",P80/VLOOKUP(Occupancy!$B$65,Occupancy!$BJ$68:'Occupancy'!$B$79,1)*12/$C80)),"-",IF(P80="","",P80/VLOOKUP(Occupancy!$B$65,Occupancy!$BJ$68:'Occupancy'!$B$79,1)*12/$C80))</f>
        <v>4.9908256880733948</v>
      </c>
      <c r="T80" s="55">
        <f>SUMIFS(IncomeStatementData!$J$2:$J$415,IncomeStatementData!$B$2:$B$415,$A80,IncomeStatementData!$I$2:$I$415,"66100")</f>
        <v>0</v>
      </c>
      <c r="U80" s="54">
        <f>IF(ISERROR(V80/12*Occupancy!$B$65),"-",V80/12*Occupancy!$B$65)</f>
        <v>24925</v>
      </c>
      <c r="V80" s="55">
        <f>SUMIFS(AnnualFinancialData!$L$2:$L$6380,AnnualFinancialData!$B$2:$B$6380,$A80,AnnualFinancialData!$K$2:$K$6380,"66100")</f>
        <v>49850</v>
      </c>
      <c r="W80" s="54">
        <f>IF(ISERROR(IF(T80="","",T80/VLOOKUP(Occupancy!$B$65,Occupancy!$BJ$68:'Occupancy'!$B$79,1)*12/$C80)),"-",IF(T80="","",T80/VLOOKUP(Occupancy!$B$65,Occupancy!$BJ$68:'Occupancy'!$B$79,1)*12/$C80))</f>
        <v>0</v>
      </c>
      <c r="X80" s="56">
        <f>IF(ISERROR(IF(U80="","",U80/VLOOKUP(Occupancy!$B$65,Occupancy!$BJ$68:'Occupancy'!$B$79,1)*12/$C80)),"-",IF(U80="","",U80/VLOOKUP(Occupancy!$B$65,Occupancy!$BJ$68:'Occupancy'!$B$79,1)*12/$C80))</f>
        <v>457.33944954128441</v>
      </c>
      <c r="Y80" s="51">
        <f>SUMIFS(IncomeStatementData!$J$2:$J$415,IncomeStatementData!$B$2:$B$415,$A80,IncomeStatementData!$I$2:$I$415,"55705")+SUMIFS(IncomeStatementData!$J$2:$J$415,IncomeStatementData!$B$2:$B$415,$A80,IncomeStatementData!$I$2:$I$415,"55715")+SUMIFS(IncomeStatementData!$J$2:$J$415,IncomeStatementData!$B$2:$B$415,$A80,IncomeStatementData!$I$2:$I$415,"55720")+SUMIFS(IncomeStatementData!$J$2:$J$415,IncomeStatementData!$B$2:$B$415,$A80,IncomeStatementData!$I$2:$I$415,"55730")+SUMIFS(IncomeStatementData!$J$2:$J$415,IncomeStatementData!$B$2:$B$415,$A80,IncomeStatementData!$I$2:$I$415,"55735")+SUMIFS(IncomeStatementData!$J$2:$J$415,IncomeStatementData!$B$2:$B$415,$A80,IncomeStatementData!$I$2:$I$415,"55701")+SUMIFS(IncomeStatementData!$J$2:$J$415,IncomeStatementData!$B$2:$B$415,$A80,IncomeStatementData!$I$2:$I$415,"55750")+SUMIFS(IncomeStatementData!$J$2:$J$415,IncomeStatementData!$B$2:$B$415,$A80,IncomeStatementData!$I$2:$I$415,"55725")+SUMIFS(IncomeStatementData!$J$2:$J$415,IncomeStatementData!$B$2:$B$415,$A80,IncomeStatementData!$I$2:$I$415,"55760")+SUMIFS(IncomeStatementData!$J$2:$J$415,IncomeStatementData!$B$2:$B$415,$A80,IncomeStatementData!$I$2:$I$415,"55755")</f>
        <v>0</v>
      </c>
      <c r="Z80" s="51">
        <f>IF(ISERROR(AA80/12*Occupancy!$B$65),"-",AA80/12*Occupancy!$B$65)</f>
        <v>17835</v>
      </c>
      <c r="AA80" s="52">
        <f>SUMIFS(AnnualFinancialData!$L$2:$L$6380,AnnualFinancialData!$B$2:$B$6380,$A80,AnnualFinancialData!$K$2:$K$6380,"55705")+SUMIFS(AnnualFinancialData!$L$2:$L$6380,AnnualFinancialData!$B$2:$B$6380,$A80,AnnualFinancialData!$K$2:$K$6380,"55715")+SUMIFS(AnnualFinancialData!$L$2:$L$6380,AnnualFinancialData!$B$2:$B$6380,$A80,AnnualFinancialData!$K$2:$K$6380,"55720")+SUMIFS(AnnualFinancialData!$L$2:$L$6380,AnnualFinancialData!$B$2:$B$6380,$A80,AnnualFinancialData!$K$2:$K$6380,"55730")+SUMIFS(AnnualFinancialData!$L$2:$L$6380,AnnualFinancialData!$B$2:$B$6380,$A80,AnnualFinancialData!$K$2:$K$6380,"55735")+SUMIFS(AnnualFinancialData!$L$2:$L$6380,AnnualFinancialData!$B$2:$B$6380,$A80,AnnualFinancialData!$K$2:$K$6380,"55701")+SUMIFS(AnnualFinancialData!$L$2:$L$6380,AnnualFinancialData!$B$2:$B$6380,$A80,AnnualFinancialData!$K$2:$K$6380,"55750")+SUMIFS(AnnualFinancialData!$L$2:$L$6380,AnnualFinancialData!$B$2:$B$6380,$A80,AnnualFinancialData!$K$2:$K$6380,"55725")+SUMIFS(AnnualFinancialData!$L$2:$L$6380,AnnualFinancialData!$B$2:$B$6380,$A80,AnnualFinancialData!$K$2:$K$6380,"55760")+SUMIFS(AnnualFinancialData!$L$2:$L$6380,AnnualFinancialData!$B$2:$B$6380,$A80,AnnualFinancialData!$K$2:$K$6380,"55755")</f>
        <v>35670</v>
      </c>
      <c r="AB80" s="51">
        <f>IF(ISERROR(IF(Y80="","",Y80/VLOOKUP(Occupancy!$B$65,Occupancy!$BJ$68:'Occupancy'!$B$79,1)*12/$C80)),"-",IF(Y80="","",Y80/VLOOKUP(Occupancy!$B$65,Occupancy!$BJ$68:'Occupancy'!$B$79,1)*12/$C80))</f>
        <v>0</v>
      </c>
      <c r="AC80" s="57">
        <f>IF(ISERROR(IF(Z80="","",Z80/VLOOKUP(Occupancy!$B$65,Occupancy!$BJ$68:'Occupancy'!$B$79,1)*12/$C80)),"-",IF(Z80="","",Z80/VLOOKUP(Occupancy!$B$65,Occupancy!$BJ$68:'Occupancy'!$B$79,1)*12/$C80))</f>
        <v>327.24770642201833</v>
      </c>
      <c r="AD80" s="55">
        <f>SUMIFS(IncomeStatementData!$J$2:$J$415,IncomeStatementData!$B$2:$B$415,$A80,IncomeStatementData!$I$2:$I$415,"55770")</f>
        <v>0</v>
      </c>
      <c r="AE80" s="54">
        <f>IF(ISERROR(AF80/12*Occupancy!$B$65),"-",AF80/12*Occupancy!$B$65)</f>
        <v>0</v>
      </c>
      <c r="AF80" s="55">
        <f>SUMIFS(AnnualFinancialData!$L$2:$L$6380,AnnualFinancialData!$B$2:$B$6380,$A80,AnnualFinancialData!$K$2:$K$6380,"55770")</f>
        <v>0</v>
      </c>
      <c r="AG80" s="54">
        <f>IF(ISERROR(IF(AD80="","",AD80/VLOOKUP(Occupancy!$B$65,Occupancy!$BJ$68:'Occupancy'!$B$79,1)*12/$C80)),"-",IF(AD80="","",AD80/VLOOKUP(Occupancy!$B$65,Occupancy!$BJ$68:'Occupancy'!$B$79,1)*12/$C80))</f>
        <v>0</v>
      </c>
      <c r="AH80" s="59">
        <f>IF(ISERROR(IF(AE80="","",AE80/VLOOKUP(Occupancy!$B$65,Occupancy!$BJ$68:'Occupancy'!$B$79,1)*12/$C80)),"-",IF(AE80="","",AE80/VLOOKUP(Occupancy!$B$65,Occupancy!$BJ$68:'Occupancy'!$B$79,1)*12/$C80))</f>
        <v>0</v>
      </c>
      <c r="AI80" s="52">
        <f>SUMIFS(IncomeStatementData!$J$2:$J$415,IncomeStatementData!$B$2:$B$415,$A80,IncomeStatementData!$I$2:$I$415,"55357")+SUMIFS(IncomeStatementData!$J$2:$J$415,IncomeStatementData!$B$2:$B$415,$A80,IncomeStatementData!$I$2:$I$415,"55353")+SUMIFS(IncomeStatementData!$J$2:$J$415,IncomeStatementData!$B$2:$B$415,$A80,IncomeStatementData!$I$2:$I$415,"55354")+SUMIFS(IncomeStatementData!$J$2:$J$415,IncomeStatementData!$B$2:$B$415,$A80,IncomeStatementData!$I$2:$I$415,"55351")</f>
        <v>0</v>
      </c>
      <c r="AJ80" s="51">
        <f>IF(ISERROR(AK80/12*Occupancy!$B$65),"-",AK80/12*Occupancy!$B$65)</f>
        <v>13096.5</v>
      </c>
      <c r="AK80" s="52">
        <f>SUMIFS(AnnualFinancialData!$L$2:$L$6380,AnnualFinancialData!$B$2:$B$6380,$A80,AnnualFinancialData!$K$2:$K$6380,"55357")+SUMIFS(AnnualFinancialData!$L$2:$L$6380,AnnualFinancialData!$B$2:$B$6380,$A80,AnnualFinancialData!$K$2:$K$6380,"55353")+SUMIFS(AnnualFinancialData!$L$2:$L$6380,AnnualFinancialData!$B$2:$B$6380,$A80,AnnualFinancialData!$K$2:$K$6380,"55354")+SUMIFS(AnnualFinancialData!$L$2:$L$6380,AnnualFinancialData!$B$2:$B$6380,$A80,AnnualFinancialData!$K$2:$K$6380,"55351")</f>
        <v>26193</v>
      </c>
      <c r="AL80" s="51">
        <f>IF(ISERROR(IF(AI80="","",AI80/VLOOKUP(Occupancy!$B$65,Occupancy!$BJ$68:'Occupancy'!$B$79,1)*12/$C80)),"-",IF(AI80="","",AI80/VLOOKUP(Occupancy!$B$65,Occupancy!$BJ$68:'Occupancy'!$B$79,1)*12/$C80))</f>
        <v>0</v>
      </c>
      <c r="AM80" s="60">
        <f>IF(ISERROR(IF(AJ80="","",AJ80/VLOOKUP(Occupancy!$B$65,Occupancy!$BJ$68:'Occupancy'!$B$79,1)*12/$C80)),"-",IF(AJ80="","",AJ80/VLOOKUP(Occupancy!$B$65,Occupancy!$BJ$68:'Occupancy'!$B$79,1)*12/$C80))</f>
        <v>240.30275229357798</v>
      </c>
      <c r="AN80" s="54">
        <f>SUMIFS(IncomeStatementData!$J$2:$J$415,IncomeStatementData!$B$2:$B$415,$A80,IncomeStatementData!$I$2:$I$415,"55355")</f>
        <v>0</v>
      </c>
      <c r="AO80" s="54">
        <f>IF(ISERROR(AP80/12*Occupancy!$B$65),"-",AP80/12*Occupancy!$B$65)</f>
        <v>3048</v>
      </c>
      <c r="AP80" s="55">
        <f>SUMIFS(AnnualFinancialData!$L$2:$L$6380,AnnualFinancialData!$B$2:$B$6380,$A80,AnnualFinancialData!$K$2:$K$6380,"55355")</f>
        <v>6096</v>
      </c>
      <c r="AQ80" s="54">
        <f>IF(ISERROR(IF(AN80="","",AN80/VLOOKUP(Occupancy!$B$65,Occupancy!$BJ$68:'Occupancy'!$B$79,1)*12/$C80)),"-",IF(AN80="","",AN80/VLOOKUP(Occupancy!$B$65,Occupancy!$BJ$68:'Occupancy'!$B$79,1)*12/$C80))</f>
        <v>0</v>
      </c>
      <c r="AR80" s="56">
        <f>IF(ISERROR(IF(AO80="","",AO80/VLOOKUP(Occupancy!$B$65,Occupancy!$BJ$68:'Occupancy'!$B$79,1)*12/$C80)),"-",IF(AO80="","",AO80/VLOOKUP(Occupancy!$B$65,Occupancy!$BJ$68:'Occupancy'!$B$79,1)*12/$C80))</f>
        <v>55.926605504587158</v>
      </c>
      <c r="AS80" s="61">
        <f>SUMIFS(IncomeStatementData!$J$2:$J$415,IncomeStatementData!$B$2:$B$415,$A80,IncomeStatementData!$I$2:$I$415,"55301")</f>
        <v>0</v>
      </c>
      <c r="AT80" s="51">
        <f>IF(ISERROR(AU80/12*Occupancy!$B$65),"-",AU80/12*Occupancy!$B$65)</f>
        <v>28871</v>
      </c>
      <c r="AU80" s="52">
        <f>SUMIFS(AnnualFinancialData!$L$2:$L$6380,AnnualFinancialData!$B$2:$B$6380,$A80,AnnualFinancialData!$K$2:$K$6380,"55301")</f>
        <v>57742</v>
      </c>
      <c r="AV80" s="51">
        <f>IF(ISERROR(IF(AS80="","",AS80/VLOOKUP(Occupancy!$B$65,Occupancy!$BJ$68:'Occupancy'!$B$79,1)*12/$C80)),"-",IF(AS80="","",AS80/VLOOKUP(Occupancy!$B$65,Occupancy!$BJ$68:'Occupancy'!$B$79,1)*12/$C80))</f>
        <v>0</v>
      </c>
      <c r="AW80" s="57">
        <f>IF(ISERROR(IF(AT80="","",AT80/VLOOKUP(Occupancy!$B$65,Occupancy!$BJ$68:'Occupancy'!$B$79,1)*12/$C80)),"-",IF(AT80="","",AT80/VLOOKUP(Occupancy!$B$65,Occupancy!$BJ$68:'Occupancy'!$B$79,1)*12/$C80))</f>
        <v>529.74311926605503</v>
      </c>
      <c r="AX80" s="54">
        <f>SUMIFS(IncomeStatementData!$J$2:$J$415,IncomeStatementData!$B$2:$B$415,$A80,IncomeStatementData!$I$2:$I$415,"55320")</f>
        <v>0</v>
      </c>
      <c r="AY80" s="54">
        <f>IF(ISERROR(AZ80/12*Occupancy!$B$65),"-",AZ80/12*Occupancy!$B$65)</f>
        <v>10664.5</v>
      </c>
      <c r="AZ80" s="55">
        <f>SUMIFS(AnnualFinancialData!$L$2:$L$6380,AnnualFinancialData!$B$2:$B$6380,$A80,AnnualFinancialData!$K$2:$K$6380,"55320")</f>
        <v>21329</v>
      </c>
      <c r="BA80" s="54">
        <f>IF(ISERROR(IF(AX80="","",AX80/VLOOKUP(Occupancy!$B$65,Occupancy!$BJ$68:'Occupancy'!$B$79,1)*12/$C80)),"-",IF(AX80="","",AX80/VLOOKUP(Occupancy!$B$65,Occupancy!$BJ$68:'Occupancy'!$B$79,1)*12/$C80))</f>
        <v>0</v>
      </c>
      <c r="BB80" s="54">
        <f>IF(ISERROR(IF(AY80="","",AY80/VLOOKUP(Occupancy!$B$65,Occupancy!$BJ$68:'Occupancy'!$B$79,1)*12/$C80)),"-",IF(AY80="","",AY80/VLOOKUP(Occupancy!$B$65,Occupancy!$BJ$68:'Occupancy'!$B$79,1)*12/$C80))</f>
        <v>195.67889908256882</v>
      </c>
      <c r="BC80" s="62">
        <f t="shared" si="3"/>
        <v>0</v>
      </c>
      <c r="BD80" s="63">
        <f t="shared" si="4"/>
        <v>224485</v>
      </c>
      <c r="BE80" s="62">
        <f t="shared" si="5"/>
        <v>448970</v>
      </c>
      <c r="BF80" s="63">
        <f>IF(ISERROR(IF(BC80="","",BC80/VLOOKUP(Occupancy!$B$65,Occupancy!$BJ$68:'Occupancy'!$B$79,1)*12/$C80)),"-",IF(BC80="","",BC80/VLOOKUP(Occupancy!$B$65,Occupancy!$BJ$68:'Occupancy'!$B$79,1)*12/$C80))</f>
        <v>0</v>
      </c>
      <c r="BG80" s="64">
        <f>IF(ISERROR(IF(BD80="","",BD80/VLOOKUP(Occupancy!$B$65,Occupancy!$BJ$68:'Occupancy'!$B$79,1)*12/$C80)),"-",IF(BD80="","",BD80/VLOOKUP(Occupancy!$B$65,Occupancy!$BJ$68:'Occupancy'!$B$79,1)*12/$C80))</f>
        <v>4118.9908256880735</v>
      </c>
    </row>
    <row r="81" spans="1:59" x14ac:dyDescent="0.25">
      <c r="A81" s="220" t="s">
        <v>448</v>
      </c>
      <c r="B81" s="93" t="str">
        <f>IF(ISERROR(INDEX(ProjectTypeData!$F$2:$F81,MATCH(Expenses!$A81,ProjectTypeData!$B$2:$B81,0),MATCH(Expenses!B$5,ProjectTypeData!$F$1))),"-",INDEX(ProjectTypeData!$F$2:$F81,MATCH(Expenses!$A81,ProjectTypeData!$B$2:$B81,0),MATCH(Expenses!B$5,ProjectTypeData!$F$1)))</f>
        <v>Shelter</v>
      </c>
      <c r="C81" s="145">
        <f>Operating!C86</f>
        <v>112</v>
      </c>
      <c r="D81" s="146" t="str">
        <f>IF(ISERROR(INDEX(MgmtCompanyData!$C$2:$C$46,MATCH(A81,MgmtCompanyData!$B$2:$B$46,0),0)),"-",INDEX(MgmtCompanyData!$C$2:$C$46,MATCH(A81,MgmtCompanyData!$B$2:$B$46,0),0))</f>
        <v>R Home Property Management, LLC</v>
      </c>
      <c r="E81" s="50">
        <f>SUMIFS(IncomeStatementData!$J$2:$J$415,IncomeStatementData!$B$2:$B$415,$A81,IncomeStatementData!$I$2:$I$415,"50105")+SUMIFS(IncomeStatementData!$J$2:$J$415,IncomeStatementData!$B$2:$B$415,$A81,IncomeStatementData!$I$2:$I$415,"55745")+SUMIFS(IncomeStatementData!$J$2:$J$415,IncomeStatementData!$B$2:$B$415,$A81,IncomeStatementData!$I$2:$I$415,"55730")+SUMIFS(IncomeStatementData!$J$2:$J$415,IncomeStatementData!$B$2:$B$415,$A81,IncomeStatementData!$I$2:$I$415,"50203")+SUMIFS(IncomeStatementData!$J$2:$J$415,IncomeStatementData!$B$2:$B$415,$A81,IncomeStatementData!$I$2:$I$415,"50252")</f>
        <v>0</v>
      </c>
      <c r="F81" s="51">
        <f>IF(ISERROR(G81/12*Occupancy!$B$65),"-",G81/12*Occupancy!$B$65)</f>
        <v>115495</v>
      </c>
      <c r="G81" s="52">
        <f>SUMIFS(AnnualFinancialData!$L$2:$L$6380,AnnualFinancialData!$B$2:$B$6380,$A81,AnnualFinancialData!$K$2:$K$6380,"50105")+SUMIFS(AnnualFinancialData!$L$2:$L$6380,AnnualFinancialData!$B$2:$B$6380,$A81,AnnualFinancialData!$K$2:$K$6380,"55745")+SUMIFS(AnnualFinancialData!$L$2:$L$6380,AnnualFinancialData!$B$2:$B$6380,$A81,AnnualFinancialData!$K$2:$K$6380,"55730")+SUMIFS(AnnualFinancialData!$L$2:$L$6380,AnnualFinancialData!$B$2:$B$6380,$A81,AnnualFinancialData!$K$2:$K$6380,"50203")+SUMIFS(AnnualFinancialData!$L$2:$L$6380,AnnualFinancialData!$B$2:$B$6380,$A81,AnnualFinancialData!$K$2:$K$6380,"50252")</f>
        <v>230990</v>
      </c>
      <c r="H81" s="51">
        <f>IF(ISERROR(IF(E81="","",E81/VLOOKUP(Occupancy!$B$65,Occupancy!$BJ$68:'Occupancy'!$B$79,1)*12/$C81)),"-",IF(E81="","",E81/VLOOKUP(Occupancy!$B$65,Occupancy!$BJ$68:'Occupancy'!$B$79,1)*12/$C81))</f>
        <v>0</v>
      </c>
      <c r="I81" s="53">
        <f>IF(ISERROR(IF(F81="","",F81/VLOOKUP(Occupancy!$B$65,Occupancy!$BJ$68:'Occupancy'!$B$79,1)*12/$C81)),"-",IF(F81="","",F81/VLOOKUP(Occupancy!$B$65,Occupancy!$BJ$68:'Occupancy'!$B$79,1)*12/$C81))</f>
        <v>2062.4107142857142</v>
      </c>
      <c r="J81" s="54">
        <f>SUMIFS(IncomeStatementData!$J$2:$J$415,IncomeStatementData!$B$2:$B$415,$A81,IncomeStatementData!$I$2:$I$415,"60015")+SUMIFS(IncomeStatementData!$J$2:$J$415,IncomeStatementData!$B$2:$B$415,$A81,IncomeStatementData!$I$2:$I$415,"55342")+SUMIFS(IncomeStatementData!$J$2:$J$415,IncomeStatementData!$B$2:$B$415,$A81,IncomeStatementData!$I$2:$I$415,"55110")+SUMIFS(IncomeStatementData!$J$2:$J$415,IncomeStatementData!$B$2:$B$415,$A81,IncomeStatementData!$I$2:$I$415,"53034")+SUMIFS(IncomeStatementData!$J$2:$J$415,IncomeStatementData!$B$2:$B$415,$A81,IncomeStatementData!$I$2:$I$415,"59500")</f>
        <v>0</v>
      </c>
      <c r="K81" s="54">
        <f>IF(ISERROR(L81/12*Occupancy!$B$65),"-",L81/12*Occupancy!$B$65)</f>
        <v>35217.5</v>
      </c>
      <c r="L81" s="55">
        <f>SUMIFS(AnnualFinancialData!$L$2:$L$6380,AnnualFinancialData!$B$2:$B$6380,$A81,AnnualFinancialData!$K$2:$K$6380,"60015")+SUMIFS(AnnualFinancialData!$L$2:$L$6380,AnnualFinancialData!$B$2:$B$6380,$A81,AnnualFinancialData!$K$2:$K$6380,"55342")+SUMIFS(AnnualFinancialData!$L$2:$L$6380,AnnualFinancialData!$B$2:$B$6380,$A81,AnnualFinancialData!$K$2:$K$6380,"55110")+SUMIFS(AnnualFinancialData!$L$2:$L$6380,AnnualFinancialData!$B$2:$B$6380,$A81,AnnualFinancialData!$K$2:$K$6380,"53034")+SUMIFS(AnnualFinancialData!$L$2:$L$6380,AnnualFinancialData!$B$2:$B$6380,$A81,AnnualFinancialData!$K$2:$K$6380,"59500")</f>
        <v>70435</v>
      </c>
      <c r="M81" s="54">
        <f>IF(ISERROR(IF(J81="","",J81/VLOOKUP(Occupancy!$B$65,Occupancy!$BJ$68:'Occupancy'!$B$79,1)*12/$C81)),"-",IF(J81="","",J81/VLOOKUP(Occupancy!$B$65,Occupancy!$BJ$68:'Occupancy'!$B$79,1)*12/$C81))</f>
        <v>0</v>
      </c>
      <c r="N81" s="54">
        <f>IF(ISERROR(IF(K81="","",K81/VLOOKUP(Occupancy!$B$65,Occupancy!$BJ$68:'Occupancy'!$B$79,1)*12/$C81)),"-",IF(K81="","",K81/VLOOKUP(Occupancy!$B$65,Occupancy!$BJ$68:'Occupancy'!$B$79,1)*12/$C81))</f>
        <v>628.88392857142856</v>
      </c>
      <c r="O81" s="51">
        <f>SUMIFS(IncomeStatementData!$J$2:$J$415,IncomeStatementData!$B$2:$B$415,$A81,IncomeStatementData!$I$2:$I$415,"58001")</f>
        <v>0</v>
      </c>
      <c r="P81" s="51">
        <f>IF(ISERROR(Q81/12*Occupancy!$B$65),"-",Q81/12*Occupancy!$B$65)</f>
        <v>311</v>
      </c>
      <c r="Q81" s="52">
        <f>SUMIFS(AnnualFinancialData!$L$2:$L$6380,AnnualFinancialData!$B$2:$B$6380,$A81,AnnualFinancialData!$K$2:$K$6380,"58001")</f>
        <v>622</v>
      </c>
      <c r="R81" s="51">
        <f>IF(ISERROR(IF(O81="","",O81/VLOOKUP(Occupancy!$B$65,Occupancy!$BJ$68:'Occupancy'!$B$79,1)*12/$C81)),"-",IF(O81="","",O81/VLOOKUP(Occupancy!$B$65,Occupancy!$BJ$68:'Occupancy'!$B$79,1)*12/$C81))</f>
        <v>0</v>
      </c>
      <c r="S81" s="51">
        <f>IF(ISERROR(IF(P81="","",P81/VLOOKUP(Occupancy!$B$65,Occupancy!$BJ$68:'Occupancy'!$B$79,1)*12/$C81)),"-",IF(P81="","",P81/VLOOKUP(Occupancy!$B$65,Occupancy!$BJ$68:'Occupancy'!$B$79,1)*12/$C81))</f>
        <v>5.5535714285714288</v>
      </c>
      <c r="T81" s="55">
        <f>SUMIFS(IncomeStatementData!$J$2:$J$415,IncomeStatementData!$B$2:$B$415,$A81,IncomeStatementData!$I$2:$I$415,"66100")</f>
        <v>0</v>
      </c>
      <c r="U81" s="54">
        <f>IF(ISERROR(V81/12*Occupancy!$B$65),"-",V81/12*Occupancy!$B$65)</f>
        <v>25237</v>
      </c>
      <c r="V81" s="55">
        <f>SUMIFS(AnnualFinancialData!$L$2:$L$6380,AnnualFinancialData!$B$2:$B$6380,$A81,AnnualFinancialData!$K$2:$K$6380,"66100")</f>
        <v>50474</v>
      </c>
      <c r="W81" s="54">
        <f>IF(ISERROR(IF(T81="","",T81/VLOOKUP(Occupancy!$B$65,Occupancy!$BJ$68:'Occupancy'!$B$79,1)*12/$C81)),"-",IF(T81="","",T81/VLOOKUP(Occupancy!$B$65,Occupancy!$BJ$68:'Occupancy'!$B$79,1)*12/$C81))</f>
        <v>0</v>
      </c>
      <c r="X81" s="56">
        <f>IF(ISERROR(IF(U81="","",U81/VLOOKUP(Occupancy!$B$65,Occupancy!$BJ$68:'Occupancy'!$B$79,1)*12/$C81)),"-",IF(U81="","",U81/VLOOKUP(Occupancy!$B$65,Occupancy!$BJ$68:'Occupancy'!$B$79,1)*12/$C81))</f>
        <v>450.66071428571428</v>
      </c>
      <c r="Y81" s="51">
        <f>SUMIFS(IncomeStatementData!$J$2:$J$415,IncomeStatementData!$B$2:$B$415,$A81,IncomeStatementData!$I$2:$I$415,"55705")+SUMIFS(IncomeStatementData!$J$2:$J$415,IncomeStatementData!$B$2:$B$415,$A81,IncomeStatementData!$I$2:$I$415,"55715")+SUMIFS(IncomeStatementData!$J$2:$J$415,IncomeStatementData!$B$2:$B$415,$A81,IncomeStatementData!$I$2:$I$415,"55720")+SUMIFS(IncomeStatementData!$J$2:$J$415,IncomeStatementData!$B$2:$B$415,$A81,IncomeStatementData!$I$2:$I$415,"55730")+SUMIFS(IncomeStatementData!$J$2:$J$415,IncomeStatementData!$B$2:$B$415,$A81,IncomeStatementData!$I$2:$I$415,"55735")+SUMIFS(IncomeStatementData!$J$2:$J$415,IncomeStatementData!$B$2:$B$415,$A81,IncomeStatementData!$I$2:$I$415,"55701")+SUMIFS(IncomeStatementData!$J$2:$J$415,IncomeStatementData!$B$2:$B$415,$A81,IncomeStatementData!$I$2:$I$415,"55750")+SUMIFS(IncomeStatementData!$J$2:$J$415,IncomeStatementData!$B$2:$B$415,$A81,IncomeStatementData!$I$2:$I$415,"55725")+SUMIFS(IncomeStatementData!$J$2:$J$415,IncomeStatementData!$B$2:$B$415,$A81,IncomeStatementData!$I$2:$I$415,"55760")+SUMIFS(IncomeStatementData!$J$2:$J$415,IncomeStatementData!$B$2:$B$415,$A81,IncomeStatementData!$I$2:$I$415,"55755")</f>
        <v>0</v>
      </c>
      <c r="Z81" s="51">
        <f>IF(ISERROR(AA81/12*Occupancy!$B$65),"-",AA81/12*Occupancy!$B$65)</f>
        <v>20148.5</v>
      </c>
      <c r="AA81" s="52">
        <f>SUMIFS(AnnualFinancialData!$L$2:$L$6380,AnnualFinancialData!$B$2:$B$6380,$A81,AnnualFinancialData!$K$2:$K$6380,"55705")+SUMIFS(AnnualFinancialData!$L$2:$L$6380,AnnualFinancialData!$B$2:$B$6380,$A81,AnnualFinancialData!$K$2:$K$6380,"55715")+SUMIFS(AnnualFinancialData!$L$2:$L$6380,AnnualFinancialData!$B$2:$B$6380,$A81,AnnualFinancialData!$K$2:$K$6380,"55720")+SUMIFS(AnnualFinancialData!$L$2:$L$6380,AnnualFinancialData!$B$2:$B$6380,$A81,AnnualFinancialData!$K$2:$K$6380,"55730")+SUMIFS(AnnualFinancialData!$L$2:$L$6380,AnnualFinancialData!$B$2:$B$6380,$A81,AnnualFinancialData!$K$2:$K$6380,"55735")+SUMIFS(AnnualFinancialData!$L$2:$L$6380,AnnualFinancialData!$B$2:$B$6380,$A81,AnnualFinancialData!$K$2:$K$6380,"55701")+SUMIFS(AnnualFinancialData!$L$2:$L$6380,AnnualFinancialData!$B$2:$B$6380,$A81,AnnualFinancialData!$K$2:$K$6380,"55750")+SUMIFS(AnnualFinancialData!$L$2:$L$6380,AnnualFinancialData!$B$2:$B$6380,$A81,AnnualFinancialData!$K$2:$K$6380,"55725")+SUMIFS(AnnualFinancialData!$L$2:$L$6380,AnnualFinancialData!$B$2:$B$6380,$A81,AnnualFinancialData!$K$2:$K$6380,"55760")+SUMIFS(AnnualFinancialData!$L$2:$L$6380,AnnualFinancialData!$B$2:$B$6380,$A81,AnnualFinancialData!$K$2:$K$6380,"55755")</f>
        <v>40297</v>
      </c>
      <c r="AB81" s="51">
        <f>IF(ISERROR(IF(Y81="","",Y81/VLOOKUP(Occupancy!$B$65,Occupancy!$BJ$68:'Occupancy'!$B$79,1)*12/$C81)),"-",IF(Y81="","",Y81/VLOOKUP(Occupancy!$B$65,Occupancy!$BJ$68:'Occupancy'!$B$79,1)*12/$C81))</f>
        <v>0</v>
      </c>
      <c r="AC81" s="57">
        <f>IF(ISERROR(IF(Z81="","",Z81/VLOOKUP(Occupancy!$B$65,Occupancy!$BJ$68:'Occupancy'!$B$79,1)*12/$C81)),"-",IF(Z81="","",Z81/VLOOKUP(Occupancy!$B$65,Occupancy!$BJ$68:'Occupancy'!$B$79,1)*12/$C81))</f>
        <v>359.79464285714283</v>
      </c>
      <c r="AD81" s="55">
        <f>SUMIFS(IncomeStatementData!$J$2:$J$415,IncomeStatementData!$B$2:$B$415,$A81,IncomeStatementData!$I$2:$I$415,"55770")</f>
        <v>0</v>
      </c>
      <c r="AE81" s="54">
        <f>IF(ISERROR(AF81/12*Occupancy!$B$65),"-",AF81/12*Occupancy!$B$65)</f>
        <v>0</v>
      </c>
      <c r="AF81" s="55">
        <f>SUMIFS(AnnualFinancialData!$L$2:$L$6380,AnnualFinancialData!$B$2:$B$6380,$A81,AnnualFinancialData!$K$2:$K$6380,"55770")</f>
        <v>0</v>
      </c>
      <c r="AG81" s="54">
        <f>IF(ISERROR(IF(AD81="","",AD81/VLOOKUP(Occupancy!$B$65,Occupancy!$BJ$68:'Occupancy'!$B$79,1)*12/$C81)),"-",IF(AD81="","",AD81/VLOOKUP(Occupancy!$B$65,Occupancy!$BJ$68:'Occupancy'!$B$79,1)*12/$C81))</f>
        <v>0</v>
      </c>
      <c r="AH81" s="59">
        <f>IF(ISERROR(IF(AE81="","",AE81/VLOOKUP(Occupancy!$B$65,Occupancy!$BJ$68:'Occupancy'!$B$79,1)*12/$C81)),"-",IF(AE81="","",AE81/VLOOKUP(Occupancy!$B$65,Occupancy!$BJ$68:'Occupancy'!$B$79,1)*12/$C81))</f>
        <v>0</v>
      </c>
      <c r="AI81" s="52">
        <f>SUMIFS(IncomeStatementData!$J$2:$J$415,IncomeStatementData!$B$2:$B$415,$A81,IncomeStatementData!$I$2:$I$415,"55357")+SUMIFS(IncomeStatementData!$J$2:$J$415,IncomeStatementData!$B$2:$B$415,$A81,IncomeStatementData!$I$2:$I$415,"55353")+SUMIFS(IncomeStatementData!$J$2:$J$415,IncomeStatementData!$B$2:$B$415,$A81,IncomeStatementData!$I$2:$I$415,"55354")+SUMIFS(IncomeStatementData!$J$2:$J$415,IncomeStatementData!$B$2:$B$415,$A81,IncomeStatementData!$I$2:$I$415,"55351")</f>
        <v>0</v>
      </c>
      <c r="AJ81" s="51">
        <f>IF(ISERROR(AK81/12*Occupancy!$B$65),"-",AK81/12*Occupancy!$B$65)</f>
        <v>25587.5</v>
      </c>
      <c r="AK81" s="52">
        <f>SUMIFS(AnnualFinancialData!$L$2:$L$6380,AnnualFinancialData!$B$2:$B$6380,$A81,AnnualFinancialData!$K$2:$K$6380,"55357")+SUMIFS(AnnualFinancialData!$L$2:$L$6380,AnnualFinancialData!$B$2:$B$6380,$A81,AnnualFinancialData!$K$2:$K$6380,"55353")+SUMIFS(AnnualFinancialData!$L$2:$L$6380,AnnualFinancialData!$B$2:$B$6380,$A81,AnnualFinancialData!$K$2:$K$6380,"55354")+SUMIFS(AnnualFinancialData!$L$2:$L$6380,AnnualFinancialData!$B$2:$B$6380,$A81,AnnualFinancialData!$K$2:$K$6380,"55351")</f>
        <v>51175</v>
      </c>
      <c r="AL81" s="51">
        <f>IF(ISERROR(IF(AI81="","",AI81/VLOOKUP(Occupancy!$B$65,Occupancy!$BJ$68:'Occupancy'!$B$79,1)*12/$C81)),"-",IF(AI81="","",AI81/VLOOKUP(Occupancy!$B$65,Occupancy!$BJ$68:'Occupancy'!$B$79,1)*12/$C81))</f>
        <v>0</v>
      </c>
      <c r="AM81" s="60">
        <f>IF(ISERROR(IF(AJ81="","",AJ81/VLOOKUP(Occupancy!$B$65,Occupancy!$BJ$68:'Occupancy'!$B$79,1)*12/$C81)),"-",IF(AJ81="","",AJ81/VLOOKUP(Occupancy!$B$65,Occupancy!$BJ$68:'Occupancy'!$B$79,1)*12/$C81))</f>
        <v>456.91964285714283</v>
      </c>
      <c r="AN81" s="54">
        <f>SUMIFS(IncomeStatementData!$J$2:$J$415,IncomeStatementData!$B$2:$B$415,$A81,IncomeStatementData!$I$2:$I$415,"55355")</f>
        <v>0</v>
      </c>
      <c r="AO81" s="54">
        <f>IF(ISERROR(AP81/12*Occupancy!$B$65),"-",AP81/12*Occupancy!$B$65)</f>
        <v>2086</v>
      </c>
      <c r="AP81" s="55">
        <f>SUMIFS(AnnualFinancialData!$L$2:$L$6380,AnnualFinancialData!$B$2:$B$6380,$A81,AnnualFinancialData!$K$2:$K$6380,"55355")</f>
        <v>4172</v>
      </c>
      <c r="AQ81" s="54">
        <f>IF(ISERROR(IF(AN81="","",AN81/VLOOKUP(Occupancy!$B$65,Occupancy!$BJ$68:'Occupancy'!$B$79,1)*12/$C81)),"-",IF(AN81="","",AN81/VLOOKUP(Occupancy!$B$65,Occupancy!$BJ$68:'Occupancy'!$B$79,1)*12/$C81))</f>
        <v>0</v>
      </c>
      <c r="AR81" s="56">
        <f>IF(ISERROR(IF(AO81="","",AO81/VLOOKUP(Occupancy!$B$65,Occupancy!$BJ$68:'Occupancy'!$B$79,1)*12/$C81)),"-",IF(AO81="","",AO81/VLOOKUP(Occupancy!$B$65,Occupancy!$BJ$68:'Occupancy'!$B$79,1)*12/$C81))</f>
        <v>37.25</v>
      </c>
      <c r="AS81" s="61">
        <f>SUMIFS(IncomeStatementData!$J$2:$J$415,IncomeStatementData!$B$2:$B$415,$A81,IncomeStatementData!$I$2:$I$415,"55301")</f>
        <v>0</v>
      </c>
      <c r="AT81" s="51">
        <f>IF(ISERROR(AU81/12*Occupancy!$B$65),"-",AU81/12*Occupancy!$B$65)</f>
        <v>27289.5</v>
      </c>
      <c r="AU81" s="52">
        <f>SUMIFS(AnnualFinancialData!$L$2:$L$6380,AnnualFinancialData!$B$2:$B$6380,$A81,AnnualFinancialData!$K$2:$K$6380,"55301")</f>
        <v>54579</v>
      </c>
      <c r="AV81" s="51">
        <f>IF(ISERROR(IF(AS81="","",AS81/VLOOKUP(Occupancy!$B$65,Occupancy!$BJ$68:'Occupancy'!$B$79,1)*12/$C81)),"-",IF(AS81="","",AS81/VLOOKUP(Occupancy!$B$65,Occupancy!$BJ$68:'Occupancy'!$B$79,1)*12/$C81))</f>
        <v>0</v>
      </c>
      <c r="AW81" s="57">
        <f>IF(ISERROR(IF(AT81="","",AT81/VLOOKUP(Occupancy!$B$65,Occupancy!$BJ$68:'Occupancy'!$B$79,1)*12/$C81)),"-",IF(AT81="","",AT81/VLOOKUP(Occupancy!$B$65,Occupancy!$BJ$68:'Occupancy'!$B$79,1)*12/$C81))</f>
        <v>487.3125</v>
      </c>
      <c r="AX81" s="54">
        <f>SUMIFS(IncomeStatementData!$J$2:$J$415,IncomeStatementData!$B$2:$B$415,$A81,IncomeStatementData!$I$2:$I$415,"55320")</f>
        <v>0</v>
      </c>
      <c r="AY81" s="54">
        <f>IF(ISERROR(AZ81/12*Occupancy!$B$65),"-",AZ81/12*Occupancy!$B$65)</f>
        <v>11025.5</v>
      </c>
      <c r="AZ81" s="55">
        <f>SUMIFS(AnnualFinancialData!$L$2:$L$6380,AnnualFinancialData!$B$2:$B$6380,$A81,AnnualFinancialData!$K$2:$K$6380,"55320")</f>
        <v>22051</v>
      </c>
      <c r="BA81" s="54">
        <f>IF(ISERROR(IF(AX81="","",AX81/VLOOKUP(Occupancy!$B$65,Occupancy!$BJ$68:'Occupancy'!$B$79,1)*12/$C81)),"-",IF(AX81="","",AX81/VLOOKUP(Occupancy!$B$65,Occupancy!$BJ$68:'Occupancy'!$B$79,1)*12/$C81))</f>
        <v>0</v>
      </c>
      <c r="BB81" s="54">
        <f>IF(ISERROR(IF(AY81="","",AY81/VLOOKUP(Occupancy!$B$65,Occupancy!$BJ$68:'Occupancy'!$B$79,1)*12/$C81)),"-",IF(AY81="","",AY81/VLOOKUP(Occupancy!$B$65,Occupancy!$BJ$68:'Occupancy'!$B$79,1)*12/$C81))</f>
        <v>196.88392857142858</v>
      </c>
      <c r="BC81" s="62">
        <f t="shared" si="3"/>
        <v>0</v>
      </c>
      <c r="BD81" s="63">
        <f t="shared" si="4"/>
        <v>262397.5</v>
      </c>
      <c r="BE81" s="62">
        <f t="shared" si="5"/>
        <v>524795</v>
      </c>
      <c r="BF81" s="63">
        <f>IF(ISERROR(IF(BC81="","",BC81/VLOOKUP(Occupancy!$B$65,Occupancy!$BJ$68:'Occupancy'!$B$79,1)*12/$C81)),"-",IF(BC81="","",BC81/VLOOKUP(Occupancy!$B$65,Occupancy!$BJ$68:'Occupancy'!$B$79,1)*12/$C81))</f>
        <v>0</v>
      </c>
      <c r="BG81" s="64">
        <f>IF(ISERROR(IF(BD81="","",BD81/VLOOKUP(Occupancy!$B$65,Occupancy!$BJ$68:'Occupancy'!$B$79,1)*12/$C81)),"-",IF(BD81="","",BD81/VLOOKUP(Occupancy!$B$65,Occupancy!$BJ$68:'Occupancy'!$B$79,1)*12/$C81))</f>
        <v>4685.6696428571431</v>
      </c>
    </row>
    <row r="82" spans="1:59" x14ac:dyDescent="0.25">
      <c r="A82" s="220" t="s">
        <v>450</v>
      </c>
      <c r="B82" s="93" t="str">
        <f>IF(ISERROR(INDEX(ProjectTypeData!$F$2:$F82,MATCH(Expenses!$A82,ProjectTypeData!$B$2:$B82,0),MATCH(Expenses!B$5,ProjectTypeData!$F$1))),"-",INDEX(ProjectTypeData!$F$2:$F82,MATCH(Expenses!$A82,ProjectTypeData!$B$2:$B82,0),MATCH(Expenses!B$5,ProjectTypeData!$F$1)))</f>
        <v>Shelter</v>
      </c>
      <c r="C82" s="145">
        <f>Operating!C87</f>
        <v>96</v>
      </c>
      <c r="D82" s="146" t="str">
        <f>IF(ISERROR(INDEX(MgmtCompanyData!$C$2:$C$46,MATCH(A82,MgmtCompanyData!$B$2:$B$46,0),0)),"-",INDEX(MgmtCompanyData!$C$2:$C$46,MATCH(A82,MgmtCompanyData!$B$2:$B$46,0),0))</f>
        <v>-</v>
      </c>
      <c r="E82" s="50">
        <f>SUMIFS(IncomeStatementData!$J$2:$J$415,IncomeStatementData!$B$2:$B$415,$A82,IncomeStatementData!$I$2:$I$415,"50105")+SUMIFS(IncomeStatementData!$J$2:$J$415,IncomeStatementData!$B$2:$B$415,$A82,IncomeStatementData!$I$2:$I$415,"55745")+SUMIFS(IncomeStatementData!$J$2:$J$415,IncomeStatementData!$B$2:$B$415,$A82,IncomeStatementData!$I$2:$I$415,"55730")+SUMIFS(IncomeStatementData!$J$2:$J$415,IncomeStatementData!$B$2:$B$415,$A82,IncomeStatementData!$I$2:$I$415,"50203")+SUMIFS(IncomeStatementData!$J$2:$J$415,IncomeStatementData!$B$2:$B$415,$A82,IncomeStatementData!$I$2:$I$415,"50252")</f>
        <v>0</v>
      </c>
      <c r="F82" s="51">
        <f>IF(ISERROR(G82/12*Occupancy!$B$65),"-",G82/12*Occupancy!$B$65)</f>
        <v>123746</v>
      </c>
      <c r="G82" s="52">
        <f>SUMIFS(AnnualFinancialData!$L$2:$L$6380,AnnualFinancialData!$B$2:$B$6380,$A82,AnnualFinancialData!$K$2:$K$6380,"50105")+SUMIFS(AnnualFinancialData!$L$2:$L$6380,AnnualFinancialData!$B$2:$B$6380,$A82,AnnualFinancialData!$K$2:$K$6380,"55745")+SUMIFS(AnnualFinancialData!$L$2:$L$6380,AnnualFinancialData!$B$2:$B$6380,$A82,AnnualFinancialData!$K$2:$K$6380,"55730")+SUMIFS(AnnualFinancialData!$L$2:$L$6380,AnnualFinancialData!$B$2:$B$6380,$A82,AnnualFinancialData!$K$2:$K$6380,"50203")+SUMIFS(AnnualFinancialData!$L$2:$L$6380,AnnualFinancialData!$B$2:$B$6380,$A82,AnnualFinancialData!$K$2:$K$6380,"50252")</f>
        <v>247492</v>
      </c>
      <c r="H82" s="51">
        <f>IF(ISERROR(IF(E82="","",E82/VLOOKUP(Occupancy!$B$65,Occupancy!$BJ$68:'Occupancy'!$B$79,1)*12/$C82)),"-",IF(E82="","",E82/VLOOKUP(Occupancy!$B$65,Occupancy!$BJ$68:'Occupancy'!$B$79,1)*12/$C82))</f>
        <v>0</v>
      </c>
      <c r="I82" s="53">
        <f>IF(ISERROR(IF(F82="","",F82/VLOOKUP(Occupancy!$B$65,Occupancy!$BJ$68:'Occupancy'!$B$79,1)*12/$C82)),"-",IF(F82="","",F82/VLOOKUP(Occupancy!$B$65,Occupancy!$BJ$68:'Occupancy'!$B$79,1)*12/$C82))</f>
        <v>2578.0416666666665</v>
      </c>
      <c r="J82" s="54">
        <f>SUMIFS(IncomeStatementData!$J$2:$J$415,IncomeStatementData!$B$2:$B$415,$A82,IncomeStatementData!$I$2:$I$415,"60015")+SUMIFS(IncomeStatementData!$J$2:$J$415,IncomeStatementData!$B$2:$B$415,$A82,IncomeStatementData!$I$2:$I$415,"55342")+SUMIFS(IncomeStatementData!$J$2:$J$415,IncomeStatementData!$B$2:$B$415,$A82,IncomeStatementData!$I$2:$I$415,"55110")+SUMIFS(IncomeStatementData!$J$2:$J$415,IncomeStatementData!$B$2:$B$415,$A82,IncomeStatementData!$I$2:$I$415,"53034")+SUMIFS(IncomeStatementData!$J$2:$J$415,IncomeStatementData!$B$2:$B$415,$A82,IncomeStatementData!$I$2:$I$415,"59500")</f>
        <v>0</v>
      </c>
      <c r="K82" s="54">
        <f>IF(ISERROR(L82/12*Occupancy!$B$65),"-",L82/12*Occupancy!$B$65)</f>
        <v>29515.5</v>
      </c>
      <c r="L82" s="55">
        <f>SUMIFS(AnnualFinancialData!$L$2:$L$6380,AnnualFinancialData!$B$2:$B$6380,$A82,AnnualFinancialData!$K$2:$K$6380,"60015")+SUMIFS(AnnualFinancialData!$L$2:$L$6380,AnnualFinancialData!$B$2:$B$6380,$A82,AnnualFinancialData!$K$2:$K$6380,"55342")+SUMIFS(AnnualFinancialData!$L$2:$L$6380,AnnualFinancialData!$B$2:$B$6380,$A82,AnnualFinancialData!$K$2:$K$6380,"55110")+SUMIFS(AnnualFinancialData!$L$2:$L$6380,AnnualFinancialData!$B$2:$B$6380,$A82,AnnualFinancialData!$K$2:$K$6380,"53034")+SUMIFS(AnnualFinancialData!$L$2:$L$6380,AnnualFinancialData!$B$2:$B$6380,$A82,AnnualFinancialData!$K$2:$K$6380,"59500")</f>
        <v>59031</v>
      </c>
      <c r="M82" s="54">
        <f>IF(ISERROR(IF(J82="","",J82/VLOOKUP(Occupancy!$B$65,Occupancy!$BJ$68:'Occupancy'!$B$79,1)*12/$C82)),"-",IF(J82="","",J82/VLOOKUP(Occupancy!$B$65,Occupancy!$BJ$68:'Occupancy'!$B$79,1)*12/$C82))</f>
        <v>0</v>
      </c>
      <c r="N82" s="54">
        <f>IF(ISERROR(IF(K82="","",K82/VLOOKUP(Occupancy!$B$65,Occupancy!$BJ$68:'Occupancy'!$B$79,1)*12/$C82)),"-",IF(K82="","",K82/VLOOKUP(Occupancy!$B$65,Occupancy!$BJ$68:'Occupancy'!$B$79,1)*12/$C82))</f>
        <v>614.90625</v>
      </c>
      <c r="O82" s="51">
        <f>SUMIFS(IncomeStatementData!$J$2:$J$415,IncomeStatementData!$B$2:$B$415,$A82,IncomeStatementData!$I$2:$I$415,"58001")</f>
        <v>0</v>
      </c>
      <c r="P82" s="51">
        <f>IF(ISERROR(Q82/12*Occupancy!$B$65),"-",Q82/12*Occupancy!$B$65)</f>
        <v>5316</v>
      </c>
      <c r="Q82" s="52">
        <f>SUMIFS(AnnualFinancialData!$L$2:$L$6380,AnnualFinancialData!$B$2:$B$6380,$A82,AnnualFinancialData!$K$2:$K$6380,"58001")</f>
        <v>10632</v>
      </c>
      <c r="R82" s="51">
        <f>IF(ISERROR(IF(O82="","",O82/VLOOKUP(Occupancy!$B$65,Occupancy!$BJ$68:'Occupancy'!$B$79,1)*12/$C82)),"-",IF(O82="","",O82/VLOOKUP(Occupancy!$B$65,Occupancy!$BJ$68:'Occupancy'!$B$79,1)*12/$C82))</f>
        <v>0</v>
      </c>
      <c r="S82" s="51">
        <f>IF(ISERROR(IF(P82="","",P82/VLOOKUP(Occupancy!$B$65,Occupancy!$BJ$68:'Occupancy'!$B$79,1)*12/$C82)),"-",IF(P82="","",P82/VLOOKUP(Occupancy!$B$65,Occupancy!$BJ$68:'Occupancy'!$B$79,1)*12/$C82))</f>
        <v>110.75</v>
      </c>
      <c r="T82" s="55">
        <f>SUMIFS(IncomeStatementData!$J$2:$J$415,IncomeStatementData!$B$2:$B$415,$A82,IncomeStatementData!$I$2:$I$415,"66100")</f>
        <v>0</v>
      </c>
      <c r="U82" s="54">
        <f>IF(ISERROR(V82/12*Occupancy!$B$65),"-",V82/12*Occupancy!$B$65)</f>
        <v>22604</v>
      </c>
      <c r="V82" s="55">
        <f>SUMIFS(AnnualFinancialData!$L$2:$L$6380,AnnualFinancialData!$B$2:$B$6380,$A82,AnnualFinancialData!$K$2:$K$6380,"66100")</f>
        <v>45208</v>
      </c>
      <c r="W82" s="54">
        <f>IF(ISERROR(IF(T82="","",T82/VLOOKUP(Occupancy!$B$65,Occupancy!$BJ$68:'Occupancy'!$B$79,1)*12/$C82)),"-",IF(T82="","",T82/VLOOKUP(Occupancy!$B$65,Occupancy!$BJ$68:'Occupancy'!$B$79,1)*12/$C82))</f>
        <v>0</v>
      </c>
      <c r="X82" s="56">
        <f>IF(ISERROR(IF(U82="","",U82/VLOOKUP(Occupancy!$B$65,Occupancy!$BJ$68:'Occupancy'!$B$79,1)*12/$C82)),"-",IF(U82="","",U82/VLOOKUP(Occupancy!$B$65,Occupancy!$BJ$68:'Occupancy'!$B$79,1)*12/$C82))</f>
        <v>470.91666666666669</v>
      </c>
      <c r="Y82" s="51">
        <f>SUMIFS(IncomeStatementData!$J$2:$J$415,IncomeStatementData!$B$2:$B$415,$A82,IncomeStatementData!$I$2:$I$415,"55705")+SUMIFS(IncomeStatementData!$J$2:$J$415,IncomeStatementData!$B$2:$B$415,$A82,IncomeStatementData!$I$2:$I$415,"55715")+SUMIFS(IncomeStatementData!$J$2:$J$415,IncomeStatementData!$B$2:$B$415,$A82,IncomeStatementData!$I$2:$I$415,"55720")+SUMIFS(IncomeStatementData!$J$2:$J$415,IncomeStatementData!$B$2:$B$415,$A82,IncomeStatementData!$I$2:$I$415,"55730")+SUMIFS(IncomeStatementData!$J$2:$J$415,IncomeStatementData!$B$2:$B$415,$A82,IncomeStatementData!$I$2:$I$415,"55735")+SUMIFS(IncomeStatementData!$J$2:$J$415,IncomeStatementData!$B$2:$B$415,$A82,IncomeStatementData!$I$2:$I$415,"55701")+SUMIFS(IncomeStatementData!$J$2:$J$415,IncomeStatementData!$B$2:$B$415,$A82,IncomeStatementData!$I$2:$I$415,"55750")+SUMIFS(IncomeStatementData!$J$2:$J$415,IncomeStatementData!$B$2:$B$415,$A82,IncomeStatementData!$I$2:$I$415,"55725")+SUMIFS(IncomeStatementData!$J$2:$J$415,IncomeStatementData!$B$2:$B$415,$A82,IncomeStatementData!$I$2:$I$415,"55760")+SUMIFS(IncomeStatementData!$J$2:$J$415,IncomeStatementData!$B$2:$B$415,$A82,IncomeStatementData!$I$2:$I$415,"55755")</f>
        <v>0</v>
      </c>
      <c r="Z82" s="51">
        <f>IF(ISERROR(AA82/12*Occupancy!$B$65),"-",AA82/12*Occupancy!$B$65)</f>
        <v>32688.5</v>
      </c>
      <c r="AA82" s="52">
        <f>SUMIFS(AnnualFinancialData!$L$2:$L$6380,AnnualFinancialData!$B$2:$B$6380,$A82,AnnualFinancialData!$K$2:$K$6380,"55705")+SUMIFS(AnnualFinancialData!$L$2:$L$6380,AnnualFinancialData!$B$2:$B$6380,$A82,AnnualFinancialData!$K$2:$K$6380,"55715")+SUMIFS(AnnualFinancialData!$L$2:$L$6380,AnnualFinancialData!$B$2:$B$6380,$A82,AnnualFinancialData!$K$2:$K$6380,"55720")+SUMIFS(AnnualFinancialData!$L$2:$L$6380,AnnualFinancialData!$B$2:$B$6380,$A82,AnnualFinancialData!$K$2:$K$6380,"55730")+SUMIFS(AnnualFinancialData!$L$2:$L$6380,AnnualFinancialData!$B$2:$B$6380,$A82,AnnualFinancialData!$K$2:$K$6380,"55735")+SUMIFS(AnnualFinancialData!$L$2:$L$6380,AnnualFinancialData!$B$2:$B$6380,$A82,AnnualFinancialData!$K$2:$K$6380,"55701")+SUMIFS(AnnualFinancialData!$L$2:$L$6380,AnnualFinancialData!$B$2:$B$6380,$A82,AnnualFinancialData!$K$2:$K$6380,"55750")+SUMIFS(AnnualFinancialData!$L$2:$L$6380,AnnualFinancialData!$B$2:$B$6380,$A82,AnnualFinancialData!$K$2:$K$6380,"55725")+SUMIFS(AnnualFinancialData!$L$2:$L$6380,AnnualFinancialData!$B$2:$B$6380,$A82,AnnualFinancialData!$K$2:$K$6380,"55760")+SUMIFS(AnnualFinancialData!$L$2:$L$6380,AnnualFinancialData!$B$2:$B$6380,$A82,AnnualFinancialData!$K$2:$K$6380,"55755")</f>
        <v>65377</v>
      </c>
      <c r="AB82" s="51">
        <f>IF(ISERROR(IF(Y82="","",Y82/VLOOKUP(Occupancy!$B$65,Occupancy!$BJ$68:'Occupancy'!$B$79,1)*12/$C82)),"-",IF(Y82="","",Y82/VLOOKUP(Occupancy!$B$65,Occupancy!$BJ$68:'Occupancy'!$B$79,1)*12/$C82))</f>
        <v>0</v>
      </c>
      <c r="AC82" s="57">
        <f>IF(ISERROR(IF(Z82="","",Z82/VLOOKUP(Occupancy!$B$65,Occupancy!$BJ$68:'Occupancy'!$B$79,1)*12/$C82)),"-",IF(Z82="","",Z82/VLOOKUP(Occupancy!$B$65,Occupancy!$BJ$68:'Occupancy'!$B$79,1)*12/$C82))</f>
        <v>681.01041666666663</v>
      </c>
      <c r="AD82" s="55">
        <f>SUMIFS(IncomeStatementData!$J$2:$J$415,IncomeStatementData!$B$2:$B$415,$A82,IncomeStatementData!$I$2:$I$415,"55770")</f>
        <v>0</v>
      </c>
      <c r="AE82" s="54">
        <f>IF(ISERROR(AF82/12*Occupancy!$B$65),"-",AF82/12*Occupancy!$B$65)</f>
        <v>0</v>
      </c>
      <c r="AF82" s="55">
        <f>SUMIFS(AnnualFinancialData!$L$2:$L$6380,AnnualFinancialData!$B$2:$B$6380,$A82,AnnualFinancialData!$K$2:$K$6380,"55770")</f>
        <v>0</v>
      </c>
      <c r="AG82" s="54">
        <f>IF(ISERROR(IF(AD82="","",AD82/VLOOKUP(Occupancy!$B$65,Occupancy!$BJ$68:'Occupancy'!$B$79,1)*12/$C82)),"-",IF(AD82="","",AD82/VLOOKUP(Occupancy!$B$65,Occupancy!$BJ$68:'Occupancy'!$B$79,1)*12/$C82))</f>
        <v>0</v>
      </c>
      <c r="AH82" s="59">
        <f>IF(ISERROR(IF(AE82="","",AE82/VLOOKUP(Occupancy!$B$65,Occupancy!$BJ$68:'Occupancy'!$B$79,1)*12/$C82)),"-",IF(AE82="","",AE82/VLOOKUP(Occupancy!$B$65,Occupancy!$BJ$68:'Occupancy'!$B$79,1)*12/$C82))</f>
        <v>0</v>
      </c>
      <c r="AI82" s="52">
        <f>SUMIFS(IncomeStatementData!$J$2:$J$415,IncomeStatementData!$B$2:$B$415,$A82,IncomeStatementData!$I$2:$I$415,"55357")+SUMIFS(IncomeStatementData!$J$2:$J$415,IncomeStatementData!$B$2:$B$415,$A82,IncomeStatementData!$I$2:$I$415,"55353")+SUMIFS(IncomeStatementData!$J$2:$J$415,IncomeStatementData!$B$2:$B$415,$A82,IncomeStatementData!$I$2:$I$415,"55354")+SUMIFS(IncomeStatementData!$J$2:$J$415,IncomeStatementData!$B$2:$B$415,$A82,IncomeStatementData!$I$2:$I$415,"55351")</f>
        <v>0</v>
      </c>
      <c r="AJ82" s="51">
        <f>IF(ISERROR(AK82/12*Occupancy!$B$65),"-",AK82/12*Occupancy!$B$65)</f>
        <v>6718.5</v>
      </c>
      <c r="AK82" s="52">
        <f>SUMIFS(AnnualFinancialData!$L$2:$L$6380,AnnualFinancialData!$B$2:$B$6380,$A82,AnnualFinancialData!$K$2:$K$6380,"55357")+SUMIFS(AnnualFinancialData!$L$2:$L$6380,AnnualFinancialData!$B$2:$B$6380,$A82,AnnualFinancialData!$K$2:$K$6380,"55353")+SUMIFS(AnnualFinancialData!$L$2:$L$6380,AnnualFinancialData!$B$2:$B$6380,$A82,AnnualFinancialData!$K$2:$K$6380,"55354")+SUMIFS(AnnualFinancialData!$L$2:$L$6380,AnnualFinancialData!$B$2:$B$6380,$A82,AnnualFinancialData!$K$2:$K$6380,"55351")</f>
        <v>13437</v>
      </c>
      <c r="AL82" s="51">
        <f>IF(ISERROR(IF(AI82="","",AI82/VLOOKUP(Occupancy!$B$65,Occupancy!$BJ$68:'Occupancy'!$B$79,1)*12/$C82)),"-",IF(AI82="","",AI82/VLOOKUP(Occupancy!$B$65,Occupancy!$BJ$68:'Occupancy'!$B$79,1)*12/$C82))</f>
        <v>0</v>
      </c>
      <c r="AM82" s="60">
        <f>IF(ISERROR(IF(AJ82="","",AJ82/VLOOKUP(Occupancy!$B$65,Occupancy!$BJ$68:'Occupancy'!$B$79,1)*12/$C82)),"-",IF(AJ82="","",AJ82/VLOOKUP(Occupancy!$B$65,Occupancy!$BJ$68:'Occupancy'!$B$79,1)*12/$C82))</f>
        <v>139.96875</v>
      </c>
      <c r="AN82" s="54">
        <f>SUMIFS(IncomeStatementData!$J$2:$J$415,IncomeStatementData!$B$2:$B$415,$A82,IncomeStatementData!$I$2:$I$415,"55355")</f>
        <v>0</v>
      </c>
      <c r="AO82" s="54">
        <f>IF(ISERROR(AP82/12*Occupancy!$B$65),"-",AP82/12*Occupancy!$B$65)</f>
        <v>23964.5</v>
      </c>
      <c r="AP82" s="55">
        <f>SUMIFS(AnnualFinancialData!$L$2:$L$6380,AnnualFinancialData!$B$2:$B$6380,$A82,AnnualFinancialData!$K$2:$K$6380,"55355")</f>
        <v>47929</v>
      </c>
      <c r="AQ82" s="54">
        <f>IF(ISERROR(IF(AN82="","",AN82/VLOOKUP(Occupancy!$B$65,Occupancy!$BJ$68:'Occupancy'!$B$79,1)*12/$C82)),"-",IF(AN82="","",AN82/VLOOKUP(Occupancy!$B$65,Occupancy!$BJ$68:'Occupancy'!$B$79,1)*12/$C82))</f>
        <v>0</v>
      </c>
      <c r="AR82" s="56">
        <f>IF(ISERROR(IF(AO82="","",AO82/VLOOKUP(Occupancy!$B$65,Occupancy!$BJ$68:'Occupancy'!$B$79,1)*12/$C82)),"-",IF(AO82="","",AO82/VLOOKUP(Occupancy!$B$65,Occupancy!$BJ$68:'Occupancy'!$B$79,1)*12/$C82))</f>
        <v>499.26041666666669</v>
      </c>
      <c r="AS82" s="61">
        <f>SUMIFS(IncomeStatementData!$J$2:$J$415,IncomeStatementData!$B$2:$B$415,$A82,IncomeStatementData!$I$2:$I$415,"55301")</f>
        <v>0</v>
      </c>
      <c r="AT82" s="51">
        <f>IF(ISERROR(AU82/12*Occupancy!$B$65),"-",AU82/12*Occupancy!$B$65)</f>
        <v>7221</v>
      </c>
      <c r="AU82" s="52">
        <f>SUMIFS(AnnualFinancialData!$L$2:$L$6380,AnnualFinancialData!$B$2:$B$6380,$A82,AnnualFinancialData!$K$2:$K$6380,"55301")</f>
        <v>14442</v>
      </c>
      <c r="AV82" s="51">
        <f>IF(ISERROR(IF(AS82="","",AS82/VLOOKUP(Occupancy!$B$65,Occupancy!$BJ$68:'Occupancy'!$B$79,1)*12/$C82)),"-",IF(AS82="","",AS82/VLOOKUP(Occupancy!$B$65,Occupancy!$BJ$68:'Occupancy'!$B$79,1)*12/$C82))</f>
        <v>0</v>
      </c>
      <c r="AW82" s="57">
        <f>IF(ISERROR(IF(AT82="","",AT82/VLOOKUP(Occupancy!$B$65,Occupancy!$BJ$68:'Occupancy'!$B$79,1)*12/$C82)),"-",IF(AT82="","",AT82/VLOOKUP(Occupancy!$B$65,Occupancy!$BJ$68:'Occupancy'!$B$79,1)*12/$C82))</f>
        <v>150.4375</v>
      </c>
      <c r="AX82" s="54">
        <f>SUMIFS(IncomeStatementData!$J$2:$J$415,IncomeStatementData!$B$2:$B$415,$A82,IncomeStatementData!$I$2:$I$415,"55320")</f>
        <v>0</v>
      </c>
      <c r="AY82" s="54">
        <f>IF(ISERROR(AZ82/12*Occupancy!$B$65),"-",AZ82/12*Occupancy!$B$65)</f>
        <v>13749.5</v>
      </c>
      <c r="AZ82" s="55">
        <f>SUMIFS(AnnualFinancialData!$L$2:$L$6380,AnnualFinancialData!$B$2:$B$6380,$A82,AnnualFinancialData!$K$2:$K$6380,"55320")</f>
        <v>27499</v>
      </c>
      <c r="BA82" s="54">
        <f>IF(ISERROR(IF(AX82="","",AX82/VLOOKUP(Occupancy!$B$65,Occupancy!$BJ$68:'Occupancy'!$B$79,1)*12/$C82)),"-",IF(AX82="","",AX82/VLOOKUP(Occupancy!$B$65,Occupancy!$BJ$68:'Occupancy'!$B$79,1)*12/$C82))</f>
        <v>0</v>
      </c>
      <c r="BB82" s="54">
        <f>IF(ISERROR(IF(AY82="","",AY82/VLOOKUP(Occupancy!$B$65,Occupancy!$BJ$68:'Occupancy'!$B$79,1)*12/$C82)),"-",IF(AY82="","",AY82/VLOOKUP(Occupancy!$B$65,Occupancy!$BJ$68:'Occupancy'!$B$79,1)*12/$C82))</f>
        <v>286.44791666666669</v>
      </c>
      <c r="BC82" s="62">
        <f t="shared" si="3"/>
        <v>0</v>
      </c>
      <c r="BD82" s="63">
        <f t="shared" si="4"/>
        <v>265523.5</v>
      </c>
      <c r="BE82" s="62">
        <f t="shared" si="5"/>
        <v>531047</v>
      </c>
      <c r="BF82" s="63">
        <f>IF(ISERROR(IF(BC82="","",BC82/VLOOKUP(Occupancy!$B$65,Occupancy!$BJ$68:'Occupancy'!$B$79,1)*12/$C82)),"-",IF(BC82="","",BC82/VLOOKUP(Occupancy!$B$65,Occupancy!$BJ$68:'Occupancy'!$B$79,1)*12/$C82))</f>
        <v>0</v>
      </c>
      <c r="BG82" s="64">
        <f>IF(ISERROR(IF(BD82="","",BD82/VLOOKUP(Occupancy!$B$65,Occupancy!$BJ$68:'Occupancy'!$B$79,1)*12/$C82)),"-",IF(BD82="","",BD82/VLOOKUP(Occupancy!$B$65,Occupancy!$BJ$68:'Occupancy'!$B$79,1)*12/$C82))</f>
        <v>5531.739583333333</v>
      </c>
    </row>
    <row r="83" spans="1:59" x14ac:dyDescent="0.25">
      <c r="A83" s="220" t="s">
        <v>452</v>
      </c>
      <c r="B83" s="93" t="str">
        <f>IF(ISERROR(INDEX(ProjectTypeData!$F$2:$F83,MATCH(Expenses!$A83,ProjectTypeData!$B$2:$B83,0),MATCH(Expenses!B$5,ProjectTypeData!$F$1))),"-",INDEX(ProjectTypeData!$F$2:$F83,MATCH(Expenses!$A83,ProjectTypeData!$B$2:$B83,0),MATCH(Expenses!B$5,ProjectTypeData!$F$1)))</f>
        <v>Shelter</v>
      </c>
      <c r="C83" s="145">
        <f>Operating!C88</f>
        <v>120</v>
      </c>
      <c r="D83" s="146" t="str">
        <f>IF(ISERROR(INDEX(MgmtCompanyData!$C$2:$C$46,MATCH(A83,MgmtCompanyData!$B$2:$B$46,0),0)),"-",INDEX(MgmtCompanyData!$C$2:$C$46,MATCH(A83,MgmtCompanyData!$B$2:$B$46,0),0))</f>
        <v>R Home Property Management, LLC</v>
      </c>
      <c r="E83" s="50">
        <f>SUMIFS(IncomeStatementData!$J$2:$J$415,IncomeStatementData!$B$2:$B$415,$A83,IncomeStatementData!$I$2:$I$415,"50105")+SUMIFS(IncomeStatementData!$J$2:$J$415,IncomeStatementData!$B$2:$B$415,$A83,IncomeStatementData!$I$2:$I$415,"55745")+SUMIFS(IncomeStatementData!$J$2:$J$415,IncomeStatementData!$B$2:$B$415,$A83,IncomeStatementData!$I$2:$I$415,"55730")+SUMIFS(IncomeStatementData!$J$2:$J$415,IncomeStatementData!$B$2:$B$415,$A83,IncomeStatementData!$I$2:$I$415,"50203")+SUMIFS(IncomeStatementData!$J$2:$J$415,IncomeStatementData!$B$2:$B$415,$A83,IncomeStatementData!$I$2:$I$415,"50252")</f>
        <v>0</v>
      </c>
      <c r="F83" s="51">
        <f>IF(ISERROR(G83/12*Occupancy!$B$65),"-",G83/12*Occupancy!$B$65)</f>
        <v>133936.5</v>
      </c>
      <c r="G83" s="52">
        <f>SUMIFS(AnnualFinancialData!$L$2:$L$6380,AnnualFinancialData!$B$2:$B$6380,$A83,AnnualFinancialData!$K$2:$K$6380,"50105")+SUMIFS(AnnualFinancialData!$L$2:$L$6380,AnnualFinancialData!$B$2:$B$6380,$A83,AnnualFinancialData!$K$2:$K$6380,"55745")+SUMIFS(AnnualFinancialData!$L$2:$L$6380,AnnualFinancialData!$B$2:$B$6380,$A83,AnnualFinancialData!$K$2:$K$6380,"55730")+SUMIFS(AnnualFinancialData!$L$2:$L$6380,AnnualFinancialData!$B$2:$B$6380,$A83,AnnualFinancialData!$K$2:$K$6380,"50203")+SUMIFS(AnnualFinancialData!$L$2:$L$6380,AnnualFinancialData!$B$2:$B$6380,$A83,AnnualFinancialData!$K$2:$K$6380,"50252")</f>
        <v>267873</v>
      </c>
      <c r="H83" s="51">
        <f>IF(ISERROR(IF(E83="","",E83/VLOOKUP(Occupancy!$B$65,Occupancy!$BJ$68:'Occupancy'!$B$79,1)*12/$C83)),"-",IF(E83="","",E83/VLOOKUP(Occupancy!$B$65,Occupancy!$BJ$68:'Occupancy'!$B$79,1)*12/$C83))</f>
        <v>0</v>
      </c>
      <c r="I83" s="53">
        <f>IF(ISERROR(IF(F83="","",F83/VLOOKUP(Occupancy!$B$65,Occupancy!$BJ$68:'Occupancy'!$B$79,1)*12/$C83)),"-",IF(F83="","",F83/VLOOKUP(Occupancy!$B$65,Occupancy!$BJ$68:'Occupancy'!$B$79,1)*12/$C83))</f>
        <v>2232.2750000000001</v>
      </c>
      <c r="J83" s="54">
        <f>SUMIFS(IncomeStatementData!$J$2:$J$415,IncomeStatementData!$B$2:$B$415,$A83,IncomeStatementData!$I$2:$I$415,"60015")+SUMIFS(IncomeStatementData!$J$2:$J$415,IncomeStatementData!$B$2:$B$415,$A83,IncomeStatementData!$I$2:$I$415,"55342")+SUMIFS(IncomeStatementData!$J$2:$J$415,IncomeStatementData!$B$2:$B$415,$A83,IncomeStatementData!$I$2:$I$415,"55110")+SUMIFS(IncomeStatementData!$J$2:$J$415,IncomeStatementData!$B$2:$B$415,$A83,IncomeStatementData!$I$2:$I$415,"53034")+SUMIFS(IncomeStatementData!$J$2:$J$415,IncomeStatementData!$B$2:$B$415,$A83,IncomeStatementData!$I$2:$I$415,"59500")</f>
        <v>0</v>
      </c>
      <c r="K83" s="54">
        <f>IF(ISERROR(L83/12*Occupancy!$B$65),"-",L83/12*Occupancy!$B$65)</f>
        <v>28520</v>
      </c>
      <c r="L83" s="55">
        <f>SUMIFS(AnnualFinancialData!$L$2:$L$6380,AnnualFinancialData!$B$2:$B$6380,$A83,AnnualFinancialData!$K$2:$K$6380,"60015")+SUMIFS(AnnualFinancialData!$L$2:$L$6380,AnnualFinancialData!$B$2:$B$6380,$A83,AnnualFinancialData!$K$2:$K$6380,"55342")+SUMIFS(AnnualFinancialData!$L$2:$L$6380,AnnualFinancialData!$B$2:$B$6380,$A83,AnnualFinancialData!$K$2:$K$6380,"55110")+SUMIFS(AnnualFinancialData!$L$2:$L$6380,AnnualFinancialData!$B$2:$B$6380,$A83,AnnualFinancialData!$K$2:$K$6380,"53034")+SUMIFS(AnnualFinancialData!$L$2:$L$6380,AnnualFinancialData!$B$2:$B$6380,$A83,AnnualFinancialData!$K$2:$K$6380,"59500")</f>
        <v>57040</v>
      </c>
      <c r="M83" s="54">
        <f>IF(ISERROR(IF(J83="","",J83/VLOOKUP(Occupancy!$B$65,Occupancy!$BJ$68:'Occupancy'!$B$79,1)*12/$C83)),"-",IF(J83="","",J83/VLOOKUP(Occupancy!$B$65,Occupancy!$BJ$68:'Occupancy'!$B$79,1)*12/$C83))</f>
        <v>0</v>
      </c>
      <c r="N83" s="54">
        <f>IF(ISERROR(IF(K83="","",K83/VLOOKUP(Occupancy!$B$65,Occupancy!$BJ$68:'Occupancy'!$B$79,1)*12/$C83)),"-",IF(K83="","",K83/VLOOKUP(Occupancy!$B$65,Occupancy!$BJ$68:'Occupancy'!$B$79,1)*12/$C83))</f>
        <v>475.33333333333331</v>
      </c>
      <c r="O83" s="51">
        <f>SUMIFS(IncomeStatementData!$J$2:$J$415,IncomeStatementData!$B$2:$B$415,$A83,IncomeStatementData!$I$2:$I$415,"58001")</f>
        <v>0</v>
      </c>
      <c r="P83" s="51">
        <f>IF(ISERROR(Q83/12*Occupancy!$B$65),"-",Q83/12*Occupancy!$B$65)</f>
        <v>3730.5</v>
      </c>
      <c r="Q83" s="52">
        <f>SUMIFS(AnnualFinancialData!$L$2:$L$6380,AnnualFinancialData!$B$2:$B$6380,$A83,AnnualFinancialData!$K$2:$K$6380,"58001")</f>
        <v>7461</v>
      </c>
      <c r="R83" s="51">
        <f>IF(ISERROR(IF(O83="","",O83/VLOOKUP(Occupancy!$B$65,Occupancy!$BJ$68:'Occupancy'!$B$79,1)*12/$C83)),"-",IF(O83="","",O83/VLOOKUP(Occupancy!$B$65,Occupancy!$BJ$68:'Occupancy'!$B$79,1)*12/$C83))</f>
        <v>0</v>
      </c>
      <c r="S83" s="51">
        <f>IF(ISERROR(IF(P83="","",P83/VLOOKUP(Occupancy!$B$65,Occupancy!$BJ$68:'Occupancy'!$B$79,1)*12/$C83)),"-",IF(P83="","",P83/VLOOKUP(Occupancy!$B$65,Occupancy!$BJ$68:'Occupancy'!$B$79,1)*12/$C83))</f>
        <v>62.174999999999997</v>
      </c>
      <c r="T83" s="55">
        <f>SUMIFS(IncomeStatementData!$J$2:$J$415,IncomeStatementData!$B$2:$B$415,$A83,IncomeStatementData!$I$2:$I$415,"66100")</f>
        <v>0</v>
      </c>
      <c r="U83" s="54">
        <f>IF(ISERROR(V83/12*Occupancy!$B$65),"-",V83/12*Occupancy!$B$65)</f>
        <v>37413</v>
      </c>
      <c r="V83" s="55">
        <f>SUMIFS(AnnualFinancialData!$L$2:$L$6380,AnnualFinancialData!$B$2:$B$6380,$A83,AnnualFinancialData!$K$2:$K$6380,"66100")</f>
        <v>74826</v>
      </c>
      <c r="W83" s="54">
        <f>IF(ISERROR(IF(T83="","",T83/VLOOKUP(Occupancy!$B$65,Occupancy!$BJ$68:'Occupancy'!$B$79,1)*12/$C83)),"-",IF(T83="","",T83/VLOOKUP(Occupancy!$B$65,Occupancy!$BJ$68:'Occupancy'!$B$79,1)*12/$C83))</f>
        <v>0</v>
      </c>
      <c r="X83" s="56">
        <f>IF(ISERROR(IF(U83="","",U83/VLOOKUP(Occupancy!$B$65,Occupancy!$BJ$68:'Occupancy'!$B$79,1)*12/$C83)),"-",IF(U83="","",U83/VLOOKUP(Occupancy!$B$65,Occupancy!$BJ$68:'Occupancy'!$B$79,1)*12/$C83))</f>
        <v>623.54999999999995</v>
      </c>
      <c r="Y83" s="51">
        <f>SUMIFS(IncomeStatementData!$J$2:$J$415,IncomeStatementData!$B$2:$B$415,$A83,IncomeStatementData!$I$2:$I$415,"55705")+SUMIFS(IncomeStatementData!$J$2:$J$415,IncomeStatementData!$B$2:$B$415,$A83,IncomeStatementData!$I$2:$I$415,"55715")+SUMIFS(IncomeStatementData!$J$2:$J$415,IncomeStatementData!$B$2:$B$415,$A83,IncomeStatementData!$I$2:$I$415,"55720")+SUMIFS(IncomeStatementData!$J$2:$J$415,IncomeStatementData!$B$2:$B$415,$A83,IncomeStatementData!$I$2:$I$415,"55730")+SUMIFS(IncomeStatementData!$J$2:$J$415,IncomeStatementData!$B$2:$B$415,$A83,IncomeStatementData!$I$2:$I$415,"55735")+SUMIFS(IncomeStatementData!$J$2:$J$415,IncomeStatementData!$B$2:$B$415,$A83,IncomeStatementData!$I$2:$I$415,"55701")+SUMIFS(IncomeStatementData!$J$2:$J$415,IncomeStatementData!$B$2:$B$415,$A83,IncomeStatementData!$I$2:$I$415,"55750")+SUMIFS(IncomeStatementData!$J$2:$J$415,IncomeStatementData!$B$2:$B$415,$A83,IncomeStatementData!$I$2:$I$415,"55725")+SUMIFS(IncomeStatementData!$J$2:$J$415,IncomeStatementData!$B$2:$B$415,$A83,IncomeStatementData!$I$2:$I$415,"55760")+SUMIFS(IncomeStatementData!$J$2:$J$415,IncomeStatementData!$B$2:$B$415,$A83,IncomeStatementData!$I$2:$I$415,"55755")</f>
        <v>0</v>
      </c>
      <c r="Z83" s="51">
        <f>IF(ISERROR(AA83/12*Occupancy!$B$65),"-",AA83/12*Occupancy!$B$65)</f>
        <v>35406.5</v>
      </c>
      <c r="AA83" s="52">
        <f>SUMIFS(AnnualFinancialData!$L$2:$L$6380,AnnualFinancialData!$B$2:$B$6380,$A83,AnnualFinancialData!$K$2:$K$6380,"55705")+SUMIFS(AnnualFinancialData!$L$2:$L$6380,AnnualFinancialData!$B$2:$B$6380,$A83,AnnualFinancialData!$K$2:$K$6380,"55715")+SUMIFS(AnnualFinancialData!$L$2:$L$6380,AnnualFinancialData!$B$2:$B$6380,$A83,AnnualFinancialData!$K$2:$K$6380,"55720")+SUMIFS(AnnualFinancialData!$L$2:$L$6380,AnnualFinancialData!$B$2:$B$6380,$A83,AnnualFinancialData!$K$2:$K$6380,"55730")+SUMIFS(AnnualFinancialData!$L$2:$L$6380,AnnualFinancialData!$B$2:$B$6380,$A83,AnnualFinancialData!$K$2:$K$6380,"55735")+SUMIFS(AnnualFinancialData!$L$2:$L$6380,AnnualFinancialData!$B$2:$B$6380,$A83,AnnualFinancialData!$K$2:$K$6380,"55701")+SUMIFS(AnnualFinancialData!$L$2:$L$6380,AnnualFinancialData!$B$2:$B$6380,$A83,AnnualFinancialData!$K$2:$K$6380,"55750")+SUMIFS(AnnualFinancialData!$L$2:$L$6380,AnnualFinancialData!$B$2:$B$6380,$A83,AnnualFinancialData!$K$2:$K$6380,"55725")+SUMIFS(AnnualFinancialData!$L$2:$L$6380,AnnualFinancialData!$B$2:$B$6380,$A83,AnnualFinancialData!$K$2:$K$6380,"55760")+SUMIFS(AnnualFinancialData!$L$2:$L$6380,AnnualFinancialData!$B$2:$B$6380,$A83,AnnualFinancialData!$K$2:$K$6380,"55755")</f>
        <v>70813</v>
      </c>
      <c r="AB83" s="51">
        <f>IF(ISERROR(IF(Y83="","",Y83/VLOOKUP(Occupancy!$B$65,Occupancy!$BJ$68:'Occupancy'!$B$79,1)*12/$C83)),"-",IF(Y83="","",Y83/VLOOKUP(Occupancy!$B$65,Occupancy!$BJ$68:'Occupancy'!$B$79,1)*12/$C83))</f>
        <v>0</v>
      </c>
      <c r="AC83" s="57">
        <f>IF(ISERROR(IF(Z83="","",Z83/VLOOKUP(Occupancy!$B$65,Occupancy!$BJ$68:'Occupancy'!$B$79,1)*12/$C83)),"-",IF(Z83="","",Z83/VLOOKUP(Occupancy!$B$65,Occupancy!$BJ$68:'Occupancy'!$B$79,1)*12/$C83))</f>
        <v>590.10833333333335</v>
      </c>
      <c r="AD83" s="55">
        <f>SUMIFS(IncomeStatementData!$J$2:$J$415,IncomeStatementData!$B$2:$B$415,$A83,IncomeStatementData!$I$2:$I$415,"55770")</f>
        <v>0</v>
      </c>
      <c r="AE83" s="54">
        <f>IF(ISERROR(AF83/12*Occupancy!$B$65),"-",AF83/12*Occupancy!$B$65)</f>
        <v>0</v>
      </c>
      <c r="AF83" s="55">
        <f>SUMIFS(AnnualFinancialData!$L$2:$L$6380,AnnualFinancialData!$B$2:$B$6380,$A83,AnnualFinancialData!$K$2:$K$6380,"55770")</f>
        <v>0</v>
      </c>
      <c r="AG83" s="54">
        <f>IF(ISERROR(IF(AD83="","",AD83/VLOOKUP(Occupancy!$B$65,Occupancy!$BJ$68:'Occupancy'!$B$79,1)*12/$C83)),"-",IF(AD83="","",AD83/VLOOKUP(Occupancy!$B$65,Occupancy!$BJ$68:'Occupancy'!$B$79,1)*12/$C83))</f>
        <v>0</v>
      </c>
      <c r="AH83" s="59">
        <f>IF(ISERROR(IF(AE83="","",AE83/VLOOKUP(Occupancy!$B$65,Occupancy!$BJ$68:'Occupancy'!$B$79,1)*12/$C83)),"-",IF(AE83="","",AE83/VLOOKUP(Occupancy!$B$65,Occupancy!$BJ$68:'Occupancy'!$B$79,1)*12/$C83))</f>
        <v>0</v>
      </c>
      <c r="AI83" s="52">
        <f>SUMIFS(IncomeStatementData!$J$2:$J$415,IncomeStatementData!$B$2:$B$415,$A83,IncomeStatementData!$I$2:$I$415,"55357")+SUMIFS(IncomeStatementData!$J$2:$J$415,IncomeStatementData!$B$2:$B$415,$A83,IncomeStatementData!$I$2:$I$415,"55353")+SUMIFS(IncomeStatementData!$J$2:$J$415,IncomeStatementData!$B$2:$B$415,$A83,IncomeStatementData!$I$2:$I$415,"55354")+SUMIFS(IncomeStatementData!$J$2:$J$415,IncomeStatementData!$B$2:$B$415,$A83,IncomeStatementData!$I$2:$I$415,"55351")</f>
        <v>0</v>
      </c>
      <c r="AJ83" s="51">
        <f>IF(ISERROR(AK83/12*Occupancy!$B$65),"-",AK83/12*Occupancy!$B$65)</f>
        <v>8940</v>
      </c>
      <c r="AK83" s="52">
        <f>SUMIFS(AnnualFinancialData!$L$2:$L$6380,AnnualFinancialData!$B$2:$B$6380,$A83,AnnualFinancialData!$K$2:$K$6380,"55357")+SUMIFS(AnnualFinancialData!$L$2:$L$6380,AnnualFinancialData!$B$2:$B$6380,$A83,AnnualFinancialData!$K$2:$K$6380,"55353")+SUMIFS(AnnualFinancialData!$L$2:$L$6380,AnnualFinancialData!$B$2:$B$6380,$A83,AnnualFinancialData!$K$2:$K$6380,"55354")+SUMIFS(AnnualFinancialData!$L$2:$L$6380,AnnualFinancialData!$B$2:$B$6380,$A83,AnnualFinancialData!$K$2:$K$6380,"55351")</f>
        <v>17880</v>
      </c>
      <c r="AL83" s="51">
        <f>IF(ISERROR(IF(AI83="","",AI83/VLOOKUP(Occupancy!$B$65,Occupancy!$BJ$68:'Occupancy'!$B$79,1)*12/$C83)),"-",IF(AI83="","",AI83/VLOOKUP(Occupancy!$B$65,Occupancy!$BJ$68:'Occupancy'!$B$79,1)*12/$C83))</f>
        <v>0</v>
      </c>
      <c r="AM83" s="60">
        <f>IF(ISERROR(IF(AJ83="","",AJ83/VLOOKUP(Occupancy!$B$65,Occupancy!$BJ$68:'Occupancy'!$B$79,1)*12/$C83)),"-",IF(AJ83="","",AJ83/VLOOKUP(Occupancy!$B$65,Occupancy!$BJ$68:'Occupancy'!$B$79,1)*12/$C83))</f>
        <v>149</v>
      </c>
      <c r="AN83" s="54">
        <f>SUMIFS(IncomeStatementData!$J$2:$J$415,IncomeStatementData!$B$2:$B$415,$A83,IncomeStatementData!$I$2:$I$415,"55355")</f>
        <v>0</v>
      </c>
      <c r="AO83" s="54">
        <f>IF(ISERROR(AP83/12*Occupancy!$B$65),"-",AP83/12*Occupancy!$B$65)</f>
        <v>11988</v>
      </c>
      <c r="AP83" s="55">
        <f>SUMIFS(AnnualFinancialData!$L$2:$L$6380,AnnualFinancialData!$B$2:$B$6380,$A83,AnnualFinancialData!$K$2:$K$6380,"55355")</f>
        <v>23976</v>
      </c>
      <c r="AQ83" s="54">
        <f>IF(ISERROR(IF(AN83="","",AN83/VLOOKUP(Occupancy!$B$65,Occupancy!$BJ$68:'Occupancy'!$B$79,1)*12/$C83)),"-",IF(AN83="","",AN83/VLOOKUP(Occupancy!$B$65,Occupancy!$BJ$68:'Occupancy'!$B$79,1)*12/$C83))</f>
        <v>0</v>
      </c>
      <c r="AR83" s="56">
        <f>IF(ISERROR(IF(AO83="","",AO83/VLOOKUP(Occupancy!$B$65,Occupancy!$BJ$68:'Occupancy'!$B$79,1)*12/$C83)),"-",IF(AO83="","",AO83/VLOOKUP(Occupancy!$B$65,Occupancy!$BJ$68:'Occupancy'!$B$79,1)*12/$C83))</f>
        <v>199.8</v>
      </c>
      <c r="AS83" s="61">
        <f>SUMIFS(IncomeStatementData!$J$2:$J$415,IncomeStatementData!$B$2:$B$415,$A83,IncomeStatementData!$I$2:$I$415,"55301")</f>
        <v>0</v>
      </c>
      <c r="AT83" s="51">
        <f>IF(ISERROR(AU83/12*Occupancy!$B$65),"-",AU83/12*Occupancy!$B$65)</f>
        <v>41776.5</v>
      </c>
      <c r="AU83" s="52">
        <f>SUMIFS(AnnualFinancialData!$L$2:$L$6380,AnnualFinancialData!$B$2:$B$6380,$A83,AnnualFinancialData!$K$2:$K$6380,"55301")</f>
        <v>83553</v>
      </c>
      <c r="AV83" s="51">
        <f>IF(ISERROR(IF(AS83="","",AS83/VLOOKUP(Occupancy!$B$65,Occupancy!$BJ$68:'Occupancy'!$B$79,1)*12/$C83)),"-",IF(AS83="","",AS83/VLOOKUP(Occupancy!$B$65,Occupancy!$BJ$68:'Occupancy'!$B$79,1)*12/$C83))</f>
        <v>0</v>
      </c>
      <c r="AW83" s="57">
        <f>IF(ISERROR(IF(AT83="","",AT83/VLOOKUP(Occupancy!$B$65,Occupancy!$BJ$68:'Occupancy'!$B$79,1)*12/$C83)),"-",IF(AT83="","",AT83/VLOOKUP(Occupancy!$B$65,Occupancy!$BJ$68:'Occupancy'!$B$79,1)*12/$C83))</f>
        <v>696.27499999999998</v>
      </c>
      <c r="AX83" s="54">
        <f>SUMIFS(IncomeStatementData!$J$2:$J$415,IncomeStatementData!$B$2:$B$415,$A83,IncomeStatementData!$I$2:$I$415,"55320")</f>
        <v>0</v>
      </c>
      <c r="AY83" s="54">
        <f>IF(ISERROR(AZ83/12*Occupancy!$B$65),"-",AZ83/12*Occupancy!$B$65)</f>
        <v>12276.5</v>
      </c>
      <c r="AZ83" s="55">
        <f>SUMIFS(AnnualFinancialData!$L$2:$L$6380,AnnualFinancialData!$B$2:$B$6380,$A83,AnnualFinancialData!$K$2:$K$6380,"55320")</f>
        <v>24553</v>
      </c>
      <c r="BA83" s="54">
        <f>IF(ISERROR(IF(AX83="","",AX83/VLOOKUP(Occupancy!$B$65,Occupancy!$BJ$68:'Occupancy'!$B$79,1)*12/$C83)),"-",IF(AX83="","",AX83/VLOOKUP(Occupancy!$B$65,Occupancy!$BJ$68:'Occupancy'!$B$79,1)*12/$C83))</f>
        <v>0</v>
      </c>
      <c r="BB83" s="54">
        <f>IF(ISERROR(IF(AY83="","",AY83/VLOOKUP(Occupancy!$B$65,Occupancy!$BJ$68:'Occupancy'!$B$79,1)*12/$C83)),"-",IF(AY83="","",AY83/VLOOKUP(Occupancy!$B$65,Occupancy!$BJ$68:'Occupancy'!$B$79,1)*12/$C83))</f>
        <v>204.60833333333332</v>
      </c>
      <c r="BC83" s="62">
        <f t="shared" si="3"/>
        <v>0</v>
      </c>
      <c r="BD83" s="63">
        <f t="shared" si="4"/>
        <v>313987.5</v>
      </c>
      <c r="BE83" s="62">
        <f t="shared" si="5"/>
        <v>627975</v>
      </c>
      <c r="BF83" s="63">
        <f>IF(ISERROR(IF(BC83="","",BC83/VLOOKUP(Occupancy!$B$65,Occupancy!$BJ$68:'Occupancy'!$B$79,1)*12/$C83)),"-",IF(BC83="","",BC83/VLOOKUP(Occupancy!$B$65,Occupancy!$BJ$68:'Occupancy'!$B$79,1)*12/$C83))</f>
        <v>0</v>
      </c>
      <c r="BG83" s="64">
        <f>IF(ISERROR(IF(BD83="","",BD83/VLOOKUP(Occupancy!$B$65,Occupancy!$BJ$68:'Occupancy'!$B$79,1)*12/$C83)),"-",IF(BD83="","",BD83/VLOOKUP(Occupancy!$B$65,Occupancy!$BJ$68:'Occupancy'!$B$79,1)*12/$C83))</f>
        <v>5233.125</v>
      </c>
    </row>
    <row r="84" spans="1:59" x14ac:dyDescent="0.25">
      <c r="A84" s="220" t="s">
        <v>454</v>
      </c>
      <c r="B84" s="93" t="str">
        <f>IF(ISERROR(INDEX(ProjectTypeData!$F$2:$F84,MATCH(Expenses!$A84,ProjectTypeData!$B$2:$B84,0),MATCH(Expenses!B$5,ProjectTypeData!$F$1))),"-",INDEX(ProjectTypeData!$F$2:$F84,MATCH(Expenses!$A84,ProjectTypeData!$B$2:$B84,0),MATCH(Expenses!B$5,ProjectTypeData!$F$1)))</f>
        <v>Shelter</v>
      </c>
      <c r="C84" s="145">
        <f>Operating!C89</f>
        <v>22</v>
      </c>
      <c r="D84" s="146" t="str">
        <f>IF(ISERROR(INDEX(MgmtCompanyData!$C$2:$C$46,MATCH(A84,MgmtCompanyData!$B$2:$B$46,0),0)),"-",INDEX(MgmtCompanyData!$C$2:$C$46,MATCH(A84,MgmtCompanyData!$B$2:$B$46,0),0))</f>
        <v>-</v>
      </c>
      <c r="E84" s="50">
        <f>SUMIFS(IncomeStatementData!$J$2:$J$415,IncomeStatementData!$B$2:$B$415,$A84,IncomeStatementData!$I$2:$I$415,"50105")+SUMIFS(IncomeStatementData!$J$2:$J$415,IncomeStatementData!$B$2:$B$415,$A84,IncomeStatementData!$I$2:$I$415,"55745")+SUMIFS(IncomeStatementData!$J$2:$J$415,IncomeStatementData!$B$2:$B$415,$A84,IncomeStatementData!$I$2:$I$415,"55730")+SUMIFS(IncomeStatementData!$J$2:$J$415,IncomeStatementData!$B$2:$B$415,$A84,IncomeStatementData!$I$2:$I$415,"50203")+SUMIFS(IncomeStatementData!$J$2:$J$415,IncomeStatementData!$B$2:$B$415,$A84,IncomeStatementData!$I$2:$I$415,"50252")</f>
        <v>0</v>
      </c>
      <c r="F84" s="51">
        <f>IF(ISERROR(G84/12*Occupancy!$B$65),"-",G84/12*Occupancy!$B$65)</f>
        <v>24975</v>
      </c>
      <c r="G84" s="52">
        <f>SUMIFS(AnnualFinancialData!$L$2:$L$6380,AnnualFinancialData!$B$2:$B$6380,$A84,AnnualFinancialData!$K$2:$K$6380,"50105")+SUMIFS(AnnualFinancialData!$L$2:$L$6380,AnnualFinancialData!$B$2:$B$6380,$A84,AnnualFinancialData!$K$2:$K$6380,"55745")+SUMIFS(AnnualFinancialData!$L$2:$L$6380,AnnualFinancialData!$B$2:$B$6380,$A84,AnnualFinancialData!$K$2:$K$6380,"55730")+SUMIFS(AnnualFinancialData!$L$2:$L$6380,AnnualFinancialData!$B$2:$B$6380,$A84,AnnualFinancialData!$K$2:$K$6380,"50203")+SUMIFS(AnnualFinancialData!$L$2:$L$6380,AnnualFinancialData!$B$2:$B$6380,$A84,AnnualFinancialData!$K$2:$K$6380,"50252")</f>
        <v>49950</v>
      </c>
      <c r="H84" s="51">
        <f>IF(ISERROR(IF(E84="","",E84/VLOOKUP(Occupancy!$B$65,Occupancy!$BJ$68:'Occupancy'!$B$79,1)*12/$C84)),"-",IF(E84="","",E84/VLOOKUP(Occupancy!$B$65,Occupancy!$BJ$68:'Occupancy'!$B$79,1)*12/$C84))</f>
        <v>0</v>
      </c>
      <c r="I84" s="53">
        <f>IF(ISERROR(IF(F84="","",F84/VLOOKUP(Occupancy!$B$65,Occupancy!$BJ$68:'Occupancy'!$B$79,1)*12/$C84)),"-",IF(F84="","",F84/VLOOKUP(Occupancy!$B$65,Occupancy!$BJ$68:'Occupancy'!$B$79,1)*12/$C84))</f>
        <v>2270.4545454545455</v>
      </c>
      <c r="J84" s="54">
        <f>SUMIFS(IncomeStatementData!$J$2:$J$415,IncomeStatementData!$B$2:$B$415,$A84,IncomeStatementData!$I$2:$I$415,"60015")+SUMIFS(IncomeStatementData!$J$2:$J$415,IncomeStatementData!$B$2:$B$415,$A84,IncomeStatementData!$I$2:$I$415,"55342")+SUMIFS(IncomeStatementData!$J$2:$J$415,IncomeStatementData!$B$2:$B$415,$A84,IncomeStatementData!$I$2:$I$415,"55110")+SUMIFS(IncomeStatementData!$J$2:$J$415,IncomeStatementData!$B$2:$B$415,$A84,IncomeStatementData!$I$2:$I$415,"53034")+SUMIFS(IncomeStatementData!$J$2:$J$415,IncomeStatementData!$B$2:$B$415,$A84,IncomeStatementData!$I$2:$I$415,"59500")</f>
        <v>0</v>
      </c>
      <c r="K84" s="54">
        <f>IF(ISERROR(L84/12*Occupancy!$B$65),"-",L84/12*Occupancy!$B$65)</f>
        <v>11101</v>
      </c>
      <c r="L84" s="55">
        <f>SUMIFS(AnnualFinancialData!$L$2:$L$6380,AnnualFinancialData!$B$2:$B$6380,$A84,AnnualFinancialData!$K$2:$K$6380,"60015")+SUMIFS(AnnualFinancialData!$L$2:$L$6380,AnnualFinancialData!$B$2:$B$6380,$A84,AnnualFinancialData!$K$2:$K$6380,"55342")+SUMIFS(AnnualFinancialData!$L$2:$L$6380,AnnualFinancialData!$B$2:$B$6380,$A84,AnnualFinancialData!$K$2:$K$6380,"55110")+SUMIFS(AnnualFinancialData!$L$2:$L$6380,AnnualFinancialData!$B$2:$B$6380,$A84,AnnualFinancialData!$K$2:$K$6380,"53034")+SUMIFS(AnnualFinancialData!$L$2:$L$6380,AnnualFinancialData!$B$2:$B$6380,$A84,AnnualFinancialData!$K$2:$K$6380,"59500")</f>
        <v>22202</v>
      </c>
      <c r="M84" s="54">
        <f>IF(ISERROR(IF(J84="","",J84/VLOOKUP(Occupancy!$B$65,Occupancy!$BJ$68:'Occupancy'!$B$79,1)*12/$C84)),"-",IF(J84="","",J84/VLOOKUP(Occupancy!$B$65,Occupancy!$BJ$68:'Occupancy'!$B$79,1)*12/$C84))</f>
        <v>0</v>
      </c>
      <c r="N84" s="54">
        <f>IF(ISERROR(IF(K84="","",K84/VLOOKUP(Occupancy!$B$65,Occupancy!$BJ$68:'Occupancy'!$B$79,1)*12/$C84)),"-",IF(K84="","",K84/VLOOKUP(Occupancy!$B$65,Occupancy!$BJ$68:'Occupancy'!$B$79,1)*12/$C84))</f>
        <v>1009.1818181818181</v>
      </c>
      <c r="O84" s="51">
        <f>SUMIFS(IncomeStatementData!$J$2:$J$415,IncomeStatementData!$B$2:$B$415,$A84,IncomeStatementData!$I$2:$I$415,"58001")</f>
        <v>0</v>
      </c>
      <c r="P84" s="51">
        <f>IF(ISERROR(Q84/12*Occupancy!$B$65),"-",Q84/12*Occupancy!$B$65)</f>
        <v>2621.5</v>
      </c>
      <c r="Q84" s="52">
        <f>SUMIFS(AnnualFinancialData!$L$2:$L$6380,AnnualFinancialData!$B$2:$B$6380,$A84,AnnualFinancialData!$K$2:$K$6380,"58001")</f>
        <v>5243</v>
      </c>
      <c r="R84" s="51">
        <f>IF(ISERROR(IF(O84="","",O84/VLOOKUP(Occupancy!$B$65,Occupancy!$BJ$68:'Occupancy'!$B$79,1)*12/$C84)),"-",IF(O84="","",O84/VLOOKUP(Occupancy!$B$65,Occupancy!$BJ$68:'Occupancy'!$B$79,1)*12/$C84))</f>
        <v>0</v>
      </c>
      <c r="S84" s="51">
        <f>IF(ISERROR(IF(P84="","",P84/VLOOKUP(Occupancy!$B$65,Occupancy!$BJ$68:'Occupancy'!$B$79,1)*12/$C84)),"-",IF(P84="","",P84/VLOOKUP(Occupancy!$B$65,Occupancy!$BJ$68:'Occupancy'!$B$79,1)*12/$C84))</f>
        <v>238.31818181818181</v>
      </c>
      <c r="T84" s="55">
        <f>SUMIFS(IncomeStatementData!$J$2:$J$415,IncomeStatementData!$B$2:$B$415,$A84,IncomeStatementData!$I$2:$I$415,"66100")</f>
        <v>0</v>
      </c>
      <c r="U84" s="54">
        <f>IF(ISERROR(V84/12*Occupancy!$B$65),"-",V84/12*Occupancy!$B$65)</f>
        <v>9997</v>
      </c>
      <c r="V84" s="55">
        <f>SUMIFS(AnnualFinancialData!$L$2:$L$6380,AnnualFinancialData!$B$2:$B$6380,$A84,AnnualFinancialData!$K$2:$K$6380,"66100")</f>
        <v>19994</v>
      </c>
      <c r="W84" s="54">
        <f>IF(ISERROR(IF(T84="","",T84/VLOOKUP(Occupancy!$B$65,Occupancy!$BJ$68:'Occupancy'!$B$79,1)*12/$C84)),"-",IF(T84="","",T84/VLOOKUP(Occupancy!$B$65,Occupancy!$BJ$68:'Occupancy'!$B$79,1)*12/$C84))</f>
        <v>0</v>
      </c>
      <c r="X84" s="56">
        <f>IF(ISERROR(IF(U84="","",U84/VLOOKUP(Occupancy!$B$65,Occupancy!$BJ$68:'Occupancy'!$B$79,1)*12/$C84)),"-",IF(U84="","",U84/VLOOKUP(Occupancy!$B$65,Occupancy!$BJ$68:'Occupancy'!$B$79,1)*12/$C84))</f>
        <v>908.81818181818187</v>
      </c>
      <c r="Y84" s="51">
        <f>SUMIFS(IncomeStatementData!$J$2:$J$415,IncomeStatementData!$B$2:$B$415,$A84,IncomeStatementData!$I$2:$I$415,"55705")+SUMIFS(IncomeStatementData!$J$2:$J$415,IncomeStatementData!$B$2:$B$415,$A84,IncomeStatementData!$I$2:$I$415,"55715")+SUMIFS(IncomeStatementData!$J$2:$J$415,IncomeStatementData!$B$2:$B$415,$A84,IncomeStatementData!$I$2:$I$415,"55720")+SUMIFS(IncomeStatementData!$J$2:$J$415,IncomeStatementData!$B$2:$B$415,$A84,IncomeStatementData!$I$2:$I$415,"55730")+SUMIFS(IncomeStatementData!$J$2:$J$415,IncomeStatementData!$B$2:$B$415,$A84,IncomeStatementData!$I$2:$I$415,"55735")+SUMIFS(IncomeStatementData!$J$2:$J$415,IncomeStatementData!$B$2:$B$415,$A84,IncomeStatementData!$I$2:$I$415,"55701")+SUMIFS(IncomeStatementData!$J$2:$J$415,IncomeStatementData!$B$2:$B$415,$A84,IncomeStatementData!$I$2:$I$415,"55750")+SUMIFS(IncomeStatementData!$J$2:$J$415,IncomeStatementData!$B$2:$B$415,$A84,IncomeStatementData!$I$2:$I$415,"55725")+SUMIFS(IncomeStatementData!$J$2:$J$415,IncomeStatementData!$B$2:$B$415,$A84,IncomeStatementData!$I$2:$I$415,"55760")+SUMIFS(IncomeStatementData!$J$2:$J$415,IncomeStatementData!$B$2:$B$415,$A84,IncomeStatementData!$I$2:$I$415,"55755")</f>
        <v>0</v>
      </c>
      <c r="Z84" s="51">
        <f>IF(ISERROR(AA84/12*Occupancy!$B$65),"-",AA84/12*Occupancy!$B$65)</f>
        <v>6285.5</v>
      </c>
      <c r="AA84" s="52">
        <f>SUMIFS(AnnualFinancialData!$L$2:$L$6380,AnnualFinancialData!$B$2:$B$6380,$A84,AnnualFinancialData!$K$2:$K$6380,"55705")+SUMIFS(AnnualFinancialData!$L$2:$L$6380,AnnualFinancialData!$B$2:$B$6380,$A84,AnnualFinancialData!$K$2:$K$6380,"55715")+SUMIFS(AnnualFinancialData!$L$2:$L$6380,AnnualFinancialData!$B$2:$B$6380,$A84,AnnualFinancialData!$K$2:$K$6380,"55720")+SUMIFS(AnnualFinancialData!$L$2:$L$6380,AnnualFinancialData!$B$2:$B$6380,$A84,AnnualFinancialData!$K$2:$K$6380,"55730")+SUMIFS(AnnualFinancialData!$L$2:$L$6380,AnnualFinancialData!$B$2:$B$6380,$A84,AnnualFinancialData!$K$2:$K$6380,"55735")+SUMIFS(AnnualFinancialData!$L$2:$L$6380,AnnualFinancialData!$B$2:$B$6380,$A84,AnnualFinancialData!$K$2:$K$6380,"55701")+SUMIFS(AnnualFinancialData!$L$2:$L$6380,AnnualFinancialData!$B$2:$B$6380,$A84,AnnualFinancialData!$K$2:$K$6380,"55750")+SUMIFS(AnnualFinancialData!$L$2:$L$6380,AnnualFinancialData!$B$2:$B$6380,$A84,AnnualFinancialData!$K$2:$K$6380,"55725")+SUMIFS(AnnualFinancialData!$L$2:$L$6380,AnnualFinancialData!$B$2:$B$6380,$A84,AnnualFinancialData!$K$2:$K$6380,"55760")+SUMIFS(AnnualFinancialData!$L$2:$L$6380,AnnualFinancialData!$B$2:$B$6380,$A84,AnnualFinancialData!$K$2:$K$6380,"55755")</f>
        <v>12571</v>
      </c>
      <c r="AB84" s="51">
        <f>IF(ISERROR(IF(Y84="","",Y84/VLOOKUP(Occupancy!$B$65,Occupancy!$BJ$68:'Occupancy'!$B$79,1)*12/$C84)),"-",IF(Y84="","",Y84/VLOOKUP(Occupancy!$B$65,Occupancy!$BJ$68:'Occupancy'!$B$79,1)*12/$C84))</f>
        <v>0</v>
      </c>
      <c r="AC84" s="57">
        <f>IF(ISERROR(IF(Z84="","",Z84/VLOOKUP(Occupancy!$B$65,Occupancy!$BJ$68:'Occupancy'!$B$79,1)*12/$C84)),"-",IF(Z84="","",Z84/VLOOKUP(Occupancy!$B$65,Occupancy!$BJ$68:'Occupancy'!$B$79,1)*12/$C84))</f>
        <v>571.40909090909088</v>
      </c>
      <c r="AD84" s="55">
        <f>SUMIFS(IncomeStatementData!$J$2:$J$415,IncomeStatementData!$B$2:$B$415,$A84,IncomeStatementData!$I$2:$I$415,"55770")</f>
        <v>0</v>
      </c>
      <c r="AE84" s="54">
        <f>IF(ISERROR(AF84/12*Occupancy!$B$65),"-",AF84/12*Occupancy!$B$65)</f>
        <v>0</v>
      </c>
      <c r="AF84" s="55">
        <f>SUMIFS(AnnualFinancialData!$L$2:$L$6380,AnnualFinancialData!$B$2:$B$6380,$A84,AnnualFinancialData!$K$2:$K$6380,"55770")</f>
        <v>0</v>
      </c>
      <c r="AG84" s="54">
        <f>IF(ISERROR(IF(AD84="","",AD84/VLOOKUP(Occupancy!$B$65,Occupancy!$BJ$68:'Occupancy'!$B$79,1)*12/$C84)),"-",IF(AD84="","",AD84/VLOOKUP(Occupancy!$B$65,Occupancy!$BJ$68:'Occupancy'!$B$79,1)*12/$C84))</f>
        <v>0</v>
      </c>
      <c r="AH84" s="59">
        <f>IF(ISERROR(IF(AE84="","",AE84/VLOOKUP(Occupancy!$B$65,Occupancy!$BJ$68:'Occupancy'!$B$79,1)*12/$C84)),"-",IF(AE84="","",AE84/VLOOKUP(Occupancy!$B$65,Occupancy!$BJ$68:'Occupancy'!$B$79,1)*12/$C84))</f>
        <v>0</v>
      </c>
      <c r="AI84" s="52">
        <f>SUMIFS(IncomeStatementData!$J$2:$J$415,IncomeStatementData!$B$2:$B$415,$A84,IncomeStatementData!$I$2:$I$415,"55357")+SUMIFS(IncomeStatementData!$J$2:$J$415,IncomeStatementData!$B$2:$B$415,$A84,IncomeStatementData!$I$2:$I$415,"55353")+SUMIFS(IncomeStatementData!$J$2:$J$415,IncomeStatementData!$B$2:$B$415,$A84,IncomeStatementData!$I$2:$I$415,"55354")+SUMIFS(IncomeStatementData!$J$2:$J$415,IncomeStatementData!$B$2:$B$415,$A84,IncomeStatementData!$I$2:$I$415,"55351")</f>
        <v>0</v>
      </c>
      <c r="AJ84" s="51">
        <f>IF(ISERROR(AK84/12*Occupancy!$B$65),"-",AK84/12*Occupancy!$B$65)</f>
        <v>738</v>
      </c>
      <c r="AK84" s="52">
        <f>SUMIFS(AnnualFinancialData!$L$2:$L$6380,AnnualFinancialData!$B$2:$B$6380,$A84,AnnualFinancialData!$K$2:$K$6380,"55357")+SUMIFS(AnnualFinancialData!$L$2:$L$6380,AnnualFinancialData!$B$2:$B$6380,$A84,AnnualFinancialData!$K$2:$K$6380,"55353")+SUMIFS(AnnualFinancialData!$L$2:$L$6380,AnnualFinancialData!$B$2:$B$6380,$A84,AnnualFinancialData!$K$2:$K$6380,"55354")+SUMIFS(AnnualFinancialData!$L$2:$L$6380,AnnualFinancialData!$B$2:$B$6380,$A84,AnnualFinancialData!$K$2:$K$6380,"55351")</f>
        <v>1476</v>
      </c>
      <c r="AL84" s="51">
        <f>IF(ISERROR(IF(AI84="","",AI84/VLOOKUP(Occupancy!$B$65,Occupancy!$BJ$68:'Occupancy'!$B$79,1)*12/$C84)),"-",IF(AI84="","",AI84/VLOOKUP(Occupancy!$B$65,Occupancy!$BJ$68:'Occupancy'!$B$79,1)*12/$C84))</f>
        <v>0</v>
      </c>
      <c r="AM84" s="60">
        <f>IF(ISERROR(IF(AJ84="","",AJ84/VLOOKUP(Occupancy!$B$65,Occupancy!$BJ$68:'Occupancy'!$B$79,1)*12/$C84)),"-",IF(AJ84="","",AJ84/VLOOKUP(Occupancy!$B$65,Occupancy!$BJ$68:'Occupancy'!$B$79,1)*12/$C84))</f>
        <v>67.090909090909093</v>
      </c>
      <c r="AN84" s="54">
        <f>SUMIFS(IncomeStatementData!$J$2:$J$415,IncomeStatementData!$B$2:$B$415,$A84,IncomeStatementData!$I$2:$I$415,"55355")</f>
        <v>0</v>
      </c>
      <c r="AO84" s="54">
        <f>IF(ISERROR(AP84/12*Occupancy!$B$65),"-",AP84/12*Occupancy!$B$65)</f>
        <v>7644</v>
      </c>
      <c r="AP84" s="55">
        <f>SUMIFS(AnnualFinancialData!$L$2:$L$6380,AnnualFinancialData!$B$2:$B$6380,$A84,AnnualFinancialData!$K$2:$K$6380,"55355")</f>
        <v>15288</v>
      </c>
      <c r="AQ84" s="54">
        <f>IF(ISERROR(IF(AN84="","",AN84/VLOOKUP(Occupancy!$B$65,Occupancy!$BJ$68:'Occupancy'!$B$79,1)*12/$C84)),"-",IF(AN84="","",AN84/VLOOKUP(Occupancy!$B$65,Occupancy!$BJ$68:'Occupancy'!$B$79,1)*12/$C84))</f>
        <v>0</v>
      </c>
      <c r="AR84" s="56">
        <f>IF(ISERROR(IF(AO84="","",AO84/VLOOKUP(Occupancy!$B$65,Occupancy!$BJ$68:'Occupancy'!$B$79,1)*12/$C84)),"-",IF(AO84="","",AO84/VLOOKUP(Occupancy!$B$65,Occupancy!$BJ$68:'Occupancy'!$B$79,1)*12/$C84))</f>
        <v>694.90909090909088</v>
      </c>
      <c r="AS84" s="61">
        <f>SUMIFS(IncomeStatementData!$J$2:$J$415,IncomeStatementData!$B$2:$B$415,$A84,IncomeStatementData!$I$2:$I$415,"55301")</f>
        <v>0</v>
      </c>
      <c r="AT84" s="51">
        <f>IF(ISERROR(AU84/12*Occupancy!$B$65),"-",AU84/12*Occupancy!$B$65)</f>
        <v>6078</v>
      </c>
      <c r="AU84" s="52">
        <f>SUMIFS(AnnualFinancialData!$L$2:$L$6380,AnnualFinancialData!$B$2:$B$6380,$A84,AnnualFinancialData!$K$2:$K$6380,"55301")</f>
        <v>12156</v>
      </c>
      <c r="AV84" s="51">
        <f>IF(ISERROR(IF(AS84="","",AS84/VLOOKUP(Occupancy!$B$65,Occupancy!$BJ$68:'Occupancy'!$B$79,1)*12/$C84)),"-",IF(AS84="","",AS84/VLOOKUP(Occupancy!$B$65,Occupancy!$BJ$68:'Occupancy'!$B$79,1)*12/$C84))</f>
        <v>0</v>
      </c>
      <c r="AW84" s="57">
        <f>IF(ISERROR(IF(AT84="","",AT84/VLOOKUP(Occupancy!$B$65,Occupancy!$BJ$68:'Occupancy'!$B$79,1)*12/$C84)),"-",IF(AT84="","",AT84/VLOOKUP(Occupancy!$B$65,Occupancy!$BJ$68:'Occupancy'!$B$79,1)*12/$C84))</f>
        <v>552.5454545454545</v>
      </c>
      <c r="AX84" s="54">
        <f>SUMIFS(IncomeStatementData!$J$2:$J$415,IncomeStatementData!$B$2:$B$415,$A84,IncomeStatementData!$I$2:$I$415,"55320")</f>
        <v>0</v>
      </c>
      <c r="AY84" s="54">
        <f>IF(ISERROR(AZ84/12*Occupancy!$B$65),"-",AZ84/12*Occupancy!$B$65)</f>
        <v>5295</v>
      </c>
      <c r="AZ84" s="55">
        <f>SUMIFS(AnnualFinancialData!$L$2:$L$6380,AnnualFinancialData!$B$2:$B$6380,$A84,AnnualFinancialData!$K$2:$K$6380,"55320")</f>
        <v>10590</v>
      </c>
      <c r="BA84" s="54">
        <f>IF(ISERROR(IF(AX84="","",AX84/VLOOKUP(Occupancy!$B$65,Occupancy!$BJ$68:'Occupancy'!$B$79,1)*12/$C84)),"-",IF(AX84="","",AX84/VLOOKUP(Occupancy!$B$65,Occupancy!$BJ$68:'Occupancy'!$B$79,1)*12/$C84))</f>
        <v>0</v>
      </c>
      <c r="BB84" s="54">
        <f>IF(ISERROR(IF(AY84="","",AY84/VLOOKUP(Occupancy!$B$65,Occupancy!$BJ$68:'Occupancy'!$B$79,1)*12/$C84)),"-",IF(AY84="","",AY84/VLOOKUP(Occupancy!$B$65,Occupancy!$BJ$68:'Occupancy'!$B$79,1)*12/$C84))</f>
        <v>481.36363636363637</v>
      </c>
      <c r="BC84" s="62">
        <f t="shared" si="3"/>
        <v>0</v>
      </c>
      <c r="BD84" s="63">
        <f t="shared" si="4"/>
        <v>74735</v>
      </c>
      <c r="BE84" s="62">
        <f t="shared" si="5"/>
        <v>149470</v>
      </c>
      <c r="BF84" s="63">
        <f>IF(ISERROR(IF(BC84="","",BC84/VLOOKUP(Occupancy!$B$65,Occupancy!$BJ$68:'Occupancy'!$B$79,1)*12/$C84)),"-",IF(BC84="","",BC84/VLOOKUP(Occupancy!$B$65,Occupancy!$BJ$68:'Occupancy'!$B$79,1)*12/$C84))</f>
        <v>0</v>
      </c>
      <c r="BG84" s="64">
        <f>IF(ISERROR(IF(BD84="","",BD84/VLOOKUP(Occupancy!$B$65,Occupancy!$BJ$68:'Occupancy'!$B$79,1)*12/$C84)),"-",IF(BD84="","",BD84/VLOOKUP(Occupancy!$B$65,Occupancy!$BJ$68:'Occupancy'!$B$79,1)*12/$C84))</f>
        <v>6794.090909090909</v>
      </c>
    </row>
    <row r="85" spans="1:59" x14ac:dyDescent="0.25">
      <c r="A85" s="220" t="s">
        <v>551</v>
      </c>
      <c r="B85" s="93" t="str">
        <f>IF(ISERROR(INDEX(ProjectTypeData!$F$2:$F85,MATCH(Expenses!$A85,ProjectTypeData!$B$2:$B85,0),MATCH(Expenses!B$5,ProjectTypeData!$F$1))),"-",INDEX(ProjectTypeData!$F$2:$F85,MATCH(Expenses!$A85,ProjectTypeData!$B$2:$B85,0),MATCH(Expenses!B$5,ProjectTypeData!$F$1)))</f>
        <v>CHHI</v>
      </c>
      <c r="C85" s="145">
        <f>Operating!C90</f>
        <v>58</v>
      </c>
      <c r="D85" s="146" t="str">
        <f>IF(ISERROR(INDEX(MgmtCompanyData!$C$2:$C$46,MATCH(A85,MgmtCompanyData!$B$2:$B$46,0),0)),"-",INDEX(MgmtCompanyData!$C$2:$C$46,MATCH(A85,MgmtCompanyData!$B$2:$B$46,0),0))</f>
        <v>-</v>
      </c>
      <c r="E85" s="50">
        <f>SUMIFS(IncomeStatementData!$J$2:$J$415,IncomeStatementData!$B$2:$B$415,$A85,IncomeStatementData!$I$2:$I$415,"50105")+SUMIFS(IncomeStatementData!$J$2:$J$415,IncomeStatementData!$B$2:$B$415,$A85,IncomeStatementData!$I$2:$I$415,"55745")+SUMIFS(IncomeStatementData!$J$2:$J$415,IncomeStatementData!$B$2:$B$415,$A85,IncomeStatementData!$I$2:$I$415,"55730")+SUMIFS(IncomeStatementData!$J$2:$J$415,IncomeStatementData!$B$2:$B$415,$A85,IncomeStatementData!$I$2:$I$415,"50203")+SUMIFS(IncomeStatementData!$J$2:$J$415,IncomeStatementData!$B$2:$B$415,$A85,IncomeStatementData!$I$2:$I$415,"50252")</f>
        <v>0</v>
      </c>
      <c r="F85" s="51">
        <f>IF(ISERROR(G85/12*Occupancy!$B$65),"-",G85/12*Occupancy!$B$65)</f>
        <v>0</v>
      </c>
      <c r="G85" s="52">
        <f>SUMIFS(AnnualFinancialData!$L$2:$L$6380,AnnualFinancialData!$B$2:$B$6380,$A85,AnnualFinancialData!$K$2:$K$6380,"50105")+SUMIFS(AnnualFinancialData!$L$2:$L$6380,AnnualFinancialData!$B$2:$B$6380,$A85,AnnualFinancialData!$K$2:$K$6380,"55745")+SUMIFS(AnnualFinancialData!$L$2:$L$6380,AnnualFinancialData!$B$2:$B$6380,$A85,AnnualFinancialData!$K$2:$K$6380,"55730")+SUMIFS(AnnualFinancialData!$L$2:$L$6380,AnnualFinancialData!$B$2:$B$6380,$A85,AnnualFinancialData!$K$2:$K$6380,"50203")+SUMIFS(AnnualFinancialData!$L$2:$L$6380,AnnualFinancialData!$B$2:$B$6380,$A85,AnnualFinancialData!$K$2:$K$6380,"50252")</f>
        <v>0</v>
      </c>
      <c r="H85" s="51">
        <f>IF(ISERROR(IF(E85="","",E85/VLOOKUP(Occupancy!$B$65,Occupancy!$BJ$68:'Occupancy'!$B$79,1)*12/$C85)),"-",IF(E85="","",E85/VLOOKUP(Occupancy!$B$65,Occupancy!$BJ$68:'Occupancy'!$B$79,1)*12/$C85))</f>
        <v>0</v>
      </c>
      <c r="I85" s="53">
        <f>IF(ISERROR(IF(F85="","",F85/VLOOKUP(Occupancy!$B$65,Occupancy!$BJ$68:'Occupancy'!$B$79,1)*12/$C85)),"-",IF(F85="","",F85/VLOOKUP(Occupancy!$B$65,Occupancy!$BJ$68:'Occupancy'!$B$79,1)*12/$C85))</f>
        <v>0</v>
      </c>
      <c r="J85" s="54">
        <f>SUMIFS(IncomeStatementData!$J$2:$J$415,IncomeStatementData!$B$2:$B$415,$A85,IncomeStatementData!$I$2:$I$415,"60015")+SUMIFS(IncomeStatementData!$J$2:$J$415,IncomeStatementData!$B$2:$B$415,$A85,IncomeStatementData!$I$2:$I$415,"55342")+SUMIFS(IncomeStatementData!$J$2:$J$415,IncomeStatementData!$B$2:$B$415,$A85,IncomeStatementData!$I$2:$I$415,"55110")+SUMIFS(IncomeStatementData!$J$2:$J$415,IncomeStatementData!$B$2:$B$415,$A85,IncomeStatementData!$I$2:$I$415,"53034")+SUMIFS(IncomeStatementData!$J$2:$J$415,IncomeStatementData!$B$2:$B$415,$A85,IncomeStatementData!$I$2:$I$415,"59500")</f>
        <v>0</v>
      </c>
      <c r="K85" s="54">
        <f>IF(ISERROR(L85/12*Occupancy!$B$65),"-",L85/12*Occupancy!$B$65)</f>
        <v>0</v>
      </c>
      <c r="L85" s="55">
        <f>SUMIFS(AnnualFinancialData!$L$2:$L$6380,AnnualFinancialData!$B$2:$B$6380,$A85,AnnualFinancialData!$K$2:$K$6380,"60015")+SUMIFS(AnnualFinancialData!$L$2:$L$6380,AnnualFinancialData!$B$2:$B$6380,$A85,AnnualFinancialData!$K$2:$K$6380,"55342")+SUMIFS(AnnualFinancialData!$L$2:$L$6380,AnnualFinancialData!$B$2:$B$6380,$A85,AnnualFinancialData!$K$2:$K$6380,"55110")+SUMIFS(AnnualFinancialData!$L$2:$L$6380,AnnualFinancialData!$B$2:$B$6380,$A85,AnnualFinancialData!$K$2:$K$6380,"53034")+SUMIFS(AnnualFinancialData!$L$2:$L$6380,AnnualFinancialData!$B$2:$B$6380,$A85,AnnualFinancialData!$K$2:$K$6380,"59500")</f>
        <v>0</v>
      </c>
      <c r="M85" s="54">
        <f>IF(ISERROR(IF(J85="","",J85/VLOOKUP(Occupancy!$B$65,Occupancy!$BJ$68:'Occupancy'!$B$79,1)*12/$C85)),"-",IF(J85="","",J85/VLOOKUP(Occupancy!$B$65,Occupancy!$BJ$68:'Occupancy'!$B$79,1)*12/$C85))</f>
        <v>0</v>
      </c>
      <c r="N85" s="54">
        <f>IF(ISERROR(IF(K85="","",K85/VLOOKUP(Occupancy!$B$65,Occupancy!$BJ$68:'Occupancy'!$B$79,1)*12/$C85)),"-",IF(K85="","",K85/VLOOKUP(Occupancy!$B$65,Occupancy!$BJ$68:'Occupancy'!$B$79,1)*12/$C85))</f>
        <v>0</v>
      </c>
      <c r="O85" s="51">
        <f>SUMIFS(IncomeStatementData!$J$2:$J$415,IncomeStatementData!$B$2:$B$415,$A85,IncomeStatementData!$I$2:$I$415,"58001")</f>
        <v>0</v>
      </c>
      <c r="P85" s="51">
        <f>IF(ISERROR(Q85/12*Occupancy!$B$65),"-",Q85/12*Occupancy!$B$65)</f>
        <v>0</v>
      </c>
      <c r="Q85" s="52">
        <f>SUMIFS(AnnualFinancialData!$L$2:$L$6380,AnnualFinancialData!$B$2:$B$6380,$A85,AnnualFinancialData!$K$2:$K$6380,"58001")</f>
        <v>0</v>
      </c>
      <c r="R85" s="51">
        <f>IF(ISERROR(IF(O85="","",O85/VLOOKUP(Occupancy!$B$65,Occupancy!$BJ$68:'Occupancy'!$B$79,1)*12/$C85)),"-",IF(O85="","",O85/VLOOKUP(Occupancy!$B$65,Occupancy!$BJ$68:'Occupancy'!$B$79,1)*12/$C85))</f>
        <v>0</v>
      </c>
      <c r="S85" s="51">
        <f>IF(ISERROR(IF(P85="","",P85/VLOOKUP(Occupancy!$B$65,Occupancy!$BJ$68:'Occupancy'!$B$79,1)*12/$C85)),"-",IF(P85="","",P85/VLOOKUP(Occupancy!$B$65,Occupancy!$BJ$68:'Occupancy'!$B$79,1)*12/$C85))</f>
        <v>0</v>
      </c>
      <c r="T85" s="55">
        <f>SUMIFS(IncomeStatementData!$J$2:$J$415,IncomeStatementData!$B$2:$B$415,$A85,IncomeStatementData!$I$2:$I$415,"66100")</f>
        <v>0</v>
      </c>
      <c r="U85" s="54">
        <f>IF(ISERROR(V85/12*Occupancy!$B$65),"-",V85/12*Occupancy!$B$65)</f>
        <v>0</v>
      </c>
      <c r="V85" s="55">
        <f>SUMIFS(AnnualFinancialData!$L$2:$L$6380,AnnualFinancialData!$B$2:$B$6380,$A85,AnnualFinancialData!$K$2:$K$6380,"66100")</f>
        <v>0</v>
      </c>
      <c r="W85" s="54">
        <f>IF(ISERROR(IF(T85="","",T85/VLOOKUP(Occupancy!$B$65,Occupancy!$BJ$68:'Occupancy'!$B$79,1)*12/$C85)),"-",IF(T85="","",T85/VLOOKUP(Occupancy!$B$65,Occupancy!$BJ$68:'Occupancy'!$B$79,1)*12/$C85))</f>
        <v>0</v>
      </c>
      <c r="X85" s="56">
        <f>IF(ISERROR(IF(U85="","",U85/VLOOKUP(Occupancy!$B$65,Occupancy!$BJ$68:'Occupancy'!$B$79,1)*12/$C85)),"-",IF(U85="","",U85/VLOOKUP(Occupancy!$B$65,Occupancy!$BJ$68:'Occupancy'!$B$79,1)*12/$C85))</f>
        <v>0</v>
      </c>
      <c r="Y85" s="51">
        <f>SUMIFS(IncomeStatementData!$J$2:$J$415,IncomeStatementData!$B$2:$B$415,$A85,IncomeStatementData!$I$2:$I$415,"55705")+SUMIFS(IncomeStatementData!$J$2:$J$415,IncomeStatementData!$B$2:$B$415,$A85,IncomeStatementData!$I$2:$I$415,"55715")+SUMIFS(IncomeStatementData!$J$2:$J$415,IncomeStatementData!$B$2:$B$415,$A85,IncomeStatementData!$I$2:$I$415,"55720")+SUMIFS(IncomeStatementData!$J$2:$J$415,IncomeStatementData!$B$2:$B$415,$A85,IncomeStatementData!$I$2:$I$415,"55730")+SUMIFS(IncomeStatementData!$J$2:$J$415,IncomeStatementData!$B$2:$B$415,$A85,IncomeStatementData!$I$2:$I$415,"55735")+SUMIFS(IncomeStatementData!$J$2:$J$415,IncomeStatementData!$B$2:$B$415,$A85,IncomeStatementData!$I$2:$I$415,"55701")+SUMIFS(IncomeStatementData!$J$2:$J$415,IncomeStatementData!$B$2:$B$415,$A85,IncomeStatementData!$I$2:$I$415,"55750")+SUMIFS(IncomeStatementData!$J$2:$J$415,IncomeStatementData!$B$2:$B$415,$A85,IncomeStatementData!$I$2:$I$415,"55725")+SUMIFS(IncomeStatementData!$J$2:$J$415,IncomeStatementData!$B$2:$B$415,$A85,IncomeStatementData!$I$2:$I$415,"55760")+SUMIFS(IncomeStatementData!$J$2:$J$415,IncomeStatementData!$B$2:$B$415,$A85,IncomeStatementData!$I$2:$I$415,"55755")</f>
        <v>0</v>
      </c>
      <c r="Z85" s="51">
        <f>IF(ISERROR(AA85/12*Occupancy!$B$65),"-",AA85/12*Occupancy!$B$65)</f>
        <v>0</v>
      </c>
      <c r="AA85" s="52">
        <f>SUMIFS(AnnualFinancialData!$L$2:$L$6380,AnnualFinancialData!$B$2:$B$6380,$A85,AnnualFinancialData!$K$2:$K$6380,"55705")+SUMIFS(AnnualFinancialData!$L$2:$L$6380,AnnualFinancialData!$B$2:$B$6380,$A85,AnnualFinancialData!$K$2:$K$6380,"55715")+SUMIFS(AnnualFinancialData!$L$2:$L$6380,AnnualFinancialData!$B$2:$B$6380,$A85,AnnualFinancialData!$K$2:$K$6380,"55720")+SUMIFS(AnnualFinancialData!$L$2:$L$6380,AnnualFinancialData!$B$2:$B$6380,$A85,AnnualFinancialData!$K$2:$K$6380,"55730")+SUMIFS(AnnualFinancialData!$L$2:$L$6380,AnnualFinancialData!$B$2:$B$6380,$A85,AnnualFinancialData!$K$2:$K$6380,"55735")+SUMIFS(AnnualFinancialData!$L$2:$L$6380,AnnualFinancialData!$B$2:$B$6380,$A85,AnnualFinancialData!$K$2:$K$6380,"55701")+SUMIFS(AnnualFinancialData!$L$2:$L$6380,AnnualFinancialData!$B$2:$B$6380,$A85,AnnualFinancialData!$K$2:$K$6380,"55750")+SUMIFS(AnnualFinancialData!$L$2:$L$6380,AnnualFinancialData!$B$2:$B$6380,$A85,AnnualFinancialData!$K$2:$K$6380,"55725")+SUMIFS(AnnualFinancialData!$L$2:$L$6380,AnnualFinancialData!$B$2:$B$6380,$A85,AnnualFinancialData!$K$2:$K$6380,"55760")+SUMIFS(AnnualFinancialData!$L$2:$L$6380,AnnualFinancialData!$B$2:$B$6380,$A85,AnnualFinancialData!$K$2:$K$6380,"55755")</f>
        <v>0</v>
      </c>
      <c r="AB85" s="51">
        <f>IF(ISERROR(IF(Y85="","",Y85/VLOOKUP(Occupancy!$B$65,Occupancy!$BJ$68:'Occupancy'!$B$79,1)*12/$C85)),"-",IF(Y85="","",Y85/VLOOKUP(Occupancy!$B$65,Occupancy!$BJ$68:'Occupancy'!$B$79,1)*12/$C85))</f>
        <v>0</v>
      </c>
      <c r="AC85" s="57">
        <f>IF(ISERROR(IF(Z85="","",Z85/VLOOKUP(Occupancy!$B$65,Occupancy!$BJ$68:'Occupancy'!$B$79,1)*12/$C85)),"-",IF(Z85="","",Z85/VLOOKUP(Occupancy!$B$65,Occupancy!$BJ$68:'Occupancy'!$B$79,1)*12/$C85))</f>
        <v>0</v>
      </c>
      <c r="AD85" s="55">
        <f>SUMIFS(IncomeStatementData!$J$2:$J$415,IncomeStatementData!$B$2:$B$415,$A85,IncomeStatementData!$I$2:$I$415,"55770")</f>
        <v>0</v>
      </c>
      <c r="AE85" s="54">
        <f>IF(ISERROR(AF85/12*Occupancy!$B$65),"-",AF85/12*Occupancy!$B$65)</f>
        <v>0</v>
      </c>
      <c r="AF85" s="55">
        <f>SUMIFS(AnnualFinancialData!$L$2:$L$6380,AnnualFinancialData!$B$2:$B$6380,$A85,AnnualFinancialData!$K$2:$K$6380,"55770")</f>
        <v>0</v>
      </c>
      <c r="AG85" s="54">
        <f>IF(ISERROR(IF(AD85="","",AD85/VLOOKUP(Occupancy!$B$65,Occupancy!$BJ$68:'Occupancy'!$B$79,1)*12/$C85)),"-",IF(AD85="","",AD85/VLOOKUP(Occupancy!$B$65,Occupancy!$BJ$68:'Occupancy'!$B$79,1)*12/$C85))</f>
        <v>0</v>
      </c>
      <c r="AH85" s="59">
        <f>IF(ISERROR(IF(AE85="","",AE85/VLOOKUP(Occupancy!$B$65,Occupancy!$BJ$68:'Occupancy'!$B$79,1)*12/$C85)),"-",IF(AE85="","",AE85/VLOOKUP(Occupancy!$B$65,Occupancy!$BJ$68:'Occupancy'!$B$79,1)*12/$C85))</f>
        <v>0</v>
      </c>
      <c r="AI85" s="52">
        <f>SUMIFS(IncomeStatementData!$J$2:$J$415,IncomeStatementData!$B$2:$B$415,$A85,IncomeStatementData!$I$2:$I$415,"55357")+SUMIFS(IncomeStatementData!$J$2:$J$415,IncomeStatementData!$B$2:$B$415,$A85,IncomeStatementData!$I$2:$I$415,"55353")+SUMIFS(IncomeStatementData!$J$2:$J$415,IncomeStatementData!$B$2:$B$415,$A85,IncomeStatementData!$I$2:$I$415,"55354")+SUMIFS(IncomeStatementData!$J$2:$J$415,IncomeStatementData!$B$2:$B$415,$A85,IncomeStatementData!$I$2:$I$415,"55351")</f>
        <v>0</v>
      </c>
      <c r="AJ85" s="51">
        <f>IF(ISERROR(AK85/12*Occupancy!$B$65),"-",AK85/12*Occupancy!$B$65)</f>
        <v>0</v>
      </c>
      <c r="AK85" s="52">
        <f>SUMIFS(AnnualFinancialData!$L$2:$L$6380,AnnualFinancialData!$B$2:$B$6380,$A85,AnnualFinancialData!$K$2:$K$6380,"55357")+SUMIFS(AnnualFinancialData!$L$2:$L$6380,AnnualFinancialData!$B$2:$B$6380,$A85,AnnualFinancialData!$K$2:$K$6380,"55353")+SUMIFS(AnnualFinancialData!$L$2:$L$6380,AnnualFinancialData!$B$2:$B$6380,$A85,AnnualFinancialData!$K$2:$K$6380,"55354")+SUMIFS(AnnualFinancialData!$L$2:$L$6380,AnnualFinancialData!$B$2:$B$6380,$A85,AnnualFinancialData!$K$2:$K$6380,"55351")</f>
        <v>0</v>
      </c>
      <c r="AL85" s="51">
        <f>IF(ISERROR(IF(AI85="","",AI85/VLOOKUP(Occupancy!$B$65,Occupancy!$BJ$68:'Occupancy'!$B$79,1)*12/$C85)),"-",IF(AI85="","",AI85/VLOOKUP(Occupancy!$B$65,Occupancy!$BJ$68:'Occupancy'!$B$79,1)*12/$C85))</f>
        <v>0</v>
      </c>
      <c r="AM85" s="60">
        <f>IF(ISERROR(IF(AJ85="","",AJ85/VLOOKUP(Occupancy!$B$65,Occupancy!$BJ$68:'Occupancy'!$B$79,1)*12/$C85)),"-",IF(AJ85="","",AJ85/VLOOKUP(Occupancy!$B$65,Occupancy!$BJ$68:'Occupancy'!$B$79,1)*12/$C85))</f>
        <v>0</v>
      </c>
      <c r="AN85" s="54">
        <f>SUMIFS(IncomeStatementData!$J$2:$J$415,IncomeStatementData!$B$2:$B$415,$A85,IncomeStatementData!$I$2:$I$415,"55355")</f>
        <v>0</v>
      </c>
      <c r="AO85" s="54">
        <f>IF(ISERROR(AP85/12*Occupancy!$B$65),"-",AP85/12*Occupancy!$B$65)</f>
        <v>0</v>
      </c>
      <c r="AP85" s="55">
        <f>SUMIFS(AnnualFinancialData!$L$2:$L$6380,AnnualFinancialData!$B$2:$B$6380,$A85,AnnualFinancialData!$K$2:$K$6380,"55355")</f>
        <v>0</v>
      </c>
      <c r="AQ85" s="54">
        <f>IF(ISERROR(IF(AN85="","",AN85/VLOOKUP(Occupancy!$B$65,Occupancy!$BJ$68:'Occupancy'!$B$79,1)*12/$C85)),"-",IF(AN85="","",AN85/VLOOKUP(Occupancy!$B$65,Occupancy!$BJ$68:'Occupancy'!$B$79,1)*12/$C85))</f>
        <v>0</v>
      </c>
      <c r="AR85" s="56">
        <f>IF(ISERROR(IF(AO85="","",AO85/VLOOKUP(Occupancy!$B$65,Occupancy!$BJ$68:'Occupancy'!$B$79,1)*12/$C85)),"-",IF(AO85="","",AO85/VLOOKUP(Occupancy!$B$65,Occupancy!$BJ$68:'Occupancy'!$B$79,1)*12/$C85))</f>
        <v>0</v>
      </c>
      <c r="AS85" s="61">
        <f>SUMIFS(IncomeStatementData!$J$2:$J$415,IncomeStatementData!$B$2:$B$415,$A85,IncomeStatementData!$I$2:$I$415,"55301")</f>
        <v>0</v>
      </c>
      <c r="AT85" s="51">
        <f>IF(ISERROR(AU85/12*Occupancy!$B$65),"-",AU85/12*Occupancy!$B$65)</f>
        <v>0</v>
      </c>
      <c r="AU85" s="52">
        <f>SUMIFS(AnnualFinancialData!$L$2:$L$6380,AnnualFinancialData!$B$2:$B$6380,$A85,AnnualFinancialData!$K$2:$K$6380,"55301")</f>
        <v>0</v>
      </c>
      <c r="AV85" s="51">
        <f>IF(ISERROR(IF(AS85="","",AS85/VLOOKUP(Occupancy!$B$65,Occupancy!$BJ$68:'Occupancy'!$B$79,1)*12/$C85)),"-",IF(AS85="","",AS85/VLOOKUP(Occupancy!$B$65,Occupancy!$BJ$68:'Occupancy'!$B$79,1)*12/$C85))</f>
        <v>0</v>
      </c>
      <c r="AW85" s="57">
        <f>IF(ISERROR(IF(AT85="","",AT85/VLOOKUP(Occupancy!$B$65,Occupancy!$BJ$68:'Occupancy'!$B$79,1)*12/$C85)),"-",IF(AT85="","",AT85/VLOOKUP(Occupancy!$B$65,Occupancy!$BJ$68:'Occupancy'!$B$79,1)*12/$C85))</f>
        <v>0</v>
      </c>
      <c r="AX85" s="54">
        <f>SUMIFS(IncomeStatementData!$J$2:$J$415,IncomeStatementData!$B$2:$B$415,$A85,IncomeStatementData!$I$2:$I$415,"55320")</f>
        <v>0</v>
      </c>
      <c r="AY85" s="54">
        <f>IF(ISERROR(AZ85/12*Occupancy!$B$65),"-",AZ85/12*Occupancy!$B$65)</f>
        <v>0</v>
      </c>
      <c r="AZ85" s="55">
        <f>SUMIFS(AnnualFinancialData!$L$2:$L$6380,AnnualFinancialData!$B$2:$B$6380,$A85,AnnualFinancialData!$K$2:$K$6380,"55320")</f>
        <v>0</v>
      </c>
      <c r="BA85" s="54">
        <f>IF(ISERROR(IF(AX85="","",AX85/VLOOKUP(Occupancy!$B$65,Occupancy!$BJ$68:'Occupancy'!$B$79,1)*12/$C85)),"-",IF(AX85="","",AX85/VLOOKUP(Occupancy!$B$65,Occupancy!$BJ$68:'Occupancy'!$B$79,1)*12/$C85))</f>
        <v>0</v>
      </c>
      <c r="BB85" s="54">
        <f>IF(ISERROR(IF(AY85="","",AY85/VLOOKUP(Occupancy!$B$65,Occupancy!$BJ$68:'Occupancy'!$B$79,1)*12/$C85)),"-",IF(AY85="","",AY85/VLOOKUP(Occupancy!$B$65,Occupancy!$BJ$68:'Occupancy'!$B$79,1)*12/$C85))</f>
        <v>0</v>
      </c>
      <c r="BC85" s="62">
        <f t="shared" si="3"/>
        <v>0</v>
      </c>
      <c r="BD85" s="63">
        <f t="shared" si="4"/>
        <v>0</v>
      </c>
      <c r="BE85" s="62">
        <f t="shared" si="5"/>
        <v>0</v>
      </c>
      <c r="BF85" s="63">
        <f>IF(ISERROR(IF(BC85="","",BC85/VLOOKUP(Occupancy!$B$65,Occupancy!$BJ$68:'Occupancy'!$B$79,1)*12/$C85)),"-",IF(BC85="","",BC85/VLOOKUP(Occupancy!$B$65,Occupancy!$BJ$68:'Occupancy'!$B$79,1)*12/$C85))</f>
        <v>0</v>
      </c>
      <c r="BG85" s="64">
        <f>IF(ISERROR(IF(BD85="","",BD85/VLOOKUP(Occupancy!$B$65,Occupancy!$BJ$68:'Occupancy'!$B$79,1)*12/$C85)),"-",IF(BD85="","",BD85/VLOOKUP(Occupancy!$B$65,Occupancy!$BJ$68:'Occupancy'!$B$79,1)*12/$C85))</f>
        <v>0</v>
      </c>
    </row>
    <row r="86" spans="1:59" x14ac:dyDescent="0.25">
      <c r="A86" s="220" t="s">
        <v>553</v>
      </c>
      <c r="B86" s="93" t="str">
        <f>IF(ISERROR(INDEX(ProjectTypeData!$F$2:$F86,MATCH(Expenses!$A86,ProjectTypeData!$B$2:$B86,0),MATCH(Expenses!B$5,ProjectTypeData!$F$1))),"-",INDEX(ProjectTypeData!$F$2:$F86,MATCH(Expenses!$A86,ProjectTypeData!$B$2:$B86,0),MATCH(Expenses!B$5,ProjectTypeData!$F$1)))</f>
        <v>CHHI</v>
      </c>
      <c r="C86" s="145">
        <f>Operating!C91</f>
        <v>83</v>
      </c>
      <c r="D86" s="146" t="str">
        <f>IF(ISERROR(INDEX(MgmtCompanyData!$C$2:$C$46,MATCH(A86,MgmtCompanyData!$B$2:$B$46,0),0)),"-",INDEX(MgmtCompanyData!$C$2:$C$46,MATCH(A86,MgmtCompanyData!$B$2:$B$46,0),0))</f>
        <v>-</v>
      </c>
      <c r="E86" s="50">
        <f>SUMIFS(IncomeStatementData!$J$2:$J$415,IncomeStatementData!$B$2:$B$415,$A86,IncomeStatementData!$I$2:$I$415,"50105")+SUMIFS(IncomeStatementData!$J$2:$J$415,IncomeStatementData!$B$2:$B$415,$A86,IncomeStatementData!$I$2:$I$415,"55745")+SUMIFS(IncomeStatementData!$J$2:$J$415,IncomeStatementData!$B$2:$B$415,$A86,IncomeStatementData!$I$2:$I$415,"55730")+SUMIFS(IncomeStatementData!$J$2:$J$415,IncomeStatementData!$B$2:$B$415,$A86,IncomeStatementData!$I$2:$I$415,"50203")+SUMIFS(IncomeStatementData!$J$2:$J$415,IncomeStatementData!$B$2:$B$415,$A86,IncomeStatementData!$I$2:$I$415,"50252")</f>
        <v>0</v>
      </c>
      <c r="F86" s="51">
        <f>IF(ISERROR(G86/12*Occupancy!$B$65),"-",G86/12*Occupancy!$B$65)</f>
        <v>0</v>
      </c>
      <c r="G86" s="52">
        <f>SUMIFS(AnnualFinancialData!$L$2:$L$6380,AnnualFinancialData!$B$2:$B$6380,$A86,AnnualFinancialData!$K$2:$K$6380,"50105")+SUMIFS(AnnualFinancialData!$L$2:$L$6380,AnnualFinancialData!$B$2:$B$6380,$A86,AnnualFinancialData!$K$2:$K$6380,"55745")+SUMIFS(AnnualFinancialData!$L$2:$L$6380,AnnualFinancialData!$B$2:$B$6380,$A86,AnnualFinancialData!$K$2:$K$6380,"55730")+SUMIFS(AnnualFinancialData!$L$2:$L$6380,AnnualFinancialData!$B$2:$B$6380,$A86,AnnualFinancialData!$K$2:$K$6380,"50203")+SUMIFS(AnnualFinancialData!$L$2:$L$6380,AnnualFinancialData!$B$2:$B$6380,$A86,AnnualFinancialData!$K$2:$K$6380,"50252")</f>
        <v>0</v>
      </c>
      <c r="H86" s="51">
        <f>IF(ISERROR(IF(E86="","",E86/VLOOKUP(Occupancy!$B$65,Occupancy!$BJ$68:'Occupancy'!$B$79,1)*12/$C86)),"-",IF(E86="","",E86/VLOOKUP(Occupancy!$B$65,Occupancy!$BJ$68:'Occupancy'!$B$79,1)*12/$C86))</f>
        <v>0</v>
      </c>
      <c r="I86" s="53">
        <f>IF(ISERROR(IF(F86="","",F86/VLOOKUP(Occupancy!$B$65,Occupancy!$BJ$68:'Occupancy'!$B$79,1)*12/$C86)),"-",IF(F86="","",F86/VLOOKUP(Occupancy!$B$65,Occupancy!$BJ$68:'Occupancy'!$B$79,1)*12/$C86))</f>
        <v>0</v>
      </c>
      <c r="J86" s="54">
        <f>SUMIFS(IncomeStatementData!$J$2:$J$415,IncomeStatementData!$B$2:$B$415,$A86,IncomeStatementData!$I$2:$I$415,"60015")+SUMIFS(IncomeStatementData!$J$2:$J$415,IncomeStatementData!$B$2:$B$415,$A86,IncomeStatementData!$I$2:$I$415,"55342")+SUMIFS(IncomeStatementData!$J$2:$J$415,IncomeStatementData!$B$2:$B$415,$A86,IncomeStatementData!$I$2:$I$415,"55110")+SUMIFS(IncomeStatementData!$J$2:$J$415,IncomeStatementData!$B$2:$B$415,$A86,IncomeStatementData!$I$2:$I$415,"53034")+SUMIFS(IncomeStatementData!$J$2:$J$415,IncomeStatementData!$B$2:$B$415,$A86,IncomeStatementData!$I$2:$I$415,"59500")</f>
        <v>0</v>
      </c>
      <c r="K86" s="54">
        <f>IF(ISERROR(L86/12*Occupancy!$B$65),"-",L86/12*Occupancy!$B$65)</f>
        <v>0</v>
      </c>
      <c r="L86" s="55">
        <f>SUMIFS(AnnualFinancialData!$L$2:$L$6380,AnnualFinancialData!$B$2:$B$6380,$A86,AnnualFinancialData!$K$2:$K$6380,"60015")+SUMIFS(AnnualFinancialData!$L$2:$L$6380,AnnualFinancialData!$B$2:$B$6380,$A86,AnnualFinancialData!$K$2:$K$6380,"55342")+SUMIFS(AnnualFinancialData!$L$2:$L$6380,AnnualFinancialData!$B$2:$B$6380,$A86,AnnualFinancialData!$K$2:$K$6380,"55110")+SUMIFS(AnnualFinancialData!$L$2:$L$6380,AnnualFinancialData!$B$2:$B$6380,$A86,AnnualFinancialData!$K$2:$K$6380,"53034")+SUMIFS(AnnualFinancialData!$L$2:$L$6380,AnnualFinancialData!$B$2:$B$6380,$A86,AnnualFinancialData!$K$2:$K$6380,"59500")</f>
        <v>0</v>
      </c>
      <c r="M86" s="54">
        <f>IF(ISERROR(IF(J86="","",J86/VLOOKUP(Occupancy!$B$65,Occupancy!$BJ$68:'Occupancy'!$B$79,1)*12/$C86)),"-",IF(J86="","",J86/VLOOKUP(Occupancy!$B$65,Occupancy!$BJ$68:'Occupancy'!$B$79,1)*12/$C86))</f>
        <v>0</v>
      </c>
      <c r="N86" s="54">
        <f>IF(ISERROR(IF(K86="","",K86/VLOOKUP(Occupancy!$B$65,Occupancy!$BJ$68:'Occupancy'!$B$79,1)*12/$C86)),"-",IF(K86="","",K86/VLOOKUP(Occupancy!$B$65,Occupancy!$BJ$68:'Occupancy'!$B$79,1)*12/$C86))</f>
        <v>0</v>
      </c>
      <c r="O86" s="51">
        <f>SUMIFS(IncomeStatementData!$J$2:$J$415,IncomeStatementData!$B$2:$B$415,$A86,IncomeStatementData!$I$2:$I$415,"58001")</f>
        <v>0</v>
      </c>
      <c r="P86" s="51">
        <f>IF(ISERROR(Q86/12*Occupancy!$B$65),"-",Q86/12*Occupancy!$B$65)</f>
        <v>0</v>
      </c>
      <c r="Q86" s="52">
        <f>SUMIFS(AnnualFinancialData!$L$2:$L$6380,AnnualFinancialData!$B$2:$B$6380,$A86,AnnualFinancialData!$K$2:$K$6380,"58001")</f>
        <v>0</v>
      </c>
      <c r="R86" s="51">
        <f>IF(ISERROR(IF(O86="","",O86/VLOOKUP(Occupancy!$B$65,Occupancy!$BJ$68:'Occupancy'!$B$79,1)*12/$C86)),"-",IF(O86="","",O86/VLOOKUP(Occupancy!$B$65,Occupancy!$BJ$68:'Occupancy'!$B$79,1)*12/$C86))</f>
        <v>0</v>
      </c>
      <c r="S86" s="51">
        <f>IF(ISERROR(IF(P86="","",P86/VLOOKUP(Occupancy!$B$65,Occupancy!$BJ$68:'Occupancy'!$B$79,1)*12/$C86)),"-",IF(P86="","",P86/VLOOKUP(Occupancy!$B$65,Occupancy!$BJ$68:'Occupancy'!$B$79,1)*12/$C86))</f>
        <v>0</v>
      </c>
      <c r="T86" s="55">
        <f>SUMIFS(IncomeStatementData!$J$2:$J$415,IncomeStatementData!$B$2:$B$415,$A86,IncomeStatementData!$I$2:$I$415,"66100")</f>
        <v>0</v>
      </c>
      <c r="U86" s="54">
        <f>IF(ISERROR(V86/12*Occupancy!$B$65),"-",V86/12*Occupancy!$B$65)</f>
        <v>0</v>
      </c>
      <c r="V86" s="55">
        <f>SUMIFS(AnnualFinancialData!$L$2:$L$6380,AnnualFinancialData!$B$2:$B$6380,$A86,AnnualFinancialData!$K$2:$K$6380,"66100")</f>
        <v>0</v>
      </c>
      <c r="W86" s="54">
        <f>IF(ISERROR(IF(T86="","",T86/VLOOKUP(Occupancy!$B$65,Occupancy!$BJ$68:'Occupancy'!$B$79,1)*12/$C86)),"-",IF(T86="","",T86/VLOOKUP(Occupancy!$B$65,Occupancy!$BJ$68:'Occupancy'!$B$79,1)*12/$C86))</f>
        <v>0</v>
      </c>
      <c r="X86" s="56">
        <f>IF(ISERROR(IF(U86="","",U86/VLOOKUP(Occupancy!$B$65,Occupancy!$BJ$68:'Occupancy'!$B$79,1)*12/$C86)),"-",IF(U86="","",U86/VLOOKUP(Occupancy!$B$65,Occupancy!$BJ$68:'Occupancy'!$B$79,1)*12/$C86))</f>
        <v>0</v>
      </c>
      <c r="Y86" s="51">
        <f>SUMIFS(IncomeStatementData!$J$2:$J$415,IncomeStatementData!$B$2:$B$415,$A86,IncomeStatementData!$I$2:$I$415,"55705")+SUMIFS(IncomeStatementData!$J$2:$J$415,IncomeStatementData!$B$2:$B$415,$A86,IncomeStatementData!$I$2:$I$415,"55715")+SUMIFS(IncomeStatementData!$J$2:$J$415,IncomeStatementData!$B$2:$B$415,$A86,IncomeStatementData!$I$2:$I$415,"55720")+SUMIFS(IncomeStatementData!$J$2:$J$415,IncomeStatementData!$B$2:$B$415,$A86,IncomeStatementData!$I$2:$I$415,"55730")+SUMIFS(IncomeStatementData!$J$2:$J$415,IncomeStatementData!$B$2:$B$415,$A86,IncomeStatementData!$I$2:$I$415,"55735")+SUMIFS(IncomeStatementData!$J$2:$J$415,IncomeStatementData!$B$2:$B$415,$A86,IncomeStatementData!$I$2:$I$415,"55701")+SUMIFS(IncomeStatementData!$J$2:$J$415,IncomeStatementData!$B$2:$B$415,$A86,IncomeStatementData!$I$2:$I$415,"55750")+SUMIFS(IncomeStatementData!$J$2:$J$415,IncomeStatementData!$B$2:$B$415,$A86,IncomeStatementData!$I$2:$I$415,"55725")+SUMIFS(IncomeStatementData!$J$2:$J$415,IncomeStatementData!$B$2:$B$415,$A86,IncomeStatementData!$I$2:$I$415,"55760")+SUMIFS(IncomeStatementData!$J$2:$J$415,IncomeStatementData!$B$2:$B$415,$A86,IncomeStatementData!$I$2:$I$415,"55755")</f>
        <v>0</v>
      </c>
      <c r="Z86" s="51">
        <f>IF(ISERROR(AA86/12*Occupancy!$B$65),"-",AA86/12*Occupancy!$B$65)</f>
        <v>0</v>
      </c>
      <c r="AA86" s="52">
        <f>SUMIFS(AnnualFinancialData!$L$2:$L$6380,AnnualFinancialData!$B$2:$B$6380,$A86,AnnualFinancialData!$K$2:$K$6380,"55705")+SUMIFS(AnnualFinancialData!$L$2:$L$6380,AnnualFinancialData!$B$2:$B$6380,$A86,AnnualFinancialData!$K$2:$K$6380,"55715")+SUMIFS(AnnualFinancialData!$L$2:$L$6380,AnnualFinancialData!$B$2:$B$6380,$A86,AnnualFinancialData!$K$2:$K$6380,"55720")+SUMIFS(AnnualFinancialData!$L$2:$L$6380,AnnualFinancialData!$B$2:$B$6380,$A86,AnnualFinancialData!$K$2:$K$6380,"55730")+SUMIFS(AnnualFinancialData!$L$2:$L$6380,AnnualFinancialData!$B$2:$B$6380,$A86,AnnualFinancialData!$K$2:$K$6380,"55735")+SUMIFS(AnnualFinancialData!$L$2:$L$6380,AnnualFinancialData!$B$2:$B$6380,$A86,AnnualFinancialData!$K$2:$K$6380,"55701")+SUMIFS(AnnualFinancialData!$L$2:$L$6380,AnnualFinancialData!$B$2:$B$6380,$A86,AnnualFinancialData!$K$2:$K$6380,"55750")+SUMIFS(AnnualFinancialData!$L$2:$L$6380,AnnualFinancialData!$B$2:$B$6380,$A86,AnnualFinancialData!$K$2:$K$6380,"55725")+SUMIFS(AnnualFinancialData!$L$2:$L$6380,AnnualFinancialData!$B$2:$B$6380,$A86,AnnualFinancialData!$K$2:$K$6380,"55760")+SUMIFS(AnnualFinancialData!$L$2:$L$6380,AnnualFinancialData!$B$2:$B$6380,$A86,AnnualFinancialData!$K$2:$K$6380,"55755")</f>
        <v>0</v>
      </c>
      <c r="AB86" s="51">
        <f>IF(ISERROR(IF(Y86="","",Y86/VLOOKUP(Occupancy!$B$65,Occupancy!$BJ$68:'Occupancy'!$B$79,1)*12/$C86)),"-",IF(Y86="","",Y86/VLOOKUP(Occupancy!$B$65,Occupancy!$BJ$68:'Occupancy'!$B$79,1)*12/$C86))</f>
        <v>0</v>
      </c>
      <c r="AC86" s="57">
        <f>IF(ISERROR(IF(Z86="","",Z86/VLOOKUP(Occupancy!$B$65,Occupancy!$BJ$68:'Occupancy'!$B$79,1)*12/$C86)),"-",IF(Z86="","",Z86/VLOOKUP(Occupancy!$B$65,Occupancy!$BJ$68:'Occupancy'!$B$79,1)*12/$C86))</f>
        <v>0</v>
      </c>
      <c r="AD86" s="55">
        <f>SUMIFS(IncomeStatementData!$J$2:$J$415,IncomeStatementData!$B$2:$B$415,$A86,IncomeStatementData!$I$2:$I$415,"55770")</f>
        <v>0</v>
      </c>
      <c r="AE86" s="54">
        <f>IF(ISERROR(AF86/12*Occupancy!$B$65),"-",AF86/12*Occupancy!$B$65)</f>
        <v>0</v>
      </c>
      <c r="AF86" s="55">
        <f>SUMIFS(AnnualFinancialData!$L$2:$L$6380,AnnualFinancialData!$B$2:$B$6380,$A86,AnnualFinancialData!$K$2:$K$6380,"55770")</f>
        <v>0</v>
      </c>
      <c r="AG86" s="54">
        <f>IF(ISERROR(IF(AD86="","",AD86/VLOOKUP(Occupancy!$B$65,Occupancy!$BJ$68:'Occupancy'!$B$79,1)*12/$C86)),"-",IF(AD86="","",AD86/VLOOKUP(Occupancy!$B$65,Occupancy!$BJ$68:'Occupancy'!$B$79,1)*12/$C86))</f>
        <v>0</v>
      </c>
      <c r="AH86" s="59">
        <f>IF(ISERROR(IF(AE86="","",AE86/VLOOKUP(Occupancy!$B$65,Occupancy!$BJ$68:'Occupancy'!$B$79,1)*12/$C86)),"-",IF(AE86="","",AE86/VLOOKUP(Occupancy!$B$65,Occupancy!$BJ$68:'Occupancy'!$B$79,1)*12/$C86))</f>
        <v>0</v>
      </c>
      <c r="AI86" s="52">
        <f>SUMIFS(IncomeStatementData!$J$2:$J$415,IncomeStatementData!$B$2:$B$415,$A86,IncomeStatementData!$I$2:$I$415,"55357")+SUMIFS(IncomeStatementData!$J$2:$J$415,IncomeStatementData!$B$2:$B$415,$A86,IncomeStatementData!$I$2:$I$415,"55353")+SUMIFS(IncomeStatementData!$J$2:$J$415,IncomeStatementData!$B$2:$B$415,$A86,IncomeStatementData!$I$2:$I$415,"55354")+SUMIFS(IncomeStatementData!$J$2:$J$415,IncomeStatementData!$B$2:$B$415,$A86,IncomeStatementData!$I$2:$I$415,"55351")</f>
        <v>0</v>
      </c>
      <c r="AJ86" s="51">
        <f>IF(ISERROR(AK86/12*Occupancy!$B$65),"-",AK86/12*Occupancy!$B$65)</f>
        <v>0</v>
      </c>
      <c r="AK86" s="52">
        <f>SUMIFS(AnnualFinancialData!$L$2:$L$6380,AnnualFinancialData!$B$2:$B$6380,$A86,AnnualFinancialData!$K$2:$K$6380,"55357")+SUMIFS(AnnualFinancialData!$L$2:$L$6380,AnnualFinancialData!$B$2:$B$6380,$A86,AnnualFinancialData!$K$2:$K$6380,"55353")+SUMIFS(AnnualFinancialData!$L$2:$L$6380,AnnualFinancialData!$B$2:$B$6380,$A86,AnnualFinancialData!$K$2:$K$6380,"55354")+SUMIFS(AnnualFinancialData!$L$2:$L$6380,AnnualFinancialData!$B$2:$B$6380,$A86,AnnualFinancialData!$K$2:$K$6380,"55351")</f>
        <v>0</v>
      </c>
      <c r="AL86" s="51">
        <f>IF(ISERROR(IF(AI86="","",AI86/VLOOKUP(Occupancy!$B$65,Occupancy!$BJ$68:'Occupancy'!$B$79,1)*12/$C86)),"-",IF(AI86="","",AI86/VLOOKUP(Occupancy!$B$65,Occupancy!$BJ$68:'Occupancy'!$B$79,1)*12/$C86))</f>
        <v>0</v>
      </c>
      <c r="AM86" s="60">
        <f>IF(ISERROR(IF(AJ86="","",AJ86/VLOOKUP(Occupancy!$B$65,Occupancy!$BJ$68:'Occupancy'!$B$79,1)*12/$C86)),"-",IF(AJ86="","",AJ86/VLOOKUP(Occupancy!$B$65,Occupancy!$BJ$68:'Occupancy'!$B$79,1)*12/$C86))</f>
        <v>0</v>
      </c>
      <c r="AN86" s="54">
        <f>SUMIFS(IncomeStatementData!$J$2:$J$415,IncomeStatementData!$B$2:$B$415,$A86,IncomeStatementData!$I$2:$I$415,"55355")</f>
        <v>0</v>
      </c>
      <c r="AO86" s="54">
        <f>IF(ISERROR(AP86/12*Occupancy!$B$65),"-",AP86/12*Occupancy!$B$65)</f>
        <v>0</v>
      </c>
      <c r="AP86" s="55">
        <f>SUMIFS(AnnualFinancialData!$L$2:$L$6380,AnnualFinancialData!$B$2:$B$6380,$A86,AnnualFinancialData!$K$2:$K$6380,"55355")</f>
        <v>0</v>
      </c>
      <c r="AQ86" s="54">
        <f>IF(ISERROR(IF(AN86="","",AN86/VLOOKUP(Occupancy!$B$65,Occupancy!$BJ$68:'Occupancy'!$B$79,1)*12/$C86)),"-",IF(AN86="","",AN86/VLOOKUP(Occupancy!$B$65,Occupancy!$BJ$68:'Occupancy'!$B$79,1)*12/$C86))</f>
        <v>0</v>
      </c>
      <c r="AR86" s="56">
        <f>IF(ISERROR(IF(AO86="","",AO86/VLOOKUP(Occupancy!$B$65,Occupancy!$BJ$68:'Occupancy'!$B$79,1)*12/$C86)),"-",IF(AO86="","",AO86/VLOOKUP(Occupancy!$B$65,Occupancy!$BJ$68:'Occupancy'!$B$79,1)*12/$C86))</f>
        <v>0</v>
      </c>
      <c r="AS86" s="61">
        <f>SUMIFS(IncomeStatementData!$J$2:$J$415,IncomeStatementData!$B$2:$B$415,$A86,IncomeStatementData!$I$2:$I$415,"55301")</f>
        <v>0</v>
      </c>
      <c r="AT86" s="51">
        <f>IF(ISERROR(AU86/12*Occupancy!$B$65),"-",AU86/12*Occupancy!$B$65)</f>
        <v>0</v>
      </c>
      <c r="AU86" s="52">
        <f>SUMIFS(AnnualFinancialData!$L$2:$L$6380,AnnualFinancialData!$B$2:$B$6380,$A86,AnnualFinancialData!$K$2:$K$6380,"55301")</f>
        <v>0</v>
      </c>
      <c r="AV86" s="51">
        <f>IF(ISERROR(IF(AS86="","",AS86/VLOOKUP(Occupancy!$B$65,Occupancy!$BJ$68:'Occupancy'!$B$79,1)*12/$C86)),"-",IF(AS86="","",AS86/VLOOKUP(Occupancy!$B$65,Occupancy!$BJ$68:'Occupancy'!$B$79,1)*12/$C86))</f>
        <v>0</v>
      </c>
      <c r="AW86" s="57">
        <f>IF(ISERROR(IF(AT86="","",AT86/VLOOKUP(Occupancy!$B$65,Occupancy!$BJ$68:'Occupancy'!$B$79,1)*12/$C86)),"-",IF(AT86="","",AT86/VLOOKUP(Occupancy!$B$65,Occupancy!$BJ$68:'Occupancy'!$B$79,1)*12/$C86))</f>
        <v>0</v>
      </c>
      <c r="AX86" s="54">
        <f>SUMIFS(IncomeStatementData!$J$2:$J$415,IncomeStatementData!$B$2:$B$415,$A86,IncomeStatementData!$I$2:$I$415,"55320")</f>
        <v>0</v>
      </c>
      <c r="AY86" s="54">
        <f>IF(ISERROR(AZ86/12*Occupancy!$B$65),"-",AZ86/12*Occupancy!$B$65)</f>
        <v>0</v>
      </c>
      <c r="AZ86" s="55">
        <f>SUMIFS(AnnualFinancialData!$L$2:$L$6380,AnnualFinancialData!$B$2:$B$6380,$A86,AnnualFinancialData!$K$2:$K$6380,"55320")</f>
        <v>0</v>
      </c>
      <c r="BA86" s="54">
        <f>IF(ISERROR(IF(AX86="","",AX86/VLOOKUP(Occupancy!$B$65,Occupancy!$BJ$68:'Occupancy'!$B$79,1)*12/$C86)),"-",IF(AX86="","",AX86/VLOOKUP(Occupancy!$B$65,Occupancy!$BJ$68:'Occupancy'!$B$79,1)*12/$C86))</f>
        <v>0</v>
      </c>
      <c r="BB86" s="54">
        <f>IF(ISERROR(IF(AY86="","",AY86/VLOOKUP(Occupancy!$B$65,Occupancy!$BJ$68:'Occupancy'!$B$79,1)*12/$C86)),"-",IF(AY86="","",AY86/VLOOKUP(Occupancy!$B$65,Occupancy!$BJ$68:'Occupancy'!$B$79,1)*12/$C86))</f>
        <v>0</v>
      </c>
      <c r="BC86" s="62">
        <f t="shared" si="3"/>
        <v>0</v>
      </c>
      <c r="BD86" s="63">
        <f t="shared" si="4"/>
        <v>0</v>
      </c>
      <c r="BE86" s="62">
        <f t="shared" si="5"/>
        <v>0</v>
      </c>
      <c r="BF86" s="63">
        <f>IF(ISERROR(IF(BC86="","",BC86/VLOOKUP(Occupancy!$B$65,Occupancy!$BJ$68:'Occupancy'!$B$79,1)*12/$C86)),"-",IF(BC86="","",BC86/VLOOKUP(Occupancy!$B$65,Occupancy!$BJ$68:'Occupancy'!$B$79,1)*12/$C86))</f>
        <v>0</v>
      </c>
      <c r="BG86" s="64">
        <f>IF(ISERROR(IF(BD86="","",BD86/VLOOKUP(Occupancy!$B$65,Occupancy!$BJ$68:'Occupancy'!$B$79,1)*12/$C86)),"-",IF(BD86="","",BD86/VLOOKUP(Occupancy!$B$65,Occupancy!$BJ$68:'Occupancy'!$B$79,1)*12/$C86))</f>
        <v>0</v>
      </c>
    </row>
    <row r="87" spans="1:59" x14ac:dyDescent="0.25">
      <c r="A87" s="220" t="s">
        <v>555</v>
      </c>
      <c r="B87" s="93" t="str">
        <f>IF(ISERROR(INDEX(ProjectTypeData!$F$2:$F87,MATCH(Expenses!$A87,ProjectTypeData!$B$2:$B87,0),MATCH(Expenses!B$5,ProjectTypeData!$F$1))),"-",INDEX(ProjectTypeData!$F$2:$F87,MATCH(Expenses!$A87,ProjectTypeData!$B$2:$B87,0),MATCH(Expenses!B$5,ProjectTypeData!$F$1)))</f>
        <v>CHHI</v>
      </c>
      <c r="C87" s="145">
        <f>Operating!C92</f>
        <v>56</v>
      </c>
      <c r="D87" s="146" t="str">
        <f>IF(ISERROR(INDEX(MgmtCompanyData!$C$2:$C$46,MATCH(A87,MgmtCompanyData!$B$2:$B$46,0),0)),"-",INDEX(MgmtCompanyData!$C$2:$C$46,MATCH(A87,MgmtCompanyData!$B$2:$B$46,0),0))</f>
        <v>-</v>
      </c>
      <c r="E87" s="50">
        <f>SUMIFS(IncomeStatementData!$J$2:$J$415,IncomeStatementData!$B$2:$B$415,$A87,IncomeStatementData!$I$2:$I$415,"50105")+SUMIFS(IncomeStatementData!$J$2:$J$415,IncomeStatementData!$B$2:$B$415,$A87,IncomeStatementData!$I$2:$I$415,"55745")+SUMIFS(IncomeStatementData!$J$2:$J$415,IncomeStatementData!$B$2:$B$415,$A87,IncomeStatementData!$I$2:$I$415,"55730")+SUMIFS(IncomeStatementData!$J$2:$J$415,IncomeStatementData!$B$2:$B$415,$A87,IncomeStatementData!$I$2:$I$415,"50203")+SUMIFS(IncomeStatementData!$J$2:$J$415,IncomeStatementData!$B$2:$B$415,$A87,IncomeStatementData!$I$2:$I$415,"50252")</f>
        <v>0</v>
      </c>
      <c r="F87" s="51">
        <f>IF(ISERROR(G87/12*Occupancy!$B$65),"-",G87/12*Occupancy!$B$65)</f>
        <v>0</v>
      </c>
      <c r="G87" s="52">
        <f>SUMIFS(AnnualFinancialData!$L$2:$L$6380,AnnualFinancialData!$B$2:$B$6380,$A87,AnnualFinancialData!$K$2:$K$6380,"50105")+SUMIFS(AnnualFinancialData!$L$2:$L$6380,AnnualFinancialData!$B$2:$B$6380,$A87,AnnualFinancialData!$K$2:$K$6380,"55745")+SUMIFS(AnnualFinancialData!$L$2:$L$6380,AnnualFinancialData!$B$2:$B$6380,$A87,AnnualFinancialData!$K$2:$K$6380,"55730")+SUMIFS(AnnualFinancialData!$L$2:$L$6380,AnnualFinancialData!$B$2:$B$6380,$A87,AnnualFinancialData!$K$2:$K$6380,"50203")+SUMIFS(AnnualFinancialData!$L$2:$L$6380,AnnualFinancialData!$B$2:$B$6380,$A87,AnnualFinancialData!$K$2:$K$6380,"50252")</f>
        <v>0</v>
      </c>
      <c r="H87" s="51">
        <f>IF(ISERROR(IF(E87="","",E87/VLOOKUP(Occupancy!$B$65,Occupancy!$BJ$68:'Occupancy'!$B$79,1)*12/$C87)),"-",IF(E87="","",E87/VLOOKUP(Occupancy!$B$65,Occupancy!$BJ$68:'Occupancy'!$B$79,1)*12/$C87))</f>
        <v>0</v>
      </c>
      <c r="I87" s="53">
        <f>IF(ISERROR(IF(F87="","",F87/VLOOKUP(Occupancy!$B$65,Occupancy!$BJ$68:'Occupancy'!$B$79,1)*12/$C87)),"-",IF(F87="","",F87/VLOOKUP(Occupancy!$B$65,Occupancy!$BJ$68:'Occupancy'!$B$79,1)*12/$C87))</f>
        <v>0</v>
      </c>
      <c r="J87" s="54">
        <f>SUMIFS(IncomeStatementData!$J$2:$J$415,IncomeStatementData!$B$2:$B$415,$A87,IncomeStatementData!$I$2:$I$415,"60015")+SUMIFS(IncomeStatementData!$J$2:$J$415,IncomeStatementData!$B$2:$B$415,$A87,IncomeStatementData!$I$2:$I$415,"55342")+SUMIFS(IncomeStatementData!$J$2:$J$415,IncomeStatementData!$B$2:$B$415,$A87,IncomeStatementData!$I$2:$I$415,"55110")+SUMIFS(IncomeStatementData!$J$2:$J$415,IncomeStatementData!$B$2:$B$415,$A87,IncomeStatementData!$I$2:$I$415,"53034")+SUMIFS(IncomeStatementData!$J$2:$J$415,IncomeStatementData!$B$2:$B$415,$A87,IncomeStatementData!$I$2:$I$415,"59500")</f>
        <v>0</v>
      </c>
      <c r="K87" s="54">
        <f>IF(ISERROR(L87/12*Occupancy!$B$65),"-",L87/12*Occupancy!$B$65)</f>
        <v>0</v>
      </c>
      <c r="L87" s="55">
        <f>SUMIFS(AnnualFinancialData!$L$2:$L$6380,AnnualFinancialData!$B$2:$B$6380,$A87,AnnualFinancialData!$K$2:$K$6380,"60015")+SUMIFS(AnnualFinancialData!$L$2:$L$6380,AnnualFinancialData!$B$2:$B$6380,$A87,AnnualFinancialData!$K$2:$K$6380,"55342")+SUMIFS(AnnualFinancialData!$L$2:$L$6380,AnnualFinancialData!$B$2:$B$6380,$A87,AnnualFinancialData!$K$2:$K$6380,"55110")+SUMIFS(AnnualFinancialData!$L$2:$L$6380,AnnualFinancialData!$B$2:$B$6380,$A87,AnnualFinancialData!$K$2:$K$6380,"53034")+SUMIFS(AnnualFinancialData!$L$2:$L$6380,AnnualFinancialData!$B$2:$B$6380,$A87,AnnualFinancialData!$K$2:$K$6380,"59500")</f>
        <v>0</v>
      </c>
      <c r="M87" s="54">
        <f>IF(ISERROR(IF(J87="","",J87/VLOOKUP(Occupancy!$B$65,Occupancy!$BJ$68:'Occupancy'!$B$79,1)*12/$C87)),"-",IF(J87="","",J87/VLOOKUP(Occupancy!$B$65,Occupancy!$BJ$68:'Occupancy'!$B$79,1)*12/$C87))</f>
        <v>0</v>
      </c>
      <c r="N87" s="54">
        <f>IF(ISERROR(IF(K87="","",K87/VLOOKUP(Occupancy!$B$65,Occupancy!$BJ$68:'Occupancy'!$B$79,1)*12/$C87)),"-",IF(K87="","",K87/VLOOKUP(Occupancy!$B$65,Occupancy!$BJ$68:'Occupancy'!$B$79,1)*12/$C87))</f>
        <v>0</v>
      </c>
      <c r="O87" s="51">
        <f>SUMIFS(IncomeStatementData!$J$2:$J$415,IncomeStatementData!$B$2:$B$415,$A87,IncomeStatementData!$I$2:$I$415,"58001")</f>
        <v>0</v>
      </c>
      <c r="P87" s="51">
        <f>IF(ISERROR(Q87/12*Occupancy!$B$65),"-",Q87/12*Occupancy!$B$65)</f>
        <v>0</v>
      </c>
      <c r="Q87" s="52">
        <f>SUMIFS(AnnualFinancialData!$L$2:$L$6380,AnnualFinancialData!$B$2:$B$6380,$A87,AnnualFinancialData!$K$2:$K$6380,"58001")</f>
        <v>0</v>
      </c>
      <c r="R87" s="51">
        <f>IF(ISERROR(IF(O87="","",O87/VLOOKUP(Occupancy!$B$65,Occupancy!$BJ$68:'Occupancy'!$B$79,1)*12/$C87)),"-",IF(O87="","",O87/VLOOKUP(Occupancy!$B$65,Occupancy!$BJ$68:'Occupancy'!$B$79,1)*12/$C87))</f>
        <v>0</v>
      </c>
      <c r="S87" s="51">
        <f>IF(ISERROR(IF(P87="","",P87/VLOOKUP(Occupancy!$B$65,Occupancy!$BJ$68:'Occupancy'!$B$79,1)*12/$C87)),"-",IF(P87="","",P87/VLOOKUP(Occupancy!$B$65,Occupancy!$BJ$68:'Occupancy'!$B$79,1)*12/$C87))</f>
        <v>0</v>
      </c>
      <c r="T87" s="55">
        <f>SUMIFS(IncomeStatementData!$J$2:$J$415,IncomeStatementData!$B$2:$B$415,$A87,IncomeStatementData!$I$2:$I$415,"66100")</f>
        <v>0</v>
      </c>
      <c r="U87" s="54">
        <f>IF(ISERROR(V87/12*Occupancy!$B$65),"-",V87/12*Occupancy!$B$65)</f>
        <v>0</v>
      </c>
      <c r="V87" s="55">
        <f>SUMIFS(AnnualFinancialData!$L$2:$L$6380,AnnualFinancialData!$B$2:$B$6380,$A87,AnnualFinancialData!$K$2:$K$6380,"66100")</f>
        <v>0</v>
      </c>
      <c r="W87" s="54">
        <f>IF(ISERROR(IF(T87="","",T87/VLOOKUP(Occupancy!$B$65,Occupancy!$BJ$68:'Occupancy'!$B$79,1)*12/$C87)),"-",IF(T87="","",T87/VLOOKUP(Occupancy!$B$65,Occupancy!$BJ$68:'Occupancy'!$B$79,1)*12/$C87))</f>
        <v>0</v>
      </c>
      <c r="X87" s="56">
        <f>IF(ISERROR(IF(U87="","",U87/VLOOKUP(Occupancy!$B$65,Occupancy!$BJ$68:'Occupancy'!$B$79,1)*12/$C87)),"-",IF(U87="","",U87/VLOOKUP(Occupancy!$B$65,Occupancy!$BJ$68:'Occupancy'!$B$79,1)*12/$C87))</f>
        <v>0</v>
      </c>
      <c r="Y87" s="51">
        <f>SUMIFS(IncomeStatementData!$J$2:$J$415,IncomeStatementData!$B$2:$B$415,$A87,IncomeStatementData!$I$2:$I$415,"55705")+SUMIFS(IncomeStatementData!$J$2:$J$415,IncomeStatementData!$B$2:$B$415,$A87,IncomeStatementData!$I$2:$I$415,"55715")+SUMIFS(IncomeStatementData!$J$2:$J$415,IncomeStatementData!$B$2:$B$415,$A87,IncomeStatementData!$I$2:$I$415,"55720")+SUMIFS(IncomeStatementData!$J$2:$J$415,IncomeStatementData!$B$2:$B$415,$A87,IncomeStatementData!$I$2:$I$415,"55730")+SUMIFS(IncomeStatementData!$J$2:$J$415,IncomeStatementData!$B$2:$B$415,$A87,IncomeStatementData!$I$2:$I$415,"55735")+SUMIFS(IncomeStatementData!$J$2:$J$415,IncomeStatementData!$B$2:$B$415,$A87,IncomeStatementData!$I$2:$I$415,"55701")+SUMIFS(IncomeStatementData!$J$2:$J$415,IncomeStatementData!$B$2:$B$415,$A87,IncomeStatementData!$I$2:$I$415,"55750")+SUMIFS(IncomeStatementData!$J$2:$J$415,IncomeStatementData!$B$2:$B$415,$A87,IncomeStatementData!$I$2:$I$415,"55725")+SUMIFS(IncomeStatementData!$J$2:$J$415,IncomeStatementData!$B$2:$B$415,$A87,IncomeStatementData!$I$2:$I$415,"55760")+SUMIFS(IncomeStatementData!$J$2:$J$415,IncomeStatementData!$B$2:$B$415,$A87,IncomeStatementData!$I$2:$I$415,"55755")</f>
        <v>0</v>
      </c>
      <c r="Z87" s="51">
        <f>IF(ISERROR(AA87/12*Occupancy!$B$65),"-",AA87/12*Occupancy!$B$65)</f>
        <v>0</v>
      </c>
      <c r="AA87" s="52">
        <f>SUMIFS(AnnualFinancialData!$L$2:$L$6380,AnnualFinancialData!$B$2:$B$6380,$A87,AnnualFinancialData!$K$2:$K$6380,"55705")+SUMIFS(AnnualFinancialData!$L$2:$L$6380,AnnualFinancialData!$B$2:$B$6380,$A87,AnnualFinancialData!$K$2:$K$6380,"55715")+SUMIFS(AnnualFinancialData!$L$2:$L$6380,AnnualFinancialData!$B$2:$B$6380,$A87,AnnualFinancialData!$K$2:$K$6380,"55720")+SUMIFS(AnnualFinancialData!$L$2:$L$6380,AnnualFinancialData!$B$2:$B$6380,$A87,AnnualFinancialData!$K$2:$K$6380,"55730")+SUMIFS(AnnualFinancialData!$L$2:$L$6380,AnnualFinancialData!$B$2:$B$6380,$A87,AnnualFinancialData!$K$2:$K$6380,"55735")+SUMIFS(AnnualFinancialData!$L$2:$L$6380,AnnualFinancialData!$B$2:$B$6380,$A87,AnnualFinancialData!$K$2:$K$6380,"55701")+SUMIFS(AnnualFinancialData!$L$2:$L$6380,AnnualFinancialData!$B$2:$B$6380,$A87,AnnualFinancialData!$K$2:$K$6380,"55750")+SUMIFS(AnnualFinancialData!$L$2:$L$6380,AnnualFinancialData!$B$2:$B$6380,$A87,AnnualFinancialData!$K$2:$K$6380,"55725")+SUMIFS(AnnualFinancialData!$L$2:$L$6380,AnnualFinancialData!$B$2:$B$6380,$A87,AnnualFinancialData!$K$2:$K$6380,"55760")+SUMIFS(AnnualFinancialData!$L$2:$L$6380,AnnualFinancialData!$B$2:$B$6380,$A87,AnnualFinancialData!$K$2:$K$6380,"55755")</f>
        <v>0</v>
      </c>
      <c r="AB87" s="51">
        <f>IF(ISERROR(IF(Y87="","",Y87/VLOOKUP(Occupancy!$B$65,Occupancy!$BJ$68:'Occupancy'!$B$79,1)*12/$C87)),"-",IF(Y87="","",Y87/VLOOKUP(Occupancy!$B$65,Occupancy!$BJ$68:'Occupancy'!$B$79,1)*12/$C87))</f>
        <v>0</v>
      </c>
      <c r="AC87" s="57">
        <f>IF(ISERROR(IF(Z87="","",Z87/VLOOKUP(Occupancy!$B$65,Occupancy!$BJ$68:'Occupancy'!$B$79,1)*12/$C87)),"-",IF(Z87="","",Z87/VLOOKUP(Occupancy!$B$65,Occupancy!$BJ$68:'Occupancy'!$B$79,1)*12/$C87))</f>
        <v>0</v>
      </c>
      <c r="AD87" s="55">
        <f>SUMIFS(IncomeStatementData!$J$2:$J$415,IncomeStatementData!$B$2:$B$415,$A87,IncomeStatementData!$I$2:$I$415,"55770")</f>
        <v>0</v>
      </c>
      <c r="AE87" s="54">
        <f>IF(ISERROR(AF87/12*Occupancy!$B$65),"-",AF87/12*Occupancy!$B$65)</f>
        <v>0</v>
      </c>
      <c r="AF87" s="55">
        <f>SUMIFS(AnnualFinancialData!$L$2:$L$6380,AnnualFinancialData!$B$2:$B$6380,$A87,AnnualFinancialData!$K$2:$K$6380,"55770")</f>
        <v>0</v>
      </c>
      <c r="AG87" s="54">
        <f>IF(ISERROR(IF(AD87="","",AD87/VLOOKUP(Occupancy!$B$65,Occupancy!$BJ$68:'Occupancy'!$B$79,1)*12/$C87)),"-",IF(AD87="","",AD87/VLOOKUP(Occupancy!$B$65,Occupancy!$BJ$68:'Occupancy'!$B$79,1)*12/$C87))</f>
        <v>0</v>
      </c>
      <c r="AH87" s="59">
        <f>IF(ISERROR(IF(AE87="","",AE87/VLOOKUP(Occupancy!$B$65,Occupancy!$BJ$68:'Occupancy'!$B$79,1)*12/$C87)),"-",IF(AE87="","",AE87/VLOOKUP(Occupancy!$B$65,Occupancy!$BJ$68:'Occupancy'!$B$79,1)*12/$C87))</f>
        <v>0</v>
      </c>
      <c r="AI87" s="52">
        <f>SUMIFS(IncomeStatementData!$J$2:$J$415,IncomeStatementData!$B$2:$B$415,$A87,IncomeStatementData!$I$2:$I$415,"55357")+SUMIFS(IncomeStatementData!$J$2:$J$415,IncomeStatementData!$B$2:$B$415,$A87,IncomeStatementData!$I$2:$I$415,"55353")+SUMIFS(IncomeStatementData!$J$2:$J$415,IncomeStatementData!$B$2:$B$415,$A87,IncomeStatementData!$I$2:$I$415,"55354")+SUMIFS(IncomeStatementData!$J$2:$J$415,IncomeStatementData!$B$2:$B$415,$A87,IncomeStatementData!$I$2:$I$415,"55351")</f>
        <v>0</v>
      </c>
      <c r="AJ87" s="51">
        <f>IF(ISERROR(AK87/12*Occupancy!$B$65),"-",AK87/12*Occupancy!$B$65)</f>
        <v>0</v>
      </c>
      <c r="AK87" s="52">
        <f>SUMIFS(AnnualFinancialData!$L$2:$L$6380,AnnualFinancialData!$B$2:$B$6380,$A87,AnnualFinancialData!$K$2:$K$6380,"55357")+SUMIFS(AnnualFinancialData!$L$2:$L$6380,AnnualFinancialData!$B$2:$B$6380,$A87,AnnualFinancialData!$K$2:$K$6380,"55353")+SUMIFS(AnnualFinancialData!$L$2:$L$6380,AnnualFinancialData!$B$2:$B$6380,$A87,AnnualFinancialData!$K$2:$K$6380,"55354")+SUMIFS(AnnualFinancialData!$L$2:$L$6380,AnnualFinancialData!$B$2:$B$6380,$A87,AnnualFinancialData!$K$2:$K$6380,"55351")</f>
        <v>0</v>
      </c>
      <c r="AL87" s="51">
        <f>IF(ISERROR(IF(AI87="","",AI87/VLOOKUP(Occupancy!$B$65,Occupancy!$BJ$68:'Occupancy'!$B$79,1)*12/$C87)),"-",IF(AI87="","",AI87/VLOOKUP(Occupancy!$B$65,Occupancy!$BJ$68:'Occupancy'!$B$79,1)*12/$C87))</f>
        <v>0</v>
      </c>
      <c r="AM87" s="60">
        <f>IF(ISERROR(IF(AJ87="","",AJ87/VLOOKUP(Occupancy!$B$65,Occupancy!$BJ$68:'Occupancy'!$B$79,1)*12/$C87)),"-",IF(AJ87="","",AJ87/VLOOKUP(Occupancy!$B$65,Occupancy!$BJ$68:'Occupancy'!$B$79,1)*12/$C87))</f>
        <v>0</v>
      </c>
      <c r="AN87" s="54">
        <f>SUMIFS(IncomeStatementData!$J$2:$J$415,IncomeStatementData!$B$2:$B$415,$A87,IncomeStatementData!$I$2:$I$415,"55355")</f>
        <v>0</v>
      </c>
      <c r="AO87" s="54">
        <f>IF(ISERROR(AP87/12*Occupancy!$B$65),"-",AP87/12*Occupancy!$B$65)</f>
        <v>0</v>
      </c>
      <c r="AP87" s="55">
        <f>SUMIFS(AnnualFinancialData!$L$2:$L$6380,AnnualFinancialData!$B$2:$B$6380,$A87,AnnualFinancialData!$K$2:$K$6380,"55355")</f>
        <v>0</v>
      </c>
      <c r="AQ87" s="54">
        <f>IF(ISERROR(IF(AN87="","",AN87/VLOOKUP(Occupancy!$B$65,Occupancy!$BJ$68:'Occupancy'!$B$79,1)*12/$C87)),"-",IF(AN87="","",AN87/VLOOKUP(Occupancy!$B$65,Occupancy!$BJ$68:'Occupancy'!$B$79,1)*12/$C87))</f>
        <v>0</v>
      </c>
      <c r="AR87" s="56">
        <f>IF(ISERROR(IF(AO87="","",AO87/VLOOKUP(Occupancy!$B$65,Occupancy!$BJ$68:'Occupancy'!$B$79,1)*12/$C87)),"-",IF(AO87="","",AO87/VLOOKUP(Occupancy!$B$65,Occupancy!$BJ$68:'Occupancy'!$B$79,1)*12/$C87))</f>
        <v>0</v>
      </c>
      <c r="AS87" s="61">
        <f>SUMIFS(IncomeStatementData!$J$2:$J$415,IncomeStatementData!$B$2:$B$415,$A87,IncomeStatementData!$I$2:$I$415,"55301")</f>
        <v>0</v>
      </c>
      <c r="AT87" s="51">
        <f>IF(ISERROR(AU87/12*Occupancy!$B$65),"-",AU87/12*Occupancy!$B$65)</f>
        <v>0</v>
      </c>
      <c r="AU87" s="52">
        <f>SUMIFS(AnnualFinancialData!$L$2:$L$6380,AnnualFinancialData!$B$2:$B$6380,$A87,AnnualFinancialData!$K$2:$K$6380,"55301")</f>
        <v>0</v>
      </c>
      <c r="AV87" s="51">
        <f>IF(ISERROR(IF(AS87="","",AS87/VLOOKUP(Occupancy!$B$65,Occupancy!$BJ$68:'Occupancy'!$B$79,1)*12/$C87)),"-",IF(AS87="","",AS87/VLOOKUP(Occupancy!$B$65,Occupancy!$BJ$68:'Occupancy'!$B$79,1)*12/$C87))</f>
        <v>0</v>
      </c>
      <c r="AW87" s="57">
        <f>IF(ISERROR(IF(AT87="","",AT87/VLOOKUP(Occupancy!$B$65,Occupancy!$BJ$68:'Occupancy'!$B$79,1)*12/$C87)),"-",IF(AT87="","",AT87/VLOOKUP(Occupancy!$B$65,Occupancy!$BJ$68:'Occupancy'!$B$79,1)*12/$C87))</f>
        <v>0</v>
      </c>
      <c r="AX87" s="54">
        <f>SUMIFS(IncomeStatementData!$J$2:$J$415,IncomeStatementData!$B$2:$B$415,$A87,IncomeStatementData!$I$2:$I$415,"55320")</f>
        <v>0</v>
      </c>
      <c r="AY87" s="54">
        <f>IF(ISERROR(AZ87/12*Occupancy!$B$65),"-",AZ87/12*Occupancy!$B$65)</f>
        <v>0</v>
      </c>
      <c r="AZ87" s="55">
        <f>SUMIFS(AnnualFinancialData!$L$2:$L$6380,AnnualFinancialData!$B$2:$B$6380,$A87,AnnualFinancialData!$K$2:$K$6380,"55320")</f>
        <v>0</v>
      </c>
      <c r="BA87" s="54">
        <f>IF(ISERROR(IF(AX87="","",AX87/VLOOKUP(Occupancy!$B$65,Occupancy!$BJ$68:'Occupancy'!$B$79,1)*12/$C87)),"-",IF(AX87="","",AX87/VLOOKUP(Occupancy!$B$65,Occupancy!$BJ$68:'Occupancy'!$B$79,1)*12/$C87))</f>
        <v>0</v>
      </c>
      <c r="BB87" s="54">
        <f>IF(ISERROR(IF(AY87="","",AY87/VLOOKUP(Occupancy!$B$65,Occupancy!$BJ$68:'Occupancy'!$B$79,1)*12/$C87)),"-",IF(AY87="","",AY87/VLOOKUP(Occupancy!$B$65,Occupancy!$BJ$68:'Occupancy'!$B$79,1)*12/$C87))</f>
        <v>0</v>
      </c>
      <c r="BC87" s="62">
        <f t="shared" si="3"/>
        <v>0</v>
      </c>
      <c r="BD87" s="63">
        <f t="shared" si="4"/>
        <v>0</v>
      </c>
      <c r="BE87" s="62">
        <f t="shared" si="5"/>
        <v>0</v>
      </c>
      <c r="BF87" s="63">
        <f>IF(ISERROR(IF(BC87="","",BC87/VLOOKUP(Occupancy!$B$65,Occupancy!$BJ$68:'Occupancy'!$B$79,1)*12/$C87)),"-",IF(BC87="","",BC87/VLOOKUP(Occupancy!$B$65,Occupancy!$BJ$68:'Occupancy'!$B$79,1)*12/$C87))</f>
        <v>0</v>
      </c>
      <c r="BG87" s="64">
        <f>IF(ISERROR(IF(BD87="","",BD87/VLOOKUP(Occupancy!$B$65,Occupancy!$BJ$68:'Occupancy'!$B$79,1)*12/$C87)),"-",IF(BD87="","",BD87/VLOOKUP(Occupancy!$B$65,Occupancy!$BJ$68:'Occupancy'!$B$79,1)*12/$C87))</f>
        <v>0</v>
      </c>
    </row>
    <row r="88" spans="1:59" x14ac:dyDescent="0.25">
      <c r="A88" s="220" t="s">
        <v>557</v>
      </c>
      <c r="B88" s="93" t="str">
        <f>IF(ISERROR(INDEX(ProjectTypeData!$F$2:$F88,MATCH(Expenses!$A88,ProjectTypeData!$B$2:$B88,0),MATCH(Expenses!B$5,ProjectTypeData!$F$1))),"-",INDEX(ProjectTypeData!$F$2:$F88,MATCH(Expenses!$A88,ProjectTypeData!$B$2:$B88,0),MATCH(Expenses!B$5,ProjectTypeData!$F$1)))</f>
        <v>CHHI</v>
      </c>
      <c r="C88" s="145">
        <f>Operating!C93</f>
        <v>41</v>
      </c>
      <c r="D88" s="146" t="str">
        <f>IF(ISERROR(INDEX(MgmtCompanyData!$C$2:$C$46,MATCH(A88,MgmtCompanyData!$B$2:$B$46,0),0)),"-",INDEX(MgmtCompanyData!$C$2:$C$46,MATCH(A88,MgmtCompanyData!$B$2:$B$46,0),0))</f>
        <v>-</v>
      </c>
      <c r="E88" s="50">
        <f>SUMIFS(IncomeStatementData!$J$2:$J$415,IncomeStatementData!$B$2:$B$415,$A88,IncomeStatementData!$I$2:$I$415,"50105")+SUMIFS(IncomeStatementData!$J$2:$J$415,IncomeStatementData!$B$2:$B$415,$A88,IncomeStatementData!$I$2:$I$415,"55745")+SUMIFS(IncomeStatementData!$J$2:$J$415,IncomeStatementData!$B$2:$B$415,$A88,IncomeStatementData!$I$2:$I$415,"55730")+SUMIFS(IncomeStatementData!$J$2:$J$415,IncomeStatementData!$B$2:$B$415,$A88,IncomeStatementData!$I$2:$I$415,"50203")+SUMIFS(IncomeStatementData!$J$2:$J$415,IncomeStatementData!$B$2:$B$415,$A88,IncomeStatementData!$I$2:$I$415,"50252")</f>
        <v>0</v>
      </c>
      <c r="F88" s="51">
        <f>IF(ISERROR(G88/12*Occupancy!$B$65),"-",G88/12*Occupancy!$B$65)</f>
        <v>0</v>
      </c>
      <c r="G88" s="52">
        <f>SUMIFS(AnnualFinancialData!$L$2:$L$6380,AnnualFinancialData!$B$2:$B$6380,$A88,AnnualFinancialData!$K$2:$K$6380,"50105")+SUMIFS(AnnualFinancialData!$L$2:$L$6380,AnnualFinancialData!$B$2:$B$6380,$A88,AnnualFinancialData!$K$2:$K$6380,"55745")+SUMIFS(AnnualFinancialData!$L$2:$L$6380,AnnualFinancialData!$B$2:$B$6380,$A88,AnnualFinancialData!$K$2:$K$6380,"55730")+SUMIFS(AnnualFinancialData!$L$2:$L$6380,AnnualFinancialData!$B$2:$B$6380,$A88,AnnualFinancialData!$K$2:$K$6380,"50203")+SUMIFS(AnnualFinancialData!$L$2:$L$6380,AnnualFinancialData!$B$2:$B$6380,$A88,AnnualFinancialData!$K$2:$K$6380,"50252")</f>
        <v>0</v>
      </c>
      <c r="H88" s="51">
        <f>IF(ISERROR(IF(E88="","",E88/VLOOKUP(Occupancy!$B$65,Occupancy!$BJ$68:'Occupancy'!$B$79,1)*12/$C88)),"-",IF(E88="","",E88/VLOOKUP(Occupancy!$B$65,Occupancy!$BJ$68:'Occupancy'!$B$79,1)*12/$C88))</f>
        <v>0</v>
      </c>
      <c r="I88" s="53">
        <f>IF(ISERROR(IF(F88="","",F88/VLOOKUP(Occupancy!$B$65,Occupancy!$BJ$68:'Occupancy'!$B$79,1)*12/$C88)),"-",IF(F88="","",F88/VLOOKUP(Occupancy!$B$65,Occupancy!$BJ$68:'Occupancy'!$B$79,1)*12/$C88))</f>
        <v>0</v>
      </c>
      <c r="J88" s="54">
        <f>SUMIFS(IncomeStatementData!$J$2:$J$415,IncomeStatementData!$B$2:$B$415,$A88,IncomeStatementData!$I$2:$I$415,"60015")+SUMIFS(IncomeStatementData!$J$2:$J$415,IncomeStatementData!$B$2:$B$415,$A88,IncomeStatementData!$I$2:$I$415,"55342")+SUMIFS(IncomeStatementData!$J$2:$J$415,IncomeStatementData!$B$2:$B$415,$A88,IncomeStatementData!$I$2:$I$415,"55110")+SUMIFS(IncomeStatementData!$J$2:$J$415,IncomeStatementData!$B$2:$B$415,$A88,IncomeStatementData!$I$2:$I$415,"53034")+SUMIFS(IncomeStatementData!$J$2:$J$415,IncomeStatementData!$B$2:$B$415,$A88,IncomeStatementData!$I$2:$I$415,"59500")</f>
        <v>0</v>
      </c>
      <c r="K88" s="54">
        <f>IF(ISERROR(L88/12*Occupancy!$B$65),"-",L88/12*Occupancy!$B$65)</f>
        <v>0</v>
      </c>
      <c r="L88" s="55">
        <f>SUMIFS(AnnualFinancialData!$L$2:$L$6380,AnnualFinancialData!$B$2:$B$6380,$A88,AnnualFinancialData!$K$2:$K$6380,"60015")+SUMIFS(AnnualFinancialData!$L$2:$L$6380,AnnualFinancialData!$B$2:$B$6380,$A88,AnnualFinancialData!$K$2:$K$6380,"55342")+SUMIFS(AnnualFinancialData!$L$2:$L$6380,AnnualFinancialData!$B$2:$B$6380,$A88,AnnualFinancialData!$K$2:$K$6380,"55110")+SUMIFS(AnnualFinancialData!$L$2:$L$6380,AnnualFinancialData!$B$2:$B$6380,$A88,AnnualFinancialData!$K$2:$K$6380,"53034")+SUMIFS(AnnualFinancialData!$L$2:$L$6380,AnnualFinancialData!$B$2:$B$6380,$A88,AnnualFinancialData!$K$2:$K$6380,"59500")</f>
        <v>0</v>
      </c>
      <c r="M88" s="54">
        <f>IF(ISERROR(IF(J88="","",J88/VLOOKUP(Occupancy!$B$65,Occupancy!$BJ$68:'Occupancy'!$B$79,1)*12/$C88)),"-",IF(J88="","",J88/VLOOKUP(Occupancy!$B$65,Occupancy!$BJ$68:'Occupancy'!$B$79,1)*12/$C88))</f>
        <v>0</v>
      </c>
      <c r="N88" s="54">
        <f>IF(ISERROR(IF(K88="","",K88/VLOOKUP(Occupancy!$B$65,Occupancy!$BJ$68:'Occupancy'!$B$79,1)*12/$C88)),"-",IF(K88="","",K88/VLOOKUP(Occupancy!$B$65,Occupancy!$BJ$68:'Occupancy'!$B$79,1)*12/$C88))</f>
        <v>0</v>
      </c>
      <c r="O88" s="51">
        <f>SUMIFS(IncomeStatementData!$J$2:$J$415,IncomeStatementData!$B$2:$B$415,$A88,IncomeStatementData!$I$2:$I$415,"58001")</f>
        <v>0</v>
      </c>
      <c r="P88" s="51">
        <f>IF(ISERROR(Q88/12*Occupancy!$B$65),"-",Q88/12*Occupancy!$B$65)</f>
        <v>0</v>
      </c>
      <c r="Q88" s="52">
        <f>SUMIFS(AnnualFinancialData!$L$2:$L$6380,AnnualFinancialData!$B$2:$B$6380,$A88,AnnualFinancialData!$K$2:$K$6380,"58001")</f>
        <v>0</v>
      </c>
      <c r="R88" s="51">
        <f>IF(ISERROR(IF(O88="","",O88/VLOOKUP(Occupancy!$B$65,Occupancy!$BJ$68:'Occupancy'!$B$79,1)*12/$C88)),"-",IF(O88="","",O88/VLOOKUP(Occupancy!$B$65,Occupancy!$BJ$68:'Occupancy'!$B$79,1)*12/$C88))</f>
        <v>0</v>
      </c>
      <c r="S88" s="51">
        <f>IF(ISERROR(IF(P88="","",P88/VLOOKUP(Occupancy!$B$65,Occupancy!$BJ$68:'Occupancy'!$B$79,1)*12/$C88)),"-",IF(P88="","",P88/VLOOKUP(Occupancy!$B$65,Occupancy!$BJ$68:'Occupancy'!$B$79,1)*12/$C88))</f>
        <v>0</v>
      </c>
      <c r="T88" s="55">
        <f>SUMIFS(IncomeStatementData!$J$2:$J$415,IncomeStatementData!$B$2:$B$415,$A88,IncomeStatementData!$I$2:$I$415,"66100")</f>
        <v>0</v>
      </c>
      <c r="U88" s="54">
        <f>IF(ISERROR(V88/12*Occupancy!$B$65),"-",V88/12*Occupancy!$B$65)</f>
        <v>0</v>
      </c>
      <c r="V88" s="55">
        <f>SUMIFS(AnnualFinancialData!$L$2:$L$6380,AnnualFinancialData!$B$2:$B$6380,$A88,AnnualFinancialData!$K$2:$K$6380,"66100")</f>
        <v>0</v>
      </c>
      <c r="W88" s="54">
        <f>IF(ISERROR(IF(T88="","",T88/VLOOKUP(Occupancy!$B$65,Occupancy!$BJ$68:'Occupancy'!$B$79,1)*12/$C88)),"-",IF(T88="","",T88/VLOOKUP(Occupancy!$B$65,Occupancy!$BJ$68:'Occupancy'!$B$79,1)*12/$C88))</f>
        <v>0</v>
      </c>
      <c r="X88" s="56">
        <f>IF(ISERROR(IF(U88="","",U88/VLOOKUP(Occupancy!$B$65,Occupancy!$BJ$68:'Occupancy'!$B$79,1)*12/$C88)),"-",IF(U88="","",U88/VLOOKUP(Occupancy!$B$65,Occupancy!$BJ$68:'Occupancy'!$B$79,1)*12/$C88))</f>
        <v>0</v>
      </c>
      <c r="Y88" s="51">
        <f>SUMIFS(IncomeStatementData!$J$2:$J$415,IncomeStatementData!$B$2:$B$415,$A88,IncomeStatementData!$I$2:$I$415,"55705")+SUMIFS(IncomeStatementData!$J$2:$J$415,IncomeStatementData!$B$2:$B$415,$A88,IncomeStatementData!$I$2:$I$415,"55715")+SUMIFS(IncomeStatementData!$J$2:$J$415,IncomeStatementData!$B$2:$B$415,$A88,IncomeStatementData!$I$2:$I$415,"55720")+SUMIFS(IncomeStatementData!$J$2:$J$415,IncomeStatementData!$B$2:$B$415,$A88,IncomeStatementData!$I$2:$I$415,"55730")+SUMIFS(IncomeStatementData!$J$2:$J$415,IncomeStatementData!$B$2:$B$415,$A88,IncomeStatementData!$I$2:$I$415,"55735")+SUMIFS(IncomeStatementData!$J$2:$J$415,IncomeStatementData!$B$2:$B$415,$A88,IncomeStatementData!$I$2:$I$415,"55701")+SUMIFS(IncomeStatementData!$J$2:$J$415,IncomeStatementData!$B$2:$B$415,$A88,IncomeStatementData!$I$2:$I$415,"55750")+SUMIFS(IncomeStatementData!$J$2:$J$415,IncomeStatementData!$B$2:$B$415,$A88,IncomeStatementData!$I$2:$I$415,"55725")+SUMIFS(IncomeStatementData!$J$2:$J$415,IncomeStatementData!$B$2:$B$415,$A88,IncomeStatementData!$I$2:$I$415,"55760")+SUMIFS(IncomeStatementData!$J$2:$J$415,IncomeStatementData!$B$2:$B$415,$A88,IncomeStatementData!$I$2:$I$415,"55755")</f>
        <v>0</v>
      </c>
      <c r="Z88" s="51">
        <f>IF(ISERROR(AA88/12*Occupancy!$B$65),"-",AA88/12*Occupancy!$B$65)</f>
        <v>0</v>
      </c>
      <c r="AA88" s="52">
        <f>SUMIFS(AnnualFinancialData!$L$2:$L$6380,AnnualFinancialData!$B$2:$B$6380,$A88,AnnualFinancialData!$K$2:$K$6380,"55705")+SUMIFS(AnnualFinancialData!$L$2:$L$6380,AnnualFinancialData!$B$2:$B$6380,$A88,AnnualFinancialData!$K$2:$K$6380,"55715")+SUMIFS(AnnualFinancialData!$L$2:$L$6380,AnnualFinancialData!$B$2:$B$6380,$A88,AnnualFinancialData!$K$2:$K$6380,"55720")+SUMIFS(AnnualFinancialData!$L$2:$L$6380,AnnualFinancialData!$B$2:$B$6380,$A88,AnnualFinancialData!$K$2:$K$6380,"55730")+SUMIFS(AnnualFinancialData!$L$2:$L$6380,AnnualFinancialData!$B$2:$B$6380,$A88,AnnualFinancialData!$K$2:$K$6380,"55735")+SUMIFS(AnnualFinancialData!$L$2:$L$6380,AnnualFinancialData!$B$2:$B$6380,$A88,AnnualFinancialData!$K$2:$K$6380,"55701")+SUMIFS(AnnualFinancialData!$L$2:$L$6380,AnnualFinancialData!$B$2:$B$6380,$A88,AnnualFinancialData!$K$2:$K$6380,"55750")+SUMIFS(AnnualFinancialData!$L$2:$L$6380,AnnualFinancialData!$B$2:$B$6380,$A88,AnnualFinancialData!$K$2:$K$6380,"55725")+SUMIFS(AnnualFinancialData!$L$2:$L$6380,AnnualFinancialData!$B$2:$B$6380,$A88,AnnualFinancialData!$K$2:$K$6380,"55760")+SUMIFS(AnnualFinancialData!$L$2:$L$6380,AnnualFinancialData!$B$2:$B$6380,$A88,AnnualFinancialData!$K$2:$K$6380,"55755")</f>
        <v>0</v>
      </c>
      <c r="AB88" s="51">
        <f>IF(ISERROR(IF(Y88="","",Y88/VLOOKUP(Occupancy!$B$65,Occupancy!$BJ$68:'Occupancy'!$B$79,1)*12/$C88)),"-",IF(Y88="","",Y88/VLOOKUP(Occupancy!$B$65,Occupancy!$BJ$68:'Occupancy'!$B$79,1)*12/$C88))</f>
        <v>0</v>
      </c>
      <c r="AC88" s="57">
        <f>IF(ISERROR(IF(Z88="","",Z88/VLOOKUP(Occupancy!$B$65,Occupancy!$BJ$68:'Occupancy'!$B$79,1)*12/$C88)),"-",IF(Z88="","",Z88/VLOOKUP(Occupancy!$B$65,Occupancy!$BJ$68:'Occupancy'!$B$79,1)*12/$C88))</f>
        <v>0</v>
      </c>
      <c r="AD88" s="55">
        <f>SUMIFS(IncomeStatementData!$J$2:$J$415,IncomeStatementData!$B$2:$B$415,$A88,IncomeStatementData!$I$2:$I$415,"55770")</f>
        <v>0</v>
      </c>
      <c r="AE88" s="54">
        <f>IF(ISERROR(AF88/12*Occupancy!$B$65),"-",AF88/12*Occupancy!$B$65)</f>
        <v>0</v>
      </c>
      <c r="AF88" s="55">
        <f>SUMIFS(AnnualFinancialData!$L$2:$L$6380,AnnualFinancialData!$B$2:$B$6380,$A88,AnnualFinancialData!$K$2:$K$6380,"55770")</f>
        <v>0</v>
      </c>
      <c r="AG88" s="54">
        <f>IF(ISERROR(IF(AD88="","",AD88/VLOOKUP(Occupancy!$B$65,Occupancy!$BJ$68:'Occupancy'!$B$79,1)*12/$C88)),"-",IF(AD88="","",AD88/VLOOKUP(Occupancy!$B$65,Occupancy!$BJ$68:'Occupancy'!$B$79,1)*12/$C88))</f>
        <v>0</v>
      </c>
      <c r="AH88" s="59">
        <f>IF(ISERROR(IF(AE88="","",AE88/VLOOKUP(Occupancy!$B$65,Occupancy!$BJ$68:'Occupancy'!$B$79,1)*12/$C88)),"-",IF(AE88="","",AE88/VLOOKUP(Occupancy!$B$65,Occupancy!$BJ$68:'Occupancy'!$B$79,1)*12/$C88))</f>
        <v>0</v>
      </c>
      <c r="AI88" s="52">
        <f>SUMIFS(IncomeStatementData!$J$2:$J$415,IncomeStatementData!$B$2:$B$415,$A88,IncomeStatementData!$I$2:$I$415,"55357")+SUMIFS(IncomeStatementData!$J$2:$J$415,IncomeStatementData!$B$2:$B$415,$A88,IncomeStatementData!$I$2:$I$415,"55353")+SUMIFS(IncomeStatementData!$J$2:$J$415,IncomeStatementData!$B$2:$B$415,$A88,IncomeStatementData!$I$2:$I$415,"55354")+SUMIFS(IncomeStatementData!$J$2:$J$415,IncomeStatementData!$B$2:$B$415,$A88,IncomeStatementData!$I$2:$I$415,"55351")</f>
        <v>0</v>
      </c>
      <c r="AJ88" s="51">
        <f>IF(ISERROR(AK88/12*Occupancy!$B$65),"-",AK88/12*Occupancy!$B$65)</f>
        <v>0</v>
      </c>
      <c r="AK88" s="52">
        <f>SUMIFS(AnnualFinancialData!$L$2:$L$6380,AnnualFinancialData!$B$2:$B$6380,$A88,AnnualFinancialData!$K$2:$K$6380,"55357")+SUMIFS(AnnualFinancialData!$L$2:$L$6380,AnnualFinancialData!$B$2:$B$6380,$A88,AnnualFinancialData!$K$2:$K$6380,"55353")+SUMIFS(AnnualFinancialData!$L$2:$L$6380,AnnualFinancialData!$B$2:$B$6380,$A88,AnnualFinancialData!$K$2:$K$6380,"55354")+SUMIFS(AnnualFinancialData!$L$2:$L$6380,AnnualFinancialData!$B$2:$B$6380,$A88,AnnualFinancialData!$K$2:$K$6380,"55351")</f>
        <v>0</v>
      </c>
      <c r="AL88" s="51">
        <f>IF(ISERROR(IF(AI88="","",AI88/VLOOKUP(Occupancy!$B$65,Occupancy!$BJ$68:'Occupancy'!$B$79,1)*12/$C88)),"-",IF(AI88="","",AI88/VLOOKUP(Occupancy!$B$65,Occupancy!$BJ$68:'Occupancy'!$B$79,1)*12/$C88))</f>
        <v>0</v>
      </c>
      <c r="AM88" s="60">
        <f>IF(ISERROR(IF(AJ88="","",AJ88/VLOOKUP(Occupancy!$B$65,Occupancy!$BJ$68:'Occupancy'!$B$79,1)*12/$C88)),"-",IF(AJ88="","",AJ88/VLOOKUP(Occupancy!$B$65,Occupancy!$BJ$68:'Occupancy'!$B$79,1)*12/$C88))</f>
        <v>0</v>
      </c>
      <c r="AN88" s="54">
        <f>SUMIFS(IncomeStatementData!$J$2:$J$415,IncomeStatementData!$B$2:$B$415,$A88,IncomeStatementData!$I$2:$I$415,"55355")</f>
        <v>0</v>
      </c>
      <c r="AO88" s="54">
        <f>IF(ISERROR(AP88/12*Occupancy!$B$65),"-",AP88/12*Occupancy!$B$65)</f>
        <v>0</v>
      </c>
      <c r="AP88" s="55">
        <f>SUMIFS(AnnualFinancialData!$L$2:$L$6380,AnnualFinancialData!$B$2:$B$6380,$A88,AnnualFinancialData!$K$2:$K$6380,"55355")</f>
        <v>0</v>
      </c>
      <c r="AQ88" s="54">
        <f>IF(ISERROR(IF(AN88="","",AN88/VLOOKUP(Occupancy!$B$65,Occupancy!$BJ$68:'Occupancy'!$B$79,1)*12/$C88)),"-",IF(AN88="","",AN88/VLOOKUP(Occupancy!$B$65,Occupancy!$BJ$68:'Occupancy'!$B$79,1)*12/$C88))</f>
        <v>0</v>
      </c>
      <c r="AR88" s="56">
        <f>IF(ISERROR(IF(AO88="","",AO88/VLOOKUP(Occupancy!$B$65,Occupancy!$BJ$68:'Occupancy'!$B$79,1)*12/$C88)),"-",IF(AO88="","",AO88/VLOOKUP(Occupancy!$B$65,Occupancy!$BJ$68:'Occupancy'!$B$79,1)*12/$C88))</f>
        <v>0</v>
      </c>
      <c r="AS88" s="61">
        <f>SUMIFS(IncomeStatementData!$J$2:$J$415,IncomeStatementData!$B$2:$B$415,$A88,IncomeStatementData!$I$2:$I$415,"55301")</f>
        <v>0</v>
      </c>
      <c r="AT88" s="51">
        <f>IF(ISERROR(AU88/12*Occupancy!$B$65),"-",AU88/12*Occupancy!$B$65)</f>
        <v>0</v>
      </c>
      <c r="AU88" s="52">
        <f>SUMIFS(AnnualFinancialData!$L$2:$L$6380,AnnualFinancialData!$B$2:$B$6380,$A88,AnnualFinancialData!$K$2:$K$6380,"55301")</f>
        <v>0</v>
      </c>
      <c r="AV88" s="51">
        <f>IF(ISERROR(IF(AS88="","",AS88/VLOOKUP(Occupancy!$B$65,Occupancy!$BJ$68:'Occupancy'!$B$79,1)*12/$C88)),"-",IF(AS88="","",AS88/VLOOKUP(Occupancy!$B$65,Occupancy!$BJ$68:'Occupancy'!$B$79,1)*12/$C88))</f>
        <v>0</v>
      </c>
      <c r="AW88" s="57">
        <f>IF(ISERROR(IF(AT88="","",AT88/VLOOKUP(Occupancy!$B$65,Occupancy!$BJ$68:'Occupancy'!$B$79,1)*12/$C88)),"-",IF(AT88="","",AT88/VLOOKUP(Occupancy!$B$65,Occupancy!$BJ$68:'Occupancy'!$B$79,1)*12/$C88))</f>
        <v>0</v>
      </c>
      <c r="AX88" s="54">
        <f>SUMIFS(IncomeStatementData!$J$2:$J$415,IncomeStatementData!$B$2:$B$415,$A88,IncomeStatementData!$I$2:$I$415,"55320")</f>
        <v>0</v>
      </c>
      <c r="AY88" s="54">
        <f>IF(ISERROR(AZ88/12*Occupancy!$B$65),"-",AZ88/12*Occupancy!$B$65)</f>
        <v>0</v>
      </c>
      <c r="AZ88" s="55">
        <f>SUMIFS(AnnualFinancialData!$L$2:$L$6380,AnnualFinancialData!$B$2:$B$6380,$A88,AnnualFinancialData!$K$2:$K$6380,"55320")</f>
        <v>0</v>
      </c>
      <c r="BA88" s="54">
        <f>IF(ISERROR(IF(AX88="","",AX88/VLOOKUP(Occupancy!$B$65,Occupancy!$BJ$68:'Occupancy'!$B$79,1)*12/$C88)),"-",IF(AX88="","",AX88/VLOOKUP(Occupancy!$B$65,Occupancy!$BJ$68:'Occupancy'!$B$79,1)*12/$C88))</f>
        <v>0</v>
      </c>
      <c r="BB88" s="54">
        <f>IF(ISERROR(IF(AY88="","",AY88/VLOOKUP(Occupancy!$B$65,Occupancy!$BJ$68:'Occupancy'!$B$79,1)*12/$C88)),"-",IF(AY88="","",AY88/VLOOKUP(Occupancy!$B$65,Occupancy!$BJ$68:'Occupancy'!$B$79,1)*12/$C88))</f>
        <v>0</v>
      </c>
      <c r="BC88" s="62">
        <f t="shared" si="3"/>
        <v>0</v>
      </c>
      <c r="BD88" s="63">
        <f t="shared" si="4"/>
        <v>0</v>
      </c>
      <c r="BE88" s="62">
        <f t="shared" si="5"/>
        <v>0</v>
      </c>
      <c r="BF88" s="63">
        <f>IF(ISERROR(IF(BC88="","",BC88/VLOOKUP(Occupancy!$B$65,Occupancy!$BJ$68:'Occupancy'!$B$79,1)*12/$C88)),"-",IF(BC88="","",BC88/VLOOKUP(Occupancy!$B$65,Occupancy!$BJ$68:'Occupancy'!$B$79,1)*12/$C88))</f>
        <v>0</v>
      </c>
      <c r="BG88" s="64">
        <f>IF(ISERROR(IF(BD88="","",BD88/VLOOKUP(Occupancy!$B$65,Occupancy!$BJ$68:'Occupancy'!$B$79,1)*12/$C88)),"-",IF(BD88="","",BD88/VLOOKUP(Occupancy!$B$65,Occupancy!$BJ$68:'Occupancy'!$B$79,1)*12/$C88))</f>
        <v>0</v>
      </c>
    </row>
    <row r="89" spans="1:59" x14ac:dyDescent="0.25">
      <c r="A89" s="220" t="s">
        <v>559</v>
      </c>
      <c r="B89" s="93" t="str">
        <f>IF(ISERROR(INDEX(ProjectTypeData!$F$2:$F89,MATCH(Expenses!$A89,ProjectTypeData!$B$2:$B89,0),MATCH(Expenses!B$5,ProjectTypeData!$F$1))),"-",INDEX(ProjectTypeData!$F$2:$F89,MATCH(Expenses!$A89,ProjectTypeData!$B$2:$B89,0),MATCH(Expenses!B$5,ProjectTypeData!$F$1)))</f>
        <v>Homes</v>
      </c>
      <c r="C89" s="145">
        <f>Operating!C94</f>
        <v>2</v>
      </c>
      <c r="D89" s="146" t="str">
        <f>IF(ISERROR(INDEX(MgmtCompanyData!$C$2:$C$46,MATCH(A89,MgmtCompanyData!$B$2:$B$46,0),0)),"-",INDEX(MgmtCompanyData!$C$2:$C$46,MATCH(A89,MgmtCompanyData!$B$2:$B$46,0),0))</f>
        <v>-</v>
      </c>
      <c r="E89" s="50">
        <f>SUMIFS(IncomeStatementData!$J$2:$J$415,IncomeStatementData!$B$2:$B$415,$A89,IncomeStatementData!$I$2:$I$415,"50105")+SUMIFS(IncomeStatementData!$J$2:$J$415,IncomeStatementData!$B$2:$B$415,$A89,IncomeStatementData!$I$2:$I$415,"55745")+SUMIFS(IncomeStatementData!$J$2:$J$415,IncomeStatementData!$B$2:$B$415,$A89,IncomeStatementData!$I$2:$I$415,"55730")+SUMIFS(IncomeStatementData!$J$2:$J$415,IncomeStatementData!$B$2:$B$415,$A89,IncomeStatementData!$I$2:$I$415,"50203")+SUMIFS(IncomeStatementData!$J$2:$J$415,IncomeStatementData!$B$2:$B$415,$A89,IncomeStatementData!$I$2:$I$415,"50252")</f>
        <v>0</v>
      </c>
      <c r="F89" s="51">
        <f>IF(ISERROR(G89/12*Occupancy!$B$65),"-",G89/12*Occupancy!$B$65)</f>
        <v>0</v>
      </c>
      <c r="G89" s="52">
        <f>SUMIFS(AnnualFinancialData!$L$2:$L$6380,AnnualFinancialData!$B$2:$B$6380,$A89,AnnualFinancialData!$K$2:$K$6380,"50105")+SUMIFS(AnnualFinancialData!$L$2:$L$6380,AnnualFinancialData!$B$2:$B$6380,$A89,AnnualFinancialData!$K$2:$K$6380,"55745")+SUMIFS(AnnualFinancialData!$L$2:$L$6380,AnnualFinancialData!$B$2:$B$6380,$A89,AnnualFinancialData!$K$2:$K$6380,"55730")+SUMIFS(AnnualFinancialData!$L$2:$L$6380,AnnualFinancialData!$B$2:$B$6380,$A89,AnnualFinancialData!$K$2:$K$6380,"50203")+SUMIFS(AnnualFinancialData!$L$2:$L$6380,AnnualFinancialData!$B$2:$B$6380,$A89,AnnualFinancialData!$K$2:$K$6380,"50252")</f>
        <v>0</v>
      </c>
      <c r="H89" s="51">
        <f>IF(ISERROR(IF(E89="","",E89/VLOOKUP(Occupancy!$B$65,Occupancy!$BJ$68:'Occupancy'!$B$79,1)*12/$C89)),"-",IF(E89="","",E89/VLOOKUP(Occupancy!$B$65,Occupancy!$BJ$68:'Occupancy'!$B$79,1)*12/$C89))</f>
        <v>0</v>
      </c>
      <c r="I89" s="53">
        <f>IF(ISERROR(IF(F89="","",F89/VLOOKUP(Occupancy!$B$65,Occupancy!$BJ$68:'Occupancy'!$B$79,1)*12/$C89)),"-",IF(F89="","",F89/VLOOKUP(Occupancy!$B$65,Occupancy!$BJ$68:'Occupancy'!$B$79,1)*12/$C89))</f>
        <v>0</v>
      </c>
      <c r="J89" s="54">
        <f>SUMIFS(IncomeStatementData!$J$2:$J$415,IncomeStatementData!$B$2:$B$415,$A89,IncomeStatementData!$I$2:$I$415,"60015")+SUMIFS(IncomeStatementData!$J$2:$J$415,IncomeStatementData!$B$2:$B$415,$A89,IncomeStatementData!$I$2:$I$415,"55342")+SUMIFS(IncomeStatementData!$J$2:$J$415,IncomeStatementData!$B$2:$B$415,$A89,IncomeStatementData!$I$2:$I$415,"55110")+SUMIFS(IncomeStatementData!$J$2:$J$415,IncomeStatementData!$B$2:$B$415,$A89,IncomeStatementData!$I$2:$I$415,"53034")+SUMIFS(IncomeStatementData!$J$2:$J$415,IncomeStatementData!$B$2:$B$415,$A89,IncomeStatementData!$I$2:$I$415,"59500")</f>
        <v>0</v>
      </c>
      <c r="K89" s="54">
        <f>IF(ISERROR(L89/12*Occupancy!$B$65),"-",L89/12*Occupancy!$B$65)</f>
        <v>0</v>
      </c>
      <c r="L89" s="55">
        <f>SUMIFS(AnnualFinancialData!$L$2:$L$6380,AnnualFinancialData!$B$2:$B$6380,$A89,AnnualFinancialData!$K$2:$K$6380,"60015")+SUMIFS(AnnualFinancialData!$L$2:$L$6380,AnnualFinancialData!$B$2:$B$6380,$A89,AnnualFinancialData!$K$2:$K$6380,"55342")+SUMIFS(AnnualFinancialData!$L$2:$L$6380,AnnualFinancialData!$B$2:$B$6380,$A89,AnnualFinancialData!$K$2:$K$6380,"55110")+SUMIFS(AnnualFinancialData!$L$2:$L$6380,AnnualFinancialData!$B$2:$B$6380,$A89,AnnualFinancialData!$K$2:$K$6380,"53034")+SUMIFS(AnnualFinancialData!$L$2:$L$6380,AnnualFinancialData!$B$2:$B$6380,$A89,AnnualFinancialData!$K$2:$K$6380,"59500")</f>
        <v>0</v>
      </c>
      <c r="M89" s="54">
        <f>IF(ISERROR(IF(J89="","",J89/VLOOKUP(Occupancy!$B$65,Occupancy!$BJ$68:'Occupancy'!$B$79,1)*12/$C89)),"-",IF(J89="","",J89/VLOOKUP(Occupancy!$B$65,Occupancy!$BJ$68:'Occupancy'!$B$79,1)*12/$C89))</f>
        <v>0</v>
      </c>
      <c r="N89" s="54">
        <f>IF(ISERROR(IF(K89="","",K89/VLOOKUP(Occupancy!$B$65,Occupancy!$BJ$68:'Occupancy'!$B$79,1)*12/$C89)),"-",IF(K89="","",K89/VLOOKUP(Occupancy!$B$65,Occupancy!$BJ$68:'Occupancy'!$B$79,1)*12/$C89))</f>
        <v>0</v>
      </c>
      <c r="O89" s="51">
        <f>SUMIFS(IncomeStatementData!$J$2:$J$415,IncomeStatementData!$B$2:$B$415,$A89,IncomeStatementData!$I$2:$I$415,"58001")</f>
        <v>0</v>
      </c>
      <c r="P89" s="51">
        <f>IF(ISERROR(Q89/12*Occupancy!$B$65),"-",Q89/12*Occupancy!$B$65)</f>
        <v>0</v>
      </c>
      <c r="Q89" s="52">
        <f>SUMIFS(AnnualFinancialData!$L$2:$L$6380,AnnualFinancialData!$B$2:$B$6380,$A89,AnnualFinancialData!$K$2:$K$6380,"58001")</f>
        <v>0</v>
      </c>
      <c r="R89" s="51">
        <f>IF(ISERROR(IF(O89="","",O89/VLOOKUP(Occupancy!$B$65,Occupancy!$BJ$68:'Occupancy'!$B$79,1)*12/$C89)),"-",IF(O89="","",O89/VLOOKUP(Occupancy!$B$65,Occupancy!$BJ$68:'Occupancy'!$B$79,1)*12/$C89))</f>
        <v>0</v>
      </c>
      <c r="S89" s="51">
        <f>IF(ISERROR(IF(P89="","",P89/VLOOKUP(Occupancy!$B$65,Occupancy!$BJ$68:'Occupancy'!$B$79,1)*12/$C89)),"-",IF(P89="","",P89/VLOOKUP(Occupancy!$B$65,Occupancy!$BJ$68:'Occupancy'!$B$79,1)*12/$C89))</f>
        <v>0</v>
      </c>
      <c r="T89" s="55">
        <f>SUMIFS(IncomeStatementData!$J$2:$J$415,IncomeStatementData!$B$2:$B$415,$A89,IncomeStatementData!$I$2:$I$415,"66100")</f>
        <v>0</v>
      </c>
      <c r="U89" s="54">
        <f>IF(ISERROR(V89/12*Occupancy!$B$65),"-",V89/12*Occupancy!$B$65)</f>
        <v>0</v>
      </c>
      <c r="V89" s="55">
        <f>SUMIFS(AnnualFinancialData!$L$2:$L$6380,AnnualFinancialData!$B$2:$B$6380,$A89,AnnualFinancialData!$K$2:$K$6380,"66100")</f>
        <v>0</v>
      </c>
      <c r="W89" s="54">
        <f>IF(ISERROR(IF(T89="","",T89/VLOOKUP(Occupancy!$B$65,Occupancy!$BJ$68:'Occupancy'!$B$79,1)*12/$C89)),"-",IF(T89="","",T89/VLOOKUP(Occupancy!$B$65,Occupancy!$BJ$68:'Occupancy'!$B$79,1)*12/$C89))</f>
        <v>0</v>
      </c>
      <c r="X89" s="56">
        <f>IF(ISERROR(IF(U89="","",U89/VLOOKUP(Occupancy!$B$65,Occupancy!$BJ$68:'Occupancy'!$B$79,1)*12/$C89)),"-",IF(U89="","",U89/VLOOKUP(Occupancy!$B$65,Occupancy!$BJ$68:'Occupancy'!$B$79,1)*12/$C89))</f>
        <v>0</v>
      </c>
      <c r="Y89" s="51">
        <f>SUMIFS(IncomeStatementData!$J$2:$J$415,IncomeStatementData!$B$2:$B$415,$A89,IncomeStatementData!$I$2:$I$415,"55705")+SUMIFS(IncomeStatementData!$J$2:$J$415,IncomeStatementData!$B$2:$B$415,$A89,IncomeStatementData!$I$2:$I$415,"55715")+SUMIFS(IncomeStatementData!$J$2:$J$415,IncomeStatementData!$B$2:$B$415,$A89,IncomeStatementData!$I$2:$I$415,"55720")+SUMIFS(IncomeStatementData!$J$2:$J$415,IncomeStatementData!$B$2:$B$415,$A89,IncomeStatementData!$I$2:$I$415,"55730")+SUMIFS(IncomeStatementData!$J$2:$J$415,IncomeStatementData!$B$2:$B$415,$A89,IncomeStatementData!$I$2:$I$415,"55735")+SUMIFS(IncomeStatementData!$J$2:$J$415,IncomeStatementData!$B$2:$B$415,$A89,IncomeStatementData!$I$2:$I$415,"55701")+SUMIFS(IncomeStatementData!$J$2:$J$415,IncomeStatementData!$B$2:$B$415,$A89,IncomeStatementData!$I$2:$I$415,"55750")+SUMIFS(IncomeStatementData!$J$2:$J$415,IncomeStatementData!$B$2:$B$415,$A89,IncomeStatementData!$I$2:$I$415,"55725")+SUMIFS(IncomeStatementData!$J$2:$J$415,IncomeStatementData!$B$2:$B$415,$A89,IncomeStatementData!$I$2:$I$415,"55760")+SUMIFS(IncomeStatementData!$J$2:$J$415,IncomeStatementData!$B$2:$B$415,$A89,IncomeStatementData!$I$2:$I$415,"55755")</f>
        <v>0</v>
      </c>
      <c r="Z89" s="51">
        <f>IF(ISERROR(AA89/12*Occupancy!$B$65),"-",AA89/12*Occupancy!$B$65)</f>
        <v>0</v>
      </c>
      <c r="AA89" s="52">
        <f>SUMIFS(AnnualFinancialData!$L$2:$L$6380,AnnualFinancialData!$B$2:$B$6380,$A89,AnnualFinancialData!$K$2:$K$6380,"55705")+SUMIFS(AnnualFinancialData!$L$2:$L$6380,AnnualFinancialData!$B$2:$B$6380,$A89,AnnualFinancialData!$K$2:$K$6380,"55715")+SUMIFS(AnnualFinancialData!$L$2:$L$6380,AnnualFinancialData!$B$2:$B$6380,$A89,AnnualFinancialData!$K$2:$K$6380,"55720")+SUMIFS(AnnualFinancialData!$L$2:$L$6380,AnnualFinancialData!$B$2:$B$6380,$A89,AnnualFinancialData!$K$2:$K$6380,"55730")+SUMIFS(AnnualFinancialData!$L$2:$L$6380,AnnualFinancialData!$B$2:$B$6380,$A89,AnnualFinancialData!$K$2:$K$6380,"55735")+SUMIFS(AnnualFinancialData!$L$2:$L$6380,AnnualFinancialData!$B$2:$B$6380,$A89,AnnualFinancialData!$K$2:$K$6380,"55701")+SUMIFS(AnnualFinancialData!$L$2:$L$6380,AnnualFinancialData!$B$2:$B$6380,$A89,AnnualFinancialData!$K$2:$K$6380,"55750")+SUMIFS(AnnualFinancialData!$L$2:$L$6380,AnnualFinancialData!$B$2:$B$6380,$A89,AnnualFinancialData!$K$2:$K$6380,"55725")+SUMIFS(AnnualFinancialData!$L$2:$L$6380,AnnualFinancialData!$B$2:$B$6380,$A89,AnnualFinancialData!$K$2:$K$6380,"55760")+SUMIFS(AnnualFinancialData!$L$2:$L$6380,AnnualFinancialData!$B$2:$B$6380,$A89,AnnualFinancialData!$K$2:$K$6380,"55755")</f>
        <v>0</v>
      </c>
      <c r="AB89" s="51">
        <f>IF(ISERROR(IF(Y89="","",Y89/VLOOKUP(Occupancy!$B$65,Occupancy!$BJ$68:'Occupancy'!$B$79,1)*12/$C89)),"-",IF(Y89="","",Y89/VLOOKUP(Occupancy!$B$65,Occupancy!$BJ$68:'Occupancy'!$B$79,1)*12/$C89))</f>
        <v>0</v>
      </c>
      <c r="AC89" s="57">
        <f>IF(ISERROR(IF(Z89="","",Z89/VLOOKUP(Occupancy!$B$65,Occupancy!$BJ$68:'Occupancy'!$B$79,1)*12/$C89)),"-",IF(Z89="","",Z89/VLOOKUP(Occupancy!$B$65,Occupancy!$BJ$68:'Occupancy'!$B$79,1)*12/$C89))</f>
        <v>0</v>
      </c>
      <c r="AD89" s="55">
        <f>SUMIFS(IncomeStatementData!$J$2:$J$415,IncomeStatementData!$B$2:$B$415,$A89,IncomeStatementData!$I$2:$I$415,"55770")</f>
        <v>0</v>
      </c>
      <c r="AE89" s="54">
        <f>IF(ISERROR(AF89/12*Occupancy!$B$65),"-",AF89/12*Occupancy!$B$65)</f>
        <v>0</v>
      </c>
      <c r="AF89" s="55">
        <f>SUMIFS(AnnualFinancialData!$L$2:$L$6380,AnnualFinancialData!$B$2:$B$6380,$A89,AnnualFinancialData!$K$2:$K$6380,"55770")</f>
        <v>0</v>
      </c>
      <c r="AG89" s="54">
        <f>IF(ISERROR(IF(AD89="","",AD89/VLOOKUP(Occupancy!$B$65,Occupancy!$BJ$68:'Occupancy'!$B$79,1)*12/$C89)),"-",IF(AD89="","",AD89/VLOOKUP(Occupancy!$B$65,Occupancy!$BJ$68:'Occupancy'!$B$79,1)*12/$C89))</f>
        <v>0</v>
      </c>
      <c r="AH89" s="59">
        <f>IF(ISERROR(IF(AE89="","",AE89/VLOOKUP(Occupancy!$B$65,Occupancy!$BJ$68:'Occupancy'!$B$79,1)*12/$C89)),"-",IF(AE89="","",AE89/VLOOKUP(Occupancy!$B$65,Occupancy!$BJ$68:'Occupancy'!$B$79,1)*12/$C89))</f>
        <v>0</v>
      </c>
      <c r="AI89" s="52">
        <f>SUMIFS(IncomeStatementData!$J$2:$J$415,IncomeStatementData!$B$2:$B$415,$A89,IncomeStatementData!$I$2:$I$415,"55357")+SUMIFS(IncomeStatementData!$J$2:$J$415,IncomeStatementData!$B$2:$B$415,$A89,IncomeStatementData!$I$2:$I$415,"55353")+SUMIFS(IncomeStatementData!$J$2:$J$415,IncomeStatementData!$B$2:$B$415,$A89,IncomeStatementData!$I$2:$I$415,"55354")+SUMIFS(IncomeStatementData!$J$2:$J$415,IncomeStatementData!$B$2:$B$415,$A89,IncomeStatementData!$I$2:$I$415,"55351")</f>
        <v>0</v>
      </c>
      <c r="AJ89" s="51">
        <f>IF(ISERROR(AK89/12*Occupancy!$B$65),"-",AK89/12*Occupancy!$B$65)</f>
        <v>0</v>
      </c>
      <c r="AK89" s="52">
        <f>SUMIFS(AnnualFinancialData!$L$2:$L$6380,AnnualFinancialData!$B$2:$B$6380,$A89,AnnualFinancialData!$K$2:$K$6380,"55357")+SUMIFS(AnnualFinancialData!$L$2:$L$6380,AnnualFinancialData!$B$2:$B$6380,$A89,AnnualFinancialData!$K$2:$K$6380,"55353")+SUMIFS(AnnualFinancialData!$L$2:$L$6380,AnnualFinancialData!$B$2:$B$6380,$A89,AnnualFinancialData!$K$2:$K$6380,"55354")+SUMIFS(AnnualFinancialData!$L$2:$L$6380,AnnualFinancialData!$B$2:$B$6380,$A89,AnnualFinancialData!$K$2:$K$6380,"55351")</f>
        <v>0</v>
      </c>
      <c r="AL89" s="51">
        <f>IF(ISERROR(IF(AI89="","",AI89/VLOOKUP(Occupancy!$B$65,Occupancy!$BJ$68:'Occupancy'!$B$79,1)*12/$C89)),"-",IF(AI89="","",AI89/VLOOKUP(Occupancy!$B$65,Occupancy!$BJ$68:'Occupancy'!$B$79,1)*12/$C89))</f>
        <v>0</v>
      </c>
      <c r="AM89" s="60">
        <f>IF(ISERROR(IF(AJ89="","",AJ89/VLOOKUP(Occupancy!$B$65,Occupancy!$BJ$68:'Occupancy'!$B$79,1)*12/$C89)),"-",IF(AJ89="","",AJ89/VLOOKUP(Occupancy!$B$65,Occupancy!$BJ$68:'Occupancy'!$B$79,1)*12/$C89))</f>
        <v>0</v>
      </c>
      <c r="AN89" s="54">
        <f>SUMIFS(IncomeStatementData!$J$2:$J$415,IncomeStatementData!$B$2:$B$415,$A89,IncomeStatementData!$I$2:$I$415,"55355")</f>
        <v>0</v>
      </c>
      <c r="AO89" s="54">
        <f>IF(ISERROR(AP89/12*Occupancy!$B$65),"-",AP89/12*Occupancy!$B$65)</f>
        <v>0</v>
      </c>
      <c r="AP89" s="55">
        <f>SUMIFS(AnnualFinancialData!$L$2:$L$6380,AnnualFinancialData!$B$2:$B$6380,$A89,AnnualFinancialData!$K$2:$K$6380,"55355")</f>
        <v>0</v>
      </c>
      <c r="AQ89" s="54">
        <f>IF(ISERROR(IF(AN89="","",AN89/VLOOKUP(Occupancy!$B$65,Occupancy!$BJ$68:'Occupancy'!$B$79,1)*12/$C89)),"-",IF(AN89="","",AN89/VLOOKUP(Occupancy!$B$65,Occupancy!$BJ$68:'Occupancy'!$B$79,1)*12/$C89))</f>
        <v>0</v>
      </c>
      <c r="AR89" s="56">
        <f>IF(ISERROR(IF(AO89="","",AO89/VLOOKUP(Occupancy!$B$65,Occupancy!$BJ$68:'Occupancy'!$B$79,1)*12/$C89)),"-",IF(AO89="","",AO89/VLOOKUP(Occupancy!$B$65,Occupancy!$BJ$68:'Occupancy'!$B$79,1)*12/$C89))</f>
        <v>0</v>
      </c>
      <c r="AS89" s="61">
        <f>SUMIFS(IncomeStatementData!$J$2:$J$415,IncomeStatementData!$B$2:$B$415,$A89,IncomeStatementData!$I$2:$I$415,"55301")</f>
        <v>0</v>
      </c>
      <c r="AT89" s="51">
        <f>IF(ISERROR(AU89/12*Occupancy!$B$65),"-",AU89/12*Occupancy!$B$65)</f>
        <v>0</v>
      </c>
      <c r="AU89" s="52">
        <f>SUMIFS(AnnualFinancialData!$L$2:$L$6380,AnnualFinancialData!$B$2:$B$6380,$A89,AnnualFinancialData!$K$2:$K$6380,"55301")</f>
        <v>0</v>
      </c>
      <c r="AV89" s="51">
        <f>IF(ISERROR(IF(AS89="","",AS89/VLOOKUP(Occupancy!$B$65,Occupancy!$BJ$68:'Occupancy'!$B$79,1)*12/$C89)),"-",IF(AS89="","",AS89/VLOOKUP(Occupancy!$B$65,Occupancy!$BJ$68:'Occupancy'!$B$79,1)*12/$C89))</f>
        <v>0</v>
      </c>
      <c r="AW89" s="57">
        <f>IF(ISERROR(IF(AT89="","",AT89/VLOOKUP(Occupancy!$B$65,Occupancy!$BJ$68:'Occupancy'!$B$79,1)*12/$C89)),"-",IF(AT89="","",AT89/VLOOKUP(Occupancy!$B$65,Occupancy!$BJ$68:'Occupancy'!$B$79,1)*12/$C89))</f>
        <v>0</v>
      </c>
      <c r="AX89" s="54">
        <f>SUMIFS(IncomeStatementData!$J$2:$J$415,IncomeStatementData!$B$2:$B$415,$A89,IncomeStatementData!$I$2:$I$415,"55320")</f>
        <v>0</v>
      </c>
      <c r="AY89" s="54">
        <f>IF(ISERROR(AZ89/12*Occupancy!$B$65),"-",AZ89/12*Occupancy!$B$65)</f>
        <v>0</v>
      </c>
      <c r="AZ89" s="55">
        <f>SUMIFS(AnnualFinancialData!$L$2:$L$6380,AnnualFinancialData!$B$2:$B$6380,$A89,AnnualFinancialData!$K$2:$K$6380,"55320")</f>
        <v>0</v>
      </c>
      <c r="BA89" s="54">
        <f>IF(ISERROR(IF(AX89="","",AX89/VLOOKUP(Occupancy!$B$65,Occupancy!$BJ$68:'Occupancy'!$B$79,1)*12/$C89)),"-",IF(AX89="","",AX89/VLOOKUP(Occupancy!$B$65,Occupancy!$BJ$68:'Occupancy'!$B$79,1)*12/$C89))</f>
        <v>0</v>
      </c>
      <c r="BB89" s="54">
        <f>IF(ISERROR(IF(AY89="","",AY89/VLOOKUP(Occupancy!$B$65,Occupancy!$BJ$68:'Occupancy'!$B$79,1)*12/$C89)),"-",IF(AY89="","",AY89/VLOOKUP(Occupancy!$B$65,Occupancy!$BJ$68:'Occupancy'!$B$79,1)*12/$C89))</f>
        <v>0</v>
      </c>
      <c r="BC89" s="62">
        <f t="shared" si="3"/>
        <v>0</v>
      </c>
      <c r="BD89" s="63">
        <f t="shared" si="4"/>
        <v>0</v>
      </c>
      <c r="BE89" s="62">
        <f t="shared" si="5"/>
        <v>0</v>
      </c>
      <c r="BF89" s="63">
        <f>IF(ISERROR(IF(BC89="","",BC89/VLOOKUP(Occupancy!$B$65,Occupancy!$BJ$68:'Occupancy'!$B$79,1)*12/$C89)),"-",IF(BC89="","",BC89/VLOOKUP(Occupancy!$B$65,Occupancy!$BJ$68:'Occupancy'!$B$79,1)*12/$C89))</f>
        <v>0</v>
      </c>
      <c r="BG89" s="64">
        <f>IF(ISERROR(IF(BD89="","",BD89/VLOOKUP(Occupancy!$B$65,Occupancy!$BJ$68:'Occupancy'!$B$79,1)*12/$C89)),"-",IF(BD89="","",BD89/VLOOKUP(Occupancy!$B$65,Occupancy!$BJ$68:'Occupancy'!$B$79,1)*12/$C89))</f>
        <v>0</v>
      </c>
    </row>
    <row r="90" spans="1:59" x14ac:dyDescent="0.25">
      <c r="A90" s="220" t="s">
        <v>563</v>
      </c>
      <c r="B90" s="93" t="str">
        <f>IF(ISERROR(INDEX(ProjectTypeData!$F$2:$F90,MATCH(Expenses!$A90,ProjectTypeData!$B$2:$B90,0),MATCH(Expenses!B$5,ProjectTypeData!$F$1))),"-",INDEX(ProjectTypeData!$F$2:$F90,MATCH(Expenses!$A90,ProjectTypeData!$B$2:$B90,0),MATCH(Expenses!B$5,ProjectTypeData!$F$1)))</f>
        <v>Homes</v>
      </c>
      <c r="C90" s="145">
        <f>Operating!C95</f>
        <v>0</v>
      </c>
      <c r="D90" s="146" t="str">
        <f>IF(ISERROR(INDEX(MgmtCompanyData!$C$2:$C$46,MATCH(A90,MgmtCompanyData!$B$2:$B$46,0),0)),"-",INDEX(MgmtCompanyData!$C$2:$C$46,MATCH(A90,MgmtCompanyData!$B$2:$B$46,0),0))</f>
        <v>-</v>
      </c>
      <c r="E90" s="50">
        <f>SUMIFS(IncomeStatementData!$J$2:$J$415,IncomeStatementData!$B$2:$B$415,$A90,IncomeStatementData!$I$2:$I$415,"50105")+SUMIFS(IncomeStatementData!$J$2:$J$415,IncomeStatementData!$B$2:$B$415,$A90,IncomeStatementData!$I$2:$I$415,"55745")+SUMIFS(IncomeStatementData!$J$2:$J$415,IncomeStatementData!$B$2:$B$415,$A90,IncomeStatementData!$I$2:$I$415,"55730")+SUMIFS(IncomeStatementData!$J$2:$J$415,IncomeStatementData!$B$2:$B$415,$A90,IncomeStatementData!$I$2:$I$415,"50203")+SUMIFS(IncomeStatementData!$J$2:$J$415,IncomeStatementData!$B$2:$B$415,$A90,IncomeStatementData!$I$2:$I$415,"50252")</f>
        <v>0</v>
      </c>
      <c r="F90" s="51">
        <f>IF(ISERROR(G90/12*Occupancy!$B$65),"-",G90/12*Occupancy!$B$65)</f>
        <v>0</v>
      </c>
      <c r="G90" s="52">
        <f>SUMIFS(AnnualFinancialData!$L$2:$L$6380,AnnualFinancialData!$B$2:$B$6380,$A90,AnnualFinancialData!$K$2:$K$6380,"50105")+SUMIFS(AnnualFinancialData!$L$2:$L$6380,AnnualFinancialData!$B$2:$B$6380,$A90,AnnualFinancialData!$K$2:$K$6380,"55745")+SUMIFS(AnnualFinancialData!$L$2:$L$6380,AnnualFinancialData!$B$2:$B$6380,$A90,AnnualFinancialData!$K$2:$K$6380,"55730")+SUMIFS(AnnualFinancialData!$L$2:$L$6380,AnnualFinancialData!$B$2:$B$6380,$A90,AnnualFinancialData!$K$2:$K$6380,"50203")+SUMIFS(AnnualFinancialData!$L$2:$L$6380,AnnualFinancialData!$B$2:$B$6380,$A90,AnnualFinancialData!$K$2:$K$6380,"50252")</f>
        <v>0</v>
      </c>
      <c r="H90" s="51" t="str">
        <f>IF(ISERROR(IF(E90="","",E90/VLOOKUP(Occupancy!$B$65,Occupancy!$BJ$68:'Occupancy'!$B$79,1)*12/$C90)),"-",IF(E90="","",E90/VLOOKUP(Occupancy!$B$65,Occupancy!$BJ$68:'Occupancy'!$B$79,1)*12/$C90))</f>
        <v>-</v>
      </c>
      <c r="I90" s="53" t="str">
        <f>IF(ISERROR(IF(F90="","",F90/VLOOKUP(Occupancy!$B$65,Occupancy!$BJ$68:'Occupancy'!$B$79,1)*12/$C90)),"-",IF(F90="","",F90/VLOOKUP(Occupancy!$B$65,Occupancy!$BJ$68:'Occupancy'!$B$79,1)*12/$C90))</f>
        <v>-</v>
      </c>
      <c r="J90" s="54">
        <f>SUMIFS(IncomeStatementData!$J$2:$J$415,IncomeStatementData!$B$2:$B$415,$A90,IncomeStatementData!$I$2:$I$415,"60015")+SUMIFS(IncomeStatementData!$J$2:$J$415,IncomeStatementData!$B$2:$B$415,$A90,IncomeStatementData!$I$2:$I$415,"55342")+SUMIFS(IncomeStatementData!$J$2:$J$415,IncomeStatementData!$B$2:$B$415,$A90,IncomeStatementData!$I$2:$I$415,"55110")+SUMIFS(IncomeStatementData!$J$2:$J$415,IncomeStatementData!$B$2:$B$415,$A90,IncomeStatementData!$I$2:$I$415,"53034")+SUMIFS(IncomeStatementData!$J$2:$J$415,IncomeStatementData!$B$2:$B$415,$A90,IncomeStatementData!$I$2:$I$415,"59500")</f>
        <v>0</v>
      </c>
      <c r="K90" s="54">
        <f>IF(ISERROR(L90/12*Occupancy!$B$65),"-",L90/12*Occupancy!$B$65)</f>
        <v>0</v>
      </c>
      <c r="L90" s="55">
        <f>SUMIFS(AnnualFinancialData!$L$2:$L$6380,AnnualFinancialData!$B$2:$B$6380,$A90,AnnualFinancialData!$K$2:$K$6380,"60015")+SUMIFS(AnnualFinancialData!$L$2:$L$6380,AnnualFinancialData!$B$2:$B$6380,$A90,AnnualFinancialData!$K$2:$K$6380,"55342")+SUMIFS(AnnualFinancialData!$L$2:$L$6380,AnnualFinancialData!$B$2:$B$6380,$A90,AnnualFinancialData!$K$2:$K$6380,"55110")+SUMIFS(AnnualFinancialData!$L$2:$L$6380,AnnualFinancialData!$B$2:$B$6380,$A90,AnnualFinancialData!$K$2:$K$6380,"53034")+SUMIFS(AnnualFinancialData!$L$2:$L$6380,AnnualFinancialData!$B$2:$B$6380,$A90,AnnualFinancialData!$K$2:$K$6380,"59500")</f>
        <v>0</v>
      </c>
      <c r="M90" s="54" t="str">
        <f>IF(ISERROR(IF(J90="","",J90/VLOOKUP(Occupancy!$B$65,Occupancy!$BJ$68:'Occupancy'!$B$79,1)*12/$C90)),"-",IF(J90="","",J90/VLOOKUP(Occupancy!$B$65,Occupancy!$BJ$68:'Occupancy'!$B$79,1)*12/$C90))</f>
        <v>-</v>
      </c>
      <c r="N90" s="54" t="str">
        <f>IF(ISERROR(IF(K90="","",K90/VLOOKUP(Occupancy!$B$65,Occupancy!$BJ$68:'Occupancy'!$B$79,1)*12/$C90)),"-",IF(K90="","",K90/VLOOKUP(Occupancy!$B$65,Occupancy!$BJ$68:'Occupancy'!$B$79,1)*12/$C90))</f>
        <v>-</v>
      </c>
      <c r="O90" s="51">
        <f>SUMIFS(IncomeStatementData!$J$2:$J$415,IncomeStatementData!$B$2:$B$415,$A90,IncomeStatementData!$I$2:$I$415,"58001")</f>
        <v>0</v>
      </c>
      <c r="P90" s="51">
        <f>IF(ISERROR(Q90/12*Occupancy!$B$65),"-",Q90/12*Occupancy!$B$65)</f>
        <v>0</v>
      </c>
      <c r="Q90" s="52">
        <f>SUMIFS(AnnualFinancialData!$L$2:$L$6380,AnnualFinancialData!$B$2:$B$6380,$A90,AnnualFinancialData!$K$2:$K$6380,"58001")</f>
        <v>0</v>
      </c>
      <c r="R90" s="51" t="str">
        <f>IF(ISERROR(IF(O90="","",O90/VLOOKUP(Occupancy!$B$65,Occupancy!$BJ$68:'Occupancy'!$B$79,1)*12/$C90)),"-",IF(O90="","",O90/VLOOKUP(Occupancy!$B$65,Occupancy!$BJ$68:'Occupancy'!$B$79,1)*12/$C90))</f>
        <v>-</v>
      </c>
      <c r="S90" s="51" t="str">
        <f>IF(ISERROR(IF(P90="","",P90/VLOOKUP(Occupancy!$B$65,Occupancy!$BJ$68:'Occupancy'!$B$79,1)*12/$C90)),"-",IF(P90="","",P90/VLOOKUP(Occupancy!$B$65,Occupancy!$BJ$68:'Occupancy'!$B$79,1)*12/$C90))</f>
        <v>-</v>
      </c>
      <c r="T90" s="55">
        <f>SUMIFS(IncomeStatementData!$J$2:$J$415,IncomeStatementData!$B$2:$B$415,$A90,IncomeStatementData!$I$2:$I$415,"66100")</f>
        <v>0</v>
      </c>
      <c r="U90" s="54">
        <f>IF(ISERROR(V90/12*Occupancy!$B$65),"-",V90/12*Occupancy!$B$65)</f>
        <v>0</v>
      </c>
      <c r="V90" s="55">
        <f>SUMIFS(AnnualFinancialData!$L$2:$L$6380,AnnualFinancialData!$B$2:$B$6380,$A90,AnnualFinancialData!$K$2:$K$6380,"66100")</f>
        <v>0</v>
      </c>
      <c r="W90" s="54" t="str">
        <f>IF(ISERROR(IF(T90="","",T90/VLOOKUP(Occupancy!$B$65,Occupancy!$BJ$68:'Occupancy'!$B$79,1)*12/$C90)),"-",IF(T90="","",T90/VLOOKUP(Occupancy!$B$65,Occupancy!$BJ$68:'Occupancy'!$B$79,1)*12/$C90))</f>
        <v>-</v>
      </c>
      <c r="X90" s="56" t="str">
        <f>IF(ISERROR(IF(U90="","",U90/VLOOKUP(Occupancy!$B$65,Occupancy!$BJ$68:'Occupancy'!$B$79,1)*12/$C90)),"-",IF(U90="","",U90/VLOOKUP(Occupancy!$B$65,Occupancy!$BJ$68:'Occupancy'!$B$79,1)*12/$C90))</f>
        <v>-</v>
      </c>
      <c r="Y90" s="51">
        <f>SUMIFS(IncomeStatementData!$J$2:$J$415,IncomeStatementData!$B$2:$B$415,$A90,IncomeStatementData!$I$2:$I$415,"55705")+SUMIFS(IncomeStatementData!$J$2:$J$415,IncomeStatementData!$B$2:$B$415,$A90,IncomeStatementData!$I$2:$I$415,"55715")+SUMIFS(IncomeStatementData!$J$2:$J$415,IncomeStatementData!$B$2:$B$415,$A90,IncomeStatementData!$I$2:$I$415,"55720")+SUMIFS(IncomeStatementData!$J$2:$J$415,IncomeStatementData!$B$2:$B$415,$A90,IncomeStatementData!$I$2:$I$415,"55730")+SUMIFS(IncomeStatementData!$J$2:$J$415,IncomeStatementData!$B$2:$B$415,$A90,IncomeStatementData!$I$2:$I$415,"55735")+SUMIFS(IncomeStatementData!$J$2:$J$415,IncomeStatementData!$B$2:$B$415,$A90,IncomeStatementData!$I$2:$I$415,"55701")+SUMIFS(IncomeStatementData!$J$2:$J$415,IncomeStatementData!$B$2:$B$415,$A90,IncomeStatementData!$I$2:$I$415,"55750")+SUMIFS(IncomeStatementData!$J$2:$J$415,IncomeStatementData!$B$2:$B$415,$A90,IncomeStatementData!$I$2:$I$415,"55725")+SUMIFS(IncomeStatementData!$J$2:$J$415,IncomeStatementData!$B$2:$B$415,$A90,IncomeStatementData!$I$2:$I$415,"55760")+SUMIFS(IncomeStatementData!$J$2:$J$415,IncomeStatementData!$B$2:$B$415,$A90,IncomeStatementData!$I$2:$I$415,"55755")</f>
        <v>0</v>
      </c>
      <c r="Z90" s="51">
        <f>IF(ISERROR(AA90/12*Occupancy!$B$65),"-",AA90/12*Occupancy!$B$65)</f>
        <v>0</v>
      </c>
      <c r="AA90" s="52">
        <f>SUMIFS(AnnualFinancialData!$L$2:$L$6380,AnnualFinancialData!$B$2:$B$6380,$A90,AnnualFinancialData!$K$2:$K$6380,"55705")+SUMIFS(AnnualFinancialData!$L$2:$L$6380,AnnualFinancialData!$B$2:$B$6380,$A90,AnnualFinancialData!$K$2:$K$6380,"55715")+SUMIFS(AnnualFinancialData!$L$2:$L$6380,AnnualFinancialData!$B$2:$B$6380,$A90,AnnualFinancialData!$K$2:$K$6380,"55720")+SUMIFS(AnnualFinancialData!$L$2:$L$6380,AnnualFinancialData!$B$2:$B$6380,$A90,AnnualFinancialData!$K$2:$K$6380,"55730")+SUMIFS(AnnualFinancialData!$L$2:$L$6380,AnnualFinancialData!$B$2:$B$6380,$A90,AnnualFinancialData!$K$2:$K$6380,"55735")+SUMIFS(AnnualFinancialData!$L$2:$L$6380,AnnualFinancialData!$B$2:$B$6380,$A90,AnnualFinancialData!$K$2:$K$6380,"55701")+SUMIFS(AnnualFinancialData!$L$2:$L$6380,AnnualFinancialData!$B$2:$B$6380,$A90,AnnualFinancialData!$K$2:$K$6380,"55750")+SUMIFS(AnnualFinancialData!$L$2:$L$6380,AnnualFinancialData!$B$2:$B$6380,$A90,AnnualFinancialData!$K$2:$K$6380,"55725")+SUMIFS(AnnualFinancialData!$L$2:$L$6380,AnnualFinancialData!$B$2:$B$6380,$A90,AnnualFinancialData!$K$2:$K$6380,"55760")+SUMIFS(AnnualFinancialData!$L$2:$L$6380,AnnualFinancialData!$B$2:$B$6380,$A90,AnnualFinancialData!$K$2:$K$6380,"55755")</f>
        <v>0</v>
      </c>
      <c r="AB90" s="51" t="str">
        <f>IF(ISERROR(IF(Y90="","",Y90/VLOOKUP(Occupancy!$B$65,Occupancy!$BJ$68:'Occupancy'!$B$79,1)*12/$C90)),"-",IF(Y90="","",Y90/VLOOKUP(Occupancy!$B$65,Occupancy!$BJ$68:'Occupancy'!$B$79,1)*12/$C90))</f>
        <v>-</v>
      </c>
      <c r="AC90" s="57" t="str">
        <f>IF(ISERROR(IF(Z90="","",Z90/VLOOKUP(Occupancy!$B$65,Occupancy!$BJ$68:'Occupancy'!$B$79,1)*12/$C90)),"-",IF(Z90="","",Z90/VLOOKUP(Occupancy!$B$65,Occupancy!$BJ$68:'Occupancy'!$B$79,1)*12/$C90))</f>
        <v>-</v>
      </c>
      <c r="AD90" s="55">
        <f>SUMIFS(IncomeStatementData!$J$2:$J$415,IncomeStatementData!$B$2:$B$415,$A90,IncomeStatementData!$I$2:$I$415,"55770")</f>
        <v>0</v>
      </c>
      <c r="AE90" s="54">
        <f>IF(ISERROR(AF90/12*Occupancy!$B$65),"-",AF90/12*Occupancy!$B$65)</f>
        <v>0</v>
      </c>
      <c r="AF90" s="55">
        <f>SUMIFS(AnnualFinancialData!$L$2:$L$6380,AnnualFinancialData!$B$2:$B$6380,$A90,AnnualFinancialData!$K$2:$K$6380,"55770")</f>
        <v>0</v>
      </c>
      <c r="AG90" s="54" t="str">
        <f>IF(ISERROR(IF(AD90="","",AD90/VLOOKUP(Occupancy!$B$65,Occupancy!$BJ$68:'Occupancy'!$B$79,1)*12/$C90)),"-",IF(AD90="","",AD90/VLOOKUP(Occupancy!$B$65,Occupancy!$BJ$68:'Occupancy'!$B$79,1)*12/$C90))</f>
        <v>-</v>
      </c>
      <c r="AH90" s="59" t="str">
        <f>IF(ISERROR(IF(AE90="","",AE90/VLOOKUP(Occupancy!$B$65,Occupancy!$BJ$68:'Occupancy'!$B$79,1)*12/$C90)),"-",IF(AE90="","",AE90/VLOOKUP(Occupancy!$B$65,Occupancy!$BJ$68:'Occupancy'!$B$79,1)*12/$C90))</f>
        <v>-</v>
      </c>
      <c r="AI90" s="52">
        <f>SUMIFS(IncomeStatementData!$J$2:$J$415,IncomeStatementData!$B$2:$B$415,$A90,IncomeStatementData!$I$2:$I$415,"55357")+SUMIFS(IncomeStatementData!$J$2:$J$415,IncomeStatementData!$B$2:$B$415,$A90,IncomeStatementData!$I$2:$I$415,"55353")+SUMIFS(IncomeStatementData!$J$2:$J$415,IncomeStatementData!$B$2:$B$415,$A90,IncomeStatementData!$I$2:$I$415,"55354")+SUMIFS(IncomeStatementData!$J$2:$J$415,IncomeStatementData!$B$2:$B$415,$A90,IncomeStatementData!$I$2:$I$415,"55351")</f>
        <v>0</v>
      </c>
      <c r="AJ90" s="51">
        <f>IF(ISERROR(AK90/12*Occupancy!$B$65),"-",AK90/12*Occupancy!$B$65)</f>
        <v>0</v>
      </c>
      <c r="AK90" s="52">
        <f>SUMIFS(AnnualFinancialData!$L$2:$L$6380,AnnualFinancialData!$B$2:$B$6380,$A90,AnnualFinancialData!$K$2:$K$6380,"55357")+SUMIFS(AnnualFinancialData!$L$2:$L$6380,AnnualFinancialData!$B$2:$B$6380,$A90,AnnualFinancialData!$K$2:$K$6380,"55353")+SUMIFS(AnnualFinancialData!$L$2:$L$6380,AnnualFinancialData!$B$2:$B$6380,$A90,AnnualFinancialData!$K$2:$K$6380,"55354")+SUMIFS(AnnualFinancialData!$L$2:$L$6380,AnnualFinancialData!$B$2:$B$6380,$A90,AnnualFinancialData!$K$2:$K$6380,"55351")</f>
        <v>0</v>
      </c>
      <c r="AL90" s="51" t="str">
        <f>IF(ISERROR(IF(AI90="","",AI90/VLOOKUP(Occupancy!$B$65,Occupancy!$BJ$68:'Occupancy'!$B$79,1)*12/$C90)),"-",IF(AI90="","",AI90/VLOOKUP(Occupancy!$B$65,Occupancy!$BJ$68:'Occupancy'!$B$79,1)*12/$C90))</f>
        <v>-</v>
      </c>
      <c r="AM90" s="60" t="str">
        <f>IF(ISERROR(IF(AJ90="","",AJ90/VLOOKUP(Occupancy!$B$65,Occupancy!$BJ$68:'Occupancy'!$B$79,1)*12/$C90)),"-",IF(AJ90="","",AJ90/VLOOKUP(Occupancy!$B$65,Occupancy!$BJ$68:'Occupancy'!$B$79,1)*12/$C90))</f>
        <v>-</v>
      </c>
      <c r="AN90" s="54">
        <f>SUMIFS(IncomeStatementData!$J$2:$J$415,IncomeStatementData!$B$2:$B$415,$A90,IncomeStatementData!$I$2:$I$415,"55355")</f>
        <v>0</v>
      </c>
      <c r="AO90" s="54">
        <f>IF(ISERROR(AP90/12*Occupancy!$B$65),"-",AP90/12*Occupancy!$B$65)</f>
        <v>0</v>
      </c>
      <c r="AP90" s="55">
        <f>SUMIFS(AnnualFinancialData!$L$2:$L$6380,AnnualFinancialData!$B$2:$B$6380,$A90,AnnualFinancialData!$K$2:$K$6380,"55355")</f>
        <v>0</v>
      </c>
      <c r="AQ90" s="54" t="str">
        <f>IF(ISERROR(IF(AN90="","",AN90/VLOOKUP(Occupancy!$B$65,Occupancy!$BJ$68:'Occupancy'!$B$79,1)*12/$C90)),"-",IF(AN90="","",AN90/VLOOKUP(Occupancy!$B$65,Occupancy!$BJ$68:'Occupancy'!$B$79,1)*12/$C90))</f>
        <v>-</v>
      </c>
      <c r="AR90" s="56" t="str">
        <f>IF(ISERROR(IF(AO90="","",AO90/VLOOKUP(Occupancy!$B$65,Occupancy!$BJ$68:'Occupancy'!$B$79,1)*12/$C90)),"-",IF(AO90="","",AO90/VLOOKUP(Occupancy!$B$65,Occupancy!$BJ$68:'Occupancy'!$B$79,1)*12/$C90))</f>
        <v>-</v>
      </c>
      <c r="AS90" s="61">
        <f>SUMIFS(IncomeStatementData!$J$2:$J$415,IncomeStatementData!$B$2:$B$415,$A90,IncomeStatementData!$I$2:$I$415,"55301")</f>
        <v>0</v>
      </c>
      <c r="AT90" s="51">
        <f>IF(ISERROR(AU90/12*Occupancy!$B$65),"-",AU90/12*Occupancy!$B$65)</f>
        <v>0</v>
      </c>
      <c r="AU90" s="52">
        <f>SUMIFS(AnnualFinancialData!$L$2:$L$6380,AnnualFinancialData!$B$2:$B$6380,$A90,AnnualFinancialData!$K$2:$K$6380,"55301")</f>
        <v>0</v>
      </c>
      <c r="AV90" s="51" t="str">
        <f>IF(ISERROR(IF(AS90="","",AS90/VLOOKUP(Occupancy!$B$65,Occupancy!$BJ$68:'Occupancy'!$B$79,1)*12/$C90)),"-",IF(AS90="","",AS90/VLOOKUP(Occupancy!$B$65,Occupancy!$BJ$68:'Occupancy'!$B$79,1)*12/$C90))</f>
        <v>-</v>
      </c>
      <c r="AW90" s="57" t="str">
        <f>IF(ISERROR(IF(AT90="","",AT90/VLOOKUP(Occupancy!$B$65,Occupancy!$BJ$68:'Occupancy'!$B$79,1)*12/$C90)),"-",IF(AT90="","",AT90/VLOOKUP(Occupancy!$B$65,Occupancy!$BJ$68:'Occupancy'!$B$79,1)*12/$C90))</f>
        <v>-</v>
      </c>
      <c r="AX90" s="54">
        <f>SUMIFS(IncomeStatementData!$J$2:$J$415,IncomeStatementData!$B$2:$B$415,$A90,IncomeStatementData!$I$2:$I$415,"55320")</f>
        <v>0</v>
      </c>
      <c r="AY90" s="54">
        <f>IF(ISERROR(AZ90/12*Occupancy!$B$65),"-",AZ90/12*Occupancy!$B$65)</f>
        <v>0</v>
      </c>
      <c r="AZ90" s="55">
        <f>SUMIFS(AnnualFinancialData!$L$2:$L$6380,AnnualFinancialData!$B$2:$B$6380,$A90,AnnualFinancialData!$K$2:$K$6380,"55320")</f>
        <v>0</v>
      </c>
      <c r="BA90" s="54" t="str">
        <f>IF(ISERROR(IF(AX90="","",AX90/VLOOKUP(Occupancy!$B$65,Occupancy!$BJ$68:'Occupancy'!$B$79,1)*12/$C90)),"-",IF(AX90="","",AX90/VLOOKUP(Occupancy!$B$65,Occupancy!$BJ$68:'Occupancy'!$B$79,1)*12/$C90))</f>
        <v>-</v>
      </c>
      <c r="BB90" s="54" t="str">
        <f>IF(ISERROR(IF(AY90="","",AY90/VLOOKUP(Occupancy!$B$65,Occupancy!$BJ$68:'Occupancy'!$B$79,1)*12/$C90)),"-",IF(AY90="","",AY90/VLOOKUP(Occupancy!$B$65,Occupancy!$BJ$68:'Occupancy'!$B$79,1)*12/$C90))</f>
        <v>-</v>
      </c>
      <c r="BC90" s="62">
        <f t="shared" si="3"/>
        <v>0</v>
      </c>
      <c r="BD90" s="63">
        <f t="shared" si="4"/>
        <v>0</v>
      </c>
      <c r="BE90" s="62">
        <f t="shared" si="5"/>
        <v>0</v>
      </c>
      <c r="BF90" s="63" t="str">
        <f>IF(ISERROR(IF(BC90="","",BC90/VLOOKUP(Occupancy!$B$65,Occupancy!$BJ$68:'Occupancy'!$B$79,1)*12/$C90)),"-",IF(BC90="","",BC90/VLOOKUP(Occupancy!$B$65,Occupancy!$BJ$68:'Occupancy'!$B$79,1)*12/$C90))</f>
        <v>-</v>
      </c>
      <c r="BG90" s="64" t="str">
        <f>IF(ISERROR(IF(BD90="","",BD90/VLOOKUP(Occupancy!$B$65,Occupancy!$BJ$68:'Occupancy'!$B$79,1)*12/$C90)),"-",IF(BD90="","",BD90/VLOOKUP(Occupancy!$B$65,Occupancy!$BJ$68:'Occupancy'!$B$79,1)*12/$C90))</f>
        <v>-</v>
      </c>
    </row>
    <row r="91" spans="1:59" x14ac:dyDescent="0.25">
      <c r="A91" s="220" t="s">
        <v>565</v>
      </c>
      <c r="B91" s="93" t="str">
        <f>IF(ISERROR(INDEX(ProjectTypeData!$F$2:$F91,MATCH(Expenses!$A91,ProjectTypeData!$B$2:$B91,0),MATCH(Expenses!B$5,ProjectTypeData!$F$1))),"-",INDEX(ProjectTypeData!$F$2:$F91,MATCH(Expenses!$A91,ProjectTypeData!$B$2:$B91,0),MATCH(Expenses!B$5,ProjectTypeData!$F$1)))</f>
        <v>Homes</v>
      </c>
      <c r="C91" s="145">
        <f>Operating!C96</f>
        <v>0</v>
      </c>
      <c r="D91" s="146" t="str">
        <f>IF(ISERROR(INDEX(MgmtCompanyData!$C$2:$C$46,MATCH(A91,MgmtCompanyData!$B$2:$B$46,0),0)),"-",INDEX(MgmtCompanyData!$C$2:$C$46,MATCH(A91,MgmtCompanyData!$B$2:$B$46,0),0))</f>
        <v>-</v>
      </c>
      <c r="E91" s="50">
        <f>SUMIFS(IncomeStatementData!$J$2:$J$415,IncomeStatementData!$B$2:$B$415,$A91,IncomeStatementData!$I$2:$I$415,"50105")+SUMIFS(IncomeStatementData!$J$2:$J$415,IncomeStatementData!$B$2:$B$415,$A91,IncomeStatementData!$I$2:$I$415,"55745")+SUMIFS(IncomeStatementData!$J$2:$J$415,IncomeStatementData!$B$2:$B$415,$A91,IncomeStatementData!$I$2:$I$415,"55730")+SUMIFS(IncomeStatementData!$J$2:$J$415,IncomeStatementData!$B$2:$B$415,$A91,IncomeStatementData!$I$2:$I$415,"50203")+SUMIFS(IncomeStatementData!$J$2:$J$415,IncomeStatementData!$B$2:$B$415,$A91,IncomeStatementData!$I$2:$I$415,"50252")</f>
        <v>0</v>
      </c>
      <c r="F91" s="51">
        <f>IF(ISERROR(G91/12*Occupancy!$B$65),"-",G91/12*Occupancy!$B$65)</f>
        <v>0</v>
      </c>
      <c r="G91" s="52">
        <f>SUMIFS(AnnualFinancialData!$L$2:$L$6380,AnnualFinancialData!$B$2:$B$6380,$A91,AnnualFinancialData!$K$2:$K$6380,"50105")+SUMIFS(AnnualFinancialData!$L$2:$L$6380,AnnualFinancialData!$B$2:$B$6380,$A91,AnnualFinancialData!$K$2:$K$6380,"55745")+SUMIFS(AnnualFinancialData!$L$2:$L$6380,AnnualFinancialData!$B$2:$B$6380,$A91,AnnualFinancialData!$K$2:$K$6380,"55730")+SUMIFS(AnnualFinancialData!$L$2:$L$6380,AnnualFinancialData!$B$2:$B$6380,$A91,AnnualFinancialData!$K$2:$K$6380,"50203")+SUMIFS(AnnualFinancialData!$L$2:$L$6380,AnnualFinancialData!$B$2:$B$6380,$A91,AnnualFinancialData!$K$2:$K$6380,"50252")</f>
        <v>0</v>
      </c>
      <c r="H91" s="51" t="str">
        <f>IF(ISERROR(IF(E91="","",E91/VLOOKUP(Occupancy!$B$65,Occupancy!$BJ$68:'Occupancy'!$B$79,1)*12/$C91)),"-",IF(E91="","",E91/VLOOKUP(Occupancy!$B$65,Occupancy!$BJ$68:'Occupancy'!$B$79,1)*12/$C91))</f>
        <v>-</v>
      </c>
      <c r="I91" s="53" t="str">
        <f>IF(ISERROR(IF(F91="","",F91/VLOOKUP(Occupancy!$B$65,Occupancy!$BJ$68:'Occupancy'!$B$79,1)*12/$C91)),"-",IF(F91="","",F91/VLOOKUP(Occupancy!$B$65,Occupancy!$BJ$68:'Occupancy'!$B$79,1)*12/$C91))</f>
        <v>-</v>
      </c>
      <c r="J91" s="54">
        <f>SUMIFS(IncomeStatementData!$J$2:$J$415,IncomeStatementData!$B$2:$B$415,$A91,IncomeStatementData!$I$2:$I$415,"60015")+SUMIFS(IncomeStatementData!$J$2:$J$415,IncomeStatementData!$B$2:$B$415,$A91,IncomeStatementData!$I$2:$I$415,"55342")+SUMIFS(IncomeStatementData!$J$2:$J$415,IncomeStatementData!$B$2:$B$415,$A91,IncomeStatementData!$I$2:$I$415,"55110")+SUMIFS(IncomeStatementData!$J$2:$J$415,IncomeStatementData!$B$2:$B$415,$A91,IncomeStatementData!$I$2:$I$415,"53034")+SUMIFS(IncomeStatementData!$J$2:$J$415,IncomeStatementData!$B$2:$B$415,$A91,IncomeStatementData!$I$2:$I$415,"59500")</f>
        <v>0</v>
      </c>
      <c r="K91" s="54">
        <f>IF(ISERROR(L91/12*Occupancy!$B$65),"-",L91/12*Occupancy!$B$65)</f>
        <v>0</v>
      </c>
      <c r="L91" s="55">
        <f>SUMIFS(AnnualFinancialData!$L$2:$L$6380,AnnualFinancialData!$B$2:$B$6380,$A91,AnnualFinancialData!$K$2:$K$6380,"60015")+SUMIFS(AnnualFinancialData!$L$2:$L$6380,AnnualFinancialData!$B$2:$B$6380,$A91,AnnualFinancialData!$K$2:$K$6380,"55342")+SUMIFS(AnnualFinancialData!$L$2:$L$6380,AnnualFinancialData!$B$2:$B$6380,$A91,AnnualFinancialData!$K$2:$K$6380,"55110")+SUMIFS(AnnualFinancialData!$L$2:$L$6380,AnnualFinancialData!$B$2:$B$6380,$A91,AnnualFinancialData!$K$2:$K$6380,"53034")+SUMIFS(AnnualFinancialData!$L$2:$L$6380,AnnualFinancialData!$B$2:$B$6380,$A91,AnnualFinancialData!$K$2:$K$6380,"59500")</f>
        <v>0</v>
      </c>
      <c r="M91" s="54" t="str">
        <f>IF(ISERROR(IF(J91="","",J91/VLOOKUP(Occupancy!$B$65,Occupancy!$BJ$68:'Occupancy'!$B$79,1)*12/$C91)),"-",IF(J91="","",J91/VLOOKUP(Occupancy!$B$65,Occupancy!$BJ$68:'Occupancy'!$B$79,1)*12/$C91))</f>
        <v>-</v>
      </c>
      <c r="N91" s="54" t="str">
        <f>IF(ISERROR(IF(K91="","",K91/VLOOKUP(Occupancy!$B$65,Occupancy!$BJ$68:'Occupancy'!$B$79,1)*12/$C91)),"-",IF(K91="","",K91/VLOOKUP(Occupancy!$B$65,Occupancy!$BJ$68:'Occupancy'!$B$79,1)*12/$C91))</f>
        <v>-</v>
      </c>
      <c r="O91" s="51">
        <f>SUMIFS(IncomeStatementData!$J$2:$J$415,IncomeStatementData!$B$2:$B$415,$A91,IncomeStatementData!$I$2:$I$415,"58001")</f>
        <v>0</v>
      </c>
      <c r="P91" s="51">
        <f>IF(ISERROR(Q91/12*Occupancy!$B$65),"-",Q91/12*Occupancy!$B$65)</f>
        <v>0</v>
      </c>
      <c r="Q91" s="52">
        <f>SUMIFS(AnnualFinancialData!$L$2:$L$6380,AnnualFinancialData!$B$2:$B$6380,$A91,AnnualFinancialData!$K$2:$K$6380,"58001")</f>
        <v>0</v>
      </c>
      <c r="R91" s="51" t="str">
        <f>IF(ISERROR(IF(O91="","",O91/VLOOKUP(Occupancy!$B$65,Occupancy!$BJ$68:'Occupancy'!$B$79,1)*12/$C91)),"-",IF(O91="","",O91/VLOOKUP(Occupancy!$B$65,Occupancy!$BJ$68:'Occupancy'!$B$79,1)*12/$C91))</f>
        <v>-</v>
      </c>
      <c r="S91" s="51" t="str">
        <f>IF(ISERROR(IF(P91="","",P91/VLOOKUP(Occupancy!$B$65,Occupancy!$BJ$68:'Occupancy'!$B$79,1)*12/$C91)),"-",IF(P91="","",P91/VLOOKUP(Occupancy!$B$65,Occupancy!$BJ$68:'Occupancy'!$B$79,1)*12/$C91))</f>
        <v>-</v>
      </c>
      <c r="T91" s="55">
        <f>SUMIFS(IncomeStatementData!$J$2:$J$415,IncomeStatementData!$B$2:$B$415,$A91,IncomeStatementData!$I$2:$I$415,"66100")</f>
        <v>0</v>
      </c>
      <c r="U91" s="54">
        <f>IF(ISERROR(V91/12*Occupancy!$B$65),"-",V91/12*Occupancy!$B$65)</f>
        <v>0</v>
      </c>
      <c r="V91" s="55">
        <f>SUMIFS(AnnualFinancialData!$L$2:$L$6380,AnnualFinancialData!$B$2:$B$6380,$A91,AnnualFinancialData!$K$2:$K$6380,"66100")</f>
        <v>0</v>
      </c>
      <c r="W91" s="54" t="str">
        <f>IF(ISERROR(IF(T91="","",T91/VLOOKUP(Occupancy!$B$65,Occupancy!$BJ$68:'Occupancy'!$B$79,1)*12/$C91)),"-",IF(T91="","",T91/VLOOKUP(Occupancy!$B$65,Occupancy!$BJ$68:'Occupancy'!$B$79,1)*12/$C91))</f>
        <v>-</v>
      </c>
      <c r="X91" s="56" t="str">
        <f>IF(ISERROR(IF(U91="","",U91/VLOOKUP(Occupancy!$B$65,Occupancy!$BJ$68:'Occupancy'!$B$79,1)*12/$C91)),"-",IF(U91="","",U91/VLOOKUP(Occupancy!$B$65,Occupancy!$BJ$68:'Occupancy'!$B$79,1)*12/$C91))</f>
        <v>-</v>
      </c>
      <c r="Y91" s="51">
        <f>SUMIFS(IncomeStatementData!$J$2:$J$415,IncomeStatementData!$B$2:$B$415,$A91,IncomeStatementData!$I$2:$I$415,"55705")+SUMIFS(IncomeStatementData!$J$2:$J$415,IncomeStatementData!$B$2:$B$415,$A91,IncomeStatementData!$I$2:$I$415,"55715")+SUMIFS(IncomeStatementData!$J$2:$J$415,IncomeStatementData!$B$2:$B$415,$A91,IncomeStatementData!$I$2:$I$415,"55720")+SUMIFS(IncomeStatementData!$J$2:$J$415,IncomeStatementData!$B$2:$B$415,$A91,IncomeStatementData!$I$2:$I$415,"55730")+SUMIFS(IncomeStatementData!$J$2:$J$415,IncomeStatementData!$B$2:$B$415,$A91,IncomeStatementData!$I$2:$I$415,"55735")+SUMIFS(IncomeStatementData!$J$2:$J$415,IncomeStatementData!$B$2:$B$415,$A91,IncomeStatementData!$I$2:$I$415,"55701")+SUMIFS(IncomeStatementData!$J$2:$J$415,IncomeStatementData!$B$2:$B$415,$A91,IncomeStatementData!$I$2:$I$415,"55750")+SUMIFS(IncomeStatementData!$J$2:$J$415,IncomeStatementData!$B$2:$B$415,$A91,IncomeStatementData!$I$2:$I$415,"55725")+SUMIFS(IncomeStatementData!$J$2:$J$415,IncomeStatementData!$B$2:$B$415,$A91,IncomeStatementData!$I$2:$I$415,"55760")+SUMIFS(IncomeStatementData!$J$2:$J$415,IncomeStatementData!$B$2:$B$415,$A91,IncomeStatementData!$I$2:$I$415,"55755")</f>
        <v>0</v>
      </c>
      <c r="Z91" s="51">
        <f>IF(ISERROR(AA91/12*Occupancy!$B$65),"-",AA91/12*Occupancy!$B$65)</f>
        <v>0</v>
      </c>
      <c r="AA91" s="52">
        <f>SUMIFS(AnnualFinancialData!$L$2:$L$6380,AnnualFinancialData!$B$2:$B$6380,$A91,AnnualFinancialData!$K$2:$K$6380,"55705")+SUMIFS(AnnualFinancialData!$L$2:$L$6380,AnnualFinancialData!$B$2:$B$6380,$A91,AnnualFinancialData!$K$2:$K$6380,"55715")+SUMIFS(AnnualFinancialData!$L$2:$L$6380,AnnualFinancialData!$B$2:$B$6380,$A91,AnnualFinancialData!$K$2:$K$6380,"55720")+SUMIFS(AnnualFinancialData!$L$2:$L$6380,AnnualFinancialData!$B$2:$B$6380,$A91,AnnualFinancialData!$K$2:$K$6380,"55730")+SUMIFS(AnnualFinancialData!$L$2:$L$6380,AnnualFinancialData!$B$2:$B$6380,$A91,AnnualFinancialData!$K$2:$K$6380,"55735")+SUMIFS(AnnualFinancialData!$L$2:$L$6380,AnnualFinancialData!$B$2:$B$6380,$A91,AnnualFinancialData!$K$2:$K$6380,"55701")+SUMIFS(AnnualFinancialData!$L$2:$L$6380,AnnualFinancialData!$B$2:$B$6380,$A91,AnnualFinancialData!$K$2:$K$6380,"55750")+SUMIFS(AnnualFinancialData!$L$2:$L$6380,AnnualFinancialData!$B$2:$B$6380,$A91,AnnualFinancialData!$K$2:$K$6380,"55725")+SUMIFS(AnnualFinancialData!$L$2:$L$6380,AnnualFinancialData!$B$2:$B$6380,$A91,AnnualFinancialData!$K$2:$K$6380,"55760")+SUMIFS(AnnualFinancialData!$L$2:$L$6380,AnnualFinancialData!$B$2:$B$6380,$A91,AnnualFinancialData!$K$2:$K$6380,"55755")</f>
        <v>0</v>
      </c>
      <c r="AB91" s="51" t="str">
        <f>IF(ISERROR(IF(Y91="","",Y91/VLOOKUP(Occupancy!$B$65,Occupancy!$BJ$68:'Occupancy'!$B$79,1)*12/$C91)),"-",IF(Y91="","",Y91/VLOOKUP(Occupancy!$B$65,Occupancy!$BJ$68:'Occupancy'!$B$79,1)*12/$C91))</f>
        <v>-</v>
      </c>
      <c r="AC91" s="57" t="str">
        <f>IF(ISERROR(IF(Z91="","",Z91/VLOOKUP(Occupancy!$B$65,Occupancy!$BJ$68:'Occupancy'!$B$79,1)*12/$C91)),"-",IF(Z91="","",Z91/VLOOKUP(Occupancy!$B$65,Occupancy!$BJ$68:'Occupancy'!$B$79,1)*12/$C91))</f>
        <v>-</v>
      </c>
      <c r="AD91" s="55">
        <f>SUMIFS(IncomeStatementData!$J$2:$J$415,IncomeStatementData!$B$2:$B$415,$A91,IncomeStatementData!$I$2:$I$415,"55770")</f>
        <v>0</v>
      </c>
      <c r="AE91" s="54">
        <f>IF(ISERROR(AF91/12*Occupancy!$B$65),"-",AF91/12*Occupancy!$B$65)</f>
        <v>0</v>
      </c>
      <c r="AF91" s="55">
        <f>SUMIFS(AnnualFinancialData!$L$2:$L$6380,AnnualFinancialData!$B$2:$B$6380,$A91,AnnualFinancialData!$K$2:$K$6380,"55770")</f>
        <v>0</v>
      </c>
      <c r="AG91" s="54" t="str">
        <f>IF(ISERROR(IF(AD91="","",AD91/VLOOKUP(Occupancy!$B$65,Occupancy!$BJ$68:'Occupancy'!$B$79,1)*12/$C91)),"-",IF(AD91="","",AD91/VLOOKUP(Occupancy!$B$65,Occupancy!$BJ$68:'Occupancy'!$B$79,1)*12/$C91))</f>
        <v>-</v>
      </c>
      <c r="AH91" s="59" t="str">
        <f>IF(ISERROR(IF(AE91="","",AE91/VLOOKUP(Occupancy!$B$65,Occupancy!$BJ$68:'Occupancy'!$B$79,1)*12/$C91)),"-",IF(AE91="","",AE91/VLOOKUP(Occupancy!$B$65,Occupancy!$BJ$68:'Occupancy'!$B$79,1)*12/$C91))</f>
        <v>-</v>
      </c>
      <c r="AI91" s="52">
        <f>SUMIFS(IncomeStatementData!$J$2:$J$415,IncomeStatementData!$B$2:$B$415,$A91,IncomeStatementData!$I$2:$I$415,"55357")+SUMIFS(IncomeStatementData!$J$2:$J$415,IncomeStatementData!$B$2:$B$415,$A91,IncomeStatementData!$I$2:$I$415,"55353")+SUMIFS(IncomeStatementData!$J$2:$J$415,IncomeStatementData!$B$2:$B$415,$A91,IncomeStatementData!$I$2:$I$415,"55354")+SUMIFS(IncomeStatementData!$J$2:$J$415,IncomeStatementData!$B$2:$B$415,$A91,IncomeStatementData!$I$2:$I$415,"55351")</f>
        <v>0</v>
      </c>
      <c r="AJ91" s="51">
        <f>IF(ISERROR(AK91/12*Occupancy!$B$65),"-",AK91/12*Occupancy!$B$65)</f>
        <v>0</v>
      </c>
      <c r="AK91" s="52">
        <f>SUMIFS(AnnualFinancialData!$L$2:$L$6380,AnnualFinancialData!$B$2:$B$6380,$A91,AnnualFinancialData!$K$2:$K$6380,"55357")+SUMIFS(AnnualFinancialData!$L$2:$L$6380,AnnualFinancialData!$B$2:$B$6380,$A91,AnnualFinancialData!$K$2:$K$6380,"55353")+SUMIFS(AnnualFinancialData!$L$2:$L$6380,AnnualFinancialData!$B$2:$B$6380,$A91,AnnualFinancialData!$K$2:$K$6380,"55354")+SUMIFS(AnnualFinancialData!$L$2:$L$6380,AnnualFinancialData!$B$2:$B$6380,$A91,AnnualFinancialData!$K$2:$K$6380,"55351")</f>
        <v>0</v>
      </c>
      <c r="AL91" s="51" t="str">
        <f>IF(ISERROR(IF(AI91="","",AI91/VLOOKUP(Occupancy!$B$65,Occupancy!$BJ$68:'Occupancy'!$B$79,1)*12/$C91)),"-",IF(AI91="","",AI91/VLOOKUP(Occupancy!$B$65,Occupancy!$BJ$68:'Occupancy'!$B$79,1)*12/$C91))</f>
        <v>-</v>
      </c>
      <c r="AM91" s="60" t="str">
        <f>IF(ISERROR(IF(AJ91="","",AJ91/VLOOKUP(Occupancy!$B$65,Occupancy!$BJ$68:'Occupancy'!$B$79,1)*12/$C91)),"-",IF(AJ91="","",AJ91/VLOOKUP(Occupancy!$B$65,Occupancy!$BJ$68:'Occupancy'!$B$79,1)*12/$C91))</f>
        <v>-</v>
      </c>
      <c r="AN91" s="54">
        <f>SUMIFS(IncomeStatementData!$J$2:$J$415,IncomeStatementData!$B$2:$B$415,$A91,IncomeStatementData!$I$2:$I$415,"55355")</f>
        <v>0</v>
      </c>
      <c r="AO91" s="54">
        <f>IF(ISERROR(AP91/12*Occupancy!$B$65),"-",AP91/12*Occupancy!$B$65)</f>
        <v>0</v>
      </c>
      <c r="AP91" s="55">
        <f>SUMIFS(AnnualFinancialData!$L$2:$L$6380,AnnualFinancialData!$B$2:$B$6380,$A91,AnnualFinancialData!$K$2:$K$6380,"55355")</f>
        <v>0</v>
      </c>
      <c r="AQ91" s="54" t="str">
        <f>IF(ISERROR(IF(AN91="","",AN91/VLOOKUP(Occupancy!$B$65,Occupancy!$BJ$68:'Occupancy'!$B$79,1)*12/$C91)),"-",IF(AN91="","",AN91/VLOOKUP(Occupancy!$B$65,Occupancy!$BJ$68:'Occupancy'!$B$79,1)*12/$C91))</f>
        <v>-</v>
      </c>
      <c r="AR91" s="56" t="str">
        <f>IF(ISERROR(IF(AO91="","",AO91/VLOOKUP(Occupancy!$B$65,Occupancy!$BJ$68:'Occupancy'!$B$79,1)*12/$C91)),"-",IF(AO91="","",AO91/VLOOKUP(Occupancy!$B$65,Occupancy!$BJ$68:'Occupancy'!$B$79,1)*12/$C91))</f>
        <v>-</v>
      </c>
      <c r="AS91" s="61">
        <f>SUMIFS(IncomeStatementData!$J$2:$J$415,IncomeStatementData!$B$2:$B$415,$A91,IncomeStatementData!$I$2:$I$415,"55301")</f>
        <v>0</v>
      </c>
      <c r="AT91" s="51">
        <f>IF(ISERROR(AU91/12*Occupancy!$B$65),"-",AU91/12*Occupancy!$B$65)</f>
        <v>0</v>
      </c>
      <c r="AU91" s="52">
        <f>SUMIFS(AnnualFinancialData!$L$2:$L$6380,AnnualFinancialData!$B$2:$B$6380,$A91,AnnualFinancialData!$K$2:$K$6380,"55301")</f>
        <v>0</v>
      </c>
      <c r="AV91" s="51" t="str">
        <f>IF(ISERROR(IF(AS91="","",AS91/VLOOKUP(Occupancy!$B$65,Occupancy!$BJ$68:'Occupancy'!$B$79,1)*12/$C91)),"-",IF(AS91="","",AS91/VLOOKUP(Occupancy!$B$65,Occupancy!$BJ$68:'Occupancy'!$B$79,1)*12/$C91))</f>
        <v>-</v>
      </c>
      <c r="AW91" s="57" t="str">
        <f>IF(ISERROR(IF(AT91="","",AT91/VLOOKUP(Occupancy!$B$65,Occupancy!$BJ$68:'Occupancy'!$B$79,1)*12/$C91)),"-",IF(AT91="","",AT91/VLOOKUP(Occupancy!$B$65,Occupancy!$BJ$68:'Occupancy'!$B$79,1)*12/$C91))</f>
        <v>-</v>
      </c>
      <c r="AX91" s="54">
        <f>SUMIFS(IncomeStatementData!$J$2:$J$415,IncomeStatementData!$B$2:$B$415,$A91,IncomeStatementData!$I$2:$I$415,"55320")</f>
        <v>0</v>
      </c>
      <c r="AY91" s="54">
        <f>IF(ISERROR(AZ91/12*Occupancy!$B$65),"-",AZ91/12*Occupancy!$B$65)</f>
        <v>0</v>
      </c>
      <c r="AZ91" s="55">
        <f>SUMIFS(AnnualFinancialData!$L$2:$L$6380,AnnualFinancialData!$B$2:$B$6380,$A91,AnnualFinancialData!$K$2:$K$6380,"55320")</f>
        <v>0</v>
      </c>
      <c r="BA91" s="54" t="str">
        <f>IF(ISERROR(IF(AX91="","",AX91/VLOOKUP(Occupancy!$B$65,Occupancy!$BJ$68:'Occupancy'!$B$79,1)*12/$C91)),"-",IF(AX91="","",AX91/VLOOKUP(Occupancy!$B$65,Occupancy!$BJ$68:'Occupancy'!$B$79,1)*12/$C91))</f>
        <v>-</v>
      </c>
      <c r="BB91" s="54" t="str">
        <f>IF(ISERROR(IF(AY91="","",AY91/VLOOKUP(Occupancy!$B$65,Occupancy!$BJ$68:'Occupancy'!$B$79,1)*12/$C91)),"-",IF(AY91="","",AY91/VLOOKUP(Occupancy!$B$65,Occupancy!$BJ$68:'Occupancy'!$B$79,1)*12/$C91))</f>
        <v>-</v>
      </c>
      <c r="BC91" s="62">
        <f t="shared" si="3"/>
        <v>0</v>
      </c>
      <c r="BD91" s="63">
        <f t="shared" si="4"/>
        <v>0</v>
      </c>
      <c r="BE91" s="62">
        <f t="shared" si="5"/>
        <v>0</v>
      </c>
      <c r="BF91" s="63" t="str">
        <f>IF(ISERROR(IF(BC91="","",BC91/VLOOKUP(Occupancy!$B$65,Occupancy!$BJ$68:'Occupancy'!$B$79,1)*12/$C91)),"-",IF(BC91="","",BC91/VLOOKUP(Occupancy!$B$65,Occupancy!$BJ$68:'Occupancy'!$B$79,1)*12/$C91))</f>
        <v>-</v>
      </c>
      <c r="BG91" s="64" t="str">
        <f>IF(ISERROR(IF(BD91="","",BD91/VLOOKUP(Occupancy!$B$65,Occupancy!$BJ$68:'Occupancy'!$B$79,1)*12/$C91)),"-",IF(BD91="","",BD91/VLOOKUP(Occupancy!$B$65,Occupancy!$BJ$68:'Occupancy'!$B$79,1)*12/$C91))</f>
        <v>-</v>
      </c>
    </row>
    <row r="92" spans="1:59" x14ac:dyDescent="0.25">
      <c r="A92" s="220" t="s">
        <v>575</v>
      </c>
      <c r="B92" s="93" t="str">
        <f>IF(ISERROR(INDEX(ProjectTypeData!$F$2:$F92,MATCH(Expenses!$A92,ProjectTypeData!$B$2:$B92,0),MATCH(Expenses!B$5,ProjectTypeData!$F$1))),"-",INDEX(ProjectTypeData!$F$2:$F92,MATCH(Expenses!$A92,ProjectTypeData!$B$2:$B92,0),MATCH(Expenses!B$5,ProjectTypeData!$F$1)))</f>
        <v>Homes</v>
      </c>
      <c r="C92" s="145">
        <f>Operating!C97</f>
        <v>0</v>
      </c>
      <c r="D92" s="146" t="str">
        <f>IF(ISERROR(INDEX(MgmtCompanyData!$C$2:$C$46,MATCH(A92,MgmtCompanyData!$B$2:$B$46,0),0)),"-",INDEX(MgmtCompanyData!$C$2:$C$46,MATCH(A92,MgmtCompanyData!$B$2:$B$46,0),0))</f>
        <v>-</v>
      </c>
      <c r="E92" s="50">
        <f>SUMIFS(IncomeStatementData!$J$2:$J$415,IncomeStatementData!$B$2:$B$415,$A92,IncomeStatementData!$I$2:$I$415,"50105")+SUMIFS(IncomeStatementData!$J$2:$J$415,IncomeStatementData!$B$2:$B$415,$A92,IncomeStatementData!$I$2:$I$415,"55745")+SUMIFS(IncomeStatementData!$J$2:$J$415,IncomeStatementData!$B$2:$B$415,$A92,IncomeStatementData!$I$2:$I$415,"55730")+SUMIFS(IncomeStatementData!$J$2:$J$415,IncomeStatementData!$B$2:$B$415,$A92,IncomeStatementData!$I$2:$I$415,"50203")+SUMIFS(IncomeStatementData!$J$2:$J$415,IncomeStatementData!$B$2:$B$415,$A92,IncomeStatementData!$I$2:$I$415,"50252")</f>
        <v>0</v>
      </c>
      <c r="F92" s="51">
        <f>IF(ISERROR(G92/12*Occupancy!$B$65),"-",G92/12*Occupancy!$B$65)</f>
        <v>0</v>
      </c>
      <c r="G92" s="52">
        <f>SUMIFS(AnnualFinancialData!$L$2:$L$6380,AnnualFinancialData!$B$2:$B$6380,$A92,AnnualFinancialData!$K$2:$K$6380,"50105")+SUMIFS(AnnualFinancialData!$L$2:$L$6380,AnnualFinancialData!$B$2:$B$6380,$A92,AnnualFinancialData!$K$2:$K$6380,"55745")+SUMIFS(AnnualFinancialData!$L$2:$L$6380,AnnualFinancialData!$B$2:$B$6380,$A92,AnnualFinancialData!$K$2:$K$6380,"55730")+SUMIFS(AnnualFinancialData!$L$2:$L$6380,AnnualFinancialData!$B$2:$B$6380,$A92,AnnualFinancialData!$K$2:$K$6380,"50203")+SUMIFS(AnnualFinancialData!$L$2:$L$6380,AnnualFinancialData!$B$2:$B$6380,$A92,AnnualFinancialData!$K$2:$K$6380,"50252")</f>
        <v>0</v>
      </c>
      <c r="H92" s="51" t="str">
        <f>IF(ISERROR(IF(E92="","",E92/VLOOKUP(Occupancy!$B$65,Occupancy!$BJ$68:'Occupancy'!$B$79,1)*12/$C92)),"-",IF(E92="","",E92/VLOOKUP(Occupancy!$B$65,Occupancy!$BJ$68:'Occupancy'!$B$79,1)*12/$C92))</f>
        <v>-</v>
      </c>
      <c r="I92" s="53" t="str">
        <f>IF(ISERROR(IF(F92="","",F92/VLOOKUP(Occupancy!$B$65,Occupancy!$BJ$68:'Occupancy'!$B$79,1)*12/$C92)),"-",IF(F92="","",F92/VLOOKUP(Occupancy!$B$65,Occupancy!$BJ$68:'Occupancy'!$B$79,1)*12/$C92))</f>
        <v>-</v>
      </c>
      <c r="J92" s="54">
        <f>SUMIFS(IncomeStatementData!$J$2:$J$415,IncomeStatementData!$B$2:$B$415,$A92,IncomeStatementData!$I$2:$I$415,"60015")+SUMIFS(IncomeStatementData!$J$2:$J$415,IncomeStatementData!$B$2:$B$415,$A92,IncomeStatementData!$I$2:$I$415,"55342")+SUMIFS(IncomeStatementData!$J$2:$J$415,IncomeStatementData!$B$2:$B$415,$A92,IncomeStatementData!$I$2:$I$415,"55110")+SUMIFS(IncomeStatementData!$J$2:$J$415,IncomeStatementData!$B$2:$B$415,$A92,IncomeStatementData!$I$2:$I$415,"53034")+SUMIFS(IncomeStatementData!$J$2:$J$415,IncomeStatementData!$B$2:$B$415,$A92,IncomeStatementData!$I$2:$I$415,"59500")</f>
        <v>0</v>
      </c>
      <c r="K92" s="54">
        <f>IF(ISERROR(L92/12*Occupancy!$B$65),"-",L92/12*Occupancy!$B$65)</f>
        <v>0</v>
      </c>
      <c r="L92" s="55">
        <f>SUMIFS(AnnualFinancialData!$L$2:$L$6380,AnnualFinancialData!$B$2:$B$6380,$A92,AnnualFinancialData!$K$2:$K$6380,"60015")+SUMIFS(AnnualFinancialData!$L$2:$L$6380,AnnualFinancialData!$B$2:$B$6380,$A92,AnnualFinancialData!$K$2:$K$6380,"55342")+SUMIFS(AnnualFinancialData!$L$2:$L$6380,AnnualFinancialData!$B$2:$B$6380,$A92,AnnualFinancialData!$K$2:$K$6380,"55110")+SUMIFS(AnnualFinancialData!$L$2:$L$6380,AnnualFinancialData!$B$2:$B$6380,$A92,AnnualFinancialData!$K$2:$K$6380,"53034")+SUMIFS(AnnualFinancialData!$L$2:$L$6380,AnnualFinancialData!$B$2:$B$6380,$A92,AnnualFinancialData!$K$2:$K$6380,"59500")</f>
        <v>0</v>
      </c>
      <c r="M92" s="54" t="str">
        <f>IF(ISERROR(IF(J92="","",J92/VLOOKUP(Occupancy!$B$65,Occupancy!$BJ$68:'Occupancy'!$B$79,1)*12/$C92)),"-",IF(J92="","",J92/VLOOKUP(Occupancy!$B$65,Occupancy!$BJ$68:'Occupancy'!$B$79,1)*12/$C92))</f>
        <v>-</v>
      </c>
      <c r="N92" s="54" t="str">
        <f>IF(ISERROR(IF(K92="","",K92/VLOOKUP(Occupancy!$B$65,Occupancy!$BJ$68:'Occupancy'!$B$79,1)*12/$C92)),"-",IF(K92="","",K92/VLOOKUP(Occupancy!$B$65,Occupancy!$BJ$68:'Occupancy'!$B$79,1)*12/$C92))</f>
        <v>-</v>
      </c>
      <c r="O92" s="51">
        <f>SUMIFS(IncomeStatementData!$J$2:$J$415,IncomeStatementData!$B$2:$B$415,$A92,IncomeStatementData!$I$2:$I$415,"58001")</f>
        <v>0</v>
      </c>
      <c r="P92" s="51">
        <f>IF(ISERROR(Q92/12*Occupancy!$B$65),"-",Q92/12*Occupancy!$B$65)</f>
        <v>0</v>
      </c>
      <c r="Q92" s="52">
        <f>SUMIFS(AnnualFinancialData!$L$2:$L$6380,AnnualFinancialData!$B$2:$B$6380,$A92,AnnualFinancialData!$K$2:$K$6380,"58001")</f>
        <v>0</v>
      </c>
      <c r="R92" s="51" t="str">
        <f>IF(ISERROR(IF(O92="","",O92/VLOOKUP(Occupancy!$B$65,Occupancy!$BJ$68:'Occupancy'!$B$79,1)*12/$C92)),"-",IF(O92="","",O92/VLOOKUP(Occupancy!$B$65,Occupancy!$BJ$68:'Occupancy'!$B$79,1)*12/$C92))</f>
        <v>-</v>
      </c>
      <c r="S92" s="51" t="str">
        <f>IF(ISERROR(IF(P92="","",P92/VLOOKUP(Occupancy!$B$65,Occupancy!$BJ$68:'Occupancy'!$B$79,1)*12/$C92)),"-",IF(P92="","",P92/VLOOKUP(Occupancy!$B$65,Occupancy!$BJ$68:'Occupancy'!$B$79,1)*12/$C92))</f>
        <v>-</v>
      </c>
      <c r="T92" s="55">
        <f>SUMIFS(IncomeStatementData!$J$2:$J$415,IncomeStatementData!$B$2:$B$415,$A92,IncomeStatementData!$I$2:$I$415,"66100")</f>
        <v>0</v>
      </c>
      <c r="U92" s="54">
        <f>IF(ISERROR(V92/12*Occupancy!$B$65),"-",V92/12*Occupancy!$B$65)</f>
        <v>0</v>
      </c>
      <c r="V92" s="55">
        <f>SUMIFS(AnnualFinancialData!$L$2:$L$6380,AnnualFinancialData!$B$2:$B$6380,$A92,AnnualFinancialData!$K$2:$K$6380,"66100")</f>
        <v>0</v>
      </c>
      <c r="W92" s="54" t="str">
        <f>IF(ISERROR(IF(T92="","",T92/VLOOKUP(Occupancy!$B$65,Occupancy!$BJ$68:'Occupancy'!$B$79,1)*12/$C92)),"-",IF(T92="","",T92/VLOOKUP(Occupancy!$B$65,Occupancy!$BJ$68:'Occupancy'!$B$79,1)*12/$C92))</f>
        <v>-</v>
      </c>
      <c r="X92" s="56" t="str">
        <f>IF(ISERROR(IF(U92="","",U92/VLOOKUP(Occupancy!$B$65,Occupancy!$BJ$68:'Occupancy'!$B$79,1)*12/$C92)),"-",IF(U92="","",U92/VLOOKUP(Occupancy!$B$65,Occupancy!$BJ$68:'Occupancy'!$B$79,1)*12/$C92))</f>
        <v>-</v>
      </c>
      <c r="Y92" s="51">
        <f>SUMIFS(IncomeStatementData!$J$2:$J$415,IncomeStatementData!$B$2:$B$415,$A92,IncomeStatementData!$I$2:$I$415,"55705")+SUMIFS(IncomeStatementData!$J$2:$J$415,IncomeStatementData!$B$2:$B$415,$A92,IncomeStatementData!$I$2:$I$415,"55715")+SUMIFS(IncomeStatementData!$J$2:$J$415,IncomeStatementData!$B$2:$B$415,$A92,IncomeStatementData!$I$2:$I$415,"55720")+SUMIFS(IncomeStatementData!$J$2:$J$415,IncomeStatementData!$B$2:$B$415,$A92,IncomeStatementData!$I$2:$I$415,"55730")+SUMIFS(IncomeStatementData!$J$2:$J$415,IncomeStatementData!$B$2:$B$415,$A92,IncomeStatementData!$I$2:$I$415,"55735")+SUMIFS(IncomeStatementData!$J$2:$J$415,IncomeStatementData!$B$2:$B$415,$A92,IncomeStatementData!$I$2:$I$415,"55701")+SUMIFS(IncomeStatementData!$J$2:$J$415,IncomeStatementData!$B$2:$B$415,$A92,IncomeStatementData!$I$2:$I$415,"55750")+SUMIFS(IncomeStatementData!$J$2:$J$415,IncomeStatementData!$B$2:$B$415,$A92,IncomeStatementData!$I$2:$I$415,"55725")+SUMIFS(IncomeStatementData!$J$2:$J$415,IncomeStatementData!$B$2:$B$415,$A92,IncomeStatementData!$I$2:$I$415,"55760")+SUMIFS(IncomeStatementData!$J$2:$J$415,IncomeStatementData!$B$2:$B$415,$A92,IncomeStatementData!$I$2:$I$415,"55755")</f>
        <v>0</v>
      </c>
      <c r="Z92" s="51">
        <f>IF(ISERROR(AA92/12*Occupancy!$B$65),"-",AA92/12*Occupancy!$B$65)</f>
        <v>0</v>
      </c>
      <c r="AA92" s="52">
        <f>SUMIFS(AnnualFinancialData!$L$2:$L$6380,AnnualFinancialData!$B$2:$B$6380,$A92,AnnualFinancialData!$K$2:$K$6380,"55705")+SUMIFS(AnnualFinancialData!$L$2:$L$6380,AnnualFinancialData!$B$2:$B$6380,$A92,AnnualFinancialData!$K$2:$K$6380,"55715")+SUMIFS(AnnualFinancialData!$L$2:$L$6380,AnnualFinancialData!$B$2:$B$6380,$A92,AnnualFinancialData!$K$2:$K$6380,"55720")+SUMIFS(AnnualFinancialData!$L$2:$L$6380,AnnualFinancialData!$B$2:$B$6380,$A92,AnnualFinancialData!$K$2:$K$6380,"55730")+SUMIFS(AnnualFinancialData!$L$2:$L$6380,AnnualFinancialData!$B$2:$B$6380,$A92,AnnualFinancialData!$K$2:$K$6380,"55735")+SUMIFS(AnnualFinancialData!$L$2:$L$6380,AnnualFinancialData!$B$2:$B$6380,$A92,AnnualFinancialData!$K$2:$K$6380,"55701")+SUMIFS(AnnualFinancialData!$L$2:$L$6380,AnnualFinancialData!$B$2:$B$6380,$A92,AnnualFinancialData!$K$2:$K$6380,"55750")+SUMIFS(AnnualFinancialData!$L$2:$L$6380,AnnualFinancialData!$B$2:$B$6380,$A92,AnnualFinancialData!$K$2:$K$6380,"55725")+SUMIFS(AnnualFinancialData!$L$2:$L$6380,AnnualFinancialData!$B$2:$B$6380,$A92,AnnualFinancialData!$K$2:$K$6380,"55760")+SUMIFS(AnnualFinancialData!$L$2:$L$6380,AnnualFinancialData!$B$2:$B$6380,$A92,AnnualFinancialData!$K$2:$K$6380,"55755")</f>
        <v>0</v>
      </c>
      <c r="AB92" s="51" t="str">
        <f>IF(ISERROR(IF(Y92="","",Y92/VLOOKUP(Occupancy!$B$65,Occupancy!$BJ$68:'Occupancy'!$B$79,1)*12/$C92)),"-",IF(Y92="","",Y92/VLOOKUP(Occupancy!$B$65,Occupancy!$BJ$68:'Occupancy'!$B$79,1)*12/$C92))</f>
        <v>-</v>
      </c>
      <c r="AC92" s="57" t="str">
        <f>IF(ISERROR(IF(Z92="","",Z92/VLOOKUP(Occupancy!$B$65,Occupancy!$BJ$68:'Occupancy'!$B$79,1)*12/$C92)),"-",IF(Z92="","",Z92/VLOOKUP(Occupancy!$B$65,Occupancy!$BJ$68:'Occupancy'!$B$79,1)*12/$C92))</f>
        <v>-</v>
      </c>
      <c r="AD92" s="55">
        <f>SUMIFS(IncomeStatementData!$J$2:$J$415,IncomeStatementData!$B$2:$B$415,$A92,IncomeStatementData!$I$2:$I$415,"55770")</f>
        <v>0</v>
      </c>
      <c r="AE92" s="54">
        <f>IF(ISERROR(AF92/12*Occupancy!$B$65),"-",AF92/12*Occupancy!$B$65)</f>
        <v>0</v>
      </c>
      <c r="AF92" s="55">
        <f>SUMIFS(AnnualFinancialData!$L$2:$L$6380,AnnualFinancialData!$B$2:$B$6380,$A92,AnnualFinancialData!$K$2:$K$6380,"55770")</f>
        <v>0</v>
      </c>
      <c r="AG92" s="54" t="str">
        <f>IF(ISERROR(IF(AD92="","",AD92/VLOOKUP(Occupancy!$B$65,Occupancy!$BJ$68:'Occupancy'!$B$79,1)*12/$C92)),"-",IF(AD92="","",AD92/VLOOKUP(Occupancy!$B$65,Occupancy!$BJ$68:'Occupancy'!$B$79,1)*12/$C92))</f>
        <v>-</v>
      </c>
      <c r="AH92" s="59" t="str">
        <f>IF(ISERROR(IF(AE92="","",AE92/VLOOKUP(Occupancy!$B$65,Occupancy!$BJ$68:'Occupancy'!$B$79,1)*12/$C92)),"-",IF(AE92="","",AE92/VLOOKUP(Occupancy!$B$65,Occupancy!$BJ$68:'Occupancy'!$B$79,1)*12/$C92))</f>
        <v>-</v>
      </c>
      <c r="AI92" s="52">
        <f>SUMIFS(IncomeStatementData!$J$2:$J$415,IncomeStatementData!$B$2:$B$415,$A92,IncomeStatementData!$I$2:$I$415,"55357")+SUMIFS(IncomeStatementData!$J$2:$J$415,IncomeStatementData!$B$2:$B$415,$A92,IncomeStatementData!$I$2:$I$415,"55353")+SUMIFS(IncomeStatementData!$J$2:$J$415,IncomeStatementData!$B$2:$B$415,$A92,IncomeStatementData!$I$2:$I$415,"55354")+SUMIFS(IncomeStatementData!$J$2:$J$415,IncomeStatementData!$B$2:$B$415,$A92,IncomeStatementData!$I$2:$I$415,"55351")</f>
        <v>0</v>
      </c>
      <c r="AJ92" s="51">
        <f>IF(ISERROR(AK92/12*Occupancy!$B$65),"-",AK92/12*Occupancy!$B$65)</f>
        <v>0</v>
      </c>
      <c r="AK92" s="52">
        <f>SUMIFS(AnnualFinancialData!$L$2:$L$6380,AnnualFinancialData!$B$2:$B$6380,$A92,AnnualFinancialData!$K$2:$K$6380,"55357")+SUMIFS(AnnualFinancialData!$L$2:$L$6380,AnnualFinancialData!$B$2:$B$6380,$A92,AnnualFinancialData!$K$2:$K$6380,"55353")+SUMIFS(AnnualFinancialData!$L$2:$L$6380,AnnualFinancialData!$B$2:$B$6380,$A92,AnnualFinancialData!$K$2:$K$6380,"55354")+SUMIFS(AnnualFinancialData!$L$2:$L$6380,AnnualFinancialData!$B$2:$B$6380,$A92,AnnualFinancialData!$K$2:$K$6380,"55351")</f>
        <v>0</v>
      </c>
      <c r="AL92" s="51" t="str">
        <f>IF(ISERROR(IF(AI92="","",AI92/VLOOKUP(Occupancy!$B$65,Occupancy!$BJ$68:'Occupancy'!$B$79,1)*12/$C92)),"-",IF(AI92="","",AI92/VLOOKUP(Occupancy!$B$65,Occupancy!$BJ$68:'Occupancy'!$B$79,1)*12/$C92))</f>
        <v>-</v>
      </c>
      <c r="AM92" s="60" t="str">
        <f>IF(ISERROR(IF(AJ92="","",AJ92/VLOOKUP(Occupancy!$B$65,Occupancy!$BJ$68:'Occupancy'!$B$79,1)*12/$C92)),"-",IF(AJ92="","",AJ92/VLOOKUP(Occupancy!$B$65,Occupancy!$BJ$68:'Occupancy'!$B$79,1)*12/$C92))</f>
        <v>-</v>
      </c>
      <c r="AN92" s="54">
        <f>SUMIFS(IncomeStatementData!$J$2:$J$415,IncomeStatementData!$B$2:$B$415,$A92,IncomeStatementData!$I$2:$I$415,"55355")</f>
        <v>0</v>
      </c>
      <c r="AO92" s="54">
        <f>IF(ISERROR(AP92/12*Occupancy!$B$65),"-",AP92/12*Occupancy!$B$65)</f>
        <v>0</v>
      </c>
      <c r="AP92" s="55">
        <f>SUMIFS(AnnualFinancialData!$L$2:$L$6380,AnnualFinancialData!$B$2:$B$6380,$A92,AnnualFinancialData!$K$2:$K$6380,"55355")</f>
        <v>0</v>
      </c>
      <c r="AQ92" s="54" t="str">
        <f>IF(ISERROR(IF(AN92="","",AN92/VLOOKUP(Occupancy!$B$65,Occupancy!$BJ$68:'Occupancy'!$B$79,1)*12/$C92)),"-",IF(AN92="","",AN92/VLOOKUP(Occupancy!$B$65,Occupancy!$BJ$68:'Occupancy'!$B$79,1)*12/$C92))</f>
        <v>-</v>
      </c>
      <c r="AR92" s="56" t="str">
        <f>IF(ISERROR(IF(AO92="","",AO92/VLOOKUP(Occupancy!$B$65,Occupancy!$BJ$68:'Occupancy'!$B$79,1)*12/$C92)),"-",IF(AO92="","",AO92/VLOOKUP(Occupancy!$B$65,Occupancy!$BJ$68:'Occupancy'!$B$79,1)*12/$C92))</f>
        <v>-</v>
      </c>
      <c r="AS92" s="61">
        <f>SUMIFS(IncomeStatementData!$J$2:$J$415,IncomeStatementData!$B$2:$B$415,$A92,IncomeStatementData!$I$2:$I$415,"55301")</f>
        <v>0</v>
      </c>
      <c r="AT92" s="51">
        <f>IF(ISERROR(AU92/12*Occupancy!$B$65),"-",AU92/12*Occupancy!$B$65)</f>
        <v>0</v>
      </c>
      <c r="AU92" s="52">
        <f>SUMIFS(AnnualFinancialData!$L$2:$L$6380,AnnualFinancialData!$B$2:$B$6380,$A92,AnnualFinancialData!$K$2:$K$6380,"55301")</f>
        <v>0</v>
      </c>
      <c r="AV92" s="51" t="str">
        <f>IF(ISERROR(IF(AS92="","",AS92/VLOOKUP(Occupancy!$B$65,Occupancy!$BJ$68:'Occupancy'!$B$79,1)*12/$C92)),"-",IF(AS92="","",AS92/VLOOKUP(Occupancy!$B$65,Occupancy!$BJ$68:'Occupancy'!$B$79,1)*12/$C92))</f>
        <v>-</v>
      </c>
      <c r="AW92" s="57" t="str">
        <f>IF(ISERROR(IF(AT92="","",AT92/VLOOKUP(Occupancy!$B$65,Occupancy!$BJ$68:'Occupancy'!$B$79,1)*12/$C92)),"-",IF(AT92="","",AT92/VLOOKUP(Occupancy!$B$65,Occupancy!$BJ$68:'Occupancy'!$B$79,1)*12/$C92))</f>
        <v>-</v>
      </c>
      <c r="AX92" s="54">
        <f>SUMIFS(IncomeStatementData!$J$2:$J$415,IncomeStatementData!$B$2:$B$415,$A92,IncomeStatementData!$I$2:$I$415,"55320")</f>
        <v>0</v>
      </c>
      <c r="AY92" s="54">
        <f>IF(ISERROR(AZ92/12*Occupancy!$B$65),"-",AZ92/12*Occupancy!$B$65)</f>
        <v>0</v>
      </c>
      <c r="AZ92" s="55">
        <f>SUMIFS(AnnualFinancialData!$L$2:$L$6380,AnnualFinancialData!$B$2:$B$6380,$A92,AnnualFinancialData!$K$2:$K$6380,"55320")</f>
        <v>0</v>
      </c>
      <c r="BA92" s="54" t="str">
        <f>IF(ISERROR(IF(AX92="","",AX92/VLOOKUP(Occupancy!$B$65,Occupancy!$BJ$68:'Occupancy'!$B$79,1)*12/$C92)),"-",IF(AX92="","",AX92/VLOOKUP(Occupancy!$B$65,Occupancy!$BJ$68:'Occupancy'!$B$79,1)*12/$C92))</f>
        <v>-</v>
      </c>
      <c r="BB92" s="54" t="str">
        <f>IF(ISERROR(IF(AY92="","",AY92/VLOOKUP(Occupancy!$B$65,Occupancy!$BJ$68:'Occupancy'!$B$79,1)*12/$C92)),"-",IF(AY92="","",AY92/VLOOKUP(Occupancy!$B$65,Occupancy!$BJ$68:'Occupancy'!$B$79,1)*12/$C92))</f>
        <v>-</v>
      </c>
      <c r="BC92" s="62">
        <f t="shared" si="3"/>
        <v>0</v>
      </c>
      <c r="BD92" s="63">
        <f t="shared" si="4"/>
        <v>0</v>
      </c>
      <c r="BE92" s="62">
        <f t="shared" si="5"/>
        <v>0</v>
      </c>
      <c r="BF92" s="63" t="str">
        <f>IF(ISERROR(IF(BC92="","",BC92/VLOOKUP(Occupancy!$B$65,Occupancy!$BJ$68:'Occupancy'!$B$79,1)*12/$C92)),"-",IF(BC92="","",BC92/VLOOKUP(Occupancy!$B$65,Occupancy!$BJ$68:'Occupancy'!$B$79,1)*12/$C92))</f>
        <v>-</v>
      </c>
      <c r="BG92" s="64" t="str">
        <f>IF(ISERROR(IF(BD92="","",BD92/VLOOKUP(Occupancy!$B$65,Occupancy!$BJ$68:'Occupancy'!$B$79,1)*12/$C92)),"-",IF(BD92="","",BD92/VLOOKUP(Occupancy!$B$65,Occupancy!$BJ$68:'Occupancy'!$B$79,1)*12/$C92))</f>
        <v>-</v>
      </c>
    </row>
    <row r="93" spans="1:59" x14ac:dyDescent="0.25">
      <c r="A93" s="220" t="s">
        <v>581</v>
      </c>
      <c r="B93" s="93" t="str">
        <f>IF(ISERROR(INDEX(ProjectTypeData!$F$2:$F93,MATCH(Expenses!$A93,ProjectTypeData!$B$2:$B93,0),MATCH(Expenses!B$5,ProjectTypeData!$F$1))),"-",INDEX(ProjectTypeData!$F$2:$F93,MATCH(Expenses!$A93,ProjectTypeData!$B$2:$B93,0),MATCH(Expenses!B$5,ProjectTypeData!$F$1)))</f>
        <v>Homes</v>
      </c>
      <c r="C93" s="145">
        <f>Operating!C98</f>
        <v>0</v>
      </c>
      <c r="D93" s="146" t="str">
        <f>IF(ISERROR(INDEX(MgmtCompanyData!$C$2:$C$46,MATCH(A93,MgmtCompanyData!$B$2:$B$46,0),0)),"-",INDEX(MgmtCompanyData!$C$2:$C$46,MATCH(A93,MgmtCompanyData!$B$2:$B$46,0),0))</f>
        <v>-</v>
      </c>
      <c r="E93" s="50">
        <f>SUMIFS(IncomeStatementData!$J$2:$J$415,IncomeStatementData!$B$2:$B$415,$A93,IncomeStatementData!$I$2:$I$415,"50105")+SUMIFS(IncomeStatementData!$J$2:$J$415,IncomeStatementData!$B$2:$B$415,$A93,IncomeStatementData!$I$2:$I$415,"55745")+SUMIFS(IncomeStatementData!$J$2:$J$415,IncomeStatementData!$B$2:$B$415,$A93,IncomeStatementData!$I$2:$I$415,"55730")+SUMIFS(IncomeStatementData!$J$2:$J$415,IncomeStatementData!$B$2:$B$415,$A93,IncomeStatementData!$I$2:$I$415,"50203")+SUMIFS(IncomeStatementData!$J$2:$J$415,IncomeStatementData!$B$2:$B$415,$A93,IncomeStatementData!$I$2:$I$415,"50252")</f>
        <v>0</v>
      </c>
      <c r="F93" s="51">
        <f>IF(ISERROR(G93/12*Occupancy!$B$65),"-",G93/12*Occupancy!$B$65)</f>
        <v>0</v>
      </c>
      <c r="G93" s="52">
        <f>SUMIFS(AnnualFinancialData!$L$2:$L$6380,AnnualFinancialData!$B$2:$B$6380,$A93,AnnualFinancialData!$K$2:$K$6380,"50105")+SUMIFS(AnnualFinancialData!$L$2:$L$6380,AnnualFinancialData!$B$2:$B$6380,$A93,AnnualFinancialData!$K$2:$K$6380,"55745")+SUMIFS(AnnualFinancialData!$L$2:$L$6380,AnnualFinancialData!$B$2:$B$6380,$A93,AnnualFinancialData!$K$2:$K$6380,"55730")+SUMIFS(AnnualFinancialData!$L$2:$L$6380,AnnualFinancialData!$B$2:$B$6380,$A93,AnnualFinancialData!$K$2:$K$6380,"50203")+SUMIFS(AnnualFinancialData!$L$2:$L$6380,AnnualFinancialData!$B$2:$B$6380,$A93,AnnualFinancialData!$K$2:$K$6380,"50252")</f>
        <v>0</v>
      </c>
      <c r="H93" s="51" t="str">
        <f>IF(ISERROR(IF(E93="","",E93/VLOOKUP(Occupancy!$B$65,Occupancy!$BJ$68:'Occupancy'!$B$79,1)*12/$C93)),"-",IF(E93="","",E93/VLOOKUP(Occupancy!$B$65,Occupancy!$BJ$68:'Occupancy'!$B$79,1)*12/$C93))</f>
        <v>-</v>
      </c>
      <c r="I93" s="53" t="str">
        <f>IF(ISERROR(IF(F93="","",F93/VLOOKUP(Occupancy!$B$65,Occupancy!$BJ$68:'Occupancy'!$B$79,1)*12/$C93)),"-",IF(F93="","",F93/VLOOKUP(Occupancy!$B$65,Occupancy!$BJ$68:'Occupancy'!$B$79,1)*12/$C93))</f>
        <v>-</v>
      </c>
      <c r="J93" s="54">
        <f>SUMIFS(IncomeStatementData!$J$2:$J$415,IncomeStatementData!$B$2:$B$415,$A93,IncomeStatementData!$I$2:$I$415,"60015")+SUMIFS(IncomeStatementData!$J$2:$J$415,IncomeStatementData!$B$2:$B$415,$A93,IncomeStatementData!$I$2:$I$415,"55342")+SUMIFS(IncomeStatementData!$J$2:$J$415,IncomeStatementData!$B$2:$B$415,$A93,IncomeStatementData!$I$2:$I$415,"55110")+SUMIFS(IncomeStatementData!$J$2:$J$415,IncomeStatementData!$B$2:$B$415,$A93,IncomeStatementData!$I$2:$I$415,"53034")+SUMIFS(IncomeStatementData!$J$2:$J$415,IncomeStatementData!$B$2:$B$415,$A93,IncomeStatementData!$I$2:$I$415,"59500")</f>
        <v>0</v>
      </c>
      <c r="K93" s="54">
        <f>IF(ISERROR(L93/12*Occupancy!$B$65),"-",L93/12*Occupancy!$B$65)</f>
        <v>0</v>
      </c>
      <c r="L93" s="55">
        <f>SUMIFS(AnnualFinancialData!$L$2:$L$6380,AnnualFinancialData!$B$2:$B$6380,$A93,AnnualFinancialData!$K$2:$K$6380,"60015")+SUMIFS(AnnualFinancialData!$L$2:$L$6380,AnnualFinancialData!$B$2:$B$6380,$A93,AnnualFinancialData!$K$2:$K$6380,"55342")+SUMIFS(AnnualFinancialData!$L$2:$L$6380,AnnualFinancialData!$B$2:$B$6380,$A93,AnnualFinancialData!$K$2:$K$6380,"55110")+SUMIFS(AnnualFinancialData!$L$2:$L$6380,AnnualFinancialData!$B$2:$B$6380,$A93,AnnualFinancialData!$K$2:$K$6380,"53034")+SUMIFS(AnnualFinancialData!$L$2:$L$6380,AnnualFinancialData!$B$2:$B$6380,$A93,AnnualFinancialData!$K$2:$K$6380,"59500")</f>
        <v>0</v>
      </c>
      <c r="M93" s="54" t="str">
        <f>IF(ISERROR(IF(J93="","",J93/VLOOKUP(Occupancy!$B$65,Occupancy!$BJ$68:'Occupancy'!$B$79,1)*12/$C93)),"-",IF(J93="","",J93/VLOOKUP(Occupancy!$B$65,Occupancy!$BJ$68:'Occupancy'!$B$79,1)*12/$C93))</f>
        <v>-</v>
      </c>
      <c r="N93" s="54" t="str">
        <f>IF(ISERROR(IF(K93="","",K93/VLOOKUP(Occupancy!$B$65,Occupancy!$BJ$68:'Occupancy'!$B$79,1)*12/$C93)),"-",IF(K93="","",K93/VLOOKUP(Occupancy!$B$65,Occupancy!$BJ$68:'Occupancy'!$B$79,1)*12/$C93))</f>
        <v>-</v>
      </c>
      <c r="O93" s="51">
        <f>SUMIFS(IncomeStatementData!$J$2:$J$415,IncomeStatementData!$B$2:$B$415,$A93,IncomeStatementData!$I$2:$I$415,"58001")</f>
        <v>0</v>
      </c>
      <c r="P93" s="51">
        <f>IF(ISERROR(Q93/12*Occupancy!$B$65),"-",Q93/12*Occupancy!$B$65)</f>
        <v>0</v>
      </c>
      <c r="Q93" s="52">
        <f>SUMIFS(AnnualFinancialData!$L$2:$L$6380,AnnualFinancialData!$B$2:$B$6380,$A93,AnnualFinancialData!$K$2:$K$6380,"58001")</f>
        <v>0</v>
      </c>
      <c r="R93" s="51" t="str">
        <f>IF(ISERROR(IF(O93="","",O93/VLOOKUP(Occupancy!$B$65,Occupancy!$BJ$68:'Occupancy'!$B$79,1)*12/$C93)),"-",IF(O93="","",O93/VLOOKUP(Occupancy!$B$65,Occupancy!$BJ$68:'Occupancy'!$B$79,1)*12/$C93))</f>
        <v>-</v>
      </c>
      <c r="S93" s="51" t="str">
        <f>IF(ISERROR(IF(P93="","",P93/VLOOKUP(Occupancy!$B$65,Occupancy!$BJ$68:'Occupancy'!$B$79,1)*12/$C93)),"-",IF(P93="","",P93/VLOOKUP(Occupancy!$B$65,Occupancy!$BJ$68:'Occupancy'!$B$79,1)*12/$C93))</f>
        <v>-</v>
      </c>
      <c r="T93" s="55">
        <f>SUMIFS(IncomeStatementData!$J$2:$J$415,IncomeStatementData!$B$2:$B$415,$A93,IncomeStatementData!$I$2:$I$415,"66100")</f>
        <v>0</v>
      </c>
      <c r="U93" s="54">
        <f>IF(ISERROR(V93/12*Occupancy!$B$65),"-",V93/12*Occupancy!$B$65)</f>
        <v>0</v>
      </c>
      <c r="V93" s="55">
        <f>SUMIFS(AnnualFinancialData!$L$2:$L$6380,AnnualFinancialData!$B$2:$B$6380,$A93,AnnualFinancialData!$K$2:$K$6380,"66100")</f>
        <v>0</v>
      </c>
      <c r="W93" s="54" t="str">
        <f>IF(ISERROR(IF(T93="","",T93/VLOOKUP(Occupancy!$B$65,Occupancy!$BJ$68:'Occupancy'!$B$79,1)*12/$C93)),"-",IF(T93="","",T93/VLOOKUP(Occupancy!$B$65,Occupancy!$BJ$68:'Occupancy'!$B$79,1)*12/$C93))</f>
        <v>-</v>
      </c>
      <c r="X93" s="56" t="str">
        <f>IF(ISERROR(IF(U93="","",U93/VLOOKUP(Occupancy!$B$65,Occupancy!$BJ$68:'Occupancy'!$B$79,1)*12/$C93)),"-",IF(U93="","",U93/VLOOKUP(Occupancy!$B$65,Occupancy!$BJ$68:'Occupancy'!$B$79,1)*12/$C93))</f>
        <v>-</v>
      </c>
      <c r="Y93" s="51">
        <f>SUMIFS(IncomeStatementData!$J$2:$J$415,IncomeStatementData!$B$2:$B$415,$A93,IncomeStatementData!$I$2:$I$415,"55705")+SUMIFS(IncomeStatementData!$J$2:$J$415,IncomeStatementData!$B$2:$B$415,$A93,IncomeStatementData!$I$2:$I$415,"55715")+SUMIFS(IncomeStatementData!$J$2:$J$415,IncomeStatementData!$B$2:$B$415,$A93,IncomeStatementData!$I$2:$I$415,"55720")+SUMIFS(IncomeStatementData!$J$2:$J$415,IncomeStatementData!$B$2:$B$415,$A93,IncomeStatementData!$I$2:$I$415,"55730")+SUMIFS(IncomeStatementData!$J$2:$J$415,IncomeStatementData!$B$2:$B$415,$A93,IncomeStatementData!$I$2:$I$415,"55735")+SUMIFS(IncomeStatementData!$J$2:$J$415,IncomeStatementData!$B$2:$B$415,$A93,IncomeStatementData!$I$2:$I$415,"55701")+SUMIFS(IncomeStatementData!$J$2:$J$415,IncomeStatementData!$B$2:$B$415,$A93,IncomeStatementData!$I$2:$I$415,"55750")+SUMIFS(IncomeStatementData!$J$2:$J$415,IncomeStatementData!$B$2:$B$415,$A93,IncomeStatementData!$I$2:$I$415,"55725")+SUMIFS(IncomeStatementData!$J$2:$J$415,IncomeStatementData!$B$2:$B$415,$A93,IncomeStatementData!$I$2:$I$415,"55760")+SUMIFS(IncomeStatementData!$J$2:$J$415,IncomeStatementData!$B$2:$B$415,$A93,IncomeStatementData!$I$2:$I$415,"55755")</f>
        <v>0</v>
      </c>
      <c r="Z93" s="51">
        <f>IF(ISERROR(AA93/12*Occupancy!$B$65),"-",AA93/12*Occupancy!$B$65)</f>
        <v>0</v>
      </c>
      <c r="AA93" s="52">
        <f>SUMIFS(AnnualFinancialData!$L$2:$L$6380,AnnualFinancialData!$B$2:$B$6380,$A93,AnnualFinancialData!$K$2:$K$6380,"55705")+SUMIFS(AnnualFinancialData!$L$2:$L$6380,AnnualFinancialData!$B$2:$B$6380,$A93,AnnualFinancialData!$K$2:$K$6380,"55715")+SUMIFS(AnnualFinancialData!$L$2:$L$6380,AnnualFinancialData!$B$2:$B$6380,$A93,AnnualFinancialData!$K$2:$K$6380,"55720")+SUMIFS(AnnualFinancialData!$L$2:$L$6380,AnnualFinancialData!$B$2:$B$6380,$A93,AnnualFinancialData!$K$2:$K$6380,"55730")+SUMIFS(AnnualFinancialData!$L$2:$L$6380,AnnualFinancialData!$B$2:$B$6380,$A93,AnnualFinancialData!$K$2:$K$6380,"55735")+SUMIFS(AnnualFinancialData!$L$2:$L$6380,AnnualFinancialData!$B$2:$B$6380,$A93,AnnualFinancialData!$K$2:$K$6380,"55701")+SUMIFS(AnnualFinancialData!$L$2:$L$6380,AnnualFinancialData!$B$2:$B$6380,$A93,AnnualFinancialData!$K$2:$K$6380,"55750")+SUMIFS(AnnualFinancialData!$L$2:$L$6380,AnnualFinancialData!$B$2:$B$6380,$A93,AnnualFinancialData!$K$2:$K$6380,"55725")+SUMIFS(AnnualFinancialData!$L$2:$L$6380,AnnualFinancialData!$B$2:$B$6380,$A93,AnnualFinancialData!$K$2:$K$6380,"55760")+SUMIFS(AnnualFinancialData!$L$2:$L$6380,AnnualFinancialData!$B$2:$B$6380,$A93,AnnualFinancialData!$K$2:$K$6380,"55755")</f>
        <v>0</v>
      </c>
      <c r="AB93" s="51" t="str">
        <f>IF(ISERROR(IF(Y93="","",Y93/VLOOKUP(Occupancy!$B$65,Occupancy!$BJ$68:'Occupancy'!$B$79,1)*12/$C93)),"-",IF(Y93="","",Y93/VLOOKUP(Occupancy!$B$65,Occupancy!$BJ$68:'Occupancy'!$B$79,1)*12/$C93))</f>
        <v>-</v>
      </c>
      <c r="AC93" s="57" t="str">
        <f>IF(ISERROR(IF(Z93="","",Z93/VLOOKUP(Occupancy!$B$65,Occupancy!$BJ$68:'Occupancy'!$B$79,1)*12/$C93)),"-",IF(Z93="","",Z93/VLOOKUP(Occupancy!$B$65,Occupancy!$BJ$68:'Occupancy'!$B$79,1)*12/$C93))</f>
        <v>-</v>
      </c>
      <c r="AD93" s="55">
        <f>SUMIFS(IncomeStatementData!$J$2:$J$415,IncomeStatementData!$B$2:$B$415,$A93,IncomeStatementData!$I$2:$I$415,"55770")</f>
        <v>0</v>
      </c>
      <c r="AE93" s="54">
        <f>IF(ISERROR(AF93/12*Occupancy!$B$65),"-",AF93/12*Occupancy!$B$65)</f>
        <v>0</v>
      </c>
      <c r="AF93" s="55">
        <f>SUMIFS(AnnualFinancialData!$L$2:$L$6380,AnnualFinancialData!$B$2:$B$6380,$A93,AnnualFinancialData!$K$2:$K$6380,"55770")</f>
        <v>0</v>
      </c>
      <c r="AG93" s="54" t="str">
        <f>IF(ISERROR(IF(AD93="","",AD93/VLOOKUP(Occupancy!$B$65,Occupancy!$BJ$68:'Occupancy'!$B$79,1)*12/$C93)),"-",IF(AD93="","",AD93/VLOOKUP(Occupancy!$B$65,Occupancy!$BJ$68:'Occupancy'!$B$79,1)*12/$C93))</f>
        <v>-</v>
      </c>
      <c r="AH93" s="59" t="str">
        <f>IF(ISERROR(IF(AE93="","",AE93/VLOOKUP(Occupancy!$B$65,Occupancy!$BJ$68:'Occupancy'!$B$79,1)*12/$C93)),"-",IF(AE93="","",AE93/VLOOKUP(Occupancy!$B$65,Occupancy!$BJ$68:'Occupancy'!$B$79,1)*12/$C93))</f>
        <v>-</v>
      </c>
      <c r="AI93" s="52">
        <f>SUMIFS(IncomeStatementData!$J$2:$J$415,IncomeStatementData!$B$2:$B$415,$A93,IncomeStatementData!$I$2:$I$415,"55357")+SUMIFS(IncomeStatementData!$J$2:$J$415,IncomeStatementData!$B$2:$B$415,$A93,IncomeStatementData!$I$2:$I$415,"55353")+SUMIFS(IncomeStatementData!$J$2:$J$415,IncomeStatementData!$B$2:$B$415,$A93,IncomeStatementData!$I$2:$I$415,"55354")+SUMIFS(IncomeStatementData!$J$2:$J$415,IncomeStatementData!$B$2:$B$415,$A93,IncomeStatementData!$I$2:$I$415,"55351")</f>
        <v>0</v>
      </c>
      <c r="AJ93" s="51">
        <f>IF(ISERROR(AK93/12*Occupancy!$B$65),"-",AK93/12*Occupancy!$B$65)</f>
        <v>0</v>
      </c>
      <c r="AK93" s="52">
        <f>SUMIFS(AnnualFinancialData!$L$2:$L$6380,AnnualFinancialData!$B$2:$B$6380,$A93,AnnualFinancialData!$K$2:$K$6380,"55357")+SUMIFS(AnnualFinancialData!$L$2:$L$6380,AnnualFinancialData!$B$2:$B$6380,$A93,AnnualFinancialData!$K$2:$K$6380,"55353")+SUMIFS(AnnualFinancialData!$L$2:$L$6380,AnnualFinancialData!$B$2:$B$6380,$A93,AnnualFinancialData!$K$2:$K$6380,"55354")+SUMIFS(AnnualFinancialData!$L$2:$L$6380,AnnualFinancialData!$B$2:$B$6380,$A93,AnnualFinancialData!$K$2:$K$6380,"55351")</f>
        <v>0</v>
      </c>
      <c r="AL93" s="51" t="str">
        <f>IF(ISERROR(IF(AI93="","",AI93/VLOOKUP(Occupancy!$B$65,Occupancy!$BJ$68:'Occupancy'!$B$79,1)*12/$C93)),"-",IF(AI93="","",AI93/VLOOKUP(Occupancy!$B$65,Occupancy!$BJ$68:'Occupancy'!$B$79,1)*12/$C93))</f>
        <v>-</v>
      </c>
      <c r="AM93" s="60" t="str">
        <f>IF(ISERROR(IF(AJ93="","",AJ93/VLOOKUP(Occupancy!$B$65,Occupancy!$BJ$68:'Occupancy'!$B$79,1)*12/$C93)),"-",IF(AJ93="","",AJ93/VLOOKUP(Occupancy!$B$65,Occupancy!$BJ$68:'Occupancy'!$B$79,1)*12/$C93))</f>
        <v>-</v>
      </c>
      <c r="AN93" s="54">
        <f>SUMIFS(IncomeStatementData!$J$2:$J$415,IncomeStatementData!$B$2:$B$415,$A93,IncomeStatementData!$I$2:$I$415,"55355")</f>
        <v>0</v>
      </c>
      <c r="AO93" s="54">
        <f>IF(ISERROR(AP93/12*Occupancy!$B$65),"-",AP93/12*Occupancy!$B$65)</f>
        <v>0</v>
      </c>
      <c r="AP93" s="55">
        <f>SUMIFS(AnnualFinancialData!$L$2:$L$6380,AnnualFinancialData!$B$2:$B$6380,$A93,AnnualFinancialData!$K$2:$K$6380,"55355")</f>
        <v>0</v>
      </c>
      <c r="AQ93" s="54" t="str">
        <f>IF(ISERROR(IF(AN93="","",AN93/VLOOKUP(Occupancy!$B$65,Occupancy!$BJ$68:'Occupancy'!$B$79,1)*12/$C93)),"-",IF(AN93="","",AN93/VLOOKUP(Occupancy!$B$65,Occupancy!$BJ$68:'Occupancy'!$B$79,1)*12/$C93))</f>
        <v>-</v>
      </c>
      <c r="AR93" s="56" t="str">
        <f>IF(ISERROR(IF(AO93="","",AO93/VLOOKUP(Occupancy!$B$65,Occupancy!$BJ$68:'Occupancy'!$B$79,1)*12/$C93)),"-",IF(AO93="","",AO93/VLOOKUP(Occupancy!$B$65,Occupancy!$BJ$68:'Occupancy'!$B$79,1)*12/$C93))</f>
        <v>-</v>
      </c>
      <c r="AS93" s="61">
        <f>SUMIFS(IncomeStatementData!$J$2:$J$415,IncomeStatementData!$B$2:$B$415,$A93,IncomeStatementData!$I$2:$I$415,"55301")</f>
        <v>0</v>
      </c>
      <c r="AT93" s="51">
        <f>IF(ISERROR(AU93/12*Occupancy!$B$65),"-",AU93/12*Occupancy!$B$65)</f>
        <v>0</v>
      </c>
      <c r="AU93" s="52">
        <f>SUMIFS(AnnualFinancialData!$L$2:$L$6380,AnnualFinancialData!$B$2:$B$6380,$A93,AnnualFinancialData!$K$2:$K$6380,"55301")</f>
        <v>0</v>
      </c>
      <c r="AV93" s="51" t="str">
        <f>IF(ISERROR(IF(AS93="","",AS93/VLOOKUP(Occupancy!$B$65,Occupancy!$BJ$68:'Occupancy'!$B$79,1)*12/$C93)),"-",IF(AS93="","",AS93/VLOOKUP(Occupancy!$B$65,Occupancy!$BJ$68:'Occupancy'!$B$79,1)*12/$C93))</f>
        <v>-</v>
      </c>
      <c r="AW93" s="57" t="str">
        <f>IF(ISERROR(IF(AT93="","",AT93/VLOOKUP(Occupancy!$B$65,Occupancy!$BJ$68:'Occupancy'!$B$79,1)*12/$C93)),"-",IF(AT93="","",AT93/VLOOKUP(Occupancy!$B$65,Occupancy!$BJ$68:'Occupancy'!$B$79,1)*12/$C93))</f>
        <v>-</v>
      </c>
      <c r="AX93" s="54">
        <f>SUMIFS(IncomeStatementData!$J$2:$J$415,IncomeStatementData!$B$2:$B$415,$A93,IncomeStatementData!$I$2:$I$415,"55320")</f>
        <v>0</v>
      </c>
      <c r="AY93" s="54">
        <f>IF(ISERROR(AZ93/12*Occupancy!$B$65),"-",AZ93/12*Occupancy!$B$65)</f>
        <v>0</v>
      </c>
      <c r="AZ93" s="55">
        <f>SUMIFS(AnnualFinancialData!$L$2:$L$6380,AnnualFinancialData!$B$2:$B$6380,$A93,AnnualFinancialData!$K$2:$K$6380,"55320")</f>
        <v>0</v>
      </c>
      <c r="BA93" s="54" t="str">
        <f>IF(ISERROR(IF(AX93="","",AX93/VLOOKUP(Occupancy!$B$65,Occupancy!$BJ$68:'Occupancy'!$B$79,1)*12/$C93)),"-",IF(AX93="","",AX93/VLOOKUP(Occupancy!$B$65,Occupancy!$BJ$68:'Occupancy'!$B$79,1)*12/$C93))</f>
        <v>-</v>
      </c>
      <c r="BB93" s="54" t="str">
        <f>IF(ISERROR(IF(AY93="","",AY93/VLOOKUP(Occupancy!$B$65,Occupancy!$BJ$68:'Occupancy'!$B$79,1)*12/$C93)),"-",IF(AY93="","",AY93/VLOOKUP(Occupancy!$B$65,Occupancy!$BJ$68:'Occupancy'!$B$79,1)*12/$C93))</f>
        <v>-</v>
      </c>
      <c r="BC93" s="62">
        <f t="shared" si="3"/>
        <v>0</v>
      </c>
      <c r="BD93" s="63">
        <f t="shared" si="4"/>
        <v>0</v>
      </c>
      <c r="BE93" s="62">
        <f t="shared" si="5"/>
        <v>0</v>
      </c>
      <c r="BF93" s="63" t="str">
        <f>IF(ISERROR(IF(BC93="","",BC93/VLOOKUP(Occupancy!$B$65,Occupancy!$BJ$68:'Occupancy'!$B$79,1)*12/$C93)),"-",IF(BC93="","",BC93/VLOOKUP(Occupancy!$B$65,Occupancy!$BJ$68:'Occupancy'!$B$79,1)*12/$C93))</f>
        <v>-</v>
      </c>
      <c r="BG93" s="64" t="str">
        <f>IF(ISERROR(IF(BD93="","",BD93/VLOOKUP(Occupancy!$B$65,Occupancy!$BJ$68:'Occupancy'!$B$79,1)*12/$C93)),"-",IF(BD93="","",BD93/VLOOKUP(Occupancy!$B$65,Occupancy!$BJ$68:'Occupancy'!$B$79,1)*12/$C93))</f>
        <v>-</v>
      </c>
    </row>
    <row r="94" spans="1:59" x14ac:dyDescent="0.25">
      <c r="A94" s="220" t="s">
        <v>583</v>
      </c>
      <c r="B94" s="93" t="str">
        <f>IF(ISERROR(INDEX(ProjectTypeData!$F$2:$F94,MATCH(Expenses!$A94,ProjectTypeData!$B$2:$B94,0),MATCH(Expenses!B$5,ProjectTypeData!$F$1))),"-",INDEX(ProjectTypeData!$F$2:$F94,MATCH(Expenses!$A94,ProjectTypeData!$B$2:$B94,0),MATCH(Expenses!B$5,ProjectTypeData!$F$1)))</f>
        <v>Homes</v>
      </c>
      <c r="C94" s="145">
        <f>Operating!C99</f>
        <v>0</v>
      </c>
      <c r="D94" s="146" t="str">
        <f>IF(ISERROR(INDEX(MgmtCompanyData!$C$2:$C$46,MATCH(A94,MgmtCompanyData!$B$2:$B$46,0),0)),"-",INDEX(MgmtCompanyData!$C$2:$C$46,MATCH(A94,MgmtCompanyData!$B$2:$B$46,0),0))</f>
        <v>-</v>
      </c>
      <c r="E94" s="50">
        <f>SUMIFS(IncomeStatementData!$J$2:$J$415,IncomeStatementData!$B$2:$B$415,$A94,IncomeStatementData!$I$2:$I$415,"50105")+SUMIFS(IncomeStatementData!$J$2:$J$415,IncomeStatementData!$B$2:$B$415,$A94,IncomeStatementData!$I$2:$I$415,"55745")+SUMIFS(IncomeStatementData!$J$2:$J$415,IncomeStatementData!$B$2:$B$415,$A94,IncomeStatementData!$I$2:$I$415,"55730")+SUMIFS(IncomeStatementData!$J$2:$J$415,IncomeStatementData!$B$2:$B$415,$A94,IncomeStatementData!$I$2:$I$415,"50203")+SUMIFS(IncomeStatementData!$J$2:$J$415,IncomeStatementData!$B$2:$B$415,$A94,IncomeStatementData!$I$2:$I$415,"50252")</f>
        <v>0</v>
      </c>
      <c r="F94" s="51">
        <f>IF(ISERROR(G94/12*Occupancy!$B$65),"-",G94/12*Occupancy!$B$65)</f>
        <v>0</v>
      </c>
      <c r="G94" s="52">
        <f>SUMIFS(AnnualFinancialData!$L$2:$L$6380,AnnualFinancialData!$B$2:$B$6380,$A94,AnnualFinancialData!$K$2:$K$6380,"50105")+SUMIFS(AnnualFinancialData!$L$2:$L$6380,AnnualFinancialData!$B$2:$B$6380,$A94,AnnualFinancialData!$K$2:$K$6380,"55745")+SUMIFS(AnnualFinancialData!$L$2:$L$6380,AnnualFinancialData!$B$2:$B$6380,$A94,AnnualFinancialData!$K$2:$K$6380,"55730")+SUMIFS(AnnualFinancialData!$L$2:$L$6380,AnnualFinancialData!$B$2:$B$6380,$A94,AnnualFinancialData!$K$2:$K$6380,"50203")+SUMIFS(AnnualFinancialData!$L$2:$L$6380,AnnualFinancialData!$B$2:$B$6380,$A94,AnnualFinancialData!$K$2:$K$6380,"50252")</f>
        <v>0</v>
      </c>
      <c r="H94" s="51" t="str">
        <f>IF(ISERROR(IF(E94="","",E94/VLOOKUP(Occupancy!$B$65,Occupancy!$BJ$68:'Occupancy'!$B$79,1)*12/$C94)),"-",IF(E94="","",E94/VLOOKUP(Occupancy!$B$65,Occupancy!$BJ$68:'Occupancy'!$B$79,1)*12/$C94))</f>
        <v>-</v>
      </c>
      <c r="I94" s="53" t="str">
        <f>IF(ISERROR(IF(F94="","",F94/VLOOKUP(Occupancy!$B$65,Occupancy!$BJ$68:'Occupancy'!$B$79,1)*12/$C94)),"-",IF(F94="","",F94/VLOOKUP(Occupancy!$B$65,Occupancy!$BJ$68:'Occupancy'!$B$79,1)*12/$C94))</f>
        <v>-</v>
      </c>
      <c r="J94" s="54">
        <f>SUMIFS(IncomeStatementData!$J$2:$J$415,IncomeStatementData!$B$2:$B$415,$A94,IncomeStatementData!$I$2:$I$415,"60015")+SUMIFS(IncomeStatementData!$J$2:$J$415,IncomeStatementData!$B$2:$B$415,$A94,IncomeStatementData!$I$2:$I$415,"55342")+SUMIFS(IncomeStatementData!$J$2:$J$415,IncomeStatementData!$B$2:$B$415,$A94,IncomeStatementData!$I$2:$I$415,"55110")+SUMIFS(IncomeStatementData!$J$2:$J$415,IncomeStatementData!$B$2:$B$415,$A94,IncomeStatementData!$I$2:$I$415,"53034")+SUMIFS(IncomeStatementData!$J$2:$J$415,IncomeStatementData!$B$2:$B$415,$A94,IncomeStatementData!$I$2:$I$415,"59500")</f>
        <v>0</v>
      </c>
      <c r="K94" s="54">
        <f>IF(ISERROR(L94/12*Occupancy!$B$65),"-",L94/12*Occupancy!$B$65)</f>
        <v>0</v>
      </c>
      <c r="L94" s="55">
        <f>SUMIFS(AnnualFinancialData!$L$2:$L$6380,AnnualFinancialData!$B$2:$B$6380,$A94,AnnualFinancialData!$K$2:$K$6380,"60015")+SUMIFS(AnnualFinancialData!$L$2:$L$6380,AnnualFinancialData!$B$2:$B$6380,$A94,AnnualFinancialData!$K$2:$K$6380,"55342")+SUMIFS(AnnualFinancialData!$L$2:$L$6380,AnnualFinancialData!$B$2:$B$6380,$A94,AnnualFinancialData!$K$2:$K$6380,"55110")+SUMIFS(AnnualFinancialData!$L$2:$L$6380,AnnualFinancialData!$B$2:$B$6380,$A94,AnnualFinancialData!$K$2:$K$6380,"53034")+SUMIFS(AnnualFinancialData!$L$2:$L$6380,AnnualFinancialData!$B$2:$B$6380,$A94,AnnualFinancialData!$K$2:$K$6380,"59500")</f>
        <v>0</v>
      </c>
      <c r="M94" s="54" t="str">
        <f>IF(ISERROR(IF(J94="","",J94/VLOOKUP(Occupancy!$B$65,Occupancy!$BJ$68:'Occupancy'!$B$79,1)*12/$C94)),"-",IF(J94="","",J94/VLOOKUP(Occupancy!$B$65,Occupancy!$BJ$68:'Occupancy'!$B$79,1)*12/$C94))</f>
        <v>-</v>
      </c>
      <c r="N94" s="54" t="str">
        <f>IF(ISERROR(IF(K94="","",K94/VLOOKUP(Occupancy!$B$65,Occupancy!$BJ$68:'Occupancy'!$B$79,1)*12/$C94)),"-",IF(K94="","",K94/VLOOKUP(Occupancy!$B$65,Occupancy!$BJ$68:'Occupancy'!$B$79,1)*12/$C94))</f>
        <v>-</v>
      </c>
      <c r="O94" s="51">
        <f>SUMIFS(IncomeStatementData!$J$2:$J$415,IncomeStatementData!$B$2:$B$415,$A94,IncomeStatementData!$I$2:$I$415,"58001")</f>
        <v>0</v>
      </c>
      <c r="P94" s="51">
        <f>IF(ISERROR(Q94/12*Occupancy!$B$65),"-",Q94/12*Occupancy!$B$65)</f>
        <v>0</v>
      </c>
      <c r="Q94" s="52">
        <f>SUMIFS(AnnualFinancialData!$L$2:$L$6380,AnnualFinancialData!$B$2:$B$6380,$A94,AnnualFinancialData!$K$2:$K$6380,"58001")</f>
        <v>0</v>
      </c>
      <c r="R94" s="51" t="str">
        <f>IF(ISERROR(IF(O94="","",O94/VLOOKUP(Occupancy!$B$65,Occupancy!$BJ$68:'Occupancy'!$B$79,1)*12/$C94)),"-",IF(O94="","",O94/VLOOKUP(Occupancy!$B$65,Occupancy!$BJ$68:'Occupancy'!$B$79,1)*12/$C94))</f>
        <v>-</v>
      </c>
      <c r="S94" s="51" t="str">
        <f>IF(ISERROR(IF(P94="","",P94/VLOOKUP(Occupancy!$B$65,Occupancy!$BJ$68:'Occupancy'!$B$79,1)*12/$C94)),"-",IF(P94="","",P94/VLOOKUP(Occupancy!$B$65,Occupancy!$BJ$68:'Occupancy'!$B$79,1)*12/$C94))</f>
        <v>-</v>
      </c>
      <c r="T94" s="55">
        <f>SUMIFS(IncomeStatementData!$J$2:$J$415,IncomeStatementData!$B$2:$B$415,$A94,IncomeStatementData!$I$2:$I$415,"66100")</f>
        <v>0</v>
      </c>
      <c r="U94" s="54">
        <f>IF(ISERROR(V94/12*Occupancy!$B$65),"-",V94/12*Occupancy!$B$65)</f>
        <v>0</v>
      </c>
      <c r="V94" s="55">
        <f>SUMIFS(AnnualFinancialData!$L$2:$L$6380,AnnualFinancialData!$B$2:$B$6380,$A94,AnnualFinancialData!$K$2:$K$6380,"66100")</f>
        <v>0</v>
      </c>
      <c r="W94" s="54" t="str">
        <f>IF(ISERROR(IF(T94="","",T94/VLOOKUP(Occupancy!$B$65,Occupancy!$BJ$68:'Occupancy'!$B$79,1)*12/$C94)),"-",IF(T94="","",T94/VLOOKUP(Occupancy!$B$65,Occupancy!$BJ$68:'Occupancy'!$B$79,1)*12/$C94))</f>
        <v>-</v>
      </c>
      <c r="X94" s="56" t="str">
        <f>IF(ISERROR(IF(U94="","",U94/VLOOKUP(Occupancy!$B$65,Occupancy!$BJ$68:'Occupancy'!$B$79,1)*12/$C94)),"-",IF(U94="","",U94/VLOOKUP(Occupancy!$B$65,Occupancy!$BJ$68:'Occupancy'!$B$79,1)*12/$C94))</f>
        <v>-</v>
      </c>
      <c r="Y94" s="51">
        <f>SUMIFS(IncomeStatementData!$J$2:$J$415,IncomeStatementData!$B$2:$B$415,$A94,IncomeStatementData!$I$2:$I$415,"55705")+SUMIFS(IncomeStatementData!$J$2:$J$415,IncomeStatementData!$B$2:$B$415,$A94,IncomeStatementData!$I$2:$I$415,"55715")+SUMIFS(IncomeStatementData!$J$2:$J$415,IncomeStatementData!$B$2:$B$415,$A94,IncomeStatementData!$I$2:$I$415,"55720")+SUMIFS(IncomeStatementData!$J$2:$J$415,IncomeStatementData!$B$2:$B$415,$A94,IncomeStatementData!$I$2:$I$415,"55730")+SUMIFS(IncomeStatementData!$J$2:$J$415,IncomeStatementData!$B$2:$B$415,$A94,IncomeStatementData!$I$2:$I$415,"55735")+SUMIFS(IncomeStatementData!$J$2:$J$415,IncomeStatementData!$B$2:$B$415,$A94,IncomeStatementData!$I$2:$I$415,"55701")+SUMIFS(IncomeStatementData!$J$2:$J$415,IncomeStatementData!$B$2:$B$415,$A94,IncomeStatementData!$I$2:$I$415,"55750")+SUMIFS(IncomeStatementData!$J$2:$J$415,IncomeStatementData!$B$2:$B$415,$A94,IncomeStatementData!$I$2:$I$415,"55725")+SUMIFS(IncomeStatementData!$J$2:$J$415,IncomeStatementData!$B$2:$B$415,$A94,IncomeStatementData!$I$2:$I$415,"55760")+SUMIFS(IncomeStatementData!$J$2:$J$415,IncomeStatementData!$B$2:$B$415,$A94,IncomeStatementData!$I$2:$I$415,"55755")</f>
        <v>0</v>
      </c>
      <c r="Z94" s="51">
        <f>IF(ISERROR(AA94/12*Occupancy!$B$65),"-",AA94/12*Occupancy!$B$65)</f>
        <v>0</v>
      </c>
      <c r="AA94" s="52">
        <f>SUMIFS(AnnualFinancialData!$L$2:$L$6380,AnnualFinancialData!$B$2:$B$6380,$A94,AnnualFinancialData!$K$2:$K$6380,"55705")+SUMIFS(AnnualFinancialData!$L$2:$L$6380,AnnualFinancialData!$B$2:$B$6380,$A94,AnnualFinancialData!$K$2:$K$6380,"55715")+SUMIFS(AnnualFinancialData!$L$2:$L$6380,AnnualFinancialData!$B$2:$B$6380,$A94,AnnualFinancialData!$K$2:$K$6380,"55720")+SUMIFS(AnnualFinancialData!$L$2:$L$6380,AnnualFinancialData!$B$2:$B$6380,$A94,AnnualFinancialData!$K$2:$K$6380,"55730")+SUMIFS(AnnualFinancialData!$L$2:$L$6380,AnnualFinancialData!$B$2:$B$6380,$A94,AnnualFinancialData!$K$2:$K$6380,"55735")+SUMIFS(AnnualFinancialData!$L$2:$L$6380,AnnualFinancialData!$B$2:$B$6380,$A94,AnnualFinancialData!$K$2:$K$6380,"55701")+SUMIFS(AnnualFinancialData!$L$2:$L$6380,AnnualFinancialData!$B$2:$B$6380,$A94,AnnualFinancialData!$K$2:$K$6380,"55750")+SUMIFS(AnnualFinancialData!$L$2:$L$6380,AnnualFinancialData!$B$2:$B$6380,$A94,AnnualFinancialData!$K$2:$K$6380,"55725")+SUMIFS(AnnualFinancialData!$L$2:$L$6380,AnnualFinancialData!$B$2:$B$6380,$A94,AnnualFinancialData!$K$2:$K$6380,"55760")+SUMIFS(AnnualFinancialData!$L$2:$L$6380,AnnualFinancialData!$B$2:$B$6380,$A94,AnnualFinancialData!$K$2:$K$6380,"55755")</f>
        <v>0</v>
      </c>
      <c r="AB94" s="51" t="str">
        <f>IF(ISERROR(IF(Y94="","",Y94/VLOOKUP(Occupancy!$B$65,Occupancy!$BJ$68:'Occupancy'!$B$79,1)*12/$C94)),"-",IF(Y94="","",Y94/VLOOKUP(Occupancy!$B$65,Occupancy!$BJ$68:'Occupancy'!$B$79,1)*12/$C94))</f>
        <v>-</v>
      </c>
      <c r="AC94" s="57" t="str">
        <f>IF(ISERROR(IF(Z94="","",Z94/VLOOKUP(Occupancy!$B$65,Occupancy!$BJ$68:'Occupancy'!$B$79,1)*12/$C94)),"-",IF(Z94="","",Z94/VLOOKUP(Occupancy!$B$65,Occupancy!$BJ$68:'Occupancy'!$B$79,1)*12/$C94))</f>
        <v>-</v>
      </c>
      <c r="AD94" s="55">
        <f>SUMIFS(IncomeStatementData!$J$2:$J$415,IncomeStatementData!$B$2:$B$415,$A94,IncomeStatementData!$I$2:$I$415,"55770")</f>
        <v>0</v>
      </c>
      <c r="AE94" s="54">
        <f>IF(ISERROR(AF94/12*Occupancy!$B$65),"-",AF94/12*Occupancy!$B$65)</f>
        <v>0</v>
      </c>
      <c r="AF94" s="55">
        <f>SUMIFS(AnnualFinancialData!$L$2:$L$6380,AnnualFinancialData!$B$2:$B$6380,$A94,AnnualFinancialData!$K$2:$K$6380,"55770")</f>
        <v>0</v>
      </c>
      <c r="AG94" s="54" t="str">
        <f>IF(ISERROR(IF(AD94="","",AD94/VLOOKUP(Occupancy!$B$65,Occupancy!$BJ$68:'Occupancy'!$B$79,1)*12/$C94)),"-",IF(AD94="","",AD94/VLOOKUP(Occupancy!$B$65,Occupancy!$BJ$68:'Occupancy'!$B$79,1)*12/$C94))</f>
        <v>-</v>
      </c>
      <c r="AH94" s="59" t="str">
        <f>IF(ISERROR(IF(AE94="","",AE94/VLOOKUP(Occupancy!$B$65,Occupancy!$BJ$68:'Occupancy'!$B$79,1)*12/$C94)),"-",IF(AE94="","",AE94/VLOOKUP(Occupancy!$B$65,Occupancy!$BJ$68:'Occupancy'!$B$79,1)*12/$C94))</f>
        <v>-</v>
      </c>
      <c r="AI94" s="52">
        <f>SUMIFS(IncomeStatementData!$J$2:$J$415,IncomeStatementData!$B$2:$B$415,$A94,IncomeStatementData!$I$2:$I$415,"55357")+SUMIFS(IncomeStatementData!$J$2:$J$415,IncomeStatementData!$B$2:$B$415,$A94,IncomeStatementData!$I$2:$I$415,"55353")+SUMIFS(IncomeStatementData!$J$2:$J$415,IncomeStatementData!$B$2:$B$415,$A94,IncomeStatementData!$I$2:$I$415,"55354")+SUMIFS(IncomeStatementData!$J$2:$J$415,IncomeStatementData!$B$2:$B$415,$A94,IncomeStatementData!$I$2:$I$415,"55351")</f>
        <v>0</v>
      </c>
      <c r="AJ94" s="51">
        <f>IF(ISERROR(AK94/12*Occupancy!$B$65),"-",AK94/12*Occupancy!$B$65)</f>
        <v>0</v>
      </c>
      <c r="AK94" s="52">
        <f>SUMIFS(AnnualFinancialData!$L$2:$L$6380,AnnualFinancialData!$B$2:$B$6380,$A94,AnnualFinancialData!$K$2:$K$6380,"55357")+SUMIFS(AnnualFinancialData!$L$2:$L$6380,AnnualFinancialData!$B$2:$B$6380,$A94,AnnualFinancialData!$K$2:$K$6380,"55353")+SUMIFS(AnnualFinancialData!$L$2:$L$6380,AnnualFinancialData!$B$2:$B$6380,$A94,AnnualFinancialData!$K$2:$K$6380,"55354")+SUMIFS(AnnualFinancialData!$L$2:$L$6380,AnnualFinancialData!$B$2:$B$6380,$A94,AnnualFinancialData!$K$2:$K$6380,"55351")</f>
        <v>0</v>
      </c>
      <c r="AL94" s="51" t="str">
        <f>IF(ISERROR(IF(AI94="","",AI94/VLOOKUP(Occupancy!$B$65,Occupancy!$BJ$68:'Occupancy'!$B$79,1)*12/$C94)),"-",IF(AI94="","",AI94/VLOOKUP(Occupancy!$B$65,Occupancy!$BJ$68:'Occupancy'!$B$79,1)*12/$C94))</f>
        <v>-</v>
      </c>
      <c r="AM94" s="60" t="str">
        <f>IF(ISERROR(IF(AJ94="","",AJ94/VLOOKUP(Occupancy!$B$65,Occupancy!$BJ$68:'Occupancy'!$B$79,1)*12/$C94)),"-",IF(AJ94="","",AJ94/VLOOKUP(Occupancy!$B$65,Occupancy!$BJ$68:'Occupancy'!$B$79,1)*12/$C94))</f>
        <v>-</v>
      </c>
      <c r="AN94" s="54">
        <f>SUMIFS(IncomeStatementData!$J$2:$J$415,IncomeStatementData!$B$2:$B$415,$A94,IncomeStatementData!$I$2:$I$415,"55355")</f>
        <v>0</v>
      </c>
      <c r="AO94" s="54">
        <f>IF(ISERROR(AP94/12*Occupancy!$B$65),"-",AP94/12*Occupancy!$B$65)</f>
        <v>0</v>
      </c>
      <c r="AP94" s="55">
        <f>SUMIFS(AnnualFinancialData!$L$2:$L$6380,AnnualFinancialData!$B$2:$B$6380,$A94,AnnualFinancialData!$K$2:$K$6380,"55355")</f>
        <v>0</v>
      </c>
      <c r="AQ94" s="54" t="str">
        <f>IF(ISERROR(IF(AN94="","",AN94/VLOOKUP(Occupancy!$B$65,Occupancy!$BJ$68:'Occupancy'!$B$79,1)*12/$C94)),"-",IF(AN94="","",AN94/VLOOKUP(Occupancy!$B$65,Occupancy!$BJ$68:'Occupancy'!$B$79,1)*12/$C94))</f>
        <v>-</v>
      </c>
      <c r="AR94" s="56" t="str">
        <f>IF(ISERROR(IF(AO94="","",AO94/VLOOKUP(Occupancy!$B$65,Occupancy!$BJ$68:'Occupancy'!$B$79,1)*12/$C94)),"-",IF(AO94="","",AO94/VLOOKUP(Occupancy!$B$65,Occupancy!$BJ$68:'Occupancy'!$B$79,1)*12/$C94))</f>
        <v>-</v>
      </c>
      <c r="AS94" s="61">
        <f>SUMIFS(IncomeStatementData!$J$2:$J$415,IncomeStatementData!$B$2:$B$415,$A94,IncomeStatementData!$I$2:$I$415,"55301")</f>
        <v>0</v>
      </c>
      <c r="AT94" s="51">
        <f>IF(ISERROR(AU94/12*Occupancy!$B$65),"-",AU94/12*Occupancy!$B$65)</f>
        <v>0</v>
      </c>
      <c r="AU94" s="52">
        <f>SUMIFS(AnnualFinancialData!$L$2:$L$6380,AnnualFinancialData!$B$2:$B$6380,$A94,AnnualFinancialData!$K$2:$K$6380,"55301")</f>
        <v>0</v>
      </c>
      <c r="AV94" s="51" t="str">
        <f>IF(ISERROR(IF(AS94="","",AS94/VLOOKUP(Occupancy!$B$65,Occupancy!$BJ$68:'Occupancy'!$B$79,1)*12/$C94)),"-",IF(AS94="","",AS94/VLOOKUP(Occupancy!$B$65,Occupancy!$BJ$68:'Occupancy'!$B$79,1)*12/$C94))</f>
        <v>-</v>
      </c>
      <c r="AW94" s="57" t="str">
        <f>IF(ISERROR(IF(AT94="","",AT94/VLOOKUP(Occupancy!$B$65,Occupancy!$BJ$68:'Occupancy'!$B$79,1)*12/$C94)),"-",IF(AT94="","",AT94/VLOOKUP(Occupancy!$B$65,Occupancy!$BJ$68:'Occupancy'!$B$79,1)*12/$C94))</f>
        <v>-</v>
      </c>
      <c r="AX94" s="54">
        <f>SUMIFS(IncomeStatementData!$J$2:$J$415,IncomeStatementData!$B$2:$B$415,$A94,IncomeStatementData!$I$2:$I$415,"55320")</f>
        <v>0</v>
      </c>
      <c r="AY94" s="54">
        <f>IF(ISERROR(AZ94/12*Occupancy!$B$65),"-",AZ94/12*Occupancy!$B$65)</f>
        <v>0</v>
      </c>
      <c r="AZ94" s="55">
        <f>SUMIFS(AnnualFinancialData!$L$2:$L$6380,AnnualFinancialData!$B$2:$B$6380,$A94,AnnualFinancialData!$K$2:$K$6380,"55320")</f>
        <v>0</v>
      </c>
      <c r="BA94" s="54" t="str">
        <f>IF(ISERROR(IF(AX94="","",AX94/VLOOKUP(Occupancy!$B$65,Occupancy!$BJ$68:'Occupancy'!$B$79,1)*12/$C94)),"-",IF(AX94="","",AX94/VLOOKUP(Occupancy!$B$65,Occupancy!$BJ$68:'Occupancy'!$B$79,1)*12/$C94))</f>
        <v>-</v>
      </c>
      <c r="BB94" s="54" t="str">
        <f>IF(ISERROR(IF(AY94="","",AY94/VLOOKUP(Occupancy!$B$65,Occupancy!$BJ$68:'Occupancy'!$B$79,1)*12/$C94)),"-",IF(AY94="","",AY94/VLOOKUP(Occupancy!$B$65,Occupancy!$BJ$68:'Occupancy'!$B$79,1)*12/$C94))</f>
        <v>-</v>
      </c>
      <c r="BC94" s="62">
        <f t="shared" si="3"/>
        <v>0</v>
      </c>
      <c r="BD94" s="63">
        <f t="shared" si="4"/>
        <v>0</v>
      </c>
      <c r="BE94" s="62">
        <f t="shared" si="5"/>
        <v>0</v>
      </c>
      <c r="BF94" s="63" t="str">
        <f>IF(ISERROR(IF(BC94="","",BC94/VLOOKUP(Occupancy!$B$65,Occupancy!$BJ$68:'Occupancy'!$B$79,1)*12/$C94)),"-",IF(BC94="","",BC94/VLOOKUP(Occupancy!$B$65,Occupancy!$BJ$68:'Occupancy'!$B$79,1)*12/$C94))</f>
        <v>-</v>
      </c>
      <c r="BG94" s="64" t="str">
        <f>IF(ISERROR(IF(BD94="","",BD94/VLOOKUP(Occupancy!$B$65,Occupancy!$BJ$68:'Occupancy'!$B$79,1)*12/$C94)),"-",IF(BD94="","",BD94/VLOOKUP(Occupancy!$B$65,Occupancy!$BJ$68:'Occupancy'!$B$79,1)*12/$C94))</f>
        <v>-</v>
      </c>
    </row>
    <row r="95" spans="1:59" x14ac:dyDescent="0.25">
      <c r="A95" s="220" t="s">
        <v>585</v>
      </c>
      <c r="B95" s="93" t="str">
        <f>IF(ISERROR(INDEX(ProjectTypeData!$F$2:$F95,MATCH(Expenses!$A95,ProjectTypeData!$B$2:$B95,0),MATCH(Expenses!B$5,ProjectTypeData!$F$1))),"-",INDEX(ProjectTypeData!$F$2:$F95,MATCH(Expenses!$A95,ProjectTypeData!$B$2:$B95,0),MATCH(Expenses!B$5,ProjectTypeData!$F$1)))</f>
        <v>CPDC</v>
      </c>
      <c r="C95" s="145">
        <f>Operating!C100</f>
        <v>0</v>
      </c>
      <c r="D95" s="146" t="str">
        <f>IF(ISERROR(INDEX(MgmtCompanyData!$C$2:$C$46,MATCH(A95,MgmtCompanyData!$B$2:$B$46,0),0)),"-",INDEX(MgmtCompanyData!$C$2:$C$46,MATCH(A95,MgmtCompanyData!$B$2:$B$46,0),0))</f>
        <v>-</v>
      </c>
      <c r="E95" s="50">
        <f>SUMIFS(IncomeStatementData!$J$2:$J$415,IncomeStatementData!$B$2:$B$415,$A95,IncomeStatementData!$I$2:$I$415,"50105")+SUMIFS(IncomeStatementData!$J$2:$J$415,IncomeStatementData!$B$2:$B$415,$A95,IncomeStatementData!$I$2:$I$415,"55745")+SUMIFS(IncomeStatementData!$J$2:$J$415,IncomeStatementData!$B$2:$B$415,$A95,IncomeStatementData!$I$2:$I$415,"55730")+SUMIFS(IncomeStatementData!$J$2:$J$415,IncomeStatementData!$B$2:$B$415,$A95,IncomeStatementData!$I$2:$I$415,"50203")+SUMIFS(IncomeStatementData!$J$2:$J$415,IncomeStatementData!$B$2:$B$415,$A95,IncomeStatementData!$I$2:$I$415,"50252")</f>
        <v>0</v>
      </c>
      <c r="F95" s="51">
        <f>IF(ISERROR(G95/12*Occupancy!$B$65),"-",G95/12*Occupancy!$B$65)</f>
        <v>0</v>
      </c>
      <c r="G95" s="52">
        <f>SUMIFS(AnnualFinancialData!$L$2:$L$6380,AnnualFinancialData!$B$2:$B$6380,$A95,AnnualFinancialData!$K$2:$K$6380,"50105")+SUMIFS(AnnualFinancialData!$L$2:$L$6380,AnnualFinancialData!$B$2:$B$6380,$A95,AnnualFinancialData!$K$2:$K$6380,"55745")+SUMIFS(AnnualFinancialData!$L$2:$L$6380,AnnualFinancialData!$B$2:$B$6380,$A95,AnnualFinancialData!$K$2:$K$6380,"55730")+SUMIFS(AnnualFinancialData!$L$2:$L$6380,AnnualFinancialData!$B$2:$B$6380,$A95,AnnualFinancialData!$K$2:$K$6380,"50203")+SUMIFS(AnnualFinancialData!$L$2:$L$6380,AnnualFinancialData!$B$2:$B$6380,$A95,AnnualFinancialData!$K$2:$K$6380,"50252")</f>
        <v>0</v>
      </c>
      <c r="H95" s="51" t="str">
        <f>IF(ISERROR(IF(E95="","",E95/VLOOKUP(Occupancy!$B$65,Occupancy!$BJ$68:'Occupancy'!$B$79,1)*12/$C95)),"-",IF(E95="","",E95/VLOOKUP(Occupancy!$B$65,Occupancy!$BJ$68:'Occupancy'!$B$79,1)*12/$C95))</f>
        <v>-</v>
      </c>
      <c r="I95" s="53" t="str">
        <f>IF(ISERROR(IF(F95="","",F95/VLOOKUP(Occupancy!$B$65,Occupancy!$BJ$68:'Occupancy'!$B$79,1)*12/$C95)),"-",IF(F95="","",F95/VLOOKUP(Occupancy!$B$65,Occupancy!$BJ$68:'Occupancy'!$B$79,1)*12/$C95))</f>
        <v>-</v>
      </c>
      <c r="J95" s="54">
        <f>SUMIFS(IncomeStatementData!$J$2:$J$415,IncomeStatementData!$B$2:$B$415,$A95,IncomeStatementData!$I$2:$I$415,"60015")+SUMIFS(IncomeStatementData!$J$2:$J$415,IncomeStatementData!$B$2:$B$415,$A95,IncomeStatementData!$I$2:$I$415,"55342")+SUMIFS(IncomeStatementData!$J$2:$J$415,IncomeStatementData!$B$2:$B$415,$A95,IncomeStatementData!$I$2:$I$415,"55110")+SUMIFS(IncomeStatementData!$J$2:$J$415,IncomeStatementData!$B$2:$B$415,$A95,IncomeStatementData!$I$2:$I$415,"53034")+SUMIFS(IncomeStatementData!$J$2:$J$415,IncomeStatementData!$B$2:$B$415,$A95,IncomeStatementData!$I$2:$I$415,"59500")</f>
        <v>0</v>
      </c>
      <c r="K95" s="54">
        <f>IF(ISERROR(L95/12*Occupancy!$B$65),"-",L95/12*Occupancy!$B$65)</f>
        <v>0</v>
      </c>
      <c r="L95" s="55">
        <f>SUMIFS(AnnualFinancialData!$L$2:$L$6380,AnnualFinancialData!$B$2:$B$6380,$A95,AnnualFinancialData!$K$2:$K$6380,"60015")+SUMIFS(AnnualFinancialData!$L$2:$L$6380,AnnualFinancialData!$B$2:$B$6380,$A95,AnnualFinancialData!$K$2:$K$6380,"55342")+SUMIFS(AnnualFinancialData!$L$2:$L$6380,AnnualFinancialData!$B$2:$B$6380,$A95,AnnualFinancialData!$K$2:$K$6380,"55110")+SUMIFS(AnnualFinancialData!$L$2:$L$6380,AnnualFinancialData!$B$2:$B$6380,$A95,AnnualFinancialData!$K$2:$K$6380,"53034")+SUMIFS(AnnualFinancialData!$L$2:$L$6380,AnnualFinancialData!$B$2:$B$6380,$A95,AnnualFinancialData!$K$2:$K$6380,"59500")</f>
        <v>0</v>
      </c>
      <c r="M95" s="54" t="str">
        <f>IF(ISERROR(IF(J95="","",J95/VLOOKUP(Occupancy!$B$65,Occupancy!$BJ$68:'Occupancy'!$B$79,1)*12/$C95)),"-",IF(J95="","",J95/VLOOKUP(Occupancy!$B$65,Occupancy!$BJ$68:'Occupancy'!$B$79,1)*12/$C95))</f>
        <v>-</v>
      </c>
      <c r="N95" s="54" t="str">
        <f>IF(ISERROR(IF(K95="","",K95/VLOOKUP(Occupancy!$B$65,Occupancy!$BJ$68:'Occupancy'!$B$79,1)*12/$C95)),"-",IF(K95="","",K95/VLOOKUP(Occupancy!$B$65,Occupancy!$BJ$68:'Occupancy'!$B$79,1)*12/$C95))</f>
        <v>-</v>
      </c>
      <c r="O95" s="51">
        <f>SUMIFS(IncomeStatementData!$J$2:$J$415,IncomeStatementData!$B$2:$B$415,$A95,IncomeStatementData!$I$2:$I$415,"58001")</f>
        <v>0</v>
      </c>
      <c r="P95" s="51">
        <f>IF(ISERROR(Q95/12*Occupancy!$B$65),"-",Q95/12*Occupancy!$B$65)</f>
        <v>0</v>
      </c>
      <c r="Q95" s="52">
        <f>SUMIFS(AnnualFinancialData!$L$2:$L$6380,AnnualFinancialData!$B$2:$B$6380,$A95,AnnualFinancialData!$K$2:$K$6380,"58001")</f>
        <v>0</v>
      </c>
      <c r="R95" s="51" t="str">
        <f>IF(ISERROR(IF(O95="","",O95/VLOOKUP(Occupancy!$B$65,Occupancy!$BJ$68:'Occupancy'!$B$79,1)*12/$C95)),"-",IF(O95="","",O95/VLOOKUP(Occupancy!$B$65,Occupancy!$BJ$68:'Occupancy'!$B$79,1)*12/$C95))</f>
        <v>-</v>
      </c>
      <c r="S95" s="51" t="str">
        <f>IF(ISERROR(IF(P95="","",P95/VLOOKUP(Occupancy!$B$65,Occupancy!$BJ$68:'Occupancy'!$B$79,1)*12/$C95)),"-",IF(P95="","",P95/VLOOKUP(Occupancy!$B$65,Occupancy!$BJ$68:'Occupancy'!$B$79,1)*12/$C95))</f>
        <v>-</v>
      </c>
      <c r="T95" s="55">
        <f>SUMIFS(IncomeStatementData!$J$2:$J$415,IncomeStatementData!$B$2:$B$415,$A95,IncomeStatementData!$I$2:$I$415,"66100")</f>
        <v>0</v>
      </c>
      <c r="U95" s="54">
        <f>IF(ISERROR(V95/12*Occupancy!$B$65),"-",V95/12*Occupancy!$B$65)</f>
        <v>0</v>
      </c>
      <c r="V95" s="55">
        <f>SUMIFS(AnnualFinancialData!$L$2:$L$6380,AnnualFinancialData!$B$2:$B$6380,$A95,AnnualFinancialData!$K$2:$K$6380,"66100")</f>
        <v>0</v>
      </c>
      <c r="W95" s="54" t="str">
        <f>IF(ISERROR(IF(T95="","",T95/VLOOKUP(Occupancy!$B$65,Occupancy!$BJ$68:'Occupancy'!$B$79,1)*12/$C95)),"-",IF(T95="","",T95/VLOOKUP(Occupancy!$B$65,Occupancy!$BJ$68:'Occupancy'!$B$79,1)*12/$C95))</f>
        <v>-</v>
      </c>
      <c r="X95" s="56" t="str">
        <f>IF(ISERROR(IF(U95="","",U95/VLOOKUP(Occupancy!$B$65,Occupancy!$BJ$68:'Occupancy'!$B$79,1)*12/$C95)),"-",IF(U95="","",U95/VLOOKUP(Occupancy!$B$65,Occupancy!$BJ$68:'Occupancy'!$B$79,1)*12/$C95))</f>
        <v>-</v>
      </c>
      <c r="Y95" s="51">
        <f>SUMIFS(IncomeStatementData!$J$2:$J$415,IncomeStatementData!$B$2:$B$415,$A95,IncomeStatementData!$I$2:$I$415,"55705")+SUMIFS(IncomeStatementData!$J$2:$J$415,IncomeStatementData!$B$2:$B$415,$A95,IncomeStatementData!$I$2:$I$415,"55715")+SUMIFS(IncomeStatementData!$J$2:$J$415,IncomeStatementData!$B$2:$B$415,$A95,IncomeStatementData!$I$2:$I$415,"55720")+SUMIFS(IncomeStatementData!$J$2:$J$415,IncomeStatementData!$B$2:$B$415,$A95,IncomeStatementData!$I$2:$I$415,"55730")+SUMIFS(IncomeStatementData!$J$2:$J$415,IncomeStatementData!$B$2:$B$415,$A95,IncomeStatementData!$I$2:$I$415,"55735")+SUMIFS(IncomeStatementData!$J$2:$J$415,IncomeStatementData!$B$2:$B$415,$A95,IncomeStatementData!$I$2:$I$415,"55701")+SUMIFS(IncomeStatementData!$J$2:$J$415,IncomeStatementData!$B$2:$B$415,$A95,IncomeStatementData!$I$2:$I$415,"55750")+SUMIFS(IncomeStatementData!$J$2:$J$415,IncomeStatementData!$B$2:$B$415,$A95,IncomeStatementData!$I$2:$I$415,"55725")+SUMIFS(IncomeStatementData!$J$2:$J$415,IncomeStatementData!$B$2:$B$415,$A95,IncomeStatementData!$I$2:$I$415,"55760")+SUMIFS(IncomeStatementData!$J$2:$J$415,IncomeStatementData!$B$2:$B$415,$A95,IncomeStatementData!$I$2:$I$415,"55755")</f>
        <v>0</v>
      </c>
      <c r="Z95" s="51">
        <f>IF(ISERROR(AA95/12*Occupancy!$B$65),"-",AA95/12*Occupancy!$B$65)</f>
        <v>0</v>
      </c>
      <c r="AA95" s="52">
        <f>SUMIFS(AnnualFinancialData!$L$2:$L$6380,AnnualFinancialData!$B$2:$B$6380,$A95,AnnualFinancialData!$K$2:$K$6380,"55705")+SUMIFS(AnnualFinancialData!$L$2:$L$6380,AnnualFinancialData!$B$2:$B$6380,$A95,AnnualFinancialData!$K$2:$K$6380,"55715")+SUMIFS(AnnualFinancialData!$L$2:$L$6380,AnnualFinancialData!$B$2:$B$6380,$A95,AnnualFinancialData!$K$2:$K$6380,"55720")+SUMIFS(AnnualFinancialData!$L$2:$L$6380,AnnualFinancialData!$B$2:$B$6380,$A95,AnnualFinancialData!$K$2:$K$6380,"55730")+SUMIFS(AnnualFinancialData!$L$2:$L$6380,AnnualFinancialData!$B$2:$B$6380,$A95,AnnualFinancialData!$K$2:$K$6380,"55735")+SUMIFS(AnnualFinancialData!$L$2:$L$6380,AnnualFinancialData!$B$2:$B$6380,$A95,AnnualFinancialData!$K$2:$K$6380,"55701")+SUMIFS(AnnualFinancialData!$L$2:$L$6380,AnnualFinancialData!$B$2:$B$6380,$A95,AnnualFinancialData!$K$2:$K$6380,"55750")+SUMIFS(AnnualFinancialData!$L$2:$L$6380,AnnualFinancialData!$B$2:$B$6380,$A95,AnnualFinancialData!$K$2:$K$6380,"55725")+SUMIFS(AnnualFinancialData!$L$2:$L$6380,AnnualFinancialData!$B$2:$B$6380,$A95,AnnualFinancialData!$K$2:$K$6380,"55760")+SUMIFS(AnnualFinancialData!$L$2:$L$6380,AnnualFinancialData!$B$2:$B$6380,$A95,AnnualFinancialData!$K$2:$K$6380,"55755")</f>
        <v>0</v>
      </c>
      <c r="AB95" s="51" t="str">
        <f>IF(ISERROR(IF(Y95="","",Y95/VLOOKUP(Occupancy!$B$65,Occupancy!$BJ$68:'Occupancy'!$B$79,1)*12/$C95)),"-",IF(Y95="","",Y95/VLOOKUP(Occupancy!$B$65,Occupancy!$BJ$68:'Occupancy'!$B$79,1)*12/$C95))</f>
        <v>-</v>
      </c>
      <c r="AC95" s="57" t="str">
        <f>IF(ISERROR(IF(Z95="","",Z95/VLOOKUP(Occupancy!$B$65,Occupancy!$BJ$68:'Occupancy'!$B$79,1)*12/$C95)),"-",IF(Z95="","",Z95/VLOOKUP(Occupancy!$B$65,Occupancy!$BJ$68:'Occupancy'!$B$79,1)*12/$C95))</f>
        <v>-</v>
      </c>
      <c r="AD95" s="55">
        <f>SUMIFS(IncomeStatementData!$J$2:$J$415,IncomeStatementData!$B$2:$B$415,$A95,IncomeStatementData!$I$2:$I$415,"55770")</f>
        <v>0</v>
      </c>
      <c r="AE95" s="54">
        <f>IF(ISERROR(AF95/12*Occupancy!$B$65),"-",AF95/12*Occupancy!$B$65)</f>
        <v>0</v>
      </c>
      <c r="AF95" s="55">
        <f>SUMIFS(AnnualFinancialData!$L$2:$L$6380,AnnualFinancialData!$B$2:$B$6380,$A95,AnnualFinancialData!$K$2:$K$6380,"55770")</f>
        <v>0</v>
      </c>
      <c r="AG95" s="54" t="str">
        <f>IF(ISERROR(IF(AD95="","",AD95/VLOOKUP(Occupancy!$B$65,Occupancy!$BJ$68:'Occupancy'!$B$79,1)*12/$C95)),"-",IF(AD95="","",AD95/VLOOKUP(Occupancy!$B$65,Occupancy!$BJ$68:'Occupancy'!$B$79,1)*12/$C95))</f>
        <v>-</v>
      </c>
      <c r="AH95" s="59" t="str">
        <f>IF(ISERROR(IF(AE95="","",AE95/VLOOKUP(Occupancy!$B$65,Occupancy!$BJ$68:'Occupancy'!$B$79,1)*12/$C95)),"-",IF(AE95="","",AE95/VLOOKUP(Occupancy!$B$65,Occupancy!$BJ$68:'Occupancy'!$B$79,1)*12/$C95))</f>
        <v>-</v>
      </c>
      <c r="AI95" s="52">
        <f>SUMIFS(IncomeStatementData!$J$2:$J$415,IncomeStatementData!$B$2:$B$415,$A95,IncomeStatementData!$I$2:$I$415,"55357")+SUMIFS(IncomeStatementData!$J$2:$J$415,IncomeStatementData!$B$2:$B$415,$A95,IncomeStatementData!$I$2:$I$415,"55353")+SUMIFS(IncomeStatementData!$J$2:$J$415,IncomeStatementData!$B$2:$B$415,$A95,IncomeStatementData!$I$2:$I$415,"55354")+SUMIFS(IncomeStatementData!$J$2:$J$415,IncomeStatementData!$B$2:$B$415,$A95,IncomeStatementData!$I$2:$I$415,"55351")</f>
        <v>0</v>
      </c>
      <c r="AJ95" s="51">
        <f>IF(ISERROR(AK95/12*Occupancy!$B$65),"-",AK95/12*Occupancy!$B$65)</f>
        <v>0</v>
      </c>
      <c r="AK95" s="52">
        <f>SUMIFS(AnnualFinancialData!$L$2:$L$6380,AnnualFinancialData!$B$2:$B$6380,$A95,AnnualFinancialData!$K$2:$K$6380,"55357")+SUMIFS(AnnualFinancialData!$L$2:$L$6380,AnnualFinancialData!$B$2:$B$6380,$A95,AnnualFinancialData!$K$2:$K$6380,"55353")+SUMIFS(AnnualFinancialData!$L$2:$L$6380,AnnualFinancialData!$B$2:$B$6380,$A95,AnnualFinancialData!$K$2:$K$6380,"55354")+SUMIFS(AnnualFinancialData!$L$2:$L$6380,AnnualFinancialData!$B$2:$B$6380,$A95,AnnualFinancialData!$K$2:$K$6380,"55351")</f>
        <v>0</v>
      </c>
      <c r="AL95" s="51" t="str">
        <f>IF(ISERROR(IF(AI95="","",AI95/VLOOKUP(Occupancy!$B$65,Occupancy!$BJ$68:'Occupancy'!$B$79,1)*12/$C95)),"-",IF(AI95="","",AI95/VLOOKUP(Occupancy!$B$65,Occupancy!$BJ$68:'Occupancy'!$B$79,1)*12/$C95))</f>
        <v>-</v>
      </c>
      <c r="AM95" s="60" t="str">
        <f>IF(ISERROR(IF(AJ95="","",AJ95/VLOOKUP(Occupancy!$B$65,Occupancy!$BJ$68:'Occupancy'!$B$79,1)*12/$C95)),"-",IF(AJ95="","",AJ95/VLOOKUP(Occupancy!$B$65,Occupancy!$BJ$68:'Occupancy'!$B$79,1)*12/$C95))</f>
        <v>-</v>
      </c>
      <c r="AN95" s="54">
        <f>SUMIFS(IncomeStatementData!$J$2:$J$415,IncomeStatementData!$B$2:$B$415,$A95,IncomeStatementData!$I$2:$I$415,"55355")</f>
        <v>0</v>
      </c>
      <c r="AO95" s="54">
        <f>IF(ISERROR(AP95/12*Occupancy!$B$65),"-",AP95/12*Occupancy!$B$65)</f>
        <v>0</v>
      </c>
      <c r="AP95" s="55">
        <f>SUMIFS(AnnualFinancialData!$L$2:$L$6380,AnnualFinancialData!$B$2:$B$6380,$A95,AnnualFinancialData!$K$2:$K$6380,"55355")</f>
        <v>0</v>
      </c>
      <c r="AQ95" s="54" t="str">
        <f>IF(ISERROR(IF(AN95="","",AN95/VLOOKUP(Occupancy!$B$65,Occupancy!$BJ$68:'Occupancy'!$B$79,1)*12/$C95)),"-",IF(AN95="","",AN95/VLOOKUP(Occupancy!$B$65,Occupancy!$BJ$68:'Occupancy'!$B$79,1)*12/$C95))</f>
        <v>-</v>
      </c>
      <c r="AR95" s="56" t="str">
        <f>IF(ISERROR(IF(AO95="","",AO95/VLOOKUP(Occupancy!$B$65,Occupancy!$BJ$68:'Occupancy'!$B$79,1)*12/$C95)),"-",IF(AO95="","",AO95/VLOOKUP(Occupancy!$B$65,Occupancy!$BJ$68:'Occupancy'!$B$79,1)*12/$C95))</f>
        <v>-</v>
      </c>
      <c r="AS95" s="61">
        <f>SUMIFS(IncomeStatementData!$J$2:$J$415,IncomeStatementData!$B$2:$B$415,$A95,IncomeStatementData!$I$2:$I$415,"55301")</f>
        <v>0</v>
      </c>
      <c r="AT95" s="51">
        <f>IF(ISERROR(AU95/12*Occupancy!$B$65),"-",AU95/12*Occupancy!$B$65)</f>
        <v>0</v>
      </c>
      <c r="AU95" s="52">
        <f>SUMIFS(AnnualFinancialData!$L$2:$L$6380,AnnualFinancialData!$B$2:$B$6380,$A95,AnnualFinancialData!$K$2:$K$6380,"55301")</f>
        <v>0</v>
      </c>
      <c r="AV95" s="51" t="str">
        <f>IF(ISERROR(IF(AS95="","",AS95/VLOOKUP(Occupancy!$B$65,Occupancy!$BJ$68:'Occupancy'!$B$79,1)*12/$C95)),"-",IF(AS95="","",AS95/VLOOKUP(Occupancy!$B$65,Occupancy!$BJ$68:'Occupancy'!$B$79,1)*12/$C95))</f>
        <v>-</v>
      </c>
      <c r="AW95" s="57" t="str">
        <f>IF(ISERROR(IF(AT95="","",AT95/VLOOKUP(Occupancy!$B$65,Occupancy!$BJ$68:'Occupancy'!$B$79,1)*12/$C95)),"-",IF(AT95="","",AT95/VLOOKUP(Occupancy!$B$65,Occupancy!$BJ$68:'Occupancy'!$B$79,1)*12/$C95))</f>
        <v>-</v>
      </c>
      <c r="AX95" s="54">
        <f>SUMIFS(IncomeStatementData!$J$2:$J$415,IncomeStatementData!$B$2:$B$415,$A95,IncomeStatementData!$I$2:$I$415,"55320")</f>
        <v>0</v>
      </c>
      <c r="AY95" s="54">
        <f>IF(ISERROR(AZ95/12*Occupancy!$B$65),"-",AZ95/12*Occupancy!$B$65)</f>
        <v>0</v>
      </c>
      <c r="AZ95" s="55">
        <f>SUMIFS(AnnualFinancialData!$L$2:$L$6380,AnnualFinancialData!$B$2:$B$6380,$A95,AnnualFinancialData!$K$2:$K$6380,"55320")</f>
        <v>0</v>
      </c>
      <c r="BA95" s="54" t="str">
        <f>IF(ISERROR(IF(AX95="","",AX95/VLOOKUP(Occupancy!$B$65,Occupancy!$BJ$68:'Occupancy'!$B$79,1)*12/$C95)),"-",IF(AX95="","",AX95/VLOOKUP(Occupancy!$B$65,Occupancy!$BJ$68:'Occupancy'!$B$79,1)*12/$C95))</f>
        <v>-</v>
      </c>
      <c r="BB95" s="54" t="str">
        <f>IF(ISERROR(IF(AY95="","",AY95/VLOOKUP(Occupancy!$B$65,Occupancy!$BJ$68:'Occupancy'!$B$79,1)*12/$C95)),"-",IF(AY95="","",AY95/VLOOKUP(Occupancy!$B$65,Occupancy!$BJ$68:'Occupancy'!$B$79,1)*12/$C95))</f>
        <v>-</v>
      </c>
      <c r="BC95" s="62">
        <f t="shared" si="3"/>
        <v>0</v>
      </c>
      <c r="BD95" s="63">
        <f t="shared" si="4"/>
        <v>0</v>
      </c>
      <c r="BE95" s="62">
        <f t="shared" si="5"/>
        <v>0</v>
      </c>
      <c r="BF95" s="63" t="str">
        <f>IF(ISERROR(IF(BC95="","",BC95/VLOOKUP(Occupancy!$B$65,Occupancy!$BJ$68:'Occupancy'!$B$79,1)*12/$C95)),"-",IF(BC95="","",BC95/VLOOKUP(Occupancy!$B$65,Occupancy!$BJ$68:'Occupancy'!$B$79,1)*12/$C95))</f>
        <v>-</v>
      </c>
      <c r="BG95" s="64" t="str">
        <f>IF(ISERROR(IF(BD95="","",BD95/VLOOKUP(Occupancy!$B$65,Occupancy!$BJ$68:'Occupancy'!$B$79,1)*12/$C95)),"-",IF(BD95="","",BD95/VLOOKUP(Occupancy!$B$65,Occupancy!$BJ$68:'Occupancy'!$B$79,1)*12/$C95))</f>
        <v>-</v>
      </c>
    </row>
    <row r="96" spans="1:59" x14ac:dyDescent="0.25">
      <c r="A96" s="220" t="s">
        <v>587</v>
      </c>
      <c r="B96" s="93" t="str">
        <f>IF(ISERROR(INDEX(ProjectTypeData!$F$2:$F96,MATCH(Expenses!$A96,ProjectTypeData!$B$2:$B96,0),MATCH(Expenses!B$5,ProjectTypeData!$F$1))),"-",INDEX(ProjectTypeData!$F$2:$F96,MATCH(Expenses!$A96,ProjectTypeData!$B$2:$B96,0),MATCH(Expenses!B$5,ProjectTypeData!$F$1)))</f>
        <v>CPDC</v>
      </c>
      <c r="C96" s="145">
        <f>Operating!C101</f>
        <v>0</v>
      </c>
      <c r="D96" s="146" t="str">
        <f>IF(ISERROR(INDEX(MgmtCompanyData!$C$2:$C$46,MATCH(A96,MgmtCompanyData!$B$2:$B$46,0),0)),"-",INDEX(MgmtCompanyData!$C$2:$C$46,MATCH(A96,MgmtCompanyData!$B$2:$B$46,0),0))</f>
        <v>-</v>
      </c>
      <c r="E96" s="50">
        <f>SUMIFS(IncomeStatementData!$J$2:$J$415,IncomeStatementData!$B$2:$B$415,$A96,IncomeStatementData!$I$2:$I$415,"50105")+SUMIFS(IncomeStatementData!$J$2:$J$415,IncomeStatementData!$B$2:$B$415,$A96,IncomeStatementData!$I$2:$I$415,"55745")+SUMIFS(IncomeStatementData!$J$2:$J$415,IncomeStatementData!$B$2:$B$415,$A96,IncomeStatementData!$I$2:$I$415,"55730")+SUMIFS(IncomeStatementData!$J$2:$J$415,IncomeStatementData!$B$2:$B$415,$A96,IncomeStatementData!$I$2:$I$415,"50203")+SUMIFS(IncomeStatementData!$J$2:$J$415,IncomeStatementData!$B$2:$B$415,$A96,IncomeStatementData!$I$2:$I$415,"50252")</f>
        <v>0</v>
      </c>
      <c r="F96" s="51">
        <f>IF(ISERROR(G96/12*Occupancy!$B$65),"-",G96/12*Occupancy!$B$65)</f>
        <v>0</v>
      </c>
      <c r="G96" s="52">
        <f>SUMIFS(AnnualFinancialData!$L$2:$L$6380,AnnualFinancialData!$B$2:$B$6380,$A96,AnnualFinancialData!$K$2:$K$6380,"50105")+SUMIFS(AnnualFinancialData!$L$2:$L$6380,AnnualFinancialData!$B$2:$B$6380,$A96,AnnualFinancialData!$K$2:$K$6380,"55745")+SUMIFS(AnnualFinancialData!$L$2:$L$6380,AnnualFinancialData!$B$2:$B$6380,$A96,AnnualFinancialData!$K$2:$K$6380,"55730")+SUMIFS(AnnualFinancialData!$L$2:$L$6380,AnnualFinancialData!$B$2:$B$6380,$A96,AnnualFinancialData!$K$2:$K$6380,"50203")+SUMIFS(AnnualFinancialData!$L$2:$L$6380,AnnualFinancialData!$B$2:$B$6380,$A96,AnnualFinancialData!$K$2:$K$6380,"50252")</f>
        <v>0</v>
      </c>
      <c r="H96" s="51" t="str">
        <f>IF(ISERROR(IF(E96="","",E96/VLOOKUP(Occupancy!$B$65,Occupancy!$BJ$68:'Occupancy'!$B$79,1)*12/$C96)),"-",IF(E96="","",E96/VLOOKUP(Occupancy!$B$65,Occupancy!$BJ$68:'Occupancy'!$B$79,1)*12/$C96))</f>
        <v>-</v>
      </c>
      <c r="I96" s="53" t="str">
        <f>IF(ISERROR(IF(F96="","",F96/VLOOKUP(Occupancy!$B$65,Occupancy!$BJ$68:'Occupancy'!$B$79,1)*12/$C96)),"-",IF(F96="","",F96/VLOOKUP(Occupancy!$B$65,Occupancy!$BJ$68:'Occupancy'!$B$79,1)*12/$C96))</f>
        <v>-</v>
      </c>
      <c r="J96" s="54">
        <f>SUMIFS(IncomeStatementData!$J$2:$J$415,IncomeStatementData!$B$2:$B$415,$A96,IncomeStatementData!$I$2:$I$415,"60015")+SUMIFS(IncomeStatementData!$J$2:$J$415,IncomeStatementData!$B$2:$B$415,$A96,IncomeStatementData!$I$2:$I$415,"55342")+SUMIFS(IncomeStatementData!$J$2:$J$415,IncomeStatementData!$B$2:$B$415,$A96,IncomeStatementData!$I$2:$I$415,"55110")+SUMIFS(IncomeStatementData!$J$2:$J$415,IncomeStatementData!$B$2:$B$415,$A96,IncomeStatementData!$I$2:$I$415,"53034")+SUMIFS(IncomeStatementData!$J$2:$J$415,IncomeStatementData!$B$2:$B$415,$A96,IncomeStatementData!$I$2:$I$415,"59500")</f>
        <v>0</v>
      </c>
      <c r="K96" s="54">
        <f>IF(ISERROR(L96/12*Occupancy!$B$65),"-",L96/12*Occupancy!$B$65)</f>
        <v>0</v>
      </c>
      <c r="L96" s="55">
        <f>SUMIFS(AnnualFinancialData!$L$2:$L$6380,AnnualFinancialData!$B$2:$B$6380,$A96,AnnualFinancialData!$K$2:$K$6380,"60015")+SUMIFS(AnnualFinancialData!$L$2:$L$6380,AnnualFinancialData!$B$2:$B$6380,$A96,AnnualFinancialData!$K$2:$K$6380,"55342")+SUMIFS(AnnualFinancialData!$L$2:$L$6380,AnnualFinancialData!$B$2:$B$6380,$A96,AnnualFinancialData!$K$2:$K$6380,"55110")+SUMIFS(AnnualFinancialData!$L$2:$L$6380,AnnualFinancialData!$B$2:$B$6380,$A96,AnnualFinancialData!$K$2:$K$6380,"53034")+SUMIFS(AnnualFinancialData!$L$2:$L$6380,AnnualFinancialData!$B$2:$B$6380,$A96,AnnualFinancialData!$K$2:$K$6380,"59500")</f>
        <v>0</v>
      </c>
      <c r="M96" s="54" t="str">
        <f>IF(ISERROR(IF(J96="","",J96/VLOOKUP(Occupancy!$B$65,Occupancy!$BJ$68:'Occupancy'!$B$79,1)*12/$C96)),"-",IF(J96="","",J96/VLOOKUP(Occupancy!$B$65,Occupancy!$BJ$68:'Occupancy'!$B$79,1)*12/$C96))</f>
        <v>-</v>
      </c>
      <c r="N96" s="54" t="str">
        <f>IF(ISERROR(IF(K96="","",K96/VLOOKUP(Occupancy!$B$65,Occupancy!$BJ$68:'Occupancy'!$B$79,1)*12/$C96)),"-",IF(K96="","",K96/VLOOKUP(Occupancy!$B$65,Occupancy!$BJ$68:'Occupancy'!$B$79,1)*12/$C96))</f>
        <v>-</v>
      </c>
      <c r="O96" s="51">
        <f>SUMIFS(IncomeStatementData!$J$2:$J$415,IncomeStatementData!$B$2:$B$415,$A96,IncomeStatementData!$I$2:$I$415,"58001")</f>
        <v>0</v>
      </c>
      <c r="P96" s="51">
        <f>IF(ISERROR(Q96/12*Occupancy!$B$65),"-",Q96/12*Occupancy!$B$65)</f>
        <v>0</v>
      </c>
      <c r="Q96" s="52">
        <f>SUMIFS(AnnualFinancialData!$L$2:$L$6380,AnnualFinancialData!$B$2:$B$6380,$A96,AnnualFinancialData!$K$2:$K$6380,"58001")</f>
        <v>0</v>
      </c>
      <c r="R96" s="51" t="str">
        <f>IF(ISERROR(IF(O96="","",O96/VLOOKUP(Occupancy!$B$65,Occupancy!$BJ$68:'Occupancy'!$B$79,1)*12/$C96)),"-",IF(O96="","",O96/VLOOKUP(Occupancy!$B$65,Occupancy!$BJ$68:'Occupancy'!$B$79,1)*12/$C96))</f>
        <v>-</v>
      </c>
      <c r="S96" s="51" t="str">
        <f>IF(ISERROR(IF(P96="","",P96/VLOOKUP(Occupancy!$B$65,Occupancy!$BJ$68:'Occupancy'!$B$79,1)*12/$C96)),"-",IF(P96="","",P96/VLOOKUP(Occupancy!$B$65,Occupancy!$BJ$68:'Occupancy'!$B$79,1)*12/$C96))</f>
        <v>-</v>
      </c>
      <c r="T96" s="55">
        <f>SUMIFS(IncomeStatementData!$J$2:$J$415,IncomeStatementData!$B$2:$B$415,$A96,IncomeStatementData!$I$2:$I$415,"66100")</f>
        <v>0</v>
      </c>
      <c r="U96" s="54">
        <f>IF(ISERROR(V96/12*Occupancy!$B$65),"-",V96/12*Occupancy!$B$65)</f>
        <v>0</v>
      </c>
      <c r="V96" s="55">
        <f>SUMIFS(AnnualFinancialData!$L$2:$L$6380,AnnualFinancialData!$B$2:$B$6380,$A96,AnnualFinancialData!$K$2:$K$6380,"66100")</f>
        <v>0</v>
      </c>
      <c r="W96" s="54" t="str">
        <f>IF(ISERROR(IF(T96="","",T96/VLOOKUP(Occupancy!$B$65,Occupancy!$BJ$68:'Occupancy'!$B$79,1)*12/$C96)),"-",IF(T96="","",T96/VLOOKUP(Occupancy!$B$65,Occupancy!$BJ$68:'Occupancy'!$B$79,1)*12/$C96))</f>
        <v>-</v>
      </c>
      <c r="X96" s="56" t="str">
        <f>IF(ISERROR(IF(U96="","",U96/VLOOKUP(Occupancy!$B$65,Occupancy!$BJ$68:'Occupancy'!$B$79,1)*12/$C96)),"-",IF(U96="","",U96/VLOOKUP(Occupancy!$B$65,Occupancy!$BJ$68:'Occupancy'!$B$79,1)*12/$C96))</f>
        <v>-</v>
      </c>
      <c r="Y96" s="51">
        <f>SUMIFS(IncomeStatementData!$J$2:$J$415,IncomeStatementData!$B$2:$B$415,$A96,IncomeStatementData!$I$2:$I$415,"55705")+SUMIFS(IncomeStatementData!$J$2:$J$415,IncomeStatementData!$B$2:$B$415,$A96,IncomeStatementData!$I$2:$I$415,"55715")+SUMIFS(IncomeStatementData!$J$2:$J$415,IncomeStatementData!$B$2:$B$415,$A96,IncomeStatementData!$I$2:$I$415,"55720")+SUMIFS(IncomeStatementData!$J$2:$J$415,IncomeStatementData!$B$2:$B$415,$A96,IncomeStatementData!$I$2:$I$415,"55730")+SUMIFS(IncomeStatementData!$J$2:$J$415,IncomeStatementData!$B$2:$B$415,$A96,IncomeStatementData!$I$2:$I$415,"55735")+SUMIFS(IncomeStatementData!$J$2:$J$415,IncomeStatementData!$B$2:$B$415,$A96,IncomeStatementData!$I$2:$I$415,"55701")+SUMIFS(IncomeStatementData!$J$2:$J$415,IncomeStatementData!$B$2:$B$415,$A96,IncomeStatementData!$I$2:$I$415,"55750")+SUMIFS(IncomeStatementData!$J$2:$J$415,IncomeStatementData!$B$2:$B$415,$A96,IncomeStatementData!$I$2:$I$415,"55725")+SUMIFS(IncomeStatementData!$J$2:$J$415,IncomeStatementData!$B$2:$B$415,$A96,IncomeStatementData!$I$2:$I$415,"55760")+SUMIFS(IncomeStatementData!$J$2:$J$415,IncomeStatementData!$B$2:$B$415,$A96,IncomeStatementData!$I$2:$I$415,"55755")</f>
        <v>0</v>
      </c>
      <c r="Z96" s="51">
        <f>IF(ISERROR(AA96/12*Occupancy!$B$65),"-",AA96/12*Occupancy!$B$65)</f>
        <v>0</v>
      </c>
      <c r="AA96" s="52">
        <f>SUMIFS(AnnualFinancialData!$L$2:$L$6380,AnnualFinancialData!$B$2:$B$6380,$A96,AnnualFinancialData!$K$2:$K$6380,"55705")+SUMIFS(AnnualFinancialData!$L$2:$L$6380,AnnualFinancialData!$B$2:$B$6380,$A96,AnnualFinancialData!$K$2:$K$6380,"55715")+SUMIFS(AnnualFinancialData!$L$2:$L$6380,AnnualFinancialData!$B$2:$B$6380,$A96,AnnualFinancialData!$K$2:$K$6380,"55720")+SUMIFS(AnnualFinancialData!$L$2:$L$6380,AnnualFinancialData!$B$2:$B$6380,$A96,AnnualFinancialData!$K$2:$K$6380,"55730")+SUMIFS(AnnualFinancialData!$L$2:$L$6380,AnnualFinancialData!$B$2:$B$6380,$A96,AnnualFinancialData!$K$2:$K$6380,"55735")+SUMIFS(AnnualFinancialData!$L$2:$L$6380,AnnualFinancialData!$B$2:$B$6380,$A96,AnnualFinancialData!$K$2:$K$6380,"55701")+SUMIFS(AnnualFinancialData!$L$2:$L$6380,AnnualFinancialData!$B$2:$B$6380,$A96,AnnualFinancialData!$K$2:$K$6380,"55750")+SUMIFS(AnnualFinancialData!$L$2:$L$6380,AnnualFinancialData!$B$2:$B$6380,$A96,AnnualFinancialData!$K$2:$K$6380,"55725")+SUMIFS(AnnualFinancialData!$L$2:$L$6380,AnnualFinancialData!$B$2:$B$6380,$A96,AnnualFinancialData!$K$2:$K$6380,"55760")+SUMIFS(AnnualFinancialData!$L$2:$L$6380,AnnualFinancialData!$B$2:$B$6380,$A96,AnnualFinancialData!$K$2:$K$6380,"55755")</f>
        <v>0</v>
      </c>
      <c r="AB96" s="51" t="str">
        <f>IF(ISERROR(IF(Y96="","",Y96/VLOOKUP(Occupancy!$B$65,Occupancy!$BJ$68:'Occupancy'!$B$79,1)*12/$C96)),"-",IF(Y96="","",Y96/VLOOKUP(Occupancy!$B$65,Occupancy!$BJ$68:'Occupancy'!$B$79,1)*12/$C96))</f>
        <v>-</v>
      </c>
      <c r="AC96" s="57" t="str">
        <f>IF(ISERROR(IF(Z96="","",Z96/VLOOKUP(Occupancy!$B$65,Occupancy!$BJ$68:'Occupancy'!$B$79,1)*12/$C96)),"-",IF(Z96="","",Z96/VLOOKUP(Occupancy!$B$65,Occupancy!$BJ$68:'Occupancy'!$B$79,1)*12/$C96))</f>
        <v>-</v>
      </c>
      <c r="AD96" s="55">
        <f>SUMIFS(IncomeStatementData!$J$2:$J$415,IncomeStatementData!$B$2:$B$415,$A96,IncomeStatementData!$I$2:$I$415,"55770")</f>
        <v>0</v>
      </c>
      <c r="AE96" s="54">
        <f>IF(ISERROR(AF96/12*Occupancy!$B$65),"-",AF96/12*Occupancy!$B$65)</f>
        <v>0</v>
      </c>
      <c r="AF96" s="55">
        <f>SUMIFS(AnnualFinancialData!$L$2:$L$6380,AnnualFinancialData!$B$2:$B$6380,$A96,AnnualFinancialData!$K$2:$K$6380,"55770")</f>
        <v>0</v>
      </c>
      <c r="AG96" s="54" t="str">
        <f>IF(ISERROR(IF(AD96="","",AD96/VLOOKUP(Occupancy!$B$65,Occupancy!$BJ$68:'Occupancy'!$B$79,1)*12/$C96)),"-",IF(AD96="","",AD96/VLOOKUP(Occupancy!$B$65,Occupancy!$BJ$68:'Occupancy'!$B$79,1)*12/$C96))</f>
        <v>-</v>
      </c>
      <c r="AH96" s="59" t="str">
        <f>IF(ISERROR(IF(AE96="","",AE96/VLOOKUP(Occupancy!$B$65,Occupancy!$BJ$68:'Occupancy'!$B$79,1)*12/$C96)),"-",IF(AE96="","",AE96/VLOOKUP(Occupancy!$B$65,Occupancy!$BJ$68:'Occupancy'!$B$79,1)*12/$C96))</f>
        <v>-</v>
      </c>
      <c r="AI96" s="52">
        <f>SUMIFS(IncomeStatementData!$J$2:$J$415,IncomeStatementData!$B$2:$B$415,$A96,IncomeStatementData!$I$2:$I$415,"55357")+SUMIFS(IncomeStatementData!$J$2:$J$415,IncomeStatementData!$B$2:$B$415,$A96,IncomeStatementData!$I$2:$I$415,"55353")+SUMIFS(IncomeStatementData!$J$2:$J$415,IncomeStatementData!$B$2:$B$415,$A96,IncomeStatementData!$I$2:$I$415,"55354")+SUMIFS(IncomeStatementData!$J$2:$J$415,IncomeStatementData!$B$2:$B$415,$A96,IncomeStatementData!$I$2:$I$415,"55351")</f>
        <v>0</v>
      </c>
      <c r="AJ96" s="51">
        <f>IF(ISERROR(AK96/12*Occupancy!$B$65),"-",AK96/12*Occupancy!$B$65)</f>
        <v>0</v>
      </c>
      <c r="AK96" s="52">
        <f>SUMIFS(AnnualFinancialData!$L$2:$L$6380,AnnualFinancialData!$B$2:$B$6380,$A96,AnnualFinancialData!$K$2:$K$6380,"55357")+SUMIFS(AnnualFinancialData!$L$2:$L$6380,AnnualFinancialData!$B$2:$B$6380,$A96,AnnualFinancialData!$K$2:$K$6380,"55353")+SUMIFS(AnnualFinancialData!$L$2:$L$6380,AnnualFinancialData!$B$2:$B$6380,$A96,AnnualFinancialData!$K$2:$K$6380,"55354")+SUMIFS(AnnualFinancialData!$L$2:$L$6380,AnnualFinancialData!$B$2:$B$6380,$A96,AnnualFinancialData!$K$2:$K$6380,"55351")</f>
        <v>0</v>
      </c>
      <c r="AL96" s="51" t="str">
        <f>IF(ISERROR(IF(AI96="","",AI96/VLOOKUP(Occupancy!$B$65,Occupancy!$BJ$68:'Occupancy'!$B$79,1)*12/$C96)),"-",IF(AI96="","",AI96/VLOOKUP(Occupancy!$B$65,Occupancy!$BJ$68:'Occupancy'!$B$79,1)*12/$C96))</f>
        <v>-</v>
      </c>
      <c r="AM96" s="60" t="str">
        <f>IF(ISERROR(IF(AJ96="","",AJ96/VLOOKUP(Occupancy!$B$65,Occupancy!$BJ$68:'Occupancy'!$B$79,1)*12/$C96)),"-",IF(AJ96="","",AJ96/VLOOKUP(Occupancy!$B$65,Occupancy!$BJ$68:'Occupancy'!$B$79,1)*12/$C96))</f>
        <v>-</v>
      </c>
      <c r="AN96" s="54">
        <f>SUMIFS(IncomeStatementData!$J$2:$J$415,IncomeStatementData!$B$2:$B$415,$A96,IncomeStatementData!$I$2:$I$415,"55355")</f>
        <v>0</v>
      </c>
      <c r="AO96" s="54">
        <f>IF(ISERROR(AP96/12*Occupancy!$B$65),"-",AP96/12*Occupancy!$B$65)</f>
        <v>0</v>
      </c>
      <c r="AP96" s="55">
        <f>SUMIFS(AnnualFinancialData!$L$2:$L$6380,AnnualFinancialData!$B$2:$B$6380,$A96,AnnualFinancialData!$K$2:$K$6380,"55355")</f>
        <v>0</v>
      </c>
      <c r="AQ96" s="54" t="str">
        <f>IF(ISERROR(IF(AN96="","",AN96/VLOOKUP(Occupancy!$B$65,Occupancy!$BJ$68:'Occupancy'!$B$79,1)*12/$C96)),"-",IF(AN96="","",AN96/VLOOKUP(Occupancy!$B$65,Occupancy!$BJ$68:'Occupancy'!$B$79,1)*12/$C96))</f>
        <v>-</v>
      </c>
      <c r="AR96" s="56" t="str">
        <f>IF(ISERROR(IF(AO96="","",AO96/VLOOKUP(Occupancy!$B$65,Occupancy!$BJ$68:'Occupancy'!$B$79,1)*12/$C96)),"-",IF(AO96="","",AO96/VLOOKUP(Occupancy!$B$65,Occupancy!$BJ$68:'Occupancy'!$B$79,1)*12/$C96))</f>
        <v>-</v>
      </c>
      <c r="AS96" s="61">
        <f>SUMIFS(IncomeStatementData!$J$2:$J$415,IncomeStatementData!$B$2:$B$415,$A96,IncomeStatementData!$I$2:$I$415,"55301")</f>
        <v>0</v>
      </c>
      <c r="AT96" s="51">
        <f>IF(ISERROR(AU96/12*Occupancy!$B$65),"-",AU96/12*Occupancy!$B$65)</f>
        <v>0</v>
      </c>
      <c r="AU96" s="52">
        <f>SUMIFS(AnnualFinancialData!$L$2:$L$6380,AnnualFinancialData!$B$2:$B$6380,$A96,AnnualFinancialData!$K$2:$K$6380,"55301")</f>
        <v>0</v>
      </c>
      <c r="AV96" s="51" t="str">
        <f>IF(ISERROR(IF(AS96="","",AS96/VLOOKUP(Occupancy!$B$65,Occupancy!$BJ$68:'Occupancy'!$B$79,1)*12/$C96)),"-",IF(AS96="","",AS96/VLOOKUP(Occupancy!$B$65,Occupancy!$BJ$68:'Occupancy'!$B$79,1)*12/$C96))</f>
        <v>-</v>
      </c>
      <c r="AW96" s="57" t="str">
        <f>IF(ISERROR(IF(AT96="","",AT96/VLOOKUP(Occupancy!$B$65,Occupancy!$BJ$68:'Occupancy'!$B$79,1)*12/$C96)),"-",IF(AT96="","",AT96/VLOOKUP(Occupancy!$B$65,Occupancy!$BJ$68:'Occupancy'!$B$79,1)*12/$C96))</f>
        <v>-</v>
      </c>
      <c r="AX96" s="54">
        <f>SUMIFS(IncomeStatementData!$J$2:$J$415,IncomeStatementData!$B$2:$B$415,$A96,IncomeStatementData!$I$2:$I$415,"55320")</f>
        <v>0</v>
      </c>
      <c r="AY96" s="54">
        <f>IF(ISERROR(AZ96/12*Occupancy!$B$65),"-",AZ96/12*Occupancy!$B$65)</f>
        <v>0</v>
      </c>
      <c r="AZ96" s="55">
        <f>SUMIFS(AnnualFinancialData!$L$2:$L$6380,AnnualFinancialData!$B$2:$B$6380,$A96,AnnualFinancialData!$K$2:$K$6380,"55320")</f>
        <v>0</v>
      </c>
      <c r="BA96" s="54" t="str">
        <f>IF(ISERROR(IF(AX96="","",AX96/VLOOKUP(Occupancy!$B$65,Occupancy!$BJ$68:'Occupancy'!$B$79,1)*12/$C96)),"-",IF(AX96="","",AX96/VLOOKUP(Occupancy!$B$65,Occupancy!$BJ$68:'Occupancy'!$B$79,1)*12/$C96))</f>
        <v>-</v>
      </c>
      <c r="BB96" s="54" t="str">
        <f>IF(ISERROR(IF(AY96="","",AY96/VLOOKUP(Occupancy!$B$65,Occupancy!$BJ$68:'Occupancy'!$B$79,1)*12/$C96)),"-",IF(AY96="","",AY96/VLOOKUP(Occupancy!$B$65,Occupancy!$BJ$68:'Occupancy'!$B$79,1)*12/$C96))</f>
        <v>-</v>
      </c>
      <c r="BC96" s="62">
        <f t="shared" si="3"/>
        <v>0</v>
      </c>
      <c r="BD96" s="63">
        <f t="shared" si="4"/>
        <v>0</v>
      </c>
      <c r="BE96" s="62">
        <f t="shared" si="5"/>
        <v>0</v>
      </c>
      <c r="BF96" s="63" t="str">
        <f>IF(ISERROR(IF(BC96="","",BC96/VLOOKUP(Occupancy!$B$65,Occupancy!$BJ$68:'Occupancy'!$B$79,1)*12/$C96)),"-",IF(BC96="","",BC96/VLOOKUP(Occupancy!$B$65,Occupancy!$BJ$68:'Occupancy'!$B$79,1)*12/$C96))</f>
        <v>-</v>
      </c>
      <c r="BG96" s="64" t="str">
        <f>IF(ISERROR(IF(BD96="","",BD96/VLOOKUP(Occupancy!$B$65,Occupancy!$BJ$68:'Occupancy'!$B$79,1)*12/$C96)),"-",IF(BD96="","",BD96/VLOOKUP(Occupancy!$B$65,Occupancy!$BJ$68:'Occupancy'!$B$79,1)*12/$C96))</f>
        <v>-</v>
      </c>
    </row>
    <row r="97" spans="1:59" x14ac:dyDescent="0.25">
      <c r="A97" s="220" t="s">
        <v>589</v>
      </c>
      <c r="B97" s="93" t="str">
        <f>IF(ISERROR(INDEX(ProjectTypeData!$F$2:$F97,MATCH(Expenses!$A97,ProjectTypeData!$B$2:$B97,0),MATCH(Expenses!B$5,ProjectTypeData!$F$1))),"-",INDEX(ProjectTypeData!$F$2:$F97,MATCH(Expenses!$A97,ProjectTypeData!$B$2:$B97,0),MATCH(Expenses!B$5,ProjectTypeData!$F$1)))</f>
        <v>CPDC</v>
      </c>
      <c r="C97" s="145">
        <f>Operating!C102</f>
        <v>0</v>
      </c>
      <c r="D97" s="146" t="str">
        <f>IF(ISERROR(INDEX(MgmtCompanyData!$C$2:$C$46,MATCH(A97,MgmtCompanyData!$B$2:$B$46,0),0)),"-",INDEX(MgmtCompanyData!$C$2:$C$46,MATCH(A97,MgmtCompanyData!$B$2:$B$46,0),0))</f>
        <v>-</v>
      </c>
      <c r="E97" s="50">
        <f>SUMIFS(IncomeStatementData!$J$2:$J$415,IncomeStatementData!$B$2:$B$415,$A97,IncomeStatementData!$I$2:$I$415,"50105")+SUMIFS(IncomeStatementData!$J$2:$J$415,IncomeStatementData!$B$2:$B$415,$A97,IncomeStatementData!$I$2:$I$415,"55745")+SUMIFS(IncomeStatementData!$J$2:$J$415,IncomeStatementData!$B$2:$B$415,$A97,IncomeStatementData!$I$2:$I$415,"55730")+SUMIFS(IncomeStatementData!$J$2:$J$415,IncomeStatementData!$B$2:$B$415,$A97,IncomeStatementData!$I$2:$I$415,"50203")+SUMIFS(IncomeStatementData!$J$2:$J$415,IncomeStatementData!$B$2:$B$415,$A97,IncomeStatementData!$I$2:$I$415,"50252")</f>
        <v>0</v>
      </c>
      <c r="F97" s="51">
        <f>IF(ISERROR(G97/12*Occupancy!$B$65),"-",G97/12*Occupancy!$B$65)</f>
        <v>0</v>
      </c>
      <c r="G97" s="52">
        <f>SUMIFS(AnnualFinancialData!$L$2:$L$6380,AnnualFinancialData!$B$2:$B$6380,$A97,AnnualFinancialData!$K$2:$K$6380,"50105")+SUMIFS(AnnualFinancialData!$L$2:$L$6380,AnnualFinancialData!$B$2:$B$6380,$A97,AnnualFinancialData!$K$2:$K$6380,"55745")+SUMIFS(AnnualFinancialData!$L$2:$L$6380,AnnualFinancialData!$B$2:$B$6380,$A97,AnnualFinancialData!$K$2:$K$6380,"55730")+SUMIFS(AnnualFinancialData!$L$2:$L$6380,AnnualFinancialData!$B$2:$B$6380,$A97,AnnualFinancialData!$K$2:$K$6380,"50203")+SUMIFS(AnnualFinancialData!$L$2:$L$6380,AnnualFinancialData!$B$2:$B$6380,$A97,AnnualFinancialData!$K$2:$K$6380,"50252")</f>
        <v>0</v>
      </c>
      <c r="H97" s="51" t="str">
        <f>IF(ISERROR(IF(E97="","",E97/VLOOKUP(Occupancy!$B$65,Occupancy!$BJ$68:'Occupancy'!$B$79,1)*12/$C97)),"-",IF(E97="","",E97/VLOOKUP(Occupancy!$B$65,Occupancy!$BJ$68:'Occupancy'!$B$79,1)*12/$C97))</f>
        <v>-</v>
      </c>
      <c r="I97" s="53" t="str">
        <f>IF(ISERROR(IF(F97="","",F97/VLOOKUP(Occupancy!$B$65,Occupancy!$BJ$68:'Occupancy'!$B$79,1)*12/$C97)),"-",IF(F97="","",F97/VLOOKUP(Occupancy!$B$65,Occupancy!$BJ$68:'Occupancy'!$B$79,1)*12/$C97))</f>
        <v>-</v>
      </c>
      <c r="J97" s="54">
        <f>SUMIFS(IncomeStatementData!$J$2:$J$415,IncomeStatementData!$B$2:$B$415,$A97,IncomeStatementData!$I$2:$I$415,"60015")+SUMIFS(IncomeStatementData!$J$2:$J$415,IncomeStatementData!$B$2:$B$415,$A97,IncomeStatementData!$I$2:$I$415,"55342")+SUMIFS(IncomeStatementData!$J$2:$J$415,IncomeStatementData!$B$2:$B$415,$A97,IncomeStatementData!$I$2:$I$415,"55110")+SUMIFS(IncomeStatementData!$J$2:$J$415,IncomeStatementData!$B$2:$B$415,$A97,IncomeStatementData!$I$2:$I$415,"53034")+SUMIFS(IncomeStatementData!$J$2:$J$415,IncomeStatementData!$B$2:$B$415,$A97,IncomeStatementData!$I$2:$I$415,"59500")</f>
        <v>0</v>
      </c>
      <c r="K97" s="54">
        <f>IF(ISERROR(L97/12*Occupancy!$B$65),"-",L97/12*Occupancy!$B$65)</f>
        <v>0</v>
      </c>
      <c r="L97" s="55">
        <f>SUMIFS(AnnualFinancialData!$L$2:$L$6380,AnnualFinancialData!$B$2:$B$6380,$A97,AnnualFinancialData!$K$2:$K$6380,"60015")+SUMIFS(AnnualFinancialData!$L$2:$L$6380,AnnualFinancialData!$B$2:$B$6380,$A97,AnnualFinancialData!$K$2:$K$6380,"55342")+SUMIFS(AnnualFinancialData!$L$2:$L$6380,AnnualFinancialData!$B$2:$B$6380,$A97,AnnualFinancialData!$K$2:$K$6380,"55110")+SUMIFS(AnnualFinancialData!$L$2:$L$6380,AnnualFinancialData!$B$2:$B$6380,$A97,AnnualFinancialData!$K$2:$K$6380,"53034")+SUMIFS(AnnualFinancialData!$L$2:$L$6380,AnnualFinancialData!$B$2:$B$6380,$A97,AnnualFinancialData!$K$2:$K$6380,"59500")</f>
        <v>0</v>
      </c>
      <c r="M97" s="54" t="str">
        <f>IF(ISERROR(IF(J97="","",J97/VLOOKUP(Occupancy!$B$65,Occupancy!$BJ$68:'Occupancy'!$B$79,1)*12/$C97)),"-",IF(J97="","",J97/VLOOKUP(Occupancy!$B$65,Occupancy!$BJ$68:'Occupancy'!$B$79,1)*12/$C97))</f>
        <v>-</v>
      </c>
      <c r="N97" s="54" t="str">
        <f>IF(ISERROR(IF(K97="","",K97/VLOOKUP(Occupancy!$B$65,Occupancy!$BJ$68:'Occupancy'!$B$79,1)*12/$C97)),"-",IF(K97="","",K97/VLOOKUP(Occupancy!$B$65,Occupancy!$BJ$68:'Occupancy'!$B$79,1)*12/$C97))</f>
        <v>-</v>
      </c>
      <c r="O97" s="51">
        <f>SUMIFS(IncomeStatementData!$J$2:$J$415,IncomeStatementData!$B$2:$B$415,$A97,IncomeStatementData!$I$2:$I$415,"58001")</f>
        <v>0</v>
      </c>
      <c r="P97" s="51">
        <f>IF(ISERROR(Q97/12*Occupancy!$B$65),"-",Q97/12*Occupancy!$B$65)</f>
        <v>0</v>
      </c>
      <c r="Q97" s="52">
        <f>SUMIFS(AnnualFinancialData!$L$2:$L$6380,AnnualFinancialData!$B$2:$B$6380,$A97,AnnualFinancialData!$K$2:$K$6380,"58001")</f>
        <v>0</v>
      </c>
      <c r="R97" s="51" t="str">
        <f>IF(ISERROR(IF(O97="","",O97/VLOOKUP(Occupancy!$B$65,Occupancy!$BJ$68:'Occupancy'!$B$79,1)*12/$C97)),"-",IF(O97="","",O97/VLOOKUP(Occupancy!$B$65,Occupancy!$BJ$68:'Occupancy'!$B$79,1)*12/$C97))</f>
        <v>-</v>
      </c>
      <c r="S97" s="51" t="str">
        <f>IF(ISERROR(IF(P97="","",P97/VLOOKUP(Occupancy!$B$65,Occupancy!$BJ$68:'Occupancy'!$B$79,1)*12/$C97)),"-",IF(P97="","",P97/VLOOKUP(Occupancy!$B$65,Occupancy!$BJ$68:'Occupancy'!$B$79,1)*12/$C97))</f>
        <v>-</v>
      </c>
      <c r="T97" s="55">
        <f>SUMIFS(IncomeStatementData!$J$2:$J$415,IncomeStatementData!$B$2:$B$415,$A97,IncomeStatementData!$I$2:$I$415,"66100")</f>
        <v>0</v>
      </c>
      <c r="U97" s="54">
        <f>IF(ISERROR(V97/12*Occupancy!$B$65),"-",V97/12*Occupancy!$B$65)</f>
        <v>0</v>
      </c>
      <c r="V97" s="55">
        <f>SUMIFS(AnnualFinancialData!$L$2:$L$6380,AnnualFinancialData!$B$2:$B$6380,$A97,AnnualFinancialData!$K$2:$K$6380,"66100")</f>
        <v>0</v>
      </c>
      <c r="W97" s="54" t="str">
        <f>IF(ISERROR(IF(T97="","",T97/VLOOKUP(Occupancy!$B$65,Occupancy!$BJ$68:'Occupancy'!$B$79,1)*12/$C97)),"-",IF(T97="","",T97/VLOOKUP(Occupancy!$B$65,Occupancy!$BJ$68:'Occupancy'!$B$79,1)*12/$C97))</f>
        <v>-</v>
      </c>
      <c r="X97" s="56" t="str">
        <f>IF(ISERROR(IF(U97="","",U97/VLOOKUP(Occupancy!$B$65,Occupancy!$BJ$68:'Occupancy'!$B$79,1)*12/$C97)),"-",IF(U97="","",U97/VLOOKUP(Occupancy!$B$65,Occupancy!$BJ$68:'Occupancy'!$B$79,1)*12/$C97))</f>
        <v>-</v>
      </c>
      <c r="Y97" s="51">
        <f>SUMIFS(IncomeStatementData!$J$2:$J$415,IncomeStatementData!$B$2:$B$415,$A97,IncomeStatementData!$I$2:$I$415,"55705")+SUMIFS(IncomeStatementData!$J$2:$J$415,IncomeStatementData!$B$2:$B$415,$A97,IncomeStatementData!$I$2:$I$415,"55715")+SUMIFS(IncomeStatementData!$J$2:$J$415,IncomeStatementData!$B$2:$B$415,$A97,IncomeStatementData!$I$2:$I$415,"55720")+SUMIFS(IncomeStatementData!$J$2:$J$415,IncomeStatementData!$B$2:$B$415,$A97,IncomeStatementData!$I$2:$I$415,"55730")+SUMIFS(IncomeStatementData!$J$2:$J$415,IncomeStatementData!$B$2:$B$415,$A97,IncomeStatementData!$I$2:$I$415,"55735")+SUMIFS(IncomeStatementData!$J$2:$J$415,IncomeStatementData!$B$2:$B$415,$A97,IncomeStatementData!$I$2:$I$415,"55701")+SUMIFS(IncomeStatementData!$J$2:$J$415,IncomeStatementData!$B$2:$B$415,$A97,IncomeStatementData!$I$2:$I$415,"55750")+SUMIFS(IncomeStatementData!$J$2:$J$415,IncomeStatementData!$B$2:$B$415,$A97,IncomeStatementData!$I$2:$I$415,"55725")+SUMIFS(IncomeStatementData!$J$2:$J$415,IncomeStatementData!$B$2:$B$415,$A97,IncomeStatementData!$I$2:$I$415,"55760")+SUMIFS(IncomeStatementData!$J$2:$J$415,IncomeStatementData!$B$2:$B$415,$A97,IncomeStatementData!$I$2:$I$415,"55755")</f>
        <v>0</v>
      </c>
      <c r="Z97" s="51">
        <f>IF(ISERROR(AA97/12*Occupancy!$B$65),"-",AA97/12*Occupancy!$B$65)</f>
        <v>0</v>
      </c>
      <c r="AA97" s="52">
        <f>SUMIFS(AnnualFinancialData!$L$2:$L$6380,AnnualFinancialData!$B$2:$B$6380,$A97,AnnualFinancialData!$K$2:$K$6380,"55705")+SUMIFS(AnnualFinancialData!$L$2:$L$6380,AnnualFinancialData!$B$2:$B$6380,$A97,AnnualFinancialData!$K$2:$K$6380,"55715")+SUMIFS(AnnualFinancialData!$L$2:$L$6380,AnnualFinancialData!$B$2:$B$6380,$A97,AnnualFinancialData!$K$2:$K$6380,"55720")+SUMIFS(AnnualFinancialData!$L$2:$L$6380,AnnualFinancialData!$B$2:$B$6380,$A97,AnnualFinancialData!$K$2:$K$6380,"55730")+SUMIFS(AnnualFinancialData!$L$2:$L$6380,AnnualFinancialData!$B$2:$B$6380,$A97,AnnualFinancialData!$K$2:$K$6380,"55735")+SUMIFS(AnnualFinancialData!$L$2:$L$6380,AnnualFinancialData!$B$2:$B$6380,$A97,AnnualFinancialData!$K$2:$K$6380,"55701")+SUMIFS(AnnualFinancialData!$L$2:$L$6380,AnnualFinancialData!$B$2:$B$6380,$A97,AnnualFinancialData!$K$2:$K$6380,"55750")+SUMIFS(AnnualFinancialData!$L$2:$L$6380,AnnualFinancialData!$B$2:$B$6380,$A97,AnnualFinancialData!$K$2:$K$6380,"55725")+SUMIFS(AnnualFinancialData!$L$2:$L$6380,AnnualFinancialData!$B$2:$B$6380,$A97,AnnualFinancialData!$K$2:$K$6380,"55760")+SUMIFS(AnnualFinancialData!$L$2:$L$6380,AnnualFinancialData!$B$2:$B$6380,$A97,AnnualFinancialData!$K$2:$K$6380,"55755")</f>
        <v>0</v>
      </c>
      <c r="AB97" s="51" t="str">
        <f>IF(ISERROR(IF(Y97="","",Y97/VLOOKUP(Occupancy!$B$65,Occupancy!$BJ$68:'Occupancy'!$B$79,1)*12/$C97)),"-",IF(Y97="","",Y97/VLOOKUP(Occupancy!$B$65,Occupancy!$BJ$68:'Occupancy'!$B$79,1)*12/$C97))</f>
        <v>-</v>
      </c>
      <c r="AC97" s="57" t="str">
        <f>IF(ISERROR(IF(Z97="","",Z97/VLOOKUP(Occupancy!$B$65,Occupancy!$BJ$68:'Occupancy'!$B$79,1)*12/$C97)),"-",IF(Z97="","",Z97/VLOOKUP(Occupancy!$B$65,Occupancy!$BJ$68:'Occupancy'!$B$79,1)*12/$C97))</f>
        <v>-</v>
      </c>
      <c r="AD97" s="55">
        <f>SUMIFS(IncomeStatementData!$J$2:$J$415,IncomeStatementData!$B$2:$B$415,$A97,IncomeStatementData!$I$2:$I$415,"55770")</f>
        <v>0</v>
      </c>
      <c r="AE97" s="54">
        <f>IF(ISERROR(AF97/12*Occupancy!$B$65),"-",AF97/12*Occupancy!$B$65)</f>
        <v>0</v>
      </c>
      <c r="AF97" s="55">
        <f>SUMIFS(AnnualFinancialData!$L$2:$L$6380,AnnualFinancialData!$B$2:$B$6380,$A97,AnnualFinancialData!$K$2:$K$6380,"55770")</f>
        <v>0</v>
      </c>
      <c r="AG97" s="54" t="str">
        <f>IF(ISERROR(IF(AD97="","",AD97/VLOOKUP(Occupancy!$B$65,Occupancy!$BJ$68:'Occupancy'!$B$79,1)*12/$C97)),"-",IF(AD97="","",AD97/VLOOKUP(Occupancy!$B$65,Occupancy!$BJ$68:'Occupancy'!$B$79,1)*12/$C97))</f>
        <v>-</v>
      </c>
      <c r="AH97" s="59" t="str">
        <f>IF(ISERROR(IF(AE97="","",AE97/VLOOKUP(Occupancy!$B$65,Occupancy!$BJ$68:'Occupancy'!$B$79,1)*12/$C97)),"-",IF(AE97="","",AE97/VLOOKUP(Occupancy!$B$65,Occupancy!$BJ$68:'Occupancy'!$B$79,1)*12/$C97))</f>
        <v>-</v>
      </c>
      <c r="AI97" s="52">
        <f>SUMIFS(IncomeStatementData!$J$2:$J$415,IncomeStatementData!$B$2:$B$415,$A97,IncomeStatementData!$I$2:$I$415,"55357")+SUMIFS(IncomeStatementData!$J$2:$J$415,IncomeStatementData!$B$2:$B$415,$A97,IncomeStatementData!$I$2:$I$415,"55353")+SUMIFS(IncomeStatementData!$J$2:$J$415,IncomeStatementData!$B$2:$B$415,$A97,IncomeStatementData!$I$2:$I$415,"55354")+SUMIFS(IncomeStatementData!$J$2:$J$415,IncomeStatementData!$B$2:$B$415,$A97,IncomeStatementData!$I$2:$I$415,"55351")</f>
        <v>0</v>
      </c>
      <c r="AJ97" s="51">
        <f>IF(ISERROR(AK97/12*Occupancy!$B$65),"-",AK97/12*Occupancy!$B$65)</f>
        <v>0</v>
      </c>
      <c r="AK97" s="52">
        <f>SUMIFS(AnnualFinancialData!$L$2:$L$6380,AnnualFinancialData!$B$2:$B$6380,$A97,AnnualFinancialData!$K$2:$K$6380,"55357")+SUMIFS(AnnualFinancialData!$L$2:$L$6380,AnnualFinancialData!$B$2:$B$6380,$A97,AnnualFinancialData!$K$2:$K$6380,"55353")+SUMIFS(AnnualFinancialData!$L$2:$L$6380,AnnualFinancialData!$B$2:$B$6380,$A97,AnnualFinancialData!$K$2:$K$6380,"55354")+SUMIFS(AnnualFinancialData!$L$2:$L$6380,AnnualFinancialData!$B$2:$B$6380,$A97,AnnualFinancialData!$K$2:$K$6380,"55351")</f>
        <v>0</v>
      </c>
      <c r="AL97" s="51" t="str">
        <f>IF(ISERROR(IF(AI97="","",AI97/VLOOKUP(Occupancy!$B$65,Occupancy!$BJ$68:'Occupancy'!$B$79,1)*12/$C97)),"-",IF(AI97="","",AI97/VLOOKUP(Occupancy!$B$65,Occupancy!$BJ$68:'Occupancy'!$B$79,1)*12/$C97))</f>
        <v>-</v>
      </c>
      <c r="AM97" s="60" t="str">
        <f>IF(ISERROR(IF(AJ97="","",AJ97/VLOOKUP(Occupancy!$B$65,Occupancy!$BJ$68:'Occupancy'!$B$79,1)*12/$C97)),"-",IF(AJ97="","",AJ97/VLOOKUP(Occupancy!$B$65,Occupancy!$BJ$68:'Occupancy'!$B$79,1)*12/$C97))</f>
        <v>-</v>
      </c>
      <c r="AN97" s="54">
        <f>SUMIFS(IncomeStatementData!$J$2:$J$415,IncomeStatementData!$B$2:$B$415,$A97,IncomeStatementData!$I$2:$I$415,"55355")</f>
        <v>0</v>
      </c>
      <c r="AO97" s="54">
        <f>IF(ISERROR(AP97/12*Occupancy!$B$65),"-",AP97/12*Occupancy!$B$65)</f>
        <v>0</v>
      </c>
      <c r="AP97" s="55">
        <f>SUMIFS(AnnualFinancialData!$L$2:$L$6380,AnnualFinancialData!$B$2:$B$6380,$A97,AnnualFinancialData!$K$2:$K$6380,"55355")</f>
        <v>0</v>
      </c>
      <c r="AQ97" s="54" t="str">
        <f>IF(ISERROR(IF(AN97="","",AN97/VLOOKUP(Occupancy!$B$65,Occupancy!$BJ$68:'Occupancy'!$B$79,1)*12/$C97)),"-",IF(AN97="","",AN97/VLOOKUP(Occupancy!$B$65,Occupancy!$BJ$68:'Occupancy'!$B$79,1)*12/$C97))</f>
        <v>-</v>
      </c>
      <c r="AR97" s="56" t="str">
        <f>IF(ISERROR(IF(AO97="","",AO97/VLOOKUP(Occupancy!$B$65,Occupancy!$BJ$68:'Occupancy'!$B$79,1)*12/$C97)),"-",IF(AO97="","",AO97/VLOOKUP(Occupancy!$B$65,Occupancy!$BJ$68:'Occupancy'!$B$79,1)*12/$C97))</f>
        <v>-</v>
      </c>
      <c r="AS97" s="61">
        <f>SUMIFS(IncomeStatementData!$J$2:$J$415,IncomeStatementData!$B$2:$B$415,$A97,IncomeStatementData!$I$2:$I$415,"55301")</f>
        <v>0</v>
      </c>
      <c r="AT97" s="51">
        <f>IF(ISERROR(AU97/12*Occupancy!$B$65),"-",AU97/12*Occupancy!$B$65)</f>
        <v>0</v>
      </c>
      <c r="AU97" s="52">
        <f>SUMIFS(AnnualFinancialData!$L$2:$L$6380,AnnualFinancialData!$B$2:$B$6380,$A97,AnnualFinancialData!$K$2:$K$6380,"55301")</f>
        <v>0</v>
      </c>
      <c r="AV97" s="51" t="str">
        <f>IF(ISERROR(IF(AS97="","",AS97/VLOOKUP(Occupancy!$B$65,Occupancy!$BJ$68:'Occupancy'!$B$79,1)*12/$C97)),"-",IF(AS97="","",AS97/VLOOKUP(Occupancy!$B$65,Occupancy!$BJ$68:'Occupancy'!$B$79,1)*12/$C97))</f>
        <v>-</v>
      </c>
      <c r="AW97" s="57" t="str">
        <f>IF(ISERROR(IF(AT97="","",AT97/VLOOKUP(Occupancy!$B$65,Occupancy!$BJ$68:'Occupancy'!$B$79,1)*12/$C97)),"-",IF(AT97="","",AT97/VLOOKUP(Occupancy!$B$65,Occupancy!$BJ$68:'Occupancy'!$B$79,1)*12/$C97))</f>
        <v>-</v>
      </c>
      <c r="AX97" s="54">
        <f>SUMIFS(IncomeStatementData!$J$2:$J$415,IncomeStatementData!$B$2:$B$415,$A97,IncomeStatementData!$I$2:$I$415,"55320")</f>
        <v>0</v>
      </c>
      <c r="AY97" s="54">
        <f>IF(ISERROR(AZ97/12*Occupancy!$B$65),"-",AZ97/12*Occupancy!$B$65)</f>
        <v>0</v>
      </c>
      <c r="AZ97" s="55">
        <f>SUMIFS(AnnualFinancialData!$L$2:$L$6380,AnnualFinancialData!$B$2:$B$6380,$A97,AnnualFinancialData!$K$2:$K$6380,"55320")</f>
        <v>0</v>
      </c>
      <c r="BA97" s="54" t="str">
        <f>IF(ISERROR(IF(AX97="","",AX97/VLOOKUP(Occupancy!$B$65,Occupancy!$BJ$68:'Occupancy'!$B$79,1)*12/$C97)),"-",IF(AX97="","",AX97/VLOOKUP(Occupancy!$B$65,Occupancy!$BJ$68:'Occupancy'!$B$79,1)*12/$C97))</f>
        <v>-</v>
      </c>
      <c r="BB97" s="54" t="str">
        <f>IF(ISERROR(IF(AY97="","",AY97/VLOOKUP(Occupancy!$B$65,Occupancy!$BJ$68:'Occupancy'!$B$79,1)*12/$C97)),"-",IF(AY97="","",AY97/VLOOKUP(Occupancy!$B$65,Occupancy!$BJ$68:'Occupancy'!$B$79,1)*12/$C97))</f>
        <v>-</v>
      </c>
      <c r="BC97" s="62">
        <f t="shared" si="3"/>
        <v>0</v>
      </c>
      <c r="BD97" s="63">
        <f t="shared" si="4"/>
        <v>0</v>
      </c>
      <c r="BE97" s="62">
        <f t="shared" si="5"/>
        <v>0</v>
      </c>
      <c r="BF97" s="63" t="str">
        <f>IF(ISERROR(IF(BC97="","",BC97/VLOOKUP(Occupancy!$B$65,Occupancy!$BJ$68:'Occupancy'!$B$79,1)*12/$C97)),"-",IF(BC97="","",BC97/VLOOKUP(Occupancy!$B$65,Occupancy!$BJ$68:'Occupancy'!$B$79,1)*12/$C97))</f>
        <v>-</v>
      </c>
      <c r="BG97" s="64" t="str">
        <f>IF(ISERROR(IF(BD97="","",BD97/VLOOKUP(Occupancy!$B$65,Occupancy!$BJ$68:'Occupancy'!$B$79,1)*12/$C97)),"-",IF(BD97="","",BD97/VLOOKUP(Occupancy!$B$65,Occupancy!$BJ$68:'Occupancy'!$B$79,1)*12/$C97))</f>
        <v>-</v>
      </c>
    </row>
    <row r="98" spans="1:59" x14ac:dyDescent="0.25">
      <c r="A98" s="220" t="s">
        <v>591</v>
      </c>
      <c r="B98" s="93" t="str">
        <f>IF(ISERROR(INDEX(ProjectTypeData!$F$2:$F98,MATCH(Expenses!$A98,ProjectTypeData!$B$2:$B98,0),MATCH(Expenses!B$5,ProjectTypeData!$F$1))),"-",INDEX(ProjectTypeData!$F$2:$F98,MATCH(Expenses!$A98,ProjectTypeData!$B$2:$B98,0),MATCH(Expenses!B$5,ProjectTypeData!$F$1)))</f>
        <v>CPDC</v>
      </c>
      <c r="C98" s="145">
        <f>Operating!C103</f>
        <v>0</v>
      </c>
      <c r="D98" s="146" t="str">
        <f>IF(ISERROR(INDEX(MgmtCompanyData!$C$2:$C$46,MATCH(A98,MgmtCompanyData!$B$2:$B$46,0),0)),"-",INDEX(MgmtCompanyData!$C$2:$C$46,MATCH(A98,MgmtCompanyData!$B$2:$B$46,0),0))</f>
        <v>-</v>
      </c>
      <c r="E98" s="50">
        <f>SUMIFS(IncomeStatementData!$J$2:$J$415,IncomeStatementData!$B$2:$B$415,$A98,IncomeStatementData!$I$2:$I$415,"50105")+SUMIFS(IncomeStatementData!$J$2:$J$415,IncomeStatementData!$B$2:$B$415,$A98,IncomeStatementData!$I$2:$I$415,"55745")+SUMIFS(IncomeStatementData!$J$2:$J$415,IncomeStatementData!$B$2:$B$415,$A98,IncomeStatementData!$I$2:$I$415,"55730")+SUMIFS(IncomeStatementData!$J$2:$J$415,IncomeStatementData!$B$2:$B$415,$A98,IncomeStatementData!$I$2:$I$415,"50203")+SUMIFS(IncomeStatementData!$J$2:$J$415,IncomeStatementData!$B$2:$B$415,$A98,IncomeStatementData!$I$2:$I$415,"50252")</f>
        <v>0</v>
      </c>
      <c r="F98" s="51">
        <f>IF(ISERROR(G98/12*Occupancy!$B$65),"-",G98/12*Occupancy!$B$65)</f>
        <v>0</v>
      </c>
      <c r="G98" s="52">
        <f>SUMIFS(AnnualFinancialData!$L$2:$L$6380,AnnualFinancialData!$B$2:$B$6380,$A98,AnnualFinancialData!$K$2:$K$6380,"50105")+SUMIFS(AnnualFinancialData!$L$2:$L$6380,AnnualFinancialData!$B$2:$B$6380,$A98,AnnualFinancialData!$K$2:$K$6380,"55745")+SUMIFS(AnnualFinancialData!$L$2:$L$6380,AnnualFinancialData!$B$2:$B$6380,$A98,AnnualFinancialData!$K$2:$K$6380,"55730")+SUMIFS(AnnualFinancialData!$L$2:$L$6380,AnnualFinancialData!$B$2:$B$6380,$A98,AnnualFinancialData!$K$2:$K$6380,"50203")+SUMIFS(AnnualFinancialData!$L$2:$L$6380,AnnualFinancialData!$B$2:$B$6380,$A98,AnnualFinancialData!$K$2:$K$6380,"50252")</f>
        <v>0</v>
      </c>
      <c r="H98" s="51" t="str">
        <f>IF(ISERROR(IF(E98="","",E98/VLOOKUP(Occupancy!$B$65,Occupancy!$BJ$68:'Occupancy'!$B$79,1)*12/$C98)),"-",IF(E98="","",E98/VLOOKUP(Occupancy!$B$65,Occupancy!$BJ$68:'Occupancy'!$B$79,1)*12/$C98))</f>
        <v>-</v>
      </c>
      <c r="I98" s="53" t="str">
        <f>IF(ISERROR(IF(F98="","",F98/VLOOKUP(Occupancy!$B$65,Occupancy!$BJ$68:'Occupancy'!$B$79,1)*12/$C98)),"-",IF(F98="","",F98/VLOOKUP(Occupancy!$B$65,Occupancy!$BJ$68:'Occupancy'!$B$79,1)*12/$C98))</f>
        <v>-</v>
      </c>
      <c r="J98" s="54">
        <f>SUMIFS(IncomeStatementData!$J$2:$J$415,IncomeStatementData!$B$2:$B$415,$A98,IncomeStatementData!$I$2:$I$415,"60015")+SUMIFS(IncomeStatementData!$J$2:$J$415,IncomeStatementData!$B$2:$B$415,$A98,IncomeStatementData!$I$2:$I$415,"55342")+SUMIFS(IncomeStatementData!$J$2:$J$415,IncomeStatementData!$B$2:$B$415,$A98,IncomeStatementData!$I$2:$I$415,"55110")+SUMIFS(IncomeStatementData!$J$2:$J$415,IncomeStatementData!$B$2:$B$415,$A98,IncomeStatementData!$I$2:$I$415,"53034")+SUMIFS(IncomeStatementData!$J$2:$J$415,IncomeStatementData!$B$2:$B$415,$A98,IncomeStatementData!$I$2:$I$415,"59500")</f>
        <v>0</v>
      </c>
      <c r="K98" s="54">
        <f>IF(ISERROR(L98/12*Occupancy!$B$65),"-",L98/12*Occupancy!$B$65)</f>
        <v>0</v>
      </c>
      <c r="L98" s="55">
        <f>SUMIFS(AnnualFinancialData!$L$2:$L$6380,AnnualFinancialData!$B$2:$B$6380,$A98,AnnualFinancialData!$K$2:$K$6380,"60015")+SUMIFS(AnnualFinancialData!$L$2:$L$6380,AnnualFinancialData!$B$2:$B$6380,$A98,AnnualFinancialData!$K$2:$K$6380,"55342")+SUMIFS(AnnualFinancialData!$L$2:$L$6380,AnnualFinancialData!$B$2:$B$6380,$A98,AnnualFinancialData!$K$2:$K$6380,"55110")+SUMIFS(AnnualFinancialData!$L$2:$L$6380,AnnualFinancialData!$B$2:$B$6380,$A98,AnnualFinancialData!$K$2:$K$6380,"53034")+SUMIFS(AnnualFinancialData!$L$2:$L$6380,AnnualFinancialData!$B$2:$B$6380,$A98,AnnualFinancialData!$K$2:$K$6380,"59500")</f>
        <v>0</v>
      </c>
      <c r="M98" s="54" t="str">
        <f>IF(ISERROR(IF(J98="","",J98/VLOOKUP(Occupancy!$B$65,Occupancy!$BJ$68:'Occupancy'!$B$79,1)*12/$C98)),"-",IF(J98="","",J98/VLOOKUP(Occupancy!$B$65,Occupancy!$BJ$68:'Occupancy'!$B$79,1)*12/$C98))</f>
        <v>-</v>
      </c>
      <c r="N98" s="54" t="str">
        <f>IF(ISERROR(IF(K98="","",K98/VLOOKUP(Occupancy!$B$65,Occupancy!$BJ$68:'Occupancy'!$B$79,1)*12/$C98)),"-",IF(K98="","",K98/VLOOKUP(Occupancy!$B$65,Occupancy!$BJ$68:'Occupancy'!$B$79,1)*12/$C98))</f>
        <v>-</v>
      </c>
      <c r="O98" s="51">
        <f>SUMIFS(IncomeStatementData!$J$2:$J$415,IncomeStatementData!$B$2:$B$415,$A98,IncomeStatementData!$I$2:$I$415,"58001")</f>
        <v>0</v>
      </c>
      <c r="P98" s="51">
        <f>IF(ISERROR(Q98/12*Occupancy!$B$65),"-",Q98/12*Occupancy!$B$65)</f>
        <v>0</v>
      </c>
      <c r="Q98" s="52">
        <f>SUMIFS(AnnualFinancialData!$L$2:$L$6380,AnnualFinancialData!$B$2:$B$6380,$A98,AnnualFinancialData!$K$2:$K$6380,"58001")</f>
        <v>0</v>
      </c>
      <c r="R98" s="51" t="str">
        <f>IF(ISERROR(IF(O98="","",O98/VLOOKUP(Occupancy!$B$65,Occupancy!$BJ$68:'Occupancy'!$B$79,1)*12/$C98)),"-",IF(O98="","",O98/VLOOKUP(Occupancy!$B$65,Occupancy!$BJ$68:'Occupancy'!$B$79,1)*12/$C98))</f>
        <v>-</v>
      </c>
      <c r="S98" s="51" t="str">
        <f>IF(ISERROR(IF(P98="","",P98/VLOOKUP(Occupancy!$B$65,Occupancy!$BJ$68:'Occupancy'!$B$79,1)*12/$C98)),"-",IF(P98="","",P98/VLOOKUP(Occupancy!$B$65,Occupancy!$BJ$68:'Occupancy'!$B$79,1)*12/$C98))</f>
        <v>-</v>
      </c>
      <c r="T98" s="55">
        <f>SUMIFS(IncomeStatementData!$J$2:$J$415,IncomeStatementData!$B$2:$B$415,$A98,IncomeStatementData!$I$2:$I$415,"66100")</f>
        <v>0</v>
      </c>
      <c r="U98" s="54">
        <f>IF(ISERROR(V98/12*Occupancy!$B$65),"-",V98/12*Occupancy!$B$65)</f>
        <v>0</v>
      </c>
      <c r="V98" s="55">
        <f>SUMIFS(AnnualFinancialData!$L$2:$L$6380,AnnualFinancialData!$B$2:$B$6380,$A98,AnnualFinancialData!$K$2:$K$6380,"66100")</f>
        <v>0</v>
      </c>
      <c r="W98" s="54" t="str">
        <f>IF(ISERROR(IF(T98="","",T98/VLOOKUP(Occupancy!$B$65,Occupancy!$BJ$68:'Occupancy'!$B$79,1)*12/$C98)),"-",IF(T98="","",T98/VLOOKUP(Occupancy!$B$65,Occupancy!$BJ$68:'Occupancy'!$B$79,1)*12/$C98))</f>
        <v>-</v>
      </c>
      <c r="X98" s="56" t="str">
        <f>IF(ISERROR(IF(U98="","",U98/VLOOKUP(Occupancy!$B$65,Occupancy!$BJ$68:'Occupancy'!$B$79,1)*12/$C98)),"-",IF(U98="","",U98/VLOOKUP(Occupancy!$B$65,Occupancy!$BJ$68:'Occupancy'!$B$79,1)*12/$C98))</f>
        <v>-</v>
      </c>
      <c r="Y98" s="51">
        <f>SUMIFS(IncomeStatementData!$J$2:$J$415,IncomeStatementData!$B$2:$B$415,$A98,IncomeStatementData!$I$2:$I$415,"55705")+SUMIFS(IncomeStatementData!$J$2:$J$415,IncomeStatementData!$B$2:$B$415,$A98,IncomeStatementData!$I$2:$I$415,"55715")+SUMIFS(IncomeStatementData!$J$2:$J$415,IncomeStatementData!$B$2:$B$415,$A98,IncomeStatementData!$I$2:$I$415,"55720")+SUMIFS(IncomeStatementData!$J$2:$J$415,IncomeStatementData!$B$2:$B$415,$A98,IncomeStatementData!$I$2:$I$415,"55730")+SUMIFS(IncomeStatementData!$J$2:$J$415,IncomeStatementData!$B$2:$B$415,$A98,IncomeStatementData!$I$2:$I$415,"55735")+SUMIFS(IncomeStatementData!$J$2:$J$415,IncomeStatementData!$B$2:$B$415,$A98,IncomeStatementData!$I$2:$I$415,"55701")+SUMIFS(IncomeStatementData!$J$2:$J$415,IncomeStatementData!$B$2:$B$415,$A98,IncomeStatementData!$I$2:$I$415,"55750")+SUMIFS(IncomeStatementData!$J$2:$J$415,IncomeStatementData!$B$2:$B$415,$A98,IncomeStatementData!$I$2:$I$415,"55725")+SUMIFS(IncomeStatementData!$J$2:$J$415,IncomeStatementData!$B$2:$B$415,$A98,IncomeStatementData!$I$2:$I$415,"55760")+SUMIFS(IncomeStatementData!$J$2:$J$415,IncomeStatementData!$B$2:$B$415,$A98,IncomeStatementData!$I$2:$I$415,"55755")</f>
        <v>0</v>
      </c>
      <c r="Z98" s="51">
        <f>IF(ISERROR(AA98/12*Occupancy!$B$65),"-",AA98/12*Occupancy!$B$65)</f>
        <v>0</v>
      </c>
      <c r="AA98" s="52">
        <f>SUMIFS(AnnualFinancialData!$L$2:$L$6380,AnnualFinancialData!$B$2:$B$6380,$A98,AnnualFinancialData!$K$2:$K$6380,"55705")+SUMIFS(AnnualFinancialData!$L$2:$L$6380,AnnualFinancialData!$B$2:$B$6380,$A98,AnnualFinancialData!$K$2:$K$6380,"55715")+SUMIFS(AnnualFinancialData!$L$2:$L$6380,AnnualFinancialData!$B$2:$B$6380,$A98,AnnualFinancialData!$K$2:$K$6380,"55720")+SUMIFS(AnnualFinancialData!$L$2:$L$6380,AnnualFinancialData!$B$2:$B$6380,$A98,AnnualFinancialData!$K$2:$K$6380,"55730")+SUMIFS(AnnualFinancialData!$L$2:$L$6380,AnnualFinancialData!$B$2:$B$6380,$A98,AnnualFinancialData!$K$2:$K$6380,"55735")+SUMIFS(AnnualFinancialData!$L$2:$L$6380,AnnualFinancialData!$B$2:$B$6380,$A98,AnnualFinancialData!$K$2:$K$6380,"55701")+SUMIFS(AnnualFinancialData!$L$2:$L$6380,AnnualFinancialData!$B$2:$B$6380,$A98,AnnualFinancialData!$K$2:$K$6380,"55750")+SUMIFS(AnnualFinancialData!$L$2:$L$6380,AnnualFinancialData!$B$2:$B$6380,$A98,AnnualFinancialData!$K$2:$K$6380,"55725")+SUMIFS(AnnualFinancialData!$L$2:$L$6380,AnnualFinancialData!$B$2:$B$6380,$A98,AnnualFinancialData!$K$2:$K$6380,"55760")+SUMIFS(AnnualFinancialData!$L$2:$L$6380,AnnualFinancialData!$B$2:$B$6380,$A98,AnnualFinancialData!$K$2:$K$6380,"55755")</f>
        <v>0</v>
      </c>
      <c r="AB98" s="51" t="str">
        <f>IF(ISERROR(IF(Y98="","",Y98/VLOOKUP(Occupancy!$B$65,Occupancy!$BJ$68:'Occupancy'!$B$79,1)*12/$C98)),"-",IF(Y98="","",Y98/VLOOKUP(Occupancy!$B$65,Occupancy!$BJ$68:'Occupancy'!$B$79,1)*12/$C98))</f>
        <v>-</v>
      </c>
      <c r="AC98" s="57" t="str">
        <f>IF(ISERROR(IF(Z98="","",Z98/VLOOKUP(Occupancy!$B$65,Occupancy!$BJ$68:'Occupancy'!$B$79,1)*12/$C98)),"-",IF(Z98="","",Z98/VLOOKUP(Occupancy!$B$65,Occupancy!$BJ$68:'Occupancy'!$B$79,1)*12/$C98))</f>
        <v>-</v>
      </c>
      <c r="AD98" s="55">
        <f>SUMIFS(IncomeStatementData!$J$2:$J$415,IncomeStatementData!$B$2:$B$415,$A98,IncomeStatementData!$I$2:$I$415,"55770")</f>
        <v>0</v>
      </c>
      <c r="AE98" s="54">
        <f>IF(ISERROR(AF98/12*Occupancy!$B$65),"-",AF98/12*Occupancy!$B$65)</f>
        <v>0</v>
      </c>
      <c r="AF98" s="55">
        <f>SUMIFS(AnnualFinancialData!$L$2:$L$6380,AnnualFinancialData!$B$2:$B$6380,$A98,AnnualFinancialData!$K$2:$K$6380,"55770")</f>
        <v>0</v>
      </c>
      <c r="AG98" s="54" t="str">
        <f>IF(ISERROR(IF(AD98="","",AD98/VLOOKUP(Occupancy!$B$65,Occupancy!$BJ$68:'Occupancy'!$B$79,1)*12/$C98)),"-",IF(AD98="","",AD98/VLOOKUP(Occupancy!$B$65,Occupancy!$BJ$68:'Occupancy'!$B$79,1)*12/$C98))</f>
        <v>-</v>
      </c>
      <c r="AH98" s="59" t="str">
        <f>IF(ISERROR(IF(AE98="","",AE98/VLOOKUP(Occupancy!$B$65,Occupancy!$BJ$68:'Occupancy'!$B$79,1)*12/$C98)),"-",IF(AE98="","",AE98/VLOOKUP(Occupancy!$B$65,Occupancy!$BJ$68:'Occupancy'!$B$79,1)*12/$C98))</f>
        <v>-</v>
      </c>
      <c r="AI98" s="52">
        <f>SUMIFS(IncomeStatementData!$J$2:$J$415,IncomeStatementData!$B$2:$B$415,$A98,IncomeStatementData!$I$2:$I$415,"55357")+SUMIFS(IncomeStatementData!$J$2:$J$415,IncomeStatementData!$B$2:$B$415,$A98,IncomeStatementData!$I$2:$I$415,"55353")+SUMIFS(IncomeStatementData!$J$2:$J$415,IncomeStatementData!$B$2:$B$415,$A98,IncomeStatementData!$I$2:$I$415,"55354")+SUMIFS(IncomeStatementData!$J$2:$J$415,IncomeStatementData!$B$2:$B$415,$A98,IncomeStatementData!$I$2:$I$415,"55351")</f>
        <v>0</v>
      </c>
      <c r="AJ98" s="51">
        <f>IF(ISERROR(AK98/12*Occupancy!$B$65),"-",AK98/12*Occupancy!$B$65)</f>
        <v>0</v>
      </c>
      <c r="AK98" s="52">
        <f>SUMIFS(AnnualFinancialData!$L$2:$L$6380,AnnualFinancialData!$B$2:$B$6380,$A98,AnnualFinancialData!$K$2:$K$6380,"55357")+SUMIFS(AnnualFinancialData!$L$2:$L$6380,AnnualFinancialData!$B$2:$B$6380,$A98,AnnualFinancialData!$K$2:$K$6380,"55353")+SUMIFS(AnnualFinancialData!$L$2:$L$6380,AnnualFinancialData!$B$2:$B$6380,$A98,AnnualFinancialData!$K$2:$K$6380,"55354")+SUMIFS(AnnualFinancialData!$L$2:$L$6380,AnnualFinancialData!$B$2:$B$6380,$A98,AnnualFinancialData!$K$2:$K$6380,"55351")</f>
        <v>0</v>
      </c>
      <c r="AL98" s="51" t="str">
        <f>IF(ISERROR(IF(AI98="","",AI98/VLOOKUP(Occupancy!$B$65,Occupancy!$BJ$68:'Occupancy'!$B$79,1)*12/$C98)),"-",IF(AI98="","",AI98/VLOOKUP(Occupancy!$B$65,Occupancy!$BJ$68:'Occupancy'!$B$79,1)*12/$C98))</f>
        <v>-</v>
      </c>
      <c r="AM98" s="60" t="str">
        <f>IF(ISERROR(IF(AJ98="","",AJ98/VLOOKUP(Occupancy!$B$65,Occupancy!$BJ$68:'Occupancy'!$B$79,1)*12/$C98)),"-",IF(AJ98="","",AJ98/VLOOKUP(Occupancy!$B$65,Occupancy!$BJ$68:'Occupancy'!$B$79,1)*12/$C98))</f>
        <v>-</v>
      </c>
      <c r="AN98" s="54">
        <f>SUMIFS(IncomeStatementData!$J$2:$J$415,IncomeStatementData!$B$2:$B$415,$A98,IncomeStatementData!$I$2:$I$415,"55355")</f>
        <v>0</v>
      </c>
      <c r="AO98" s="54">
        <f>IF(ISERROR(AP98/12*Occupancy!$B$65),"-",AP98/12*Occupancy!$B$65)</f>
        <v>0</v>
      </c>
      <c r="AP98" s="55">
        <f>SUMIFS(AnnualFinancialData!$L$2:$L$6380,AnnualFinancialData!$B$2:$B$6380,$A98,AnnualFinancialData!$K$2:$K$6380,"55355")</f>
        <v>0</v>
      </c>
      <c r="AQ98" s="54" t="str">
        <f>IF(ISERROR(IF(AN98="","",AN98/VLOOKUP(Occupancy!$B$65,Occupancy!$BJ$68:'Occupancy'!$B$79,1)*12/$C98)),"-",IF(AN98="","",AN98/VLOOKUP(Occupancy!$B$65,Occupancy!$BJ$68:'Occupancy'!$B$79,1)*12/$C98))</f>
        <v>-</v>
      </c>
      <c r="AR98" s="56" t="str">
        <f>IF(ISERROR(IF(AO98="","",AO98/VLOOKUP(Occupancy!$B$65,Occupancy!$BJ$68:'Occupancy'!$B$79,1)*12/$C98)),"-",IF(AO98="","",AO98/VLOOKUP(Occupancy!$B$65,Occupancy!$BJ$68:'Occupancy'!$B$79,1)*12/$C98))</f>
        <v>-</v>
      </c>
      <c r="AS98" s="61">
        <f>SUMIFS(IncomeStatementData!$J$2:$J$415,IncomeStatementData!$B$2:$B$415,$A98,IncomeStatementData!$I$2:$I$415,"55301")</f>
        <v>0</v>
      </c>
      <c r="AT98" s="51">
        <f>IF(ISERROR(AU98/12*Occupancy!$B$65),"-",AU98/12*Occupancy!$B$65)</f>
        <v>0</v>
      </c>
      <c r="AU98" s="52">
        <f>SUMIFS(AnnualFinancialData!$L$2:$L$6380,AnnualFinancialData!$B$2:$B$6380,$A98,AnnualFinancialData!$K$2:$K$6380,"55301")</f>
        <v>0</v>
      </c>
      <c r="AV98" s="51" t="str">
        <f>IF(ISERROR(IF(AS98="","",AS98/VLOOKUP(Occupancy!$B$65,Occupancy!$BJ$68:'Occupancy'!$B$79,1)*12/$C98)),"-",IF(AS98="","",AS98/VLOOKUP(Occupancy!$B$65,Occupancy!$BJ$68:'Occupancy'!$B$79,1)*12/$C98))</f>
        <v>-</v>
      </c>
      <c r="AW98" s="57" t="str">
        <f>IF(ISERROR(IF(AT98="","",AT98/VLOOKUP(Occupancy!$B$65,Occupancy!$BJ$68:'Occupancy'!$B$79,1)*12/$C98)),"-",IF(AT98="","",AT98/VLOOKUP(Occupancy!$B$65,Occupancy!$BJ$68:'Occupancy'!$B$79,1)*12/$C98))</f>
        <v>-</v>
      </c>
      <c r="AX98" s="54">
        <f>SUMIFS(IncomeStatementData!$J$2:$J$415,IncomeStatementData!$B$2:$B$415,$A98,IncomeStatementData!$I$2:$I$415,"55320")</f>
        <v>0</v>
      </c>
      <c r="AY98" s="54">
        <f>IF(ISERROR(AZ98/12*Occupancy!$B$65),"-",AZ98/12*Occupancy!$B$65)</f>
        <v>0</v>
      </c>
      <c r="AZ98" s="55">
        <f>SUMIFS(AnnualFinancialData!$L$2:$L$6380,AnnualFinancialData!$B$2:$B$6380,$A98,AnnualFinancialData!$K$2:$K$6380,"55320")</f>
        <v>0</v>
      </c>
      <c r="BA98" s="54" t="str">
        <f>IF(ISERROR(IF(AX98="","",AX98/VLOOKUP(Occupancy!$B$65,Occupancy!$BJ$68:'Occupancy'!$B$79,1)*12/$C98)),"-",IF(AX98="","",AX98/VLOOKUP(Occupancy!$B$65,Occupancy!$BJ$68:'Occupancy'!$B$79,1)*12/$C98))</f>
        <v>-</v>
      </c>
      <c r="BB98" s="54" t="str">
        <f>IF(ISERROR(IF(AY98="","",AY98/VLOOKUP(Occupancy!$B$65,Occupancy!$BJ$68:'Occupancy'!$B$79,1)*12/$C98)),"-",IF(AY98="","",AY98/VLOOKUP(Occupancy!$B$65,Occupancy!$BJ$68:'Occupancy'!$B$79,1)*12/$C98))</f>
        <v>-</v>
      </c>
      <c r="BC98" s="62">
        <f t="shared" si="3"/>
        <v>0</v>
      </c>
      <c r="BD98" s="63">
        <f t="shared" si="4"/>
        <v>0</v>
      </c>
      <c r="BE98" s="62">
        <f t="shared" si="5"/>
        <v>0</v>
      </c>
      <c r="BF98" s="63" t="str">
        <f>IF(ISERROR(IF(BC98="","",BC98/VLOOKUP(Occupancy!$B$65,Occupancy!$BJ$68:'Occupancy'!$B$79,1)*12/$C98)),"-",IF(BC98="","",BC98/VLOOKUP(Occupancy!$B$65,Occupancy!$BJ$68:'Occupancy'!$B$79,1)*12/$C98))</f>
        <v>-</v>
      </c>
      <c r="BG98" s="64" t="str">
        <f>IF(ISERROR(IF(BD98="","",BD98/VLOOKUP(Occupancy!$B$65,Occupancy!$BJ$68:'Occupancy'!$B$79,1)*12/$C98)),"-",IF(BD98="","",BD98/VLOOKUP(Occupancy!$B$65,Occupancy!$BJ$68:'Occupancy'!$B$79,1)*12/$C98))</f>
        <v>-</v>
      </c>
    </row>
    <row r="99" spans="1:59" x14ac:dyDescent="0.25">
      <c r="A99" s="220" t="s">
        <v>593</v>
      </c>
      <c r="B99" s="93" t="str">
        <f>IF(ISERROR(INDEX(ProjectTypeData!$F$2:$F99,MATCH(Expenses!$A99,ProjectTypeData!$B$2:$B99,0),MATCH(Expenses!B$5,ProjectTypeData!$F$1))),"-",INDEX(ProjectTypeData!$F$2:$F99,MATCH(Expenses!$A99,ProjectTypeData!$B$2:$B99,0),MATCH(Expenses!B$5,ProjectTypeData!$F$1)))</f>
        <v>CPDC</v>
      </c>
      <c r="C99" s="145">
        <f>Operating!C104</f>
        <v>0</v>
      </c>
      <c r="D99" s="146" t="str">
        <f>IF(ISERROR(INDEX(MgmtCompanyData!$C$2:$C$46,MATCH(A99,MgmtCompanyData!$B$2:$B$46,0),0)),"-",INDEX(MgmtCompanyData!$C$2:$C$46,MATCH(A99,MgmtCompanyData!$B$2:$B$46,0),0))</f>
        <v>-</v>
      </c>
      <c r="E99" s="50">
        <f>SUMIFS(IncomeStatementData!$J$2:$J$415,IncomeStatementData!$B$2:$B$415,$A99,IncomeStatementData!$I$2:$I$415,"50105")+SUMIFS(IncomeStatementData!$J$2:$J$415,IncomeStatementData!$B$2:$B$415,$A99,IncomeStatementData!$I$2:$I$415,"55745")+SUMIFS(IncomeStatementData!$J$2:$J$415,IncomeStatementData!$B$2:$B$415,$A99,IncomeStatementData!$I$2:$I$415,"55730")+SUMIFS(IncomeStatementData!$J$2:$J$415,IncomeStatementData!$B$2:$B$415,$A99,IncomeStatementData!$I$2:$I$415,"50203")+SUMIFS(IncomeStatementData!$J$2:$J$415,IncomeStatementData!$B$2:$B$415,$A99,IncomeStatementData!$I$2:$I$415,"50252")</f>
        <v>0</v>
      </c>
      <c r="F99" s="51">
        <f>IF(ISERROR(G99/12*Occupancy!$B$65),"-",G99/12*Occupancy!$B$65)</f>
        <v>0</v>
      </c>
      <c r="G99" s="52">
        <f>SUMIFS(AnnualFinancialData!$L$2:$L$6380,AnnualFinancialData!$B$2:$B$6380,$A99,AnnualFinancialData!$K$2:$K$6380,"50105")+SUMIFS(AnnualFinancialData!$L$2:$L$6380,AnnualFinancialData!$B$2:$B$6380,$A99,AnnualFinancialData!$K$2:$K$6380,"55745")+SUMIFS(AnnualFinancialData!$L$2:$L$6380,AnnualFinancialData!$B$2:$B$6380,$A99,AnnualFinancialData!$K$2:$K$6380,"55730")+SUMIFS(AnnualFinancialData!$L$2:$L$6380,AnnualFinancialData!$B$2:$B$6380,$A99,AnnualFinancialData!$K$2:$K$6380,"50203")+SUMIFS(AnnualFinancialData!$L$2:$L$6380,AnnualFinancialData!$B$2:$B$6380,$A99,AnnualFinancialData!$K$2:$K$6380,"50252")</f>
        <v>0</v>
      </c>
      <c r="H99" s="51" t="str">
        <f>IF(ISERROR(IF(E99="","",E99/VLOOKUP(Occupancy!$B$65,Occupancy!$BJ$68:'Occupancy'!$B$79,1)*12/$C99)),"-",IF(E99="","",E99/VLOOKUP(Occupancy!$B$65,Occupancy!$BJ$68:'Occupancy'!$B$79,1)*12/$C99))</f>
        <v>-</v>
      </c>
      <c r="I99" s="53" t="str">
        <f>IF(ISERROR(IF(F99="","",F99/VLOOKUP(Occupancy!$B$65,Occupancy!$BJ$68:'Occupancy'!$B$79,1)*12/$C99)),"-",IF(F99="","",F99/VLOOKUP(Occupancy!$B$65,Occupancy!$BJ$68:'Occupancy'!$B$79,1)*12/$C99))</f>
        <v>-</v>
      </c>
      <c r="J99" s="54">
        <f>SUMIFS(IncomeStatementData!$J$2:$J$415,IncomeStatementData!$B$2:$B$415,$A99,IncomeStatementData!$I$2:$I$415,"60015")+SUMIFS(IncomeStatementData!$J$2:$J$415,IncomeStatementData!$B$2:$B$415,$A99,IncomeStatementData!$I$2:$I$415,"55342")+SUMIFS(IncomeStatementData!$J$2:$J$415,IncomeStatementData!$B$2:$B$415,$A99,IncomeStatementData!$I$2:$I$415,"55110")+SUMIFS(IncomeStatementData!$J$2:$J$415,IncomeStatementData!$B$2:$B$415,$A99,IncomeStatementData!$I$2:$I$415,"53034")+SUMIFS(IncomeStatementData!$J$2:$J$415,IncomeStatementData!$B$2:$B$415,$A99,IncomeStatementData!$I$2:$I$415,"59500")</f>
        <v>0</v>
      </c>
      <c r="K99" s="54">
        <f>IF(ISERROR(L99/12*Occupancy!$B$65),"-",L99/12*Occupancy!$B$65)</f>
        <v>0</v>
      </c>
      <c r="L99" s="55">
        <f>SUMIFS(AnnualFinancialData!$L$2:$L$6380,AnnualFinancialData!$B$2:$B$6380,$A99,AnnualFinancialData!$K$2:$K$6380,"60015")+SUMIFS(AnnualFinancialData!$L$2:$L$6380,AnnualFinancialData!$B$2:$B$6380,$A99,AnnualFinancialData!$K$2:$K$6380,"55342")+SUMIFS(AnnualFinancialData!$L$2:$L$6380,AnnualFinancialData!$B$2:$B$6380,$A99,AnnualFinancialData!$K$2:$K$6380,"55110")+SUMIFS(AnnualFinancialData!$L$2:$L$6380,AnnualFinancialData!$B$2:$B$6380,$A99,AnnualFinancialData!$K$2:$K$6380,"53034")+SUMIFS(AnnualFinancialData!$L$2:$L$6380,AnnualFinancialData!$B$2:$B$6380,$A99,AnnualFinancialData!$K$2:$K$6380,"59500")</f>
        <v>0</v>
      </c>
      <c r="M99" s="54" t="str">
        <f>IF(ISERROR(IF(J99="","",J99/VLOOKUP(Occupancy!$B$65,Occupancy!$BJ$68:'Occupancy'!$B$79,1)*12/$C99)),"-",IF(J99="","",J99/VLOOKUP(Occupancy!$B$65,Occupancy!$BJ$68:'Occupancy'!$B$79,1)*12/$C99))</f>
        <v>-</v>
      </c>
      <c r="N99" s="54" t="str">
        <f>IF(ISERROR(IF(K99="","",K99/VLOOKUP(Occupancy!$B$65,Occupancy!$BJ$68:'Occupancy'!$B$79,1)*12/$C99)),"-",IF(K99="","",K99/VLOOKUP(Occupancy!$B$65,Occupancy!$BJ$68:'Occupancy'!$B$79,1)*12/$C99))</f>
        <v>-</v>
      </c>
      <c r="O99" s="51">
        <f>SUMIFS(IncomeStatementData!$J$2:$J$415,IncomeStatementData!$B$2:$B$415,$A99,IncomeStatementData!$I$2:$I$415,"58001")</f>
        <v>0</v>
      </c>
      <c r="P99" s="51">
        <f>IF(ISERROR(Q99/12*Occupancy!$B$65),"-",Q99/12*Occupancy!$B$65)</f>
        <v>0</v>
      </c>
      <c r="Q99" s="52">
        <f>SUMIFS(AnnualFinancialData!$L$2:$L$6380,AnnualFinancialData!$B$2:$B$6380,$A99,AnnualFinancialData!$K$2:$K$6380,"58001")</f>
        <v>0</v>
      </c>
      <c r="R99" s="51" t="str">
        <f>IF(ISERROR(IF(O99="","",O99/VLOOKUP(Occupancy!$B$65,Occupancy!$BJ$68:'Occupancy'!$B$79,1)*12/$C99)),"-",IF(O99="","",O99/VLOOKUP(Occupancy!$B$65,Occupancy!$BJ$68:'Occupancy'!$B$79,1)*12/$C99))</f>
        <v>-</v>
      </c>
      <c r="S99" s="51" t="str">
        <f>IF(ISERROR(IF(P99="","",P99/VLOOKUP(Occupancy!$B$65,Occupancy!$BJ$68:'Occupancy'!$B$79,1)*12/$C99)),"-",IF(P99="","",P99/VLOOKUP(Occupancy!$B$65,Occupancy!$BJ$68:'Occupancy'!$B$79,1)*12/$C99))</f>
        <v>-</v>
      </c>
      <c r="T99" s="55">
        <f>SUMIFS(IncomeStatementData!$J$2:$J$415,IncomeStatementData!$B$2:$B$415,$A99,IncomeStatementData!$I$2:$I$415,"66100")</f>
        <v>0</v>
      </c>
      <c r="U99" s="54">
        <f>IF(ISERROR(V99/12*Occupancy!$B$65),"-",V99/12*Occupancy!$B$65)</f>
        <v>0</v>
      </c>
      <c r="V99" s="55">
        <f>SUMIFS(AnnualFinancialData!$L$2:$L$6380,AnnualFinancialData!$B$2:$B$6380,$A99,AnnualFinancialData!$K$2:$K$6380,"66100")</f>
        <v>0</v>
      </c>
      <c r="W99" s="54" t="str">
        <f>IF(ISERROR(IF(T99="","",T99/VLOOKUP(Occupancy!$B$65,Occupancy!$BJ$68:'Occupancy'!$B$79,1)*12/$C99)),"-",IF(T99="","",T99/VLOOKUP(Occupancy!$B$65,Occupancy!$BJ$68:'Occupancy'!$B$79,1)*12/$C99))</f>
        <v>-</v>
      </c>
      <c r="X99" s="56" t="str">
        <f>IF(ISERROR(IF(U99="","",U99/VLOOKUP(Occupancy!$B$65,Occupancy!$BJ$68:'Occupancy'!$B$79,1)*12/$C99)),"-",IF(U99="","",U99/VLOOKUP(Occupancy!$B$65,Occupancy!$BJ$68:'Occupancy'!$B$79,1)*12/$C99))</f>
        <v>-</v>
      </c>
      <c r="Y99" s="51">
        <f>SUMIFS(IncomeStatementData!$J$2:$J$415,IncomeStatementData!$B$2:$B$415,$A99,IncomeStatementData!$I$2:$I$415,"55705")+SUMIFS(IncomeStatementData!$J$2:$J$415,IncomeStatementData!$B$2:$B$415,$A99,IncomeStatementData!$I$2:$I$415,"55715")+SUMIFS(IncomeStatementData!$J$2:$J$415,IncomeStatementData!$B$2:$B$415,$A99,IncomeStatementData!$I$2:$I$415,"55720")+SUMIFS(IncomeStatementData!$J$2:$J$415,IncomeStatementData!$B$2:$B$415,$A99,IncomeStatementData!$I$2:$I$415,"55730")+SUMIFS(IncomeStatementData!$J$2:$J$415,IncomeStatementData!$B$2:$B$415,$A99,IncomeStatementData!$I$2:$I$415,"55735")+SUMIFS(IncomeStatementData!$J$2:$J$415,IncomeStatementData!$B$2:$B$415,$A99,IncomeStatementData!$I$2:$I$415,"55701")+SUMIFS(IncomeStatementData!$J$2:$J$415,IncomeStatementData!$B$2:$B$415,$A99,IncomeStatementData!$I$2:$I$415,"55750")+SUMIFS(IncomeStatementData!$J$2:$J$415,IncomeStatementData!$B$2:$B$415,$A99,IncomeStatementData!$I$2:$I$415,"55725")+SUMIFS(IncomeStatementData!$J$2:$J$415,IncomeStatementData!$B$2:$B$415,$A99,IncomeStatementData!$I$2:$I$415,"55760")+SUMIFS(IncomeStatementData!$J$2:$J$415,IncomeStatementData!$B$2:$B$415,$A99,IncomeStatementData!$I$2:$I$415,"55755")</f>
        <v>0</v>
      </c>
      <c r="Z99" s="51">
        <f>IF(ISERROR(AA99/12*Occupancy!$B$65),"-",AA99/12*Occupancy!$B$65)</f>
        <v>0</v>
      </c>
      <c r="AA99" s="52">
        <f>SUMIFS(AnnualFinancialData!$L$2:$L$6380,AnnualFinancialData!$B$2:$B$6380,$A99,AnnualFinancialData!$K$2:$K$6380,"55705")+SUMIFS(AnnualFinancialData!$L$2:$L$6380,AnnualFinancialData!$B$2:$B$6380,$A99,AnnualFinancialData!$K$2:$K$6380,"55715")+SUMIFS(AnnualFinancialData!$L$2:$L$6380,AnnualFinancialData!$B$2:$B$6380,$A99,AnnualFinancialData!$K$2:$K$6380,"55720")+SUMIFS(AnnualFinancialData!$L$2:$L$6380,AnnualFinancialData!$B$2:$B$6380,$A99,AnnualFinancialData!$K$2:$K$6380,"55730")+SUMIFS(AnnualFinancialData!$L$2:$L$6380,AnnualFinancialData!$B$2:$B$6380,$A99,AnnualFinancialData!$K$2:$K$6380,"55735")+SUMIFS(AnnualFinancialData!$L$2:$L$6380,AnnualFinancialData!$B$2:$B$6380,$A99,AnnualFinancialData!$K$2:$K$6380,"55701")+SUMIFS(AnnualFinancialData!$L$2:$L$6380,AnnualFinancialData!$B$2:$B$6380,$A99,AnnualFinancialData!$K$2:$K$6380,"55750")+SUMIFS(AnnualFinancialData!$L$2:$L$6380,AnnualFinancialData!$B$2:$B$6380,$A99,AnnualFinancialData!$K$2:$K$6380,"55725")+SUMIFS(AnnualFinancialData!$L$2:$L$6380,AnnualFinancialData!$B$2:$B$6380,$A99,AnnualFinancialData!$K$2:$K$6380,"55760")+SUMIFS(AnnualFinancialData!$L$2:$L$6380,AnnualFinancialData!$B$2:$B$6380,$A99,AnnualFinancialData!$K$2:$K$6380,"55755")</f>
        <v>0</v>
      </c>
      <c r="AB99" s="51" t="str">
        <f>IF(ISERROR(IF(Y99="","",Y99/VLOOKUP(Occupancy!$B$65,Occupancy!$BJ$68:'Occupancy'!$B$79,1)*12/$C99)),"-",IF(Y99="","",Y99/VLOOKUP(Occupancy!$B$65,Occupancy!$BJ$68:'Occupancy'!$B$79,1)*12/$C99))</f>
        <v>-</v>
      </c>
      <c r="AC99" s="57" t="str">
        <f>IF(ISERROR(IF(Z99="","",Z99/VLOOKUP(Occupancy!$B$65,Occupancy!$BJ$68:'Occupancy'!$B$79,1)*12/$C99)),"-",IF(Z99="","",Z99/VLOOKUP(Occupancy!$B$65,Occupancy!$BJ$68:'Occupancy'!$B$79,1)*12/$C99))</f>
        <v>-</v>
      </c>
      <c r="AD99" s="55">
        <f>SUMIFS(IncomeStatementData!$J$2:$J$415,IncomeStatementData!$B$2:$B$415,$A99,IncomeStatementData!$I$2:$I$415,"55770")</f>
        <v>0</v>
      </c>
      <c r="AE99" s="54">
        <f>IF(ISERROR(AF99/12*Occupancy!$B$65),"-",AF99/12*Occupancy!$B$65)</f>
        <v>0</v>
      </c>
      <c r="AF99" s="55">
        <f>SUMIFS(AnnualFinancialData!$L$2:$L$6380,AnnualFinancialData!$B$2:$B$6380,$A99,AnnualFinancialData!$K$2:$K$6380,"55770")</f>
        <v>0</v>
      </c>
      <c r="AG99" s="54" t="str">
        <f>IF(ISERROR(IF(AD99="","",AD99/VLOOKUP(Occupancy!$B$65,Occupancy!$BJ$68:'Occupancy'!$B$79,1)*12/$C99)),"-",IF(AD99="","",AD99/VLOOKUP(Occupancy!$B$65,Occupancy!$BJ$68:'Occupancy'!$B$79,1)*12/$C99))</f>
        <v>-</v>
      </c>
      <c r="AH99" s="59" t="str">
        <f>IF(ISERROR(IF(AE99="","",AE99/VLOOKUP(Occupancy!$B$65,Occupancy!$BJ$68:'Occupancy'!$B$79,1)*12/$C99)),"-",IF(AE99="","",AE99/VLOOKUP(Occupancy!$B$65,Occupancy!$BJ$68:'Occupancy'!$B$79,1)*12/$C99))</f>
        <v>-</v>
      </c>
      <c r="AI99" s="52">
        <f>SUMIFS(IncomeStatementData!$J$2:$J$415,IncomeStatementData!$B$2:$B$415,$A99,IncomeStatementData!$I$2:$I$415,"55357")+SUMIFS(IncomeStatementData!$J$2:$J$415,IncomeStatementData!$B$2:$B$415,$A99,IncomeStatementData!$I$2:$I$415,"55353")+SUMIFS(IncomeStatementData!$J$2:$J$415,IncomeStatementData!$B$2:$B$415,$A99,IncomeStatementData!$I$2:$I$415,"55354")+SUMIFS(IncomeStatementData!$J$2:$J$415,IncomeStatementData!$B$2:$B$415,$A99,IncomeStatementData!$I$2:$I$415,"55351")</f>
        <v>0</v>
      </c>
      <c r="AJ99" s="51">
        <f>IF(ISERROR(AK99/12*Occupancy!$B$65),"-",AK99/12*Occupancy!$B$65)</f>
        <v>0</v>
      </c>
      <c r="AK99" s="52">
        <f>SUMIFS(AnnualFinancialData!$L$2:$L$6380,AnnualFinancialData!$B$2:$B$6380,$A99,AnnualFinancialData!$K$2:$K$6380,"55357")+SUMIFS(AnnualFinancialData!$L$2:$L$6380,AnnualFinancialData!$B$2:$B$6380,$A99,AnnualFinancialData!$K$2:$K$6380,"55353")+SUMIFS(AnnualFinancialData!$L$2:$L$6380,AnnualFinancialData!$B$2:$B$6380,$A99,AnnualFinancialData!$K$2:$K$6380,"55354")+SUMIFS(AnnualFinancialData!$L$2:$L$6380,AnnualFinancialData!$B$2:$B$6380,$A99,AnnualFinancialData!$K$2:$K$6380,"55351")</f>
        <v>0</v>
      </c>
      <c r="AL99" s="51" t="str">
        <f>IF(ISERROR(IF(AI99="","",AI99/VLOOKUP(Occupancy!$B$65,Occupancy!$BJ$68:'Occupancy'!$B$79,1)*12/$C99)),"-",IF(AI99="","",AI99/VLOOKUP(Occupancy!$B$65,Occupancy!$BJ$68:'Occupancy'!$B$79,1)*12/$C99))</f>
        <v>-</v>
      </c>
      <c r="AM99" s="60" t="str">
        <f>IF(ISERROR(IF(AJ99="","",AJ99/VLOOKUP(Occupancy!$B$65,Occupancy!$BJ$68:'Occupancy'!$B$79,1)*12/$C99)),"-",IF(AJ99="","",AJ99/VLOOKUP(Occupancy!$B$65,Occupancy!$BJ$68:'Occupancy'!$B$79,1)*12/$C99))</f>
        <v>-</v>
      </c>
      <c r="AN99" s="54">
        <f>SUMIFS(IncomeStatementData!$J$2:$J$415,IncomeStatementData!$B$2:$B$415,$A99,IncomeStatementData!$I$2:$I$415,"55355")</f>
        <v>0</v>
      </c>
      <c r="AO99" s="54">
        <f>IF(ISERROR(AP99/12*Occupancy!$B$65),"-",AP99/12*Occupancy!$B$65)</f>
        <v>0</v>
      </c>
      <c r="AP99" s="55">
        <f>SUMIFS(AnnualFinancialData!$L$2:$L$6380,AnnualFinancialData!$B$2:$B$6380,$A99,AnnualFinancialData!$K$2:$K$6380,"55355")</f>
        <v>0</v>
      </c>
      <c r="AQ99" s="54" t="str">
        <f>IF(ISERROR(IF(AN99="","",AN99/VLOOKUP(Occupancy!$B$65,Occupancy!$BJ$68:'Occupancy'!$B$79,1)*12/$C99)),"-",IF(AN99="","",AN99/VLOOKUP(Occupancy!$B$65,Occupancy!$BJ$68:'Occupancy'!$B$79,1)*12/$C99))</f>
        <v>-</v>
      </c>
      <c r="AR99" s="56" t="str">
        <f>IF(ISERROR(IF(AO99="","",AO99/VLOOKUP(Occupancy!$B$65,Occupancy!$BJ$68:'Occupancy'!$B$79,1)*12/$C99)),"-",IF(AO99="","",AO99/VLOOKUP(Occupancy!$B$65,Occupancy!$BJ$68:'Occupancy'!$B$79,1)*12/$C99))</f>
        <v>-</v>
      </c>
      <c r="AS99" s="61">
        <f>SUMIFS(IncomeStatementData!$J$2:$J$415,IncomeStatementData!$B$2:$B$415,$A99,IncomeStatementData!$I$2:$I$415,"55301")</f>
        <v>0</v>
      </c>
      <c r="AT99" s="51">
        <f>IF(ISERROR(AU99/12*Occupancy!$B$65),"-",AU99/12*Occupancy!$B$65)</f>
        <v>0</v>
      </c>
      <c r="AU99" s="52">
        <f>SUMIFS(AnnualFinancialData!$L$2:$L$6380,AnnualFinancialData!$B$2:$B$6380,$A99,AnnualFinancialData!$K$2:$K$6380,"55301")</f>
        <v>0</v>
      </c>
      <c r="AV99" s="51" t="str">
        <f>IF(ISERROR(IF(AS99="","",AS99/VLOOKUP(Occupancy!$B$65,Occupancy!$BJ$68:'Occupancy'!$B$79,1)*12/$C99)),"-",IF(AS99="","",AS99/VLOOKUP(Occupancy!$B$65,Occupancy!$BJ$68:'Occupancy'!$B$79,1)*12/$C99))</f>
        <v>-</v>
      </c>
      <c r="AW99" s="57" t="str">
        <f>IF(ISERROR(IF(AT99="","",AT99/VLOOKUP(Occupancy!$B$65,Occupancy!$BJ$68:'Occupancy'!$B$79,1)*12/$C99)),"-",IF(AT99="","",AT99/VLOOKUP(Occupancy!$B$65,Occupancy!$BJ$68:'Occupancy'!$B$79,1)*12/$C99))</f>
        <v>-</v>
      </c>
      <c r="AX99" s="54">
        <f>SUMIFS(IncomeStatementData!$J$2:$J$415,IncomeStatementData!$B$2:$B$415,$A99,IncomeStatementData!$I$2:$I$415,"55320")</f>
        <v>0</v>
      </c>
      <c r="AY99" s="54">
        <f>IF(ISERROR(AZ99/12*Occupancy!$B$65),"-",AZ99/12*Occupancy!$B$65)</f>
        <v>0</v>
      </c>
      <c r="AZ99" s="55">
        <f>SUMIFS(AnnualFinancialData!$L$2:$L$6380,AnnualFinancialData!$B$2:$B$6380,$A99,AnnualFinancialData!$K$2:$K$6380,"55320")</f>
        <v>0</v>
      </c>
      <c r="BA99" s="54" t="str">
        <f>IF(ISERROR(IF(AX99="","",AX99/VLOOKUP(Occupancy!$B$65,Occupancy!$BJ$68:'Occupancy'!$B$79,1)*12/$C99)),"-",IF(AX99="","",AX99/VLOOKUP(Occupancy!$B$65,Occupancy!$BJ$68:'Occupancy'!$B$79,1)*12/$C99))</f>
        <v>-</v>
      </c>
      <c r="BB99" s="54" t="str">
        <f>IF(ISERROR(IF(AY99="","",AY99/VLOOKUP(Occupancy!$B$65,Occupancy!$BJ$68:'Occupancy'!$B$79,1)*12/$C99)),"-",IF(AY99="","",AY99/VLOOKUP(Occupancy!$B$65,Occupancy!$BJ$68:'Occupancy'!$B$79,1)*12/$C99))</f>
        <v>-</v>
      </c>
      <c r="BC99" s="62">
        <f t="shared" si="3"/>
        <v>0</v>
      </c>
      <c r="BD99" s="63">
        <f t="shared" si="4"/>
        <v>0</v>
      </c>
      <c r="BE99" s="62">
        <f t="shared" si="5"/>
        <v>0</v>
      </c>
      <c r="BF99" s="63" t="str">
        <f>IF(ISERROR(IF(BC99="","",BC99/VLOOKUP(Occupancy!$B$65,Occupancy!$BJ$68:'Occupancy'!$B$79,1)*12/$C99)),"-",IF(BC99="","",BC99/VLOOKUP(Occupancy!$B$65,Occupancy!$BJ$68:'Occupancy'!$B$79,1)*12/$C99))</f>
        <v>-</v>
      </c>
      <c r="BG99" s="64" t="str">
        <f>IF(ISERROR(IF(BD99="","",BD99/VLOOKUP(Occupancy!$B$65,Occupancy!$BJ$68:'Occupancy'!$B$79,1)*12/$C99)),"-",IF(BD99="","",BD99/VLOOKUP(Occupancy!$B$65,Occupancy!$BJ$68:'Occupancy'!$B$79,1)*12/$C99))</f>
        <v>-</v>
      </c>
    </row>
    <row r="100" spans="1:59" x14ac:dyDescent="0.25">
      <c r="A100" s="220" t="s">
        <v>595</v>
      </c>
      <c r="B100" s="93" t="str">
        <f>IF(ISERROR(INDEX(ProjectTypeData!$F$2:$F100,MATCH(Expenses!$A100,ProjectTypeData!$B$2:$B100,0),MATCH(Expenses!B$5,ProjectTypeData!$F$1))),"-",INDEX(ProjectTypeData!$F$2:$F100,MATCH(Expenses!$A100,ProjectTypeData!$B$2:$B100,0),MATCH(Expenses!B$5,ProjectTypeData!$F$1)))</f>
        <v>CPDC</v>
      </c>
      <c r="C100" s="145">
        <f>Operating!C105</f>
        <v>0</v>
      </c>
      <c r="D100" s="146" t="str">
        <f>IF(ISERROR(INDEX(MgmtCompanyData!$C$2:$C$46,MATCH(A100,MgmtCompanyData!$B$2:$B$46,0),0)),"-",INDEX(MgmtCompanyData!$C$2:$C$46,MATCH(A100,MgmtCompanyData!$B$2:$B$46,0),0))</f>
        <v>-</v>
      </c>
      <c r="E100" s="50">
        <f>SUMIFS(IncomeStatementData!$J$2:$J$415,IncomeStatementData!$B$2:$B$415,$A100,IncomeStatementData!$I$2:$I$415,"50105")+SUMIFS(IncomeStatementData!$J$2:$J$415,IncomeStatementData!$B$2:$B$415,$A100,IncomeStatementData!$I$2:$I$415,"55745")+SUMIFS(IncomeStatementData!$J$2:$J$415,IncomeStatementData!$B$2:$B$415,$A100,IncomeStatementData!$I$2:$I$415,"55730")+SUMIFS(IncomeStatementData!$J$2:$J$415,IncomeStatementData!$B$2:$B$415,$A100,IncomeStatementData!$I$2:$I$415,"50203")+SUMIFS(IncomeStatementData!$J$2:$J$415,IncomeStatementData!$B$2:$B$415,$A100,IncomeStatementData!$I$2:$I$415,"50252")</f>
        <v>0</v>
      </c>
      <c r="F100" s="51">
        <f>IF(ISERROR(G100/12*Occupancy!$B$65),"-",G100/12*Occupancy!$B$65)</f>
        <v>0</v>
      </c>
      <c r="G100" s="52">
        <f>SUMIFS(AnnualFinancialData!$L$2:$L$6380,AnnualFinancialData!$B$2:$B$6380,$A100,AnnualFinancialData!$K$2:$K$6380,"50105")+SUMIFS(AnnualFinancialData!$L$2:$L$6380,AnnualFinancialData!$B$2:$B$6380,$A100,AnnualFinancialData!$K$2:$K$6380,"55745")+SUMIFS(AnnualFinancialData!$L$2:$L$6380,AnnualFinancialData!$B$2:$B$6380,$A100,AnnualFinancialData!$K$2:$K$6380,"55730")+SUMIFS(AnnualFinancialData!$L$2:$L$6380,AnnualFinancialData!$B$2:$B$6380,$A100,AnnualFinancialData!$K$2:$K$6380,"50203")+SUMIFS(AnnualFinancialData!$L$2:$L$6380,AnnualFinancialData!$B$2:$B$6380,$A100,AnnualFinancialData!$K$2:$K$6380,"50252")</f>
        <v>0</v>
      </c>
      <c r="H100" s="51" t="str">
        <f>IF(ISERROR(IF(E100="","",E100/VLOOKUP(Occupancy!$B$65,Occupancy!$BJ$68:'Occupancy'!$B$79,1)*12/$C100)),"-",IF(E100="","",E100/VLOOKUP(Occupancy!$B$65,Occupancy!$BJ$68:'Occupancy'!$B$79,1)*12/$C100))</f>
        <v>-</v>
      </c>
      <c r="I100" s="53" t="str">
        <f>IF(ISERROR(IF(F100="","",F100/VLOOKUP(Occupancy!$B$65,Occupancy!$BJ$68:'Occupancy'!$B$79,1)*12/$C100)),"-",IF(F100="","",F100/VLOOKUP(Occupancy!$B$65,Occupancy!$BJ$68:'Occupancy'!$B$79,1)*12/$C100))</f>
        <v>-</v>
      </c>
      <c r="J100" s="54">
        <f>SUMIFS(IncomeStatementData!$J$2:$J$415,IncomeStatementData!$B$2:$B$415,$A100,IncomeStatementData!$I$2:$I$415,"60015")+SUMIFS(IncomeStatementData!$J$2:$J$415,IncomeStatementData!$B$2:$B$415,$A100,IncomeStatementData!$I$2:$I$415,"55342")+SUMIFS(IncomeStatementData!$J$2:$J$415,IncomeStatementData!$B$2:$B$415,$A100,IncomeStatementData!$I$2:$I$415,"55110")+SUMIFS(IncomeStatementData!$J$2:$J$415,IncomeStatementData!$B$2:$B$415,$A100,IncomeStatementData!$I$2:$I$415,"53034")+SUMIFS(IncomeStatementData!$J$2:$J$415,IncomeStatementData!$B$2:$B$415,$A100,IncomeStatementData!$I$2:$I$415,"59500")</f>
        <v>0</v>
      </c>
      <c r="K100" s="54">
        <f>IF(ISERROR(L100/12*Occupancy!$B$65),"-",L100/12*Occupancy!$B$65)</f>
        <v>0</v>
      </c>
      <c r="L100" s="55">
        <f>SUMIFS(AnnualFinancialData!$L$2:$L$6380,AnnualFinancialData!$B$2:$B$6380,$A100,AnnualFinancialData!$K$2:$K$6380,"60015")+SUMIFS(AnnualFinancialData!$L$2:$L$6380,AnnualFinancialData!$B$2:$B$6380,$A100,AnnualFinancialData!$K$2:$K$6380,"55342")+SUMIFS(AnnualFinancialData!$L$2:$L$6380,AnnualFinancialData!$B$2:$B$6380,$A100,AnnualFinancialData!$K$2:$K$6380,"55110")+SUMIFS(AnnualFinancialData!$L$2:$L$6380,AnnualFinancialData!$B$2:$B$6380,$A100,AnnualFinancialData!$K$2:$K$6380,"53034")+SUMIFS(AnnualFinancialData!$L$2:$L$6380,AnnualFinancialData!$B$2:$B$6380,$A100,AnnualFinancialData!$K$2:$K$6380,"59500")</f>
        <v>0</v>
      </c>
      <c r="M100" s="54" t="str">
        <f>IF(ISERROR(IF(J100="","",J100/VLOOKUP(Occupancy!$B$65,Occupancy!$BJ$68:'Occupancy'!$B$79,1)*12/$C100)),"-",IF(J100="","",J100/VLOOKUP(Occupancy!$B$65,Occupancy!$BJ$68:'Occupancy'!$B$79,1)*12/$C100))</f>
        <v>-</v>
      </c>
      <c r="N100" s="54" t="str">
        <f>IF(ISERROR(IF(K100="","",K100/VLOOKUP(Occupancy!$B$65,Occupancy!$BJ$68:'Occupancy'!$B$79,1)*12/$C100)),"-",IF(K100="","",K100/VLOOKUP(Occupancy!$B$65,Occupancy!$BJ$68:'Occupancy'!$B$79,1)*12/$C100))</f>
        <v>-</v>
      </c>
      <c r="O100" s="51">
        <f>SUMIFS(IncomeStatementData!$J$2:$J$415,IncomeStatementData!$B$2:$B$415,$A100,IncomeStatementData!$I$2:$I$415,"58001")</f>
        <v>0</v>
      </c>
      <c r="P100" s="51">
        <f>IF(ISERROR(Q100/12*Occupancy!$B$65),"-",Q100/12*Occupancy!$B$65)</f>
        <v>0</v>
      </c>
      <c r="Q100" s="52">
        <f>SUMIFS(AnnualFinancialData!$L$2:$L$6380,AnnualFinancialData!$B$2:$B$6380,$A100,AnnualFinancialData!$K$2:$K$6380,"58001")</f>
        <v>0</v>
      </c>
      <c r="R100" s="51" t="str">
        <f>IF(ISERROR(IF(O100="","",O100/VLOOKUP(Occupancy!$B$65,Occupancy!$BJ$68:'Occupancy'!$B$79,1)*12/$C100)),"-",IF(O100="","",O100/VLOOKUP(Occupancy!$B$65,Occupancy!$BJ$68:'Occupancy'!$B$79,1)*12/$C100))</f>
        <v>-</v>
      </c>
      <c r="S100" s="51" t="str">
        <f>IF(ISERROR(IF(P100="","",P100/VLOOKUP(Occupancy!$B$65,Occupancy!$BJ$68:'Occupancy'!$B$79,1)*12/$C100)),"-",IF(P100="","",P100/VLOOKUP(Occupancy!$B$65,Occupancy!$BJ$68:'Occupancy'!$B$79,1)*12/$C100))</f>
        <v>-</v>
      </c>
      <c r="T100" s="55">
        <f>SUMIFS(IncomeStatementData!$J$2:$J$415,IncomeStatementData!$B$2:$B$415,$A100,IncomeStatementData!$I$2:$I$415,"66100")</f>
        <v>0</v>
      </c>
      <c r="U100" s="54">
        <f>IF(ISERROR(V100/12*Occupancy!$B$65),"-",V100/12*Occupancy!$B$65)</f>
        <v>0</v>
      </c>
      <c r="V100" s="55">
        <f>SUMIFS(AnnualFinancialData!$L$2:$L$6380,AnnualFinancialData!$B$2:$B$6380,$A100,AnnualFinancialData!$K$2:$K$6380,"66100")</f>
        <v>0</v>
      </c>
      <c r="W100" s="54" t="str">
        <f>IF(ISERROR(IF(T100="","",T100/VLOOKUP(Occupancy!$B$65,Occupancy!$BJ$68:'Occupancy'!$B$79,1)*12/$C100)),"-",IF(T100="","",T100/VLOOKUP(Occupancy!$B$65,Occupancy!$BJ$68:'Occupancy'!$B$79,1)*12/$C100))</f>
        <v>-</v>
      </c>
      <c r="X100" s="56" t="str">
        <f>IF(ISERROR(IF(U100="","",U100/VLOOKUP(Occupancy!$B$65,Occupancy!$BJ$68:'Occupancy'!$B$79,1)*12/$C100)),"-",IF(U100="","",U100/VLOOKUP(Occupancy!$B$65,Occupancy!$BJ$68:'Occupancy'!$B$79,1)*12/$C100))</f>
        <v>-</v>
      </c>
      <c r="Y100" s="51">
        <f>SUMIFS(IncomeStatementData!$J$2:$J$415,IncomeStatementData!$B$2:$B$415,$A100,IncomeStatementData!$I$2:$I$415,"55705")+SUMIFS(IncomeStatementData!$J$2:$J$415,IncomeStatementData!$B$2:$B$415,$A100,IncomeStatementData!$I$2:$I$415,"55715")+SUMIFS(IncomeStatementData!$J$2:$J$415,IncomeStatementData!$B$2:$B$415,$A100,IncomeStatementData!$I$2:$I$415,"55720")+SUMIFS(IncomeStatementData!$J$2:$J$415,IncomeStatementData!$B$2:$B$415,$A100,IncomeStatementData!$I$2:$I$415,"55730")+SUMIFS(IncomeStatementData!$J$2:$J$415,IncomeStatementData!$B$2:$B$415,$A100,IncomeStatementData!$I$2:$I$415,"55735")+SUMIFS(IncomeStatementData!$J$2:$J$415,IncomeStatementData!$B$2:$B$415,$A100,IncomeStatementData!$I$2:$I$415,"55701")+SUMIFS(IncomeStatementData!$J$2:$J$415,IncomeStatementData!$B$2:$B$415,$A100,IncomeStatementData!$I$2:$I$415,"55750")+SUMIFS(IncomeStatementData!$J$2:$J$415,IncomeStatementData!$B$2:$B$415,$A100,IncomeStatementData!$I$2:$I$415,"55725")+SUMIFS(IncomeStatementData!$J$2:$J$415,IncomeStatementData!$B$2:$B$415,$A100,IncomeStatementData!$I$2:$I$415,"55760")+SUMIFS(IncomeStatementData!$J$2:$J$415,IncomeStatementData!$B$2:$B$415,$A100,IncomeStatementData!$I$2:$I$415,"55755")</f>
        <v>0</v>
      </c>
      <c r="Z100" s="51">
        <f>IF(ISERROR(AA100/12*Occupancy!$B$65),"-",AA100/12*Occupancy!$B$65)</f>
        <v>0</v>
      </c>
      <c r="AA100" s="52">
        <f>SUMIFS(AnnualFinancialData!$L$2:$L$6380,AnnualFinancialData!$B$2:$B$6380,$A100,AnnualFinancialData!$K$2:$K$6380,"55705")+SUMIFS(AnnualFinancialData!$L$2:$L$6380,AnnualFinancialData!$B$2:$B$6380,$A100,AnnualFinancialData!$K$2:$K$6380,"55715")+SUMIFS(AnnualFinancialData!$L$2:$L$6380,AnnualFinancialData!$B$2:$B$6380,$A100,AnnualFinancialData!$K$2:$K$6380,"55720")+SUMIFS(AnnualFinancialData!$L$2:$L$6380,AnnualFinancialData!$B$2:$B$6380,$A100,AnnualFinancialData!$K$2:$K$6380,"55730")+SUMIFS(AnnualFinancialData!$L$2:$L$6380,AnnualFinancialData!$B$2:$B$6380,$A100,AnnualFinancialData!$K$2:$K$6380,"55735")+SUMIFS(AnnualFinancialData!$L$2:$L$6380,AnnualFinancialData!$B$2:$B$6380,$A100,AnnualFinancialData!$K$2:$K$6380,"55701")+SUMIFS(AnnualFinancialData!$L$2:$L$6380,AnnualFinancialData!$B$2:$B$6380,$A100,AnnualFinancialData!$K$2:$K$6380,"55750")+SUMIFS(AnnualFinancialData!$L$2:$L$6380,AnnualFinancialData!$B$2:$B$6380,$A100,AnnualFinancialData!$K$2:$K$6380,"55725")+SUMIFS(AnnualFinancialData!$L$2:$L$6380,AnnualFinancialData!$B$2:$B$6380,$A100,AnnualFinancialData!$K$2:$K$6380,"55760")+SUMIFS(AnnualFinancialData!$L$2:$L$6380,AnnualFinancialData!$B$2:$B$6380,$A100,AnnualFinancialData!$K$2:$K$6380,"55755")</f>
        <v>0</v>
      </c>
      <c r="AB100" s="51" t="str">
        <f>IF(ISERROR(IF(Y100="","",Y100/VLOOKUP(Occupancy!$B$65,Occupancy!$BJ$68:'Occupancy'!$B$79,1)*12/$C100)),"-",IF(Y100="","",Y100/VLOOKUP(Occupancy!$B$65,Occupancy!$BJ$68:'Occupancy'!$B$79,1)*12/$C100))</f>
        <v>-</v>
      </c>
      <c r="AC100" s="57" t="str">
        <f>IF(ISERROR(IF(Z100="","",Z100/VLOOKUP(Occupancy!$B$65,Occupancy!$BJ$68:'Occupancy'!$B$79,1)*12/$C100)),"-",IF(Z100="","",Z100/VLOOKUP(Occupancy!$B$65,Occupancy!$BJ$68:'Occupancy'!$B$79,1)*12/$C100))</f>
        <v>-</v>
      </c>
      <c r="AD100" s="55">
        <f>SUMIFS(IncomeStatementData!$J$2:$J$415,IncomeStatementData!$B$2:$B$415,$A100,IncomeStatementData!$I$2:$I$415,"55770")</f>
        <v>0</v>
      </c>
      <c r="AE100" s="54">
        <f>IF(ISERROR(AF100/12*Occupancy!$B$65),"-",AF100/12*Occupancy!$B$65)</f>
        <v>0</v>
      </c>
      <c r="AF100" s="55">
        <f>SUMIFS(AnnualFinancialData!$L$2:$L$6380,AnnualFinancialData!$B$2:$B$6380,$A100,AnnualFinancialData!$K$2:$K$6380,"55770")</f>
        <v>0</v>
      </c>
      <c r="AG100" s="54" t="str">
        <f>IF(ISERROR(IF(AD100="","",AD100/VLOOKUP(Occupancy!$B$65,Occupancy!$BJ$68:'Occupancy'!$B$79,1)*12/$C100)),"-",IF(AD100="","",AD100/VLOOKUP(Occupancy!$B$65,Occupancy!$BJ$68:'Occupancy'!$B$79,1)*12/$C100))</f>
        <v>-</v>
      </c>
      <c r="AH100" s="59" t="str">
        <f>IF(ISERROR(IF(AE100="","",AE100/VLOOKUP(Occupancy!$B$65,Occupancy!$BJ$68:'Occupancy'!$B$79,1)*12/$C100)),"-",IF(AE100="","",AE100/VLOOKUP(Occupancy!$B$65,Occupancy!$BJ$68:'Occupancy'!$B$79,1)*12/$C100))</f>
        <v>-</v>
      </c>
      <c r="AI100" s="52">
        <f>SUMIFS(IncomeStatementData!$J$2:$J$415,IncomeStatementData!$B$2:$B$415,$A100,IncomeStatementData!$I$2:$I$415,"55357")+SUMIFS(IncomeStatementData!$J$2:$J$415,IncomeStatementData!$B$2:$B$415,$A100,IncomeStatementData!$I$2:$I$415,"55353")+SUMIFS(IncomeStatementData!$J$2:$J$415,IncomeStatementData!$B$2:$B$415,$A100,IncomeStatementData!$I$2:$I$415,"55354")+SUMIFS(IncomeStatementData!$J$2:$J$415,IncomeStatementData!$B$2:$B$415,$A100,IncomeStatementData!$I$2:$I$415,"55351")</f>
        <v>0</v>
      </c>
      <c r="AJ100" s="51">
        <f>IF(ISERROR(AK100/12*Occupancy!$B$65),"-",AK100/12*Occupancy!$B$65)</f>
        <v>0</v>
      </c>
      <c r="AK100" s="52">
        <f>SUMIFS(AnnualFinancialData!$L$2:$L$6380,AnnualFinancialData!$B$2:$B$6380,$A100,AnnualFinancialData!$K$2:$K$6380,"55357")+SUMIFS(AnnualFinancialData!$L$2:$L$6380,AnnualFinancialData!$B$2:$B$6380,$A100,AnnualFinancialData!$K$2:$K$6380,"55353")+SUMIFS(AnnualFinancialData!$L$2:$L$6380,AnnualFinancialData!$B$2:$B$6380,$A100,AnnualFinancialData!$K$2:$K$6380,"55354")+SUMIFS(AnnualFinancialData!$L$2:$L$6380,AnnualFinancialData!$B$2:$B$6380,$A100,AnnualFinancialData!$K$2:$K$6380,"55351")</f>
        <v>0</v>
      </c>
      <c r="AL100" s="51" t="str">
        <f>IF(ISERROR(IF(AI100="","",AI100/VLOOKUP(Occupancy!$B$65,Occupancy!$BJ$68:'Occupancy'!$B$79,1)*12/$C100)),"-",IF(AI100="","",AI100/VLOOKUP(Occupancy!$B$65,Occupancy!$BJ$68:'Occupancy'!$B$79,1)*12/$C100))</f>
        <v>-</v>
      </c>
      <c r="AM100" s="60" t="str">
        <f>IF(ISERROR(IF(AJ100="","",AJ100/VLOOKUP(Occupancy!$B$65,Occupancy!$BJ$68:'Occupancy'!$B$79,1)*12/$C100)),"-",IF(AJ100="","",AJ100/VLOOKUP(Occupancy!$B$65,Occupancy!$BJ$68:'Occupancy'!$B$79,1)*12/$C100))</f>
        <v>-</v>
      </c>
      <c r="AN100" s="54">
        <f>SUMIFS(IncomeStatementData!$J$2:$J$415,IncomeStatementData!$B$2:$B$415,$A100,IncomeStatementData!$I$2:$I$415,"55355")</f>
        <v>0</v>
      </c>
      <c r="AO100" s="54">
        <f>IF(ISERROR(AP100/12*Occupancy!$B$65),"-",AP100/12*Occupancy!$B$65)</f>
        <v>0</v>
      </c>
      <c r="AP100" s="55">
        <f>SUMIFS(AnnualFinancialData!$L$2:$L$6380,AnnualFinancialData!$B$2:$B$6380,$A100,AnnualFinancialData!$K$2:$K$6380,"55355")</f>
        <v>0</v>
      </c>
      <c r="AQ100" s="54" t="str">
        <f>IF(ISERROR(IF(AN100="","",AN100/VLOOKUP(Occupancy!$B$65,Occupancy!$BJ$68:'Occupancy'!$B$79,1)*12/$C100)),"-",IF(AN100="","",AN100/VLOOKUP(Occupancy!$B$65,Occupancy!$BJ$68:'Occupancy'!$B$79,1)*12/$C100))</f>
        <v>-</v>
      </c>
      <c r="AR100" s="56" t="str">
        <f>IF(ISERROR(IF(AO100="","",AO100/VLOOKUP(Occupancy!$B$65,Occupancy!$BJ$68:'Occupancy'!$B$79,1)*12/$C100)),"-",IF(AO100="","",AO100/VLOOKUP(Occupancy!$B$65,Occupancy!$BJ$68:'Occupancy'!$B$79,1)*12/$C100))</f>
        <v>-</v>
      </c>
      <c r="AS100" s="61">
        <f>SUMIFS(IncomeStatementData!$J$2:$J$415,IncomeStatementData!$B$2:$B$415,$A100,IncomeStatementData!$I$2:$I$415,"55301")</f>
        <v>0</v>
      </c>
      <c r="AT100" s="51">
        <f>IF(ISERROR(AU100/12*Occupancy!$B$65),"-",AU100/12*Occupancy!$B$65)</f>
        <v>0</v>
      </c>
      <c r="AU100" s="52">
        <f>SUMIFS(AnnualFinancialData!$L$2:$L$6380,AnnualFinancialData!$B$2:$B$6380,$A100,AnnualFinancialData!$K$2:$K$6380,"55301")</f>
        <v>0</v>
      </c>
      <c r="AV100" s="51" t="str">
        <f>IF(ISERROR(IF(AS100="","",AS100/VLOOKUP(Occupancy!$B$65,Occupancy!$BJ$68:'Occupancy'!$B$79,1)*12/$C100)),"-",IF(AS100="","",AS100/VLOOKUP(Occupancy!$B$65,Occupancy!$BJ$68:'Occupancy'!$B$79,1)*12/$C100))</f>
        <v>-</v>
      </c>
      <c r="AW100" s="57" t="str">
        <f>IF(ISERROR(IF(AT100="","",AT100/VLOOKUP(Occupancy!$B$65,Occupancy!$BJ$68:'Occupancy'!$B$79,1)*12/$C100)),"-",IF(AT100="","",AT100/VLOOKUP(Occupancy!$B$65,Occupancy!$BJ$68:'Occupancy'!$B$79,1)*12/$C100))</f>
        <v>-</v>
      </c>
      <c r="AX100" s="54">
        <f>SUMIFS(IncomeStatementData!$J$2:$J$415,IncomeStatementData!$B$2:$B$415,$A100,IncomeStatementData!$I$2:$I$415,"55320")</f>
        <v>0</v>
      </c>
      <c r="AY100" s="54">
        <f>IF(ISERROR(AZ100/12*Occupancy!$B$65),"-",AZ100/12*Occupancy!$B$65)</f>
        <v>0</v>
      </c>
      <c r="AZ100" s="55">
        <f>SUMIFS(AnnualFinancialData!$L$2:$L$6380,AnnualFinancialData!$B$2:$B$6380,$A100,AnnualFinancialData!$K$2:$K$6380,"55320")</f>
        <v>0</v>
      </c>
      <c r="BA100" s="54" t="str">
        <f>IF(ISERROR(IF(AX100="","",AX100/VLOOKUP(Occupancy!$B$65,Occupancy!$BJ$68:'Occupancy'!$B$79,1)*12/$C100)),"-",IF(AX100="","",AX100/VLOOKUP(Occupancy!$B$65,Occupancy!$BJ$68:'Occupancy'!$B$79,1)*12/$C100))</f>
        <v>-</v>
      </c>
      <c r="BB100" s="54" t="str">
        <f>IF(ISERROR(IF(AY100="","",AY100/VLOOKUP(Occupancy!$B$65,Occupancy!$BJ$68:'Occupancy'!$B$79,1)*12/$C100)),"-",IF(AY100="","",AY100/VLOOKUP(Occupancy!$B$65,Occupancy!$BJ$68:'Occupancy'!$B$79,1)*12/$C100))</f>
        <v>-</v>
      </c>
      <c r="BC100" s="62">
        <f t="shared" si="3"/>
        <v>0</v>
      </c>
      <c r="BD100" s="63">
        <f t="shared" si="4"/>
        <v>0</v>
      </c>
      <c r="BE100" s="62">
        <f t="shared" si="5"/>
        <v>0</v>
      </c>
      <c r="BF100" s="63" t="str">
        <f>IF(ISERROR(IF(BC100="","",BC100/VLOOKUP(Occupancy!$B$65,Occupancy!$BJ$68:'Occupancy'!$B$79,1)*12/$C100)),"-",IF(BC100="","",BC100/VLOOKUP(Occupancy!$B$65,Occupancy!$BJ$68:'Occupancy'!$B$79,1)*12/$C100))</f>
        <v>-</v>
      </c>
      <c r="BG100" s="64" t="str">
        <f>IF(ISERROR(IF(BD100="","",BD100/VLOOKUP(Occupancy!$B$65,Occupancy!$BJ$68:'Occupancy'!$B$79,1)*12/$C100)),"-",IF(BD100="","",BD100/VLOOKUP(Occupancy!$B$65,Occupancy!$BJ$68:'Occupancy'!$B$79,1)*12/$C100))</f>
        <v>-</v>
      </c>
    </row>
    <row r="101" spans="1:59" x14ac:dyDescent="0.25">
      <c r="A101" s="220" t="s">
        <v>597</v>
      </c>
      <c r="B101" s="93" t="str">
        <f>IF(ISERROR(INDEX(ProjectTypeData!$F$2:$F101,MATCH(Expenses!$A101,ProjectTypeData!$B$2:$B101,0),MATCH(Expenses!B$5,ProjectTypeData!$F$1))),"-",INDEX(ProjectTypeData!$F$2:$F101,MATCH(Expenses!$A101,ProjectTypeData!$B$2:$B101,0),MATCH(Expenses!B$5,ProjectTypeData!$F$1)))</f>
        <v>CPDC</v>
      </c>
      <c r="C101" s="145">
        <f>Operating!C106</f>
        <v>0</v>
      </c>
      <c r="D101" s="146" t="str">
        <f>IF(ISERROR(INDEX(MgmtCompanyData!$C$2:$C$46,MATCH(A101,MgmtCompanyData!$B$2:$B$46,0),0)),"-",INDEX(MgmtCompanyData!$C$2:$C$46,MATCH(A101,MgmtCompanyData!$B$2:$B$46,0),0))</f>
        <v>-</v>
      </c>
      <c r="E101" s="50">
        <f>SUMIFS(IncomeStatementData!$J$2:$J$415,IncomeStatementData!$B$2:$B$415,$A101,IncomeStatementData!$I$2:$I$415,"50105")+SUMIFS(IncomeStatementData!$J$2:$J$415,IncomeStatementData!$B$2:$B$415,$A101,IncomeStatementData!$I$2:$I$415,"55745")+SUMIFS(IncomeStatementData!$J$2:$J$415,IncomeStatementData!$B$2:$B$415,$A101,IncomeStatementData!$I$2:$I$415,"55730")+SUMIFS(IncomeStatementData!$J$2:$J$415,IncomeStatementData!$B$2:$B$415,$A101,IncomeStatementData!$I$2:$I$415,"50203")+SUMIFS(IncomeStatementData!$J$2:$J$415,IncomeStatementData!$B$2:$B$415,$A101,IncomeStatementData!$I$2:$I$415,"50252")</f>
        <v>0</v>
      </c>
      <c r="F101" s="51">
        <f>IF(ISERROR(G101/12*Occupancy!$B$65),"-",G101/12*Occupancy!$B$65)</f>
        <v>0</v>
      </c>
      <c r="G101" s="52">
        <f>SUMIFS(AnnualFinancialData!$L$2:$L$6380,AnnualFinancialData!$B$2:$B$6380,$A101,AnnualFinancialData!$K$2:$K$6380,"50105")+SUMIFS(AnnualFinancialData!$L$2:$L$6380,AnnualFinancialData!$B$2:$B$6380,$A101,AnnualFinancialData!$K$2:$K$6380,"55745")+SUMIFS(AnnualFinancialData!$L$2:$L$6380,AnnualFinancialData!$B$2:$B$6380,$A101,AnnualFinancialData!$K$2:$K$6380,"55730")+SUMIFS(AnnualFinancialData!$L$2:$L$6380,AnnualFinancialData!$B$2:$B$6380,$A101,AnnualFinancialData!$K$2:$K$6380,"50203")+SUMIFS(AnnualFinancialData!$L$2:$L$6380,AnnualFinancialData!$B$2:$B$6380,$A101,AnnualFinancialData!$K$2:$K$6380,"50252")</f>
        <v>0</v>
      </c>
      <c r="H101" s="51" t="str">
        <f>IF(ISERROR(IF(E101="","",E101/VLOOKUP(Occupancy!$B$65,Occupancy!$BJ$68:'Occupancy'!$B$79,1)*12/$C101)),"-",IF(E101="","",E101/VLOOKUP(Occupancy!$B$65,Occupancy!$BJ$68:'Occupancy'!$B$79,1)*12/$C101))</f>
        <v>-</v>
      </c>
      <c r="I101" s="53" t="str">
        <f>IF(ISERROR(IF(F101="","",F101/VLOOKUP(Occupancy!$B$65,Occupancy!$BJ$68:'Occupancy'!$B$79,1)*12/$C101)),"-",IF(F101="","",F101/VLOOKUP(Occupancy!$B$65,Occupancy!$BJ$68:'Occupancy'!$B$79,1)*12/$C101))</f>
        <v>-</v>
      </c>
      <c r="J101" s="54">
        <f>SUMIFS(IncomeStatementData!$J$2:$J$415,IncomeStatementData!$B$2:$B$415,$A101,IncomeStatementData!$I$2:$I$415,"60015")+SUMIFS(IncomeStatementData!$J$2:$J$415,IncomeStatementData!$B$2:$B$415,$A101,IncomeStatementData!$I$2:$I$415,"55342")+SUMIFS(IncomeStatementData!$J$2:$J$415,IncomeStatementData!$B$2:$B$415,$A101,IncomeStatementData!$I$2:$I$415,"55110")+SUMIFS(IncomeStatementData!$J$2:$J$415,IncomeStatementData!$B$2:$B$415,$A101,IncomeStatementData!$I$2:$I$415,"53034")+SUMIFS(IncomeStatementData!$J$2:$J$415,IncomeStatementData!$B$2:$B$415,$A101,IncomeStatementData!$I$2:$I$415,"59500")</f>
        <v>0</v>
      </c>
      <c r="K101" s="54">
        <f>IF(ISERROR(L101/12*Occupancy!$B$65),"-",L101/12*Occupancy!$B$65)</f>
        <v>0</v>
      </c>
      <c r="L101" s="55">
        <f>SUMIFS(AnnualFinancialData!$L$2:$L$6380,AnnualFinancialData!$B$2:$B$6380,$A101,AnnualFinancialData!$K$2:$K$6380,"60015")+SUMIFS(AnnualFinancialData!$L$2:$L$6380,AnnualFinancialData!$B$2:$B$6380,$A101,AnnualFinancialData!$K$2:$K$6380,"55342")+SUMIFS(AnnualFinancialData!$L$2:$L$6380,AnnualFinancialData!$B$2:$B$6380,$A101,AnnualFinancialData!$K$2:$K$6380,"55110")+SUMIFS(AnnualFinancialData!$L$2:$L$6380,AnnualFinancialData!$B$2:$B$6380,$A101,AnnualFinancialData!$K$2:$K$6380,"53034")+SUMIFS(AnnualFinancialData!$L$2:$L$6380,AnnualFinancialData!$B$2:$B$6380,$A101,AnnualFinancialData!$K$2:$K$6380,"59500")</f>
        <v>0</v>
      </c>
      <c r="M101" s="54" t="str">
        <f>IF(ISERROR(IF(J101="","",J101/VLOOKUP(Occupancy!$B$65,Occupancy!$BJ$68:'Occupancy'!$B$79,1)*12/$C101)),"-",IF(J101="","",J101/VLOOKUP(Occupancy!$B$65,Occupancy!$BJ$68:'Occupancy'!$B$79,1)*12/$C101))</f>
        <v>-</v>
      </c>
      <c r="N101" s="54" t="str">
        <f>IF(ISERROR(IF(K101="","",K101/VLOOKUP(Occupancy!$B$65,Occupancy!$BJ$68:'Occupancy'!$B$79,1)*12/$C101)),"-",IF(K101="","",K101/VLOOKUP(Occupancy!$B$65,Occupancy!$BJ$68:'Occupancy'!$B$79,1)*12/$C101))</f>
        <v>-</v>
      </c>
      <c r="O101" s="51">
        <f>SUMIFS(IncomeStatementData!$J$2:$J$415,IncomeStatementData!$B$2:$B$415,$A101,IncomeStatementData!$I$2:$I$415,"58001")</f>
        <v>0</v>
      </c>
      <c r="P101" s="51">
        <f>IF(ISERROR(Q101/12*Occupancy!$B$65),"-",Q101/12*Occupancy!$B$65)</f>
        <v>0</v>
      </c>
      <c r="Q101" s="52">
        <f>SUMIFS(AnnualFinancialData!$L$2:$L$6380,AnnualFinancialData!$B$2:$B$6380,$A101,AnnualFinancialData!$K$2:$K$6380,"58001")</f>
        <v>0</v>
      </c>
      <c r="R101" s="51" t="str">
        <f>IF(ISERROR(IF(O101="","",O101/VLOOKUP(Occupancy!$B$65,Occupancy!$BJ$68:'Occupancy'!$B$79,1)*12/$C101)),"-",IF(O101="","",O101/VLOOKUP(Occupancy!$B$65,Occupancy!$BJ$68:'Occupancy'!$B$79,1)*12/$C101))</f>
        <v>-</v>
      </c>
      <c r="S101" s="51" t="str">
        <f>IF(ISERROR(IF(P101="","",P101/VLOOKUP(Occupancy!$B$65,Occupancy!$BJ$68:'Occupancy'!$B$79,1)*12/$C101)),"-",IF(P101="","",P101/VLOOKUP(Occupancy!$B$65,Occupancy!$BJ$68:'Occupancy'!$B$79,1)*12/$C101))</f>
        <v>-</v>
      </c>
      <c r="T101" s="55">
        <f>SUMIFS(IncomeStatementData!$J$2:$J$415,IncomeStatementData!$B$2:$B$415,$A101,IncomeStatementData!$I$2:$I$415,"66100")</f>
        <v>0</v>
      </c>
      <c r="U101" s="54">
        <f>IF(ISERROR(V101/12*Occupancy!$B$65),"-",V101/12*Occupancy!$B$65)</f>
        <v>0</v>
      </c>
      <c r="V101" s="55">
        <f>SUMIFS(AnnualFinancialData!$L$2:$L$6380,AnnualFinancialData!$B$2:$B$6380,$A101,AnnualFinancialData!$K$2:$K$6380,"66100")</f>
        <v>0</v>
      </c>
      <c r="W101" s="54" t="str">
        <f>IF(ISERROR(IF(T101="","",T101/VLOOKUP(Occupancy!$B$65,Occupancy!$BJ$68:'Occupancy'!$B$79,1)*12/$C101)),"-",IF(T101="","",T101/VLOOKUP(Occupancy!$B$65,Occupancy!$BJ$68:'Occupancy'!$B$79,1)*12/$C101))</f>
        <v>-</v>
      </c>
      <c r="X101" s="56" t="str">
        <f>IF(ISERROR(IF(U101="","",U101/VLOOKUP(Occupancy!$B$65,Occupancy!$BJ$68:'Occupancy'!$B$79,1)*12/$C101)),"-",IF(U101="","",U101/VLOOKUP(Occupancy!$B$65,Occupancy!$BJ$68:'Occupancy'!$B$79,1)*12/$C101))</f>
        <v>-</v>
      </c>
      <c r="Y101" s="51">
        <f>SUMIFS(IncomeStatementData!$J$2:$J$415,IncomeStatementData!$B$2:$B$415,$A101,IncomeStatementData!$I$2:$I$415,"55705")+SUMIFS(IncomeStatementData!$J$2:$J$415,IncomeStatementData!$B$2:$B$415,$A101,IncomeStatementData!$I$2:$I$415,"55715")+SUMIFS(IncomeStatementData!$J$2:$J$415,IncomeStatementData!$B$2:$B$415,$A101,IncomeStatementData!$I$2:$I$415,"55720")+SUMIFS(IncomeStatementData!$J$2:$J$415,IncomeStatementData!$B$2:$B$415,$A101,IncomeStatementData!$I$2:$I$415,"55730")+SUMIFS(IncomeStatementData!$J$2:$J$415,IncomeStatementData!$B$2:$B$415,$A101,IncomeStatementData!$I$2:$I$415,"55735")+SUMIFS(IncomeStatementData!$J$2:$J$415,IncomeStatementData!$B$2:$B$415,$A101,IncomeStatementData!$I$2:$I$415,"55701")+SUMIFS(IncomeStatementData!$J$2:$J$415,IncomeStatementData!$B$2:$B$415,$A101,IncomeStatementData!$I$2:$I$415,"55750")+SUMIFS(IncomeStatementData!$J$2:$J$415,IncomeStatementData!$B$2:$B$415,$A101,IncomeStatementData!$I$2:$I$415,"55725")+SUMIFS(IncomeStatementData!$J$2:$J$415,IncomeStatementData!$B$2:$B$415,$A101,IncomeStatementData!$I$2:$I$415,"55760")+SUMIFS(IncomeStatementData!$J$2:$J$415,IncomeStatementData!$B$2:$B$415,$A101,IncomeStatementData!$I$2:$I$415,"55755")</f>
        <v>0</v>
      </c>
      <c r="Z101" s="51">
        <f>IF(ISERROR(AA101/12*Occupancy!$B$65),"-",AA101/12*Occupancy!$B$65)</f>
        <v>0</v>
      </c>
      <c r="AA101" s="52">
        <f>SUMIFS(AnnualFinancialData!$L$2:$L$6380,AnnualFinancialData!$B$2:$B$6380,$A101,AnnualFinancialData!$K$2:$K$6380,"55705")+SUMIFS(AnnualFinancialData!$L$2:$L$6380,AnnualFinancialData!$B$2:$B$6380,$A101,AnnualFinancialData!$K$2:$K$6380,"55715")+SUMIFS(AnnualFinancialData!$L$2:$L$6380,AnnualFinancialData!$B$2:$B$6380,$A101,AnnualFinancialData!$K$2:$K$6380,"55720")+SUMIFS(AnnualFinancialData!$L$2:$L$6380,AnnualFinancialData!$B$2:$B$6380,$A101,AnnualFinancialData!$K$2:$K$6380,"55730")+SUMIFS(AnnualFinancialData!$L$2:$L$6380,AnnualFinancialData!$B$2:$B$6380,$A101,AnnualFinancialData!$K$2:$K$6380,"55735")+SUMIFS(AnnualFinancialData!$L$2:$L$6380,AnnualFinancialData!$B$2:$B$6380,$A101,AnnualFinancialData!$K$2:$K$6380,"55701")+SUMIFS(AnnualFinancialData!$L$2:$L$6380,AnnualFinancialData!$B$2:$B$6380,$A101,AnnualFinancialData!$K$2:$K$6380,"55750")+SUMIFS(AnnualFinancialData!$L$2:$L$6380,AnnualFinancialData!$B$2:$B$6380,$A101,AnnualFinancialData!$K$2:$K$6380,"55725")+SUMIFS(AnnualFinancialData!$L$2:$L$6380,AnnualFinancialData!$B$2:$B$6380,$A101,AnnualFinancialData!$K$2:$K$6380,"55760")+SUMIFS(AnnualFinancialData!$L$2:$L$6380,AnnualFinancialData!$B$2:$B$6380,$A101,AnnualFinancialData!$K$2:$K$6380,"55755")</f>
        <v>0</v>
      </c>
      <c r="AB101" s="51" t="str">
        <f>IF(ISERROR(IF(Y101="","",Y101/VLOOKUP(Occupancy!$B$65,Occupancy!$BJ$68:'Occupancy'!$B$79,1)*12/$C101)),"-",IF(Y101="","",Y101/VLOOKUP(Occupancy!$B$65,Occupancy!$BJ$68:'Occupancy'!$B$79,1)*12/$C101))</f>
        <v>-</v>
      </c>
      <c r="AC101" s="57" t="str">
        <f>IF(ISERROR(IF(Z101="","",Z101/VLOOKUP(Occupancy!$B$65,Occupancy!$BJ$68:'Occupancy'!$B$79,1)*12/$C101)),"-",IF(Z101="","",Z101/VLOOKUP(Occupancy!$B$65,Occupancy!$BJ$68:'Occupancy'!$B$79,1)*12/$C101))</f>
        <v>-</v>
      </c>
      <c r="AD101" s="55">
        <f>SUMIFS(IncomeStatementData!$J$2:$J$415,IncomeStatementData!$B$2:$B$415,$A101,IncomeStatementData!$I$2:$I$415,"55770")</f>
        <v>0</v>
      </c>
      <c r="AE101" s="54">
        <f>IF(ISERROR(AF101/12*Occupancy!$B$65),"-",AF101/12*Occupancy!$B$65)</f>
        <v>0</v>
      </c>
      <c r="AF101" s="55">
        <f>SUMIFS(AnnualFinancialData!$L$2:$L$6380,AnnualFinancialData!$B$2:$B$6380,$A101,AnnualFinancialData!$K$2:$K$6380,"55770")</f>
        <v>0</v>
      </c>
      <c r="AG101" s="54" t="str">
        <f>IF(ISERROR(IF(AD101="","",AD101/VLOOKUP(Occupancy!$B$65,Occupancy!$BJ$68:'Occupancy'!$B$79,1)*12/$C101)),"-",IF(AD101="","",AD101/VLOOKUP(Occupancy!$B$65,Occupancy!$BJ$68:'Occupancy'!$B$79,1)*12/$C101))</f>
        <v>-</v>
      </c>
      <c r="AH101" s="59" t="str">
        <f>IF(ISERROR(IF(AE101="","",AE101/VLOOKUP(Occupancy!$B$65,Occupancy!$BJ$68:'Occupancy'!$B$79,1)*12/$C101)),"-",IF(AE101="","",AE101/VLOOKUP(Occupancy!$B$65,Occupancy!$BJ$68:'Occupancy'!$B$79,1)*12/$C101))</f>
        <v>-</v>
      </c>
      <c r="AI101" s="52">
        <f>SUMIFS(IncomeStatementData!$J$2:$J$415,IncomeStatementData!$B$2:$B$415,$A101,IncomeStatementData!$I$2:$I$415,"55357")+SUMIFS(IncomeStatementData!$J$2:$J$415,IncomeStatementData!$B$2:$B$415,$A101,IncomeStatementData!$I$2:$I$415,"55353")+SUMIFS(IncomeStatementData!$J$2:$J$415,IncomeStatementData!$B$2:$B$415,$A101,IncomeStatementData!$I$2:$I$415,"55354")+SUMIFS(IncomeStatementData!$J$2:$J$415,IncomeStatementData!$B$2:$B$415,$A101,IncomeStatementData!$I$2:$I$415,"55351")</f>
        <v>0</v>
      </c>
      <c r="AJ101" s="51">
        <f>IF(ISERROR(AK101/12*Occupancy!$B$65),"-",AK101/12*Occupancy!$B$65)</f>
        <v>0</v>
      </c>
      <c r="AK101" s="52">
        <f>SUMIFS(AnnualFinancialData!$L$2:$L$6380,AnnualFinancialData!$B$2:$B$6380,$A101,AnnualFinancialData!$K$2:$K$6380,"55357")+SUMIFS(AnnualFinancialData!$L$2:$L$6380,AnnualFinancialData!$B$2:$B$6380,$A101,AnnualFinancialData!$K$2:$K$6380,"55353")+SUMIFS(AnnualFinancialData!$L$2:$L$6380,AnnualFinancialData!$B$2:$B$6380,$A101,AnnualFinancialData!$K$2:$K$6380,"55354")+SUMIFS(AnnualFinancialData!$L$2:$L$6380,AnnualFinancialData!$B$2:$B$6380,$A101,AnnualFinancialData!$K$2:$K$6380,"55351")</f>
        <v>0</v>
      </c>
      <c r="AL101" s="51" t="str">
        <f>IF(ISERROR(IF(AI101="","",AI101/VLOOKUP(Occupancy!$B$65,Occupancy!$BJ$68:'Occupancy'!$B$79,1)*12/$C101)),"-",IF(AI101="","",AI101/VLOOKUP(Occupancy!$B$65,Occupancy!$BJ$68:'Occupancy'!$B$79,1)*12/$C101))</f>
        <v>-</v>
      </c>
      <c r="AM101" s="60" t="str">
        <f>IF(ISERROR(IF(AJ101="","",AJ101/VLOOKUP(Occupancy!$B$65,Occupancy!$BJ$68:'Occupancy'!$B$79,1)*12/$C101)),"-",IF(AJ101="","",AJ101/VLOOKUP(Occupancy!$B$65,Occupancy!$BJ$68:'Occupancy'!$B$79,1)*12/$C101))</f>
        <v>-</v>
      </c>
      <c r="AN101" s="54">
        <f>SUMIFS(IncomeStatementData!$J$2:$J$415,IncomeStatementData!$B$2:$B$415,$A101,IncomeStatementData!$I$2:$I$415,"55355")</f>
        <v>0</v>
      </c>
      <c r="AO101" s="54">
        <f>IF(ISERROR(AP101/12*Occupancy!$B$65),"-",AP101/12*Occupancy!$B$65)</f>
        <v>0</v>
      </c>
      <c r="AP101" s="55">
        <f>SUMIFS(AnnualFinancialData!$L$2:$L$6380,AnnualFinancialData!$B$2:$B$6380,$A101,AnnualFinancialData!$K$2:$K$6380,"55355")</f>
        <v>0</v>
      </c>
      <c r="AQ101" s="54" t="str">
        <f>IF(ISERROR(IF(AN101="","",AN101/VLOOKUP(Occupancy!$B$65,Occupancy!$BJ$68:'Occupancy'!$B$79,1)*12/$C101)),"-",IF(AN101="","",AN101/VLOOKUP(Occupancy!$B$65,Occupancy!$BJ$68:'Occupancy'!$B$79,1)*12/$C101))</f>
        <v>-</v>
      </c>
      <c r="AR101" s="56" t="str">
        <f>IF(ISERROR(IF(AO101="","",AO101/VLOOKUP(Occupancy!$B$65,Occupancy!$BJ$68:'Occupancy'!$B$79,1)*12/$C101)),"-",IF(AO101="","",AO101/VLOOKUP(Occupancy!$B$65,Occupancy!$BJ$68:'Occupancy'!$B$79,1)*12/$C101))</f>
        <v>-</v>
      </c>
      <c r="AS101" s="61">
        <f>SUMIFS(IncomeStatementData!$J$2:$J$415,IncomeStatementData!$B$2:$B$415,$A101,IncomeStatementData!$I$2:$I$415,"55301")</f>
        <v>0</v>
      </c>
      <c r="AT101" s="51">
        <f>IF(ISERROR(AU101/12*Occupancy!$B$65),"-",AU101/12*Occupancy!$B$65)</f>
        <v>0</v>
      </c>
      <c r="AU101" s="52">
        <f>SUMIFS(AnnualFinancialData!$L$2:$L$6380,AnnualFinancialData!$B$2:$B$6380,$A101,AnnualFinancialData!$K$2:$K$6380,"55301")</f>
        <v>0</v>
      </c>
      <c r="AV101" s="51" t="str">
        <f>IF(ISERROR(IF(AS101="","",AS101/VLOOKUP(Occupancy!$B$65,Occupancy!$BJ$68:'Occupancy'!$B$79,1)*12/$C101)),"-",IF(AS101="","",AS101/VLOOKUP(Occupancy!$B$65,Occupancy!$BJ$68:'Occupancy'!$B$79,1)*12/$C101))</f>
        <v>-</v>
      </c>
      <c r="AW101" s="57" t="str">
        <f>IF(ISERROR(IF(AT101="","",AT101/VLOOKUP(Occupancy!$B$65,Occupancy!$BJ$68:'Occupancy'!$B$79,1)*12/$C101)),"-",IF(AT101="","",AT101/VLOOKUP(Occupancy!$B$65,Occupancy!$BJ$68:'Occupancy'!$B$79,1)*12/$C101))</f>
        <v>-</v>
      </c>
      <c r="AX101" s="54">
        <f>SUMIFS(IncomeStatementData!$J$2:$J$415,IncomeStatementData!$B$2:$B$415,$A101,IncomeStatementData!$I$2:$I$415,"55320")</f>
        <v>0</v>
      </c>
      <c r="AY101" s="54">
        <f>IF(ISERROR(AZ101/12*Occupancy!$B$65),"-",AZ101/12*Occupancy!$B$65)</f>
        <v>0</v>
      </c>
      <c r="AZ101" s="55">
        <f>SUMIFS(AnnualFinancialData!$L$2:$L$6380,AnnualFinancialData!$B$2:$B$6380,$A101,AnnualFinancialData!$K$2:$K$6380,"55320")</f>
        <v>0</v>
      </c>
      <c r="BA101" s="54" t="str">
        <f>IF(ISERROR(IF(AX101="","",AX101/VLOOKUP(Occupancy!$B$65,Occupancy!$BJ$68:'Occupancy'!$B$79,1)*12/$C101)),"-",IF(AX101="","",AX101/VLOOKUP(Occupancy!$B$65,Occupancy!$BJ$68:'Occupancy'!$B$79,1)*12/$C101))</f>
        <v>-</v>
      </c>
      <c r="BB101" s="54" t="str">
        <f>IF(ISERROR(IF(AY101="","",AY101/VLOOKUP(Occupancy!$B$65,Occupancy!$BJ$68:'Occupancy'!$B$79,1)*12/$C101)),"-",IF(AY101="","",AY101/VLOOKUP(Occupancy!$B$65,Occupancy!$BJ$68:'Occupancy'!$B$79,1)*12/$C101))</f>
        <v>-</v>
      </c>
      <c r="BC101" s="62">
        <f t="shared" si="3"/>
        <v>0</v>
      </c>
      <c r="BD101" s="63">
        <f t="shared" si="4"/>
        <v>0</v>
      </c>
      <c r="BE101" s="62">
        <f t="shared" si="5"/>
        <v>0</v>
      </c>
      <c r="BF101" s="63" t="str">
        <f>IF(ISERROR(IF(BC101="","",BC101/VLOOKUP(Occupancy!$B$65,Occupancy!$BJ$68:'Occupancy'!$B$79,1)*12/$C101)),"-",IF(BC101="","",BC101/VLOOKUP(Occupancy!$B$65,Occupancy!$BJ$68:'Occupancy'!$B$79,1)*12/$C101))</f>
        <v>-</v>
      </c>
      <c r="BG101" s="64" t="str">
        <f>IF(ISERROR(IF(BD101="","",BD101/VLOOKUP(Occupancy!$B$65,Occupancy!$BJ$68:'Occupancy'!$B$79,1)*12/$C101)),"-",IF(BD101="","",BD101/VLOOKUP(Occupancy!$B$65,Occupancy!$BJ$68:'Occupancy'!$B$79,1)*12/$C101))</f>
        <v>-</v>
      </c>
    </row>
    <row r="102" spans="1:59" x14ac:dyDescent="0.25">
      <c r="A102" s="220" t="s">
        <v>599</v>
      </c>
      <c r="B102" s="93" t="str">
        <f>IF(ISERROR(INDEX(ProjectTypeData!$F$2:$F102,MATCH(Expenses!$A102,ProjectTypeData!$B$2:$B102,0),MATCH(Expenses!B$5,ProjectTypeData!$F$1))),"-",INDEX(ProjectTypeData!$F$2:$F102,MATCH(Expenses!$A102,ProjectTypeData!$B$2:$B102,0),MATCH(Expenses!B$5,ProjectTypeData!$F$1)))</f>
        <v>CPDC</v>
      </c>
      <c r="C102" s="145">
        <f>Operating!C107</f>
        <v>0</v>
      </c>
      <c r="D102" s="146" t="str">
        <f>IF(ISERROR(INDEX(MgmtCompanyData!$C$2:$C$46,MATCH(A102,MgmtCompanyData!$B$2:$B$46,0),0)),"-",INDEX(MgmtCompanyData!$C$2:$C$46,MATCH(A102,MgmtCompanyData!$B$2:$B$46,0),0))</f>
        <v>-</v>
      </c>
      <c r="E102" s="50">
        <f>SUMIFS(IncomeStatementData!$J$2:$J$415,IncomeStatementData!$B$2:$B$415,$A102,IncomeStatementData!$I$2:$I$415,"50105")+SUMIFS(IncomeStatementData!$J$2:$J$415,IncomeStatementData!$B$2:$B$415,$A102,IncomeStatementData!$I$2:$I$415,"55745")+SUMIFS(IncomeStatementData!$J$2:$J$415,IncomeStatementData!$B$2:$B$415,$A102,IncomeStatementData!$I$2:$I$415,"55730")+SUMIFS(IncomeStatementData!$J$2:$J$415,IncomeStatementData!$B$2:$B$415,$A102,IncomeStatementData!$I$2:$I$415,"50203")+SUMIFS(IncomeStatementData!$J$2:$J$415,IncomeStatementData!$B$2:$B$415,$A102,IncomeStatementData!$I$2:$I$415,"50252")</f>
        <v>0</v>
      </c>
      <c r="F102" s="51">
        <f>IF(ISERROR(G102/12*Occupancy!$B$65),"-",G102/12*Occupancy!$B$65)</f>
        <v>0</v>
      </c>
      <c r="G102" s="52">
        <f>SUMIFS(AnnualFinancialData!$L$2:$L$6380,AnnualFinancialData!$B$2:$B$6380,$A102,AnnualFinancialData!$K$2:$K$6380,"50105")+SUMIFS(AnnualFinancialData!$L$2:$L$6380,AnnualFinancialData!$B$2:$B$6380,$A102,AnnualFinancialData!$K$2:$K$6380,"55745")+SUMIFS(AnnualFinancialData!$L$2:$L$6380,AnnualFinancialData!$B$2:$B$6380,$A102,AnnualFinancialData!$K$2:$K$6380,"55730")+SUMIFS(AnnualFinancialData!$L$2:$L$6380,AnnualFinancialData!$B$2:$B$6380,$A102,AnnualFinancialData!$K$2:$K$6380,"50203")+SUMIFS(AnnualFinancialData!$L$2:$L$6380,AnnualFinancialData!$B$2:$B$6380,$A102,AnnualFinancialData!$K$2:$K$6380,"50252")</f>
        <v>0</v>
      </c>
      <c r="H102" s="51" t="str">
        <f>IF(ISERROR(IF(E102="","",E102/VLOOKUP(Occupancy!$B$65,Occupancy!$BJ$68:'Occupancy'!$B$79,1)*12/$C102)),"-",IF(E102="","",E102/VLOOKUP(Occupancy!$B$65,Occupancy!$BJ$68:'Occupancy'!$B$79,1)*12/$C102))</f>
        <v>-</v>
      </c>
      <c r="I102" s="53" t="str">
        <f>IF(ISERROR(IF(F102="","",F102/VLOOKUP(Occupancy!$B$65,Occupancy!$BJ$68:'Occupancy'!$B$79,1)*12/$C102)),"-",IF(F102="","",F102/VLOOKUP(Occupancy!$B$65,Occupancy!$BJ$68:'Occupancy'!$B$79,1)*12/$C102))</f>
        <v>-</v>
      </c>
      <c r="J102" s="54">
        <f>SUMIFS(IncomeStatementData!$J$2:$J$415,IncomeStatementData!$B$2:$B$415,$A102,IncomeStatementData!$I$2:$I$415,"60015")+SUMIFS(IncomeStatementData!$J$2:$J$415,IncomeStatementData!$B$2:$B$415,$A102,IncomeStatementData!$I$2:$I$415,"55342")+SUMIFS(IncomeStatementData!$J$2:$J$415,IncomeStatementData!$B$2:$B$415,$A102,IncomeStatementData!$I$2:$I$415,"55110")+SUMIFS(IncomeStatementData!$J$2:$J$415,IncomeStatementData!$B$2:$B$415,$A102,IncomeStatementData!$I$2:$I$415,"53034")+SUMIFS(IncomeStatementData!$J$2:$J$415,IncomeStatementData!$B$2:$B$415,$A102,IncomeStatementData!$I$2:$I$415,"59500")</f>
        <v>0</v>
      </c>
      <c r="K102" s="54">
        <f>IF(ISERROR(L102/12*Occupancy!$B$65),"-",L102/12*Occupancy!$B$65)</f>
        <v>0</v>
      </c>
      <c r="L102" s="55">
        <f>SUMIFS(AnnualFinancialData!$L$2:$L$6380,AnnualFinancialData!$B$2:$B$6380,$A102,AnnualFinancialData!$K$2:$K$6380,"60015")+SUMIFS(AnnualFinancialData!$L$2:$L$6380,AnnualFinancialData!$B$2:$B$6380,$A102,AnnualFinancialData!$K$2:$K$6380,"55342")+SUMIFS(AnnualFinancialData!$L$2:$L$6380,AnnualFinancialData!$B$2:$B$6380,$A102,AnnualFinancialData!$K$2:$K$6380,"55110")+SUMIFS(AnnualFinancialData!$L$2:$L$6380,AnnualFinancialData!$B$2:$B$6380,$A102,AnnualFinancialData!$K$2:$K$6380,"53034")+SUMIFS(AnnualFinancialData!$L$2:$L$6380,AnnualFinancialData!$B$2:$B$6380,$A102,AnnualFinancialData!$K$2:$K$6380,"59500")</f>
        <v>0</v>
      </c>
      <c r="M102" s="54" t="str">
        <f>IF(ISERROR(IF(J102="","",J102/VLOOKUP(Occupancy!$B$65,Occupancy!$BJ$68:'Occupancy'!$B$79,1)*12/$C102)),"-",IF(J102="","",J102/VLOOKUP(Occupancy!$B$65,Occupancy!$BJ$68:'Occupancy'!$B$79,1)*12/$C102))</f>
        <v>-</v>
      </c>
      <c r="N102" s="54" t="str">
        <f>IF(ISERROR(IF(K102="","",K102/VLOOKUP(Occupancy!$B$65,Occupancy!$BJ$68:'Occupancy'!$B$79,1)*12/$C102)),"-",IF(K102="","",K102/VLOOKUP(Occupancy!$B$65,Occupancy!$BJ$68:'Occupancy'!$B$79,1)*12/$C102))</f>
        <v>-</v>
      </c>
      <c r="O102" s="51">
        <f>SUMIFS(IncomeStatementData!$J$2:$J$415,IncomeStatementData!$B$2:$B$415,$A102,IncomeStatementData!$I$2:$I$415,"58001")</f>
        <v>0</v>
      </c>
      <c r="P102" s="51">
        <f>IF(ISERROR(Q102/12*Occupancy!$B$65),"-",Q102/12*Occupancy!$B$65)</f>
        <v>0</v>
      </c>
      <c r="Q102" s="52">
        <f>SUMIFS(AnnualFinancialData!$L$2:$L$6380,AnnualFinancialData!$B$2:$B$6380,$A102,AnnualFinancialData!$K$2:$K$6380,"58001")</f>
        <v>0</v>
      </c>
      <c r="R102" s="51" t="str">
        <f>IF(ISERROR(IF(O102="","",O102/VLOOKUP(Occupancy!$B$65,Occupancy!$BJ$68:'Occupancy'!$B$79,1)*12/$C102)),"-",IF(O102="","",O102/VLOOKUP(Occupancy!$B$65,Occupancy!$BJ$68:'Occupancy'!$B$79,1)*12/$C102))</f>
        <v>-</v>
      </c>
      <c r="S102" s="51" t="str">
        <f>IF(ISERROR(IF(P102="","",P102/VLOOKUP(Occupancy!$B$65,Occupancy!$BJ$68:'Occupancy'!$B$79,1)*12/$C102)),"-",IF(P102="","",P102/VLOOKUP(Occupancy!$B$65,Occupancy!$BJ$68:'Occupancy'!$B$79,1)*12/$C102))</f>
        <v>-</v>
      </c>
      <c r="T102" s="55">
        <f>SUMIFS(IncomeStatementData!$J$2:$J$415,IncomeStatementData!$B$2:$B$415,$A102,IncomeStatementData!$I$2:$I$415,"66100")</f>
        <v>0</v>
      </c>
      <c r="U102" s="54">
        <f>IF(ISERROR(V102/12*Occupancy!$B$65),"-",V102/12*Occupancy!$B$65)</f>
        <v>0</v>
      </c>
      <c r="V102" s="55">
        <f>SUMIFS(AnnualFinancialData!$L$2:$L$6380,AnnualFinancialData!$B$2:$B$6380,$A102,AnnualFinancialData!$K$2:$K$6380,"66100")</f>
        <v>0</v>
      </c>
      <c r="W102" s="54" t="str">
        <f>IF(ISERROR(IF(T102="","",T102/VLOOKUP(Occupancy!$B$65,Occupancy!$BJ$68:'Occupancy'!$B$79,1)*12/$C102)),"-",IF(T102="","",T102/VLOOKUP(Occupancy!$B$65,Occupancy!$BJ$68:'Occupancy'!$B$79,1)*12/$C102))</f>
        <v>-</v>
      </c>
      <c r="X102" s="56" t="str">
        <f>IF(ISERROR(IF(U102="","",U102/VLOOKUP(Occupancy!$B$65,Occupancy!$BJ$68:'Occupancy'!$B$79,1)*12/$C102)),"-",IF(U102="","",U102/VLOOKUP(Occupancy!$B$65,Occupancy!$BJ$68:'Occupancy'!$B$79,1)*12/$C102))</f>
        <v>-</v>
      </c>
      <c r="Y102" s="51">
        <f>SUMIFS(IncomeStatementData!$J$2:$J$415,IncomeStatementData!$B$2:$B$415,$A102,IncomeStatementData!$I$2:$I$415,"55705")+SUMIFS(IncomeStatementData!$J$2:$J$415,IncomeStatementData!$B$2:$B$415,$A102,IncomeStatementData!$I$2:$I$415,"55715")+SUMIFS(IncomeStatementData!$J$2:$J$415,IncomeStatementData!$B$2:$B$415,$A102,IncomeStatementData!$I$2:$I$415,"55720")+SUMIFS(IncomeStatementData!$J$2:$J$415,IncomeStatementData!$B$2:$B$415,$A102,IncomeStatementData!$I$2:$I$415,"55730")+SUMIFS(IncomeStatementData!$J$2:$J$415,IncomeStatementData!$B$2:$B$415,$A102,IncomeStatementData!$I$2:$I$415,"55735")+SUMIFS(IncomeStatementData!$J$2:$J$415,IncomeStatementData!$B$2:$B$415,$A102,IncomeStatementData!$I$2:$I$415,"55701")+SUMIFS(IncomeStatementData!$J$2:$J$415,IncomeStatementData!$B$2:$B$415,$A102,IncomeStatementData!$I$2:$I$415,"55750")+SUMIFS(IncomeStatementData!$J$2:$J$415,IncomeStatementData!$B$2:$B$415,$A102,IncomeStatementData!$I$2:$I$415,"55725")+SUMIFS(IncomeStatementData!$J$2:$J$415,IncomeStatementData!$B$2:$B$415,$A102,IncomeStatementData!$I$2:$I$415,"55760")+SUMIFS(IncomeStatementData!$J$2:$J$415,IncomeStatementData!$B$2:$B$415,$A102,IncomeStatementData!$I$2:$I$415,"55755")</f>
        <v>0</v>
      </c>
      <c r="Z102" s="51">
        <f>IF(ISERROR(AA102/12*Occupancy!$B$65),"-",AA102/12*Occupancy!$B$65)</f>
        <v>0</v>
      </c>
      <c r="AA102" s="52">
        <f>SUMIFS(AnnualFinancialData!$L$2:$L$6380,AnnualFinancialData!$B$2:$B$6380,$A102,AnnualFinancialData!$K$2:$K$6380,"55705")+SUMIFS(AnnualFinancialData!$L$2:$L$6380,AnnualFinancialData!$B$2:$B$6380,$A102,AnnualFinancialData!$K$2:$K$6380,"55715")+SUMIFS(AnnualFinancialData!$L$2:$L$6380,AnnualFinancialData!$B$2:$B$6380,$A102,AnnualFinancialData!$K$2:$K$6380,"55720")+SUMIFS(AnnualFinancialData!$L$2:$L$6380,AnnualFinancialData!$B$2:$B$6380,$A102,AnnualFinancialData!$K$2:$K$6380,"55730")+SUMIFS(AnnualFinancialData!$L$2:$L$6380,AnnualFinancialData!$B$2:$B$6380,$A102,AnnualFinancialData!$K$2:$K$6380,"55735")+SUMIFS(AnnualFinancialData!$L$2:$L$6380,AnnualFinancialData!$B$2:$B$6380,$A102,AnnualFinancialData!$K$2:$K$6380,"55701")+SUMIFS(AnnualFinancialData!$L$2:$L$6380,AnnualFinancialData!$B$2:$B$6380,$A102,AnnualFinancialData!$K$2:$K$6380,"55750")+SUMIFS(AnnualFinancialData!$L$2:$L$6380,AnnualFinancialData!$B$2:$B$6380,$A102,AnnualFinancialData!$K$2:$K$6380,"55725")+SUMIFS(AnnualFinancialData!$L$2:$L$6380,AnnualFinancialData!$B$2:$B$6380,$A102,AnnualFinancialData!$K$2:$K$6380,"55760")+SUMIFS(AnnualFinancialData!$L$2:$L$6380,AnnualFinancialData!$B$2:$B$6380,$A102,AnnualFinancialData!$K$2:$K$6380,"55755")</f>
        <v>0</v>
      </c>
      <c r="AB102" s="51" t="str">
        <f>IF(ISERROR(IF(Y102="","",Y102/VLOOKUP(Occupancy!$B$65,Occupancy!$BJ$68:'Occupancy'!$B$79,1)*12/$C102)),"-",IF(Y102="","",Y102/VLOOKUP(Occupancy!$B$65,Occupancy!$BJ$68:'Occupancy'!$B$79,1)*12/$C102))</f>
        <v>-</v>
      </c>
      <c r="AC102" s="57" t="str">
        <f>IF(ISERROR(IF(Z102="","",Z102/VLOOKUP(Occupancy!$B$65,Occupancy!$BJ$68:'Occupancy'!$B$79,1)*12/$C102)),"-",IF(Z102="","",Z102/VLOOKUP(Occupancy!$B$65,Occupancy!$BJ$68:'Occupancy'!$B$79,1)*12/$C102))</f>
        <v>-</v>
      </c>
      <c r="AD102" s="55">
        <f>SUMIFS(IncomeStatementData!$J$2:$J$415,IncomeStatementData!$B$2:$B$415,$A102,IncomeStatementData!$I$2:$I$415,"55770")</f>
        <v>0</v>
      </c>
      <c r="AE102" s="54">
        <f>IF(ISERROR(AF102/12*Occupancy!$B$65),"-",AF102/12*Occupancy!$B$65)</f>
        <v>0</v>
      </c>
      <c r="AF102" s="55">
        <f>SUMIFS(AnnualFinancialData!$L$2:$L$6380,AnnualFinancialData!$B$2:$B$6380,$A102,AnnualFinancialData!$K$2:$K$6380,"55770")</f>
        <v>0</v>
      </c>
      <c r="AG102" s="54" t="str">
        <f>IF(ISERROR(IF(AD102="","",AD102/VLOOKUP(Occupancy!$B$65,Occupancy!$BJ$68:'Occupancy'!$B$79,1)*12/$C102)),"-",IF(AD102="","",AD102/VLOOKUP(Occupancy!$B$65,Occupancy!$BJ$68:'Occupancy'!$B$79,1)*12/$C102))</f>
        <v>-</v>
      </c>
      <c r="AH102" s="59" t="str">
        <f>IF(ISERROR(IF(AE102="","",AE102/VLOOKUP(Occupancy!$B$65,Occupancy!$BJ$68:'Occupancy'!$B$79,1)*12/$C102)),"-",IF(AE102="","",AE102/VLOOKUP(Occupancy!$B$65,Occupancy!$BJ$68:'Occupancy'!$B$79,1)*12/$C102))</f>
        <v>-</v>
      </c>
      <c r="AI102" s="52">
        <f>SUMIFS(IncomeStatementData!$J$2:$J$415,IncomeStatementData!$B$2:$B$415,$A102,IncomeStatementData!$I$2:$I$415,"55357")+SUMIFS(IncomeStatementData!$J$2:$J$415,IncomeStatementData!$B$2:$B$415,$A102,IncomeStatementData!$I$2:$I$415,"55353")+SUMIFS(IncomeStatementData!$J$2:$J$415,IncomeStatementData!$B$2:$B$415,$A102,IncomeStatementData!$I$2:$I$415,"55354")+SUMIFS(IncomeStatementData!$J$2:$J$415,IncomeStatementData!$B$2:$B$415,$A102,IncomeStatementData!$I$2:$I$415,"55351")</f>
        <v>0</v>
      </c>
      <c r="AJ102" s="51">
        <f>IF(ISERROR(AK102/12*Occupancy!$B$65),"-",AK102/12*Occupancy!$B$65)</f>
        <v>0</v>
      </c>
      <c r="AK102" s="52">
        <f>SUMIFS(AnnualFinancialData!$L$2:$L$6380,AnnualFinancialData!$B$2:$B$6380,$A102,AnnualFinancialData!$K$2:$K$6380,"55357")+SUMIFS(AnnualFinancialData!$L$2:$L$6380,AnnualFinancialData!$B$2:$B$6380,$A102,AnnualFinancialData!$K$2:$K$6380,"55353")+SUMIFS(AnnualFinancialData!$L$2:$L$6380,AnnualFinancialData!$B$2:$B$6380,$A102,AnnualFinancialData!$K$2:$K$6380,"55354")+SUMIFS(AnnualFinancialData!$L$2:$L$6380,AnnualFinancialData!$B$2:$B$6380,$A102,AnnualFinancialData!$K$2:$K$6380,"55351")</f>
        <v>0</v>
      </c>
      <c r="AL102" s="51" t="str">
        <f>IF(ISERROR(IF(AI102="","",AI102/VLOOKUP(Occupancy!$B$65,Occupancy!$BJ$68:'Occupancy'!$B$79,1)*12/$C102)),"-",IF(AI102="","",AI102/VLOOKUP(Occupancy!$B$65,Occupancy!$BJ$68:'Occupancy'!$B$79,1)*12/$C102))</f>
        <v>-</v>
      </c>
      <c r="AM102" s="60" t="str">
        <f>IF(ISERROR(IF(AJ102="","",AJ102/VLOOKUP(Occupancy!$B$65,Occupancy!$BJ$68:'Occupancy'!$B$79,1)*12/$C102)),"-",IF(AJ102="","",AJ102/VLOOKUP(Occupancy!$B$65,Occupancy!$BJ$68:'Occupancy'!$B$79,1)*12/$C102))</f>
        <v>-</v>
      </c>
      <c r="AN102" s="54">
        <f>SUMIFS(IncomeStatementData!$J$2:$J$415,IncomeStatementData!$B$2:$B$415,$A102,IncomeStatementData!$I$2:$I$415,"55355")</f>
        <v>0</v>
      </c>
      <c r="AO102" s="54">
        <f>IF(ISERROR(AP102/12*Occupancy!$B$65),"-",AP102/12*Occupancy!$B$65)</f>
        <v>0</v>
      </c>
      <c r="AP102" s="55">
        <f>SUMIFS(AnnualFinancialData!$L$2:$L$6380,AnnualFinancialData!$B$2:$B$6380,$A102,AnnualFinancialData!$K$2:$K$6380,"55355")</f>
        <v>0</v>
      </c>
      <c r="AQ102" s="54" t="str">
        <f>IF(ISERROR(IF(AN102="","",AN102/VLOOKUP(Occupancy!$B$65,Occupancy!$BJ$68:'Occupancy'!$B$79,1)*12/$C102)),"-",IF(AN102="","",AN102/VLOOKUP(Occupancy!$B$65,Occupancy!$BJ$68:'Occupancy'!$B$79,1)*12/$C102))</f>
        <v>-</v>
      </c>
      <c r="AR102" s="56" t="str">
        <f>IF(ISERROR(IF(AO102="","",AO102/VLOOKUP(Occupancy!$B$65,Occupancy!$BJ$68:'Occupancy'!$B$79,1)*12/$C102)),"-",IF(AO102="","",AO102/VLOOKUP(Occupancy!$B$65,Occupancy!$BJ$68:'Occupancy'!$B$79,1)*12/$C102))</f>
        <v>-</v>
      </c>
      <c r="AS102" s="61">
        <f>SUMIFS(IncomeStatementData!$J$2:$J$415,IncomeStatementData!$B$2:$B$415,$A102,IncomeStatementData!$I$2:$I$415,"55301")</f>
        <v>0</v>
      </c>
      <c r="AT102" s="51">
        <f>IF(ISERROR(AU102/12*Occupancy!$B$65),"-",AU102/12*Occupancy!$B$65)</f>
        <v>0</v>
      </c>
      <c r="AU102" s="52">
        <f>SUMIFS(AnnualFinancialData!$L$2:$L$6380,AnnualFinancialData!$B$2:$B$6380,$A102,AnnualFinancialData!$K$2:$K$6380,"55301")</f>
        <v>0</v>
      </c>
      <c r="AV102" s="51" t="str">
        <f>IF(ISERROR(IF(AS102="","",AS102/VLOOKUP(Occupancy!$B$65,Occupancy!$BJ$68:'Occupancy'!$B$79,1)*12/$C102)),"-",IF(AS102="","",AS102/VLOOKUP(Occupancy!$B$65,Occupancy!$BJ$68:'Occupancy'!$B$79,1)*12/$C102))</f>
        <v>-</v>
      </c>
      <c r="AW102" s="57" t="str">
        <f>IF(ISERROR(IF(AT102="","",AT102/VLOOKUP(Occupancy!$B$65,Occupancy!$BJ$68:'Occupancy'!$B$79,1)*12/$C102)),"-",IF(AT102="","",AT102/VLOOKUP(Occupancy!$B$65,Occupancy!$BJ$68:'Occupancy'!$B$79,1)*12/$C102))</f>
        <v>-</v>
      </c>
      <c r="AX102" s="54">
        <f>SUMIFS(IncomeStatementData!$J$2:$J$415,IncomeStatementData!$B$2:$B$415,$A102,IncomeStatementData!$I$2:$I$415,"55320")</f>
        <v>0</v>
      </c>
      <c r="AY102" s="54">
        <f>IF(ISERROR(AZ102/12*Occupancy!$B$65),"-",AZ102/12*Occupancy!$B$65)</f>
        <v>0</v>
      </c>
      <c r="AZ102" s="55">
        <f>SUMIFS(AnnualFinancialData!$L$2:$L$6380,AnnualFinancialData!$B$2:$B$6380,$A102,AnnualFinancialData!$K$2:$K$6380,"55320")</f>
        <v>0</v>
      </c>
      <c r="BA102" s="54" t="str">
        <f>IF(ISERROR(IF(AX102="","",AX102/VLOOKUP(Occupancy!$B$65,Occupancy!$BJ$68:'Occupancy'!$B$79,1)*12/$C102)),"-",IF(AX102="","",AX102/VLOOKUP(Occupancy!$B$65,Occupancy!$BJ$68:'Occupancy'!$B$79,1)*12/$C102))</f>
        <v>-</v>
      </c>
      <c r="BB102" s="54" t="str">
        <f>IF(ISERROR(IF(AY102="","",AY102/VLOOKUP(Occupancy!$B$65,Occupancy!$BJ$68:'Occupancy'!$B$79,1)*12/$C102)),"-",IF(AY102="","",AY102/VLOOKUP(Occupancy!$B$65,Occupancy!$BJ$68:'Occupancy'!$B$79,1)*12/$C102))</f>
        <v>-</v>
      </c>
      <c r="BC102" s="62">
        <f t="shared" si="3"/>
        <v>0</v>
      </c>
      <c r="BD102" s="63">
        <f t="shared" si="4"/>
        <v>0</v>
      </c>
      <c r="BE102" s="62">
        <f t="shared" si="5"/>
        <v>0</v>
      </c>
      <c r="BF102" s="63" t="str">
        <f>IF(ISERROR(IF(BC102="","",BC102/VLOOKUP(Occupancy!$B$65,Occupancy!$BJ$68:'Occupancy'!$B$79,1)*12/$C102)),"-",IF(BC102="","",BC102/VLOOKUP(Occupancy!$B$65,Occupancy!$BJ$68:'Occupancy'!$B$79,1)*12/$C102))</f>
        <v>-</v>
      </c>
      <c r="BG102" s="64" t="str">
        <f>IF(ISERROR(IF(BD102="","",BD102/VLOOKUP(Occupancy!$B$65,Occupancy!$BJ$68:'Occupancy'!$B$79,1)*12/$C102)),"-",IF(BD102="","",BD102/VLOOKUP(Occupancy!$B$65,Occupancy!$BJ$68:'Occupancy'!$B$79,1)*12/$C102))</f>
        <v>-</v>
      </c>
    </row>
    <row r="103" spans="1:59" x14ac:dyDescent="0.25">
      <c r="A103" s="220" t="s">
        <v>601</v>
      </c>
      <c r="B103" s="93" t="str">
        <f>IF(ISERROR(INDEX(ProjectTypeData!$F$2:$F103,MATCH(Expenses!$A103,ProjectTypeData!$B$2:$B103,0),MATCH(Expenses!B$5,ProjectTypeData!$F$1))),"-",INDEX(ProjectTypeData!$F$2:$F103,MATCH(Expenses!$A103,ProjectTypeData!$B$2:$B103,0),MATCH(Expenses!B$5,ProjectTypeData!$F$1)))</f>
        <v>CPDC</v>
      </c>
      <c r="C103" s="145">
        <f>Operating!C108</f>
        <v>0</v>
      </c>
      <c r="D103" s="146" t="str">
        <f>IF(ISERROR(INDEX(MgmtCompanyData!$C$2:$C$46,MATCH(A103,MgmtCompanyData!$B$2:$B$46,0),0)),"-",INDEX(MgmtCompanyData!$C$2:$C$46,MATCH(A103,MgmtCompanyData!$B$2:$B$46,0),0))</f>
        <v>-</v>
      </c>
      <c r="E103" s="50">
        <f>SUMIFS(IncomeStatementData!$J$2:$J$415,IncomeStatementData!$B$2:$B$415,$A103,IncomeStatementData!$I$2:$I$415,"50105")+SUMIFS(IncomeStatementData!$J$2:$J$415,IncomeStatementData!$B$2:$B$415,$A103,IncomeStatementData!$I$2:$I$415,"55745")+SUMIFS(IncomeStatementData!$J$2:$J$415,IncomeStatementData!$B$2:$B$415,$A103,IncomeStatementData!$I$2:$I$415,"55730")+SUMIFS(IncomeStatementData!$J$2:$J$415,IncomeStatementData!$B$2:$B$415,$A103,IncomeStatementData!$I$2:$I$415,"50203")+SUMIFS(IncomeStatementData!$J$2:$J$415,IncomeStatementData!$B$2:$B$415,$A103,IncomeStatementData!$I$2:$I$415,"50252")</f>
        <v>0</v>
      </c>
      <c r="F103" s="51">
        <f>IF(ISERROR(G103/12*Occupancy!$B$65),"-",G103/12*Occupancy!$B$65)</f>
        <v>0</v>
      </c>
      <c r="G103" s="52">
        <f>SUMIFS(AnnualFinancialData!$L$2:$L$6380,AnnualFinancialData!$B$2:$B$6380,$A103,AnnualFinancialData!$K$2:$K$6380,"50105")+SUMIFS(AnnualFinancialData!$L$2:$L$6380,AnnualFinancialData!$B$2:$B$6380,$A103,AnnualFinancialData!$K$2:$K$6380,"55745")+SUMIFS(AnnualFinancialData!$L$2:$L$6380,AnnualFinancialData!$B$2:$B$6380,$A103,AnnualFinancialData!$K$2:$K$6380,"55730")+SUMIFS(AnnualFinancialData!$L$2:$L$6380,AnnualFinancialData!$B$2:$B$6380,$A103,AnnualFinancialData!$K$2:$K$6380,"50203")+SUMIFS(AnnualFinancialData!$L$2:$L$6380,AnnualFinancialData!$B$2:$B$6380,$A103,AnnualFinancialData!$K$2:$K$6380,"50252")</f>
        <v>0</v>
      </c>
      <c r="H103" s="51" t="str">
        <f>IF(ISERROR(IF(E103="","",E103/VLOOKUP(Occupancy!$B$65,Occupancy!$BJ$68:'Occupancy'!$B$79,1)*12/$C103)),"-",IF(E103="","",E103/VLOOKUP(Occupancy!$B$65,Occupancy!$BJ$68:'Occupancy'!$B$79,1)*12/$C103))</f>
        <v>-</v>
      </c>
      <c r="I103" s="53" t="str">
        <f>IF(ISERROR(IF(F103="","",F103/VLOOKUP(Occupancy!$B$65,Occupancy!$BJ$68:'Occupancy'!$B$79,1)*12/$C103)),"-",IF(F103="","",F103/VLOOKUP(Occupancy!$B$65,Occupancy!$BJ$68:'Occupancy'!$B$79,1)*12/$C103))</f>
        <v>-</v>
      </c>
      <c r="J103" s="54">
        <f>SUMIFS(IncomeStatementData!$J$2:$J$415,IncomeStatementData!$B$2:$B$415,$A103,IncomeStatementData!$I$2:$I$415,"60015")+SUMIFS(IncomeStatementData!$J$2:$J$415,IncomeStatementData!$B$2:$B$415,$A103,IncomeStatementData!$I$2:$I$415,"55342")+SUMIFS(IncomeStatementData!$J$2:$J$415,IncomeStatementData!$B$2:$B$415,$A103,IncomeStatementData!$I$2:$I$415,"55110")+SUMIFS(IncomeStatementData!$J$2:$J$415,IncomeStatementData!$B$2:$B$415,$A103,IncomeStatementData!$I$2:$I$415,"53034")+SUMIFS(IncomeStatementData!$J$2:$J$415,IncomeStatementData!$B$2:$B$415,$A103,IncomeStatementData!$I$2:$I$415,"59500")</f>
        <v>0</v>
      </c>
      <c r="K103" s="54">
        <f>IF(ISERROR(L103/12*Occupancy!$B$65),"-",L103/12*Occupancy!$B$65)</f>
        <v>0</v>
      </c>
      <c r="L103" s="55">
        <f>SUMIFS(AnnualFinancialData!$L$2:$L$6380,AnnualFinancialData!$B$2:$B$6380,$A103,AnnualFinancialData!$K$2:$K$6380,"60015")+SUMIFS(AnnualFinancialData!$L$2:$L$6380,AnnualFinancialData!$B$2:$B$6380,$A103,AnnualFinancialData!$K$2:$K$6380,"55342")+SUMIFS(AnnualFinancialData!$L$2:$L$6380,AnnualFinancialData!$B$2:$B$6380,$A103,AnnualFinancialData!$K$2:$K$6380,"55110")+SUMIFS(AnnualFinancialData!$L$2:$L$6380,AnnualFinancialData!$B$2:$B$6380,$A103,AnnualFinancialData!$K$2:$K$6380,"53034")+SUMIFS(AnnualFinancialData!$L$2:$L$6380,AnnualFinancialData!$B$2:$B$6380,$A103,AnnualFinancialData!$K$2:$K$6380,"59500")</f>
        <v>0</v>
      </c>
      <c r="M103" s="54" t="str">
        <f>IF(ISERROR(IF(J103="","",J103/VLOOKUP(Occupancy!$B$65,Occupancy!$BJ$68:'Occupancy'!$B$79,1)*12/$C103)),"-",IF(J103="","",J103/VLOOKUP(Occupancy!$B$65,Occupancy!$BJ$68:'Occupancy'!$B$79,1)*12/$C103))</f>
        <v>-</v>
      </c>
      <c r="N103" s="54" t="str">
        <f>IF(ISERROR(IF(K103="","",K103/VLOOKUP(Occupancy!$B$65,Occupancy!$BJ$68:'Occupancy'!$B$79,1)*12/$C103)),"-",IF(K103="","",K103/VLOOKUP(Occupancy!$B$65,Occupancy!$BJ$68:'Occupancy'!$B$79,1)*12/$C103))</f>
        <v>-</v>
      </c>
      <c r="O103" s="51">
        <f>SUMIFS(IncomeStatementData!$J$2:$J$415,IncomeStatementData!$B$2:$B$415,$A103,IncomeStatementData!$I$2:$I$415,"58001")</f>
        <v>0</v>
      </c>
      <c r="P103" s="51">
        <f>IF(ISERROR(Q103/12*Occupancy!$B$65),"-",Q103/12*Occupancy!$B$65)</f>
        <v>0</v>
      </c>
      <c r="Q103" s="52">
        <f>SUMIFS(AnnualFinancialData!$L$2:$L$6380,AnnualFinancialData!$B$2:$B$6380,$A103,AnnualFinancialData!$K$2:$K$6380,"58001")</f>
        <v>0</v>
      </c>
      <c r="R103" s="51" t="str">
        <f>IF(ISERROR(IF(O103="","",O103/VLOOKUP(Occupancy!$B$65,Occupancy!$BJ$68:'Occupancy'!$B$79,1)*12/$C103)),"-",IF(O103="","",O103/VLOOKUP(Occupancy!$B$65,Occupancy!$BJ$68:'Occupancy'!$B$79,1)*12/$C103))</f>
        <v>-</v>
      </c>
      <c r="S103" s="51" t="str">
        <f>IF(ISERROR(IF(P103="","",P103/VLOOKUP(Occupancy!$B$65,Occupancy!$BJ$68:'Occupancy'!$B$79,1)*12/$C103)),"-",IF(P103="","",P103/VLOOKUP(Occupancy!$B$65,Occupancy!$BJ$68:'Occupancy'!$B$79,1)*12/$C103))</f>
        <v>-</v>
      </c>
      <c r="T103" s="55">
        <f>SUMIFS(IncomeStatementData!$J$2:$J$415,IncomeStatementData!$B$2:$B$415,$A103,IncomeStatementData!$I$2:$I$415,"66100")</f>
        <v>0</v>
      </c>
      <c r="U103" s="54">
        <f>IF(ISERROR(V103/12*Occupancy!$B$65),"-",V103/12*Occupancy!$B$65)</f>
        <v>0</v>
      </c>
      <c r="V103" s="55">
        <f>SUMIFS(AnnualFinancialData!$L$2:$L$6380,AnnualFinancialData!$B$2:$B$6380,$A103,AnnualFinancialData!$K$2:$K$6380,"66100")</f>
        <v>0</v>
      </c>
      <c r="W103" s="54" t="str">
        <f>IF(ISERROR(IF(T103="","",T103/VLOOKUP(Occupancy!$B$65,Occupancy!$BJ$68:'Occupancy'!$B$79,1)*12/$C103)),"-",IF(T103="","",T103/VLOOKUP(Occupancy!$B$65,Occupancy!$BJ$68:'Occupancy'!$B$79,1)*12/$C103))</f>
        <v>-</v>
      </c>
      <c r="X103" s="56" t="str">
        <f>IF(ISERROR(IF(U103="","",U103/VLOOKUP(Occupancy!$B$65,Occupancy!$BJ$68:'Occupancy'!$B$79,1)*12/$C103)),"-",IF(U103="","",U103/VLOOKUP(Occupancy!$B$65,Occupancy!$BJ$68:'Occupancy'!$B$79,1)*12/$C103))</f>
        <v>-</v>
      </c>
      <c r="Y103" s="51">
        <f>SUMIFS(IncomeStatementData!$J$2:$J$415,IncomeStatementData!$B$2:$B$415,$A103,IncomeStatementData!$I$2:$I$415,"55705")+SUMIFS(IncomeStatementData!$J$2:$J$415,IncomeStatementData!$B$2:$B$415,$A103,IncomeStatementData!$I$2:$I$415,"55715")+SUMIFS(IncomeStatementData!$J$2:$J$415,IncomeStatementData!$B$2:$B$415,$A103,IncomeStatementData!$I$2:$I$415,"55720")+SUMIFS(IncomeStatementData!$J$2:$J$415,IncomeStatementData!$B$2:$B$415,$A103,IncomeStatementData!$I$2:$I$415,"55730")+SUMIFS(IncomeStatementData!$J$2:$J$415,IncomeStatementData!$B$2:$B$415,$A103,IncomeStatementData!$I$2:$I$415,"55735")+SUMIFS(IncomeStatementData!$J$2:$J$415,IncomeStatementData!$B$2:$B$415,$A103,IncomeStatementData!$I$2:$I$415,"55701")+SUMIFS(IncomeStatementData!$J$2:$J$415,IncomeStatementData!$B$2:$B$415,$A103,IncomeStatementData!$I$2:$I$415,"55750")+SUMIFS(IncomeStatementData!$J$2:$J$415,IncomeStatementData!$B$2:$B$415,$A103,IncomeStatementData!$I$2:$I$415,"55725")+SUMIFS(IncomeStatementData!$J$2:$J$415,IncomeStatementData!$B$2:$B$415,$A103,IncomeStatementData!$I$2:$I$415,"55760")+SUMIFS(IncomeStatementData!$J$2:$J$415,IncomeStatementData!$B$2:$B$415,$A103,IncomeStatementData!$I$2:$I$415,"55755")</f>
        <v>0</v>
      </c>
      <c r="Z103" s="51">
        <f>IF(ISERROR(AA103/12*Occupancy!$B$65),"-",AA103/12*Occupancy!$B$65)</f>
        <v>0</v>
      </c>
      <c r="AA103" s="52">
        <f>SUMIFS(AnnualFinancialData!$L$2:$L$6380,AnnualFinancialData!$B$2:$B$6380,$A103,AnnualFinancialData!$K$2:$K$6380,"55705")+SUMIFS(AnnualFinancialData!$L$2:$L$6380,AnnualFinancialData!$B$2:$B$6380,$A103,AnnualFinancialData!$K$2:$K$6380,"55715")+SUMIFS(AnnualFinancialData!$L$2:$L$6380,AnnualFinancialData!$B$2:$B$6380,$A103,AnnualFinancialData!$K$2:$K$6380,"55720")+SUMIFS(AnnualFinancialData!$L$2:$L$6380,AnnualFinancialData!$B$2:$B$6380,$A103,AnnualFinancialData!$K$2:$K$6380,"55730")+SUMIFS(AnnualFinancialData!$L$2:$L$6380,AnnualFinancialData!$B$2:$B$6380,$A103,AnnualFinancialData!$K$2:$K$6380,"55735")+SUMIFS(AnnualFinancialData!$L$2:$L$6380,AnnualFinancialData!$B$2:$B$6380,$A103,AnnualFinancialData!$K$2:$K$6380,"55701")+SUMIFS(AnnualFinancialData!$L$2:$L$6380,AnnualFinancialData!$B$2:$B$6380,$A103,AnnualFinancialData!$K$2:$K$6380,"55750")+SUMIFS(AnnualFinancialData!$L$2:$L$6380,AnnualFinancialData!$B$2:$B$6380,$A103,AnnualFinancialData!$K$2:$K$6380,"55725")+SUMIFS(AnnualFinancialData!$L$2:$L$6380,AnnualFinancialData!$B$2:$B$6380,$A103,AnnualFinancialData!$K$2:$K$6380,"55760")+SUMIFS(AnnualFinancialData!$L$2:$L$6380,AnnualFinancialData!$B$2:$B$6380,$A103,AnnualFinancialData!$K$2:$K$6380,"55755")</f>
        <v>0</v>
      </c>
      <c r="AB103" s="51" t="str">
        <f>IF(ISERROR(IF(Y103="","",Y103/VLOOKUP(Occupancy!$B$65,Occupancy!$BJ$68:'Occupancy'!$B$79,1)*12/$C103)),"-",IF(Y103="","",Y103/VLOOKUP(Occupancy!$B$65,Occupancy!$BJ$68:'Occupancy'!$B$79,1)*12/$C103))</f>
        <v>-</v>
      </c>
      <c r="AC103" s="57" t="str">
        <f>IF(ISERROR(IF(Z103="","",Z103/VLOOKUP(Occupancy!$B$65,Occupancy!$BJ$68:'Occupancy'!$B$79,1)*12/$C103)),"-",IF(Z103="","",Z103/VLOOKUP(Occupancy!$B$65,Occupancy!$BJ$68:'Occupancy'!$B$79,1)*12/$C103))</f>
        <v>-</v>
      </c>
      <c r="AD103" s="55">
        <f>SUMIFS(IncomeStatementData!$J$2:$J$415,IncomeStatementData!$B$2:$B$415,$A103,IncomeStatementData!$I$2:$I$415,"55770")</f>
        <v>0</v>
      </c>
      <c r="AE103" s="54">
        <f>IF(ISERROR(AF103/12*Occupancy!$B$65),"-",AF103/12*Occupancy!$B$65)</f>
        <v>0</v>
      </c>
      <c r="AF103" s="55">
        <f>SUMIFS(AnnualFinancialData!$L$2:$L$6380,AnnualFinancialData!$B$2:$B$6380,$A103,AnnualFinancialData!$K$2:$K$6380,"55770")</f>
        <v>0</v>
      </c>
      <c r="AG103" s="54" t="str">
        <f>IF(ISERROR(IF(AD103="","",AD103/VLOOKUP(Occupancy!$B$65,Occupancy!$BJ$68:'Occupancy'!$B$79,1)*12/$C103)),"-",IF(AD103="","",AD103/VLOOKUP(Occupancy!$B$65,Occupancy!$BJ$68:'Occupancy'!$B$79,1)*12/$C103))</f>
        <v>-</v>
      </c>
      <c r="AH103" s="59" t="str">
        <f>IF(ISERROR(IF(AE103="","",AE103/VLOOKUP(Occupancy!$B$65,Occupancy!$BJ$68:'Occupancy'!$B$79,1)*12/$C103)),"-",IF(AE103="","",AE103/VLOOKUP(Occupancy!$B$65,Occupancy!$BJ$68:'Occupancy'!$B$79,1)*12/$C103))</f>
        <v>-</v>
      </c>
      <c r="AI103" s="52">
        <f>SUMIFS(IncomeStatementData!$J$2:$J$415,IncomeStatementData!$B$2:$B$415,$A103,IncomeStatementData!$I$2:$I$415,"55357")+SUMIFS(IncomeStatementData!$J$2:$J$415,IncomeStatementData!$B$2:$B$415,$A103,IncomeStatementData!$I$2:$I$415,"55353")+SUMIFS(IncomeStatementData!$J$2:$J$415,IncomeStatementData!$B$2:$B$415,$A103,IncomeStatementData!$I$2:$I$415,"55354")+SUMIFS(IncomeStatementData!$J$2:$J$415,IncomeStatementData!$B$2:$B$415,$A103,IncomeStatementData!$I$2:$I$415,"55351")</f>
        <v>0</v>
      </c>
      <c r="AJ103" s="51">
        <f>IF(ISERROR(AK103/12*Occupancy!$B$65),"-",AK103/12*Occupancy!$B$65)</f>
        <v>0</v>
      </c>
      <c r="AK103" s="52">
        <f>SUMIFS(AnnualFinancialData!$L$2:$L$6380,AnnualFinancialData!$B$2:$B$6380,$A103,AnnualFinancialData!$K$2:$K$6380,"55357")+SUMIFS(AnnualFinancialData!$L$2:$L$6380,AnnualFinancialData!$B$2:$B$6380,$A103,AnnualFinancialData!$K$2:$K$6380,"55353")+SUMIFS(AnnualFinancialData!$L$2:$L$6380,AnnualFinancialData!$B$2:$B$6380,$A103,AnnualFinancialData!$K$2:$K$6380,"55354")+SUMIFS(AnnualFinancialData!$L$2:$L$6380,AnnualFinancialData!$B$2:$B$6380,$A103,AnnualFinancialData!$K$2:$K$6380,"55351")</f>
        <v>0</v>
      </c>
      <c r="AL103" s="51" t="str">
        <f>IF(ISERROR(IF(AI103="","",AI103/VLOOKUP(Occupancy!$B$65,Occupancy!$BJ$68:'Occupancy'!$B$79,1)*12/$C103)),"-",IF(AI103="","",AI103/VLOOKUP(Occupancy!$B$65,Occupancy!$BJ$68:'Occupancy'!$B$79,1)*12/$C103))</f>
        <v>-</v>
      </c>
      <c r="AM103" s="60" t="str">
        <f>IF(ISERROR(IF(AJ103="","",AJ103/VLOOKUP(Occupancy!$B$65,Occupancy!$BJ$68:'Occupancy'!$B$79,1)*12/$C103)),"-",IF(AJ103="","",AJ103/VLOOKUP(Occupancy!$B$65,Occupancy!$BJ$68:'Occupancy'!$B$79,1)*12/$C103))</f>
        <v>-</v>
      </c>
      <c r="AN103" s="54">
        <f>SUMIFS(IncomeStatementData!$J$2:$J$415,IncomeStatementData!$B$2:$B$415,$A103,IncomeStatementData!$I$2:$I$415,"55355")</f>
        <v>0</v>
      </c>
      <c r="AO103" s="54">
        <f>IF(ISERROR(AP103/12*Occupancy!$B$65),"-",AP103/12*Occupancy!$B$65)</f>
        <v>0</v>
      </c>
      <c r="AP103" s="55">
        <f>SUMIFS(AnnualFinancialData!$L$2:$L$6380,AnnualFinancialData!$B$2:$B$6380,$A103,AnnualFinancialData!$K$2:$K$6380,"55355")</f>
        <v>0</v>
      </c>
      <c r="AQ103" s="54" t="str">
        <f>IF(ISERROR(IF(AN103="","",AN103/VLOOKUP(Occupancy!$B$65,Occupancy!$BJ$68:'Occupancy'!$B$79,1)*12/$C103)),"-",IF(AN103="","",AN103/VLOOKUP(Occupancy!$B$65,Occupancy!$BJ$68:'Occupancy'!$B$79,1)*12/$C103))</f>
        <v>-</v>
      </c>
      <c r="AR103" s="56" t="str">
        <f>IF(ISERROR(IF(AO103="","",AO103/VLOOKUP(Occupancy!$B$65,Occupancy!$BJ$68:'Occupancy'!$B$79,1)*12/$C103)),"-",IF(AO103="","",AO103/VLOOKUP(Occupancy!$B$65,Occupancy!$BJ$68:'Occupancy'!$B$79,1)*12/$C103))</f>
        <v>-</v>
      </c>
      <c r="AS103" s="61">
        <f>SUMIFS(IncomeStatementData!$J$2:$J$415,IncomeStatementData!$B$2:$B$415,$A103,IncomeStatementData!$I$2:$I$415,"55301")</f>
        <v>0</v>
      </c>
      <c r="AT103" s="51">
        <f>IF(ISERROR(AU103/12*Occupancy!$B$65),"-",AU103/12*Occupancy!$B$65)</f>
        <v>0</v>
      </c>
      <c r="AU103" s="52">
        <f>SUMIFS(AnnualFinancialData!$L$2:$L$6380,AnnualFinancialData!$B$2:$B$6380,$A103,AnnualFinancialData!$K$2:$K$6380,"55301")</f>
        <v>0</v>
      </c>
      <c r="AV103" s="51" t="str">
        <f>IF(ISERROR(IF(AS103="","",AS103/VLOOKUP(Occupancy!$B$65,Occupancy!$BJ$68:'Occupancy'!$B$79,1)*12/$C103)),"-",IF(AS103="","",AS103/VLOOKUP(Occupancy!$B$65,Occupancy!$BJ$68:'Occupancy'!$B$79,1)*12/$C103))</f>
        <v>-</v>
      </c>
      <c r="AW103" s="57" t="str">
        <f>IF(ISERROR(IF(AT103="","",AT103/VLOOKUP(Occupancy!$B$65,Occupancy!$BJ$68:'Occupancy'!$B$79,1)*12/$C103)),"-",IF(AT103="","",AT103/VLOOKUP(Occupancy!$B$65,Occupancy!$BJ$68:'Occupancy'!$B$79,1)*12/$C103))</f>
        <v>-</v>
      </c>
      <c r="AX103" s="54">
        <f>SUMIFS(IncomeStatementData!$J$2:$J$415,IncomeStatementData!$B$2:$B$415,$A103,IncomeStatementData!$I$2:$I$415,"55320")</f>
        <v>0</v>
      </c>
      <c r="AY103" s="54">
        <f>IF(ISERROR(AZ103/12*Occupancy!$B$65),"-",AZ103/12*Occupancy!$B$65)</f>
        <v>0</v>
      </c>
      <c r="AZ103" s="55">
        <f>SUMIFS(AnnualFinancialData!$L$2:$L$6380,AnnualFinancialData!$B$2:$B$6380,$A103,AnnualFinancialData!$K$2:$K$6380,"55320")</f>
        <v>0</v>
      </c>
      <c r="BA103" s="54" t="str">
        <f>IF(ISERROR(IF(AX103="","",AX103/VLOOKUP(Occupancy!$B$65,Occupancy!$BJ$68:'Occupancy'!$B$79,1)*12/$C103)),"-",IF(AX103="","",AX103/VLOOKUP(Occupancy!$B$65,Occupancy!$BJ$68:'Occupancy'!$B$79,1)*12/$C103))</f>
        <v>-</v>
      </c>
      <c r="BB103" s="54" t="str">
        <f>IF(ISERROR(IF(AY103="","",AY103/VLOOKUP(Occupancy!$B$65,Occupancy!$BJ$68:'Occupancy'!$B$79,1)*12/$C103)),"-",IF(AY103="","",AY103/VLOOKUP(Occupancy!$B$65,Occupancy!$BJ$68:'Occupancy'!$B$79,1)*12/$C103))</f>
        <v>-</v>
      </c>
      <c r="BC103" s="62">
        <f t="shared" si="3"/>
        <v>0</v>
      </c>
      <c r="BD103" s="63">
        <f t="shared" si="4"/>
        <v>0</v>
      </c>
      <c r="BE103" s="62">
        <f t="shared" si="5"/>
        <v>0</v>
      </c>
      <c r="BF103" s="63" t="str">
        <f>IF(ISERROR(IF(BC103="","",BC103/VLOOKUP(Occupancy!$B$65,Occupancy!$BJ$68:'Occupancy'!$B$79,1)*12/$C103)),"-",IF(BC103="","",BC103/VLOOKUP(Occupancy!$B$65,Occupancy!$BJ$68:'Occupancy'!$B$79,1)*12/$C103))</f>
        <v>-</v>
      </c>
      <c r="BG103" s="64" t="str">
        <f>IF(ISERROR(IF(BD103="","",BD103/VLOOKUP(Occupancy!$B$65,Occupancy!$BJ$68:'Occupancy'!$B$79,1)*12/$C103)),"-",IF(BD103="","",BD103/VLOOKUP(Occupancy!$B$65,Occupancy!$BJ$68:'Occupancy'!$B$79,1)*12/$C103))</f>
        <v>-</v>
      </c>
    </row>
    <row r="104" spans="1:59" x14ac:dyDescent="0.25">
      <c r="A104" s="220" t="s">
        <v>603</v>
      </c>
      <c r="B104" s="93" t="str">
        <f>IF(ISERROR(INDEX(ProjectTypeData!$F$2:$F104,MATCH(Expenses!$A104,ProjectTypeData!$B$2:$B104,0),MATCH(Expenses!B$5,ProjectTypeData!$F$1))),"-",INDEX(ProjectTypeData!$F$2:$F104,MATCH(Expenses!$A104,ProjectTypeData!$B$2:$B104,0),MATCH(Expenses!B$5,ProjectTypeData!$F$1)))</f>
        <v>CPDC</v>
      </c>
      <c r="C104" s="145">
        <f>Operating!C109</f>
        <v>0</v>
      </c>
      <c r="D104" s="146" t="str">
        <f>IF(ISERROR(INDEX(MgmtCompanyData!$C$2:$C$46,MATCH(A104,MgmtCompanyData!$B$2:$B$46,0),0)),"-",INDEX(MgmtCompanyData!$C$2:$C$46,MATCH(A104,MgmtCompanyData!$B$2:$B$46,0),0))</f>
        <v>-</v>
      </c>
      <c r="E104" s="50">
        <f>SUMIFS(IncomeStatementData!$J$2:$J$415,IncomeStatementData!$B$2:$B$415,$A104,IncomeStatementData!$I$2:$I$415,"50105")+SUMIFS(IncomeStatementData!$J$2:$J$415,IncomeStatementData!$B$2:$B$415,$A104,IncomeStatementData!$I$2:$I$415,"55745")+SUMIFS(IncomeStatementData!$J$2:$J$415,IncomeStatementData!$B$2:$B$415,$A104,IncomeStatementData!$I$2:$I$415,"55730")+SUMIFS(IncomeStatementData!$J$2:$J$415,IncomeStatementData!$B$2:$B$415,$A104,IncomeStatementData!$I$2:$I$415,"50203")+SUMIFS(IncomeStatementData!$J$2:$J$415,IncomeStatementData!$B$2:$B$415,$A104,IncomeStatementData!$I$2:$I$415,"50252")</f>
        <v>0</v>
      </c>
      <c r="F104" s="51">
        <f>IF(ISERROR(G104/12*Occupancy!$B$65),"-",G104/12*Occupancy!$B$65)</f>
        <v>0</v>
      </c>
      <c r="G104" s="52">
        <f>SUMIFS(AnnualFinancialData!$L$2:$L$6380,AnnualFinancialData!$B$2:$B$6380,$A104,AnnualFinancialData!$K$2:$K$6380,"50105")+SUMIFS(AnnualFinancialData!$L$2:$L$6380,AnnualFinancialData!$B$2:$B$6380,$A104,AnnualFinancialData!$K$2:$K$6380,"55745")+SUMIFS(AnnualFinancialData!$L$2:$L$6380,AnnualFinancialData!$B$2:$B$6380,$A104,AnnualFinancialData!$K$2:$K$6380,"55730")+SUMIFS(AnnualFinancialData!$L$2:$L$6380,AnnualFinancialData!$B$2:$B$6380,$A104,AnnualFinancialData!$K$2:$K$6380,"50203")+SUMIFS(AnnualFinancialData!$L$2:$L$6380,AnnualFinancialData!$B$2:$B$6380,$A104,AnnualFinancialData!$K$2:$K$6380,"50252")</f>
        <v>0</v>
      </c>
      <c r="H104" s="51" t="str">
        <f>IF(ISERROR(IF(E104="","",E104/VLOOKUP(Occupancy!$B$65,Occupancy!$BJ$68:'Occupancy'!$B$79,1)*12/$C104)),"-",IF(E104="","",E104/VLOOKUP(Occupancy!$B$65,Occupancy!$BJ$68:'Occupancy'!$B$79,1)*12/$C104))</f>
        <v>-</v>
      </c>
      <c r="I104" s="53" t="str">
        <f>IF(ISERROR(IF(F104="","",F104/VLOOKUP(Occupancy!$B$65,Occupancy!$BJ$68:'Occupancy'!$B$79,1)*12/$C104)),"-",IF(F104="","",F104/VLOOKUP(Occupancy!$B$65,Occupancy!$BJ$68:'Occupancy'!$B$79,1)*12/$C104))</f>
        <v>-</v>
      </c>
      <c r="J104" s="54">
        <f>SUMIFS(IncomeStatementData!$J$2:$J$415,IncomeStatementData!$B$2:$B$415,$A104,IncomeStatementData!$I$2:$I$415,"60015")+SUMIFS(IncomeStatementData!$J$2:$J$415,IncomeStatementData!$B$2:$B$415,$A104,IncomeStatementData!$I$2:$I$415,"55342")+SUMIFS(IncomeStatementData!$J$2:$J$415,IncomeStatementData!$B$2:$B$415,$A104,IncomeStatementData!$I$2:$I$415,"55110")+SUMIFS(IncomeStatementData!$J$2:$J$415,IncomeStatementData!$B$2:$B$415,$A104,IncomeStatementData!$I$2:$I$415,"53034")+SUMIFS(IncomeStatementData!$J$2:$J$415,IncomeStatementData!$B$2:$B$415,$A104,IncomeStatementData!$I$2:$I$415,"59500")</f>
        <v>0</v>
      </c>
      <c r="K104" s="54">
        <f>IF(ISERROR(L104/12*Occupancy!$B$65),"-",L104/12*Occupancy!$B$65)</f>
        <v>0</v>
      </c>
      <c r="L104" s="55">
        <f>SUMIFS(AnnualFinancialData!$L$2:$L$6380,AnnualFinancialData!$B$2:$B$6380,$A104,AnnualFinancialData!$K$2:$K$6380,"60015")+SUMIFS(AnnualFinancialData!$L$2:$L$6380,AnnualFinancialData!$B$2:$B$6380,$A104,AnnualFinancialData!$K$2:$K$6380,"55342")+SUMIFS(AnnualFinancialData!$L$2:$L$6380,AnnualFinancialData!$B$2:$B$6380,$A104,AnnualFinancialData!$K$2:$K$6380,"55110")+SUMIFS(AnnualFinancialData!$L$2:$L$6380,AnnualFinancialData!$B$2:$B$6380,$A104,AnnualFinancialData!$K$2:$K$6380,"53034")+SUMIFS(AnnualFinancialData!$L$2:$L$6380,AnnualFinancialData!$B$2:$B$6380,$A104,AnnualFinancialData!$K$2:$K$6380,"59500")</f>
        <v>0</v>
      </c>
      <c r="M104" s="54" t="str">
        <f>IF(ISERROR(IF(J104="","",J104/VLOOKUP(Occupancy!$B$65,Occupancy!$BJ$68:'Occupancy'!$B$79,1)*12/$C104)),"-",IF(J104="","",J104/VLOOKUP(Occupancy!$B$65,Occupancy!$BJ$68:'Occupancy'!$B$79,1)*12/$C104))</f>
        <v>-</v>
      </c>
      <c r="N104" s="54" t="str">
        <f>IF(ISERROR(IF(K104="","",K104/VLOOKUP(Occupancy!$B$65,Occupancy!$BJ$68:'Occupancy'!$B$79,1)*12/$C104)),"-",IF(K104="","",K104/VLOOKUP(Occupancy!$B$65,Occupancy!$BJ$68:'Occupancy'!$B$79,1)*12/$C104))</f>
        <v>-</v>
      </c>
      <c r="O104" s="51">
        <f>SUMIFS(IncomeStatementData!$J$2:$J$415,IncomeStatementData!$B$2:$B$415,$A104,IncomeStatementData!$I$2:$I$415,"58001")</f>
        <v>0</v>
      </c>
      <c r="P104" s="51">
        <f>IF(ISERROR(Q104/12*Occupancy!$B$65),"-",Q104/12*Occupancy!$B$65)</f>
        <v>0</v>
      </c>
      <c r="Q104" s="52">
        <f>SUMIFS(AnnualFinancialData!$L$2:$L$6380,AnnualFinancialData!$B$2:$B$6380,$A104,AnnualFinancialData!$K$2:$K$6380,"58001")</f>
        <v>0</v>
      </c>
      <c r="R104" s="51" t="str">
        <f>IF(ISERROR(IF(O104="","",O104/VLOOKUP(Occupancy!$B$65,Occupancy!$BJ$68:'Occupancy'!$B$79,1)*12/$C104)),"-",IF(O104="","",O104/VLOOKUP(Occupancy!$B$65,Occupancy!$BJ$68:'Occupancy'!$B$79,1)*12/$C104))</f>
        <v>-</v>
      </c>
      <c r="S104" s="51" t="str">
        <f>IF(ISERROR(IF(P104="","",P104/VLOOKUP(Occupancy!$B$65,Occupancy!$BJ$68:'Occupancy'!$B$79,1)*12/$C104)),"-",IF(P104="","",P104/VLOOKUP(Occupancy!$B$65,Occupancy!$BJ$68:'Occupancy'!$B$79,1)*12/$C104))</f>
        <v>-</v>
      </c>
      <c r="T104" s="55">
        <f>SUMIFS(IncomeStatementData!$J$2:$J$415,IncomeStatementData!$B$2:$B$415,$A104,IncomeStatementData!$I$2:$I$415,"66100")</f>
        <v>0</v>
      </c>
      <c r="U104" s="54">
        <f>IF(ISERROR(V104/12*Occupancy!$B$65),"-",V104/12*Occupancy!$B$65)</f>
        <v>0</v>
      </c>
      <c r="V104" s="55">
        <f>SUMIFS(AnnualFinancialData!$L$2:$L$6380,AnnualFinancialData!$B$2:$B$6380,$A104,AnnualFinancialData!$K$2:$K$6380,"66100")</f>
        <v>0</v>
      </c>
      <c r="W104" s="54" t="str">
        <f>IF(ISERROR(IF(T104="","",T104/VLOOKUP(Occupancy!$B$65,Occupancy!$BJ$68:'Occupancy'!$B$79,1)*12/$C104)),"-",IF(T104="","",T104/VLOOKUP(Occupancy!$B$65,Occupancy!$BJ$68:'Occupancy'!$B$79,1)*12/$C104))</f>
        <v>-</v>
      </c>
      <c r="X104" s="56" t="str">
        <f>IF(ISERROR(IF(U104="","",U104/VLOOKUP(Occupancy!$B$65,Occupancy!$BJ$68:'Occupancy'!$B$79,1)*12/$C104)),"-",IF(U104="","",U104/VLOOKUP(Occupancy!$B$65,Occupancy!$BJ$68:'Occupancy'!$B$79,1)*12/$C104))</f>
        <v>-</v>
      </c>
      <c r="Y104" s="51">
        <f>SUMIFS(IncomeStatementData!$J$2:$J$415,IncomeStatementData!$B$2:$B$415,$A104,IncomeStatementData!$I$2:$I$415,"55705")+SUMIFS(IncomeStatementData!$J$2:$J$415,IncomeStatementData!$B$2:$B$415,$A104,IncomeStatementData!$I$2:$I$415,"55715")+SUMIFS(IncomeStatementData!$J$2:$J$415,IncomeStatementData!$B$2:$B$415,$A104,IncomeStatementData!$I$2:$I$415,"55720")+SUMIFS(IncomeStatementData!$J$2:$J$415,IncomeStatementData!$B$2:$B$415,$A104,IncomeStatementData!$I$2:$I$415,"55730")+SUMIFS(IncomeStatementData!$J$2:$J$415,IncomeStatementData!$B$2:$B$415,$A104,IncomeStatementData!$I$2:$I$415,"55735")+SUMIFS(IncomeStatementData!$J$2:$J$415,IncomeStatementData!$B$2:$B$415,$A104,IncomeStatementData!$I$2:$I$415,"55701")+SUMIFS(IncomeStatementData!$J$2:$J$415,IncomeStatementData!$B$2:$B$415,$A104,IncomeStatementData!$I$2:$I$415,"55750")+SUMIFS(IncomeStatementData!$J$2:$J$415,IncomeStatementData!$B$2:$B$415,$A104,IncomeStatementData!$I$2:$I$415,"55725")+SUMIFS(IncomeStatementData!$J$2:$J$415,IncomeStatementData!$B$2:$B$415,$A104,IncomeStatementData!$I$2:$I$415,"55760")+SUMIFS(IncomeStatementData!$J$2:$J$415,IncomeStatementData!$B$2:$B$415,$A104,IncomeStatementData!$I$2:$I$415,"55755")</f>
        <v>0</v>
      </c>
      <c r="Z104" s="51">
        <f>IF(ISERROR(AA104/12*Occupancy!$B$65),"-",AA104/12*Occupancy!$B$65)</f>
        <v>0</v>
      </c>
      <c r="AA104" s="52">
        <f>SUMIFS(AnnualFinancialData!$L$2:$L$6380,AnnualFinancialData!$B$2:$B$6380,$A104,AnnualFinancialData!$K$2:$K$6380,"55705")+SUMIFS(AnnualFinancialData!$L$2:$L$6380,AnnualFinancialData!$B$2:$B$6380,$A104,AnnualFinancialData!$K$2:$K$6380,"55715")+SUMIFS(AnnualFinancialData!$L$2:$L$6380,AnnualFinancialData!$B$2:$B$6380,$A104,AnnualFinancialData!$K$2:$K$6380,"55720")+SUMIFS(AnnualFinancialData!$L$2:$L$6380,AnnualFinancialData!$B$2:$B$6380,$A104,AnnualFinancialData!$K$2:$K$6380,"55730")+SUMIFS(AnnualFinancialData!$L$2:$L$6380,AnnualFinancialData!$B$2:$B$6380,$A104,AnnualFinancialData!$K$2:$K$6380,"55735")+SUMIFS(AnnualFinancialData!$L$2:$L$6380,AnnualFinancialData!$B$2:$B$6380,$A104,AnnualFinancialData!$K$2:$K$6380,"55701")+SUMIFS(AnnualFinancialData!$L$2:$L$6380,AnnualFinancialData!$B$2:$B$6380,$A104,AnnualFinancialData!$K$2:$K$6380,"55750")+SUMIFS(AnnualFinancialData!$L$2:$L$6380,AnnualFinancialData!$B$2:$B$6380,$A104,AnnualFinancialData!$K$2:$K$6380,"55725")+SUMIFS(AnnualFinancialData!$L$2:$L$6380,AnnualFinancialData!$B$2:$B$6380,$A104,AnnualFinancialData!$K$2:$K$6380,"55760")+SUMIFS(AnnualFinancialData!$L$2:$L$6380,AnnualFinancialData!$B$2:$B$6380,$A104,AnnualFinancialData!$K$2:$K$6380,"55755")</f>
        <v>0</v>
      </c>
      <c r="AB104" s="51" t="str">
        <f>IF(ISERROR(IF(Y104="","",Y104/VLOOKUP(Occupancy!$B$65,Occupancy!$BJ$68:'Occupancy'!$B$79,1)*12/$C104)),"-",IF(Y104="","",Y104/VLOOKUP(Occupancy!$B$65,Occupancy!$BJ$68:'Occupancy'!$B$79,1)*12/$C104))</f>
        <v>-</v>
      </c>
      <c r="AC104" s="57" t="str">
        <f>IF(ISERROR(IF(Z104="","",Z104/VLOOKUP(Occupancy!$B$65,Occupancy!$BJ$68:'Occupancy'!$B$79,1)*12/$C104)),"-",IF(Z104="","",Z104/VLOOKUP(Occupancy!$B$65,Occupancy!$BJ$68:'Occupancy'!$B$79,1)*12/$C104))</f>
        <v>-</v>
      </c>
      <c r="AD104" s="55">
        <f>SUMIFS(IncomeStatementData!$J$2:$J$415,IncomeStatementData!$B$2:$B$415,$A104,IncomeStatementData!$I$2:$I$415,"55770")</f>
        <v>0</v>
      </c>
      <c r="AE104" s="54">
        <f>IF(ISERROR(AF104/12*Occupancy!$B$65),"-",AF104/12*Occupancy!$B$65)</f>
        <v>0</v>
      </c>
      <c r="AF104" s="55">
        <f>SUMIFS(AnnualFinancialData!$L$2:$L$6380,AnnualFinancialData!$B$2:$B$6380,$A104,AnnualFinancialData!$K$2:$K$6380,"55770")</f>
        <v>0</v>
      </c>
      <c r="AG104" s="54" t="str">
        <f>IF(ISERROR(IF(AD104="","",AD104/VLOOKUP(Occupancy!$B$65,Occupancy!$BJ$68:'Occupancy'!$B$79,1)*12/$C104)),"-",IF(AD104="","",AD104/VLOOKUP(Occupancy!$B$65,Occupancy!$BJ$68:'Occupancy'!$B$79,1)*12/$C104))</f>
        <v>-</v>
      </c>
      <c r="AH104" s="59" t="str">
        <f>IF(ISERROR(IF(AE104="","",AE104/VLOOKUP(Occupancy!$B$65,Occupancy!$BJ$68:'Occupancy'!$B$79,1)*12/$C104)),"-",IF(AE104="","",AE104/VLOOKUP(Occupancy!$B$65,Occupancy!$BJ$68:'Occupancy'!$B$79,1)*12/$C104))</f>
        <v>-</v>
      </c>
      <c r="AI104" s="52">
        <f>SUMIFS(IncomeStatementData!$J$2:$J$415,IncomeStatementData!$B$2:$B$415,$A104,IncomeStatementData!$I$2:$I$415,"55357")+SUMIFS(IncomeStatementData!$J$2:$J$415,IncomeStatementData!$B$2:$B$415,$A104,IncomeStatementData!$I$2:$I$415,"55353")+SUMIFS(IncomeStatementData!$J$2:$J$415,IncomeStatementData!$B$2:$B$415,$A104,IncomeStatementData!$I$2:$I$415,"55354")+SUMIFS(IncomeStatementData!$J$2:$J$415,IncomeStatementData!$B$2:$B$415,$A104,IncomeStatementData!$I$2:$I$415,"55351")</f>
        <v>0</v>
      </c>
      <c r="AJ104" s="51">
        <f>IF(ISERROR(AK104/12*Occupancy!$B$65),"-",AK104/12*Occupancy!$B$65)</f>
        <v>0</v>
      </c>
      <c r="AK104" s="52">
        <f>SUMIFS(AnnualFinancialData!$L$2:$L$6380,AnnualFinancialData!$B$2:$B$6380,$A104,AnnualFinancialData!$K$2:$K$6380,"55357")+SUMIFS(AnnualFinancialData!$L$2:$L$6380,AnnualFinancialData!$B$2:$B$6380,$A104,AnnualFinancialData!$K$2:$K$6380,"55353")+SUMIFS(AnnualFinancialData!$L$2:$L$6380,AnnualFinancialData!$B$2:$B$6380,$A104,AnnualFinancialData!$K$2:$K$6380,"55354")+SUMIFS(AnnualFinancialData!$L$2:$L$6380,AnnualFinancialData!$B$2:$B$6380,$A104,AnnualFinancialData!$K$2:$K$6380,"55351")</f>
        <v>0</v>
      </c>
      <c r="AL104" s="51" t="str">
        <f>IF(ISERROR(IF(AI104="","",AI104/VLOOKUP(Occupancy!$B$65,Occupancy!$BJ$68:'Occupancy'!$B$79,1)*12/$C104)),"-",IF(AI104="","",AI104/VLOOKUP(Occupancy!$B$65,Occupancy!$BJ$68:'Occupancy'!$B$79,1)*12/$C104))</f>
        <v>-</v>
      </c>
      <c r="AM104" s="60" t="str">
        <f>IF(ISERROR(IF(AJ104="","",AJ104/VLOOKUP(Occupancy!$B$65,Occupancy!$BJ$68:'Occupancy'!$B$79,1)*12/$C104)),"-",IF(AJ104="","",AJ104/VLOOKUP(Occupancy!$B$65,Occupancy!$BJ$68:'Occupancy'!$B$79,1)*12/$C104))</f>
        <v>-</v>
      </c>
      <c r="AN104" s="54">
        <f>SUMIFS(IncomeStatementData!$J$2:$J$415,IncomeStatementData!$B$2:$B$415,$A104,IncomeStatementData!$I$2:$I$415,"55355")</f>
        <v>0</v>
      </c>
      <c r="AO104" s="54">
        <f>IF(ISERROR(AP104/12*Occupancy!$B$65),"-",AP104/12*Occupancy!$B$65)</f>
        <v>0</v>
      </c>
      <c r="AP104" s="55">
        <f>SUMIFS(AnnualFinancialData!$L$2:$L$6380,AnnualFinancialData!$B$2:$B$6380,$A104,AnnualFinancialData!$K$2:$K$6380,"55355")</f>
        <v>0</v>
      </c>
      <c r="AQ104" s="54" t="str">
        <f>IF(ISERROR(IF(AN104="","",AN104/VLOOKUP(Occupancy!$B$65,Occupancy!$BJ$68:'Occupancy'!$B$79,1)*12/$C104)),"-",IF(AN104="","",AN104/VLOOKUP(Occupancy!$B$65,Occupancy!$BJ$68:'Occupancy'!$B$79,1)*12/$C104))</f>
        <v>-</v>
      </c>
      <c r="AR104" s="56" t="str">
        <f>IF(ISERROR(IF(AO104="","",AO104/VLOOKUP(Occupancy!$B$65,Occupancy!$BJ$68:'Occupancy'!$B$79,1)*12/$C104)),"-",IF(AO104="","",AO104/VLOOKUP(Occupancy!$B$65,Occupancy!$BJ$68:'Occupancy'!$B$79,1)*12/$C104))</f>
        <v>-</v>
      </c>
      <c r="AS104" s="61">
        <f>SUMIFS(IncomeStatementData!$J$2:$J$415,IncomeStatementData!$B$2:$B$415,$A104,IncomeStatementData!$I$2:$I$415,"55301")</f>
        <v>0</v>
      </c>
      <c r="AT104" s="51">
        <f>IF(ISERROR(AU104/12*Occupancy!$B$65),"-",AU104/12*Occupancy!$B$65)</f>
        <v>0</v>
      </c>
      <c r="AU104" s="52">
        <f>SUMIFS(AnnualFinancialData!$L$2:$L$6380,AnnualFinancialData!$B$2:$B$6380,$A104,AnnualFinancialData!$K$2:$K$6380,"55301")</f>
        <v>0</v>
      </c>
      <c r="AV104" s="51" t="str">
        <f>IF(ISERROR(IF(AS104="","",AS104/VLOOKUP(Occupancy!$B$65,Occupancy!$BJ$68:'Occupancy'!$B$79,1)*12/$C104)),"-",IF(AS104="","",AS104/VLOOKUP(Occupancy!$B$65,Occupancy!$BJ$68:'Occupancy'!$B$79,1)*12/$C104))</f>
        <v>-</v>
      </c>
      <c r="AW104" s="57" t="str">
        <f>IF(ISERROR(IF(AT104="","",AT104/VLOOKUP(Occupancy!$B$65,Occupancy!$BJ$68:'Occupancy'!$B$79,1)*12/$C104)),"-",IF(AT104="","",AT104/VLOOKUP(Occupancy!$B$65,Occupancy!$BJ$68:'Occupancy'!$B$79,1)*12/$C104))</f>
        <v>-</v>
      </c>
      <c r="AX104" s="54">
        <f>SUMIFS(IncomeStatementData!$J$2:$J$415,IncomeStatementData!$B$2:$B$415,$A104,IncomeStatementData!$I$2:$I$415,"55320")</f>
        <v>0</v>
      </c>
      <c r="AY104" s="54">
        <f>IF(ISERROR(AZ104/12*Occupancy!$B$65),"-",AZ104/12*Occupancy!$B$65)</f>
        <v>0</v>
      </c>
      <c r="AZ104" s="55">
        <f>SUMIFS(AnnualFinancialData!$L$2:$L$6380,AnnualFinancialData!$B$2:$B$6380,$A104,AnnualFinancialData!$K$2:$K$6380,"55320")</f>
        <v>0</v>
      </c>
      <c r="BA104" s="54" t="str">
        <f>IF(ISERROR(IF(AX104="","",AX104/VLOOKUP(Occupancy!$B$65,Occupancy!$BJ$68:'Occupancy'!$B$79,1)*12/$C104)),"-",IF(AX104="","",AX104/VLOOKUP(Occupancy!$B$65,Occupancy!$BJ$68:'Occupancy'!$B$79,1)*12/$C104))</f>
        <v>-</v>
      </c>
      <c r="BB104" s="54" t="str">
        <f>IF(ISERROR(IF(AY104="","",AY104/VLOOKUP(Occupancy!$B$65,Occupancy!$BJ$68:'Occupancy'!$B$79,1)*12/$C104)),"-",IF(AY104="","",AY104/VLOOKUP(Occupancy!$B$65,Occupancy!$BJ$68:'Occupancy'!$B$79,1)*12/$C104))</f>
        <v>-</v>
      </c>
      <c r="BC104" s="62">
        <f t="shared" si="3"/>
        <v>0</v>
      </c>
      <c r="BD104" s="63">
        <f t="shared" si="4"/>
        <v>0</v>
      </c>
      <c r="BE104" s="62">
        <f t="shared" si="5"/>
        <v>0</v>
      </c>
      <c r="BF104" s="63" t="str">
        <f>IF(ISERROR(IF(BC104="","",BC104/VLOOKUP(Occupancy!$B$65,Occupancy!$BJ$68:'Occupancy'!$B$79,1)*12/$C104)),"-",IF(BC104="","",BC104/VLOOKUP(Occupancy!$B$65,Occupancy!$BJ$68:'Occupancy'!$B$79,1)*12/$C104))</f>
        <v>-</v>
      </c>
      <c r="BG104" s="64" t="str">
        <f>IF(ISERROR(IF(BD104="","",BD104/VLOOKUP(Occupancy!$B$65,Occupancy!$BJ$68:'Occupancy'!$B$79,1)*12/$C104)),"-",IF(BD104="","",BD104/VLOOKUP(Occupancy!$B$65,Occupancy!$BJ$68:'Occupancy'!$B$79,1)*12/$C104))</f>
        <v>-</v>
      </c>
    </row>
    <row r="105" spans="1:59" x14ac:dyDescent="0.25">
      <c r="A105" s="220" t="s">
        <v>605</v>
      </c>
      <c r="B105" s="93" t="str">
        <f>IF(ISERROR(INDEX(ProjectTypeData!$F$2:$F105,MATCH(Expenses!$A105,ProjectTypeData!$B$2:$B105,0),MATCH(Expenses!B$5,ProjectTypeData!$F$1))),"-",INDEX(ProjectTypeData!$F$2:$F105,MATCH(Expenses!$A105,ProjectTypeData!$B$2:$B105,0),MATCH(Expenses!B$5,ProjectTypeData!$F$1)))</f>
        <v>CPDC</v>
      </c>
      <c r="C105" s="145">
        <f>Operating!C110</f>
        <v>0</v>
      </c>
      <c r="D105" s="146" t="str">
        <f>IF(ISERROR(INDEX(MgmtCompanyData!$C$2:$C$46,MATCH(A105,MgmtCompanyData!$B$2:$B$46,0),0)),"-",INDEX(MgmtCompanyData!$C$2:$C$46,MATCH(A105,MgmtCompanyData!$B$2:$B$46,0),0))</f>
        <v>-</v>
      </c>
      <c r="E105" s="50">
        <f>SUMIFS(IncomeStatementData!$J$2:$J$415,IncomeStatementData!$B$2:$B$415,$A105,IncomeStatementData!$I$2:$I$415,"50105")+SUMIFS(IncomeStatementData!$J$2:$J$415,IncomeStatementData!$B$2:$B$415,$A105,IncomeStatementData!$I$2:$I$415,"55745")+SUMIFS(IncomeStatementData!$J$2:$J$415,IncomeStatementData!$B$2:$B$415,$A105,IncomeStatementData!$I$2:$I$415,"55730")+SUMIFS(IncomeStatementData!$J$2:$J$415,IncomeStatementData!$B$2:$B$415,$A105,IncomeStatementData!$I$2:$I$415,"50203")+SUMIFS(IncomeStatementData!$J$2:$J$415,IncomeStatementData!$B$2:$B$415,$A105,IncomeStatementData!$I$2:$I$415,"50252")</f>
        <v>0</v>
      </c>
      <c r="F105" s="51">
        <f>IF(ISERROR(G105/12*Occupancy!$B$65),"-",G105/12*Occupancy!$B$65)</f>
        <v>0</v>
      </c>
      <c r="G105" s="52">
        <f>SUMIFS(AnnualFinancialData!$L$2:$L$6380,AnnualFinancialData!$B$2:$B$6380,$A105,AnnualFinancialData!$K$2:$K$6380,"50105")+SUMIFS(AnnualFinancialData!$L$2:$L$6380,AnnualFinancialData!$B$2:$B$6380,$A105,AnnualFinancialData!$K$2:$K$6380,"55745")+SUMIFS(AnnualFinancialData!$L$2:$L$6380,AnnualFinancialData!$B$2:$B$6380,$A105,AnnualFinancialData!$K$2:$K$6380,"55730")+SUMIFS(AnnualFinancialData!$L$2:$L$6380,AnnualFinancialData!$B$2:$B$6380,$A105,AnnualFinancialData!$K$2:$K$6380,"50203")+SUMIFS(AnnualFinancialData!$L$2:$L$6380,AnnualFinancialData!$B$2:$B$6380,$A105,AnnualFinancialData!$K$2:$K$6380,"50252")</f>
        <v>0</v>
      </c>
      <c r="H105" s="51" t="str">
        <f>IF(ISERROR(IF(E105="","",E105/VLOOKUP(Occupancy!$B$65,Occupancy!$BJ$68:'Occupancy'!$B$79,1)*12/$C105)),"-",IF(E105="","",E105/VLOOKUP(Occupancy!$B$65,Occupancy!$BJ$68:'Occupancy'!$B$79,1)*12/$C105))</f>
        <v>-</v>
      </c>
      <c r="I105" s="53" t="str">
        <f>IF(ISERROR(IF(F105="","",F105/VLOOKUP(Occupancy!$B$65,Occupancy!$BJ$68:'Occupancy'!$B$79,1)*12/$C105)),"-",IF(F105="","",F105/VLOOKUP(Occupancy!$B$65,Occupancy!$BJ$68:'Occupancy'!$B$79,1)*12/$C105))</f>
        <v>-</v>
      </c>
      <c r="J105" s="54">
        <f>SUMIFS(IncomeStatementData!$J$2:$J$415,IncomeStatementData!$B$2:$B$415,$A105,IncomeStatementData!$I$2:$I$415,"60015")+SUMIFS(IncomeStatementData!$J$2:$J$415,IncomeStatementData!$B$2:$B$415,$A105,IncomeStatementData!$I$2:$I$415,"55342")+SUMIFS(IncomeStatementData!$J$2:$J$415,IncomeStatementData!$B$2:$B$415,$A105,IncomeStatementData!$I$2:$I$415,"55110")+SUMIFS(IncomeStatementData!$J$2:$J$415,IncomeStatementData!$B$2:$B$415,$A105,IncomeStatementData!$I$2:$I$415,"53034")+SUMIFS(IncomeStatementData!$J$2:$J$415,IncomeStatementData!$B$2:$B$415,$A105,IncomeStatementData!$I$2:$I$415,"59500")</f>
        <v>0</v>
      </c>
      <c r="K105" s="54">
        <f>IF(ISERROR(L105/12*Occupancy!$B$65),"-",L105/12*Occupancy!$B$65)</f>
        <v>0</v>
      </c>
      <c r="L105" s="55">
        <f>SUMIFS(AnnualFinancialData!$L$2:$L$6380,AnnualFinancialData!$B$2:$B$6380,$A105,AnnualFinancialData!$K$2:$K$6380,"60015")+SUMIFS(AnnualFinancialData!$L$2:$L$6380,AnnualFinancialData!$B$2:$B$6380,$A105,AnnualFinancialData!$K$2:$K$6380,"55342")+SUMIFS(AnnualFinancialData!$L$2:$L$6380,AnnualFinancialData!$B$2:$B$6380,$A105,AnnualFinancialData!$K$2:$K$6380,"55110")+SUMIFS(AnnualFinancialData!$L$2:$L$6380,AnnualFinancialData!$B$2:$B$6380,$A105,AnnualFinancialData!$K$2:$K$6380,"53034")+SUMIFS(AnnualFinancialData!$L$2:$L$6380,AnnualFinancialData!$B$2:$B$6380,$A105,AnnualFinancialData!$K$2:$K$6380,"59500")</f>
        <v>0</v>
      </c>
      <c r="M105" s="54" t="str">
        <f>IF(ISERROR(IF(J105="","",J105/VLOOKUP(Occupancy!$B$65,Occupancy!$BJ$68:'Occupancy'!$B$79,1)*12/$C105)),"-",IF(J105="","",J105/VLOOKUP(Occupancy!$B$65,Occupancy!$BJ$68:'Occupancy'!$B$79,1)*12/$C105))</f>
        <v>-</v>
      </c>
      <c r="N105" s="54" t="str">
        <f>IF(ISERROR(IF(K105="","",K105/VLOOKUP(Occupancy!$B$65,Occupancy!$BJ$68:'Occupancy'!$B$79,1)*12/$C105)),"-",IF(K105="","",K105/VLOOKUP(Occupancy!$B$65,Occupancy!$BJ$68:'Occupancy'!$B$79,1)*12/$C105))</f>
        <v>-</v>
      </c>
      <c r="O105" s="51">
        <f>SUMIFS(IncomeStatementData!$J$2:$J$415,IncomeStatementData!$B$2:$B$415,$A105,IncomeStatementData!$I$2:$I$415,"58001")</f>
        <v>0</v>
      </c>
      <c r="P105" s="51">
        <f>IF(ISERROR(Q105/12*Occupancy!$B$65),"-",Q105/12*Occupancy!$B$65)</f>
        <v>0</v>
      </c>
      <c r="Q105" s="52">
        <f>SUMIFS(AnnualFinancialData!$L$2:$L$6380,AnnualFinancialData!$B$2:$B$6380,$A105,AnnualFinancialData!$K$2:$K$6380,"58001")</f>
        <v>0</v>
      </c>
      <c r="R105" s="51" t="str">
        <f>IF(ISERROR(IF(O105="","",O105/VLOOKUP(Occupancy!$B$65,Occupancy!$BJ$68:'Occupancy'!$B$79,1)*12/$C105)),"-",IF(O105="","",O105/VLOOKUP(Occupancy!$B$65,Occupancy!$BJ$68:'Occupancy'!$B$79,1)*12/$C105))</f>
        <v>-</v>
      </c>
      <c r="S105" s="51" t="str">
        <f>IF(ISERROR(IF(P105="","",P105/VLOOKUP(Occupancy!$B$65,Occupancy!$BJ$68:'Occupancy'!$B$79,1)*12/$C105)),"-",IF(P105="","",P105/VLOOKUP(Occupancy!$B$65,Occupancy!$BJ$68:'Occupancy'!$B$79,1)*12/$C105))</f>
        <v>-</v>
      </c>
      <c r="T105" s="55">
        <f>SUMIFS(IncomeStatementData!$J$2:$J$415,IncomeStatementData!$B$2:$B$415,$A105,IncomeStatementData!$I$2:$I$415,"66100")</f>
        <v>0</v>
      </c>
      <c r="U105" s="54">
        <f>IF(ISERROR(V105/12*Occupancy!$B$65),"-",V105/12*Occupancy!$B$65)</f>
        <v>0</v>
      </c>
      <c r="V105" s="55">
        <f>SUMIFS(AnnualFinancialData!$L$2:$L$6380,AnnualFinancialData!$B$2:$B$6380,$A105,AnnualFinancialData!$K$2:$K$6380,"66100")</f>
        <v>0</v>
      </c>
      <c r="W105" s="54" t="str">
        <f>IF(ISERROR(IF(T105="","",T105/VLOOKUP(Occupancy!$B$65,Occupancy!$BJ$68:'Occupancy'!$B$79,1)*12/$C105)),"-",IF(T105="","",T105/VLOOKUP(Occupancy!$B$65,Occupancy!$BJ$68:'Occupancy'!$B$79,1)*12/$C105))</f>
        <v>-</v>
      </c>
      <c r="X105" s="56" t="str">
        <f>IF(ISERROR(IF(U105="","",U105/VLOOKUP(Occupancy!$B$65,Occupancy!$BJ$68:'Occupancy'!$B$79,1)*12/$C105)),"-",IF(U105="","",U105/VLOOKUP(Occupancy!$B$65,Occupancy!$BJ$68:'Occupancy'!$B$79,1)*12/$C105))</f>
        <v>-</v>
      </c>
      <c r="Y105" s="51">
        <f>SUMIFS(IncomeStatementData!$J$2:$J$415,IncomeStatementData!$B$2:$B$415,$A105,IncomeStatementData!$I$2:$I$415,"55705")+SUMIFS(IncomeStatementData!$J$2:$J$415,IncomeStatementData!$B$2:$B$415,$A105,IncomeStatementData!$I$2:$I$415,"55715")+SUMIFS(IncomeStatementData!$J$2:$J$415,IncomeStatementData!$B$2:$B$415,$A105,IncomeStatementData!$I$2:$I$415,"55720")+SUMIFS(IncomeStatementData!$J$2:$J$415,IncomeStatementData!$B$2:$B$415,$A105,IncomeStatementData!$I$2:$I$415,"55730")+SUMIFS(IncomeStatementData!$J$2:$J$415,IncomeStatementData!$B$2:$B$415,$A105,IncomeStatementData!$I$2:$I$415,"55735")+SUMIFS(IncomeStatementData!$J$2:$J$415,IncomeStatementData!$B$2:$B$415,$A105,IncomeStatementData!$I$2:$I$415,"55701")+SUMIFS(IncomeStatementData!$J$2:$J$415,IncomeStatementData!$B$2:$B$415,$A105,IncomeStatementData!$I$2:$I$415,"55750")+SUMIFS(IncomeStatementData!$J$2:$J$415,IncomeStatementData!$B$2:$B$415,$A105,IncomeStatementData!$I$2:$I$415,"55725")+SUMIFS(IncomeStatementData!$J$2:$J$415,IncomeStatementData!$B$2:$B$415,$A105,IncomeStatementData!$I$2:$I$415,"55760")+SUMIFS(IncomeStatementData!$J$2:$J$415,IncomeStatementData!$B$2:$B$415,$A105,IncomeStatementData!$I$2:$I$415,"55755")</f>
        <v>0</v>
      </c>
      <c r="Z105" s="51">
        <f>IF(ISERROR(AA105/12*Occupancy!$B$65),"-",AA105/12*Occupancy!$B$65)</f>
        <v>0</v>
      </c>
      <c r="AA105" s="52">
        <f>SUMIFS(AnnualFinancialData!$L$2:$L$6380,AnnualFinancialData!$B$2:$B$6380,$A105,AnnualFinancialData!$K$2:$K$6380,"55705")+SUMIFS(AnnualFinancialData!$L$2:$L$6380,AnnualFinancialData!$B$2:$B$6380,$A105,AnnualFinancialData!$K$2:$K$6380,"55715")+SUMIFS(AnnualFinancialData!$L$2:$L$6380,AnnualFinancialData!$B$2:$B$6380,$A105,AnnualFinancialData!$K$2:$K$6380,"55720")+SUMIFS(AnnualFinancialData!$L$2:$L$6380,AnnualFinancialData!$B$2:$B$6380,$A105,AnnualFinancialData!$K$2:$K$6380,"55730")+SUMIFS(AnnualFinancialData!$L$2:$L$6380,AnnualFinancialData!$B$2:$B$6380,$A105,AnnualFinancialData!$K$2:$K$6380,"55735")+SUMIFS(AnnualFinancialData!$L$2:$L$6380,AnnualFinancialData!$B$2:$B$6380,$A105,AnnualFinancialData!$K$2:$K$6380,"55701")+SUMIFS(AnnualFinancialData!$L$2:$L$6380,AnnualFinancialData!$B$2:$B$6380,$A105,AnnualFinancialData!$K$2:$K$6380,"55750")+SUMIFS(AnnualFinancialData!$L$2:$L$6380,AnnualFinancialData!$B$2:$B$6380,$A105,AnnualFinancialData!$K$2:$K$6380,"55725")+SUMIFS(AnnualFinancialData!$L$2:$L$6380,AnnualFinancialData!$B$2:$B$6380,$A105,AnnualFinancialData!$K$2:$K$6380,"55760")+SUMIFS(AnnualFinancialData!$L$2:$L$6380,AnnualFinancialData!$B$2:$B$6380,$A105,AnnualFinancialData!$K$2:$K$6380,"55755")</f>
        <v>0</v>
      </c>
      <c r="AB105" s="51" t="str">
        <f>IF(ISERROR(IF(Y105="","",Y105/VLOOKUP(Occupancy!$B$65,Occupancy!$BJ$68:'Occupancy'!$B$79,1)*12/$C105)),"-",IF(Y105="","",Y105/VLOOKUP(Occupancy!$B$65,Occupancy!$BJ$68:'Occupancy'!$B$79,1)*12/$C105))</f>
        <v>-</v>
      </c>
      <c r="AC105" s="57" t="str">
        <f>IF(ISERROR(IF(Z105="","",Z105/VLOOKUP(Occupancy!$B$65,Occupancy!$BJ$68:'Occupancy'!$B$79,1)*12/$C105)),"-",IF(Z105="","",Z105/VLOOKUP(Occupancy!$B$65,Occupancy!$BJ$68:'Occupancy'!$B$79,1)*12/$C105))</f>
        <v>-</v>
      </c>
      <c r="AD105" s="55">
        <f>SUMIFS(IncomeStatementData!$J$2:$J$415,IncomeStatementData!$B$2:$B$415,$A105,IncomeStatementData!$I$2:$I$415,"55770")</f>
        <v>0</v>
      </c>
      <c r="AE105" s="54">
        <f>IF(ISERROR(AF105/12*Occupancy!$B$65),"-",AF105/12*Occupancy!$B$65)</f>
        <v>0</v>
      </c>
      <c r="AF105" s="55">
        <f>SUMIFS(AnnualFinancialData!$L$2:$L$6380,AnnualFinancialData!$B$2:$B$6380,$A105,AnnualFinancialData!$K$2:$K$6380,"55770")</f>
        <v>0</v>
      </c>
      <c r="AG105" s="54" t="str">
        <f>IF(ISERROR(IF(AD105="","",AD105/VLOOKUP(Occupancy!$B$65,Occupancy!$BJ$68:'Occupancy'!$B$79,1)*12/$C105)),"-",IF(AD105="","",AD105/VLOOKUP(Occupancy!$B$65,Occupancy!$BJ$68:'Occupancy'!$B$79,1)*12/$C105))</f>
        <v>-</v>
      </c>
      <c r="AH105" s="59" t="str">
        <f>IF(ISERROR(IF(AE105="","",AE105/VLOOKUP(Occupancy!$B$65,Occupancy!$BJ$68:'Occupancy'!$B$79,1)*12/$C105)),"-",IF(AE105="","",AE105/VLOOKUP(Occupancy!$B$65,Occupancy!$BJ$68:'Occupancy'!$B$79,1)*12/$C105))</f>
        <v>-</v>
      </c>
      <c r="AI105" s="52">
        <f>SUMIFS(IncomeStatementData!$J$2:$J$415,IncomeStatementData!$B$2:$B$415,$A105,IncomeStatementData!$I$2:$I$415,"55357")+SUMIFS(IncomeStatementData!$J$2:$J$415,IncomeStatementData!$B$2:$B$415,$A105,IncomeStatementData!$I$2:$I$415,"55353")+SUMIFS(IncomeStatementData!$J$2:$J$415,IncomeStatementData!$B$2:$B$415,$A105,IncomeStatementData!$I$2:$I$415,"55354")+SUMIFS(IncomeStatementData!$J$2:$J$415,IncomeStatementData!$B$2:$B$415,$A105,IncomeStatementData!$I$2:$I$415,"55351")</f>
        <v>0</v>
      </c>
      <c r="AJ105" s="51">
        <f>IF(ISERROR(AK105/12*Occupancy!$B$65),"-",AK105/12*Occupancy!$B$65)</f>
        <v>0</v>
      </c>
      <c r="AK105" s="52">
        <f>SUMIFS(AnnualFinancialData!$L$2:$L$6380,AnnualFinancialData!$B$2:$B$6380,$A105,AnnualFinancialData!$K$2:$K$6380,"55357")+SUMIFS(AnnualFinancialData!$L$2:$L$6380,AnnualFinancialData!$B$2:$B$6380,$A105,AnnualFinancialData!$K$2:$K$6380,"55353")+SUMIFS(AnnualFinancialData!$L$2:$L$6380,AnnualFinancialData!$B$2:$B$6380,$A105,AnnualFinancialData!$K$2:$K$6380,"55354")+SUMIFS(AnnualFinancialData!$L$2:$L$6380,AnnualFinancialData!$B$2:$B$6380,$A105,AnnualFinancialData!$K$2:$K$6380,"55351")</f>
        <v>0</v>
      </c>
      <c r="AL105" s="51" t="str">
        <f>IF(ISERROR(IF(AI105="","",AI105/VLOOKUP(Occupancy!$B$65,Occupancy!$BJ$68:'Occupancy'!$B$79,1)*12/$C105)),"-",IF(AI105="","",AI105/VLOOKUP(Occupancy!$B$65,Occupancy!$BJ$68:'Occupancy'!$B$79,1)*12/$C105))</f>
        <v>-</v>
      </c>
      <c r="AM105" s="60" t="str">
        <f>IF(ISERROR(IF(AJ105="","",AJ105/VLOOKUP(Occupancy!$B$65,Occupancy!$BJ$68:'Occupancy'!$B$79,1)*12/$C105)),"-",IF(AJ105="","",AJ105/VLOOKUP(Occupancy!$B$65,Occupancy!$BJ$68:'Occupancy'!$B$79,1)*12/$C105))</f>
        <v>-</v>
      </c>
      <c r="AN105" s="54">
        <f>SUMIFS(IncomeStatementData!$J$2:$J$415,IncomeStatementData!$B$2:$B$415,$A105,IncomeStatementData!$I$2:$I$415,"55355")</f>
        <v>0</v>
      </c>
      <c r="AO105" s="54">
        <f>IF(ISERROR(AP105/12*Occupancy!$B$65),"-",AP105/12*Occupancy!$B$65)</f>
        <v>0</v>
      </c>
      <c r="AP105" s="55">
        <f>SUMIFS(AnnualFinancialData!$L$2:$L$6380,AnnualFinancialData!$B$2:$B$6380,$A105,AnnualFinancialData!$K$2:$K$6380,"55355")</f>
        <v>0</v>
      </c>
      <c r="AQ105" s="54" t="str">
        <f>IF(ISERROR(IF(AN105="","",AN105/VLOOKUP(Occupancy!$B$65,Occupancy!$BJ$68:'Occupancy'!$B$79,1)*12/$C105)),"-",IF(AN105="","",AN105/VLOOKUP(Occupancy!$B$65,Occupancy!$BJ$68:'Occupancy'!$B$79,1)*12/$C105))</f>
        <v>-</v>
      </c>
      <c r="AR105" s="56" t="str">
        <f>IF(ISERROR(IF(AO105="","",AO105/VLOOKUP(Occupancy!$B$65,Occupancy!$BJ$68:'Occupancy'!$B$79,1)*12/$C105)),"-",IF(AO105="","",AO105/VLOOKUP(Occupancy!$B$65,Occupancy!$BJ$68:'Occupancy'!$B$79,1)*12/$C105))</f>
        <v>-</v>
      </c>
      <c r="AS105" s="61">
        <f>SUMIFS(IncomeStatementData!$J$2:$J$415,IncomeStatementData!$B$2:$B$415,$A105,IncomeStatementData!$I$2:$I$415,"55301")</f>
        <v>0</v>
      </c>
      <c r="AT105" s="51">
        <f>IF(ISERROR(AU105/12*Occupancy!$B$65),"-",AU105/12*Occupancy!$B$65)</f>
        <v>0</v>
      </c>
      <c r="AU105" s="52">
        <f>SUMIFS(AnnualFinancialData!$L$2:$L$6380,AnnualFinancialData!$B$2:$B$6380,$A105,AnnualFinancialData!$K$2:$K$6380,"55301")</f>
        <v>0</v>
      </c>
      <c r="AV105" s="51" t="str">
        <f>IF(ISERROR(IF(AS105="","",AS105/VLOOKUP(Occupancy!$B$65,Occupancy!$BJ$68:'Occupancy'!$B$79,1)*12/$C105)),"-",IF(AS105="","",AS105/VLOOKUP(Occupancy!$B$65,Occupancy!$BJ$68:'Occupancy'!$B$79,1)*12/$C105))</f>
        <v>-</v>
      </c>
      <c r="AW105" s="57" t="str">
        <f>IF(ISERROR(IF(AT105="","",AT105/VLOOKUP(Occupancy!$B$65,Occupancy!$BJ$68:'Occupancy'!$B$79,1)*12/$C105)),"-",IF(AT105="","",AT105/VLOOKUP(Occupancy!$B$65,Occupancy!$BJ$68:'Occupancy'!$B$79,1)*12/$C105))</f>
        <v>-</v>
      </c>
      <c r="AX105" s="54">
        <f>SUMIFS(IncomeStatementData!$J$2:$J$415,IncomeStatementData!$B$2:$B$415,$A105,IncomeStatementData!$I$2:$I$415,"55320")</f>
        <v>0</v>
      </c>
      <c r="AY105" s="54">
        <f>IF(ISERROR(AZ105/12*Occupancy!$B$65),"-",AZ105/12*Occupancy!$B$65)</f>
        <v>0</v>
      </c>
      <c r="AZ105" s="55">
        <f>SUMIFS(AnnualFinancialData!$L$2:$L$6380,AnnualFinancialData!$B$2:$B$6380,$A105,AnnualFinancialData!$K$2:$K$6380,"55320")</f>
        <v>0</v>
      </c>
      <c r="BA105" s="54" t="str">
        <f>IF(ISERROR(IF(AX105="","",AX105/VLOOKUP(Occupancy!$B$65,Occupancy!$BJ$68:'Occupancy'!$B$79,1)*12/$C105)),"-",IF(AX105="","",AX105/VLOOKUP(Occupancy!$B$65,Occupancy!$BJ$68:'Occupancy'!$B$79,1)*12/$C105))</f>
        <v>-</v>
      </c>
      <c r="BB105" s="54" t="str">
        <f>IF(ISERROR(IF(AY105="","",AY105/VLOOKUP(Occupancy!$B$65,Occupancy!$BJ$68:'Occupancy'!$B$79,1)*12/$C105)),"-",IF(AY105="","",AY105/VLOOKUP(Occupancy!$B$65,Occupancy!$BJ$68:'Occupancy'!$B$79,1)*12/$C105))</f>
        <v>-</v>
      </c>
      <c r="BC105" s="62">
        <f t="shared" si="3"/>
        <v>0</v>
      </c>
      <c r="BD105" s="63">
        <f t="shared" si="4"/>
        <v>0</v>
      </c>
      <c r="BE105" s="62">
        <f t="shared" si="5"/>
        <v>0</v>
      </c>
      <c r="BF105" s="63" t="str">
        <f>IF(ISERROR(IF(BC105="","",BC105/VLOOKUP(Occupancy!$B$65,Occupancy!$BJ$68:'Occupancy'!$B$79,1)*12/$C105)),"-",IF(BC105="","",BC105/VLOOKUP(Occupancy!$B$65,Occupancy!$BJ$68:'Occupancy'!$B$79,1)*12/$C105))</f>
        <v>-</v>
      </c>
      <c r="BG105" s="64" t="str">
        <f>IF(ISERROR(IF(BD105="","",BD105/VLOOKUP(Occupancy!$B$65,Occupancy!$BJ$68:'Occupancy'!$B$79,1)*12/$C105)),"-",IF(BD105="","",BD105/VLOOKUP(Occupancy!$B$65,Occupancy!$BJ$68:'Occupancy'!$B$79,1)*12/$C105))</f>
        <v>-</v>
      </c>
    </row>
    <row r="106" spans="1:59" x14ac:dyDescent="0.25">
      <c r="A106" s="220" t="s">
        <v>607</v>
      </c>
      <c r="B106" s="93" t="str">
        <f>IF(ISERROR(INDEX(ProjectTypeData!$F$2:$F106,MATCH(Expenses!$A106,ProjectTypeData!$B$2:$B106,0),MATCH(Expenses!B$5,ProjectTypeData!$F$1))),"-",INDEX(ProjectTypeData!$F$2:$F106,MATCH(Expenses!$A106,ProjectTypeData!$B$2:$B106,0),MATCH(Expenses!B$5,ProjectTypeData!$F$1)))</f>
        <v>CPDC</v>
      </c>
      <c r="C106" s="145">
        <f>Operating!C111</f>
        <v>0</v>
      </c>
      <c r="D106" s="146" t="str">
        <f>IF(ISERROR(INDEX(MgmtCompanyData!$C$2:$C$46,MATCH(A106,MgmtCompanyData!$B$2:$B$46,0),0)),"-",INDEX(MgmtCompanyData!$C$2:$C$46,MATCH(A106,MgmtCompanyData!$B$2:$B$46,0),0))</f>
        <v>-</v>
      </c>
      <c r="E106" s="50">
        <f>SUMIFS(IncomeStatementData!$J$2:$J$415,IncomeStatementData!$B$2:$B$415,$A106,IncomeStatementData!$I$2:$I$415,"50105")+SUMIFS(IncomeStatementData!$J$2:$J$415,IncomeStatementData!$B$2:$B$415,$A106,IncomeStatementData!$I$2:$I$415,"55745")+SUMIFS(IncomeStatementData!$J$2:$J$415,IncomeStatementData!$B$2:$B$415,$A106,IncomeStatementData!$I$2:$I$415,"55730")+SUMIFS(IncomeStatementData!$J$2:$J$415,IncomeStatementData!$B$2:$B$415,$A106,IncomeStatementData!$I$2:$I$415,"50203")+SUMIFS(IncomeStatementData!$J$2:$J$415,IncomeStatementData!$B$2:$B$415,$A106,IncomeStatementData!$I$2:$I$415,"50252")</f>
        <v>0</v>
      </c>
      <c r="F106" s="51">
        <f>IF(ISERROR(G106/12*Occupancy!$B$65),"-",G106/12*Occupancy!$B$65)</f>
        <v>0</v>
      </c>
      <c r="G106" s="52">
        <f>SUMIFS(AnnualFinancialData!$L$2:$L$6380,AnnualFinancialData!$B$2:$B$6380,$A106,AnnualFinancialData!$K$2:$K$6380,"50105")+SUMIFS(AnnualFinancialData!$L$2:$L$6380,AnnualFinancialData!$B$2:$B$6380,$A106,AnnualFinancialData!$K$2:$K$6380,"55745")+SUMIFS(AnnualFinancialData!$L$2:$L$6380,AnnualFinancialData!$B$2:$B$6380,$A106,AnnualFinancialData!$K$2:$K$6380,"55730")+SUMIFS(AnnualFinancialData!$L$2:$L$6380,AnnualFinancialData!$B$2:$B$6380,$A106,AnnualFinancialData!$K$2:$K$6380,"50203")+SUMIFS(AnnualFinancialData!$L$2:$L$6380,AnnualFinancialData!$B$2:$B$6380,$A106,AnnualFinancialData!$K$2:$K$6380,"50252")</f>
        <v>0</v>
      </c>
      <c r="H106" s="51" t="str">
        <f>IF(ISERROR(IF(E106="","",E106/VLOOKUP(Occupancy!$B$65,Occupancy!$BJ$68:'Occupancy'!$B$79,1)*12/$C106)),"-",IF(E106="","",E106/VLOOKUP(Occupancy!$B$65,Occupancy!$BJ$68:'Occupancy'!$B$79,1)*12/$C106))</f>
        <v>-</v>
      </c>
      <c r="I106" s="53" t="str">
        <f>IF(ISERROR(IF(F106="","",F106/VLOOKUP(Occupancy!$B$65,Occupancy!$BJ$68:'Occupancy'!$B$79,1)*12/$C106)),"-",IF(F106="","",F106/VLOOKUP(Occupancy!$B$65,Occupancy!$BJ$68:'Occupancy'!$B$79,1)*12/$C106))</f>
        <v>-</v>
      </c>
      <c r="J106" s="54">
        <f>SUMIFS(IncomeStatementData!$J$2:$J$415,IncomeStatementData!$B$2:$B$415,$A106,IncomeStatementData!$I$2:$I$415,"60015")+SUMIFS(IncomeStatementData!$J$2:$J$415,IncomeStatementData!$B$2:$B$415,$A106,IncomeStatementData!$I$2:$I$415,"55342")+SUMIFS(IncomeStatementData!$J$2:$J$415,IncomeStatementData!$B$2:$B$415,$A106,IncomeStatementData!$I$2:$I$415,"55110")+SUMIFS(IncomeStatementData!$J$2:$J$415,IncomeStatementData!$B$2:$B$415,$A106,IncomeStatementData!$I$2:$I$415,"53034")+SUMIFS(IncomeStatementData!$J$2:$J$415,IncomeStatementData!$B$2:$B$415,$A106,IncomeStatementData!$I$2:$I$415,"59500")</f>
        <v>0</v>
      </c>
      <c r="K106" s="54">
        <f>IF(ISERROR(L106/12*Occupancy!$B$65),"-",L106/12*Occupancy!$B$65)</f>
        <v>0</v>
      </c>
      <c r="L106" s="55">
        <f>SUMIFS(AnnualFinancialData!$L$2:$L$6380,AnnualFinancialData!$B$2:$B$6380,$A106,AnnualFinancialData!$K$2:$K$6380,"60015")+SUMIFS(AnnualFinancialData!$L$2:$L$6380,AnnualFinancialData!$B$2:$B$6380,$A106,AnnualFinancialData!$K$2:$K$6380,"55342")+SUMIFS(AnnualFinancialData!$L$2:$L$6380,AnnualFinancialData!$B$2:$B$6380,$A106,AnnualFinancialData!$K$2:$K$6380,"55110")+SUMIFS(AnnualFinancialData!$L$2:$L$6380,AnnualFinancialData!$B$2:$B$6380,$A106,AnnualFinancialData!$K$2:$K$6380,"53034")+SUMIFS(AnnualFinancialData!$L$2:$L$6380,AnnualFinancialData!$B$2:$B$6380,$A106,AnnualFinancialData!$K$2:$K$6380,"59500")</f>
        <v>0</v>
      </c>
      <c r="M106" s="54" t="str">
        <f>IF(ISERROR(IF(J106="","",J106/VLOOKUP(Occupancy!$B$65,Occupancy!$BJ$68:'Occupancy'!$B$79,1)*12/$C106)),"-",IF(J106="","",J106/VLOOKUP(Occupancy!$B$65,Occupancy!$BJ$68:'Occupancy'!$B$79,1)*12/$C106))</f>
        <v>-</v>
      </c>
      <c r="N106" s="54" t="str">
        <f>IF(ISERROR(IF(K106="","",K106/VLOOKUP(Occupancy!$B$65,Occupancy!$BJ$68:'Occupancy'!$B$79,1)*12/$C106)),"-",IF(K106="","",K106/VLOOKUP(Occupancy!$B$65,Occupancy!$BJ$68:'Occupancy'!$B$79,1)*12/$C106))</f>
        <v>-</v>
      </c>
      <c r="O106" s="51">
        <f>SUMIFS(IncomeStatementData!$J$2:$J$415,IncomeStatementData!$B$2:$B$415,$A106,IncomeStatementData!$I$2:$I$415,"58001")</f>
        <v>0</v>
      </c>
      <c r="P106" s="51">
        <f>IF(ISERROR(Q106/12*Occupancy!$B$65),"-",Q106/12*Occupancy!$B$65)</f>
        <v>0</v>
      </c>
      <c r="Q106" s="52">
        <f>SUMIFS(AnnualFinancialData!$L$2:$L$6380,AnnualFinancialData!$B$2:$B$6380,$A106,AnnualFinancialData!$K$2:$K$6380,"58001")</f>
        <v>0</v>
      </c>
      <c r="R106" s="51" t="str">
        <f>IF(ISERROR(IF(O106="","",O106/VLOOKUP(Occupancy!$B$65,Occupancy!$BJ$68:'Occupancy'!$B$79,1)*12/$C106)),"-",IF(O106="","",O106/VLOOKUP(Occupancy!$B$65,Occupancy!$BJ$68:'Occupancy'!$B$79,1)*12/$C106))</f>
        <v>-</v>
      </c>
      <c r="S106" s="51" t="str">
        <f>IF(ISERROR(IF(P106="","",P106/VLOOKUP(Occupancy!$B$65,Occupancy!$BJ$68:'Occupancy'!$B$79,1)*12/$C106)),"-",IF(P106="","",P106/VLOOKUP(Occupancy!$B$65,Occupancy!$BJ$68:'Occupancy'!$B$79,1)*12/$C106))</f>
        <v>-</v>
      </c>
      <c r="T106" s="55">
        <f>SUMIFS(IncomeStatementData!$J$2:$J$415,IncomeStatementData!$B$2:$B$415,$A106,IncomeStatementData!$I$2:$I$415,"66100")</f>
        <v>0</v>
      </c>
      <c r="U106" s="54">
        <f>IF(ISERROR(V106/12*Occupancy!$B$65),"-",V106/12*Occupancy!$B$65)</f>
        <v>0</v>
      </c>
      <c r="V106" s="55">
        <f>SUMIFS(AnnualFinancialData!$L$2:$L$6380,AnnualFinancialData!$B$2:$B$6380,$A106,AnnualFinancialData!$K$2:$K$6380,"66100")</f>
        <v>0</v>
      </c>
      <c r="W106" s="54" t="str">
        <f>IF(ISERROR(IF(T106="","",T106/VLOOKUP(Occupancy!$B$65,Occupancy!$BJ$68:'Occupancy'!$B$79,1)*12/$C106)),"-",IF(T106="","",T106/VLOOKUP(Occupancy!$B$65,Occupancy!$BJ$68:'Occupancy'!$B$79,1)*12/$C106))</f>
        <v>-</v>
      </c>
      <c r="X106" s="56" t="str">
        <f>IF(ISERROR(IF(U106="","",U106/VLOOKUP(Occupancy!$B$65,Occupancy!$BJ$68:'Occupancy'!$B$79,1)*12/$C106)),"-",IF(U106="","",U106/VLOOKUP(Occupancy!$B$65,Occupancy!$BJ$68:'Occupancy'!$B$79,1)*12/$C106))</f>
        <v>-</v>
      </c>
      <c r="Y106" s="51">
        <f>SUMIFS(IncomeStatementData!$J$2:$J$415,IncomeStatementData!$B$2:$B$415,$A106,IncomeStatementData!$I$2:$I$415,"55705")+SUMIFS(IncomeStatementData!$J$2:$J$415,IncomeStatementData!$B$2:$B$415,$A106,IncomeStatementData!$I$2:$I$415,"55715")+SUMIFS(IncomeStatementData!$J$2:$J$415,IncomeStatementData!$B$2:$B$415,$A106,IncomeStatementData!$I$2:$I$415,"55720")+SUMIFS(IncomeStatementData!$J$2:$J$415,IncomeStatementData!$B$2:$B$415,$A106,IncomeStatementData!$I$2:$I$415,"55730")+SUMIFS(IncomeStatementData!$J$2:$J$415,IncomeStatementData!$B$2:$B$415,$A106,IncomeStatementData!$I$2:$I$415,"55735")+SUMIFS(IncomeStatementData!$J$2:$J$415,IncomeStatementData!$B$2:$B$415,$A106,IncomeStatementData!$I$2:$I$415,"55701")+SUMIFS(IncomeStatementData!$J$2:$J$415,IncomeStatementData!$B$2:$B$415,$A106,IncomeStatementData!$I$2:$I$415,"55750")+SUMIFS(IncomeStatementData!$J$2:$J$415,IncomeStatementData!$B$2:$B$415,$A106,IncomeStatementData!$I$2:$I$415,"55725")+SUMIFS(IncomeStatementData!$J$2:$J$415,IncomeStatementData!$B$2:$B$415,$A106,IncomeStatementData!$I$2:$I$415,"55760")+SUMIFS(IncomeStatementData!$J$2:$J$415,IncomeStatementData!$B$2:$B$415,$A106,IncomeStatementData!$I$2:$I$415,"55755")</f>
        <v>0</v>
      </c>
      <c r="Z106" s="51">
        <f>IF(ISERROR(AA106/12*Occupancy!$B$65),"-",AA106/12*Occupancy!$B$65)</f>
        <v>0</v>
      </c>
      <c r="AA106" s="52">
        <f>SUMIFS(AnnualFinancialData!$L$2:$L$6380,AnnualFinancialData!$B$2:$B$6380,$A106,AnnualFinancialData!$K$2:$K$6380,"55705")+SUMIFS(AnnualFinancialData!$L$2:$L$6380,AnnualFinancialData!$B$2:$B$6380,$A106,AnnualFinancialData!$K$2:$K$6380,"55715")+SUMIFS(AnnualFinancialData!$L$2:$L$6380,AnnualFinancialData!$B$2:$B$6380,$A106,AnnualFinancialData!$K$2:$K$6380,"55720")+SUMIFS(AnnualFinancialData!$L$2:$L$6380,AnnualFinancialData!$B$2:$B$6380,$A106,AnnualFinancialData!$K$2:$K$6380,"55730")+SUMIFS(AnnualFinancialData!$L$2:$L$6380,AnnualFinancialData!$B$2:$B$6380,$A106,AnnualFinancialData!$K$2:$K$6380,"55735")+SUMIFS(AnnualFinancialData!$L$2:$L$6380,AnnualFinancialData!$B$2:$B$6380,$A106,AnnualFinancialData!$K$2:$K$6380,"55701")+SUMIFS(AnnualFinancialData!$L$2:$L$6380,AnnualFinancialData!$B$2:$B$6380,$A106,AnnualFinancialData!$K$2:$K$6380,"55750")+SUMIFS(AnnualFinancialData!$L$2:$L$6380,AnnualFinancialData!$B$2:$B$6380,$A106,AnnualFinancialData!$K$2:$K$6380,"55725")+SUMIFS(AnnualFinancialData!$L$2:$L$6380,AnnualFinancialData!$B$2:$B$6380,$A106,AnnualFinancialData!$K$2:$K$6380,"55760")+SUMIFS(AnnualFinancialData!$L$2:$L$6380,AnnualFinancialData!$B$2:$B$6380,$A106,AnnualFinancialData!$K$2:$K$6380,"55755")</f>
        <v>0</v>
      </c>
      <c r="AB106" s="51" t="str">
        <f>IF(ISERROR(IF(Y106="","",Y106/VLOOKUP(Occupancy!$B$65,Occupancy!$BJ$68:'Occupancy'!$B$79,1)*12/$C106)),"-",IF(Y106="","",Y106/VLOOKUP(Occupancy!$B$65,Occupancy!$BJ$68:'Occupancy'!$B$79,1)*12/$C106))</f>
        <v>-</v>
      </c>
      <c r="AC106" s="57" t="str">
        <f>IF(ISERROR(IF(Z106="","",Z106/VLOOKUP(Occupancy!$B$65,Occupancy!$BJ$68:'Occupancy'!$B$79,1)*12/$C106)),"-",IF(Z106="","",Z106/VLOOKUP(Occupancy!$B$65,Occupancy!$BJ$68:'Occupancy'!$B$79,1)*12/$C106))</f>
        <v>-</v>
      </c>
      <c r="AD106" s="55">
        <f>SUMIFS(IncomeStatementData!$J$2:$J$415,IncomeStatementData!$B$2:$B$415,$A106,IncomeStatementData!$I$2:$I$415,"55770")</f>
        <v>0</v>
      </c>
      <c r="AE106" s="54">
        <f>IF(ISERROR(AF106/12*Occupancy!$B$65),"-",AF106/12*Occupancy!$B$65)</f>
        <v>0</v>
      </c>
      <c r="AF106" s="55">
        <f>SUMIFS(AnnualFinancialData!$L$2:$L$6380,AnnualFinancialData!$B$2:$B$6380,$A106,AnnualFinancialData!$K$2:$K$6380,"55770")</f>
        <v>0</v>
      </c>
      <c r="AG106" s="54" t="str">
        <f>IF(ISERROR(IF(AD106="","",AD106/VLOOKUP(Occupancy!$B$65,Occupancy!$BJ$68:'Occupancy'!$B$79,1)*12/$C106)),"-",IF(AD106="","",AD106/VLOOKUP(Occupancy!$B$65,Occupancy!$BJ$68:'Occupancy'!$B$79,1)*12/$C106))</f>
        <v>-</v>
      </c>
      <c r="AH106" s="59" t="str">
        <f>IF(ISERROR(IF(AE106="","",AE106/VLOOKUP(Occupancy!$B$65,Occupancy!$BJ$68:'Occupancy'!$B$79,1)*12/$C106)),"-",IF(AE106="","",AE106/VLOOKUP(Occupancy!$B$65,Occupancy!$BJ$68:'Occupancy'!$B$79,1)*12/$C106))</f>
        <v>-</v>
      </c>
      <c r="AI106" s="52">
        <f>SUMIFS(IncomeStatementData!$J$2:$J$415,IncomeStatementData!$B$2:$B$415,$A106,IncomeStatementData!$I$2:$I$415,"55357")+SUMIFS(IncomeStatementData!$J$2:$J$415,IncomeStatementData!$B$2:$B$415,$A106,IncomeStatementData!$I$2:$I$415,"55353")+SUMIFS(IncomeStatementData!$J$2:$J$415,IncomeStatementData!$B$2:$B$415,$A106,IncomeStatementData!$I$2:$I$415,"55354")+SUMIFS(IncomeStatementData!$J$2:$J$415,IncomeStatementData!$B$2:$B$415,$A106,IncomeStatementData!$I$2:$I$415,"55351")</f>
        <v>0</v>
      </c>
      <c r="AJ106" s="51">
        <f>IF(ISERROR(AK106/12*Occupancy!$B$65),"-",AK106/12*Occupancy!$B$65)</f>
        <v>0</v>
      </c>
      <c r="AK106" s="52">
        <f>SUMIFS(AnnualFinancialData!$L$2:$L$6380,AnnualFinancialData!$B$2:$B$6380,$A106,AnnualFinancialData!$K$2:$K$6380,"55357")+SUMIFS(AnnualFinancialData!$L$2:$L$6380,AnnualFinancialData!$B$2:$B$6380,$A106,AnnualFinancialData!$K$2:$K$6380,"55353")+SUMIFS(AnnualFinancialData!$L$2:$L$6380,AnnualFinancialData!$B$2:$B$6380,$A106,AnnualFinancialData!$K$2:$K$6380,"55354")+SUMIFS(AnnualFinancialData!$L$2:$L$6380,AnnualFinancialData!$B$2:$B$6380,$A106,AnnualFinancialData!$K$2:$K$6380,"55351")</f>
        <v>0</v>
      </c>
      <c r="AL106" s="51" t="str">
        <f>IF(ISERROR(IF(AI106="","",AI106/VLOOKUP(Occupancy!$B$65,Occupancy!$BJ$68:'Occupancy'!$B$79,1)*12/$C106)),"-",IF(AI106="","",AI106/VLOOKUP(Occupancy!$B$65,Occupancy!$BJ$68:'Occupancy'!$B$79,1)*12/$C106))</f>
        <v>-</v>
      </c>
      <c r="AM106" s="60" t="str">
        <f>IF(ISERROR(IF(AJ106="","",AJ106/VLOOKUP(Occupancy!$B$65,Occupancy!$BJ$68:'Occupancy'!$B$79,1)*12/$C106)),"-",IF(AJ106="","",AJ106/VLOOKUP(Occupancy!$B$65,Occupancy!$BJ$68:'Occupancy'!$B$79,1)*12/$C106))</f>
        <v>-</v>
      </c>
      <c r="AN106" s="54">
        <f>SUMIFS(IncomeStatementData!$J$2:$J$415,IncomeStatementData!$B$2:$B$415,$A106,IncomeStatementData!$I$2:$I$415,"55355")</f>
        <v>0</v>
      </c>
      <c r="AO106" s="54">
        <f>IF(ISERROR(AP106/12*Occupancy!$B$65),"-",AP106/12*Occupancy!$B$65)</f>
        <v>0</v>
      </c>
      <c r="AP106" s="55">
        <f>SUMIFS(AnnualFinancialData!$L$2:$L$6380,AnnualFinancialData!$B$2:$B$6380,$A106,AnnualFinancialData!$K$2:$K$6380,"55355")</f>
        <v>0</v>
      </c>
      <c r="AQ106" s="54" t="str">
        <f>IF(ISERROR(IF(AN106="","",AN106/VLOOKUP(Occupancy!$B$65,Occupancy!$BJ$68:'Occupancy'!$B$79,1)*12/$C106)),"-",IF(AN106="","",AN106/VLOOKUP(Occupancy!$B$65,Occupancy!$BJ$68:'Occupancy'!$B$79,1)*12/$C106))</f>
        <v>-</v>
      </c>
      <c r="AR106" s="56" t="str">
        <f>IF(ISERROR(IF(AO106="","",AO106/VLOOKUP(Occupancy!$B$65,Occupancy!$BJ$68:'Occupancy'!$B$79,1)*12/$C106)),"-",IF(AO106="","",AO106/VLOOKUP(Occupancy!$B$65,Occupancy!$BJ$68:'Occupancy'!$B$79,1)*12/$C106))</f>
        <v>-</v>
      </c>
      <c r="AS106" s="61">
        <f>SUMIFS(IncomeStatementData!$J$2:$J$415,IncomeStatementData!$B$2:$B$415,$A106,IncomeStatementData!$I$2:$I$415,"55301")</f>
        <v>0</v>
      </c>
      <c r="AT106" s="51">
        <f>IF(ISERROR(AU106/12*Occupancy!$B$65),"-",AU106/12*Occupancy!$B$65)</f>
        <v>0</v>
      </c>
      <c r="AU106" s="52">
        <f>SUMIFS(AnnualFinancialData!$L$2:$L$6380,AnnualFinancialData!$B$2:$B$6380,$A106,AnnualFinancialData!$K$2:$K$6380,"55301")</f>
        <v>0</v>
      </c>
      <c r="AV106" s="51" t="str">
        <f>IF(ISERROR(IF(AS106="","",AS106/VLOOKUP(Occupancy!$B$65,Occupancy!$BJ$68:'Occupancy'!$B$79,1)*12/$C106)),"-",IF(AS106="","",AS106/VLOOKUP(Occupancy!$B$65,Occupancy!$BJ$68:'Occupancy'!$B$79,1)*12/$C106))</f>
        <v>-</v>
      </c>
      <c r="AW106" s="57" t="str">
        <f>IF(ISERROR(IF(AT106="","",AT106/VLOOKUP(Occupancy!$B$65,Occupancy!$BJ$68:'Occupancy'!$B$79,1)*12/$C106)),"-",IF(AT106="","",AT106/VLOOKUP(Occupancy!$B$65,Occupancy!$BJ$68:'Occupancy'!$B$79,1)*12/$C106))</f>
        <v>-</v>
      </c>
      <c r="AX106" s="54">
        <f>SUMIFS(IncomeStatementData!$J$2:$J$415,IncomeStatementData!$B$2:$B$415,$A106,IncomeStatementData!$I$2:$I$415,"55320")</f>
        <v>0</v>
      </c>
      <c r="AY106" s="54">
        <f>IF(ISERROR(AZ106/12*Occupancy!$B$65),"-",AZ106/12*Occupancy!$B$65)</f>
        <v>0</v>
      </c>
      <c r="AZ106" s="55">
        <f>SUMIFS(AnnualFinancialData!$L$2:$L$6380,AnnualFinancialData!$B$2:$B$6380,$A106,AnnualFinancialData!$K$2:$K$6380,"55320")</f>
        <v>0</v>
      </c>
      <c r="BA106" s="54" t="str">
        <f>IF(ISERROR(IF(AX106="","",AX106/VLOOKUP(Occupancy!$B$65,Occupancy!$BJ$68:'Occupancy'!$B$79,1)*12/$C106)),"-",IF(AX106="","",AX106/VLOOKUP(Occupancy!$B$65,Occupancy!$BJ$68:'Occupancy'!$B$79,1)*12/$C106))</f>
        <v>-</v>
      </c>
      <c r="BB106" s="54" t="str">
        <f>IF(ISERROR(IF(AY106="","",AY106/VLOOKUP(Occupancy!$B$65,Occupancy!$BJ$68:'Occupancy'!$B$79,1)*12/$C106)),"-",IF(AY106="","",AY106/VLOOKUP(Occupancy!$B$65,Occupancy!$BJ$68:'Occupancy'!$B$79,1)*12/$C106))</f>
        <v>-</v>
      </c>
      <c r="BC106" s="62">
        <f t="shared" si="3"/>
        <v>0</v>
      </c>
      <c r="BD106" s="63">
        <f t="shared" si="4"/>
        <v>0</v>
      </c>
      <c r="BE106" s="62">
        <f t="shared" si="5"/>
        <v>0</v>
      </c>
      <c r="BF106" s="63" t="str">
        <f>IF(ISERROR(IF(BC106="","",BC106/VLOOKUP(Occupancy!$B$65,Occupancy!$BJ$68:'Occupancy'!$B$79,1)*12/$C106)),"-",IF(BC106="","",BC106/VLOOKUP(Occupancy!$B$65,Occupancy!$BJ$68:'Occupancy'!$B$79,1)*12/$C106))</f>
        <v>-</v>
      </c>
      <c r="BG106" s="64" t="str">
        <f>IF(ISERROR(IF(BD106="","",BD106/VLOOKUP(Occupancy!$B$65,Occupancy!$BJ$68:'Occupancy'!$B$79,1)*12/$C106)),"-",IF(BD106="","",BD106/VLOOKUP(Occupancy!$B$65,Occupancy!$BJ$68:'Occupancy'!$B$79,1)*12/$C106))</f>
        <v>-</v>
      </c>
    </row>
    <row r="107" spans="1:59" x14ac:dyDescent="0.25">
      <c r="A107" s="220" t="s">
        <v>609</v>
      </c>
      <c r="B107" s="93" t="str">
        <f>IF(ISERROR(INDEX(ProjectTypeData!$F$2:$F107,MATCH(Expenses!$A107,ProjectTypeData!$B$2:$B107,0),MATCH(Expenses!B$5,ProjectTypeData!$F$1))),"-",INDEX(ProjectTypeData!$F$2:$F107,MATCH(Expenses!$A107,ProjectTypeData!$B$2:$B107,0),MATCH(Expenses!B$5,ProjectTypeData!$F$1)))</f>
        <v>CPDC</v>
      </c>
      <c r="C107" s="145">
        <f>Operating!C112</f>
        <v>0</v>
      </c>
      <c r="D107" s="146" t="str">
        <f>IF(ISERROR(INDEX(MgmtCompanyData!$C$2:$C$46,MATCH(A107,MgmtCompanyData!$B$2:$B$46,0),0)),"-",INDEX(MgmtCompanyData!$C$2:$C$46,MATCH(A107,MgmtCompanyData!$B$2:$B$46,0),0))</f>
        <v>-</v>
      </c>
      <c r="E107" s="50">
        <f>SUMIFS(IncomeStatementData!$J$2:$J$415,IncomeStatementData!$B$2:$B$415,$A107,IncomeStatementData!$I$2:$I$415,"50105")+SUMIFS(IncomeStatementData!$J$2:$J$415,IncomeStatementData!$B$2:$B$415,$A107,IncomeStatementData!$I$2:$I$415,"55745")+SUMIFS(IncomeStatementData!$J$2:$J$415,IncomeStatementData!$B$2:$B$415,$A107,IncomeStatementData!$I$2:$I$415,"55730")+SUMIFS(IncomeStatementData!$J$2:$J$415,IncomeStatementData!$B$2:$B$415,$A107,IncomeStatementData!$I$2:$I$415,"50203")+SUMIFS(IncomeStatementData!$J$2:$J$415,IncomeStatementData!$B$2:$B$415,$A107,IncomeStatementData!$I$2:$I$415,"50252")</f>
        <v>0</v>
      </c>
      <c r="F107" s="51">
        <f>IF(ISERROR(G107/12*Occupancy!$B$65),"-",G107/12*Occupancy!$B$65)</f>
        <v>0</v>
      </c>
      <c r="G107" s="52">
        <f>SUMIFS(AnnualFinancialData!$L$2:$L$6380,AnnualFinancialData!$B$2:$B$6380,$A107,AnnualFinancialData!$K$2:$K$6380,"50105")+SUMIFS(AnnualFinancialData!$L$2:$L$6380,AnnualFinancialData!$B$2:$B$6380,$A107,AnnualFinancialData!$K$2:$K$6380,"55745")+SUMIFS(AnnualFinancialData!$L$2:$L$6380,AnnualFinancialData!$B$2:$B$6380,$A107,AnnualFinancialData!$K$2:$K$6380,"55730")+SUMIFS(AnnualFinancialData!$L$2:$L$6380,AnnualFinancialData!$B$2:$B$6380,$A107,AnnualFinancialData!$K$2:$K$6380,"50203")+SUMIFS(AnnualFinancialData!$L$2:$L$6380,AnnualFinancialData!$B$2:$B$6380,$A107,AnnualFinancialData!$K$2:$K$6380,"50252")</f>
        <v>0</v>
      </c>
      <c r="H107" s="51" t="str">
        <f>IF(ISERROR(IF(E107="","",E107/VLOOKUP(Occupancy!$B$65,Occupancy!$BJ$68:'Occupancy'!$B$79,1)*12/$C107)),"-",IF(E107="","",E107/VLOOKUP(Occupancy!$B$65,Occupancy!$BJ$68:'Occupancy'!$B$79,1)*12/$C107))</f>
        <v>-</v>
      </c>
      <c r="I107" s="53" t="str">
        <f>IF(ISERROR(IF(F107="","",F107/VLOOKUP(Occupancy!$B$65,Occupancy!$BJ$68:'Occupancy'!$B$79,1)*12/$C107)),"-",IF(F107="","",F107/VLOOKUP(Occupancy!$B$65,Occupancy!$BJ$68:'Occupancy'!$B$79,1)*12/$C107))</f>
        <v>-</v>
      </c>
      <c r="J107" s="54">
        <f>SUMIFS(IncomeStatementData!$J$2:$J$415,IncomeStatementData!$B$2:$B$415,$A107,IncomeStatementData!$I$2:$I$415,"60015")+SUMIFS(IncomeStatementData!$J$2:$J$415,IncomeStatementData!$B$2:$B$415,$A107,IncomeStatementData!$I$2:$I$415,"55342")+SUMIFS(IncomeStatementData!$J$2:$J$415,IncomeStatementData!$B$2:$B$415,$A107,IncomeStatementData!$I$2:$I$415,"55110")+SUMIFS(IncomeStatementData!$J$2:$J$415,IncomeStatementData!$B$2:$B$415,$A107,IncomeStatementData!$I$2:$I$415,"53034")+SUMIFS(IncomeStatementData!$J$2:$J$415,IncomeStatementData!$B$2:$B$415,$A107,IncomeStatementData!$I$2:$I$415,"59500")</f>
        <v>0</v>
      </c>
      <c r="K107" s="54">
        <f>IF(ISERROR(L107/12*Occupancy!$B$65),"-",L107/12*Occupancy!$B$65)</f>
        <v>0</v>
      </c>
      <c r="L107" s="55">
        <f>SUMIFS(AnnualFinancialData!$L$2:$L$6380,AnnualFinancialData!$B$2:$B$6380,$A107,AnnualFinancialData!$K$2:$K$6380,"60015")+SUMIFS(AnnualFinancialData!$L$2:$L$6380,AnnualFinancialData!$B$2:$B$6380,$A107,AnnualFinancialData!$K$2:$K$6380,"55342")+SUMIFS(AnnualFinancialData!$L$2:$L$6380,AnnualFinancialData!$B$2:$B$6380,$A107,AnnualFinancialData!$K$2:$K$6380,"55110")+SUMIFS(AnnualFinancialData!$L$2:$L$6380,AnnualFinancialData!$B$2:$B$6380,$A107,AnnualFinancialData!$K$2:$K$6380,"53034")+SUMIFS(AnnualFinancialData!$L$2:$L$6380,AnnualFinancialData!$B$2:$B$6380,$A107,AnnualFinancialData!$K$2:$K$6380,"59500")</f>
        <v>0</v>
      </c>
      <c r="M107" s="54" t="str">
        <f>IF(ISERROR(IF(J107="","",J107/VLOOKUP(Occupancy!$B$65,Occupancy!$BJ$68:'Occupancy'!$B$79,1)*12/$C107)),"-",IF(J107="","",J107/VLOOKUP(Occupancy!$B$65,Occupancy!$BJ$68:'Occupancy'!$B$79,1)*12/$C107))</f>
        <v>-</v>
      </c>
      <c r="N107" s="54" t="str">
        <f>IF(ISERROR(IF(K107="","",K107/VLOOKUP(Occupancy!$B$65,Occupancy!$BJ$68:'Occupancy'!$B$79,1)*12/$C107)),"-",IF(K107="","",K107/VLOOKUP(Occupancy!$B$65,Occupancy!$BJ$68:'Occupancy'!$B$79,1)*12/$C107))</f>
        <v>-</v>
      </c>
      <c r="O107" s="51">
        <f>SUMIFS(IncomeStatementData!$J$2:$J$415,IncomeStatementData!$B$2:$B$415,$A107,IncomeStatementData!$I$2:$I$415,"58001")</f>
        <v>0</v>
      </c>
      <c r="P107" s="51">
        <f>IF(ISERROR(Q107/12*Occupancy!$B$65),"-",Q107/12*Occupancy!$B$65)</f>
        <v>0</v>
      </c>
      <c r="Q107" s="52">
        <f>SUMIFS(AnnualFinancialData!$L$2:$L$6380,AnnualFinancialData!$B$2:$B$6380,$A107,AnnualFinancialData!$K$2:$K$6380,"58001")</f>
        <v>0</v>
      </c>
      <c r="R107" s="51" t="str">
        <f>IF(ISERROR(IF(O107="","",O107/VLOOKUP(Occupancy!$B$65,Occupancy!$BJ$68:'Occupancy'!$B$79,1)*12/$C107)),"-",IF(O107="","",O107/VLOOKUP(Occupancy!$B$65,Occupancy!$BJ$68:'Occupancy'!$B$79,1)*12/$C107))</f>
        <v>-</v>
      </c>
      <c r="S107" s="51" t="str">
        <f>IF(ISERROR(IF(P107="","",P107/VLOOKUP(Occupancy!$B$65,Occupancy!$BJ$68:'Occupancy'!$B$79,1)*12/$C107)),"-",IF(P107="","",P107/VLOOKUP(Occupancy!$B$65,Occupancy!$BJ$68:'Occupancy'!$B$79,1)*12/$C107))</f>
        <v>-</v>
      </c>
      <c r="T107" s="55">
        <f>SUMIFS(IncomeStatementData!$J$2:$J$415,IncomeStatementData!$B$2:$B$415,$A107,IncomeStatementData!$I$2:$I$415,"66100")</f>
        <v>0</v>
      </c>
      <c r="U107" s="54">
        <f>IF(ISERROR(V107/12*Occupancy!$B$65),"-",V107/12*Occupancy!$B$65)</f>
        <v>0</v>
      </c>
      <c r="V107" s="55">
        <f>SUMIFS(AnnualFinancialData!$L$2:$L$6380,AnnualFinancialData!$B$2:$B$6380,$A107,AnnualFinancialData!$K$2:$K$6380,"66100")</f>
        <v>0</v>
      </c>
      <c r="W107" s="54" t="str">
        <f>IF(ISERROR(IF(T107="","",T107/VLOOKUP(Occupancy!$B$65,Occupancy!$BJ$68:'Occupancy'!$B$79,1)*12/$C107)),"-",IF(T107="","",T107/VLOOKUP(Occupancy!$B$65,Occupancy!$BJ$68:'Occupancy'!$B$79,1)*12/$C107))</f>
        <v>-</v>
      </c>
      <c r="X107" s="56" t="str">
        <f>IF(ISERROR(IF(U107="","",U107/VLOOKUP(Occupancy!$B$65,Occupancy!$BJ$68:'Occupancy'!$B$79,1)*12/$C107)),"-",IF(U107="","",U107/VLOOKUP(Occupancy!$B$65,Occupancy!$BJ$68:'Occupancy'!$B$79,1)*12/$C107))</f>
        <v>-</v>
      </c>
      <c r="Y107" s="51">
        <f>SUMIFS(IncomeStatementData!$J$2:$J$415,IncomeStatementData!$B$2:$B$415,$A107,IncomeStatementData!$I$2:$I$415,"55705")+SUMIFS(IncomeStatementData!$J$2:$J$415,IncomeStatementData!$B$2:$B$415,$A107,IncomeStatementData!$I$2:$I$415,"55715")+SUMIFS(IncomeStatementData!$J$2:$J$415,IncomeStatementData!$B$2:$B$415,$A107,IncomeStatementData!$I$2:$I$415,"55720")+SUMIFS(IncomeStatementData!$J$2:$J$415,IncomeStatementData!$B$2:$B$415,$A107,IncomeStatementData!$I$2:$I$415,"55730")+SUMIFS(IncomeStatementData!$J$2:$J$415,IncomeStatementData!$B$2:$B$415,$A107,IncomeStatementData!$I$2:$I$415,"55735")+SUMIFS(IncomeStatementData!$J$2:$J$415,IncomeStatementData!$B$2:$B$415,$A107,IncomeStatementData!$I$2:$I$415,"55701")+SUMIFS(IncomeStatementData!$J$2:$J$415,IncomeStatementData!$B$2:$B$415,$A107,IncomeStatementData!$I$2:$I$415,"55750")+SUMIFS(IncomeStatementData!$J$2:$J$415,IncomeStatementData!$B$2:$B$415,$A107,IncomeStatementData!$I$2:$I$415,"55725")+SUMIFS(IncomeStatementData!$J$2:$J$415,IncomeStatementData!$B$2:$B$415,$A107,IncomeStatementData!$I$2:$I$415,"55760")+SUMIFS(IncomeStatementData!$J$2:$J$415,IncomeStatementData!$B$2:$B$415,$A107,IncomeStatementData!$I$2:$I$415,"55755")</f>
        <v>0</v>
      </c>
      <c r="Z107" s="51">
        <f>IF(ISERROR(AA107/12*Occupancy!$B$65),"-",AA107/12*Occupancy!$B$65)</f>
        <v>0</v>
      </c>
      <c r="AA107" s="52">
        <f>SUMIFS(AnnualFinancialData!$L$2:$L$6380,AnnualFinancialData!$B$2:$B$6380,$A107,AnnualFinancialData!$K$2:$K$6380,"55705")+SUMIFS(AnnualFinancialData!$L$2:$L$6380,AnnualFinancialData!$B$2:$B$6380,$A107,AnnualFinancialData!$K$2:$K$6380,"55715")+SUMIFS(AnnualFinancialData!$L$2:$L$6380,AnnualFinancialData!$B$2:$B$6380,$A107,AnnualFinancialData!$K$2:$K$6380,"55720")+SUMIFS(AnnualFinancialData!$L$2:$L$6380,AnnualFinancialData!$B$2:$B$6380,$A107,AnnualFinancialData!$K$2:$K$6380,"55730")+SUMIFS(AnnualFinancialData!$L$2:$L$6380,AnnualFinancialData!$B$2:$B$6380,$A107,AnnualFinancialData!$K$2:$K$6380,"55735")+SUMIFS(AnnualFinancialData!$L$2:$L$6380,AnnualFinancialData!$B$2:$B$6380,$A107,AnnualFinancialData!$K$2:$K$6380,"55701")+SUMIFS(AnnualFinancialData!$L$2:$L$6380,AnnualFinancialData!$B$2:$B$6380,$A107,AnnualFinancialData!$K$2:$K$6380,"55750")+SUMIFS(AnnualFinancialData!$L$2:$L$6380,AnnualFinancialData!$B$2:$B$6380,$A107,AnnualFinancialData!$K$2:$K$6380,"55725")+SUMIFS(AnnualFinancialData!$L$2:$L$6380,AnnualFinancialData!$B$2:$B$6380,$A107,AnnualFinancialData!$K$2:$K$6380,"55760")+SUMIFS(AnnualFinancialData!$L$2:$L$6380,AnnualFinancialData!$B$2:$B$6380,$A107,AnnualFinancialData!$K$2:$K$6380,"55755")</f>
        <v>0</v>
      </c>
      <c r="AB107" s="51" t="str">
        <f>IF(ISERROR(IF(Y107="","",Y107/VLOOKUP(Occupancy!$B$65,Occupancy!$BJ$68:'Occupancy'!$B$79,1)*12/$C107)),"-",IF(Y107="","",Y107/VLOOKUP(Occupancy!$B$65,Occupancy!$BJ$68:'Occupancy'!$B$79,1)*12/$C107))</f>
        <v>-</v>
      </c>
      <c r="AC107" s="57" t="str">
        <f>IF(ISERROR(IF(Z107="","",Z107/VLOOKUP(Occupancy!$B$65,Occupancy!$BJ$68:'Occupancy'!$B$79,1)*12/$C107)),"-",IF(Z107="","",Z107/VLOOKUP(Occupancy!$B$65,Occupancy!$BJ$68:'Occupancy'!$B$79,1)*12/$C107))</f>
        <v>-</v>
      </c>
      <c r="AD107" s="55">
        <f>SUMIFS(IncomeStatementData!$J$2:$J$415,IncomeStatementData!$B$2:$B$415,$A107,IncomeStatementData!$I$2:$I$415,"55770")</f>
        <v>0</v>
      </c>
      <c r="AE107" s="54">
        <f>IF(ISERROR(AF107/12*Occupancy!$B$65),"-",AF107/12*Occupancy!$B$65)</f>
        <v>0</v>
      </c>
      <c r="AF107" s="55">
        <f>SUMIFS(AnnualFinancialData!$L$2:$L$6380,AnnualFinancialData!$B$2:$B$6380,$A107,AnnualFinancialData!$K$2:$K$6380,"55770")</f>
        <v>0</v>
      </c>
      <c r="AG107" s="54" t="str">
        <f>IF(ISERROR(IF(AD107="","",AD107/VLOOKUP(Occupancy!$B$65,Occupancy!$BJ$68:'Occupancy'!$B$79,1)*12/$C107)),"-",IF(AD107="","",AD107/VLOOKUP(Occupancy!$B$65,Occupancy!$BJ$68:'Occupancy'!$B$79,1)*12/$C107))</f>
        <v>-</v>
      </c>
      <c r="AH107" s="59" t="str">
        <f>IF(ISERROR(IF(AE107="","",AE107/VLOOKUP(Occupancy!$B$65,Occupancy!$BJ$68:'Occupancy'!$B$79,1)*12/$C107)),"-",IF(AE107="","",AE107/VLOOKUP(Occupancy!$B$65,Occupancy!$BJ$68:'Occupancy'!$B$79,1)*12/$C107))</f>
        <v>-</v>
      </c>
      <c r="AI107" s="52">
        <f>SUMIFS(IncomeStatementData!$J$2:$J$415,IncomeStatementData!$B$2:$B$415,$A107,IncomeStatementData!$I$2:$I$415,"55357")+SUMIFS(IncomeStatementData!$J$2:$J$415,IncomeStatementData!$B$2:$B$415,$A107,IncomeStatementData!$I$2:$I$415,"55353")+SUMIFS(IncomeStatementData!$J$2:$J$415,IncomeStatementData!$B$2:$B$415,$A107,IncomeStatementData!$I$2:$I$415,"55354")+SUMIFS(IncomeStatementData!$J$2:$J$415,IncomeStatementData!$B$2:$B$415,$A107,IncomeStatementData!$I$2:$I$415,"55351")</f>
        <v>0</v>
      </c>
      <c r="AJ107" s="51">
        <f>IF(ISERROR(AK107/12*Occupancy!$B$65),"-",AK107/12*Occupancy!$B$65)</f>
        <v>0</v>
      </c>
      <c r="AK107" s="52">
        <f>SUMIFS(AnnualFinancialData!$L$2:$L$6380,AnnualFinancialData!$B$2:$B$6380,$A107,AnnualFinancialData!$K$2:$K$6380,"55357")+SUMIFS(AnnualFinancialData!$L$2:$L$6380,AnnualFinancialData!$B$2:$B$6380,$A107,AnnualFinancialData!$K$2:$K$6380,"55353")+SUMIFS(AnnualFinancialData!$L$2:$L$6380,AnnualFinancialData!$B$2:$B$6380,$A107,AnnualFinancialData!$K$2:$K$6380,"55354")+SUMIFS(AnnualFinancialData!$L$2:$L$6380,AnnualFinancialData!$B$2:$B$6380,$A107,AnnualFinancialData!$K$2:$K$6380,"55351")</f>
        <v>0</v>
      </c>
      <c r="AL107" s="51" t="str">
        <f>IF(ISERROR(IF(AI107="","",AI107/VLOOKUP(Occupancy!$B$65,Occupancy!$BJ$68:'Occupancy'!$B$79,1)*12/$C107)),"-",IF(AI107="","",AI107/VLOOKUP(Occupancy!$B$65,Occupancy!$BJ$68:'Occupancy'!$B$79,1)*12/$C107))</f>
        <v>-</v>
      </c>
      <c r="AM107" s="60" t="str">
        <f>IF(ISERROR(IF(AJ107="","",AJ107/VLOOKUP(Occupancy!$B$65,Occupancy!$BJ$68:'Occupancy'!$B$79,1)*12/$C107)),"-",IF(AJ107="","",AJ107/VLOOKUP(Occupancy!$B$65,Occupancy!$BJ$68:'Occupancy'!$B$79,1)*12/$C107))</f>
        <v>-</v>
      </c>
      <c r="AN107" s="54">
        <f>SUMIFS(IncomeStatementData!$J$2:$J$415,IncomeStatementData!$B$2:$B$415,$A107,IncomeStatementData!$I$2:$I$415,"55355")</f>
        <v>0</v>
      </c>
      <c r="AO107" s="54">
        <f>IF(ISERROR(AP107/12*Occupancy!$B$65),"-",AP107/12*Occupancy!$B$65)</f>
        <v>0</v>
      </c>
      <c r="AP107" s="55">
        <f>SUMIFS(AnnualFinancialData!$L$2:$L$6380,AnnualFinancialData!$B$2:$B$6380,$A107,AnnualFinancialData!$K$2:$K$6380,"55355")</f>
        <v>0</v>
      </c>
      <c r="AQ107" s="54" t="str">
        <f>IF(ISERROR(IF(AN107="","",AN107/VLOOKUP(Occupancy!$B$65,Occupancy!$BJ$68:'Occupancy'!$B$79,1)*12/$C107)),"-",IF(AN107="","",AN107/VLOOKUP(Occupancy!$B$65,Occupancy!$BJ$68:'Occupancy'!$B$79,1)*12/$C107))</f>
        <v>-</v>
      </c>
      <c r="AR107" s="56" t="str">
        <f>IF(ISERROR(IF(AO107="","",AO107/VLOOKUP(Occupancy!$B$65,Occupancy!$BJ$68:'Occupancy'!$B$79,1)*12/$C107)),"-",IF(AO107="","",AO107/VLOOKUP(Occupancy!$B$65,Occupancy!$BJ$68:'Occupancy'!$B$79,1)*12/$C107))</f>
        <v>-</v>
      </c>
      <c r="AS107" s="61">
        <f>SUMIFS(IncomeStatementData!$J$2:$J$415,IncomeStatementData!$B$2:$B$415,$A107,IncomeStatementData!$I$2:$I$415,"55301")</f>
        <v>0</v>
      </c>
      <c r="AT107" s="51">
        <f>IF(ISERROR(AU107/12*Occupancy!$B$65),"-",AU107/12*Occupancy!$B$65)</f>
        <v>0</v>
      </c>
      <c r="AU107" s="52">
        <f>SUMIFS(AnnualFinancialData!$L$2:$L$6380,AnnualFinancialData!$B$2:$B$6380,$A107,AnnualFinancialData!$K$2:$K$6380,"55301")</f>
        <v>0</v>
      </c>
      <c r="AV107" s="51" t="str">
        <f>IF(ISERROR(IF(AS107="","",AS107/VLOOKUP(Occupancy!$B$65,Occupancy!$BJ$68:'Occupancy'!$B$79,1)*12/$C107)),"-",IF(AS107="","",AS107/VLOOKUP(Occupancy!$B$65,Occupancy!$BJ$68:'Occupancy'!$B$79,1)*12/$C107))</f>
        <v>-</v>
      </c>
      <c r="AW107" s="57" t="str">
        <f>IF(ISERROR(IF(AT107="","",AT107/VLOOKUP(Occupancy!$B$65,Occupancy!$BJ$68:'Occupancy'!$B$79,1)*12/$C107)),"-",IF(AT107="","",AT107/VLOOKUP(Occupancy!$B$65,Occupancy!$BJ$68:'Occupancy'!$B$79,1)*12/$C107))</f>
        <v>-</v>
      </c>
      <c r="AX107" s="54">
        <f>SUMIFS(IncomeStatementData!$J$2:$J$415,IncomeStatementData!$B$2:$B$415,$A107,IncomeStatementData!$I$2:$I$415,"55320")</f>
        <v>0</v>
      </c>
      <c r="AY107" s="54">
        <f>IF(ISERROR(AZ107/12*Occupancy!$B$65),"-",AZ107/12*Occupancy!$B$65)</f>
        <v>0</v>
      </c>
      <c r="AZ107" s="55">
        <f>SUMIFS(AnnualFinancialData!$L$2:$L$6380,AnnualFinancialData!$B$2:$B$6380,$A107,AnnualFinancialData!$K$2:$K$6380,"55320")</f>
        <v>0</v>
      </c>
      <c r="BA107" s="54" t="str">
        <f>IF(ISERROR(IF(AX107="","",AX107/VLOOKUP(Occupancy!$B$65,Occupancy!$BJ$68:'Occupancy'!$B$79,1)*12/$C107)),"-",IF(AX107="","",AX107/VLOOKUP(Occupancy!$B$65,Occupancy!$BJ$68:'Occupancy'!$B$79,1)*12/$C107))</f>
        <v>-</v>
      </c>
      <c r="BB107" s="54" t="str">
        <f>IF(ISERROR(IF(AY107="","",AY107/VLOOKUP(Occupancy!$B$65,Occupancy!$BJ$68:'Occupancy'!$B$79,1)*12/$C107)),"-",IF(AY107="","",AY107/VLOOKUP(Occupancy!$B$65,Occupancy!$BJ$68:'Occupancy'!$B$79,1)*12/$C107))</f>
        <v>-</v>
      </c>
      <c r="BC107" s="62">
        <f t="shared" si="3"/>
        <v>0</v>
      </c>
      <c r="BD107" s="63">
        <f t="shared" si="4"/>
        <v>0</v>
      </c>
      <c r="BE107" s="62">
        <f t="shared" si="5"/>
        <v>0</v>
      </c>
      <c r="BF107" s="63" t="str">
        <f>IF(ISERROR(IF(BC107="","",BC107/VLOOKUP(Occupancy!$B$65,Occupancy!$BJ$68:'Occupancy'!$B$79,1)*12/$C107)),"-",IF(BC107="","",BC107/VLOOKUP(Occupancy!$B$65,Occupancy!$BJ$68:'Occupancy'!$B$79,1)*12/$C107))</f>
        <v>-</v>
      </c>
      <c r="BG107" s="64" t="str">
        <f>IF(ISERROR(IF(BD107="","",BD107/VLOOKUP(Occupancy!$B$65,Occupancy!$BJ$68:'Occupancy'!$B$79,1)*12/$C107)),"-",IF(BD107="","",BD107/VLOOKUP(Occupancy!$B$65,Occupancy!$BJ$68:'Occupancy'!$B$79,1)*12/$C107))</f>
        <v>-</v>
      </c>
    </row>
    <row r="108" spans="1:59" x14ac:dyDescent="0.25">
      <c r="A108" s="220" t="s">
        <v>611</v>
      </c>
      <c r="B108" s="93" t="str">
        <f>IF(ISERROR(INDEX(ProjectTypeData!$F$2:$F108,MATCH(Expenses!$A108,ProjectTypeData!$B$2:$B108,0),MATCH(Expenses!B$5,ProjectTypeData!$F$1))),"-",INDEX(ProjectTypeData!$F$2:$F108,MATCH(Expenses!$A108,ProjectTypeData!$B$2:$B108,0),MATCH(Expenses!B$5,ProjectTypeData!$F$1)))</f>
        <v>CPDC</v>
      </c>
      <c r="C108" s="145">
        <f>Operating!C113</f>
        <v>0</v>
      </c>
      <c r="D108" s="146" t="str">
        <f>IF(ISERROR(INDEX(MgmtCompanyData!$C$2:$C$46,MATCH(A108,MgmtCompanyData!$B$2:$B$46,0),0)),"-",INDEX(MgmtCompanyData!$C$2:$C$46,MATCH(A108,MgmtCompanyData!$B$2:$B$46,0),0))</f>
        <v>-</v>
      </c>
      <c r="E108" s="50">
        <f>SUMIFS(IncomeStatementData!$J$2:$J$415,IncomeStatementData!$B$2:$B$415,$A108,IncomeStatementData!$I$2:$I$415,"50105")+SUMIFS(IncomeStatementData!$J$2:$J$415,IncomeStatementData!$B$2:$B$415,$A108,IncomeStatementData!$I$2:$I$415,"55745")+SUMIFS(IncomeStatementData!$J$2:$J$415,IncomeStatementData!$B$2:$B$415,$A108,IncomeStatementData!$I$2:$I$415,"55730")+SUMIFS(IncomeStatementData!$J$2:$J$415,IncomeStatementData!$B$2:$B$415,$A108,IncomeStatementData!$I$2:$I$415,"50203")+SUMIFS(IncomeStatementData!$J$2:$J$415,IncomeStatementData!$B$2:$B$415,$A108,IncomeStatementData!$I$2:$I$415,"50252")</f>
        <v>0</v>
      </c>
      <c r="F108" s="51">
        <f>IF(ISERROR(G108/12*Occupancy!$B$65),"-",G108/12*Occupancy!$B$65)</f>
        <v>0</v>
      </c>
      <c r="G108" s="52">
        <f>SUMIFS(AnnualFinancialData!$L$2:$L$6380,AnnualFinancialData!$B$2:$B$6380,$A108,AnnualFinancialData!$K$2:$K$6380,"50105")+SUMIFS(AnnualFinancialData!$L$2:$L$6380,AnnualFinancialData!$B$2:$B$6380,$A108,AnnualFinancialData!$K$2:$K$6380,"55745")+SUMIFS(AnnualFinancialData!$L$2:$L$6380,AnnualFinancialData!$B$2:$B$6380,$A108,AnnualFinancialData!$K$2:$K$6380,"55730")+SUMIFS(AnnualFinancialData!$L$2:$L$6380,AnnualFinancialData!$B$2:$B$6380,$A108,AnnualFinancialData!$K$2:$K$6380,"50203")+SUMIFS(AnnualFinancialData!$L$2:$L$6380,AnnualFinancialData!$B$2:$B$6380,$A108,AnnualFinancialData!$K$2:$K$6380,"50252")</f>
        <v>0</v>
      </c>
      <c r="H108" s="51" t="str">
        <f>IF(ISERROR(IF(E108="","",E108/VLOOKUP(Occupancy!$B$65,Occupancy!$BJ$68:'Occupancy'!$B$79,1)*12/$C108)),"-",IF(E108="","",E108/VLOOKUP(Occupancy!$B$65,Occupancy!$BJ$68:'Occupancy'!$B$79,1)*12/$C108))</f>
        <v>-</v>
      </c>
      <c r="I108" s="53" t="str">
        <f>IF(ISERROR(IF(F108="","",F108/VLOOKUP(Occupancy!$B$65,Occupancy!$BJ$68:'Occupancy'!$B$79,1)*12/$C108)),"-",IF(F108="","",F108/VLOOKUP(Occupancy!$B$65,Occupancy!$BJ$68:'Occupancy'!$B$79,1)*12/$C108))</f>
        <v>-</v>
      </c>
      <c r="J108" s="54">
        <f>SUMIFS(IncomeStatementData!$J$2:$J$415,IncomeStatementData!$B$2:$B$415,$A108,IncomeStatementData!$I$2:$I$415,"60015")+SUMIFS(IncomeStatementData!$J$2:$J$415,IncomeStatementData!$B$2:$B$415,$A108,IncomeStatementData!$I$2:$I$415,"55342")+SUMIFS(IncomeStatementData!$J$2:$J$415,IncomeStatementData!$B$2:$B$415,$A108,IncomeStatementData!$I$2:$I$415,"55110")+SUMIFS(IncomeStatementData!$J$2:$J$415,IncomeStatementData!$B$2:$B$415,$A108,IncomeStatementData!$I$2:$I$415,"53034")+SUMIFS(IncomeStatementData!$J$2:$J$415,IncomeStatementData!$B$2:$B$415,$A108,IncomeStatementData!$I$2:$I$415,"59500")</f>
        <v>0</v>
      </c>
      <c r="K108" s="54">
        <f>IF(ISERROR(L108/12*Occupancy!$B$65),"-",L108/12*Occupancy!$B$65)</f>
        <v>0</v>
      </c>
      <c r="L108" s="55">
        <f>SUMIFS(AnnualFinancialData!$L$2:$L$6380,AnnualFinancialData!$B$2:$B$6380,$A108,AnnualFinancialData!$K$2:$K$6380,"60015")+SUMIFS(AnnualFinancialData!$L$2:$L$6380,AnnualFinancialData!$B$2:$B$6380,$A108,AnnualFinancialData!$K$2:$K$6380,"55342")+SUMIFS(AnnualFinancialData!$L$2:$L$6380,AnnualFinancialData!$B$2:$B$6380,$A108,AnnualFinancialData!$K$2:$K$6380,"55110")+SUMIFS(AnnualFinancialData!$L$2:$L$6380,AnnualFinancialData!$B$2:$B$6380,$A108,AnnualFinancialData!$K$2:$K$6380,"53034")+SUMIFS(AnnualFinancialData!$L$2:$L$6380,AnnualFinancialData!$B$2:$B$6380,$A108,AnnualFinancialData!$K$2:$K$6380,"59500")</f>
        <v>0</v>
      </c>
      <c r="M108" s="54" t="str">
        <f>IF(ISERROR(IF(J108="","",J108/VLOOKUP(Occupancy!$B$65,Occupancy!$BJ$68:'Occupancy'!$B$79,1)*12/$C108)),"-",IF(J108="","",J108/VLOOKUP(Occupancy!$B$65,Occupancy!$BJ$68:'Occupancy'!$B$79,1)*12/$C108))</f>
        <v>-</v>
      </c>
      <c r="N108" s="54" t="str">
        <f>IF(ISERROR(IF(K108="","",K108/VLOOKUP(Occupancy!$B$65,Occupancy!$BJ$68:'Occupancy'!$B$79,1)*12/$C108)),"-",IF(K108="","",K108/VLOOKUP(Occupancy!$B$65,Occupancy!$BJ$68:'Occupancy'!$B$79,1)*12/$C108))</f>
        <v>-</v>
      </c>
      <c r="O108" s="51">
        <f>SUMIFS(IncomeStatementData!$J$2:$J$415,IncomeStatementData!$B$2:$B$415,$A108,IncomeStatementData!$I$2:$I$415,"58001")</f>
        <v>0</v>
      </c>
      <c r="P108" s="51">
        <f>IF(ISERROR(Q108/12*Occupancy!$B$65),"-",Q108/12*Occupancy!$B$65)</f>
        <v>0</v>
      </c>
      <c r="Q108" s="52">
        <f>SUMIFS(AnnualFinancialData!$L$2:$L$6380,AnnualFinancialData!$B$2:$B$6380,$A108,AnnualFinancialData!$K$2:$K$6380,"58001")</f>
        <v>0</v>
      </c>
      <c r="R108" s="51" t="str">
        <f>IF(ISERROR(IF(O108="","",O108/VLOOKUP(Occupancy!$B$65,Occupancy!$BJ$68:'Occupancy'!$B$79,1)*12/$C108)),"-",IF(O108="","",O108/VLOOKUP(Occupancy!$B$65,Occupancy!$BJ$68:'Occupancy'!$B$79,1)*12/$C108))</f>
        <v>-</v>
      </c>
      <c r="S108" s="51" t="str">
        <f>IF(ISERROR(IF(P108="","",P108/VLOOKUP(Occupancy!$B$65,Occupancy!$BJ$68:'Occupancy'!$B$79,1)*12/$C108)),"-",IF(P108="","",P108/VLOOKUP(Occupancy!$B$65,Occupancy!$BJ$68:'Occupancy'!$B$79,1)*12/$C108))</f>
        <v>-</v>
      </c>
      <c r="T108" s="55">
        <f>SUMIFS(IncomeStatementData!$J$2:$J$415,IncomeStatementData!$B$2:$B$415,$A108,IncomeStatementData!$I$2:$I$415,"66100")</f>
        <v>0</v>
      </c>
      <c r="U108" s="54">
        <f>IF(ISERROR(V108/12*Occupancy!$B$65),"-",V108/12*Occupancy!$B$65)</f>
        <v>0</v>
      </c>
      <c r="V108" s="55">
        <f>SUMIFS(AnnualFinancialData!$L$2:$L$6380,AnnualFinancialData!$B$2:$B$6380,$A108,AnnualFinancialData!$K$2:$K$6380,"66100")</f>
        <v>0</v>
      </c>
      <c r="W108" s="54" t="str">
        <f>IF(ISERROR(IF(T108="","",T108/VLOOKUP(Occupancy!$B$65,Occupancy!$BJ$68:'Occupancy'!$B$79,1)*12/$C108)),"-",IF(T108="","",T108/VLOOKUP(Occupancy!$B$65,Occupancy!$BJ$68:'Occupancy'!$B$79,1)*12/$C108))</f>
        <v>-</v>
      </c>
      <c r="X108" s="56" t="str">
        <f>IF(ISERROR(IF(U108="","",U108/VLOOKUP(Occupancy!$B$65,Occupancy!$BJ$68:'Occupancy'!$B$79,1)*12/$C108)),"-",IF(U108="","",U108/VLOOKUP(Occupancy!$B$65,Occupancy!$BJ$68:'Occupancy'!$B$79,1)*12/$C108))</f>
        <v>-</v>
      </c>
      <c r="Y108" s="51">
        <f>SUMIFS(IncomeStatementData!$J$2:$J$415,IncomeStatementData!$B$2:$B$415,$A108,IncomeStatementData!$I$2:$I$415,"55705")+SUMIFS(IncomeStatementData!$J$2:$J$415,IncomeStatementData!$B$2:$B$415,$A108,IncomeStatementData!$I$2:$I$415,"55715")+SUMIFS(IncomeStatementData!$J$2:$J$415,IncomeStatementData!$B$2:$B$415,$A108,IncomeStatementData!$I$2:$I$415,"55720")+SUMIFS(IncomeStatementData!$J$2:$J$415,IncomeStatementData!$B$2:$B$415,$A108,IncomeStatementData!$I$2:$I$415,"55730")+SUMIFS(IncomeStatementData!$J$2:$J$415,IncomeStatementData!$B$2:$B$415,$A108,IncomeStatementData!$I$2:$I$415,"55735")+SUMIFS(IncomeStatementData!$J$2:$J$415,IncomeStatementData!$B$2:$B$415,$A108,IncomeStatementData!$I$2:$I$415,"55701")+SUMIFS(IncomeStatementData!$J$2:$J$415,IncomeStatementData!$B$2:$B$415,$A108,IncomeStatementData!$I$2:$I$415,"55750")+SUMIFS(IncomeStatementData!$J$2:$J$415,IncomeStatementData!$B$2:$B$415,$A108,IncomeStatementData!$I$2:$I$415,"55725")+SUMIFS(IncomeStatementData!$J$2:$J$415,IncomeStatementData!$B$2:$B$415,$A108,IncomeStatementData!$I$2:$I$415,"55760")+SUMIFS(IncomeStatementData!$J$2:$J$415,IncomeStatementData!$B$2:$B$415,$A108,IncomeStatementData!$I$2:$I$415,"55755")</f>
        <v>0</v>
      </c>
      <c r="Z108" s="51">
        <f>IF(ISERROR(AA108/12*Occupancy!$B$65),"-",AA108/12*Occupancy!$B$65)</f>
        <v>0</v>
      </c>
      <c r="AA108" s="52">
        <f>SUMIFS(AnnualFinancialData!$L$2:$L$6380,AnnualFinancialData!$B$2:$B$6380,$A108,AnnualFinancialData!$K$2:$K$6380,"55705")+SUMIFS(AnnualFinancialData!$L$2:$L$6380,AnnualFinancialData!$B$2:$B$6380,$A108,AnnualFinancialData!$K$2:$K$6380,"55715")+SUMIFS(AnnualFinancialData!$L$2:$L$6380,AnnualFinancialData!$B$2:$B$6380,$A108,AnnualFinancialData!$K$2:$K$6380,"55720")+SUMIFS(AnnualFinancialData!$L$2:$L$6380,AnnualFinancialData!$B$2:$B$6380,$A108,AnnualFinancialData!$K$2:$K$6380,"55730")+SUMIFS(AnnualFinancialData!$L$2:$L$6380,AnnualFinancialData!$B$2:$B$6380,$A108,AnnualFinancialData!$K$2:$K$6380,"55735")+SUMIFS(AnnualFinancialData!$L$2:$L$6380,AnnualFinancialData!$B$2:$B$6380,$A108,AnnualFinancialData!$K$2:$K$6380,"55701")+SUMIFS(AnnualFinancialData!$L$2:$L$6380,AnnualFinancialData!$B$2:$B$6380,$A108,AnnualFinancialData!$K$2:$K$6380,"55750")+SUMIFS(AnnualFinancialData!$L$2:$L$6380,AnnualFinancialData!$B$2:$B$6380,$A108,AnnualFinancialData!$K$2:$K$6380,"55725")+SUMIFS(AnnualFinancialData!$L$2:$L$6380,AnnualFinancialData!$B$2:$B$6380,$A108,AnnualFinancialData!$K$2:$K$6380,"55760")+SUMIFS(AnnualFinancialData!$L$2:$L$6380,AnnualFinancialData!$B$2:$B$6380,$A108,AnnualFinancialData!$K$2:$K$6380,"55755")</f>
        <v>0</v>
      </c>
      <c r="AB108" s="51" t="str">
        <f>IF(ISERROR(IF(Y108="","",Y108/VLOOKUP(Occupancy!$B$65,Occupancy!$BJ$68:'Occupancy'!$B$79,1)*12/$C108)),"-",IF(Y108="","",Y108/VLOOKUP(Occupancy!$B$65,Occupancy!$BJ$68:'Occupancy'!$B$79,1)*12/$C108))</f>
        <v>-</v>
      </c>
      <c r="AC108" s="57" t="str">
        <f>IF(ISERROR(IF(Z108="","",Z108/VLOOKUP(Occupancy!$B$65,Occupancy!$BJ$68:'Occupancy'!$B$79,1)*12/$C108)),"-",IF(Z108="","",Z108/VLOOKUP(Occupancy!$B$65,Occupancy!$BJ$68:'Occupancy'!$B$79,1)*12/$C108))</f>
        <v>-</v>
      </c>
      <c r="AD108" s="55">
        <f>SUMIFS(IncomeStatementData!$J$2:$J$415,IncomeStatementData!$B$2:$B$415,$A108,IncomeStatementData!$I$2:$I$415,"55770")</f>
        <v>0</v>
      </c>
      <c r="AE108" s="54">
        <f>IF(ISERROR(AF108/12*Occupancy!$B$65),"-",AF108/12*Occupancy!$B$65)</f>
        <v>0</v>
      </c>
      <c r="AF108" s="55">
        <f>SUMIFS(AnnualFinancialData!$L$2:$L$6380,AnnualFinancialData!$B$2:$B$6380,$A108,AnnualFinancialData!$K$2:$K$6380,"55770")</f>
        <v>0</v>
      </c>
      <c r="AG108" s="54" t="str">
        <f>IF(ISERROR(IF(AD108="","",AD108/VLOOKUP(Occupancy!$B$65,Occupancy!$BJ$68:'Occupancy'!$B$79,1)*12/$C108)),"-",IF(AD108="","",AD108/VLOOKUP(Occupancy!$B$65,Occupancy!$BJ$68:'Occupancy'!$B$79,1)*12/$C108))</f>
        <v>-</v>
      </c>
      <c r="AH108" s="59" t="str">
        <f>IF(ISERROR(IF(AE108="","",AE108/VLOOKUP(Occupancy!$B$65,Occupancy!$BJ$68:'Occupancy'!$B$79,1)*12/$C108)),"-",IF(AE108="","",AE108/VLOOKUP(Occupancy!$B$65,Occupancy!$BJ$68:'Occupancy'!$B$79,1)*12/$C108))</f>
        <v>-</v>
      </c>
      <c r="AI108" s="52">
        <f>SUMIFS(IncomeStatementData!$J$2:$J$415,IncomeStatementData!$B$2:$B$415,$A108,IncomeStatementData!$I$2:$I$415,"55357")+SUMIFS(IncomeStatementData!$J$2:$J$415,IncomeStatementData!$B$2:$B$415,$A108,IncomeStatementData!$I$2:$I$415,"55353")+SUMIFS(IncomeStatementData!$J$2:$J$415,IncomeStatementData!$B$2:$B$415,$A108,IncomeStatementData!$I$2:$I$415,"55354")+SUMIFS(IncomeStatementData!$J$2:$J$415,IncomeStatementData!$B$2:$B$415,$A108,IncomeStatementData!$I$2:$I$415,"55351")</f>
        <v>0</v>
      </c>
      <c r="AJ108" s="51">
        <f>IF(ISERROR(AK108/12*Occupancy!$B$65),"-",AK108/12*Occupancy!$B$65)</f>
        <v>0</v>
      </c>
      <c r="AK108" s="52">
        <f>SUMIFS(AnnualFinancialData!$L$2:$L$6380,AnnualFinancialData!$B$2:$B$6380,$A108,AnnualFinancialData!$K$2:$K$6380,"55357")+SUMIFS(AnnualFinancialData!$L$2:$L$6380,AnnualFinancialData!$B$2:$B$6380,$A108,AnnualFinancialData!$K$2:$K$6380,"55353")+SUMIFS(AnnualFinancialData!$L$2:$L$6380,AnnualFinancialData!$B$2:$B$6380,$A108,AnnualFinancialData!$K$2:$K$6380,"55354")+SUMIFS(AnnualFinancialData!$L$2:$L$6380,AnnualFinancialData!$B$2:$B$6380,$A108,AnnualFinancialData!$K$2:$K$6380,"55351")</f>
        <v>0</v>
      </c>
      <c r="AL108" s="51" t="str">
        <f>IF(ISERROR(IF(AI108="","",AI108/VLOOKUP(Occupancy!$B$65,Occupancy!$BJ$68:'Occupancy'!$B$79,1)*12/$C108)),"-",IF(AI108="","",AI108/VLOOKUP(Occupancy!$B$65,Occupancy!$BJ$68:'Occupancy'!$B$79,1)*12/$C108))</f>
        <v>-</v>
      </c>
      <c r="AM108" s="60" t="str">
        <f>IF(ISERROR(IF(AJ108="","",AJ108/VLOOKUP(Occupancy!$B$65,Occupancy!$BJ$68:'Occupancy'!$B$79,1)*12/$C108)),"-",IF(AJ108="","",AJ108/VLOOKUP(Occupancy!$B$65,Occupancy!$BJ$68:'Occupancy'!$B$79,1)*12/$C108))</f>
        <v>-</v>
      </c>
      <c r="AN108" s="54">
        <f>SUMIFS(IncomeStatementData!$J$2:$J$415,IncomeStatementData!$B$2:$B$415,$A108,IncomeStatementData!$I$2:$I$415,"55355")</f>
        <v>0</v>
      </c>
      <c r="AO108" s="54">
        <f>IF(ISERROR(AP108/12*Occupancy!$B$65),"-",AP108/12*Occupancy!$B$65)</f>
        <v>0</v>
      </c>
      <c r="AP108" s="55">
        <f>SUMIFS(AnnualFinancialData!$L$2:$L$6380,AnnualFinancialData!$B$2:$B$6380,$A108,AnnualFinancialData!$K$2:$K$6380,"55355")</f>
        <v>0</v>
      </c>
      <c r="AQ108" s="54" t="str">
        <f>IF(ISERROR(IF(AN108="","",AN108/VLOOKUP(Occupancy!$B$65,Occupancy!$BJ$68:'Occupancy'!$B$79,1)*12/$C108)),"-",IF(AN108="","",AN108/VLOOKUP(Occupancy!$B$65,Occupancy!$BJ$68:'Occupancy'!$B$79,1)*12/$C108))</f>
        <v>-</v>
      </c>
      <c r="AR108" s="56" t="str">
        <f>IF(ISERROR(IF(AO108="","",AO108/VLOOKUP(Occupancy!$B$65,Occupancy!$BJ$68:'Occupancy'!$B$79,1)*12/$C108)),"-",IF(AO108="","",AO108/VLOOKUP(Occupancy!$B$65,Occupancy!$BJ$68:'Occupancy'!$B$79,1)*12/$C108))</f>
        <v>-</v>
      </c>
      <c r="AS108" s="61">
        <f>SUMIFS(IncomeStatementData!$J$2:$J$415,IncomeStatementData!$B$2:$B$415,$A108,IncomeStatementData!$I$2:$I$415,"55301")</f>
        <v>0</v>
      </c>
      <c r="AT108" s="51">
        <f>IF(ISERROR(AU108/12*Occupancy!$B$65),"-",AU108/12*Occupancy!$B$65)</f>
        <v>0</v>
      </c>
      <c r="AU108" s="52">
        <f>SUMIFS(AnnualFinancialData!$L$2:$L$6380,AnnualFinancialData!$B$2:$B$6380,$A108,AnnualFinancialData!$K$2:$K$6380,"55301")</f>
        <v>0</v>
      </c>
      <c r="AV108" s="51" t="str">
        <f>IF(ISERROR(IF(AS108="","",AS108/VLOOKUP(Occupancy!$B$65,Occupancy!$BJ$68:'Occupancy'!$B$79,1)*12/$C108)),"-",IF(AS108="","",AS108/VLOOKUP(Occupancy!$B$65,Occupancy!$BJ$68:'Occupancy'!$B$79,1)*12/$C108))</f>
        <v>-</v>
      </c>
      <c r="AW108" s="57" t="str">
        <f>IF(ISERROR(IF(AT108="","",AT108/VLOOKUP(Occupancy!$B$65,Occupancy!$BJ$68:'Occupancy'!$B$79,1)*12/$C108)),"-",IF(AT108="","",AT108/VLOOKUP(Occupancy!$B$65,Occupancy!$BJ$68:'Occupancy'!$B$79,1)*12/$C108))</f>
        <v>-</v>
      </c>
      <c r="AX108" s="54">
        <f>SUMIFS(IncomeStatementData!$J$2:$J$415,IncomeStatementData!$B$2:$B$415,$A108,IncomeStatementData!$I$2:$I$415,"55320")</f>
        <v>0</v>
      </c>
      <c r="AY108" s="54">
        <f>IF(ISERROR(AZ108/12*Occupancy!$B$65),"-",AZ108/12*Occupancy!$B$65)</f>
        <v>0</v>
      </c>
      <c r="AZ108" s="55">
        <f>SUMIFS(AnnualFinancialData!$L$2:$L$6380,AnnualFinancialData!$B$2:$B$6380,$A108,AnnualFinancialData!$K$2:$K$6380,"55320")</f>
        <v>0</v>
      </c>
      <c r="BA108" s="54" t="str">
        <f>IF(ISERROR(IF(AX108="","",AX108/VLOOKUP(Occupancy!$B$65,Occupancy!$BJ$68:'Occupancy'!$B$79,1)*12/$C108)),"-",IF(AX108="","",AX108/VLOOKUP(Occupancy!$B$65,Occupancy!$BJ$68:'Occupancy'!$B$79,1)*12/$C108))</f>
        <v>-</v>
      </c>
      <c r="BB108" s="54" t="str">
        <f>IF(ISERROR(IF(AY108="","",AY108/VLOOKUP(Occupancy!$B$65,Occupancy!$BJ$68:'Occupancy'!$B$79,1)*12/$C108)),"-",IF(AY108="","",AY108/VLOOKUP(Occupancy!$B$65,Occupancy!$BJ$68:'Occupancy'!$B$79,1)*12/$C108))</f>
        <v>-</v>
      </c>
      <c r="BC108" s="62">
        <f t="shared" si="3"/>
        <v>0</v>
      </c>
      <c r="BD108" s="63">
        <f t="shared" si="4"/>
        <v>0</v>
      </c>
      <c r="BE108" s="62">
        <f t="shared" si="5"/>
        <v>0</v>
      </c>
      <c r="BF108" s="63" t="str">
        <f>IF(ISERROR(IF(BC108="","",BC108/VLOOKUP(Occupancy!$B$65,Occupancy!$BJ$68:'Occupancy'!$B$79,1)*12/$C108)),"-",IF(BC108="","",BC108/VLOOKUP(Occupancy!$B$65,Occupancy!$BJ$68:'Occupancy'!$B$79,1)*12/$C108))</f>
        <v>-</v>
      </c>
      <c r="BG108" s="64" t="str">
        <f>IF(ISERROR(IF(BD108="","",BD108/VLOOKUP(Occupancy!$B$65,Occupancy!$BJ$68:'Occupancy'!$B$79,1)*12/$C108)),"-",IF(BD108="","",BD108/VLOOKUP(Occupancy!$B$65,Occupancy!$BJ$68:'Occupancy'!$B$79,1)*12/$C108))</f>
        <v>-</v>
      </c>
    </row>
    <row r="109" spans="1:59" x14ac:dyDescent="0.25">
      <c r="A109" s="220" t="s">
        <v>613</v>
      </c>
      <c r="B109" s="93" t="str">
        <f>IF(ISERROR(INDEX(ProjectTypeData!$F$2:$F109,MATCH(Expenses!$A109,ProjectTypeData!$B$2:$B109,0),MATCH(Expenses!B$5,ProjectTypeData!$F$1))),"-",INDEX(ProjectTypeData!$F$2:$F109,MATCH(Expenses!$A109,ProjectTypeData!$B$2:$B109,0),MATCH(Expenses!B$5,ProjectTypeData!$F$1)))</f>
        <v>CPDC</v>
      </c>
      <c r="C109" s="145">
        <f>Operating!C114</f>
        <v>0</v>
      </c>
      <c r="D109" s="146" t="str">
        <f>IF(ISERROR(INDEX(MgmtCompanyData!$C$2:$C$46,MATCH(A109,MgmtCompanyData!$B$2:$B$46,0),0)),"-",INDEX(MgmtCompanyData!$C$2:$C$46,MATCH(A109,MgmtCompanyData!$B$2:$B$46,0),0))</f>
        <v>-</v>
      </c>
      <c r="E109" s="50">
        <f>SUMIFS(IncomeStatementData!$J$2:$J$415,IncomeStatementData!$B$2:$B$415,$A109,IncomeStatementData!$I$2:$I$415,"50105")+SUMIFS(IncomeStatementData!$J$2:$J$415,IncomeStatementData!$B$2:$B$415,$A109,IncomeStatementData!$I$2:$I$415,"55745")+SUMIFS(IncomeStatementData!$J$2:$J$415,IncomeStatementData!$B$2:$B$415,$A109,IncomeStatementData!$I$2:$I$415,"55730")+SUMIFS(IncomeStatementData!$J$2:$J$415,IncomeStatementData!$B$2:$B$415,$A109,IncomeStatementData!$I$2:$I$415,"50203")+SUMIFS(IncomeStatementData!$J$2:$J$415,IncomeStatementData!$B$2:$B$415,$A109,IncomeStatementData!$I$2:$I$415,"50252")</f>
        <v>0</v>
      </c>
      <c r="F109" s="51">
        <f>IF(ISERROR(G109/12*Occupancy!$B$65),"-",G109/12*Occupancy!$B$65)</f>
        <v>0</v>
      </c>
      <c r="G109" s="52">
        <f>SUMIFS(AnnualFinancialData!$L$2:$L$6380,AnnualFinancialData!$B$2:$B$6380,$A109,AnnualFinancialData!$K$2:$K$6380,"50105")+SUMIFS(AnnualFinancialData!$L$2:$L$6380,AnnualFinancialData!$B$2:$B$6380,$A109,AnnualFinancialData!$K$2:$K$6380,"55745")+SUMIFS(AnnualFinancialData!$L$2:$L$6380,AnnualFinancialData!$B$2:$B$6380,$A109,AnnualFinancialData!$K$2:$K$6380,"55730")+SUMIFS(AnnualFinancialData!$L$2:$L$6380,AnnualFinancialData!$B$2:$B$6380,$A109,AnnualFinancialData!$K$2:$K$6380,"50203")+SUMIFS(AnnualFinancialData!$L$2:$L$6380,AnnualFinancialData!$B$2:$B$6380,$A109,AnnualFinancialData!$K$2:$K$6380,"50252")</f>
        <v>0</v>
      </c>
      <c r="H109" s="51" t="str">
        <f>IF(ISERROR(IF(E109="","",E109/VLOOKUP(Occupancy!$B$65,Occupancy!$BJ$68:'Occupancy'!$B$79,1)*12/$C109)),"-",IF(E109="","",E109/VLOOKUP(Occupancy!$B$65,Occupancy!$BJ$68:'Occupancy'!$B$79,1)*12/$C109))</f>
        <v>-</v>
      </c>
      <c r="I109" s="53" t="str">
        <f>IF(ISERROR(IF(F109="","",F109/VLOOKUP(Occupancy!$B$65,Occupancy!$BJ$68:'Occupancy'!$B$79,1)*12/$C109)),"-",IF(F109="","",F109/VLOOKUP(Occupancy!$B$65,Occupancy!$BJ$68:'Occupancy'!$B$79,1)*12/$C109))</f>
        <v>-</v>
      </c>
      <c r="J109" s="54">
        <f>SUMIFS(IncomeStatementData!$J$2:$J$415,IncomeStatementData!$B$2:$B$415,$A109,IncomeStatementData!$I$2:$I$415,"60015")+SUMIFS(IncomeStatementData!$J$2:$J$415,IncomeStatementData!$B$2:$B$415,$A109,IncomeStatementData!$I$2:$I$415,"55342")+SUMIFS(IncomeStatementData!$J$2:$J$415,IncomeStatementData!$B$2:$B$415,$A109,IncomeStatementData!$I$2:$I$415,"55110")+SUMIFS(IncomeStatementData!$J$2:$J$415,IncomeStatementData!$B$2:$B$415,$A109,IncomeStatementData!$I$2:$I$415,"53034")+SUMIFS(IncomeStatementData!$J$2:$J$415,IncomeStatementData!$B$2:$B$415,$A109,IncomeStatementData!$I$2:$I$415,"59500")</f>
        <v>0</v>
      </c>
      <c r="K109" s="54">
        <f>IF(ISERROR(L109/12*Occupancy!$B$65),"-",L109/12*Occupancy!$B$65)</f>
        <v>0</v>
      </c>
      <c r="L109" s="55">
        <f>SUMIFS(AnnualFinancialData!$L$2:$L$6380,AnnualFinancialData!$B$2:$B$6380,$A109,AnnualFinancialData!$K$2:$K$6380,"60015")+SUMIFS(AnnualFinancialData!$L$2:$L$6380,AnnualFinancialData!$B$2:$B$6380,$A109,AnnualFinancialData!$K$2:$K$6380,"55342")+SUMIFS(AnnualFinancialData!$L$2:$L$6380,AnnualFinancialData!$B$2:$B$6380,$A109,AnnualFinancialData!$K$2:$K$6380,"55110")+SUMIFS(AnnualFinancialData!$L$2:$L$6380,AnnualFinancialData!$B$2:$B$6380,$A109,AnnualFinancialData!$K$2:$K$6380,"53034")+SUMIFS(AnnualFinancialData!$L$2:$L$6380,AnnualFinancialData!$B$2:$B$6380,$A109,AnnualFinancialData!$K$2:$K$6380,"59500")</f>
        <v>0</v>
      </c>
      <c r="M109" s="54" t="str">
        <f>IF(ISERROR(IF(J109="","",J109/VLOOKUP(Occupancy!$B$65,Occupancy!$BJ$68:'Occupancy'!$B$79,1)*12/$C109)),"-",IF(J109="","",J109/VLOOKUP(Occupancy!$B$65,Occupancy!$BJ$68:'Occupancy'!$B$79,1)*12/$C109))</f>
        <v>-</v>
      </c>
      <c r="N109" s="54" t="str">
        <f>IF(ISERROR(IF(K109="","",K109/VLOOKUP(Occupancy!$B$65,Occupancy!$BJ$68:'Occupancy'!$B$79,1)*12/$C109)),"-",IF(K109="","",K109/VLOOKUP(Occupancy!$B$65,Occupancy!$BJ$68:'Occupancy'!$B$79,1)*12/$C109))</f>
        <v>-</v>
      </c>
      <c r="O109" s="51">
        <f>SUMIFS(IncomeStatementData!$J$2:$J$415,IncomeStatementData!$B$2:$B$415,$A109,IncomeStatementData!$I$2:$I$415,"58001")</f>
        <v>0</v>
      </c>
      <c r="P109" s="51">
        <f>IF(ISERROR(Q109/12*Occupancy!$B$65),"-",Q109/12*Occupancy!$B$65)</f>
        <v>0</v>
      </c>
      <c r="Q109" s="52">
        <f>SUMIFS(AnnualFinancialData!$L$2:$L$6380,AnnualFinancialData!$B$2:$B$6380,$A109,AnnualFinancialData!$K$2:$K$6380,"58001")</f>
        <v>0</v>
      </c>
      <c r="R109" s="51" t="str">
        <f>IF(ISERROR(IF(O109="","",O109/VLOOKUP(Occupancy!$B$65,Occupancy!$BJ$68:'Occupancy'!$B$79,1)*12/$C109)),"-",IF(O109="","",O109/VLOOKUP(Occupancy!$B$65,Occupancy!$BJ$68:'Occupancy'!$B$79,1)*12/$C109))</f>
        <v>-</v>
      </c>
      <c r="S109" s="51" t="str">
        <f>IF(ISERROR(IF(P109="","",P109/VLOOKUP(Occupancy!$B$65,Occupancy!$BJ$68:'Occupancy'!$B$79,1)*12/$C109)),"-",IF(P109="","",P109/VLOOKUP(Occupancy!$B$65,Occupancy!$BJ$68:'Occupancy'!$B$79,1)*12/$C109))</f>
        <v>-</v>
      </c>
      <c r="T109" s="55">
        <f>SUMIFS(IncomeStatementData!$J$2:$J$415,IncomeStatementData!$B$2:$B$415,$A109,IncomeStatementData!$I$2:$I$415,"66100")</f>
        <v>0</v>
      </c>
      <c r="U109" s="54">
        <f>IF(ISERROR(V109/12*Occupancy!$B$65),"-",V109/12*Occupancy!$B$65)</f>
        <v>0</v>
      </c>
      <c r="V109" s="55">
        <f>SUMIFS(AnnualFinancialData!$L$2:$L$6380,AnnualFinancialData!$B$2:$B$6380,$A109,AnnualFinancialData!$K$2:$K$6380,"66100")</f>
        <v>0</v>
      </c>
      <c r="W109" s="54" t="str">
        <f>IF(ISERROR(IF(T109="","",T109/VLOOKUP(Occupancy!$B$65,Occupancy!$BJ$68:'Occupancy'!$B$79,1)*12/$C109)),"-",IF(T109="","",T109/VLOOKUP(Occupancy!$B$65,Occupancy!$BJ$68:'Occupancy'!$B$79,1)*12/$C109))</f>
        <v>-</v>
      </c>
      <c r="X109" s="56" t="str">
        <f>IF(ISERROR(IF(U109="","",U109/VLOOKUP(Occupancy!$B$65,Occupancy!$BJ$68:'Occupancy'!$B$79,1)*12/$C109)),"-",IF(U109="","",U109/VLOOKUP(Occupancy!$B$65,Occupancy!$BJ$68:'Occupancy'!$B$79,1)*12/$C109))</f>
        <v>-</v>
      </c>
      <c r="Y109" s="51">
        <f>SUMIFS(IncomeStatementData!$J$2:$J$415,IncomeStatementData!$B$2:$B$415,$A109,IncomeStatementData!$I$2:$I$415,"55705")+SUMIFS(IncomeStatementData!$J$2:$J$415,IncomeStatementData!$B$2:$B$415,$A109,IncomeStatementData!$I$2:$I$415,"55715")+SUMIFS(IncomeStatementData!$J$2:$J$415,IncomeStatementData!$B$2:$B$415,$A109,IncomeStatementData!$I$2:$I$415,"55720")+SUMIFS(IncomeStatementData!$J$2:$J$415,IncomeStatementData!$B$2:$B$415,$A109,IncomeStatementData!$I$2:$I$415,"55730")+SUMIFS(IncomeStatementData!$J$2:$J$415,IncomeStatementData!$B$2:$B$415,$A109,IncomeStatementData!$I$2:$I$415,"55735")+SUMIFS(IncomeStatementData!$J$2:$J$415,IncomeStatementData!$B$2:$B$415,$A109,IncomeStatementData!$I$2:$I$415,"55701")+SUMIFS(IncomeStatementData!$J$2:$J$415,IncomeStatementData!$B$2:$B$415,$A109,IncomeStatementData!$I$2:$I$415,"55750")+SUMIFS(IncomeStatementData!$J$2:$J$415,IncomeStatementData!$B$2:$B$415,$A109,IncomeStatementData!$I$2:$I$415,"55725")+SUMIFS(IncomeStatementData!$J$2:$J$415,IncomeStatementData!$B$2:$B$415,$A109,IncomeStatementData!$I$2:$I$415,"55760")+SUMIFS(IncomeStatementData!$J$2:$J$415,IncomeStatementData!$B$2:$B$415,$A109,IncomeStatementData!$I$2:$I$415,"55755")</f>
        <v>0</v>
      </c>
      <c r="Z109" s="51">
        <f>IF(ISERROR(AA109/12*Occupancy!$B$65),"-",AA109/12*Occupancy!$B$65)</f>
        <v>0</v>
      </c>
      <c r="AA109" s="52">
        <f>SUMIFS(AnnualFinancialData!$L$2:$L$6380,AnnualFinancialData!$B$2:$B$6380,$A109,AnnualFinancialData!$K$2:$K$6380,"55705")+SUMIFS(AnnualFinancialData!$L$2:$L$6380,AnnualFinancialData!$B$2:$B$6380,$A109,AnnualFinancialData!$K$2:$K$6380,"55715")+SUMIFS(AnnualFinancialData!$L$2:$L$6380,AnnualFinancialData!$B$2:$B$6380,$A109,AnnualFinancialData!$K$2:$K$6380,"55720")+SUMIFS(AnnualFinancialData!$L$2:$L$6380,AnnualFinancialData!$B$2:$B$6380,$A109,AnnualFinancialData!$K$2:$K$6380,"55730")+SUMIFS(AnnualFinancialData!$L$2:$L$6380,AnnualFinancialData!$B$2:$B$6380,$A109,AnnualFinancialData!$K$2:$K$6380,"55735")+SUMIFS(AnnualFinancialData!$L$2:$L$6380,AnnualFinancialData!$B$2:$B$6380,$A109,AnnualFinancialData!$K$2:$K$6380,"55701")+SUMIFS(AnnualFinancialData!$L$2:$L$6380,AnnualFinancialData!$B$2:$B$6380,$A109,AnnualFinancialData!$K$2:$K$6380,"55750")+SUMIFS(AnnualFinancialData!$L$2:$L$6380,AnnualFinancialData!$B$2:$B$6380,$A109,AnnualFinancialData!$K$2:$K$6380,"55725")+SUMIFS(AnnualFinancialData!$L$2:$L$6380,AnnualFinancialData!$B$2:$B$6380,$A109,AnnualFinancialData!$K$2:$K$6380,"55760")+SUMIFS(AnnualFinancialData!$L$2:$L$6380,AnnualFinancialData!$B$2:$B$6380,$A109,AnnualFinancialData!$K$2:$K$6380,"55755")</f>
        <v>0</v>
      </c>
      <c r="AB109" s="51" t="str">
        <f>IF(ISERROR(IF(Y109="","",Y109/VLOOKUP(Occupancy!$B$65,Occupancy!$BJ$68:'Occupancy'!$B$79,1)*12/$C109)),"-",IF(Y109="","",Y109/VLOOKUP(Occupancy!$B$65,Occupancy!$BJ$68:'Occupancy'!$B$79,1)*12/$C109))</f>
        <v>-</v>
      </c>
      <c r="AC109" s="57" t="str">
        <f>IF(ISERROR(IF(Z109="","",Z109/VLOOKUP(Occupancy!$B$65,Occupancy!$BJ$68:'Occupancy'!$B$79,1)*12/$C109)),"-",IF(Z109="","",Z109/VLOOKUP(Occupancy!$B$65,Occupancy!$BJ$68:'Occupancy'!$B$79,1)*12/$C109))</f>
        <v>-</v>
      </c>
      <c r="AD109" s="55">
        <f>SUMIFS(IncomeStatementData!$J$2:$J$415,IncomeStatementData!$B$2:$B$415,$A109,IncomeStatementData!$I$2:$I$415,"55770")</f>
        <v>0</v>
      </c>
      <c r="AE109" s="54">
        <f>IF(ISERROR(AF109/12*Occupancy!$B$65),"-",AF109/12*Occupancy!$B$65)</f>
        <v>0</v>
      </c>
      <c r="AF109" s="55">
        <f>SUMIFS(AnnualFinancialData!$L$2:$L$6380,AnnualFinancialData!$B$2:$B$6380,$A109,AnnualFinancialData!$K$2:$K$6380,"55770")</f>
        <v>0</v>
      </c>
      <c r="AG109" s="54" t="str">
        <f>IF(ISERROR(IF(AD109="","",AD109/VLOOKUP(Occupancy!$B$65,Occupancy!$BJ$68:'Occupancy'!$B$79,1)*12/$C109)),"-",IF(AD109="","",AD109/VLOOKUP(Occupancy!$B$65,Occupancy!$BJ$68:'Occupancy'!$B$79,1)*12/$C109))</f>
        <v>-</v>
      </c>
      <c r="AH109" s="59" t="str">
        <f>IF(ISERROR(IF(AE109="","",AE109/VLOOKUP(Occupancy!$B$65,Occupancy!$BJ$68:'Occupancy'!$B$79,1)*12/$C109)),"-",IF(AE109="","",AE109/VLOOKUP(Occupancy!$B$65,Occupancy!$BJ$68:'Occupancy'!$B$79,1)*12/$C109))</f>
        <v>-</v>
      </c>
      <c r="AI109" s="52">
        <f>SUMIFS(IncomeStatementData!$J$2:$J$415,IncomeStatementData!$B$2:$B$415,$A109,IncomeStatementData!$I$2:$I$415,"55357")+SUMIFS(IncomeStatementData!$J$2:$J$415,IncomeStatementData!$B$2:$B$415,$A109,IncomeStatementData!$I$2:$I$415,"55353")+SUMIFS(IncomeStatementData!$J$2:$J$415,IncomeStatementData!$B$2:$B$415,$A109,IncomeStatementData!$I$2:$I$415,"55354")+SUMIFS(IncomeStatementData!$J$2:$J$415,IncomeStatementData!$B$2:$B$415,$A109,IncomeStatementData!$I$2:$I$415,"55351")</f>
        <v>0</v>
      </c>
      <c r="AJ109" s="51">
        <f>IF(ISERROR(AK109/12*Occupancy!$B$65),"-",AK109/12*Occupancy!$B$65)</f>
        <v>0</v>
      </c>
      <c r="AK109" s="52">
        <f>SUMIFS(AnnualFinancialData!$L$2:$L$6380,AnnualFinancialData!$B$2:$B$6380,$A109,AnnualFinancialData!$K$2:$K$6380,"55357")+SUMIFS(AnnualFinancialData!$L$2:$L$6380,AnnualFinancialData!$B$2:$B$6380,$A109,AnnualFinancialData!$K$2:$K$6380,"55353")+SUMIFS(AnnualFinancialData!$L$2:$L$6380,AnnualFinancialData!$B$2:$B$6380,$A109,AnnualFinancialData!$K$2:$K$6380,"55354")+SUMIFS(AnnualFinancialData!$L$2:$L$6380,AnnualFinancialData!$B$2:$B$6380,$A109,AnnualFinancialData!$K$2:$K$6380,"55351")</f>
        <v>0</v>
      </c>
      <c r="AL109" s="51" t="str">
        <f>IF(ISERROR(IF(AI109="","",AI109/VLOOKUP(Occupancy!$B$65,Occupancy!$BJ$68:'Occupancy'!$B$79,1)*12/$C109)),"-",IF(AI109="","",AI109/VLOOKUP(Occupancy!$B$65,Occupancy!$BJ$68:'Occupancy'!$B$79,1)*12/$C109))</f>
        <v>-</v>
      </c>
      <c r="AM109" s="60" t="str">
        <f>IF(ISERROR(IF(AJ109="","",AJ109/VLOOKUP(Occupancy!$B$65,Occupancy!$BJ$68:'Occupancy'!$B$79,1)*12/$C109)),"-",IF(AJ109="","",AJ109/VLOOKUP(Occupancy!$B$65,Occupancy!$BJ$68:'Occupancy'!$B$79,1)*12/$C109))</f>
        <v>-</v>
      </c>
      <c r="AN109" s="54">
        <f>SUMIFS(IncomeStatementData!$J$2:$J$415,IncomeStatementData!$B$2:$B$415,$A109,IncomeStatementData!$I$2:$I$415,"55355")</f>
        <v>0</v>
      </c>
      <c r="AO109" s="54">
        <f>IF(ISERROR(AP109/12*Occupancy!$B$65),"-",AP109/12*Occupancy!$B$65)</f>
        <v>0</v>
      </c>
      <c r="AP109" s="55">
        <f>SUMIFS(AnnualFinancialData!$L$2:$L$6380,AnnualFinancialData!$B$2:$B$6380,$A109,AnnualFinancialData!$K$2:$K$6380,"55355")</f>
        <v>0</v>
      </c>
      <c r="AQ109" s="54" t="str">
        <f>IF(ISERROR(IF(AN109="","",AN109/VLOOKUP(Occupancy!$B$65,Occupancy!$BJ$68:'Occupancy'!$B$79,1)*12/$C109)),"-",IF(AN109="","",AN109/VLOOKUP(Occupancy!$B$65,Occupancy!$BJ$68:'Occupancy'!$B$79,1)*12/$C109))</f>
        <v>-</v>
      </c>
      <c r="AR109" s="56" t="str">
        <f>IF(ISERROR(IF(AO109="","",AO109/VLOOKUP(Occupancy!$B$65,Occupancy!$BJ$68:'Occupancy'!$B$79,1)*12/$C109)),"-",IF(AO109="","",AO109/VLOOKUP(Occupancy!$B$65,Occupancy!$BJ$68:'Occupancy'!$B$79,1)*12/$C109))</f>
        <v>-</v>
      </c>
      <c r="AS109" s="61">
        <f>SUMIFS(IncomeStatementData!$J$2:$J$415,IncomeStatementData!$B$2:$B$415,$A109,IncomeStatementData!$I$2:$I$415,"55301")</f>
        <v>0</v>
      </c>
      <c r="AT109" s="51">
        <f>IF(ISERROR(AU109/12*Occupancy!$B$65),"-",AU109/12*Occupancy!$B$65)</f>
        <v>0</v>
      </c>
      <c r="AU109" s="52">
        <f>SUMIFS(AnnualFinancialData!$L$2:$L$6380,AnnualFinancialData!$B$2:$B$6380,$A109,AnnualFinancialData!$K$2:$K$6380,"55301")</f>
        <v>0</v>
      </c>
      <c r="AV109" s="51" t="str">
        <f>IF(ISERROR(IF(AS109="","",AS109/VLOOKUP(Occupancy!$B$65,Occupancy!$BJ$68:'Occupancy'!$B$79,1)*12/$C109)),"-",IF(AS109="","",AS109/VLOOKUP(Occupancy!$B$65,Occupancy!$BJ$68:'Occupancy'!$B$79,1)*12/$C109))</f>
        <v>-</v>
      </c>
      <c r="AW109" s="57" t="str">
        <f>IF(ISERROR(IF(AT109="","",AT109/VLOOKUP(Occupancy!$B$65,Occupancy!$BJ$68:'Occupancy'!$B$79,1)*12/$C109)),"-",IF(AT109="","",AT109/VLOOKUP(Occupancy!$B$65,Occupancy!$BJ$68:'Occupancy'!$B$79,1)*12/$C109))</f>
        <v>-</v>
      </c>
      <c r="AX109" s="54">
        <f>SUMIFS(IncomeStatementData!$J$2:$J$415,IncomeStatementData!$B$2:$B$415,$A109,IncomeStatementData!$I$2:$I$415,"55320")</f>
        <v>0</v>
      </c>
      <c r="AY109" s="54">
        <f>IF(ISERROR(AZ109/12*Occupancy!$B$65),"-",AZ109/12*Occupancy!$B$65)</f>
        <v>0</v>
      </c>
      <c r="AZ109" s="55">
        <f>SUMIFS(AnnualFinancialData!$L$2:$L$6380,AnnualFinancialData!$B$2:$B$6380,$A109,AnnualFinancialData!$K$2:$K$6380,"55320")</f>
        <v>0</v>
      </c>
      <c r="BA109" s="54" t="str">
        <f>IF(ISERROR(IF(AX109="","",AX109/VLOOKUP(Occupancy!$B$65,Occupancy!$BJ$68:'Occupancy'!$B$79,1)*12/$C109)),"-",IF(AX109="","",AX109/VLOOKUP(Occupancy!$B$65,Occupancy!$BJ$68:'Occupancy'!$B$79,1)*12/$C109))</f>
        <v>-</v>
      </c>
      <c r="BB109" s="54" t="str">
        <f>IF(ISERROR(IF(AY109="","",AY109/VLOOKUP(Occupancy!$B$65,Occupancy!$BJ$68:'Occupancy'!$B$79,1)*12/$C109)),"-",IF(AY109="","",AY109/VLOOKUP(Occupancy!$B$65,Occupancy!$BJ$68:'Occupancy'!$B$79,1)*12/$C109))</f>
        <v>-</v>
      </c>
      <c r="BC109" s="62">
        <f t="shared" si="3"/>
        <v>0</v>
      </c>
      <c r="BD109" s="63">
        <f t="shared" si="4"/>
        <v>0</v>
      </c>
      <c r="BE109" s="62">
        <f t="shared" si="5"/>
        <v>0</v>
      </c>
      <c r="BF109" s="63" t="str">
        <f>IF(ISERROR(IF(BC109="","",BC109/VLOOKUP(Occupancy!$B$65,Occupancy!$BJ$68:'Occupancy'!$B$79,1)*12/$C109)),"-",IF(BC109="","",BC109/VLOOKUP(Occupancy!$B$65,Occupancy!$BJ$68:'Occupancy'!$B$79,1)*12/$C109))</f>
        <v>-</v>
      </c>
      <c r="BG109" s="64" t="str">
        <f>IF(ISERROR(IF(BD109="","",BD109/VLOOKUP(Occupancy!$B$65,Occupancy!$BJ$68:'Occupancy'!$B$79,1)*12/$C109)),"-",IF(BD109="","",BD109/VLOOKUP(Occupancy!$B$65,Occupancy!$BJ$68:'Occupancy'!$B$79,1)*12/$C109))</f>
        <v>-</v>
      </c>
    </row>
    <row r="110" spans="1:59" x14ac:dyDescent="0.25">
      <c r="A110" s="220" t="s">
        <v>615</v>
      </c>
      <c r="B110" s="93" t="str">
        <f>IF(ISERROR(INDEX(ProjectTypeData!$F$2:$F110,MATCH(Expenses!$A110,ProjectTypeData!$B$2:$B110,0),MATCH(Expenses!B$5,ProjectTypeData!$F$1))),"-",INDEX(ProjectTypeData!$F$2:$F110,MATCH(Expenses!$A110,ProjectTypeData!$B$2:$B110,0),MATCH(Expenses!B$5,ProjectTypeData!$F$1)))</f>
        <v>CPDC</v>
      </c>
      <c r="C110" s="145">
        <f>Operating!C115</f>
        <v>0</v>
      </c>
      <c r="D110" s="146" t="str">
        <f>IF(ISERROR(INDEX(MgmtCompanyData!$C$2:$C$46,MATCH(A110,MgmtCompanyData!$B$2:$B$46,0),0)),"-",INDEX(MgmtCompanyData!$C$2:$C$46,MATCH(A110,MgmtCompanyData!$B$2:$B$46,0),0))</f>
        <v>-</v>
      </c>
      <c r="E110" s="50">
        <f>SUMIFS(IncomeStatementData!$J$2:$J$415,IncomeStatementData!$B$2:$B$415,$A110,IncomeStatementData!$I$2:$I$415,"50105")+SUMIFS(IncomeStatementData!$J$2:$J$415,IncomeStatementData!$B$2:$B$415,$A110,IncomeStatementData!$I$2:$I$415,"55745")+SUMIFS(IncomeStatementData!$J$2:$J$415,IncomeStatementData!$B$2:$B$415,$A110,IncomeStatementData!$I$2:$I$415,"55730")+SUMIFS(IncomeStatementData!$J$2:$J$415,IncomeStatementData!$B$2:$B$415,$A110,IncomeStatementData!$I$2:$I$415,"50203")+SUMIFS(IncomeStatementData!$J$2:$J$415,IncomeStatementData!$B$2:$B$415,$A110,IncomeStatementData!$I$2:$I$415,"50252")</f>
        <v>0</v>
      </c>
      <c r="F110" s="51">
        <f>IF(ISERROR(G110/12*Occupancy!$B$65),"-",G110/12*Occupancy!$B$65)</f>
        <v>0</v>
      </c>
      <c r="G110" s="52">
        <f>SUMIFS(AnnualFinancialData!$L$2:$L$6380,AnnualFinancialData!$B$2:$B$6380,$A110,AnnualFinancialData!$K$2:$K$6380,"50105")+SUMIFS(AnnualFinancialData!$L$2:$L$6380,AnnualFinancialData!$B$2:$B$6380,$A110,AnnualFinancialData!$K$2:$K$6380,"55745")+SUMIFS(AnnualFinancialData!$L$2:$L$6380,AnnualFinancialData!$B$2:$B$6380,$A110,AnnualFinancialData!$K$2:$K$6380,"55730")+SUMIFS(AnnualFinancialData!$L$2:$L$6380,AnnualFinancialData!$B$2:$B$6380,$A110,AnnualFinancialData!$K$2:$K$6380,"50203")+SUMIFS(AnnualFinancialData!$L$2:$L$6380,AnnualFinancialData!$B$2:$B$6380,$A110,AnnualFinancialData!$K$2:$K$6380,"50252")</f>
        <v>0</v>
      </c>
      <c r="H110" s="51" t="str">
        <f>IF(ISERROR(IF(E110="","",E110/VLOOKUP(Occupancy!$B$65,Occupancy!$BJ$68:'Occupancy'!$B$79,1)*12/$C110)),"-",IF(E110="","",E110/VLOOKUP(Occupancy!$B$65,Occupancy!$BJ$68:'Occupancy'!$B$79,1)*12/$C110))</f>
        <v>-</v>
      </c>
      <c r="I110" s="53" t="str">
        <f>IF(ISERROR(IF(F110="","",F110/VLOOKUP(Occupancy!$B$65,Occupancy!$BJ$68:'Occupancy'!$B$79,1)*12/$C110)),"-",IF(F110="","",F110/VLOOKUP(Occupancy!$B$65,Occupancy!$BJ$68:'Occupancy'!$B$79,1)*12/$C110))</f>
        <v>-</v>
      </c>
      <c r="J110" s="54">
        <f>SUMIFS(IncomeStatementData!$J$2:$J$415,IncomeStatementData!$B$2:$B$415,$A110,IncomeStatementData!$I$2:$I$415,"60015")+SUMIFS(IncomeStatementData!$J$2:$J$415,IncomeStatementData!$B$2:$B$415,$A110,IncomeStatementData!$I$2:$I$415,"55342")+SUMIFS(IncomeStatementData!$J$2:$J$415,IncomeStatementData!$B$2:$B$415,$A110,IncomeStatementData!$I$2:$I$415,"55110")+SUMIFS(IncomeStatementData!$J$2:$J$415,IncomeStatementData!$B$2:$B$415,$A110,IncomeStatementData!$I$2:$I$415,"53034")+SUMIFS(IncomeStatementData!$J$2:$J$415,IncomeStatementData!$B$2:$B$415,$A110,IncomeStatementData!$I$2:$I$415,"59500")</f>
        <v>0</v>
      </c>
      <c r="K110" s="54">
        <f>IF(ISERROR(L110/12*Occupancy!$B$65),"-",L110/12*Occupancy!$B$65)</f>
        <v>0</v>
      </c>
      <c r="L110" s="55">
        <f>SUMIFS(AnnualFinancialData!$L$2:$L$6380,AnnualFinancialData!$B$2:$B$6380,$A110,AnnualFinancialData!$K$2:$K$6380,"60015")+SUMIFS(AnnualFinancialData!$L$2:$L$6380,AnnualFinancialData!$B$2:$B$6380,$A110,AnnualFinancialData!$K$2:$K$6380,"55342")+SUMIFS(AnnualFinancialData!$L$2:$L$6380,AnnualFinancialData!$B$2:$B$6380,$A110,AnnualFinancialData!$K$2:$K$6380,"55110")+SUMIFS(AnnualFinancialData!$L$2:$L$6380,AnnualFinancialData!$B$2:$B$6380,$A110,AnnualFinancialData!$K$2:$K$6380,"53034")+SUMIFS(AnnualFinancialData!$L$2:$L$6380,AnnualFinancialData!$B$2:$B$6380,$A110,AnnualFinancialData!$K$2:$K$6380,"59500")</f>
        <v>0</v>
      </c>
      <c r="M110" s="54" t="str">
        <f>IF(ISERROR(IF(J110="","",J110/VLOOKUP(Occupancy!$B$65,Occupancy!$BJ$68:'Occupancy'!$B$79,1)*12/$C110)),"-",IF(J110="","",J110/VLOOKUP(Occupancy!$B$65,Occupancy!$BJ$68:'Occupancy'!$B$79,1)*12/$C110))</f>
        <v>-</v>
      </c>
      <c r="N110" s="54" t="str">
        <f>IF(ISERROR(IF(K110="","",K110/VLOOKUP(Occupancy!$B$65,Occupancy!$BJ$68:'Occupancy'!$B$79,1)*12/$C110)),"-",IF(K110="","",K110/VLOOKUP(Occupancy!$B$65,Occupancy!$BJ$68:'Occupancy'!$B$79,1)*12/$C110))</f>
        <v>-</v>
      </c>
      <c r="O110" s="51">
        <f>SUMIFS(IncomeStatementData!$J$2:$J$415,IncomeStatementData!$B$2:$B$415,$A110,IncomeStatementData!$I$2:$I$415,"58001")</f>
        <v>0</v>
      </c>
      <c r="P110" s="51">
        <f>IF(ISERROR(Q110/12*Occupancy!$B$65),"-",Q110/12*Occupancy!$B$65)</f>
        <v>0</v>
      </c>
      <c r="Q110" s="52">
        <f>SUMIFS(AnnualFinancialData!$L$2:$L$6380,AnnualFinancialData!$B$2:$B$6380,$A110,AnnualFinancialData!$K$2:$K$6380,"58001")</f>
        <v>0</v>
      </c>
      <c r="R110" s="51" t="str">
        <f>IF(ISERROR(IF(O110="","",O110/VLOOKUP(Occupancy!$B$65,Occupancy!$BJ$68:'Occupancy'!$B$79,1)*12/$C110)),"-",IF(O110="","",O110/VLOOKUP(Occupancy!$B$65,Occupancy!$BJ$68:'Occupancy'!$B$79,1)*12/$C110))</f>
        <v>-</v>
      </c>
      <c r="S110" s="51" t="str">
        <f>IF(ISERROR(IF(P110="","",P110/VLOOKUP(Occupancy!$B$65,Occupancy!$BJ$68:'Occupancy'!$B$79,1)*12/$C110)),"-",IF(P110="","",P110/VLOOKUP(Occupancy!$B$65,Occupancy!$BJ$68:'Occupancy'!$B$79,1)*12/$C110))</f>
        <v>-</v>
      </c>
      <c r="T110" s="55">
        <f>SUMIFS(IncomeStatementData!$J$2:$J$415,IncomeStatementData!$B$2:$B$415,$A110,IncomeStatementData!$I$2:$I$415,"66100")</f>
        <v>0</v>
      </c>
      <c r="U110" s="54">
        <f>IF(ISERROR(V110/12*Occupancy!$B$65),"-",V110/12*Occupancy!$B$65)</f>
        <v>0</v>
      </c>
      <c r="V110" s="55">
        <f>SUMIFS(AnnualFinancialData!$L$2:$L$6380,AnnualFinancialData!$B$2:$B$6380,$A110,AnnualFinancialData!$K$2:$K$6380,"66100")</f>
        <v>0</v>
      </c>
      <c r="W110" s="54" t="str">
        <f>IF(ISERROR(IF(T110="","",T110/VLOOKUP(Occupancy!$B$65,Occupancy!$BJ$68:'Occupancy'!$B$79,1)*12/$C110)),"-",IF(T110="","",T110/VLOOKUP(Occupancy!$B$65,Occupancy!$BJ$68:'Occupancy'!$B$79,1)*12/$C110))</f>
        <v>-</v>
      </c>
      <c r="X110" s="56" t="str">
        <f>IF(ISERROR(IF(U110="","",U110/VLOOKUP(Occupancy!$B$65,Occupancy!$BJ$68:'Occupancy'!$B$79,1)*12/$C110)),"-",IF(U110="","",U110/VLOOKUP(Occupancy!$B$65,Occupancy!$BJ$68:'Occupancy'!$B$79,1)*12/$C110))</f>
        <v>-</v>
      </c>
      <c r="Y110" s="51">
        <f>SUMIFS(IncomeStatementData!$J$2:$J$415,IncomeStatementData!$B$2:$B$415,$A110,IncomeStatementData!$I$2:$I$415,"55705")+SUMIFS(IncomeStatementData!$J$2:$J$415,IncomeStatementData!$B$2:$B$415,$A110,IncomeStatementData!$I$2:$I$415,"55715")+SUMIFS(IncomeStatementData!$J$2:$J$415,IncomeStatementData!$B$2:$B$415,$A110,IncomeStatementData!$I$2:$I$415,"55720")+SUMIFS(IncomeStatementData!$J$2:$J$415,IncomeStatementData!$B$2:$B$415,$A110,IncomeStatementData!$I$2:$I$415,"55730")+SUMIFS(IncomeStatementData!$J$2:$J$415,IncomeStatementData!$B$2:$B$415,$A110,IncomeStatementData!$I$2:$I$415,"55735")+SUMIFS(IncomeStatementData!$J$2:$J$415,IncomeStatementData!$B$2:$B$415,$A110,IncomeStatementData!$I$2:$I$415,"55701")+SUMIFS(IncomeStatementData!$J$2:$J$415,IncomeStatementData!$B$2:$B$415,$A110,IncomeStatementData!$I$2:$I$415,"55750")+SUMIFS(IncomeStatementData!$J$2:$J$415,IncomeStatementData!$B$2:$B$415,$A110,IncomeStatementData!$I$2:$I$415,"55725")+SUMIFS(IncomeStatementData!$J$2:$J$415,IncomeStatementData!$B$2:$B$415,$A110,IncomeStatementData!$I$2:$I$415,"55760")+SUMIFS(IncomeStatementData!$J$2:$J$415,IncomeStatementData!$B$2:$B$415,$A110,IncomeStatementData!$I$2:$I$415,"55755")</f>
        <v>0</v>
      </c>
      <c r="Z110" s="51">
        <f>IF(ISERROR(AA110/12*Occupancy!$B$65),"-",AA110/12*Occupancy!$B$65)</f>
        <v>0</v>
      </c>
      <c r="AA110" s="52">
        <f>SUMIFS(AnnualFinancialData!$L$2:$L$6380,AnnualFinancialData!$B$2:$B$6380,$A110,AnnualFinancialData!$K$2:$K$6380,"55705")+SUMIFS(AnnualFinancialData!$L$2:$L$6380,AnnualFinancialData!$B$2:$B$6380,$A110,AnnualFinancialData!$K$2:$K$6380,"55715")+SUMIFS(AnnualFinancialData!$L$2:$L$6380,AnnualFinancialData!$B$2:$B$6380,$A110,AnnualFinancialData!$K$2:$K$6380,"55720")+SUMIFS(AnnualFinancialData!$L$2:$L$6380,AnnualFinancialData!$B$2:$B$6380,$A110,AnnualFinancialData!$K$2:$K$6380,"55730")+SUMIFS(AnnualFinancialData!$L$2:$L$6380,AnnualFinancialData!$B$2:$B$6380,$A110,AnnualFinancialData!$K$2:$K$6380,"55735")+SUMIFS(AnnualFinancialData!$L$2:$L$6380,AnnualFinancialData!$B$2:$B$6380,$A110,AnnualFinancialData!$K$2:$K$6380,"55701")+SUMIFS(AnnualFinancialData!$L$2:$L$6380,AnnualFinancialData!$B$2:$B$6380,$A110,AnnualFinancialData!$K$2:$K$6380,"55750")+SUMIFS(AnnualFinancialData!$L$2:$L$6380,AnnualFinancialData!$B$2:$B$6380,$A110,AnnualFinancialData!$K$2:$K$6380,"55725")+SUMIFS(AnnualFinancialData!$L$2:$L$6380,AnnualFinancialData!$B$2:$B$6380,$A110,AnnualFinancialData!$K$2:$K$6380,"55760")+SUMIFS(AnnualFinancialData!$L$2:$L$6380,AnnualFinancialData!$B$2:$B$6380,$A110,AnnualFinancialData!$K$2:$K$6380,"55755")</f>
        <v>0</v>
      </c>
      <c r="AB110" s="51" t="str">
        <f>IF(ISERROR(IF(Y110="","",Y110/VLOOKUP(Occupancy!$B$65,Occupancy!$BJ$68:'Occupancy'!$B$79,1)*12/$C110)),"-",IF(Y110="","",Y110/VLOOKUP(Occupancy!$B$65,Occupancy!$BJ$68:'Occupancy'!$B$79,1)*12/$C110))</f>
        <v>-</v>
      </c>
      <c r="AC110" s="57" t="str">
        <f>IF(ISERROR(IF(Z110="","",Z110/VLOOKUP(Occupancy!$B$65,Occupancy!$BJ$68:'Occupancy'!$B$79,1)*12/$C110)),"-",IF(Z110="","",Z110/VLOOKUP(Occupancy!$B$65,Occupancy!$BJ$68:'Occupancy'!$B$79,1)*12/$C110))</f>
        <v>-</v>
      </c>
      <c r="AD110" s="55">
        <f>SUMIFS(IncomeStatementData!$J$2:$J$415,IncomeStatementData!$B$2:$B$415,$A110,IncomeStatementData!$I$2:$I$415,"55770")</f>
        <v>0</v>
      </c>
      <c r="AE110" s="54">
        <f>IF(ISERROR(AF110/12*Occupancy!$B$65),"-",AF110/12*Occupancy!$B$65)</f>
        <v>0</v>
      </c>
      <c r="AF110" s="55">
        <f>SUMIFS(AnnualFinancialData!$L$2:$L$6380,AnnualFinancialData!$B$2:$B$6380,$A110,AnnualFinancialData!$K$2:$K$6380,"55770")</f>
        <v>0</v>
      </c>
      <c r="AG110" s="54" t="str">
        <f>IF(ISERROR(IF(AD110="","",AD110/VLOOKUP(Occupancy!$B$65,Occupancy!$BJ$68:'Occupancy'!$B$79,1)*12/$C110)),"-",IF(AD110="","",AD110/VLOOKUP(Occupancy!$B$65,Occupancy!$BJ$68:'Occupancy'!$B$79,1)*12/$C110))</f>
        <v>-</v>
      </c>
      <c r="AH110" s="59" t="str">
        <f>IF(ISERROR(IF(AE110="","",AE110/VLOOKUP(Occupancy!$B$65,Occupancy!$BJ$68:'Occupancy'!$B$79,1)*12/$C110)),"-",IF(AE110="","",AE110/VLOOKUP(Occupancy!$B$65,Occupancy!$BJ$68:'Occupancy'!$B$79,1)*12/$C110))</f>
        <v>-</v>
      </c>
      <c r="AI110" s="52">
        <f>SUMIFS(IncomeStatementData!$J$2:$J$415,IncomeStatementData!$B$2:$B$415,$A110,IncomeStatementData!$I$2:$I$415,"55357")+SUMIFS(IncomeStatementData!$J$2:$J$415,IncomeStatementData!$B$2:$B$415,$A110,IncomeStatementData!$I$2:$I$415,"55353")+SUMIFS(IncomeStatementData!$J$2:$J$415,IncomeStatementData!$B$2:$B$415,$A110,IncomeStatementData!$I$2:$I$415,"55354")+SUMIFS(IncomeStatementData!$J$2:$J$415,IncomeStatementData!$B$2:$B$415,$A110,IncomeStatementData!$I$2:$I$415,"55351")</f>
        <v>0</v>
      </c>
      <c r="AJ110" s="51">
        <f>IF(ISERROR(AK110/12*Occupancy!$B$65),"-",AK110/12*Occupancy!$B$65)</f>
        <v>0</v>
      </c>
      <c r="AK110" s="52">
        <f>SUMIFS(AnnualFinancialData!$L$2:$L$6380,AnnualFinancialData!$B$2:$B$6380,$A110,AnnualFinancialData!$K$2:$K$6380,"55357")+SUMIFS(AnnualFinancialData!$L$2:$L$6380,AnnualFinancialData!$B$2:$B$6380,$A110,AnnualFinancialData!$K$2:$K$6380,"55353")+SUMIFS(AnnualFinancialData!$L$2:$L$6380,AnnualFinancialData!$B$2:$B$6380,$A110,AnnualFinancialData!$K$2:$K$6380,"55354")+SUMIFS(AnnualFinancialData!$L$2:$L$6380,AnnualFinancialData!$B$2:$B$6380,$A110,AnnualFinancialData!$K$2:$K$6380,"55351")</f>
        <v>0</v>
      </c>
      <c r="AL110" s="51" t="str">
        <f>IF(ISERROR(IF(AI110="","",AI110/VLOOKUP(Occupancy!$B$65,Occupancy!$BJ$68:'Occupancy'!$B$79,1)*12/$C110)),"-",IF(AI110="","",AI110/VLOOKUP(Occupancy!$B$65,Occupancy!$BJ$68:'Occupancy'!$B$79,1)*12/$C110))</f>
        <v>-</v>
      </c>
      <c r="AM110" s="60" t="str">
        <f>IF(ISERROR(IF(AJ110="","",AJ110/VLOOKUP(Occupancy!$B$65,Occupancy!$BJ$68:'Occupancy'!$B$79,1)*12/$C110)),"-",IF(AJ110="","",AJ110/VLOOKUP(Occupancy!$B$65,Occupancy!$BJ$68:'Occupancy'!$B$79,1)*12/$C110))</f>
        <v>-</v>
      </c>
      <c r="AN110" s="54">
        <f>SUMIFS(IncomeStatementData!$J$2:$J$415,IncomeStatementData!$B$2:$B$415,$A110,IncomeStatementData!$I$2:$I$415,"55355")</f>
        <v>0</v>
      </c>
      <c r="AO110" s="54">
        <f>IF(ISERROR(AP110/12*Occupancy!$B$65),"-",AP110/12*Occupancy!$B$65)</f>
        <v>0</v>
      </c>
      <c r="AP110" s="55">
        <f>SUMIFS(AnnualFinancialData!$L$2:$L$6380,AnnualFinancialData!$B$2:$B$6380,$A110,AnnualFinancialData!$K$2:$K$6380,"55355")</f>
        <v>0</v>
      </c>
      <c r="AQ110" s="54" t="str">
        <f>IF(ISERROR(IF(AN110="","",AN110/VLOOKUP(Occupancy!$B$65,Occupancy!$BJ$68:'Occupancy'!$B$79,1)*12/$C110)),"-",IF(AN110="","",AN110/VLOOKUP(Occupancy!$B$65,Occupancy!$BJ$68:'Occupancy'!$B$79,1)*12/$C110))</f>
        <v>-</v>
      </c>
      <c r="AR110" s="56" t="str">
        <f>IF(ISERROR(IF(AO110="","",AO110/VLOOKUP(Occupancy!$B$65,Occupancy!$BJ$68:'Occupancy'!$B$79,1)*12/$C110)),"-",IF(AO110="","",AO110/VLOOKUP(Occupancy!$B$65,Occupancy!$BJ$68:'Occupancy'!$B$79,1)*12/$C110))</f>
        <v>-</v>
      </c>
      <c r="AS110" s="61">
        <f>SUMIFS(IncomeStatementData!$J$2:$J$415,IncomeStatementData!$B$2:$B$415,$A110,IncomeStatementData!$I$2:$I$415,"55301")</f>
        <v>0</v>
      </c>
      <c r="AT110" s="51">
        <f>IF(ISERROR(AU110/12*Occupancy!$B$65),"-",AU110/12*Occupancy!$B$65)</f>
        <v>0</v>
      </c>
      <c r="AU110" s="52">
        <f>SUMIFS(AnnualFinancialData!$L$2:$L$6380,AnnualFinancialData!$B$2:$B$6380,$A110,AnnualFinancialData!$K$2:$K$6380,"55301")</f>
        <v>0</v>
      </c>
      <c r="AV110" s="51" t="str">
        <f>IF(ISERROR(IF(AS110="","",AS110/VLOOKUP(Occupancy!$B$65,Occupancy!$BJ$68:'Occupancy'!$B$79,1)*12/$C110)),"-",IF(AS110="","",AS110/VLOOKUP(Occupancy!$B$65,Occupancy!$BJ$68:'Occupancy'!$B$79,1)*12/$C110))</f>
        <v>-</v>
      </c>
      <c r="AW110" s="57" t="str">
        <f>IF(ISERROR(IF(AT110="","",AT110/VLOOKUP(Occupancy!$B$65,Occupancy!$BJ$68:'Occupancy'!$B$79,1)*12/$C110)),"-",IF(AT110="","",AT110/VLOOKUP(Occupancy!$B$65,Occupancy!$BJ$68:'Occupancy'!$B$79,1)*12/$C110))</f>
        <v>-</v>
      </c>
      <c r="AX110" s="54">
        <f>SUMIFS(IncomeStatementData!$J$2:$J$415,IncomeStatementData!$B$2:$B$415,$A110,IncomeStatementData!$I$2:$I$415,"55320")</f>
        <v>0</v>
      </c>
      <c r="AY110" s="54">
        <f>IF(ISERROR(AZ110/12*Occupancy!$B$65),"-",AZ110/12*Occupancy!$B$65)</f>
        <v>0</v>
      </c>
      <c r="AZ110" s="55">
        <f>SUMIFS(AnnualFinancialData!$L$2:$L$6380,AnnualFinancialData!$B$2:$B$6380,$A110,AnnualFinancialData!$K$2:$K$6380,"55320")</f>
        <v>0</v>
      </c>
      <c r="BA110" s="54" t="str">
        <f>IF(ISERROR(IF(AX110="","",AX110/VLOOKUP(Occupancy!$B$65,Occupancy!$BJ$68:'Occupancy'!$B$79,1)*12/$C110)),"-",IF(AX110="","",AX110/VLOOKUP(Occupancy!$B$65,Occupancy!$BJ$68:'Occupancy'!$B$79,1)*12/$C110))</f>
        <v>-</v>
      </c>
      <c r="BB110" s="54" t="str">
        <f>IF(ISERROR(IF(AY110="","",AY110/VLOOKUP(Occupancy!$B$65,Occupancy!$BJ$68:'Occupancy'!$B$79,1)*12/$C110)),"-",IF(AY110="","",AY110/VLOOKUP(Occupancy!$B$65,Occupancy!$BJ$68:'Occupancy'!$B$79,1)*12/$C110))</f>
        <v>-</v>
      </c>
      <c r="BC110" s="62">
        <f t="shared" si="3"/>
        <v>0</v>
      </c>
      <c r="BD110" s="63">
        <f t="shared" si="4"/>
        <v>0</v>
      </c>
      <c r="BE110" s="62">
        <f t="shared" si="5"/>
        <v>0</v>
      </c>
      <c r="BF110" s="63" t="str">
        <f>IF(ISERROR(IF(BC110="","",BC110/VLOOKUP(Occupancy!$B$65,Occupancy!$BJ$68:'Occupancy'!$B$79,1)*12/$C110)),"-",IF(BC110="","",BC110/VLOOKUP(Occupancy!$B$65,Occupancy!$BJ$68:'Occupancy'!$B$79,1)*12/$C110))</f>
        <v>-</v>
      </c>
      <c r="BG110" s="64" t="str">
        <f>IF(ISERROR(IF(BD110="","",BD110/VLOOKUP(Occupancy!$B$65,Occupancy!$BJ$68:'Occupancy'!$B$79,1)*12/$C110)),"-",IF(BD110="","",BD110/VLOOKUP(Occupancy!$B$65,Occupancy!$BJ$68:'Occupancy'!$B$79,1)*12/$C110))</f>
        <v>-</v>
      </c>
    </row>
    <row r="111" spans="1:59" x14ac:dyDescent="0.25">
      <c r="A111" s="220" t="s">
        <v>617</v>
      </c>
      <c r="B111" s="93" t="str">
        <f>IF(ISERROR(INDEX(ProjectTypeData!$F$2:$F111,MATCH(Expenses!$A111,ProjectTypeData!$B$2:$B111,0),MATCH(Expenses!B$5,ProjectTypeData!$F$1))),"-",INDEX(ProjectTypeData!$F$2:$F111,MATCH(Expenses!$A111,ProjectTypeData!$B$2:$B111,0),MATCH(Expenses!B$5,ProjectTypeData!$F$1)))</f>
        <v>CPDC</v>
      </c>
      <c r="C111" s="145">
        <f>Operating!C116</f>
        <v>0</v>
      </c>
      <c r="D111" s="146" t="str">
        <f>IF(ISERROR(INDEX(MgmtCompanyData!$C$2:$C$46,MATCH(A111,MgmtCompanyData!$B$2:$B$46,0),0)),"-",INDEX(MgmtCompanyData!$C$2:$C$46,MATCH(A111,MgmtCompanyData!$B$2:$B$46,0),0))</f>
        <v>-</v>
      </c>
      <c r="E111" s="50">
        <f>SUMIFS(IncomeStatementData!$J$2:$J$415,IncomeStatementData!$B$2:$B$415,$A111,IncomeStatementData!$I$2:$I$415,"50105")+SUMIFS(IncomeStatementData!$J$2:$J$415,IncomeStatementData!$B$2:$B$415,$A111,IncomeStatementData!$I$2:$I$415,"55745")+SUMIFS(IncomeStatementData!$J$2:$J$415,IncomeStatementData!$B$2:$B$415,$A111,IncomeStatementData!$I$2:$I$415,"55730")+SUMIFS(IncomeStatementData!$J$2:$J$415,IncomeStatementData!$B$2:$B$415,$A111,IncomeStatementData!$I$2:$I$415,"50203")+SUMIFS(IncomeStatementData!$J$2:$J$415,IncomeStatementData!$B$2:$B$415,$A111,IncomeStatementData!$I$2:$I$415,"50252")</f>
        <v>0</v>
      </c>
      <c r="F111" s="51">
        <f>IF(ISERROR(G111/12*Occupancy!$B$65),"-",G111/12*Occupancy!$B$65)</f>
        <v>0</v>
      </c>
      <c r="G111" s="52">
        <f>SUMIFS(AnnualFinancialData!$L$2:$L$6380,AnnualFinancialData!$B$2:$B$6380,$A111,AnnualFinancialData!$K$2:$K$6380,"50105")+SUMIFS(AnnualFinancialData!$L$2:$L$6380,AnnualFinancialData!$B$2:$B$6380,$A111,AnnualFinancialData!$K$2:$K$6380,"55745")+SUMIFS(AnnualFinancialData!$L$2:$L$6380,AnnualFinancialData!$B$2:$B$6380,$A111,AnnualFinancialData!$K$2:$K$6380,"55730")+SUMIFS(AnnualFinancialData!$L$2:$L$6380,AnnualFinancialData!$B$2:$B$6380,$A111,AnnualFinancialData!$K$2:$K$6380,"50203")+SUMIFS(AnnualFinancialData!$L$2:$L$6380,AnnualFinancialData!$B$2:$B$6380,$A111,AnnualFinancialData!$K$2:$K$6380,"50252")</f>
        <v>0</v>
      </c>
      <c r="H111" s="51" t="str">
        <f>IF(ISERROR(IF(E111="","",E111/VLOOKUP(Occupancy!$B$65,Occupancy!$BJ$68:'Occupancy'!$B$79,1)*12/$C111)),"-",IF(E111="","",E111/VLOOKUP(Occupancy!$B$65,Occupancy!$BJ$68:'Occupancy'!$B$79,1)*12/$C111))</f>
        <v>-</v>
      </c>
      <c r="I111" s="53" t="str">
        <f>IF(ISERROR(IF(F111="","",F111/VLOOKUP(Occupancy!$B$65,Occupancy!$BJ$68:'Occupancy'!$B$79,1)*12/$C111)),"-",IF(F111="","",F111/VLOOKUP(Occupancy!$B$65,Occupancy!$BJ$68:'Occupancy'!$B$79,1)*12/$C111))</f>
        <v>-</v>
      </c>
      <c r="J111" s="54">
        <f>SUMIFS(IncomeStatementData!$J$2:$J$415,IncomeStatementData!$B$2:$B$415,$A111,IncomeStatementData!$I$2:$I$415,"60015")+SUMIFS(IncomeStatementData!$J$2:$J$415,IncomeStatementData!$B$2:$B$415,$A111,IncomeStatementData!$I$2:$I$415,"55342")+SUMIFS(IncomeStatementData!$J$2:$J$415,IncomeStatementData!$B$2:$B$415,$A111,IncomeStatementData!$I$2:$I$415,"55110")+SUMIFS(IncomeStatementData!$J$2:$J$415,IncomeStatementData!$B$2:$B$415,$A111,IncomeStatementData!$I$2:$I$415,"53034")+SUMIFS(IncomeStatementData!$J$2:$J$415,IncomeStatementData!$B$2:$B$415,$A111,IncomeStatementData!$I$2:$I$415,"59500")</f>
        <v>0</v>
      </c>
      <c r="K111" s="54">
        <f>IF(ISERROR(L111/12*Occupancy!$B$65),"-",L111/12*Occupancy!$B$65)</f>
        <v>0</v>
      </c>
      <c r="L111" s="55">
        <f>SUMIFS(AnnualFinancialData!$L$2:$L$6380,AnnualFinancialData!$B$2:$B$6380,$A111,AnnualFinancialData!$K$2:$K$6380,"60015")+SUMIFS(AnnualFinancialData!$L$2:$L$6380,AnnualFinancialData!$B$2:$B$6380,$A111,AnnualFinancialData!$K$2:$K$6380,"55342")+SUMIFS(AnnualFinancialData!$L$2:$L$6380,AnnualFinancialData!$B$2:$B$6380,$A111,AnnualFinancialData!$K$2:$K$6380,"55110")+SUMIFS(AnnualFinancialData!$L$2:$L$6380,AnnualFinancialData!$B$2:$B$6380,$A111,AnnualFinancialData!$K$2:$K$6380,"53034")+SUMIFS(AnnualFinancialData!$L$2:$L$6380,AnnualFinancialData!$B$2:$B$6380,$A111,AnnualFinancialData!$K$2:$K$6380,"59500")</f>
        <v>0</v>
      </c>
      <c r="M111" s="54" t="str">
        <f>IF(ISERROR(IF(J111="","",J111/VLOOKUP(Occupancy!$B$65,Occupancy!$BJ$68:'Occupancy'!$B$79,1)*12/$C111)),"-",IF(J111="","",J111/VLOOKUP(Occupancy!$B$65,Occupancy!$BJ$68:'Occupancy'!$B$79,1)*12/$C111))</f>
        <v>-</v>
      </c>
      <c r="N111" s="54" t="str">
        <f>IF(ISERROR(IF(K111="","",K111/VLOOKUP(Occupancy!$B$65,Occupancy!$BJ$68:'Occupancy'!$B$79,1)*12/$C111)),"-",IF(K111="","",K111/VLOOKUP(Occupancy!$B$65,Occupancy!$BJ$68:'Occupancy'!$B$79,1)*12/$C111))</f>
        <v>-</v>
      </c>
      <c r="O111" s="51">
        <f>SUMIFS(IncomeStatementData!$J$2:$J$415,IncomeStatementData!$B$2:$B$415,$A111,IncomeStatementData!$I$2:$I$415,"58001")</f>
        <v>0</v>
      </c>
      <c r="P111" s="51">
        <f>IF(ISERROR(Q111/12*Occupancy!$B$65),"-",Q111/12*Occupancy!$B$65)</f>
        <v>0</v>
      </c>
      <c r="Q111" s="52">
        <f>SUMIFS(AnnualFinancialData!$L$2:$L$6380,AnnualFinancialData!$B$2:$B$6380,$A111,AnnualFinancialData!$K$2:$K$6380,"58001")</f>
        <v>0</v>
      </c>
      <c r="R111" s="51" t="str">
        <f>IF(ISERROR(IF(O111="","",O111/VLOOKUP(Occupancy!$B$65,Occupancy!$BJ$68:'Occupancy'!$B$79,1)*12/$C111)),"-",IF(O111="","",O111/VLOOKUP(Occupancy!$B$65,Occupancy!$BJ$68:'Occupancy'!$B$79,1)*12/$C111))</f>
        <v>-</v>
      </c>
      <c r="S111" s="51" t="str">
        <f>IF(ISERROR(IF(P111="","",P111/VLOOKUP(Occupancy!$B$65,Occupancy!$BJ$68:'Occupancy'!$B$79,1)*12/$C111)),"-",IF(P111="","",P111/VLOOKUP(Occupancy!$B$65,Occupancy!$BJ$68:'Occupancy'!$B$79,1)*12/$C111))</f>
        <v>-</v>
      </c>
      <c r="T111" s="55">
        <f>SUMIFS(IncomeStatementData!$J$2:$J$415,IncomeStatementData!$B$2:$B$415,$A111,IncomeStatementData!$I$2:$I$415,"66100")</f>
        <v>0</v>
      </c>
      <c r="U111" s="54">
        <f>IF(ISERROR(V111/12*Occupancy!$B$65),"-",V111/12*Occupancy!$B$65)</f>
        <v>0</v>
      </c>
      <c r="V111" s="55">
        <f>SUMIFS(AnnualFinancialData!$L$2:$L$6380,AnnualFinancialData!$B$2:$B$6380,$A111,AnnualFinancialData!$K$2:$K$6380,"66100")</f>
        <v>0</v>
      </c>
      <c r="W111" s="54" t="str">
        <f>IF(ISERROR(IF(T111="","",T111/VLOOKUP(Occupancy!$B$65,Occupancy!$BJ$68:'Occupancy'!$B$79,1)*12/$C111)),"-",IF(T111="","",T111/VLOOKUP(Occupancy!$B$65,Occupancy!$BJ$68:'Occupancy'!$B$79,1)*12/$C111))</f>
        <v>-</v>
      </c>
      <c r="X111" s="56" t="str">
        <f>IF(ISERROR(IF(U111="","",U111/VLOOKUP(Occupancy!$B$65,Occupancy!$BJ$68:'Occupancy'!$B$79,1)*12/$C111)),"-",IF(U111="","",U111/VLOOKUP(Occupancy!$B$65,Occupancy!$BJ$68:'Occupancy'!$B$79,1)*12/$C111))</f>
        <v>-</v>
      </c>
      <c r="Y111" s="51">
        <f>SUMIFS(IncomeStatementData!$J$2:$J$415,IncomeStatementData!$B$2:$B$415,$A111,IncomeStatementData!$I$2:$I$415,"55705")+SUMIFS(IncomeStatementData!$J$2:$J$415,IncomeStatementData!$B$2:$B$415,$A111,IncomeStatementData!$I$2:$I$415,"55715")+SUMIFS(IncomeStatementData!$J$2:$J$415,IncomeStatementData!$B$2:$B$415,$A111,IncomeStatementData!$I$2:$I$415,"55720")+SUMIFS(IncomeStatementData!$J$2:$J$415,IncomeStatementData!$B$2:$B$415,$A111,IncomeStatementData!$I$2:$I$415,"55730")+SUMIFS(IncomeStatementData!$J$2:$J$415,IncomeStatementData!$B$2:$B$415,$A111,IncomeStatementData!$I$2:$I$415,"55735")+SUMIFS(IncomeStatementData!$J$2:$J$415,IncomeStatementData!$B$2:$B$415,$A111,IncomeStatementData!$I$2:$I$415,"55701")+SUMIFS(IncomeStatementData!$J$2:$J$415,IncomeStatementData!$B$2:$B$415,$A111,IncomeStatementData!$I$2:$I$415,"55750")+SUMIFS(IncomeStatementData!$J$2:$J$415,IncomeStatementData!$B$2:$B$415,$A111,IncomeStatementData!$I$2:$I$415,"55725")+SUMIFS(IncomeStatementData!$J$2:$J$415,IncomeStatementData!$B$2:$B$415,$A111,IncomeStatementData!$I$2:$I$415,"55760")+SUMIFS(IncomeStatementData!$J$2:$J$415,IncomeStatementData!$B$2:$B$415,$A111,IncomeStatementData!$I$2:$I$415,"55755")</f>
        <v>0</v>
      </c>
      <c r="Z111" s="51">
        <f>IF(ISERROR(AA111/12*Occupancy!$B$65),"-",AA111/12*Occupancy!$B$65)</f>
        <v>0</v>
      </c>
      <c r="AA111" s="52">
        <f>SUMIFS(AnnualFinancialData!$L$2:$L$6380,AnnualFinancialData!$B$2:$B$6380,$A111,AnnualFinancialData!$K$2:$K$6380,"55705")+SUMIFS(AnnualFinancialData!$L$2:$L$6380,AnnualFinancialData!$B$2:$B$6380,$A111,AnnualFinancialData!$K$2:$K$6380,"55715")+SUMIFS(AnnualFinancialData!$L$2:$L$6380,AnnualFinancialData!$B$2:$B$6380,$A111,AnnualFinancialData!$K$2:$K$6380,"55720")+SUMIFS(AnnualFinancialData!$L$2:$L$6380,AnnualFinancialData!$B$2:$B$6380,$A111,AnnualFinancialData!$K$2:$K$6380,"55730")+SUMIFS(AnnualFinancialData!$L$2:$L$6380,AnnualFinancialData!$B$2:$B$6380,$A111,AnnualFinancialData!$K$2:$K$6380,"55735")+SUMIFS(AnnualFinancialData!$L$2:$L$6380,AnnualFinancialData!$B$2:$B$6380,$A111,AnnualFinancialData!$K$2:$K$6380,"55701")+SUMIFS(AnnualFinancialData!$L$2:$L$6380,AnnualFinancialData!$B$2:$B$6380,$A111,AnnualFinancialData!$K$2:$K$6380,"55750")+SUMIFS(AnnualFinancialData!$L$2:$L$6380,AnnualFinancialData!$B$2:$B$6380,$A111,AnnualFinancialData!$K$2:$K$6380,"55725")+SUMIFS(AnnualFinancialData!$L$2:$L$6380,AnnualFinancialData!$B$2:$B$6380,$A111,AnnualFinancialData!$K$2:$K$6380,"55760")+SUMIFS(AnnualFinancialData!$L$2:$L$6380,AnnualFinancialData!$B$2:$B$6380,$A111,AnnualFinancialData!$K$2:$K$6380,"55755")</f>
        <v>0</v>
      </c>
      <c r="AB111" s="51" t="str">
        <f>IF(ISERROR(IF(Y111="","",Y111/VLOOKUP(Occupancy!$B$65,Occupancy!$BJ$68:'Occupancy'!$B$79,1)*12/$C111)),"-",IF(Y111="","",Y111/VLOOKUP(Occupancy!$B$65,Occupancy!$BJ$68:'Occupancy'!$B$79,1)*12/$C111))</f>
        <v>-</v>
      </c>
      <c r="AC111" s="57" t="str">
        <f>IF(ISERROR(IF(Z111="","",Z111/VLOOKUP(Occupancy!$B$65,Occupancy!$BJ$68:'Occupancy'!$B$79,1)*12/$C111)),"-",IF(Z111="","",Z111/VLOOKUP(Occupancy!$B$65,Occupancy!$BJ$68:'Occupancy'!$B$79,1)*12/$C111))</f>
        <v>-</v>
      </c>
      <c r="AD111" s="55">
        <f>SUMIFS(IncomeStatementData!$J$2:$J$415,IncomeStatementData!$B$2:$B$415,$A111,IncomeStatementData!$I$2:$I$415,"55770")</f>
        <v>0</v>
      </c>
      <c r="AE111" s="54">
        <f>IF(ISERROR(AF111/12*Occupancy!$B$65),"-",AF111/12*Occupancy!$B$65)</f>
        <v>0</v>
      </c>
      <c r="AF111" s="55">
        <f>SUMIFS(AnnualFinancialData!$L$2:$L$6380,AnnualFinancialData!$B$2:$B$6380,$A111,AnnualFinancialData!$K$2:$K$6380,"55770")</f>
        <v>0</v>
      </c>
      <c r="AG111" s="54" t="str">
        <f>IF(ISERROR(IF(AD111="","",AD111/VLOOKUP(Occupancy!$B$65,Occupancy!$BJ$68:'Occupancy'!$B$79,1)*12/$C111)),"-",IF(AD111="","",AD111/VLOOKUP(Occupancy!$B$65,Occupancy!$BJ$68:'Occupancy'!$B$79,1)*12/$C111))</f>
        <v>-</v>
      </c>
      <c r="AH111" s="59" t="str">
        <f>IF(ISERROR(IF(AE111="","",AE111/VLOOKUP(Occupancy!$B$65,Occupancy!$BJ$68:'Occupancy'!$B$79,1)*12/$C111)),"-",IF(AE111="","",AE111/VLOOKUP(Occupancy!$B$65,Occupancy!$BJ$68:'Occupancy'!$B$79,1)*12/$C111))</f>
        <v>-</v>
      </c>
      <c r="AI111" s="52">
        <f>SUMIFS(IncomeStatementData!$J$2:$J$415,IncomeStatementData!$B$2:$B$415,$A111,IncomeStatementData!$I$2:$I$415,"55357")+SUMIFS(IncomeStatementData!$J$2:$J$415,IncomeStatementData!$B$2:$B$415,$A111,IncomeStatementData!$I$2:$I$415,"55353")+SUMIFS(IncomeStatementData!$J$2:$J$415,IncomeStatementData!$B$2:$B$415,$A111,IncomeStatementData!$I$2:$I$415,"55354")+SUMIFS(IncomeStatementData!$J$2:$J$415,IncomeStatementData!$B$2:$B$415,$A111,IncomeStatementData!$I$2:$I$415,"55351")</f>
        <v>0</v>
      </c>
      <c r="AJ111" s="51">
        <f>IF(ISERROR(AK111/12*Occupancy!$B$65),"-",AK111/12*Occupancy!$B$65)</f>
        <v>0</v>
      </c>
      <c r="AK111" s="52">
        <f>SUMIFS(AnnualFinancialData!$L$2:$L$6380,AnnualFinancialData!$B$2:$B$6380,$A111,AnnualFinancialData!$K$2:$K$6380,"55357")+SUMIFS(AnnualFinancialData!$L$2:$L$6380,AnnualFinancialData!$B$2:$B$6380,$A111,AnnualFinancialData!$K$2:$K$6380,"55353")+SUMIFS(AnnualFinancialData!$L$2:$L$6380,AnnualFinancialData!$B$2:$B$6380,$A111,AnnualFinancialData!$K$2:$K$6380,"55354")+SUMIFS(AnnualFinancialData!$L$2:$L$6380,AnnualFinancialData!$B$2:$B$6380,$A111,AnnualFinancialData!$K$2:$K$6380,"55351")</f>
        <v>0</v>
      </c>
      <c r="AL111" s="51" t="str">
        <f>IF(ISERROR(IF(AI111="","",AI111/VLOOKUP(Occupancy!$B$65,Occupancy!$BJ$68:'Occupancy'!$B$79,1)*12/$C111)),"-",IF(AI111="","",AI111/VLOOKUP(Occupancy!$B$65,Occupancy!$BJ$68:'Occupancy'!$B$79,1)*12/$C111))</f>
        <v>-</v>
      </c>
      <c r="AM111" s="60" t="str">
        <f>IF(ISERROR(IF(AJ111="","",AJ111/VLOOKUP(Occupancy!$B$65,Occupancy!$BJ$68:'Occupancy'!$B$79,1)*12/$C111)),"-",IF(AJ111="","",AJ111/VLOOKUP(Occupancy!$B$65,Occupancy!$BJ$68:'Occupancy'!$B$79,1)*12/$C111))</f>
        <v>-</v>
      </c>
      <c r="AN111" s="54">
        <f>SUMIFS(IncomeStatementData!$J$2:$J$415,IncomeStatementData!$B$2:$B$415,$A111,IncomeStatementData!$I$2:$I$415,"55355")</f>
        <v>0</v>
      </c>
      <c r="AO111" s="54">
        <f>IF(ISERROR(AP111/12*Occupancy!$B$65),"-",AP111/12*Occupancy!$B$65)</f>
        <v>0</v>
      </c>
      <c r="AP111" s="55">
        <f>SUMIFS(AnnualFinancialData!$L$2:$L$6380,AnnualFinancialData!$B$2:$B$6380,$A111,AnnualFinancialData!$K$2:$K$6380,"55355")</f>
        <v>0</v>
      </c>
      <c r="AQ111" s="54" t="str">
        <f>IF(ISERROR(IF(AN111="","",AN111/VLOOKUP(Occupancy!$B$65,Occupancy!$BJ$68:'Occupancy'!$B$79,1)*12/$C111)),"-",IF(AN111="","",AN111/VLOOKUP(Occupancy!$B$65,Occupancy!$BJ$68:'Occupancy'!$B$79,1)*12/$C111))</f>
        <v>-</v>
      </c>
      <c r="AR111" s="56" t="str">
        <f>IF(ISERROR(IF(AO111="","",AO111/VLOOKUP(Occupancy!$B$65,Occupancy!$BJ$68:'Occupancy'!$B$79,1)*12/$C111)),"-",IF(AO111="","",AO111/VLOOKUP(Occupancy!$B$65,Occupancy!$BJ$68:'Occupancy'!$B$79,1)*12/$C111))</f>
        <v>-</v>
      </c>
      <c r="AS111" s="61">
        <f>SUMIFS(IncomeStatementData!$J$2:$J$415,IncomeStatementData!$B$2:$B$415,$A111,IncomeStatementData!$I$2:$I$415,"55301")</f>
        <v>0</v>
      </c>
      <c r="AT111" s="51">
        <f>IF(ISERROR(AU111/12*Occupancy!$B$65),"-",AU111/12*Occupancy!$B$65)</f>
        <v>0</v>
      </c>
      <c r="AU111" s="52">
        <f>SUMIFS(AnnualFinancialData!$L$2:$L$6380,AnnualFinancialData!$B$2:$B$6380,$A111,AnnualFinancialData!$K$2:$K$6380,"55301")</f>
        <v>0</v>
      </c>
      <c r="AV111" s="51" t="str">
        <f>IF(ISERROR(IF(AS111="","",AS111/VLOOKUP(Occupancy!$B$65,Occupancy!$BJ$68:'Occupancy'!$B$79,1)*12/$C111)),"-",IF(AS111="","",AS111/VLOOKUP(Occupancy!$B$65,Occupancy!$BJ$68:'Occupancy'!$B$79,1)*12/$C111))</f>
        <v>-</v>
      </c>
      <c r="AW111" s="57" t="str">
        <f>IF(ISERROR(IF(AT111="","",AT111/VLOOKUP(Occupancy!$B$65,Occupancy!$BJ$68:'Occupancy'!$B$79,1)*12/$C111)),"-",IF(AT111="","",AT111/VLOOKUP(Occupancy!$B$65,Occupancy!$BJ$68:'Occupancy'!$B$79,1)*12/$C111))</f>
        <v>-</v>
      </c>
      <c r="AX111" s="54">
        <f>SUMIFS(IncomeStatementData!$J$2:$J$415,IncomeStatementData!$B$2:$B$415,$A111,IncomeStatementData!$I$2:$I$415,"55320")</f>
        <v>0</v>
      </c>
      <c r="AY111" s="54">
        <f>IF(ISERROR(AZ111/12*Occupancy!$B$65),"-",AZ111/12*Occupancy!$B$65)</f>
        <v>0</v>
      </c>
      <c r="AZ111" s="55">
        <f>SUMIFS(AnnualFinancialData!$L$2:$L$6380,AnnualFinancialData!$B$2:$B$6380,$A111,AnnualFinancialData!$K$2:$K$6380,"55320")</f>
        <v>0</v>
      </c>
      <c r="BA111" s="54" t="str">
        <f>IF(ISERROR(IF(AX111="","",AX111/VLOOKUP(Occupancy!$B$65,Occupancy!$BJ$68:'Occupancy'!$B$79,1)*12/$C111)),"-",IF(AX111="","",AX111/VLOOKUP(Occupancy!$B$65,Occupancy!$BJ$68:'Occupancy'!$B$79,1)*12/$C111))</f>
        <v>-</v>
      </c>
      <c r="BB111" s="54" t="str">
        <f>IF(ISERROR(IF(AY111="","",AY111/VLOOKUP(Occupancy!$B$65,Occupancy!$BJ$68:'Occupancy'!$B$79,1)*12/$C111)),"-",IF(AY111="","",AY111/VLOOKUP(Occupancy!$B$65,Occupancy!$BJ$68:'Occupancy'!$B$79,1)*12/$C111))</f>
        <v>-</v>
      </c>
      <c r="BC111" s="62">
        <f t="shared" si="3"/>
        <v>0</v>
      </c>
      <c r="BD111" s="63">
        <f t="shared" si="4"/>
        <v>0</v>
      </c>
      <c r="BE111" s="62">
        <f t="shared" si="5"/>
        <v>0</v>
      </c>
      <c r="BF111" s="63" t="str">
        <f>IF(ISERROR(IF(BC111="","",BC111/VLOOKUP(Occupancy!$B$65,Occupancy!$BJ$68:'Occupancy'!$B$79,1)*12/$C111)),"-",IF(BC111="","",BC111/VLOOKUP(Occupancy!$B$65,Occupancy!$BJ$68:'Occupancy'!$B$79,1)*12/$C111))</f>
        <v>-</v>
      </c>
      <c r="BG111" s="64" t="str">
        <f>IF(ISERROR(IF(BD111="","",BD111/VLOOKUP(Occupancy!$B$65,Occupancy!$BJ$68:'Occupancy'!$B$79,1)*12/$C111)),"-",IF(BD111="","",BD111/VLOOKUP(Occupancy!$B$65,Occupancy!$BJ$68:'Occupancy'!$B$79,1)*12/$C111))</f>
        <v>-</v>
      </c>
    </row>
    <row r="112" spans="1:59" x14ac:dyDescent="0.25">
      <c r="A112" s="220" t="s">
        <v>619</v>
      </c>
      <c r="B112" s="93" t="str">
        <f>IF(ISERROR(INDEX(ProjectTypeData!$F$2:$F112,MATCH(Expenses!$A112,ProjectTypeData!$B$2:$B112,0),MATCH(Expenses!B$5,ProjectTypeData!$F$1))),"-",INDEX(ProjectTypeData!$F$2:$F112,MATCH(Expenses!$A112,ProjectTypeData!$B$2:$B112,0),MATCH(Expenses!B$5,ProjectTypeData!$F$1)))</f>
        <v>CPDC</v>
      </c>
      <c r="C112" s="145">
        <f>Operating!C117</f>
        <v>0</v>
      </c>
      <c r="D112" s="146" t="str">
        <f>IF(ISERROR(INDEX(MgmtCompanyData!$C$2:$C$46,MATCH(A112,MgmtCompanyData!$B$2:$B$46,0),0)),"-",INDEX(MgmtCompanyData!$C$2:$C$46,MATCH(A112,MgmtCompanyData!$B$2:$B$46,0),0))</f>
        <v>-</v>
      </c>
      <c r="E112" s="50">
        <f>SUMIFS(IncomeStatementData!$J$2:$J$415,IncomeStatementData!$B$2:$B$415,$A112,IncomeStatementData!$I$2:$I$415,"50105")+SUMIFS(IncomeStatementData!$J$2:$J$415,IncomeStatementData!$B$2:$B$415,$A112,IncomeStatementData!$I$2:$I$415,"55745")+SUMIFS(IncomeStatementData!$J$2:$J$415,IncomeStatementData!$B$2:$B$415,$A112,IncomeStatementData!$I$2:$I$415,"55730")+SUMIFS(IncomeStatementData!$J$2:$J$415,IncomeStatementData!$B$2:$B$415,$A112,IncomeStatementData!$I$2:$I$415,"50203")+SUMIFS(IncomeStatementData!$J$2:$J$415,IncomeStatementData!$B$2:$B$415,$A112,IncomeStatementData!$I$2:$I$415,"50252")</f>
        <v>0</v>
      </c>
      <c r="F112" s="51">
        <f>IF(ISERROR(G112/12*Occupancy!$B$65),"-",G112/12*Occupancy!$B$65)</f>
        <v>0</v>
      </c>
      <c r="G112" s="52">
        <f>SUMIFS(AnnualFinancialData!$L$2:$L$6380,AnnualFinancialData!$B$2:$B$6380,$A112,AnnualFinancialData!$K$2:$K$6380,"50105")+SUMIFS(AnnualFinancialData!$L$2:$L$6380,AnnualFinancialData!$B$2:$B$6380,$A112,AnnualFinancialData!$K$2:$K$6380,"55745")+SUMIFS(AnnualFinancialData!$L$2:$L$6380,AnnualFinancialData!$B$2:$B$6380,$A112,AnnualFinancialData!$K$2:$K$6380,"55730")+SUMIFS(AnnualFinancialData!$L$2:$L$6380,AnnualFinancialData!$B$2:$B$6380,$A112,AnnualFinancialData!$K$2:$K$6380,"50203")+SUMIFS(AnnualFinancialData!$L$2:$L$6380,AnnualFinancialData!$B$2:$B$6380,$A112,AnnualFinancialData!$K$2:$K$6380,"50252")</f>
        <v>0</v>
      </c>
      <c r="H112" s="51" t="str">
        <f>IF(ISERROR(IF(E112="","",E112/VLOOKUP(Occupancy!$B$65,Occupancy!$BJ$68:'Occupancy'!$B$79,1)*12/$C112)),"-",IF(E112="","",E112/VLOOKUP(Occupancy!$B$65,Occupancy!$BJ$68:'Occupancy'!$B$79,1)*12/$C112))</f>
        <v>-</v>
      </c>
      <c r="I112" s="53" t="str">
        <f>IF(ISERROR(IF(F112="","",F112/VLOOKUP(Occupancy!$B$65,Occupancy!$BJ$68:'Occupancy'!$B$79,1)*12/$C112)),"-",IF(F112="","",F112/VLOOKUP(Occupancy!$B$65,Occupancy!$BJ$68:'Occupancy'!$B$79,1)*12/$C112))</f>
        <v>-</v>
      </c>
      <c r="J112" s="54">
        <f>SUMIFS(IncomeStatementData!$J$2:$J$415,IncomeStatementData!$B$2:$B$415,$A112,IncomeStatementData!$I$2:$I$415,"60015")+SUMIFS(IncomeStatementData!$J$2:$J$415,IncomeStatementData!$B$2:$B$415,$A112,IncomeStatementData!$I$2:$I$415,"55342")+SUMIFS(IncomeStatementData!$J$2:$J$415,IncomeStatementData!$B$2:$B$415,$A112,IncomeStatementData!$I$2:$I$415,"55110")+SUMIFS(IncomeStatementData!$J$2:$J$415,IncomeStatementData!$B$2:$B$415,$A112,IncomeStatementData!$I$2:$I$415,"53034")+SUMIFS(IncomeStatementData!$J$2:$J$415,IncomeStatementData!$B$2:$B$415,$A112,IncomeStatementData!$I$2:$I$415,"59500")</f>
        <v>0</v>
      </c>
      <c r="K112" s="54">
        <f>IF(ISERROR(L112/12*Occupancy!$B$65),"-",L112/12*Occupancy!$B$65)</f>
        <v>0</v>
      </c>
      <c r="L112" s="55">
        <f>SUMIFS(AnnualFinancialData!$L$2:$L$6380,AnnualFinancialData!$B$2:$B$6380,$A112,AnnualFinancialData!$K$2:$K$6380,"60015")+SUMIFS(AnnualFinancialData!$L$2:$L$6380,AnnualFinancialData!$B$2:$B$6380,$A112,AnnualFinancialData!$K$2:$K$6380,"55342")+SUMIFS(AnnualFinancialData!$L$2:$L$6380,AnnualFinancialData!$B$2:$B$6380,$A112,AnnualFinancialData!$K$2:$K$6380,"55110")+SUMIFS(AnnualFinancialData!$L$2:$L$6380,AnnualFinancialData!$B$2:$B$6380,$A112,AnnualFinancialData!$K$2:$K$6380,"53034")+SUMIFS(AnnualFinancialData!$L$2:$L$6380,AnnualFinancialData!$B$2:$B$6380,$A112,AnnualFinancialData!$K$2:$K$6380,"59500")</f>
        <v>0</v>
      </c>
      <c r="M112" s="54" t="str">
        <f>IF(ISERROR(IF(J112="","",J112/VLOOKUP(Occupancy!$B$65,Occupancy!$BJ$68:'Occupancy'!$B$79,1)*12/$C112)),"-",IF(J112="","",J112/VLOOKUP(Occupancy!$B$65,Occupancy!$BJ$68:'Occupancy'!$B$79,1)*12/$C112))</f>
        <v>-</v>
      </c>
      <c r="N112" s="54" t="str">
        <f>IF(ISERROR(IF(K112="","",K112/VLOOKUP(Occupancy!$B$65,Occupancy!$BJ$68:'Occupancy'!$B$79,1)*12/$C112)),"-",IF(K112="","",K112/VLOOKUP(Occupancy!$B$65,Occupancy!$BJ$68:'Occupancy'!$B$79,1)*12/$C112))</f>
        <v>-</v>
      </c>
      <c r="O112" s="51">
        <f>SUMIFS(IncomeStatementData!$J$2:$J$415,IncomeStatementData!$B$2:$B$415,$A112,IncomeStatementData!$I$2:$I$415,"58001")</f>
        <v>0</v>
      </c>
      <c r="P112" s="51">
        <f>IF(ISERROR(Q112/12*Occupancy!$B$65),"-",Q112/12*Occupancy!$B$65)</f>
        <v>0</v>
      </c>
      <c r="Q112" s="52">
        <f>SUMIFS(AnnualFinancialData!$L$2:$L$6380,AnnualFinancialData!$B$2:$B$6380,$A112,AnnualFinancialData!$K$2:$K$6380,"58001")</f>
        <v>0</v>
      </c>
      <c r="R112" s="51" t="str">
        <f>IF(ISERROR(IF(O112="","",O112/VLOOKUP(Occupancy!$B$65,Occupancy!$BJ$68:'Occupancy'!$B$79,1)*12/$C112)),"-",IF(O112="","",O112/VLOOKUP(Occupancy!$B$65,Occupancy!$BJ$68:'Occupancy'!$B$79,1)*12/$C112))</f>
        <v>-</v>
      </c>
      <c r="S112" s="51" t="str">
        <f>IF(ISERROR(IF(P112="","",P112/VLOOKUP(Occupancy!$B$65,Occupancy!$BJ$68:'Occupancy'!$B$79,1)*12/$C112)),"-",IF(P112="","",P112/VLOOKUP(Occupancy!$B$65,Occupancy!$BJ$68:'Occupancy'!$B$79,1)*12/$C112))</f>
        <v>-</v>
      </c>
      <c r="T112" s="55">
        <f>SUMIFS(IncomeStatementData!$J$2:$J$415,IncomeStatementData!$B$2:$B$415,$A112,IncomeStatementData!$I$2:$I$415,"66100")</f>
        <v>0</v>
      </c>
      <c r="U112" s="54">
        <f>IF(ISERROR(V112/12*Occupancy!$B$65),"-",V112/12*Occupancy!$B$65)</f>
        <v>0</v>
      </c>
      <c r="V112" s="55">
        <f>SUMIFS(AnnualFinancialData!$L$2:$L$6380,AnnualFinancialData!$B$2:$B$6380,$A112,AnnualFinancialData!$K$2:$K$6380,"66100")</f>
        <v>0</v>
      </c>
      <c r="W112" s="54" t="str">
        <f>IF(ISERROR(IF(T112="","",T112/VLOOKUP(Occupancy!$B$65,Occupancy!$BJ$68:'Occupancy'!$B$79,1)*12/$C112)),"-",IF(T112="","",T112/VLOOKUP(Occupancy!$B$65,Occupancy!$BJ$68:'Occupancy'!$B$79,1)*12/$C112))</f>
        <v>-</v>
      </c>
      <c r="X112" s="56" t="str">
        <f>IF(ISERROR(IF(U112="","",U112/VLOOKUP(Occupancy!$B$65,Occupancy!$BJ$68:'Occupancy'!$B$79,1)*12/$C112)),"-",IF(U112="","",U112/VLOOKUP(Occupancy!$B$65,Occupancy!$BJ$68:'Occupancy'!$B$79,1)*12/$C112))</f>
        <v>-</v>
      </c>
      <c r="Y112" s="51">
        <f>SUMIFS(IncomeStatementData!$J$2:$J$415,IncomeStatementData!$B$2:$B$415,$A112,IncomeStatementData!$I$2:$I$415,"55705")+SUMIFS(IncomeStatementData!$J$2:$J$415,IncomeStatementData!$B$2:$B$415,$A112,IncomeStatementData!$I$2:$I$415,"55715")+SUMIFS(IncomeStatementData!$J$2:$J$415,IncomeStatementData!$B$2:$B$415,$A112,IncomeStatementData!$I$2:$I$415,"55720")+SUMIFS(IncomeStatementData!$J$2:$J$415,IncomeStatementData!$B$2:$B$415,$A112,IncomeStatementData!$I$2:$I$415,"55730")+SUMIFS(IncomeStatementData!$J$2:$J$415,IncomeStatementData!$B$2:$B$415,$A112,IncomeStatementData!$I$2:$I$415,"55735")+SUMIFS(IncomeStatementData!$J$2:$J$415,IncomeStatementData!$B$2:$B$415,$A112,IncomeStatementData!$I$2:$I$415,"55701")+SUMIFS(IncomeStatementData!$J$2:$J$415,IncomeStatementData!$B$2:$B$415,$A112,IncomeStatementData!$I$2:$I$415,"55750")+SUMIFS(IncomeStatementData!$J$2:$J$415,IncomeStatementData!$B$2:$B$415,$A112,IncomeStatementData!$I$2:$I$415,"55725")+SUMIFS(IncomeStatementData!$J$2:$J$415,IncomeStatementData!$B$2:$B$415,$A112,IncomeStatementData!$I$2:$I$415,"55760")+SUMIFS(IncomeStatementData!$J$2:$J$415,IncomeStatementData!$B$2:$B$415,$A112,IncomeStatementData!$I$2:$I$415,"55755")</f>
        <v>0</v>
      </c>
      <c r="Z112" s="51">
        <f>IF(ISERROR(AA112/12*Occupancy!$B$65),"-",AA112/12*Occupancy!$B$65)</f>
        <v>0</v>
      </c>
      <c r="AA112" s="52">
        <f>SUMIFS(AnnualFinancialData!$L$2:$L$6380,AnnualFinancialData!$B$2:$B$6380,$A112,AnnualFinancialData!$K$2:$K$6380,"55705")+SUMIFS(AnnualFinancialData!$L$2:$L$6380,AnnualFinancialData!$B$2:$B$6380,$A112,AnnualFinancialData!$K$2:$K$6380,"55715")+SUMIFS(AnnualFinancialData!$L$2:$L$6380,AnnualFinancialData!$B$2:$B$6380,$A112,AnnualFinancialData!$K$2:$K$6380,"55720")+SUMIFS(AnnualFinancialData!$L$2:$L$6380,AnnualFinancialData!$B$2:$B$6380,$A112,AnnualFinancialData!$K$2:$K$6380,"55730")+SUMIFS(AnnualFinancialData!$L$2:$L$6380,AnnualFinancialData!$B$2:$B$6380,$A112,AnnualFinancialData!$K$2:$K$6380,"55735")+SUMIFS(AnnualFinancialData!$L$2:$L$6380,AnnualFinancialData!$B$2:$B$6380,$A112,AnnualFinancialData!$K$2:$K$6380,"55701")+SUMIFS(AnnualFinancialData!$L$2:$L$6380,AnnualFinancialData!$B$2:$B$6380,$A112,AnnualFinancialData!$K$2:$K$6380,"55750")+SUMIFS(AnnualFinancialData!$L$2:$L$6380,AnnualFinancialData!$B$2:$B$6380,$A112,AnnualFinancialData!$K$2:$K$6380,"55725")+SUMIFS(AnnualFinancialData!$L$2:$L$6380,AnnualFinancialData!$B$2:$B$6380,$A112,AnnualFinancialData!$K$2:$K$6380,"55760")+SUMIFS(AnnualFinancialData!$L$2:$L$6380,AnnualFinancialData!$B$2:$B$6380,$A112,AnnualFinancialData!$K$2:$K$6380,"55755")</f>
        <v>0</v>
      </c>
      <c r="AB112" s="51" t="str">
        <f>IF(ISERROR(IF(Y112="","",Y112/VLOOKUP(Occupancy!$B$65,Occupancy!$BJ$68:'Occupancy'!$B$79,1)*12/$C112)),"-",IF(Y112="","",Y112/VLOOKUP(Occupancy!$B$65,Occupancy!$BJ$68:'Occupancy'!$B$79,1)*12/$C112))</f>
        <v>-</v>
      </c>
      <c r="AC112" s="57" t="str">
        <f>IF(ISERROR(IF(Z112="","",Z112/VLOOKUP(Occupancy!$B$65,Occupancy!$BJ$68:'Occupancy'!$B$79,1)*12/$C112)),"-",IF(Z112="","",Z112/VLOOKUP(Occupancy!$B$65,Occupancy!$BJ$68:'Occupancy'!$B$79,1)*12/$C112))</f>
        <v>-</v>
      </c>
      <c r="AD112" s="55">
        <f>SUMIFS(IncomeStatementData!$J$2:$J$415,IncomeStatementData!$B$2:$B$415,$A112,IncomeStatementData!$I$2:$I$415,"55770")</f>
        <v>0</v>
      </c>
      <c r="AE112" s="54">
        <f>IF(ISERROR(AF112/12*Occupancy!$B$65),"-",AF112/12*Occupancy!$B$65)</f>
        <v>0</v>
      </c>
      <c r="AF112" s="55">
        <f>SUMIFS(AnnualFinancialData!$L$2:$L$6380,AnnualFinancialData!$B$2:$B$6380,$A112,AnnualFinancialData!$K$2:$K$6380,"55770")</f>
        <v>0</v>
      </c>
      <c r="AG112" s="54" t="str">
        <f>IF(ISERROR(IF(AD112="","",AD112/VLOOKUP(Occupancy!$B$65,Occupancy!$BJ$68:'Occupancy'!$B$79,1)*12/$C112)),"-",IF(AD112="","",AD112/VLOOKUP(Occupancy!$B$65,Occupancy!$BJ$68:'Occupancy'!$B$79,1)*12/$C112))</f>
        <v>-</v>
      </c>
      <c r="AH112" s="59" t="str">
        <f>IF(ISERROR(IF(AE112="","",AE112/VLOOKUP(Occupancy!$B$65,Occupancy!$BJ$68:'Occupancy'!$B$79,1)*12/$C112)),"-",IF(AE112="","",AE112/VLOOKUP(Occupancy!$B$65,Occupancy!$BJ$68:'Occupancy'!$B$79,1)*12/$C112))</f>
        <v>-</v>
      </c>
      <c r="AI112" s="52">
        <f>SUMIFS(IncomeStatementData!$J$2:$J$415,IncomeStatementData!$B$2:$B$415,$A112,IncomeStatementData!$I$2:$I$415,"55357")+SUMIFS(IncomeStatementData!$J$2:$J$415,IncomeStatementData!$B$2:$B$415,$A112,IncomeStatementData!$I$2:$I$415,"55353")+SUMIFS(IncomeStatementData!$J$2:$J$415,IncomeStatementData!$B$2:$B$415,$A112,IncomeStatementData!$I$2:$I$415,"55354")+SUMIFS(IncomeStatementData!$J$2:$J$415,IncomeStatementData!$B$2:$B$415,$A112,IncomeStatementData!$I$2:$I$415,"55351")</f>
        <v>0</v>
      </c>
      <c r="AJ112" s="51">
        <f>IF(ISERROR(AK112/12*Occupancy!$B$65),"-",AK112/12*Occupancy!$B$65)</f>
        <v>0</v>
      </c>
      <c r="AK112" s="52">
        <f>SUMIFS(AnnualFinancialData!$L$2:$L$6380,AnnualFinancialData!$B$2:$B$6380,$A112,AnnualFinancialData!$K$2:$K$6380,"55357")+SUMIFS(AnnualFinancialData!$L$2:$L$6380,AnnualFinancialData!$B$2:$B$6380,$A112,AnnualFinancialData!$K$2:$K$6380,"55353")+SUMIFS(AnnualFinancialData!$L$2:$L$6380,AnnualFinancialData!$B$2:$B$6380,$A112,AnnualFinancialData!$K$2:$K$6380,"55354")+SUMIFS(AnnualFinancialData!$L$2:$L$6380,AnnualFinancialData!$B$2:$B$6380,$A112,AnnualFinancialData!$K$2:$K$6380,"55351")</f>
        <v>0</v>
      </c>
      <c r="AL112" s="51" t="str">
        <f>IF(ISERROR(IF(AI112="","",AI112/VLOOKUP(Occupancy!$B$65,Occupancy!$BJ$68:'Occupancy'!$B$79,1)*12/$C112)),"-",IF(AI112="","",AI112/VLOOKUP(Occupancy!$B$65,Occupancy!$BJ$68:'Occupancy'!$B$79,1)*12/$C112))</f>
        <v>-</v>
      </c>
      <c r="AM112" s="60" t="str">
        <f>IF(ISERROR(IF(AJ112="","",AJ112/VLOOKUP(Occupancy!$B$65,Occupancy!$BJ$68:'Occupancy'!$B$79,1)*12/$C112)),"-",IF(AJ112="","",AJ112/VLOOKUP(Occupancy!$B$65,Occupancy!$BJ$68:'Occupancy'!$B$79,1)*12/$C112))</f>
        <v>-</v>
      </c>
      <c r="AN112" s="54">
        <f>SUMIFS(IncomeStatementData!$J$2:$J$415,IncomeStatementData!$B$2:$B$415,$A112,IncomeStatementData!$I$2:$I$415,"55355")</f>
        <v>0</v>
      </c>
      <c r="AO112" s="54">
        <f>IF(ISERROR(AP112/12*Occupancy!$B$65),"-",AP112/12*Occupancy!$B$65)</f>
        <v>0</v>
      </c>
      <c r="AP112" s="55">
        <f>SUMIFS(AnnualFinancialData!$L$2:$L$6380,AnnualFinancialData!$B$2:$B$6380,$A112,AnnualFinancialData!$K$2:$K$6380,"55355")</f>
        <v>0</v>
      </c>
      <c r="AQ112" s="54" t="str">
        <f>IF(ISERROR(IF(AN112="","",AN112/VLOOKUP(Occupancy!$B$65,Occupancy!$BJ$68:'Occupancy'!$B$79,1)*12/$C112)),"-",IF(AN112="","",AN112/VLOOKUP(Occupancy!$B$65,Occupancy!$BJ$68:'Occupancy'!$B$79,1)*12/$C112))</f>
        <v>-</v>
      </c>
      <c r="AR112" s="56" t="str">
        <f>IF(ISERROR(IF(AO112="","",AO112/VLOOKUP(Occupancy!$B$65,Occupancy!$BJ$68:'Occupancy'!$B$79,1)*12/$C112)),"-",IF(AO112="","",AO112/VLOOKUP(Occupancy!$B$65,Occupancy!$BJ$68:'Occupancy'!$B$79,1)*12/$C112))</f>
        <v>-</v>
      </c>
      <c r="AS112" s="61">
        <f>SUMIFS(IncomeStatementData!$J$2:$J$415,IncomeStatementData!$B$2:$B$415,$A112,IncomeStatementData!$I$2:$I$415,"55301")</f>
        <v>0</v>
      </c>
      <c r="AT112" s="51">
        <f>IF(ISERROR(AU112/12*Occupancy!$B$65),"-",AU112/12*Occupancy!$B$65)</f>
        <v>0</v>
      </c>
      <c r="AU112" s="52">
        <f>SUMIFS(AnnualFinancialData!$L$2:$L$6380,AnnualFinancialData!$B$2:$B$6380,$A112,AnnualFinancialData!$K$2:$K$6380,"55301")</f>
        <v>0</v>
      </c>
      <c r="AV112" s="51" t="str">
        <f>IF(ISERROR(IF(AS112="","",AS112/VLOOKUP(Occupancy!$B$65,Occupancy!$BJ$68:'Occupancy'!$B$79,1)*12/$C112)),"-",IF(AS112="","",AS112/VLOOKUP(Occupancy!$B$65,Occupancy!$BJ$68:'Occupancy'!$B$79,1)*12/$C112))</f>
        <v>-</v>
      </c>
      <c r="AW112" s="57" t="str">
        <f>IF(ISERROR(IF(AT112="","",AT112/VLOOKUP(Occupancy!$B$65,Occupancy!$BJ$68:'Occupancy'!$B$79,1)*12/$C112)),"-",IF(AT112="","",AT112/VLOOKUP(Occupancy!$B$65,Occupancy!$BJ$68:'Occupancy'!$B$79,1)*12/$C112))</f>
        <v>-</v>
      </c>
      <c r="AX112" s="54">
        <f>SUMIFS(IncomeStatementData!$J$2:$J$415,IncomeStatementData!$B$2:$B$415,$A112,IncomeStatementData!$I$2:$I$415,"55320")</f>
        <v>0</v>
      </c>
      <c r="AY112" s="54">
        <f>IF(ISERROR(AZ112/12*Occupancy!$B$65),"-",AZ112/12*Occupancy!$B$65)</f>
        <v>0</v>
      </c>
      <c r="AZ112" s="55">
        <f>SUMIFS(AnnualFinancialData!$L$2:$L$6380,AnnualFinancialData!$B$2:$B$6380,$A112,AnnualFinancialData!$K$2:$K$6380,"55320")</f>
        <v>0</v>
      </c>
      <c r="BA112" s="54" t="str">
        <f>IF(ISERROR(IF(AX112="","",AX112/VLOOKUP(Occupancy!$B$65,Occupancy!$BJ$68:'Occupancy'!$B$79,1)*12/$C112)),"-",IF(AX112="","",AX112/VLOOKUP(Occupancy!$B$65,Occupancy!$BJ$68:'Occupancy'!$B$79,1)*12/$C112))</f>
        <v>-</v>
      </c>
      <c r="BB112" s="54" t="str">
        <f>IF(ISERROR(IF(AY112="","",AY112/VLOOKUP(Occupancy!$B$65,Occupancy!$BJ$68:'Occupancy'!$B$79,1)*12/$C112)),"-",IF(AY112="","",AY112/VLOOKUP(Occupancy!$B$65,Occupancy!$BJ$68:'Occupancy'!$B$79,1)*12/$C112))</f>
        <v>-</v>
      </c>
      <c r="BC112" s="62">
        <f t="shared" si="3"/>
        <v>0</v>
      </c>
      <c r="BD112" s="63">
        <f t="shared" si="4"/>
        <v>0</v>
      </c>
      <c r="BE112" s="62">
        <f t="shared" si="5"/>
        <v>0</v>
      </c>
      <c r="BF112" s="63" t="str">
        <f>IF(ISERROR(IF(BC112="","",BC112/VLOOKUP(Occupancy!$B$65,Occupancy!$BJ$68:'Occupancy'!$B$79,1)*12/$C112)),"-",IF(BC112="","",BC112/VLOOKUP(Occupancy!$B$65,Occupancy!$BJ$68:'Occupancy'!$B$79,1)*12/$C112))</f>
        <v>-</v>
      </c>
      <c r="BG112" s="64" t="str">
        <f>IF(ISERROR(IF(BD112="","",BD112/VLOOKUP(Occupancy!$B$65,Occupancy!$BJ$68:'Occupancy'!$B$79,1)*12/$C112)),"-",IF(BD112="","",BD112/VLOOKUP(Occupancy!$B$65,Occupancy!$BJ$68:'Occupancy'!$B$79,1)*12/$C112))</f>
        <v>-</v>
      </c>
    </row>
    <row r="113" spans="1:59" x14ac:dyDescent="0.25">
      <c r="A113" s="220" t="s">
        <v>621</v>
      </c>
      <c r="B113" s="93" t="str">
        <f>IF(ISERROR(INDEX(ProjectTypeData!$F$2:$F113,MATCH(Expenses!$A113,ProjectTypeData!$B$2:$B113,0),MATCH(Expenses!B$5,ProjectTypeData!$F$1))),"-",INDEX(ProjectTypeData!$F$2:$F113,MATCH(Expenses!$A113,ProjectTypeData!$B$2:$B113,0),MATCH(Expenses!B$5,ProjectTypeData!$F$1)))</f>
        <v>CPDC</v>
      </c>
      <c r="C113" s="145">
        <f>Operating!C118</f>
        <v>0</v>
      </c>
      <c r="D113" s="146" t="str">
        <f>IF(ISERROR(INDEX(MgmtCompanyData!$C$2:$C$46,MATCH(A113,MgmtCompanyData!$B$2:$B$46,0),0)),"-",INDEX(MgmtCompanyData!$C$2:$C$46,MATCH(A113,MgmtCompanyData!$B$2:$B$46,0),0))</f>
        <v>-</v>
      </c>
      <c r="E113" s="50">
        <f>SUMIFS(IncomeStatementData!$J$2:$J$415,IncomeStatementData!$B$2:$B$415,$A113,IncomeStatementData!$I$2:$I$415,"50105")+SUMIFS(IncomeStatementData!$J$2:$J$415,IncomeStatementData!$B$2:$B$415,$A113,IncomeStatementData!$I$2:$I$415,"55745")+SUMIFS(IncomeStatementData!$J$2:$J$415,IncomeStatementData!$B$2:$B$415,$A113,IncomeStatementData!$I$2:$I$415,"55730")+SUMIFS(IncomeStatementData!$J$2:$J$415,IncomeStatementData!$B$2:$B$415,$A113,IncomeStatementData!$I$2:$I$415,"50203")+SUMIFS(IncomeStatementData!$J$2:$J$415,IncomeStatementData!$B$2:$B$415,$A113,IncomeStatementData!$I$2:$I$415,"50252")</f>
        <v>0</v>
      </c>
      <c r="F113" s="51">
        <f>IF(ISERROR(G113/12*Occupancy!$B$65),"-",G113/12*Occupancy!$B$65)</f>
        <v>0</v>
      </c>
      <c r="G113" s="52">
        <f>SUMIFS(AnnualFinancialData!$L$2:$L$6380,AnnualFinancialData!$B$2:$B$6380,$A113,AnnualFinancialData!$K$2:$K$6380,"50105")+SUMIFS(AnnualFinancialData!$L$2:$L$6380,AnnualFinancialData!$B$2:$B$6380,$A113,AnnualFinancialData!$K$2:$K$6380,"55745")+SUMIFS(AnnualFinancialData!$L$2:$L$6380,AnnualFinancialData!$B$2:$B$6380,$A113,AnnualFinancialData!$K$2:$K$6380,"55730")+SUMIFS(AnnualFinancialData!$L$2:$L$6380,AnnualFinancialData!$B$2:$B$6380,$A113,AnnualFinancialData!$K$2:$K$6380,"50203")+SUMIFS(AnnualFinancialData!$L$2:$L$6380,AnnualFinancialData!$B$2:$B$6380,$A113,AnnualFinancialData!$K$2:$K$6380,"50252")</f>
        <v>0</v>
      </c>
      <c r="H113" s="51" t="str">
        <f>IF(ISERROR(IF(E113="","",E113/VLOOKUP(Occupancy!$B$65,Occupancy!$BJ$68:'Occupancy'!$B$79,1)*12/$C113)),"-",IF(E113="","",E113/VLOOKUP(Occupancy!$B$65,Occupancy!$BJ$68:'Occupancy'!$B$79,1)*12/$C113))</f>
        <v>-</v>
      </c>
      <c r="I113" s="53" t="str">
        <f>IF(ISERROR(IF(F113="","",F113/VLOOKUP(Occupancy!$B$65,Occupancy!$BJ$68:'Occupancy'!$B$79,1)*12/$C113)),"-",IF(F113="","",F113/VLOOKUP(Occupancy!$B$65,Occupancy!$BJ$68:'Occupancy'!$B$79,1)*12/$C113))</f>
        <v>-</v>
      </c>
      <c r="J113" s="54">
        <f>SUMIFS(IncomeStatementData!$J$2:$J$415,IncomeStatementData!$B$2:$B$415,$A113,IncomeStatementData!$I$2:$I$415,"60015")+SUMIFS(IncomeStatementData!$J$2:$J$415,IncomeStatementData!$B$2:$B$415,$A113,IncomeStatementData!$I$2:$I$415,"55342")+SUMIFS(IncomeStatementData!$J$2:$J$415,IncomeStatementData!$B$2:$B$415,$A113,IncomeStatementData!$I$2:$I$415,"55110")+SUMIFS(IncomeStatementData!$J$2:$J$415,IncomeStatementData!$B$2:$B$415,$A113,IncomeStatementData!$I$2:$I$415,"53034")+SUMIFS(IncomeStatementData!$J$2:$J$415,IncomeStatementData!$B$2:$B$415,$A113,IncomeStatementData!$I$2:$I$415,"59500")</f>
        <v>0</v>
      </c>
      <c r="K113" s="54">
        <f>IF(ISERROR(L113/12*Occupancy!$B$65),"-",L113/12*Occupancy!$B$65)</f>
        <v>0</v>
      </c>
      <c r="L113" s="55">
        <f>SUMIFS(AnnualFinancialData!$L$2:$L$6380,AnnualFinancialData!$B$2:$B$6380,$A113,AnnualFinancialData!$K$2:$K$6380,"60015")+SUMIFS(AnnualFinancialData!$L$2:$L$6380,AnnualFinancialData!$B$2:$B$6380,$A113,AnnualFinancialData!$K$2:$K$6380,"55342")+SUMIFS(AnnualFinancialData!$L$2:$L$6380,AnnualFinancialData!$B$2:$B$6380,$A113,AnnualFinancialData!$K$2:$K$6380,"55110")+SUMIFS(AnnualFinancialData!$L$2:$L$6380,AnnualFinancialData!$B$2:$B$6380,$A113,AnnualFinancialData!$K$2:$K$6380,"53034")+SUMIFS(AnnualFinancialData!$L$2:$L$6380,AnnualFinancialData!$B$2:$B$6380,$A113,AnnualFinancialData!$K$2:$K$6380,"59500")</f>
        <v>0</v>
      </c>
      <c r="M113" s="54" t="str">
        <f>IF(ISERROR(IF(J113="","",J113/VLOOKUP(Occupancy!$B$65,Occupancy!$BJ$68:'Occupancy'!$B$79,1)*12/$C113)),"-",IF(J113="","",J113/VLOOKUP(Occupancy!$B$65,Occupancy!$BJ$68:'Occupancy'!$B$79,1)*12/$C113))</f>
        <v>-</v>
      </c>
      <c r="N113" s="54" t="str">
        <f>IF(ISERROR(IF(K113="","",K113/VLOOKUP(Occupancy!$B$65,Occupancy!$BJ$68:'Occupancy'!$B$79,1)*12/$C113)),"-",IF(K113="","",K113/VLOOKUP(Occupancy!$B$65,Occupancy!$BJ$68:'Occupancy'!$B$79,1)*12/$C113))</f>
        <v>-</v>
      </c>
      <c r="O113" s="51">
        <f>SUMIFS(IncomeStatementData!$J$2:$J$415,IncomeStatementData!$B$2:$B$415,$A113,IncomeStatementData!$I$2:$I$415,"58001")</f>
        <v>0</v>
      </c>
      <c r="P113" s="51">
        <f>IF(ISERROR(Q113/12*Occupancy!$B$65),"-",Q113/12*Occupancy!$B$65)</f>
        <v>0</v>
      </c>
      <c r="Q113" s="52">
        <f>SUMIFS(AnnualFinancialData!$L$2:$L$6380,AnnualFinancialData!$B$2:$B$6380,$A113,AnnualFinancialData!$K$2:$K$6380,"58001")</f>
        <v>0</v>
      </c>
      <c r="R113" s="51" t="str">
        <f>IF(ISERROR(IF(O113="","",O113/VLOOKUP(Occupancy!$B$65,Occupancy!$BJ$68:'Occupancy'!$B$79,1)*12/$C113)),"-",IF(O113="","",O113/VLOOKUP(Occupancy!$B$65,Occupancy!$BJ$68:'Occupancy'!$B$79,1)*12/$C113))</f>
        <v>-</v>
      </c>
      <c r="S113" s="51" t="str">
        <f>IF(ISERROR(IF(P113="","",P113/VLOOKUP(Occupancy!$B$65,Occupancy!$BJ$68:'Occupancy'!$B$79,1)*12/$C113)),"-",IF(P113="","",P113/VLOOKUP(Occupancy!$B$65,Occupancy!$BJ$68:'Occupancy'!$B$79,1)*12/$C113))</f>
        <v>-</v>
      </c>
      <c r="T113" s="55">
        <f>SUMIFS(IncomeStatementData!$J$2:$J$415,IncomeStatementData!$B$2:$B$415,$A113,IncomeStatementData!$I$2:$I$415,"66100")</f>
        <v>0</v>
      </c>
      <c r="U113" s="54">
        <f>IF(ISERROR(V113/12*Occupancy!$B$65),"-",V113/12*Occupancy!$B$65)</f>
        <v>0</v>
      </c>
      <c r="V113" s="55">
        <f>SUMIFS(AnnualFinancialData!$L$2:$L$6380,AnnualFinancialData!$B$2:$B$6380,$A113,AnnualFinancialData!$K$2:$K$6380,"66100")</f>
        <v>0</v>
      </c>
      <c r="W113" s="54" t="str">
        <f>IF(ISERROR(IF(T113="","",T113/VLOOKUP(Occupancy!$B$65,Occupancy!$BJ$68:'Occupancy'!$B$79,1)*12/$C113)),"-",IF(T113="","",T113/VLOOKUP(Occupancy!$B$65,Occupancy!$BJ$68:'Occupancy'!$B$79,1)*12/$C113))</f>
        <v>-</v>
      </c>
      <c r="X113" s="56" t="str">
        <f>IF(ISERROR(IF(U113="","",U113/VLOOKUP(Occupancy!$B$65,Occupancy!$BJ$68:'Occupancy'!$B$79,1)*12/$C113)),"-",IF(U113="","",U113/VLOOKUP(Occupancy!$B$65,Occupancy!$BJ$68:'Occupancy'!$B$79,1)*12/$C113))</f>
        <v>-</v>
      </c>
      <c r="Y113" s="51">
        <f>SUMIFS(IncomeStatementData!$J$2:$J$415,IncomeStatementData!$B$2:$B$415,$A113,IncomeStatementData!$I$2:$I$415,"55705")+SUMIFS(IncomeStatementData!$J$2:$J$415,IncomeStatementData!$B$2:$B$415,$A113,IncomeStatementData!$I$2:$I$415,"55715")+SUMIFS(IncomeStatementData!$J$2:$J$415,IncomeStatementData!$B$2:$B$415,$A113,IncomeStatementData!$I$2:$I$415,"55720")+SUMIFS(IncomeStatementData!$J$2:$J$415,IncomeStatementData!$B$2:$B$415,$A113,IncomeStatementData!$I$2:$I$415,"55730")+SUMIFS(IncomeStatementData!$J$2:$J$415,IncomeStatementData!$B$2:$B$415,$A113,IncomeStatementData!$I$2:$I$415,"55735")+SUMIFS(IncomeStatementData!$J$2:$J$415,IncomeStatementData!$B$2:$B$415,$A113,IncomeStatementData!$I$2:$I$415,"55701")+SUMIFS(IncomeStatementData!$J$2:$J$415,IncomeStatementData!$B$2:$B$415,$A113,IncomeStatementData!$I$2:$I$415,"55750")+SUMIFS(IncomeStatementData!$J$2:$J$415,IncomeStatementData!$B$2:$B$415,$A113,IncomeStatementData!$I$2:$I$415,"55725")+SUMIFS(IncomeStatementData!$J$2:$J$415,IncomeStatementData!$B$2:$B$415,$A113,IncomeStatementData!$I$2:$I$415,"55760")+SUMIFS(IncomeStatementData!$J$2:$J$415,IncomeStatementData!$B$2:$B$415,$A113,IncomeStatementData!$I$2:$I$415,"55755")</f>
        <v>0</v>
      </c>
      <c r="Z113" s="51">
        <f>IF(ISERROR(AA113/12*Occupancy!$B$65),"-",AA113/12*Occupancy!$B$65)</f>
        <v>0</v>
      </c>
      <c r="AA113" s="52">
        <f>SUMIFS(AnnualFinancialData!$L$2:$L$6380,AnnualFinancialData!$B$2:$B$6380,$A113,AnnualFinancialData!$K$2:$K$6380,"55705")+SUMIFS(AnnualFinancialData!$L$2:$L$6380,AnnualFinancialData!$B$2:$B$6380,$A113,AnnualFinancialData!$K$2:$K$6380,"55715")+SUMIFS(AnnualFinancialData!$L$2:$L$6380,AnnualFinancialData!$B$2:$B$6380,$A113,AnnualFinancialData!$K$2:$K$6380,"55720")+SUMIFS(AnnualFinancialData!$L$2:$L$6380,AnnualFinancialData!$B$2:$B$6380,$A113,AnnualFinancialData!$K$2:$K$6380,"55730")+SUMIFS(AnnualFinancialData!$L$2:$L$6380,AnnualFinancialData!$B$2:$B$6380,$A113,AnnualFinancialData!$K$2:$K$6380,"55735")+SUMIFS(AnnualFinancialData!$L$2:$L$6380,AnnualFinancialData!$B$2:$B$6380,$A113,AnnualFinancialData!$K$2:$K$6380,"55701")+SUMIFS(AnnualFinancialData!$L$2:$L$6380,AnnualFinancialData!$B$2:$B$6380,$A113,AnnualFinancialData!$K$2:$K$6380,"55750")+SUMIFS(AnnualFinancialData!$L$2:$L$6380,AnnualFinancialData!$B$2:$B$6380,$A113,AnnualFinancialData!$K$2:$K$6380,"55725")+SUMIFS(AnnualFinancialData!$L$2:$L$6380,AnnualFinancialData!$B$2:$B$6380,$A113,AnnualFinancialData!$K$2:$K$6380,"55760")+SUMIFS(AnnualFinancialData!$L$2:$L$6380,AnnualFinancialData!$B$2:$B$6380,$A113,AnnualFinancialData!$K$2:$K$6380,"55755")</f>
        <v>0</v>
      </c>
      <c r="AB113" s="51" t="str">
        <f>IF(ISERROR(IF(Y113="","",Y113/VLOOKUP(Occupancy!$B$65,Occupancy!$BJ$68:'Occupancy'!$B$79,1)*12/$C113)),"-",IF(Y113="","",Y113/VLOOKUP(Occupancy!$B$65,Occupancy!$BJ$68:'Occupancy'!$B$79,1)*12/$C113))</f>
        <v>-</v>
      </c>
      <c r="AC113" s="57" t="str">
        <f>IF(ISERROR(IF(Z113="","",Z113/VLOOKUP(Occupancy!$B$65,Occupancy!$BJ$68:'Occupancy'!$B$79,1)*12/$C113)),"-",IF(Z113="","",Z113/VLOOKUP(Occupancy!$B$65,Occupancy!$BJ$68:'Occupancy'!$B$79,1)*12/$C113))</f>
        <v>-</v>
      </c>
      <c r="AD113" s="55">
        <f>SUMIFS(IncomeStatementData!$J$2:$J$415,IncomeStatementData!$B$2:$B$415,$A113,IncomeStatementData!$I$2:$I$415,"55770")</f>
        <v>0</v>
      </c>
      <c r="AE113" s="54">
        <f>IF(ISERROR(AF113/12*Occupancy!$B$65),"-",AF113/12*Occupancy!$B$65)</f>
        <v>0</v>
      </c>
      <c r="AF113" s="55">
        <f>SUMIFS(AnnualFinancialData!$L$2:$L$6380,AnnualFinancialData!$B$2:$B$6380,$A113,AnnualFinancialData!$K$2:$K$6380,"55770")</f>
        <v>0</v>
      </c>
      <c r="AG113" s="54" t="str">
        <f>IF(ISERROR(IF(AD113="","",AD113/VLOOKUP(Occupancy!$B$65,Occupancy!$BJ$68:'Occupancy'!$B$79,1)*12/$C113)),"-",IF(AD113="","",AD113/VLOOKUP(Occupancy!$B$65,Occupancy!$BJ$68:'Occupancy'!$B$79,1)*12/$C113))</f>
        <v>-</v>
      </c>
      <c r="AH113" s="59" t="str">
        <f>IF(ISERROR(IF(AE113="","",AE113/VLOOKUP(Occupancy!$B$65,Occupancy!$BJ$68:'Occupancy'!$B$79,1)*12/$C113)),"-",IF(AE113="","",AE113/VLOOKUP(Occupancy!$B$65,Occupancy!$BJ$68:'Occupancy'!$B$79,1)*12/$C113))</f>
        <v>-</v>
      </c>
      <c r="AI113" s="52">
        <f>SUMIFS(IncomeStatementData!$J$2:$J$415,IncomeStatementData!$B$2:$B$415,$A113,IncomeStatementData!$I$2:$I$415,"55357")+SUMIFS(IncomeStatementData!$J$2:$J$415,IncomeStatementData!$B$2:$B$415,$A113,IncomeStatementData!$I$2:$I$415,"55353")+SUMIFS(IncomeStatementData!$J$2:$J$415,IncomeStatementData!$B$2:$B$415,$A113,IncomeStatementData!$I$2:$I$415,"55354")+SUMIFS(IncomeStatementData!$J$2:$J$415,IncomeStatementData!$B$2:$B$415,$A113,IncomeStatementData!$I$2:$I$415,"55351")</f>
        <v>0</v>
      </c>
      <c r="AJ113" s="51">
        <f>IF(ISERROR(AK113/12*Occupancy!$B$65),"-",AK113/12*Occupancy!$B$65)</f>
        <v>0</v>
      </c>
      <c r="AK113" s="52">
        <f>SUMIFS(AnnualFinancialData!$L$2:$L$6380,AnnualFinancialData!$B$2:$B$6380,$A113,AnnualFinancialData!$K$2:$K$6380,"55357")+SUMIFS(AnnualFinancialData!$L$2:$L$6380,AnnualFinancialData!$B$2:$B$6380,$A113,AnnualFinancialData!$K$2:$K$6380,"55353")+SUMIFS(AnnualFinancialData!$L$2:$L$6380,AnnualFinancialData!$B$2:$B$6380,$A113,AnnualFinancialData!$K$2:$K$6380,"55354")+SUMIFS(AnnualFinancialData!$L$2:$L$6380,AnnualFinancialData!$B$2:$B$6380,$A113,AnnualFinancialData!$K$2:$K$6380,"55351")</f>
        <v>0</v>
      </c>
      <c r="AL113" s="51" t="str">
        <f>IF(ISERROR(IF(AI113="","",AI113/VLOOKUP(Occupancy!$B$65,Occupancy!$BJ$68:'Occupancy'!$B$79,1)*12/$C113)),"-",IF(AI113="","",AI113/VLOOKUP(Occupancy!$B$65,Occupancy!$BJ$68:'Occupancy'!$B$79,1)*12/$C113))</f>
        <v>-</v>
      </c>
      <c r="AM113" s="60" t="str">
        <f>IF(ISERROR(IF(AJ113="","",AJ113/VLOOKUP(Occupancy!$B$65,Occupancy!$BJ$68:'Occupancy'!$B$79,1)*12/$C113)),"-",IF(AJ113="","",AJ113/VLOOKUP(Occupancy!$B$65,Occupancy!$BJ$68:'Occupancy'!$B$79,1)*12/$C113))</f>
        <v>-</v>
      </c>
      <c r="AN113" s="54">
        <f>SUMIFS(IncomeStatementData!$J$2:$J$415,IncomeStatementData!$B$2:$B$415,$A113,IncomeStatementData!$I$2:$I$415,"55355")</f>
        <v>0</v>
      </c>
      <c r="AO113" s="54">
        <f>IF(ISERROR(AP113/12*Occupancy!$B$65),"-",AP113/12*Occupancy!$B$65)</f>
        <v>0</v>
      </c>
      <c r="AP113" s="55">
        <f>SUMIFS(AnnualFinancialData!$L$2:$L$6380,AnnualFinancialData!$B$2:$B$6380,$A113,AnnualFinancialData!$K$2:$K$6380,"55355")</f>
        <v>0</v>
      </c>
      <c r="AQ113" s="54" t="str">
        <f>IF(ISERROR(IF(AN113="","",AN113/VLOOKUP(Occupancy!$B$65,Occupancy!$BJ$68:'Occupancy'!$B$79,1)*12/$C113)),"-",IF(AN113="","",AN113/VLOOKUP(Occupancy!$B$65,Occupancy!$BJ$68:'Occupancy'!$B$79,1)*12/$C113))</f>
        <v>-</v>
      </c>
      <c r="AR113" s="56" t="str">
        <f>IF(ISERROR(IF(AO113="","",AO113/VLOOKUP(Occupancy!$B$65,Occupancy!$BJ$68:'Occupancy'!$B$79,1)*12/$C113)),"-",IF(AO113="","",AO113/VLOOKUP(Occupancy!$B$65,Occupancy!$BJ$68:'Occupancy'!$B$79,1)*12/$C113))</f>
        <v>-</v>
      </c>
      <c r="AS113" s="61">
        <f>SUMIFS(IncomeStatementData!$J$2:$J$415,IncomeStatementData!$B$2:$B$415,$A113,IncomeStatementData!$I$2:$I$415,"55301")</f>
        <v>0</v>
      </c>
      <c r="AT113" s="51">
        <f>IF(ISERROR(AU113/12*Occupancy!$B$65),"-",AU113/12*Occupancy!$B$65)</f>
        <v>0</v>
      </c>
      <c r="AU113" s="52">
        <f>SUMIFS(AnnualFinancialData!$L$2:$L$6380,AnnualFinancialData!$B$2:$B$6380,$A113,AnnualFinancialData!$K$2:$K$6380,"55301")</f>
        <v>0</v>
      </c>
      <c r="AV113" s="51" t="str">
        <f>IF(ISERROR(IF(AS113="","",AS113/VLOOKUP(Occupancy!$B$65,Occupancy!$BJ$68:'Occupancy'!$B$79,1)*12/$C113)),"-",IF(AS113="","",AS113/VLOOKUP(Occupancy!$B$65,Occupancy!$BJ$68:'Occupancy'!$B$79,1)*12/$C113))</f>
        <v>-</v>
      </c>
      <c r="AW113" s="57" t="str">
        <f>IF(ISERROR(IF(AT113="","",AT113/VLOOKUP(Occupancy!$B$65,Occupancy!$BJ$68:'Occupancy'!$B$79,1)*12/$C113)),"-",IF(AT113="","",AT113/VLOOKUP(Occupancy!$B$65,Occupancy!$BJ$68:'Occupancy'!$B$79,1)*12/$C113))</f>
        <v>-</v>
      </c>
      <c r="AX113" s="54">
        <f>SUMIFS(IncomeStatementData!$J$2:$J$415,IncomeStatementData!$B$2:$B$415,$A113,IncomeStatementData!$I$2:$I$415,"55320")</f>
        <v>0</v>
      </c>
      <c r="AY113" s="54">
        <f>IF(ISERROR(AZ113/12*Occupancy!$B$65),"-",AZ113/12*Occupancy!$B$65)</f>
        <v>0</v>
      </c>
      <c r="AZ113" s="55">
        <f>SUMIFS(AnnualFinancialData!$L$2:$L$6380,AnnualFinancialData!$B$2:$B$6380,$A113,AnnualFinancialData!$K$2:$K$6380,"55320")</f>
        <v>0</v>
      </c>
      <c r="BA113" s="54" t="str">
        <f>IF(ISERROR(IF(AX113="","",AX113/VLOOKUP(Occupancy!$B$65,Occupancy!$BJ$68:'Occupancy'!$B$79,1)*12/$C113)),"-",IF(AX113="","",AX113/VLOOKUP(Occupancy!$B$65,Occupancy!$BJ$68:'Occupancy'!$B$79,1)*12/$C113))</f>
        <v>-</v>
      </c>
      <c r="BB113" s="54" t="str">
        <f>IF(ISERROR(IF(AY113="","",AY113/VLOOKUP(Occupancy!$B$65,Occupancy!$BJ$68:'Occupancy'!$B$79,1)*12/$C113)),"-",IF(AY113="","",AY113/VLOOKUP(Occupancy!$B$65,Occupancy!$BJ$68:'Occupancy'!$B$79,1)*12/$C113))</f>
        <v>-</v>
      </c>
      <c r="BC113" s="62">
        <f t="shared" si="3"/>
        <v>0</v>
      </c>
      <c r="BD113" s="63">
        <f t="shared" si="4"/>
        <v>0</v>
      </c>
      <c r="BE113" s="62">
        <f t="shared" si="5"/>
        <v>0</v>
      </c>
      <c r="BF113" s="63" t="str">
        <f>IF(ISERROR(IF(BC113="","",BC113/VLOOKUP(Occupancy!$B$65,Occupancy!$BJ$68:'Occupancy'!$B$79,1)*12/$C113)),"-",IF(BC113="","",BC113/VLOOKUP(Occupancy!$B$65,Occupancy!$BJ$68:'Occupancy'!$B$79,1)*12/$C113))</f>
        <v>-</v>
      </c>
      <c r="BG113" s="64" t="str">
        <f>IF(ISERROR(IF(BD113="","",BD113/VLOOKUP(Occupancy!$B$65,Occupancy!$BJ$68:'Occupancy'!$B$79,1)*12/$C113)),"-",IF(BD113="","",BD113/VLOOKUP(Occupancy!$B$65,Occupancy!$BJ$68:'Occupancy'!$B$79,1)*12/$C113))</f>
        <v>-</v>
      </c>
    </row>
    <row r="114" spans="1:59" x14ac:dyDescent="0.25">
      <c r="A114" s="220" t="s">
        <v>623</v>
      </c>
      <c r="B114" s="93" t="str">
        <f>IF(ISERROR(INDEX(ProjectTypeData!$F$2:$F114,MATCH(Expenses!$A114,ProjectTypeData!$B$2:$B114,0),MATCH(Expenses!B$5,ProjectTypeData!$F$1))),"-",INDEX(ProjectTypeData!$F$2:$F114,MATCH(Expenses!$A114,ProjectTypeData!$B$2:$B114,0),MATCH(Expenses!B$5,ProjectTypeData!$F$1)))</f>
        <v>CPDC</v>
      </c>
      <c r="C114" s="145">
        <f>Operating!C119</f>
        <v>0</v>
      </c>
      <c r="D114" s="146" t="str">
        <f>IF(ISERROR(INDEX(MgmtCompanyData!$C$2:$C$46,MATCH(A114,MgmtCompanyData!$B$2:$B$46,0),0)),"-",INDEX(MgmtCompanyData!$C$2:$C$46,MATCH(A114,MgmtCompanyData!$B$2:$B$46,0),0))</f>
        <v>-</v>
      </c>
      <c r="E114" s="50">
        <f>SUMIFS(IncomeStatementData!$J$2:$J$415,IncomeStatementData!$B$2:$B$415,$A114,IncomeStatementData!$I$2:$I$415,"50105")+SUMIFS(IncomeStatementData!$J$2:$J$415,IncomeStatementData!$B$2:$B$415,$A114,IncomeStatementData!$I$2:$I$415,"55745")+SUMIFS(IncomeStatementData!$J$2:$J$415,IncomeStatementData!$B$2:$B$415,$A114,IncomeStatementData!$I$2:$I$415,"55730")+SUMIFS(IncomeStatementData!$J$2:$J$415,IncomeStatementData!$B$2:$B$415,$A114,IncomeStatementData!$I$2:$I$415,"50203")+SUMIFS(IncomeStatementData!$J$2:$J$415,IncomeStatementData!$B$2:$B$415,$A114,IncomeStatementData!$I$2:$I$415,"50252")</f>
        <v>0</v>
      </c>
      <c r="F114" s="51">
        <f>IF(ISERROR(G114/12*Occupancy!$B$65),"-",G114/12*Occupancy!$B$65)</f>
        <v>0</v>
      </c>
      <c r="G114" s="52">
        <f>SUMIFS(AnnualFinancialData!$L$2:$L$6380,AnnualFinancialData!$B$2:$B$6380,$A114,AnnualFinancialData!$K$2:$K$6380,"50105")+SUMIFS(AnnualFinancialData!$L$2:$L$6380,AnnualFinancialData!$B$2:$B$6380,$A114,AnnualFinancialData!$K$2:$K$6380,"55745")+SUMIFS(AnnualFinancialData!$L$2:$L$6380,AnnualFinancialData!$B$2:$B$6380,$A114,AnnualFinancialData!$K$2:$K$6380,"55730")+SUMIFS(AnnualFinancialData!$L$2:$L$6380,AnnualFinancialData!$B$2:$B$6380,$A114,AnnualFinancialData!$K$2:$K$6380,"50203")+SUMIFS(AnnualFinancialData!$L$2:$L$6380,AnnualFinancialData!$B$2:$B$6380,$A114,AnnualFinancialData!$K$2:$K$6380,"50252")</f>
        <v>0</v>
      </c>
      <c r="H114" s="51" t="str">
        <f>IF(ISERROR(IF(E114="","",E114/VLOOKUP(Occupancy!$B$65,Occupancy!$BJ$68:'Occupancy'!$B$79,1)*12/$C114)),"-",IF(E114="","",E114/VLOOKUP(Occupancy!$B$65,Occupancy!$BJ$68:'Occupancy'!$B$79,1)*12/$C114))</f>
        <v>-</v>
      </c>
      <c r="I114" s="53" t="str">
        <f>IF(ISERROR(IF(F114="","",F114/VLOOKUP(Occupancy!$B$65,Occupancy!$BJ$68:'Occupancy'!$B$79,1)*12/$C114)),"-",IF(F114="","",F114/VLOOKUP(Occupancy!$B$65,Occupancy!$BJ$68:'Occupancy'!$B$79,1)*12/$C114))</f>
        <v>-</v>
      </c>
      <c r="J114" s="54">
        <f>SUMIFS(IncomeStatementData!$J$2:$J$415,IncomeStatementData!$B$2:$B$415,$A114,IncomeStatementData!$I$2:$I$415,"60015")+SUMIFS(IncomeStatementData!$J$2:$J$415,IncomeStatementData!$B$2:$B$415,$A114,IncomeStatementData!$I$2:$I$415,"55342")+SUMIFS(IncomeStatementData!$J$2:$J$415,IncomeStatementData!$B$2:$B$415,$A114,IncomeStatementData!$I$2:$I$415,"55110")+SUMIFS(IncomeStatementData!$J$2:$J$415,IncomeStatementData!$B$2:$B$415,$A114,IncomeStatementData!$I$2:$I$415,"53034")+SUMIFS(IncomeStatementData!$J$2:$J$415,IncomeStatementData!$B$2:$B$415,$A114,IncomeStatementData!$I$2:$I$415,"59500")</f>
        <v>0</v>
      </c>
      <c r="K114" s="54">
        <f>IF(ISERROR(L114/12*Occupancy!$B$65),"-",L114/12*Occupancy!$B$65)</f>
        <v>0</v>
      </c>
      <c r="L114" s="55">
        <f>SUMIFS(AnnualFinancialData!$L$2:$L$6380,AnnualFinancialData!$B$2:$B$6380,$A114,AnnualFinancialData!$K$2:$K$6380,"60015")+SUMIFS(AnnualFinancialData!$L$2:$L$6380,AnnualFinancialData!$B$2:$B$6380,$A114,AnnualFinancialData!$K$2:$K$6380,"55342")+SUMIFS(AnnualFinancialData!$L$2:$L$6380,AnnualFinancialData!$B$2:$B$6380,$A114,AnnualFinancialData!$K$2:$K$6380,"55110")+SUMIFS(AnnualFinancialData!$L$2:$L$6380,AnnualFinancialData!$B$2:$B$6380,$A114,AnnualFinancialData!$K$2:$K$6380,"53034")+SUMIFS(AnnualFinancialData!$L$2:$L$6380,AnnualFinancialData!$B$2:$B$6380,$A114,AnnualFinancialData!$K$2:$K$6380,"59500")</f>
        <v>0</v>
      </c>
      <c r="M114" s="54" t="str">
        <f>IF(ISERROR(IF(J114="","",J114/VLOOKUP(Occupancy!$B$65,Occupancy!$BJ$68:'Occupancy'!$B$79,1)*12/$C114)),"-",IF(J114="","",J114/VLOOKUP(Occupancy!$B$65,Occupancy!$BJ$68:'Occupancy'!$B$79,1)*12/$C114))</f>
        <v>-</v>
      </c>
      <c r="N114" s="54" t="str">
        <f>IF(ISERROR(IF(K114="","",K114/VLOOKUP(Occupancy!$B$65,Occupancy!$BJ$68:'Occupancy'!$B$79,1)*12/$C114)),"-",IF(K114="","",K114/VLOOKUP(Occupancy!$B$65,Occupancy!$BJ$68:'Occupancy'!$B$79,1)*12/$C114))</f>
        <v>-</v>
      </c>
      <c r="O114" s="51">
        <f>SUMIFS(IncomeStatementData!$J$2:$J$415,IncomeStatementData!$B$2:$B$415,$A114,IncomeStatementData!$I$2:$I$415,"58001")</f>
        <v>0</v>
      </c>
      <c r="P114" s="51">
        <f>IF(ISERROR(Q114/12*Occupancy!$B$65),"-",Q114/12*Occupancy!$B$65)</f>
        <v>0</v>
      </c>
      <c r="Q114" s="52">
        <f>SUMIFS(AnnualFinancialData!$L$2:$L$6380,AnnualFinancialData!$B$2:$B$6380,$A114,AnnualFinancialData!$K$2:$K$6380,"58001")</f>
        <v>0</v>
      </c>
      <c r="R114" s="51" t="str">
        <f>IF(ISERROR(IF(O114="","",O114/VLOOKUP(Occupancy!$B$65,Occupancy!$BJ$68:'Occupancy'!$B$79,1)*12/$C114)),"-",IF(O114="","",O114/VLOOKUP(Occupancy!$B$65,Occupancy!$BJ$68:'Occupancy'!$B$79,1)*12/$C114))</f>
        <v>-</v>
      </c>
      <c r="S114" s="51" t="str">
        <f>IF(ISERROR(IF(P114="","",P114/VLOOKUP(Occupancy!$B$65,Occupancy!$BJ$68:'Occupancy'!$B$79,1)*12/$C114)),"-",IF(P114="","",P114/VLOOKUP(Occupancy!$B$65,Occupancy!$BJ$68:'Occupancy'!$B$79,1)*12/$C114))</f>
        <v>-</v>
      </c>
      <c r="T114" s="55">
        <f>SUMIFS(IncomeStatementData!$J$2:$J$415,IncomeStatementData!$B$2:$B$415,$A114,IncomeStatementData!$I$2:$I$415,"66100")</f>
        <v>0</v>
      </c>
      <c r="U114" s="54">
        <f>IF(ISERROR(V114/12*Occupancy!$B$65),"-",V114/12*Occupancy!$B$65)</f>
        <v>0</v>
      </c>
      <c r="V114" s="55">
        <f>SUMIFS(AnnualFinancialData!$L$2:$L$6380,AnnualFinancialData!$B$2:$B$6380,$A114,AnnualFinancialData!$K$2:$K$6380,"66100")</f>
        <v>0</v>
      </c>
      <c r="W114" s="54" t="str">
        <f>IF(ISERROR(IF(T114="","",T114/VLOOKUP(Occupancy!$B$65,Occupancy!$BJ$68:'Occupancy'!$B$79,1)*12/$C114)),"-",IF(T114="","",T114/VLOOKUP(Occupancy!$B$65,Occupancy!$BJ$68:'Occupancy'!$B$79,1)*12/$C114))</f>
        <v>-</v>
      </c>
      <c r="X114" s="56" t="str">
        <f>IF(ISERROR(IF(U114="","",U114/VLOOKUP(Occupancy!$B$65,Occupancy!$BJ$68:'Occupancy'!$B$79,1)*12/$C114)),"-",IF(U114="","",U114/VLOOKUP(Occupancy!$B$65,Occupancy!$BJ$68:'Occupancy'!$B$79,1)*12/$C114))</f>
        <v>-</v>
      </c>
      <c r="Y114" s="51">
        <f>SUMIFS(IncomeStatementData!$J$2:$J$415,IncomeStatementData!$B$2:$B$415,$A114,IncomeStatementData!$I$2:$I$415,"55705")+SUMIFS(IncomeStatementData!$J$2:$J$415,IncomeStatementData!$B$2:$B$415,$A114,IncomeStatementData!$I$2:$I$415,"55715")+SUMIFS(IncomeStatementData!$J$2:$J$415,IncomeStatementData!$B$2:$B$415,$A114,IncomeStatementData!$I$2:$I$415,"55720")+SUMIFS(IncomeStatementData!$J$2:$J$415,IncomeStatementData!$B$2:$B$415,$A114,IncomeStatementData!$I$2:$I$415,"55730")+SUMIFS(IncomeStatementData!$J$2:$J$415,IncomeStatementData!$B$2:$B$415,$A114,IncomeStatementData!$I$2:$I$415,"55735")+SUMIFS(IncomeStatementData!$J$2:$J$415,IncomeStatementData!$B$2:$B$415,$A114,IncomeStatementData!$I$2:$I$415,"55701")+SUMIFS(IncomeStatementData!$J$2:$J$415,IncomeStatementData!$B$2:$B$415,$A114,IncomeStatementData!$I$2:$I$415,"55750")+SUMIFS(IncomeStatementData!$J$2:$J$415,IncomeStatementData!$B$2:$B$415,$A114,IncomeStatementData!$I$2:$I$415,"55725")+SUMIFS(IncomeStatementData!$J$2:$J$415,IncomeStatementData!$B$2:$B$415,$A114,IncomeStatementData!$I$2:$I$415,"55760")+SUMIFS(IncomeStatementData!$J$2:$J$415,IncomeStatementData!$B$2:$B$415,$A114,IncomeStatementData!$I$2:$I$415,"55755")</f>
        <v>0</v>
      </c>
      <c r="Z114" s="51">
        <f>IF(ISERROR(AA114/12*Occupancy!$B$65),"-",AA114/12*Occupancy!$B$65)</f>
        <v>0</v>
      </c>
      <c r="AA114" s="52">
        <f>SUMIFS(AnnualFinancialData!$L$2:$L$6380,AnnualFinancialData!$B$2:$B$6380,$A114,AnnualFinancialData!$K$2:$K$6380,"55705")+SUMIFS(AnnualFinancialData!$L$2:$L$6380,AnnualFinancialData!$B$2:$B$6380,$A114,AnnualFinancialData!$K$2:$K$6380,"55715")+SUMIFS(AnnualFinancialData!$L$2:$L$6380,AnnualFinancialData!$B$2:$B$6380,$A114,AnnualFinancialData!$K$2:$K$6380,"55720")+SUMIFS(AnnualFinancialData!$L$2:$L$6380,AnnualFinancialData!$B$2:$B$6380,$A114,AnnualFinancialData!$K$2:$K$6380,"55730")+SUMIFS(AnnualFinancialData!$L$2:$L$6380,AnnualFinancialData!$B$2:$B$6380,$A114,AnnualFinancialData!$K$2:$K$6380,"55735")+SUMIFS(AnnualFinancialData!$L$2:$L$6380,AnnualFinancialData!$B$2:$B$6380,$A114,AnnualFinancialData!$K$2:$K$6380,"55701")+SUMIFS(AnnualFinancialData!$L$2:$L$6380,AnnualFinancialData!$B$2:$B$6380,$A114,AnnualFinancialData!$K$2:$K$6380,"55750")+SUMIFS(AnnualFinancialData!$L$2:$L$6380,AnnualFinancialData!$B$2:$B$6380,$A114,AnnualFinancialData!$K$2:$K$6380,"55725")+SUMIFS(AnnualFinancialData!$L$2:$L$6380,AnnualFinancialData!$B$2:$B$6380,$A114,AnnualFinancialData!$K$2:$K$6380,"55760")+SUMIFS(AnnualFinancialData!$L$2:$L$6380,AnnualFinancialData!$B$2:$B$6380,$A114,AnnualFinancialData!$K$2:$K$6380,"55755")</f>
        <v>0</v>
      </c>
      <c r="AB114" s="51" t="str">
        <f>IF(ISERROR(IF(Y114="","",Y114/VLOOKUP(Occupancy!$B$65,Occupancy!$BJ$68:'Occupancy'!$B$79,1)*12/$C114)),"-",IF(Y114="","",Y114/VLOOKUP(Occupancy!$B$65,Occupancy!$BJ$68:'Occupancy'!$B$79,1)*12/$C114))</f>
        <v>-</v>
      </c>
      <c r="AC114" s="57" t="str">
        <f>IF(ISERROR(IF(Z114="","",Z114/VLOOKUP(Occupancy!$B$65,Occupancy!$BJ$68:'Occupancy'!$B$79,1)*12/$C114)),"-",IF(Z114="","",Z114/VLOOKUP(Occupancy!$B$65,Occupancy!$BJ$68:'Occupancy'!$B$79,1)*12/$C114))</f>
        <v>-</v>
      </c>
      <c r="AD114" s="55">
        <f>SUMIFS(IncomeStatementData!$J$2:$J$415,IncomeStatementData!$B$2:$B$415,$A114,IncomeStatementData!$I$2:$I$415,"55770")</f>
        <v>0</v>
      </c>
      <c r="AE114" s="54">
        <f>IF(ISERROR(AF114/12*Occupancy!$B$65),"-",AF114/12*Occupancy!$B$65)</f>
        <v>0</v>
      </c>
      <c r="AF114" s="55">
        <f>SUMIFS(AnnualFinancialData!$L$2:$L$6380,AnnualFinancialData!$B$2:$B$6380,$A114,AnnualFinancialData!$K$2:$K$6380,"55770")</f>
        <v>0</v>
      </c>
      <c r="AG114" s="54" t="str">
        <f>IF(ISERROR(IF(AD114="","",AD114/VLOOKUP(Occupancy!$B$65,Occupancy!$BJ$68:'Occupancy'!$B$79,1)*12/$C114)),"-",IF(AD114="","",AD114/VLOOKUP(Occupancy!$B$65,Occupancy!$BJ$68:'Occupancy'!$B$79,1)*12/$C114))</f>
        <v>-</v>
      </c>
      <c r="AH114" s="59" t="str">
        <f>IF(ISERROR(IF(AE114="","",AE114/VLOOKUP(Occupancy!$B$65,Occupancy!$BJ$68:'Occupancy'!$B$79,1)*12/$C114)),"-",IF(AE114="","",AE114/VLOOKUP(Occupancy!$B$65,Occupancy!$BJ$68:'Occupancy'!$B$79,1)*12/$C114))</f>
        <v>-</v>
      </c>
      <c r="AI114" s="52">
        <f>SUMIFS(IncomeStatementData!$J$2:$J$415,IncomeStatementData!$B$2:$B$415,$A114,IncomeStatementData!$I$2:$I$415,"55357")+SUMIFS(IncomeStatementData!$J$2:$J$415,IncomeStatementData!$B$2:$B$415,$A114,IncomeStatementData!$I$2:$I$415,"55353")+SUMIFS(IncomeStatementData!$J$2:$J$415,IncomeStatementData!$B$2:$B$415,$A114,IncomeStatementData!$I$2:$I$415,"55354")+SUMIFS(IncomeStatementData!$J$2:$J$415,IncomeStatementData!$B$2:$B$415,$A114,IncomeStatementData!$I$2:$I$415,"55351")</f>
        <v>0</v>
      </c>
      <c r="AJ114" s="51">
        <f>IF(ISERROR(AK114/12*Occupancy!$B$65),"-",AK114/12*Occupancy!$B$65)</f>
        <v>0</v>
      </c>
      <c r="AK114" s="52">
        <f>SUMIFS(AnnualFinancialData!$L$2:$L$6380,AnnualFinancialData!$B$2:$B$6380,$A114,AnnualFinancialData!$K$2:$K$6380,"55357")+SUMIFS(AnnualFinancialData!$L$2:$L$6380,AnnualFinancialData!$B$2:$B$6380,$A114,AnnualFinancialData!$K$2:$K$6380,"55353")+SUMIFS(AnnualFinancialData!$L$2:$L$6380,AnnualFinancialData!$B$2:$B$6380,$A114,AnnualFinancialData!$K$2:$K$6380,"55354")+SUMIFS(AnnualFinancialData!$L$2:$L$6380,AnnualFinancialData!$B$2:$B$6380,$A114,AnnualFinancialData!$K$2:$K$6380,"55351")</f>
        <v>0</v>
      </c>
      <c r="AL114" s="51" t="str">
        <f>IF(ISERROR(IF(AI114="","",AI114/VLOOKUP(Occupancy!$B$65,Occupancy!$BJ$68:'Occupancy'!$B$79,1)*12/$C114)),"-",IF(AI114="","",AI114/VLOOKUP(Occupancy!$B$65,Occupancy!$BJ$68:'Occupancy'!$B$79,1)*12/$C114))</f>
        <v>-</v>
      </c>
      <c r="AM114" s="60" t="str">
        <f>IF(ISERROR(IF(AJ114="","",AJ114/VLOOKUP(Occupancy!$B$65,Occupancy!$BJ$68:'Occupancy'!$B$79,1)*12/$C114)),"-",IF(AJ114="","",AJ114/VLOOKUP(Occupancy!$B$65,Occupancy!$BJ$68:'Occupancy'!$B$79,1)*12/$C114))</f>
        <v>-</v>
      </c>
      <c r="AN114" s="54">
        <f>SUMIFS(IncomeStatementData!$J$2:$J$415,IncomeStatementData!$B$2:$B$415,$A114,IncomeStatementData!$I$2:$I$415,"55355")</f>
        <v>0</v>
      </c>
      <c r="AO114" s="54">
        <f>IF(ISERROR(AP114/12*Occupancy!$B$65),"-",AP114/12*Occupancy!$B$65)</f>
        <v>0</v>
      </c>
      <c r="AP114" s="55">
        <f>SUMIFS(AnnualFinancialData!$L$2:$L$6380,AnnualFinancialData!$B$2:$B$6380,$A114,AnnualFinancialData!$K$2:$K$6380,"55355")</f>
        <v>0</v>
      </c>
      <c r="AQ114" s="54" t="str">
        <f>IF(ISERROR(IF(AN114="","",AN114/VLOOKUP(Occupancy!$B$65,Occupancy!$BJ$68:'Occupancy'!$B$79,1)*12/$C114)),"-",IF(AN114="","",AN114/VLOOKUP(Occupancy!$B$65,Occupancy!$BJ$68:'Occupancy'!$B$79,1)*12/$C114))</f>
        <v>-</v>
      </c>
      <c r="AR114" s="56" t="str">
        <f>IF(ISERROR(IF(AO114="","",AO114/VLOOKUP(Occupancy!$B$65,Occupancy!$BJ$68:'Occupancy'!$B$79,1)*12/$C114)),"-",IF(AO114="","",AO114/VLOOKUP(Occupancy!$B$65,Occupancy!$BJ$68:'Occupancy'!$B$79,1)*12/$C114))</f>
        <v>-</v>
      </c>
      <c r="AS114" s="61">
        <f>SUMIFS(IncomeStatementData!$J$2:$J$415,IncomeStatementData!$B$2:$B$415,$A114,IncomeStatementData!$I$2:$I$415,"55301")</f>
        <v>0</v>
      </c>
      <c r="AT114" s="51">
        <f>IF(ISERROR(AU114/12*Occupancy!$B$65),"-",AU114/12*Occupancy!$B$65)</f>
        <v>0</v>
      </c>
      <c r="AU114" s="52">
        <f>SUMIFS(AnnualFinancialData!$L$2:$L$6380,AnnualFinancialData!$B$2:$B$6380,$A114,AnnualFinancialData!$K$2:$K$6380,"55301")</f>
        <v>0</v>
      </c>
      <c r="AV114" s="51" t="str">
        <f>IF(ISERROR(IF(AS114="","",AS114/VLOOKUP(Occupancy!$B$65,Occupancy!$BJ$68:'Occupancy'!$B$79,1)*12/$C114)),"-",IF(AS114="","",AS114/VLOOKUP(Occupancy!$B$65,Occupancy!$BJ$68:'Occupancy'!$B$79,1)*12/$C114))</f>
        <v>-</v>
      </c>
      <c r="AW114" s="57" t="str">
        <f>IF(ISERROR(IF(AT114="","",AT114/VLOOKUP(Occupancy!$B$65,Occupancy!$BJ$68:'Occupancy'!$B$79,1)*12/$C114)),"-",IF(AT114="","",AT114/VLOOKUP(Occupancy!$B$65,Occupancy!$BJ$68:'Occupancy'!$B$79,1)*12/$C114))</f>
        <v>-</v>
      </c>
      <c r="AX114" s="54">
        <f>SUMIFS(IncomeStatementData!$J$2:$J$415,IncomeStatementData!$B$2:$B$415,$A114,IncomeStatementData!$I$2:$I$415,"55320")</f>
        <v>0</v>
      </c>
      <c r="AY114" s="54">
        <f>IF(ISERROR(AZ114/12*Occupancy!$B$65),"-",AZ114/12*Occupancy!$B$65)</f>
        <v>0</v>
      </c>
      <c r="AZ114" s="55">
        <f>SUMIFS(AnnualFinancialData!$L$2:$L$6380,AnnualFinancialData!$B$2:$B$6380,$A114,AnnualFinancialData!$K$2:$K$6380,"55320")</f>
        <v>0</v>
      </c>
      <c r="BA114" s="54" t="str">
        <f>IF(ISERROR(IF(AX114="","",AX114/VLOOKUP(Occupancy!$B$65,Occupancy!$BJ$68:'Occupancy'!$B$79,1)*12/$C114)),"-",IF(AX114="","",AX114/VLOOKUP(Occupancy!$B$65,Occupancy!$BJ$68:'Occupancy'!$B$79,1)*12/$C114))</f>
        <v>-</v>
      </c>
      <c r="BB114" s="54" t="str">
        <f>IF(ISERROR(IF(AY114="","",AY114/VLOOKUP(Occupancy!$B$65,Occupancy!$BJ$68:'Occupancy'!$B$79,1)*12/$C114)),"-",IF(AY114="","",AY114/VLOOKUP(Occupancy!$B$65,Occupancy!$BJ$68:'Occupancy'!$B$79,1)*12/$C114))</f>
        <v>-</v>
      </c>
      <c r="BC114" s="62">
        <f t="shared" si="3"/>
        <v>0</v>
      </c>
      <c r="BD114" s="63">
        <f t="shared" si="4"/>
        <v>0</v>
      </c>
      <c r="BE114" s="62">
        <f t="shared" si="5"/>
        <v>0</v>
      </c>
      <c r="BF114" s="63" t="str">
        <f>IF(ISERROR(IF(BC114="","",BC114/VLOOKUP(Occupancy!$B$65,Occupancy!$BJ$68:'Occupancy'!$B$79,1)*12/$C114)),"-",IF(BC114="","",BC114/VLOOKUP(Occupancy!$B$65,Occupancy!$BJ$68:'Occupancy'!$B$79,1)*12/$C114))</f>
        <v>-</v>
      </c>
      <c r="BG114" s="64" t="str">
        <f>IF(ISERROR(IF(BD114="","",BD114/VLOOKUP(Occupancy!$B$65,Occupancy!$BJ$68:'Occupancy'!$B$79,1)*12/$C114)),"-",IF(BD114="","",BD114/VLOOKUP(Occupancy!$B$65,Occupancy!$BJ$68:'Occupancy'!$B$79,1)*12/$C114))</f>
        <v>-</v>
      </c>
    </row>
    <row r="115" spans="1:59" x14ac:dyDescent="0.25">
      <c r="A115" s="220" t="s">
        <v>625</v>
      </c>
      <c r="B115" s="93" t="str">
        <f>IF(ISERROR(INDEX(ProjectTypeData!$F$2:$F115,MATCH(Expenses!$A115,ProjectTypeData!$B$2:$B115,0),MATCH(Expenses!B$5,ProjectTypeData!$F$1))),"-",INDEX(ProjectTypeData!$F$2:$F115,MATCH(Expenses!$A115,ProjectTypeData!$B$2:$B115,0),MATCH(Expenses!B$5,ProjectTypeData!$F$1)))</f>
        <v>CPDC</v>
      </c>
      <c r="C115" s="145">
        <f>Operating!C120</f>
        <v>0</v>
      </c>
      <c r="D115" s="146" t="str">
        <f>IF(ISERROR(INDEX(MgmtCompanyData!$C$2:$C$46,MATCH(A115,MgmtCompanyData!$B$2:$B$46,0),0)),"-",INDEX(MgmtCompanyData!$C$2:$C$46,MATCH(A115,MgmtCompanyData!$B$2:$B$46,0),0))</f>
        <v>-</v>
      </c>
      <c r="E115" s="50">
        <f>SUMIFS(IncomeStatementData!$J$2:$J$415,IncomeStatementData!$B$2:$B$415,$A115,IncomeStatementData!$I$2:$I$415,"50105")+SUMIFS(IncomeStatementData!$J$2:$J$415,IncomeStatementData!$B$2:$B$415,$A115,IncomeStatementData!$I$2:$I$415,"55745")+SUMIFS(IncomeStatementData!$J$2:$J$415,IncomeStatementData!$B$2:$B$415,$A115,IncomeStatementData!$I$2:$I$415,"55730")+SUMIFS(IncomeStatementData!$J$2:$J$415,IncomeStatementData!$B$2:$B$415,$A115,IncomeStatementData!$I$2:$I$415,"50203")+SUMIFS(IncomeStatementData!$J$2:$J$415,IncomeStatementData!$B$2:$B$415,$A115,IncomeStatementData!$I$2:$I$415,"50252")</f>
        <v>0</v>
      </c>
      <c r="F115" s="51">
        <f>IF(ISERROR(G115/12*Occupancy!$B$65),"-",G115/12*Occupancy!$B$65)</f>
        <v>0</v>
      </c>
      <c r="G115" s="52">
        <f>SUMIFS(AnnualFinancialData!$L$2:$L$6380,AnnualFinancialData!$B$2:$B$6380,$A115,AnnualFinancialData!$K$2:$K$6380,"50105")+SUMIFS(AnnualFinancialData!$L$2:$L$6380,AnnualFinancialData!$B$2:$B$6380,$A115,AnnualFinancialData!$K$2:$K$6380,"55745")+SUMIFS(AnnualFinancialData!$L$2:$L$6380,AnnualFinancialData!$B$2:$B$6380,$A115,AnnualFinancialData!$K$2:$K$6380,"55730")+SUMIFS(AnnualFinancialData!$L$2:$L$6380,AnnualFinancialData!$B$2:$B$6380,$A115,AnnualFinancialData!$K$2:$K$6380,"50203")+SUMIFS(AnnualFinancialData!$L$2:$L$6380,AnnualFinancialData!$B$2:$B$6380,$A115,AnnualFinancialData!$K$2:$K$6380,"50252")</f>
        <v>0</v>
      </c>
      <c r="H115" s="51" t="str">
        <f>IF(ISERROR(IF(E115="","",E115/VLOOKUP(Occupancy!$B$65,Occupancy!$BJ$68:'Occupancy'!$B$79,1)*12/$C115)),"-",IF(E115="","",E115/VLOOKUP(Occupancy!$B$65,Occupancy!$BJ$68:'Occupancy'!$B$79,1)*12/$C115))</f>
        <v>-</v>
      </c>
      <c r="I115" s="53" t="str">
        <f>IF(ISERROR(IF(F115="","",F115/VLOOKUP(Occupancy!$B$65,Occupancy!$BJ$68:'Occupancy'!$B$79,1)*12/$C115)),"-",IF(F115="","",F115/VLOOKUP(Occupancy!$B$65,Occupancy!$BJ$68:'Occupancy'!$B$79,1)*12/$C115))</f>
        <v>-</v>
      </c>
      <c r="J115" s="54">
        <f>SUMIFS(IncomeStatementData!$J$2:$J$415,IncomeStatementData!$B$2:$B$415,$A115,IncomeStatementData!$I$2:$I$415,"60015")+SUMIFS(IncomeStatementData!$J$2:$J$415,IncomeStatementData!$B$2:$B$415,$A115,IncomeStatementData!$I$2:$I$415,"55342")+SUMIFS(IncomeStatementData!$J$2:$J$415,IncomeStatementData!$B$2:$B$415,$A115,IncomeStatementData!$I$2:$I$415,"55110")+SUMIFS(IncomeStatementData!$J$2:$J$415,IncomeStatementData!$B$2:$B$415,$A115,IncomeStatementData!$I$2:$I$415,"53034")+SUMIFS(IncomeStatementData!$J$2:$J$415,IncomeStatementData!$B$2:$B$415,$A115,IncomeStatementData!$I$2:$I$415,"59500")</f>
        <v>0</v>
      </c>
      <c r="K115" s="54">
        <f>IF(ISERROR(L115/12*Occupancy!$B$65),"-",L115/12*Occupancy!$B$65)</f>
        <v>0</v>
      </c>
      <c r="L115" s="55">
        <f>SUMIFS(AnnualFinancialData!$L$2:$L$6380,AnnualFinancialData!$B$2:$B$6380,$A115,AnnualFinancialData!$K$2:$K$6380,"60015")+SUMIFS(AnnualFinancialData!$L$2:$L$6380,AnnualFinancialData!$B$2:$B$6380,$A115,AnnualFinancialData!$K$2:$K$6380,"55342")+SUMIFS(AnnualFinancialData!$L$2:$L$6380,AnnualFinancialData!$B$2:$B$6380,$A115,AnnualFinancialData!$K$2:$K$6380,"55110")+SUMIFS(AnnualFinancialData!$L$2:$L$6380,AnnualFinancialData!$B$2:$B$6380,$A115,AnnualFinancialData!$K$2:$K$6380,"53034")+SUMIFS(AnnualFinancialData!$L$2:$L$6380,AnnualFinancialData!$B$2:$B$6380,$A115,AnnualFinancialData!$K$2:$K$6380,"59500")</f>
        <v>0</v>
      </c>
      <c r="M115" s="54" t="str">
        <f>IF(ISERROR(IF(J115="","",J115/VLOOKUP(Occupancy!$B$65,Occupancy!$BJ$68:'Occupancy'!$B$79,1)*12/$C115)),"-",IF(J115="","",J115/VLOOKUP(Occupancy!$B$65,Occupancy!$BJ$68:'Occupancy'!$B$79,1)*12/$C115))</f>
        <v>-</v>
      </c>
      <c r="N115" s="54" t="str">
        <f>IF(ISERROR(IF(K115="","",K115/VLOOKUP(Occupancy!$B$65,Occupancy!$BJ$68:'Occupancy'!$B$79,1)*12/$C115)),"-",IF(K115="","",K115/VLOOKUP(Occupancy!$B$65,Occupancy!$BJ$68:'Occupancy'!$B$79,1)*12/$C115))</f>
        <v>-</v>
      </c>
      <c r="O115" s="51">
        <f>SUMIFS(IncomeStatementData!$J$2:$J$415,IncomeStatementData!$B$2:$B$415,$A115,IncomeStatementData!$I$2:$I$415,"58001")</f>
        <v>0</v>
      </c>
      <c r="P115" s="51">
        <f>IF(ISERROR(Q115/12*Occupancy!$B$65),"-",Q115/12*Occupancy!$B$65)</f>
        <v>0</v>
      </c>
      <c r="Q115" s="52">
        <f>SUMIFS(AnnualFinancialData!$L$2:$L$6380,AnnualFinancialData!$B$2:$B$6380,$A115,AnnualFinancialData!$K$2:$K$6380,"58001")</f>
        <v>0</v>
      </c>
      <c r="R115" s="51" t="str">
        <f>IF(ISERROR(IF(O115="","",O115/VLOOKUP(Occupancy!$B$65,Occupancy!$BJ$68:'Occupancy'!$B$79,1)*12/$C115)),"-",IF(O115="","",O115/VLOOKUP(Occupancy!$B$65,Occupancy!$BJ$68:'Occupancy'!$B$79,1)*12/$C115))</f>
        <v>-</v>
      </c>
      <c r="S115" s="51" t="str">
        <f>IF(ISERROR(IF(P115="","",P115/VLOOKUP(Occupancy!$B$65,Occupancy!$BJ$68:'Occupancy'!$B$79,1)*12/$C115)),"-",IF(P115="","",P115/VLOOKUP(Occupancy!$B$65,Occupancy!$BJ$68:'Occupancy'!$B$79,1)*12/$C115))</f>
        <v>-</v>
      </c>
      <c r="T115" s="55">
        <f>SUMIFS(IncomeStatementData!$J$2:$J$415,IncomeStatementData!$B$2:$B$415,$A115,IncomeStatementData!$I$2:$I$415,"66100")</f>
        <v>0</v>
      </c>
      <c r="U115" s="54">
        <f>IF(ISERROR(V115/12*Occupancy!$B$65),"-",V115/12*Occupancy!$B$65)</f>
        <v>0</v>
      </c>
      <c r="V115" s="55">
        <f>SUMIFS(AnnualFinancialData!$L$2:$L$6380,AnnualFinancialData!$B$2:$B$6380,$A115,AnnualFinancialData!$K$2:$K$6380,"66100")</f>
        <v>0</v>
      </c>
      <c r="W115" s="54" t="str">
        <f>IF(ISERROR(IF(T115="","",T115/VLOOKUP(Occupancy!$B$65,Occupancy!$BJ$68:'Occupancy'!$B$79,1)*12/$C115)),"-",IF(T115="","",T115/VLOOKUP(Occupancy!$B$65,Occupancy!$BJ$68:'Occupancy'!$B$79,1)*12/$C115))</f>
        <v>-</v>
      </c>
      <c r="X115" s="56" t="str">
        <f>IF(ISERROR(IF(U115="","",U115/VLOOKUP(Occupancy!$B$65,Occupancy!$BJ$68:'Occupancy'!$B$79,1)*12/$C115)),"-",IF(U115="","",U115/VLOOKUP(Occupancy!$B$65,Occupancy!$BJ$68:'Occupancy'!$B$79,1)*12/$C115))</f>
        <v>-</v>
      </c>
      <c r="Y115" s="51">
        <f>SUMIFS(IncomeStatementData!$J$2:$J$415,IncomeStatementData!$B$2:$B$415,$A115,IncomeStatementData!$I$2:$I$415,"55705")+SUMIFS(IncomeStatementData!$J$2:$J$415,IncomeStatementData!$B$2:$B$415,$A115,IncomeStatementData!$I$2:$I$415,"55715")+SUMIFS(IncomeStatementData!$J$2:$J$415,IncomeStatementData!$B$2:$B$415,$A115,IncomeStatementData!$I$2:$I$415,"55720")+SUMIFS(IncomeStatementData!$J$2:$J$415,IncomeStatementData!$B$2:$B$415,$A115,IncomeStatementData!$I$2:$I$415,"55730")+SUMIFS(IncomeStatementData!$J$2:$J$415,IncomeStatementData!$B$2:$B$415,$A115,IncomeStatementData!$I$2:$I$415,"55735")+SUMIFS(IncomeStatementData!$J$2:$J$415,IncomeStatementData!$B$2:$B$415,$A115,IncomeStatementData!$I$2:$I$415,"55701")+SUMIFS(IncomeStatementData!$J$2:$J$415,IncomeStatementData!$B$2:$B$415,$A115,IncomeStatementData!$I$2:$I$415,"55750")+SUMIFS(IncomeStatementData!$J$2:$J$415,IncomeStatementData!$B$2:$B$415,$A115,IncomeStatementData!$I$2:$I$415,"55725")+SUMIFS(IncomeStatementData!$J$2:$J$415,IncomeStatementData!$B$2:$B$415,$A115,IncomeStatementData!$I$2:$I$415,"55760")+SUMIFS(IncomeStatementData!$J$2:$J$415,IncomeStatementData!$B$2:$B$415,$A115,IncomeStatementData!$I$2:$I$415,"55755")</f>
        <v>0</v>
      </c>
      <c r="Z115" s="51">
        <f>IF(ISERROR(AA115/12*Occupancy!$B$65),"-",AA115/12*Occupancy!$B$65)</f>
        <v>0</v>
      </c>
      <c r="AA115" s="52">
        <f>SUMIFS(AnnualFinancialData!$L$2:$L$6380,AnnualFinancialData!$B$2:$B$6380,$A115,AnnualFinancialData!$K$2:$K$6380,"55705")+SUMIFS(AnnualFinancialData!$L$2:$L$6380,AnnualFinancialData!$B$2:$B$6380,$A115,AnnualFinancialData!$K$2:$K$6380,"55715")+SUMIFS(AnnualFinancialData!$L$2:$L$6380,AnnualFinancialData!$B$2:$B$6380,$A115,AnnualFinancialData!$K$2:$K$6380,"55720")+SUMIFS(AnnualFinancialData!$L$2:$L$6380,AnnualFinancialData!$B$2:$B$6380,$A115,AnnualFinancialData!$K$2:$K$6380,"55730")+SUMIFS(AnnualFinancialData!$L$2:$L$6380,AnnualFinancialData!$B$2:$B$6380,$A115,AnnualFinancialData!$K$2:$K$6380,"55735")+SUMIFS(AnnualFinancialData!$L$2:$L$6380,AnnualFinancialData!$B$2:$B$6380,$A115,AnnualFinancialData!$K$2:$K$6380,"55701")+SUMIFS(AnnualFinancialData!$L$2:$L$6380,AnnualFinancialData!$B$2:$B$6380,$A115,AnnualFinancialData!$K$2:$K$6380,"55750")+SUMIFS(AnnualFinancialData!$L$2:$L$6380,AnnualFinancialData!$B$2:$B$6380,$A115,AnnualFinancialData!$K$2:$K$6380,"55725")+SUMIFS(AnnualFinancialData!$L$2:$L$6380,AnnualFinancialData!$B$2:$B$6380,$A115,AnnualFinancialData!$K$2:$K$6380,"55760")+SUMIFS(AnnualFinancialData!$L$2:$L$6380,AnnualFinancialData!$B$2:$B$6380,$A115,AnnualFinancialData!$K$2:$K$6380,"55755")</f>
        <v>0</v>
      </c>
      <c r="AB115" s="51" t="str">
        <f>IF(ISERROR(IF(Y115="","",Y115/VLOOKUP(Occupancy!$B$65,Occupancy!$BJ$68:'Occupancy'!$B$79,1)*12/$C115)),"-",IF(Y115="","",Y115/VLOOKUP(Occupancy!$B$65,Occupancy!$BJ$68:'Occupancy'!$B$79,1)*12/$C115))</f>
        <v>-</v>
      </c>
      <c r="AC115" s="57" t="str">
        <f>IF(ISERROR(IF(Z115="","",Z115/VLOOKUP(Occupancy!$B$65,Occupancy!$BJ$68:'Occupancy'!$B$79,1)*12/$C115)),"-",IF(Z115="","",Z115/VLOOKUP(Occupancy!$B$65,Occupancy!$BJ$68:'Occupancy'!$B$79,1)*12/$C115))</f>
        <v>-</v>
      </c>
      <c r="AD115" s="55">
        <f>SUMIFS(IncomeStatementData!$J$2:$J$415,IncomeStatementData!$B$2:$B$415,$A115,IncomeStatementData!$I$2:$I$415,"55770")</f>
        <v>0</v>
      </c>
      <c r="AE115" s="54">
        <f>IF(ISERROR(AF115/12*Occupancy!$B$65),"-",AF115/12*Occupancy!$B$65)</f>
        <v>0</v>
      </c>
      <c r="AF115" s="55">
        <f>SUMIFS(AnnualFinancialData!$L$2:$L$6380,AnnualFinancialData!$B$2:$B$6380,$A115,AnnualFinancialData!$K$2:$K$6380,"55770")</f>
        <v>0</v>
      </c>
      <c r="AG115" s="54" t="str">
        <f>IF(ISERROR(IF(AD115="","",AD115/VLOOKUP(Occupancy!$B$65,Occupancy!$BJ$68:'Occupancy'!$B$79,1)*12/$C115)),"-",IF(AD115="","",AD115/VLOOKUP(Occupancy!$B$65,Occupancy!$BJ$68:'Occupancy'!$B$79,1)*12/$C115))</f>
        <v>-</v>
      </c>
      <c r="AH115" s="59" t="str">
        <f>IF(ISERROR(IF(AE115="","",AE115/VLOOKUP(Occupancy!$B$65,Occupancy!$BJ$68:'Occupancy'!$B$79,1)*12/$C115)),"-",IF(AE115="","",AE115/VLOOKUP(Occupancy!$B$65,Occupancy!$BJ$68:'Occupancy'!$B$79,1)*12/$C115))</f>
        <v>-</v>
      </c>
      <c r="AI115" s="52">
        <f>SUMIFS(IncomeStatementData!$J$2:$J$415,IncomeStatementData!$B$2:$B$415,$A115,IncomeStatementData!$I$2:$I$415,"55357")+SUMIFS(IncomeStatementData!$J$2:$J$415,IncomeStatementData!$B$2:$B$415,$A115,IncomeStatementData!$I$2:$I$415,"55353")+SUMIFS(IncomeStatementData!$J$2:$J$415,IncomeStatementData!$B$2:$B$415,$A115,IncomeStatementData!$I$2:$I$415,"55354")+SUMIFS(IncomeStatementData!$J$2:$J$415,IncomeStatementData!$B$2:$B$415,$A115,IncomeStatementData!$I$2:$I$415,"55351")</f>
        <v>0</v>
      </c>
      <c r="AJ115" s="51">
        <f>IF(ISERROR(AK115/12*Occupancy!$B$65),"-",AK115/12*Occupancy!$B$65)</f>
        <v>0</v>
      </c>
      <c r="AK115" s="52">
        <f>SUMIFS(AnnualFinancialData!$L$2:$L$6380,AnnualFinancialData!$B$2:$B$6380,$A115,AnnualFinancialData!$K$2:$K$6380,"55357")+SUMIFS(AnnualFinancialData!$L$2:$L$6380,AnnualFinancialData!$B$2:$B$6380,$A115,AnnualFinancialData!$K$2:$K$6380,"55353")+SUMIFS(AnnualFinancialData!$L$2:$L$6380,AnnualFinancialData!$B$2:$B$6380,$A115,AnnualFinancialData!$K$2:$K$6380,"55354")+SUMIFS(AnnualFinancialData!$L$2:$L$6380,AnnualFinancialData!$B$2:$B$6380,$A115,AnnualFinancialData!$K$2:$K$6380,"55351")</f>
        <v>0</v>
      </c>
      <c r="AL115" s="51" t="str">
        <f>IF(ISERROR(IF(AI115="","",AI115/VLOOKUP(Occupancy!$B$65,Occupancy!$BJ$68:'Occupancy'!$B$79,1)*12/$C115)),"-",IF(AI115="","",AI115/VLOOKUP(Occupancy!$B$65,Occupancy!$BJ$68:'Occupancy'!$B$79,1)*12/$C115))</f>
        <v>-</v>
      </c>
      <c r="AM115" s="60" t="str">
        <f>IF(ISERROR(IF(AJ115="","",AJ115/VLOOKUP(Occupancy!$B$65,Occupancy!$BJ$68:'Occupancy'!$B$79,1)*12/$C115)),"-",IF(AJ115="","",AJ115/VLOOKUP(Occupancy!$B$65,Occupancy!$BJ$68:'Occupancy'!$B$79,1)*12/$C115))</f>
        <v>-</v>
      </c>
      <c r="AN115" s="54">
        <f>SUMIFS(IncomeStatementData!$J$2:$J$415,IncomeStatementData!$B$2:$B$415,$A115,IncomeStatementData!$I$2:$I$415,"55355")</f>
        <v>0</v>
      </c>
      <c r="AO115" s="54">
        <f>IF(ISERROR(AP115/12*Occupancy!$B$65),"-",AP115/12*Occupancy!$B$65)</f>
        <v>0</v>
      </c>
      <c r="AP115" s="55">
        <f>SUMIFS(AnnualFinancialData!$L$2:$L$6380,AnnualFinancialData!$B$2:$B$6380,$A115,AnnualFinancialData!$K$2:$K$6380,"55355")</f>
        <v>0</v>
      </c>
      <c r="AQ115" s="54" t="str">
        <f>IF(ISERROR(IF(AN115="","",AN115/VLOOKUP(Occupancy!$B$65,Occupancy!$BJ$68:'Occupancy'!$B$79,1)*12/$C115)),"-",IF(AN115="","",AN115/VLOOKUP(Occupancy!$B$65,Occupancy!$BJ$68:'Occupancy'!$B$79,1)*12/$C115))</f>
        <v>-</v>
      </c>
      <c r="AR115" s="56" t="str">
        <f>IF(ISERROR(IF(AO115="","",AO115/VLOOKUP(Occupancy!$B$65,Occupancy!$BJ$68:'Occupancy'!$B$79,1)*12/$C115)),"-",IF(AO115="","",AO115/VLOOKUP(Occupancy!$B$65,Occupancy!$BJ$68:'Occupancy'!$B$79,1)*12/$C115))</f>
        <v>-</v>
      </c>
      <c r="AS115" s="61">
        <f>SUMIFS(IncomeStatementData!$J$2:$J$415,IncomeStatementData!$B$2:$B$415,$A115,IncomeStatementData!$I$2:$I$415,"55301")</f>
        <v>0</v>
      </c>
      <c r="AT115" s="51">
        <f>IF(ISERROR(AU115/12*Occupancy!$B$65),"-",AU115/12*Occupancy!$B$65)</f>
        <v>0</v>
      </c>
      <c r="AU115" s="52">
        <f>SUMIFS(AnnualFinancialData!$L$2:$L$6380,AnnualFinancialData!$B$2:$B$6380,$A115,AnnualFinancialData!$K$2:$K$6380,"55301")</f>
        <v>0</v>
      </c>
      <c r="AV115" s="51" t="str">
        <f>IF(ISERROR(IF(AS115="","",AS115/VLOOKUP(Occupancy!$B$65,Occupancy!$BJ$68:'Occupancy'!$B$79,1)*12/$C115)),"-",IF(AS115="","",AS115/VLOOKUP(Occupancy!$B$65,Occupancy!$BJ$68:'Occupancy'!$B$79,1)*12/$C115))</f>
        <v>-</v>
      </c>
      <c r="AW115" s="57" t="str">
        <f>IF(ISERROR(IF(AT115="","",AT115/VLOOKUP(Occupancy!$B$65,Occupancy!$BJ$68:'Occupancy'!$B$79,1)*12/$C115)),"-",IF(AT115="","",AT115/VLOOKUP(Occupancy!$B$65,Occupancy!$BJ$68:'Occupancy'!$B$79,1)*12/$C115))</f>
        <v>-</v>
      </c>
      <c r="AX115" s="54">
        <f>SUMIFS(IncomeStatementData!$J$2:$J$415,IncomeStatementData!$B$2:$B$415,$A115,IncomeStatementData!$I$2:$I$415,"55320")</f>
        <v>0</v>
      </c>
      <c r="AY115" s="54">
        <f>IF(ISERROR(AZ115/12*Occupancy!$B$65),"-",AZ115/12*Occupancy!$B$65)</f>
        <v>0</v>
      </c>
      <c r="AZ115" s="55">
        <f>SUMIFS(AnnualFinancialData!$L$2:$L$6380,AnnualFinancialData!$B$2:$B$6380,$A115,AnnualFinancialData!$K$2:$K$6380,"55320")</f>
        <v>0</v>
      </c>
      <c r="BA115" s="54" t="str">
        <f>IF(ISERROR(IF(AX115="","",AX115/VLOOKUP(Occupancy!$B$65,Occupancy!$BJ$68:'Occupancy'!$B$79,1)*12/$C115)),"-",IF(AX115="","",AX115/VLOOKUP(Occupancy!$B$65,Occupancy!$BJ$68:'Occupancy'!$B$79,1)*12/$C115))</f>
        <v>-</v>
      </c>
      <c r="BB115" s="54" t="str">
        <f>IF(ISERROR(IF(AY115="","",AY115/VLOOKUP(Occupancy!$B$65,Occupancy!$BJ$68:'Occupancy'!$B$79,1)*12/$C115)),"-",IF(AY115="","",AY115/VLOOKUP(Occupancy!$B$65,Occupancy!$BJ$68:'Occupancy'!$B$79,1)*12/$C115))</f>
        <v>-</v>
      </c>
      <c r="BC115" s="62">
        <f t="shared" si="3"/>
        <v>0</v>
      </c>
      <c r="BD115" s="63">
        <f t="shared" si="4"/>
        <v>0</v>
      </c>
      <c r="BE115" s="62">
        <f t="shared" si="5"/>
        <v>0</v>
      </c>
      <c r="BF115" s="63" t="str">
        <f>IF(ISERROR(IF(BC115="","",BC115/VLOOKUP(Occupancy!$B$65,Occupancy!$BJ$68:'Occupancy'!$B$79,1)*12/$C115)),"-",IF(BC115="","",BC115/VLOOKUP(Occupancy!$B$65,Occupancy!$BJ$68:'Occupancy'!$B$79,1)*12/$C115))</f>
        <v>-</v>
      </c>
      <c r="BG115" s="64" t="str">
        <f>IF(ISERROR(IF(BD115="","",BD115/VLOOKUP(Occupancy!$B$65,Occupancy!$BJ$68:'Occupancy'!$B$79,1)*12/$C115)),"-",IF(BD115="","",BD115/VLOOKUP(Occupancy!$B$65,Occupancy!$BJ$68:'Occupancy'!$B$79,1)*12/$C115))</f>
        <v>-</v>
      </c>
    </row>
    <row r="116" spans="1:59" x14ac:dyDescent="0.25">
      <c r="A116" s="220" t="s">
        <v>627</v>
      </c>
      <c r="B116" s="93" t="str">
        <f>IF(ISERROR(INDEX(ProjectTypeData!$F$2:$F116,MATCH(Expenses!$A116,ProjectTypeData!$B$2:$B116,0),MATCH(Expenses!B$5,ProjectTypeData!$F$1))),"-",INDEX(ProjectTypeData!$F$2:$F116,MATCH(Expenses!$A116,ProjectTypeData!$B$2:$B116,0),MATCH(Expenses!B$5,ProjectTypeData!$F$1)))</f>
        <v>CPDC</v>
      </c>
      <c r="C116" s="145">
        <f>Operating!C121</f>
        <v>0</v>
      </c>
      <c r="D116" s="146" t="str">
        <f>IF(ISERROR(INDEX(MgmtCompanyData!$C$2:$C$46,MATCH(A116,MgmtCompanyData!$B$2:$B$46,0),0)),"-",INDEX(MgmtCompanyData!$C$2:$C$46,MATCH(A116,MgmtCompanyData!$B$2:$B$46,0),0))</f>
        <v>-</v>
      </c>
      <c r="E116" s="50">
        <f>SUMIFS(IncomeStatementData!$J$2:$J$415,IncomeStatementData!$B$2:$B$415,$A116,IncomeStatementData!$I$2:$I$415,"50105")+SUMIFS(IncomeStatementData!$J$2:$J$415,IncomeStatementData!$B$2:$B$415,$A116,IncomeStatementData!$I$2:$I$415,"55745")+SUMIFS(IncomeStatementData!$J$2:$J$415,IncomeStatementData!$B$2:$B$415,$A116,IncomeStatementData!$I$2:$I$415,"55730")+SUMIFS(IncomeStatementData!$J$2:$J$415,IncomeStatementData!$B$2:$B$415,$A116,IncomeStatementData!$I$2:$I$415,"50203")+SUMIFS(IncomeStatementData!$J$2:$J$415,IncomeStatementData!$B$2:$B$415,$A116,IncomeStatementData!$I$2:$I$415,"50252")</f>
        <v>0</v>
      </c>
      <c r="F116" s="51">
        <f>IF(ISERROR(G116/12*Occupancy!$B$65),"-",G116/12*Occupancy!$B$65)</f>
        <v>0</v>
      </c>
      <c r="G116" s="52">
        <f>SUMIFS(AnnualFinancialData!$L$2:$L$6380,AnnualFinancialData!$B$2:$B$6380,$A116,AnnualFinancialData!$K$2:$K$6380,"50105")+SUMIFS(AnnualFinancialData!$L$2:$L$6380,AnnualFinancialData!$B$2:$B$6380,$A116,AnnualFinancialData!$K$2:$K$6380,"55745")+SUMIFS(AnnualFinancialData!$L$2:$L$6380,AnnualFinancialData!$B$2:$B$6380,$A116,AnnualFinancialData!$K$2:$K$6380,"55730")+SUMIFS(AnnualFinancialData!$L$2:$L$6380,AnnualFinancialData!$B$2:$B$6380,$A116,AnnualFinancialData!$K$2:$K$6380,"50203")+SUMIFS(AnnualFinancialData!$L$2:$L$6380,AnnualFinancialData!$B$2:$B$6380,$A116,AnnualFinancialData!$K$2:$K$6380,"50252")</f>
        <v>0</v>
      </c>
      <c r="H116" s="51" t="str">
        <f>IF(ISERROR(IF(E116="","",E116/VLOOKUP(Occupancy!$B$65,Occupancy!$BJ$68:'Occupancy'!$B$79,1)*12/$C116)),"-",IF(E116="","",E116/VLOOKUP(Occupancy!$B$65,Occupancy!$BJ$68:'Occupancy'!$B$79,1)*12/$C116))</f>
        <v>-</v>
      </c>
      <c r="I116" s="53" t="str">
        <f>IF(ISERROR(IF(F116="","",F116/VLOOKUP(Occupancy!$B$65,Occupancy!$BJ$68:'Occupancy'!$B$79,1)*12/$C116)),"-",IF(F116="","",F116/VLOOKUP(Occupancy!$B$65,Occupancy!$BJ$68:'Occupancy'!$B$79,1)*12/$C116))</f>
        <v>-</v>
      </c>
      <c r="J116" s="54">
        <f>SUMIFS(IncomeStatementData!$J$2:$J$415,IncomeStatementData!$B$2:$B$415,$A116,IncomeStatementData!$I$2:$I$415,"60015")+SUMIFS(IncomeStatementData!$J$2:$J$415,IncomeStatementData!$B$2:$B$415,$A116,IncomeStatementData!$I$2:$I$415,"55342")+SUMIFS(IncomeStatementData!$J$2:$J$415,IncomeStatementData!$B$2:$B$415,$A116,IncomeStatementData!$I$2:$I$415,"55110")+SUMIFS(IncomeStatementData!$J$2:$J$415,IncomeStatementData!$B$2:$B$415,$A116,IncomeStatementData!$I$2:$I$415,"53034")+SUMIFS(IncomeStatementData!$J$2:$J$415,IncomeStatementData!$B$2:$B$415,$A116,IncomeStatementData!$I$2:$I$415,"59500")</f>
        <v>0</v>
      </c>
      <c r="K116" s="54">
        <f>IF(ISERROR(L116/12*Occupancy!$B$65),"-",L116/12*Occupancy!$B$65)</f>
        <v>0</v>
      </c>
      <c r="L116" s="55">
        <f>SUMIFS(AnnualFinancialData!$L$2:$L$6380,AnnualFinancialData!$B$2:$B$6380,$A116,AnnualFinancialData!$K$2:$K$6380,"60015")+SUMIFS(AnnualFinancialData!$L$2:$L$6380,AnnualFinancialData!$B$2:$B$6380,$A116,AnnualFinancialData!$K$2:$K$6380,"55342")+SUMIFS(AnnualFinancialData!$L$2:$L$6380,AnnualFinancialData!$B$2:$B$6380,$A116,AnnualFinancialData!$K$2:$K$6380,"55110")+SUMIFS(AnnualFinancialData!$L$2:$L$6380,AnnualFinancialData!$B$2:$B$6380,$A116,AnnualFinancialData!$K$2:$K$6380,"53034")+SUMIFS(AnnualFinancialData!$L$2:$L$6380,AnnualFinancialData!$B$2:$B$6380,$A116,AnnualFinancialData!$K$2:$K$6380,"59500")</f>
        <v>0</v>
      </c>
      <c r="M116" s="54" t="str">
        <f>IF(ISERROR(IF(J116="","",J116/VLOOKUP(Occupancy!$B$65,Occupancy!$BJ$68:'Occupancy'!$B$79,1)*12/$C116)),"-",IF(J116="","",J116/VLOOKUP(Occupancy!$B$65,Occupancy!$BJ$68:'Occupancy'!$B$79,1)*12/$C116))</f>
        <v>-</v>
      </c>
      <c r="N116" s="54" t="str">
        <f>IF(ISERROR(IF(K116="","",K116/VLOOKUP(Occupancy!$B$65,Occupancy!$BJ$68:'Occupancy'!$B$79,1)*12/$C116)),"-",IF(K116="","",K116/VLOOKUP(Occupancy!$B$65,Occupancy!$BJ$68:'Occupancy'!$B$79,1)*12/$C116))</f>
        <v>-</v>
      </c>
      <c r="O116" s="51">
        <f>SUMIFS(IncomeStatementData!$J$2:$J$415,IncomeStatementData!$B$2:$B$415,$A116,IncomeStatementData!$I$2:$I$415,"58001")</f>
        <v>0</v>
      </c>
      <c r="P116" s="51">
        <f>IF(ISERROR(Q116/12*Occupancy!$B$65),"-",Q116/12*Occupancy!$B$65)</f>
        <v>0</v>
      </c>
      <c r="Q116" s="52">
        <f>SUMIFS(AnnualFinancialData!$L$2:$L$6380,AnnualFinancialData!$B$2:$B$6380,$A116,AnnualFinancialData!$K$2:$K$6380,"58001")</f>
        <v>0</v>
      </c>
      <c r="R116" s="51" t="str">
        <f>IF(ISERROR(IF(O116="","",O116/VLOOKUP(Occupancy!$B$65,Occupancy!$BJ$68:'Occupancy'!$B$79,1)*12/$C116)),"-",IF(O116="","",O116/VLOOKUP(Occupancy!$B$65,Occupancy!$BJ$68:'Occupancy'!$B$79,1)*12/$C116))</f>
        <v>-</v>
      </c>
      <c r="S116" s="51" t="str">
        <f>IF(ISERROR(IF(P116="","",P116/VLOOKUP(Occupancy!$B$65,Occupancy!$BJ$68:'Occupancy'!$B$79,1)*12/$C116)),"-",IF(P116="","",P116/VLOOKUP(Occupancy!$B$65,Occupancy!$BJ$68:'Occupancy'!$B$79,1)*12/$C116))</f>
        <v>-</v>
      </c>
      <c r="T116" s="55">
        <f>SUMIFS(IncomeStatementData!$J$2:$J$415,IncomeStatementData!$B$2:$B$415,$A116,IncomeStatementData!$I$2:$I$415,"66100")</f>
        <v>0</v>
      </c>
      <c r="U116" s="54">
        <f>IF(ISERROR(V116/12*Occupancy!$B$65),"-",V116/12*Occupancy!$B$65)</f>
        <v>0</v>
      </c>
      <c r="V116" s="55">
        <f>SUMIFS(AnnualFinancialData!$L$2:$L$6380,AnnualFinancialData!$B$2:$B$6380,$A116,AnnualFinancialData!$K$2:$K$6380,"66100")</f>
        <v>0</v>
      </c>
      <c r="W116" s="54" t="str">
        <f>IF(ISERROR(IF(T116="","",T116/VLOOKUP(Occupancy!$B$65,Occupancy!$BJ$68:'Occupancy'!$B$79,1)*12/$C116)),"-",IF(T116="","",T116/VLOOKUP(Occupancy!$B$65,Occupancy!$BJ$68:'Occupancy'!$B$79,1)*12/$C116))</f>
        <v>-</v>
      </c>
      <c r="X116" s="56" t="str">
        <f>IF(ISERROR(IF(U116="","",U116/VLOOKUP(Occupancy!$B$65,Occupancy!$BJ$68:'Occupancy'!$B$79,1)*12/$C116)),"-",IF(U116="","",U116/VLOOKUP(Occupancy!$B$65,Occupancy!$BJ$68:'Occupancy'!$B$79,1)*12/$C116))</f>
        <v>-</v>
      </c>
      <c r="Y116" s="51">
        <f>SUMIFS(IncomeStatementData!$J$2:$J$415,IncomeStatementData!$B$2:$B$415,$A116,IncomeStatementData!$I$2:$I$415,"55705")+SUMIFS(IncomeStatementData!$J$2:$J$415,IncomeStatementData!$B$2:$B$415,$A116,IncomeStatementData!$I$2:$I$415,"55715")+SUMIFS(IncomeStatementData!$J$2:$J$415,IncomeStatementData!$B$2:$B$415,$A116,IncomeStatementData!$I$2:$I$415,"55720")+SUMIFS(IncomeStatementData!$J$2:$J$415,IncomeStatementData!$B$2:$B$415,$A116,IncomeStatementData!$I$2:$I$415,"55730")+SUMIFS(IncomeStatementData!$J$2:$J$415,IncomeStatementData!$B$2:$B$415,$A116,IncomeStatementData!$I$2:$I$415,"55735")+SUMIFS(IncomeStatementData!$J$2:$J$415,IncomeStatementData!$B$2:$B$415,$A116,IncomeStatementData!$I$2:$I$415,"55701")+SUMIFS(IncomeStatementData!$J$2:$J$415,IncomeStatementData!$B$2:$B$415,$A116,IncomeStatementData!$I$2:$I$415,"55750")+SUMIFS(IncomeStatementData!$J$2:$J$415,IncomeStatementData!$B$2:$B$415,$A116,IncomeStatementData!$I$2:$I$415,"55725")+SUMIFS(IncomeStatementData!$J$2:$J$415,IncomeStatementData!$B$2:$B$415,$A116,IncomeStatementData!$I$2:$I$415,"55760")+SUMIFS(IncomeStatementData!$J$2:$J$415,IncomeStatementData!$B$2:$B$415,$A116,IncomeStatementData!$I$2:$I$415,"55755")</f>
        <v>0</v>
      </c>
      <c r="Z116" s="51">
        <f>IF(ISERROR(AA116/12*Occupancy!$B$65),"-",AA116/12*Occupancy!$B$65)</f>
        <v>0</v>
      </c>
      <c r="AA116" s="52">
        <f>SUMIFS(AnnualFinancialData!$L$2:$L$6380,AnnualFinancialData!$B$2:$B$6380,$A116,AnnualFinancialData!$K$2:$K$6380,"55705")+SUMIFS(AnnualFinancialData!$L$2:$L$6380,AnnualFinancialData!$B$2:$B$6380,$A116,AnnualFinancialData!$K$2:$K$6380,"55715")+SUMIFS(AnnualFinancialData!$L$2:$L$6380,AnnualFinancialData!$B$2:$B$6380,$A116,AnnualFinancialData!$K$2:$K$6380,"55720")+SUMIFS(AnnualFinancialData!$L$2:$L$6380,AnnualFinancialData!$B$2:$B$6380,$A116,AnnualFinancialData!$K$2:$K$6380,"55730")+SUMIFS(AnnualFinancialData!$L$2:$L$6380,AnnualFinancialData!$B$2:$B$6380,$A116,AnnualFinancialData!$K$2:$K$6380,"55735")+SUMIFS(AnnualFinancialData!$L$2:$L$6380,AnnualFinancialData!$B$2:$B$6380,$A116,AnnualFinancialData!$K$2:$K$6380,"55701")+SUMIFS(AnnualFinancialData!$L$2:$L$6380,AnnualFinancialData!$B$2:$B$6380,$A116,AnnualFinancialData!$K$2:$K$6380,"55750")+SUMIFS(AnnualFinancialData!$L$2:$L$6380,AnnualFinancialData!$B$2:$B$6380,$A116,AnnualFinancialData!$K$2:$K$6380,"55725")+SUMIFS(AnnualFinancialData!$L$2:$L$6380,AnnualFinancialData!$B$2:$B$6380,$A116,AnnualFinancialData!$K$2:$K$6380,"55760")+SUMIFS(AnnualFinancialData!$L$2:$L$6380,AnnualFinancialData!$B$2:$B$6380,$A116,AnnualFinancialData!$K$2:$K$6380,"55755")</f>
        <v>0</v>
      </c>
      <c r="AB116" s="51" t="str">
        <f>IF(ISERROR(IF(Y116="","",Y116/VLOOKUP(Occupancy!$B$65,Occupancy!$BJ$68:'Occupancy'!$B$79,1)*12/$C116)),"-",IF(Y116="","",Y116/VLOOKUP(Occupancy!$B$65,Occupancy!$BJ$68:'Occupancy'!$B$79,1)*12/$C116))</f>
        <v>-</v>
      </c>
      <c r="AC116" s="57" t="str">
        <f>IF(ISERROR(IF(Z116="","",Z116/VLOOKUP(Occupancy!$B$65,Occupancy!$BJ$68:'Occupancy'!$B$79,1)*12/$C116)),"-",IF(Z116="","",Z116/VLOOKUP(Occupancy!$B$65,Occupancy!$BJ$68:'Occupancy'!$B$79,1)*12/$C116))</f>
        <v>-</v>
      </c>
      <c r="AD116" s="55">
        <f>SUMIFS(IncomeStatementData!$J$2:$J$415,IncomeStatementData!$B$2:$B$415,$A116,IncomeStatementData!$I$2:$I$415,"55770")</f>
        <v>0</v>
      </c>
      <c r="AE116" s="54">
        <f>IF(ISERROR(AF116/12*Occupancy!$B$65),"-",AF116/12*Occupancy!$B$65)</f>
        <v>0</v>
      </c>
      <c r="AF116" s="55">
        <f>SUMIFS(AnnualFinancialData!$L$2:$L$6380,AnnualFinancialData!$B$2:$B$6380,$A116,AnnualFinancialData!$K$2:$K$6380,"55770")</f>
        <v>0</v>
      </c>
      <c r="AG116" s="54" t="str">
        <f>IF(ISERROR(IF(AD116="","",AD116/VLOOKUP(Occupancy!$B$65,Occupancy!$BJ$68:'Occupancy'!$B$79,1)*12/$C116)),"-",IF(AD116="","",AD116/VLOOKUP(Occupancy!$B$65,Occupancy!$BJ$68:'Occupancy'!$B$79,1)*12/$C116))</f>
        <v>-</v>
      </c>
      <c r="AH116" s="59" t="str">
        <f>IF(ISERROR(IF(AE116="","",AE116/VLOOKUP(Occupancy!$B$65,Occupancy!$BJ$68:'Occupancy'!$B$79,1)*12/$C116)),"-",IF(AE116="","",AE116/VLOOKUP(Occupancy!$B$65,Occupancy!$BJ$68:'Occupancy'!$B$79,1)*12/$C116))</f>
        <v>-</v>
      </c>
      <c r="AI116" s="52">
        <f>SUMIFS(IncomeStatementData!$J$2:$J$415,IncomeStatementData!$B$2:$B$415,$A116,IncomeStatementData!$I$2:$I$415,"55357")+SUMIFS(IncomeStatementData!$J$2:$J$415,IncomeStatementData!$B$2:$B$415,$A116,IncomeStatementData!$I$2:$I$415,"55353")+SUMIFS(IncomeStatementData!$J$2:$J$415,IncomeStatementData!$B$2:$B$415,$A116,IncomeStatementData!$I$2:$I$415,"55354")+SUMIFS(IncomeStatementData!$J$2:$J$415,IncomeStatementData!$B$2:$B$415,$A116,IncomeStatementData!$I$2:$I$415,"55351")</f>
        <v>0</v>
      </c>
      <c r="AJ116" s="51">
        <f>IF(ISERROR(AK116/12*Occupancy!$B$65),"-",AK116/12*Occupancy!$B$65)</f>
        <v>0</v>
      </c>
      <c r="AK116" s="52">
        <f>SUMIFS(AnnualFinancialData!$L$2:$L$6380,AnnualFinancialData!$B$2:$B$6380,$A116,AnnualFinancialData!$K$2:$K$6380,"55357")+SUMIFS(AnnualFinancialData!$L$2:$L$6380,AnnualFinancialData!$B$2:$B$6380,$A116,AnnualFinancialData!$K$2:$K$6380,"55353")+SUMIFS(AnnualFinancialData!$L$2:$L$6380,AnnualFinancialData!$B$2:$B$6380,$A116,AnnualFinancialData!$K$2:$K$6380,"55354")+SUMIFS(AnnualFinancialData!$L$2:$L$6380,AnnualFinancialData!$B$2:$B$6380,$A116,AnnualFinancialData!$K$2:$K$6380,"55351")</f>
        <v>0</v>
      </c>
      <c r="AL116" s="51" t="str">
        <f>IF(ISERROR(IF(AI116="","",AI116/VLOOKUP(Occupancy!$B$65,Occupancy!$BJ$68:'Occupancy'!$B$79,1)*12/$C116)),"-",IF(AI116="","",AI116/VLOOKUP(Occupancy!$B$65,Occupancy!$BJ$68:'Occupancy'!$B$79,1)*12/$C116))</f>
        <v>-</v>
      </c>
      <c r="AM116" s="60" t="str">
        <f>IF(ISERROR(IF(AJ116="","",AJ116/VLOOKUP(Occupancy!$B$65,Occupancy!$BJ$68:'Occupancy'!$B$79,1)*12/$C116)),"-",IF(AJ116="","",AJ116/VLOOKUP(Occupancy!$B$65,Occupancy!$BJ$68:'Occupancy'!$B$79,1)*12/$C116))</f>
        <v>-</v>
      </c>
      <c r="AN116" s="54">
        <f>SUMIFS(IncomeStatementData!$J$2:$J$415,IncomeStatementData!$B$2:$B$415,$A116,IncomeStatementData!$I$2:$I$415,"55355")</f>
        <v>0</v>
      </c>
      <c r="AO116" s="54">
        <f>IF(ISERROR(AP116/12*Occupancy!$B$65),"-",AP116/12*Occupancy!$B$65)</f>
        <v>0</v>
      </c>
      <c r="AP116" s="55">
        <f>SUMIFS(AnnualFinancialData!$L$2:$L$6380,AnnualFinancialData!$B$2:$B$6380,$A116,AnnualFinancialData!$K$2:$K$6380,"55355")</f>
        <v>0</v>
      </c>
      <c r="AQ116" s="54" t="str">
        <f>IF(ISERROR(IF(AN116="","",AN116/VLOOKUP(Occupancy!$B$65,Occupancy!$BJ$68:'Occupancy'!$B$79,1)*12/$C116)),"-",IF(AN116="","",AN116/VLOOKUP(Occupancy!$B$65,Occupancy!$BJ$68:'Occupancy'!$B$79,1)*12/$C116))</f>
        <v>-</v>
      </c>
      <c r="AR116" s="56" t="str">
        <f>IF(ISERROR(IF(AO116="","",AO116/VLOOKUP(Occupancy!$B$65,Occupancy!$BJ$68:'Occupancy'!$B$79,1)*12/$C116)),"-",IF(AO116="","",AO116/VLOOKUP(Occupancy!$B$65,Occupancy!$BJ$68:'Occupancy'!$B$79,1)*12/$C116))</f>
        <v>-</v>
      </c>
      <c r="AS116" s="61">
        <f>SUMIFS(IncomeStatementData!$J$2:$J$415,IncomeStatementData!$B$2:$B$415,$A116,IncomeStatementData!$I$2:$I$415,"55301")</f>
        <v>0</v>
      </c>
      <c r="AT116" s="51">
        <f>IF(ISERROR(AU116/12*Occupancy!$B$65),"-",AU116/12*Occupancy!$B$65)</f>
        <v>0</v>
      </c>
      <c r="AU116" s="52">
        <f>SUMIFS(AnnualFinancialData!$L$2:$L$6380,AnnualFinancialData!$B$2:$B$6380,$A116,AnnualFinancialData!$K$2:$K$6380,"55301")</f>
        <v>0</v>
      </c>
      <c r="AV116" s="51" t="str">
        <f>IF(ISERROR(IF(AS116="","",AS116/VLOOKUP(Occupancy!$B$65,Occupancy!$BJ$68:'Occupancy'!$B$79,1)*12/$C116)),"-",IF(AS116="","",AS116/VLOOKUP(Occupancy!$B$65,Occupancy!$BJ$68:'Occupancy'!$B$79,1)*12/$C116))</f>
        <v>-</v>
      </c>
      <c r="AW116" s="57" t="str">
        <f>IF(ISERROR(IF(AT116="","",AT116/VLOOKUP(Occupancy!$B$65,Occupancy!$BJ$68:'Occupancy'!$B$79,1)*12/$C116)),"-",IF(AT116="","",AT116/VLOOKUP(Occupancy!$B$65,Occupancy!$BJ$68:'Occupancy'!$B$79,1)*12/$C116))</f>
        <v>-</v>
      </c>
      <c r="AX116" s="54">
        <f>SUMIFS(IncomeStatementData!$J$2:$J$415,IncomeStatementData!$B$2:$B$415,$A116,IncomeStatementData!$I$2:$I$415,"55320")</f>
        <v>0</v>
      </c>
      <c r="AY116" s="54">
        <f>IF(ISERROR(AZ116/12*Occupancy!$B$65),"-",AZ116/12*Occupancy!$B$65)</f>
        <v>0</v>
      </c>
      <c r="AZ116" s="55">
        <f>SUMIFS(AnnualFinancialData!$L$2:$L$6380,AnnualFinancialData!$B$2:$B$6380,$A116,AnnualFinancialData!$K$2:$K$6380,"55320")</f>
        <v>0</v>
      </c>
      <c r="BA116" s="54" t="str">
        <f>IF(ISERROR(IF(AX116="","",AX116/VLOOKUP(Occupancy!$B$65,Occupancy!$BJ$68:'Occupancy'!$B$79,1)*12/$C116)),"-",IF(AX116="","",AX116/VLOOKUP(Occupancy!$B$65,Occupancy!$BJ$68:'Occupancy'!$B$79,1)*12/$C116))</f>
        <v>-</v>
      </c>
      <c r="BB116" s="54" t="str">
        <f>IF(ISERROR(IF(AY116="","",AY116/VLOOKUP(Occupancy!$B$65,Occupancy!$BJ$68:'Occupancy'!$B$79,1)*12/$C116)),"-",IF(AY116="","",AY116/VLOOKUP(Occupancy!$B$65,Occupancy!$BJ$68:'Occupancy'!$B$79,1)*12/$C116))</f>
        <v>-</v>
      </c>
      <c r="BC116" s="62">
        <f t="shared" si="3"/>
        <v>0</v>
      </c>
      <c r="BD116" s="63">
        <f t="shared" si="4"/>
        <v>0</v>
      </c>
      <c r="BE116" s="62">
        <f t="shared" si="5"/>
        <v>0</v>
      </c>
      <c r="BF116" s="63" t="str">
        <f>IF(ISERROR(IF(BC116="","",BC116/VLOOKUP(Occupancy!$B$65,Occupancy!$BJ$68:'Occupancy'!$B$79,1)*12/$C116)),"-",IF(BC116="","",BC116/VLOOKUP(Occupancy!$B$65,Occupancy!$BJ$68:'Occupancy'!$B$79,1)*12/$C116))</f>
        <v>-</v>
      </c>
      <c r="BG116" s="64" t="str">
        <f>IF(ISERROR(IF(BD116="","",BD116/VLOOKUP(Occupancy!$B$65,Occupancy!$BJ$68:'Occupancy'!$B$79,1)*12/$C116)),"-",IF(BD116="","",BD116/VLOOKUP(Occupancy!$B$65,Occupancy!$BJ$68:'Occupancy'!$B$79,1)*12/$C116))</f>
        <v>-</v>
      </c>
    </row>
    <row r="117" spans="1:59" x14ac:dyDescent="0.25">
      <c r="A117" s="220" t="s">
        <v>629</v>
      </c>
      <c r="B117" s="93" t="str">
        <f>IF(ISERROR(INDEX(ProjectTypeData!$F$2:$F117,MATCH(Expenses!$A117,ProjectTypeData!$B$2:$B117,0),MATCH(Expenses!B$5,ProjectTypeData!$F$1))),"-",INDEX(ProjectTypeData!$F$2:$F117,MATCH(Expenses!$A117,ProjectTypeData!$B$2:$B117,0),MATCH(Expenses!B$5,ProjectTypeData!$F$1)))</f>
        <v>CPDC</v>
      </c>
      <c r="C117" s="145">
        <f>Operating!C122</f>
        <v>0</v>
      </c>
      <c r="D117" s="146" t="str">
        <f>IF(ISERROR(INDEX(MgmtCompanyData!$C$2:$C$46,MATCH(A117,MgmtCompanyData!$B$2:$B$46,0),0)),"-",INDEX(MgmtCompanyData!$C$2:$C$46,MATCH(A117,MgmtCompanyData!$B$2:$B$46,0),0))</f>
        <v>-</v>
      </c>
      <c r="E117" s="50">
        <f>SUMIFS(IncomeStatementData!$J$2:$J$415,IncomeStatementData!$B$2:$B$415,$A117,IncomeStatementData!$I$2:$I$415,"50105")+SUMIFS(IncomeStatementData!$J$2:$J$415,IncomeStatementData!$B$2:$B$415,$A117,IncomeStatementData!$I$2:$I$415,"55745")+SUMIFS(IncomeStatementData!$J$2:$J$415,IncomeStatementData!$B$2:$B$415,$A117,IncomeStatementData!$I$2:$I$415,"55730")+SUMIFS(IncomeStatementData!$J$2:$J$415,IncomeStatementData!$B$2:$B$415,$A117,IncomeStatementData!$I$2:$I$415,"50203")+SUMIFS(IncomeStatementData!$J$2:$J$415,IncomeStatementData!$B$2:$B$415,$A117,IncomeStatementData!$I$2:$I$415,"50252")</f>
        <v>0</v>
      </c>
      <c r="F117" s="51">
        <f>IF(ISERROR(G117/12*Occupancy!$B$65),"-",G117/12*Occupancy!$B$65)</f>
        <v>0</v>
      </c>
      <c r="G117" s="52">
        <f>SUMIFS(AnnualFinancialData!$L$2:$L$6380,AnnualFinancialData!$B$2:$B$6380,$A117,AnnualFinancialData!$K$2:$K$6380,"50105")+SUMIFS(AnnualFinancialData!$L$2:$L$6380,AnnualFinancialData!$B$2:$B$6380,$A117,AnnualFinancialData!$K$2:$K$6380,"55745")+SUMIFS(AnnualFinancialData!$L$2:$L$6380,AnnualFinancialData!$B$2:$B$6380,$A117,AnnualFinancialData!$K$2:$K$6380,"55730")+SUMIFS(AnnualFinancialData!$L$2:$L$6380,AnnualFinancialData!$B$2:$B$6380,$A117,AnnualFinancialData!$K$2:$K$6380,"50203")+SUMIFS(AnnualFinancialData!$L$2:$L$6380,AnnualFinancialData!$B$2:$B$6380,$A117,AnnualFinancialData!$K$2:$K$6380,"50252")</f>
        <v>0</v>
      </c>
      <c r="H117" s="51" t="str">
        <f>IF(ISERROR(IF(E117="","",E117/VLOOKUP(Occupancy!$B$65,Occupancy!$BJ$68:'Occupancy'!$B$79,1)*12/$C117)),"-",IF(E117="","",E117/VLOOKUP(Occupancy!$B$65,Occupancy!$BJ$68:'Occupancy'!$B$79,1)*12/$C117))</f>
        <v>-</v>
      </c>
      <c r="I117" s="53" t="str">
        <f>IF(ISERROR(IF(F117="","",F117/VLOOKUP(Occupancy!$B$65,Occupancy!$BJ$68:'Occupancy'!$B$79,1)*12/$C117)),"-",IF(F117="","",F117/VLOOKUP(Occupancy!$B$65,Occupancy!$BJ$68:'Occupancy'!$B$79,1)*12/$C117))</f>
        <v>-</v>
      </c>
      <c r="J117" s="54">
        <f>SUMIFS(IncomeStatementData!$J$2:$J$415,IncomeStatementData!$B$2:$B$415,$A117,IncomeStatementData!$I$2:$I$415,"60015")+SUMIFS(IncomeStatementData!$J$2:$J$415,IncomeStatementData!$B$2:$B$415,$A117,IncomeStatementData!$I$2:$I$415,"55342")+SUMIFS(IncomeStatementData!$J$2:$J$415,IncomeStatementData!$B$2:$B$415,$A117,IncomeStatementData!$I$2:$I$415,"55110")+SUMIFS(IncomeStatementData!$J$2:$J$415,IncomeStatementData!$B$2:$B$415,$A117,IncomeStatementData!$I$2:$I$415,"53034")+SUMIFS(IncomeStatementData!$J$2:$J$415,IncomeStatementData!$B$2:$B$415,$A117,IncomeStatementData!$I$2:$I$415,"59500")</f>
        <v>0</v>
      </c>
      <c r="K117" s="54">
        <f>IF(ISERROR(L117/12*Occupancy!$B$65),"-",L117/12*Occupancy!$B$65)</f>
        <v>0</v>
      </c>
      <c r="L117" s="55">
        <f>SUMIFS(AnnualFinancialData!$L$2:$L$6380,AnnualFinancialData!$B$2:$B$6380,$A117,AnnualFinancialData!$K$2:$K$6380,"60015")+SUMIFS(AnnualFinancialData!$L$2:$L$6380,AnnualFinancialData!$B$2:$B$6380,$A117,AnnualFinancialData!$K$2:$K$6380,"55342")+SUMIFS(AnnualFinancialData!$L$2:$L$6380,AnnualFinancialData!$B$2:$B$6380,$A117,AnnualFinancialData!$K$2:$K$6380,"55110")+SUMIFS(AnnualFinancialData!$L$2:$L$6380,AnnualFinancialData!$B$2:$B$6380,$A117,AnnualFinancialData!$K$2:$K$6380,"53034")+SUMIFS(AnnualFinancialData!$L$2:$L$6380,AnnualFinancialData!$B$2:$B$6380,$A117,AnnualFinancialData!$K$2:$K$6380,"59500")</f>
        <v>0</v>
      </c>
      <c r="M117" s="54" t="str">
        <f>IF(ISERROR(IF(J117="","",J117/VLOOKUP(Occupancy!$B$65,Occupancy!$BJ$68:'Occupancy'!$B$79,1)*12/$C117)),"-",IF(J117="","",J117/VLOOKUP(Occupancy!$B$65,Occupancy!$BJ$68:'Occupancy'!$B$79,1)*12/$C117))</f>
        <v>-</v>
      </c>
      <c r="N117" s="54" t="str">
        <f>IF(ISERROR(IF(K117="","",K117/VLOOKUP(Occupancy!$B$65,Occupancy!$BJ$68:'Occupancy'!$B$79,1)*12/$C117)),"-",IF(K117="","",K117/VLOOKUP(Occupancy!$B$65,Occupancy!$BJ$68:'Occupancy'!$B$79,1)*12/$C117))</f>
        <v>-</v>
      </c>
      <c r="O117" s="51">
        <f>SUMIFS(IncomeStatementData!$J$2:$J$415,IncomeStatementData!$B$2:$B$415,$A117,IncomeStatementData!$I$2:$I$415,"58001")</f>
        <v>0</v>
      </c>
      <c r="P117" s="51">
        <f>IF(ISERROR(Q117/12*Occupancy!$B$65),"-",Q117/12*Occupancy!$B$65)</f>
        <v>0</v>
      </c>
      <c r="Q117" s="52">
        <f>SUMIFS(AnnualFinancialData!$L$2:$L$6380,AnnualFinancialData!$B$2:$B$6380,$A117,AnnualFinancialData!$K$2:$K$6380,"58001")</f>
        <v>0</v>
      </c>
      <c r="R117" s="51" t="str">
        <f>IF(ISERROR(IF(O117="","",O117/VLOOKUP(Occupancy!$B$65,Occupancy!$BJ$68:'Occupancy'!$B$79,1)*12/$C117)),"-",IF(O117="","",O117/VLOOKUP(Occupancy!$B$65,Occupancy!$BJ$68:'Occupancy'!$B$79,1)*12/$C117))</f>
        <v>-</v>
      </c>
      <c r="S117" s="51" t="str">
        <f>IF(ISERROR(IF(P117="","",P117/VLOOKUP(Occupancy!$B$65,Occupancy!$BJ$68:'Occupancy'!$B$79,1)*12/$C117)),"-",IF(P117="","",P117/VLOOKUP(Occupancy!$B$65,Occupancy!$BJ$68:'Occupancy'!$B$79,1)*12/$C117))</f>
        <v>-</v>
      </c>
      <c r="T117" s="55">
        <f>SUMIFS(IncomeStatementData!$J$2:$J$415,IncomeStatementData!$B$2:$B$415,$A117,IncomeStatementData!$I$2:$I$415,"66100")</f>
        <v>0</v>
      </c>
      <c r="U117" s="54">
        <f>IF(ISERROR(V117/12*Occupancy!$B$65),"-",V117/12*Occupancy!$B$65)</f>
        <v>0</v>
      </c>
      <c r="V117" s="55">
        <f>SUMIFS(AnnualFinancialData!$L$2:$L$6380,AnnualFinancialData!$B$2:$B$6380,$A117,AnnualFinancialData!$K$2:$K$6380,"66100")</f>
        <v>0</v>
      </c>
      <c r="W117" s="54" t="str">
        <f>IF(ISERROR(IF(T117="","",T117/VLOOKUP(Occupancy!$B$65,Occupancy!$BJ$68:'Occupancy'!$B$79,1)*12/$C117)),"-",IF(T117="","",T117/VLOOKUP(Occupancy!$B$65,Occupancy!$BJ$68:'Occupancy'!$B$79,1)*12/$C117))</f>
        <v>-</v>
      </c>
      <c r="X117" s="56" t="str">
        <f>IF(ISERROR(IF(U117="","",U117/VLOOKUP(Occupancy!$B$65,Occupancy!$BJ$68:'Occupancy'!$B$79,1)*12/$C117)),"-",IF(U117="","",U117/VLOOKUP(Occupancy!$B$65,Occupancy!$BJ$68:'Occupancy'!$B$79,1)*12/$C117))</f>
        <v>-</v>
      </c>
      <c r="Y117" s="51">
        <f>SUMIFS(IncomeStatementData!$J$2:$J$415,IncomeStatementData!$B$2:$B$415,$A117,IncomeStatementData!$I$2:$I$415,"55705")+SUMIFS(IncomeStatementData!$J$2:$J$415,IncomeStatementData!$B$2:$B$415,$A117,IncomeStatementData!$I$2:$I$415,"55715")+SUMIFS(IncomeStatementData!$J$2:$J$415,IncomeStatementData!$B$2:$B$415,$A117,IncomeStatementData!$I$2:$I$415,"55720")+SUMIFS(IncomeStatementData!$J$2:$J$415,IncomeStatementData!$B$2:$B$415,$A117,IncomeStatementData!$I$2:$I$415,"55730")+SUMIFS(IncomeStatementData!$J$2:$J$415,IncomeStatementData!$B$2:$B$415,$A117,IncomeStatementData!$I$2:$I$415,"55735")+SUMIFS(IncomeStatementData!$J$2:$J$415,IncomeStatementData!$B$2:$B$415,$A117,IncomeStatementData!$I$2:$I$415,"55701")+SUMIFS(IncomeStatementData!$J$2:$J$415,IncomeStatementData!$B$2:$B$415,$A117,IncomeStatementData!$I$2:$I$415,"55750")+SUMIFS(IncomeStatementData!$J$2:$J$415,IncomeStatementData!$B$2:$B$415,$A117,IncomeStatementData!$I$2:$I$415,"55725")+SUMIFS(IncomeStatementData!$J$2:$J$415,IncomeStatementData!$B$2:$B$415,$A117,IncomeStatementData!$I$2:$I$415,"55760")+SUMIFS(IncomeStatementData!$J$2:$J$415,IncomeStatementData!$B$2:$B$415,$A117,IncomeStatementData!$I$2:$I$415,"55755")</f>
        <v>0</v>
      </c>
      <c r="Z117" s="51">
        <f>IF(ISERROR(AA117/12*Occupancy!$B$65),"-",AA117/12*Occupancy!$B$65)</f>
        <v>0</v>
      </c>
      <c r="AA117" s="52">
        <f>SUMIFS(AnnualFinancialData!$L$2:$L$6380,AnnualFinancialData!$B$2:$B$6380,$A117,AnnualFinancialData!$K$2:$K$6380,"55705")+SUMIFS(AnnualFinancialData!$L$2:$L$6380,AnnualFinancialData!$B$2:$B$6380,$A117,AnnualFinancialData!$K$2:$K$6380,"55715")+SUMIFS(AnnualFinancialData!$L$2:$L$6380,AnnualFinancialData!$B$2:$B$6380,$A117,AnnualFinancialData!$K$2:$K$6380,"55720")+SUMIFS(AnnualFinancialData!$L$2:$L$6380,AnnualFinancialData!$B$2:$B$6380,$A117,AnnualFinancialData!$K$2:$K$6380,"55730")+SUMIFS(AnnualFinancialData!$L$2:$L$6380,AnnualFinancialData!$B$2:$B$6380,$A117,AnnualFinancialData!$K$2:$K$6380,"55735")+SUMIFS(AnnualFinancialData!$L$2:$L$6380,AnnualFinancialData!$B$2:$B$6380,$A117,AnnualFinancialData!$K$2:$K$6380,"55701")+SUMIFS(AnnualFinancialData!$L$2:$L$6380,AnnualFinancialData!$B$2:$B$6380,$A117,AnnualFinancialData!$K$2:$K$6380,"55750")+SUMIFS(AnnualFinancialData!$L$2:$L$6380,AnnualFinancialData!$B$2:$B$6380,$A117,AnnualFinancialData!$K$2:$K$6380,"55725")+SUMIFS(AnnualFinancialData!$L$2:$L$6380,AnnualFinancialData!$B$2:$B$6380,$A117,AnnualFinancialData!$K$2:$K$6380,"55760")+SUMIFS(AnnualFinancialData!$L$2:$L$6380,AnnualFinancialData!$B$2:$B$6380,$A117,AnnualFinancialData!$K$2:$K$6380,"55755")</f>
        <v>0</v>
      </c>
      <c r="AB117" s="51" t="str">
        <f>IF(ISERROR(IF(Y117="","",Y117/VLOOKUP(Occupancy!$B$65,Occupancy!$BJ$68:'Occupancy'!$B$79,1)*12/$C117)),"-",IF(Y117="","",Y117/VLOOKUP(Occupancy!$B$65,Occupancy!$BJ$68:'Occupancy'!$B$79,1)*12/$C117))</f>
        <v>-</v>
      </c>
      <c r="AC117" s="57" t="str">
        <f>IF(ISERROR(IF(Z117="","",Z117/VLOOKUP(Occupancy!$B$65,Occupancy!$BJ$68:'Occupancy'!$B$79,1)*12/$C117)),"-",IF(Z117="","",Z117/VLOOKUP(Occupancy!$B$65,Occupancy!$BJ$68:'Occupancy'!$B$79,1)*12/$C117))</f>
        <v>-</v>
      </c>
      <c r="AD117" s="55">
        <f>SUMIFS(IncomeStatementData!$J$2:$J$415,IncomeStatementData!$B$2:$B$415,$A117,IncomeStatementData!$I$2:$I$415,"55770")</f>
        <v>0</v>
      </c>
      <c r="AE117" s="54">
        <f>IF(ISERROR(AF117/12*Occupancy!$B$65),"-",AF117/12*Occupancy!$B$65)</f>
        <v>0</v>
      </c>
      <c r="AF117" s="55">
        <f>SUMIFS(AnnualFinancialData!$L$2:$L$6380,AnnualFinancialData!$B$2:$B$6380,$A117,AnnualFinancialData!$K$2:$K$6380,"55770")</f>
        <v>0</v>
      </c>
      <c r="AG117" s="54" t="str">
        <f>IF(ISERROR(IF(AD117="","",AD117/VLOOKUP(Occupancy!$B$65,Occupancy!$BJ$68:'Occupancy'!$B$79,1)*12/$C117)),"-",IF(AD117="","",AD117/VLOOKUP(Occupancy!$B$65,Occupancy!$BJ$68:'Occupancy'!$B$79,1)*12/$C117))</f>
        <v>-</v>
      </c>
      <c r="AH117" s="59" t="str">
        <f>IF(ISERROR(IF(AE117="","",AE117/VLOOKUP(Occupancy!$B$65,Occupancy!$BJ$68:'Occupancy'!$B$79,1)*12/$C117)),"-",IF(AE117="","",AE117/VLOOKUP(Occupancy!$B$65,Occupancy!$BJ$68:'Occupancy'!$B$79,1)*12/$C117))</f>
        <v>-</v>
      </c>
      <c r="AI117" s="52">
        <f>SUMIFS(IncomeStatementData!$J$2:$J$415,IncomeStatementData!$B$2:$B$415,$A117,IncomeStatementData!$I$2:$I$415,"55357")+SUMIFS(IncomeStatementData!$J$2:$J$415,IncomeStatementData!$B$2:$B$415,$A117,IncomeStatementData!$I$2:$I$415,"55353")+SUMIFS(IncomeStatementData!$J$2:$J$415,IncomeStatementData!$B$2:$B$415,$A117,IncomeStatementData!$I$2:$I$415,"55354")+SUMIFS(IncomeStatementData!$J$2:$J$415,IncomeStatementData!$B$2:$B$415,$A117,IncomeStatementData!$I$2:$I$415,"55351")</f>
        <v>0</v>
      </c>
      <c r="AJ117" s="51">
        <f>IF(ISERROR(AK117/12*Occupancy!$B$65),"-",AK117/12*Occupancy!$B$65)</f>
        <v>0</v>
      </c>
      <c r="AK117" s="52">
        <f>SUMIFS(AnnualFinancialData!$L$2:$L$6380,AnnualFinancialData!$B$2:$B$6380,$A117,AnnualFinancialData!$K$2:$K$6380,"55357")+SUMIFS(AnnualFinancialData!$L$2:$L$6380,AnnualFinancialData!$B$2:$B$6380,$A117,AnnualFinancialData!$K$2:$K$6380,"55353")+SUMIFS(AnnualFinancialData!$L$2:$L$6380,AnnualFinancialData!$B$2:$B$6380,$A117,AnnualFinancialData!$K$2:$K$6380,"55354")+SUMIFS(AnnualFinancialData!$L$2:$L$6380,AnnualFinancialData!$B$2:$B$6380,$A117,AnnualFinancialData!$K$2:$K$6380,"55351")</f>
        <v>0</v>
      </c>
      <c r="AL117" s="51" t="str">
        <f>IF(ISERROR(IF(AI117="","",AI117/VLOOKUP(Occupancy!$B$65,Occupancy!$BJ$68:'Occupancy'!$B$79,1)*12/$C117)),"-",IF(AI117="","",AI117/VLOOKUP(Occupancy!$B$65,Occupancy!$BJ$68:'Occupancy'!$B$79,1)*12/$C117))</f>
        <v>-</v>
      </c>
      <c r="AM117" s="60" t="str">
        <f>IF(ISERROR(IF(AJ117="","",AJ117/VLOOKUP(Occupancy!$B$65,Occupancy!$BJ$68:'Occupancy'!$B$79,1)*12/$C117)),"-",IF(AJ117="","",AJ117/VLOOKUP(Occupancy!$B$65,Occupancy!$BJ$68:'Occupancy'!$B$79,1)*12/$C117))</f>
        <v>-</v>
      </c>
      <c r="AN117" s="54">
        <f>SUMIFS(IncomeStatementData!$J$2:$J$415,IncomeStatementData!$B$2:$B$415,$A117,IncomeStatementData!$I$2:$I$415,"55355")</f>
        <v>0</v>
      </c>
      <c r="AO117" s="54">
        <f>IF(ISERROR(AP117/12*Occupancy!$B$65),"-",AP117/12*Occupancy!$B$65)</f>
        <v>0</v>
      </c>
      <c r="AP117" s="55">
        <f>SUMIFS(AnnualFinancialData!$L$2:$L$6380,AnnualFinancialData!$B$2:$B$6380,$A117,AnnualFinancialData!$K$2:$K$6380,"55355")</f>
        <v>0</v>
      </c>
      <c r="AQ117" s="54" t="str">
        <f>IF(ISERROR(IF(AN117="","",AN117/VLOOKUP(Occupancy!$B$65,Occupancy!$BJ$68:'Occupancy'!$B$79,1)*12/$C117)),"-",IF(AN117="","",AN117/VLOOKUP(Occupancy!$B$65,Occupancy!$BJ$68:'Occupancy'!$B$79,1)*12/$C117))</f>
        <v>-</v>
      </c>
      <c r="AR117" s="56" t="str">
        <f>IF(ISERROR(IF(AO117="","",AO117/VLOOKUP(Occupancy!$B$65,Occupancy!$BJ$68:'Occupancy'!$B$79,1)*12/$C117)),"-",IF(AO117="","",AO117/VLOOKUP(Occupancy!$B$65,Occupancy!$BJ$68:'Occupancy'!$B$79,1)*12/$C117))</f>
        <v>-</v>
      </c>
      <c r="AS117" s="61">
        <f>SUMIFS(IncomeStatementData!$J$2:$J$415,IncomeStatementData!$B$2:$B$415,$A117,IncomeStatementData!$I$2:$I$415,"55301")</f>
        <v>0</v>
      </c>
      <c r="AT117" s="51">
        <f>IF(ISERROR(AU117/12*Occupancy!$B$65),"-",AU117/12*Occupancy!$B$65)</f>
        <v>0</v>
      </c>
      <c r="AU117" s="52">
        <f>SUMIFS(AnnualFinancialData!$L$2:$L$6380,AnnualFinancialData!$B$2:$B$6380,$A117,AnnualFinancialData!$K$2:$K$6380,"55301")</f>
        <v>0</v>
      </c>
      <c r="AV117" s="51" t="str">
        <f>IF(ISERROR(IF(AS117="","",AS117/VLOOKUP(Occupancy!$B$65,Occupancy!$BJ$68:'Occupancy'!$B$79,1)*12/$C117)),"-",IF(AS117="","",AS117/VLOOKUP(Occupancy!$B$65,Occupancy!$BJ$68:'Occupancy'!$B$79,1)*12/$C117))</f>
        <v>-</v>
      </c>
      <c r="AW117" s="57" t="str">
        <f>IF(ISERROR(IF(AT117="","",AT117/VLOOKUP(Occupancy!$B$65,Occupancy!$BJ$68:'Occupancy'!$B$79,1)*12/$C117)),"-",IF(AT117="","",AT117/VLOOKUP(Occupancy!$B$65,Occupancy!$BJ$68:'Occupancy'!$B$79,1)*12/$C117))</f>
        <v>-</v>
      </c>
      <c r="AX117" s="54">
        <f>SUMIFS(IncomeStatementData!$J$2:$J$415,IncomeStatementData!$B$2:$B$415,$A117,IncomeStatementData!$I$2:$I$415,"55320")</f>
        <v>0</v>
      </c>
      <c r="AY117" s="54">
        <f>IF(ISERROR(AZ117/12*Occupancy!$B$65),"-",AZ117/12*Occupancy!$B$65)</f>
        <v>0</v>
      </c>
      <c r="AZ117" s="55">
        <f>SUMIFS(AnnualFinancialData!$L$2:$L$6380,AnnualFinancialData!$B$2:$B$6380,$A117,AnnualFinancialData!$K$2:$K$6380,"55320")</f>
        <v>0</v>
      </c>
      <c r="BA117" s="54" t="str">
        <f>IF(ISERROR(IF(AX117="","",AX117/VLOOKUP(Occupancy!$B$65,Occupancy!$BJ$68:'Occupancy'!$B$79,1)*12/$C117)),"-",IF(AX117="","",AX117/VLOOKUP(Occupancy!$B$65,Occupancy!$BJ$68:'Occupancy'!$B$79,1)*12/$C117))</f>
        <v>-</v>
      </c>
      <c r="BB117" s="54" t="str">
        <f>IF(ISERROR(IF(AY117="","",AY117/VLOOKUP(Occupancy!$B$65,Occupancy!$BJ$68:'Occupancy'!$B$79,1)*12/$C117)),"-",IF(AY117="","",AY117/VLOOKUP(Occupancy!$B$65,Occupancy!$BJ$68:'Occupancy'!$B$79,1)*12/$C117))</f>
        <v>-</v>
      </c>
      <c r="BC117" s="62">
        <f t="shared" si="3"/>
        <v>0</v>
      </c>
      <c r="BD117" s="63">
        <f t="shared" si="4"/>
        <v>0</v>
      </c>
      <c r="BE117" s="62">
        <f t="shared" si="5"/>
        <v>0</v>
      </c>
      <c r="BF117" s="63" t="str">
        <f>IF(ISERROR(IF(BC117="","",BC117/VLOOKUP(Occupancy!$B$65,Occupancy!$BJ$68:'Occupancy'!$B$79,1)*12/$C117)),"-",IF(BC117="","",BC117/VLOOKUP(Occupancy!$B$65,Occupancy!$BJ$68:'Occupancy'!$B$79,1)*12/$C117))</f>
        <v>-</v>
      </c>
      <c r="BG117" s="64" t="str">
        <f>IF(ISERROR(IF(BD117="","",BD117/VLOOKUP(Occupancy!$B$65,Occupancy!$BJ$68:'Occupancy'!$B$79,1)*12/$C117)),"-",IF(BD117="","",BD117/VLOOKUP(Occupancy!$B$65,Occupancy!$BJ$68:'Occupancy'!$B$79,1)*12/$C117))</f>
        <v>-</v>
      </c>
    </row>
    <row r="118" spans="1:59" x14ac:dyDescent="0.25">
      <c r="A118" s="220" t="s">
        <v>631</v>
      </c>
      <c r="B118" s="93" t="str">
        <f>IF(ISERROR(INDEX(ProjectTypeData!$F$2:$F118,MATCH(Expenses!$A118,ProjectTypeData!$B$2:$B118,0),MATCH(Expenses!B$5,ProjectTypeData!$F$1))),"-",INDEX(ProjectTypeData!$F$2:$F118,MATCH(Expenses!$A118,ProjectTypeData!$B$2:$B118,0),MATCH(Expenses!B$5,ProjectTypeData!$F$1)))</f>
        <v>CPDC</v>
      </c>
      <c r="C118" s="145">
        <f>Operating!C123</f>
        <v>0</v>
      </c>
      <c r="D118" s="146" t="str">
        <f>IF(ISERROR(INDEX(MgmtCompanyData!$C$2:$C$46,MATCH(A118,MgmtCompanyData!$B$2:$B$46,0),0)),"-",INDEX(MgmtCompanyData!$C$2:$C$46,MATCH(A118,MgmtCompanyData!$B$2:$B$46,0),0))</f>
        <v>-</v>
      </c>
      <c r="E118" s="50">
        <f>SUMIFS(IncomeStatementData!$J$2:$J$415,IncomeStatementData!$B$2:$B$415,$A118,IncomeStatementData!$I$2:$I$415,"50105")+SUMIFS(IncomeStatementData!$J$2:$J$415,IncomeStatementData!$B$2:$B$415,$A118,IncomeStatementData!$I$2:$I$415,"55745")+SUMIFS(IncomeStatementData!$J$2:$J$415,IncomeStatementData!$B$2:$B$415,$A118,IncomeStatementData!$I$2:$I$415,"55730")+SUMIFS(IncomeStatementData!$J$2:$J$415,IncomeStatementData!$B$2:$B$415,$A118,IncomeStatementData!$I$2:$I$415,"50203")+SUMIFS(IncomeStatementData!$J$2:$J$415,IncomeStatementData!$B$2:$B$415,$A118,IncomeStatementData!$I$2:$I$415,"50252")</f>
        <v>0</v>
      </c>
      <c r="F118" s="51">
        <f>IF(ISERROR(G118/12*Occupancy!$B$65),"-",G118/12*Occupancy!$B$65)</f>
        <v>0</v>
      </c>
      <c r="G118" s="52">
        <f>SUMIFS(AnnualFinancialData!$L$2:$L$6380,AnnualFinancialData!$B$2:$B$6380,$A118,AnnualFinancialData!$K$2:$K$6380,"50105")+SUMIFS(AnnualFinancialData!$L$2:$L$6380,AnnualFinancialData!$B$2:$B$6380,$A118,AnnualFinancialData!$K$2:$K$6380,"55745")+SUMIFS(AnnualFinancialData!$L$2:$L$6380,AnnualFinancialData!$B$2:$B$6380,$A118,AnnualFinancialData!$K$2:$K$6380,"55730")+SUMIFS(AnnualFinancialData!$L$2:$L$6380,AnnualFinancialData!$B$2:$B$6380,$A118,AnnualFinancialData!$K$2:$K$6380,"50203")+SUMIFS(AnnualFinancialData!$L$2:$L$6380,AnnualFinancialData!$B$2:$B$6380,$A118,AnnualFinancialData!$K$2:$K$6380,"50252")</f>
        <v>0</v>
      </c>
      <c r="H118" s="51" t="str">
        <f>IF(ISERROR(IF(E118="","",E118/VLOOKUP(Occupancy!$B$65,Occupancy!$BJ$68:'Occupancy'!$B$79,1)*12/$C118)),"-",IF(E118="","",E118/VLOOKUP(Occupancy!$B$65,Occupancy!$BJ$68:'Occupancy'!$B$79,1)*12/$C118))</f>
        <v>-</v>
      </c>
      <c r="I118" s="53" t="str">
        <f>IF(ISERROR(IF(F118="","",F118/VLOOKUP(Occupancy!$B$65,Occupancy!$BJ$68:'Occupancy'!$B$79,1)*12/$C118)),"-",IF(F118="","",F118/VLOOKUP(Occupancy!$B$65,Occupancy!$BJ$68:'Occupancy'!$B$79,1)*12/$C118))</f>
        <v>-</v>
      </c>
      <c r="J118" s="54">
        <f>SUMIFS(IncomeStatementData!$J$2:$J$415,IncomeStatementData!$B$2:$B$415,$A118,IncomeStatementData!$I$2:$I$415,"60015")+SUMIFS(IncomeStatementData!$J$2:$J$415,IncomeStatementData!$B$2:$B$415,$A118,IncomeStatementData!$I$2:$I$415,"55342")+SUMIFS(IncomeStatementData!$J$2:$J$415,IncomeStatementData!$B$2:$B$415,$A118,IncomeStatementData!$I$2:$I$415,"55110")+SUMIFS(IncomeStatementData!$J$2:$J$415,IncomeStatementData!$B$2:$B$415,$A118,IncomeStatementData!$I$2:$I$415,"53034")+SUMIFS(IncomeStatementData!$J$2:$J$415,IncomeStatementData!$B$2:$B$415,$A118,IncomeStatementData!$I$2:$I$415,"59500")</f>
        <v>0</v>
      </c>
      <c r="K118" s="54">
        <f>IF(ISERROR(L118/12*Occupancy!$B$65),"-",L118/12*Occupancy!$B$65)</f>
        <v>0</v>
      </c>
      <c r="L118" s="55">
        <f>SUMIFS(AnnualFinancialData!$L$2:$L$6380,AnnualFinancialData!$B$2:$B$6380,$A118,AnnualFinancialData!$K$2:$K$6380,"60015")+SUMIFS(AnnualFinancialData!$L$2:$L$6380,AnnualFinancialData!$B$2:$B$6380,$A118,AnnualFinancialData!$K$2:$K$6380,"55342")+SUMIFS(AnnualFinancialData!$L$2:$L$6380,AnnualFinancialData!$B$2:$B$6380,$A118,AnnualFinancialData!$K$2:$K$6380,"55110")+SUMIFS(AnnualFinancialData!$L$2:$L$6380,AnnualFinancialData!$B$2:$B$6380,$A118,AnnualFinancialData!$K$2:$K$6380,"53034")+SUMIFS(AnnualFinancialData!$L$2:$L$6380,AnnualFinancialData!$B$2:$B$6380,$A118,AnnualFinancialData!$K$2:$K$6380,"59500")</f>
        <v>0</v>
      </c>
      <c r="M118" s="54" t="str">
        <f>IF(ISERROR(IF(J118="","",J118/VLOOKUP(Occupancy!$B$65,Occupancy!$BJ$68:'Occupancy'!$B$79,1)*12/$C118)),"-",IF(J118="","",J118/VLOOKUP(Occupancy!$B$65,Occupancy!$BJ$68:'Occupancy'!$B$79,1)*12/$C118))</f>
        <v>-</v>
      </c>
      <c r="N118" s="54" t="str">
        <f>IF(ISERROR(IF(K118="","",K118/VLOOKUP(Occupancy!$B$65,Occupancy!$BJ$68:'Occupancy'!$B$79,1)*12/$C118)),"-",IF(K118="","",K118/VLOOKUP(Occupancy!$B$65,Occupancy!$BJ$68:'Occupancy'!$B$79,1)*12/$C118))</f>
        <v>-</v>
      </c>
      <c r="O118" s="51">
        <f>SUMIFS(IncomeStatementData!$J$2:$J$415,IncomeStatementData!$B$2:$B$415,$A118,IncomeStatementData!$I$2:$I$415,"58001")</f>
        <v>0</v>
      </c>
      <c r="P118" s="51">
        <f>IF(ISERROR(Q118/12*Occupancy!$B$65),"-",Q118/12*Occupancy!$B$65)</f>
        <v>0</v>
      </c>
      <c r="Q118" s="52">
        <f>SUMIFS(AnnualFinancialData!$L$2:$L$6380,AnnualFinancialData!$B$2:$B$6380,$A118,AnnualFinancialData!$K$2:$K$6380,"58001")</f>
        <v>0</v>
      </c>
      <c r="R118" s="51" t="str">
        <f>IF(ISERROR(IF(O118="","",O118/VLOOKUP(Occupancy!$B$65,Occupancy!$BJ$68:'Occupancy'!$B$79,1)*12/$C118)),"-",IF(O118="","",O118/VLOOKUP(Occupancy!$B$65,Occupancy!$BJ$68:'Occupancy'!$B$79,1)*12/$C118))</f>
        <v>-</v>
      </c>
      <c r="S118" s="51" t="str">
        <f>IF(ISERROR(IF(P118="","",P118/VLOOKUP(Occupancy!$B$65,Occupancy!$BJ$68:'Occupancy'!$B$79,1)*12/$C118)),"-",IF(P118="","",P118/VLOOKUP(Occupancy!$B$65,Occupancy!$BJ$68:'Occupancy'!$B$79,1)*12/$C118))</f>
        <v>-</v>
      </c>
      <c r="T118" s="55">
        <f>SUMIFS(IncomeStatementData!$J$2:$J$415,IncomeStatementData!$B$2:$B$415,$A118,IncomeStatementData!$I$2:$I$415,"66100")</f>
        <v>0</v>
      </c>
      <c r="U118" s="54">
        <f>IF(ISERROR(V118/12*Occupancy!$B$65),"-",V118/12*Occupancy!$B$65)</f>
        <v>0</v>
      </c>
      <c r="V118" s="55">
        <f>SUMIFS(AnnualFinancialData!$L$2:$L$6380,AnnualFinancialData!$B$2:$B$6380,$A118,AnnualFinancialData!$K$2:$K$6380,"66100")</f>
        <v>0</v>
      </c>
      <c r="W118" s="54" t="str">
        <f>IF(ISERROR(IF(T118="","",T118/VLOOKUP(Occupancy!$B$65,Occupancy!$BJ$68:'Occupancy'!$B$79,1)*12/$C118)),"-",IF(T118="","",T118/VLOOKUP(Occupancy!$B$65,Occupancy!$BJ$68:'Occupancy'!$B$79,1)*12/$C118))</f>
        <v>-</v>
      </c>
      <c r="X118" s="56" t="str">
        <f>IF(ISERROR(IF(U118="","",U118/VLOOKUP(Occupancy!$B$65,Occupancy!$BJ$68:'Occupancy'!$B$79,1)*12/$C118)),"-",IF(U118="","",U118/VLOOKUP(Occupancy!$B$65,Occupancy!$BJ$68:'Occupancy'!$B$79,1)*12/$C118))</f>
        <v>-</v>
      </c>
      <c r="Y118" s="51">
        <f>SUMIFS(IncomeStatementData!$J$2:$J$415,IncomeStatementData!$B$2:$B$415,$A118,IncomeStatementData!$I$2:$I$415,"55705")+SUMIFS(IncomeStatementData!$J$2:$J$415,IncomeStatementData!$B$2:$B$415,$A118,IncomeStatementData!$I$2:$I$415,"55715")+SUMIFS(IncomeStatementData!$J$2:$J$415,IncomeStatementData!$B$2:$B$415,$A118,IncomeStatementData!$I$2:$I$415,"55720")+SUMIFS(IncomeStatementData!$J$2:$J$415,IncomeStatementData!$B$2:$B$415,$A118,IncomeStatementData!$I$2:$I$415,"55730")+SUMIFS(IncomeStatementData!$J$2:$J$415,IncomeStatementData!$B$2:$B$415,$A118,IncomeStatementData!$I$2:$I$415,"55735")+SUMIFS(IncomeStatementData!$J$2:$J$415,IncomeStatementData!$B$2:$B$415,$A118,IncomeStatementData!$I$2:$I$415,"55701")+SUMIFS(IncomeStatementData!$J$2:$J$415,IncomeStatementData!$B$2:$B$415,$A118,IncomeStatementData!$I$2:$I$415,"55750")+SUMIFS(IncomeStatementData!$J$2:$J$415,IncomeStatementData!$B$2:$B$415,$A118,IncomeStatementData!$I$2:$I$415,"55725")+SUMIFS(IncomeStatementData!$J$2:$J$415,IncomeStatementData!$B$2:$B$415,$A118,IncomeStatementData!$I$2:$I$415,"55760")+SUMIFS(IncomeStatementData!$J$2:$J$415,IncomeStatementData!$B$2:$B$415,$A118,IncomeStatementData!$I$2:$I$415,"55755")</f>
        <v>0</v>
      </c>
      <c r="Z118" s="51">
        <f>IF(ISERROR(AA118/12*Occupancy!$B$65),"-",AA118/12*Occupancy!$B$65)</f>
        <v>0</v>
      </c>
      <c r="AA118" s="52">
        <f>SUMIFS(AnnualFinancialData!$L$2:$L$6380,AnnualFinancialData!$B$2:$B$6380,$A118,AnnualFinancialData!$K$2:$K$6380,"55705")+SUMIFS(AnnualFinancialData!$L$2:$L$6380,AnnualFinancialData!$B$2:$B$6380,$A118,AnnualFinancialData!$K$2:$K$6380,"55715")+SUMIFS(AnnualFinancialData!$L$2:$L$6380,AnnualFinancialData!$B$2:$B$6380,$A118,AnnualFinancialData!$K$2:$K$6380,"55720")+SUMIFS(AnnualFinancialData!$L$2:$L$6380,AnnualFinancialData!$B$2:$B$6380,$A118,AnnualFinancialData!$K$2:$K$6380,"55730")+SUMIFS(AnnualFinancialData!$L$2:$L$6380,AnnualFinancialData!$B$2:$B$6380,$A118,AnnualFinancialData!$K$2:$K$6380,"55735")+SUMIFS(AnnualFinancialData!$L$2:$L$6380,AnnualFinancialData!$B$2:$B$6380,$A118,AnnualFinancialData!$K$2:$K$6380,"55701")+SUMIFS(AnnualFinancialData!$L$2:$L$6380,AnnualFinancialData!$B$2:$B$6380,$A118,AnnualFinancialData!$K$2:$K$6380,"55750")+SUMIFS(AnnualFinancialData!$L$2:$L$6380,AnnualFinancialData!$B$2:$B$6380,$A118,AnnualFinancialData!$K$2:$K$6380,"55725")+SUMIFS(AnnualFinancialData!$L$2:$L$6380,AnnualFinancialData!$B$2:$B$6380,$A118,AnnualFinancialData!$K$2:$K$6380,"55760")+SUMIFS(AnnualFinancialData!$L$2:$L$6380,AnnualFinancialData!$B$2:$B$6380,$A118,AnnualFinancialData!$K$2:$K$6380,"55755")</f>
        <v>0</v>
      </c>
      <c r="AB118" s="51" t="str">
        <f>IF(ISERROR(IF(Y118="","",Y118/VLOOKUP(Occupancy!$B$65,Occupancy!$BJ$68:'Occupancy'!$B$79,1)*12/$C118)),"-",IF(Y118="","",Y118/VLOOKUP(Occupancy!$B$65,Occupancy!$BJ$68:'Occupancy'!$B$79,1)*12/$C118))</f>
        <v>-</v>
      </c>
      <c r="AC118" s="57" t="str">
        <f>IF(ISERROR(IF(Z118="","",Z118/VLOOKUP(Occupancy!$B$65,Occupancy!$BJ$68:'Occupancy'!$B$79,1)*12/$C118)),"-",IF(Z118="","",Z118/VLOOKUP(Occupancy!$B$65,Occupancy!$BJ$68:'Occupancy'!$B$79,1)*12/$C118))</f>
        <v>-</v>
      </c>
      <c r="AD118" s="55">
        <f>SUMIFS(IncomeStatementData!$J$2:$J$415,IncomeStatementData!$B$2:$B$415,$A118,IncomeStatementData!$I$2:$I$415,"55770")</f>
        <v>0</v>
      </c>
      <c r="AE118" s="54">
        <f>IF(ISERROR(AF118/12*Occupancy!$B$65),"-",AF118/12*Occupancy!$B$65)</f>
        <v>0</v>
      </c>
      <c r="AF118" s="55">
        <f>SUMIFS(AnnualFinancialData!$L$2:$L$6380,AnnualFinancialData!$B$2:$B$6380,$A118,AnnualFinancialData!$K$2:$K$6380,"55770")</f>
        <v>0</v>
      </c>
      <c r="AG118" s="54" t="str">
        <f>IF(ISERROR(IF(AD118="","",AD118/VLOOKUP(Occupancy!$B$65,Occupancy!$BJ$68:'Occupancy'!$B$79,1)*12/$C118)),"-",IF(AD118="","",AD118/VLOOKUP(Occupancy!$B$65,Occupancy!$BJ$68:'Occupancy'!$B$79,1)*12/$C118))</f>
        <v>-</v>
      </c>
      <c r="AH118" s="59" t="str">
        <f>IF(ISERROR(IF(AE118="","",AE118/VLOOKUP(Occupancy!$B$65,Occupancy!$BJ$68:'Occupancy'!$B$79,1)*12/$C118)),"-",IF(AE118="","",AE118/VLOOKUP(Occupancy!$B$65,Occupancy!$BJ$68:'Occupancy'!$B$79,1)*12/$C118))</f>
        <v>-</v>
      </c>
      <c r="AI118" s="52">
        <f>SUMIFS(IncomeStatementData!$J$2:$J$415,IncomeStatementData!$B$2:$B$415,$A118,IncomeStatementData!$I$2:$I$415,"55357")+SUMIFS(IncomeStatementData!$J$2:$J$415,IncomeStatementData!$B$2:$B$415,$A118,IncomeStatementData!$I$2:$I$415,"55353")+SUMIFS(IncomeStatementData!$J$2:$J$415,IncomeStatementData!$B$2:$B$415,$A118,IncomeStatementData!$I$2:$I$415,"55354")+SUMIFS(IncomeStatementData!$J$2:$J$415,IncomeStatementData!$B$2:$B$415,$A118,IncomeStatementData!$I$2:$I$415,"55351")</f>
        <v>0</v>
      </c>
      <c r="AJ118" s="51">
        <f>IF(ISERROR(AK118/12*Occupancy!$B$65),"-",AK118/12*Occupancy!$B$65)</f>
        <v>0</v>
      </c>
      <c r="AK118" s="52">
        <f>SUMIFS(AnnualFinancialData!$L$2:$L$6380,AnnualFinancialData!$B$2:$B$6380,$A118,AnnualFinancialData!$K$2:$K$6380,"55357")+SUMIFS(AnnualFinancialData!$L$2:$L$6380,AnnualFinancialData!$B$2:$B$6380,$A118,AnnualFinancialData!$K$2:$K$6380,"55353")+SUMIFS(AnnualFinancialData!$L$2:$L$6380,AnnualFinancialData!$B$2:$B$6380,$A118,AnnualFinancialData!$K$2:$K$6380,"55354")+SUMIFS(AnnualFinancialData!$L$2:$L$6380,AnnualFinancialData!$B$2:$B$6380,$A118,AnnualFinancialData!$K$2:$K$6380,"55351")</f>
        <v>0</v>
      </c>
      <c r="AL118" s="51" t="str">
        <f>IF(ISERROR(IF(AI118="","",AI118/VLOOKUP(Occupancy!$B$65,Occupancy!$BJ$68:'Occupancy'!$B$79,1)*12/$C118)),"-",IF(AI118="","",AI118/VLOOKUP(Occupancy!$B$65,Occupancy!$BJ$68:'Occupancy'!$B$79,1)*12/$C118))</f>
        <v>-</v>
      </c>
      <c r="AM118" s="60" t="str">
        <f>IF(ISERROR(IF(AJ118="","",AJ118/VLOOKUP(Occupancy!$B$65,Occupancy!$BJ$68:'Occupancy'!$B$79,1)*12/$C118)),"-",IF(AJ118="","",AJ118/VLOOKUP(Occupancy!$B$65,Occupancy!$BJ$68:'Occupancy'!$B$79,1)*12/$C118))</f>
        <v>-</v>
      </c>
      <c r="AN118" s="54">
        <f>SUMIFS(IncomeStatementData!$J$2:$J$415,IncomeStatementData!$B$2:$B$415,$A118,IncomeStatementData!$I$2:$I$415,"55355")</f>
        <v>0</v>
      </c>
      <c r="AO118" s="54">
        <f>IF(ISERROR(AP118/12*Occupancy!$B$65),"-",AP118/12*Occupancy!$B$65)</f>
        <v>0</v>
      </c>
      <c r="AP118" s="55">
        <f>SUMIFS(AnnualFinancialData!$L$2:$L$6380,AnnualFinancialData!$B$2:$B$6380,$A118,AnnualFinancialData!$K$2:$K$6380,"55355")</f>
        <v>0</v>
      </c>
      <c r="AQ118" s="54" t="str">
        <f>IF(ISERROR(IF(AN118="","",AN118/VLOOKUP(Occupancy!$B$65,Occupancy!$BJ$68:'Occupancy'!$B$79,1)*12/$C118)),"-",IF(AN118="","",AN118/VLOOKUP(Occupancy!$B$65,Occupancy!$BJ$68:'Occupancy'!$B$79,1)*12/$C118))</f>
        <v>-</v>
      </c>
      <c r="AR118" s="56" t="str">
        <f>IF(ISERROR(IF(AO118="","",AO118/VLOOKUP(Occupancy!$B$65,Occupancy!$BJ$68:'Occupancy'!$B$79,1)*12/$C118)),"-",IF(AO118="","",AO118/VLOOKUP(Occupancy!$B$65,Occupancy!$BJ$68:'Occupancy'!$B$79,1)*12/$C118))</f>
        <v>-</v>
      </c>
      <c r="AS118" s="61">
        <f>SUMIFS(IncomeStatementData!$J$2:$J$415,IncomeStatementData!$B$2:$B$415,$A118,IncomeStatementData!$I$2:$I$415,"55301")</f>
        <v>0</v>
      </c>
      <c r="AT118" s="51">
        <f>IF(ISERROR(AU118/12*Occupancy!$B$65),"-",AU118/12*Occupancy!$B$65)</f>
        <v>0</v>
      </c>
      <c r="AU118" s="52">
        <f>SUMIFS(AnnualFinancialData!$L$2:$L$6380,AnnualFinancialData!$B$2:$B$6380,$A118,AnnualFinancialData!$K$2:$K$6380,"55301")</f>
        <v>0</v>
      </c>
      <c r="AV118" s="51" t="str">
        <f>IF(ISERROR(IF(AS118="","",AS118/VLOOKUP(Occupancy!$B$65,Occupancy!$BJ$68:'Occupancy'!$B$79,1)*12/$C118)),"-",IF(AS118="","",AS118/VLOOKUP(Occupancy!$B$65,Occupancy!$BJ$68:'Occupancy'!$B$79,1)*12/$C118))</f>
        <v>-</v>
      </c>
      <c r="AW118" s="57" t="str">
        <f>IF(ISERROR(IF(AT118="","",AT118/VLOOKUP(Occupancy!$B$65,Occupancy!$BJ$68:'Occupancy'!$B$79,1)*12/$C118)),"-",IF(AT118="","",AT118/VLOOKUP(Occupancy!$B$65,Occupancy!$BJ$68:'Occupancy'!$B$79,1)*12/$C118))</f>
        <v>-</v>
      </c>
      <c r="AX118" s="54">
        <f>SUMIFS(IncomeStatementData!$J$2:$J$415,IncomeStatementData!$B$2:$B$415,$A118,IncomeStatementData!$I$2:$I$415,"55320")</f>
        <v>0</v>
      </c>
      <c r="AY118" s="54">
        <f>IF(ISERROR(AZ118/12*Occupancy!$B$65),"-",AZ118/12*Occupancy!$B$65)</f>
        <v>0</v>
      </c>
      <c r="AZ118" s="55">
        <f>SUMIFS(AnnualFinancialData!$L$2:$L$6380,AnnualFinancialData!$B$2:$B$6380,$A118,AnnualFinancialData!$K$2:$K$6380,"55320")</f>
        <v>0</v>
      </c>
      <c r="BA118" s="54" t="str">
        <f>IF(ISERROR(IF(AX118="","",AX118/VLOOKUP(Occupancy!$B$65,Occupancy!$BJ$68:'Occupancy'!$B$79,1)*12/$C118)),"-",IF(AX118="","",AX118/VLOOKUP(Occupancy!$B$65,Occupancy!$BJ$68:'Occupancy'!$B$79,1)*12/$C118))</f>
        <v>-</v>
      </c>
      <c r="BB118" s="54" t="str">
        <f>IF(ISERROR(IF(AY118="","",AY118/VLOOKUP(Occupancy!$B$65,Occupancy!$BJ$68:'Occupancy'!$B$79,1)*12/$C118)),"-",IF(AY118="","",AY118/VLOOKUP(Occupancy!$B$65,Occupancy!$BJ$68:'Occupancy'!$B$79,1)*12/$C118))</f>
        <v>-</v>
      </c>
      <c r="BC118" s="62">
        <f t="shared" si="3"/>
        <v>0</v>
      </c>
      <c r="BD118" s="63">
        <f t="shared" si="4"/>
        <v>0</v>
      </c>
      <c r="BE118" s="62">
        <f t="shared" si="5"/>
        <v>0</v>
      </c>
      <c r="BF118" s="63" t="str">
        <f>IF(ISERROR(IF(BC118="","",BC118/VLOOKUP(Occupancy!$B$65,Occupancy!$BJ$68:'Occupancy'!$B$79,1)*12/$C118)),"-",IF(BC118="","",BC118/VLOOKUP(Occupancy!$B$65,Occupancy!$BJ$68:'Occupancy'!$B$79,1)*12/$C118))</f>
        <v>-</v>
      </c>
      <c r="BG118" s="64" t="str">
        <f>IF(ISERROR(IF(BD118="","",BD118/VLOOKUP(Occupancy!$B$65,Occupancy!$BJ$68:'Occupancy'!$B$79,1)*12/$C118)),"-",IF(BD118="","",BD118/VLOOKUP(Occupancy!$B$65,Occupancy!$BJ$68:'Occupancy'!$B$79,1)*12/$C118))</f>
        <v>-</v>
      </c>
    </row>
    <row r="119" spans="1:59" x14ac:dyDescent="0.25">
      <c r="A119" s="220" t="s">
        <v>633</v>
      </c>
      <c r="B119" s="93" t="str">
        <f>IF(ISERROR(INDEX(ProjectTypeData!$F$2:$F119,MATCH(Expenses!$A119,ProjectTypeData!$B$2:$B119,0),MATCH(Expenses!B$5,ProjectTypeData!$F$1))),"-",INDEX(ProjectTypeData!$F$2:$F119,MATCH(Expenses!$A119,ProjectTypeData!$B$2:$B119,0),MATCH(Expenses!B$5,ProjectTypeData!$F$1)))</f>
        <v>CPDC</v>
      </c>
      <c r="C119" s="145">
        <f>Operating!C124</f>
        <v>0</v>
      </c>
      <c r="D119" s="146" t="str">
        <f>IF(ISERROR(INDEX(MgmtCompanyData!$C$2:$C$46,MATCH(A119,MgmtCompanyData!$B$2:$B$46,0),0)),"-",INDEX(MgmtCompanyData!$C$2:$C$46,MATCH(A119,MgmtCompanyData!$B$2:$B$46,0),0))</f>
        <v>-</v>
      </c>
      <c r="E119" s="50">
        <f>SUMIFS(IncomeStatementData!$J$2:$J$415,IncomeStatementData!$B$2:$B$415,$A119,IncomeStatementData!$I$2:$I$415,"50105")+SUMIFS(IncomeStatementData!$J$2:$J$415,IncomeStatementData!$B$2:$B$415,$A119,IncomeStatementData!$I$2:$I$415,"55745")+SUMIFS(IncomeStatementData!$J$2:$J$415,IncomeStatementData!$B$2:$B$415,$A119,IncomeStatementData!$I$2:$I$415,"55730")+SUMIFS(IncomeStatementData!$J$2:$J$415,IncomeStatementData!$B$2:$B$415,$A119,IncomeStatementData!$I$2:$I$415,"50203")+SUMIFS(IncomeStatementData!$J$2:$J$415,IncomeStatementData!$B$2:$B$415,$A119,IncomeStatementData!$I$2:$I$415,"50252")</f>
        <v>0</v>
      </c>
      <c r="F119" s="51">
        <f>IF(ISERROR(G119/12*Occupancy!$B$65),"-",G119/12*Occupancy!$B$65)</f>
        <v>0</v>
      </c>
      <c r="G119" s="52">
        <f>SUMIFS(AnnualFinancialData!$L$2:$L$6380,AnnualFinancialData!$B$2:$B$6380,$A119,AnnualFinancialData!$K$2:$K$6380,"50105")+SUMIFS(AnnualFinancialData!$L$2:$L$6380,AnnualFinancialData!$B$2:$B$6380,$A119,AnnualFinancialData!$K$2:$K$6380,"55745")+SUMIFS(AnnualFinancialData!$L$2:$L$6380,AnnualFinancialData!$B$2:$B$6380,$A119,AnnualFinancialData!$K$2:$K$6380,"55730")+SUMIFS(AnnualFinancialData!$L$2:$L$6380,AnnualFinancialData!$B$2:$B$6380,$A119,AnnualFinancialData!$K$2:$K$6380,"50203")+SUMIFS(AnnualFinancialData!$L$2:$L$6380,AnnualFinancialData!$B$2:$B$6380,$A119,AnnualFinancialData!$K$2:$K$6380,"50252")</f>
        <v>0</v>
      </c>
      <c r="H119" s="51" t="str">
        <f>IF(ISERROR(IF(E119="","",E119/VLOOKUP(Occupancy!$B$65,Occupancy!$BJ$68:'Occupancy'!$B$79,1)*12/$C119)),"-",IF(E119="","",E119/VLOOKUP(Occupancy!$B$65,Occupancy!$BJ$68:'Occupancy'!$B$79,1)*12/$C119))</f>
        <v>-</v>
      </c>
      <c r="I119" s="53" t="str">
        <f>IF(ISERROR(IF(F119="","",F119/VLOOKUP(Occupancy!$B$65,Occupancy!$BJ$68:'Occupancy'!$B$79,1)*12/$C119)),"-",IF(F119="","",F119/VLOOKUP(Occupancy!$B$65,Occupancy!$BJ$68:'Occupancy'!$B$79,1)*12/$C119))</f>
        <v>-</v>
      </c>
      <c r="J119" s="54">
        <f>SUMIFS(IncomeStatementData!$J$2:$J$415,IncomeStatementData!$B$2:$B$415,$A119,IncomeStatementData!$I$2:$I$415,"60015")+SUMIFS(IncomeStatementData!$J$2:$J$415,IncomeStatementData!$B$2:$B$415,$A119,IncomeStatementData!$I$2:$I$415,"55342")+SUMIFS(IncomeStatementData!$J$2:$J$415,IncomeStatementData!$B$2:$B$415,$A119,IncomeStatementData!$I$2:$I$415,"55110")+SUMIFS(IncomeStatementData!$J$2:$J$415,IncomeStatementData!$B$2:$B$415,$A119,IncomeStatementData!$I$2:$I$415,"53034")+SUMIFS(IncomeStatementData!$J$2:$J$415,IncomeStatementData!$B$2:$B$415,$A119,IncomeStatementData!$I$2:$I$415,"59500")</f>
        <v>0</v>
      </c>
      <c r="K119" s="54">
        <f>IF(ISERROR(L119/12*Occupancy!$B$65),"-",L119/12*Occupancy!$B$65)</f>
        <v>0</v>
      </c>
      <c r="L119" s="55">
        <f>SUMIFS(AnnualFinancialData!$L$2:$L$6380,AnnualFinancialData!$B$2:$B$6380,$A119,AnnualFinancialData!$K$2:$K$6380,"60015")+SUMIFS(AnnualFinancialData!$L$2:$L$6380,AnnualFinancialData!$B$2:$B$6380,$A119,AnnualFinancialData!$K$2:$K$6380,"55342")+SUMIFS(AnnualFinancialData!$L$2:$L$6380,AnnualFinancialData!$B$2:$B$6380,$A119,AnnualFinancialData!$K$2:$K$6380,"55110")+SUMIFS(AnnualFinancialData!$L$2:$L$6380,AnnualFinancialData!$B$2:$B$6380,$A119,AnnualFinancialData!$K$2:$K$6380,"53034")+SUMIFS(AnnualFinancialData!$L$2:$L$6380,AnnualFinancialData!$B$2:$B$6380,$A119,AnnualFinancialData!$K$2:$K$6380,"59500")</f>
        <v>0</v>
      </c>
      <c r="M119" s="54" t="str">
        <f>IF(ISERROR(IF(J119="","",J119/VLOOKUP(Occupancy!$B$65,Occupancy!$BJ$68:'Occupancy'!$B$79,1)*12/$C119)),"-",IF(J119="","",J119/VLOOKUP(Occupancy!$B$65,Occupancy!$BJ$68:'Occupancy'!$B$79,1)*12/$C119))</f>
        <v>-</v>
      </c>
      <c r="N119" s="54" t="str">
        <f>IF(ISERROR(IF(K119="","",K119/VLOOKUP(Occupancy!$B$65,Occupancy!$BJ$68:'Occupancy'!$B$79,1)*12/$C119)),"-",IF(K119="","",K119/VLOOKUP(Occupancy!$B$65,Occupancy!$BJ$68:'Occupancy'!$B$79,1)*12/$C119))</f>
        <v>-</v>
      </c>
      <c r="O119" s="51">
        <f>SUMIFS(IncomeStatementData!$J$2:$J$415,IncomeStatementData!$B$2:$B$415,$A119,IncomeStatementData!$I$2:$I$415,"58001")</f>
        <v>0</v>
      </c>
      <c r="P119" s="51">
        <f>IF(ISERROR(Q119/12*Occupancy!$B$65),"-",Q119/12*Occupancy!$B$65)</f>
        <v>0</v>
      </c>
      <c r="Q119" s="52">
        <f>SUMIFS(AnnualFinancialData!$L$2:$L$6380,AnnualFinancialData!$B$2:$B$6380,$A119,AnnualFinancialData!$K$2:$K$6380,"58001")</f>
        <v>0</v>
      </c>
      <c r="R119" s="51" t="str">
        <f>IF(ISERROR(IF(O119="","",O119/VLOOKUP(Occupancy!$B$65,Occupancy!$BJ$68:'Occupancy'!$B$79,1)*12/$C119)),"-",IF(O119="","",O119/VLOOKUP(Occupancy!$B$65,Occupancy!$BJ$68:'Occupancy'!$B$79,1)*12/$C119))</f>
        <v>-</v>
      </c>
      <c r="S119" s="51" t="str">
        <f>IF(ISERROR(IF(P119="","",P119/VLOOKUP(Occupancy!$B$65,Occupancy!$BJ$68:'Occupancy'!$B$79,1)*12/$C119)),"-",IF(P119="","",P119/VLOOKUP(Occupancy!$B$65,Occupancy!$BJ$68:'Occupancy'!$B$79,1)*12/$C119))</f>
        <v>-</v>
      </c>
      <c r="T119" s="55">
        <f>SUMIFS(IncomeStatementData!$J$2:$J$415,IncomeStatementData!$B$2:$B$415,$A119,IncomeStatementData!$I$2:$I$415,"66100")</f>
        <v>0</v>
      </c>
      <c r="U119" s="54">
        <f>IF(ISERROR(V119/12*Occupancy!$B$65),"-",V119/12*Occupancy!$B$65)</f>
        <v>0</v>
      </c>
      <c r="V119" s="55">
        <f>SUMIFS(AnnualFinancialData!$L$2:$L$6380,AnnualFinancialData!$B$2:$B$6380,$A119,AnnualFinancialData!$K$2:$K$6380,"66100")</f>
        <v>0</v>
      </c>
      <c r="W119" s="54" t="str">
        <f>IF(ISERROR(IF(T119="","",T119/VLOOKUP(Occupancy!$B$65,Occupancy!$BJ$68:'Occupancy'!$B$79,1)*12/$C119)),"-",IF(T119="","",T119/VLOOKUP(Occupancy!$B$65,Occupancy!$BJ$68:'Occupancy'!$B$79,1)*12/$C119))</f>
        <v>-</v>
      </c>
      <c r="X119" s="56" t="str">
        <f>IF(ISERROR(IF(U119="","",U119/VLOOKUP(Occupancy!$B$65,Occupancy!$BJ$68:'Occupancy'!$B$79,1)*12/$C119)),"-",IF(U119="","",U119/VLOOKUP(Occupancy!$B$65,Occupancy!$BJ$68:'Occupancy'!$B$79,1)*12/$C119))</f>
        <v>-</v>
      </c>
      <c r="Y119" s="51">
        <f>SUMIFS(IncomeStatementData!$J$2:$J$415,IncomeStatementData!$B$2:$B$415,$A119,IncomeStatementData!$I$2:$I$415,"55705")+SUMIFS(IncomeStatementData!$J$2:$J$415,IncomeStatementData!$B$2:$B$415,$A119,IncomeStatementData!$I$2:$I$415,"55715")+SUMIFS(IncomeStatementData!$J$2:$J$415,IncomeStatementData!$B$2:$B$415,$A119,IncomeStatementData!$I$2:$I$415,"55720")+SUMIFS(IncomeStatementData!$J$2:$J$415,IncomeStatementData!$B$2:$B$415,$A119,IncomeStatementData!$I$2:$I$415,"55730")+SUMIFS(IncomeStatementData!$J$2:$J$415,IncomeStatementData!$B$2:$B$415,$A119,IncomeStatementData!$I$2:$I$415,"55735")+SUMIFS(IncomeStatementData!$J$2:$J$415,IncomeStatementData!$B$2:$B$415,$A119,IncomeStatementData!$I$2:$I$415,"55701")+SUMIFS(IncomeStatementData!$J$2:$J$415,IncomeStatementData!$B$2:$B$415,$A119,IncomeStatementData!$I$2:$I$415,"55750")+SUMIFS(IncomeStatementData!$J$2:$J$415,IncomeStatementData!$B$2:$B$415,$A119,IncomeStatementData!$I$2:$I$415,"55725")+SUMIFS(IncomeStatementData!$J$2:$J$415,IncomeStatementData!$B$2:$B$415,$A119,IncomeStatementData!$I$2:$I$415,"55760")+SUMIFS(IncomeStatementData!$J$2:$J$415,IncomeStatementData!$B$2:$B$415,$A119,IncomeStatementData!$I$2:$I$415,"55755")</f>
        <v>0</v>
      </c>
      <c r="Z119" s="51">
        <f>IF(ISERROR(AA119/12*Occupancy!$B$65),"-",AA119/12*Occupancy!$B$65)</f>
        <v>0</v>
      </c>
      <c r="AA119" s="52">
        <f>SUMIFS(AnnualFinancialData!$L$2:$L$6380,AnnualFinancialData!$B$2:$B$6380,$A119,AnnualFinancialData!$K$2:$K$6380,"55705")+SUMIFS(AnnualFinancialData!$L$2:$L$6380,AnnualFinancialData!$B$2:$B$6380,$A119,AnnualFinancialData!$K$2:$K$6380,"55715")+SUMIFS(AnnualFinancialData!$L$2:$L$6380,AnnualFinancialData!$B$2:$B$6380,$A119,AnnualFinancialData!$K$2:$K$6380,"55720")+SUMIFS(AnnualFinancialData!$L$2:$L$6380,AnnualFinancialData!$B$2:$B$6380,$A119,AnnualFinancialData!$K$2:$K$6380,"55730")+SUMIFS(AnnualFinancialData!$L$2:$L$6380,AnnualFinancialData!$B$2:$B$6380,$A119,AnnualFinancialData!$K$2:$K$6380,"55735")+SUMIFS(AnnualFinancialData!$L$2:$L$6380,AnnualFinancialData!$B$2:$B$6380,$A119,AnnualFinancialData!$K$2:$K$6380,"55701")+SUMIFS(AnnualFinancialData!$L$2:$L$6380,AnnualFinancialData!$B$2:$B$6380,$A119,AnnualFinancialData!$K$2:$K$6380,"55750")+SUMIFS(AnnualFinancialData!$L$2:$L$6380,AnnualFinancialData!$B$2:$B$6380,$A119,AnnualFinancialData!$K$2:$K$6380,"55725")+SUMIFS(AnnualFinancialData!$L$2:$L$6380,AnnualFinancialData!$B$2:$B$6380,$A119,AnnualFinancialData!$K$2:$K$6380,"55760")+SUMIFS(AnnualFinancialData!$L$2:$L$6380,AnnualFinancialData!$B$2:$B$6380,$A119,AnnualFinancialData!$K$2:$K$6380,"55755")</f>
        <v>0</v>
      </c>
      <c r="AB119" s="51" t="str">
        <f>IF(ISERROR(IF(Y119="","",Y119/VLOOKUP(Occupancy!$B$65,Occupancy!$BJ$68:'Occupancy'!$B$79,1)*12/$C119)),"-",IF(Y119="","",Y119/VLOOKUP(Occupancy!$B$65,Occupancy!$BJ$68:'Occupancy'!$B$79,1)*12/$C119))</f>
        <v>-</v>
      </c>
      <c r="AC119" s="57" t="str">
        <f>IF(ISERROR(IF(Z119="","",Z119/VLOOKUP(Occupancy!$B$65,Occupancy!$BJ$68:'Occupancy'!$B$79,1)*12/$C119)),"-",IF(Z119="","",Z119/VLOOKUP(Occupancy!$B$65,Occupancy!$BJ$68:'Occupancy'!$B$79,1)*12/$C119))</f>
        <v>-</v>
      </c>
      <c r="AD119" s="55">
        <f>SUMIFS(IncomeStatementData!$J$2:$J$415,IncomeStatementData!$B$2:$B$415,$A119,IncomeStatementData!$I$2:$I$415,"55770")</f>
        <v>0</v>
      </c>
      <c r="AE119" s="54">
        <f>IF(ISERROR(AF119/12*Occupancy!$B$65),"-",AF119/12*Occupancy!$B$65)</f>
        <v>0</v>
      </c>
      <c r="AF119" s="55">
        <f>SUMIFS(AnnualFinancialData!$L$2:$L$6380,AnnualFinancialData!$B$2:$B$6380,$A119,AnnualFinancialData!$K$2:$K$6380,"55770")</f>
        <v>0</v>
      </c>
      <c r="AG119" s="54" t="str">
        <f>IF(ISERROR(IF(AD119="","",AD119/VLOOKUP(Occupancy!$B$65,Occupancy!$BJ$68:'Occupancy'!$B$79,1)*12/$C119)),"-",IF(AD119="","",AD119/VLOOKUP(Occupancy!$B$65,Occupancy!$BJ$68:'Occupancy'!$B$79,1)*12/$C119))</f>
        <v>-</v>
      </c>
      <c r="AH119" s="59" t="str">
        <f>IF(ISERROR(IF(AE119="","",AE119/VLOOKUP(Occupancy!$B$65,Occupancy!$BJ$68:'Occupancy'!$B$79,1)*12/$C119)),"-",IF(AE119="","",AE119/VLOOKUP(Occupancy!$B$65,Occupancy!$BJ$68:'Occupancy'!$B$79,1)*12/$C119))</f>
        <v>-</v>
      </c>
      <c r="AI119" s="52">
        <f>SUMIFS(IncomeStatementData!$J$2:$J$415,IncomeStatementData!$B$2:$B$415,$A119,IncomeStatementData!$I$2:$I$415,"55357")+SUMIFS(IncomeStatementData!$J$2:$J$415,IncomeStatementData!$B$2:$B$415,$A119,IncomeStatementData!$I$2:$I$415,"55353")+SUMIFS(IncomeStatementData!$J$2:$J$415,IncomeStatementData!$B$2:$B$415,$A119,IncomeStatementData!$I$2:$I$415,"55354")+SUMIFS(IncomeStatementData!$J$2:$J$415,IncomeStatementData!$B$2:$B$415,$A119,IncomeStatementData!$I$2:$I$415,"55351")</f>
        <v>0</v>
      </c>
      <c r="AJ119" s="51">
        <f>IF(ISERROR(AK119/12*Occupancy!$B$65),"-",AK119/12*Occupancy!$B$65)</f>
        <v>0</v>
      </c>
      <c r="AK119" s="52">
        <f>SUMIFS(AnnualFinancialData!$L$2:$L$6380,AnnualFinancialData!$B$2:$B$6380,$A119,AnnualFinancialData!$K$2:$K$6380,"55357")+SUMIFS(AnnualFinancialData!$L$2:$L$6380,AnnualFinancialData!$B$2:$B$6380,$A119,AnnualFinancialData!$K$2:$K$6380,"55353")+SUMIFS(AnnualFinancialData!$L$2:$L$6380,AnnualFinancialData!$B$2:$B$6380,$A119,AnnualFinancialData!$K$2:$K$6380,"55354")+SUMIFS(AnnualFinancialData!$L$2:$L$6380,AnnualFinancialData!$B$2:$B$6380,$A119,AnnualFinancialData!$K$2:$K$6380,"55351")</f>
        <v>0</v>
      </c>
      <c r="AL119" s="51" t="str">
        <f>IF(ISERROR(IF(AI119="","",AI119/VLOOKUP(Occupancy!$B$65,Occupancy!$BJ$68:'Occupancy'!$B$79,1)*12/$C119)),"-",IF(AI119="","",AI119/VLOOKUP(Occupancy!$B$65,Occupancy!$BJ$68:'Occupancy'!$B$79,1)*12/$C119))</f>
        <v>-</v>
      </c>
      <c r="AM119" s="60" t="str">
        <f>IF(ISERROR(IF(AJ119="","",AJ119/VLOOKUP(Occupancy!$B$65,Occupancy!$BJ$68:'Occupancy'!$B$79,1)*12/$C119)),"-",IF(AJ119="","",AJ119/VLOOKUP(Occupancy!$B$65,Occupancy!$BJ$68:'Occupancy'!$B$79,1)*12/$C119))</f>
        <v>-</v>
      </c>
      <c r="AN119" s="54">
        <f>SUMIFS(IncomeStatementData!$J$2:$J$415,IncomeStatementData!$B$2:$B$415,$A119,IncomeStatementData!$I$2:$I$415,"55355")</f>
        <v>0</v>
      </c>
      <c r="AO119" s="54">
        <f>IF(ISERROR(AP119/12*Occupancy!$B$65),"-",AP119/12*Occupancy!$B$65)</f>
        <v>0</v>
      </c>
      <c r="AP119" s="55">
        <f>SUMIFS(AnnualFinancialData!$L$2:$L$6380,AnnualFinancialData!$B$2:$B$6380,$A119,AnnualFinancialData!$K$2:$K$6380,"55355")</f>
        <v>0</v>
      </c>
      <c r="AQ119" s="54" t="str">
        <f>IF(ISERROR(IF(AN119="","",AN119/VLOOKUP(Occupancy!$B$65,Occupancy!$BJ$68:'Occupancy'!$B$79,1)*12/$C119)),"-",IF(AN119="","",AN119/VLOOKUP(Occupancy!$B$65,Occupancy!$BJ$68:'Occupancy'!$B$79,1)*12/$C119))</f>
        <v>-</v>
      </c>
      <c r="AR119" s="56" t="str">
        <f>IF(ISERROR(IF(AO119="","",AO119/VLOOKUP(Occupancy!$B$65,Occupancy!$BJ$68:'Occupancy'!$B$79,1)*12/$C119)),"-",IF(AO119="","",AO119/VLOOKUP(Occupancy!$B$65,Occupancy!$BJ$68:'Occupancy'!$B$79,1)*12/$C119))</f>
        <v>-</v>
      </c>
      <c r="AS119" s="61">
        <f>SUMIFS(IncomeStatementData!$J$2:$J$415,IncomeStatementData!$B$2:$B$415,$A119,IncomeStatementData!$I$2:$I$415,"55301")</f>
        <v>0</v>
      </c>
      <c r="AT119" s="51">
        <f>IF(ISERROR(AU119/12*Occupancy!$B$65),"-",AU119/12*Occupancy!$B$65)</f>
        <v>0</v>
      </c>
      <c r="AU119" s="52">
        <f>SUMIFS(AnnualFinancialData!$L$2:$L$6380,AnnualFinancialData!$B$2:$B$6380,$A119,AnnualFinancialData!$K$2:$K$6380,"55301")</f>
        <v>0</v>
      </c>
      <c r="AV119" s="51" t="str">
        <f>IF(ISERROR(IF(AS119="","",AS119/VLOOKUP(Occupancy!$B$65,Occupancy!$BJ$68:'Occupancy'!$B$79,1)*12/$C119)),"-",IF(AS119="","",AS119/VLOOKUP(Occupancy!$B$65,Occupancy!$BJ$68:'Occupancy'!$B$79,1)*12/$C119))</f>
        <v>-</v>
      </c>
      <c r="AW119" s="57" t="str">
        <f>IF(ISERROR(IF(AT119="","",AT119/VLOOKUP(Occupancy!$B$65,Occupancy!$BJ$68:'Occupancy'!$B$79,1)*12/$C119)),"-",IF(AT119="","",AT119/VLOOKUP(Occupancy!$B$65,Occupancy!$BJ$68:'Occupancy'!$B$79,1)*12/$C119))</f>
        <v>-</v>
      </c>
      <c r="AX119" s="54">
        <f>SUMIFS(IncomeStatementData!$J$2:$J$415,IncomeStatementData!$B$2:$B$415,$A119,IncomeStatementData!$I$2:$I$415,"55320")</f>
        <v>0</v>
      </c>
      <c r="AY119" s="54">
        <f>IF(ISERROR(AZ119/12*Occupancy!$B$65),"-",AZ119/12*Occupancy!$B$65)</f>
        <v>0</v>
      </c>
      <c r="AZ119" s="55">
        <f>SUMIFS(AnnualFinancialData!$L$2:$L$6380,AnnualFinancialData!$B$2:$B$6380,$A119,AnnualFinancialData!$K$2:$K$6380,"55320")</f>
        <v>0</v>
      </c>
      <c r="BA119" s="54" t="str">
        <f>IF(ISERROR(IF(AX119="","",AX119/VLOOKUP(Occupancy!$B$65,Occupancy!$BJ$68:'Occupancy'!$B$79,1)*12/$C119)),"-",IF(AX119="","",AX119/VLOOKUP(Occupancy!$B$65,Occupancy!$BJ$68:'Occupancy'!$B$79,1)*12/$C119))</f>
        <v>-</v>
      </c>
      <c r="BB119" s="54" t="str">
        <f>IF(ISERROR(IF(AY119="","",AY119/VLOOKUP(Occupancy!$B$65,Occupancy!$BJ$68:'Occupancy'!$B$79,1)*12/$C119)),"-",IF(AY119="","",AY119/VLOOKUP(Occupancy!$B$65,Occupancy!$BJ$68:'Occupancy'!$B$79,1)*12/$C119))</f>
        <v>-</v>
      </c>
      <c r="BC119" s="62">
        <f t="shared" si="3"/>
        <v>0</v>
      </c>
      <c r="BD119" s="63">
        <f t="shared" si="4"/>
        <v>0</v>
      </c>
      <c r="BE119" s="62">
        <f t="shared" si="5"/>
        <v>0</v>
      </c>
      <c r="BF119" s="63" t="str">
        <f>IF(ISERROR(IF(BC119="","",BC119/VLOOKUP(Occupancy!$B$65,Occupancy!$BJ$68:'Occupancy'!$B$79,1)*12/$C119)),"-",IF(BC119="","",BC119/VLOOKUP(Occupancy!$B$65,Occupancy!$BJ$68:'Occupancy'!$B$79,1)*12/$C119))</f>
        <v>-</v>
      </c>
      <c r="BG119" s="64" t="str">
        <f>IF(ISERROR(IF(BD119="","",BD119/VLOOKUP(Occupancy!$B$65,Occupancy!$BJ$68:'Occupancy'!$B$79,1)*12/$C119)),"-",IF(BD119="","",BD119/VLOOKUP(Occupancy!$B$65,Occupancy!$BJ$68:'Occupancy'!$B$79,1)*12/$C119))</f>
        <v>-</v>
      </c>
    </row>
    <row r="120" spans="1:59" x14ac:dyDescent="0.25">
      <c r="A120" s="220" t="s">
        <v>635</v>
      </c>
      <c r="B120" s="93" t="str">
        <f>IF(ISERROR(INDEX(ProjectTypeData!$F$2:$F120,MATCH(Expenses!$A120,ProjectTypeData!$B$2:$B120,0),MATCH(Expenses!B$5,ProjectTypeData!$F$1))),"-",INDEX(ProjectTypeData!$F$2:$F120,MATCH(Expenses!$A120,ProjectTypeData!$B$2:$B120,0),MATCH(Expenses!B$5,ProjectTypeData!$F$1)))</f>
        <v>CPDC</v>
      </c>
      <c r="C120" s="145">
        <f>Operating!C125</f>
        <v>0</v>
      </c>
      <c r="D120" s="146" t="str">
        <f>IF(ISERROR(INDEX(MgmtCompanyData!$C$2:$C$46,MATCH(A120,MgmtCompanyData!$B$2:$B$46,0),0)),"-",INDEX(MgmtCompanyData!$C$2:$C$46,MATCH(A120,MgmtCompanyData!$B$2:$B$46,0),0))</f>
        <v>-</v>
      </c>
      <c r="E120" s="50">
        <f>SUMIFS(IncomeStatementData!$J$2:$J$415,IncomeStatementData!$B$2:$B$415,$A120,IncomeStatementData!$I$2:$I$415,"50105")+SUMIFS(IncomeStatementData!$J$2:$J$415,IncomeStatementData!$B$2:$B$415,$A120,IncomeStatementData!$I$2:$I$415,"55745")+SUMIFS(IncomeStatementData!$J$2:$J$415,IncomeStatementData!$B$2:$B$415,$A120,IncomeStatementData!$I$2:$I$415,"55730")+SUMIFS(IncomeStatementData!$J$2:$J$415,IncomeStatementData!$B$2:$B$415,$A120,IncomeStatementData!$I$2:$I$415,"50203")+SUMIFS(IncomeStatementData!$J$2:$J$415,IncomeStatementData!$B$2:$B$415,$A120,IncomeStatementData!$I$2:$I$415,"50252")</f>
        <v>0</v>
      </c>
      <c r="F120" s="51">
        <f>IF(ISERROR(G120/12*Occupancy!$B$65),"-",G120/12*Occupancy!$B$65)</f>
        <v>0</v>
      </c>
      <c r="G120" s="52">
        <f>SUMIFS(AnnualFinancialData!$L$2:$L$6380,AnnualFinancialData!$B$2:$B$6380,$A120,AnnualFinancialData!$K$2:$K$6380,"50105")+SUMIFS(AnnualFinancialData!$L$2:$L$6380,AnnualFinancialData!$B$2:$B$6380,$A120,AnnualFinancialData!$K$2:$K$6380,"55745")+SUMIFS(AnnualFinancialData!$L$2:$L$6380,AnnualFinancialData!$B$2:$B$6380,$A120,AnnualFinancialData!$K$2:$K$6380,"55730")+SUMIFS(AnnualFinancialData!$L$2:$L$6380,AnnualFinancialData!$B$2:$B$6380,$A120,AnnualFinancialData!$K$2:$K$6380,"50203")+SUMIFS(AnnualFinancialData!$L$2:$L$6380,AnnualFinancialData!$B$2:$B$6380,$A120,AnnualFinancialData!$K$2:$K$6380,"50252")</f>
        <v>0</v>
      </c>
      <c r="H120" s="51" t="str">
        <f>IF(ISERROR(IF(E120="","",E120/VLOOKUP(Occupancy!$B$65,Occupancy!$BJ$68:'Occupancy'!$B$79,1)*12/$C120)),"-",IF(E120="","",E120/VLOOKUP(Occupancy!$B$65,Occupancy!$BJ$68:'Occupancy'!$B$79,1)*12/$C120))</f>
        <v>-</v>
      </c>
      <c r="I120" s="53" t="str">
        <f>IF(ISERROR(IF(F120="","",F120/VLOOKUP(Occupancy!$B$65,Occupancy!$BJ$68:'Occupancy'!$B$79,1)*12/$C120)),"-",IF(F120="","",F120/VLOOKUP(Occupancy!$B$65,Occupancy!$BJ$68:'Occupancy'!$B$79,1)*12/$C120))</f>
        <v>-</v>
      </c>
      <c r="J120" s="54">
        <f>SUMIFS(IncomeStatementData!$J$2:$J$415,IncomeStatementData!$B$2:$B$415,$A120,IncomeStatementData!$I$2:$I$415,"60015")+SUMIFS(IncomeStatementData!$J$2:$J$415,IncomeStatementData!$B$2:$B$415,$A120,IncomeStatementData!$I$2:$I$415,"55342")+SUMIFS(IncomeStatementData!$J$2:$J$415,IncomeStatementData!$B$2:$B$415,$A120,IncomeStatementData!$I$2:$I$415,"55110")+SUMIFS(IncomeStatementData!$J$2:$J$415,IncomeStatementData!$B$2:$B$415,$A120,IncomeStatementData!$I$2:$I$415,"53034")+SUMIFS(IncomeStatementData!$J$2:$J$415,IncomeStatementData!$B$2:$B$415,$A120,IncomeStatementData!$I$2:$I$415,"59500")</f>
        <v>0</v>
      </c>
      <c r="K120" s="54">
        <f>IF(ISERROR(L120/12*Occupancy!$B$65),"-",L120/12*Occupancy!$B$65)</f>
        <v>0</v>
      </c>
      <c r="L120" s="55">
        <f>SUMIFS(AnnualFinancialData!$L$2:$L$6380,AnnualFinancialData!$B$2:$B$6380,$A120,AnnualFinancialData!$K$2:$K$6380,"60015")+SUMIFS(AnnualFinancialData!$L$2:$L$6380,AnnualFinancialData!$B$2:$B$6380,$A120,AnnualFinancialData!$K$2:$K$6380,"55342")+SUMIFS(AnnualFinancialData!$L$2:$L$6380,AnnualFinancialData!$B$2:$B$6380,$A120,AnnualFinancialData!$K$2:$K$6380,"55110")+SUMIFS(AnnualFinancialData!$L$2:$L$6380,AnnualFinancialData!$B$2:$B$6380,$A120,AnnualFinancialData!$K$2:$K$6380,"53034")+SUMIFS(AnnualFinancialData!$L$2:$L$6380,AnnualFinancialData!$B$2:$B$6380,$A120,AnnualFinancialData!$K$2:$K$6380,"59500")</f>
        <v>0</v>
      </c>
      <c r="M120" s="54" t="str">
        <f>IF(ISERROR(IF(J120="","",J120/VLOOKUP(Occupancy!$B$65,Occupancy!$BJ$68:'Occupancy'!$B$79,1)*12/$C120)),"-",IF(J120="","",J120/VLOOKUP(Occupancy!$B$65,Occupancy!$BJ$68:'Occupancy'!$B$79,1)*12/$C120))</f>
        <v>-</v>
      </c>
      <c r="N120" s="54" t="str">
        <f>IF(ISERROR(IF(K120="","",K120/VLOOKUP(Occupancy!$B$65,Occupancy!$BJ$68:'Occupancy'!$B$79,1)*12/$C120)),"-",IF(K120="","",K120/VLOOKUP(Occupancy!$B$65,Occupancy!$BJ$68:'Occupancy'!$B$79,1)*12/$C120))</f>
        <v>-</v>
      </c>
      <c r="O120" s="51">
        <f>SUMIFS(IncomeStatementData!$J$2:$J$415,IncomeStatementData!$B$2:$B$415,$A120,IncomeStatementData!$I$2:$I$415,"58001")</f>
        <v>0</v>
      </c>
      <c r="P120" s="51">
        <f>IF(ISERROR(Q120/12*Occupancy!$B$65),"-",Q120/12*Occupancy!$B$65)</f>
        <v>0</v>
      </c>
      <c r="Q120" s="52">
        <f>SUMIFS(AnnualFinancialData!$L$2:$L$6380,AnnualFinancialData!$B$2:$B$6380,$A120,AnnualFinancialData!$K$2:$K$6380,"58001")</f>
        <v>0</v>
      </c>
      <c r="R120" s="51" t="str">
        <f>IF(ISERROR(IF(O120="","",O120/VLOOKUP(Occupancy!$B$65,Occupancy!$BJ$68:'Occupancy'!$B$79,1)*12/$C120)),"-",IF(O120="","",O120/VLOOKUP(Occupancy!$B$65,Occupancy!$BJ$68:'Occupancy'!$B$79,1)*12/$C120))</f>
        <v>-</v>
      </c>
      <c r="S120" s="51" t="str">
        <f>IF(ISERROR(IF(P120="","",P120/VLOOKUP(Occupancy!$B$65,Occupancy!$BJ$68:'Occupancy'!$B$79,1)*12/$C120)),"-",IF(P120="","",P120/VLOOKUP(Occupancy!$B$65,Occupancy!$BJ$68:'Occupancy'!$B$79,1)*12/$C120))</f>
        <v>-</v>
      </c>
      <c r="T120" s="55">
        <f>SUMIFS(IncomeStatementData!$J$2:$J$415,IncomeStatementData!$B$2:$B$415,$A120,IncomeStatementData!$I$2:$I$415,"66100")</f>
        <v>0</v>
      </c>
      <c r="U120" s="54">
        <f>IF(ISERROR(V120/12*Occupancy!$B$65),"-",V120/12*Occupancy!$B$65)</f>
        <v>0</v>
      </c>
      <c r="V120" s="55">
        <f>SUMIFS(AnnualFinancialData!$L$2:$L$6380,AnnualFinancialData!$B$2:$B$6380,$A120,AnnualFinancialData!$K$2:$K$6380,"66100")</f>
        <v>0</v>
      </c>
      <c r="W120" s="54" t="str">
        <f>IF(ISERROR(IF(T120="","",T120/VLOOKUP(Occupancy!$B$65,Occupancy!$BJ$68:'Occupancy'!$B$79,1)*12/$C120)),"-",IF(T120="","",T120/VLOOKUP(Occupancy!$B$65,Occupancy!$BJ$68:'Occupancy'!$B$79,1)*12/$C120))</f>
        <v>-</v>
      </c>
      <c r="X120" s="56" t="str">
        <f>IF(ISERROR(IF(U120="","",U120/VLOOKUP(Occupancy!$B$65,Occupancy!$BJ$68:'Occupancy'!$B$79,1)*12/$C120)),"-",IF(U120="","",U120/VLOOKUP(Occupancy!$B$65,Occupancy!$BJ$68:'Occupancy'!$B$79,1)*12/$C120))</f>
        <v>-</v>
      </c>
      <c r="Y120" s="51">
        <f>SUMIFS(IncomeStatementData!$J$2:$J$415,IncomeStatementData!$B$2:$B$415,$A120,IncomeStatementData!$I$2:$I$415,"55705")+SUMIFS(IncomeStatementData!$J$2:$J$415,IncomeStatementData!$B$2:$B$415,$A120,IncomeStatementData!$I$2:$I$415,"55715")+SUMIFS(IncomeStatementData!$J$2:$J$415,IncomeStatementData!$B$2:$B$415,$A120,IncomeStatementData!$I$2:$I$415,"55720")+SUMIFS(IncomeStatementData!$J$2:$J$415,IncomeStatementData!$B$2:$B$415,$A120,IncomeStatementData!$I$2:$I$415,"55730")+SUMIFS(IncomeStatementData!$J$2:$J$415,IncomeStatementData!$B$2:$B$415,$A120,IncomeStatementData!$I$2:$I$415,"55735")+SUMIFS(IncomeStatementData!$J$2:$J$415,IncomeStatementData!$B$2:$B$415,$A120,IncomeStatementData!$I$2:$I$415,"55701")+SUMIFS(IncomeStatementData!$J$2:$J$415,IncomeStatementData!$B$2:$B$415,$A120,IncomeStatementData!$I$2:$I$415,"55750")+SUMIFS(IncomeStatementData!$J$2:$J$415,IncomeStatementData!$B$2:$B$415,$A120,IncomeStatementData!$I$2:$I$415,"55725")+SUMIFS(IncomeStatementData!$J$2:$J$415,IncomeStatementData!$B$2:$B$415,$A120,IncomeStatementData!$I$2:$I$415,"55760")+SUMIFS(IncomeStatementData!$J$2:$J$415,IncomeStatementData!$B$2:$B$415,$A120,IncomeStatementData!$I$2:$I$415,"55755")</f>
        <v>0</v>
      </c>
      <c r="Z120" s="51">
        <f>IF(ISERROR(AA120/12*Occupancy!$B$65),"-",AA120/12*Occupancy!$B$65)</f>
        <v>0</v>
      </c>
      <c r="AA120" s="52">
        <f>SUMIFS(AnnualFinancialData!$L$2:$L$6380,AnnualFinancialData!$B$2:$B$6380,$A120,AnnualFinancialData!$K$2:$K$6380,"55705")+SUMIFS(AnnualFinancialData!$L$2:$L$6380,AnnualFinancialData!$B$2:$B$6380,$A120,AnnualFinancialData!$K$2:$K$6380,"55715")+SUMIFS(AnnualFinancialData!$L$2:$L$6380,AnnualFinancialData!$B$2:$B$6380,$A120,AnnualFinancialData!$K$2:$K$6380,"55720")+SUMIFS(AnnualFinancialData!$L$2:$L$6380,AnnualFinancialData!$B$2:$B$6380,$A120,AnnualFinancialData!$K$2:$K$6380,"55730")+SUMIFS(AnnualFinancialData!$L$2:$L$6380,AnnualFinancialData!$B$2:$B$6380,$A120,AnnualFinancialData!$K$2:$K$6380,"55735")+SUMIFS(AnnualFinancialData!$L$2:$L$6380,AnnualFinancialData!$B$2:$B$6380,$A120,AnnualFinancialData!$K$2:$K$6380,"55701")+SUMIFS(AnnualFinancialData!$L$2:$L$6380,AnnualFinancialData!$B$2:$B$6380,$A120,AnnualFinancialData!$K$2:$K$6380,"55750")+SUMIFS(AnnualFinancialData!$L$2:$L$6380,AnnualFinancialData!$B$2:$B$6380,$A120,AnnualFinancialData!$K$2:$K$6380,"55725")+SUMIFS(AnnualFinancialData!$L$2:$L$6380,AnnualFinancialData!$B$2:$B$6380,$A120,AnnualFinancialData!$K$2:$K$6380,"55760")+SUMIFS(AnnualFinancialData!$L$2:$L$6380,AnnualFinancialData!$B$2:$B$6380,$A120,AnnualFinancialData!$K$2:$K$6380,"55755")</f>
        <v>0</v>
      </c>
      <c r="AB120" s="51" t="str">
        <f>IF(ISERROR(IF(Y120="","",Y120/VLOOKUP(Occupancy!$B$65,Occupancy!$BJ$68:'Occupancy'!$B$79,1)*12/$C120)),"-",IF(Y120="","",Y120/VLOOKUP(Occupancy!$B$65,Occupancy!$BJ$68:'Occupancy'!$B$79,1)*12/$C120))</f>
        <v>-</v>
      </c>
      <c r="AC120" s="57" t="str">
        <f>IF(ISERROR(IF(Z120="","",Z120/VLOOKUP(Occupancy!$B$65,Occupancy!$BJ$68:'Occupancy'!$B$79,1)*12/$C120)),"-",IF(Z120="","",Z120/VLOOKUP(Occupancy!$B$65,Occupancy!$BJ$68:'Occupancy'!$B$79,1)*12/$C120))</f>
        <v>-</v>
      </c>
      <c r="AD120" s="55">
        <f>SUMIFS(IncomeStatementData!$J$2:$J$415,IncomeStatementData!$B$2:$B$415,$A120,IncomeStatementData!$I$2:$I$415,"55770")</f>
        <v>0</v>
      </c>
      <c r="AE120" s="54">
        <f>IF(ISERROR(AF120/12*Occupancy!$B$65),"-",AF120/12*Occupancy!$B$65)</f>
        <v>0</v>
      </c>
      <c r="AF120" s="55">
        <f>SUMIFS(AnnualFinancialData!$L$2:$L$6380,AnnualFinancialData!$B$2:$B$6380,$A120,AnnualFinancialData!$K$2:$K$6380,"55770")</f>
        <v>0</v>
      </c>
      <c r="AG120" s="54" t="str">
        <f>IF(ISERROR(IF(AD120="","",AD120/VLOOKUP(Occupancy!$B$65,Occupancy!$BJ$68:'Occupancy'!$B$79,1)*12/$C120)),"-",IF(AD120="","",AD120/VLOOKUP(Occupancy!$B$65,Occupancy!$BJ$68:'Occupancy'!$B$79,1)*12/$C120))</f>
        <v>-</v>
      </c>
      <c r="AH120" s="59" t="str">
        <f>IF(ISERROR(IF(AE120="","",AE120/VLOOKUP(Occupancy!$B$65,Occupancy!$BJ$68:'Occupancy'!$B$79,1)*12/$C120)),"-",IF(AE120="","",AE120/VLOOKUP(Occupancy!$B$65,Occupancy!$BJ$68:'Occupancy'!$B$79,1)*12/$C120))</f>
        <v>-</v>
      </c>
      <c r="AI120" s="52">
        <f>SUMIFS(IncomeStatementData!$J$2:$J$415,IncomeStatementData!$B$2:$B$415,$A120,IncomeStatementData!$I$2:$I$415,"55357")+SUMIFS(IncomeStatementData!$J$2:$J$415,IncomeStatementData!$B$2:$B$415,$A120,IncomeStatementData!$I$2:$I$415,"55353")+SUMIFS(IncomeStatementData!$J$2:$J$415,IncomeStatementData!$B$2:$B$415,$A120,IncomeStatementData!$I$2:$I$415,"55354")+SUMIFS(IncomeStatementData!$J$2:$J$415,IncomeStatementData!$B$2:$B$415,$A120,IncomeStatementData!$I$2:$I$415,"55351")</f>
        <v>0</v>
      </c>
      <c r="AJ120" s="51">
        <f>IF(ISERROR(AK120/12*Occupancy!$B$65),"-",AK120/12*Occupancy!$B$65)</f>
        <v>0</v>
      </c>
      <c r="AK120" s="52">
        <f>SUMIFS(AnnualFinancialData!$L$2:$L$6380,AnnualFinancialData!$B$2:$B$6380,$A120,AnnualFinancialData!$K$2:$K$6380,"55357")+SUMIFS(AnnualFinancialData!$L$2:$L$6380,AnnualFinancialData!$B$2:$B$6380,$A120,AnnualFinancialData!$K$2:$K$6380,"55353")+SUMIFS(AnnualFinancialData!$L$2:$L$6380,AnnualFinancialData!$B$2:$B$6380,$A120,AnnualFinancialData!$K$2:$K$6380,"55354")+SUMIFS(AnnualFinancialData!$L$2:$L$6380,AnnualFinancialData!$B$2:$B$6380,$A120,AnnualFinancialData!$K$2:$K$6380,"55351")</f>
        <v>0</v>
      </c>
      <c r="AL120" s="51" t="str">
        <f>IF(ISERROR(IF(AI120="","",AI120/VLOOKUP(Occupancy!$B$65,Occupancy!$BJ$68:'Occupancy'!$B$79,1)*12/$C120)),"-",IF(AI120="","",AI120/VLOOKUP(Occupancy!$B$65,Occupancy!$BJ$68:'Occupancy'!$B$79,1)*12/$C120))</f>
        <v>-</v>
      </c>
      <c r="AM120" s="60" t="str">
        <f>IF(ISERROR(IF(AJ120="","",AJ120/VLOOKUP(Occupancy!$B$65,Occupancy!$BJ$68:'Occupancy'!$B$79,1)*12/$C120)),"-",IF(AJ120="","",AJ120/VLOOKUP(Occupancy!$B$65,Occupancy!$BJ$68:'Occupancy'!$B$79,1)*12/$C120))</f>
        <v>-</v>
      </c>
      <c r="AN120" s="54">
        <f>SUMIFS(IncomeStatementData!$J$2:$J$415,IncomeStatementData!$B$2:$B$415,$A120,IncomeStatementData!$I$2:$I$415,"55355")</f>
        <v>0</v>
      </c>
      <c r="AO120" s="54">
        <f>IF(ISERROR(AP120/12*Occupancy!$B$65),"-",AP120/12*Occupancy!$B$65)</f>
        <v>0</v>
      </c>
      <c r="AP120" s="55">
        <f>SUMIFS(AnnualFinancialData!$L$2:$L$6380,AnnualFinancialData!$B$2:$B$6380,$A120,AnnualFinancialData!$K$2:$K$6380,"55355")</f>
        <v>0</v>
      </c>
      <c r="AQ120" s="54" t="str">
        <f>IF(ISERROR(IF(AN120="","",AN120/VLOOKUP(Occupancy!$B$65,Occupancy!$BJ$68:'Occupancy'!$B$79,1)*12/$C120)),"-",IF(AN120="","",AN120/VLOOKUP(Occupancy!$B$65,Occupancy!$BJ$68:'Occupancy'!$B$79,1)*12/$C120))</f>
        <v>-</v>
      </c>
      <c r="AR120" s="56" t="str">
        <f>IF(ISERROR(IF(AO120="","",AO120/VLOOKUP(Occupancy!$B$65,Occupancy!$BJ$68:'Occupancy'!$B$79,1)*12/$C120)),"-",IF(AO120="","",AO120/VLOOKUP(Occupancy!$B$65,Occupancy!$BJ$68:'Occupancy'!$B$79,1)*12/$C120))</f>
        <v>-</v>
      </c>
      <c r="AS120" s="61">
        <f>SUMIFS(IncomeStatementData!$J$2:$J$415,IncomeStatementData!$B$2:$B$415,$A120,IncomeStatementData!$I$2:$I$415,"55301")</f>
        <v>0</v>
      </c>
      <c r="AT120" s="51">
        <f>IF(ISERROR(AU120/12*Occupancy!$B$65),"-",AU120/12*Occupancy!$B$65)</f>
        <v>0</v>
      </c>
      <c r="AU120" s="52">
        <f>SUMIFS(AnnualFinancialData!$L$2:$L$6380,AnnualFinancialData!$B$2:$B$6380,$A120,AnnualFinancialData!$K$2:$K$6380,"55301")</f>
        <v>0</v>
      </c>
      <c r="AV120" s="51" t="str">
        <f>IF(ISERROR(IF(AS120="","",AS120/VLOOKUP(Occupancy!$B$65,Occupancy!$BJ$68:'Occupancy'!$B$79,1)*12/$C120)),"-",IF(AS120="","",AS120/VLOOKUP(Occupancy!$B$65,Occupancy!$BJ$68:'Occupancy'!$B$79,1)*12/$C120))</f>
        <v>-</v>
      </c>
      <c r="AW120" s="57" t="str">
        <f>IF(ISERROR(IF(AT120="","",AT120/VLOOKUP(Occupancy!$B$65,Occupancy!$BJ$68:'Occupancy'!$B$79,1)*12/$C120)),"-",IF(AT120="","",AT120/VLOOKUP(Occupancy!$B$65,Occupancy!$BJ$68:'Occupancy'!$B$79,1)*12/$C120))</f>
        <v>-</v>
      </c>
      <c r="AX120" s="54">
        <f>SUMIFS(IncomeStatementData!$J$2:$J$415,IncomeStatementData!$B$2:$B$415,$A120,IncomeStatementData!$I$2:$I$415,"55320")</f>
        <v>0</v>
      </c>
      <c r="AY120" s="54">
        <f>IF(ISERROR(AZ120/12*Occupancy!$B$65),"-",AZ120/12*Occupancy!$B$65)</f>
        <v>0</v>
      </c>
      <c r="AZ120" s="55">
        <f>SUMIFS(AnnualFinancialData!$L$2:$L$6380,AnnualFinancialData!$B$2:$B$6380,$A120,AnnualFinancialData!$K$2:$K$6380,"55320")</f>
        <v>0</v>
      </c>
      <c r="BA120" s="54" t="str">
        <f>IF(ISERROR(IF(AX120="","",AX120/VLOOKUP(Occupancy!$B$65,Occupancy!$BJ$68:'Occupancy'!$B$79,1)*12/$C120)),"-",IF(AX120="","",AX120/VLOOKUP(Occupancy!$B$65,Occupancy!$BJ$68:'Occupancy'!$B$79,1)*12/$C120))</f>
        <v>-</v>
      </c>
      <c r="BB120" s="54" t="str">
        <f>IF(ISERROR(IF(AY120="","",AY120/VLOOKUP(Occupancy!$B$65,Occupancy!$BJ$68:'Occupancy'!$B$79,1)*12/$C120)),"-",IF(AY120="","",AY120/VLOOKUP(Occupancy!$B$65,Occupancy!$BJ$68:'Occupancy'!$B$79,1)*12/$C120))</f>
        <v>-</v>
      </c>
      <c r="BC120" s="62">
        <f t="shared" si="3"/>
        <v>0</v>
      </c>
      <c r="BD120" s="63">
        <f t="shared" si="4"/>
        <v>0</v>
      </c>
      <c r="BE120" s="62">
        <f t="shared" si="5"/>
        <v>0</v>
      </c>
      <c r="BF120" s="63" t="str">
        <f>IF(ISERROR(IF(BC120="","",BC120/VLOOKUP(Occupancy!$B$65,Occupancy!$BJ$68:'Occupancy'!$B$79,1)*12/$C120)),"-",IF(BC120="","",BC120/VLOOKUP(Occupancy!$B$65,Occupancy!$BJ$68:'Occupancy'!$B$79,1)*12/$C120))</f>
        <v>-</v>
      </c>
      <c r="BG120" s="64" t="str">
        <f>IF(ISERROR(IF(BD120="","",BD120/VLOOKUP(Occupancy!$B$65,Occupancy!$BJ$68:'Occupancy'!$B$79,1)*12/$C120)),"-",IF(BD120="","",BD120/VLOOKUP(Occupancy!$B$65,Occupancy!$BJ$68:'Occupancy'!$B$79,1)*12/$C120))</f>
        <v>-</v>
      </c>
    </row>
    <row r="121" spans="1:59" x14ac:dyDescent="0.25">
      <c r="A121" s="220" t="s">
        <v>637</v>
      </c>
      <c r="B121" s="93" t="str">
        <f>IF(ISERROR(INDEX(ProjectTypeData!$F$2:$F121,MATCH(Expenses!$A121,ProjectTypeData!$B$2:$B121,0),MATCH(Expenses!B$5,ProjectTypeData!$F$1))),"-",INDEX(ProjectTypeData!$F$2:$F121,MATCH(Expenses!$A121,ProjectTypeData!$B$2:$B121,0),MATCH(Expenses!B$5,ProjectTypeData!$F$1)))</f>
        <v>CPDC</v>
      </c>
      <c r="C121" s="145">
        <f>Operating!C126</f>
        <v>0</v>
      </c>
      <c r="D121" s="146" t="str">
        <f>IF(ISERROR(INDEX(MgmtCompanyData!$C$2:$C$46,MATCH(A121,MgmtCompanyData!$B$2:$B$46,0),0)),"-",INDEX(MgmtCompanyData!$C$2:$C$46,MATCH(A121,MgmtCompanyData!$B$2:$B$46,0),0))</f>
        <v>-</v>
      </c>
      <c r="E121" s="50">
        <f>SUMIFS(IncomeStatementData!$J$2:$J$415,IncomeStatementData!$B$2:$B$415,$A121,IncomeStatementData!$I$2:$I$415,"50105")+SUMIFS(IncomeStatementData!$J$2:$J$415,IncomeStatementData!$B$2:$B$415,$A121,IncomeStatementData!$I$2:$I$415,"55745")+SUMIFS(IncomeStatementData!$J$2:$J$415,IncomeStatementData!$B$2:$B$415,$A121,IncomeStatementData!$I$2:$I$415,"55730")+SUMIFS(IncomeStatementData!$J$2:$J$415,IncomeStatementData!$B$2:$B$415,$A121,IncomeStatementData!$I$2:$I$415,"50203")+SUMIFS(IncomeStatementData!$J$2:$J$415,IncomeStatementData!$B$2:$B$415,$A121,IncomeStatementData!$I$2:$I$415,"50252")</f>
        <v>0</v>
      </c>
      <c r="F121" s="51">
        <f>IF(ISERROR(G121/12*Occupancy!$B$65),"-",G121/12*Occupancy!$B$65)</f>
        <v>0</v>
      </c>
      <c r="G121" s="52">
        <f>SUMIFS(AnnualFinancialData!$L$2:$L$6380,AnnualFinancialData!$B$2:$B$6380,$A121,AnnualFinancialData!$K$2:$K$6380,"50105")+SUMIFS(AnnualFinancialData!$L$2:$L$6380,AnnualFinancialData!$B$2:$B$6380,$A121,AnnualFinancialData!$K$2:$K$6380,"55745")+SUMIFS(AnnualFinancialData!$L$2:$L$6380,AnnualFinancialData!$B$2:$B$6380,$A121,AnnualFinancialData!$K$2:$K$6380,"55730")+SUMIFS(AnnualFinancialData!$L$2:$L$6380,AnnualFinancialData!$B$2:$B$6380,$A121,AnnualFinancialData!$K$2:$K$6380,"50203")+SUMIFS(AnnualFinancialData!$L$2:$L$6380,AnnualFinancialData!$B$2:$B$6380,$A121,AnnualFinancialData!$K$2:$K$6380,"50252")</f>
        <v>0</v>
      </c>
      <c r="H121" s="51" t="str">
        <f>IF(ISERROR(IF(E121="","",E121/VLOOKUP(Occupancy!$B$65,Occupancy!$BJ$68:'Occupancy'!$B$79,1)*12/$C121)),"-",IF(E121="","",E121/VLOOKUP(Occupancy!$B$65,Occupancy!$BJ$68:'Occupancy'!$B$79,1)*12/$C121))</f>
        <v>-</v>
      </c>
      <c r="I121" s="53" t="str">
        <f>IF(ISERROR(IF(F121="","",F121/VLOOKUP(Occupancy!$B$65,Occupancy!$BJ$68:'Occupancy'!$B$79,1)*12/$C121)),"-",IF(F121="","",F121/VLOOKUP(Occupancy!$B$65,Occupancy!$BJ$68:'Occupancy'!$B$79,1)*12/$C121))</f>
        <v>-</v>
      </c>
      <c r="J121" s="54">
        <f>SUMIFS(IncomeStatementData!$J$2:$J$415,IncomeStatementData!$B$2:$B$415,$A121,IncomeStatementData!$I$2:$I$415,"60015")+SUMIFS(IncomeStatementData!$J$2:$J$415,IncomeStatementData!$B$2:$B$415,$A121,IncomeStatementData!$I$2:$I$415,"55342")+SUMIFS(IncomeStatementData!$J$2:$J$415,IncomeStatementData!$B$2:$B$415,$A121,IncomeStatementData!$I$2:$I$415,"55110")+SUMIFS(IncomeStatementData!$J$2:$J$415,IncomeStatementData!$B$2:$B$415,$A121,IncomeStatementData!$I$2:$I$415,"53034")+SUMIFS(IncomeStatementData!$J$2:$J$415,IncomeStatementData!$B$2:$B$415,$A121,IncomeStatementData!$I$2:$I$415,"59500")</f>
        <v>0</v>
      </c>
      <c r="K121" s="54">
        <f>IF(ISERROR(L121/12*Occupancy!$B$65),"-",L121/12*Occupancy!$B$65)</f>
        <v>0</v>
      </c>
      <c r="L121" s="55">
        <f>SUMIFS(AnnualFinancialData!$L$2:$L$6380,AnnualFinancialData!$B$2:$B$6380,$A121,AnnualFinancialData!$K$2:$K$6380,"60015")+SUMIFS(AnnualFinancialData!$L$2:$L$6380,AnnualFinancialData!$B$2:$B$6380,$A121,AnnualFinancialData!$K$2:$K$6380,"55342")+SUMIFS(AnnualFinancialData!$L$2:$L$6380,AnnualFinancialData!$B$2:$B$6380,$A121,AnnualFinancialData!$K$2:$K$6380,"55110")+SUMIFS(AnnualFinancialData!$L$2:$L$6380,AnnualFinancialData!$B$2:$B$6380,$A121,AnnualFinancialData!$K$2:$K$6380,"53034")+SUMIFS(AnnualFinancialData!$L$2:$L$6380,AnnualFinancialData!$B$2:$B$6380,$A121,AnnualFinancialData!$K$2:$K$6380,"59500")</f>
        <v>0</v>
      </c>
      <c r="M121" s="54" t="str">
        <f>IF(ISERROR(IF(J121="","",J121/VLOOKUP(Occupancy!$B$65,Occupancy!$BJ$68:'Occupancy'!$B$79,1)*12/$C121)),"-",IF(J121="","",J121/VLOOKUP(Occupancy!$B$65,Occupancy!$BJ$68:'Occupancy'!$B$79,1)*12/$C121))</f>
        <v>-</v>
      </c>
      <c r="N121" s="54" t="str">
        <f>IF(ISERROR(IF(K121="","",K121/VLOOKUP(Occupancy!$B$65,Occupancy!$BJ$68:'Occupancy'!$B$79,1)*12/$C121)),"-",IF(K121="","",K121/VLOOKUP(Occupancy!$B$65,Occupancy!$BJ$68:'Occupancy'!$B$79,1)*12/$C121))</f>
        <v>-</v>
      </c>
      <c r="O121" s="51">
        <f>SUMIFS(IncomeStatementData!$J$2:$J$415,IncomeStatementData!$B$2:$B$415,$A121,IncomeStatementData!$I$2:$I$415,"58001")</f>
        <v>0</v>
      </c>
      <c r="P121" s="51">
        <f>IF(ISERROR(Q121/12*Occupancy!$B$65),"-",Q121/12*Occupancy!$B$65)</f>
        <v>0</v>
      </c>
      <c r="Q121" s="52">
        <f>SUMIFS(AnnualFinancialData!$L$2:$L$6380,AnnualFinancialData!$B$2:$B$6380,$A121,AnnualFinancialData!$K$2:$K$6380,"58001")</f>
        <v>0</v>
      </c>
      <c r="R121" s="51" t="str">
        <f>IF(ISERROR(IF(O121="","",O121/VLOOKUP(Occupancy!$B$65,Occupancy!$BJ$68:'Occupancy'!$B$79,1)*12/$C121)),"-",IF(O121="","",O121/VLOOKUP(Occupancy!$B$65,Occupancy!$BJ$68:'Occupancy'!$B$79,1)*12/$C121))</f>
        <v>-</v>
      </c>
      <c r="S121" s="51" t="str">
        <f>IF(ISERROR(IF(P121="","",P121/VLOOKUP(Occupancy!$B$65,Occupancy!$BJ$68:'Occupancy'!$B$79,1)*12/$C121)),"-",IF(P121="","",P121/VLOOKUP(Occupancy!$B$65,Occupancy!$BJ$68:'Occupancy'!$B$79,1)*12/$C121))</f>
        <v>-</v>
      </c>
      <c r="T121" s="55">
        <f>SUMIFS(IncomeStatementData!$J$2:$J$415,IncomeStatementData!$B$2:$B$415,$A121,IncomeStatementData!$I$2:$I$415,"66100")</f>
        <v>0</v>
      </c>
      <c r="U121" s="54">
        <f>IF(ISERROR(V121/12*Occupancy!$B$65),"-",V121/12*Occupancy!$B$65)</f>
        <v>0</v>
      </c>
      <c r="V121" s="55">
        <f>SUMIFS(AnnualFinancialData!$L$2:$L$6380,AnnualFinancialData!$B$2:$B$6380,$A121,AnnualFinancialData!$K$2:$K$6380,"66100")</f>
        <v>0</v>
      </c>
      <c r="W121" s="54" t="str">
        <f>IF(ISERROR(IF(T121="","",T121/VLOOKUP(Occupancy!$B$65,Occupancy!$BJ$68:'Occupancy'!$B$79,1)*12/$C121)),"-",IF(T121="","",T121/VLOOKUP(Occupancy!$B$65,Occupancy!$BJ$68:'Occupancy'!$B$79,1)*12/$C121))</f>
        <v>-</v>
      </c>
      <c r="X121" s="56" t="str">
        <f>IF(ISERROR(IF(U121="","",U121/VLOOKUP(Occupancy!$B$65,Occupancy!$BJ$68:'Occupancy'!$B$79,1)*12/$C121)),"-",IF(U121="","",U121/VLOOKUP(Occupancy!$B$65,Occupancy!$BJ$68:'Occupancy'!$B$79,1)*12/$C121))</f>
        <v>-</v>
      </c>
      <c r="Y121" s="51">
        <f>SUMIFS(IncomeStatementData!$J$2:$J$415,IncomeStatementData!$B$2:$B$415,$A121,IncomeStatementData!$I$2:$I$415,"55705")+SUMIFS(IncomeStatementData!$J$2:$J$415,IncomeStatementData!$B$2:$B$415,$A121,IncomeStatementData!$I$2:$I$415,"55715")+SUMIFS(IncomeStatementData!$J$2:$J$415,IncomeStatementData!$B$2:$B$415,$A121,IncomeStatementData!$I$2:$I$415,"55720")+SUMIFS(IncomeStatementData!$J$2:$J$415,IncomeStatementData!$B$2:$B$415,$A121,IncomeStatementData!$I$2:$I$415,"55730")+SUMIFS(IncomeStatementData!$J$2:$J$415,IncomeStatementData!$B$2:$B$415,$A121,IncomeStatementData!$I$2:$I$415,"55735")+SUMIFS(IncomeStatementData!$J$2:$J$415,IncomeStatementData!$B$2:$B$415,$A121,IncomeStatementData!$I$2:$I$415,"55701")+SUMIFS(IncomeStatementData!$J$2:$J$415,IncomeStatementData!$B$2:$B$415,$A121,IncomeStatementData!$I$2:$I$415,"55750")+SUMIFS(IncomeStatementData!$J$2:$J$415,IncomeStatementData!$B$2:$B$415,$A121,IncomeStatementData!$I$2:$I$415,"55725")+SUMIFS(IncomeStatementData!$J$2:$J$415,IncomeStatementData!$B$2:$B$415,$A121,IncomeStatementData!$I$2:$I$415,"55760")+SUMIFS(IncomeStatementData!$J$2:$J$415,IncomeStatementData!$B$2:$B$415,$A121,IncomeStatementData!$I$2:$I$415,"55755")</f>
        <v>0</v>
      </c>
      <c r="Z121" s="51">
        <f>IF(ISERROR(AA121/12*Occupancy!$B$65),"-",AA121/12*Occupancy!$B$65)</f>
        <v>0</v>
      </c>
      <c r="AA121" s="52">
        <f>SUMIFS(AnnualFinancialData!$L$2:$L$6380,AnnualFinancialData!$B$2:$B$6380,$A121,AnnualFinancialData!$K$2:$K$6380,"55705")+SUMIFS(AnnualFinancialData!$L$2:$L$6380,AnnualFinancialData!$B$2:$B$6380,$A121,AnnualFinancialData!$K$2:$K$6380,"55715")+SUMIFS(AnnualFinancialData!$L$2:$L$6380,AnnualFinancialData!$B$2:$B$6380,$A121,AnnualFinancialData!$K$2:$K$6380,"55720")+SUMIFS(AnnualFinancialData!$L$2:$L$6380,AnnualFinancialData!$B$2:$B$6380,$A121,AnnualFinancialData!$K$2:$K$6380,"55730")+SUMIFS(AnnualFinancialData!$L$2:$L$6380,AnnualFinancialData!$B$2:$B$6380,$A121,AnnualFinancialData!$K$2:$K$6380,"55735")+SUMIFS(AnnualFinancialData!$L$2:$L$6380,AnnualFinancialData!$B$2:$B$6380,$A121,AnnualFinancialData!$K$2:$K$6380,"55701")+SUMIFS(AnnualFinancialData!$L$2:$L$6380,AnnualFinancialData!$B$2:$B$6380,$A121,AnnualFinancialData!$K$2:$K$6380,"55750")+SUMIFS(AnnualFinancialData!$L$2:$L$6380,AnnualFinancialData!$B$2:$B$6380,$A121,AnnualFinancialData!$K$2:$K$6380,"55725")+SUMIFS(AnnualFinancialData!$L$2:$L$6380,AnnualFinancialData!$B$2:$B$6380,$A121,AnnualFinancialData!$K$2:$K$6380,"55760")+SUMIFS(AnnualFinancialData!$L$2:$L$6380,AnnualFinancialData!$B$2:$B$6380,$A121,AnnualFinancialData!$K$2:$K$6380,"55755")</f>
        <v>0</v>
      </c>
      <c r="AB121" s="51" t="str">
        <f>IF(ISERROR(IF(Y121="","",Y121/VLOOKUP(Occupancy!$B$65,Occupancy!$BJ$68:'Occupancy'!$B$79,1)*12/$C121)),"-",IF(Y121="","",Y121/VLOOKUP(Occupancy!$B$65,Occupancy!$BJ$68:'Occupancy'!$B$79,1)*12/$C121))</f>
        <v>-</v>
      </c>
      <c r="AC121" s="57" t="str">
        <f>IF(ISERROR(IF(Z121="","",Z121/VLOOKUP(Occupancy!$B$65,Occupancy!$BJ$68:'Occupancy'!$B$79,1)*12/$C121)),"-",IF(Z121="","",Z121/VLOOKUP(Occupancy!$B$65,Occupancy!$BJ$68:'Occupancy'!$B$79,1)*12/$C121))</f>
        <v>-</v>
      </c>
      <c r="AD121" s="55">
        <f>SUMIFS(IncomeStatementData!$J$2:$J$415,IncomeStatementData!$B$2:$B$415,$A121,IncomeStatementData!$I$2:$I$415,"55770")</f>
        <v>0</v>
      </c>
      <c r="AE121" s="54">
        <f>IF(ISERROR(AF121/12*Occupancy!$B$65),"-",AF121/12*Occupancy!$B$65)</f>
        <v>0</v>
      </c>
      <c r="AF121" s="55">
        <f>SUMIFS(AnnualFinancialData!$L$2:$L$6380,AnnualFinancialData!$B$2:$B$6380,$A121,AnnualFinancialData!$K$2:$K$6380,"55770")</f>
        <v>0</v>
      </c>
      <c r="AG121" s="54" t="str">
        <f>IF(ISERROR(IF(AD121="","",AD121/VLOOKUP(Occupancy!$B$65,Occupancy!$BJ$68:'Occupancy'!$B$79,1)*12/$C121)),"-",IF(AD121="","",AD121/VLOOKUP(Occupancy!$B$65,Occupancy!$BJ$68:'Occupancy'!$B$79,1)*12/$C121))</f>
        <v>-</v>
      </c>
      <c r="AH121" s="59" t="str">
        <f>IF(ISERROR(IF(AE121="","",AE121/VLOOKUP(Occupancy!$B$65,Occupancy!$BJ$68:'Occupancy'!$B$79,1)*12/$C121)),"-",IF(AE121="","",AE121/VLOOKUP(Occupancy!$B$65,Occupancy!$BJ$68:'Occupancy'!$B$79,1)*12/$C121))</f>
        <v>-</v>
      </c>
      <c r="AI121" s="52">
        <f>SUMIFS(IncomeStatementData!$J$2:$J$415,IncomeStatementData!$B$2:$B$415,$A121,IncomeStatementData!$I$2:$I$415,"55357")+SUMIFS(IncomeStatementData!$J$2:$J$415,IncomeStatementData!$B$2:$B$415,$A121,IncomeStatementData!$I$2:$I$415,"55353")+SUMIFS(IncomeStatementData!$J$2:$J$415,IncomeStatementData!$B$2:$B$415,$A121,IncomeStatementData!$I$2:$I$415,"55354")+SUMIFS(IncomeStatementData!$J$2:$J$415,IncomeStatementData!$B$2:$B$415,$A121,IncomeStatementData!$I$2:$I$415,"55351")</f>
        <v>0</v>
      </c>
      <c r="AJ121" s="51">
        <f>IF(ISERROR(AK121/12*Occupancy!$B$65),"-",AK121/12*Occupancy!$B$65)</f>
        <v>0</v>
      </c>
      <c r="AK121" s="52">
        <f>SUMIFS(AnnualFinancialData!$L$2:$L$6380,AnnualFinancialData!$B$2:$B$6380,$A121,AnnualFinancialData!$K$2:$K$6380,"55357")+SUMIFS(AnnualFinancialData!$L$2:$L$6380,AnnualFinancialData!$B$2:$B$6380,$A121,AnnualFinancialData!$K$2:$K$6380,"55353")+SUMIFS(AnnualFinancialData!$L$2:$L$6380,AnnualFinancialData!$B$2:$B$6380,$A121,AnnualFinancialData!$K$2:$K$6380,"55354")+SUMIFS(AnnualFinancialData!$L$2:$L$6380,AnnualFinancialData!$B$2:$B$6380,$A121,AnnualFinancialData!$K$2:$K$6380,"55351")</f>
        <v>0</v>
      </c>
      <c r="AL121" s="51" t="str">
        <f>IF(ISERROR(IF(AI121="","",AI121/VLOOKUP(Occupancy!$B$65,Occupancy!$BJ$68:'Occupancy'!$B$79,1)*12/$C121)),"-",IF(AI121="","",AI121/VLOOKUP(Occupancy!$B$65,Occupancy!$BJ$68:'Occupancy'!$B$79,1)*12/$C121))</f>
        <v>-</v>
      </c>
      <c r="AM121" s="60" t="str">
        <f>IF(ISERROR(IF(AJ121="","",AJ121/VLOOKUP(Occupancy!$B$65,Occupancy!$BJ$68:'Occupancy'!$B$79,1)*12/$C121)),"-",IF(AJ121="","",AJ121/VLOOKUP(Occupancy!$B$65,Occupancy!$BJ$68:'Occupancy'!$B$79,1)*12/$C121))</f>
        <v>-</v>
      </c>
      <c r="AN121" s="54">
        <f>SUMIFS(IncomeStatementData!$J$2:$J$415,IncomeStatementData!$B$2:$B$415,$A121,IncomeStatementData!$I$2:$I$415,"55355")</f>
        <v>0</v>
      </c>
      <c r="AO121" s="54">
        <f>IF(ISERROR(AP121/12*Occupancy!$B$65),"-",AP121/12*Occupancy!$B$65)</f>
        <v>0</v>
      </c>
      <c r="AP121" s="55">
        <f>SUMIFS(AnnualFinancialData!$L$2:$L$6380,AnnualFinancialData!$B$2:$B$6380,$A121,AnnualFinancialData!$K$2:$K$6380,"55355")</f>
        <v>0</v>
      </c>
      <c r="AQ121" s="54" t="str">
        <f>IF(ISERROR(IF(AN121="","",AN121/VLOOKUP(Occupancy!$B$65,Occupancy!$BJ$68:'Occupancy'!$B$79,1)*12/$C121)),"-",IF(AN121="","",AN121/VLOOKUP(Occupancy!$B$65,Occupancy!$BJ$68:'Occupancy'!$B$79,1)*12/$C121))</f>
        <v>-</v>
      </c>
      <c r="AR121" s="56" t="str">
        <f>IF(ISERROR(IF(AO121="","",AO121/VLOOKUP(Occupancy!$B$65,Occupancy!$BJ$68:'Occupancy'!$B$79,1)*12/$C121)),"-",IF(AO121="","",AO121/VLOOKUP(Occupancy!$B$65,Occupancy!$BJ$68:'Occupancy'!$B$79,1)*12/$C121))</f>
        <v>-</v>
      </c>
      <c r="AS121" s="61">
        <f>SUMIFS(IncomeStatementData!$J$2:$J$415,IncomeStatementData!$B$2:$B$415,$A121,IncomeStatementData!$I$2:$I$415,"55301")</f>
        <v>0</v>
      </c>
      <c r="AT121" s="51">
        <f>IF(ISERROR(AU121/12*Occupancy!$B$65),"-",AU121/12*Occupancy!$B$65)</f>
        <v>0</v>
      </c>
      <c r="AU121" s="52">
        <f>SUMIFS(AnnualFinancialData!$L$2:$L$6380,AnnualFinancialData!$B$2:$B$6380,$A121,AnnualFinancialData!$K$2:$K$6380,"55301")</f>
        <v>0</v>
      </c>
      <c r="AV121" s="51" t="str">
        <f>IF(ISERROR(IF(AS121="","",AS121/VLOOKUP(Occupancy!$B$65,Occupancy!$BJ$68:'Occupancy'!$B$79,1)*12/$C121)),"-",IF(AS121="","",AS121/VLOOKUP(Occupancy!$B$65,Occupancy!$BJ$68:'Occupancy'!$B$79,1)*12/$C121))</f>
        <v>-</v>
      </c>
      <c r="AW121" s="57" t="str">
        <f>IF(ISERROR(IF(AT121="","",AT121/VLOOKUP(Occupancy!$B$65,Occupancy!$BJ$68:'Occupancy'!$B$79,1)*12/$C121)),"-",IF(AT121="","",AT121/VLOOKUP(Occupancy!$B$65,Occupancy!$BJ$68:'Occupancy'!$B$79,1)*12/$C121))</f>
        <v>-</v>
      </c>
      <c r="AX121" s="54">
        <f>SUMIFS(IncomeStatementData!$J$2:$J$415,IncomeStatementData!$B$2:$B$415,$A121,IncomeStatementData!$I$2:$I$415,"55320")</f>
        <v>0</v>
      </c>
      <c r="AY121" s="54">
        <f>IF(ISERROR(AZ121/12*Occupancy!$B$65),"-",AZ121/12*Occupancy!$B$65)</f>
        <v>0</v>
      </c>
      <c r="AZ121" s="55">
        <f>SUMIFS(AnnualFinancialData!$L$2:$L$6380,AnnualFinancialData!$B$2:$B$6380,$A121,AnnualFinancialData!$K$2:$K$6380,"55320")</f>
        <v>0</v>
      </c>
      <c r="BA121" s="54" t="str">
        <f>IF(ISERROR(IF(AX121="","",AX121/VLOOKUP(Occupancy!$B$65,Occupancy!$BJ$68:'Occupancy'!$B$79,1)*12/$C121)),"-",IF(AX121="","",AX121/VLOOKUP(Occupancy!$B$65,Occupancy!$BJ$68:'Occupancy'!$B$79,1)*12/$C121))</f>
        <v>-</v>
      </c>
      <c r="BB121" s="54" t="str">
        <f>IF(ISERROR(IF(AY121="","",AY121/VLOOKUP(Occupancy!$B$65,Occupancy!$BJ$68:'Occupancy'!$B$79,1)*12/$C121)),"-",IF(AY121="","",AY121/VLOOKUP(Occupancy!$B$65,Occupancy!$BJ$68:'Occupancy'!$B$79,1)*12/$C121))</f>
        <v>-</v>
      </c>
      <c r="BC121" s="62">
        <f t="shared" si="3"/>
        <v>0</v>
      </c>
      <c r="BD121" s="63">
        <f t="shared" si="4"/>
        <v>0</v>
      </c>
      <c r="BE121" s="62">
        <f t="shared" si="5"/>
        <v>0</v>
      </c>
      <c r="BF121" s="63" t="str">
        <f>IF(ISERROR(IF(BC121="","",BC121/VLOOKUP(Occupancy!$B$65,Occupancy!$BJ$68:'Occupancy'!$B$79,1)*12/$C121)),"-",IF(BC121="","",BC121/VLOOKUP(Occupancy!$B$65,Occupancy!$BJ$68:'Occupancy'!$B$79,1)*12/$C121))</f>
        <v>-</v>
      </c>
      <c r="BG121" s="64" t="str">
        <f>IF(ISERROR(IF(BD121="","",BD121/VLOOKUP(Occupancy!$B$65,Occupancy!$BJ$68:'Occupancy'!$B$79,1)*12/$C121)),"-",IF(BD121="","",BD121/VLOOKUP(Occupancy!$B$65,Occupancy!$BJ$68:'Occupancy'!$B$79,1)*12/$C121))</f>
        <v>-</v>
      </c>
    </row>
    <row r="122" spans="1:59" x14ac:dyDescent="0.25">
      <c r="A122" s="220" t="s">
        <v>639</v>
      </c>
      <c r="B122" s="93" t="str">
        <f>IF(ISERROR(INDEX(ProjectTypeData!$F$2:$F122,MATCH(Expenses!$A122,ProjectTypeData!$B$2:$B122,0),MATCH(Expenses!B$5,ProjectTypeData!$F$1))),"-",INDEX(ProjectTypeData!$F$2:$F122,MATCH(Expenses!$A122,ProjectTypeData!$B$2:$B122,0),MATCH(Expenses!B$5,ProjectTypeData!$F$1)))</f>
        <v>CPDC</v>
      </c>
      <c r="C122" s="145">
        <f>Operating!C127</f>
        <v>0</v>
      </c>
      <c r="D122" s="146" t="str">
        <f>IF(ISERROR(INDEX(MgmtCompanyData!$C$2:$C$46,MATCH(A122,MgmtCompanyData!$B$2:$B$46,0),0)),"-",INDEX(MgmtCompanyData!$C$2:$C$46,MATCH(A122,MgmtCompanyData!$B$2:$B$46,0),0))</f>
        <v>-</v>
      </c>
      <c r="E122" s="50">
        <f>SUMIFS(IncomeStatementData!$J$2:$J$415,IncomeStatementData!$B$2:$B$415,$A122,IncomeStatementData!$I$2:$I$415,"50105")+SUMIFS(IncomeStatementData!$J$2:$J$415,IncomeStatementData!$B$2:$B$415,$A122,IncomeStatementData!$I$2:$I$415,"55745")+SUMIFS(IncomeStatementData!$J$2:$J$415,IncomeStatementData!$B$2:$B$415,$A122,IncomeStatementData!$I$2:$I$415,"55730")+SUMIFS(IncomeStatementData!$J$2:$J$415,IncomeStatementData!$B$2:$B$415,$A122,IncomeStatementData!$I$2:$I$415,"50203")+SUMIFS(IncomeStatementData!$J$2:$J$415,IncomeStatementData!$B$2:$B$415,$A122,IncomeStatementData!$I$2:$I$415,"50252")</f>
        <v>0</v>
      </c>
      <c r="F122" s="51">
        <f>IF(ISERROR(G122/12*Occupancy!$B$65),"-",G122/12*Occupancy!$B$65)</f>
        <v>0</v>
      </c>
      <c r="G122" s="52">
        <f>SUMIFS(AnnualFinancialData!$L$2:$L$6380,AnnualFinancialData!$B$2:$B$6380,$A122,AnnualFinancialData!$K$2:$K$6380,"50105")+SUMIFS(AnnualFinancialData!$L$2:$L$6380,AnnualFinancialData!$B$2:$B$6380,$A122,AnnualFinancialData!$K$2:$K$6380,"55745")+SUMIFS(AnnualFinancialData!$L$2:$L$6380,AnnualFinancialData!$B$2:$B$6380,$A122,AnnualFinancialData!$K$2:$K$6380,"55730")+SUMIFS(AnnualFinancialData!$L$2:$L$6380,AnnualFinancialData!$B$2:$B$6380,$A122,AnnualFinancialData!$K$2:$K$6380,"50203")+SUMIFS(AnnualFinancialData!$L$2:$L$6380,AnnualFinancialData!$B$2:$B$6380,$A122,AnnualFinancialData!$K$2:$K$6380,"50252")</f>
        <v>0</v>
      </c>
      <c r="H122" s="51" t="str">
        <f>IF(ISERROR(IF(E122="","",E122/VLOOKUP(Occupancy!$B$65,Occupancy!$BJ$68:'Occupancy'!$B$79,1)*12/$C122)),"-",IF(E122="","",E122/VLOOKUP(Occupancy!$B$65,Occupancy!$BJ$68:'Occupancy'!$B$79,1)*12/$C122))</f>
        <v>-</v>
      </c>
      <c r="I122" s="53" t="str">
        <f>IF(ISERROR(IF(F122="","",F122/VLOOKUP(Occupancy!$B$65,Occupancy!$BJ$68:'Occupancy'!$B$79,1)*12/$C122)),"-",IF(F122="","",F122/VLOOKUP(Occupancy!$B$65,Occupancy!$BJ$68:'Occupancy'!$B$79,1)*12/$C122))</f>
        <v>-</v>
      </c>
      <c r="J122" s="54">
        <f>SUMIFS(IncomeStatementData!$J$2:$J$415,IncomeStatementData!$B$2:$B$415,$A122,IncomeStatementData!$I$2:$I$415,"60015")+SUMIFS(IncomeStatementData!$J$2:$J$415,IncomeStatementData!$B$2:$B$415,$A122,IncomeStatementData!$I$2:$I$415,"55342")+SUMIFS(IncomeStatementData!$J$2:$J$415,IncomeStatementData!$B$2:$B$415,$A122,IncomeStatementData!$I$2:$I$415,"55110")+SUMIFS(IncomeStatementData!$J$2:$J$415,IncomeStatementData!$B$2:$B$415,$A122,IncomeStatementData!$I$2:$I$415,"53034")+SUMIFS(IncomeStatementData!$J$2:$J$415,IncomeStatementData!$B$2:$B$415,$A122,IncomeStatementData!$I$2:$I$415,"59500")</f>
        <v>0</v>
      </c>
      <c r="K122" s="54">
        <f>IF(ISERROR(L122/12*Occupancy!$B$65),"-",L122/12*Occupancy!$B$65)</f>
        <v>0</v>
      </c>
      <c r="L122" s="55">
        <f>SUMIFS(AnnualFinancialData!$L$2:$L$6380,AnnualFinancialData!$B$2:$B$6380,$A122,AnnualFinancialData!$K$2:$K$6380,"60015")+SUMIFS(AnnualFinancialData!$L$2:$L$6380,AnnualFinancialData!$B$2:$B$6380,$A122,AnnualFinancialData!$K$2:$K$6380,"55342")+SUMIFS(AnnualFinancialData!$L$2:$L$6380,AnnualFinancialData!$B$2:$B$6380,$A122,AnnualFinancialData!$K$2:$K$6380,"55110")+SUMIFS(AnnualFinancialData!$L$2:$L$6380,AnnualFinancialData!$B$2:$B$6380,$A122,AnnualFinancialData!$K$2:$K$6380,"53034")+SUMIFS(AnnualFinancialData!$L$2:$L$6380,AnnualFinancialData!$B$2:$B$6380,$A122,AnnualFinancialData!$K$2:$K$6380,"59500")</f>
        <v>0</v>
      </c>
      <c r="M122" s="54" t="str">
        <f>IF(ISERROR(IF(J122="","",J122/VLOOKUP(Occupancy!$B$65,Occupancy!$BJ$68:'Occupancy'!$B$79,1)*12/$C122)),"-",IF(J122="","",J122/VLOOKUP(Occupancy!$B$65,Occupancy!$BJ$68:'Occupancy'!$B$79,1)*12/$C122))</f>
        <v>-</v>
      </c>
      <c r="N122" s="54" t="str">
        <f>IF(ISERROR(IF(K122="","",K122/VLOOKUP(Occupancy!$B$65,Occupancy!$BJ$68:'Occupancy'!$B$79,1)*12/$C122)),"-",IF(K122="","",K122/VLOOKUP(Occupancy!$B$65,Occupancy!$BJ$68:'Occupancy'!$B$79,1)*12/$C122))</f>
        <v>-</v>
      </c>
      <c r="O122" s="51">
        <f>SUMIFS(IncomeStatementData!$J$2:$J$415,IncomeStatementData!$B$2:$B$415,$A122,IncomeStatementData!$I$2:$I$415,"58001")</f>
        <v>0</v>
      </c>
      <c r="P122" s="51">
        <f>IF(ISERROR(Q122/12*Occupancy!$B$65),"-",Q122/12*Occupancy!$B$65)</f>
        <v>0</v>
      </c>
      <c r="Q122" s="52">
        <f>SUMIFS(AnnualFinancialData!$L$2:$L$6380,AnnualFinancialData!$B$2:$B$6380,$A122,AnnualFinancialData!$K$2:$K$6380,"58001")</f>
        <v>0</v>
      </c>
      <c r="R122" s="51" t="str">
        <f>IF(ISERROR(IF(O122="","",O122/VLOOKUP(Occupancy!$B$65,Occupancy!$BJ$68:'Occupancy'!$B$79,1)*12/$C122)),"-",IF(O122="","",O122/VLOOKUP(Occupancy!$B$65,Occupancy!$BJ$68:'Occupancy'!$B$79,1)*12/$C122))</f>
        <v>-</v>
      </c>
      <c r="S122" s="51" t="str">
        <f>IF(ISERROR(IF(P122="","",P122/VLOOKUP(Occupancy!$B$65,Occupancy!$BJ$68:'Occupancy'!$B$79,1)*12/$C122)),"-",IF(P122="","",P122/VLOOKUP(Occupancy!$B$65,Occupancy!$BJ$68:'Occupancy'!$B$79,1)*12/$C122))</f>
        <v>-</v>
      </c>
      <c r="T122" s="55">
        <f>SUMIFS(IncomeStatementData!$J$2:$J$415,IncomeStatementData!$B$2:$B$415,$A122,IncomeStatementData!$I$2:$I$415,"66100")</f>
        <v>0</v>
      </c>
      <c r="U122" s="54">
        <f>IF(ISERROR(V122/12*Occupancy!$B$65),"-",V122/12*Occupancy!$B$65)</f>
        <v>0</v>
      </c>
      <c r="V122" s="55">
        <f>SUMIFS(AnnualFinancialData!$L$2:$L$6380,AnnualFinancialData!$B$2:$B$6380,$A122,AnnualFinancialData!$K$2:$K$6380,"66100")</f>
        <v>0</v>
      </c>
      <c r="W122" s="54" t="str">
        <f>IF(ISERROR(IF(T122="","",T122/VLOOKUP(Occupancy!$B$65,Occupancy!$BJ$68:'Occupancy'!$B$79,1)*12/$C122)),"-",IF(T122="","",T122/VLOOKUP(Occupancy!$B$65,Occupancy!$BJ$68:'Occupancy'!$B$79,1)*12/$C122))</f>
        <v>-</v>
      </c>
      <c r="X122" s="56" t="str">
        <f>IF(ISERROR(IF(U122="","",U122/VLOOKUP(Occupancy!$B$65,Occupancy!$BJ$68:'Occupancy'!$B$79,1)*12/$C122)),"-",IF(U122="","",U122/VLOOKUP(Occupancy!$B$65,Occupancy!$BJ$68:'Occupancy'!$B$79,1)*12/$C122))</f>
        <v>-</v>
      </c>
      <c r="Y122" s="51">
        <f>SUMIFS(IncomeStatementData!$J$2:$J$415,IncomeStatementData!$B$2:$B$415,$A122,IncomeStatementData!$I$2:$I$415,"55705")+SUMIFS(IncomeStatementData!$J$2:$J$415,IncomeStatementData!$B$2:$B$415,$A122,IncomeStatementData!$I$2:$I$415,"55715")+SUMIFS(IncomeStatementData!$J$2:$J$415,IncomeStatementData!$B$2:$B$415,$A122,IncomeStatementData!$I$2:$I$415,"55720")+SUMIFS(IncomeStatementData!$J$2:$J$415,IncomeStatementData!$B$2:$B$415,$A122,IncomeStatementData!$I$2:$I$415,"55730")+SUMIFS(IncomeStatementData!$J$2:$J$415,IncomeStatementData!$B$2:$B$415,$A122,IncomeStatementData!$I$2:$I$415,"55735")+SUMIFS(IncomeStatementData!$J$2:$J$415,IncomeStatementData!$B$2:$B$415,$A122,IncomeStatementData!$I$2:$I$415,"55701")+SUMIFS(IncomeStatementData!$J$2:$J$415,IncomeStatementData!$B$2:$B$415,$A122,IncomeStatementData!$I$2:$I$415,"55750")+SUMIFS(IncomeStatementData!$J$2:$J$415,IncomeStatementData!$B$2:$B$415,$A122,IncomeStatementData!$I$2:$I$415,"55725")+SUMIFS(IncomeStatementData!$J$2:$J$415,IncomeStatementData!$B$2:$B$415,$A122,IncomeStatementData!$I$2:$I$415,"55760")+SUMIFS(IncomeStatementData!$J$2:$J$415,IncomeStatementData!$B$2:$B$415,$A122,IncomeStatementData!$I$2:$I$415,"55755")</f>
        <v>0</v>
      </c>
      <c r="Z122" s="51">
        <f>IF(ISERROR(AA122/12*Occupancy!$B$65),"-",AA122/12*Occupancy!$B$65)</f>
        <v>0</v>
      </c>
      <c r="AA122" s="52">
        <f>SUMIFS(AnnualFinancialData!$L$2:$L$6380,AnnualFinancialData!$B$2:$B$6380,$A122,AnnualFinancialData!$K$2:$K$6380,"55705")+SUMIFS(AnnualFinancialData!$L$2:$L$6380,AnnualFinancialData!$B$2:$B$6380,$A122,AnnualFinancialData!$K$2:$K$6380,"55715")+SUMIFS(AnnualFinancialData!$L$2:$L$6380,AnnualFinancialData!$B$2:$B$6380,$A122,AnnualFinancialData!$K$2:$K$6380,"55720")+SUMIFS(AnnualFinancialData!$L$2:$L$6380,AnnualFinancialData!$B$2:$B$6380,$A122,AnnualFinancialData!$K$2:$K$6380,"55730")+SUMIFS(AnnualFinancialData!$L$2:$L$6380,AnnualFinancialData!$B$2:$B$6380,$A122,AnnualFinancialData!$K$2:$K$6380,"55735")+SUMIFS(AnnualFinancialData!$L$2:$L$6380,AnnualFinancialData!$B$2:$B$6380,$A122,AnnualFinancialData!$K$2:$K$6380,"55701")+SUMIFS(AnnualFinancialData!$L$2:$L$6380,AnnualFinancialData!$B$2:$B$6380,$A122,AnnualFinancialData!$K$2:$K$6380,"55750")+SUMIFS(AnnualFinancialData!$L$2:$L$6380,AnnualFinancialData!$B$2:$B$6380,$A122,AnnualFinancialData!$K$2:$K$6380,"55725")+SUMIFS(AnnualFinancialData!$L$2:$L$6380,AnnualFinancialData!$B$2:$B$6380,$A122,AnnualFinancialData!$K$2:$K$6380,"55760")+SUMIFS(AnnualFinancialData!$L$2:$L$6380,AnnualFinancialData!$B$2:$B$6380,$A122,AnnualFinancialData!$K$2:$K$6380,"55755")</f>
        <v>0</v>
      </c>
      <c r="AB122" s="51" t="str">
        <f>IF(ISERROR(IF(Y122="","",Y122/VLOOKUP(Occupancy!$B$65,Occupancy!$BJ$68:'Occupancy'!$B$79,1)*12/$C122)),"-",IF(Y122="","",Y122/VLOOKUP(Occupancy!$B$65,Occupancy!$BJ$68:'Occupancy'!$B$79,1)*12/$C122))</f>
        <v>-</v>
      </c>
      <c r="AC122" s="57" t="str">
        <f>IF(ISERROR(IF(Z122="","",Z122/VLOOKUP(Occupancy!$B$65,Occupancy!$BJ$68:'Occupancy'!$B$79,1)*12/$C122)),"-",IF(Z122="","",Z122/VLOOKUP(Occupancy!$B$65,Occupancy!$BJ$68:'Occupancy'!$B$79,1)*12/$C122))</f>
        <v>-</v>
      </c>
      <c r="AD122" s="55">
        <f>SUMIFS(IncomeStatementData!$J$2:$J$415,IncomeStatementData!$B$2:$B$415,$A122,IncomeStatementData!$I$2:$I$415,"55770")</f>
        <v>0</v>
      </c>
      <c r="AE122" s="54">
        <f>IF(ISERROR(AF122/12*Occupancy!$B$65),"-",AF122/12*Occupancy!$B$65)</f>
        <v>0</v>
      </c>
      <c r="AF122" s="55">
        <f>SUMIFS(AnnualFinancialData!$L$2:$L$6380,AnnualFinancialData!$B$2:$B$6380,$A122,AnnualFinancialData!$K$2:$K$6380,"55770")</f>
        <v>0</v>
      </c>
      <c r="AG122" s="54" t="str">
        <f>IF(ISERROR(IF(AD122="","",AD122/VLOOKUP(Occupancy!$B$65,Occupancy!$BJ$68:'Occupancy'!$B$79,1)*12/$C122)),"-",IF(AD122="","",AD122/VLOOKUP(Occupancy!$B$65,Occupancy!$BJ$68:'Occupancy'!$B$79,1)*12/$C122))</f>
        <v>-</v>
      </c>
      <c r="AH122" s="59" t="str">
        <f>IF(ISERROR(IF(AE122="","",AE122/VLOOKUP(Occupancy!$B$65,Occupancy!$BJ$68:'Occupancy'!$B$79,1)*12/$C122)),"-",IF(AE122="","",AE122/VLOOKUP(Occupancy!$B$65,Occupancy!$BJ$68:'Occupancy'!$B$79,1)*12/$C122))</f>
        <v>-</v>
      </c>
      <c r="AI122" s="52">
        <f>SUMIFS(IncomeStatementData!$J$2:$J$415,IncomeStatementData!$B$2:$B$415,$A122,IncomeStatementData!$I$2:$I$415,"55357")+SUMIFS(IncomeStatementData!$J$2:$J$415,IncomeStatementData!$B$2:$B$415,$A122,IncomeStatementData!$I$2:$I$415,"55353")+SUMIFS(IncomeStatementData!$J$2:$J$415,IncomeStatementData!$B$2:$B$415,$A122,IncomeStatementData!$I$2:$I$415,"55354")+SUMIFS(IncomeStatementData!$J$2:$J$415,IncomeStatementData!$B$2:$B$415,$A122,IncomeStatementData!$I$2:$I$415,"55351")</f>
        <v>0</v>
      </c>
      <c r="AJ122" s="51">
        <f>IF(ISERROR(AK122/12*Occupancy!$B$65),"-",AK122/12*Occupancy!$B$65)</f>
        <v>0</v>
      </c>
      <c r="AK122" s="52">
        <f>SUMIFS(AnnualFinancialData!$L$2:$L$6380,AnnualFinancialData!$B$2:$B$6380,$A122,AnnualFinancialData!$K$2:$K$6380,"55357")+SUMIFS(AnnualFinancialData!$L$2:$L$6380,AnnualFinancialData!$B$2:$B$6380,$A122,AnnualFinancialData!$K$2:$K$6380,"55353")+SUMIFS(AnnualFinancialData!$L$2:$L$6380,AnnualFinancialData!$B$2:$B$6380,$A122,AnnualFinancialData!$K$2:$K$6380,"55354")+SUMIFS(AnnualFinancialData!$L$2:$L$6380,AnnualFinancialData!$B$2:$B$6380,$A122,AnnualFinancialData!$K$2:$K$6380,"55351")</f>
        <v>0</v>
      </c>
      <c r="AL122" s="51" t="str">
        <f>IF(ISERROR(IF(AI122="","",AI122/VLOOKUP(Occupancy!$B$65,Occupancy!$BJ$68:'Occupancy'!$B$79,1)*12/$C122)),"-",IF(AI122="","",AI122/VLOOKUP(Occupancy!$B$65,Occupancy!$BJ$68:'Occupancy'!$B$79,1)*12/$C122))</f>
        <v>-</v>
      </c>
      <c r="AM122" s="60" t="str">
        <f>IF(ISERROR(IF(AJ122="","",AJ122/VLOOKUP(Occupancy!$B$65,Occupancy!$BJ$68:'Occupancy'!$B$79,1)*12/$C122)),"-",IF(AJ122="","",AJ122/VLOOKUP(Occupancy!$B$65,Occupancy!$BJ$68:'Occupancy'!$B$79,1)*12/$C122))</f>
        <v>-</v>
      </c>
      <c r="AN122" s="54">
        <f>SUMIFS(IncomeStatementData!$J$2:$J$415,IncomeStatementData!$B$2:$B$415,$A122,IncomeStatementData!$I$2:$I$415,"55355")</f>
        <v>0</v>
      </c>
      <c r="AO122" s="54">
        <f>IF(ISERROR(AP122/12*Occupancy!$B$65),"-",AP122/12*Occupancy!$B$65)</f>
        <v>0</v>
      </c>
      <c r="AP122" s="55">
        <f>SUMIFS(AnnualFinancialData!$L$2:$L$6380,AnnualFinancialData!$B$2:$B$6380,$A122,AnnualFinancialData!$K$2:$K$6380,"55355")</f>
        <v>0</v>
      </c>
      <c r="AQ122" s="54" t="str">
        <f>IF(ISERROR(IF(AN122="","",AN122/VLOOKUP(Occupancy!$B$65,Occupancy!$BJ$68:'Occupancy'!$B$79,1)*12/$C122)),"-",IF(AN122="","",AN122/VLOOKUP(Occupancy!$B$65,Occupancy!$BJ$68:'Occupancy'!$B$79,1)*12/$C122))</f>
        <v>-</v>
      </c>
      <c r="AR122" s="56" t="str">
        <f>IF(ISERROR(IF(AO122="","",AO122/VLOOKUP(Occupancy!$B$65,Occupancy!$BJ$68:'Occupancy'!$B$79,1)*12/$C122)),"-",IF(AO122="","",AO122/VLOOKUP(Occupancy!$B$65,Occupancy!$BJ$68:'Occupancy'!$B$79,1)*12/$C122))</f>
        <v>-</v>
      </c>
      <c r="AS122" s="61">
        <f>SUMIFS(IncomeStatementData!$J$2:$J$415,IncomeStatementData!$B$2:$B$415,$A122,IncomeStatementData!$I$2:$I$415,"55301")</f>
        <v>0</v>
      </c>
      <c r="AT122" s="51">
        <f>IF(ISERROR(AU122/12*Occupancy!$B$65),"-",AU122/12*Occupancy!$B$65)</f>
        <v>0</v>
      </c>
      <c r="AU122" s="52">
        <f>SUMIFS(AnnualFinancialData!$L$2:$L$6380,AnnualFinancialData!$B$2:$B$6380,$A122,AnnualFinancialData!$K$2:$K$6380,"55301")</f>
        <v>0</v>
      </c>
      <c r="AV122" s="51" t="str">
        <f>IF(ISERROR(IF(AS122="","",AS122/VLOOKUP(Occupancy!$B$65,Occupancy!$BJ$68:'Occupancy'!$B$79,1)*12/$C122)),"-",IF(AS122="","",AS122/VLOOKUP(Occupancy!$B$65,Occupancy!$BJ$68:'Occupancy'!$B$79,1)*12/$C122))</f>
        <v>-</v>
      </c>
      <c r="AW122" s="57" t="str">
        <f>IF(ISERROR(IF(AT122="","",AT122/VLOOKUP(Occupancy!$B$65,Occupancy!$BJ$68:'Occupancy'!$B$79,1)*12/$C122)),"-",IF(AT122="","",AT122/VLOOKUP(Occupancy!$B$65,Occupancy!$BJ$68:'Occupancy'!$B$79,1)*12/$C122))</f>
        <v>-</v>
      </c>
      <c r="AX122" s="54">
        <f>SUMIFS(IncomeStatementData!$J$2:$J$415,IncomeStatementData!$B$2:$B$415,$A122,IncomeStatementData!$I$2:$I$415,"55320")</f>
        <v>0</v>
      </c>
      <c r="AY122" s="54">
        <f>IF(ISERROR(AZ122/12*Occupancy!$B$65),"-",AZ122/12*Occupancy!$B$65)</f>
        <v>0</v>
      </c>
      <c r="AZ122" s="55">
        <f>SUMIFS(AnnualFinancialData!$L$2:$L$6380,AnnualFinancialData!$B$2:$B$6380,$A122,AnnualFinancialData!$K$2:$K$6380,"55320")</f>
        <v>0</v>
      </c>
      <c r="BA122" s="54" t="str">
        <f>IF(ISERROR(IF(AX122="","",AX122/VLOOKUP(Occupancy!$B$65,Occupancy!$BJ$68:'Occupancy'!$B$79,1)*12/$C122)),"-",IF(AX122="","",AX122/VLOOKUP(Occupancy!$B$65,Occupancy!$BJ$68:'Occupancy'!$B$79,1)*12/$C122))</f>
        <v>-</v>
      </c>
      <c r="BB122" s="54" t="str">
        <f>IF(ISERROR(IF(AY122="","",AY122/VLOOKUP(Occupancy!$B$65,Occupancy!$BJ$68:'Occupancy'!$B$79,1)*12/$C122)),"-",IF(AY122="","",AY122/VLOOKUP(Occupancy!$B$65,Occupancy!$BJ$68:'Occupancy'!$B$79,1)*12/$C122))</f>
        <v>-</v>
      </c>
      <c r="BC122" s="62">
        <f t="shared" si="3"/>
        <v>0</v>
      </c>
      <c r="BD122" s="63">
        <f t="shared" si="4"/>
        <v>0</v>
      </c>
      <c r="BE122" s="62">
        <f t="shared" si="5"/>
        <v>0</v>
      </c>
      <c r="BF122" s="63" t="str">
        <f>IF(ISERROR(IF(BC122="","",BC122/VLOOKUP(Occupancy!$B$65,Occupancy!$BJ$68:'Occupancy'!$B$79,1)*12/$C122)),"-",IF(BC122="","",BC122/VLOOKUP(Occupancy!$B$65,Occupancy!$BJ$68:'Occupancy'!$B$79,1)*12/$C122))</f>
        <v>-</v>
      </c>
      <c r="BG122" s="64" t="str">
        <f>IF(ISERROR(IF(BD122="","",BD122/VLOOKUP(Occupancy!$B$65,Occupancy!$BJ$68:'Occupancy'!$B$79,1)*12/$C122)),"-",IF(BD122="","",BD122/VLOOKUP(Occupancy!$B$65,Occupancy!$BJ$68:'Occupancy'!$B$79,1)*12/$C122))</f>
        <v>-</v>
      </c>
    </row>
    <row r="123" spans="1:59" x14ac:dyDescent="0.25">
      <c r="A123" s="220" t="s">
        <v>456</v>
      </c>
      <c r="B123" s="93" t="str">
        <f>IF(ISERROR(INDEX(ProjectTypeData!$F$2:$F123,MATCH(Expenses!$A123,ProjectTypeData!$B$2:$B123,0),MATCH(Expenses!B$5,ProjectTypeData!$F$1))),"-",INDEX(ProjectTypeData!$F$2:$F123,MATCH(Expenses!$A123,ProjectTypeData!$B$2:$B123,0),MATCH(Expenses!B$5,ProjectTypeData!$F$1)))</f>
        <v>CPDC</v>
      </c>
      <c r="C123" s="145">
        <f>Operating!C128</f>
        <v>0</v>
      </c>
      <c r="D123" s="146" t="str">
        <f>IF(ISERROR(INDEX(MgmtCompanyData!$C$2:$C$46,MATCH(A123,MgmtCompanyData!$B$2:$B$46,0),0)),"-",INDEX(MgmtCompanyData!$C$2:$C$46,MATCH(A123,MgmtCompanyData!$B$2:$B$46,0),0))</f>
        <v>-</v>
      </c>
      <c r="E123" s="50">
        <f>SUMIFS(IncomeStatementData!$J$2:$J$415,IncomeStatementData!$B$2:$B$415,$A123,IncomeStatementData!$I$2:$I$415,"50105")+SUMIFS(IncomeStatementData!$J$2:$J$415,IncomeStatementData!$B$2:$B$415,$A123,IncomeStatementData!$I$2:$I$415,"55745")+SUMIFS(IncomeStatementData!$J$2:$J$415,IncomeStatementData!$B$2:$B$415,$A123,IncomeStatementData!$I$2:$I$415,"55730")+SUMIFS(IncomeStatementData!$J$2:$J$415,IncomeStatementData!$B$2:$B$415,$A123,IncomeStatementData!$I$2:$I$415,"50203")+SUMIFS(IncomeStatementData!$J$2:$J$415,IncomeStatementData!$B$2:$B$415,$A123,IncomeStatementData!$I$2:$I$415,"50252")</f>
        <v>0</v>
      </c>
      <c r="F123" s="51">
        <f>IF(ISERROR(G123/12*Occupancy!$B$65),"-",G123/12*Occupancy!$B$65)</f>
        <v>235694.5</v>
      </c>
      <c r="G123" s="52">
        <f>SUMIFS(AnnualFinancialData!$L$2:$L$6380,AnnualFinancialData!$B$2:$B$6380,$A123,AnnualFinancialData!$K$2:$K$6380,"50105")+SUMIFS(AnnualFinancialData!$L$2:$L$6380,AnnualFinancialData!$B$2:$B$6380,$A123,AnnualFinancialData!$K$2:$K$6380,"55745")+SUMIFS(AnnualFinancialData!$L$2:$L$6380,AnnualFinancialData!$B$2:$B$6380,$A123,AnnualFinancialData!$K$2:$K$6380,"55730")+SUMIFS(AnnualFinancialData!$L$2:$L$6380,AnnualFinancialData!$B$2:$B$6380,$A123,AnnualFinancialData!$K$2:$K$6380,"50203")+SUMIFS(AnnualFinancialData!$L$2:$L$6380,AnnualFinancialData!$B$2:$B$6380,$A123,AnnualFinancialData!$K$2:$K$6380,"50252")</f>
        <v>471389</v>
      </c>
      <c r="H123" s="51" t="str">
        <f>IF(ISERROR(IF(E123="","",E123/VLOOKUP(Occupancy!$B$65,Occupancy!$BJ$68:'Occupancy'!$B$79,1)*12/$C123)),"-",IF(E123="","",E123/VLOOKUP(Occupancy!$B$65,Occupancy!$BJ$68:'Occupancy'!$B$79,1)*12/$C123))</f>
        <v>-</v>
      </c>
      <c r="I123" s="53" t="str">
        <f>IF(ISERROR(IF(F123="","",F123/VLOOKUP(Occupancy!$B$65,Occupancy!$BJ$68:'Occupancy'!$B$79,1)*12/$C123)),"-",IF(F123="","",F123/VLOOKUP(Occupancy!$B$65,Occupancy!$BJ$68:'Occupancy'!$B$79,1)*12/$C123))</f>
        <v>-</v>
      </c>
      <c r="J123" s="54">
        <f>SUMIFS(IncomeStatementData!$J$2:$J$415,IncomeStatementData!$B$2:$B$415,$A123,IncomeStatementData!$I$2:$I$415,"60015")+SUMIFS(IncomeStatementData!$J$2:$J$415,IncomeStatementData!$B$2:$B$415,$A123,IncomeStatementData!$I$2:$I$415,"55342")+SUMIFS(IncomeStatementData!$J$2:$J$415,IncomeStatementData!$B$2:$B$415,$A123,IncomeStatementData!$I$2:$I$415,"55110")+SUMIFS(IncomeStatementData!$J$2:$J$415,IncomeStatementData!$B$2:$B$415,$A123,IncomeStatementData!$I$2:$I$415,"53034")+SUMIFS(IncomeStatementData!$J$2:$J$415,IncomeStatementData!$B$2:$B$415,$A123,IncomeStatementData!$I$2:$I$415,"59500")</f>
        <v>0</v>
      </c>
      <c r="K123" s="54">
        <f>IF(ISERROR(L123/12*Occupancy!$B$65),"-",L123/12*Occupancy!$B$65)</f>
        <v>65179</v>
      </c>
      <c r="L123" s="55">
        <f>SUMIFS(AnnualFinancialData!$L$2:$L$6380,AnnualFinancialData!$B$2:$B$6380,$A123,AnnualFinancialData!$K$2:$K$6380,"60015")+SUMIFS(AnnualFinancialData!$L$2:$L$6380,AnnualFinancialData!$B$2:$B$6380,$A123,AnnualFinancialData!$K$2:$K$6380,"55342")+SUMIFS(AnnualFinancialData!$L$2:$L$6380,AnnualFinancialData!$B$2:$B$6380,$A123,AnnualFinancialData!$K$2:$K$6380,"55110")+SUMIFS(AnnualFinancialData!$L$2:$L$6380,AnnualFinancialData!$B$2:$B$6380,$A123,AnnualFinancialData!$K$2:$K$6380,"53034")+SUMIFS(AnnualFinancialData!$L$2:$L$6380,AnnualFinancialData!$B$2:$B$6380,$A123,AnnualFinancialData!$K$2:$K$6380,"59500")</f>
        <v>130358</v>
      </c>
      <c r="M123" s="54" t="str">
        <f>IF(ISERROR(IF(J123="","",J123/VLOOKUP(Occupancy!$B$65,Occupancy!$BJ$68:'Occupancy'!$B$79,1)*12/$C123)),"-",IF(J123="","",J123/VLOOKUP(Occupancy!$B$65,Occupancy!$BJ$68:'Occupancy'!$B$79,1)*12/$C123))</f>
        <v>-</v>
      </c>
      <c r="N123" s="54" t="str">
        <f>IF(ISERROR(IF(K123="","",K123/VLOOKUP(Occupancy!$B$65,Occupancy!$BJ$68:'Occupancy'!$B$79,1)*12/$C123)),"-",IF(K123="","",K123/VLOOKUP(Occupancy!$B$65,Occupancy!$BJ$68:'Occupancy'!$B$79,1)*12/$C123))</f>
        <v>-</v>
      </c>
      <c r="O123" s="51">
        <f>SUMIFS(IncomeStatementData!$J$2:$J$415,IncomeStatementData!$B$2:$B$415,$A123,IncomeStatementData!$I$2:$I$415,"58001")</f>
        <v>0</v>
      </c>
      <c r="P123" s="51">
        <f>IF(ISERROR(Q123/12*Occupancy!$B$65),"-",Q123/12*Occupancy!$B$65)</f>
        <v>53100</v>
      </c>
      <c r="Q123" s="52">
        <f>SUMIFS(AnnualFinancialData!$L$2:$L$6380,AnnualFinancialData!$B$2:$B$6380,$A123,AnnualFinancialData!$K$2:$K$6380,"58001")</f>
        <v>106200</v>
      </c>
      <c r="R123" s="51" t="str">
        <f>IF(ISERROR(IF(O123="","",O123/VLOOKUP(Occupancy!$B$65,Occupancy!$BJ$68:'Occupancy'!$B$79,1)*12/$C123)),"-",IF(O123="","",O123/VLOOKUP(Occupancy!$B$65,Occupancy!$BJ$68:'Occupancy'!$B$79,1)*12/$C123))</f>
        <v>-</v>
      </c>
      <c r="S123" s="51" t="str">
        <f>IF(ISERROR(IF(P123="","",P123/VLOOKUP(Occupancy!$B$65,Occupancy!$BJ$68:'Occupancy'!$B$79,1)*12/$C123)),"-",IF(P123="","",P123/VLOOKUP(Occupancy!$B$65,Occupancy!$BJ$68:'Occupancy'!$B$79,1)*12/$C123))</f>
        <v>-</v>
      </c>
      <c r="T123" s="55">
        <f>SUMIFS(IncomeStatementData!$J$2:$J$415,IncomeStatementData!$B$2:$B$415,$A123,IncomeStatementData!$I$2:$I$415,"66100")</f>
        <v>0</v>
      </c>
      <c r="U123" s="54">
        <f>IF(ISERROR(V123/12*Occupancy!$B$65),"-",V123/12*Occupancy!$B$65)</f>
        <v>66960</v>
      </c>
      <c r="V123" s="55">
        <f>SUMIFS(AnnualFinancialData!$L$2:$L$6380,AnnualFinancialData!$B$2:$B$6380,$A123,AnnualFinancialData!$K$2:$K$6380,"66100")</f>
        <v>133920</v>
      </c>
      <c r="W123" s="54" t="str">
        <f>IF(ISERROR(IF(T123="","",T123/VLOOKUP(Occupancy!$B$65,Occupancy!$BJ$68:'Occupancy'!$B$79,1)*12/$C123)),"-",IF(T123="","",T123/VLOOKUP(Occupancy!$B$65,Occupancy!$BJ$68:'Occupancy'!$B$79,1)*12/$C123))</f>
        <v>-</v>
      </c>
      <c r="X123" s="56" t="str">
        <f>IF(ISERROR(IF(U123="","",U123/VLOOKUP(Occupancy!$B$65,Occupancy!$BJ$68:'Occupancy'!$B$79,1)*12/$C123)),"-",IF(U123="","",U123/VLOOKUP(Occupancy!$B$65,Occupancy!$BJ$68:'Occupancy'!$B$79,1)*12/$C123))</f>
        <v>-</v>
      </c>
      <c r="Y123" s="51">
        <f>SUMIFS(IncomeStatementData!$J$2:$J$415,IncomeStatementData!$B$2:$B$415,$A123,IncomeStatementData!$I$2:$I$415,"55705")+SUMIFS(IncomeStatementData!$J$2:$J$415,IncomeStatementData!$B$2:$B$415,$A123,IncomeStatementData!$I$2:$I$415,"55715")+SUMIFS(IncomeStatementData!$J$2:$J$415,IncomeStatementData!$B$2:$B$415,$A123,IncomeStatementData!$I$2:$I$415,"55720")+SUMIFS(IncomeStatementData!$J$2:$J$415,IncomeStatementData!$B$2:$B$415,$A123,IncomeStatementData!$I$2:$I$415,"55730")+SUMIFS(IncomeStatementData!$J$2:$J$415,IncomeStatementData!$B$2:$B$415,$A123,IncomeStatementData!$I$2:$I$415,"55735")+SUMIFS(IncomeStatementData!$J$2:$J$415,IncomeStatementData!$B$2:$B$415,$A123,IncomeStatementData!$I$2:$I$415,"55701")+SUMIFS(IncomeStatementData!$J$2:$J$415,IncomeStatementData!$B$2:$B$415,$A123,IncomeStatementData!$I$2:$I$415,"55750")+SUMIFS(IncomeStatementData!$J$2:$J$415,IncomeStatementData!$B$2:$B$415,$A123,IncomeStatementData!$I$2:$I$415,"55725")+SUMIFS(IncomeStatementData!$J$2:$J$415,IncomeStatementData!$B$2:$B$415,$A123,IncomeStatementData!$I$2:$I$415,"55760")+SUMIFS(IncomeStatementData!$J$2:$J$415,IncomeStatementData!$B$2:$B$415,$A123,IncomeStatementData!$I$2:$I$415,"55755")</f>
        <v>0</v>
      </c>
      <c r="Z123" s="51">
        <f>IF(ISERROR(AA123/12*Occupancy!$B$65),"-",AA123/12*Occupancy!$B$65)</f>
        <v>92413</v>
      </c>
      <c r="AA123" s="52">
        <f>SUMIFS(AnnualFinancialData!$L$2:$L$6380,AnnualFinancialData!$B$2:$B$6380,$A123,AnnualFinancialData!$K$2:$K$6380,"55705")+SUMIFS(AnnualFinancialData!$L$2:$L$6380,AnnualFinancialData!$B$2:$B$6380,$A123,AnnualFinancialData!$K$2:$K$6380,"55715")+SUMIFS(AnnualFinancialData!$L$2:$L$6380,AnnualFinancialData!$B$2:$B$6380,$A123,AnnualFinancialData!$K$2:$K$6380,"55720")+SUMIFS(AnnualFinancialData!$L$2:$L$6380,AnnualFinancialData!$B$2:$B$6380,$A123,AnnualFinancialData!$K$2:$K$6380,"55730")+SUMIFS(AnnualFinancialData!$L$2:$L$6380,AnnualFinancialData!$B$2:$B$6380,$A123,AnnualFinancialData!$K$2:$K$6380,"55735")+SUMIFS(AnnualFinancialData!$L$2:$L$6380,AnnualFinancialData!$B$2:$B$6380,$A123,AnnualFinancialData!$K$2:$K$6380,"55701")+SUMIFS(AnnualFinancialData!$L$2:$L$6380,AnnualFinancialData!$B$2:$B$6380,$A123,AnnualFinancialData!$K$2:$K$6380,"55750")+SUMIFS(AnnualFinancialData!$L$2:$L$6380,AnnualFinancialData!$B$2:$B$6380,$A123,AnnualFinancialData!$K$2:$K$6380,"55725")+SUMIFS(AnnualFinancialData!$L$2:$L$6380,AnnualFinancialData!$B$2:$B$6380,$A123,AnnualFinancialData!$K$2:$K$6380,"55760")+SUMIFS(AnnualFinancialData!$L$2:$L$6380,AnnualFinancialData!$B$2:$B$6380,$A123,AnnualFinancialData!$K$2:$K$6380,"55755")</f>
        <v>184826</v>
      </c>
      <c r="AB123" s="51" t="str">
        <f>IF(ISERROR(IF(Y123="","",Y123/VLOOKUP(Occupancy!$B$65,Occupancy!$BJ$68:'Occupancy'!$B$79,1)*12/$C123)),"-",IF(Y123="","",Y123/VLOOKUP(Occupancy!$B$65,Occupancy!$BJ$68:'Occupancy'!$B$79,1)*12/$C123))</f>
        <v>-</v>
      </c>
      <c r="AC123" s="57" t="str">
        <f>IF(ISERROR(IF(Z123="","",Z123/VLOOKUP(Occupancy!$B$65,Occupancy!$BJ$68:'Occupancy'!$B$79,1)*12/$C123)),"-",IF(Z123="","",Z123/VLOOKUP(Occupancy!$B$65,Occupancy!$BJ$68:'Occupancy'!$B$79,1)*12/$C123))</f>
        <v>-</v>
      </c>
      <c r="AD123" s="55">
        <f>SUMIFS(IncomeStatementData!$J$2:$J$415,IncomeStatementData!$B$2:$B$415,$A123,IncomeStatementData!$I$2:$I$415,"55770")</f>
        <v>0</v>
      </c>
      <c r="AE123" s="54">
        <f>IF(ISERROR(AF123/12*Occupancy!$B$65),"-",AF123/12*Occupancy!$B$65)</f>
        <v>2910</v>
      </c>
      <c r="AF123" s="55">
        <f>SUMIFS(AnnualFinancialData!$L$2:$L$6380,AnnualFinancialData!$B$2:$B$6380,$A123,AnnualFinancialData!$K$2:$K$6380,"55770")</f>
        <v>5820</v>
      </c>
      <c r="AG123" s="54" t="str">
        <f>IF(ISERROR(IF(AD123="","",AD123/VLOOKUP(Occupancy!$B$65,Occupancy!$BJ$68:'Occupancy'!$B$79,1)*12/$C123)),"-",IF(AD123="","",AD123/VLOOKUP(Occupancy!$B$65,Occupancy!$BJ$68:'Occupancy'!$B$79,1)*12/$C123))</f>
        <v>-</v>
      </c>
      <c r="AH123" s="59" t="str">
        <f>IF(ISERROR(IF(AE123="","",AE123/VLOOKUP(Occupancy!$B$65,Occupancy!$BJ$68:'Occupancy'!$B$79,1)*12/$C123)),"-",IF(AE123="","",AE123/VLOOKUP(Occupancy!$B$65,Occupancy!$BJ$68:'Occupancy'!$B$79,1)*12/$C123))</f>
        <v>-</v>
      </c>
      <c r="AI123" s="52">
        <f>SUMIFS(IncomeStatementData!$J$2:$J$415,IncomeStatementData!$B$2:$B$415,$A123,IncomeStatementData!$I$2:$I$415,"55357")+SUMIFS(IncomeStatementData!$J$2:$J$415,IncomeStatementData!$B$2:$B$415,$A123,IncomeStatementData!$I$2:$I$415,"55353")+SUMIFS(IncomeStatementData!$J$2:$J$415,IncomeStatementData!$B$2:$B$415,$A123,IncomeStatementData!$I$2:$I$415,"55354")+SUMIFS(IncomeStatementData!$J$2:$J$415,IncomeStatementData!$B$2:$B$415,$A123,IncomeStatementData!$I$2:$I$415,"55351")</f>
        <v>0</v>
      </c>
      <c r="AJ123" s="51">
        <f>IF(ISERROR(AK123/12*Occupancy!$B$65),"-",AK123/12*Occupancy!$B$65)</f>
        <v>28135</v>
      </c>
      <c r="AK123" s="52">
        <f>SUMIFS(AnnualFinancialData!$L$2:$L$6380,AnnualFinancialData!$B$2:$B$6380,$A123,AnnualFinancialData!$K$2:$K$6380,"55357")+SUMIFS(AnnualFinancialData!$L$2:$L$6380,AnnualFinancialData!$B$2:$B$6380,$A123,AnnualFinancialData!$K$2:$K$6380,"55353")+SUMIFS(AnnualFinancialData!$L$2:$L$6380,AnnualFinancialData!$B$2:$B$6380,$A123,AnnualFinancialData!$K$2:$K$6380,"55354")+SUMIFS(AnnualFinancialData!$L$2:$L$6380,AnnualFinancialData!$B$2:$B$6380,$A123,AnnualFinancialData!$K$2:$K$6380,"55351")</f>
        <v>56270</v>
      </c>
      <c r="AL123" s="51" t="str">
        <f>IF(ISERROR(IF(AI123="","",AI123/VLOOKUP(Occupancy!$B$65,Occupancy!$BJ$68:'Occupancy'!$B$79,1)*12/$C123)),"-",IF(AI123="","",AI123/VLOOKUP(Occupancy!$B$65,Occupancy!$BJ$68:'Occupancy'!$B$79,1)*12/$C123))</f>
        <v>-</v>
      </c>
      <c r="AM123" s="60" t="str">
        <f>IF(ISERROR(IF(AJ123="","",AJ123/VLOOKUP(Occupancy!$B$65,Occupancy!$BJ$68:'Occupancy'!$B$79,1)*12/$C123)),"-",IF(AJ123="","",AJ123/VLOOKUP(Occupancy!$B$65,Occupancy!$BJ$68:'Occupancy'!$B$79,1)*12/$C123))</f>
        <v>-</v>
      </c>
      <c r="AN123" s="54">
        <f>SUMIFS(IncomeStatementData!$J$2:$J$415,IncomeStatementData!$B$2:$B$415,$A123,IncomeStatementData!$I$2:$I$415,"55355")</f>
        <v>0</v>
      </c>
      <c r="AO123" s="54">
        <f>IF(ISERROR(AP123/12*Occupancy!$B$65),"-",AP123/12*Occupancy!$B$65)</f>
        <v>98503</v>
      </c>
      <c r="AP123" s="55">
        <f>SUMIFS(AnnualFinancialData!$L$2:$L$6380,AnnualFinancialData!$B$2:$B$6380,$A123,AnnualFinancialData!$K$2:$K$6380,"55355")</f>
        <v>197006</v>
      </c>
      <c r="AQ123" s="54" t="str">
        <f>IF(ISERROR(IF(AN123="","",AN123/VLOOKUP(Occupancy!$B$65,Occupancy!$BJ$68:'Occupancy'!$B$79,1)*12/$C123)),"-",IF(AN123="","",AN123/VLOOKUP(Occupancy!$B$65,Occupancy!$BJ$68:'Occupancy'!$B$79,1)*12/$C123))</f>
        <v>-</v>
      </c>
      <c r="AR123" s="56" t="str">
        <f>IF(ISERROR(IF(AO123="","",AO123/VLOOKUP(Occupancy!$B$65,Occupancy!$BJ$68:'Occupancy'!$B$79,1)*12/$C123)),"-",IF(AO123="","",AO123/VLOOKUP(Occupancy!$B$65,Occupancy!$BJ$68:'Occupancy'!$B$79,1)*12/$C123))</f>
        <v>-</v>
      </c>
      <c r="AS123" s="61">
        <f>SUMIFS(IncomeStatementData!$J$2:$J$415,IncomeStatementData!$B$2:$B$415,$A123,IncomeStatementData!$I$2:$I$415,"55301")</f>
        <v>0</v>
      </c>
      <c r="AT123" s="51">
        <f>IF(ISERROR(AU123/12*Occupancy!$B$65),"-",AU123/12*Occupancy!$B$65)</f>
        <v>0</v>
      </c>
      <c r="AU123" s="52">
        <f>SUMIFS(AnnualFinancialData!$L$2:$L$6380,AnnualFinancialData!$B$2:$B$6380,$A123,AnnualFinancialData!$K$2:$K$6380,"55301")</f>
        <v>0</v>
      </c>
      <c r="AV123" s="51" t="str">
        <f>IF(ISERROR(IF(AS123="","",AS123/VLOOKUP(Occupancy!$B$65,Occupancy!$BJ$68:'Occupancy'!$B$79,1)*12/$C123)),"-",IF(AS123="","",AS123/VLOOKUP(Occupancy!$B$65,Occupancy!$BJ$68:'Occupancy'!$B$79,1)*12/$C123))</f>
        <v>-</v>
      </c>
      <c r="AW123" s="57" t="str">
        <f>IF(ISERROR(IF(AT123="","",AT123/VLOOKUP(Occupancy!$B$65,Occupancy!$BJ$68:'Occupancy'!$B$79,1)*12/$C123)),"-",IF(AT123="","",AT123/VLOOKUP(Occupancy!$B$65,Occupancy!$BJ$68:'Occupancy'!$B$79,1)*12/$C123))</f>
        <v>-</v>
      </c>
      <c r="AX123" s="54">
        <f>SUMIFS(IncomeStatementData!$J$2:$J$415,IncomeStatementData!$B$2:$B$415,$A123,IncomeStatementData!$I$2:$I$415,"55320")</f>
        <v>0</v>
      </c>
      <c r="AY123" s="54">
        <f>IF(ISERROR(AZ123/12*Occupancy!$B$65),"-",AZ123/12*Occupancy!$B$65)</f>
        <v>0</v>
      </c>
      <c r="AZ123" s="55">
        <f>SUMIFS(AnnualFinancialData!$L$2:$L$6380,AnnualFinancialData!$B$2:$B$6380,$A123,AnnualFinancialData!$K$2:$K$6380,"55320")</f>
        <v>0</v>
      </c>
      <c r="BA123" s="54" t="str">
        <f>IF(ISERROR(IF(AX123="","",AX123/VLOOKUP(Occupancy!$B$65,Occupancy!$BJ$68:'Occupancy'!$B$79,1)*12/$C123)),"-",IF(AX123="","",AX123/VLOOKUP(Occupancy!$B$65,Occupancy!$BJ$68:'Occupancy'!$B$79,1)*12/$C123))</f>
        <v>-</v>
      </c>
      <c r="BB123" s="54" t="str">
        <f>IF(ISERROR(IF(AY123="","",AY123/VLOOKUP(Occupancy!$B$65,Occupancy!$BJ$68:'Occupancy'!$B$79,1)*12/$C123)),"-",IF(AY123="","",AY123/VLOOKUP(Occupancy!$B$65,Occupancy!$BJ$68:'Occupancy'!$B$79,1)*12/$C123))</f>
        <v>-</v>
      </c>
      <c r="BC123" s="62">
        <f t="shared" si="3"/>
        <v>0</v>
      </c>
      <c r="BD123" s="63">
        <f t="shared" si="4"/>
        <v>642894.5</v>
      </c>
      <c r="BE123" s="62">
        <f t="shared" si="5"/>
        <v>1285789</v>
      </c>
      <c r="BF123" s="63" t="str">
        <f>IF(ISERROR(IF(BC123="","",BC123/VLOOKUP(Occupancy!$B$65,Occupancy!$BJ$68:'Occupancy'!$B$79,1)*12/$C123)),"-",IF(BC123="","",BC123/VLOOKUP(Occupancy!$B$65,Occupancy!$BJ$68:'Occupancy'!$B$79,1)*12/$C123))</f>
        <v>-</v>
      </c>
      <c r="BG123" s="64" t="str">
        <f>IF(ISERROR(IF(BD123="","",BD123/VLOOKUP(Occupancy!$B$65,Occupancy!$BJ$68:'Occupancy'!$B$79,1)*12/$C123)),"-",IF(BD123="","",BD123/VLOOKUP(Occupancy!$B$65,Occupancy!$BJ$68:'Occupancy'!$B$79,1)*12/$C123))</f>
        <v>-</v>
      </c>
    </row>
    <row r="124" spans="1:59" x14ac:dyDescent="0.25">
      <c r="A124" s="220" t="s">
        <v>641</v>
      </c>
      <c r="B124" s="93" t="str">
        <f>IF(ISERROR(INDEX(ProjectTypeData!$F$2:$F124,MATCH(Expenses!$A124,ProjectTypeData!$B$2:$B124,0),MATCH(Expenses!B$5,ProjectTypeData!$F$1))),"-",INDEX(ProjectTypeData!$F$2:$F124,MATCH(Expenses!$A124,ProjectTypeData!$B$2:$B124,0),MATCH(Expenses!B$5,ProjectTypeData!$F$1)))</f>
        <v>CPDC</v>
      </c>
      <c r="C124" s="145">
        <f>Operating!C129</f>
        <v>0</v>
      </c>
      <c r="D124" s="146" t="str">
        <f>IF(ISERROR(INDEX(MgmtCompanyData!$C$2:$C$46,MATCH(A124,MgmtCompanyData!$B$2:$B$46,0),0)),"-",INDEX(MgmtCompanyData!$C$2:$C$46,MATCH(A124,MgmtCompanyData!$B$2:$B$46,0),0))</f>
        <v>-</v>
      </c>
      <c r="E124" s="50">
        <f>SUMIFS(IncomeStatementData!$J$2:$J$415,IncomeStatementData!$B$2:$B$415,$A124,IncomeStatementData!$I$2:$I$415,"50105")+SUMIFS(IncomeStatementData!$J$2:$J$415,IncomeStatementData!$B$2:$B$415,$A124,IncomeStatementData!$I$2:$I$415,"55745")+SUMIFS(IncomeStatementData!$J$2:$J$415,IncomeStatementData!$B$2:$B$415,$A124,IncomeStatementData!$I$2:$I$415,"55730")+SUMIFS(IncomeStatementData!$J$2:$J$415,IncomeStatementData!$B$2:$B$415,$A124,IncomeStatementData!$I$2:$I$415,"50203")+SUMIFS(IncomeStatementData!$J$2:$J$415,IncomeStatementData!$B$2:$B$415,$A124,IncomeStatementData!$I$2:$I$415,"50252")</f>
        <v>0</v>
      </c>
      <c r="F124" s="51">
        <f>IF(ISERROR(G124/12*Occupancy!$B$65),"-",G124/12*Occupancy!$B$65)</f>
        <v>0</v>
      </c>
      <c r="G124" s="52">
        <f>SUMIFS(AnnualFinancialData!$L$2:$L$6380,AnnualFinancialData!$B$2:$B$6380,$A124,AnnualFinancialData!$K$2:$K$6380,"50105")+SUMIFS(AnnualFinancialData!$L$2:$L$6380,AnnualFinancialData!$B$2:$B$6380,$A124,AnnualFinancialData!$K$2:$K$6380,"55745")+SUMIFS(AnnualFinancialData!$L$2:$L$6380,AnnualFinancialData!$B$2:$B$6380,$A124,AnnualFinancialData!$K$2:$K$6380,"55730")+SUMIFS(AnnualFinancialData!$L$2:$L$6380,AnnualFinancialData!$B$2:$B$6380,$A124,AnnualFinancialData!$K$2:$K$6380,"50203")+SUMIFS(AnnualFinancialData!$L$2:$L$6380,AnnualFinancialData!$B$2:$B$6380,$A124,AnnualFinancialData!$K$2:$K$6380,"50252")</f>
        <v>0</v>
      </c>
      <c r="H124" s="51" t="str">
        <f>IF(ISERROR(IF(E124="","",E124/VLOOKUP(Occupancy!$B$65,Occupancy!$BJ$68:'Occupancy'!$B$79,1)*12/$C124)),"-",IF(E124="","",E124/VLOOKUP(Occupancy!$B$65,Occupancy!$BJ$68:'Occupancy'!$B$79,1)*12/$C124))</f>
        <v>-</v>
      </c>
      <c r="I124" s="53" t="str">
        <f>IF(ISERROR(IF(F124="","",F124/VLOOKUP(Occupancy!$B$65,Occupancy!$BJ$68:'Occupancy'!$B$79,1)*12/$C124)),"-",IF(F124="","",F124/VLOOKUP(Occupancy!$B$65,Occupancy!$BJ$68:'Occupancy'!$B$79,1)*12/$C124))</f>
        <v>-</v>
      </c>
      <c r="J124" s="54">
        <f>SUMIFS(IncomeStatementData!$J$2:$J$415,IncomeStatementData!$B$2:$B$415,$A124,IncomeStatementData!$I$2:$I$415,"60015")+SUMIFS(IncomeStatementData!$J$2:$J$415,IncomeStatementData!$B$2:$B$415,$A124,IncomeStatementData!$I$2:$I$415,"55342")+SUMIFS(IncomeStatementData!$J$2:$J$415,IncomeStatementData!$B$2:$B$415,$A124,IncomeStatementData!$I$2:$I$415,"55110")+SUMIFS(IncomeStatementData!$J$2:$J$415,IncomeStatementData!$B$2:$B$415,$A124,IncomeStatementData!$I$2:$I$415,"53034")+SUMIFS(IncomeStatementData!$J$2:$J$415,IncomeStatementData!$B$2:$B$415,$A124,IncomeStatementData!$I$2:$I$415,"59500")</f>
        <v>0</v>
      </c>
      <c r="K124" s="54">
        <f>IF(ISERROR(L124/12*Occupancy!$B$65),"-",L124/12*Occupancy!$B$65)</f>
        <v>0</v>
      </c>
      <c r="L124" s="55">
        <f>SUMIFS(AnnualFinancialData!$L$2:$L$6380,AnnualFinancialData!$B$2:$B$6380,$A124,AnnualFinancialData!$K$2:$K$6380,"60015")+SUMIFS(AnnualFinancialData!$L$2:$L$6380,AnnualFinancialData!$B$2:$B$6380,$A124,AnnualFinancialData!$K$2:$K$6380,"55342")+SUMIFS(AnnualFinancialData!$L$2:$L$6380,AnnualFinancialData!$B$2:$B$6380,$A124,AnnualFinancialData!$K$2:$K$6380,"55110")+SUMIFS(AnnualFinancialData!$L$2:$L$6380,AnnualFinancialData!$B$2:$B$6380,$A124,AnnualFinancialData!$K$2:$K$6380,"53034")+SUMIFS(AnnualFinancialData!$L$2:$L$6380,AnnualFinancialData!$B$2:$B$6380,$A124,AnnualFinancialData!$K$2:$K$6380,"59500")</f>
        <v>0</v>
      </c>
      <c r="M124" s="54" t="str">
        <f>IF(ISERROR(IF(J124="","",J124/VLOOKUP(Occupancy!$B$65,Occupancy!$BJ$68:'Occupancy'!$B$79,1)*12/$C124)),"-",IF(J124="","",J124/VLOOKUP(Occupancy!$B$65,Occupancy!$BJ$68:'Occupancy'!$B$79,1)*12/$C124))</f>
        <v>-</v>
      </c>
      <c r="N124" s="54" t="str">
        <f>IF(ISERROR(IF(K124="","",K124/VLOOKUP(Occupancy!$B$65,Occupancy!$BJ$68:'Occupancy'!$B$79,1)*12/$C124)),"-",IF(K124="","",K124/VLOOKUP(Occupancy!$B$65,Occupancy!$BJ$68:'Occupancy'!$B$79,1)*12/$C124))</f>
        <v>-</v>
      </c>
      <c r="O124" s="51">
        <f>SUMIFS(IncomeStatementData!$J$2:$J$415,IncomeStatementData!$B$2:$B$415,$A124,IncomeStatementData!$I$2:$I$415,"58001")</f>
        <v>0</v>
      </c>
      <c r="P124" s="51">
        <f>IF(ISERROR(Q124/12*Occupancy!$B$65),"-",Q124/12*Occupancy!$B$65)</f>
        <v>0</v>
      </c>
      <c r="Q124" s="52">
        <f>SUMIFS(AnnualFinancialData!$L$2:$L$6380,AnnualFinancialData!$B$2:$B$6380,$A124,AnnualFinancialData!$K$2:$K$6380,"58001")</f>
        <v>0</v>
      </c>
      <c r="R124" s="51" t="str">
        <f>IF(ISERROR(IF(O124="","",O124/VLOOKUP(Occupancy!$B$65,Occupancy!$BJ$68:'Occupancy'!$B$79,1)*12/$C124)),"-",IF(O124="","",O124/VLOOKUP(Occupancy!$B$65,Occupancy!$BJ$68:'Occupancy'!$B$79,1)*12/$C124))</f>
        <v>-</v>
      </c>
      <c r="S124" s="51" t="str">
        <f>IF(ISERROR(IF(P124="","",P124/VLOOKUP(Occupancy!$B$65,Occupancy!$BJ$68:'Occupancy'!$B$79,1)*12/$C124)),"-",IF(P124="","",P124/VLOOKUP(Occupancy!$B$65,Occupancy!$BJ$68:'Occupancy'!$B$79,1)*12/$C124))</f>
        <v>-</v>
      </c>
      <c r="T124" s="55">
        <f>SUMIFS(IncomeStatementData!$J$2:$J$415,IncomeStatementData!$B$2:$B$415,$A124,IncomeStatementData!$I$2:$I$415,"66100")</f>
        <v>0</v>
      </c>
      <c r="U124" s="54">
        <f>IF(ISERROR(V124/12*Occupancy!$B$65),"-",V124/12*Occupancy!$B$65)</f>
        <v>0</v>
      </c>
      <c r="V124" s="55">
        <f>SUMIFS(AnnualFinancialData!$L$2:$L$6380,AnnualFinancialData!$B$2:$B$6380,$A124,AnnualFinancialData!$K$2:$K$6380,"66100")</f>
        <v>0</v>
      </c>
      <c r="W124" s="54" t="str">
        <f>IF(ISERROR(IF(T124="","",T124/VLOOKUP(Occupancy!$B$65,Occupancy!$BJ$68:'Occupancy'!$B$79,1)*12/$C124)),"-",IF(T124="","",T124/VLOOKUP(Occupancy!$B$65,Occupancy!$BJ$68:'Occupancy'!$B$79,1)*12/$C124))</f>
        <v>-</v>
      </c>
      <c r="X124" s="56" t="str">
        <f>IF(ISERROR(IF(U124="","",U124/VLOOKUP(Occupancy!$B$65,Occupancy!$BJ$68:'Occupancy'!$B$79,1)*12/$C124)),"-",IF(U124="","",U124/VLOOKUP(Occupancy!$B$65,Occupancy!$BJ$68:'Occupancy'!$B$79,1)*12/$C124))</f>
        <v>-</v>
      </c>
      <c r="Y124" s="51">
        <f>SUMIFS(IncomeStatementData!$J$2:$J$415,IncomeStatementData!$B$2:$B$415,$A124,IncomeStatementData!$I$2:$I$415,"55705")+SUMIFS(IncomeStatementData!$J$2:$J$415,IncomeStatementData!$B$2:$B$415,$A124,IncomeStatementData!$I$2:$I$415,"55715")+SUMIFS(IncomeStatementData!$J$2:$J$415,IncomeStatementData!$B$2:$B$415,$A124,IncomeStatementData!$I$2:$I$415,"55720")+SUMIFS(IncomeStatementData!$J$2:$J$415,IncomeStatementData!$B$2:$B$415,$A124,IncomeStatementData!$I$2:$I$415,"55730")+SUMIFS(IncomeStatementData!$J$2:$J$415,IncomeStatementData!$B$2:$B$415,$A124,IncomeStatementData!$I$2:$I$415,"55735")+SUMIFS(IncomeStatementData!$J$2:$J$415,IncomeStatementData!$B$2:$B$415,$A124,IncomeStatementData!$I$2:$I$415,"55701")+SUMIFS(IncomeStatementData!$J$2:$J$415,IncomeStatementData!$B$2:$B$415,$A124,IncomeStatementData!$I$2:$I$415,"55750")+SUMIFS(IncomeStatementData!$J$2:$J$415,IncomeStatementData!$B$2:$B$415,$A124,IncomeStatementData!$I$2:$I$415,"55725")+SUMIFS(IncomeStatementData!$J$2:$J$415,IncomeStatementData!$B$2:$B$415,$A124,IncomeStatementData!$I$2:$I$415,"55760")+SUMIFS(IncomeStatementData!$J$2:$J$415,IncomeStatementData!$B$2:$B$415,$A124,IncomeStatementData!$I$2:$I$415,"55755")</f>
        <v>0</v>
      </c>
      <c r="Z124" s="51">
        <f>IF(ISERROR(AA124/12*Occupancy!$B$65),"-",AA124/12*Occupancy!$B$65)</f>
        <v>0</v>
      </c>
      <c r="AA124" s="52">
        <f>SUMIFS(AnnualFinancialData!$L$2:$L$6380,AnnualFinancialData!$B$2:$B$6380,$A124,AnnualFinancialData!$K$2:$K$6380,"55705")+SUMIFS(AnnualFinancialData!$L$2:$L$6380,AnnualFinancialData!$B$2:$B$6380,$A124,AnnualFinancialData!$K$2:$K$6380,"55715")+SUMIFS(AnnualFinancialData!$L$2:$L$6380,AnnualFinancialData!$B$2:$B$6380,$A124,AnnualFinancialData!$K$2:$K$6380,"55720")+SUMIFS(AnnualFinancialData!$L$2:$L$6380,AnnualFinancialData!$B$2:$B$6380,$A124,AnnualFinancialData!$K$2:$K$6380,"55730")+SUMIFS(AnnualFinancialData!$L$2:$L$6380,AnnualFinancialData!$B$2:$B$6380,$A124,AnnualFinancialData!$K$2:$K$6380,"55735")+SUMIFS(AnnualFinancialData!$L$2:$L$6380,AnnualFinancialData!$B$2:$B$6380,$A124,AnnualFinancialData!$K$2:$K$6380,"55701")+SUMIFS(AnnualFinancialData!$L$2:$L$6380,AnnualFinancialData!$B$2:$B$6380,$A124,AnnualFinancialData!$K$2:$K$6380,"55750")+SUMIFS(AnnualFinancialData!$L$2:$L$6380,AnnualFinancialData!$B$2:$B$6380,$A124,AnnualFinancialData!$K$2:$K$6380,"55725")+SUMIFS(AnnualFinancialData!$L$2:$L$6380,AnnualFinancialData!$B$2:$B$6380,$A124,AnnualFinancialData!$K$2:$K$6380,"55760")+SUMIFS(AnnualFinancialData!$L$2:$L$6380,AnnualFinancialData!$B$2:$B$6380,$A124,AnnualFinancialData!$K$2:$K$6380,"55755")</f>
        <v>0</v>
      </c>
      <c r="AB124" s="51" t="str">
        <f>IF(ISERROR(IF(Y124="","",Y124/VLOOKUP(Occupancy!$B$65,Occupancy!$BJ$68:'Occupancy'!$B$79,1)*12/$C124)),"-",IF(Y124="","",Y124/VLOOKUP(Occupancy!$B$65,Occupancy!$BJ$68:'Occupancy'!$B$79,1)*12/$C124))</f>
        <v>-</v>
      </c>
      <c r="AC124" s="57" t="str">
        <f>IF(ISERROR(IF(Z124="","",Z124/VLOOKUP(Occupancy!$B$65,Occupancy!$BJ$68:'Occupancy'!$B$79,1)*12/$C124)),"-",IF(Z124="","",Z124/VLOOKUP(Occupancy!$B$65,Occupancy!$BJ$68:'Occupancy'!$B$79,1)*12/$C124))</f>
        <v>-</v>
      </c>
      <c r="AD124" s="55">
        <f>SUMIFS(IncomeStatementData!$J$2:$J$415,IncomeStatementData!$B$2:$B$415,$A124,IncomeStatementData!$I$2:$I$415,"55770")</f>
        <v>0</v>
      </c>
      <c r="AE124" s="54">
        <f>IF(ISERROR(AF124/12*Occupancy!$B$65),"-",AF124/12*Occupancy!$B$65)</f>
        <v>0</v>
      </c>
      <c r="AF124" s="55">
        <f>SUMIFS(AnnualFinancialData!$L$2:$L$6380,AnnualFinancialData!$B$2:$B$6380,$A124,AnnualFinancialData!$K$2:$K$6380,"55770")</f>
        <v>0</v>
      </c>
      <c r="AG124" s="54" t="str">
        <f>IF(ISERROR(IF(AD124="","",AD124/VLOOKUP(Occupancy!$B$65,Occupancy!$BJ$68:'Occupancy'!$B$79,1)*12/$C124)),"-",IF(AD124="","",AD124/VLOOKUP(Occupancy!$B$65,Occupancy!$BJ$68:'Occupancy'!$B$79,1)*12/$C124))</f>
        <v>-</v>
      </c>
      <c r="AH124" s="59" t="str">
        <f>IF(ISERROR(IF(AE124="","",AE124/VLOOKUP(Occupancy!$B$65,Occupancy!$BJ$68:'Occupancy'!$B$79,1)*12/$C124)),"-",IF(AE124="","",AE124/VLOOKUP(Occupancy!$B$65,Occupancy!$BJ$68:'Occupancy'!$B$79,1)*12/$C124))</f>
        <v>-</v>
      </c>
      <c r="AI124" s="52">
        <f>SUMIFS(IncomeStatementData!$J$2:$J$415,IncomeStatementData!$B$2:$B$415,$A124,IncomeStatementData!$I$2:$I$415,"55357")+SUMIFS(IncomeStatementData!$J$2:$J$415,IncomeStatementData!$B$2:$B$415,$A124,IncomeStatementData!$I$2:$I$415,"55353")+SUMIFS(IncomeStatementData!$J$2:$J$415,IncomeStatementData!$B$2:$B$415,$A124,IncomeStatementData!$I$2:$I$415,"55354")+SUMIFS(IncomeStatementData!$J$2:$J$415,IncomeStatementData!$B$2:$B$415,$A124,IncomeStatementData!$I$2:$I$415,"55351")</f>
        <v>0</v>
      </c>
      <c r="AJ124" s="51">
        <f>IF(ISERROR(AK124/12*Occupancy!$B$65),"-",AK124/12*Occupancy!$B$65)</f>
        <v>0</v>
      </c>
      <c r="AK124" s="52">
        <f>SUMIFS(AnnualFinancialData!$L$2:$L$6380,AnnualFinancialData!$B$2:$B$6380,$A124,AnnualFinancialData!$K$2:$K$6380,"55357")+SUMIFS(AnnualFinancialData!$L$2:$L$6380,AnnualFinancialData!$B$2:$B$6380,$A124,AnnualFinancialData!$K$2:$K$6380,"55353")+SUMIFS(AnnualFinancialData!$L$2:$L$6380,AnnualFinancialData!$B$2:$B$6380,$A124,AnnualFinancialData!$K$2:$K$6380,"55354")+SUMIFS(AnnualFinancialData!$L$2:$L$6380,AnnualFinancialData!$B$2:$B$6380,$A124,AnnualFinancialData!$K$2:$K$6380,"55351")</f>
        <v>0</v>
      </c>
      <c r="AL124" s="51" t="str">
        <f>IF(ISERROR(IF(AI124="","",AI124/VLOOKUP(Occupancy!$B$65,Occupancy!$BJ$68:'Occupancy'!$B$79,1)*12/$C124)),"-",IF(AI124="","",AI124/VLOOKUP(Occupancy!$B$65,Occupancy!$BJ$68:'Occupancy'!$B$79,1)*12/$C124))</f>
        <v>-</v>
      </c>
      <c r="AM124" s="60" t="str">
        <f>IF(ISERROR(IF(AJ124="","",AJ124/VLOOKUP(Occupancy!$B$65,Occupancy!$BJ$68:'Occupancy'!$B$79,1)*12/$C124)),"-",IF(AJ124="","",AJ124/VLOOKUP(Occupancy!$B$65,Occupancy!$BJ$68:'Occupancy'!$B$79,1)*12/$C124))</f>
        <v>-</v>
      </c>
      <c r="AN124" s="54">
        <f>SUMIFS(IncomeStatementData!$J$2:$J$415,IncomeStatementData!$B$2:$B$415,$A124,IncomeStatementData!$I$2:$I$415,"55355")</f>
        <v>0</v>
      </c>
      <c r="AO124" s="54">
        <f>IF(ISERROR(AP124/12*Occupancy!$B$65),"-",AP124/12*Occupancy!$B$65)</f>
        <v>0</v>
      </c>
      <c r="AP124" s="55">
        <f>SUMIFS(AnnualFinancialData!$L$2:$L$6380,AnnualFinancialData!$B$2:$B$6380,$A124,AnnualFinancialData!$K$2:$K$6380,"55355")</f>
        <v>0</v>
      </c>
      <c r="AQ124" s="54" t="str">
        <f>IF(ISERROR(IF(AN124="","",AN124/VLOOKUP(Occupancy!$B$65,Occupancy!$BJ$68:'Occupancy'!$B$79,1)*12/$C124)),"-",IF(AN124="","",AN124/VLOOKUP(Occupancy!$B$65,Occupancy!$BJ$68:'Occupancy'!$B$79,1)*12/$C124))</f>
        <v>-</v>
      </c>
      <c r="AR124" s="56" t="str">
        <f>IF(ISERROR(IF(AO124="","",AO124/VLOOKUP(Occupancy!$B$65,Occupancy!$BJ$68:'Occupancy'!$B$79,1)*12/$C124)),"-",IF(AO124="","",AO124/VLOOKUP(Occupancy!$B$65,Occupancy!$BJ$68:'Occupancy'!$B$79,1)*12/$C124))</f>
        <v>-</v>
      </c>
      <c r="AS124" s="61">
        <f>SUMIFS(IncomeStatementData!$J$2:$J$415,IncomeStatementData!$B$2:$B$415,$A124,IncomeStatementData!$I$2:$I$415,"55301")</f>
        <v>0</v>
      </c>
      <c r="AT124" s="51">
        <f>IF(ISERROR(AU124/12*Occupancy!$B$65),"-",AU124/12*Occupancy!$B$65)</f>
        <v>0</v>
      </c>
      <c r="AU124" s="52">
        <f>SUMIFS(AnnualFinancialData!$L$2:$L$6380,AnnualFinancialData!$B$2:$B$6380,$A124,AnnualFinancialData!$K$2:$K$6380,"55301")</f>
        <v>0</v>
      </c>
      <c r="AV124" s="51" t="str">
        <f>IF(ISERROR(IF(AS124="","",AS124/VLOOKUP(Occupancy!$B$65,Occupancy!$BJ$68:'Occupancy'!$B$79,1)*12/$C124)),"-",IF(AS124="","",AS124/VLOOKUP(Occupancy!$B$65,Occupancy!$BJ$68:'Occupancy'!$B$79,1)*12/$C124))</f>
        <v>-</v>
      </c>
      <c r="AW124" s="57" t="str">
        <f>IF(ISERROR(IF(AT124="","",AT124/VLOOKUP(Occupancy!$B$65,Occupancy!$BJ$68:'Occupancy'!$B$79,1)*12/$C124)),"-",IF(AT124="","",AT124/VLOOKUP(Occupancy!$B$65,Occupancy!$BJ$68:'Occupancy'!$B$79,1)*12/$C124))</f>
        <v>-</v>
      </c>
      <c r="AX124" s="54">
        <f>SUMIFS(IncomeStatementData!$J$2:$J$415,IncomeStatementData!$B$2:$B$415,$A124,IncomeStatementData!$I$2:$I$415,"55320")</f>
        <v>0</v>
      </c>
      <c r="AY124" s="54">
        <f>IF(ISERROR(AZ124/12*Occupancy!$B$65),"-",AZ124/12*Occupancy!$B$65)</f>
        <v>0</v>
      </c>
      <c r="AZ124" s="55">
        <f>SUMIFS(AnnualFinancialData!$L$2:$L$6380,AnnualFinancialData!$B$2:$B$6380,$A124,AnnualFinancialData!$K$2:$K$6380,"55320")</f>
        <v>0</v>
      </c>
      <c r="BA124" s="54" t="str">
        <f>IF(ISERROR(IF(AX124="","",AX124/VLOOKUP(Occupancy!$B$65,Occupancy!$BJ$68:'Occupancy'!$B$79,1)*12/$C124)),"-",IF(AX124="","",AX124/VLOOKUP(Occupancy!$B$65,Occupancy!$BJ$68:'Occupancy'!$B$79,1)*12/$C124))</f>
        <v>-</v>
      </c>
      <c r="BB124" s="54" t="str">
        <f>IF(ISERROR(IF(AY124="","",AY124/VLOOKUP(Occupancy!$B$65,Occupancy!$BJ$68:'Occupancy'!$B$79,1)*12/$C124)),"-",IF(AY124="","",AY124/VLOOKUP(Occupancy!$B$65,Occupancy!$BJ$68:'Occupancy'!$B$79,1)*12/$C124))</f>
        <v>-</v>
      </c>
      <c r="BC124" s="62">
        <f t="shared" si="3"/>
        <v>0</v>
      </c>
      <c r="BD124" s="63">
        <f t="shared" si="4"/>
        <v>0</v>
      </c>
      <c r="BE124" s="62">
        <f t="shared" si="5"/>
        <v>0</v>
      </c>
      <c r="BF124" s="63" t="str">
        <f>IF(ISERROR(IF(BC124="","",BC124/VLOOKUP(Occupancy!$B$65,Occupancy!$BJ$68:'Occupancy'!$B$79,1)*12/$C124)),"-",IF(BC124="","",BC124/VLOOKUP(Occupancy!$B$65,Occupancy!$BJ$68:'Occupancy'!$B$79,1)*12/$C124))</f>
        <v>-</v>
      </c>
      <c r="BG124" s="64" t="str">
        <f>IF(ISERROR(IF(BD124="","",BD124/VLOOKUP(Occupancy!$B$65,Occupancy!$BJ$68:'Occupancy'!$B$79,1)*12/$C124)),"-",IF(BD124="","",BD124/VLOOKUP(Occupancy!$B$65,Occupancy!$BJ$68:'Occupancy'!$B$79,1)*12/$C124))</f>
        <v>-</v>
      </c>
    </row>
    <row r="125" spans="1:59" x14ac:dyDescent="0.25">
      <c r="A125" s="220" t="s">
        <v>643</v>
      </c>
      <c r="B125" s="93" t="str">
        <f>IF(ISERROR(INDEX(ProjectTypeData!$F$2:$F125,MATCH(Expenses!$A125,ProjectTypeData!$B$2:$B125,0),MATCH(Expenses!B$5,ProjectTypeData!$F$1))),"-",INDEX(ProjectTypeData!$F$2:$F125,MATCH(Expenses!$A125,ProjectTypeData!$B$2:$B125,0),MATCH(Expenses!B$5,ProjectTypeData!$F$1)))</f>
        <v>CPDC</v>
      </c>
      <c r="C125" s="145">
        <f>Operating!C130</f>
        <v>0</v>
      </c>
      <c r="D125" s="146" t="str">
        <f>IF(ISERROR(INDEX(MgmtCompanyData!$C$2:$C$46,MATCH(A125,MgmtCompanyData!$B$2:$B$46,0),0)),"-",INDEX(MgmtCompanyData!$C$2:$C$46,MATCH(A125,MgmtCompanyData!$B$2:$B$46,0),0))</f>
        <v>-</v>
      </c>
      <c r="E125" s="50">
        <f>SUMIFS(IncomeStatementData!$J$2:$J$415,IncomeStatementData!$B$2:$B$415,$A125,IncomeStatementData!$I$2:$I$415,"50105")+SUMIFS(IncomeStatementData!$J$2:$J$415,IncomeStatementData!$B$2:$B$415,$A125,IncomeStatementData!$I$2:$I$415,"55745")+SUMIFS(IncomeStatementData!$J$2:$J$415,IncomeStatementData!$B$2:$B$415,$A125,IncomeStatementData!$I$2:$I$415,"55730")+SUMIFS(IncomeStatementData!$J$2:$J$415,IncomeStatementData!$B$2:$B$415,$A125,IncomeStatementData!$I$2:$I$415,"50203")+SUMIFS(IncomeStatementData!$J$2:$J$415,IncomeStatementData!$B$2:$B$415,$A125,IncomeStatementData!$I$2:$I$415,"50252")</f>
        <v>0</v>
      </c>
      <c r="F125" s="51">
        <f>IF(ISERROR(G125/12*Occupancy!$B$65),"-",G125/12*Occupancy!$B$65)</f>
        <v>0</v>
      </c>
      <c r="G125" s="52">
        <f>SUMIFS(AnnualFinancialData!$L$2:$L$6380,AnnualFinancialData!$B$2:$B$6380,$A125,AnnualFinancialData!$K$2:$K$6380,"50105")+SUMIFS(AnnualFinancialData!$L$2:$L$6380,AnnualFinancialData!$B$2:$B$6380,$A125,AnnualFinancialData!$K$2:$K$6380,"55745")+SUMIFS(AnnualFinancialData!$L$2:$L$6380,AnnualFinancialData!$B$2:$B$6380,$A125,AnnualFinancialData!$K$2:$K$6380,"55730")+SUMIFS(AnnualFinancialData!$L$2:$L$6380,AnnualFinancialData!$B$2:$B$6380,$A125,AnnualFinancialData!$K$2:$K$6380,"50203")+SUMIFS(AnnualFinancialData!$L$2:$L$6380,AnnualFinancialData!$B$2:$B$6380,$A125,AnnualFinancialData!$K$2:$K$6380,"50252")</f>
        <v>0</v>
      </c>
      <c r="H125" s="51" t="str">
        <f>IF(ISERROR(IF(E125="","",E125/VLOOKUP(Occupancy!$B$65,Occupancy!$BJ$68:'Occupancy'!$B$79,1)*12/$C125)),"-",IF(E125="","",E125/VLOOKUP(Occupancy!$B$65,Occupancy!$BJ$68:'Occupancy'!$B$79,1)*12/$C125))</f>
        <v>-</v>
      </c>
      <c r="I125" s="53" t="str">
        <f>IF(ISERROR(IF(F125="","",F125/VLOOKUP(Occupancy!$B$65,Occupancy!$BJ$68:'Occupancy'!$B$79,1)*12/$C125)),"-",IF(F125="","",F125/VLOOKUP(Occupancy!$B$65,Occupancy!$BJ$68:'Occupancy'!$B$79,1)*12/$C125))</f>
        <v>-</v>
      </c>
      <c r="J125" s="54">
        <f>SUMIFS(IncomeStatementData!$J$2:$J$415,IncomeStatementData!$B$2:$B$415,$A125,IncomeStatementData!$I$2:$I$415,"60015")+SUMIFS(IncomeStatementData!$J$2:$J$415,IncomeStatementData!$B$2:$B$415,$A125,IncomeStatementData!$I$2:$I$415,"55342")+SUMIFS(IncomeStatementData!$J$2:$J$415,IncomeStatementData!$B$2:$B$415,$A125,IncomeStatementData!$I$2:$I$415,"55110")+SUMIFS(IncomeStatementData!$J$2:$J$415,IncomeStatementData!$B$2:$B$415,$A125,IncomeStatementData!$I$2:$I$415,"53034")+SUMIFS(IncomeStatementData!$J$2:$J$415,IncomeStatementData!$B$2:$B$415,$A125,IncomeStatementData!$I$2:$I$415,"59500")</f>
        <v>0</v>
      </c>
      <c r="K125" s="54">
        <f>IF(ISERROR(L125/12*Occupancy!$B$65),"-",L125/12*Occupancy!$B$65)</f>
        <v>0</v>
      </c>
      <c r="L125" s="55">
        <f>SUMIFS(AnnualFinancialData!$L$2:$L$6380,AnnualFinancialData!$B$2:$B$6380,$A125,AnnualFinancialData!$K$2:$K$6380,"60015")+SUMIFS(AnnualFinancialData!$L$2:$L$6380,AnnualFinancialData!$B$2:$B$6380,$A125,AnnualFinancialData!$K$2:$K$6380,"55342")+SUMIFS(AnnualFinancialData!$L$2:$L$6380,AnnualFinancialData!$B$2:$B$6380,$A125,AnnualFinancialData!$K$2:$K$6380,"55110")+SUMIFS(AnnualFinancialData!$L$2:$L$6380,AnnualFinancialData!$B$2:$B$6380,$A125,AnnualFinancialData!$K$2:$K$6380,"53034")+SUMIFS(AnnualFinancialData!$L$2:$L$6380,AnnualFinancialData!$B$2:$B$6380,$A125,AnnualFinancialData!$K$2:$K$6380,"59500")</f>
        <v>0</v>
      </c>
      <c r="M125" s="54" t="str">
        <f>IF(ISERROR(IF(J125="","",J125/VLOOKUP(Occupancy!$B$65,Occupancy!$BJ$68:'Occupancy'!$B$79,1)*12/$C125)),"-",IF(J125="","",J125/VLOOKUP(Occupancy!$B$65,Occupancy!$BJ$68:'Occupancy'!$B$79,1)*12/$C125))</f>
        <v>-</v>
      </c>
      <c r="N125" s="54" t="str">
        <f>IF(ISERROR(IF(K125="","",K125/VLOOKUP(Occupancy!$B$65,Occupancy!$BJ$68:'Occupancy'!$B$79,1)*12/$C125)),"-",IF(K125="","",K125/VLOOKUP(Occupancy!$B$65,Occupancy!$BJ$68:'Occupancy'!$B$79,1)*12/$C125))</f>
        <v>-</v>
      </c>
      <c r="O125" s="51">
        <f>SUMIFS(IncomeStatementData!$J$2:$J$415,IncomeStatementData!$B$2:$B$415,$A125,IncomeStatementData!$I$2:$I$415,"58001")</f>
        <v>0</v>
      </c>
      <c r="P125" s="51">
        <f>IF(ISERROR(Q125/12*Occupancy!$B$65),"-",Q125/12*Occupancy!$B$65)</f>
        <v>0</v>
      </c>
      <c r="Q125" s="52">
        <f>SUMIFS(AnnualFinancialData!$L$2:$L$6380,AnnualFinancialData!$B$2:$B$6380,$A125,AnnualFinancialData!$K$2:$K$6380,"58001")</f>
        <v>0</v>
      </c>
      <c r="R125" s="51" t="str">
        <f>IF(ISERROR(IF(O125="","",O125/VLOOKUP(Occupancy!$B$65,Occupancy!$BJ$68:'Occupancy'!$B$79,1)*12/$C125)),"-",IF(O125="","",O125/VLOOKUP(Occupancy!$B$65,Occupancy!$BJ$68:'Occupancy'!$B$79,1)*12/$C125))</f>
        <v>-</v>
      </c>
      <c r="S125" s="51" t="str">
        <f>IF(ISERROR(IF(P125="","",P125/VLOOKUP(Occupancy!$B$65,Occupancy!$BJ$68:'Occupancy'!$B$79,1)*12/$C125)),"-",IF(P125="","",P125/VLOOKUP(Occupancy!$B$65,Occupancy!$BJ$68:'Occupancy'!$B$79,1)*12/$C125))</f>
        <v>-</v>
      </c>
      <c r="T125" s="55">
        <f>SUMIFS(IncomeStatementData!$J$2:$J$415,IncomeStatementData!$B$2:$B$415,$A125,IncomeStatementData!$I$2:$I$415,"66100")</f>
        <v>0</v>
      </c>
      <c r="U125" s="54">
        <f>IF(ISERROR(V125/12*Occupancy!$B$65),"-",V125/12*Occupancy!$B$65)</f>
        <v>0</v>
      </c>
      <c r="V125" s="55">
        <f>SUMIFS(AnnualFinancialData!$L$2:$L$6380,AnnualFinancialData!$B$2:$B$6380,$A125,AnnualFinancialData!$K$2:$K$6380,"66100")</f>
        <v>0</v>
      </c>
      <c r="W125" s="54" t="str">
        <f>IF(ISERROR(IF(T125="","",T125/VLOOKUP(Occupancy!$B$65,Occupancy!$BJ$68:'Occupancy'!$B$79,1)*12/$C125)),"-",IF(T125="","",T125/VLOOKUP(Occupancy!$B$65,Occupancy!$BJ$68:'Occupancy'!$B$79,1)*12/$C125))</f>
        <v>-</v>
      </c>
      <c r="X125" s="56" t="str">
        <f>IF(ISERROR(IF(U125="","",U125/VLOOKUP(Occupancy!$B$65,Occupancy!$BJ$68:'Occupancy'!$B$79,1)*12/$C125)),"-",IF(U125="","",U125/VLOOKUP(Occupancy!$B$65,Occupancy!$BJ$68:'Occupancy'!$B$79,1)*12/$C125))</f>
        <v>-</v>
      </c>
      <c r="Y125" s="51">
        <f>SUMIFS(IncomeStatementData!$J$2:$J$415,IncomeStatementData!$B$2:$B$415,$A125,IncomeStatementData!$I$2:$I$415,"55705")+SUMIFS(IncomeStatementData!$J$2:$J$415,IncomeStatementData!$B$2:$B$415,$A125,IncomeStatementData!$I$2:$I$415,"55715")+SUMIFS(IncomeStatementData!$J$2:$J$415,IncomeStatementData!$B$2:$B$415,$A125,IncomeStatementData!$I$2:$I$415,"55720")+SUMIFS(IncomeStatementData!$J$2:$J$415,IncomeStatementData!$B$2:$B$415,$A125,IncomeStatementData!$I$2:$I$415,"55730")+SUMIFS(IncomeStatementData!$J$2:$J$415,IncomeStatementData!$B$2:$B$415,$A125,IncomeStatementData!$I$2:$I$415,"55735")+SUMIFS(IncomeStatementData!$J$2:$J$415,IncomeStatementData!$B$2:$B$415,$A125,IncomeStatementData!$I$2:$I$415,"55701")+SUMIFS(IncomeStatementData!$J$2:$J$415,IncomeStatementData!$B$2:$B$415,$A125,IncomeStatementData!$I$2:$I$415,"55750")+SUMIFS(IncomeStatementData!$J$2:$J$415,IncomeStatementData!$B$2:$B$415,$A125,IncomeStatementData!$I$2:$I$415,"55725")+SUMIFS(IncomeStatementData!$J$2:$J$415,IncomeStatementData!$B$2:$B$415,$A125,IncomeStatementData!$I$2:$I$415,"55760")+SUMIFS(IncomeStatementData!$J$2:$J$415,IncomeStatementData!$B$2:$B$415,$A125,IncomeStatementData!$I$2:$I$415,"55755")</f>
        <v>0</v>
      </c>
      <c r="Z125" s="51">
        <f>IF(ISERROR(AA125/12*Occupancy!$B$65),"-",AA125/12*Occupancy!$B$65)</f>
        <v>0</v>
      </c>
      <c r="AA125" s="52">
        <f>SUMIFS(AnnualFinancialData!$L$2:$L$6380,AnnualFinancialData!$B$2:$B$6380,$A125,AnnualFinancialData!$K$2:$K$6380,"55705")+SUMIFS(AnnualFinancialData!$L$2:$L$6380,AnnualFinancialData!$B$2:$B$6380,$A125,AnnualFinancialData!$K$2:$K$6380,"55715")+SUMIFS(AnnualFinancialData!$L$2:$L$6380,AnnualFinancialData!$B$2:$B$6380,$A125,AnnualFinancialData!$K$2:$K$6380,"55720")+SUMIFS(AnnualFinancialData!$L$2:$L$6380,AnnualFinancialData!$B$2:$B$6380,$A125,AnnualFinancialData!$K$2:$K$6380,"55730")+SUMIFS(AnnualFinancialData!$L$2:$L$6380,AnnualFinancialData!$B$2:$B$6380,$A125,AnnualFinancialData!$K$2:$K$6380,"55735")+SUMIFS(AnnualFinancialData!$L$2:$L$6380,AnnualFinancialData!$B$2:$B$6380,$A125,AnnualFinancialData!$K$2:$K$6380,"55701")+SUMIFS(AnnualFinancialData!$L$2:$L$6380,AnnualFinancialData!$B$2:$B$6380,$A125,AnnualFinancialData!$K$2:$K$6380,"55750")+SUMIFS(AnnualFinancialData!$L$2:$L$6380,AnnualFinancialData!$B$2:$B$6380,$A125,AnnualFinancialData!$K$2:$K$6380,"55725")+SUMIFS(AnnualFinancialData!$L$2:$L$6380,AnnualFinancialData!$B$2:$B$6380,$A125,AnnualFinancialData!$K$2:$K$6380,"55760")+SUMIFS(AnnualFinancialData!$L$2:$L$6380,AnnualFinancialData!$B$2:$B$6380,$A125,AnnualFinancialData!$K$2:$K$6380,"55755")</f>
        <v>0</v>
      </c>
      <c r="AB125" s="51" t="str">
        <f>IF(ISERROR(IF(Y125="","",Y125/VLOOKUP(Occupancy!$B$65,Occupancy!$BJ$68:'Occupancy'!$B$79,1)*12/$C125)),"-",IF(Y125="","",Y125/VLOOKUP(Occupancy!$B$65,Occupancy!$BJ$68:'Occupancy'!$B$79,1)*12/$C125))</f>
        <v>-</v>
      </c>
      <c r="AC125" s="57" t="str">
        <f>IF(ISERROR(IF(Z125="","",Z125/VLOOKUP(Occupancy!$B$65,Occupancy!$BJ$68:'Occupancy'!$B$79,1)*12/$C125)),"-",IF(Z125="","",Z125/VLOOKUP(Occupancy!$B$65,Occupancy!$BJ$68:'Occupancy'!$B$79,1)*12/$C125))</f>
        <v>-</v>
      </c>
      <c r="AD125" s="55">
        <f>SUMIFS(IncomeStatementData!$J$2:$J$415,IncomeStatementData!$B$2:$B$415,$A125,IncomeStatementData!$I$2:$I$415,"55770")</f>
        <v>0</v>
      </c>
      <c r="AE125" s="54">
        <f>IF(ISERROR(AF125/12*Occupancy!$B$65),"-",AF125/12*Occupancy!$B$65)</f>
        <v>0</v>
      </c>
      <c r="AF125" s="55">
        <f>SUMIFS(AnnualFinancialData!$L$2:$L$6380,AnnualFinancialData!$B$2:$B$6380,$A125,AnnualFinancialData!$K$2:$K$6380,"55770")</f>
        <v>0</v>
      </c>
      <c r="AG125" s="54" t="str">
        <f>IF(ISERROR(IF(AD125="","",AD125/VLOOKUP(Occupancy!$B$65,Occupancy!$BJ$68:'Occupancy'!$B$79,1)*12/$C125)),"-",IF(AD125="","",AD125/VLOOKUP(Occupancy!$B$65,Occupancy!$BJ$68:'Occupancy'!$B$79,1)*12/$C125))</f>
        <v>-</v>
      </c>
      <c r="AH125" s="59" t="str">
        <f>IF(ISERROR(IF(AE125="","",AE125/VLOOKUP(Occupancy!$B$65,Occupancy!$BJ$68:'Occupancy'!$B$79,1)*12/$C125)),"-",IF(AE125="","",AE125/VLOOKUP(Occupancy!$B$65,Occupancy!$BJ$68:'Occupancy'!$B$79,1)*12/$C125))</f>
        <v>-</v>
      </c>
      <c r="AI125" s="52">
        <f>SUMIFS(IncomeStatementData!$J$2:$J$415,IncomeStatementData!$B$2:$B$415,$A125,IncomeStatementData!$I$2:$I$415,"55357")+SUMIFS(IncomeStatementData!$J$2:$J$415,IncomeStatementData!$B$2:$B$415,$A125,IncomeStatementData!$I$2:$I$415,"55353")+SUMIFS(IncomeStatementData!$J$2:$J$415,IncomeStatementData!$B$2:$B$415,$A125,IncomeStatementData!$I$2:$I$415,"55354")+SUMIFS(IncomeStatementData!$J$2:$J$415,IncomeStatementData!$B$2:$B$415,$A125,IncomeStatementData!$I$2:$I$415,"55351")</f>
        <v>0</v>
      </c>
      <c r="AJ125" s="51">
        <f>IF(ISERROR(AK125/12*Occupancy!$B$65),"-",AK125/12*Occupancy!$B$65)</f>
        <v>0</v>
      </c>
      <c r="AK125" s="52">
        <f>SUMIFS(AnnualFinancialData!$L$2:$L$6380,AnnualFinancialData!$B$2:$B$6380,$A125,AnnualFinancialData!$K$2:$K$6380,"55357")+SUMIFS(AnnualFinancialData!$L$2:$L$6380,AnnualFinancialData!$B$2:$B$6380,$A125,AnnualFinancialData!$K$2:$K$6380,"55353")+SUMIFS(AnnualFinancialData!$L$2:$L$6380,AnnualFinancialData!$B$2:$B$6380,$A125,AnnualFinancialData!$K$2:$K$6380,"55354")+SUMIFS(AnnualFinancialData!$L$2:$L$6380,AnnualFinancialData!$B$2:$B$6380,$A125,AnnualFinancialData!$K$2:$K$6380,"55351")</f>
        <v>0</v>
      </c>
      <c r="AL125" s="51" t="str">
        <f>IF(ISERROR(IF(AI125="","",AI125/VLOOKUP(Occupancy!$B$65,Occupancy!$BJ$68:'Occupancy'!$B$79,1)*12/$C125)),"-",IF(AI125="","",AI125/VLOOKUP(Occupancy!$B$65,Occupancy!$BJ$68:'Occupancy'!$B$79,1)*12/$C125))</f>
        <v>-</v>
      </c>
      <c r="AM125" s="60" t="str">
        <f>IF(ISERROR(IF(AJ125="","",AJ125/VLOOKUP(Occupancy!$B$65,Occupancy!$BJ$68:'Occupancy'!$B$79,1)*12/$C125)),"-",IF(AJ125="","",AJ125/VLOOKUP(Occupancy!$B$65,Occupancy!$BJ$68:'Occupancy'!$B$79,1)*12/$C125))</f>
        <v>-</v>
      </c>
      <c r="AN125" s="54">
        <f>SUMIFS(IncomeStatementData!$J$2:$J$415,IncomeStatementData!$B$2:$B$415,$A125,IncomeStatementData!$I$2:$I$415,"55355")</f>
        <v>0</v>
      </c>
      <c r="AO125" s="54">
        <f>IF(ISERROR(AP125/12*Occupancy!$B$65),"-",AP125/12*Occupancy!$B$65)</f>
        <v>0</v>
      </c>
      <c r="AP125" s="55">
        <f>SUMIFS(AnnualFinancialData!$L$2:$L$6380,AnnualFinancialData!$B$2:$B$6380,$A125,AnnualFinancialData!$K$2:$K$6380,"55355")</f>
        <v>0</v>
      </c>
      <c r="AQ125" s="54" t="str">
        <f>IF(ISERROR(IF(AN125="","",AN125/VLOOKUP(Occupancy!$B$65,Occupancy!$BJ$68:'Occupancy'!$B$79,1)*12/$C125)),"-",IF(AN125="","",AN125/VLOOKUP(Occupancy!$B$65,Occupancy!$BJ$68:'Occupancy'!$B$79,1)*12/$C125))</f>
        <v>-</v>
      </c>
      <c r="AR125" s="56" t="str">
        <f>IF(ISERROR(IF(AO125="","",AO125/VLOOKUP(Occupancy!$B$65,Occupancy!$BJ$68:'Occupancy'!$B$79,1)*12/$C125)),"-",IF(AO125="","",AO125/VLOOKUP(Occupancy!$B$65,Occupancy!$BJ$68:'Occupancy'!$B$79,1)*12/$C125))</f>
        <v>-</v>
      </c>
      <c r="AS125" s="61">
        <f>SUMIFS(IncomeStatementData!$J$2:$J$415,IncomeStatementData!$B$2:$B$415,$A125,IncomeStatementData!$I$2:$I$415,"55301")</f>
        <v>0</v>
      </c>
      <c r="AT125" s="51">
        <f>IF(ISERROR(AU125/12*Occupancy!$B$65),"-",AU125/12*Occupancy!$B$65)</f>
        <v>0</v>
      </c>
      <c r="AU125" s="52">
        <f>SUMIFS(AnnualFinancialData!$L$2:$L$6380,AnnualFinancialData!$B$2:$B$6380,$A125,AnnualFinancialData!$K$2:$K$6380,"55301")</f>
        <v>0</v>
      </c>
      <c r="AV125" s="51" t="str">
        <f>IF(ISERROR(IF(AS125="","",AS125/VLOOKUP(Occupancy!$B$65,Occupancy!$BJ$68:'Occupancy'!$B$79,1)*12/$C125)),"-",IF(AS125="","",AS125/VLOOKUP(Occupancy!$B$65,Occupancy!$BJ$68:'Occupancy'!$B$79,1)*12/$C125))</f>
        <v>-</v>
      </c>
      <c r="AW125" s="57" t="str">
        <f>IF(ISERROR(IF(AT125="","",AT125/VLOOKUP(Occupancy!$B$65,Occupancy!$BJ$68:'Occupancy'!$B$79,1)*12/$C125)),"-",IF(AT125="","",AT125/VLOOKUP(Occupancy!$B$65,Occupancy!$BJ$68:'Occupancy'!$B$79,1)*12/$C125))</f>
        <v>-</v>
      </c>
      <c r="AX125" s="54">
        <f>SUMIFS(IncomeStatementData!$J$2:$J$415,IncomeStatementData!$B$2:$B$415,$A125,IncomeStatementData!$I$2:$I$415,"55320")</f>
        <v>0</v>
      </c>
      <c r="AY125" s="54">
        <f>IF(ISERROR(AZ125/12*Occupancy!$B$65),"-",AZ125/12*Occupancy!$B$65)</f>
        <v>0</v>
      </c>
      <c r="AZ125" s="55">
        <f>SUMIFS(AnnualFinancialData!$L$2:$L$6380,AnnualFinancialData!$B$2:$B$6380,$A125,AnnualFinancialData!$K$2:$K$6380,"55320")</f>
        <v>0</v>
      </c>
      <c r="BA125" s="54" t="str">
        <f>IF(ISERROR(IF(AX125="","",AX125/VLOOKUP(Occupancy!$B$65,Occupancy!$BJ$68:'Occupancy'!$B$79,1)*12/$C125)),"-",IF(AX125="","",AX125/VLOOKUP(Occupancy!$B$65,Occupancy!$BJ$68:'Occupancy'!$B$79,1)*12/$C125))</f>
        <v>-</v>
      </c>
      <c r="BB125" s="54" t="str">
        <f>IF(ISERROR(IF(AY125="","",AY125/VLOOKUP(Occupancy!$B$65,Occupancy!$BJ$68:'Occupancy'!$B$79,1)*12/$C125)),"-",IF(AY125="","",AY125/VLOOKUP(Occupancy!$B$65,Occupancy!$BJ$68:'Occupancy'!$B$79,1)*12/$C125))</f>
        <v>-</v>
      </c>
      <c r="BC125" s="62">
        <f t="shared" si="3"/>
        <v>0</v>
      </c>
      <c r="BD125" s="63">
        <f t="shared" si="4"/>
        <v>0</v>
      </c>
      <c r="BE125" s="62">
        <f t="shared" si="5"/>
        <v>0</v>
      </c>
      <c r="BF125" s="63" t="str">
        <f>IF(ISERROR(IF(BC125="","",BC125/VLOOKUP(Occupancy!$B$65,Occupancy!$BJ$68:'Occupancy'!$B$79,1)*12/$C125)),"-",IF(BC125="","",BC125/VLOOKUP(Occupancy!$B$65,Occupancy!$BJ$68:'Occupancy'!$B$79,1)*12/$C125))</f>
        <v>-</v>
      </c>
      <c r="BG125" s="64" t="str">
        <f>IF(ISERROR(IF(BD125="","",BD125/VLOOKUP(Occupancy!$B$65,Occupancy!$BJ$68:'Occupancy'!$B$79,1)*12/$C125)),"-",IF(BD125="","",BD125/VLOOKUP(Occupancy!$B$65,Occupancy!$BJ$68:'Occupancy'!$B$79,1)*12/$C125))</f>
        <v>-</v>
      </c>
    </row>
    <row r="126" spans="1:59" x14ac:dyDescent="0.25">
      <c r="A126" s="220" t="s">
        <v>645</v>
      </c>
      <c r="B126" s="93" t="str">
        <f>IF(ISERROR(INDEX(ProjectTypeData!$F$2:$F126,MATCH(Expenses!$A126,ProjectTypeData!$B$2:$B126,0),MATCH(Expenses!B$5,ProjectTypeData!$F$1))),"-",INDEX(ProjectTypeData!$F$2:$F126,MATCH(Expenses!$A126,ProjectTypeData!$B$2:$B126,0),MATCH(Expenses!B$5,ProjectTypeData!$F$1)))</f>
        <v>CPDC</v>
      </c>
      <c r="C126" s="145">
        <f>Operating!C131</f>
        <v>0</v>
      </c>
      <c r="D126" s="146" t="str">
        <f>IF(ISERROR(INDEX(MgmtCompanyData!$C$2:$C$46,MATCH(A126,MgmtCompanyData!$B$2:$B$46,0),0)),"-",INDEX(MgmtCompanyData!$C$2:$C$46,MATCH(A126,MgmtCompanyData!$B$2:$B$46,0),0))</f>
        <v>-</v>
      </c>
      <c r="E126" s="50">
        <f>SUMIFS(IncomeStatementData!$J$2:$J$415,IncomeStatementData!$B$2:$B$415,$A126,IncomeStatementData!$I$2:$I$415,"50105")+SUMIFS(IncomeStatementData!$J$2:$J$415,IncomeStatementData!$B$2:$B$415,$A126,IncomeStatementData!$I$2:$I$415,"55745")+SUMIFS(IncomeStatementData!$J$2:$J$415,IncomeStatementData!$B$2:$B$415,$A126,IncomeStatementData!$I$2:$I$415,"55730")+SUMIFS(IncomeStatementData!$J$2:$J$415,IncomeStatementData!$B$2:$B$415,$A126,IncomeStatementData!$I$2:$I$415,"50203")+SUMIFS(IncomeStatementData!$J$2:$J$415,IncomeStatementData!$B$2:$B$415,$A126,IncomeStatementData!$I$2:$I$415,"50252")</f>
        <v>0</v>
      </c>
      <c r="F126" s="51">
        <f>IF(ISERROR(G126/12*Occupancy!$B$65),"-",G126/12*Occupancy!$B$65)</f>
        <v>0</v>
      </c>
      <c r="G126" s="52">
        <f>SUMIFS(AnnualFinancialData!$L$2:$L$6380,AnnualFinancialData!$B$2:$B$6380,$A126,AnnualFinancialData!$K$2:$K$6380,"50105")+SUMIFS(AnnualFinancialData!$L$2:$L$6380,AnnualFinancialData!$B$2:$B$6380,$A126,AnnualFinancialData!$K$2:$K$6380,"55745")+SUMIFS(AnnualFinancialData!$L$2:$L$6380,AnnualFinancialData!$B$2:$B$6380,$A126,AnnualFinancialData!$K$2:$K$6380,"55730")+SUMIFS(AnnualFinancialData!$L$2:$L$6380,AnnualFinancialData!$B$2:$B$6380,$A126,AnnualFinancialData!$K$2:$K$6380,"50203")+SUMIFS(AnnualFinancialData!$L$2:$L$6380,AnnualFinancialData!$B$2:$B$6380,$A126,AnnualFinancialData!$K$2:$K$6380,"50252")</f>
        <v>0</v>
      </c>
      <c r="H126" s="51" t="str">
        <f>IF(ISERROR(IF(E126="","",E126/VLOOKUP(Occupancy!$B$65,Occupancy!$BJ$68:'Occupancy'!$B$79,1)*12/$C126)),"-",IF(E126="","",E126/VLOOKUP(Occupancy!$B$65,Occupancy!$BJ$68:'Occupancy'!$B$79,1)*12/$C126))</f>
        <v>-</v>
      </c>
      <c r="I126" s="53" t="str">
        <f>IF(ISERROR(IF(F126="","",F126/VLOOKUP(Occupancy!$B$65,Occupancy!$BJ$68:'Occupancy'!$B$79,1)*12/$C126)),"-",IF(F126="","",F126/VLOOKUP(Occupancy!$B$65,Occupancy!$BJ$68:'Occupancy'!$B$79,1)*12/$C126))</f>
        <v>-</v>
      </c>
      <c r="J126" s="54">
        <f>SUMIFS(IncomeStatementData!$J$2:$J$415,IncomeStatementData!$B$2:$B$415,$A126,IncomeStatementData!$I$2:$I$415,"60015")+SUMIFS(IncomeStatementData!$J$2:$J$415,IncomeStatementData!$B$2:$B$415,$A126,IncomeStatementData!$I$2:$I$415,"55342")+SUMIFS(IncomeStatementData!$J$2:$J$415,IncomeStatementData!$B$2:$B$415,$A126,IncomeStatementData!$I$2:$I$415,"55110")+SUMIFS(IncomeStatementData!$J$2:$J$415,IncomeStatementData!$B$2:$B$415,$A126,IncomeStatementData!$I$2:$I$415,"53034")+SUMIFS(IncomeStatementData!$J$2:$J$415,IncomeStatementData!$B$2:$B$415,$A126,IncomeStatementData!$I$2:$I$415,"59500")</f>
        <v>0</v>
      </c>
      <c r="K126" s="54">
        <f>IF(ISERROR(L126/12*Occupancy!$B$65),"-",L126/12*Occupancy!$B$65)</f>
        <v>0</v>
      </c>
      <c r="L126" s="55">
        <f>SUMIFS(AnnualFinancialData!$L$2:$L$6380,AnnualFinancialData!$B$2:$B$6380,$A126,AnnualFinancialData!$K$2:$K$6380,"60015")+SUMIFS(AnnualFinancialData!$L$2:$L$6380,AnnualFinancialData!$B$2:$B$6380,$A126,AnnualFinancialData!$K$2:$K$6380,"55342")+SUMIFS(AnnualFinancialData!$L$2:$L$6380,AnnualFinancialData!$B$2:$B$6380,$A126,AnnualFinancialData!$K$2:$K$6380,"55110")+SUMIFS(AnnualFinancialData!$L$2:$L$6380,AnnualFinancialData!$B$2:$B$6380,$A126,AnnualFinancialData!$K$2:$K$6380,"53034")+SUMIFS(AnnualFinancialData!$L$2:$L$6380,AnnualFinancialData!$B$2:$B$6380,$A126,AnnualFinancialData!$K$2:$K$6380,"59500")</f>
        <v>0</v>
      </c>
      <c r="M126" s="54" t="str">
        <f>IF(ISERROR(IF(J126="","",J126/VLOOKUP(Occupancy!$B$65,Occupancy!$BJ$68:'Occupancy'!$B$79,1)*12/$C126)),"-",IF(J126="","",J126/VLOOKUP(Occupancy!$B$65,Occupancy!$BJ$68:'Occupancy'!$B$79,1)*12/$C126))</f>
        <v>-</v>
      </c>
      <c r="N126" s="54" t="str">
        <f>IF(ISERROR(IF(K126="","",K126/VLOOKUP(Occupancy!$B$65,Occupancy!$BJ$68:'Occupancy'!$B$79,1)*12/$C126)),"-",IF(K126="","",K126/VLOOKUP(Occupancy!$B$65,Occupancy!$BJ$68:'Occupancy'!$B$79,1)*12/$C126))</f>
        <v>-</v>
      </c>
      <c r="O126" s="51">
        <f>SUMIFS(IncomeStatementData!$J$2:$J$415,IncomeStatementData!$B$2:$B$415,$A126,IncomeStatementData!$I$2:$I$415,"58001")</f>
        <v>0</v>
      </c>
      <c r="P126" s="51">
        <f>IF(ISERROR(Q126/12*Occupancy!$B$65),"-",Q126/12*Occupancy!$B$65)</f>
        <v>0</v>
      </c>
      <c r="Q126" s="52">
        <f>SUMIFS(AnnualFinancialData!$L$2:$L$6380,AnnualFinancialData!$B$2:$B$6380,$A126,AnnualFinancialData!$K$2:$K$6380,"58001")</f>
        <v>0</v>
      </c>
      <c r="R126" s="51" t="str">
        <f>IF(ISERROR(IF(O126="","",O126/VLOOKUP(Occupancy!$B$65,Occupancy!$BJ$68:'Occupancy'!$B$79,1)*12/$C126)),"-",IF(O126="","",O126/VLOOKUP(Occupancy!$B$65,Occupancy!$BJ$68:'Occupancy'!$B$79,1)*12/$C126))</f>
        <v>-</v>
      </c>
      <c r="S126" s="51" t="str">
        <f>IF(ISERROR(IF(P126="","",P126/VLOOKUP(Occupancy!$B$65,Occupancy!$BJ$68:'Occupancy'!$B$79,1)*12/$C126)),"-",IF(P126="","",P126/VLOOKUP(Occupancy!$B$65,Occupancy!$BJ$68:'Occupancy'!$B$79,1)*12/$C126))</f>
        <v>-</v>
      </c>
      <c r="T126" s="55">
        <f>SUMIFS(IncomeStatementData!$J$2:$J$415,IncomeStatementData!$B$2:$B$415,$A126,IncomeStatementData!$I$2:$I$415,"66100")</f>
        <v>0</v>
      </c>
      <c r="U126" s="54">
        <f>IF(ISERROR(V126/12*Occupancy!$B$65),"-",V126/12*Occupancy!$B$65)</f>
        <v>0</v>
      </c>
      <c r="V126" s="55">
        <f>SUMIFS(AnnualFinancialData!$L$2:$L$6380,AnnualFinancialData!$B$2:$B$6380,$A126,AnnualFinancialData!$K$2:$K$6380,"66100")</f>
        <v>0</v>
      </c>
      <c r="W126" s="54" t="str">
        <f>IF(ISERROR(IF(T126="","",T126/VLOOKUP(Occupancy!$B$65,Occupancy!$BJ$68:'Occupancy'!$B$79,1)*12/$C126)),"-",IF(T126="","",T126/VLOOKUP(Occupancy!$B$65,Occupancy!$BJ$68:'Occupancy'!$B$79,1)*12/$C126))</f>
        <v>-</v>
      </c>
      <c r="X126" s="56" t="str">
        <f>IF(ISERROR(IF(U126="","",U126/VLOOKUP(Occupancy!$B$65,Occupancy!$BJ$68:'Occupancy'!$B$79,1)*12/$C126)),"-",IF(U126="","",U126/VLOOKUP(Occupancy!$B$65,Occupancy!$BJ$68:'Occupancy'!$B$79,1)*12/$C126))</f>
        <v>-</v>
      </c>
      <c r="Y126" s="51">
        <f>SUMIFS(IncomeStatementData!$J$2:$J$415,IncomeStatementData!$B$2:$B$415,$A126,IncomeStatementData!$I$2:$I$415,"55705")+SUMIFS(IncomeStatementData!$J$2:$J$415,IncomeStatementData!$B$2:$B$415,$A126,IncomeStatementData!$I$2:$I$415,"55715")+SUMIFS(IncomeStatementData!$J$2:$J$415,IncomeStatementData!$B$2:$B$415,$A126,IncomeStatementData!$I$2:$I$415,"55720")+SUMIFS(IncomeStatementData!$J$2:$J$415,IncomeStatementData!$B$2:$B$415,$A126,IncomeStatementData!$I$2:$I$415,"55730")+SUMIFS(IncomeStatementData!$J$2:$J$415,IncomeStatementData!$B$2:$B$415,$A126,IncomeStatementData!$I$2:$I$415,"55735")+SUMIFS(IncomeStatementData!$J$2:$J$415,IncomeStatementData!$B$2:$B$415,$A126,IncomeStatementData!$I$2:$I$415,"55701")+SUMIFS(IncomeStatementData!$J$2:$J$415,IncomeStatementData!$B$2:$B$415,$A126,IncomeStatementData!$I$2:$I$415,"55750")+SUMIFS(IncomeStatementData!$J$2:$J$415,IncomeStatementData!$B$2:$B$415,$A126,IncomeStatementData!$I$2:$I$415,"55725")+SUMIFS(IncomeStatementData!$J$2:$J$415,IncomeStatementData!$B$2:$B$415,$A126,IncomeStatementData!$I$2:$I$415,"55760")+SUMIFS(IncomeStatementData!$J$2:$J$415,IncomeStatementData!$B$2:$B$415,$A126,IncomeStatementData!$I$2:$I$415,"55755")</f>
        <v>0</v>
      </c>
      <c r="Z126" s="51">
        <f>IF(ISERROR(AA126/12*Occupancy!$B$65),"-",AA126/12*Occupancy!$B$65)</f>
        <v>0</v>
      </c>
      <c r="AA126" s="52">
        <f>SUMIFS(AnnualFinancialData!$L$2:$L$6380,AnnualFinancialData!$B$2:$B$6380,$A126,AnnualFinancialData!$K$2:$K$6380,"55705")+SUMIFS(AnnualFinancialData!$L$2:$L$6380,AnnualFinancialData!$B$2:$B$6380,$A126,AnnualFinancialData!$K$2:$K$6380,"55715")+SUMIFS(AnnualFinancialData!$L$2:$L$6380,AnnualFinancialData!$B$2:$B$6380,$A126,AnnualFinancialData!$K$2:$K$6380,"55720")+SUMIFS(AnnualFinancialData!$L$2:$L$6380,AnnualFinancialData!$B$2:$B$6380,$A126,AnnualFinancialData!$K$2:$K$6380,"55730")+SUMIFS(AnnualFinancialData!$L$2:$L$6380,AnnualFinancialData!$B$2:$B$6380,$A126,AnnualFinancialData!$K$2:$K$6380,"55735")+SUMIFS(AnnualFinancialData!$L$2:$L$6380,AnnualFinancialData!$B$2:$B$6380,$A126,AnnualFinancialData!$K$2:$K$6380,"55701")+SUMIFS(AnnualFinancialData!$L$2:$L$6380,AnnualFinancialData!$B$2:$B$6380,$A126,AnnualFinancialData!$K$2:$K$6380,"55750")+SUMIFS(AnnualFinancialData!$L$2:$L$6380,AnnualFinancialData!$B$2:$B$6380,$A126,AnnualFinancialData!$K$2:$K$6380,"55725")+SUMIFS(AnnualFinancialData!$L$2:$L$6380,AnnualFinancialData!$B$2:$B$6380,$A126,AnnualFinancialData!$K$2:$K$6380,"55760")+SUMIFS(AnnualFinancialData!$L$2:$L$6380,AnnualFinancialData!$B$2:$B$6380,$A126,AnnualFinancialData!$K$2:$K$6380,"55755")</f>
        <v>0</v>
      </c>
      <c r="AB126" s="51" t="str">
        <f>IF(ISERROR(IF(Y126="","",Y126/VLOOKUP(Occupancy!$B$65,Occupancy!$BJ$68:'Occupancy'!$B$79,1)*12/$C126)),"-",IF(Y126="","",Y126/VLOOKUP(Occupancy!$B$65,Occupancy!$BJ$68:'Occupancy'!$B$79,1)*12/$C126))</f>
        <v>-</v>
      </c>
      <c r="AC126" s="57" t="str">
        <f>IF(ISERROR(IF(Z126="","",Z126/VLOOKUP(Occupancy!$B$65,Occupancy!$BJ$68:'Occupancy'!$B$79,1)*12/$C126)),"-",IF(Z126="","",Z126/VLOOKUP(Occupancy!$B$65,Occupancy!$BJ$68:'Occupancy'!$B$79,1)*12/$C126))</f>
        <v>-</v>
      </c>
      <c r="AD126" s="55">
        <f>SUMIFS(IncomeStatementData!$J$2:$J$415,IncomeStatementData!$B$2:$B$415,$A126,IncomeStatementData!$I$2:$I$415,"55770")</f>
        <v>0</v>
      </c>
      <c r="AE126" s="54">
        <f>IF(ISERROR(AF126/12*Occupancy!$B$65),"-",AF126/12*Occupancy!$B$65)</f>
        <v>0</v>
      </c>
      <c r="AF126" s="55">
        <f>SUMIFS(AnnualFinancialData!$L$2:$L$6380,AnnualFinancialData!$B$2:$B$6380,$A126,AnnualFinancialData!$K$2:$K$6380,"55770")</f>
        <v>0</v>
      </c>
      <c r="AG126" s="54" t="str">
        <f>IF(ISERROR(IF(AD126="","",AD126/VLOOKUP(Occupancy!$B$65,Occupancy!$BJ$68:'Occupancy'!$B$79,1)*12/$C126)),"-",IF(AD126="","",AD126/VLOOKUP(Occupancy!$B$65,Occupancy!$BJ$68:'Occupancy'!$B$79,1)*12/$C126))</f>
        <v>-</v>
      </c>
      <c r="AH126" s="59" t="str">
        <f>IF(ISERROR(IF(AE126="","",AE126/VLOOKUP(Occupancy!$B$65,Occupancy!$BJ$68:'Occupancy'!$B$79,1)*12/$C126)),"-",IF(AE126="","",AE126/VLOOKUP(Occupancy!$B$65,Occupancy!$BJ$68:'Occupancy'!$B$79,1)*12/$C126))</f>
        <v>-</v>
      </c>
      <c r="AI126" s="52">
        <f>SUMIFS(IncomeStatementData!$J$2:$J$415,IncomeStatementData!$B$2:$B$415,$A126,IncomeStatementData!$I$2:$I$415,"55357")+SUMIFS(IncomeStatementData!$J$2:$J$415,IncomeStatementData!$B$2:$B$415,$A126,IncomeStatementData!$I$2:$I$415,"55353")+SUMIFS(IncomeStatementData!$J$2:$J$415,IncomeStatementData!$B$2:$B$415,$A126,IncomeStatementData!$I$2:$I$415,"55354")+SUMIFS(IncomeStatementData!$J$2:$J$415,IncomeStatementData!$B$2:$B$415,$A126,IncomeStatementData!$I$2:$I$415,"55351")</f>
        <v>0</v>
      </c>
      <c r="AJ126" s="51">
        <f>IF(ISERROR(AK126/12*Occupancy!$B$65),"-",AK126/12*Occupancy!$B$65)</f>
        <v>0</v>
      </c>
      <c r="AK126" s="52">
        <f>SUMIFS(AnnualFinancialData!$L$2:$L$6380,AnnualFinancialData!$B$2:$B$6380,$A126,AnnualFinancialData!$K$2:$K$6380,"55357")+SUMIFS(AnnualFinancialData!$L$2:$L$6380,AnnualFinancialData!$B$2:$B$6380,$A126,AnnualFinancialData!$K$2:$K$6380,"55353")+SUMIFS(AnnualFinancialData!$L$2:$L$6380,AnnualFinancialData!$B$2:$B$6380,$A126,AnnualFinancialData!$K$2:$K$6380,"55354")+SUMIFS(AnnualFinancialData!$L$2:$L$6380,AnnualFinancialData!$B$2:$B$6380,$A126,AnnualFinancialData!$K$2:$K$6380,"55351")</f>
        <v>0</v>
      </c>
      <c r="AL126" s="51" t="str">
        <f>IF(ISERROR(IF(AI126="","",AI126/VLOOKUP(Occupancy!$B$65,Occupancy!$BJ$68:'Occupancy'!$B$79,1)*12/$C126)),"-",IF(AI126="","",AI126/VLOOKUP(Occupancy!$B$65,Occupancy!$BJ$68:'Occupancy'!$B$79,1)*12/$C126))</f>
        <v>-</v>
      </c>
      <c r="AM126" s="60" t="str">
        <f>IF(ISERROR(IF(AJ126="","",AJ126/VLOOKUP(Occupancy!$B$65,Occupancy!$BJ$68:'Occupancy'!$B$79,1)*12/$C126)),"-",IF(AJ126="","",AJ126/VLOOKUP(Occupancy!$B$65,Occupancy!$BJ$68:'Occupancy'!$B$79,1)*12/$C126))</f>
        <v>-</v>
      </c>
      <c r="AN126" s="54">
        <f>SUMIFS(IncomeStatementData!$J$2:$J$415,IncomeStatementData!$B$2:$B$415,$A126,IncomeStatementData!$I$2:$I$415,"55355")</f>
        <v>0</v>
      </c>
      <c r="AO126" s="54">
        <f>IF(ISERROR(AP126/12*Occupancy!$B$65),"-",AP126/12*Occupancy!$B$65)</f>
        <v>0</v>
      </c>
      <c r="AP126" s="55">
        <f>SUMIFS(AnnualFinancialData!$L$2:$L$6380,AnnualFinancialData!$B$2:$B$6380,$A126,AnnualFinancialData!$K$2:$K$6380,"55355")</f>
        <v>0</v>
      </c>
      <c r="AQ126" s="54" t="str">
        <f>IF(ISERROR(IF(AN126="","",AN126/VLOOKUP(Occupancy!$B$65,Occupancy!$BJ$68:'Occupancy'!$B$79,1)*12/$C126)),"-",IF(AN126="","",AN126/VLOOKUP(Occupancy!$B$65,Occupancy!$BJ$68:'Occupancy'!$B$79,1)*12/$C126))</f>
        <v>-</v>
      </c>
      <c r="AR126" s="56" t="str">
        <f>IF(ISERROR(IF(AO126="","",AO126/VLOOKUP(Occupancy!$B$65,Occupancy!$BJ$68:'Occupancy'!$B$79,1)*12/$C126)),"-",IF(AO126="","",AO126/VLOOKUP(Occupancy!$B$65,Occupancy!$BJ$68:'Occupancy'!$B$79,1)*12/$C126))</f>
        <v>-</v>
      </c>
      <c r="AS126" s="61">
        <f>SUMIFS(IncomeStatementData!$J$2:$J$415,IncomeStatementData!$B$2:$B$415,$A126,IncomeStatementData!$I$2:$I$415,"55301")</f>
        <v>0</v>
      </c>
      <c r="AT126" s="51">
        <f>IF(ISERROR(AU126/12*Occupancy!$B$65),"-",AU126/12*Occupancy!$B$65)</f>
        <v>0</v>
      </c>
      <c r="AU126" s="52">
        <f>SUMIFS(AnnualFinancialData!$L$2:$L$6380,AnnualFinancialData!$B$2:$B$6380,$A126,AnnualFinancialData!$K$2:$K$6380,"55301")</f>
        <v>0</v>
      </c>
      <c r="AV126" s="51" t="str">
        <f>IF(ISERROR(IF(AS126="","",AS126/VLOOKUP(Occupancy!$B$65,Occupancy!$BJ$68:'Occupancy'!$B$79,1)*12/$C126)),"-",IF(AS126="","",AS126/VLOOKUP(Occupancy!$B$65,Occupancy!$BJ$68:'Occupancy'!$B$79,1)*12/$C126))</f>
        <v>-</v>
      </c>
      <c r="AW126" s="57" t="str">
        <f>IF(ISERROR(IF(AT126="","",AT126/VLOOKUP(Occupancy!$B$65,Occupancy!$BJ$68:'Occupancy'!$B$79,1)*12/$C126)),"-",IF(AT126="","",AT126/VLOOKUP(Occupancy!$B$65,Occupancy!$BJ$68:'Occupancy'!$B$79,1)*12/$C126))</f>
        <v>-</v>
      </c>
      <c r="AX126" s="54">
        <f>SUMIFS(IncomeStatementData!$J$2:$J$415,IncomeStatementData!$B$2:$B$415,$A126,IncomeStatementData!$I$2:$I$415,"55320")</f>
        <v>0</v>
      </c>
      <c r="AY126" s="54">
        <f>IF(ISERROR(AZ126/12*Occupancy!$B$65),"-",AZ126/12*Occupancy!$B$65)</f>
        <v>0</v>
      </c>
      <c r="AZ126" s="55">
        <f>SUMIFS(AnnualFinancialData!$L$2:$L$6380,AnnualFinancialData!$B$2:$B$6380,$A126,AnnualFinancialData!$K$2:$K$6380,"55320")</f>
        <v>0</v>
      </c>
      <c r="BA126" s="54" t="str">
        <f>IF(ISERROR(IF(AX126="","",AX126/VLOOKUP(Occupancy!$B$65,Occupancy!$BJ$68:'Occupancy'!$B$79,1)*12/$C126)),"-",IF(AX126="","",AX126/VLOOKUP(Occupancy!$B$65,Occupancy!$BJ$68:'Occupancy'!$B$79,1)*12/$C126))</f>
        <v>-</v>
      </c>
      <c r="BB126" s="54" t="str">
        <f>IF(ISERROR(IF(AY126="","",AY126/VLOOKUP(Occupancy!$B$65,Occupancy!$BJ$68:'Occupancy'!$B$79,1)*12/$C126)),"-",IF(AY126="","",AY126/VLOOKUP(Occupancy!$B$65,Occupancy!$BJ$68:'Occupancy'!$B$79,1)*12/$C126))</f>
        <v>-</v>
      </c>
      <c r="BC126" s="62">
        <f t="shared" si="3"/>
        <v>0</v>
      </c>
      <c r="BD126" s="63">
        <f t="shared" si="4"/>
        <v>0</v>
      </c>
      <c r="BE126" s="62">
        <f t="shared" si="5"/>
        <v>0</v>
      </c>
      <c r="BF126" s="63" t="str">
        <f>IF(ISERROR(IF(BC126="","",BC126/VLOOKUP(Occupancy!$B$65,Occupancy!$BJ$68:'Occupancy'!$B$79,1)*12/$C126)),"-",IF(BC126="","",BC126/VLOOKUP(Occupancy!$B$65,Occupancy!$BJ$68:'Occupancy'!$B$79,1)*12/$C126))</f>
        <v>-</v>
      </c>
      <c r="BG126" s="64" t="str">
        <f>IF(ISERROR(IF(BD126="","",BD126/VLOOKUP(Occupancy!$B$65,Occupancy!$BJ$68:'Occupancy'!$B$79,1)*12/$C126)),"-",IF(BD126="","",BD126/VLOOKUP(Occupancy!$B$65,Occupancy!$BJ$68:'Occupancy'!$B$79,1)*12/$C126))</f>
        <v>-</v>
      </c>
    </row>
    <row r="127" spans="1:59" x14ac:dyDescent="0.25">
      <c r="A127" s="220" t="s">
        <v>647</v>
      </c>
      <c r="B127" s="93" t="str">
        <f>IF(ISERROR(INDEX(ProjectTypeData!$F$2:$F127,MATCH(Expenses!$A127,ProjectTypeData!$B$2:$B127,0),MATCH(Expenses!B$5,ProjectTypeData!$F$1))),"-",INDEX(ProjectTypeData!$F$2:$F127,MATCH(Expenses!$A127,ProjectTypeData!$B$2:$B127,0),MATCH(Expenses!B$5,ProjectTypeData!$F$1)))</f>
        <v>CPDC</v>
      </c>
      <c r="C127" s="145">
        <f>Operating!C132</f>
        <v>0</v>
      </c>
      <c r="D127" s="146" t="str">
        <f>IF(ISERROR(INDEX(MgmtCompanyData!$C$2:$C$46,MATCH(A127,MgmtCompanyData!$B$2:$B$46,0),0)),"-",INDEX(MgmtCompanyData!$C$2:$C$46,MATCH(A127,MgmtCompanyData!$B$2:$B$46,0),0))</f>
        <v>-</v>
      </c>
      <c r="E127" s="50">
        <f>SUMIFS(IncomeStatementData!$J$2:$J$415,IncomeStatementData!$B$2:$B$415,$A127,IncomeStatementData!$I$2:$I$415,"50105")+SUMIFS(IncomeStatementData!$J$2:$J$415,IncomeStatementData!$B$2:$B$415,$A127,IncomeStatementData!$I$2:$I$415,"55745")+SUMIFS(IncomeStatementData!$J$2:$J$415,IncomeStatementData!$B$2:$B$415,$A127,IncomeStatementData!$I$2:$I$415,"55730")+SUMIFS(IncomeStatementData!$J$2:$J$415,IncomeStatementData!$B$2:$B$415,$A127,IncomeStatementData!$I$2:$I$415,"50203")+SUMIFS(IncomeStatementData!$J$2:$J$415,IncomeStatementData!$B$2:$B$415,$A127,IncomeStatementData!$I$2:$I$415,"50252")</f>
        <v>0</v>
      </c>
      <c r="F127" s="51">
        <f>IF(ISERROR(G127/12*Occupancy!$B$65),"-",G127/12*Occupancy!$B$65)</f>
        <v>0</v>
      </c>
      <c r="G127" s="52">
        <f>SUMIFS(AnnualFinancialData!$L$2:$L$6380,AnnualFinancialData!$B$2:$B$6380,$A127,AnnualFinancialData!$K$2:$K$6380,"50105")+SUMIFS(AnnualFinancialData!$L$2:$L$6380,AnnualFinancialData!$B$2:$B$6380,$A127,AnnualFinancialData!$K$2:$K$6380,"55745")+SUMIFS(AnnualFinancialData!$L$2:$L$6380,AnnualFinancialData!$B$2:$B$6380,$A127,AnnualFinancialData!$K$2:$K$6380,"55730")+SUMIFS(AnnualFinancialData!$L$2:$L$6380,AnnualFinancialData!$B$2:$B$6380,$A127,AnnualFinancialData!$K$2:$K$6380,"50203")+SUMIFS(AnnualFinancialData!$L$2:$L$6380,AnnualFinancialData!$B$2:$B$6380,$A127,AnnualFinancialData!$K$2:$K$6380,"50252")</f>
        <v>0</v>
      </c>
      <c r="H127" s="51" t="str">
        <f>IF(ISERROR(IF(E127="","",E127/VLOOKUP(Occupancy!$B$65,Occupancy!$BJ$68:'Occupancy'!$B$79,1)*12/$C127)),"-",IF(E127="","",E127/VLOOKUP(Occupancy!$B$65,Occupancy!$BJ$68:'Occupancy'!$B$79,1)*12/$C127))</f>
        <v>-</v>
      </c>
      <c r="I127" s="53" t="str">
        <f>IF(ISERROR(IF(F127="","",F127/VLOOKUP(Occupancy!$B$65,Occupancy!$BJ$68:'Occupancy'!$B$79,1)*12/$C127)),"-",IF(F127="","",F127/VLOOKUP(Occupancy!$B$65,Occupancy!$BJ$68:'Occupancy'!$B$79,1)*12/$C127))</f>
        <v>-</v>
      </c>
      <c r="J127" s="54">
        <f>SUMIFS(IncomeStatementData!$J$2:$J$415,IncomeStatementData!$B$2:$B$415,$A127,IncomeStatementData!$I$2:$I$415,"60015")+SUMIFS(IncomeStatementData!$J$2:$J$415,IncomeStatementData!$B$2:$B$415,$A127,IncomeStatementData!$I$2:$I$415,"55342")+SUMIFS(IncomeStatementData!$J$2:$J$415,IncomeStatementData!$B$2:$B$415,$A127,IncomeStatementData!$I$2:$I$415,"55110")+SUMIFS(IncomeStatementData!$J$2:$J$415,IncomeStatementData!$B$2:$B$415,$A127,IncomeStatementData!$I$2:$I$415,"53034")+SUMIFS(IncomeStatementData!$J$2:$J$415,IncomeStatementData!$B$2:$B$415,$A127,IncomeStatementData!$I$2:$I$415,"59500")</f>
        <v>0</v>
      </c>
      <c r="K127" s="54">
        <f>IF(ISERROR(L127/12*Occupancy!$B$65),"-",L127/12*Occupancy!$B$65)</f>
        <v>0</v>
      </c>
      <c r="L127" s="55">
        <f>SUMIFS(AnnualFinancialData!$L$2:$L$6380,AnnualFinancialData!$B$2:$B$6380,$A127,AnnualFinancialData!$K$2:$K$6380,"60015")+SUMIFS(AnnualFinancialData!$L$2:$L$6380,AnnualFinancialData!$B$2:$B$6380,$A127,AnnualFinancialData!$K$2:$K$6380,"55342")+SUMIFS(AnnualFinancialData!$L$2:$L$6380,AnnualFinancialData!$B$2:$B$6380,$A127,AnnualFinancialData!$K$2:$K$6380,"55110")+SUMIFS(AnnualFinancialData!$L$2:$L$6380,AnnualFinancialData!$B$2:$B$6380,$A127,AnnualFinancialData!$K$2:$K$6380,"53034")+SUMIFS(AnnualFinancialData!$L$2:$L$6380,AnnualFinancialData!$B$2:$B$6380,$A127,AnnualFinancialData!$K$2:$K$6380,"59500")</f>
        <v>0</v>
      </c>
      <c r="M127" s="54" t="str">
        <f>IF(ISERROR(IF(J127="","",J127/VLOOKUP(Occupancy!$B$65,Occupancy!$BJ$68:'Occupancy'!$B$79,1)*12/$C127)),"-",IF(J127="","",J127/VLOOKUP(Occupancy!$B$65,Occupancy!$BJ$68:'Occupancy'!$B$79,1)*12/$C127))</f>
        <v>-</v>
      </c>
      <c r="N127" s="54" t="str">
        <f>IF(ISERROR(IF(K127="","",K127/VLOOKUP(Occupancy!$B$65,Occupancy!$BJ$68:'Occupancy'!$B$79,1)*12/$C127)),"-",IF(K127="","",K127/VLOOKUP(Occupancy!$B$65,Occupancy!$BJ$68:'Occupancy'!$B$79,1)*12/$C127))</f>
        <v>-</v>
      </c>
      <c r="O127" s="51">
        <f>SUMIFS(IncomeStatementData!$J$2:$J$415,IncomeStatementData!$B$2:$B$415,$A127,IncomeStatementData!$I$2:$I$415,"58001")</f>
        <v>0</v>
      </c>
      <c r="P127" s="51">
        <f>IF(ISERROR(Q127/12*Occupancy!$B$65),"-",Q127/12*Occupancy!$B$65)</f>
        <v>0</v>
      </c>
      <c r="Q127" s="52">
        <f>SUMIFS(AnnualFinancialData!$L$2:$L$6380,AnnualFinancialData!$B$2:$B$6380,$A127,AnnualFinancialData!$K$2:$K$6380,"58001")</f>
        <v>0</v>
      </c>
      <c r="R127" s="51" t="str">
        <f>IF(ISERROR(IF(O127="","",O127/VLOOKUP(Occupancy!$B$65,Occupancy!$BJ$68:'Occupancy'!$B$79,1)*12/$C127)),"-",IF(O127="","",O127/VLOOKUP(Occupancy!$B$65,Occupancy!$BJ$68:'Occupancy'!$B$79,1)*12/$C127))</f>
        <v>-</v>
      </c>
      <c r="S127" s="51" t="str">
        <f>IF(ISERROR(IF(P127="","",P127/VLOOKUP(Occupancy!$B$65,Occupancy!$BJ$68:'Occupancy'!$B$79,1)*12/$C127)),"-",IF(P127="","",P127/VLOOKUP(Occupancy!$B$65,Occupancy!$BJ$68:'Occupancy'!$B$79,1)*12/$C127))</f>
        <v>-</v>
      </c>
      <c r="T127" s="55">
        <f>SUMIFS(IncomeStatementData!$J$2:$J$415,IncomeStatementData!$B$2:$B$415,$A127,IncomeStatementData!$I$2:$I$415,"66100")</f>
        <v>0</v>
      </c>
      <c r="U127" s="54">
        <f>IF(ISERROR(V127/12*Occupancy!$B$65),"-",V127/12*Occupancy!$B$65)</f>
        <v>0</v>
      </c>
      <c r="V127" s="55">
        <f>SUMIFS(AnnualFinancialData!$L$2:$L$6380,AnnualFinancialData!$B$2:$B$6380,$A127,AnnualFinancialData!$K$2:$K$6380,"66100")</f>
        <v>0</v>
      </c>
      <c r="W127" s="54" t="str">
        <f>IF(ISERROR(IF(T127="","",T127/VLOOKUP(Occupancy!$B$65,Occupancy!$BJ$68:'Occupancy'!$B$79,1)*12/$C127)),"-",IF(T127="","",T127/VLOOKUP(Occupancy!$B$65,Occupancy!$BJ$68:'Occupancy'!$B$79,1)*12/$C127))</f>
        <v>-</v>
      </c>
      <c r="X127" s="56" t="str">
        <f>IF(ISERROR(IF(U127="","",U127/VLOOKUP(Occupancy!$B$65,Occupancy!$BJ$68:'Occupancy'!$B$79,1)*12/$C127)),"-",IF(U127="","",U127/VLOOKUP(Occupancy!$B$65,Occupancy!$BJ$68:'Occupancy'!$B$79,1)*12/$C127))</f>
        <v>-</v>
      </c>
      <c r="Y127" s="51">
        <f>SUMIFS(IncomeStatementData!$J$2:$J$415,IncomeStatementData!$B$2:$B$415,$A127,IncomeStatementData!$I$2:$I$415,"55705")+SUMIFS(IncomeStatementData!$J$2:$J$415,IncomeStatementData!$B$2:$B$415,$A127,IncomeStatementData!$I$2:$I$415,"55715")+SUMIFS(IncomeStatementData!$J$2:$J$415,IncomeStatementData!$B$2:$B$415,$A127,IncomeStatementData!$I$2:$I$415,"55720")+SUMIFS(IncomeStatementData!$J$2:$J$415,IncomeStatementData!$B$2:$B$415,$A127,IncomeStatementData!$I$2:$I$415,"55730")+SUMIFS(IncomeStatementData!$J$2:$J$415,IncomeStatementData!$B$2:$B$415,$A127,IncomeStatementData!$I$2:$I$415,"55735")+SUMIFS(IncomeStatementData!$J$2:$J$415,IncomeStatementData!$B$2:$B$415,$A127,IncomeStatementData!$I$2:$I$415,"55701")+SUMIFS(IncomeStatementData!$J$2:$J$415,IncomeStatementData!$B$2:$B$415,$A127,IncomeStatementData!$I$2:$I$415,"55750")+SUMIFS(IncomeStatementData!$J$2:$J$415,IncomeStatementData!$B$2:$B$415,$A127,IncomeStatementData!$I$2:$I$415,"55725")+SUMIFS(IncomeStatementData!$J$2:$J$415,IncomeStatementData!$B$2:$B$415,$A127,IncomeStatementData!$I$2:$I$415,"55760")+SUMIFS(IncomeStatementData!$J$2:$J$415,IncomeStatementData!$B$2:$B$415,$A127,IncomeStatementData!$I$2:$I$415,"55755")</f>
        <v>0</v>
      </c>
      <c r="Z127" s="51">
        <f>IF(ISERROR(AA127/12*Occupancy!$B$65),"-",AA127/12*Occupancy!$B$65)</f>
        <v>0</v>
      </c>
      <c r="AA127" s="52">
        <f>SUMIFS(AnnualFinancialData!$L$2:$L$6380,AnnualFinancialData!$B$2:$B$6380,$A127,AnnualFinancialData!$K$2:$K$6380,"55705")+SUMIFS(AnnualFinancialData!$L$2:$L$6380,AnnualFinancialData!$B$2:$B$6380,$A127,AnnualFinancialData!$K$2:$K$6380,"55715")+SUMIFS(AnnualFinancialData!$L$2:$L$6380,AnnualFinancialData!$B$2:$B$6380,$A127,AnnualFinancialData!$K$2:$K$6380,"55720")+SUMIFS(AnnualFinancialData!$L$2:$L$6380,AnnualFinancialData!$B$2:$B$6380,$A127,AnnualFinancialData!$K$2:$K$6380,"55730")+SUMIFS(AnnualFinancialData!$L$2:$L$6380,AnnualFinancialData!$B$2:$B$6380,$A127,AnnualFinancialData!$K$2:$K$6380,"55735")+SUMIFS(AnnualFinancialData!$L$2:$L$6380,AnnualFinancialData!$B$2:$B$6380,$A127,AnnualFinancialData!$K$2:$K$6380,"55701")+SUMIFS(AnnualFinancialData!$L$2:$L$6380,AnnualFinancialData!$B$2:$B$6380,$A127,AnnualFinancialData!$K$2:$K$6380,"55750")+SUMIFS(AnnualFinancialData!$L$2:$L$6380,AnnualFinancialData!$B$2:$B$6380,$A127,AnnualFinancialData!$K$2:$K$6380,"55725")+SUMIFS(AnnualFinancialData!$L$2:$L$6380,AnnualFinancialData!$B$2:$B$6380,$A127,AnnualFinancialData!$K$2:$K$6380,"55760")+SUMIFS(AnnualFinancialData!$L$2:$L$6380,AnnualFinancialData!$B$2:$B$6380,$A127,AnnualFinancialData!$K$2:$K$6380,"55755")</f>
        <v>0</v>
      </c>
      <c r="AB127" s="51" t="str">
        <f>IF(ISERROR(IF(Y127="","",Y127/VLOOKUP(Occupancy!$B$65,Occupancy!$BJ$68:'Occupancy'!$B$79,1)*12/$C127)),"-",IF(Y127="","",Y127/VLOOKUP(Occupancy!$B$65,Occupancy!$BJ$68:'Occupancy'!$B$79,1)*12/$C127))</f>
        <v>-</v>
      </c>
      <c r="AC127" s="57" t="str">
        <f>IF(ISERROR(IF(Z127="","",Z127/VLOOKUP(Occupancy!$B$65,Occupancy!$BJ$68:'Occupancy'!$B$79,1)*12/$C127)),"-",IF(Z127="","",Z127/VLOOKUP(Occupancy!$B$65,Occupancy!$BJ$68:'Occupancy'!$B$79,1)*12/$C127))</f>
        <v>-</v>
      </c>
      <c r="AD127" s="55">
        <f>SUMIFS(IncomeStatementData!$J$2:$J$415,IncomeStatementData!$B$2:$B$415,$A127,IncomeStatementData!$I$2:$I$415,"55770")</f>
        <v>0</v>
      </c>
      <c r="AE127" s="54">
        <f>IF(ISERROR(AF127/12*Occupancy!$B$65),"-",AF127/12*Occupancy!$B$65)</f>
        <v>0</v>
      </c>
      <c r="AF127" s="55">
        <f>SUMIFS(AnnualFinancialData!$L$2:$L$6380,AnnualFinancialData!$B$2:$B$6380,$A127,AnnualFinancialData!$K$2:$K$6380,"55770")</f>
        <v>0</v>
      </c>
      <c r="AG127" s="54" t="str">
        <f>IF(ISERROR(IF(AD127="","",AD127/VLOOKUP(Occupancy!$B$65,Occupancy!$BJ$68:'Occupancy'!$B$79,1)*12/$C127)),"-",IF(AD127="","",AD127/VLOOKUP(Occupancy!$B$65,Occupancy!$BJ$68:'Occupancy'!$B$79,1)*12/$C127))</f>
        <v>-</v>
      </c>
      <c r="AH127" s="59" t="str">
        <f>IF(ISERROR(IF(AE127="","",AE127/VLOOKUP(Occupancy!$B$65,Occupancy!$BJ$68:'Occupancy'!$B$79,1)*12/$C127)),"-",IF(AE127="","",AE127/VLOOKUP(Occupancy!$B$65,Occupancy!$BJ$68:'Occupancy'!$B$79,1)*12/$C127))</f>
        <v>-</v>
      </c>
      <c r="AI127" s="52">
        <f>SUMIFS(IncomeStatementData!$J$2:$J$415,IncomeStatementData!$B$2:$B$415,$A127,IncomeStatementData!$I$2:$I$415,"55357")+SUMIFS(IncomeStatementData!$J$2:$J$415,IncomeStatementData!$B$2:$B$415,$A127,IncomeStatementData!$I$2:$I$415,"55353")+SUMIFS(IncomeStatementData!$J$2:$J$415,IncomeStatementData!$B$2:$B$415,$A127,IncomeStatementData!$I$2:$I$415,"55354")+SUMIFS(IncomeStatementData!$J$2:$J$415,IncomeStatementData!$B$2:$B$415,$A127,IncomeStatementData!$I$2:$I$415,"55351")</f>
        <v>0</v>
      </c>
      <c r="AJ127" s="51">
        <f>IF(ISERROR(AK127/12*Occupancy!$B$65),"-",AK127/12*Occupancy!$B$65)</f>
        <v>0</v>
      </c>
      <c r="AK127" s="52">
        <f>SUMIFS(AnnualFinancialData!$L$2:$L$6380,AnnualFinancialData!$B$2:$B$6380,$A127,AnnualFinancialData!$K$2:$K$6380,"55357")+SUMIFS(AnnualFinancialData!$L$2:$L$6380,AnnualFinancialData!$B$2:$B$6380,$A127,AnnualFinancialData!$K$2:$K$6380,"55353")+SUMIFS(AnnualFinancialData!$L$2:$L$6380,AnnualFinancialData!$B$2:$B$6380,$A127,AnnualFinancialData!$K$2:$K$6380,"55354")+SUMIFS(AnnualFinancialData!$L$2:$L$6380,AnnualFinancialData!$B$2:$B$6380,$A127,AnnualFinancialData!$K$2:$K$6380,"55351")</f>
        <v>0</v>
      </c>
      <c r="AL127" s="51" t="str">
        <f>IF(ISERROR(IF(AI127="","",AI127/VLOOKUP(Occupancy!$B$65,Occupancy!$BJ$68:'Occupancy'!$B$79,1)*12/$C127)),"-",IF(AI127="","",AI127/VLOOKUP(Occupancy!$B$65,Occupancy!$BJ$68:'Occupancy'!$B$79,1)*12/$C127))</f>
        <v>-</v>
      </c>
      <c r="AM127" s="60" t="str">
        <f>IF(ISERROR(IF(AJ127="","",AJ127/VLOOKUP(Occupancy!$B$65,Occupancy!$BJ$68:'Occupancy'!$B$79,1)*12/$C127)),"-",IF(AJ127="","",AJ127/VLOOKUP(Occupancy!$B$65,Occupancy!$BJ$68:'Occupancy'!$B$79,1)*12/$C127))</f>
        <v>-</v>
      </c>
      <c r="AN127" s="54">
        <f>SUMIFS(IncomeStatementData!$J$2:$J$415,IncomeStatementData!$B$2:$B$415,$A127,IncomeStatementData!$I$2:$I$415,"55355")</f>
        <v>0</v>
      </c>
      <c r="AO127" s="54">
        <f>IF(ISERROR(AP127/12*Occupancy!$B$65),"-",AP127/12*Occupancy!$B$65)</f>
        <v>0</v>
      </c>
      <c r="AP127" s="55">
        <f>SUMIFS(AnnualFinancialData!$L$2:$L$6380,AnnualFinancialData!$B$2:$B$6380,$A127,AnnualFinancialData!$K$2:$K$6380,"55355")</f>
        <v>0</v>
      </c>
      <c r="AQ127" s="54" t="str">
        <f>IF(ISERROR(IF(AN127="","",AN127/VLOOKUP(Occupancy!$B$65,Occupancy!$BJ$68:'Occupancy'!$B$79,1)*12/$C127)),"-",IF(AN127="","",AN127/VLOOKUP(Occupancy!$B$65,Occupancy!$BJ$68:'Occupancy'!$B$79,1)*12/$C127))</f>
        <v>-</v>
      </c>
      <c r="AR127" s="56" t="str">
        <f>IF(ISERROR(IF(AO127="","",AO127/VLOOKUP(Occupancy!$B$65,Occupancy!$BJ$68:'Occupancy'!$B$79,1)*12/$C127)),"-",IF(AO127="","",AO127/VLOOKUP(Occupancy!$B$65,Occupancy!$BJ$68:'Occupancy'!$B$79,1)*12/$C127))</f>
        <v>-</v>
      </c>
      <c r="AS127" s="61">
        <f>SUMIFS(IncomeStatementData!$J$2:$J$415,IncomeStatementData!$B$2:$B$415,$A127,IncomeStatementData!$I$2:$I$415,"55301")</f>
        <v>0</v>
      </c>
      <c r="AT127" s="51">
        <f>IF(ISERROR(AU127/12*Occupancy!$B$65),"-",AU127/12*Occupancy!$B$65)</f>
        <v>0</v>
      </c>
      <c r="AU127" s="52">
        <f>SUMIFS(AnnualFinancialData!$L$2:$L$6380,AnnualFinancialData!$B$2:$B$6380,$A127,AnnualFinancialData!$K$2:$K$6380,"55301")</f>
        <v>0</v>
      </c>
      <c r="AV127" s="51" t="str">
        <f>IF(ISERROR(IF(AS127="","",AS127/VLOOKUP(Occupancy!$B$65,Occupancy!$BJ$68:'Occupancy'!$B$79,1)*12/$C127)),"-",IF(AS127="","",AS127/VLOOKUP(Occupancy!$B$65,Occupancy!$BJ$68:'Occupancy'!$B$79,1)*12/$C127))</f>
        <v>-</v>
      </c>
      <c r="AW127" s="57" t="str">
        <f>IF(ISERROR(IF(AT127="","",AT127/VLOOKUP(Occupancy!$B$65,Occupancy!$BJ$68:'Occupancy'!$B$79,1)*12/$C127)),"-",IF(AT127="","",AT127/VLOOKUP(Occupancy!$B$65,Occupancy!$BJ$68:'Occupancy'!$B$79,1)*12/$C127))</f>
        <v>-</v>
      </c>
      <c r="AX127" s="54">
        <f>SUMIFS(IncomeStatementData!$J$2:$J$415,IncomeStatementData!$B$2:$B$415,$A127,IncomeStatementData!$I$2:$I$415,"55320")</f>
        <v>0</v>
      </c>
      <c r="AY127" s="54">
        <f>IF(ISERROR(AZ127/12*Occupancy!$B$65),"-",AZ127/12*Occupancy!$B$65)</f>
        <v>0</v>
      </c>
      <c r="AZ127" s="55">
        <f>SUMIFS(AnnualFinancialData!$L$2:$L$6380,AnnualFinancialData!$B$2:$B$6380,$A127,AnnualFinancialData!$K$2:$K$6380,"55320")</f>
        <v>0</v>
      </c>
      <c r="BA127" s="54" t="str">
        <f>IF(ISERROR(IF(AX127="","",AX127/VLOOKUP(Occupancy!$B$65,Occupancy!$BJ$68:'Occupancy'!$B$79,1)*12/$C127)),"-",IF(AX127="","",AX127/VLOOKUP(Occupancy!$B$65,Occupancy!$BJ$68:'Occupancy'!$B$79,1)*12/$C127))</f>
        <v>-</v>
      </c>
      <c r="BB127" s="54" t="str">
        <f>IF(ISERROR(IF(AY127="","",AY127/VLOOKUP(Occupancy!$B$65,Occupancy!$BJ$68:'Occupancy'!$B$79,1)*12/$C127)),"-",IF(AY127="","",AY127/VLOOKUP(Occupancy!$B$65,Occupancy!$BJ$68:'Occupancy'!$B$79,1)*12/$C127))</f>
        <v>-</v>
      </c>
      <c r="BC127" s="62">
        <f t="shared" si="3"/>
        <v>0</v>
      </c>
      <c r="BD127" s="63">
        <f t="shared" si="4"/>
        <v>0</v>
      </c>
      <c r="BE127" s="62">
        <f t="shared" si="5"/>
        <v>0</v>
      </c>
      <c r="BF127" s="63" t="str">
        <f>IF(ISERROR(IF(BC127="","",BC127/VLOOKUP(Occupancy!$B$65,Occupancy!$BJ$68:'Occupancy'!$B$79,1)*12/$C127)),"-",IF(BC127="","",BC127/VLOOKUP(Occupancy!$B$65,Occupancy!$BJ$68:'Occupancy'!$B$79,1)*12/$C127))</f>
        <v>-</v>
      </c>
      <c r="BG127" s="64" t="str">
        <f>IF(ISERROR(IF(BD127="","",BD127/VLOOKUP(Occupancy!$B$65,Occupancy!$BJ$68:'Occupancy'!$B$79,1)*12/$C127)),"-",IF(BD127="","",BD127/VLOOKUP(Occupancy!$B$65,Occupancy!$BJ$68:'Occupancy'!$B$79,1)*12/$C127))</f>
        <v>-</v>
      </c>
    </row>
    <row r="128" spans="1:59" x14ac:dyDescent="0.25">
      <c r="A128" s="220" t="s">
        <v>649</v>
      </c>
      <c r="B128" s="93" t="str">
        <f>IF(ISERROR(INDEX(ProjectTypeData!$F$2:$F128,MATCH(Expenses!$A128,ProjectTypeData!$B$2:$B128,0),MATCH(Expenses!B$5,ProjectTypeData!$F$1))),"-",INDEX(ProjectTypeData!$F$2:$F128,MATCH(Expenses!$A128,ProjectTypeData!$B$2:$B128,0),MATCH(Expenses!B$5,ProjectTypeData!$F$1)))</f>
        <v>CPDC</v>
      </c>
      <c r="C128" s="145">
        <f>Operating!C133</f>
        <v>20</v>
      </c>
      <c r="D128" s="146" t="str">
        <f>IF(ISERROR(INDEX(MgmtCompanyData!$C$2:$C$46,MATCH(A128,MgmtCompanyData!$B$2:$B$46,0),0)),"-",INDEX(MgmtCompanyData!$C$2:$C$46,MATCH(A128,MgmtCompanyData!$B$2:$B$46,0),0))</f>
        <v>-</v>
      </c>
      <c r="E128" s="50">
        <f>SUMIFS(IncomeStatementData!$J$2:$J$415,IncomeStatementData!$B$2:$B$415,$A128,IncomeStatementData!$I$2:$I$415,"50105")+SUMIFS(IncomeStatementData!$J$2:$J$415,IncomeStatementData!$B$2:$B$415,$A128,IncomeStatementData!$I$2:$I$415,"55745")+SUMIFS(IncomeStatementData!$J$2:$J$415,IncomeStatementData!$B$2:$B$415,$A128,IncomeStatementData!$I$2:$I$415,"55730")+SUMIFS(IncomeStatementData!$J$2:$J$415,IncomeStatementData!$B$2:$B$415,$A128,IncomeStatementData!$I$2:$I$415,"50203")+SUMIFS(IncomeStatementData!$J$2:$J$415,IncomeStatementData!$B$2:$B$415,$A128,IncomeStatementData!$I$2:$I$415,"50252")</f>
        <v>0</v>
      </c>
      <c r="F128" s="51">
        <f>IF(ISERROR(G128/12*Occupancy!$B$65),"-",G128/12*Occupancy!$B$65)</f>
        <v>0</v>
      </c>
      <c r="G128" s="52">
        <f>SUMIFS(AnnualFinancialData!$L$2:$L$6380,AnnualFinancialData!$B$2:$B$6380,$A128,AnnualFinancialData!$K$2:$K$6380,"50105")+SUMIFS(AnnualFinancialData!$L$2:$L$6380,AnnualFinancialData!$B$2:$B$6380,$A128,AnnualFinancialData!$K$2:$K$6380,"55745")+SUMIFS(AnnualFinancialData!$L$2:$L$6380,AnnualFinancialData!$B$2:$B$6380,$A128,AnnualFinancialData!$K$2:$K$6380,"55730")+SUMIFS(AnnualFinancialData!$L$2:$L$6380,AnnualFinancialData!$B$2:$B$6380,$A128,AnnualFinancialData!$K$2:$K$6380,"50203")+SUMIFS(AnnualFinancialData!$L$2:$L$6380,AnnualFinancialData!$B$2:$B$6380,$A128,AnnualFinancialData!$K$2:$K$6380,"50252")</f>
        <v>0</v>
      </c>
      <c r="H128" s="51">
        <f>IF(ISERROR(IF(E128="","",E128/VLOOKUP(Occupancy!$B$65,Occupancy!$BJ$68:'Occupancy'!$B$79,1)*12/$C128)),"-",IF(E128="","",E128/VLOOKUP(Occupancy!$B$65,Occupancy!$BJ$68:'Occupancy'!$B$79,1)*12/$C128))</f>
        <v>0</v>
      </c>
      <c r="I128" s="53">
        <f>IF(ISERROR(IF(F128="","",F128/VLOOKUP(Occupancy!$B$65,Occupancy!$BJ$68:'Occupancy'!$B$79,1)*12/$C128)),"-",IF(F128="","",F128/VLOOKUP(Occupancy!$B$65,Occupancy!$BJ$68:'Occupancy'!$B$79,1)*12/$C128))</f>
        <v>0</v>
      </c>
      <c r="J128" s="54">
        <f>SUMIFS(IncomeStatementData!$J$2:$J$415,IncomeStatementData!$B$2:$B$415,$A128,IncomeStatementData!$I$2:$I$415,"60015")+SUMIFS(IncomeStatementData!$J$2:$J$415,IncomeStatementData!$B$2:$B$415,$A128,IncomeStatementData!$I$2:$I$415,"55342")+SUMIFS(IncomeStatementData!$J$2:$J$415,IncomeStatementData!$B$2:$B$415,$A128,IncomeStatementData!$I$2:$I$415,"55110")+SUMIFS(IncomeStatementData!$J$2:$J$415,IncomeStatementData!$B$2:$B$415,$A128,IncomeStatementData!$I$2:$I$415,"53034")+SUMIFS(IncomeStatementData!$J$2:$J$415,IncomeStatementData!$B$2:$B$415,$A128,IncomeStatementData!$I$2:$I$415,"59500")</f>
        <v>0</v>
      </c>
      <c r="K128" s="54">
        <f>IF(ISERROR(L128/12*Occupancy!$B$65),"-",L128/12*Occupancy!$B$65)</f>
        <v>0</v>
      </c>
      <c r="L128" s="55">
        <f>SUMIFS(AnnualFinancialData!$L$2:$L$6380,AnnualFinancialData!$B$2:$B$6380,$A128,AnnualFinancialData!$K$2:$K$6380,"60015")+SUMIFS(AnnualFinancialData!$L$2:$L$6380,AnnualFinancialData!$B$2:$B$6380,$A128,AnnualFinancialData!$K$2:$K$6380,"55342")+SUMIFS(AnnualFinancialData!$L$2:$L$6380,AnnualFinancialData!$B$2:$B$6380,$A128,AnnualFinancialData!$K$2:$K$6380,"55110")+SUMIFS(AnnualFinancialData!$L$2:$L$6380,AnnualFinancialData!$B$2:$B$6380,$A128,AnnualFinancialData!$K$2:$K$6380,"53034")+SUMIFS(AnnualFinancialData!$L$2:$L$6380,AnnualFinancialData!$B$2:$B$6380,$A128,AnnualFinancialData!$K$2:$K$6380,"59500")</f>
        <v>0</v>
      </c>
      <c r="M128" s="54">
        <f>IF(ISERROR(IF(J128="","",J128/VLOOKUP(Occupancy!$B$65,Occupancy!$BJ$68:'Occupancy'!$B$79,1)*12/$C128)),"-",IF(J128="","",J128/VLOOKUP(Occupancy!$B$65,Occupancy!$BJ$68:'Occupancy'!$B$79,1)*12/$C128))</f>
        <v>0</v>
      </c>
      <c r="N128" s="54">
        <f>IF(ISERROR(IF(K128="","",K128/VLOOKUP(Occupancy!$B$65,Occupancy!$BJ$68:'Occupancy'!$B$79,1)*12/$C128)),"-",IF(K128="","",K128/VLOOKUP(Occupancy!$B$65,Occupancy!$BJ$68:'Occupancy'!$B$79,1)*12/$C128))</f>
        <v>0</v>
      </c>
      <c r="O128" s="51">
        <f>SUMIFS(IncomeStatementData!$J$2:$J$415,IncomeStatementData!$B$2:$B$415,$A128,IncomeStatementData!$I$2:$I$415,"58001")</f>
        <v>0</v>
      </c>
      <c r="P128" s="51">
        <f>IF(ISERROR(Q128/12*Occupancy!$B$65),"-",Q128/12*Occupancy!$B$65)</f>
        <v>0</v>
      </c>
      <c r="Q128" s="52">
        <f>SUMIFS(AnnualFinancialData!$L$2:$L$6380,AnnualFinancialData!$B$2:$B$6380,$A128,AnnualFinancialData!$K$2:$K$6380,"58001")</f>
        <v>0</v>
      </c>
      <c r="R128" s="51">
        <f>IF(ISERROR(IF(O128="","",O128/VLOOKUP(Occupancy!$B$65,Occupancy!$BJ$68:'Occupancy'!$B$79,1)*12/$C128)),"-",IF(O128="","",O128/VLOOKUP(Occupancy!$B$65,Occupancy!$BJ$68:'Occupancy'!$B$79,1)*12/$C128))</f>
        <v>0</v>
      </c>
      <c r="S128" s="51">
        <f>IF(ISERROR(IF(P128="","",P128/VLOOKUP(Occupancy!$B$65,Occupancy!$BJ$68:'Occupancy'!$B$79,1)*12/$C128)),"-",IF(P128="","",P128/VLOOKUP(Occupancy!$B$65,Occupancy!$BJ$68:'Occupancy'!$B$79,1)*12/$C128))</f>
        <v>0</v>
      </c>
      <c r="T128" s="55">
        <f>SUMIFS(IncomeStatementData!$J$2:$J$415,IncomeStatementData!$B$2:$B$415,$A128,IncomeStatementData!$I$2:$I$415,"66100")</f>
        <v>0</v>
      </c>
      <c r="U128" s="54">
        <f>IF(ISERROR(V128/12*Occupancy!$B$65),"-",V128/12*Occupancy!$B$65)</f>
        <v>0</v>
      </c>
      <c r="V128" s="55">
        <f>SUMIFS(AnnualFinancialData!$L$2:$L$6380,AnnualFinancialData!$B$2:$B$6380,$A128,AnnualFinancialData!$K$2:$K$6380,"66100")</f>
        <v>0</v>
      </c>
      <c r="W128" s="54">
        <f>IF(ISERROR(IF(T128="","",T128/VLOOKUP(Occupancy!$B$65,Occupancy!$BJ$68:'Occupancy'!$B$79,1)*12/$C128)),"-",IF(T128="","",T128/VLOOKUP(Occupancy!$B$65,Occupancy!$BJ$68:'Occupancy'!$B$79,1)*12/$C128))</f>
        <v>0</v>
      </c>
      <c r="X128" s="56">
        <f>IF(ISERROR(IF(U128="","",U128/VLOOKUP(Occupancy!$B$65,Occupancy!$BJ$68:'Occupancy'!$B$79,1)*12/$C128)),"-",IF(U128="","",U128/VLOOKUP(Occupancy!$B$65,Occupancy!$BJ$68:'Occupancy'!$B$79,1)*12/$C128))</f>
        <v>0</v>
      </c>
      <c r="Y128" s="51">
        <f>SUMIFS(IncomeStatementData!$J$2:$J$415,IncomeStatementData!$B$2:$B$415,$A128,IncomeStatementData!$I$2:$I$415,"55705")+SUMIFS(IncomeStatementData!$J$2:$J$415,IncomeStatementData!$B$2:$B$415,$A128,IncomeStatementData!$I$2:$I$415,"55715")+SUMIFS(IncomeStatementData!$J$2:$J$415,IncomeStatementData!$B$2:$B$415,$A128,IncomeStatementData!$I$2:$I$415,"55720")+SUMIFS(IncomeStatementData!$J$2:$J$415,IncomeStatementData!$B$2:$B$415,$A128,IncomeStatementData!$I$2:$I$415,"55730")+SUMIFS(IncomeStatementData!$J$2:$J$415,IncomeStatementData!$B$2:$B$415,$A128,IncomeStatementData!$I$2:$I$415,"55735")+SUMIFS(IncomeStatementData!$J$2:$J$415,IncomeStatementData!$B$2:$B$415,$A128,IncomeStatementData!$I$2:$I$415,"55701")+SUMIFS(IncomeStatementData!$J$2:$J$415,IncomeStatementData!$B$2:$B$415,$A128,IncomeStatementData!$I$2:$I$415,"55750")+SUMIFS(IncomeStatementData!$J$2:$J$415,IncomeStatementData!$B$2:$B$415,$A128,IncomeStatementData!$I$2:$I$415,"55725")+SUMIFS(IncomeStatementData!$J$2:$J$415,IncomeStatementData!$B$2:$B$415,$A128,IncomeStatementData!$I$2:$I$415,"55760")+SUMIFS(IncomeStatementData!$J$2:$J$415,IncomeStatementData!$B$2:$B$415,$A128,IncomeStatementData!$I$2:$I$415,"55755")</f>
        <v>0</v>
      </c>
      <c r="Z128" s="51">
        <f>IF(ISERROR(AA128/12*Occupancy!$B$65),"-",AA128/12*Occupancy!$B$65)</f>
        <v>0</v>
      </c>
      <c r="AA128" s="52">
        <f>SUMIFS(AnnualFinancialData!$L$2:$L$6380,AnnualFinancialData!$B$2:$B$6380,$A128,AnnualFinancialData!$K$2:$K$6380,"55705")+SUMIFS(AnnualFinancialData!$L$2:$L$6380,AnnualFinancialData!$B$2:$B$6380,$A128,AnnualFinancialData!$K$2:$K$6380,"55715")+SUMIFS(AnnualFinancialData!$L$2:$L$6380,AnnualFinancialData!$B$2:$B$6380,$A128,AnnualFinancialData!$K$2:$K$6380,"55720")+SUMIFS(AnnualFinancialData!$L$2:$L$6380,AnnualFinancialData!$B$2:$B$6380,$A128,AnnualFinancialData!$K$2:$K$6380,"55730")+SUMIFS(AnnualFinancialData!$L$2:$L$6380,AnnualFinancialData!$B$2:$B$6380,$A128,AnnualFinancialData!$K$2:$K$6380,"55735")+SUMIFS(AnnualFinancialData!$L$2:$L$6380,AnnualFinancialData!$B$2:$B$6380,$A128,AnnualFinancialData!$K$2:$K$6380,"55701")+SUMIFS(AnnualFinancialData!$L$2:$L$6380,AnnualFinancialData!$B$2:$B$6380,$A128,AnnualFinancialData!$K$2:$K$6380,"55750")+SUMIFS(AnnualFinancialData!$L$2:$L$6380,AnnualFinancialData!$B$2:$B$6380,$A128,AnnualFinancialData!$K$2:$K$6380,"55725")+SUMIFS(AnnualFinancialData!$L$2:$L$6380,AnnualFinancialData!$B$2:$B$6380,$A128,AnnualFinancialData!$K$2:$K$6380,"55760")+SUMIFS(AnnualFinancialData!$L$2:$L$6380,AnnualFinancialData!$B$2:$B$6380,$A128,AnnualFinancialData!$K$2:$K$6380,"55755")</f>
        <v>0</v>
      </c>
      <c r="AB128" s="51">
        <f>IF(ISERROR(IF(Y128="","",Y128/VLOOKUP(Occupancy!$B$65,Occupancy!$BJ$68:'Occupancy'!$B$79,1)*12/$C128)),"-",IF(Y128="","",Y128/VLOOKUP(Occupancy!$B$65,Occupancy!$BJ$68:'Occupancy'!$B$79,1)*12/$C128))</f>
        <v>0</v>
      </c>
      <c r="AC128" s="57">
        <f>IF(ISERROR(IF(Z128="","",Z128/VLOOKUP(Occupancy!$B$65,Occupancy!$BJ$68:'Occupancy'!$B$79,1)*12/$C128)),"-",IF(Z128="","",Z128/VLOOKUP(Occupancy!$B$65,Occupancy!$BJ$68:'Occupancy'!$B$79,1)*12/$C128))</f>
        <v>0</v>
      </c>
      <c r="AD128" s="55">
        <f>SUMIFS(IncomeStatementData!$J$2:$J$415,IncomeStatementData!$B$2:$B$415,$A128,IncomeStatementData!$I$2:$I$415,"55770")</f>
        <v>0</v>
      </c>
      <c r="AE128" s="54">
        <f>IF(ISERROR(AF128/12*Occupancy!$B$65),"-",AF128/12*Occupancy!$B$65)</f>
        <v>0</v>
      </c>
      <c r="AF128" s="55">
        <f>SUMIFS(AnnualFinancialData!$L$2:$L$6380,AnnualFinancialData!$B$2:$B$6380,$A128,AnnualFinancialData!$K$2:$K$6380,"55770")</f>
        <v>0</v>
      </c>
      <c r="AG128" s="54">
        <f>IF(ISERROR(IF(AD128="","",AD128/VLOOKUP(Occupancy!$B$65,Occupancy!$BJ$68:'Occupancy'!$B$79,1)*12/$C128)),"-",IF(AD128="","",AD128/VLOOKUP(Occupancy!$B$65,Occupancy!$BJ$68:'Occupancy'!$B$79,1)*12/$C128))</f>
        <v>0</v>
      </c>
      <c r="AH128" s="59">
        <f>IF(ISERROR(IF(AE128="","",AE128/VLOOKUP(Occupancy!$B$65,Occupancy!$BJ$68:'Occupancy'!$B$79,1)*12/$C128)),"-",IF(AE128="","",AE128/VLOOKUP(Occupancy!$B$65,Occupancy!$BJ$68:'Occupancy'!$B$79,1)*12/$C128))</f>
        <v>0</v>
      </c>
      <c r="AI128" s="52">
        <f>SUMIFS(IncomeStatementData!$J$2:$J$415,IncomeStatementData!$B$2:$B$415,$A128,IncomeStatementData!$I$2:$I$415,"55357")+SUMIFS(IncomeStatementData!$J$2:$J$415,IncomeStatementData!$B$2:$B$415,$A128,IncomeStatementData!$I$2:$I$415,"55353")+SUMIFS(IncomeStatementData!$J$2:$J$415,IncomeStatementData!$B$2:$B$415,$A128,IncomeStatementData!$I$2:$I$415,"55354")+SUMIFS(IncomeStatementData!$J$2:$J$415,IncomeStatementData!$B$2:$B$415,$A128,IncomeStatementData!$I$2:$I$415,"55351")</f>
        <v>0</v>
      </c>
      <c r="AJ128" s="51">
        <f>IF(ISERROR(AK128/12*Occupancy!$B$65),"-",AK128/12*Occupancy!$B$65)</f>
        <v>0</v>
      </c>
      <c r="AK128" s="52">
        <f>SUMIFS(AnnualFinancialData!$L$2:$L$6380,AnnualFinancialData!$B$2:$B$6380,$A128,AnnualFinancialData!$K$2:$K$6380,"55357")+SUMIFS(AnnualFinancialData!$L$2:$L$6380,AnnualFinancialData!$B$2:$B$6380,$A128,AnnualFinancialData!$K$2:$K$6380,"55353")+SUMIFS(AnnualFinancialData!$L$2:$L$6380,AnnualFinancialData!$B$2:$B$6380,$A128,AnnualFinancialData!$K$2:$K$6380,"55354")+SUMIFS(AnnualFinancialData!$L$2:$L$6380,AnnualFinancialData!$B$2:$B$6380,$A128,AnnualFinancialData!$K$2:$K$6380,"55351")</f>
        <v>0</v>
      </c>
      <c r="AL128" s="51">
        <f>IF(ISERROR(IF(AI128="","",AI128/VLOOKUP(Occupancy!$B$65,Occupancy!$BJ$68:'Occupancy'!$B$79,1)*12/$C128)),"-",IF(AI128="","",AI128/VLOOKUP(Occupancy!$B$65,Occupancy!$BJ$68:'Occupancy'!$B$79,1)*12/$C128))</f>
        <v>0</v>
      </c>
      <c r="AM128" s="60">
        <f>IF(ISERROR(IF(AJ128="","",AJ128/VLOOKUP(Occupancy!$B$65,Occupancy!$BJ$68:'Occupancy'!$B$79,1)*12/$C128)),"-",IF(AJ128="","",AJ128/VLOOKUP(Occupancy!$B$65,Occupancy!$BJ$68:'Occupancy'!$B$79,1)*12/$C128))</f>
        <v>0</v>
      </c>
      <c r="AN128" s="54">
        <f>SUMIFS(IncomeStatementData!$J$2:$J$415,IncomeStatementData!$B$2:$B$415,$A128,IncomeStatementData!$I$2:$I$415,"55355")</f>
        <v>0</v>
      </c>
      <c r="AO128" s="54">
        <f>IF(ISERROR(AP128/12*Occupancy!$B$65),"-",AP128/12*Occupancy!$B$65)</f>
        <v>0</v>
      </c>
      <c r="AP128" s="55">
        <f>SUMIFS(AnnualFinancialData!$L$2:$L$6380,AnnualFinancialData!$B$2:$B$6380,$A128,AnnualFinancialData!$K$2:$K$6380,"55355")</f>
        <v>0</v>
      </c>
      <c r="AQ128" s="54">
        <f>IF(ISERROR(IF(AN128="","",AN128/VLOOKUP(Occupancy!$B$65,Occupancy!$BJ$68:'Occupancy'!$B$79,1)*12/$C128)),"-",IF(AN128="","",AN128/VLOOKUP(Occupancy!$B$65,Occupancy!$BJ$68:'Occupancy'!$B$79,1)*12/$C128))</f>
        <v>0</v>
      </c>
      <c r="AR128" s="56">
        <f>IF(ISERROR(IF(AO128="","",AO128/VLOOKUP(Occupancy!$B$65,Occupancy!$BJ$68:'Occupancy'!$B$79,1)*12/$C128)),"-",IF(AO128="","",AO128/VLOOKUP(Occupancy!$B$65,Occupancy!$BJ$68:'Occupancy'!$B$79,1)*12/$C128))</f>
        <v>0</v>
      </c>
      <c r="AS128" s="61">
        <f>SUMIFS(IncomeStatementData!$J$2:$J$415,IncomeStatementData!$B$2:$B$415,$A128,IncomeStatementData!$I$2:$I$415,"55301")</f>
        <v>0</v>
      </c>
      <c r="AT128" s="51">
        <f>IF(ISERROR(AU128/12*Occupancy!$B$65),"-",AU128/12*Occupancy!$B$65)</f>
        <v>0</v>
      </c>
      <c r="AU128" s="52">
        <f>SUMIFS(AnnualFinancialData!$L$2:$L$6380,AnnualFinancialData!$B$2:$B$6380,$A128,AnnualFinancialData!$K$2:$K$6380,"55301")</f>
        <v>0</v>
      </c>
      <c r="AV128" s="51">
        <f>IF(ISERROR(IF(AS128="","",AS128/VLOOKUP(Occupancy!$B$65,Occupancy!$BJ$68:'Occupancy'!$B$79,1)*12/$C128)),"-",IF(AS128="","",AS128/VLOOKUP(Occupancy!$B$65,Occupancy!$BJ$68:'Occupancy'!$B$79,1)*12/$C128))</f>
        <v>0</v>
      </c>
      <c r="AW128" s="57">
        <f>IF(ISERROR(IF(AT128="","",AT128/VLOOKUP(Occupancy!$B$65,Occupancy!$BJ$68:'Occupancy'!$B$79,1)*12/$C128)),"-",IF(AT128="","",AT128/VLOOKUP(Occupancy!$B$65,Occupancy!$BJ$68:'Occupancy'!$B$79,1)*12/$C128))</f>
        <v>0</v>
      </c>
      <c r="AX128" s="54">
        <f>SUMIFS(IncomeStatementData!$J$2:$J$415,IncomeStatementData!$B$2:$B$415,$A128,IncomeStatementData!$I$2:$I$415,"55320")</f>
        <v>0</v>
      </c>
      <c r="AY128" s="54">
        <f>IF(ISERROR(AZ128/12*Occupancy!$B$65),"-",AZ128/12*Occupancy!$B$65)</f>
        <v>0</v>
      </c>
      <c r="AZ128" s="55">
        <f>SUMIFS(AnnualFinancialData!$L$2:$L$6380,AnnualFinancialData!$B$2:$B$6380,$A128,AnnualFinancialData!$K$2:$K$6380,"55320")</f>
        <v>0</v>
      </c>
      <c r="BA128" s="54">
        <f>IF(ISERROR(IF(AX128="","",AX128/VLOOKUP(Occupancy!$B$65,Occupancy!$BJ$68:'Occupancy'!$B$79,1)*12/$C128)),"-",IF(AX128="","",AX128/VLOOKUP(Occupancy!$B$65,Occupancy!$BJ$68:'Occupancy'!$B$79,1)*12/$C128))</f>
        <v>0</v>
      </c>
      <c r="BB128" s="54">
        <f>IF(ISERROR(IF(AY128="","",AY128/VLOOKUP(Occupancy!$B$65,Occupancy!$BJ$68:'Occupancy'!$B$79,1)*12/$C128)),"-",IF(AY128="","",AY128/VLOOKUP(Occupancy!$B$65,Occupancy!$BJ$68:'Occupancy'!$B$79,1)*12/$C128))</f>
        <v>0</v>
      </c>
      <c r="BC128" s="62">
        <f t="shared" si="3"/>
        <v>0</v>
      </c>
      <c r="BD128" s="63">
        <f t="shared" si="4"/>
        <v>0</v>
      </c>
      <c r="BE128" s="62">
        <f t="shared" si="5"/>
        <v>0</v>
      </c>
      <c r="BF128" s="63">
        <f>IF(ISERROR(IF(BC128="","",BC128/VLOOKUP(Occupancy!$B$65,Occupancy!$BJ$68:'Occupancy'!$B$79,1)*12/$C128)),"-",IF(BC128="","",BC128/VLOOKUP(Occupancy!$B$65,Occupancy!$BJ$68:'Occupancy'!$B$79,1)*12/$C128))</f>
        <v>0</v>
      </c>
      <c r="BG128" s="64">
        <f>IF(ISERROR(IF(BD128="","",BD128/VLOOKUP(Occupancy!$B$65,Occupancy!$BJ$68:'Occupancy'!$B$79,1)*12/$C128)),"-",IF(BD128="","",BD128/VLOOKUP(Occupancy!$B$65,Occupancy!$BJ$68:'Occupancy'!$B$79,1)*12/$C128))</f>
        <v>0</v>
      </c>
    </row>
    <row r="129" spans="1:59" x14ac:dyDescent="0.25">
      <c r="A129" s="220" t="s">
        <v>651</v>
      </c>
      <c r="B129" s="93" t="str">
        <f>IF(ISERROR(INDEX(ProjectTypeData!$F$2:$F129,MATCH(Expenses!$A129,ProjectTypeData!$B$2:$B129,0),MATCH(Expenses!B$5,ProjectTypeData!$F$1))),"-",INDEX(ProjectTypeData!$F$2:$F129,MATCH(Expenses!$A129,ProjectTypeData!$B$2:$B129,0),MATCH(Expenses!B$5,ProjectTypeData!$F$1)))</f>
        <v>CPDC</v>
      </c>
      <c r="C129" s="145">
        <f>Operating!C134</f>
        <v>0</v>
      </c>
      <c r="D129" s="146" t="str">
        <f>IF(ISERROR(INDEX(MgmtCompanyData!$C$2:$C$46,MATCH(A129,MgmtCompanyData!$B$2:$B$46,0),0)),"-",INDEX(MgmtCompanyData!$C$2:$C$46,MATCH(A129,MgmtCompanyData!$B$2:$B$46,0),0))</f>
        <v>-</v>
      </c>
      <c r="E129" s="50">
        <f>SUMIFS(IncomeStatementData!$J$2:$J$415,IncomeStatementData!$B$2:$B$415,$A129,IncomeStatementData!$I$2:$I$415,"50105")+SUMIFS(IncomeStatementData!$J$2:$J$415,IncomeStatementData!$B$2:$B$415,$A129,IncomeStatementData!$I$2:$I$415,"55745")+SUMIFS(IncomeStatementData!$J$2:$J$415,IncomeStatementData!$B$2:$B$415,$A129,IncomeStatementData!$I$2:$I$415,"55730")+SUMIFS(IncomeStatementData!$J$2:$J$415,IncomeStatementData!$B$2:$B$415,$A129,IncomeStatementData!$I$2:$I$415,"50203")+SUMIFS(IncomeStatementData!$J$2:$J$415,IncomeStatementData!$B$2:$B$415,$A129,IncomeStatementData!$I$2:$I$415,"50252")</f>
        <v>0</v>
      </c>
      <c r="F129" s="51">
        <f>IF(ISERROR(G129/12*Occupancy!$B$65),"-",G129/12*Occupancy!$B$65)</f>
        <v>0</v>
      </c>
      <c r="G129" s="52">
        <f>SUMIFS(AnnualFinancialData!$L$2:$L$6380,AnnualFinancialData!$B$2:$B$6380,$A129,AnnualFinancialData!$K$2:$K$6380,"50105")+SUMIFS(AnnualFinancialData!$L$2:$L$6380,AnnualFinancialData!$B$2:$B$6380,$A129,AnnualFinancialData!$K$2:$K$6380,"55745")+SUMIFS(AnnualFinancialData!$L$2:$L$6380,AnnualFinancialData!$B$2:$B$6380,$A129,AnnualFinancialData!$K$2:$K$6380,"55730")+SUMIFS(AnnualFinancialData!$L$2:$L$6380,AnnualFinancialData!$B$2:$B$6380,$A129,AnnualFinancialData!$K$2:$K$6380,"50203")+SUMIFS(AnnualFinancialData!$L$2:$L$6380,AnnualFinancialData!$B$2:$B$6380,$A129,AnnualFinancialData!$K$2:$K$6380,"50252")</f>
        <v>0</v>
      </c>
      <c r="H129" s="51" t="str">
        <f>IF(ISERROR(IF(E129="","",E129/VLOOKUP(Occupancy!$B$65,Occupancy!$BJ$68:'Occupancy'!$B$79,1)*12/$C129)),"-",IF(E129="","",E129/VLOOKUP(Occupancy!$B$65,Occupancy!$BJ$68:'Occupancy'!$B$79,1)*12/$C129))</f>
        <v>-</v>
      </c>
      <c r="I129" s="53" t="str">
        <f>IF(ISERROR(IF(F129="","",F129/VLOOKUP(Occupancy!$B$65,Occupancy!$BJ$68:'Occupancy'!$B$79,1)*12/$C129)),"-",IF(F129="","",F129/VLOOKUP(Occupancy!$B$65,Occupancy!$BJ$68:'Occupancy'!$B$79,1)*12/$C129))</f>
        <v>-</v>
      </c>
      <c r="J129" s="54">
        <f>SUMIFS(IncomeStatementData!$J$2:$J$415,IncomeStatementData!$B$2:$B$415,$A129,IncomeStatementData!$I$2:$I$415,"60015")+SUMIFS(IncomeStatementData!$J$2:$J$415,IncomeStatementData!$B$2:$B$415,$A129,IncomeStatementData!$I$2:$I$415,"55342")+SUMIFS(IncomeStatementData!$J$2:$J$415,IncomeStatementData!$B$2:$B$415,$A129,IncomeStatementData!$I$2:$I$415,"55110")+SUMIFS(IncomeStatementData!$J$2:$J$415,IncomeStatementData!$B$2:$B$415,$A129,IncomeStatementData!$I$2:$I$415,"53034")+SUMIFS(IncomeStatementData!$J$2:$J$415,IncomeStatementData!$B$2:$B$415,$A129,IncomeStatementData!$I$2:$I$415,"59500")</f>
        <v>0</v>
      </c>
      <c r="K129" s="54">
        <f>IF(ISERROR(L129/12*Occupancy!$B$65),"-",L129/12*Occupancy!$B$65)</f>
        <v>0</v>
      </c>
      <c r="L129" s="55">
        <f>SUMIFS(AnnualFinancialData!$L$2:$L$6380,AnnualFinancialData!$B$2:$B$6380,$A129,AnnualFinancialData!$K$2:$K$6380,"60015")+SUMIFS(AnnualFinancialData!$L$2:$L$6380,AnnualFinancialData!$B$2:$B$6380,$A129,AnnualFinancialData!$K$2:$K$6380,"55342")+SUMIFS(AnnualFinancialData!$L$2:$L$6380,AnnualFinancialData!$B$2:$B$6380,$A129,AnnualFinancialData!$K$2:$K$6380,"55110")+SUMIFS(AnnualFinancialData!$L$2:$L$6380,AnnualFinancialData!$B$2:$B$6380,$A129,AnnualFinancialData!$K$2:$K$6380,"53034")+SUMIFS(AnnualFinancialData!$L$2:$L$6380,AnnualFinancialData!$B$2:$B$6380,$A129,AnnualFinancialData!$K$2:$K$6380,"59500")</f>
        <v>0</v>
      </c>
      <c r="M129" s="54" t="str">
        <f>IF(ISERROR(IF(J129="","",J129/VLOOKUP(Occupancy!$B$65,Occupancy!$BJ$68:'Occupancy'!$B$79,1)*12/$C129)),"-",IF(J129="","",J129/VLOOKUP(Occupancy!$B$65,Occupancy!$BJ$68:'Occupancy'!$B$79,1)*12/$C129))</f>
        <v>-</v>
      </c>
      <c r="N129" s="54" t="str">
        <f>IF(ISERROR(IF(K129="","",K129/VLOOKUP(Occupancy!$B$65,Occupancy!$BJ$68:'Occupancy'!$B$79,1)*12/$C129)),"-",IF(K129="","",K129/VLOOKUP(Occupancy!$B$65,Occupancy!$BJ$68:'Occupancy'!$B$79,1)*12/$C129))</f>
        <v>-</v>
      </c>
      <c r="O129" s="51">
        <f>SUMIFS(IncomeStatementData!$J$2:$J$415,IncomeStatementData!$B$2:$B$415,$A129,IncomeStatementData!$I$2:$I$415,"58001")</f>
        <v>0</v>
      </c>
      <c r="P129" s="51">
        <f>IF(ISERROR(Q129/12*Occupancy!$B$65),"-",Q129/12*Occupancy!$B$65)</f>
        <v>0</v>
      </c>
      <c r="Q129" s="52">
        <f>SUMIFS(AnnualFinancialData!$L$2:$L$6380,AnnualFinancialData!$B$2:$B$6380,$A129,AnnualFinancialData!$K$2:$K$6380,"58001")</f>
        <v>0</v>
      </c>
      <c r="R129" s="51" t="str">
        <f>IF(ISERROR(IF(O129="","",O129/VLOOKUP(Occupancy!$B$65,Occupancy!$BJ$68:'Occupancy'!$B$79,1)*12/$C129)),"-",IF(O129="","",O129/VLOOKUP(Occupancy!$B$65,Occupancy!$BJ$68:'Occupancy'!$B$79,1)*12/$C129))</f>
        <v>-</v>
      </c>
      <c r="S129" s="51" t="str">
        <f>IF(ISERROR(IF(P129="","",P129/VLOOKUP(Occupancy!$B$65,Occupancy!$BJ$68:'Occupancy'!$B$79,1)*12/$C129)),"-",IF(P129="","",P129/VLOOKUP(Occupancy!$B$65,Occupancy!$BJ$68:'Occupancy'!$B$79,1)*12/$C129))</f>
        <v>-</v>
      </c>
      <c r="T129" s="55">
        <f>SUMIFS(IncomeStatementData!$J$2:$J$415,IncomeStatementData!$B$2:$B$415,$A129,IncomeStatementData!$I$2:$I$415,"66100")</f>
        <v>0</v>
      </c>
      <c r="U129" s="54">
        <f>IF(ISERROR(V129/12*Occupancy!$B$65),"-",V129/12*Occupancy!$B$65)</f>
        <v>0</v>
      </c>
      <c r="V129" s="55">
        <f>SUMIFS(AnnualFinancialData!$L$2:$L$6380,AnnualFinancialData!$B$2:$B$6380,$A129,AnnualFinancialData!$K$2:$K$6380,"66100")</f>
        <v>0</v>
      </c>
      <c r="W129" s="54" t="str">
        <f>IF(ISERROR(IF(T129="","",T129/VLOOKUP(Occupancy!$B$65,Occupancy!$BJ$68:'Occupancy'!$B$79,1)*12/$C129)),"-",IF(T129="","",T129/VLOOKUP(Occupancy!$B$65,Occupancy!$BJ$68:'Occupancy'!$B$79,1)*12/$C129))</f>
        <v>-</v>
      </c>
      <c r="X129" s="56" t="str">
        <f>IF(ISERROR(IF(U129="","",U129/VLOOKUP(Occupancy!$B$65,Occupancy!$BJ$68:'Occupancy'!$B$79,1)*12/$C129)),"-",IF(U129="","",U129/VLOOKUP(Occupancy!$B$65,Occupancy!$BJ$68:'Occupancy'!$B$79,1)*12/$C129))</f>
        <v>-</v>
      </c>
      <c r="Y129" s="51">
        <f>SUMIFS(IncomeStatementData!$J$2:$J$415,IncomeStatementData!$B$2:$B$415,$A129,IncomeStatementData!$I$2:$I$415,"55705")+SUMIFS(IncomeStatementData!$J$2:$J$415,IncomeStatementData!$B$2:$B$415,$A129,IncomeStatementData!$I$2:$I$415,"55715")+SUMIFS(IncomeStatementData!$J$2:$J$415,IncomeStatementData!$B$2:$B$415,$A129,IncomeStatementData!$I$2:$I$415,"55720")+SUMIFS(IncomeStatementData!$J$2:$J$415,IncomeStatementData!$B$2:$B$415,$A129,IncomeStatementData!$I$2:$I$415,"55730")+SUMIFS(IncomeStatementData!$J$2:$J$415,IncomeStatementData!$B$2:$B$415,$A129,IncomeStatementData!$I$2:$I$415,"55735")+SUMIFS(IncomeStatementData!$J$2:$J$415,IncomeStatementData!$B$2:$B$415,$A129,IncomeStatementData!$I$2:$I$415,"55701")+SUMIFS(IncomeStatementData!$J$2:$J$415,IncomeStatementData!$B$2:$B$415,$A129,IncomeStatementData!$I$2:$I$415,"55750")+SUMIFS(IncomeStatementData!$J$2:$J$415,IncomeStatementData!$B$2:$B$415,$A129,IncomeStatementData!$I$2:$I$415,"55725")+SUMIFS(IncomeStatementData!$J$2:$J$415,IncomeStatementData!$B$2:$B$415,$A129,IncomeStatementData!$I$2:$I$415,"55760")+SUMIFS(IncomeStatementData!$J$2:$J$415,IncomeStatementData!$B$2:$B$415,$A129,IncomeStatementData!$I$2:$I$415,"55755")</f>
        <v>0</v>
      </c>
      <c r="Z129" s="51">
        <f>IF(ISERROR(AA129/12*Occupancy!$B$65),"-",AA129/12*Occupancy!$B$65)</f>
        <v>0</v>
      </c>
      <c r="AA129" s="52">
        <f>SUMIFS(AnnualFinancialData!$L$2:$L$6380,AnnualFinancialData!$B$2:$B$6380,$A129,AnnualFinancialData!$K$2:$K$6380,"55705")+SUMIFS(AnnualFinancialData!$L$2:$L$6380,AnnualFinancialData!$B$2:$B$6380,$A129,AnnualFinancialData!$K$2:$K$6380,"55715")+SUMIFS(AnnualFinancialData!$L$2:$L$6380,AnnualFinancialData!$B$2:$B$6380,$A129,AnnualFinancialData!$K$2:$K$6380,"55720")+SUMIFS(AnnualFinancialData!$L$2:$L$6380,AnnualFinancialData!$B$2:$B$6380,$A129,AnnualFinancialData!$K$2:$K$6380,"55730")+SUMIFS(AnnualFinancialData!$L$2:$L$6380,AnnualFinancialData!$B$2:$B$6380,$A129,AnnualFinancialData!$K$2:$K$6380,"55735")+SUMIFS(AnnualFinancialData!$L$2:$L$6380,AnnualFinancialData!$B$2:$B$6380,$A129,AnnualFinancialData!$K$2:$K$6380,"55701")+SUMIFS(AnnualFinancialData!$L$2:$L$6380,AnnualFinancialData!$B$2:$B$6380,$A129,AnnualFinancialData!$K$2:$K$6380,"55750")+SUMIFS(AnnualFinancialData!$L$2:$L$6380,AnnualFinancialData!$B$2:$B$6380,$A129,AnnualFinancialData!$K$2:$K$6380,"55725")+SUMIFS(AnnualFinancialData!$L$2:$L$6380,AnnualFinancialData!$B$2:$B$6380,$A129,AnnualFinancialData!$K$2:$K$6380,"55760")+SUMIFS(AnnualFinancialData!$L$2:$L$6380,AnnualFinancialData!$B$2:$B$6380,$A129,AnnualFinancialData!$K$2:$K$6380,"55755")</f>
        <v>0</v>
      </c>
      <c r="AB129" s="51" t="str">
        <f>IF(ISERROR(IF(Y129="","",Y129/VLOOKUP(Occupancy!$B$65,Occupancy!$BJ$68:'Occupancy'!$B$79,1)*12/$C129)),"-",IF(Y129="","",Y129/VLOOKUP(Occupancy!$B$65,Occupancy!$BJ$68:'Occupancy'!$B$79,1)*12/$C129))</f>
        <v>-</v>
      </c>
      <c r="AC129" s="57" t="str">
        <f>IF(ISERROR(IF(Z129="","",Z129/VLOOKUP(Occupancy!$B$65,Occupancy!$BJ$68:'Occupancy'!$B$79,1)*12/$C129)),"-",IF(Z129="","",Z129/VLOOKUP(Occupancy!$B$65,Occupancy!$BJ$68:'Occupancy'!$B$79,1)*12/$C129))</f>
        <v>-</v>
      </c>
      <c r="AD129" s="55">
        <f>SUMIFS(IncomeStatementData!$J$2:$J$415,IncomeStatementData!$B$2:$B$415,$A129,IncomeStatementData!$I$2:$I$415,"55770")</f>
        <v>0</v>
      </c>
      <c r="AE129" s="54">
        <f>IF(ISERROR(AF129/12*Occupancy!$B$65),"-",AF129/12*Occupancy!$B$65)</f>
        <v>0</v>
      </c>
      <c r="AF129" s="55">
        <f>SUMIFS(AnnualFinancialData!$L$2:$L$6380,AnnualFinancialData!$B$2:$B$6380,$A129,AnnualFinancialData!$K$2:$K$6380,"55770")</f>
        <v>0</v>
      </c>
      <c r="AG129" s="54" t="str">
        <f>IF(ISERROR(IF(AD129="","",AD129/VLOOKUP(Occupancy!$B$65,Occupancy!$BJ$68:'Occupancy'!$B$79,1)*12/$C129)),"-",IF(AD129="","",AD129/VLOOKUP(Occupancy!$B$65,Occupancy!$BJ$68:'Occupancy'!$B$79,1)*12/$C129))</f>
        <v>-</v>
      </c>
      <c r="AH129" s="59" t="str">
        <f>IF(ISERROR(IF(AE129="","",AE129/VLOOKUP(Occupancy!$B$65,Occupancy!$BJ$68:'Occupancy'!$B$79,1)*12/$C129)),"-",IF(AE129="","",AE129/VLOOKUP(Occupancy!$B$65,Occupancy!$BJ$68:'Occupancy'!$B$79,1)*12/$C129))</f>
        <v>-</v>
      </c>
      <c r="AI129" s="52">
        <f>SUMIFS(IncomeStatementData!$J$2:$J$415,IncomeStatementData!$B$2:$B$415,$A129,IncomeStatementData!$I$2:$I$415,"55357")+SUMIFS(IncomeStatementData!$J$2:$J$415,IncomeStatementData!$B$2:$B$415,$A129,IncomeStatementData!$I$2:$I$415,"55353")+SUMIFS(IncomeStatementData!$J$2:$J$415,IncomeStatementData!$B$2:$B$415,$A129,IncomeStatementData!$I$2:$I$415,"55354")+SUMIFS(IncomeStatementData!$J$2:$J$415,IncomeStatementData!$B$2:$B$415,$A129,IncomeStatementData!$I$2:$I$415,"55351")</f>
        <v>0</v>
      </c>
      <c r="AJ129" s="51">
        <f>IF(ISERROR(AK129/12*Occupancy!$B$65),"-",AK129/12*Occupancy!$B$65)</f>
        <v>0</v>
      </c>
      <c r="AK129" s="52">
        <f>SUMIFS(AnnualFinancialData!$L$2:$L$6380,AnnualFinancialData!$B$2:$B$6380,$A129,AnnualFinancialData!$K$2:$K$6380,"55357")+SUMIFS(AnnualFinancialData!$L$2:$L$6380,AnnualFinancialData!$B$2:$B$6380,$A129,AnnualFinancialData!$K$2:$K$6380,"55353")+SUMIFS(AnnualFinancialData!$L$2:$L$6380,AnnualFinancialData!$B$2:$B$6380,$A129,AnnualFinancialData!$K$2:$K$6380,"55354")+SUMIFS(AnnualFinancialData!$L$2:$L$6380,AnnualFinancialData!$B$2:$B$6380,$A129,AnnualFinancialData!$K$2:$K$6380,"55351")</f>
        <v>0</v>
      </c>
      <c r="AL129" s="51" t="str">
        <f>IF(ISERROR(IF(AI129="","",AI129/VLOOKUP(Occupancy!$B$65,Occupancy!$BJ$68:'Occupancy'!$B$79,1)*12/$C129)),"-",IF(AI129="","",AI129/VLOOKUP(Occupancy!$B$65,Occupancy!$BJ$68:'Occupancy'!$B$79,1)*12/$C129))</f>
        <v>-</v>
      </c>
      <c r="AM129" s="60" t="str">
        <f>IF(ISERROR(IF(AJ129="","",AJ129/VLOOKUP(Occupancy!$B$65,Occupancy!$BJ$68:'Occupancy'!$B$79,1)*12/$C129)),"-",IF(AJ129="","",AJ129/VLOOKUP(Occupancy!$B$65,Occupancy!$BJ$68:'Occupancy'!$B$79,1)*12/$C129))</f>
        <v>-</v>
      </c>
      <c r="AN129" s="54">
        <f>SUMIFS(IncomeStatementData!$J$2:$J$415,IncomeStatementData!$B$2:$B$415,$A129,IncomeStatementData!$I$2:$I$415,"55355")</f>
        <v>0</v>
      </c>
      <c r="AO129" s="54">
        <f>IF(ISERROR(AP129/12*Occupancy!$B$65),"-",AP129/12*Occupancy!$B$65)</f>
        <v>0</v>
      </c>
      <c r="AP129" s="55">
        <f>SUMIFS(AnnualFinancialData!$L$2:$L$6380,AnnualFinancialData!$B$2:$B$6380,$A129,AnnualFinancialData!$K$2:$K$6380,"55355")</f>
        <v>0</v>
      </c>
      <c r="AQ129" s="54" t="str">
        <f>IF(ISERROR(IF(AN129="","",AN129/VLOOKUP(Occupancy!$B$65,Occupancy!$BJ$68:'Occupancy'!$B$79,1)*12/$C129)),"-",IF(AN129="","",AN129/VLOOKUP(Occupancy!$B$65,Occupancy!$BJ$68:'Occupancy'!$B$79,1)*12/$C129))</f>
        <v>-</v>
      </c>
      <c r="AR129" s="56" t="str">
        <f>IF(ISERROR(IF(AO129="","",AO129/VLOOKUP(Occupancy!$B$65,Occupancy!$BJ$68:'Occupancy'!$B$79,1)*12/$C129)),"-",IF(AO129="","",AO129/VLOOKUP(Occupancy!$B$65,Occupancy!$BJ$68:'Occupancy'!$B$79,1)*12/$C129))</f>
        <v>-</v>
      </c>
      <c r="AS129" s="61">
        <f>SUMIFS(IncomeStatementData!$J$2:$J$415,IncomeStatementData!$B$2:$B$415,$A129,IncomeStatementData!$I$2:$I$415,"55301")</f>
        <v>0</v>
      </c>
      <c r="AT129" s="51">
        <f>IF(ISERROR(AU129/12*Occupancy!$B$65),"-",AU129/12*Occupancy!$B$65)</f>
        <v>0</v>
      </c>
      <c r="AU129" s="52">
        <f>SUMIFS(AnnualFinancialData!$L$2:$L$6380,AnnualFinancialData!$B$2:$B$6380,$A129,AnnualFinancialData!$K$2:$K$6380,"55301")</f>
        <v>0</v>
      </c>
      <c r="AV129" s="51" t="str">
        <f>IF(ISERROR(IF(AS129="","",AS129/VLOOKUP(Occupancy!$B$65,Occupancy!$BJ$68:'Occupancy'!$B$79,1)*12/$C129)),"-",IF(AS129="","",AS129/VLOOKUP(Occupancy!$B$65,Occupancy!$BJ$68:'Occupancy'!$B$79,1)*12/$C129))</f>
        <v>-</v>
      </c>
      <c r="AW129" s="57" t="str">
        <f>IF(ISERROR(IF(AT129="","",AT129/VLOOKUP(Occupancy!$B$65,Occupancy!$BJ$68:'Occupancy'!$B$79,1)*12/$C129)),"-",IF(AT129="","",AT129/VLOOKUP(Occupancy!$B$65,Occupancy!$BJ$68:'Occupancy'!$B$79,1)*12/$C129))</f>
        <v>-</v>
      </c>
      <c r="AX129" s="54">
        <f>SUMIFS(IncomeStatementData!$J$2:$J$415,IncomeStatementData!$B$2:$B$415,$A129,IncomeStatementData!$I$2:$I$415,"55320")</f>
        <v>0</v>
      </c>
      <c r="AY129" s="54">
        <f>IF(ISERROR(AZ129/12*Occupancy!$B$65),"-",AZ129/12*Occupancy!$B$65)</f>
        <v>0</v>
      </c>
      <c r="AZ129" s="55">
        <f>SUMIFS(AnnualFinancialData!$L$2:$L$6380,AnnualFinancialData!$B$2:$B$6380,$A129,AnnualFinancialData!$K$2:$K$6380,"55320")</f>
        <v>0</v>
      </c>
      <c r="BA129" s="54" t="str">
        <f>IF(ISERROR(IF(AX129="","",AX129/VLOOKUP(Occupancy!$B$65,Occupancy!$BJ$68:'Occupancy'!$B$79,1)*12/$C129)),"-",IF(AX129="","",AX129/VLOOKUP(Occupancy!$B$65,Occupancy!$BJ$68:'Occupancy'!$B$79,1)*12/$C129))</f>
        <v>-</v>
      </c>
      <c r="BB129" s="54" t="str">
        <f>IF(ISERROR(IF(AY129="","",AY129/VLOOKUP(Occupancy!$B$65,Occupancy!$BJ$68:'Occupancy'!$B$79,1)*12/$C129)),"-",IF(AY129="","",AY129/VLOOKUP(Occupancy!$B$65,Occupancy!$BJ$68:'Occupancy'!$B$79,1)*12/$C129))</f>
        <v>-</v>
      </c>
      <c r="BC129" s="62">
        <f t="shared" si="3"/>
        <v>0</v>
      </c>
      <c r="BD129" s="63">
        <f t="shared" si="4"/>
        <v>0</v>
      </c>
      <c r="BE129" s="62">
        <f t="shared" si="5"/>
        <v>0</v>
      </c>
      <c r="BF129" s="63" t="str">
        <f>IF(ISERROR(IF(BC129="","",BC129/VLOOKUP(Occupancy!$B$65,Occupancy!$BJ$68:'Occupancy'!$B$79,1)*12/$C129)),"-",IF(BC129="","",BC129/VLOOKUP(Occupancy!$B$65,Occupancy!$BJ$68:'Occupancy'!$B$79,1)*12/$C129))</f>
        <v>-</v>
      </c>
      <c r="BG129" s="64" t="str">
        <f>IF(ISERROR(IF(BD129="","",BD129/VLOOKUP(Occupancy!$B$65,Occupancy!$BJ$68:'Occupancy'!$B$79,1)*12/$C129)),"-",IF(BD129="","",BD129/VLOOKUP(Occupancy!$B$65,Occupancy!$BJ$68:'Occupancy'!$B$79,1)*12/$C129))</f>
        <v>-</v>
      </c>
    </row>
    <row r="130" spans="1:59" x14ac:dyDescent="0.25">
      <c r="A130" s="220" t="s">
        <v>653</v>
      </c>
      <c r="B130" s="93" t="str">
        <f>IF(ISERROR(INDEX(ProjectTypeData!$F$2:$F130,MATCH(Expenses!$A130,ProjectTypeData!$B$2:$B130,0),MATCH(Expenses!B$5,ProjectTypeData!$F$1))),"-",INDEX(ProjectTypeData!$F$2:$F130,MATCH(Expenses!$A130,ProjectTypeData!$B$2:$B130,0),MATCH(Expenses!B$5,ProjectTypeData!$F$1)))</f>
        <v>Homes</v>
      </c>
      <c r="C130" s="145">
        <f>Operating!C135</f>
        <v>0</v>
      </c>
      <c r="D130" s="146" t="str">
        <f>IF(ISERROR(INDEX(MgmtCompanyData!$C$2:$C$46,MATCH(A130,MgmtCompanyData!$B$2:$B$46,0),0)),"-",INDEX(MgmtCompanyData!$C$2:$C$46,MATCH(A130,MgmtCompanyData!$B$2:$B$46,0),0))</f>
        <v>-</v>
      </c>
      <c r="E130" s="50">
        <f>SUMIFS(IncomeStatementData!$J$2:$J$415,IncomeStatementData!$B$2:$B$415,$A130,IncomeStatementData!$I$2:$I$415,"50105")+SUMIFS(IncomeStatementData!$J$2:$J$415,IncomeStatementData!$B$2:$B$415,$A130,IncomeStatementData!$I$2:$I$415,"55745")+SUMIFS(IncomeStatementData!$J$2:$J$415,IncomeStatementData!$B$2:$B$415,$A130,IncomeStatementData!$I$2:$I$415,"55730")+SUMIFS(IncomeStatementData!$J$2:$J$415,IncomeStatementData!$B$2:$B$415,$A130,IncomeStatementData!$I$2:$I$415,"50203")+SUMIFS(IncomeStatementData!$J$2:$J$415,IncomeStatementData!$B$2:$B$415,$A130,IncomeStatementData!$I$2:$I$415,"50252")</f>
        <v>0</v>
      </c>
      <c r="F130" s="51">
        <f>IF(ISERROR(G130/12*Occupancy!$B$65),"-",G130/12*Occupancy!$B$65)</f>
        <v>0</v>
      </c>
      <c r="G130" s="52">
        <f>SUMIFS(AnnualFinancialData!$L$2:$L$6380,AnnualFinancialData!$B$2:$B$6380,$A130,AnnualFinancialData!$K$2:$K$6380,"50105")+SUMIFS(AnnualFinancialData!$L$2:$L$6380,AnnualFinancialData!$B$2:$B$6380,$A130,AnnualFinancialData!$K$2:$K$6380,"55745")+SUMIFS(AnnualFinancialData!$L$2:$L$6380,AnnualFinancialData!$B$2:$B$6380,$A130,AnnualFinancialData!$K$2:$K$6380,"55730")+SUMIFS(AnnualFinancialData!$L$2:$L$6380,AnnualFinancialData!$B$2:$B$6380,$A130,AnnualFinancialData!$K$2:$K$6380,"50203")+SUMIFS(AnnualFinancialData!$L$2:$L$6380,AnnualFinancialData!$B$2:$B$6380,$A130,AnnualFinancialData!$K$2:$K$6380,"50252")</f>
        <v>0</v>
      </c>
      <c r="H130" s="51" t="str">
        <f>IF(ISERROR(IF(E130="","",E130/VLOOKUP(Occupancy!$B$65,Occupancy!$BJ$68:'Occupancy'!$B$79,1)*12/$C130)),"-",IF(E130="","",E130/VLOOKUP(Occupancy!$B$65,Occupancy!$BJ$68:'Occupancy'!$B$79,1)*12/$C130))</f>
        <v>-</v>
      </c>
      <c r="I130" s="53" t="str">
        <f>IF(ISERROR(IF(F130="","",F130/VLOOKUP(Occupancy!$B$65,Occupancy!$BJ$68:'Occupancy'!$B$79,1)*12/$C130)),"-",IF(F130="","",F130/VLOOKUP(Occupancy!$B$65,Occupancy!$BJ$68:'Occupancy'!$B$79,1)*12/$C130))</f>
        <v>-</v>
      </c>
      <c r="J130" s="54">
        <f>SUMIFS(IncomeStatementData!$J$2:$J$415,IncomeStatementData!$B$2:$B$415,$A130,IncomeStatementData!$I$2:$I$415,"60015")+SUMIFS(IncomeStatementData!$J$2:$J$415,IncomeStatementData!$B$2:$B$415,$A130,IncomeStatementData!$I$2:$I$415,"55342")+SUMIFS(IncomeStatementData!$J$2:$J$415,IncomeStatementData!$B$2:$B$415,$A130,IncomeStatementData!$I$2:$I$415,"55110")+SUMIFS(IncomeStatementData!$J$2:$J$415,IncomeStatementData!$B$2:$B$415,$A130,IncomeStatementData!$I$2:$I$415,"53034")+SUMIFS(IncomeStatementData!$J$2:$J$415,IncomeStatementData!$B$2:$B$415,$A130,IncomeStatementData!$I$2:$I$415,"59500")</f>
        <v>0</v>
      </c>
      <c r="K130" s="54">
        <f>IF(ISERROR(L130/12*Occupancy!$B$65),"-",L130/12*Occupancy!$B$65)</f>
        <v>0</v>
      </c>
      <c r="L130" s="55">
        <f>SUMIFS(AnnualFinancialData!$L$2:$L$6380,AnnualFinancialData!$B$2:$B$6380,$A130,AnnualFinancialData!$K$2:$K$6380,"60015")+SUMIFS(AnnualFinancialData!$L$2:$L$6380,AnnualFinancialData!$B$2:$B$6380,$A130,AnnualFinancialData!$K$2:$K$6380,"55342")+SUMIFS(AnnualFinancialData!$L$2:$L$6380,AnnualFinancialData!$B$2:$B$6380,$A130,AnnualFinancialData!$K$2:$K$6380,"55110")+SUMIFS(AnnualFinancialData!$L$2:$L$6380,AnnualFinancialData!$B$2:$B$6380,$A130,AnnualFinancialData!$K$2:$K$6380,"53034")+SUMIFS(AnnualFinancialData!$L$2:$L$6380,AnnualFinancialData!$B$2:$B$6380,$A130,AnnualFinancialData!$K$2:$K$6380,"59500")</f>
        <v>0</v>
      </c>
      <c r="M130" s="54" t="str">
        <f>IF(ISERROR(IF(J130="","",J130/VLOOKUP(Occupancy!$B$65,Occupancy!$BJ$68:'Occupancy'!$B$79,1)*12/$C130)),"-",IF(J130="","",J130/VLOOKUP(Occupancy!$B$65,Occupancy!$BJ$68:'Occupancy'!$B$79,1)*12/$C130))</f>
        <v>-</v>
      </c>
      <c r="N130" s="54" t="str">
        <f>IF(ISERROR(IF(K130="","",K130/VLOOKUP(Occupancy!$B$65,Occupancy!$BJ$68:'Occupancy'!$B$79,1)*12/$C130)),"-",IF(K130="","",K130/VLOOKUP(Occupancy!$B$65,Occupancy!$BJ$68:'Occupancy'!$B$79,1)*12/$C130))</f>
        <v>-</v>
      </c>
      <c r="O130" s="51">
        <f>SUMIFS(IncomeStatementData!$J$2:$J$415,IncomeStatementData!$B$2:$B$415,$A130,IncomeStatementData!$I$2:$I$415,"58001")</f>
        <v>0</v>
      </c>
      <c r="P130" s="51">
        <f>IF(ISERROR(Q130/12*Occupancy!$B$65),"-",Q130/12*Occupancy!$B$65)</f>
        <v>0</v>
      </c>
      <c r="Q130" s="52">
        <f>SUMIFS(AnnualFinancialData!$L$2:$L$6380,AnnualFinancialData!$B$2:$B$6380,$A130,AnnualFinancialData!$K$2:$K$6380,"58001")</f>
        <v>0</v>
      </c>
      <c r="R130" s="51" t="str">
        <f>IF(ISERROR(IF(O130="","",O130/VLOOKUP(Occupancy!$B$65,Occupancy!$BJ$68:'Occupancy'!$B$79,1)*12/$C130)),"-",IF(O130="","",O130/VLOOKUP(Occupancy!$B$65,Occupancy!$BJ$68:'Occupancy'!$B$79,1)*12/$C130))</f>
        <v>-</v>
      </c>
      <c r="S130" s="51" t="str">
        <f>IF(ISERROR(IF(P130="","",P130/VLOOKUP(Occupancy!$B$65,Occupancy!$BJ$68:'Occupancy'!$B$79,1)*12/$C130)),"-",IF(P130="","",P130/VLOOKUP(Occupancy!$B$65,Occupancy!$BJ$68:'Occupancy'!$B$79,1)*12/$C130))</f>
        <v>-</v>
      </c>
      <c r="T130" s="55">
        <f>SUMIFS(IncomeStatementData!$J$2:$J$415,IncomeStatementData!$B$2:$B$415,$A130,IncomeStatementData!$I$2:$I$415,"66100")</f>
        <v>0</v>
      </c>
      <c r="U130" s="54">
        <f>IF(ISERROR(V130/12*Occupancy!$B$65),"-",V130/12*Occupancy!$B$65)</f>
        <v>0</v>
      </c>
      <c r="V130" s="55">
        <f>SUMIFS(AnnualFinancialData!$L$2:$L$6380,AnnualFinancialData!$B$2:$B$6380,$A130,AnnualFinancialData!$K$2:$K$6380,"66100")</f>
        <v>0</v>
      </c>
      <c r="W130" s="54" t="str">
        <f>IF(ISERROR(IF(T130="","",T130/VLOOKUP(Occupancy!$B$65,Occupancy!$BJ$68:'Occupancy'!$B$79,1)*12/$C130)),"-",IF(T130="","",T130/VLOOKUP(Occupancy!$B$65,Occupancy!$BJ$68:'Occupancy'!$B$79,1)*12/$C130))</f>
        <v>-</v>
      </c>
      <c r="X130" s="56" t="str">
        <f>IF(ISERROR(IF(U130="","",U130/VLOOKUP(Occupancy!$B$65,Occupancy!$BJ$68:'Occupancy'!$B$79,1)*12/$C130)),"-",IF(U130="","",U130/VLOOKUP(Occupancy!$B$65,Occupancy!$BJ$68:'Occupancy'!$B$79,1)*12/$C130))</f>
        <v>-</v>
      </c>
      <c r="Y130" s="51">
        <f>SUMIFS(IncomeStatementData!$J$2:$J$415,IncomeStatementData!$B$2:$B$415,$A130,IncomeStatementData!$I$2:$I$415,"55705")+SUMIFS(IncomeStatementData!$J$2:$J$415,IncomeStatementData!$B$2:$B$415,$A130,IncomeStatementData!$I$2:$I$415,"55715")+SUMIFS(IncomeStatementData!$J$2:$J$415,IncomeStatementData!$B$2:$B$415,$A130,IncomeStatementData!$I$2:$I$415,"55720")+SUMIFS(IncomeStatementData!$J$2:$J$415,IncomeStatementData!$B$2:$B$415,$A130,IncomeStatementData!$I$2:$I$415,"55730")+SUMIFS(IncomeStatementData!$J$2:$J$415,IncomeStatementData!$B$2:$B$415,$A130,IncomeStatementData!$I$2:$I$415,"55735")+SUMIFS(IncomeStatementData!$J$2:$J$415,IncomeStatementData!$B$2:$B$415,$A130,IncomeStatementData!$I$2:$I$415,"55701")+SUMIFS(IncomeStatementData!$J$2:$J$415,IncomeStatementData!$B$2:$B$415,$A130,IncomeStatementData!$I$2:$I$415,"55750")+SUMIFS(IncomeStatementData!$J$2:$J$415,IncomeStatementData!$B$2:$B$415,$A130,IncomeStatementData!$I$2:$I$415,"55725")+SUMIFS(IncomeStatementData!$J$2:$J$415,IncomeStatementData!$B$2:$B$415,$A130,IncomeStatementData!$I$2:$I$415,"55760")+SUMIFS(IncomeStatementData!$J$2:$J$415,IncomeStatementData!$B$2:$B$415,$A130,IncomeStatementData!$I$2:$I$415,"55755")</f>
        <v>0</v>
      </c>
      <c r="Z130" s="51">
        <f>IF(ISERROR(AA130/12*Occupancy!$B$65),"-",AA130/12*Occupancy!$B$65)</f>
        <v>0</v>
      </c>
      <c r="AA130" s="52">
        <f>SUMIFS(AnnualFinancialData!$L$2:$L$6380,AnnualFinancialData!$B$2:$B$6380,$A130,AnnualFinancialData!$K$2:$K$6380,"55705")+SUMIFS(AnnualFinancialData!$L$2:$L$6380,AnnualFinancialData!$B$2:$B$6380,$A130,AnnualFinancialData!$K$2:$K$6380,"55715")+SUMIFS(AnnualFinancialData!$L$2:$L$6380,AnnualFinancialData!$B$2:$B$6380,$A130,AnnualFinancialData!$K$2:$K$6380,"55720")+SUMIFS(AnnualFinancialData!$L$2:$L$6380,AnnualFinancialData!$B$2:$B$6380,$A130,AnnualFinancialData!$K$2:$K$6380,"55730")+SUMIFS(AnnualFinancialData!$L$2:$L$6380,AnnualFinancialData!$B$2:$B$6380,$A130,AnnualFinancialData!$K$2:$K$6380,"55735")+SUMIFS(AnnualFinancialData!$L$2:$L$6380,AnnualFinancialData!$B$2:$B$6380,$A130,AnnualFinancialData!$K$2:$K$6380,"55701")+SUMIFS(AnnualFinancialData!$L$2:$L$6380,AnnualFinancialData!$B$2:$B$6380,$A130,AnnualFinancialData!$K$2:$K$6380,"55750")+SUMIFS(AnnualFinancialData!$L$2:$L$6380,AnnualFinancialData!$B$2:$B$6380,$A130,AnnualFinancialData!$K$2:$K$6380,"55725")+SUMIFS(AnnualFinancialData!$L$2:$L$6380,AnnualFinancialData!$B$2:$B$6380,$A130,AnnualFinancialData!$K$2:$K$6380,"55760")+SUMIFS(AnnualFinancialData!$L$2:$L$6380,AnnualFinancialData!$B$2:$B$6380,$A130,AnnualFinancialData!$K$2:$K$6380,"55755")</f>
        <v>0</v>
      </c>
      <c r="AB130" s="51" t="str">
        <f>IF(ISERROR(IF(Y130="","",Y130/VLOOKUP(Occupancy!$B$65,Occupancy!$BJ$68:'Occupancy'!$B$79,1)*12/$C130)),"-",IF(Y130="","",Y130/VLOOKUP(Occupancy!$B$65,Occupancy!$BJ$68:'Occupancy'!$B$79,1)*12/$C130))</f>
        <v>-</v>
      </c>
      <c r="AC130" s="57" t="str">
        <f>IF(ISERROR(IF(Z130="","",Z130/VLOOKUP(Occupancy!$B$65,Occupancy!$BJ$68:'Occupancy'!$B$79,1)*12/$C130)),"-",IF(Z130="","",Z130/VLOOKUP(Occupancy!$B$65,Occupancy!$BJ$68:'Occupancy'!$B$79,1)*12/$C130))</f>
        <v>-</v>
      </c>
      <c r="AD130" s="55">
        <f>SUMIFS(IncomeStatementData!$J$2:$J$415,IncomeStatementData!$B$2:$B$415,$A130,IncomeStatementData!$I$2:$I$415,"55770")</f>
        <v>0</v>
      </c>
      <c r="AE130" s="54">
        <f>IF(ISERROR(AF130/12*Occupancy!$B$65),"-",AF130/12*Occupancy!$B$65)</f>
        <v>0</v>
      </c>
      <c r="AF130" s="55">
        <f>SUMIFS(AnnualFinancialData!$L$2:$L$6380,AnnualFinancialData!$B$2:$B$6380,$A130,AnnualFinancialData!$K$2:$K$6380,"55770")</f>
        <v>0</v>
      </c>
      <c r="AG130" s="54" t="str">
        <f>IF(ISERROR(IF(AD130="","",AD130/VLOOKUP(Occupancy!$B$65,Occupancy!$BJ$68:'Occupancy'!$B$79,1)*12/$C130)),"-",IF(AD130="","",AD130/VLOOKUP(Occupancy!$B$65,Occupancy!$BJ$68:'Occupancy'!$B$79,1)*12/$C130))</f>
        <v>-</v>
      </c>
      <c r="AH130" s="59" t="str">
        <f>IF(ISERROR(IF(AE130="","",AE130/VLOOKUP(Occupancy!$B$65,Occupancy!$BJ$68:'Occupancy'!$B$79,1)*12/$C130)),"-",IF(AE130="","",AE130/VLOOKUP(Occupancy!$B$65,Occupancy!$BJ$68:'Occupancy'!$B$79,1)*12/$C130))</f>
        <v>-</v>
      </c>
      <c r="AI130" s="52">
        <f>SUMIFS(IncomeStatementData!$J$2:$J$415,IncomeStatementData!$B$2:$B$415,$A130,IncomeStatementData!$I$2:$I$415,"55357")+SUMIFS(IncomeStatementData!$J$2:$J$415,IncomeStatementData!$B$2:$B$415,$A130,IncomeStatementData!$I$2:$I$415,"55353")+SUMIFS(IncomeStatementData!$J$2:$J$415,IncomeStatementData!$B$2:$B$415,$A130,IncomeStatementData!$I$2:$I$415,"55354")+SUMIFS(IncomeStatementData!$J$2:$J$415,IncomeStatementData!$B$2:$B$415,$A130,IncomeStatementData!$I$2:$I$415,"55351")</f>
        <v>0</v>
      </c>
      <c r="AJ130" s="51">
        <f>IF(ISERROR(AK130/12*Occupancy!$B$65),"-",AK130/12*Occupancy!$B$65)</f>
        <v>0</v>
      </c>
      <c r="AK130" s="52">
        <f>SUMIFS(AnnualFinancialData!$L$2:$L$6380,AnnualFinancialData!$B$2:$B$6380,$A130,AnnualFinancialData!$K$2:$K$6380,"55357")+SUMIFS(AnnualFinancialData!$L$2:$L$6380,AnnualFinancialData!$B$2:$B$6380,$A130,AnnualFinancialData!$K$2:$K$6380,"55353")+SUMIFS(AnnualFinancialData!$L$2:$L$6380,AnnualFinancialData!$B$2:$B$6380,$A130,AnnualFinancialData!$K$2:$K$6380,"55354")+SUMIFS(AnnualFinancialData!$L$2:$L$6380,AnnualFinancialData!$B$2:$B$6380,$A130,AnnualFinancialData!$K$2:$K$6380,"55351")</f>
        <v>0</v>
      </c>
      <c r="AL130" s="51" t="str">
        <f>IF(ISERROR(IF(AI130="","",AI130/VLOOKUP(Occupancy!$B$65,Occupancy!$BJ$68:'Occupancy'!$B$79,1)*12/$C130)),"-",IF(AI130="","",AI130/VLOOKUP(Occupancy!$B$65,Occupancy!$BJ$68:'Occupancy'!$B$79,1)*12/$C130))</f>
        <v>-</v>
      </c>
      <c r="AM130" s="60" t="str">
        <f>IF(ISERROR(IF(AJ130="","",AJ130/VLOOKUP(Occupancy!$B$65,Occupancy!$BJ$68:'Occupancy'!$B$79,1)*12/$C130)),"-",IF(AJ130="","",AJ130/VLOOKUP(Occupancy!$B$65,Occupancy!$BJ$68:'Occupancy'!$B$79,1)*12/$C130))</f>
        <v>-</v>
      </c>
      <c r="AN130" s="54">
        <f>SUMIFS(IncomeStatementData!$J$2:$J$415,IncomeStatementData!$B$2:$B$415,$A130,IncomeStatementData!$I$2:$I$415,"55355")</f>
        <v>0</v>
      </c>
      <c r="AO130" s="54">
        <f>IF(ISERROR(AP130/12*Occupancy!$B$65),"-",AP130/12*Occupancy!$B$65)</f>
        <v>0</v>
      </c>
      <c r="AP130" s="55">
        <f>SUMIFS(AnnualFinancialData!$L$2:$L$6380,AnnualFinancialData!$B$2:$B$6380,$A130,AnnualFinancialData!$K$2:$K$6380,"55355")</f>
        <v>0</v>
      </c>
      <c r="AQ130" s="54" t="str">
        <f>IF(ISERROR(IF(AN130="","",AN130/VLOOKUP(Occupancy!$B$65,Occupancy!$BJ$68:'Occupancy'!$B$79,1)*12/$C130)),"-",IF(AN130="","",AN130/VLOOKUP(Occupancy!$B$65,Occupancy!$BJ$68:'Occupancy'!$B$79,1)*12/$C130))</f>
        <v>-</v>
      </c>
      <c r="AR130" s="56" t="str">
        <f>IF(ISERROR(IF(AO130="","",AO130/VLOOKUP(Occupancy!$B$65,Occupancy!$BJ$68:'Occupancy'!$B$79,1)*12/$C130)),"-",IF(AO130="","",AO130/VLOOKUP(Occupancy!$B$65,Occupancy!$BJ$68:'Occupancy'!$B$79,1)*12/$C130))</f>
        <v>-</v>
      </c>
      <c r="AS130" s="61">
        <f>SUMIFS(IncomeStatementData!$J$2:$J$415,IncomeStatementData!$B$2:$B$415,$A130,IncomeStatementData!$I$2:$I$415,"55301")</f>
        <v>0</v>
      </c>
      <c r="AT130" s="51">
        <f>IF(ISERROR(AU130/12*Occupancy!$B$65),"-",AU130/12*Occupancy!$B$65)</f>
        <v>0</v>
      </c>
      <c r="AU130" s="52">
        <f>SUMIFS(AnnualFinancialData!$L$2:$L$6380,AnnualFinancialData!$B$2:$B$6380,$A130,AnnualFinancialData!$K$2:$K$6380,"55301")</f>
        <v>0</v>
      </c>
      <c r="AV130" s="51" t="str">
        <f>IF(ISERROR(IF(AS130="","",AS130/VLOOKUP(Occupancy!$B$65,Occupancy!$BJ$68:'Occupancy'!$B$79,1)*12/$C130)),"-",IF(AS130="","",AS130/VLOOKUP(Occupancy!$B$65,Occupancy!$BJ$68:'Occupancy'!$B$79,1)*12/$C130))</f>
        <v>-</v>
      </c>
      <c r="AW130" s="57" t="str">
        <f>IF(ISERROR(IF(AT130="","",AT130/VLOOKUP(Occupancy!$B$65,Occupancy!$BJ$68:'Occupancy'!$B$79,1)*12/$C130)),"-",IF(AT130="","",AT130/VLOOKUP(Occupancy!$B$65,Occupancy!$BJ$68:'Occupancy'!$B$79,1)*12/$C130))</f>
        <v>-</v>
      </c>
      <c r="AX130" s="54">
        <f>SUMIFS(IncomeStatementData!$J$2:$J$415,IncomeStatementData!$B$2:$B$415,$A130,IncomeStatementData!$I$2:$I$415,"55320")</f>
        <v>0</v>
      </c>
      <c r="AY130" s="54">
        <f>IF(ISERROR(AZ130/12*Occupancy!$B$65),"-",AZ130/12*Occupancy!$B$65)</f>
        <v>0</v>
      </c>
      <c r="AZ130" s="55">
        <f>SUMIFS(AnnualFinancialData!$L$2:$L$6380,AnnualFinancialData!$B$2:$B$6380,$A130,AnnualFinancialData!$K$2:$K$6380,"55320")</f>
        <v>0</v>
      </c>
      <c r="BA130" s="54" t="str">
        <f>IF(ISERROR(IF(AX130="","",AX130/VLOOKUP(Occupancy!$B$65,Occupancy!$BJ$68:'Occupancy'!$B$79,1)*12/$C130)),"-",IF(AX130="","",AX130/VLOOKUP(Occupancy!$B$65,Occupancy!$BJ$68:'Occupancy'!$B$79,1)*12/$C130))</f>
        <v>-</v>
      </c>
      <c r="BB130" s="54" t="str">
        <f>IF(ISERROR(IF(AY130="","",AY130/VLOOKUP(Occupancy!$B$65,Occupancy!$BJ$68:'Occupancy'!$B$79,1)*12/$C130)),"-",IF(AY130="","",AY130/VLOOKUP(Occupancy!$B$65,Occupancy!$BJ$68:'Occupancy'!$B$79,1)*12/$C130))</f>
        <v>-</v>
      </c>
      <c r="BC130" s="62">
        <f t="shared" si="3"/>
        <v>0</v>
      </c>
      <c r="BD130" s="63">
        <f t="shared" si="4"/>
        <v>0</v>
      </c>
      <c r="BE130" s="62">
        <f t="shared" si="5"/>
        <v>0</v>
      </c>
      <c r="BF130" s="63" t="str">
        <f>IF(ISERROR(IF(BC130="","",BC130/VLOOKUP(Occupancy!$B$65,Occupancy!$BJ$68:'Occupancy'!$B$79,1)*12/$C130)),"-",IF(BC130="","",BC130/VLOOKUP(Occupancy!$B$65,Occupancy!$BJ$68:'Occupancy'!$B$79,1)*12/$C130))</f>
        <v>-</v>
      </c>
      <c r="BG130" s="64" t="str">
        <f>IF(ISERROR(IF(BD130="","",BD130/VLOOKUP(Occupancy!$B$65,Occupancy!$BJ$68:'Occupancy'!$B$79,1)*12/$C130)),"-",IF(BD130="","",BD130/VLOOKUP(Occupancy!$B$65,Occupancy!$BJ$68:'Occupancy'!$B$79,1)*12/$C130))</f>
        <v>-</v>
      </c>
    </row>
    <row r="131" spans="1:59" x14ac:dyDescent="0.25">
      <c r="A131" s="220" t="s">
        <v>460</v>
      </c>
      <c r="B131" s="93" t="str">
        <f>IF(ISERROR(INDEX(ProjectTypeData!$F$2:$F131,MATCH(Expenses!$A131,ProjectTypeData!$B$2:$B131,0),MATCH(Expenses!B$5,ProjectTypeData!$F$1))),"-",INDEX(ProjectTypeData!$F$2:$F131,MATCH(Expenses!$A131,ProjectTypeData!$B$2:$B131,0),MATCH(Expenses!B$5,ProjectTypeData!$F$1)))</f>
        <v>Shelter</v>
      </c>
      <c r="C131" s="145">
        <f>Operating!C136</f>
        <v>19</v>
      </c>
      <c r="D131" s="146" t="str">
        <f>IF(ISERROR(INDEX(MgmtCompanyData!$C$2:$C$46,MATCH(A131,MgmtCompanyData!$B$2:$B$46,0),0)),"-",INDEX(MgmtCompanyData!$C$2:$C$46,MATCH(A131,MgmtCompanyData!$B$2:$B$46,0),0))</f>
        <v>R Home Property Management, LLC</v>
      </c>
      <c r="E131" s="50">
        <f>SUMIFS(IncomeStatementData!$J$2:$J$415,IncomeStatementData!$B$2:$B$415,$A131,IncomeStatementData!$I$2:$I$415,"50105")+SUMIFS(IncomeStatementData!$J$2:$J$415,IncomeStatementData!$B$2:$B$415,$A131,IncomeStatementData!$I$2:$I$415,"55745")+SUMIFS(IncomeStatementData!$J$2:$J$415,IncomeStatementData!$B$2:$B$415,$A131,IncomeStatementData!$I$2:$I$415,"55730")+SUMIFS(IncomeStatementData!$J$2:$J$415,IncomeStatementData!$B$2:$B$415,$A131,IncomeStatementData!$I$2:$I$415,"50203")+SUMIFS(IncomeStatementData!$J$2:$J$415,IncomeStatementData!$B$2:$B$415,$A131,IncomeStatementData!$I$2:$I$415,"50252")</f>
        <v>300</v>
      </c>
      <c r="F131" s="51">
        <f>IF(ISERROR(G131/12*Occupancy!$B$65),"-",G131/12*Occupancy!$B$65)</f>
        <v>347</v>
      </c>
      <c r="G131" s="52">
        <f>SUMIFS(AnnualFinancialData!$L$2:$L$6380,AnnualFinancialData!$B$2:$B$6380,$A131,AnnualFinancialData!$K$2:$K$6380,"50105")+SUMIFS(AnnualFinancialData!$L$2:$L$6380,AnnualFinancialData!$B$2:$B$6380,$A131,AnnualFinancialData!$K$2:$K$6380,"55745")+SUMIFS(AnnualFinancialData!$L$2:$L$6380,AnnualFinancialData!$B$2:$B$6380,$A131,AnnualFinancialData!$K$2:$K$6380,"55730")+SUMIFS(AnnualFinancialData!$L$2:$L$6380,AnnualFinancialData!$B$2:$B$6380,$A131,AnnualFinancialData!$K$2:$K$6380,"50203")+SUMIFS(AnnualFinancialData!$L$2:$L$6380,AnnualFinancialData!$B$2:$B$6380,$A131,AnnualFinancialData!$K$2:$K$6380,"50252")</f>
        <v>694</v>
      </c>
      <c r="H131" s="51">
        <f>IF(ISERROR(IF(E131="","",E131/VLOOKUP(Occupancy!$B$65,Occupancy!$BJ$68:'Occupancy'!$B$79,1)*12/$C131)),"-",IF(E131="","",E131/VLOOKUP(Occupancy!$B$65,Occupancy!$BJ$68:'Occupancy'!$B$79,1)*12/$C131))</f>
        <v>31.578947368421051</v>
      </c>
      <c r="I131" s="53">
        <f>IF(ISERROR(IF(F131="","",F131/VLOOKUP(Occupancy!$B$65,Occupancy!$BJ$68:'Occupancy'!$B$79,1)*12/$C131)),"-",IF(F131="","",F131/VLOOKUP(Occupancy!$B$65,Occupancy!$BJ$68:'Occupancy'!$B$79,1)*12/$C131))</f>
        <v>36.526315789473685</v>
      </c>
      <c r="J131" s="54">
        <f>SUMIFS(IncomeStatementData!$J$2:$J$415,IncomeStatementData!$B$2:$B$415,$A131,IncomeStatementData!$I$2:$I$415,"60015")+SUMIFS(IncomeStatementData!$J$2:$J$415,IncomeStatementData!$B$2:$B$415,$A131,IncomeStatementData!$I$2:$I$415,"55342")+SUMIFS(IncomeStatementData!$J$2:$J$415,IncomeStatementData!$B$2:$B$415,$A131,IncomeStatementData!$I$2:$I$415,"55110")+SUMIFS(IncomeStatementData!$J$2:$J$415,IncomeStatementData!$B$2:$B$415,$A131,IncomeStatementData!$I$2:$I$415,"53034")+SUMIFS(IncomeStatementData!$J$2:$J$415,IncomeStatementData!$B$2:$B$415,$A131,IncomeStatementData!$I$2:$I$415,"59500")</f>
        <v>0</v>
      </c>
      <c r="K131" s="54">
        <f>IF(ISERROR(L131/12*Occupancy!$B$65),"-",L131/12*Occupancy!$B$65)</f>
        <v>150</v>
      </c>
      <c r="L131" s="55">
        <f>SUMIFS(AnnualFinancialData!$L$2:$L$6380,AnnualFinancialData!$B$2:$B$6380,$A131,AnnualFinancialData!$K$2:$K$6380,"60015")+SUMIFS(AnnualFinancialData!$L$2:$L$6380,AnnualFinancialData!$B$2:$B$6380,$A131,AnnualFinancialData!$K$2:$K$6380,"55342")+SUMIFS(AnnualFinancialData!$L$2:$L$6380,AnnualFinancialData!$B$2:$B$6380,$A131,AnnualFinancialData!$K$2:$K$6380,"55110")+SUMIFS(AnnualFinancialData!$L$2:$L$6380,AnnualFinancialData!$B$2:$B$6380,$A131,AnnualFinancialData!$K$2:$K$6380,"53034")+SUMIFS(AnnualFinancialData!$L$2:$L$6380,AnnualFinancialData!$B$2:$B$6380,$A131,AnnualFinancialData!$K$2:$K$6380,"59500")</f>
        <v>300</v>
      </c>
      <c r="M131" s="54">
        <f>IF(ISERROR(IF(J131="","",J131/VLOOKUP(Occupancy!$B$65,Occupancy!$BJ$68:'Occupancy'!$B$79,1)*12/$C131)),"-",IF(J131="","",J131/VLOOKUP(Occupancy!$B$65,Occupancy!$BJ$68:'Occupancy'!$B$79,1)*12/$C131))</f>
        <v>0</v>
      </c>
      <c r="N131" s="54">
        <f>IF(ISERROR(IF(K131="","",K131/VLOOKUP(Occupancy!$B$65,Occupancy!$BJ$68:'Occupancy'!$B$79,1)*12/$C131)),"-",IF(K131="","",K131/VLOOKUP(Occupancy!$B$65,Occupancy!$BJ$68:'Occupancy'!$B$79,1)*12/$C131))</f>
        <v>15.789473684210526</v>
      </c>
      <c r="O131" s="51">
        <f>SUMIFS(IncomeStatementData!$J$2:$J$415,IncomeStatementData!$B$2:$B$415,$A131,IncomeStatementData!$I$2:$I$415,"58001")</f>
        <v>0</v>
      </c>
      <c r="P131" s="51">
        <f>IF(ISERROR(Q131/12*Occupancy!$B$65),"-",Q131/12*Occupancy!$B$65)</f>
        <v>170</v>
      </c>
      <c r="Q131" s="52">
        <f>SUMIFS(AnnualFinancialData!$L$2:$L$6380,AnnualFinancialData!$B$2:$B$6380,$A131,AnnualFinancialData!$K$2:$K$6380,"58001")</f>
        <v>340</v>
      </c>
      <c r="R131" s="51">
        <f>IF(ISERROR(IF(O131="","",O131/VLOOKUP(Occupancy!$B$65,Occupancy!$BJ$68:'Occupancy'!$B$79,1)*12/$C131)),"-",IF(O131="","",O131/VLOOKUP(Occupancy!$B$65,Occupancy!$BJ$68:'Occupancy'!$B$79,1)*12/$C131))</f>
        <v>0</v>
      </c>
      <c r="S131" s="51">
        <f>IF(ISERROR(IF(P131="","",P131/VLOOKUP(Occupancy!$B$65,Occupancy!$BJ$68:'Occupancy'!$B$79,1)*12/$C131)),"-",IF(P131="","",P131/VLOOKUP(Occupancy!$B$65,Occupancy!$BJ$68:'Occupancy'!$B$79,1)*12/$C131))</f>
        <v>17.894736842105264</v>
      </c>
      <c r="T131" s="55">
        <f>SUMIFS(IncomeStatementData!$J$2:$J$415,IncomeStatementData!$B$2:$B$415,$A131,IncomeStatementData!$I$2:$I$415,"66100")</f>
        <v>0</v>
      </c>
      <c r="U131" s="54">
        <f>IF(ISERROR(V131/12*Occupancy!$B$65),"-",V131/12*Occupancy!$B$65)</f>
        <v>600</v>
      </c>
      <c r="V131" s="55">
        <f>SUMIFS(AnnualFinancialData!$L$2:$L$6380,AnnualFinancialData!$B$2:$B$6380,$A131,AnnualFinancialData!$K$2:$K$6380,"66100")</f>
        <v>1200</v>
      </c>
      <c r="W131" s="54">
        <f>IF(ISERROR(IF(T131="","",T131/VLOOKUP(Occupancy!$B$65,Occupancy!$BJ$68:'Occupancy'!$B$79,1)*12/$C131)),"-",IF(T131="","",T131/VLOOKUP(Occupancy!$B$65,Occupancy!$BJ$68:'Occupancy'!$B$79,1)*12/$C131))</f>
        <v>0</v>
      </c>
      <c r="X131" s="56">
        <f>IF(ISERROR(IF(U131="","",U131/VLOOKUP(Occupancy!$B$65,Occupancy!$BJ$68:'Occupancy'!$B$79,1)*12/$C131)),"-",IF(U131="","",U131/VLOOKUP(Occupancy!$B$65,Occupancy!$BJ$68:'Occupancy'!$B$79,1)*12/$C131))</f>
        <v>63.157894736842103</v>
      </c>
      <c r="Y131" s="51">
        <f>SUMIFS(IncomeStatementData!$J$2:$J$415,IncomeStatementData!$B$2:$B$415,$A131,IncomeStatementData!$I$2:$I$415,"55705")+SUMIFS(IncomeStatementData!$J$2:$J$415,IncomeStatementData!$B$2:$B$415,$A131,IncomeStatementData!$I$2:$I$415,"55715")+SUMIFS(IncomeStatementData!$J$2:$J$415,IncomeStatementData!$B$2:$B$415,$A131,IncomeStatementData!$I$2:$I$415,"55720")+SUMIFS(IncomeStatementData!$J$2:$J$415,IncomeStatementData!$B$2:$B$415,$A131,IncomeStatementData!$I$2:$I$415,"55730")+SUMIFS(IncomeStatementData!$J$2:$J$415,IncomeStatementData!$B$2:$B$415,$A131,IncomeStatementData!$I$2:$I$415,"55735")+SUMIFS(IncomeStatementData!$J$2:$J$415,IncomeStatementData!$B$2:$B$415,$A131,IncomeStatementData!$I$2:$I$415,"55701")+SUMIFS(IncomeStatementData!$J$2:$J$415,IncomeStatementData!$B$2:$B$415,$A131,IncomeStatementData!$I$2:$I$415,"55750")+SUMIFS(IncomeStatementData!$J$2:$J$415,IncomeStatementData!$B$2:$B$415,$A131,IncomeStatementData!$I$2:$I$415,"55725")+SUMIFS(IncomeStatementData!$J$2:$J$415,IncomeStatementData!$B$2:$B$415,$A131,IncomeStatementData!$I$2:$I$415,"55760")+SUMIFS(IncomeStatementData!$J$2:$J$415,IncomeStatementData!$B$2:$B$415,$A131,IncomeStatementData!$I$2:$I$415,"55755")</f>
        <v>300</v>
      </c>
      <c r="Z131" s="51">
        <f>IF(ISERROR(AA131/12*Occupancy!$B$65),"-",AA131/12*Occupancy!$B$65)</f>
        <v>722</v>
      </c>
      <c r="AA131" s="52">
        <f>SUMIFS(AnnualFinancialData!$L$2:$L$6380,AnnualFinancialData!$B$2:$B$6380,$A131,AnnualFinancialData!$K$2:$K$6380,"55705")+SUMIFS(AnnualFinancialData!$L$2:$L$6380,AnnualFinancialData!$B$2:$B$6380,$A131,AnnualFinancialData!$K$2:$K$6380,"55715")+SUMIFS(AnnualFinancialData!$L$2:$L$6380,AnnualFinancialData!$B$2:$B$6380,$A131,AnnualFinancialData!$K$2:$K$6380,"55720")+SUMIFS(AnnualFinancialData!$L$2:$L$6380,AnnualFinancialData!$B$2:$B$6380,$A131,AnnualFinancialData!$K$2:$K$6380,"55730")+SUMIFS(AnnualFinancialData!$L$2:$L$6380,AnnualFinancialData!$B$2:$B$6380,$A131,AnnualFinancialData!$K$2:$K$6380,"55735")+SUMIFS(AnnualFinancialData!$L$2:$L$6380,AnnualFinancialData!$B$2:$B$6380,$A131,AnnualFinancialData!$K$2:$K$6380,"55701")+SUMIFS(AnnualFinancialData!$L$2:$L$6380,AnnualFinancialData!$B$2:$B$6380,$A131,AnnualFinancialData!$K$2:$K$6380,"55750")+SUMIFS(AnnualFinancialData!$L$2:$L$6380,AnnualFinancialData!$B$2:$B$6380,$A131,AnnualFinancialData!$K$2:$K$6380,"55725")+SUMIFS(AnnualFinancialData!$L$2:$L$6380,AnnualFinancialData!$B$2:$B$6380,$A131,AnnualFinancialData!$K$2:$K$6380,"55760")+SUMIFS(AnnualFinancialData!$L$2:$L$6380,AnnualFinancialData!$B$2:$B$6380,$A131,AnnualFinancialData!$K$2:$K$6380,"55755")</f>
        <v>1444</v>
      </c>
      <c r="AB131" s="51">
        <f>IF(ISERROR(IF(Y131="","",Y131/VLOOKUP(Occupancy!$B$65,Occupancy!$BJ$68:'Occupancy'!$B$79,1)*12/$C131)),"-",IF(Y131="","",Y131/VLOOKUP(Occupancy!$B$65,Occupancy!$BJ$68:'Occupancy'!$B$79,1)*12/$C131))</f>
        <v>31.578947368421051</v>
      </c>
      <c r="AC131" s="57">
        <f>IF(ISERROR(IF(Z131="","",Z131/VLOOKUP(Occupancy!$B$65,Occupancy!$BJ$68:'Occupancy'!$B$79,1)*12/$C131)),"-",IF(Z131="","",Z131/VLOOKUP(Occupancy!$B$65,Occupancy!$BJ$68:'Occupancy'!$B$79,1)*12/$C131))</f>
        <v>76</v>
      </c>
      <c r="AD131" s="55">
        <f>SUMIFS(IncomeStatementData!$J$2:$J$415,IncomeStatementData!$B$2:$B$415,$A131,IncomeStatementData!$I$2:$I$415,"55770")</f>
        <v>0</v>
      </c>
      <c r="AE131" s="54">
        <f>IF(ISERROR(AF131/12*Occupancy!$B$65),"-",AF131/12*Occupancy!$B$65)</f>
        <v>1000</v>
      </c>
      <c r="AF131" s="55">
        <f>SUMIFS(AnnualFinancialData!$L$2:$L$6380,AnnualFinancialData!$B$2:$B$6380,$A131,AnnualFinancialData!$K$2:$K$6380,"55770")</f>
        <v>2000</v>
      </c>
      <c r="AG131" s="54">
        <f>IF(ISERROR(IF(AD131="","",AD131/VLOOKUP(Occupancy!$B$65,Occupancy!$BJ$68:'Occupancy'!$B$79,1)*12/$C131)),"-",IF(AD131="","",AD131/VLOOKUP(Occupancy!$B$65,Occupancy!$BJ$68:'Occupancy'!$B$79,1)*12/$C131))</f>
        <v>0</v>
      </c>
      <c r="AH131" s="59">
        <f>IF(ISERROR(IF(AE131="","",AE131/VLOOKUP(Occupancy!$B$65,Occupancy!$BJ$68:'Occupancy'!$B$79,1)*12/$C131)),"-",IF(AE131="","",AE131/VLOOKUP(Occupancy!$B$65,Occupancy!$BJ$68:'Occupancy'!$B$79,1)*12/$C131))</f>
        <v>105.26315789473684</v>
      </c>
      <c r="AI131" s="52">
        <f>SUMIFS(IncomeStatementData!$J$2:$J$415,IncomeStatementData!$B$2:$B$415,$A131,IncomeStatementData!$I$2:$I$415,"55357")+SUMIFS(IncomeStatementData!$J$2:$J$415,IncomeStatementData!$B$2:$B$415,$A131,IncomeStatementData!$I$2:$I$415,"55353")+SUMIFS(IncomeStatementData!$J$2:$J$415,IncomeStatementData!$B$2:$B$415,$A131,IncomeStatementData!$I$2:$I$415,"55354")+SUMIFS(IncomeStatementData!$J$2:$J$415,IncomeStatementData!$B$2:$B$415,$A131,IncomeStatementData!$I$2:$I$415,"55351")</f>
        <v>0</v>
      </c>
      <c r="AJ131" s="51">
        <f>IF(ISERROR(AK131/12*Occupancy!$B$65),"-",AK131/12*Occupancy!$B$65)</f>
        <v>800</v>
      </c>
      <c r="AK131" s="52">
        <f>SUMIFS(AnnualFinancialData!$L$2:$L$6380,AnnualFinancialData!$B$2:$B$6380,$A131,AnnualFinancialData!$K$2:$K$6380,"55357")+SUMIFS(AnnualFinancialData!$L$2:$L$6380,AnnualFinancialData!$B$2:$B$6380,$A131,AnnualFinancialData!$K$2:$K$6380,"55353")+SUMIFS(AnnualFinancialData!$L$2:$L$6380,AnnualFinancialData!$B$2:$B$6380,$A131,AnnualFinancialData!$K$2:$K$6380,"55354")+SUMIFS(AnnualFinancialData!$L$2:$L$6380,AnnualFinancialData!$B$2:$B$6380,$A131,AnnualFinancialData!$K$2:$K$6380,"55351")</f>
        <v>1600</v>
      </c>
      <c r="AL131" s="51">
        <f>IF(ISERROR(IF(AI131="","",AI131/VLOOKUP(Occupancy!$B$65,Occupancy!$BJ$68:'Occupancy'!$B$79,1)*12/$C131)),"-",IF(AI131="","",AI131/VLOOKUP(Occupancy!$B$65,Occupancy!$BJ$68:'Occupancy'!$B$79,1)*12/$C131))</f>
        <v>0</v>
      </c>
      <c r="AM131" s="60">
        <f>IF(ISERROR(IF(AJ131="","",AJ131/VLOOKUP(Occupancy!$B$65,Occupancy!$BJ$68:'Occupancy'!$B$79,1)*12/$C131)),"-",IF(AJ131="","",AJ131/VLOOKUP(Occupancy!$B$65,Occupancy!$BJ$68:'Occupancy'!$B$79,1)*12/$C131))</f>
        <v>84.21052631578948</v>
      </c>
      <c r="AN131" s="54">
        <f>SUMIFS(IncomeStatementData!$J$2:$J$415,IncomeStatementData!$B$2:$B$415,$A131,IncomeStatementData!$I$2:$I$415,"55355")</f>
        <v>0</v>
      </c>
      <c r="AO131" s="54">
        <f>IF(ISERROR(AP131/12*Occupancy!$B$65),"-",AP131/12*Occupancy!$B$65)</f>
        <v>250</v>
      </c>
      <c r="AP131" s="55">
        <f>SUMIFS(AnnualFinancialData!$L$2:$L$6380,AnnualFinancialData!$B$2:$B$6380,$A131,AnnualFinancialData!$K$2:$K$6380,"55355")</f>
        <v>500</v>
      </c>
      <c r="AQ131" s="54">
        <f>IF(ISERROR(IF(AN131="","",AN131/VLOOKUP(Occupancy!$B$65,Occupancy!$BJ$68:'Occupancy'!$B$79,1)*12/$C131)),"-",IF(AN131="","",AN131/VLOOKUP(Occupancy!$B$65,Occupancy!$BJ$68:'Occupancy'!$B$79,1)*12/$C131))</f>
        <v>0</v>
      </c>
      <c r="AR131" s="56">
        <f>IF(ISERROR(IF(AO131="","",AO131/VLOOKUP(Occupancy!$B$65,Occupancy!$BJ$68:'Occupancy'!$B$79,1)*12/$C131)),"-",IF(AO131="","",AO131/VLOOKUP(Occupancy!$B$65,Occupancy!$BJ$68:'Occupancy'!$B$79,1)*12/$C131))</f>
        <v>26.315789473684209</v>
      </c>
      <c r="AS131" s="61">
        <f>SUMIFS(IncomeStatementData!$J$2:$J$415,IncomeStatementData!$B$2:$B$415,$A131,IncomeStatementData!$I$2:$I$415,"55301")</f>
        <v>0</v>
      </c>
      <c r="AT131" s="51">
        <f>IF(ISERROR(AU131/12*Occupancy!$B$65),"-",AU131/12*Occupancy!$B$65)</f>
        <v>645</v>
      </c>
      <c r="AU131" s="52">
        <f>SUMIFS(AnnualFinancialData!$L$2:$L$6380,AnnualFinancialData!$B$2:$B$6380,$A131,AnnualFinancialData!$K$2:$K$6380,"55301")</f>
        <v>1290</v>
      </c>
      <c r="AV131" s="51">
        <f>IF(ISERROR(IF(AS131="","",AS131/VLOOKUP(Occupancy!$B$65,Occupancy!$BJ$68:'Occupancy'!$B$79,1)*12/$C131)),"-",IF(AS131="","",AS131/VLOOKUP(Occupancy!$B$65,Occupancy!$BJ$68:'Occupancy'!$B$79,1)*12/$C131))</f>
        <v>0</v>
      </c>
      <c r="AW131" s="57">
        <f>IF(ISERROR(IF(AT131="","",AT131/VLOOKUP(Occupancy!$B$65,Occupancy!$BJ$68:'Occupancy'!$B$79,1)*12/$C131)),"-",IF(AT131="","",AT131/VLOOKUP(Occupancy!$B$65,Occupancy!$BJ$68:'Occupancy'!$B$79,1)*12/$C131))</f>
        <v>67.89473684210526</v>
      </c>
      <c r="AX131" s="54">
        <f>SUMIFS(IncomeStatementData!$J$2:$J$415,IncomeStatementData!$B$2:$B$415,$A131,IncomeStatementData!$I$2:$I$415,"55320")</f>
        <v>0</v>
      </c>
      <c r="AY131" s="54">
        <f>IF(ISERROR(AZ131/12*Occupancy!$B$65),"-",AZ131/12*Occupancy!$B$65)</f>
        <v>200</v>
      </c>
      <c r="AZ131" s="55">
        <f>SUMIFS(AnnualFinancialData!$L$2:$L$6380,AnnualFinancialData!$B$2:$B$6380,$A131,AnnualFinancialData!$K$2:$K$6380,"55320")</f>
        <v>400</v>
      </c>
      <c r="BA131" s="54">
        <f>IF(ISERROR(IF(AX131="","",AX131/VLOOKUP(Occupancy!$B$65,Occupancy!$BJ$68:'Occupancy'!$B$79,1)*12/$C131)),"-",IF(AX131="","",AX131/VLOOKUP(Occupancy!$B$65,Occupancy!$BJ$68:'Occupancy'!$B$79,1)*12/$C131))</f>
        <v>0</v>
      </c>
      <c r="BB131" s="54">
        <f>IF(ISERROR(IF(AY131="","",AY131/VLOOKUP(Occupancy!$B$65,Occupancy!$BJ$68:'Occupancy'!$B$79,1)*12/$C131)),"-",IF(AY131="","",AY131/VLOOKUP(Occupancy!$B$65,Occupancy!$BJ$68:'Occupancy'!$B$79,1)*12/$C131))</f>
        <v>21.05263157894737</v>
      </c>
      <c r="BC131" s="62">
        <f t="shared" si="3"/>
        <v>600</v>
      </c>
      <c r="BD131" s="63">
        <f t="shared" si="4"/>
        <v>4884</v>
      </c>
      <c r="BE131" s="62">
        <f t="shared" si="5"/>
        <v>9768</v>
      </c>
      <c r="BF131" s="63">
        <f>IF(ISERROR(IF(BC131="","",BC131/VLOOKUP(Occupancy!$B$65,Occupancy!$BJ$68:'Occupancy'!$B$79,1)*12/$C131)),"-",IF(BC131="","",BC131/VLOOKUP(Occupancy!$B$65,Occupancy!$BJ$68:'Occupancy'!$B$79,1)*12/$C131))</f>
        <v>63.157894736842103</v>
      </c>
      <c r="BG131" s="64">
        <f>IF(ISERROR(IF(BD131="","",BD131/VLOOKUP(Occupancy!$B$65,Occupancy!$BJ$68:'Occupancy'!$B$79,1)*12/$C131)),"-",IF(BD131="","",BD131/VLOOKUP(Occupancy!$B$65,Occupancy!$BJ$68:'Occupancy'!$B$79,1)*12/$C131))</f>
        <v>514.10526315789468</v>
      </c>
    </row>
    <row r="132" spans="1:59" x14ac:dyDescent="0.25">
      <c r="A132" s="220" t="s">
        <v>655</v>
      </c>
      <c r="B132" s="93" t="str">
        <f>IF(ISERROR(INDEX(ProjectTypeData!$F$2:$F132,MATCH(Expenses!$A132,ProjectTypeData!$B$2:$B132,0),MATCH(Expenses!B$5,ProjectTypeData!$F$1))),"-",INDEX(ProjectTypeData!$F$2:$F132,MATCH(Expenses!$A132,ProjectTypeData!$B$2:$B132,0),MATCH(Expenses!B$5,ProjectTypeData!$F$1)))</f>
        <v>Homes</v>
      </c>
      <c r="C132" s="145">
        <f>Operating!C137</f>
        <v>0</v>
      </c>
      <c r="D132" s="146" t="str">
        <f>IF(ISERROR(INDEX(MgmtCompanyData!$C$2:$C$46,MATCH(A132,MgmtCompanyData!$B$2:$B$46,0),0)),"-",INDEX(MgmtCompanyData!$C$2:$C$46,MATCH(A132,MgmtCompanyData!$B$2:$B$46,0),0))</f>
        <v>-</v>
      </c>
      <c r="E132" s="50">
        <f>SUMIFS(IncomeStatementData!$J$2:$J$415,IncomeStatementData!$B$2:$B$415,$A132,IncomeStatementData!$I$2:$I$415,"50105")+SUMIFS(IncomeStatementData!$J$2:$J$415,IncomeStatementData!$B$2:$B$415,$A132,IncomeStatementData!$I$2:$I$415,"55745")+SUMIFS(IncomeStatementData!$J$2:$J$415,IncomeStatementData!$B$2:$B$415,$A132,IncomeStatementData!$I$2:$I$415,"55730")+SUMIFS(IncomeStatementData!$J$2:$J$415,IncomeStatementData!$B$2:$B$415,$A132,IncomeStatementData!$I$2:$I$415,"50203")+SUMIFS(IncomeStatementData!$J$2:$J$415,IncomeStatementData!$B$2:$B$415,$A132,IncomeStatementData!$I$2:$I$415,"50252")</f>
        <v>0</v>
      </c>
      <c r="F132" s="51">
        <f>IF(ISERROR(G132/12*Occupancy!$B$65),"-",G132/12*Occupancy!$B$65)</f>
        <v>0</v>
      </c>
      <c r="G132" s="52">
        <f>SUMIFS(AnnualFinancialData!$L$2:$L$6380,AnnualFinancialData!$B$2:$B$6380,$A132,AnnualFinancialData!$K$2:$K$6380,"50105")+SUMIFS(AnnualFinancialData!$L$2:$L$6380,AnnualFinancialData!$B$2:$B$6380,$A132,AnnualFinancialData!$K$2:$K$6380,"55745")+SUMIFS(AnnualFinancialData!$L$2:$L$6380,AnnualFinancialData!$B$2:$B$6380,$A132,AnnualFinancialData!$K$2:$K$6380,"55730")+SUMIFS(AnnualFinancialData!$L$2:$L$6380,AnnualFinancialData!$B$2:$B$6380,$A132,AnnualFinancialData!$K$2:$K$6380,"50203")+SUMIFS(AnnualFinancialData!$L$2:$L$6380,AnnualFinancialData!$B$2:$B$6380,$A132,AnnualFinancialData!$K$2:$K$6380,"50252")</f>
        <v>0</v>
      </c>
      <c r="H132" s="51" t="str">
        <f>IF(ISERROR(IF(E132="","",E132/VLOOKUP(Occupancy!$B$65,Occupancy!$BJ$68:'Occupancy'!$B$79,1)*12/$C132)),"-",IF(E132="","",E132/VLOOKUP(Occupancy!$B$65,Occupancy!$BJ$68:'Occupancy'!$B$79,1)*12/$C132))</f>
        <v>-</v>
      </c>
      <c r="I132" s="53" t="str">
        <f>IF(ISERROR(IF(F132="","",F132/VLOOKUP(Occupancy!$B$65,Occupancy!$BJ$68:'Occupancy'!$B$79,1)*12/$C132)),"-",IF(F132="","",F132/VLOOKUP(Occupancy!$B$65,Occupancy!$BJ$68:'Occupancy'!$B$79,1)*12/$C132))</f>
        <v>-</v>
      </c>
      <c r="J132" s="54">
        <f>SUMIFS(IncomeStatementData!$J$2:$J$415,IncomeStatementData!$B$2:$B$415,$A132,IncomeStatementData!$I$2:$I$415,"60015")+SUMIFS(IncomeStatementData!$J$2:$J$415,IncomeStatementData!$B$2:$B$415,$A132,IncomeStatementData!$I$2:$I$415,"55342")+SUMIFS(IncomeStatementData!$J$2:$J$415,IncomeStatementData!$B$2:$B$415,$A132,IncomeStatementData!$I$2:$I$415,"55110")+SUMIFS(IncomeStatementData!$J$2:$J$415,IncomeStatementData!$B$2:$B$415,$A132,IncomeStatementData!$I$2:$I$415,"53034")+SUMIFS(IncomeStatementData!$J$2:$J$415,IncomeStatementData!$B$2:$B$415,$A132,IncomeStatementData!$I$2:$I$415,"59500")</f>
        <v>0</v>
      </c>
      <c r="K132" s="54">
        <f>IF(ISERROR(L132/12*Occupancy!$B$65),"-",L132/12*Occupancy!$B$65)</f>
        <v>0</v>
      </c>
      <c r="L132" s="55">
        <f>SUMIFS(AnnualFinancialData!$L$2:$L$6380,AnnualFinancialData!$B$2:$B$6380,$A132,AnnualFinancialData!$K$2:$K$6380,"60015")+SUMIFS(AnnualFinancialData!$L$2:$L$6380,AnnualFinancialData!$B$2:$B$6380,$A132,AnnualFinancialData!$K$2:$K$6380,"55342")+SUMIFS(AnnualFinancialData!$L$2:$L$6380,AnnualFinancialData!$B$2:$B$6380,$A132,AnnualFinancialData!$K$2:$K$6380,"55110")+SUMIFS(AnnualFinancialData!$L$2:$L$6380,AnnualFinancialData!$B$2:$B$6380,$A132,AnnualFinancialData!$K$2:$K$6380,"53034")+SUMIFS(AnnualFinancialData!$L$2:$L$6380,AnnualFinancialData!$B$2:$B$6380,$A132,AnnualFinancialData!$K$2:$K$6380,"59500")</f>
        <v>0</v>
      </c>
      <c r="M132" s="54" t="str">
        <f>IF(ISERROR(IF(J132="","",J132/VLOOKUP(Occupancy!$B$65,Occupancy!$BJ$68:'Occupancy'!$B$79,1)*12/$C132)),"-",IF(J132="","",J132/VLOOKUP(Occupancy!$B$65,Occupancy!$BJ$68:'Occupancy'!$B$79,1)*12/$C132))</f>
        <v>-</v>
      </c>
      <c r="N132" s="54" t="str">
        <f>IF(ISERROR(IF(K132="","",K132/VLOOKUP(Occupancy!$B$65,Occupancy!$BJ$68:'Occupancy'!$B$79,1)*12/$C132)),"-",IF(K132="","",K132/VLOOKUP(Occupancy!$B$65,Occupancy!$BJ$68:'Occupancy'!$B$79,1)*12/$C132))</f>
        <v>-</v>
      </c>
      <c r="O132" s="51">
        <f>SUMIFS(IncomeStatementData!$J$2:$J$415,IncomeStatementData!$B$2:$B$415,$A132,IncomeStatementData!$I$2:$I$415,"58001")</f>
        <v>0</v>
      </c>
      <c r="P132" s="51">
        <f>IF(ISERROR(Q132/12*Occupancy!$B$65),"-",Q132/12*Occupancy!$B$65)</f>
        <v>0</v>
      </c>
      <c r="Q132" s="52">
        <f>SUMIFS(AnnualFinancialData!$L$2:$L$6380,AnnualFinancialData!$B$2:$B$6380,$A132,AnnualFinancialData!$K$2:$K$6380,"58001")</f>
        <v>0</v>
      </c>
      <c r="R132" s="51" t="str">
        <f>IF(ISERROR(IF(O132="","",O132/VLOOKUP(Occupancy!$B$65,Occupancy!$BJ$68:'Occupancy'!$B$79,1)*12/$C132)),"-",IF(O132="","",O132/VLOOKUP(Occupancy!$B$65,Occupancy!$BJ$68:'Occupancy'!$B$79,1)*12/$C132))</f>
        <v>-</v>
      </c>
      <c r="S132" s="51" t="str">
        <f>IF(ISERROR(IF(P132="","",P132/VLOOKUP(Occupancy!$B$65,Occupancy!$BJ$68:'Occupancy'!$B$79,1)*12/$C132)),"-",IF(P132="","",P132/VLOOKUP(Occupancy!$B$65,Occupancy!$BJ$68:'Occupancy'!$B$79,1)*12/$C132))</f>
        <v>-</v>
      </c>
      <c r="T132" s="55">
        <f>SUMIFS(IncomeStatementData!$J$2:$J$415,IncomeStatementData!$B$2:$B$415,$A132,IncomeStatementData!$I$2:$I$415,"66100")</f>
        <v>0</v>
      </c>
      <c r="U132" s="54">
        <f>IF(ISERROR(V132/12*Occupancy!$B$65),"-",V132/12*Occupancy!$B$65)</f>
        <v>0</v>
      </c>
      <c r="V132" s="55">
        <f>SUMIFS(AnnualFinancialData!$L$2:$L$6380,AnnualFinancialData!$B$2:$B$6380,$A132,AnnualFinancialData!$K$2:$K$6380,"66100")</f>
        <v>0</v>
      </c>
      <c r="W132" s="54" t="str">
        <f>IF(ISERROR(IF(T132="","",T132/VLOOKUP(Occupancy!$B$65,Occupancy!$BJ$68:'Occupancy'!$B$79,1)*12/$C132)),"-",IF(T132="","",T132/VLOOKUP(Occupancy!$B$65,Occupancy!$BJ$68:'Occupancy'!$B$79,1)*12/$C132))</f>
        <v>-</v>
      </c>
      <c r="X132" s="56" t="str">
        <f>IF(ISERROR(IF(U132="","",U132/VLOOKUP(Occupancy!$B$65,Occupancy!$BJ$68:'Occupancy'!$B$79,1)*12/$C132)),"-",IF(U132="","",U132/VLOOKUP(Occupancy!$B$65,Occupancy!$BJ$68:'Occupancy'!$B$79,1)*12/$C132))</f>
        <v>-</v>
      </c>
      <c r="Y132" s="51">
        <f>SUMIFS(IncomeStatementData!$J$2:$J$415,IncomeStatementData!$B$2:$B$415,$A132,IncomeStatementData!$I$2:$I$415,"55705")+SUMIFS(IncomeStatementData!$J$2:$J$415,IncomeStatementData!$B$2:$B$415,$A132,IncomeStatementData!$I$2:$I$415,"55715")+SUMIFS(IncomeStatementData!$J$2:$J$415,IncomeStatementData!$B$2:$B$415,$A132,IncomeStatementData!$I$2:$I$415,"55720")+SUMIFS(IncomeStatementData!$J$2:$J$415,IncomeStatementData!$B$2:$B$415,$A132,IncomeStatementData!$I$2:$I$415,"55730")+SUMIFS(IncomeStatementData!$J$2:$J$415,IncomeStatementData!$B$2:$B$415,$A132,IncomeStatementData!$I$2:$I$415,"55735")+SUMIFS(IncomeStatementData!$J$2:$J$415,IncomeStatementData!$B$2:$B$415,$A132,IncomeStatementData!$I$2:$I$415,"55701")+SUMIFS(IncomeStatementData!$J$2:$J$415,IncomeStatementData!$B$2:$B$415,$A132,IncomeStatementData!$I$2:$I$415,"55750")+SUMIFS(IncomeStatementData!$J$2:$J$415,IncomeStatementData!$B$2:$B$415,$A132,IncomeStatementData!$I$2:$I$415,"55725")+SUMIFS(IncomeStatementData!$J$2:$J$415,IncomeStatementData!$B$2:$B$415,$A132,IncomeStatementData!$I$2:$I$415,"55760")+SUMIFS(IncomeStatementData!$J$2:$J$415,IncomeStatementData!$B$2:$B$415,$A132,IncomeStatementData!$I$2:$I$415,"55755")</f>
        <v>0</v>
      </c>
      <c r="Z132" s="51">
        <f>IF(ISERROR(AA132/12*Occupancy!$B$65),"-",AA132/12*Occupancy!$B$65)</f>
        <v>0</v>
      </c>
      <c r="AA132" s="52">
        <f>SUMIFS(AnnualFinancialData!$L$2:$L$6380,AnnualFinancialData!$B$2:$B$6380,$A132,AnnualFinancialData!$K$2:$K$6380,"55705")+SUMIFS(AnnualFinancialData!$L$2:$L$6380,AnnualFinancialData!$B$2:$B$6380,$A132,AnnualFinancialData!$K$2:$K$6380,"55715")+SUMIFS(AnnualFinancialData!$L$2:$L$6380,AnnualFinancialData!$B$2:$B$6380,$A132,AnnualFinancialData!$K$2:$K$6380,"55720")+SUMIFS(AnnualFinancialData!$L$2:$L$6380,AnnualFinancialData!$B$2:$B$6380,$A132,AnnualFinancialData!$K$2:$K$6380,"55730")+SUMIFS(AnnualFinancialData!$L$2:$L$6380,AnnualFinancialData!$B$2:$B$6380,$A132,AnnualFinancialData!$K$2:$K$6380,"55735")+SUMIFS(AnnualFinancialData!$L$2:$L$6380,AnnualFinancialData!$B$2:$B$6380,$A132,AnnualFinancialData!$K$2:$K$6380,"55701")+SUMIFS(AnnualFinancialData!$L$2:$L$6380,AnnualFinancialData!$B$2:$B$6380,$A132,AnnualFinancialData!$K$2:$K$6380,"55750")+SUMIFS(AnnualFinancialData!$L$2:$L$6380,AnnualFinancialData!$B$2:$B$6380,$A132,AnnualFinancialData!$K$2:$K$6380,"55725")+SUMIFS(AnnualFinancialData!$L$2:$L$6380,AnnualFinancialData!$B$2:$B$6380,$A132,AnnualFinancialData!$K$2:$K$6380,"55760")+SUMIFS(AnnualFinancialData!$L$2:$L$6380,AnnualFinancialData!$B$2:$B$6380,$A132,AnnualFinancialData!$K$2:$K$6380,"55755")</f>
        <v>0</v>
      </c>
      <c r="AB132" s="51" t="str">
        <f>IF(ISERROR(IF(Y132="","",Y132/VLOOKUP(Occupancy!$B$65,Occupancy!$BJ$68:'Occupancy'!$B$79,1)*12/$C132)),"-",IF(Y132="","",Y132/VLOOKUP(Occupancy!$B$65,Occupancy!$BJ$68:'Occupancy'!$B$79,1)*12/$C132))</f>
        <v>-</v>
      </c>
      <c r="AC132" s="57" t="str">
        <f>IF(ISERROR(IF(Z132="","",Z132/VLOOKUP(Occupancy!$B$65,Occupancy!$BJ$68:'Occupancy'!$B$79,1)*12/$C132)),"-",IF(Z132="","",Z132/VLOOKUP(Occupancy!$B$65,Occupancy!$BJ$68:'Occupancy'!$B$79,1)*12/$C132))</f>
        <v>-</v>
      </c>
      <c r="AD132" s="55">
        <f>SUMIFS(IncomeStatementData!$J$2:$J$415,IncomeStatementData!$B$2:$B$415,$A132,IncomeStatementData!$I$2:$I$415,"55770")</f>
        <v>0</v>
      </c>
      <c r="AE132" s="54">
        <f>IF(ISERROR(AF132/12*Occupancy!$B$65),"-",AF132/12*Occupancy!$B$65)</f>
        <v>0</v>
      </c>
      <c r="AF132" s="55">
        <f>SUMIFS(AnnualFinancialData!$L$2:$L$6380,AnnualFinancialData!$B$2:$B$6380,$A132,AnnualFinancialData!$K$2:$K$6380,"55770")</f>
        <v>0</v>
      </c>
      <c r="AG132" s="54" t="str">
        <f>IF(ISERROR(IF(AD132="","",AD132/VLOOKUP(Occupancy!$B$65,Occupancy!$BJ$68:'Occupancy'!$B$79,1)*12/$C132)),"-",IF(AD132="","",AD132/VLOOKUP(Occupancy!$B$65,Occupancy!$BJ$68:'Occupancy'!$B$79,1)*12/$C132))</f>
        <v>-</v>
      </c>
      <c r="AH132" s="59" t="str">
        <f>IF(ISERROR(IF(AE132="","",AE132/VLOOKUP(Occupancy!$B$65,Occupancy!$BJ$68:'Occupancy'!$B$79,1)*12/$C132)),"-",IF(AE132="","",AE132/VLOOKUP(Occupancy!$B$65,Occupancy!$BJ$68:'Occupancy'!$B$79,1)*12/$C132))</f>
        <v>-</v>
      </c>
      <c r="AI132" s="52">
        <f>SUMIFS(IncomeStatementData!$J$2:$J$415,IncomeStatementData!$B$2:$B$415,$A132,IncomeStatementData!$I$2:$I$415,"55357")+SUMIFS(IncomeStatementData!$J$2:$J$415,IncomeStatementData!$B$2:$B$415,$A132,IncomeStatementData!$I$2:$I$415,"55353")+SUMIFS(IncomeStatementData!$J$2:$J$415,IncomeStatementData!$B$2:$B$415,$A132,IncomeStatementData!$I$2:$I$415,"55354")+SUMIFS(IncomeStatementData!$J$2:$J$415,IncomeStatementData!$B$2:$B$415,$A132,IncomeStatementData!$I$2:$I$415,"55351")</f>
        <v>0</v>
      </c>
      <c r="AJ132" s="51">
        <f>IF(ISERROR(AK132/12*Occupancy!$B$65),"-",AK132/12*Occupancy!$B$65)</f>
        <v>0</v>
      </c>
      <c r="AK132" s="52">
        <f>SUMIFS(AnnualFinancialData!$L$2:$L$6380,AnnualFinancialData!$B$2:$B$6380,$A132,AnnualFinancialData!$K$2:$K$6380,"55357")+SUMIFS(AnnualFinancialData!$L$2:$L$6380,AnnualFinancialData!$B$2:$B$6380,$A132,AnnualFinancialData!$K$2:$K$6380,"55353")+SUMIFS(AnnualFinancialData!$L$2:$L$6380,AnnualFinancialData!$B$2:$B$6380,$A132,AnnualFinancialData!$K$2:$K$6380,"55354")+SUMIFS(AnnualFinancialData!$L$2:$L$6380,AnnualFinancialData!$B$2:$B$6380,$A132,AnnualFinancialData!$K$2:$K$6380,"55351")</f>
        <v>0</v>
      </c>
      <c r="AL132" s="51" t="str">
        <f>IF(ISERROR(IF(AI132="","",AI132/VLOOKUP(Occupancy!$B$65,Occupancy!$BJ$68:'Occupancy'!$B$79,1)*12/$C132)),"-",IF(AI132="","",AI132/VLOOKUP(Occupancy!$B$65,Occupancy!$BJ$68:'Occupancy'!$B$79,1)*12/$C132))</f>
        <v>-</v>
      </c>
      <c r="AM132" s="60" t="str">
        <f>IF(ISERROR(IF(AJ132="","",AJ132/VLOOKUP(Occupancy!$B$65,Occupancy!$BJ$68:'Occupancy'!$B$79,1)*12/$C132)),"-",IF(AJ132="","",AJ132/VLOOKUP(Occupancy!$B$65,Occupancy!$BJ$68:'Occupancy'!$B$79,1)*12/$C132))</f>
        <v>-</v>
      </c>
      <c r="AN132" s="54">
        <f>SUMIFS(IncomeStatementData!$J$2:$J$415,IncomeStatementData!$B$2:$B$415,$A132,IncomeStatementData!$I$2:$I$415,"55355")</f>
        <v>0</v>
      </c>
      <c r="AO132" s="54">
        <f>IF(ISERROR(AP132/12*Occupancy!$B$65),"-",AP132/12*Occupancy!$B$65)</f>
        <v>0</v>
      </c>
      <c r="AP132" s="55">
        <f>SUMIFS(AnnualFinancialData!$L$2:$L$6380,AnnualFinancialData!$B$2:$B$6380,$A132,AnnualFinancialData!$K$2:$K$6380,"55355")</f>
        <v>0</v>
      </c>
      <c r="AQ132" s="54" t="str">
        <f>IF(ISERROR(IF(AN132="","",AN132/VLOOKUP(Occupancy!$B$65,Occupancy!$BJ$68:'Occupancy'!$B$79,1)*12/$C132)),"-",IF(AN132="","",AN132/VLOOKUP(Occupancy!$B$65,Occupancy!$BJ$68:'Occupancy'!$B$79,1)*12/$C132))</f>
        <v>-</v>
      </c>
      <c r="AR132" s="56" t="str">
        <f>IF(ISERROR(IF(AO132="","",AO132/VLOOKUP(Occupancy!$B$65,Occupancy!$BJ$68:'Occupancy'!$B$79,1)*12/$C132)),"-",IF(AO132="","",AO132/VLOOKUP(Occupancy!$B$65,Occupancy!$BJ$68:'Occupancy'!$B$79,1)*12/$C132))</f>
        <v>-</v>
      </c>
      <c r="AS132" s="61">
        <f>SUMIFS(IncomeStatementData!$J$2:$J$415,IncomeStatementData!$B$2:$B$415,$A132,IncomeStatementData!$I$2:$I$415,"55301")</f>
        <v>0</v>
      </c>
      <c r="AT132" s="51">
        <f>IF(ISERROR(AU132/12*Occupancy!$B$65),"-",AU132/12*Occupancy!$B$65)</f>
        <v>0</v>
      </c>
      <c r="AU132" s="52">
        <f>SUMIFS(AnnualFinancialData!$L$2:$L$6380,AnnualFinancialData!$B$2:$B$6380,$A132,AnnualFinancialData!$K$2:$K$6380,"55301")</f>
        <v>0</v>
      </c>
      <c r="AV132" s="51" t="str">
        <f>IF(ISERROR(IF(AS132="","",AS132/VLOOKUP(Occupancy!$B$65,Occupancy!$BJ$68:'Occupancy'!$B$79,1)*12/$C132)),"-",IF(AS132="","",AS132/VLOOKUP(Occupancy!$B$65,Occupancy!$BJ$68:'Occupancy'!$B$79,1)*12/$C132))</f>
        <v>-</v>
      </c>
      <c r="AW132" s="57" t="str">
        <f>IF(ISERROR(IF(AT132="","",AT132/VLOOKUP(Occupancy!$B$65,Occupancy!$BJ$68:'Occupancy'!$B$79,1)*12/$C132)),"-",IF(AT132="","",AT132/VLOOKUP(Occupancy!$B$65,Occupancy!$BJ$68:'Occupancy'!$B$79,1)*12/$C132))</f>
        <v>-</v>
      </c>
      <c r="AX132" s="54">
        <f>SUMIFS(IncomeStatementData!$J$2:$J$415,IncomeStatementData!$B$2:$B$415,$A132,IncomeStatementData!$I$2:$I$415,"55320")</f>
        <v>0</v>
      </c>
      <c r="AY132" s="54">
        <f>IF(ISERROR(AZ132/12*Occupancy!$B$65),"-",AZ132/12*Occupancy!$B$65)</f>
        <v>0</v>
      </c>
      <c r="AZ132" s="55">
        <f>SUMIFS(AnnualFinancialData!$L$2:$L$6380,AnnualFinancialData!$B$2:$B$6380,$A132,AnnualFinancialData!$K$2:$K$6380,"55320")</f>
        <v>0</v>
      </c>
      <c r="BA132" s="54" t="str">
        <f>IF(ISERROR(IF(AX132="","",AX132/VLOOKUP(Occupancy!$B$65,Occupancy!$BJ$68:'Occupancy'!$B$79,1)*12/$C132)),"-",IF(AX132="","",AX132/VLOOKUP(Occupancy!$B$65,Occupancy!$BJ$68:'Occupancy'!$B$79,1)*12/$C132))</f>
        <v>-</v>
      </c>
      <c r="BB132" s="54" t="str">
        <f>IF(ISERROR(IF(AY132="","",AY132/VLOOKUP(Occupancy!$B$65,Occupancy!$BJ$68:'Occupancy'!$B$79,1)*12/$C132)),"-",IF(AY132="","",AY132/VLOOKUP(Occupancy!$B$65,Occupancy!$BJ$68:'Occupancy'!$B$79,1)*12/$C132))</f>
        <v>-</v>
      </c>
      <c r="BC132" s="62">
        <f t="shared" si="3"/>
        <v>0</v>
      </c>
      <c r="BD132" s="63">
        <f t="shared" si="4"/>
        <v>0</v>
      </c>
      <c r="BE132" s="62">
        <f t="shared" si="5"/>
        <v>0</v>
      </c>
      <c r="BF132" s="63" t="str">
        <f>IF(ISERROR(IF(BC132="","",BC132/VLOOKUP(Occupancy!$B$65,Occupancy!$BJ$68:'Occupancy'!$B$79,1)*12/$C132)),"-",IF(BC132="","",BC132/VLOOKUP(Occupancy!$B$65,Occupancy!$BJ$68:'Occupancy'!$B$79,1)*12/$C132))</f>
        <v>-</v>
      </c>
      <c r="BG132" s="64" t="str">
        <f>IF(ISERROR(IF(BD132="","",BD132/VLOOKUP(Occupancy!$B$65,Occupancy!$BJ$68:'Occupancy'!$B$79,1)*12/$C132)),"-",IF(BD132="","",BD132/VLOOKUP(Occupancy!$B$65,Occupancy!$BJ$68:'Occupancy'!$B$79,1)*12/$C132))</f>
        <v>-</v>
      </c>
    </row>
    <row r="133" spans="1:59" x14ac:dyDescent="0.25">
      <c r="A133" s="220" t="s">
        <v>657</v>
      </c>
      <c r="B133" s="93" t="str">
        <f>IF(ISERROR(INDEX(ProjectTypeData!$F$2:$F133,MATCH(Expenses!$A133,ProjectTypeData!$B$2:$B133,0),MATCH(Expenses!B$5,ProjectTypeData!$F$1))),"-",INDEX(ProjectTypeData!$F$2:$F133,MATCH(Expenses!$A133,ProjectTypeData!$B$2:$B133,0),MATCH(Expenses!B$5,ProjectTypeData!$F$1)))</f>
        <v>Shelter</v>
      </c>
      <c r="C133" s="145">
        <f>Operating!C138</f>
        <v>0</v>
      </c>
      <c r="D133" s="146" t="str">
        <f>IF(ISERROR(INDEX(MgmtCompanyData!$C$2:$C$46,MATCH(A133,MgmtCompanyData!$B$2:$B$46,0),0)),"-",INDEX(MgmtCompanyData!$C$2:$C$46,MATCH(A133,MgmtCompanyData!$B$2:$B$46,0),0))</f>
        <v>-</v>
      </c>
      <c r="E133" s="50">
        <f>SUMIFS(IncomeStatementData!$J$2:$J$415,IncomeStatementData!$B$2:$B$415,$A133,IncomeStatementData!$I$2:$I$415,"50105")+SUMIFS(IncomeStatementData!$J$2:$J$415,IncomeStatementData!$B$2:$B$415,$A133,IncomeStatementData!$I$2:$I$415,"55745")+SUMIFS(IncomeStatementData!$J$2:$J$415,IncomeStatementData!$B$2:$B$415,$A133,IncomeStatementData!$I$2:$I$415,"55730")+SUMIFS(IncomeStatementData!$J$2:$J$415,IncomeStatementData!$B$2:$B$415,$A133,IncomeStatementData!$I$2:$I$415,"50203")+SUMIFS(IncomeStatementData!$J$2:$J$415,IncomeStatementData!$B$2:$B$415,$A133,IncomeStatementData!$I$2:$I$415,"50252")</f>
        <v>0</v>
      </c>
      <c r="F133" s="51">
        <f>IF(ISERROR(G133/12*Occupancy!$B$65),"-",G133/12*Occupancy!$B$65)</f>
        <v>0</v>
      </c>
      <c r="G133" s="52">
        <f>SUMIFS(AnnualFinancialData!$L$2:$L$6380,AnnualFinancialData!$B$2:$B$6380,$A133,AnnualFinancialData!$K$2:$K$6380,"50105")+SUMIFS(AnnualFinancialData!$L$2:$L$6380,AnnualFinancialData!$B$2:$B$6380,$A133,AnnualFinancialData!$K$2:$K$6380,"55745")+SUMIFS(AnnualFinancialData!$L$2:$L$6380,AnnualFinancialData!$B$2:$B$6380,$A133,AnnualFinancialData!$K$2:$K$6380,"55730")+SUMIFS(AnnualFinancialData!$L$2:$L$6380,AnnualFinancialData!$B$2:$B$6380,$A133,AnnualFinancialData!$K$2:$K$6380,"50203")+SUMIFS(AnnualFinancialData!$L$2:$L$6380,AnnualFinancialData!$B$2:$B$6380,$A133,AnnualFinancialData!$K$2:$K$6380,"50252")</f>
        <v>0</v>
      </c>
      <c r="H133" s="51" t="str">
        <f>IF(ISERROR(IF(E133="","",E133/VLOOKUP(Occupancy!$B$65,Occupancy!$BJ$68:'Occupancy'!$B$79,1)*12/$C133)),"-",IF(E133="","",E133/VLOOKUP(Occupancy!$B$65,Occupancy!$BJ$68:'Occupancy'!$B$79,1)*12/$C133))</f>
        <v>-</v>
      </c>
      <c r="I133" s="53" t="str">
        <f>IF(ISERROR(IF(F133="","",F133/VLOOKUP(Occupancy!$B$65,Occupancy!$BJ$68:'Occupancy'!$B$79,1)*12/$C133)),"-",IF(F133="","",F133/VLOOKUP(Occupancy!$B$65,Occupancy!$BJ$68:'Occupancy'!$B$79,1)*12/$C133))</f>
        <v>-</v>
      </c>
      <c r="J133" s="54">
        <f>SUMIFS(IncomeStatementData!$J$2:$J$415,IncomeStatementData!$B$2:$B$415,$A133,IncomeStatementData!$I$2:$I$415,"60015")+SUMIFS(IncomeStatementData!$J$2:$J$415,IncomeStatementData!$B$2:$B$415,$A133,IncomeStatementData!$I$2:$I$415,"55342")+SUMIFS(IncomeStatementData!$J$2:$J$415,IncomeStatementData!$B$2:$B$415,$A133,IncomeStatementData!$I$2:$I$415,"55110")+SUMIFS(IncomeStatementData!$J$2:$J$415,IncomeStatementData!$B$2:$B$415,$A133,IncomeStatementData!$I$2:$I$415,"53034")+SUMIFS(IncomeStatementData!$J$2:$J$415,IncomeStatementData!$B$2:$B$415,$A133,IncomeStatementData!$I$2:$I$415,"59500")</f>
        <v>0</v>
      </c>
      <c r="K133" s="54">
        <f>IF(ISERROR(L133/12*Occupancy!$B$65),"-",L133/12*Occupancy!$B$65)</f>
        <v>0</v>
      </c>
      <c r="L133" s="55">
        <f>SUMIFS(AnnualFinancialData!$L$2:$L$6380,AnnualFinancialData!$B$2:$B$6380,$A133,AnnualFinancialData!$K$2:$K$6380,"60015")+SUMIFS(AnnualFinancialData!$L$2:$L$6380,AnnualFinancialData!$B$2:$B$6380,$A133,AnnualFinancialData!$K$2:$K$6380,"55342")+SUMIFS(AnnualFinancialData!$L$2:$L$6380,AnnualFinancialData!$B$2:$B$6380,$A133,AnnualFinancialData!$K$2:$K$6380,"55110")+SUMIFS(AnnualFinancialData!$L$2:$L$6380,AnnualFinancialData!$B$2:$B$6380,$A133,AnnualFinancialData!$K$2:$K$6380,"53034")+SUMIFS(AnnualFinancialData!$L$2:$L$6380,AnnualFinancialData!$B$2:$B$6380,$A133,AnnualFinancialData!$K$2:$K$6380,"59500")</f>
        <v>0</v>
      </c>
      <c r="M133" s="54" t="str">
        <f>IF(ISERROR(IF(J133="","",J133/VLOOKUP(Occupancy!$B$65,Occupancy!$BJ$68:'Occupancy'!$B$79,1)*12/$C133)),"-",IF(J133="","",J133/VLOOKUP(Occupancy!$B$65,Occupancy!$BJ$68:'Occupancy'!$B$79,1)*12/$C133))</f>
        <v>-</v>
      </c>
      <c r="N133" s="54" t="str">
        <f>IF(ISERROR(IF(K133="","",K133/VLOOKUP(Occupancy!$B$65,Occupancy!$BJ$68:'Occupancy'!$B$79,1)*12/$C133)),"-",IF(K133="","",K133/VLOOKUP(Occupancy!$B$65,Occupancy!$BJ$68:'Occupancy'!$B$79,1)*12/$C133))</f>
        <v>-</v>
      </c>
      <c r="O133" s="51">
        <f>SUMIFS(IncomeStatementData!$J$2:$J$415,IncomeStatementData!$B$2:$B$415,$A133,IncomeStatementData!$I$2:$I$415,"58001")</f>
        <v>0</v>
      </c>
      <c r="P133" s="51">
        <f>IF(ISERROR(Q133/12*Occupancy!$B$65),"-",Q133/12*Occupancy!$B$65)</f>
        <v>0</v>
      </c>
      <c r="Q133" s="52">
        <f>SUMIFS(AnnualFinancialData!$L$2:$L$6380,AnnualFinancialData!$B$2:$B$6380,$A133,AnnualFinancialData!$K$2:$K$6380,"58001")</f>
        <v>0</v>
      </c>
      <c r="R133" s="51" t="str">
        <f>IF(ISERROR(IF(O133="","",O133/VLOOKUP(Occupancy!$B$65,Occupancy!$BJ$68:'Occupancy'!$B$79,1)*12/$C133)),"-",IF(O133="","",O133/VLOOKUP(Occupancy!$B$65,Occupancy!$BJ$68:'Occupancy'!$B$79,1)*12/$C133))</f>
        <v>-</v>
      </c>
      <c r="S133" s="51" t="str">
        <f>IF(ISERROR(IF(P133="","",P133/VLOOKUP(Occupancy!$B$65,Occupancy!$BJ$68:'Occupancy'!$B$79,1)*12/$C133)),"-",IF(P133="","",P133/VLOOKUP(Occupancy!$B$65,Occupancy!$BJ$68:'Occupancy'!$B$79,1)*12/$C133))</f>
        <v>-</v>
      </c>
      <c r="T133" s="55">
        <f>SUMIFS(IncomeStatementData!$J$2:$J$415,IncomeStatementData!$B$2:$B$415,$A133,IncomeStatementData!$I$2:$I$415,"66100")</f>
        <v>0</v>
      </c>
      <c r="U133" s="54">
        <f>IF(ISERROR(V133/12*Occupancy!$B$65),"-",V133/12*Occupancy!$B$65)</f>
        <v>0</v>
      </c>
      <c r="V133" s="55">
        <f>SUMIFS(AnnualFinancialData!$L$2:$L$6380,AnnualFinancialData!$B$2:$B$6380,$A133,AnnualFinancialData!$K$2:$K$6380,"66100")</f>
        <v>0</v>
      </c>
      <c r="W133" s="54" t="str">
        <f>IF(ISERROR(IF(T133="","",T133/VLOOKUP(Occupancy!$B$65,Occupancy!$BJ$68:'Occupancy'!$B$79,1)*12/$C133)),"-",IF(T133="","",T133/VLOOKUP(Occupancy!$B$65,Occupancy!$BJ$68:'Occupancy'!$B$79,1)*12/$C133))</f>
        <v>-</v>
      </c>
      <c r="X133" s="56" t="str">
        <f>IF(ISERROR(IF(U133="","",U133/VLOOKUP(Occupancy!$B$65,Occupancy!$BJ$68:'Occupancy'!$B$79,1)*12/$C133)),"-",IF(U133="","",U133/VLOOKUP(Occupancy!$B$65,Occupancy!$BJ$68:'Occupancy'!$B$79,1)*12/$C133))</f>
        <v>-</v>
      </c>
      <c r="Y133" s="51">
        <f>SUMIFS(IncomeStatementData!$J$2:$J$415,IncomeStatementData!$B$2:$B$415,$A133,IncomeStatementData!$I$2:$I$415,"55705")+SUMIFS(IncomeStatementData!$J$2:$J$415,IncomeStatementData!$B$2:$B$415,$A133,IncomeStatementData!$I$2:$I$415,"55715")+SUMIFS(IncomeStatementData!$J$2:$J$415,IncomeStatementData!$B$2:$B$415,$A133,IncomeStatementData!$I$2:$I$415,"55720")+SUMIFS(IncomeStatementData!$J$2:$J$415,IncomeStatementData!$B$2:$B$415,$A133,IncomeStatementData!$I$2:$I$415,"55730")+SUMIFS(IncomeStatementData!$J$2:$J$415,IncomeStatementData!$B$2:$B$415,$A133,IncomeStatementData!$I$2:$I$415,"55735")+SUMIFS(IncomeStatementData!$J$2:$J$415,IncomeStatementData!$B$2:$B$415,$A133,IncomeStatementData!$I$2:$I$415,"55701")+SUMIFS(IncomeStatementData!$J$2:$J$415,IncomeStatementData!$B$2:$B$415,$A133,IncomeStatementData!$I$2:$I$415,"55750")+SUMIFS(IncomeStatementData!$J$2:$J$415,IncomeStatementData!$B$2:$B$415,$A133,IncomeStatementData!$I$2:$I$415,"55725")+SUMIFS(IncomeStatementData!$J$2:$J$415,IncomeStatementData!$B$2:$B$415,$A133,IncomeStatementData!$I$2:$I$415,"55760")+SUMIFS(IncomeStatementData!$J$2:$J$415,IncomeStatementData!$B$2:$B$415,$A133,IncomeStatementData!$I$2:$I$415,"55755")</f>
        <v>0</v>
      </c>
      <c r="Z133" s="51">
        <f>IF(ISERROR(AA133/12*Occupancy!$B$65),"-",AA133/12*Occupancy!$B$65)</f>
        <v>0</v>
      </c>
      <c r="AA133" s="52">
        <f>SUMIFS(AnnualFinancialData!$L$2:$L$6380,AnnualFinancialData!$B$2:$B$6380,$A133,AnnualFinancialData!$K$2:$K$6380,"55705")+SUMIFS(AnnualFinancialData!$L$2:$L$6380,AnnualFinancialData!$B$2:$B$6380,$A133,AnnualFinancialData!$K$2:$K$6380,"55715")+SUMIFS(AnnualFinancialData!$L$2:$L$6380,AnnualFinancialData!$B$2:$B$6380,$A133,AnnualFinancialData!$K$2:$K$6380,"55720")+SUMIFS(AnnualFinancialData!$L$2:$L$6380,AnnualFinancialData!$B$2:$B$6380,$A133,AnnualFinancialData!$K$2:$K$6380,"55730")+SUMIFS(AnnualFinancialData!$L$2:$L$6380,AnnualFinancialData!$B$2:$B$6380,$A133,AnnualFinancialData!$K$2:$K$6380,"55735")+SUMIFS(AnnualFinancialData!$L$2:$L$6380,AnnualFinancialData!$B$2:$B$6380,$A133,AnnualFinancialData!$K$2:$K$6380,"55701")+SUMIFS(AnnualFinancialData!$L$2:$L$6380,AnnualFinancialData!$B$2:$B$6380,$A133,AnnualFinancialData!$K$2:$K$6380,"55750")+SUMIFS(AnnualFinancialData!$L$2:$L$6380,AnnualFinancialData!$B$2:$B$6380,$A133,AnnualFinancialData!$K$2:$K$6380,"55725")+SUMIFS(AnnualFinancialData!$L$2:$L$6380,AnnualFinancialData!$B$2:$B$6380,$A133,AnnualFinancialData!$K$2:$K$6380,"55760")+SUMIFS(AnnualFinancialData!$L$2:$L$6380,AnnualFinancialData!$B$2:$B$6380,$A133,AnnualFinancialData!$K$2:$K$6380,"55755")</f>
        <v>0</v>
      </c>
      <c r="AB133" s="51" t="str">
        <f>IF(ISERROR(IF(Y133="","",Y133/VLOOKUP(Occupancy!$B$65,Occupancy!$BJ$68:'Occupancy'!$B$79,1)*12/$C133)),"-",IF(Y133="","",Y133/VLOOKUP(Occupancy!$B$65,Occupancy!$BJ$68:'Occupancy'!$B$79,1)*12/$C133))</f>
        <v>-</v>
      </c>
      <c r="AC133" s="57" t="str">
        <f>IF(ISERROR(IF(Z133="","",Z133/VLOOKUP(Occupancy!$B$65,Occupancy!$BJ$68:'Occupancy'!$B$79,1)*12/$C133)),"-",IF(Z133="","",Z133/VLOOKUP(Occupancy!$B$65,Occupancy!$BJ$68:'Occupancy'!$B$79,1)*12/$C133))</f>
        <v>-</v>
      </c>
      <c r="AD133" s="55">
        <f>SUMIFS(IncomeStatementData!$J$2:$J$415,IncomeStatementData!$B$2:$B$415,$A133,IncomeStatementData!$I$2:$I$415,"55770")</f>
        <v>0</v>
      </c>
      <c r="AE133" s="54">
        <f>IF(ISERROR(AF133/12*Occupancy!$B$65),"-",AF133/12*Occupancy!$B$65)</f>
        <v>0</v>
      </c>
      <c r="AF133" s="55">
        <f>SUMIFS(AnnualFinancialData!$L$2:$L$6380,AnnualFinancialData!$B$2:$B$6380,$A133,AnnualFinancialData!$K$2:$K$6380,"55770")</f>
        <v>0</v>
      </c>
      <c r="AG133" s="54" t="str">
        <f>IF(ISERROR(IF(AD133="","",AD133/VLOOKUP(Occupancy!$B$65,Occupancy!$BJ$68:'Occupancy'!$B$79,1)*12/$C133)),"-",IF(AD133="","",AD133/VLOOKUP(Occupancy!$B$65,Occupancy!$BJ$68:'Occupancy'!$B$79,1)*12/$C133))</f>
        <v>-</v>
      </c>
      <c r="AH133" s="59" t="str">
        <f>IF(ISERROR(IF(AE133="","",AE133/VLOOKUP(Occupancy!$B$65,Occupancy!$BJ$68:'Occupancy'!$B$79,1)*12/$C133)),"-",IF(AE133="","",AE133/VLOOKUP(Occupancy!$B$65,Occupancy!$BJ$68:'Occupancy'!$B$79,1)*12/$C133))</f>
        <v>-</v>
      </c>
      <c r="AI133" s="52">
        <f>SUMIFS(IncomeStatementData!$J$2:$J$415,IncomeStatementData!$B$2:$B$415,$A133,IncomeStatementData!$I$2:$I$415,"55357")+SUMIFS(IncomeStatementData!$J$2:$J$415,IncomeStatementData!$B$2:$B$415,$A133,IncomeStatementData!$I$2:$I$415,"55353")+SUMIFS(IncomeStatementData!$J$2:$J$415,IncomeStatementData!$B$2:$B$415,$A133,IncomeStatementData!$I$2:$I$415,"55354")+SUMIFS(IncomeStatementData!$J$2:$J$415,IncomeStatementData!$B$2:$B$415,$A133,IncomeStatementData!$I$2:$I$415,"55351")</f>
        <v>0</v>
      </c>
      <c r="AJ133" s="51">
        <f>IF(ISERROR(AK133/12*Occupancy!$B$65),"-",AK133/12*Occupancy!$B$65)</f>
        <v>0</v>
      </c>
      <c r="AK133" s="52">
        <f>SUMIFS(AnnualFinancialData!$L$2:$L$6380,AnnualFinancialData!$B$2:$B$6380,$A133,AnnualFinancialData!$K$2:$K$6380,"55357")+SUMIFS(AnnualFinancialData!$L$2:$L$6380,AnnualFinancialData!$B$2:$B$6380,$A133,AnnualFinancialData!$K$2:$K$6380,"55353")+SUMIFS(AnnualFinancialData!$L$2:$L$6380,AnnualFinancialData!$B$2:$B$6380,$A133,AnnualFinancialData!$K$2:$K$6380,"55354")+SUMIFS(AnnualFinancialData!$L$2:$L$6380,AnnualFinancialData!$B$2:$B$6380,$A133,AnnualFinancialData!$K$2:$K$6380,"55351")</f>
        <v>0</v>
      </c>
      <c r="AL133" s="51" t="str">
        <f>IF(ISERROR(IF(AI133="","",AI133/VLOOKUP(Occupancy!$B$65,Occupancy!$BJ$68:'Occupancy'!$B$79,1)*12/$C133)),"-",IF(AI133="","",AI133/VLOOKUP(Occupancy!$B$65,Occupancy!$BJ$68:'Occupancy'!$B$79,1)*12/$C133))</f>
        <v>-</v>
      </c>
      <c r="AM133" s="60" t="str">
        <f>IF(ISERROR(IF(AJ133="","",AJ133/VLOOKUP(Occupancy!$B$65,Occupancy!$BJ$68:'Occupancy'!$B$79,1)*12/$C133)),"-",IF(AJ133="","",AJ133/VLOOKUP(Occupancy!$B$65,Occupancy!$BJ$68:'Occupancy'!$B$79,1)*12/$C133))</f>
        <v>-</v>
      </c>
      <c r="AN133" s="54">
        <f>SUMIFS(IncomeStatementData!$J$2:$J$415,IncomeStatementData!$B$2:$B$415,$A133,IncomeStatementData!$I$2:$I$415,"55355")</f>
        <v>0</v>
      </c>
      <c r="AO133" s="54">
        <f>IF(ISERROR(AP133/12*Occupancy!$B$65),"-",AP133/12*Occupancy!$B$65)</f>
        <v>0</v>
      </c>
      <c r="AP133" s="55">
        <f>SUMIFS(AnnualFinancialData!$L$2:$L$6380,AnnualFinancialData!$B$2:$B$6380,$A133,AnnualFinancialData!$K$2:$K$6380,"55355")</f>
        <v>0</v>
      </c>
      <c r="AQ133" s="54" t="str">
        <f>IF(ISERROR(IF(AN133="","",AN133/VLOOKUP(Occupancy!$B$65,Occupancy!$BJ$68:'Occupancy'!$B$79,1)*12/$C133)),"-",IF(AN133="","",AN133/VLOOKUP(Occupancy!$B$65,Occupancy!$BJ$68:'Occupancy'!$B$79,1)*12/$C133))</f>
        <v>-</v>
      </c>
      <c r="AR133" s="56" t="str">
        <f>IF(ISERROR(IF(AO133="","",AO133/VLOOKUP(Occupancy!$B$65,Occupancy!$BJ$68:'Occupancy'!$B$79,1)*12/$C133)),"-",IF(AO133="","",AO133/VLOOKUP(Occupancy!$B$65,Occupancy!$BJ$68:'Occupancy'!$B$79,1)*12/$C133))</f>
        <v>-</v>
      </c>
      <c r="AS133" s="61">
        <f>SUMIFS(IncomeStatementData!$J$2:$J$415,IncomeStatementData!$B$2:$B$415,$A133,IncomeStatementData!$I$2:$I$415,"55301")</f>
        <v>0</v>
      </c>
      <c r="AT133" s="51">
        <f>IF(ISERROR(AU133/12*Occupancy!$B$65),"-",AU133/12*Occupancy!$B$65)</f>
        <v>0</v>
      </c>
      <c r="AU133" s="52">
        <f>SUMIFS(AnnualFinancialData!$L$2:$L$6380,AnnualFinancialData!$B$2:$B$6380,$A133,AnnualFinancialData!$K$2:$K$6380,"55301")</f>
        <v>0</v>
      </c>
      <c r="AV133" s="51" t="str">
        <f>IF(ISERROR(IF(AS133="","",AS133/VLOOKUP(Occupancy!$B$65,Occupancy!$BJ$68:'Occupancy'!$B$79,1)*12/$C133)),"-",IF(AS133="","",AS133/VLOOKUP(Occupancy!$B$65,Occupancy!$BJ$68:'Occupancy'!$B$79,1)*12/$C133))</f>
        <v>-</v>
      </c>
      <c r="AW133" s="57" t="str">
        <f>IF(ISERROR(IF(AT133="","",AT133/VLOOKUP(Occupancy!$B$65,Occupancy!$BJ$68:'Occupancy'!$B$79,1)*12/$C133)),"-",IF(AT133="","",AT133/VLOOKUP(Occupancy!$B$65,Occupancy!$BJ$68:'Occupancy'!$B$79,1)*12/$C133))</f>
        <v>-</v>
      </c>
      <c r="AX133" s="54">
        <f>SUMIFS(IncomeStatementData!$J$2:$J$415,IncomeStatementData!$B$2:$B$415,$A133,IncomeStatementData!$I$2:$I$415,"55320")</f>
        <v>0</v>
      </c>
      <c r="AY133" s="54">
        <f>IF(ISERROR(AZ133/12*Occupancy!$B$65),"-",AZ133/12*Occupancy!$B$65)</f>
        <v>0</v>
      </c>
      <c r="AZ133" s="55">
        <f>SUMIFS(AnnualFinancialData!$L$2:$L$6380,AnnualFinancialData!$B$2:$B$6380,$A133,AnnualFinancialData!$K$2:$K$6380,"55320")</f>
        <v>0</v>
      </c>
      <c r="BA133" s="54" t="str">
        <f>IF(ISERROR(IF(AX133="","",AX133/VLOOKUP(Occupancy!$B$65,Occupancy!$BJ$68:'Occupancy'!$B$79,1)*12/$C133)),"-",IF(AX133="","",AX133/VLOOKUP(Occupancy!$B$65,Occupancy!$BJ$68:'Occupancy'!$B$79,1)*12/$C133))</f>
        <v>-</v>
      </c>
      <c r="BB133" s="54" t="str">
        <f>IF(ISERROR(IF(AY133="","",AY133/VLOOKUP(Occupancy!$B$65,Occupancy!$BJ$68:'Occupancy'!$B$79,1)*12/$C133)),"-",IF(AY133="","",AY133/VLOOKUP(Occupancy!$B$65,Occupancy!$BJ$68:'Occupancy'!$B$79,1)*12/$C133))</f>
        <v>-</v>
      </c>
      <c r="BC133" s="62">
        <f t="shared" si="3"/>
        <v>0</v>
      </c>
      <c r="BD133" s="63">
        <f t="shared" si="4"/>
        <v>0</v>
      </c>
      <c r="BE133" s="62">
        <f t="shared" si="5"/>
        <v>0</v>
      </c>
      <c r="BF133" s="63" t="str">
        <f>IF(ISERROR(IF(BC133="","",BC133/VLOOKUP(Occupancy!$B$65,Occupancy!$BJ$68:'Occupancy'!$B$79,1)*12/$C133)),"-",IF(BC133="","",BC133/VLOOKUP(Occupancy!$B$65,Occupancy!$BJ$68:'Occupancy'!$B$79,1)*12/$C133))</f>
        <v>-</v>
      </c>
      <c r="BG133" s="64" t="str">
        <f>IF(ISERROR(IF(BD133="","",BD133/VLOOKUP(Occupancy!$B$65,Occupancy!$BJ$68:'Occupancy'!$B$79,1)*12/$C133)),"-",IF(BD133="","",BD133/VLOOKUP(Occupancy!$B$65,Occupancy!$BJ$68:'Occupancy'!$B$79,1)*12/$C133))</f>
        <v>-</v>
      </c>
    </row>
    <row r="134" spans="1:59" x14ac:dyDescent="0.25">
      <c r="A134" s="220" t="s">
        <v>659</v>
      </c>
      <c r="B134" s="93" t="str">
        <f>IF(ISERROR(INDEX(ProjectTypeData!$F$2:$F134,MATCH(Expenses!$A134,ProjectTypeData!$B$2:$B134,0),MATCH(Expenses!B$5,ProjectTypeData!$F$1))),"-",INDEX(ProjectTypeData!$F$2:$F134,MATCH(Expenses!$A134,ProjectTypeData!$B$2:$B134,0),MATCH(Expenses!B$5,ProjectTypeData!$F$1)))</f>
        <v>Homes</v>
      </c>
      <c r="C134" s="145">
        <f>Operating!C139</f>
        <v>0</v>
      </c>
      <c r="D134" s="146" t="str">
        <f>IF(ISERROR(INDEX(MgmtCompanyData!$C$2:$C$46,MATCH(A134,MgmtCompanyData!$B$2:$B$46,0),0)),"-",INDEX(MgmtCompanyData!$C$2:$C$46,MATCH(A134,MgmtCompanyData!$B$2:$B$46,0),0))</f>
        <v>-</v>
      </c>
      <c r="E134" s="50">
        <f>SUMIFS(IncomeStatementData!$J$2:$J$415,IncomeStatementData!$B$2:$B$415,$A134,IncomeStatementData!$I$2:$I$415,"50105")+SUMIFS(IncomeStatementData!$J$2:$J$415,IncomeStatementData!$B$2:$B$415,$A134,IncomeStatementData!$I$2:$I$415,"55745")+SUMIFS(IncomeStatementData!$J$2:$J$415,IncomeStatementData!$B$2:$B$415,$A134,IncomeStatementData!$I$2:$I$415,"55730")+SUMIFS(IncomeStatementData!$J$2:$J$415,IncomeStatementData!$B$2:$B$415,$A134,IncomeStatementData!$I$2:$I$415,"50203")+SUMIFS(IncomeStatementData!$J$2:$J$415,IncomeStatementData!$B$2:$B$415,$A134,IncomeStatementData!$I$2:$I$415,"50252")</f>
        <v>0</v>
      </c>
      <c r="F134" s="51">
        <f>IF(ISERROR(G134/12*Occupancy!$B$65),"-",G134/12*Occupancy!$B$65)</f>
        <v>0</v>
      </c>
      <c r="G134" s="52">
        <f>SUMIFS(AnnualFinancialData!$L$2:$L$6380,AnnualFinancialData!$B$2:$B$6380,$A134,AnnualFinancialData!$K$2:$K$6380,"50105")+SUMIFS(AnnualFinancialData!$L$2:$L$6380,AnnualFinancialData!$B$2:$B$6380,$A134,AnnualFinancialData!$K$2:$K$6380,"55745")+SUMIFS(AnnualFinancialData!$L$2:$L$6380,AnnualFinancialData!$B$2:$B$6380,$A134,AnnualFinancialData!$K$2:$K$6380,"55730")+SUMIFS(AnnualFinancialData!$L$2:$L$6380,AnnualFinancialData!$B$2:$B$6380,$A134,AnnualFinancialData!$K$2:$K$6380,"50203")+SUMIFS(AnnualFinancialData!$L$2:$L$6380,AnnualFinancialData!$B$2:$B$6380,$A134,AnnualFinancialData!$K$2:$K$6380,"50252")</f>
        <v>0</v>
      </c>
      <c r="H134" s="51" t="str">
        <f>IF(ISERROR(IF(E134="","",E134/VLOOKUP(Occupancy!$B$65,Occupancy!$BJ$68:'Occupancy'!$B$79,1)*12/$C134)),"-",IF(E134="","",E134/VLOOKUP(Occupancy!$B$65,Occupancy!$BJ$68:'Occupancy'!$B$79,1)*12/$C134))</f>
        <v>-</v>
      </c>
      <c r="I134" s="53" t="str">
        <f>IF(ISERROR(IF(F134="","",F134/VLOOKUP(Occupancy!$B$65,Occupancy!$BJ$68:'Occupancy'!$B$79,1)*12/$C134)),"-",IF(F134="","",F134/VLOOKUP(Occupancy!$B$65,Occupancy!$BJ$68:'Occupancy'!$B$79,1)*12/$C134))</f>
        <v>-</v>
      </c>
      <c r="J134" s="54">
        <f>SUMIFS(IncomeStatementData!$J$2:$J$415,IncomeStatementData!$B$2:$B$415,$A134,IncomeStatementData!$I$2:$I$415,"60015")+SUMIFS(IncomeStatementData!$J$2:$J$415,IncomeStatementData!$B$2:$B$415,$A134,IncomeStatementData!$I$2:$I$415,"55342")+SUMIFS(IncomeStatementData!$J$2:$J$415,IncomeStatementData!$B$2:$B$415,$A134,IncomeStatementData!$I$2:$I$415,"55110")+SUMIFS(IncomeStatementData!$J$2:$J$415,IncomeStatementData!$B$2:$B$415,$A134,IncomeStatementData!$I$2:$I$415,"53034")+SUMIFS(IncomeStatementData!$J$2:$J$415,IncomeStatementData!$B$2:$B$415,$A134,IncomeStatementData!$I$2:$I$415,"59500")</f>
        <v>0</v>
      </c>
      <c r="K134" s="54">
        <f>IF(ISERROR(L134/12*Occupancy!$B$65),"-",L134/12*Occupancy!$B$65)</f>
        <v>0</v>
      </c>
      <c r="L134" s="55">
        <f>SUMIFS(AnnualFinancialData!$L$2:$L$6380,AnnualFinancialData!$B$2:$B$6380,$A134,AnnualFinancialData!$K$2:$K$6380,"60015")+SUMIFS(AnnualFinancialData!$L$2:$L$6380,AnnualFinancialData!$B$2:$B$6380,$A134,AnnualFinancialData!$K$2:$K$6380,"55342")+SUMIFS(AnnualFinancialData!$L$2:$L$6380,AnnualFinancialData!$B$2:$B$6380,$A134,AnnualFinancialData!$K$2:$K$6380,"55110")+SUMIFS(AnnualFinancialData!$L$2:$L$6380,AnnualFinancialData!$B$2:$B$6380,$A134,AnnualFinancialData!$K$2:$K$6380,"53034")+SUMIFS(AnnualFinancialData!$L$2:$L$6380,AnnualFinancialData!$B$2:$B$6380,$A134,AnnualFinancialData!$K$2:$K$6380,"59500")</f>
        <v>0</v>
      </c>
      <c r="M134" s="54" t="str">
        <f>IF(ISERROR(IF(J134="","",J134/VLOOKUP(Occupancy!$B$65,Occupancy!$BJ$68:'Occupancy'!$B$79,1)*12/$C134)),"-",IF(J134="","",J134/VLOOKUP(Occupancy!$B$65,Occupancy!$BJ$68:'Occupancy'!$B$79,1)*12/$C134))</f>
        <v>-</v>
      </c>
      <c r="N134" s="54" t="str">
        <f>IF(ISERROR(IF(K134="","",K134/VLOOKUP(Occupancy!$B$65,Occupancy!$BJ$68:'Occupancy'!$B$79,1)*12/$C134)),"-",IF(K134="","",K134/VLOOKUP(Occupancy!$B$65,Occupancy!$BJ$68:'Occupancy'!$B$79,1)*12/$C134))</f>
        <v>-</v>
      </c>
      <c r="O134" s="51">
        <f>SUMIFS(IncomeStatementData!$J$2:$J$415,IncomeStatementData!$B$2:$B$415,$A134,IncomeStatementData!$I$2:$I$415,"58001")</f>
        <v>0</v>
      </c>
      <c r="P134" s="51">
        <f>IF(ISERROR(Q134/12*Occupancy!$B$65),"-",Q134/12*Occupancy!$B$65)</f>
        <v>0</v>
      </c>
      <c r="Q134" s="52">
        <f>SUMIFS(AnnualFinancialData!$L$2:$L$6380,AnnualFinancialData!$B$2:$B$6380,$A134,AnnualFinancialData!$K$2:$K$6380,"58001")</f>
        <v>0</v>
      </c>
      <c r="R134" s="51" t="str">
        <f>IF(ISERROR(IF(O134="","",O134/VLOOKUP(Occupancy!$B$65,Occupancy!$BJ$68:'Occupancy'!$B$79,1)*12/$C134)),"-",IF(O134="","",O134/VLOOKUP(Occupancy!$B$65,Occupancy!$BJ$68:'Occupancy'!$B$79,1)*12/$C134))</f>
        <v>-</v>
      </c>
      <c r="S134" s="51" t="str">
        <f>IF(ISERROR(IF(P134="","",P134/VLOOKUP(Occupancy!$B$65,Occupancy!$BJ$68:'Occupancy'!$B$79,1)*12/$C134)),"-",IF(P134="","",P134/VLOOKUP(Occupancy!$B$65,Occupancy!$BJ$68:'Occupancy'!$B$79,1)*12/$C134))</f>
        <v>-</v>
      </c>
      <c r="T134" s="55">
        <f>SUMIFS(IncomeStatementData!$J$2:$J$415,IncomeStatementData!$B$2:$B$415,$A134,IncomeStatementData!$I$2:$I$415,"66100")</f>
        <v>0</v>
      </c>
      <c r="U134" s="54">
        <f>IF(ISERROR(V134/12*Occupancy!$B$65),"-",V134/12*Occupancy!$B$65)</f>
        <v>0</v>
      </c>
      <c r="V134" s="55">
        <f>SUMIFS(AnnualFinancialData!$L$2:$L$6380,AnnualFinancialData!$B$2:$B$6380,$A134,AnnualFinancialData!$K$2:$K$6380,"66100")</f>
        <v>0</v>
      </c>
      <c r="W134" s="54" t="str">
        <f>IF(ISERROR(IF(T134="","",T134/VLOOKUP(Occupancy!$B$65,Occupancy!$BJ$68:'Occupancy'!$B$79,1)*12/$C134)),"-",IF(T134="","",T134/VLOOKUP(Occupancy!$B$65,Occupancy!$BJ$68:'Occupancy'!$B$79,1)*12/$C134))</f>
        <v>-</v>
      </c>
      <c r="X134" s="56" t="str">
        <f>IF(ISERROR(IF(U134="","",U134/VLOOKUP(Occupancy!$B$65,Occupancy!$BJ$68:'Occupancy'!$B$79,1)*12/$C134)),"-",IF(U134="","",U134/VLOOKUP(Occupancy!$B$65,Occupancy!$BJ$68:'Occupancy'!$B$79,1)*12/$C134))</f>
        <v>-</v>
      </c>
      <c r="Y134" s="51">
        <f>SUMIFS(IncomeStatementData!$J$2:$J$415,IncomeStatementData!$B$2:$B$415,$A134,IncomeStatementData!$I$2:$I$415,"55705")+SUMIFS(IncomeStatementData!$J$2:$J$415,IncomeStatementData!$B$2:$B$415,$A134,IncomeStatementData!$I$2:$I$415,"55715")+SUMIFS(IncomeStatementData!$J$2:$J$415,IncomeStatementData!$B$2:$B$415,$A134,IncomeStatementData!$I$2:$I$415,"55720")+SUMIFS(IncomeStatementData!$J$2:$J$415,IncomeStatementData!$B$2:$B$415,$A134,IncomeStatementData!$I$2:$I$415,"55730")+SUMIFS(IncomeStatementData!$J$2:$J$415,IncomeStatementData!$B$2:$B$415,$A134,IncomeStatementData!$I$2:$I$415,"55735")+SUMIFS(IncomeStatementData!$J$2:$J$415,IncomeStatementData!$B$2:$B$415,$A134,IncomeStatementData!$I$2:$I$415,"55701")+SUMIFS(IncomeStatementData!$J$2:$J$415,IncomeStatementData!$B$2:$B$415,$A134,IncomeStatementData!$I$2:$I$415,"55750")+SUMIFS(IncomeStatementData!$J$2:$J$415,IncomeStatementData!$B$2:$B$415,$A134,IncomeStatementData!$I$2:$I$415,"55725")+SUMIFS(IncomeStatementData!$J$2:$J$415,IncomeStatementData!$B$2:$B$415,$A134,IncomeStatementData!$I$2:$I$415,"55760")+SUMIFS(IncomeStatementData!$J$2:$J$415,IncomeStatementData!$B$2:$B$415,$A134,IncomeStatementData!$I$2:$I$415,"55755")</f>
        <v>0</v>
      </c>
      <c r="Z134" s="51">
        <f>IF(ISERROR(AA134/12*Occupancy!$B$65),"-",AA134/12*Occupancy!$B$65)</f>
        <v>0</v>
      </c>
      <c r="AA134" s="52">
        <f>SUMIFS(AnnualFinancialData!$L$2:$L$6380,AnnualFinancialData!$B$2:$B$6380,$A134,AnnualFinancialData!$K$2:$K$6380,"55705")+SUMIFS(AnnualFinancialData!$L$2:$L$6380,AnnualFinancialData!$B$2:$B$6380,$A134,AnnualFinancialData!$K$2:$K$6380,"55715")+SUMIFS(AnnualFinancialData!$L$2:$L$6380,AnnualFinancialData!$B$2:$B$6380,$A134,AnnualFinancialData!$K$2:$K$6380,"55720")+SUMIFS(AnnualFinancialData!$L$2:$L$6380,AnnualFinancialData!$B$2:$B$6380,$A134,AnnualFinancialData!$K$2:$K$6380,"55730")+SUMIFS(AnnualFinancialData!$L$2:$L$6380,AnnualFinancialData!$B$2:$B$6380,$A134,AnnualFinancialData!$K$2:$K$6380,"55735")+SUMIFS(AnnualFinancialData!$L$2:$L$6380,AnnualFinancialData!$B$2:$B$6380,$A134,AnnualFinancialData!$K$2:$K$6380,"55701")+SUMIFS(AnnualFinancialData!$L$2:$L$6380,AnnualFinancialData!$B$2:$B$6380,$A134,AnnualFinancialData!$K$2:$K$6380,"55750")+SUMIFS(AnnualFinancialData!$L$2:$L$6380,AnnualFinancialData!$B$2:$B$6380,$A134,AnnualFinancialData!$K$2:$K$6380,"55725")+SUMIFS(AnnualFinancialData!$L$2:$L$6380,AnnualFinancialData!$B$2:$B$6380,$A134,AnnualFinancialData!$K$2:$K$6380,"55760")+SUMIFS(AnnualFinancialData!$L$2:$L$6380,AnnualFinancialData!$B$2:$B$6380,$A134,AnnualFinancialData!$K$2:$K$6380,"55755")</f>
        <v>0</v>
      </c>
      <c r="AB134" s="51" t="str">
        <f>IF(ISERROR(IF(Y134="","",Y134/VLOOKUP(Occupancy!$B$65,Occupancy!$BJ$68:'Occupancy'!$B$79,1)*12/$C134)),"-",IF(Y134="","",Y134/VLOOKUP(Occupancy!$B$65,Occupancy!$BJ$68:'Occupancy'!$B$79,1)*12/$C134))</f>
        <v>-</v>
      </c>
      <c r="AC134" s="57" t="str">
        <f>IF(ISERROR(IF(Z134="","",Z134/VLOOKUP(Occupancy!$B$65,Occupancy!$BJ$68:'Occupancy'!$B$79,1)*12/$C134)),"-",IF(Z134="","",Z134/VLOOKUP(Occupancy!$B$65,Occupancy!$BJ$68:'Occupancy'!$B$79,1)*12/$C134))</f>
        <v>-</v>
      </c>
      <c r="AD134" s="55">
        <f>SUMIFS(IncomeStatementData!$J$2:$J$415,IncomeStatementData!$B$2:$B$415,$A134,IncomeStatementData!$I$2:$I$415,"55770")</f>
        <v>0</v>
      </c>
      <c r="AE134" s="54">
        <f>IF(ISERROR(AF134/12*Occupancy!$B$65),"-",AF134/12*Occupancy!$B$65)</f>
        <v>0</v>
      </c>
      <c r="AF134" s="55">
        <f>SUMIFS(AnnualFinancialData!$L$2:$L$6380,AnnualFinancialData!$B$2:$B$6380,$A134,AnnualFinancialData!$K$2:$K$6380,"55770")</f>
        <v>0</v>
      </c>
      <c r="AG134" s="54" t="str">
        <f>IF(ISERROR(IF(AD134="","",AD134/VLOOKUP(Occupancy!$B$65,Occupancy!$BJ$68:'Occupancy'!$B$79,1)*12/$C134)),"-",IF(AD134="","",AD134/VLOOKUP(Occupancy!$B$65,Occupancy!$BJ$68:'Occupancy'!$B$79,1)*12/$C134))</f>
        <v>-</v>
      </c>
      <c r="AH134" s="59" t="str">
        <f>IF(ISERROR(IF(AE134="","",AE134/VLOOKUP(Occupancy!$B$65,Occupancy!$BJ$68:'Occupancy'!$B$79,1)*12/$C134)),"-",IF(AE134="","",AE134/VLOOKUP(Occupancy!$B$65,Occupancy!$BJ$68:'Occupancy'!$B$79,1)*12/$C134))</f>
        <v>-</v>
      </c>
      <c r="AI134" s="52">
        <f>SUMIFS(IncomeStatementData!$J$2:$J$415,IncomeStatementData!$B$2:$B$415,$A134,IncomeStatementData!$I$2:$I$415,"55357")+SUMIFS(IncomeStatementData!$J$2:$J$415,IncomeStatementData!$B$2:$B$415,$A134,IncomeStatementData!$I$2:$I$415,"55353")+SUMIFS(IncomeStatementData!$J$2:$J$415,IncomeStatementData!$B$2:$B$415,$A134,IncomeStatementData!$I$2:$I$415,"55354")+SUMIFS(IncomeStatementData!$J$2:$J$415,IncomeStatementData!$B$2:$B$415,$A134,IncomeStatementData!$I$2:$I$415,"55351")</f>
        <v>0</v>
      </c>
      <c r="AJ134" s="51">
        <f>IF(ISERROR(AK134/12*Occupancy!$B$65),"-",AK134/12*Occupancy!$B$65)</f>
        <v>0</v>
      </c>
      <c r="AK134" s="52">
        <f>SUMIFS(AnnualFinancialData!$L$2:$L$6380,AnnualFinancialData!$B$2:$B$6380,$A134,AnnualFinancialData!$K$2:$K$6380,"55357")+SUMIFS(AnnualFinancialData!$L$2:$L$6380,AnnualFinancialData!$B$2:$B$6380,$A134,AnnualFinancialData!$K$2:$K$6380,"55353")+SUMIFS(AnnualFinancialData!$L$2:$L$6380,AnnualFinancialData!$B$2:$B$6380,$A134,AnnualFinancialData!$K$2:$K$6380,"55354")+SUMIFS(AnnualFinancialData!$L$2:$L$6380,AnnualFinancialData!$B$2:$B$6380,$A134,AnnualFinancialData!$K$2:$K$6380,"55351")</f>
        <v>0</v>
      </c>
      <c r="AL134" s="51" t="str">
        <f>IF(ISERROR(IF(AI134="","",AI134/VLOOKUP(Occupancy!$B$65,Occupancy!$BJ$68:'Occupancy'!$B$79,1)*12/$C134)),"-",IF(AI134="","",AI134/VLOOKUP(Occupancy!$B$65,Occupancy!$BJ$68:'Occupancy'!$B$79,1)*12/$C134))</f>
        <v>-</v>
      </c>
      <c r="AM134" s="60" t="str">
        <f>IF(ISERROR(IF(AJ134="","",AJ134/VLOOKUP(Occupancy!$B$65,Occupancy!$BJ$68:'Occupancy'!$B$79,1)*12/$C134)),"-",IF(AJ134="","",AJ134/VLOOKUP(Occupancy!$B$65,Occupancy!$BJ$68:'Occupancy'!$B$79,1)*12/$C134))</f>
        <v>-</v>
      </c>
      <c r="AN134" s="54">
        <f>SUMIFS(IncomeStatementData!$J$2:$J$415,IncomeStatementData!$B$2:$B$415,$A134,IncomeStatementData!$I$2:$I$415,"55355")</f>
        <v>0</v>
      </c>
      <c r="AO134" s="54">
        <f>IF(ISERROR(AP134/12*Occupancy!$B$65),"-",AP134/12*Occupancy!$B$65)</f>
        <v>0</v>
      </c>
      <c r="AP134" s="55">
        <f>SUMIFS(AnnualFinancialData!$L$2:$L$6380,AnnualFinancialData!$B$2:$B$6380,$A134,AnnualFinancialData!$K$2:$K$6380,"55355")</f>
        <v>0</v>
      </c>
      <c r="AQ134" s="54" t="str">
        <f>IF(ISERROR(IF(AN134="","",AN134/VLOOKUP(Occupancy!$B$65,Occupancy!$BJ$68:'Occupancy'!$B$79,1)*12/$C134)),"-",IF(AN134="","",AN134/VLOOKUP(Occupancy!$B$65,Occupancy!$BJ$68:'Occupancy'!$B$79,1)*12/$C134))</f>
        <v>-</v>
      </c>
      <c r="AR134" s="56" t="str">
        <f>IF(ISERROR(IF(AO134="","",AO134/VLOOKUP(Occupancy!$B$65,Occupancy!$BJ$68:'Occupancy'!$B$79,1)*12/$C134)),"-",IF(AO134="","",AO134/VLOOKUP(Occupancy!$B$65,Occupancy!$BJ$68:'Occupancy'!$B$79,1)*12/$C134))</f>
        <v>-</v>
      </c>
      <c r="AS134" s="61">
        <f>SUMIFS(IncomeStatementData!$J$2:$J$415,IncomeStatementData!$B$2:$B$415,$A134,IncomeStatementData!$I$2:$I$415,"55301")</f>
        <v>0</v>
      </c>
      <c r="AT134" s="51">
        <f>IF(ISERROR(AU134/12*Occupancy!$B$65),"-",AU134/12*Occupancy!$B$65)</f>
        <v>0</v>
      </c>
      <c r="AU134" s="52">
        <f>SUMIFS(AnnualFinancialData!$L$2:$L$6380,AnnualFinancialData!$B$2:$B$6380,$A134,AnnualFinancialData!$K$2:$K$6380,"55301")</f>
        <v>0</v>
      </c>
      <c r="AV134" s="51" t="str">
        <f>IF(ISERROR(IF(AS134="","",AS134/VLOOKUP(Occupancy!$B$65,Occupancy!$BJ$68:'Occupancy'!$B$79,1)*12/$C134)),"-",IF(AS134="","",AS134/VLOOKUP(Occupancy!$B$65,Occupancy!$BJ$68:'Occupancy'!$B$79,1)*12/$C134))</f>
        <v>-</v>
      </c>
      <c r="AW134" s="57" t="str">
        <f>IF(ISERROR(IF(AT134="","",AT134/VLOOKUP(Occupancy!$B$65,Occupancy!$BJ$68:'Occupancy'!$B$79,1)*12/$C134)),"-",IF(AT134="","",AT134/VLOOKUP(Occupancy!$B$65,Occupancy!$BJ$68:'Occupancy'!$B$79,1)*12/$C134))</f>
        <v>-</v>
      </c>
      <c r="AX134" s="54">
        <f>SUMIFS(IncomeStatementData!$J$2:$J$415,IncomeStatementData!$B$2:$B$415,$A134,IncomeStatementData!$I$2:$I$415,"55320")</f>
        <v>0</v>
      </c>
      <c r="AY134" s="54">
        <f>IF(ISERROR(AZ134/12*Occupancy!$B$65),"-",AZ134/12*Occupancy!$B$65)</f>
        <v>0</v>
      </c>
      <c r="AZ134" s="55">
        <f>SUMIFS(AnnualFinancialData!$L$2:$L$6380,AnnualFinancialData!$B$2:$B$6380,$A134,AnnualFinancialData!$K$2:$K$6380,"55320")</f>
        <v>0</v>
      </c>
      <c r="BA134" s="54" t="str">
        <f>IF(ISERROR(IF(AX134="","",AX134/VLOOKUP(Occupancy!$B$65,Occupancy!$BJ$68:'Occupancy'!$B$79,1)*12/$C134)),"-",IF(AX134="","",AX134/VLOOKUP(Occupancy!$B$65,Occupancy!$BJ$68:'Occupancy'!$B$79,1)*12/$C134))</f>
        <v>-</v>
      </c>
      <c r="BB134" s="54" t="str">
        <f>IF(ISERROR(IF(AY134="","",AY134/VLOOKUP(Occupancy!$B$65,Occupancy!$BJ$68:'Occupancy'!$B$79,1)*12/$C134)),"-",IF(AY134="","",AY134/VLOOKUP(Occupancy!$B$65,Occupancy!$BJ$68:'Occupancy'!$B$79,1)*12/$C134))</f>
        <v>-</v>
      </c>
      <c r="BC134" s="62">
        <f t="shared" si="3"/>
        <v>0</v>
      </c>
      <c r="BD134" s="63">
        <f t="shared" si="4"/>
        <v>0</v>
      </c>
      <c r="BE134" s="62">
        <f t="shared" si="5"/>
        <v>0</v>
      </c>
      <c r="BF134" s="63" t="str">
        <f>IF(ISERROR(IF(BC134="","",BC134/VLOOKUP(Occupancy!$B$65,Occupancy!$BJ$68:'Occupancy'!$B$79,1)*12/$C134)),"-",IF(BC134="","",BC134/VLOOKUP(Occupancy!$B$65,Occupancy!$BJ$68:'Occupancy'!$B$79,1)*12/$C134))</f>
        <v>-</v>
      </c>
      <c r="BG134" s="64" t="str">
        <f>IF(ISERROR(IF(BD134="","",BD134/VLOOKUP(Occupancy!$B$65,Occupancy!$BJ$68:'Occupancy'!$B$79,1)*12/$C134)),"-",IF(BD134="","",BD134/VLOOKUP(Occupancy!$B$65,Occupancy!$BJ$68:'Occupancy'!$B$79,1)*12/$C134))</f>
        <v>-</v>
      </c>
    </row>
    <row r="135" spans="1:59" x14ac:dyDescent="0.25">
      <c r="A135" s="220" t="s">
        <v>661</v>
      </c>
      <c r="B135" s="93" t="str">
        <f>IF(ISERROR(INDEX(ProjectTypeData!$F$2:$F135,MATCH(Expenses!$A135,ProjectTypeData!$B$2:$B135,0),MATCH(Expenses!B$5,ProjectTypeData!$F$1))),"-",INDEX(ProjectTypeData!$F$2:$F135,MATCH(Expenses!$A135,ProjectTypeData!$B$2:$B135,0),MATCH(Expenses!B$5,ProjectTypeData!$F$1)))</f>
        <v>Homes</v>
      </c>
      <c r="C135" s="145">
        <f>Operating!C140</f>
        <v>0</v>
      </c>
      <c r="D135" s="146" t="str">
        <f>IF(ISERROR(INDEX(MgmtCompanyData!$C$2:$C$46,MATCH(A135,MgmtCompanyData!$B$2:$B$46,0),0)),"-",INDEX(MgmtCompanyData!$C$2:$C$46,MATCH(A135,MgmtCompanyData!$B$2:$B$46,0),0))</f>
        <v>-</v>
      </c>
      <c r="E135" s="50">
        <f>SUMIFS(IncomeStatementData!$J$2:$J$415,IncomeStatementData!$B$2:$B$415,$A135,IncomeStatementData!$I$2:$I$415,"50105")+SUMIFS(IncomeStatementData!$J$2:$J$415,IncomeStatementData!$B$2:$B$415,$A135,IncomeStatementData!$I$2:$I$415,"55745")+SUMIFS(IncomeStatementData!$J$2:$J$415,IncomeStatementData!$B$2:$B$415,$A135,IncomeStatementData!$I$2:$I$415,"55730")+SUMIFS(IncomeStatementData!$J$2:$J$415,IncomeStatementData!$B$2:$B$415,$A135,IncomeStatementData!$I$2:$I$415,"50203")+SUMIFS(IncomeStatementData!$J$2:$J$415,IncomeStatementData!$B$2:$B$415,$A135,IncomeStatementData!$I$2:$I$415,"50252")</f>
        <v>0</v>
      </c>
      <c r="F135" s="51">
        <f>IF(ISERROR(G135/12*Occupancy!$B$65),"-",G135/12*Occupancy!$B$65)</f>
        <v>0</v>
      </c>
      <c r="G135" s="52">
        <f>SUMIFS(AnnualFinancialData!$L$2:$L$6380,AnnualFinancialData!$B$2:$B$6380,$A135,AnnualFinancialData!$K$2:$K$6380,"50105")+SUMIFS(AnnualFinancialData!$L$2:$L$6380,AnnualFinancialData!$B$2:$B$6380,$A135,AnnualFinancialData!$K$2:$K$6380,"55745")+SUMIFS(AnnualFinancialData!$L$2:$L$6380,AnnualFinancialData!$B$2:$B$6380,$A135,AnnualFinancialData!$K$2:$K$6380,"55730")+SUMIFS(AnnualFinancialData!$L$2:$L$6380,AnnualFinancialData!$B$2:$B$6380,$A135,AnnualFinancialData!$K$2:$K$6380,"50203")+SUMIFS(AnnualFinancialData!$L$2:$L$6380,AnnualFinancialData!$B$2:$B$6380,$A135,AnnualFinancialData!$K$2:$K$6380,"50252")</f>
        <v>0</v>
      </c>
      <c r="H135" s="51" t="str">
        <f>IF(ISERROR(IF(E135="","",E135/VLOOKUP(Occupancy!$B$65,Occupancy!$BJ$68:'Occupancy'!$B$79,1)*12/$C135)),"-",IF(E135="","",E135/VLOOKUP(Occupancy!$B$65,Occupancy!$BJ$68:'Occupancy'!$B$79,1)*12/$C135))</f>
        <v>-</v>
      </c>
      <c r="I135" s="53" t="str">
        <f>IF(ISERROR(IF(F135="","",F135/VLOOKUP(Occupancy!$B$65,Occupancy!$BJ$68:'Occupancy'!$B$79,1)*12/$C135)),"-",IF(F135="","",F135/VLOOKUP(Occupancy!$B$65,Occupancy!$BJ$68:'Occupancy'!$B$79,1)*12/$C135))</f>
        <v>-</v>
      </c>
      <c r="J135" s="54">
        <f>SUMIFS(IncomeStatementData!$J$2:$J$415,IncomeStatementData!$B$2:$B$415,$A135,IncomeStatementData!$I$2:$I$415,"60015")+SUMIFS(IncomeStatementData!$J$2:$J$415,IncomeStatementData!$B$2:$B$415,$A135,IncomeStatementData!$I$2:$I$415,"55342")+SUMIFS(IncomeStatementData!$J$2:$J$415,IncomeStatementData!$B$2:$B$415,$A135,IncomeStatementData!$I$2:$I$415,"55110")+SUMIFS(IncomeStatementData!$J$2:$J$415,IncomeStatementData!$B$2:$B$415,$A135,IncomeStatementData!$I$2:$I$415,"53034")+SUMIFS(IncomeStatementData!$J$2:$J$415,IncomeStatementData!$B$2:$B$415,$A135,IncomeStatementData!$I$2:$I$415,"59500")</f>
        <v>0</v>
      </c>
      <c r="K135" s="54">
        <f>IF(ISERROR(L135/12*Occupancy!$B$65),"-",L135/12*Occupancy!$B$65)</f>
        <v>0</v>
      </c>
      <c r="L135" s="55">
        <f>SUMIFS(AnnualFinancialData!$L$2:$L$6380,AnnualFinancialData!$B$2:$B$6380,$A135,AnnualFinancialData!$K$2:$K$6380,"60015")+SUMIFS(AnnualFinancialData!$L$2:$L$6380,AnnualFinancialData!$B$2:$B$6380,$A135,AnnualFinancialData!$K$2:$K$6380,"55342")+SUMIFS(AnnualFinancialData!$L$2:$L$6380,AnnualFinancialData!$B$2:$B$6380,$A135,AnnualFinancialData!$K$2:$K$6380,"55110")+SUMIFS(AnnualFinancialData!$L$2:$L$6380,AnnualFinancialData!$B$2:$B$6380,$A135,AnnualFinancialData!$K$2:$K$6380,"53034")+SUMIFS(AnnualFinancialData!$L$2:$L$6380,AnnualFinancialData!$B$2:$B$6380,$A135,AnnualFinancialData!$K$2:$K$6380,"59500")</f>
        <v>0</v>
      </c>
      <c r="M135" s="54" t="str">
        <f>IF(ISERROR(IF(J135="","",J135/VLOOKUP(Occupancy!$B$65,Occupancy!$BJ$68:'Occupancy'!$B$79,1)*12/$C135)),"-",IF(J135="","",J135/VLOOKUP(Occupancy!$B$65,Occupancy!$BJ$68:'Occupancy'!$B$79,1)*12/$C135))</f>
        <v>-</v>
      </c>
      <c r="N135" s="54" t="str">
        <f>IF(ISERROR(IF(K135="","",K135/VLOOKUP(Occupancy!$B$65,Occupancy!$BJ$68:'Occupancy'!$B$79,1)*12/$C135)),"-",IF(K135="","",K135/VLOOKUP(Occupancy!$B$65,Occupancy!$BJ$68:'Occupancy'!$B$79,1)*12/$C135))</f>
        <v>-</v>
      </c>
      <c r="O135" s="51">
        <f>SUMIFS(IncomeStatementData!$J$2:$J$415,IncomeStatementData!$B$2:$B$415,$A135,IncomeStatementData!$I$2:$I$415,"58001")</f>
        <v>0</v>
      </c>
      <c r="P135" s="51">
        <f>IF(ISERROR(Q135/12*Occupancy!$B$65),"-",Q135/12*Occupancy!$B$65)</f>
        <v>0</v>
      </c>
      <c r="Q135" s="52">
        <f>SUMIFS(AnnualFinancialData!$L$2:$L$6380,AnnualFinancialData!$B$2:$B$6380,$A135,AnnualFinancialData!$K$2:$K$6380,"58001")</f>
        <v>0</v>
      </c>
      <c r="R135" s="51" t="str">
        <f>IF(ISERROR(IF(O135="","",O135/VLOOKUP(Occupancy!$B$65,Occupancy!$BJ$68:'Occupancy'!$B$79,1)*12/$C135)),"-",IF(O135="","",O135/VLOOKUP(Occupancy!$B$65,Occupancy!$BJ$68:'Occupancy'!$B$79,1)*12/$C135))</f>
        <v>-</v>
      </c>
      <c r="S135" s="51" t="str">
        <f>IF(ISERROR(IF(P135="","",P135/VLOOKUP(Occupancy!$B$65,Occupancy!$BJ$68:'Occupancy'!$B$79,1)*12/$C135)),"-",IF(P135="","",P135/VLOOKUP(Occupancy!$B$65,Occupancy!$BJ$68:'Occupancy'!$B$79,1)*12/$C135))</f>
        <v>-</v>
      </c>
      <c r="T135" s="55">
        <f>SUMIFS(IncomeStatementData!$J$2:$J$415,IncomeStatementData!$B$2:$B$415,$A135,IncomeStatementData!$I$2:$I$415,"66100")</f>
        <v>0</v>
      </c>
      <c r="U135" s="54">
        <f>IF(ISERROR(V135/12*Occupancy!$B$65),"-",V135/12*Occupancy!$B$65)</f>
        <v>0</v>
      </c>
      <c r="V135" s="55">
        <f>SUMIFS(AnnualFinancialData!$L$2:$L$6380,AnnualFinancialData!$B$2:$B$6380,$A135,AnnualFinancialData!$K$2:$K$6380,"66100")</f>
        <v>0</v>
      </c>
      <c r="W135" s="54" t="str">
        <f>IF(ISERROR(IF(T135="","",T135/VLOOKUP(Occupancy!$B$65,Occupancy!$BJ$68:'Occupancy'!$B$79,1)*12/$C135)),"-",IF(T135="","",T135/VLOOKUP(Occupancy!$B$65,Occupancy!$BJ$68:'Occupancy'!$B$79,1)*12/$C135))</f>
        <v>-</v>
      </c>
      <c r="X135" s="56" t="str">
        <f>IF(ISERROR(IF(U135="","",U135/VLOOKUP(Occupancy!$B$65,Occupancy!$BJ$68:'Occupancy'!$B$79,1)*12/$C135)),"-",IF(U135="","",U135/VLOOKUP(Occupancy!$B$65,Occupancy!$BJ$68:'Occupancy'!$B$79,1)*12/$C135))</f>
        <v>-</v>
      </c>
      <c r="Y135" s="51">
        <f>SUMIFS(IncomeStatementData!$J$2:$J$415,IncomeStatementData!$B$2:$B$415,$A135,IncomeStatementData!$I$2:$I$415,"55705")+SUMIFS(IncomeStatementData!$J$2:$J$415,IncomeStatementData!$B$2:$B$415,$A135,IncomeStatementData!$I$2:$I$415,"55715")+SUMIFS(IncomeStatementData!$J$2:$J$415,IncomeStatementData!$B$2:$B$415,$A135,IncomeStatementData!$I$2:$I$415,"55720")+SUMIFS(IncomeStatementData!$J$2:$J$415,IncomeStatementData!$B$2:$B$415,$A135,IncomeStatementData!$I$2:$I$415,"55730")+SUMIFS(IncomeStatementData!$J$2:$J$415,IncomeStatementData!$B$2:$B$415,$A135,IncomeStatementData!$I$2:$I$415,"55735")+SUMIFS(IncomeStatementData!$J$2:$J$415,IncomeStatementData!$B$2:$B$415,$A135,IncomeStatementData!$I$2:$I$415,"55701")+SUMIFS(IncomeStatementData!$J$2:$J$415,IncomeStatementData!$B$2:$B$415,$A135,IncomeStatementData!$I$2:$I$415,"55750")+SUMIFS(IncomeStatementData!$J$2:$J$415,IncomeStatementData!$B$2:$B$415,$A135,IncomeStatementData!$I$2:$I$415,"55725")+SUMIFS(IncomeStatementData!$J$2:$J$415,IncomeStatementData!$B$2:$B$415,$A135,IncomeStatementData!$I$2:$I$415,"55760")+SUMIFS(IncomeStatementData!$J$2:$J$415,IncomeStatementData!$B$2:$B$415,$A135,IncomeStatementData!$I$2:$I$415,"55755")</f>
        <v>0</v>
      </c>
      <c r="Z135" s="51">
        <f>IF(ISERROR(AA135/12*Occupancy!$B$65),"-",AA135/12*Occupancy!$B$65)</f>
        <v>0</v>
      </c>
      <c r="AA135" s="52">
        <f>SUMIFS(AnnualFinancialData!$L$2:$L$6380,AnnualFinancialData!$B$2:$B$6380,$A135,AnnualFinancialData!$K$2:$K$6380,"55705")+SUMIFS(AnnualFinancialData!$L$2:$L$6380,AnnualFinancialData!$B$2:$B$6380,$A135,AnnualFinancialData!$K$2:$K$6380,"55715")+SUMIFS(AnnualFinancialData!$L$2:$L$6380,AnnualFinancialData!$B$2:$B$6380,$A135,AnnualFinancialData!$K$2:$K$6380,"55720")+SUMIFS(AnnualFinancialData!$L$2:$L$6380,AnnualFinancialData!$B$2:$B$6380,$A135,AnnualFinancialData!$K$2:$K$6380,"55730")+SUMIFS(AnnualFinancialData!$L$2:$L$6380,AnnualFinancialData!$B$2:$B$6380,$A135,AnnualFinancialData!$K$2:$K$6380,"55735")+SUMIFS(AnnualFinancialData!$L$2:$L$6380,AnnualFinancialData!$B$2:$B$6380,$A135,AnnualFinancialData!$K$2:$K$6380,"55701")+SUMIFS(AnnualFinancialData!$L$2:$L$6380,AnnualFinancialData!$B$2:$B$6380,$A135,AnnualFinancialData!$K$2:$K$6380,"55750")+SUMIFS(AnnualFinancialData!$L$2:$L$6380,AnnualFinancialData!$B$2:$B$6380,$A135,AnnualFinancialData!$K$2:$K$6380,"55725")+SUMIFS(AnnualFinancialData!$L$2:$L$6380,AnnualFinancialData!$B$2:$B$6380,$A135,AnnualFinancialData!$K$2:$K$6380,"55760")+SUMIFS(AnnualFinancialData!$L$2:$L$6380,AnnualFinancialData!$B$2:$B$6380,$A135,AnnualFinancialData!$K$2:$K$6380,"55755")</f>
        <v>0</v>
      </c>
      <c r="AB135" s="51" t="str">
        <f>IF(ISERROR(IF(Y135="","",Y135/VLOOKUP(Occupancy!$B$65,Occupancy!$BJ$68:'Occupancy'!$B$79,1)*12/$C135)),"-",IF(Y135="","",Y135/VLOOKUP(Occupancy!$B$65,Occupancy!$BJ$68:'Occupancy'!$B$79,1)*12/$C135))</f>
        <v>-</v>
      </c>
      <c r="AC135" s="57" t="str">
        <f>IF(ISERROR(IF(Z135="","",Z135/VLOOKUP(Occupancy!$B$65,Occupancy!$BJ$68:'Occupancy'!$B$79,1)*12/$C135)),"-",IF(Z135="","",Z135/VLOOKUP(Occupancy!$B$65,Occupancy!$BJ$68:'Occupancy'!$B$79,1)*12/$C135))</f>
        <v>-</v>
      </c>
      <c r="AD135" s="55">
        <f>SUMIFS(IncomeStatementData!$J$2:$J$415,IncomeStatementData!$B$2:$B$415,$A135,IncomeStatementData!$I$2:$I$415,"55770")</f>
        <v>0</v>
      </c>
      <c r="AE135" s="54">
        <f>IF(ISERROR(AF135/12*Occupancy!$B$65),"-",AF135/12*Occupancy!$B$65)</f>
        <v>0</v>
      </c>
      <c r="AF135" s="55">
        <f>SUMIFS(AnnualFinancialData!$L$2:$L$6380,AnnualFinancialData!$B$2:$B$6380,$A135,AnnualFinancialData!$K$2:$K$6380,"55770")</f>
        <v>0</v>
      </c>
      <c r="AG135" s="54" t="str">
        <f>IF(ISERROR(IF(AD135="","",AD135/VLOOKUP(Occupancy!$B$65,Occupancy!$BJ$68:'Occupancy'!$B$79,1)*12/$C135)),"-",IF(AD135="","",AD135/VLOOKUP(Occupancy!$B$65,Occupancy!$BJ$68:'Occupancy'!$B$79,1)*12/$C135))</f>
        <v>-</v>
      </c>
      <c r="AH135" s="59" t="str">
        <f>IF(ISERROR(IF(AE135="","",AE135/VLOOKUP(Occupancy!$B$65,Occupancy!$BJ$68:'Occupancy'!$B$79,1)*12/$C135)),"-",IF(AE135="","",AE135/VLOOKUP(Occupancy!$B$65,Occupancy!$BJ$68:'Occupancy'!$B$79,1)*12/$C135))</f>
        <v>-</v>
      </c>
      <c r="AI135" s="52">
        <f>SUMIFS(IncomeStatementData!$J$2:$J$415,IncomeStatementData!$B$2:$B$415,$A135,IncomeStatementData!$I$2:$I$415,"55357")+SUMIFS(IncomeStatementData!$J$2:$J$415,IncomeStatementData!$B$2:$B$415,$A135,IncomeStatementData!$I$2:$I$415,"55353")+SUMIFS(IncomeStatementData!$J$2:$J$415,IncomeStatementData!$B$2:$B$415,$A135,IncomeStatementData!$I$2:$I$415,"55354")+SUMIFS(IncomeStatementData!$J$2:$J$415,IncomeStatementData!$B$2:$B$415,$A135,IncomeStatementData!$I$2:$I$415,"55351")</f>
        <v>0</v>
      </c>
      <c r="AJ135" s="51">
        <f>IF(ISERROR(AK135/12*Occupancy!$B$65),"-",AK135/12*Occupancy!$B$65)</f>
        <v>0</v>
      </c>
      <c r="AK135" s="52">
        <f>SUMIFS(AnnualFinancialData!$L$2:$L$6380,AnnualFinancialData!$B$2:$B$6380,$A135,AnnualFinancialData!$K$2:$K$6380,"55357")+SUMIFS(AnnualFinancialData!$L$2:$L$6380,AnnualFinancialData!$B$2:$B$6380,$A135,AnnualFinancialData!$K$2:$K$6380,"55353")+SUMIFS(AnnualFinancialData!$L$2:$L$6380,AnnualFinancialData!$B$2:$B$6380,$A135,AnnualFinancialData!$K$2:$K$6380,"55354")+SUMIFS(AnnualFinancialData!$L$2:$L$6380,AnnualFinancialData!$B$2:$B$6380,$A135,AnnualFinancialData!$K$2:$K$6380,"55351")</f>
        <v>0</v>
      </c>
      <c r="AL135" s="51" t="str">
        <f>IF(ISERROR(IF(AI135="","",AI135/VLOOKUP(Occupancy!$B$65,Occupancy!$BJ$68:'Occupancy'!$B$79,1)*12/$C135)),"-",IF(AI135="","",AI135/VLOOKUP(Occupancy!$B$65,Occupancy!$BJ$68:'Occupancy'!$B$79,1)*12/$C135))</f>
        <v>-</v>
      </c>
      <c r="AM135" s="60" t="str">
        <f>IF(ISERROR(IF(AJ135="","",AJ135/VLOOKUP(Occupancy!$B$65,Occupancy!$BJ$68:'Occupancy'!$B$79,1)*12/$C135)),"-",IF(AJ135="","",AJ135/VLOOKUP(Occupancy!$B$65,Occupancy!$BJ$68:'Occupancy'!$B$79,1)*12/$C135))</f>
        <v>-</v>
      </c>
      <c r="AN135" s="54">
        <f>SUMIFS(IncomeStatementData!$J$2:$J$415,IncomeStatementData!$B$2:$B$415,$A135,IncomeStatementData!$I$2:$I$415,"55355")</f>
        <v>0</v>
      </c>
      <c r="AO135" s="54">
        <f>IF(ISERROR(AP135/12*Occupancy!$B$65),"-",AP135/12*Occupancy!$B$65)</f>
        <v>0</v>
      </c>
      <c r="AP135" s="55">
        <f>SUMIFS(AnnualFinancialData!$L$2:$L$6380,AnnualFinancialData!$B$2:$B$6380,$A135,AnnualFinancialData!$K$2:$K$6380,"55355")</f>
        <v>0</v>
      </c>
      <c r="AQ135" s="54" t="str">
        <f>IF(ISERROR(IF(AN135="","",AN135/VLOOKUP(Occupancy!$B$65,Occupancy!$BJ$68:'Occupancy'!$B$79,1)*12/$C135)),"-",IF(AN135="","",AN135/VLOOKUP(Occupancy!$B$65,Occupancy!$BJ$68:'Occupancy'!$B$79,1)*12/$C135))</f>
        <v>-</v>
      </c>
      <c r="AR135" s="56" t="str">
        <f>IF(ISERROR(IF(AO135="","",AO135/VLOOKUP(Occupancy!$B$65,Occupancy!$BJ$68:'Occupancy'!$B$79,1)*12/$C135)),"-",IF(AO135="","",AO135/VLOOKUP(Occupancy!$B$65,Occupancy!$BJ$68:'Occupancy'!$B$79,1)*12/$C135))</f>
        <v>-</v>
      </c>
      <c r="AS135" s="61">
        <f>SUMIFS(IncomeStatementData!$J$2:$J$415,IncomeStatementData!$B$2:$B$415,$A135,IncomeStatementData!$I$2:$I$415,"55301")</f>
        <v>0</v>
      </c>
      <c r="AT135" s="51">
        <f>IF(ISERROR(AU135/12*Occupancy!$B$65),"-",AU135/12*Occupancy!$B$65)</f>
        <v>0</v>
      </c>
      <c r="AU135" s="52">
        <f>SUMIFS(AnnualFinancialData!$L$2:$L$6380,AnnualFinancialData!$B$2:$B$6380,$A135,AnnualFinancialData!$K$2:$K$6380,"55301")</f>
        <v>0</v>
      </c>
      <c r="AV135" s="51" t="str">
        <f>IF(ISERROR(IF(AS135="","",AS135/VLOOKUP(Occupancy!$B$65,Occupancy!$BJ$68:'Occupancy'!$B$79,1)*12/$C135)),"-",IF(AS135="","",AS135/VLOOKUP(Occupancy!$B$65,Occupancy!$BJ$68:'Occupancy'!$B$79,1)*12/$C135))</f>
        <v>-</v>
      </c>
      <c r="AW135" s="57" t="str">
        <f>IF(ISERROR(IF(AT135="","",AT135/VLOOKUP(Occupancy!$B$65,Occupancy!$BJ$68:'Occupancy'!$B$79,1)*12/$C135)),"-",IF(AT135="","",AT135/VLOOKUP(Occupancy!$B$65,Occupancy!$BJ$68:'Occupancy'!$B$79,1)*12/$C135))</f>
        <v>-</v>
      </c>
      <c r="AX135" s="54">
        <f>SUMIFS(IncomeStatementData!$J$2:$J$415,IncomeStatementData!$B$2:$B$415,$A135,IncomeStatementData!$I$2:$I$415,"55320")</f>
        <v>0</v>
      </c>
      <c r="AY135" s="54">
        <f>IF(ISERROR(AZ135/12*Occupancy!$B$65),"-",AZ135/12*Occupancy!$B$65)</f>
        <v>0</v>
      </c>
      <c r="AZ135" s="55">
        <f>SUMIFS(AnnualFinancialData!$L$2:$L$6380,AnnualFinancialData!$B$2:$B$6380,$A135,AnnualFinancialData!$K$2:$K$6380,"55320")</f>
        <v>0</v>
      </c>
      <c r="BA135" s="54" t="str">
        <f>IF(ISERROR(IF(AX135="","",AX135/VLOOKUP(Occupancy!$B$65,Occupancy!$BJ$68:'Occupancy'!$B$79,1)*12/$C135)),"-",IF(AX135="","",AX135/VLOOKUP(Occupancy!$B$65,Occupancy!$BJ$68:'Occupancy'!$B$79,1)*12/$C135))</f>
        <v>-</v>
      </c>
      <c r="BB135" s="54" t="str">
        <f>IF(ISERROR(IF(AY135="","",AY135/VLOOKUP(Occupancy!$B$65,Occupancy!$BJ$68:'Occupancy'!$B$79,1)*12/$C135)),"-",IF(AY135="","",AY135/VLOOKUP(Occupancy!$B$65,Occupancy!$BJ$68:'Occupancy'!$B$79,1)*12/$C135))</f>
        <v>-</v>
      </c>
      <c r="BC135" s="62">
        <f t="shared" ref="BC135:BC170" si="6">+E135+J135+O135+T135+Y135+AD135+AN135+AI135+AS135+AX135</f>
        <v>0</v>
      </c>
      <c r="BD135" s="63">
        <f t="shared" ref="BD135:BD170" si="7">+F135+K135+P135+U135+Z135+AE135+AO135+AJ135+AT135+AY135</f>
        <v>0</v>
      </c>
      <c r="BE135" s="62">
        <f t="shared" ref="BE135:BE170" si="8">+G135+L135+Q135+V135+AA135+AF135+AP135+AK135+AU135+AZ135</f>
        <v>0</v>
      </c>
      <c r="BF135" s="63" t="str">
        <f>IF(ISERROR(IF(BC135="","",BC135/VLOOKUP(Occupancy!$B$65,Occupancy!$BJ$68:'Occupancy'!$B$79,1)*12/$C135)),"-",IF(BC135="","",BC135/VLOOKUP(Occupancy!$B$65,Occupancy!$BJ$68:'Occupancy'!$B$79,1)*12/$C135))</f>
        <v>-</v>
      </c>
      <c r="BG135" s="64" t="str">
        <f>IF(ISERROR(IF(BD135="","",BD135/VLOOKUP(Occupancy!$B$65,Occupancy!$BJ$68:'Occupancy'!$B$79,1)*12/$C135)),"-",IF(BD135="","",BD135/VLOOKUP(Occupancy!$B$65,Occupancy!$BJ$68:'Occupancy'!$B$79,1)*12/$C135))</f>
        <v>-</v>
      </c>
    </row>
    <row r="136" spans="1:59" x14ac:dyDescent="0.25">
      <c r="A136" s="220" t="s">
        <v>663</v>
      </c>
      <c r="B136" s="93" t="str">
        <f>IF(ISERROR(INDEX(ProjectTypeData!$F$2:$F136,MATCH(Expenses!$A136,ProjectTypeData!$B$2:$B136,0),MATCH(Expenses!B$5,ProjectTypeData!$F$1))),"-",INDEX(ProjectTypeData!$F$2:$F136,MATCH(Expenses!$A136,ProjectTypeData!$B$2:$B136,0),MATCH(Expenses!B$5,ProjectTypeData!$F$1)))</f>
        <v>CPDC</v>
      </c>
      <c r="C136" s="145">
        <f>Operating!C141</f>
        <v>0</v>
      </c>
      <c r="D136" s="146" t="str">
        <f>IF(ISERROR(INDEX(MgmtCompanyData!$C$2:$C$46,MATCH(A136,MgmtCompanyData!$B$2:$B$46,0),0)),"-",INDEX(MgmtCompanyData!$C$2:$C$46,MATCH(A136,MgmtCompanyData!$B$2:$B$46,0),0))</f>
        <v>-</v>
      </c>
      <c r="E136" s="50">
        <f>SUMIFS(IncomeStatementData!$J$2:$J$415,IncomeStatementData!$B$2:$B$415,$A136,IncomeStatementData!$I$2:$I$415,"50105")+SUMIFS(IncomeStatementData!$J$2:$J$415,IncomeStatementData!$B$2:$B$415,$A136,IncomeStatementData!$I$2:$I$415,"55745")+SUMIFS(IncomeStatementData!$J$2:$J$415,IncomeStatementData!$B$2:$B$415,$A136,IncomeStatementData!$I$2:$I$415,"55730")+SUMIFS(IncomeStatementData!$J$2:$J$415,IncomeStatementData!$B$2:$B$415,$A136,IncomeStatementData!$I$2:$I$415,"50203")+SUMIFS(IncomeStatementData!$J$2:$J$415,IncomeStatementData!$B$2:$B$415,$A136,IncomeStatementData!$I$2:$I$415,"50252")</f>
        <v>0</v>
      </c>
      <c r="F136" s="51">
        <f>IF(ISERROR(G136/12*Occupancy!$B$65),"-",G136/12*Occupancy!$B$65)</f>
        <v>0</v>
      </c>
      <c r="G136" s="52">
        <f>SUMIFS(AnnualFinancialData!$L$2:$L$6380,AnnualFinancialData!$B$2:$B$6380,$A136,AnnualFinancialData!$K$2:$K$6380,"50105")+SUMIFS(AnnualFinancialData!$L$2:$L$6380,AnnualFinancialData!$B$2:$B$6380,$A136,AnnualFinancialData!$K$2:$K$6380,"55745")+SUMIFS(AnnualFinancialData!$L$2:$L$6380,AnnualFinancialData!$B$2:$B$6380,$A136,AnnualFinancialData!$K$2:$K$6380,"55730")+SUMIFS(AnnualFinancialData!$L$2:$L$6380,AnnualFinancialData!$B$2:$B$6380,$A136,AnnualFinancialData!$K$2:$K$6380,"50203")+SUMIFS(AnnualFinancialData!$L$2:$L$6380,AnnualFinancialData!$B$2:$B$6380,$A136,AnnualFinancialData!$K$2:$K$6380,"50252")</f>
        <v>0</v>
      </c>
      <c r="H136" s="51" t="str">
        <f>IF(ISERROR(IF(E136="","",E136/VLOOKUP(Occupancy!$B$65,Occupancy!$BJ$68:'Occupancy'!$B$79,1)*12/$C136)),"-",IF(E136="","",E136/VLOOKUP(Occupancy!$B$65,Occupancy!$BJ$68:'Occupancy'!$B$79,1)*12/$C136))</f>
        <v>-</v>
      </c>
      <c r="I136" s="53" t="str">
        <f>IF(ISERROR(IF(F136="","",F136/VLOOKUP(Occupancy!$B$65,Occupancy!$BJ$68:'Occupancy'!$B$79,1)*12/$C136)),"-",IF(F136="","",F136/VLOOKUP(Occupancy!$B$65,Occupancy!$BJ$68:'Occupancy'!$B$79,1)*12/$C136))</f>
        <v>-</v>
      </c>
      <c r="J136" s="54">
        <f>SUMIFS(IncomeStatementData!$J$2:$J$415,IncomeStatementData!$B$2:$B$415,$A136,IncomeStatementData!$I$2:$I$415,"60015")+SUMIFS(IncomeStatementData!$J$2:$J$415,IncomeStatementData!$B$2:$B$415,$A136,IncomeStatementData!$I$2:$I$415,"55342")+SUMIFS(IncomeStatementData!$J$2:$J$415,IncomeStatementData!$B$2:$B$415,$A136,IncomeStatementData!$I$2:$I$415,"55110")+SUMIFS(IncomeStatementData!$J$2:$J$415,IncomeStatementData!$B$2:$B$415,$A136,IncomeStatementData!$I$2:$I$415,"53034")+SUMIFS(IncomeStatementData!$J$2:$J$415,IncomeStatementData!$B$2:$B$415,$A136,IncomeStatementData!$I$2:$I$415,"59500")</f>
        <v>0</v>
      </c>
      <c r="K136" s="54">
        <f>IF(ISERROR(L136/12*Occupancy!$B$65),"-",L136/12*Occupancy!$B$65)</f>
        <v>0</v>
      </c>
      <c r="L136" s="55">
        <f>SUMIFS(AnnualFinancialData!$L$2:$L$6380,AnnualFinancialData!$B$2:$B$6380,$A136,AnnualFinancialData!$K$2:$K$6380,"60015")+SUMIFS(AnnualFinancialData!$L$2:$L$6380,AnnualFinancialData!$B$2:$B$6380,$A136,AnnualFinancialData!$K$2:$K$6380,"55342")+SUMIFS(AnnualFinancialData!$L$2:$L$6380,AnnualFinancialData!$B$2:$B$6380,$A136,AnnualFinancialData!$K$2:$K$6380,"55110")+SUMIFS(AnnualFinancialData!$L$2:$L$6380,AnnualFinancialData!$B$2:$B$6380,$A136,AnnualFinancialData!$K$2:$K$6380,"53034")+SUMIFS(AnnualFinancialData!$L$2:$L$6380,AnnualFinancialData!$B$2:$B$6380,$A136,AnnualFinancialData!$K$2:$K$6380,"59500")</f>
        <v>0</v>
      </c>
      <c r="M136" s="54" t="str">
        <f>IF(ISERROR(IF(J136="","",J136/VLOOKUP(Occupancy!$B$65,Occupancy!$BJ$68:'Occupancy'!$B$79,1)*12/$C136)),"-",IF(J136="","",J136/VLOOKUP(Occupancy!$B$65,Occupancy!$BJ$68:'Occupancy'!$B$79,1)*12/$C136))</f>
        <v>-</v>
      </c>
      <c r="N136" s="54" t="str">
        <f>IF(ISERROR(IF(K136="","",K136/VLOOKUP(Occupancy!$B$65,Occupancy!$BJ$68:'Occupancy'!$B$79,1)*12/$C136)),"-",IF(K136="","",K136/VLOOKUP(Occupancy!$B$65,Occupancy!$BJ$68:'Occupancy'!$B$79,1)*12/$C136))</f>
        <v>-</v>
      </c>
      <c r="O136" s="51">
        <f>SUMIFS(IncomeStatementData!$J$2:$J$415,IncomeStatementData!$B$2:$B$415,$A136,IncomeStatementData!$I$2:$I$415,"58001")</f>
        <v>0</v>
      </c>
      <c r="P136" s="51">
        <f>IF(ISERROR(Q136/12*Occupancy!$B$65),"-",Q136/12*Occupancy!$B$65)</f>
        <v>0</v>
      </c>
      <c r="Q136" s="52">
        <f>SUMIFS(AnnualFinancialData!$L$2:$L$6380,AnnualFinancialData!$B$2:$B$6380,$A136,AnnualFinancialData!$K$2:$K$6380,"58001")</f>
        <v>0</v>
      </c>
      <c r="R136" s="51" t="str">
        <f>IF(ISERROR(IF(O136="","",O136/VLOOKUP(Occupancy!$B$65,Occupancy!$BJ$68:'Occupancy'!$B$79,1)*12/$C136)),"-",IF(O136="","",O136/VLOOKUP(Occupancy!$B$65,Occupancy!$BJ$68:'Occupancy'!$B$79,1)*12/$C136))</f>
        <v>-</v>
      </c>
      <c r="S136" s="51" t="str">
        <f>IF(ISERROR(IF(P136="","",P136/VLOOKUP(Occupancy!$B$65,Occupancy!$BJ$68:'Occupancy'!$B$79,1)*12/$C136)),"-",IF(P136="","",P136/VLOOKUP(Occupancy!$B$65,Occupancy!$BJ$68:'Occupancy'!$B$79,1)*12/$C136))</f>
        <v>-</v>
      </c>
      <c r="T136" s="55">
        <f>SUMIFS(IncomeStatementData!$J$2:$J$415,IncomeStatementData!$B$2:$B$415,$A136,IncomeStatementData!$I$2:$I$415,"66100")</f>
        <v>0</v>
      </c>
      <c r="U136" s="54">
        <f>IF(ISERROR(V136/12*Occupancy!$B$65),"-",V136/12*Occupancy!$B$65)</f>
        <v>0</v>
      </c>
      <c r="V136" s="55">
        <f>SUMIFS(AnnualFinancialData!$L$2:$L$6380,AnnualFinancialData!$B$2:$B$6380,$A136,AnnualFinancialData!$K$2:$K$6380,"66100")</f>
        <v>0</v>
      </c>
      <c r="W136" s="54" t="str">
        <f>IF(ISERROR(IF(T136="","",T136/VLOOKUP(Occupancy!$B$65,Occupancy!$BJ$68:'Occupancy'!$B$79,1)*12/$C136)),"-",IF(T136="","",T136/VLOOKUP(Occupancy!$B$65,Occupancy!$BJ$68:'Occupancy'!$B$79,1)*12/$C136))</f>
        <v>-</v>
      </c>
      <c r="X136" s="56" t="str">
        <f>IF(ISERROR(IF(U136="","",U136/VLOOKUP(Occupancy!$B$65,Occupancy!$BJ$68:'Occupancy'!$B$79,1)*12/$C136)),"-",IF(U136="","",U136/VLOOKUP(Occupancy!$B$65,Occupancy!$BJ$68:'Occupancy'!$B$79,1)*12/$C136))</f>
        <v>-</v>
      </c>
      <c r="Y136" s="51">
        <f>SUMIFS(IncomeStatementData!$J$2:$J$415,IncomeStatementData!$B$2:$B$415,$A136,IncomeStatementData!$I$2:$I$415,"55705")+SUMIFS(IncomeStatementData!$J$2:$J$415,IncomeStatementData!$B$2:$B$415,$A136,IncomeStatementData!$I$2:$I$415,"55715")+SUMIFS(IncomeStatementData!$J$2:$J$415,IncomeStatementData!$B$2:$B$415,$A136,IncomeStatementData!$I$2:$I$415,"55720")+SUMIFS(IncomeStatementData!$J$2:$J$415,IncomeStatementData!$B$2:$B$415,$A136,IncomeStatementData!$I$2:$I$415,"55730")+SUMIFS(IncomeStatementData!$J$2:$J$415,IncomeStatementData!$B$2:$B$415,$A136,IncomeStatementData!$I$2:$I$415,"55735")+SUMIFS(IncomeStatementData!$J$2:$J$415,IncomeStatementData!$B$2:$B$415,$A136,IncomeStatementData!$I$2:$I$415,"55701")+SUMIFS(IncomeStatementData!$J$2:$J$415,IncomeStatementData!$B$2:$B$415,$A136,IncomeStatementData!$I$2:$I$415,"55750")+SUMIFS(IncomeStatementData!$J$2:$J$415,IncomeStatementData!$B$2:$B$415,$A136,IncomeStatementData!$I$2:$I$415,"55725")+SUMIFS(IncomeStatementData!$J$2:$J$415,IncomeStatementData!$B$2:$B$415,$A136,IncomeStatementData!$I$2:$I$415,"55760")+SUMIFS(IncomeStatementData!$J$2:$J$415,IncomeStatementData!$B$2:$B$415,$A136,IncomeStatementData!$I$2:$I$415,"55755")</f>
        <v>0</v>
      </c>
      <c r="Z136" s="51">
        <f>IF(ISERROR(AA136/12*Occupancy!$B$65),"-",AA136/12*Occupancy!$B$65)</f>
        <v>0</v>
      </c>
      <c r="AA136" s="52">
        <f>SUMIFS(AnnualFinancialData!$L$2:$L$6380,AnnualFinancialData!$B$2:$B$6380,$A136,AnnualFinancialData!$K$2:$K$6380,"55705")+SUMIFS(AnnualFinancialData!$L$2:$L$6380,AnnualFinancialData!$B$2:$B$6380,$A136,AnnualFinancialData!$K$2:$K$6380,"55715")+SUMIFS(AnnualFinancialData!$L$2:$L$6380,AnnualFinancialData!$B$2:$B$6380,$A136,AnnualFinancialData!$K$2:$K$6380,"55720")+SUMIFS(AnnualFinancialData!$L$2:$L$6380,AnnualFinancialData!$B$2:$B$6380,$A136,AnnualFinancialData!$K$2:$K$6380,"55730")+SUMIFS(AnnualFinancialData!$L$2:$L$6380,AnnualFinancialData!$B$2:$B$6380,$A136,AnnualFinancialData!$K$2:$K$6380,"55735")+SUMIFS(AnnualFinancialData!$L$2:$L$6380,AnnualFinancialData!$B$2:$B$6380,$A136,AnnualFinancialData!$K$2:$K$6380,"55701")+SUMIFS(AnnualFinancialData!$L$2:$L$6380,AnnualFinancialData!$B$2:$B$6380,$A136,AnnualFinancialData!$K$2:$K$6380,"55750")+SUMIFS(AnnualFinancialData!$L$2:$L$6380,AnnualFinancialData!$B$2:$B$6380,$A136,AnnualFinancialData!$K$2:$K$6380,"55725")+SUMIFS(AnnualFinancialData!$L$2:$L$6380,AnnualFinancialData!$B$2:$B$6380,$A136,AnnualFinancialData!$K$2:$K$6380,"55760")+SUMIFS(AnnualFinancialData!$L$2:$L$6380,AnnualFinancialData!$B$2:$B$6380,$A136,AnnualFinancialData!$K$2:$K$6380,"55755")</f>
        <v>0</v>
      </c>
      <c r="AB136" s="51" t="str">
        <f>IF(ISERROR(IF(Y136="","",Y136/VLOOKUP(Occupancy!$B$65,Occupancy!$BJ$68:'Occupancy'!$B$79,1)*12/$C136)),"-",IF(Y136="","",Y136/VLOOKUP(Occupancy!$B$65,Occupancy!$BJ$68:'Occupancy'!$B$79,1)*12/$C136))</f>
        <v>-</v>
      </c>
      <c r="AC136" s="57" t="str">
        <f>IF(ISERROR(IF(Z136="","",Z136/VLOOKUP(Occupancy!$B$65,Occupancy!$BJ$68:'Occupancy'!$B$79,1)*12/$C136)),"-",IF(Z136="","",Z136/VLOOKUP(Occupancy!$B$65,Occupancy!$BJ$68:'Occupancy'!$B$79,1)*12/$C136))</f>
        <v>-</v>
      </c>
      <c r="AD136" s="55">
        <f>SUMIFS(IncomeStatementData!$J$2:$J$415,IncomeStatementData!$B$2:$B$415,$A136,IncomeStatementData!$I$2:$I$415,"55770")</f>
        <v>0</v>
      </c>
      <c r="AE136" s="54">
        <f>IF(ISERROR(AF136/12*Occupancy!$B$65),"-",AF136/12*Occupancy!$B$65)</f>
        <v>0</v>
      </c>
      <c r="AF136" s="55">
        <f>SUMIFS(AnnualFinancialData!$L$2:$L$6380,AnnualFinancialData!$B$2:$B$6380,$A136,AnnualFinancialData!$K$2:$K$6380,"55770")</f>
        <v>0</v>
      </c>
      <c r="AG136" s="54" t="str">
        <f>IF(ISERROR(IF(AD136="","",AD136/VLOOKUP(Occupancy!$B$65,Occupancy!$BJ$68:'Occupancy'!$B$79,1)*12/$C136)),"-",IF(AD136="","",AD136/VLOOKUP(Occupancy!$B$65,Occupancy!$BJ$68:'Occupancy'!$B$79,1)*12/$C136))</f>
        <v>-</v>
      </c>
      <c r="AH136" s="59" t="str">
        <f>IF(ISERROR(IF(AE136="","",AE136/VLOOKUP(Occupancy!$B$65,Occupancy!$BJ$68:'Occupancy'!$B$79,1)*12/$C136)),"-",IF(AE136="","",AE136/VLOOKUP(Occupancy!$B$65,Occupancy!$BJ$68:'Occupancy'!$B$79,1)*12/$C136))</f>
        <v>-</v>
      </c>
      <c r="AI136" s="52">
        <f>SUMIFS(IncomeStatementData!$J$2:$J$415,IncomeStatementData!$B$2:$B$415,$A136,IncomeStatementData!$I$2:$I$415,"55357")+SUMIFS(IncomeStatementData!$J$2:$J$415,IncomeStatementData!$B$2:$B$415,$A136,IncomeStatementData!$I$2:$I$415,"55353")+SUMIFS(IncomeStatementData!$J$2:$J$415,IncomeStatementData!$B$2:$B$415,$A136,IncomeStatementData!$I$2:$I$415,"55354")+SUMIFS(IncomeStatementData!$J$2:$J$415,IncomeStatementData!$B$2:$B$415,$A136,IncomeStatementData!$I$2:$I$415,"55351")</f>
        <v>0</v>
      </c>
      <c r="AJ136" s="51">
        <f>IF(ISERROR(AK136/12*Occupancy!$B$65),"-",AK136/12*Occupancy!$B$65)</f>
        <v>0</v>
      </c>
      <c r="AK136" s="52">
        <f>SUMIFS(AnnualFinancialData!$L$2:$L$6380,AnnualFinancialData!$B$2:$B$6380,$A136,AnnualFinancialData!$K$2:$K$6380,"55357")+SUMIFS(AnnualFinancialData!$L$2:$L$6380,AnnualFinancialData!$B$2:$B$6380,$A136,AnnualFinancialData!$K$2:$K$6380,"55353")+SUMIFS(AnnualFinancialData!$L$2:$L$6380,AnnualFinancialData!$B$2:$B$6380,$A136,AnnualFinancialData!$K$2:$K$6380,"55354")+SUMIFS(AnnualFinancialData!$L$2:$L$6380,AnnualFinancialData!$B$2:$B$6380,$A136,AnnualFinancialData!$K$2:$K$6380,"55351")</f>
        <v>0</v>
      </c>
      <c r="AL136" s="51" t="str">
        <f>IF(ISERROR(IF(AI136="","",AI136/VLOOKUP(Occupancy!$B$65,Occupancy!$BJ$68:'Occupancy'!$B$79,1)*12/$C136)),"-",IF(AI136="","",AI136/VLOOKUP(Occupancy!$B$65,Occupancy!$BJ$68:'Occupancy'!$B$79,1)*12/$C136))</f>
        <v>-</v>
      </c>
      <c r="AM136" s="60" t="str">
        <f>IF(ISERROR(IF(AJ136="","",AJ136/VLOOKUP(Occupancy!$B$65,Occupancy!$BJ$68:'Occupancy'!$B$79,1)*12/$C136)),"-",IF(AJ136="","",AJ136/VLOOKUP(Occupancy!$B$65,Occupancy!$BJ$68:'Occupancy'!$B$79,1)*12/$C136))</f>
        <v>-</v>
      </c>
      <c r="AN136" s="54">
        <f>SUMIFS(IncomeStatementData!$J$2:$J$415,IncomeStatementData!$B$2:$B$415,$A136,IncomeStatementData!$I$2:$I$415,"55355")</f>
        <v>0</v>
      </c>
      <c r="AO136" s="54">
        <f>IF(ISERROR(AP136/12*Occupancy!$B$65),"-",AP136/12*Occupancy!$B$65)</f>
        <v>0</v>
      </c>
      <c r="AP136" s="55">
        <f>SUMIFS(AnnualFinancialData!$L$2:$L$6380,AnnualFinancialData!$B$2:$B$6380,$A136,AnnualFinancialData!$K$2:$K$6380,"55355")</f>
        <v>0</v>
      </c>
      <c r="AQ136" s="54" t="str">
        <f>IF(ISERROR(IF(AN136="","",AN136/VLOOKUP(Occupancy!$B$65,Occupancy!$BJ$68:'Occupancy'!$B$79,1)*12/$C136)),"-",IF(AN136="","",AN136/VLOOKUP(Occupancy!$B$65,Occupancy!$BJ$68:'Occupancy'!$B$79,1)*12/$C136))</f>
        <v>-</v>
      </c>
      <c r="AR136" s="56" t="str">
        <f>IF(ISERROR(IF(AO136="","",AO136/VLOOKUP(Occupancy!$B$65,Occupancy!$BJ$68:'Occupancy'!$B$79,1)*12/$C136)),"-",IF(AO136="","",AO136/VLOOKUP(Occupancy!$B$65,Occupancy!$BJ$68:'Occupancy'!$B$79,1)*12/$C136))</f>
        <v>-</v>
      </c>
      <c r="AS136" s="61">
        <f>SUMIFS(IncomeStatementData!$J$2:$J$415,IncomeStatementData!$B$2:$B$415,$A136,IncomeStatementData!$I$2:$I$415,"55301")</f>
        <v>0</v>
      </c>
      <c r="AT136" s="51">
        <f>IF(ISERROR(AU136/12*Occupancy!$B$65),"-",AU136/12*Occupancy!$B$65)</f>
        <v>0</v>
      </c>
      <c r="AU136" s="52">
        <f>SUMIFS(AnnualFinancialData!$L$2:$L$6380,AnnualFinancialData!$B$2:$B$6380,$A136,AnnualFinancialData!$K$2:$K$6380,"55301")</f>
        <v>0</v>
      </c>
      <c r="AV136" s="51" t="str">
        <f>IF(ISERROR(IF(AS136="","",AS136/VLOOKUP(Occupancy!$B$65,Occupancy!$BJ$68:'Occupancy'!$B$79,1)*12/$C136)),"-",IF(AS136="","",AS136/VLOOKUP(Occupancy!$B$65,Occupancy!$BJ$68:'Occupancy'!$B$79,1)*12/$C136))</f>
        <v>-</v>
      </c>
      <c r="AW136" s="57" t="str">
        <f>IF(ISERROR(IF(AT136="","",AT136/VLOOKUP(Occupancy!$B$65,Occupancy!$BJ$68:'Occupancy'!$B$79,1)*12/$C136)),"-",IF(AT136="","",AT136/VLOOKUP(Occupancy!$B$65,Occupancy!$BJ$68:'Occupancy'!$B$79,1)*12/$C136))</f>
        <v>-</v>
      </c>
      <c r="AX136" s="54">
        <f>SUMIFS(IncomeStatementData!$J$2:$J$415,IncomeStatementData!$B$2:$B$415,$A136,IncomeStatementData!$I$2:$I$415,"55320")</f>
        <v>0</v>
      </c>
      <c r="AY136" s="54">
        <f>IF(ISERROR(AZ136/12*Occupancy!$B$65),"-",AZ136/12*Occupancy!$B$65)</f>
        <v>0</v>
      </c>
      <c r="AZ136" s="55">
        <f>SUMIFS(AnnualFinancialData!$L$2:$L$6380,AnnualFinancialData!$B$2:$B$6380,$A136,AnnualFinancialData!$K$2:$K$6380,"55320")</f>
        <v>0</v>
      </c>
      <c r="BA136" s="54" t="str">
        <f>IF(ISERROR(IF(AX136="","",AX136/VLOOKUP(Occupancy!$B$65,Occupancy!$BJ$68:'Occupancy'!$B$79,1)*12/$C136)),"-",IF(AX136="","",AX136/VLOOKUP(Occupancy!$B$65,Occupancy!$BJ$68:'Occupancy'!$B$79,1)*12/$C136))</f>
        <v>-</v>
      </c>
      <c r="BB136" s="54" t="str">
        <f>IF(ISERROR(IF(AY136="","",AY136/VLOOKUP(Occupancy!$B$65,Occupancy!$BJ$68:'Occupancy'!$B$79,1)*12/$C136)),"-",IF(AY136="","",AY136/VLOOKUP(Occupancy!$B$65,Occupancy!$BJ$68:'Occupancy'!$B$79,1)*12/$C136))</f>
        <v>-</v>
      </c>
      <c r="BC136" s="62">
        <f t="shared" si="6"/>
        <v>0</v>
      </c>
      <c r="BD136" s="63">
        <f t="shared" si="7"/>
        <v>0</v>
      </c>
      <c r="BE136" s="62">
        <f t="shared" si="8"/>
        <v>0</v>
      </c>
      <c r="BF136" s="63" t="str">
        <f>IF(ISERROR(IF(BC136="","",BC136/VLOOKUP(Occupancy!$B$65,Occupancy!$BJ$68:'Occupancy'!$B$79,1)*12/$C136)),"-",IF(BC136="","",BC136/VLOOKUP(Occupancy!$B$65,Occupancy!$BJ$68:'Occupancy'!$B$79,1)*12/$C136))</f>
        <v>-</v>
      </c>
      <c r="BG136" s="64" t="str">
        <f>IF(ISERROR(IF(BD136="","",BD136/VLOOKUP(Occupancy!$B$65,Occupancy!$BJ$68:'Occupancy'!$B$79,1)*12/$C136)),"-",IF(BD136="","",BD136/VLOOKUP(Occupancy!$B$65,Occupancy!$BJ$68:'Occupancy'!$B$79,1)*12/$C136))</f>
        <v>-</v>
      </c>
    </row>
    <row r="137" spans="1:59" x14ac:dyDescent="0.25">
      <c r="A137" s="220" t="s">
        <v>663</v>
      </c>
      <c r="B137" s="93" t="str">
        <f>IF(ISERROR(INDEX(ProjectTypeData!$F$2:$F137,MATCH(Expenses!$A137,ProjectTypeData!$B$2:$B137,0),MATCH(Expenses!B$5,ProjectTypeData!$F$1))),"-",INDEX(ProjectTypeData!$F$2:$F137,MATCH(Expenses!$A137,ProjectTypeData!$B$2:$B137,0),MATCH(Expenses!B$5,ProjectTypeData!$F$1)))</f>
        <v>CPDC</v>
      </c>
      <c r="C137" s="145">
        <f>Operating!C142</f>
        <v>0</v>
      </c>
      <c r="D137" s="146" t="str">
        <f>IF(ISERROR(INDEX(MgmtCompanyData!$C$2:$C$46,MATCH(A137,MgmtCompanyData!$B$2:$B$46,0),0)),"-",INDEX(MgmtCompanyData!$C$2:$C$46,MATCH(A137,MgmtCompanyData!$B$2:$B$46,0),0))</f>
        <v>-</v>
      </c>
      <c r="E137" s="50">
        <f>SUMIFS(IncomeStatementData!$J$2:$J$415,IncomeStatementData!$B$2:$B$415,$A137,IncomeStatementData!$I$2:$I$415,"50105")+SUMIFS(IncomeStatementData!$J$2:$J$415,IncomeStatementData!$B$2:$B$415,$A137,IncomeStatementData!$I$2:$I$415,"55745")+SUMIFS(IncomeStatementData!$J$2:$J$415,IncomeStatementData!$B$2:$B$415,$A137,IncomeStatementData!$I$2:$I$415,"55730")+SUMIFS(IncomeStatementData!$J$2:$J$415,IncomeStatementData!$B$2:$B$415,$A137,IncomeStatementData!$I$2:$I$415,"50203")+SUMIFS(IncomeStatementData!$J$2:$J$415,IncomeStatementData!$B$2:$B$415,$A137,IncomeStatementData!$I$2:$I$415,"50252")</f>
        <v>0</v>
      </c>
      <c r="F137" s="51">
        <f>IF(ISERROR(G137/12*Occupancy!$B$65),"-",G137/12*Occupancy!$B$65)</f>
        <v>0</v>
      </c>
      <c r="G137" s="52">
        <f>SUMIFS(AnnualFinancialData!$L$2:$L$6380,AnnualFinancialData!$B$2:$B$6380,$A137,AnnualFinancialData!$K$2:$K$6380,"50105")+SUMIFS(AnnualFinancialData!$L$2:$L$6380,AnnualFinancialData!$B$2:$B$6380,$A137,AnnualFinancialData!$K$2:$K$6380,"55745")+SUMIFS(AnnualFinancialData!$L$2:$L$6380,AnnualFinancialData!$B$2:$B$6380,$A137,AnnualFinancialData!$K$2:$K$6380,"55730")+SUMIFS(AnnualFinancialData!$L$2:$L$6380,AnnualFinancialData!$B$2:$B$6380,$A137,AnnualFinancialData!$K$2:$K$6380,"50203")+SUMIFS(AnnualFinancialData!$L$2:$L$6380,AnnualFinancialData!$B$2:$B$6380,$A137,AnnualFinancialData!$K$2:$K$6380,"50252")</f>
        <v>0</v>
      </c>
      <c r="H137" s="51" t="str">
        <f>IF(ISERROR(IF(E137="","",E137/VLOOKUP(Occupancy!$B$65,Occupancy!$BJ$68:'Occupancy'!$B$79,1)*12/$C137)),"-",IF(E137="","",E137/VLOOKUP(Occupancy!$B$65,Occupancy!$BJ$68:'Occupancy'!$B$79,1)*12/$C137))</f>
        <v>-</v>
      </c>
      <c r="I137" s="53" t="str">
        <f>IF(ISERROR(IF(F137="","",F137/VLOOKUP(Occupancy!$B$65,Occupancy!$BJ$68:'Occupancy'!$B$79,1)*12/$C137)),"-",IF(F137="","",F137/VLOOKUP(Occupancy!$B$65,Occupancy!$BJ$68:'Occupancy'!$B$79,1)*12/$C137))</f>
        <v>-</v>
      </c>
      <c r="J137" s="54">
        <f>SUMIFS(IncomeStatementData!$J$2:$J$415,IncomeStatementData!$B$2:$B$415,$A137,IncomeStatementData!$I$2:$I$415,"60015")+SUMIFS(IncomeStatementData!$J$2:$J$415,IncomeStatementData!$B$2:$B$415,$A137,IncomeStatementData!$I$2:$I$415,"55342")+SUMIFS(IncomeStatementData!$J$2:$J$415,IncomeStatementData!$B$2:$B$415,$A137,IncomeStatementData!$I$2:$I$415,"55110")+SUMIFS(IncomeStatementData!$J$2:$J$415,IncomeStatementData!$B$2:$B$415,$A137,IncomeStatementData!$I$2:$I$415,"53034")+SUMIFS(IncomeStatementData!$J$2:$J$415,IncomeStatementData!$B$2:$B$415,$A137,IncomeStatementData!$I$2:$I$415,"59500")</f>
        <v>0</v>
      </c>
      <c r="K137" s="54">
        <f>IF(ISERROR(L137/12*Occupancy!$B$65),"-",L137/12*Occupancy!$B$65)</f>
        <v>0</v>
      </c>
      <c r="L137" s="55">
        <f>SUMIFS(AnnualFinancialData!$L$2:$L$6380,AnnualFinancialData!$B$2:$B$6380,$A137,AnnualFinancialData!$K$2:$K$6380,"60015")+SUMIFS(AnnualFinancialData!$L$2:$L$6380,AnnualFinancialData!$B$2:$B$6380,$A137,AnnualFinancialData!$K$2:$K$6380,"55342")+SUMIFS(AnnualFinancialData!$L$2:$L$6380,AnnualFinancialData!$B$2:$B$6380,$A137,AnnualFinancialData!$K$2:$K$6380,"55110")+SUMIFS(AnnualFinancialData!$L$2:$L$6380,AnnualFinancialData!$B$2:$B$6380,$A137,AnnualFinancialData!$K$2:$K$6380,"53034")+SUMIFS(AnnualFinancialData!$L$2:$L$6380,AnnualFinancialData!$B$2:$B$6380,$A137,AnnualFinancialData!$K$2:$K$6380,"59500")</f>
        <v>0</v>
      </c>
      <c r="M137" s="54" t="str">
        <f>IF(ISERROR(IF(J137="","",J137/VLOOKUP(Occupancy!$B$65,Occupancy!$BJ$68:'Occupancy'!$B$79,1)*12/$C137)),"-",IF(J137="","",J137/VLOOKUP(Occupancy!$B$65,Occupancy!$BJ$68:'Occupancy'!$B$79,1)*12/$C137))</f>
        <v>-</v>
      </c>
      <c r="N137" s="54" t="str">
        <f>IF(ISERROR(IF(K137="","",K137/VLOOKUP(Occupancy!$B$65,Occupancy!$BJ$68:'Occupancy'!$B$79,1)*12/$C137)),"-",IF(K137="","",K137/VLOOKUP(Occupancy!$B$65,Occupancy!$BJ$68:'Occupancy'!$B$79,1)*12/$C137))</f>
        <v>-</v>
      </c>
      <c r="O137" s="51">
        <f>SUMIFS(IncomeStatementData!$J$2:$J$415,IncomeStatementData!$B$2:$B$415,$A137,IncomeStatementData!$I$2:$I$415,"58001")</f>
        <v>0</v>
      </c>
      <c r="P137" s="51">
        <f>IF(ISERROR(Q137/12*Occupancy!$B$65),"-",Q137/12*Occupancy!$B$65)</f>
        <v>0</v>
      </c>
      <c r="Q137" s="52">
        <f>SUMIFS(AnnualFinancialData!$L$2:$L$6380,AnnualFinancialData!$B$2:$B$6380,$A137,AnnualFinancialData!$K$2:$K$6380,"58001")</f>
        <v>0</v>
      </c>
      <c r="R137" s="51" t="str">
        <f>IF(ISERROR(IF(O137="","",O137/VLOOKUP(Occupancy!$B$65,Occupancy!$BJ$68:'Occupancy'!$B$79,1)*12/$C137)),"-",IF(O137="","",O137/VLOOKUP(Occupancy!$B$65,Occupancy!$BJ$68:'Occupancy'!$B$79,1)*12/$C137))</f>
        <v>-</v>
      </c>
      <c r="S137" s="51" t="str">
        <f>IF(ISERROR(IF(P137="","",P137/VLOOKUP(Occupancy!$B$65,Occupancy!$BJ$68:'Occupancy'!$B$79,1)*12/$C137)),"-",IF(P137="","",P137/VLOOKUP(Occupancy!$B$65,Occupancy!$BJ$68:'Occupancy'!$B$79,1)*12/$C137))</f>
        <v>-</v>
      </c>
      <c r="T137" s="55">
        <f>SUMIFS(IncomeStatementData!$J$2:$J$415,IncomeStatementData!$B$2:$B$415,$A137,IncomeStatementData!$I$2:$I$415,"66100")</f>
        <v>0</v>
      </c>
      <c r="U137" s="54">
        <f>IF(ISERROR(V137/12*Occupancy!$B$65),"-",V137/12*Occupancy!$B$65)</f>
        <v>0</v>
      </c>
      <c r="V137" s="55">
        <f>SUMIFS(AnnualFinancialData!$L$2:$L$6380,AnnualFinancialData!$B$2:$B$6380,$A137,AnnualFinancialData!$K$2:$K$6380,"66100")</f>
        <v>0</v>
      </c>
      <c r="W137" s="54" t="str">
        <f>IF(ISERROR(IF(T137="","",T137/VLOOKUP(Occupancy!$B$65,Occupancy!$BJ$68:'Occupancy'!$B$79,1)*12/$C137)),"-",IF(T137="","",T137/VLOOKUP(Occupancy!$B$65,Occupancy!$BJ$68:'Occupancy'!$B$79,1)*12/$C137))</f>
        <v>-</v>
      </c>
      <c r="X137" s="56" t="str">
        <f>IF(ISERROR(IF(U137="","",U137/VLOOKUP(Occupancy!$B$65,Occupancy!$BJ$68:'Occupancy'!$B$79,1)*12/$C137)),"-",IF(U137="","",U137/VLOOKUP(Occupancy!$B$65,Occupancy!$BJ$68:'Occupancy'!$B$79,1)*12/$C137))</f>
        <v>-</v>
      </c>
      <c r="Y137" s="51">
        <f>SUMIFS(IncomeStatementData!$J$2:$J$415,IncomeStatementData!$B$2:$B$415,$A137,IncomeStatementData!$I$2:$I$415,"55705")+SUMIFS(IncomeStatementData!$J$2:$J$415,IncomeStatementData!$B$2:$B$415,$A137,IncomeStatementData!$I$2:$I$415,"55715")+SUMIFS(IncomeStatementData!$J$2:$J$415,IncomeStatementData!$B$2:$B$415,$A137,IncomeStatementData!$I$2:$I$415,"55720")+SUMIFS(IncomeStatementData!$J$2:$J$415,IncomeStatementData!$B$2:$B$415,$A137,IncomeStatementData!$I$2:$I$415,"55730")+SUMIFS(IncomeStatementData!$J$2:$J$415,IncomeStatementData!$B$2:$B$415,$A137,IncomeStatementData!$I$2:$I$415,"55735")+SUMIFS(IncomeStatementData!$J$2:$J$415,IncomeStatementData!$B$2:$B$415,$A137,IncomeStatementData!$I$2:$I$415,"55701")+SUMIFS(IncomeStatementData!$J$2:$J$415,IncomeStatementData!$B$2:$B$415,$A137,IncomeStatementData!$I$2:$I$415,"55750")+SUMIFS(IncomeStatementData!$J$2:$J$415,IncomeStatementData!$B$2:$B$415,$A137,IncomeStatementData!$I$2:$I$415,"55725")+SUMIFS(IncomeStatementData!$J$2:$J$415,IncomeStatementData!$B$2:$B$415,$A137,IncomeStatementData!$I$2:$I$415,"55760")+SUMIFS(IncomeStatementData!$J$2:$J$415,IncomeStatementData!$B$2:$B$415,$A137,IncomeStatementData!$I$2:$I$415,"55755")</f>
        <v>0</v>
      </c>
      <c r="Z137" s="51">
        <f>IF(ISERROR(AA137/12*Occupancy!$B$65),"-",AA137/12*Occupancy!$B$65)</f>
        <v>0</v>
      </c>
      <c r="AA137" s="52">
        <f>SUMIFS(AnnualFinancialData!$L$2:$L$6380,AnnualFinancialData!$B$2:$B$6380,$A137,AnnualFinancialData!$K$2:$K$6380,"55705")+SUMIFS(AnnualFinancialData!$L$2:$L$6380,AnnualFinancialData!$B$2:$B$6380,$A137,AnnualFinancialData!$K$2:$K$6380,"55715")+SUMIFS(AnnualFinancialData!$L$2:$L$6380,AnnualFinancialData!$B$2:$B$6380,$A137,AnnualFinancialData!$K$2:$K$6380,"55720")+SUMIFS(AnnualFinancialData!$L$2:$L$6380,AnnualFinancialData!$B$2:$B$6380,$A137,AnnualFinancialData!$K$2:$K$6380,"55730")+SUMIFS(AnnualFinancialData!$L$2:$L$6380,AnnualFinancialData!$B$2:$B$6380,$A137,AnnualFinancialData!$K$2:$K$6380,"55735")+SUMIFS(AnnualFinancialData!$L$2:$L$6380,AnnualFinancialData!$B$2:$B$6380,$A137,AnnualFinancialData!$K$2:$K$6380,"55701")+SUMIFS(AnnualFinancialData!$L$2:$L$6380,AnnualFinancialData!$B$2:$B$6380,$A137,AnnualFinancialData!$K$2:$K$6380,"55750")+SUMIFS(AnnualFinancialData!$L$2:$L$6380,AnnualFinancialData!$B$2:$B$6380,$A137,AnnualFinancialData!$K$2:$K$6380,"55725")+SUMIFS(AnnualFinancialData!$L$2:$L$6380,AnnualFinancialData!$B$2:$B$6380,$A137,AnnualFinancialData!$K$2:$K$6380,"55760")+SUMIFS(AnnualFinancialData!$L$2:$L$6380,AnnualFinancialData!$B$2:$B$6380,$A137,AnnualFinancialData!$K$2:$K$6380,"55755")</f>
        <v>0</v>
      </c>
      <c r="AB137" s="51" t="str">
        <f>IF(ISERROR(IF(Y137="","",Y137/VLOOKUP(Occupancy!$B$65,Occupancy!$BJ$68:'Occupancy'!$B$79,1)*12/$C137)),"-",IF(Y137="","",Y137/VLOOKUP(Occupancy!$B$65,Occupancy!$BJ$68:'Occupancy'!$B$79,1)*12/$C137))</f>
        <v>-</v>
      </c>
      <c r="AC137" s="57" t="str">
        <f>IF(ISERROR(IF(Z137="","",Z137/VLOOKUP(Occupancy!$B$65,Occupancy!$BJ$68:'Occupancy'!$B$79,1)*12/$C137)),"-",IF(Z137="","",Z137/VLOOKUP(Occupancy!$B$65,Occupancy!$BJ$68:'Occupancy'!$B$79,1)*12/$C137))</f>
        <v>-</v>
      </c>
      <c r="AD137" s="55">
        <f>SUMIFS(IncomeStatementData!$J$2:$J$415,IncomeStatementData!$B$2:$B$415,$A137,IncomeStatementData!$I$2:$I$415,"55770")</f>
        <v>0</v>
      </c>
      <c r="AE137" s="54">
        <f>IF(ISERROR(AF137/12*Occupancy!$B$65),"-",AF137/12*Occupancy!$B$65)</f>
        <v>0</v>
      </c>
      <c r="AF137" s="55">
        <f>SUMIFS(AnnualFinancialData!$L$2:$L$6380,AnnualFinancialData!$B$2:$B$6380,$A137,AnnualFinancialData!$K$2:$K$6380,"55770")</f>
        <v>0</v>
      </c>
      <c r="AG137" s="54" t="str">
        <f>IF(ISERROR(IF(AD137="","",AD137/VLOOKUP(Occupancy!$B$65,Occupancy!$BJ$68:'Occupancy'!$B$79,1)*12/$C137)),"-",IF(AD137="","",AD137/VLOOKUP(Occupancy!$B$65,Occupancy!$BJ$68:'Occupancy'!$B$79,1)*12/$C137))</f>
        <v>-</v>
      </c>
      <c r="AH137" s="59" t="str">
        <f>IF(ISERROR(IF(AE137="","",AE137/VLOOKUP(Occupancy!$B$65,Occupancy!$BJ$68:'Occupancy'!$B$79,1)*12/$C137)),"-",IF(AE137="","",AE137/VLOOKUP(Occupancy!$B$65,Occupancy!$BJ$68:'Occupancy'!$B$79,1)*12/$C137))</f>
        <v>-</v>
      </c>
      <c r="AI137" s="52">
        <f>SUMIFS(IncomeStatementData!$J$2:$J$415,IncomeStatementData!$B$2:$B$415,$A137,IncomeStatementData!$I$2:$I$415,"55357")+SUMIFS(IncomeStatementData!$J$2:$J$415,IncomeStatementData!$B$2:$B$415,$A137,IncomeStatementData!$I$2:$I$415,"55353")+SUMIFS(IncomeStatementData!$J$2:$J$415,IncomeStatementData!$B$2:$B$415,$A137,IncomeStatementData!$I$2:$I$415,"55354")+SUMIFS(IncomeStatementData!$J$2:$J$415,IncomeStatementData!$B$2:$B$415,$A137,IncomeStatementData!$I$2:$I$415,"55351")</f>
        <v>0</v>
      </c>
      <c r="AJ137" s="51">
        <f>IF(ISERROR(AK137/12*Occupancy!$B$65),"-",AK137/12*Occupancy!$B$65)</f>
        <v>0</v>
      </c>
      <c r="AK137" s="52">
        <f>SUMIFS(AnnualFinancialData!$L$2:$L$6380,AnnualFinancialData!$B$2:$B$6380,$A137,AnnualFinancialData!$K$2:$K$6380,"55357")+SUMIFS(AnnualFinancialData!$L$2:$L$6380,AnnualFinancialData!$B$2:$B$6380,$A137,AnnualFinancialData!$K$2:$K$6380,"55353")+SUMIFS(AnnualFinancialData!$L$2:$L$6380,AnnualFinancialData!$B$2:$B$6380,$A137,AnnualFinancialData!$K$2:$K$6380,"55354")+SUMIFS(AnnualFinancialData!$L$2:$L$6380,AnnualFinancialData!$B$2:$B$6380,$A137,AnnualFinancialData!$K$2:$K$6380,"55351")</f>
        <v>0</v>
      </c>
      <c r="AL137" s="51" t="str">
        <f>IF(ISERROR(IF(AI137="","",AI137/VLOOKUP(Occupancy!$B$65,Occupancy!$BJ$68:'Occupancy'!$B$79,1)*12/$C137)),"-",IF(AI137="","",AI137/VLOOKUP(Occupancy!$B$65,Occupancy!$BJ$68:'Occupancy'!$B$79,1)*12/$C137))</f>
        <v>-</v>
      </c>
      <c r="AM137" s="60" t="str">
        <f>IF(ISERROR(IF(AJ137="","",AJ137/VLOOKUP(Occupancy!$B$65,Occupancy!$BJ$68:'Occupancy'!$B$79,1)*12/$C137)),"-",IF(AJ137="","",AJ137/VLOOKUP(Occupancy!$B$65,Occupancy!$BJ$68:'Occupancy'!$B$79,1)*12/$C137))</f>
        <v>-</v>
      </c>
      <c r="AN137" s="54">
        <f>SUMIFS(IncomeStatementData!$J$2:$J$415,IncomeStatementData!$B$2:$B$415,$A137,IncomeStatementData!$I$2:$I$415,"55355")</f>
        <v>0</v>
      </c>
      <c r="AO137" s="54">
        <f>IF(ISERROR(AP137/12*Occupancy!$B$65),"-",AP137/12*Occupancy!$B$65)</f>
        <v>0</v>
      </c>
      <c r="AP137" s="55">
        <f>SUMIFS(AnnualFinancialData!$L$2:$L$6380,AnnualFinancialData!$B$2:$B$6380,$A137,AnnualFinancialData!$K$2:$K$6380,"55355")</f>
        <v>0</v>
      </c>
      <c r="AQ137" s="54" t="str">
        <f>IF(ISERROR(IF(AN137="","",AN137/VLOOKUP(Occupancy!$B$65,Occupancy!$BJ$68:'Occupancy'!$B$79,1)*12/$C137)),"-",IF(AN137="","",AN137/VLOOKUP(Occupancy!$B$65,Occupancy!$BJ$68:'Occupancy'!$B$79,1)*12/$C137))</f>
        <v>-</v>
      </c>
      <c r="AR137" s="56" t="str">
        <f>IF(ISERROR(IF(AO137="","",AO137/VLOOKUP(Occupancy!$B$65,Occupancy!$BJ$68:'Occupancy'!$B$79,1)*12/$C137)),"-",IF(AO137="","",AO137/VLOOKUP(Occupancy!$B$65,Occupancy!$BJ$68:'Occupancy'!$B$79,1)*12/$C137))</f>
        <v>-</v>
      </c>
      <c r="AS137" s="61">
        <f>SUMIFS(IncomeStatementData!$J$2:$J$415,IncomeStatementData!$B$2:$B$415,$A137,IncomeStatementData!$I$2:$I$415,"55301")</f>
        <v>0</v>
      </c>
      <c r="AT137" s="51">
        <f>IF(ISERROR(AU137/12*Occupancy!$B$65),"-",AU137/12*Occupancy!$B$65)</f>
        <v>0</v>
      </c>
      <c r="AU137" s="52">
        <f>SUMIFS(AnnualFinancialData!$L$2:$L$6380,AnnualFinancialData!$B$2:$B$6380,$A137,AnnualFinancialData!$K$2:$K$6380,"55301")</f>
        <v>0</v>
      </c>
      <c r="AV137" s="51" t="str">
        <f>IF(ISERROR(IF(AS137="","",AS137/VLOOKUP(Occupancy!$B$65,Occupancy!$BJ$68:'Occupancy'!$B$79,1)*12/$C137)),"-",IF(AS137="","",AS137/VLOOKUP(Occupancy!$B$65,Occupancy!$BJ$68:'Occupancy'!$B$79,1)*12/$C137))</f>
        <v>-</v>
      </c>
      <c r="AW137" s="57" t="str">
        <f>IF(ISERROR(IF(AT137="","",AT137/VLOOKUP(Occupancy!$B$65,Occupancy!$BJ$68:'Occupancy'!$B$79,1)*12/$C137)),"-",IF(AT137="","",AT137/VLOOKUP(Occupancy!$B$65,Occupancy!$BJ$68:'Occupancy'!$B$79,1)*12/$C137))</f>
        <v>-</v>
      </c>
      <c r="AX137" s="54">
        <f>SUMIFS(IncomeStatementData!$J$2:$J$415,IncomeStatementData!$B$2:$B$415,$A137,IncomeStatementData!$I$2:$I$415,"55320")</f>
        <v>0</v>
      </c>
      <c r="AY137" s="54">
        <f>IF(ISERROR(AZ137/12*Occupancy!$B$65),"-",AZ137/12*Occupancy!$B$65)</f>
        <v>0</v>
      </c>
      <c r="AZ137" s="55">
        <f>SUMIFS(AnnualFinancialData!$L$2:$L$6380,AnnualFinancialData!$B$2:$B$6380,$A137,AnnualFinancialData!$K$2:$K$6380,"55320")</f>
        <v>0</v>
      </c>
      <c r="BA137" s="54" t="str">
        <f>IF(ISERROR(IF(AX137="","",AX137/VLOOKUP(Occupancy!$B$65,Occupancy!$BJ$68:'Occupancy'!$B$79,1)*12/$C137)),"-",IF(AX137="","",AX137/VLOOKUP(Occupancy!$B$65,Occupancy!$BJ$68:'Occupancy'!$B$79,1)*12/$C137))</f>
        <v>-</v>
      </c>
      <c r="BB137" s="54" t="str">
        <f>IF(ISERROR(IF(AY137="","",AY137/VLOOKUP(Occupancy!$B$65,Occupancy!$BJ$68:'Occupancy'!$B$79,1)*12/$C137)),"-",IF(AY137="","",AY137/VLOOKUP(Occupancy!$B$65,Occupancy!$BJ$68:'Occupancy'!$B$79,1)*12/$C137))</f>
        <v>-</v>
      </c>
      <c r="BC137" s="62">
        <f t="shared" si="6"/>
        <v>0</v>
      </c>
      <c r="BD137" s="63">
        <f t="shared" si="7"/>
        <v>0</v>
      </c>
      <c r="BE137" s="62">
        <f t="shared" si="8"/>
        <v>0</v>
      </c>
      <c r="BF137" s="63" t="str">
        <f>IF(ISERROR(IF(BC137="","",BC137/VLOOKUP(Occupancy!$B$65,Occupancy!$BJ$68:'Occupancy'!$B$79,1)*12/$C137)),"-",IF(BC137="","",BC137/VLOOKUP(Occupancy!$B$65,Occupancy!$BJ$68:'Occupancy'!$B$79,1)*12/$C137))</f>
        <v>-</v>
      </c>
      <c r="BG137" s="64" t="str">
        <f>IF(ISERROR(IF(BD137="","",BD137/VLOOKUP(Occupancy!$B$65,Occupancy!$BJ$68:'Occupancy'!$B$79,1)*12/$C137)),"-",IF(BD137="","",BD137/VLOOKUP(Occupancy!$B$65,Occupancy!$BJ$68:'Occupancy'!$B$79,1)*12/$C137))</f>
        <v>-</v>
      </c>
    </row>
    <row r="138" spans="1:59" x14ac:dyDescent="0.25">
      <c r="A138" s="220" t="s">
        <v>666</v>
      </c>
      <c r="B138" s="93" t="str">
        <f>IF(ISERROR(INDEX(ProjectTypeData!$F$2:$F138,MATCH(Expenses!$A138,ProjectTypeData!$B$2:$B138,0),MATCH(Expenses!B$5,ProjectTypeData!$F$1))),"-",INDEX(ProjectTypeData!$F$2:$F138,MATCH(Expenses!$A138,ProjectTypeData!$B$2:$B138,0),MATCH(Expenses!B$5,ProjectTypeData!$F$1)))</f>
        <v>CPDC</v>
      </c>
      <c r="C138" s="145">
        <f>Operating!C143</f>
        <v>0</v>
      </c>
      <c r="D138" s="146" t="str">
        <f>IF(ISERROR(INDEX(MgmtCompanyData!$C$2:$C$46,MATCH(A138,MgmtCompanyData!$B$2:$B$46,0),0)),"-",INDEX(MgmtCompanyData!$C$2:$C$46,MATCH(A138,MgmtCompanyData!$B$2:$B$46,0),0))</f>
        <v>-</v>
      </c>
      <c r="E138" s="50">
        <f>SUMIFS(IncomeStatementData!$J$2:$J$415,IncomeStatementData!$B$2:$B$415,$A138,IncomeStatementData!$I$2:$I$415,"50105")+SUMIFS(IncomeStatementData!$J$2:$J$415,IncomeStatementData!$B$2:$B$415,$A138,IncomeStatementData!$I$2:$I$415,"55745")+SUMIFS(IncomeStatementData!$J$2:$J$415,IncomeStatementData!$B$2:$B$415,$A138,IncomeStatementData!$I$2:$I$415,"55730")+SUMIFS(IncomeStatementData!$J$2:$J$415,IncomeStatementData!$B$2:$B$415,$A138,IncomeStatementData!$I$2:$I$415,"50203")+SUMIFS(IncomeStatementData!$J$2:$J$415,IncomeStatementData!$B$2:$B$415,$A138,IncomeStatementData!$I$2:$I$415,"50252")</f>
        <v>0</v>
      </c>
      <c r="F138" s="51">
        <f>IF(ISERROR(G138/12*Occupancy!$B$65),"-",G138/12*Occupancy!$B$65)</f>
        <v>0</v>
      </c>
      <c r="G138" s="52">
        <f>SUMIFS(AnnualFinancialData!$L$2:$L$6380,AnnualFinancialData!$B$2:$B$6380,$A138,AnnualFinancialData!$K$2:$K$6380,"50105")+SUMIFS(AnnualFinancialData!$L$2:$L$6380,AnnualFinancialData!$B$2:$B$6380,$A138,AnnualFinancialData!$K$2:$K$6380,"55745")+SUMIFS(AnnualFinancialData!$L$2:$L$6380,AnnualFinancialData!$B$2:$B$6380,$A138,AnnualFinancialData!$K$2:$K$6380,"55730")+SUMIFS(AnnualFinancialData!$L$2:$L$6380,AnnualFinancialData!$B$2:$B$6380,$A138,AnnualFinancialData!$K$2:$K$6380,"50203")+SUMIFS(AnnualFinancialData!$L$2:$L$6380,AnnualFinancialData!$B$2:$B$6380,$A138,AnnualFinancialData!$K$2:$K$6380,"50252")</f>
        <v>0</v>
      </c>
      <c r="H138" s="51" t="str">
        <f>IF(ISERROR(IF(E138="","",E138/VLOOKUP(Occupancy!$B$65,Occupancy!$BJ$68:'Occupancy'!$B$79,1)*12/$C138)),"-",IF(E138="","",E138/VLOOKUP(Occupancy!$B$65,Occupancy!$BJ$68:'Occupancy'!$B$79,1)*12/$C138))</f>
        <v>-</v>
      </c>
      <c r="I138" s="53" t="str">
        <f>IF(ISERROR(IF(F138="","",F138/VLOOKUP(Occupancy!$B$65,Occupancy!$BJ$68:'Occupancy'!$B$79,1)*12/$C138)),"-",IF(F138="","",F138/VLOOKUP(Occupancy!$B$65,Occupancy!$BJ$68:'Occupancy'!$B$79,1)*12/$C138))</f>
        <v>-</v>
      </c>
      <c r="J138" s="54">
        <f>SUMIFS(IncomeStatementData!$J$2:$J$415,IncomeStatementData!$B$2:$B$415,$A138,IncomeStatementData!$I$2:$I$415,"60015")+SUMIFS(IncomeStatementData!$J$2:$J$415,IncomeStatementData!$B$2:$B$415,$A138,IncomeStatementData!$I$2:$I$415,"55342")+SUMIFS(IncomeStatementData!$J$2:$J$415,IncomeStatementData!$B$2:$B$415,$A138,IncomeStatementData!$I$2:$I$415,"55110")+SUMIFS(IncomeStatementData!$J$2:$J$415,IncomeStatementData!$B$2:$B$415,$A138,IncomeStatementData!$I$2:$I$415,"53034")+SUMIFS(IncomeStatementData!$J$2:$J$415,IncomeStatementData!$B$2:$B$415,$A138,IncomeStatementData!$I$2:$I$415,"59500")</f>
        <v>0</v>
      </c>
      <c r="K138" s="54">
        <f>IF(ISERROR(L138/12*Occupancy!$B$65),"-",L138/12*Occupancy!$B$65)</f>
        <v>0</v>
      </c>
      <c r="L138" s="55">
        <f>SUMIFS(AnnualFinancialData!$L$2:$L$6380,AnnualFinancialData!$B$2:$B$6380,$A138,AnnualFinancialData!$K$2:$K$6380,"60015")+SUMIFS(AnnualFinancialData!$L$2:$L$6380,AnnualFinancialData!$B$2:$B$6380,$A138,AnnualFinancialData!$K$2:$K$6380,"55342")+SUMIFS(AnnualFinancialData!$L$2:$L$6380,AnnualFinancialData!$B$2:$B$6380,$A138,AnnualFinancialData!$K$2:$K$6380,"55110")+SUMIFS(AnnualFinancialData!$L$2:$L$6380,AnnualFinancialData!$B$2:$B$6380,$A138,AnnualFinancialData!$K$2:$K$6380,"53034")+SUMIFS(AnnualFinancialData!$L$2:$L$6380,AnnualFinancialData!$B$2:$B$6380,$A138,AnnualFinancialData!$K$2:$K$6380,"59500")</f>
        <v>0</v>
      </c>
      <c r="M138" s="54" t="str">
        <f>IF(ISERROR(IF(J138="","",J138/VLOOKUP(Occupancy!$B$65,Occupancy!$BJ$68:'Occupancy'!$B$79,1)*12/$C138)),"-",IF(J138="","",J138/VLOOKUP(Occupancy!$B$65,Occupancy!$BJ$68:'Occupancy'!$B$79,1)*12/$C138))</f>
        <v>-</v>
      </c>
      <c r="N138" s="54" t="str">
        <f>IF(ISERROR(IF(K138="","",K138/VLOOKUP(Occupancy!$B$65,Occupancy!$BJ$68:'Occupancy'!$B$79,1)*12/$C138)),"-",IF(K138="","",K138/VLOOKUP(Occupancy!$B$65,Occupancy!$BJ$68:'Occupancy'!$B$79,1)*12/$C138))</f>
        <v>-</v>
      </c>
      <c r="O138" s="51">
        <f>SUMIFS(IncomeStatementData!$J$2:$J$415,IncomeStatementData!$B$2:$B$415,$A138,IncomeStatementData!$I$2:$I$415,"58001")</f>
        <v>0</v>
      </c>
      <c r="P138" s="51">
        <f>IF(ISERROR(Q138/12*Occupancy!$B$65),"-",Q138/12*Occupancy!$B$65)</f>
        <v>0</v>
      </c>
      <c r="Q138" s="52">
        <f>SUMIFS(AnnualFinancialData!$L$2:$L$6380,AnnualFinancialData!$B$2:$B$6380,$A138,AnnualFinancialData!$K$2:$K$6380,"58001")</f>
        <v>0</v>
      </c>
      <c r="R138" s="51" t="str">
        <f>IF(ISERROR(IF(O138="","",O138/VLOOKUP(Occupancy!$B$65,Occupancy!$BJ$68:'Occupancy'!$B$79,1)*12/$C138)),"-",IF(O138="","",O138/VLOOKUP(Occupancy!$B$65,Occupancy!$BJ$68:'Occupancy'!$B$79,1)*12/$C138))</f>
        <v>-</v>
      </c>
      <c r="S138" s="51" t="str">
        <f>IF(ISERROR(IF(P138="","",P138/VLOOKUP(Occupancy!$B$65,Occupancy!$BJ$68:'Occupancy'!$B$79,1)*12/$C138)),"-",IF(P138="","",P138/VLOOKUP(Occupancy!$B$65,Occupancy!$BJ$68:'Occupancy'!$B$79,1)*12/$C138))</f>
        <v>-</v>
      </c>
      <c r="T138" s="55">
        <f>SUMIFS(IncomeStatementData!$J$2:$J$415,IncomeStatementData!$B$2:$B$415,$A138,IncomeStatementData!$I$2:$I$415,"66100")</f>
        <v>0</v>
      </c>
      <c r="U138" s="54">
        <f>IF(ISERROR(V138/12*Occupancy!$B$65),"-",V138/12*Occupancy!$B$65)</f>
        <v>0</v>
      </c>
      <c r="V138" s="55">
        <f>SUMIFS(AnnualFinancialData!$L$2:$L$6380,AnnualFinancialData!$B$2:$B$6380,$A138,AnnualFinancialData!$K$2:$K$6380,"66100")</f>
        <v>0</v>
      </c>
      <c r="W138" s="54" t="str">
        <f>IF(ISERROR(IF(T138="","",T138/VLOOKUP(Occupancy!$B$65,Occupancy!$BJ$68:'Occupancy'!$B$79,1)*12/$C138)),"-",IF(T138="","",T138/VLOOKUP(Occupancy!$B$65,Occupancy!$BJ$68:'Occupancy'!$B$79,1)*12/$C138))</f>
        <v>-</v>
      </c>
      <c r="X138" s="56" t="str">
        <f>IF(ISERROR(IF(U138="","",U138/VLOOKUP(Occupancy!$B$65,Occupancy!$BJ$68:'Occupancy'!$B$79,1)*12/$C138)),"-",IF(U138="","",U138/VLOOKUP(Occupancy!$B$65,Occupancy!$BJ$68:'Occupancy'!$B$79,1)*12/$C138))</f>
        <v>-</v>
      </c>
      <c r="Y138" s="51">
        <f>SUMIFS(IncomeStatementData!$J$2:$J$415,IncomeStatementData!$B$2:$B$415,$A138,IncomeStatementData!$I$2:$I$415,"55705")+SUMIFS(IncomeStatementData!$J$2:$J$415,IncomeStatementData!$B$2:$B$415,$A138,IncomeStatementData!$I$2:$I$415,"55715")+SUMIFS(IncomeStatementData!$J$2:$J$415,IncomeStatementData!$B$2:$B$415,$A138,IncomeStatementData!$I$2:$I$415,"55720")+SUMIFS(IncomeStatementData!$J$2:$J$415,IncomeStatementData!$B$2:$B$415,$A138,IncomeStatementData!$I$2:$I$415,"55730")+SUMIFS(IncomeStatementData!$J$2:$J$415,IncomeStatementData!$B$2:$B$415,$A138,IncomeStatementData!$I$2:$I$415,"55735")+SUMIFS(IncomeStatementData!$J$2:$J$415,IncomeStatementData!$B$2:$B$415,$A138,IncomeStatementData!$I$2:$I$415,"55701")+SUMIFS(IncomeStatementData!$J$2:$J$415,IncomeStatementData!$B$2:$B$415,$A138,IncomeStatementData!$I$2:$I$415,"55750")+SUMIFS(IncomeStatementData!$J$2:$J$415,IncomeStatementData!$B$2:$B$415,$A138,IncomeStatementData!$I$2:$I$415,"55725")+SUMIFS(IncomeStatementData!$J$2:$J$415,IncomeStatementData!$B$2:$B$415,$A138,IncomeStatementData!$I$2:$I$415,"55760")+SUMIFS(IncomeStatementData!$J$2:$J$415,IncomeStatementData!$B$2:$B$415,$A138,IncomeStatementData!$I$2:$I$415,"55755")</f>
        <v>0</v>
      </c>
      <c r="Z138" s="51">
        <f>IF(ISERROR(AA138/12*Occupancy!$B$65),"-",AA138/12*Occupancy!$B$65)</f>
        <v>0</v>
      </c>
      <c r="AA138" s="52">
        <f>SUMIFS(AnnualFinancialData!$L$2:$L$6380,AnnualFinancialData!$B$2:$B$6380,$A138,AnnualFinancialData!$K$2:$K$6380,"55705")+SUMIFS(AnnualFinancialData!$L$2:$L$6380,AnnualFinancialData!$B$2:$B$6380,$A138,AnnualFinancialData!$K$2:$K$6380,"55715")+SUMIFS(AnnualFinancialData!$L$2:$L$6380,AnnualFinancialData!$B$2:$B$6380,$A138,AnnualFinancialData!$K$2:$K$6380,"55720")+SUMIFS(AnnualFinancialData!$L$2:$L$6380,AnnualFinancialData!$B$2:$B$6380,$A138,AnnualFinancialData!$K$2:$K$6380,"55730")+SUMIFS(AnnualFinancialData!$L$2:$L$6380,AnnualFinancialData!$B$2:$B$6380,$A138,AnnualFinancialData!$K$2:$K$6380,"55735")+SUMIFS(AnnualFinancialData!$L$2:$L$6380,AnnualFinancialData!$B$2:$B$6380,$A138,AnnualFinancialData!$K$2:$K$6380,"55701")+SUMIFS(AnnualFinancialData!$L$2:$L$6380,AnnualFinancialData!$B$2:$B$6380,$A138,AnnualFinancialData!$K$2:$K$6380,"55750")+SUMIFS(AnnualFinancialData!$L$2:$L$6380,AnnualFinancialData!$B$2:$B$6380,$A138,AnnualFinancialData!$K$2:$K$6380,"55725")+SUMIFS(AnnualFinancialData!$L$2:$L$6380,AnnualFinancialData!$B$2:$B$6380,$A138,AnnualFinancialData!$K$2:$K$6380,"55760")+SUMIFS(AnnualFinancialData!$L$2:$L$6380,AnnualFinancialData!$B$2:$B$6380,$A138,AnnualFinancialData!$K$2:$K$6380,"55755")</f>
        <v>0</v>
      </c>
      <c r="AB138" s="51" t="str">
        <f>IF(ISERROR(IF(Y138="","",Y138/VLOOKUP(Occupancy!$B$65,Occupancy!$BJ$68:'Occupancy'!$B$79,1)*12/$C138)),"-",IF(Y138="","",Y138/VLOOKUP(Occupancy!$B$65,Occupancy!$BJ$68:'Occupancy'!$B$79,1)*12/$C138))</f>
        <v>-</v>
      </c>
      <c r="AC138" s="57" t="str">
        <f>IF(ISERROR(IF(Z138="","",Z138/VLOOKUP(Occupancy!$B$65,Occupancy!$BJ$68:'Occupancy'!$B$79,1)*12/$C138)),"-",IF(Z138="","",Z138/VLOOKUP(Occupancy!$B$65,Occupancy!$BJ$68:'Occupancy'!$B$79,1)*12/$C138))</f>
        <v>-</v>
      </c>
      <c r="AD138" s="55">
        <f>SUMIFS(IncomeStatementData!$J$2:$J$415,IncomeStatementData!$B$2:$B$415,$A138,IncomeStatementData!$I$2:$I$415,"55770")</f>
        <v>0</v>
      </c>
      <c r="AE138" s="54">
        <f>IF(ISERROR(AF138/12*Occupancy!$B$65),"-",AF138/12*Occupancy!$B$65)</f>
        <v>0</v>
      </c>
      <c r="AF138" s="55">
        <f>SUMIFS(AnnualFinancialData!$L$2:$L$6380,AnnualFinancialData!$B$2:$B$6380,$A138,AnnualFinancialData!$K$2:$K$6380,"55770")</f>
        <v>0</v>
      </c>
      <c r="AG138" s="54" t="str">
        <f>IF(ISERROR(IF(AD138="","",AD138/VLOOKUP(Occupancy!$B$65,Occupancy!$BJ$68:'Occupancy'!$B$79,1)*12/$C138)),"-",IF(AD138="","",AD138/VLOOKUP(Occupancy!$B$65,Occupancy!$BJ$68:'Occupancy'!$B$79,1)*12/$C138))</f>
        <v>-</v>
      </c>
      <c r="AH138" s="59" t="str">
        <f>IF(ISERROR(IF(AE138="","",AE138/VLOOKUP(Occupancy!$B$65,Occupancy!$BJ$68:'Occupancy'!$B$79,1)*12/$C138)),"-",IF(AE138="","",AE138/VLOOKUP(Occupancy!$B$65,Occupancy!$BJ$68:'Occupancy'!$B$79,1)*12/$C138))</f>
        <v>-</v>
      </c>
      <c r="AI138" s="52">
        <f>SUMIFS(IncomeStatementData!$J$2:$J$415,IncomeStatementData!$B$2:$B$415,$A138,IncomeStatementData!$I$2:$I$415,"55357")+SUMIFS(IncomeStatementData!$J$2:$J$415,IncomeStatementData!$B$2:$B$415,$A138,IncomeStatementData!$I$2:$I$415,"55353")+SUMIFS(IncomeStatementData!$J$2:$J$415,IncomeStatementData!$B$2:$B$415,$A138,IncomeStatementData!$I$2:$I$415,"55354")+SUMIFS(IncomeStatementData!$J$2:$J$415,IncomeStatementData!$B$2:$B$415,$A138,IncomeStatementData!$I$2:$I$415,"55351")</f>
        <v>0</v>
      </c>
      <c r="AJ138" s="51">
        <f>IF(ISERROR(AK138/12*Occupancy!$B$65),"-",AK138/12*Occupancy!$B$65)</f>
        <v>0</v>
      </c>
      <c r="AK138" s="52">
        <f>SUMIFS(AnnualFinancialData!$L$2:$L$6380,AnnualFinancialData!$B$2:$B$6380,$A138,AnnualFinancialData!$K$2:$K$6380,"55357")+SUMIFS(AnnualFinancialData!$L$2:$L$6380,AnnualFinancialData!$B$2:$B$6380,$A138,AnnualFinancialData!$K$2:$K$6380,"55353")+SUMIFS(AnnualFinancialData!$L$2:$L$6380,AnnualFinancialData!$B$2:$B$6380,$A138,AnnualFinancialData!$K$2:$K$6380,"55354")+SUMIFS(AnnualFinancialData!$L$2:$L$6380,AnnualFinancialData!$B$2:$B$6380,$A138,AnnualFinancialData!$K$2:$K$6380,"55351")</f>
        <v>0</v>
      </c>
      <c r="AL138" s="51" t="str">
        <f>IF(ISERROR(IF(AI138="","",AI138/VLOOKUP(Occupancy!$B$65,Occupancy!$BJ$68:'Occupancy'!$B$79,1)*12/$C138)),"-",IF(AI138="","",AI138/VLOOKUP(Occupancy!$B$65,Occupancy!$BJ$68:'Occupancy'!$B$79,1)*12/$C138))</f>
        <v>-</v>
      </c>
      <c r="AM138" s="60" t="str">
        <f>IF(ISERROR(IF(AJ138="","",AJ138/VLOOKUP(Occupancy!$B$65,Occupancy!$BJ$68:'Occupancy'!$B$79,1)*12/$C138)),"-",IF(AJ138="","",AJ138/VLOOKUP(Occupancy!$B$65,Occupancy!$BJ$68:'Occupancy'!$B$79,1)*12/$C138))</f>
        <v>-</v>
      </c>
      <c r="AN138" s="54">
        <f>SUMIFS(IncomeStatementData!$J$2:$J$415,IncomeStatementData!$B$2:$B$415,$A138,IncomeStatementData!$I$2:$I$415,"55355")</f>
        <v>0</v>
      </c>
      <c r="AO138" s="54">
        <f>IF(ISERROR(AP138/12*Occupancy!$B$65),"-",AP138/12*Occupancy!$B$65)</f>
        <v>0</v>
      </c>
      <c r="AP138" s="55">
        <f>SUMIFS(AnnualFinancialData!$L$2:$L$6380,AnnualFinancialData!$B$2:$B$6380,$A138,AnnualFinancialData!$K$2:$K$6380,"55355")</f>
        <v>0</v>
      </c>
      <c r="AQ138" s="54" t="str">
        <f>IF(ISERROR(IF(AN138="","",AN138/VLOOKUP(Occupancy!$B$65,Occupancy!$BJ$68:'Occupancy'!$B$79,1)*12/$C138)),"-",IF(AN138="","",AN138/VLOOKUP(Occupancy!$B$65,Occupancy!$BJ$68:'Occupancy'!$B$79,1)*12/$C138))</f>
        <v>-</v>
      </c>
      <c r="AR138" s="56" t="str">
        <f>IF(ISERROR(IF(AO138="","",AO138/VLOOKUP(Occupancy!$B$65,Occupancy!$BJ$68:'Occupancy'!$B$79,1)*12/$C138)),"-",IF(AO138="","",AO138/VLOOKUP(Occupancy!$B$65,Occupancy!$BJ$68:'Occupancy'!$B$79,1)*12/$C138))</f>
        <v>-</v>
      </c>
      <c r="AS138" s="61">
        <f>SUMIFS(IncomeStatementData!$J$2:$J$415,IncomeStatementData!$B$2:$B$415,$A138,IncomeStatementData!$I$2:$I$415,"55301")</f>
        <v>0</v>
      </c>
      <c r="AT138" s="51">
        <f>IF(ISERROR(AU138/12*Occupancy!$B$65),"-",AU138/12*Occupancy!$B$65)</f>
        <v>0</v>
      </c>
      <c r="AU138" s="52">
        <f>SUMIFS(AnnualFinancialData!$L$2:$L$6380,AnnualFinancialData!$B$2:$B$6380,$A138,AnnualFinancialData!$K$2:$K$6380,"55301")</f>
        <v>0</v>
      </c>
      <c r="AV138" s="51" t="str">
        <f>IF(ISERROR(IF(AS138="","",AS138/VLOOKUP(Occupancy!$B$65,Occupancy!$BJ$68:'Occupancy'!$B$79,1)*12/$C138)),"-",IF(AS138="","",AS138/VLOOKUP(Occupancy!$B$65,Occupancy!$BJ$68:'Occupancy'!$B$79,1)*12/$C138))</f>
        <v>-</v>
      </c>
      <c r="AW138" s="57" t="str">
        <f>IF(ISERROR(IF(AT138="","",AT138/VLOOKUP(Occupancy!$B$65,Occupancy!$BJ$68:'Occupancy'!$B$79,1)*12/$C138)),"-",IF(AT138="","",AT138/VLOOKUP(Occupancy!$B$65,Occupancy!$BJ$68:'Occupancy'!$B$79,1)*12/$C138))</f>
        <v>-</v>
      </c>
      <c r="AX138" s="54">
        <f>SUMIFS(IncomeStatementData!$J$2:$J$415,IncomeStatementData!$B$2:$B$415,$A138,IncomeStatementData!$I$2:$I$415,"55320")</f>
        <v>0</v>
      </c>
      <c r="AY138" s="54">
        <f>IF(ISERROR(AZ138/12*Occupancy!$B$65),"-",AZ138/12*Occupancy!$B$65)</f>
        <v>0</v>
      </c>
      <c r="AZ138" s="55">
        <f>SUMIFS(AnnualFinancialData!$L$2:$L$6380,AnnualFinancialData!$B$2:$B$6380,$A138,AnnualFinancialData!$K$2:$K$6380,"55320")</f>
        <v>0</v>
      </c>
      <c r="BA138" s="54" t="str">
        <f>IF(ISERROR(IF(AX138="","",AX138/VLOOKUP(Occupancy!$B$65,Occupancy!$BJ$68:'Occupancy'!$B$79,1)*12/$C138)),"-",IF(AX138="","",AX138/VLOOKUP(Occupancy!$B$65,Occupancy!$BJ$68:'Occupancy'!$B$79,1)*12/$C138))</f>
        <v>-</v>
      </c>
      <c r="BB138" s="54" t="str">
        <f>IF(ISERROR(IF(AY138="","",AY138/VLOOKUP(Occupancy!$B$65,Occupancy!$BJ$68:'Occupancy'!$B$79,1)*12/$C138)),"-",IF(AY138="","",AY138/VLOOKUP(Occupancy!$B$65,Occupancy!$BJ$68:'Occupancy'!$B$79,1)*12/$C138))</f>
        <v>-</v>
      </c>
      <c r="BC138" s="62">
        <f t="shared" si="6"/>
        <v>0</v>
      </c>
      <c r="BD138" s="63">
        <f t="shared" si="7"/>
        <v>0</v>
      </c>
      <c r="BE138" s="62">
        <f t="shared" si="8"/>
        <v>0</v>
      </c>
      <c r="BF138" s="63" t="str">
        <f>IF(ISERROR(IF(BC138="","",BC138/VLOOKUP(Occupancy!$B$65,Occupancy!$BJ$68:'Occupancy'!$B$79,1)*12/$C138)),"-",IF(BC138="","",BC138/VLOOKUP(Occupancy!$B$65,Occupancy!$BJ$68:'Occupancy'!$B$79,1)*12/$C138))</f>
        <v>-</v>
      </c>
      <c r="BG138" s="64" t="str">
        <f>IF(ISERROR(IF(BD138="","",BD138/VLOOKUP(Occupancy!$B$65,Occupancy!$BJ$68:'Occupancy'!$B$79,1)*12/$C138)),"-",IF(BD138="","",BD138/VLOOKUP(Occupancy!$B$65,Occupancy!$BJ$68:'Occupancy'!$B$79,1)*12/$C138))</f>
        <v>-</v>
      </c>
    </row>
    <row r="139" spans="1:59" x14ac:dyDescent="0.25">
      <c r="A139" s="220" t="s">
        <v>668</v>
      </c>
      <c r="B139" s="93" t="str">
        <f>IF(ISERROR(INDEX(ProjectTypeData!$F$2:$F139,MATCH(Expenses!$A139,ProjectTypeData!$B$2:$B139,0),MATCH(Expenses!B$5,ProjectTypeData!$F$1))),"-",INDEX(ProjectTypeData!$F$2:$F139,MATCH(Expenses!$A139,ProjectTypeData!$B$2:$B139,0),MATCH(Expenses!B$5,ProjectTypeData!$F$1)))</f>
        <v>Homes</v>
      </c>
      <c r="C139" s="145">
        <f>Operating!C144</f>
        <v>0</v>
      </c>
      <c r="D139" s="146" t="str">
        <f>IF(ISERROR(INDEX(MgmtCompanyData!$C$2:$C$46,MATCH(A139,MgmtCompanyData!$B$2:$B$46,0),0)),"-",INDEX(MgmtCompanyData!$C$2:$C$46,MATCH(A139,MgmtCompanyData!$B$2:$B$46,0),0))</f>
        <v>-</v>
      </c>
      <c r="E139" s="50">
        <f>SUMIFS(IncomeStatementData!$J$2:$J$415,IncomeStatementData!$B$2:$B$415,$A139,IncomeStatementData!$I$2:$I$415,"50105")+SUMIFS(IncomeStatementData!$J$2:$J$415,IncomeStatementData!$B$2:$B$415,$A139,IncomeStatementData!$I$2:$I$415,"55745")+SUMIFS(IncomeStatementData!$J$2:$J$415,IncomeStatementData!$B$2:$B$415,$A139,IncomeStatementData!$I$2:$I$415,"55730")+SUMIFS(IncomeStatementData!$J$2:$J$415,IncomeStatementData!$B$2:$B$415,$A139,IncomeStatementData!$I$2:$I$415,"50203")+SUMIFS(IncomeStatementData!$J$2:$J$415,IncomeStatementData!$B$2:$B$415,$A139,IncomeStatementData!$I$2:$I$415,"50252")</f>
        <v>0</v>
      </c>
      <c r="F139" s="51">
        <f>IF(ISERROR(G139/12*Occupancy!$B$65),"-",G139/12*Occupancy!$B$65)</f>
        <v>0</v>
      </c>
      <c r="G139" s="52">
        <f>SUMIFS(AnnualFinancialData!$L$2:$L$6380,AnnualFinancialData!$B$2:$B$6380,$A139,AnnualFinancialData!$K$2:$K$6380,"50105")+SUMIFS(AnnualFinancialData!$L$2:$L$6380,AnnualFinancialData!$B$2:$B$6380,$A139,AnnualFinancialData!$K$2:$K$6380,"55745")+SUMIFS(AnnualFinancialData!$L$2:$L$6380,AnnualFinancialData!$B$2:$B$6380,$A139,AnnualFinancialData!$K$2:$K$6380,"55730")+SUMIFS(AnnualFinancialData!$L$2:$L$6380,AnnualFinancialData!$B$2:$B$6380,$A139,AnnualFinancialData!$K$2:$K$6380,"50203")+SUMIFS(AnnualFinancialData!$L$2:$L$6380,AnnualFinancialData!$B$2:$B$6380,$A139,AnnualFinancialData!$K$2:$K$6380,"50252")</f>
        <v>0</v>
      </c>
      <c r="H139" s="51" t="str">
        <f>IF(ISERROR(IF(E139="","",E139/VLOOKUP(Occupancy!$B$65,Occupancy!$BJ$68:'Occupancy'!$B$79,1)*12/$C139)),"-",IF(E139="","",E139/VLOOKUP(Occupancy!$B$65,Occupancy!$BJ$68:'Occupancy'!$B$79,1)*12/$C139))</f>
        <v>-</v>
      </c>
      <c r="I139" s="53" t="str">
        <f>IF(ISERROR(IF(F139="","",F139/VLOOKUP(Occupancy!$B$65,Occupancy!$BJ$68:'Occupancy'!$B$79,1)*12/$C139)),"-",IF(F139="","",F139/VLOOKUP(Occupancy!$B$65,Occupancy!$BJ$68:'Occupancy'!$B$79,1)*12/$C139))</f>
        <v>-</v>
      </c>
      <c r="J139" s="54">
        <f>SUMIFS(IncomeStatementData!$J$2:$J$415,IncomeStatementData!$B$2:$B$415,$A139,IncomeStatementData!$I$2:$I$415,"60015")+SUMIFS(IncomeStatementData!$J$2:$J$415,IncomeStatementData!$B$2:$B$415,$A139,IncomeStatementData!$I$2:$I$415,"55342")+SUMIFS(IncomeStatementData!$J$2:$J$415,IncomeStatementData!$B$2:$B$415,$A139,IncomeStatementData!$I$2:$I$415,"55110")+SUMIFS(IncomeStatementData!$J$2:$J$415,IncomeStatementData!$B$2:$B$415,$A139,IncomeStatementData!$I$2:$I$415,"53034")+SUMIFS(IncomeStatementData!$J$2:$J$415,IncomeStatementData!$B$2:$B$415,$A139,IncomeStatementData!$I$2:$I$415,"59500")</f>
        <v>0</v>
      </c>
      <c r="K139" s="54">
        <f>IF(ISERROR(L139/12*Occupancy!$B$65),"-",L139/12*Occupancy!$B$65)</f>
        <v>0</v>
      </c>
      <c r="L139" s="55">
        <f>SUMIFS(AnnualFinancialData!$L$2:$L$6380,AnnualFinancialData!$B$2:$B$6380,$A139,AnnualFinancialData!$K$2:$K$6380,"60015")+SUMIFS(AnnualFinancialData!$L$2:$L$6380,AnnualFinancialData!$B$2:$B$6380,$A139,AnnualFinancialData!$K$2:$K$6380,"55342")+SUMIFS(AnnualFinancialData!$L$2:$L$6380,AnnualFinancialData!$B$2:$B$6380,$A139,AnnualFinancialData!$K$2:$K$6380,"55110")+SUMIFS(AnnualFinancialData!$L$2:$L$6380,AnnualFinancialData!$B$2:$B$6380,$A139,AnnualFinancialData!$K$2:$K$6380,"53034")+SUMIFS(AnnualFinancialData!$L$2:$L$6380,AnnualFinancialData!$B$2:$B$6380,$A139,AnnualFinancialData!$K$2:$K$6380,"59500")</f>
        <v>0</v>
      </c>
      <c r="M139" s="54" t="str">
        <f>IF(ISERROR(IF(J139="","",J139/VLOOKUP(Occupancy!$B$65,Occupancy!$BJ$68:'Occupancy'!$B$79,1)*12/$C139)),"-",IF(J139="","",J139/VLOOKUP(Occupancy!$B$65,Occupancy!$BJ$68:'Occupancy'!$B$79,1)*12/$C139))</f>
        <v>-</v>
      </c>
      <c r="N139" s="54" t="str">
        <f>IF(ISERROR(IF(K139="","",K139/VLOOKUP(Occupancy!$B$65,Occupancy!$BJ$68:'Occupancy'!$B$79,1)*12/$C139)),"-",IF(K139="","",K139/VLOOKUP(Occupancy!$B$65,Occupancy!$BJ$68:'Occupancy'!$B$79,1)*12/$C139))</f>
        <v>-</v>
      </c>
      <c r="O139" s="51">
        <f>SUMIFS(IncomeStatementData!$J$2:$J$415,IncomeStatementData!$B$2:$B$415,$A139,IncomeStatementData!$I$2:$I$415,"58001")</f>
        <v>0</v>
      </c>
      <c r="P139" s="51">
        <f>IF(ISERROR(Q139/12*Occupancy!$B$65),"-",Q139/12*Occupancy!$B$65)</f>
        <v>0</v>
      </c>
      <c r="Q139" s="52">
        <f>SUMIFS(AnnualFinancialData!$L$2:$L$6380,AnnualFinancialData!$B$2:$B$6380,$A139,AnnualFinancialData!$K$2:$K$6380,"58001")</f>
        <v>0</v>
      </c>
      <c r="R139" s="51" t="str">
        <f>IF(ISERROR(IF(O139="","",O139/VLOOKUP(Occupancy!$B$65,Occupancy!$BJ$68:'Occupancy'!$B$79,1)*12/$C139)),"-",IF(O139="","",O139/VLOOKUP(Occupancy!$B$65,Occupancy!$BJ$68:'Occupancy'!$B$79,1)*12/$C139))</f>
        <v>-</v>
      </c>
      <c r="S139" s="51" t="str">
        <f>IF(ISERROR(IF(P139="","",P139/VLOOKUP(Occupancy!$B$65,Occupancy!$BJ$68:'Occupancy'!$B$79,1)*12/$C139)),"-",IF(P139="","",P139/VLOOKUP(Occupancy!$B$65,Occupancy!$BJ$68:'Occupancy'!$B$79,1)*12/$C139))</f>
        <v>-</v>
      </c>
      <c r="T139" s="55">
        <f>SUMIFS(IncomeStatementData!$J$2:$J$415,IncomeStatementData!$B$2:$B$415,$A139,IncomeStatementData!$I$2:$I$415,"66100")</f>
        <v>0</v>
      </c>
      <c r="U139" s="54">
        <f>IF(ISERROR(V139/12*Occupancy!$B$65),"-",V139/12*Occupancy!$B$65)</f>
        <v>0</v>
      </c>
      <c r="V139" s="55">
        <f>SUMIFS(AnnualFinancialData!$L$2:$L$6380,AnnualFinancialData!$B$2:$B$6380,$A139,AnnualFinancialData!$K$2:$K$6380,"66100")</f>
        <v>0</v>
      </c>
      <c r="W139" s="54" t="str">
        <f>IF(ISERROR(IF(T139="","",T139/VLOOKUP(Occupancy!$B$65,Occupancy!$BJ$68:'Occupancy'!$B$79,1)*12/$C139)),"-",IF(T139="","",T139/VLOOKUP(Occupancy!$B$65,Occupancy!$BJ$68:'Occupancy'!$B$79,1)*12/$C139))</f>
        <v>-</v>
      </c>
      <c r="X139" s="56" t="str">
        <f>IF(ISERROR(IF(U139="","",U139/VLOOKUP(Occupancy!$B$65,Occupancy!$BJ$68:'Occupancy'!$B$79,1)*12/$C139)),"-",IF(U139="","",U139/VLOOKUP(Occupancy!$B$65,Occupancy!$BJ$68:'Occupancy'!$B$79,1)*12/$C139))</f>
        <v>-</v>
      </c>
      <c r="Y139" s="51">
        <f>SUMIFS(IncomeStatementData!$J$2:$J$415,IncomeStatementData!$B$2:$B$415,$A139,IncomeStatementData!$I$2:$I$415,"55705")+SUMIFS(IncomeStatementData!$J$2:$J$415,IncomeStatementData!$B$2:$B$415,$A139,IncomeStatementData!$I$2:$I$415,"55715")+SUMIFS(IncomeStatementData!$J$2:$J$415,IncomeStatementData!$B$2:$B$415,$A139,IncomeStatementData!$I$2:$I$415,"55720")+SUMIFS(IncomeStatementData!$J$2:$J$415,IncomeStatementData!$B$2:$B$415,$A139,IncomeStatementData!$I$2:$I$415,"55730")+SUMIFS(IncomeStatementData!$J$2:$J$415,IncomeStatementData!$B$2:$B$415,$A139,IncomeStatementData!$I$2:$I$415,"55735")+SUMIFS(IncomeStatementData!$J$2:$J$415,IncomeStatementData!$B$2:$B$415,$A139,IncomeStatementData!$I$2:$I$415,"55701")+SUMIFS(IncomeStatementData!$J$2:$J$415,IncomeStatementData!$B$2:$B$415,$A139,IncomeStatementData!$I$2:$I$415,"55750")+SUMIFS(IncomeStatementData!$J$2:$J$415,IncomeStatementData!$B$2:$B$415,$A139,IncomeStatementData!$I$2:$I$415,"55725")+SUMIFS(IncomeStatementData!$J$2:$J$415,IncomeStatementData!$B$2:$B$415,$A139,IncomeStatementData!$I$2:$I$415,"55760")+SUMIFS(IncomeStatementData!$J$2:$J$415,IncomeStatementData!$B$2:$B$415,$A139,IncomeStatementData!$I$2:$I$415,"55755")</f>
        <v>0</v>
      </c>
      <c r="Z139" s="51">
        <f>IF(ISERROR(AA139/12*Occupancy!$B$65),"-",AA139/12*Occupancy!$B$65)</f>
        <v>0</v>
      </c>
      <c r="AA139" s="52">
        <f>SUMIFS(AnnualFinancialData!$L$2:$L$6380,AnnualFinancialData!$B$2:$B$6380,$A139,AnnualFinancialData!$K$2:$K$6380,"55705")+SUMIFS(AnnualFinancialData!$L$2:$L$6380,AnnualFinancialData!$B$2:$B$6380,$A139,AnnualFinancialData!$K$2:$K$6380,"55715")+SUMIFS(AnnualFinancialData!$L$2:$L$6380,AnnualFinancialData!$B$2:$B$6380,$A139,AnnualFinancialData!$K$2:$K$6380,"55720")+SUMIFS(AnnualFinancialData!$L$2:$L$6380,AnnualFinancialData!$B$2:$B$6380,$A139,AnnualFinancialData!$K$2:$K$6380,"55730")+SUMIFS(AnnualFinancialData!$L$2:$L$6380,AnnualFinancialData!$B$2:$B$6380,$A139,AnnualFinancialData!$K$2:$K$6380,"55735")+SUMIFS(AnnualFinancialData!$L$2:$L$6380,AnnualFinancialData!$B$2:$B$6380,$A139,AnnualFinancialData!$K$2:$K$6380,"55701")+SUMIFS(AnnualFinancialData!$L$2:$L$6380,AnnualFinancialData!$B$2:$B$6380,$A139,AnnualFinancialData!$K$2:$K$6380,"55750")+SUMIFS(AnnualFinancialData!$L$2:$L$6380,AnnualFinancialData!$B$2:$B$6380,$A139,AnnualFinancialData!$K$2:$K$6380,"55725")+SUMIFS(AnnualFinancialData!$L$2:$L$6380,AnnualFinancialData!$B$2:$B$6380,$A139,AnnualFinancialData!$K$2:$K$6380,"55760")+SUMIFS(AnnualFinancialData!$L$2:$L$6380,AnnualFinancialData!$B$2:$B$6380,$A139,AnnualFinancialData!$K$2:$K$6380,"55755")</f>
        <v>0</v>
      </c>
      <c r="AB139" s="51" t="str">
        <f>IF(ISERROR(IF(Y139="","",Y139/VLOOKUP(Occupancy!$B$65,Occupancy!$BJ$68:'Occupancy'!$B$79,1)*12/$C139)),"-",IF(Y139="","",Y139/VLOOKUP(Occupancy!$B$65,Occupancy!$BJ$68:'Occupancy'!$B$79,1)*12/$C139))</f>
        <v>-</v>
      </c>
      <c r="AC139" s="57" t="str">
        <f>IF(ISERROR(IF(Z139="","",Z139/VLOOKUP(Occupancy!$B$65,Occupancy!$BJ$68:'Occupancy'!$B$79,1)*12/$C139)),"-",IF(Z139="","",Z139/VLOOKUP(Occupancy!$B$65,Occupancy!$BJ$68:'Occupancy'!$B$79,1)*12/$C139))</f>
        <v>-</v>
      </c>
      <c r="AD139" s="55">
        <f>SUMIFS(IncomeStatementData!$J$2:$J$415,IncomeStatementData!$B$2:$B$415,$A139,IncomeStatementData!$I$2:$I$415,"55770")</f>
        <v>0</v>
      </c>
      <c r="AE139" s="54">
        <f>IF(ISERROR(AF139/12*Occupancy!$B$65),"-",AF139/12*Occupancy!$B$65)</f>
        <v>0</v>
      </c>
      <c r="AF139" s="55">
        <f>SUMIFS(AnnualFinancialData!$L$2:$L$6380,AnnualFinancialData!$B$2:$B$6380,$A139,AnnualFinancialData!$K$2:$K$6380,"55770")</f>
        <v>0</v>
      </c>
      <c r="AG139" s="54" t="str">
        <f>IF(ISERROR(IF(AD139="","",AD139/VLOOKUP(Occupancy!$B$65,Occupancy!$BJ$68:'Occupancy'!$B$79,1)*12/$C139)),"-",IF(AD139="","",AD139/VLOOKUP(Occupancy!$B$65,Occupancy!$BJ$68:'Occupancy'!$B$79,1)*12/$C139))</f>
        <v>-</v>
      </c>
      <c r="AH139" s="59" t="str">
        <f>IF(ISERROR(IF(AE139="","",AE139/VLOOKUP(Occupancy!$B$65,Occupancy!$BJ$68:'Occupancy'!$B$79,1)*12/$C139)),"-",IF(AE139="","",AE139/VLOOKUP(Occupancy!$B$65,Occupancy!$BJ$68:'Occupancy'!$B$79,1)*12/$C139))</f>
        <v>-</v>
      </c>
      <c r="AI139" s="52">
        <f>SUMIFS(IncomeStatementData!$J$2:$J$415,IncomeStatementData!$B$2:$B$415,$A139,IncomeStatementData!$I$2:$I$415,"55357")+SUMIFS(IncomeStatementData!$J$2:$J$415,IncomeStatementData!$B$2:$B$415,$A139,IncomeStatementData!$I$2:$I$415,"55353")+SUMIFS(IncomeStatementData!$J$2:$J$415,IncomeStatementData!$B$2:$B$415,$A139,IncomeStatementData!$I$2:$I$415,"55354")+SUMIFS(IncomeStatementData!$J$2:$J$415,IncomeStatementData!$B$2:$B$415,$A139,IncomeStatementData!$I$2:$I$415,"55351")</f>
        <v>0</v>
      </c>
      <c r="AJ139" s="51">
        <f>IF(ISERROR(AK139/12*Occupancy!$B$65),"-",AK139/12*Occupancy!$B$65)</f>
        <v>0</v>
      </c>
      <c r="AK139" s="52">
        <f>SUMIFS(AnnualFinancialData!$L$2:$L$6380,AnnualFinancialData!$B$2:$B$6380,$A139,AnnualFinancialData!$K$2:$K$6380,"55357")+SUMIFS(AnnualFinancialData!$L$2:$L$6380,AnnualFinancialData!$B$2:$B$6380,$A139,AnnualFinancialData!$K$2:$K$6380,"55353")+SUMIFS(AnnualFinancialData!$L$2:$L$6380,AnnualFinancialData!$B$2:$B$6380,$A139,AnnualFinancialData!$K$2:$K$6380,"55354")+SUMIFS(AnnualFinancialData!$L$2:$L$6380,AnnualFinancialData!$B$2:$B$6380,$A139,AnnualFinancialData!$K$2:$K$6380,"55351")</f>
        <v>0</v>
      </c>
      <c r="AL139" s="51" t="str">
        <f>IF(ISERROR(IF(AI139="","",AI139/VLOOKUP(Occupancy!$B$65,Occupancy!$BJ$68:'Occupancy'!$B$79,1)*12/$C139)),"-",IF(AI139="","",AI139/VLOOKUP(Occupancy!$B$65,Occupancy!$BJ$68:'Occupancy'!$B$79,1)*12/$C139))</f>
        <v>-</v>
      </c>
      <c r="AM139" s="60" t="str">
        <f>IF(ISERROR(IF(AJ139="","",AJ139/VLOOKUP(Occupancy!$B$65,Occupancy!$BJ$68:'Occupancy'!$B$79,1)*12/$C139)),"-",IF(AJ139="","",AJ139/VLOOKUP(Occupancy!$B$65,Occupancy!$BJ$68:'Occupancy'!$B$79,1)*12/$C139))</f>
        <v>-</v>
      </c>
      <c r="AN139" s="54">
        <f>SUMIFS(IncomeStatementData!$J$2:$J$415,IncomeStatementData!$B$2:$B$415,$A139,IncomeStatementData!$I$2:$I$415,"55355")</f>
        <v>0</v>
      </c>
      <c r="AO139" s="54">
        <f>IF(ISERROR(AP139/12*Occupancy!$B$65),"-",AP139/12*Occupancy!$B$65)</f>
        <v>0</v>
      </c>
      <c r="AP139" s="55">
        <f>SUMIFS(AnnualFinancialData!$L$2:$L$6380,AnnualFinancialData!$B$2:$B$6380,$A139,AnnualFinancialData!$K$2:$K$6380,"55355")</f>
        <v>0</v>
      </c>
      <c r="AQ139" s="54" t="str">
        <f>IF(ISERROR(IF(AN139="","",AN139/VLOOKUP(Occupancy!$B$65,Occupancy!$BJ$68:'Occupancy'!$B$79,1)*12/$C139)),"-",IF(AN139="","",AN139/VLOOKUP(Occupancy!$B$65,Occupancy!$BJ$68:'Occupancy'!$B$79,1)*12/$C139))</f>
        <v>-</v>
      </c>
      <c r="AR139" s="56" t="str">
        <f>IF(ISERROR(IF(AO139="","",AO139/VLOOKUP(Occupancy!$B$65,Occupancy!$BJ$68:'Occupancy'!$B$79,1)*12/$C139)),"-",IF(AO139="","",AO139/VLOOKUP(Occupancy!$B$65,Occupancy!$BJ$68:'Occupancy'!$B$79,1)*12/$C139))</f>
        <v>-</v>
      </c>
      <c r="AS139" s="61">
        <f>SUMIFS(IncomeStatementData!$J$2:$J$415,IncomeStatementData!$B$2:$B$415,$A139,IncomeStatementData!$I$2:$I$415,"55301")</f>
        <v>0</v>
      </c>
      <c r="AT139" s="51">
        <f>IF(ISERROR(AU139/12*Occupancy!$B$65),"-",AU139/12*Occupancy!$B$65)</f>
        <v>0</v>
      </c>
      <c r="AU139" s="52">
        <f>SUMIFS(AnnualFinancialData!$L$2:$L$6380,AnnualFinancialData!$B$2:$B$6380,$A139,AnnualFinancialData!$K$2:$K$6380,"55301")</f>
        <v>0</v>
      </c>
      <c r="AV139" s="51" t="str">
        <f>IF(ISERROR(IF(AS139="","",AS139/VLOOKUP(Occupancy!$B$65,Occupancy!$BJ$68:'Occupancy'!$B$79,1)*12/$C139)),"-",IF(AS139="","",AS139/VLOOKUP(Occupancy!$B$65,Occupancy!$BJ$68:'Occupancy'!$B$79,1)*12/$C139))</f>
        <v>-</v>
      </c>
      <c r="AW139" s="57" t="str">
        <f>IF(ISERROR(IF(AT139="","",AT139/VLOOKUP(Occupancy!$B$65,Occupancy!$BJ$68:'Occupancy'!$B$79,1)*12/$C139)),"-",IF(AT139="","",AT139/VLOOKUP(Occupancy!$B$65,Occupancy!$BJ$68:'Occupancy'!$B$79,1)*12/$C139))</f>
        <v>-</v>
      </c>
      <c r="AX139" s="54">
        <f>SUMIFS(IncomeStatementData!$J$2:$J$415,IncomeStatementData!$B$2:$B$415,$A139,IncomeStatementData!$I$2:$I$415,"55320")</f>
        <v>0</v>
      </c>
      <c r="AY139" s="54">
        <f>IF(ISERROR(AZ139/12*Occupancy!$B$65),"-",AZ139/12*Occupancy!$B$65)</f>
        <v>0</v>
      </c>
      <c r="AZ139" s="55">
        <f>SUMIFS(AnnualFinancialData!$L$2:$L$6380,AnnualFinancialData!$B$2:$B$6380,$A139,AnnualFinancialData!$K$2:$K$6380,"55320")</f>
        <v>0</v>
      </c>
      <c r="BA139" s="54" t="str">
        <f>IF(ISERROR(IF(AX139="","",AX139/VLOOKUP(Occupancy!$B$65,Occupancy!$BJ$68:'Occupancy'!$B$79,1)*12/$C139)),"-",IF(AX139="","",AX139/VLOOKUP(Occupancy!$B$65,Occupancy!$BJ$68:'Occupancy'!$B$79,1)*12/$C139))</f>
        <v>-</v>
      </c>
      <c r="BB139" s="54" t="str">
        <f>IF(ISERROR(IF(AY139="","",AY139/VLOOKUP(Occupancy!$B$65,Occupancy!$BJ$68:'Occupancy'!$B$79,1)*12/$C139)),"-",IF(AY139="","",AY139/VLOOKUP(Occupancy!$B$65,Occupancy!$BJ$68:'Occupancy'!$B$79,1)*12/$C139))</f>
        <v>-</v>
      </c>
      <c r="BC139" s="62">
        <f t="shared" si="6"/>
        <v>0</v>
      </c>
      <c r="BD139" s="63">
        <f t="shared" si="7"/>
        <v>0</v>
      </c>
      <c r="BE139" s="62">
        <f t="shared" si="8"/>
        <v>0</v>
      </c>
      <c r="BF139" s="63" t="str">
        <f>IF(ISERROR(IF(BC139="","",BC139/VLOOKUP(Occupancy!$B$65,Occupancy!$BJ$68:'Occupancy'!$B$79,1)*12/$C139)),"-",IF(BC139="","",BC139/VLOOKUP(Occupancy!$B$65,Occupancy!$BJ$68:'Occupancy'!$B$79,1)*12/$C139))</f>
        <v>-</v>
      </c>
      <c r="BG139" s="64" t="str">
        <f>IF(ISERROR(IF(BD139="","",BD139/VLOOKUP(Occupancy!$B$65,Occupancy!$BJ$68:'Occupancy'!$B$79,1)*12/$C139)),"-",IF(BD139="","",BD139/VLOOKUP(Occupancy!$B$65,Occupancy!$BJ$68:'Occupancy'!$B$79,1)*12/$C139))</f>
        <v>-</v>
      </c>
    </row>
    <row r="140" spans="1:59" x14ac:dyDescent="0.25">
      <c r="A140" s="220" t="s">
        <v>670</v>
      </c>
      <c r="B140" s="93" t="str">
        <f>IF(ISERROR(INDEX(ProjectTypeData!$F$2:$F140,MATCH(Expenses!$A140,ProjectTypeData!$B$2:$B140,0),MATCH(Expenses!B$5,ProjectTypeData!$F$1))),"-",INDEX(ProjectTypeData!$F$2:$F140,MATCH(Expenses!$A140,ProjectTypeData!$B$2:$B140,0),MATCH(Expenses!B$5,ProjectTypeData!$F$1)))</f>
        <v>CPDC</v>
      </c>
      <c r="C140" s="145">
        <f>Operating!C145</f>
        <v>0</v>
      </c>
      <c r="D140" s="146" t="str">
        <f>IF(ISERROR(INDEX(MgmtCompanyData!$C$2:$C$46,MATCH(A140,MgmtCompanyData!$B$2:$B$46,0),0)),"-",INDEX(MgmtCompanyData!$C$2:$C$46,MATCH(A140,MgmtCompanyData!$B$2:$B$46,0),0))</f>
        <v>-</v>
      </c>
      <c r="E140" s="50">
        <f>SUMIFS(IncomeStatementData!$J$2:$J$415,IncomeStatementData!$B$2:$B$415,$A140,IncomeStatementData!$I$2:$I$415,"50105")+SUMIFS(IncomeStatementData!$J$2:$J$415,IncomeStatementData!$B$2:$B$415,$A140,IncomeStatementData!$I$2:$I$415,"55745")+SUMIFS(IncomeStatementData!$J$2:$J$415,IncomeStatementData!$B$2:$B$415,$A140,IncomeStatementData!$I$2:$I$415,"55730")+SUMIFS(IncomeStatementData!$J$2:$J$415,IncomeStatementData!$B$2:$B$415,$A140,IncomeStatementData!$I$2:$I$415,"50203")+SUMIFS(IncomeStatementData!$J$2:$J$415,IncomeStatementData!$B$2:$B$415,$A140,IncomeStatementData!$I$2:$I$415,"50252")</f>
        <v>0</v>
      </c>
      <c r="F140" s="51">
        <f>IF(ISERROR(G140/12*Occupancy!$B$65),"-",G140/12*Occupancy!$B$65)</f>
        <v>0</v>
      </c>
      <c r="G140" s="52">
        <f>SUMIFS(AnnualFinancialData!$L$2:$L$6380,AnnualFinancialData!$B$2:$B$6380,$A140,AnnualFinancialData!$K$2:$K$6380,"50105")+SUMIFS(AnnualFinancialData!$L$2:$L$6380,AnnualFinancialData!$B$2:$B$6380,$A140,AnnualFinancialData!$K$2:$K$6380,"55745")+SUMIFS(AnnualFinancialData!$L$2:$L$6380,AnnualFinancialData!$B$2:$B$6380,$A140,AnnualFinancialData!$K$2:$K$6380,"55730")+SUMIFS(AnnualFinancialData!$L$2:$L$6380,AnnualFinancialData!$B$2:$B$6380,$A140,AnnualFinancialData!$K$2:$K$6380,"50203")+SUMIFS(AnnualFinancialData!$L$2:$L$6380,AnnualFinancialData!$B$2:$B$6380,$A140,AnnualFinancialData!$K$2:$K$6380,"50252")</f>
        <v>0</v>
      </c>
      <c r="H140" s="51" t="str">
        <f>IF(ISERROR(IF(E140="","",E140/VLOOKUP(Occupancy!$B$65,Occupancy!$BJ$68:'Occupancy'!$B$79,1)*12/$C140)),"-",IF(E140="","",E140/VLOOKUP(Occupancy!$B$65,Occupancy!$BJ$68:'Occupancy'!$B$79,1)*12/$C140))</f>
        <v>-</v>
      </c>
      <c r="I140" s="53" t="str">
        <f>IF(ISERROR(IF(F140="","",F140/VLOOKUP(Occupancy!$B$65,Occupancy!$BJ$68:'Occupancy'!$B$79,1)*12/$C140)),"-",IF(F140="","",F140/VLOOKUP(Occupancy!$B$65,Occupancy!$BJ$68:'Occupancy'!$B$79,1)*12/$C140))</f>
        <v>-</v>
      </c>
      <c r="J140" s="54">
        <f>SUMIFS(IncomeStatementData!$J$2:$J$415,IncomeStatementData!$B$2:$B$415,$A140,IncomeStatementData!$I$2:$I$415,"60015")+SUMIFS(IncomeStatementData!$J$2:$J$415,IncomeStatementData!$B$2:$B$415,$A140,IncomeStatementData!$I$2:$I$415,"55342")+SUMIFS(IncomeStatementData!$J$2:$J$415,IncomeStatementData!$B$2:$B$415,$A140,IncomeStatementData!$I$2:$I$415,"55110")+SUMIFS(IncomeStatementData!$J$2:$J$415,IncomeStatementData!$B$2:$B$415,$A140,IncomeStatementData!$I$2:$I$415,"53034")+SUMIFS(IncomeStatementData!$J$2:$J$415,IncomeStatementData!$B$2:$B$415,$A140,IncomeStatementData!$I$2:$I$415,"59500")</f>
        <v>0</v>
      </c>
      <c r="K140" s="54">
        <f>IF(ISERROR(L140/12*Occupancy!$B$65),"-",L140/12*Occupancy!$B$65)</f>
        <v>0</v>
      </c>
      <c r="L140" s="55">
        <f>SUMIFS(AnnualFinancialData!$L$2:$L$6380,AnnualFinancialData!$B$2:$B$6380,$A140,AnnualFinancialData!$K$2:$K$6380,"60015")+SUMIFS(AnnualFinancialData!$L$2:$L$6380,AnnualFinancialData!$B$2:$B$6380,$A140,AnnualFinancialData!$K$2:$K$6380,"55342")+SUMIFS(AnnualFinancialData!$L$2:$L$6380,AnnualFinancialData!$B$2:$B$6380,$A140,AnnualFinancialData!$K$2:$K$6380,"55110")+SUMIFS(AnnualFinancialData!$L$2:$L$6380,AnnualFinancialData!$B$2:$B$6380,$A140,AnnualFinancialData!$K$2:$K$6380,"53034")+SUMIFS(AnnualFinancialData!$L$2:$L$6380,AnnualFinancialData!$B$2:$B$6380,$A140,AnnualFinancialData!$K$2:$K$6380,"59500")</f>
        <v>0</v>
      </c>
      <c r="M140" s="54" t="str">
        <f>IF(ISERROR(IF(J140="","",J140/VLOOKUP(Occupancy!$B$65,Occupancy!$BJ$68:'Occupancy'!$B$79,1)*12/$C140)),"-",IF(J140="","",J140/VLOOKUP(Occupancy!$B$65,Occupancy!$BJ$68:'Occupancy'!$B$79,1)*12/$C140))</f>
        <v>-</v>
      </c>
      <c r="N140" s="54" t="str">
        <f>IF(ISERROR(IF(K140="","",K140/VLOOKUP(Occupancy!$B$65,Occupancy!$BJ$68:'Occupancy'!$B$79,1)*12/$C140)),"-",IF(K140="","",K140/VLOOKUP(Occupancy!$B$65,Occupancy!$BJ$68:'Occupancy'!$B$79,1)*12/$C140))</f>
        <v>-</v>
      </c>
      <c r="O140" s="51">
        <f>SUMIFS(IncomeStatementData!$J$2:$J$415,IncomeStatementData!$B$2:$B$415,$A140,IncomeStatementData!$I$2:$I$415,"58001")</f>
        <v>0</v>
      </c>
      <c r="P140" s="51">
        <f>IF(ISERROR(Q140/12*Occupancy!$B$65),"-",Q140/12*Occupancy!$B$65)</f>
        <v>0</v>
      </c>
      <c r="Q140" s="52">
        <f>SUMIFS(AnnualFinancialData!$L$2:$L$6380,AnnualFinancialData!$B$2:$B$6380,$A140,AnnualFinancialData!$K$2:$K$6380,"58001")</f>
        <v>0</v>
      </c>
      <c r="R140" s="51" t="str">
        <f>IF(ISERROR(IF(O140="","",O140/VLOOKUP(Occupancy!$B$65,Occupancy!$BJ$68:'Occupancy'!$B$79,1)*12/$C140)),"-",IF(O140="","",O140/VLOOKUP(Occupancy!$B$65,Occupancy!$BJ$68:'Occupancy'!$B$79,1)*12/$C140))</f>
        <v>-</v>
      </c>
      <c r="S140" s="51" t="str">
        <f>IF(ISERROR(IF(P140="","",P140/VLOOKUP(Occupancy!$B$65,Occupancy!$BJ$68:'Occupancy'!$B$79,1)*12/$C140)),"-",IF(P140="","",P140/VLOOKUP(Occupancy!$B$65,Occupancy!$BJ$68:'Occupancy'!$B$79,1)*12/$C140))</f>
        <v>-</v>
      </c>
      <c r="T140" s="55">
        <f>SUMIFS(IncomeStatementData!$J$2:$J$415,IncomeStatementData!$B$2:$B$415,$A140,IncomeStatementData!$I$2:$I$415,"66100")</f>
        <v>0</v>
      </c>
      <c r="U140" s="54">
        <f>IF(ISERROR(V140/12*Occupancy!$B$65),"-",V140/12*Occupancy!$B$65)</f>
        <v>0</v>
      </c>
      <c r="V140" s="55">
        <f>SUMIFS(AnnualFinancialData!$L$2:$L$6380,AnnualFinancialData!$B$2:$B$6380,$A140,AnnualFinancialData!$K$2:$K$6380,"66100")</f>
        <v>0</v>
      </c>
      <c r="W140" s="54" t="str">
        <f>IF(ISERROR(IF(T140="","",T140/VLOOKUP(Occupancy!$B$65,Occupancy!$BJ$68:'Occupancy'!$B$79,1)*12/$C140)),"-",IF(T140="","",T140/VLOOKUP(Occupancy!$B$65,Occupancy!$BJ$68:'Occupancy'!$B$79,1)*12/$C140))</f>
        <v>-</v>
      </c>
      <c r="X140" s="56" t="str">
        <f>IF(ISERROR(IF(U140="","",U140/VLOOKUP(Occupancy!$B$65,Occupancy!$BJ$68:'Occupancy'!$B$79,1)*12/$C140)),"-",IF(U140="","",U140/VLOOKUP(Occupancy!$B$65,Occupancy!$BJ$68:'Occupancy'!$B$79,1)*12/$C140))</f>
        <v>-</v>
      </c>
      <c r="Y140" s="51">
        <f>SUMIFS(IncomeStatementData!$J$2:$J$415,IncomeStatementData!$B$2:$B$415,$A140,IncomeStatementData!$I$2:$I$415,"55705")+SUMIFS(IncomeStatementData!$J$2:$J$415,IncomeStatementData!$B$2:$B$415,$A140,IncomeStatementData!$I$2:$I$415,"55715")+SUMIFS(IncomeStatementData!$J$2:$J$415,IncomeStatementData!$B$2:$B$415,$A140,IncomeStatementData!$I$2:$I$415,"55720")+SUMIFS(IncomeStatementData!$J$2:$J$415,IncomeStatementData!$B$2:$B$415,$A140,IncomeStatementData!$I$2:$I$415,"55730")+SUMIFS(IncomeStatementData!$J$2:$J$415,IncomeStatementData!$B$2:$B$415,$A140,IncomeStatementData!$I$2:$I$415,"55735")+SUMIFS(IncomeStatementData!$J$2:$J$415,IncomeStatementData!$B$2:$B$415,$A140,IncomeStatementData!$I$2:$I$415,"55701")+SUMIFS(IncomeStatementData!$J$2:$J$415,IncomeStatementData!$B$2:$B$415,$A140,IncomeStatementData!$I$2:$I$415,"55750")+SUMIFS(IncomeStatementData!$J$2:$J$415,IncomeStatementData!$B$2:$B$415,$A140,IncomeStatementData!$I$2:$I$415,"55725")+SUMIFS(IncomeStatementData!$J$2:$J$415,IncomeStatementData!$B$2:$B$415,$A140,IncomeStatementData!$I$2:$I$415,"55760")+SUMIFS(IncomeStatementData!$J$2:$J$415,IncomeStatementData!$B$2:$B$415,$A140,IncomeStatementData!$I$2:$I$415,"55755")</f>
        <v>0</v>
      </c>
      <c r="Z140" s="51">
        <f>IF(ISERROR(AA140/12*Occupancy!$B$65),"-",AA140/12*Occupancy!$B$65)</f>
        <v>0</v>
      </c>
      <c r="AA140" s="52">
        <f>SUMIFS(AnnualFinancialData!$L$2:$L$6380,AnnualFinancialData!$B$2:$B$6380,$A140,AnnualFinancialData!$K$2:$K$6380,"55705")+SUMIFS(AnnualFinancialData!$L$2:$L$6380,AnnualFinancialData!$B$2:$B$6380,$A140,AnnualFinancialData!$K$2:$K$6380,"55715")+SUMIFS(AnnualFinancialData!$L$2:$L$6380,AnnualFinancialData!$B$2:$B$6380,$A140,AnnualFinancialData!$K$2:$K$6380,"55720")+SUMIFS(AnnualFinancialData!$L$2:$L$6380,AnnualFinancialData!$B$2:$B$6380,$A140,AnnualFinancialData!$K$2:$K$6380,"55730")+SUMIFS(AnnualFinancialData!$L$2:$L$6380,AnnualFinancialData!$B$2:$B$6380,$A140,AnnualFinancialData!$K$2:$K$6380,"55735")+SUMIFS(AnnualFinancialData!$L$2:$L$6380,AnnualFinancialData!$B$2:$B$6380,$A140,AnnualFinancialData!$K$2:$K$6380,"55701")+SUMIFS(AnnualFinancialData!$L$2:$L$6380,AnnualFinancialData!$B$2:$B$6380,$A140,AnnualFinancialData!$K$2:$K$6380,"55750")+SUMIFS(AnnualFinancialData!$L$2:$L$6380,AnnualFinancialData!$B$2:$B$6380,$A140,AnnualFinancialData!$K$2:$K$6380,"55725")+SUMIFS(AnnualFinancialData!$L$2:$L$6380,AnnualFinancialData!$B$2:$B$6380,$A140,AnnualFinancialData!$K$2:$K$6380,"55760")+SUMIFS(AnnualFinancialData!$L$2:$L$6380,AnnualFinancialData!$B$2:$B$6380,$A140,AnnualFinancialData!$K$2:$K$6380,"55755")</f>
        <v>0</v>
      </c>
      <c r="AB140" s="51" t="str">
        <f>IF(ISERROR(IF(Y140="","",Y140/VLOOKUP(Occupancy!$B$65,Occupancy!$BJ$68:'Occupancy'!$B$79,1)*12/$C140)),"-",IF(Y140="","",Y140/VLOOKUP(Occupancy!$B$65,Occupancy!$BJ$68:'Occupancy'!$B$79,1)*12/$C140))</f>
        <v>-</v>
      </c>
      <c r="AC140" s="57" t="str">
        <f>IF(ISERROR(IF(Z140="","",Z140/VLOOKUP(Occupancy!$B$65,Occupancy!$BJ$68:'Occupancy'!$B$79,1)*12/$C140)),"-",IF(Z140="","",Z140/VLOOKUP(Occupancy!$B$65,Occupancy!$BJ$68:'Occupancy'!$B$79,1)*12/$C140))</f>
        <v>-</v>
      </c>
      <c r="AD140" s="55">
        <f>SUMIFS(IncomeStatementData!$J$2:$J$415,IncomeStatementData!$B$2:$B$415,$A140,IncomeStatementData!$I$2:$I$415,"55770")</f>
        <v>0</v>
      </c>
      <c r="AE140" s="54">
        <f>IF(ISERROR(AF140/12*Occupancy!$B$65),"-",AF140/12*Occupancy!$B$65)</f>
        <v>0</v>
      </c>
      <c r="AF140" s="55">
        <f>SUMIFS(AnnualFinancialData!$L$2:$L$6380,AnnualFinancialData!$B$2:$B$6380,$A140,AnnualFinancialData!$K$2:$K$6380,"55770")</f>
        <v>0</v>
      </c>
      <c r="AG140" s="54" t="str">
        <f>IF(ISERROR(IF(AD140="","",AD140/VLOOKUP(Occupancy!$B$65,Occupancy!$BJ$68:'Occupancy'!$B$79,1)*12/$C140)),"-",IF(AD140="","",AD140/VLOOKUP(Occupancy!$B$65,Occupancy!$BJ$68:'Occupancy'!$B$79,1)*12/$C140))</f>
        <v>-</v>
      </c>
      <c r="AH140" s="59" t="str">
        <f>IF(ISERROR(IF(AE140="","",AE140/VLOOKUP(Occupancy!$B$65,Occupancy!$BJ$68:'Occupancy'!$B$79,1)*12/$C140)),"-",IF(AE140="","",AE140/VLOOKUP(Occupancy!$B$65,Occupancy!$BJ$68:'Occupancy'!$B$79,1)*12/$C140))</f>
        <v>-</v>
      </c>
      <c r="AI140" s="52">
        <f>SUMIFS(IncomeStatementData!$J$2:$J$415,IncomeStatementData!$B$2:$B$415,$A140,IncomeStatementData!$I$2:$I$415,"55357")+SUMIFS(IncomeStatementData!$J$2:$J$415,IncomeStatementData!$B$2:$B$415,$A140,IncomeStatementData!$I$2:$I$415,"55353")+SUMIFS(IncomeStatementData!$J$2:$J$415,IncomeStatementData!$B$2:$B$415,$A140,IncomeStatementData!$I$2:$I$415,"55354")+SUMIFS(IncomeStatementData!$J$2:$J$415,IncomeStatementData!$B$2:$B$415,$A140,IncomeStatementData!$I$2:$I$415,"55351")</f>
        <v>0</v>
      </c>
      <c r="AJ140" s="51">
        <f>IF(ISERROR(AK140/12*Occupancy!$B$65),"-",AK140/12*Occupancy!$B$65)</f>
        <v>0</v>
      </c>
      <c r="AK140" s="52">
        <f>SUMIFS(AnnualFinancialData!$L$2:$L$6380,AnnualFinancialData!$B$2:$B$6380,$A140,AnnualFinancialData!$K$2:$K$6380,"55357")+SUMIFS(AnnualFinancialData!$L$2:$L$6380,AnnualFinancialData!$B$2:$B$6380,$A140,AnnualFinancialData!$K$2:$K$6380,"55353")+SUMIFS(AnnualFinancialData!$L$2:$L$6380,AnnualFinancialData!$B$2:$B$6380,$A140,AnnualFinancialData!$K$2:$K$6380,"55354")+SUMIFS(AnnualFinancialData!$L$2:$L$6380,AnnualFinancialData!$B$2:$B$6380,$A140,AnnualFinancialData!$K$2:$K$6380,"55351")</f>
        <v>0</v>
      </c>
      <c r="AL140" s="51" t="str">
        <f>IF(ISERROR(IF(AI140="","",AI140/VLOOKUP(Occupancy!$B$65,Occupancy!$BJ$68:'Occupancy'!$B$79,1)*12/$C140)),"-",IF(AI140="","",AI140/VLOOKUP(Occupancy!$B$65,Occupancy!$BJ$68:'Occupancy'!$B$79,1)*12/$C140))</f>
        <v>-</v>
      </c>
      <c r="AM140" s="60" t="str">
        <f>IF(ISERROR(IF(AJ140="","",AJ140/VLOOKUP(Occupancy!$B$65,Occupancy!$BJ$68:'Occupancy'!$B$79,1)*12/$C140)),"-",IF(AJ140="","",AJ140/VLOOKUP(Occupancy!$B$65,Occupancy!$BJ$68:'Occupancy'!$B$79,1)*12/$C140))</f>
        <v>-</v>
      </c>
      <c r="AN140" s="54">
        <f>SUMIFS(IncomeStatementData!$J$2:$J$415,IncomeStatementData!$B$2:$B$415,$A140,IncomeStatementData!$I$2:$I$415,"55355")</f>
        <v>0</v>
      </c>
      <c r="AO140" s="54">
        <f>IF(ISERROR(AP140/12*Occupancy!$B$65),"-",AP140/12*Occupancy!$B$65)</f>
        <v>0</v>
      </c>
      <c r="AP140" s="55">
        <f>SUMIFS(AnnualFinancialData!$L$2:$L$6380,AnnualFinancialData!$B$2:$B$6380,$A140,AnnualFinancialData!$K$2:$K$6380,"55355")</f>
        <v>0</v>
      </c>
      <c r="AQ140" s="54" t="str">
        <f>IF(ISERROR(IF(AN140="","",AN140/VLOOKUP(Occupancy!$B$65,Occupancy!$BJ$68:'Occupancy'!$B$79,1)*12/$C140)),"-",IF(AN140="","",AN140/VLOOKUP(Occupancy!$B$65,Occupancy!$BJ$68:'Occupancy'!$B$79,1)*12/$C140))</f>
        <v>-</v>
      </c>
      <c r="AR140" s="56" t="str">
        <f>IF(ISERROR(IF(AO140="","",AO140/VLOOKUP(Occupancy!$B$65,Occupancy!$BJ$68:'Occupancy'!$B$79,1)*12/$C140)),"-",IF(AO140="","",AO140/VLOOKUP(Occupancy!$B$65,Occupancy!$BJ$68:'Occupancy'!$B$79,1)*12/$C140))</f>
        <v>-</v>
      </c>
      <c r="AS140" s="61">
        <f>SUMIFS(IncomeStatementData!$J$2:$J$415,IncomeStatementData!$B$2:$B$415,$A140,IncomeStatementData!$I$2:$I$415,"55301")</f>
        <v>0</v>
      </c>
      <c r="AT140" s="51">
        <f>IF(ISERROR(AU140/12*Occupancy!$B$65),"-",AU140/12*Occupancy!$B$65)</f>
        <v>0</v>
      </c>
      <c r="AU140" s="52">
        <f>SUMIFS(AnnualFinancialData!$L$2:$L$6380,AnnualFinancialData!$B$2:$B$6380,$A140,AnnualFinancialData!$K$2:$K$6380,"55301")</f>
        <v>0</v>
      </c>
      <c r="AV140" s="51" t="str">
        <f>IF(ISERROR(IF(AS140="","",AS140/VLOOKUP(Occupancy!$B$65,Occupancy!$BJ$68:'Occupancy'!$B$79,1)*12/$C140)),"-",IF(AS140="","",AS140/VLOOKUP(Occupancy!$B$65,Occupancy!$BJ$68:'Occupancy'!$B$79,1)*12/$C140))</f>
        <v>-</v>
      </c>
      <c r="AW140" s="57" t="str">
        <f>IF(ISERROR(IF(AT140="","",AT140/VLOOKUP(Occupancy!$B$65,Occupancy!$BJ$68:'Occupancy'!$B$79,1)*12/$C140)),"-",IF(AT140="","",AT140/VLOOKUP(Occupancy!$B$65,Occupancy!$BJ$68:'Occupancy'!$B$79,1)*12/$C140))</f>
        <v>-</v>
      </c>
      <c r="AX140" s="54">
        <f>SUMIFS(IncomeStatementData!$J$2:$J$415,IncomeStatementData!$B$2:$B$415,$A140,IncomeStatementData!$I$2:$I$415,"55320")</f>
        <v>0</v>
      </c>
      <c r="AY140" s="54">
        <f>IF(ISERROR(AZ140/12*Occupancy!$B$65),"-",AZ140/12*Occupancy!$B$65)</f>
        <v>0</v>
      </c>
      <c r="AZ140" s="55">
        <f>SUMIFS(AnnualFinancialData!$L$2:$L$6380,AnnualFinancialData!$B$2:$B$6380,$A140,AnnualFinancialData!$K$2:$K$6380,"55320")</f>
        <v>0</v>
      </c>
      <c r="BA140" s="54" t="str">
        <f>IF(ISERROR(IF(AX140="","",AX140/VLOOKUP(Occupancy!$B$65,Occupancy!$BJ$68:'Occupancy'!$B$79,1)*12/$C140)),"-",IF(AX140="","",AX140/VLOOKUP(Occupancy!$B$65,Occupancy!$BJ$68:'Occupancy'!$B$79,1)*12/$C140))</f>
        <v>-</v>
      </c>
      <c r="BB140" s="54" t="str">
        <f>IF(ISERROR(IF(AY140="","",AY140/VLOOKUP(Occupancy!$B$65,Occupancy!$BJ$68:'Occupancy'!$B$79,1)*12/$C140)),"-",IF(AY140="","",AY140/VLOOKUP(Occupancy!$B$65,Occupancy!$BJ$68:'Occupancy'!$B$79,1)*12/$C140))</f>
        <v>-</v>
      </c>
      <c r="BC140" s="62">
        <f t="shared" si="6"/>
        <v>0</v>
      </c>
      <c r="BD140" s="63">
        <f t="shared" si="7"/>
        <v>0</v>
      </c>
      <c r="BE140" s="62">
        <f t="shared" si="8"/>
        <v>0</v>
      </c>
      <c r="BF140" s="63" t="str">
        <f>IF(ISERROR(IF(BC140="","",BC140/VLOOKUP(Occupancy!$B$65,Occupancy!$BJ$68:'Occupancy'!$B$79,1)*12/$C140)),"-",IF(BC140="","",BC140/VLOOKUP(Occupancy!$B$65,Occupancy!$BJ$68:'Occupancy'!$B$79,1)*12/$C140))</f>
        <v>-</v>
      </c>
      <c r="BG140" s="64" t="str">
        <f>IF(ISERROR(IF(BD140="","",BD140/VLOOKUP(Occupancy!$B$65,Occupancy!$BJ$68:'Occupancy'!$B$79,1)*12/$C140)),"-",IF(BD140="","",BD140/VLOOKUP(Occupancy!$B$65,Occupancy!$BJ$68:'Occupancy'!$B$79,1)*12/$C140))</f>
        <v>-</v>
      </c>
    </row>
    <row r="141" spans="1:59" x14ac:dyDescent="0.25">
      <c r="A141" s="220" t="s">
        <v>672</v>
      </c>
      <c r="B141" s="93" t="str">
        <f>IF(ISERROR(INDEX(ProjectTypeData!$F$2:$F141,MATCH(Expenses!$A141,ProjectTypeData!$B$2:$B141,0),MATCH(Expenses!B$5,ProjectTypeData!$F$1))),"-",INDEX(ProjectTypeData!$F$2:$F141,MATCH(Expenses!$A141,ProjectTypeData!$B$2:$B141,0),MATCH(Expenses!B$5,ProjectTypeData!$F$1)))</f>
        <v>Shelter</v>
      </c>
      <c r="C141" s="145">
        <f>Operating!C146</f>
        <v>0</v>
      </c>
      <c r="D141" s="146" t="str">
        <f>IF(ISERROR(INDEX(MgmtCompanyData!$C$2:$C$46,MATCH(A141,MgmtCompanyData!$B$2:$B$46,0),0)),"-",INDEX(MgmtCompanyData!$C$2:$C$46,MATCH(A141,MgmtCompanyData!$B$2:$B$46,0),0))</f>
        <v>-</v>
      </c>
      <c r="E141" s="50">
        <f>SUMIFS(IncomeStatementData!$J$2:$J$415,IncomeStatementData!$B$2:$B$415,$A141,IncomeStatementData!$I$2:$I$415,"50105")+SUMIFS(IncomeStatementData!$J$2:$J$415,IncomeStatementData!$B$2:$B$415,$A141,IncomeStatementData!$I$2:$I$415,"55745")+SUMIFS(IncomeStatementData!$J$2:$J$415,IncomeStatementData!$B$2:$B$415,$A141,IncomeStatementData!$I$2:$I$415,"55730")+SUMIFS(IncomeStatementData!$J$2:$J$415,IncomeStatementData!$B$2:$B$415,$A141,IncomeStatementData!$I$2:$I$415,"50203")+SUMIFS(IncomeStatementData!$J$2:$J$415,IncomeStatementData!$B$2:$B$415,$A141,IncomeStatementData!$I$2:$I$415,"50252")</f>
        <v>0</v>
      </c>
      <c r="F141" s="51">
        <f>IF(ISERROR(G141/12*Occupancy!$B$65),"-",G141/12*Occupancy!$B$65)</f>
        <v>0</v>
      </c>
      <c r="G141" s="52">
        <f>SUMIFS(AnnualFinancialData!$L$2:$L$6380,AnnualFinancialData!$B$2:$B$6380,$A141,AnnualFinancialData!$K$2:$K$6380,"50105")+SUMIFS(AnnualFinancialData!$L$2:$L$6380,AnnualFinancialData!$B$2:$B$6380,$A141,AnnualFinancialData!$K$2:$K$6380,"55745")+SUMIFS(AnnualFinancialData!$L$2:$L$6380,AnnualFinancialData!$B$2:$B$6380,$A141,AnnualFinancialData!$K$2:$K$6380,"55730")+SUMIFS(AnnualFinancialData!$L$2:$L$6380,AnnualFinancialData!$B$2:$B$6380,$A141,AnnualFinancialData!$K$2:$K$6380,"50203")+SUMIFS(AnnualFinancialData!$L$2:$L$6380,AnnualFinancialData!$B$2:$B$6380,$A141,AnnualFinancialData!$K$2:$K$6380,"50252")</f>
        <v>0</v>
      </c>
      <c r="H141" s="51" t="str">
        <f>IF(ISERROR(IF(E141="","",E141/VLOOKUP(Occupancy!$B$65,Occupancy!$BJ$68:'Occupancy'!$B$79,1)*12/$C141)),"-",IF(E141="","",E141/VLOOKUP(Occupancy!$B$65,Occupancy!$BJ$68:'Occupancy'!$B$79,1)*12/$C141))</f>
        <v>-</v>
      </c>
      <c r="I141" s="53" t="str">
        <f>IF(ISERROR(IF(F141="","",F141/VLOOKUP(Occupancy!$B$65,Occupancy!$BJ$68:'Occupancy'!$B$79,1)*12/$C141)),"-",IF(F141="","",F141/VLOOKUP(Occupancy!$B$65,Occupancy!$BJ$68:'Occupancy'!$B$79,1)*12/$C141))</f>
        <v>-</v>
      </c>
      <c r="J141" s="54">
        <f>SUMIFS(IncomeStatementData!$J$2:$J$415,IncomeStatementData!$B$2:$B$415,$A141,IncomeStatementData!$I$2:$I$415,"60015")+SUMIFS(IncomeStatementData!$J$2:$J$415,IncomeStatementData!$B$2:$B$415,$A141,IncomeStatementData!$I$2:$I$415,"55342")+SUMIFS(IncomeStatementData!$J$2:$J$415,IncomeStatementData!$B$2:$B$415,$A141,IncomeStatementData!$I$2:$I$415,"55110")+SUMIFS(IncomeStatementData!$J$2:$J$415,IncomeStatementData!$B$2:$B$415,$A141,IncomeStatementData!$I$2:$I$415,"53034")+SUMIFS(IncomeStatementData!$J$2:$J$415,IncomeStatementData!$B$2:$B$415,$A141,IncomeStatementData!$I$2:$I$415,"59500")</f>
        <v>0</v>
      </c>
      <c r="K141" s="54">
        <f>IF(ISERROR(L141/12*Occupancy!$B$65),"-",L141/12*Occupancy!$B$65)</f>
        <v>0</v>
      </c>
      <c r="L141" s="55">
        <f>SUMIFS(AnnualFinancialData!$L$2:$L$6380,AnnualFinancialData!$B$2:$B$6380,$A141,AnnualFinancialData!$K$2:$K$6380,"60015")+SUMIFS(AnnualFinancialData!$L$2:$L$6380,AnnualFinancialData!$B$2:$B$6380,$A141,AnnualFinancialData!$K$2:$K$6380,"55342")+SUMIFS(AnnualFinancialData!$L$2:$L$6380,AnnualFinancialData!$B$2:$B$6380,$A141,AnnualFinancialData!$K$2:$K$6380,"55110")+SUMIFS(AnnualFinancialData!$L$2:$L$6380,AnnualFinancialData!$B$2:$B$6380,$A141,AnnualFinancialData!$K$2:$K$6380,"53034")+SUMIFS(AnnualFinancialData!$L$2:$L$6380,AnnualFinancialData!$B$2:$B$6380,$A141,AnnualFinancialData!$K$2:$K$6380,"59500")</f>
        <v>0</v>
      </c>
      <c r="M141" s="54" t="str">
        <f>IF(ISERROR(IF(J141="","",J141/VLOOKUP(Occupancy!$B$65,Occupancy!$BJ$68:'Occupancy'!$B$79,1)*12/$C141)),"-",IF(J141="","",J141/VLOOKUP(Occupancy!$B$65,Occupancy!$BJ$68:'Occupancy'!$B$79,1)*12/$C141))</f>
        <v>-</v>
      </c>
      <c r="N141" s="54" t="str">
        <f>IF(ISERROR(IF(K141="","",K141/VLOOKUP(Occupancy!$B$65,Occupancy!$BJ$68:'Occupancy'!$B$79,1)*12/$C141)),"-",IF(K141="","",K141/VLOOKUP(Occupancy!$B$65,Occupancy!$BJ$68:'Occupancy'!$B$79,1)*12/$C141))</f>
        <v>-</v>
      </c>
      <c r="O141" s="51">
        <f>SUMIFS(IncomeStatementData!$J$2:$J$415,IncomeStatementData!$B$2:$B$415,$A141,IncomeStatementData!$I$2:$I$415,"58001")</f>
        <v>0</v>
      </c>
      <c r="P141" s="51">
        <f>IF(ISERROR(Q141/12*Occupancy!$B$65),"-",Q141/12*Occupancy!$B$65)</f>
        <v>0</v>
      </c>
      <c r="Q141" s="52">
        <f>SUMIFS(AnnualFinancialData!$L$2:$L$6380,AnnualFinancialData!$B$2:$B$6380,$A141,AnnualFinancialData!$K$2:$K$6380,"58001")</f>
        <v>0</v>
      </c>
      <c r="R141" s="51" t="str">
        <f>IF(ISERROR(IF(O141="","",O141/VLOOKUP(Occupancy!$B$65,Occupancy!$BJ$68:'Occupancy'!$B$79,1)*12/$C141)),"-",IF(O141="","",O141/VLOOKUP(Occupancy!$B$65,Occupancy!$BJ$68:'Occupancy'!$B$79,1)*12/$C141))</f>
        <v>-</v>
      </c>
      <c r="S141" s="51" t="str">
        <f>IF(ISERROR(IF(P141="","",P141/VLOOKUP(Occupancy!$B$65,Occupancy!$BJ$68:'Occupancy'!$B$79,1)*12/$C141)),"-",IF(P141="","",P141/VLOOKUP(Occupancy!$B$65,Occupancy!$BJ$68:'Occupancy'!$B$79,1)*12/$C141))</f>
        <v>-</v>
      </c>
      <c r="T141" s="55">
        <f>SUMIFS(IncomeStatementData!$J$2:$J$415,IncomeStatementData!$B$2:$B$415,$A141,IncomeStatementData!$I$2:$I$415,"66100")</f>
        <v>0</v>
      </c>
      <c r="U141" s="54">
        <f>IF(ISERROR(V141/12*Occupancy!$B$65),"-",V141/12*Occupancy!$B$65)</f>
        <v>0</v>
      </c>
      <c r="V141" s="55">
        <f>SUMIFS(AnnualFinancialData!$L$2:$L$6380,AnnualFinancialData!$B$2:$B$6380,$A141,AnnualFinancialData!$K$2:$K$6380,"66100")</f>
        <v>0</v>
      </c>
      <c r="W141" s="54" t="str">
        <f>IF(ISERROR(IF(T141="","",T141/VLOOKUP(Occupancy!$B$65,Occupancy!$BJ$68:'Occupancy'!$B$79,1)*12/$C141)),"-",IF(T141="","",T141/VLOOKUP(Occupancy!$B$65,Occupancy!$BJ$68:'Occupancy'!$B$79,1)*12/$C141))</f>
        <v>-</v>
      </c>
      <c r="X141" s="56" t="str">
        <f>IF(ISERROR(IF(U141="","",U141/VLOOKUP(Occupancy!$B$65,Occupancy!$BJ$68:'Occupancy'!$B$79,1)*12/$C141)),"-",IF(U141="","",U141/VLOOKUP(Occupancy!$B$65,Occupancy!$BJ$68:'Occupancy'!$B$79,1)*12/$C141))</f>
        <v>-</v>
      </c>
      <c r="Y141" s="51">
        <f>SUMIFS(IncomeStatementData!$J$2:$J$415,IncomeStatementData!$B$2:$B$415,$A141,IncomeStatementData!$I$2:$I$415,"55705")+SUMIFS(IncomeStatementData!$J$2:$J$415,IncomeStatementData!$B$2:$B$415,$A141,IncomeStatementData!$I$2:$I$415,"55715")+SUMIFS(IncomeStatementData!$J$2:$J$415,IncomeStatementData!$B$2:$B$415,$A141,IncomeStatementData!$I$2:$I$415,"55720")+SUMIFS(IncomeStatementData!$J$2:$J$415,IncomeStatementData!$B$2:$B$415,$A141,IncomeStatementData!$I$2:$I$415,"55730")+SUMIFS(IncomeStatementData!$J$2:$J$415,IncomeStatementData!$B$2:$B$415,$A141,IncomeStatementData!$I$2:$I$415,"55735")+SUMIFS(IncomeStatementData!$J$2:$J$415,IncomeStatementData!$B$2:$B$415,$A141,IncomeStatementData!$I$2:$I$415,"55701")+SUMIFS(IncomeStatementData!$J$2:$J$415,IncomeStatementData!$B$2:$B$415,$A141,IncomeStatementData!$I$2:$I$415,"55750")+SUMIFS(IncomeStatementData!$J$2:$J$415,IncomeStatementData!$B$2:$B$415,$A141,IncomeStatementData!$I$2:$I$415,"55725")+SUMIFS(IncomeStatementData!$J$2:$J$415,IncomeStatementData!$B$2:$B$415,$A141,IncomeStatementData!$I$2:$I$415,"55760")+SUMIFS(IncomeStatementData!$J$2:$J$415,IncomeStatementData!$B$2:$B$415,$A141,IncomeStatementData!$I$2:$I$415,"55755")</f>
        <v>0</v>
      </c>
      <c r="Z141" s="51">
        <f>IF(ISERROR(AA141/12*Occupancy!$B$65),"-",AA141/12*Occupancy!$B$65)</f>
        <v>0</v>
      </c>
      <c r="AA141" s="52">
        <f>SUMIFS(AnnualFinancialData!$L$2:$L$6380,AnnualFinancialData!$B$2:$B$6380,$A141,AnnualFinancialData!$K$2:$K$6380,"55705")+SUMIFS(AnnualFinancialData!$L$2:$L$6380,AnnualFinancialData!$B$2:$B$6380,$A141,AnnualFinancialData!$K$2:$K$6380,"55715")+SUMIFS(AnnualFinancialData!$L$2:$L$6380,AnnualFinancialData!$B$2:$B$6380,$A141,AnnualFinancialData!$K$2:$K$6380,"55720")+SUMIFS(AnnualFinancialData!$L$2:$L$6380,AnnualFinancialData!$B$2:$B$6380,$A141,AnnualFinancialData!$K$2:$K$6380,"55730")+SUMIFS(AnnualFinancialData!$L$2:$L$6380,AnnualFinancialData!$B$2:$B$6380,$A141,AnnualFinancialData!$K$2:$K$6380,"55735")+SUMIFS(AnnualFinancialData!$L$2:$L$6380,AnnualFinancialData!$B$2:$B$6380,$A141,AnnualFinancialData!$K$2:$K$6380,"55701")+SUMIFS(AnnualFinancialData!$L$2:$L$6380,AnnualFinancialData!$B$2:$B$6380,$A141,AnnualFinancialData!$K$2:$K$6380,"55750")+SUMIFS(AnnualFinancialData!$L$2:$L$6380,AnnualFinancialData!$B$2:$B$6380,$A141,AnnualFinancialData!$K$2:$K$6380,"55725")+SUMIFS(AnnualFinancialData!$L$2:$L$6380,AnnualFinancialData!$B$2:$B$6380,$A141,AnnualFinancialData!$K$2:$K$6380,"55760")+SUMIFS(AnnualFinancialData!$L$2:$L$6380,AnnualFinancialData!$B$2:$B$6380,$A141,AnnualFinancialData!$K$2:$K$6380,"55755")</f>
        <v>0</v>
      </c>
      <c r="AB141" s="51" t="str">
        <f>IF(ISERROR(IF(Y141="","",Y141/VLOOKUP(Occupancy!$B$65,Occupancy!$BJ$68:'Occupancy'!$B$79,1)*12/$C141)),"-",IF(Y141="","",Y141/VLOOKUP(Occupancy!$B$65,Occupancy!$BJ$68:'Occupancy'!$B$79,1)*12/$C141))</f>
        <v>-</v>
      </c>
      <c r="AC141" s="57" t="str">
        <f>IF(ISERROR(IF(Z141="","",Z141/VLOOKUP(Occupancy!$B$65,Occupancy!$BJ$68:'Occupancy'!$B$79,1)*12/$C141)),"-",IF(Z141="","",Z141/VLOOKUP(Occupancy!$B$65,Occupancy!$BJ$68:'Occupancy'!$B$79,1)*12/$C141))</f>
        <v>-</v>
      </c>
      <c r="AD141" s="55">
        <f>SUMIFS(IncomeStatementData!$J$2:$J$415,IncomeStatementData!$B$2:$B$415,$A141,IncomeStatementData!$I$2:$I$415,"55770")</f>
        <v>0</v>
      </c>
      <c r="AE141" s="54">
        <f>IF(ISERROR(AF141/12*Occupancy!$B$65),"-",AF141/12*Occupancy!$B$65)</f>
        <v>0</v>
      </c>
      <c r="AF141" s="55">
        <f>SUMIFS(AnnualFinancialData!$L$2:$L$6380,AnnualFinancialData!$B$2:$B$6380,$A141,AnnualFinancialData!$K$2:$K$6380,"55770")</f>
        <v>0</v>
      </c>
      <c r="AG141" s="54" t="str">
        <f>IF(ISERROR(IF(AD141="","",AD141/VLOOKUP(Occupancy!$B$65,Occupancy!$BJ$68:'Occupancy'!$B$79,1)*12/$C141)),"-",IF(AD141="","",AD141/VLOOKUP(Occupancy!$B$65,Occupancy!$BJ$68:'Occupancy'!$B$79,1)*12/$C141))</f>
        <v>-</v>
      </c>
      <c r="AH141" s="59" t="str">
        <f>IF(ISERROR(IF(AE141="","",AE141/VLOOKUP(Occupancy!$B$65,Occupancy!$BJ$68:'Occupancy'!$B$79,1)*12/$C141)),"-",IF(AE141="","",AE141/VLOOKUP(Occupancy!$B$65,Occupancy!$BJ$68:'Occupancy'!$B$79,1)*12/$C141))</f>
        <v>-</v>
      </c>
      <c r="AI141" s="52">
        <f>SUMIFS(IncomeStatementData!$J$2:$J$415,IncomeStatementData!$B$2:$B$415,$A141,IncomeStatementData!$I$2:$I$415,"55357")+SUMIFS(IncomeStatementData!$J$2:$J$415,IncomeStatementData!$B$2:$B$415,$A141,IncomeStatementData!$I$2:$I$415,"55353")+SUMIFS(IncomeStatementData!$J$2:$J$415,IncomeStatementData!$B$2:$B$415,$A141,IncomeStatementData!$I$2:$I$415,"55354")+SUMIFS(IncomeStatementData!$J$2:$J$415,IncomeStatementData!$B$2:$B$415,$A141,IncomeStatementData!$I$2:$I$415,"55351")</f>
        <v>0</v>
      </c>
      <c r="AJ141" s="51">
        <f>IF(ISERROR(AK141/12*Occupancy!$B$65),"-",AK141/12*Occupancy!$B$65)</f>
        <v>0</v>
      </c>
      <c r="AK141" s="52">
        <f>SUMIFS(AnnualFinancialData!$L$2:$L$6380,AnnualFinancialData!$B$2:$B$6380,$A141,AnnualFinancialData!$K$2:$K$6380,"55357")+SUMIFS(AnnualFinancialData!$L$2:$L$6380,AnnualFinancialData!$B$2:$B$6380,$A141,AnnualFinancialData!$K$2:$K$6380,"55353")+SUMIFS(AnnualFinancialData!$L$2:$L$6380,AnnualFinancialData!$B$2:$B$6380,$A141,AnnualFinancialData!$K$2:$K$6380,"55354")+SUMIFS(AnnualFinancialData!$L$2:$L$6380,AnnualFinancialData!$B$2:$B$6380,$A141,AnnualFinancialData!$K$2:$K$6380,"55351")</f>
        <v>0</v>
      </c>
      <c r="AL141" s="51" t="str">
        <f>IF(ISERROR(IF(AI141="","",AI141/VLOOKUP(Occupancy!$B$65,Occupancy!$BJ$68:'Occupancy'!$B$79,1)*12/$C141)),"-",IF(AI141="","",AI141/VLOOKUP(Occupancy!$B$65,Occupancy!$BJ$68:'Occupancy'!$B$79,1)*12/$C141))</f>
        <v>-</v>
      </c>
      <c r="AM141" s="60" t="str">
        <f>IF(ISERROR(IF(AJ141="","",AJ141/VLOOKUP(Occupancy!$B$65,Occupancy!$BJ$68:'Occupancy'!$B$79,1)*12/$C141)),"-",IF(AJ141="","",AJ141/VLOOKUP(Occupancy!$B$65,Occupancy!$BJ$68:'Occupancy'!$B$79,1)*12/$C141))</f>
        <v>-</v>
      </c>
      <c r="AN141" s="54">
        <f>SUMIFS(IncomeStatementData!$J$2:$J$415,IncomeStatementData!$B$2:$B$415,$A141,IncomeStatementData!$I$2:$I$415,"55355")</f>
        <v>0</v>
      </c>
      <c r="AO141" s="54">
        <f>IF(ISERROR(AP141/12*Occupancy!$B$65),"-",AP141/12*Occupancy!$B$65)</f>
        <v>0</v>
      </c>
      <c r="AP141" s="55">
        <f>SUMIFS(AnnualFinancialData!$L$2:$L$6380,AnnualFinancialData!$B$2:$B$6380,$A141,AnnualFinancialData!$K$2:$K$6380,"55355")</f>
        <v>0</v>
      </c>
      <c r="AQ141" s="54" t="str">
        <f>IF(ISERROR(IF(AN141="","",AN141/VLOOKUP(Occupancy!$B$65,Occupancy!$BJ$68:'Occupancy'!$B$79,1)*12/$C141)),"-",IF(AN141="","",AN141/VLOOKUP(Occupancy!$B$65,Occupancy!$BJ$68:'Occupancy'!$B$79,1)*12/$C141))</f>
        <v>-</v>
      </c>
      <c r="AR141" s="56" t="str">
        <f>IF(ISERROR(IF(AO141="","",AO141/VLOOKUP(Occupancy!$B$65,Occupancy!$BJ$68:'Occupancy'!$B$79,1)*12/$C141)),"-",IF(AO141="","",AO141/VLOOKUP(Occupancy!$B$65,Occupancy!$BJ$68:'Occupancy'!$B$79,1)*12/$C141))</f>
        <v>-</v>
      </c>
      <c r="AS141" s="61">
        <f>SUMIFS(IncomeStatementData!$J$2:$J$415,IncomeStatementData!$B$2:$B$415,$A141,IncomeStatementData!$I$2:$I$415,"55301")</f>
        <v>0</v>
      </c>
      <c r="AT141" s="51">
        <f>IF(ISERROR(AU141/12*Occupancy!$B$65),"-",AU141/12*Occupancy!$B$65)</f>
        <v>0</v>
      </c>
      <c r="AU141" s="52">
        <f>SUMIFS(AnnualFinancialData!$L$2:$L$6380,AnnualFinancialData!$B$2:$B$6380,$A141,AnnualFinancialData!$K$2:$K$6380,"55301")</f>
        <v>0</v>
      </c>
      <c r="AV141" s="51" t="str">
        <f>IF(ISERROR(IF(AS141="","",AS141/VLOOKUP(Occupancy!$B$65,Occupancy!$BJ$68:'Occupancy'!$B$79,1)*12/$C141)),"-",IF(AS141="","",AS141/VLOOKUP(Occupancy!$B$65,Occupancy!$BJ$68:'Occupancy'!$B$79,1)*12/$C141))</f>
        <v>-</v>
      </c>
      <c r="AW141" s="57" t="str">
        <f>IF(ISERROR(IF(AT141="","",AT141/VLOOKUP(Occupancy!$B$65,Occupancy!$BJ$68:'Occupancy'!$B$79,1)*12/$C141)),"-",IF(AT141="","",AT141/VLOOKUP(Occupancy!$B$65,Occupancy!$BJ$68:'Occupancy'!$B$79,1)*12/$C141))</f>
        <v>-</v>
      </c>
      <c r="AX141" s="54">
        <f>SUMIFS(IncomeStatementData!$J$2:$J$415,IncomeStatementData!$B$2:$B$415,$A141,IncomeStatementData!$I$2:$I$415,"55320")</f>
        <v>0</v>
      </c>
      <c r="AY141" s="54">
        <f>IF(ISERROR(AZ141/12*Occupancy!$B$65),"-",AZ141/12*Occupancy!$B$65)</f>
        <v>0</v>
      </c>
      <c r="AZ141" s="55">
        <f>SUMIFS(AnnualFinancialData!$L$2:$L$6380,AnnualFinancialData!$B$2:$B$6380,$A141,AnnualFinancialData!$K$2:$K$6380,"55320")</f>
        <v>0</v>
      </c>
      <c r="BA141" s="54" t="str">
        <f>IF(ISERROR(IF(AX141="","",AX141/VLOOKUP(Occupancy!$B$65,Occupancy!$BJ$68:'Occupancy'!$B$79,1)*12/$C141)),"-",IF(AX141="","",AX141/VLOOKUP(Occupancy!$B$65,Occupancy!$BJ$68:'Occupancy'!$B$79,1)*12/$C141))</f>
        <v>-</v>
      </c>
      <c r="BB141" s="54" t="str">
        <f>IF(ISERROR(IF(AY141="","",AY141/VLOOKUP(Occupancy!$B$65,Occupancy!$BJ$68:'Occupancy'!$B$79,1)*12/$C141)),"-",IF(AY141="","",AY141/VLOOKUP(Occupancy!$B$65,Occupancy!$BJ$68:'Occupancy'!$B$79,1)*12/$C141))</f>
        <v>-</v>
      </c>
      <c r="BC141" s="62">
        <f t="shared" si="6"/>
        <v>0</v>
      </c>
      <c r="BD141" s="63">
        <f t="shared" si="7"/>
        <v>0</v>
      </c>
      <c r="BE141" s="62">
        <f t="shared" si="8"/>
        <v>0</v>
      </c>
      <c r="BF141" s="63" t="str">
        <f>IF(ISERROR(IF(BC141="","",BC141/VLOOKUP(Occupancy!$B$65,Occupancy!$BJ$68:'Occupancy'!$B$79,1)*12/$C141)),"-",IF(BC141="","",BC141/VLOOKUP(Occupancy!$B$65,Occupancy!$BJ$68:'Occupancy'!$B$79,1)*12/$C141))</f>
        <v>-</v>
      </c>
      <c r="BG141" s="64" t="str">
        <f>IF(ISERROR(IF(BD141="","",BD141/VLOOKUP(Occupancy!$B$65,Occupancy!$BJ$68:'Occupancy'!$B$79,1)*12/$C141)),"-",IF(BD141="","",BD141/VLOOKUP(Occupancy!$B$65,Occupancy!$BJ$68:'Occupancy'!$B$79,1)*12/$C141))</f>
        <v>-</v>
      </c>
    </row>
    <row r="142" spans="1:59" x14ac:dyDescent="0.25">
      <c r="A142" s="220" t="s">
        <v>674</v>
      </c>
      <c r="B142" s="93" t="str">
        <f>IF(ISERROR(INDEX(ProjectTypeData!$F$2:$F142,MATCH(Expenses!$A142,ProjectTypeData!$B$2:$B142,0),MATCH(Expenses!B$5,ProjectTypeData!$F$1))),"-",INDEX(ProjectTypeData!$F$2:$F142,MATCH(Expenses!$A142,ProjectTypeData!$B$2:$B142,0),MATCH(Expenses!B$5,ProjectTypeData!$F$1)))</f>
        <v>CHHI</v>
      </c>
      <c r="C142" s="145">
        <f>Operating!C147</f>
        <v>0</v>
      </c>
      <c r="D142" s="146" t="str">
        <f>IF(ISERROR(INDEX(MgmtCompanyData!$C$2:$C$46,MATCH(A142,MgmtCompanyData!$B$2:$B$46,0),0)),"-",INDEX(MgmtCompanyData!$C$2:$C$46,MATCH(A142,MgmtCompanyData!$B$2:$B$46,0),0))</f>
        <v>-</v>
      </c>
      <c r="E142" s="50">
        <f>SUMIFS(IncomeStatementData!$J$2:$J$415,IncomeStatementData!$B$2:$B$415,$A142,IncomeStatementData!$I$2:$I$415,"50105")+SUMIFS(IncomeStatementData!$J$2:$J$415,IncomeStatementData!$B$2:$B$415,$A142,IncomeStatementData!$I$2:$I$415,"55745")+SUMIFS(IncomeStatementData!$J$2:$J$415,IncomeStatementData!$B$2:$B$415,$A142,IncomeStatementData!$I$2:$I$415,"55730")+SUMIFS(IncomeStatementData!$J$2:$J$415,IncomeStatementData!$B$2:$B$415,$A142,IncomeStatementData!$I$2:$I$415,"50203")+SUMIFS(IncomeStatementData!$J$2:$J$415,IncomeStatementData!$B$2:$B$415,$A142,IncomeStatementData!$I$2:$I$415,"50252")</f>
        <v>0</v>
      </c>
      <c r="F142" s="51">
        <f>IF(ISERROR(G142/12*Occupancy!$B$65),"-",G142/12*Occupancy!$B$65)</f>
        <v>0</v>
      </c>
      <c r="G142" s="52">
        <f>SUMIFS(AnnualFinancialData!$L$2:$L$6380,AnnualFinancialData!$B$2:$B$6380,$A142,AnnualFinancialData!$K$2:$K$6380,"50105")+SUMIFS(AnnualFinancialData!$L$2:$L$6380,AnnualFinancialData!$B$2:$B$6380,$A142,AnnualFinancialData!$K$2:$K$6380,"55745")+SUMIFS(AnnualFinancialData!$L$2:$L$6380,AnnualFinancialData!$B$2:$B$6380,$A142,AnnualFinancialData!$K$2:$K$6380,"55730")+SUMIFS(AnnualFinancialData!$L$2:$L$6380,AnnualFinancialData!$B$2:$B$6380,$A142,AnnualFinancialData!$K$2:$K$6380,"50203")+SUMIFS(AnnualFinancialData!$L$2:$L$6380,AnnualFinancialData!$B$2:$B$6380,$A142,AnnualFinancialData!$K$2:$K$6380,"50252")</f>
        <v>0</v>
      </c>
      <c r="H142" s="51" t="str">
        <f>IF(ISERROR(IF(E142="","",E142/VLOOKUP(Occupancy!$B$65,Occupancy!$BJ$68:'Occupancy'!$B$79,1)*12/$C142)),"-",IF(E142="","",E142/VLOOKUP(Occupancy!$B$65,Occupancy!$BJ$68:'Occupancy'!$B$79,1)*12/$C142))</f>
        <v>-</v>
      </c>
      <c r="I142" s="53" t="str">
        <f>IF(ISERROR(IF(F142="","",F142/VLOOKUP(Occupancy!$B$65,Occupancy!$BJ$68:'Occupancy'!$B$79,1)*12/$C142)),"-",IF(F142="","",F142/VLOOKUP(Occupancy!$B$65,Occupancy!$BJ$68:'Occupancy'!$B$79,1)*12/$C142))</f>
        <v>-</v>
      </c>
      <c r="J142" s="54">
        <f>SUMIFS(IncomeStatementData!$J$2:$J$415,IncomeStatementData!$B$2:$B$415,$A142,IncomeStatementData!$I$2:$I$415,"60015")+SUMIFS(IncomeStatementData!$J$2:$J$415,IncomeStatementData!$B$2:$B$415,$A142,IncomeStatementData!$I$2:$I$415,"55342")+SUMIFS(IncomeStatementData!$J$2:$J$415,IncomeStatementData!$B$2:$B$415,$A142,IncomeStatementData!$I$2:$I$415,"55110")+SUMIFS(IncomeStatementData!$J$2:$J$415,IncomeStatementData!$B$2:$B$415,$A142,IncomeStatementData!$I$2:$I$415,"53034")+SUMIFS(IncomeStatementData!$J$2:$J$415,IncomeStatementData!$B$2:$B$415,$A142,IncomeStatementData!$I$2:$I$415,"59500")</f>
        <v>0</v>
      </c>
      <c r="K142" s="54">
        <f>IF(ISERROR(L142/12*Occupancy!$B$65),"-",L142/12*Occupancy!$B$65)</f>
        <v>0</v>
      </c>
      <c r="L142" s="55">
        <f>SUMIFS(AnnualFinancialData!$L$2:$L$6380,AnnualFinancialData!$B$2:$B$6380,$A142,AnnualFinancialData!$K$2:$K$6380,"60015")+SUMIFS(AnnualFinancialData!$L$2:$L$6380,AnnualFinancialData!$B$2:$B$6380,$A142,AnnualFinancialData!$K$2:$K$6380,"55342")+SUMIFS(AnnualFinancialData!$L$2:$L$6380,AnnualFinancialData!$B$2:$B$6380,$A142,AnnualFinancialData!$K$2:$K$6380,"55110")+SUMIFS(AnnualFinancialData!$L$2:$L$6380,AnnualFinancialData!$B$2:$B$6380,$A142,AnnualFinancialData!$K$2:$K$6380,"53034")+SUMIFS(AnnualFinancialData!$L$2:$L$6380,AnnualFinancialData!$B$2:$B$6380,$A142,AnnualFinancialData!$K$2:$K$6380,"59500")</f>
        <v>0</v>
      </c>
      <c r="M142" s="54" t="str">
        <f>IF(ISERROR(IF(J142="","",J142/VLOOKUP(Occupancy!$B$65,Occupancy!$BJ$68:'Occupancy'!$B$79,1)*12/$C142)),"-",IF(J142="","",J142/VLOOKUP(Occupancy!$B$65,Occupancy!$BJ$68:'Occupancy'!$B$79,1)*12/$C142))</f>
        <v>-</v>
      </c>
      <c r="N142" s="54" t="str">
        <f>IF(ISERROR(IF(K142="","",K142/VLOOKUP(Occupancy!$B$65,Occupancy!$BJ$68:'Occupancy'!$B$79,1)*12/$C142)),"-",IF(K142="","",K142/VLOOKUP(Occupancy!$B$65,Occupancy!$BJ$68:'Occupancy'!$B$79,1)*12/$C142))</f>
        <v>-</v>
      </c>
      <c r="O142" s="51">
        <f>SUMIFS(IncomeStatementData!$J$2:$J$415,IncomeStatementData!$B$2:$B$415,$A142,IncomeStatementData!$I$2:$I$415,"58001")</f>
        <v>0</v>
      </c>
      <c r="P142" s="51">
        <f>IF(ISERROR(Q142/12*Occupancy!$B$65),"-",Q142/12*Occupancy!$B$65)</f>
        <v>0</v>
      </c>
      <c r="Q142" s="52">
        <f>SUMIFS(AnnualFinancialData!$L$2:$L$6380,AnnualFinancialData!$B$2:$B$6380,$A142,AnnualFinancialData!$K$2:$K$6380,"58001")</f>
        <v>0</v>
      </c>
      <c r="R142" s="51" t="str">
        <f>IF(ISERROR(IF(O142="","",O142/VLOOKUP(Occupancy!$B$65,Occupancy!$BJ$68:'Occupancy'!$B$79,1)*12/$C142)),"-",IF(O142="","",O142/VLOOKUP(Occupancy!$B$65,Occupancy!$BJ$68:'Occupancy'!$B$79,1)*12/$C142))</f>
        <v>-</v>
      </c>
      <c r="S142" s="51" t="str">
        <f>IF(ISERROR(IF(P142="","",P142/VLOOKUP(Occupancy!$B$65,Occupancy!$BJ$68:'Occupancy'!$B$79,1)*12/$C142)),"-",IF(P142="","",P142/VLOOKUP(Occupancy!$B$65,Occupancy!$BJ$68:'Occupancy'!$B$79,1)*12/$C142))</f>
        <v>-</v>
      </c>
      <c r="T142" s="55">
        <f>SUMIFS(IncomeStatementData!$J$2:$J$415,IncomeStatementData!$B$2:$B$415,$A142,IncomeStatementData!$I$2:$I$415,"66100")</f>
        <v>0</v>
      </c>
      <c r="U142" s="54">
        <f>IF(ISERROR(V142/12*Occupancy!$B$65),"-",V142/12*Occupancy!$B$65)</f>
        <v>0</v>
      </c>
      <c r="V142" s="55">
        <f>SUMIFS(AnnualFinancialData!$L$2:$L$6380,AnnualFinancialData!$B$2:$B$6380,$A142,AnnualFinancialData!$K$2:$K$6380,"66100")</f>
        <v>0</v>
      </c>
      <c r="W142" s="54" t="str">
        <f>IF(ISERROR(IF(T142="","",T142/VLOOKUP(Occupancy!$B$65,Occupancy!$BJ$68:'Occupancy'!$B$79,1)*12/$C142)),"-",IF(T142="","",T142/VLOOKUP(Occupancy!$B$65,Occupancy!$BJ$68:'Occupancy'!$B$79,1)*12/$C142))</f>
        <v>-</v>
      </c>
      <c r="X142" s="56" t="str">
        <f>IF(ISERROR(IF(U142="","",U142/VLOOKUP(Occupancy!$B$65,Occupancy!$BJ$68:'Occupancy'!$B$79,1)*12/$C142)),"-",IF(U142="","",U142/VLOOKUP(Occupancy!$B$65,Occupancy!$BJ$68:'Occupancy'!$B$79,1)*12/$C142))</f>
        <v>-</v>
      </c>
      <c r="Y142" s="51">
        <f>SUMIFS(IncomeStatementData!$J$2:$J$415,IncomeStatementData!$B$2:$B$415,$A142,IncomeStatementData!$I$2:$I$415,"55705")+SUMIFS(IncomeStatementData!$J$2:$J$415,IncomeStatementData!$B$2:$B$415,$A142,IncomeStatementData!$I$2:$I$415,"55715")+SUMIFS(IncomeStatementData!$J$2:$J$415,IncomeStatementData!$B$2:$B$415,$A142,IncomeStatementData!$I$2:$I$415,"55720")+SUMIFS(IncomeStatementData!$J$2:$J$415,IncomeStatementData!$B$2:$B$415,$A142,IncomeStatementData!$I$2:$I$415,"55730")+SUMIFS(IncomeStatementData!$J$2:$J$415,IncomeStatementData!$B$2:$B$415,$A142,IncomeStatementData!$I$2:$I$415,"55735")+SUMIFS(IncomeStatementData!$J$2:$J$415,IncomeStatementData!$B$2:$B$415,$A142,IncomeStatementData!$I$2:$I$415,"55701")+SUMIFS(IncomeStatementData!$J$2:$J$415,IncomeStatementData!$B$2:$B$415,$A142,IncomeStatementData!$I$2:$I$415,"55750")+SUMIFS(IncomeStatementData!$J$2:$J$415,IncomeStatementData!$B$2:$B$415,$A142,IncomeStatementData!$I$2:$I$415,"55725")+SUMIFS(IncomeStatementData!$J$2:$J$415,IncomeStatementData!$B$2:$B$415,$A142,IncomeStatementData!$I$2:$I$415,"55760")+SUMIFS(IncomeStatementData!$J$2:$J$415,IncomeStatementData!$B$2:$B$415,$A142,IncomeStatementData!$I$2:$I$415,"55755")</f>
        <v>0</v>
      </c>
      <c r="Z142" s="51">
        <f>IF(ISERROR(AA142/12*Occupancy!$B$65),"-",AA142/12*Occupancy!$B$65)</f>
        <v>0</v>
      </c>
      <c r="AA142" s="52">
        <f>SUMIFS(AnnualFinancialData!$L$2:$L$6380,AnnualFinancialData!$B$2:$B$6380,$A142,AnnualFinancialData!$K$2:$K$6380,"55705")+SUMIFS(AnnualFinancialData!$L$2:$L$6380,AnnualFinancialData!$B$2:$B$6380,$A142,AnnualFinancialData!$K$2:$K$6380,"55715")+SUMIFS(AnnualFinancialData!$L$2:$L$6380,AnnualFinancialData!$B$2:$B$6380,$A142,AnnualFinancialData!$K$2:$K$6380,"55720")+SUMIFS(AnnualFinancialData!$L$2:$L$6380,AnnualFinancialData!$B$2:$B$6380,$A142,AnnualFinancialData!$K$2:$K$6380,"55730")+SUMIFS(AnnualFinancialData!$L$2:$L$6380,AnnualFinancialData!$B$2:$B$6380,$A142,AnnualFinancialData!$K$2:$K$6380,"55735")+SUMIFS(AnnualFinancialData!$L$2:$L$6380,AnnualFinancialData!$B$2:$B$6380,$A142,AnnualFinancialData!$K$2:$K$6380,"55701")+SUMIFS(AnnualFinancialData!$L$2:$L$6380,AnnualFinancialData!$B$2:$B$6380,$A142,AnnualFinancialData!$K$2:$K$6380,"55750")+SUMIFS(AnnualFinancialData!$L$2:$L$6380,AnnualFinancialData!$B$2:$B$6380,$A142,AnnualFinancialData!$K$2:$K$6380,"55725")+SUMIFS(AnnualFinancialData!$L$2:$L$6380,AnnualFinancialData!$B$2:$B$6380,$A142,AnnualFinancialData!$K$2:$K$6380,"55760")+SUMIFS(AnnualFinancialData!$L$2:$L$6380,AnnualFinancialData!$B$2:$B$6380,$A142,AnnualFinancialData!$K$2:$K$6380,"55755")</f>
        <v>0</v>
      </c>
      <c r="AB142" s="51" t="str">
        <f>IF(ISERROR(IF(Y142="","",Y142/VLOOKUP(Occupancy!$B$65,Occupancy!$BJ$68:'Occupancy'!$B$79,1)*12/$C142)),"-",IF(Y142="","",Y142/VLOOKUP(Occupancy!$B$65,Occupancy!$BJ$68:'Occupancy'!$B$79,1)*12/$C142))</f>
        <v>-</v>
      </c>
      <c r="AC142" s="57" t="str">
        <f>IF(ISERROR(IF(Z142="","",Z142/VLOOKUP(Occupancy!$B$65,Occupancy!$BJ$68:'Occupancy'!$B$79,1)*12/$C142)),"-",IF(Z142="","",Z142/VLOOKUP(Occupancy!$B$65,Occupancy!$BJ$68:'Occupancy'!$B$79,1)*12/$C142))</f>
        <v>-</v>
      </c>
      <c r="AD142" s="55">
        <f>SUMIFS(IncomeStatementData!$J$2:$J$415,IncomeStatementData!$B$2:$B$415,$A142,IncomeStatementData!$I$2:$I$415,"55770")</f>
        <v>0</v>
      </c>
      <c r="AE142" s="54">
        <f>IF(ISERROR(AF142/12*Occupancy!$B$65),"-",AF142/12*Occupancy!$B$65)</f>
        <v>0</v>
      </c>
      <c r="AF142" s="55">
        <f>SUMIFS(AnnualFinancialData!$L$2:$L$6380,AnnualFinancialData!$B$2:$B$6380,$A142,AnnualFinancialData!$K$2:$K$6380,"55770")</f>
        <v>0</v>
      </c>
      <c r="AG142" s="54" t="str">
        <f>IF(ISERROR(IF(AD142="","",AD142/VLOOKUP(Occupancy!$B$65,Occupancy!$BJ$68:'Occupancy'!$B$79,1)*12/$C142)),"-",IF(AD142="","",AD142/VLOOKUP(Occupancy!$B$65,Occupancy!$BJ$68:'Occupancy'!$B$79,1)*12/$C142))</f>
        <v>-</v>
      </c>
      <c r="AH142" s="59" t="str">
        <f>IF(ISERROR(IF(AE142="","",AE142/VLOOKUP(Occupancy!$B$65,Occupancy!$BJ$68:'Occupancy'!$B$79,1)*12/$C142)),"-",IF(AE142="","",AE142/VLOOKUP(Occupancy!$B$65,Occupancy!$BJ$68:'Occupancy'!$B$79,1)*12/$C142))</f>
        <v>-</v>
      </c>
      <c r="AI142" s="52">
        <f>SUMIFS(IncomeStatementData!$J$2:$J$415,IncomeStatementData!$B$2:$B$415,$A142,IncomeStatementData!$I$2:$I$415,"55357")+SUMIFS(IncomeStatementData!$J$2:$J$415,IncomeStatementData!$B$2:$B$415,$A142,IncomeStatementData!$I$2:$I$415,"55353")+SUMIFS(IncomeStatementData!$J$2:$J$415,IncomeStatementData!$B$2:$B$415,$A142,IncomeStatementData!$I$2:$I$415,"55354")+SUMIFS(IncomeStatementData!$J$2:$J$415,IncomeStatementData!$B$2:$B$415,$A142,IncomeStatementData!$I$2:$I$415,"55351")</f>
        <v>0</v>
      </c>
      <c r="AJ142" s="51">
        <f>IF(ISERROR(AK142/12*Occupancy!$B$65),"-",AK142/12*Occupancy!$B$65)</f>
        <v>0</v>
      </c>
      <c r="AK142" s="52">
        <f>SUMIFS(AnnualFinancialData!$L$2:$L$6380,AnnualFinancialData!$B$2:$B$6380,$A142,AnnualFinancialData!$K$2:$K$6380,"55357")+SUMIFS(AnnualFinancialData!$L$2:$L$6380,AnnualFinancialData!$B$2:$B$6380,$A142,AnnualFinancialData!$K$2:$K$6380,"55353")+SUMIFS(AnnualFinancialData!$L$2:$L$6380,AnnualFinancialData!$B$2:$B$6380,$A142,AnnualFinancialData!$K$2:$K$6380,"55354")+SUMIFS(AnnualFinancialData!$L$2:$L$6380,AnnualFinancialData!$B$2:$B$6380,$A142,AnnualFinancialData!$K$2:$K$6380,"55351")</f>
        <v>0</v>
      </c>
      <c r="AL142" s="51" t="str">
        <f>IF(ISERROR(IF(AI142="","",AI142/VLOOKUP(Occupancy!$B$65,Occupancy!$BJ$68:'Occupancy'!$B$79,1)*12/$C142)),"-",IF(AI142="","",AI142/VLOOKUP(Occupancy!$B$65,Occupancy!$BJ$68:'Occupancy'!$B$79,1)*12/$C142))</f>
        <v>-</v>
      </c>
      <c r="AM142" s="60" t="str">
        <f>IF(ISERROR(IF(AJ142="","",AJ142/VLOOKUP(Occupancy!$B$65,Occupancy!$BJ$68:'Occupancy'!$B$79,1)*12/$C142)),"-",IF(AJ142="","",AJ142/VLOOKUP(Occupancy!$B$65,Occupancy!$BJ$68:'Occupancy'!$B$79,1)*12/$C142))</f>
        <v>-</v>
      </c>
      <c r="AN142" s="54">
        <f>SUMIFS(IncomeStatementData!$J$2:$J$415,IncomeStatementData!$B$2:$B$415,$A142,IncomeStatementData!$I$2:$I$415,"55355")</f>
        <v>0</v>
      </c>
      <c r="AO142" s="54">
        <f>IF(ISERROR(AP142/12*Occupancy!$B$65),"-",AP142/12*Occupancy!$B$65)</f>
        <v>0</v>
      </c>
      <c r="AP142" s="55">
        <f>SUMIFS(AnnualFinancialData!$L$2:$L$6380,AnnualFinancialData!$B$2:$B$6380,$A142,AnnualFinancialData!$K$2:$K$6380,"55355")</f>
        <v>0</v>
      </c>
      <c r="AQ142" s="54" t="str">
        <f>IF(ISERROR(IF(AN142="","",AN142/VLOOKUP(Occupancy!$B$65,Occupancy!$BJ$68:'Occupancy'!$B$79,1)*12/$C142)),"-",IF(AN142="","",AN142/VLOOKUP(Occupancy!$B$65,Occupancy!$BJ$68:'Occupancy'!$B$79,1)*12/$C142))</f>
        <v>-</v>
      </c>
      <c r="AR142" s="56" t="str">
        <f>IF(ISERROR(IF(AO142="","",AO142/VLOOKUP(Occupancy!$B$65,Occupancy!$BJ$68:'Occupancy'!$B$79,1)*12/$C142)),"-",IF(AO142="","",AO142/VLOOKUP(Occupancy!$B$65,Occupancy!$BJ$68:'Occupancy'!$B$79,1)*12/$C142))</f>
        <v>-</v>
      </c>
      <c r="AS142" s="61">
        <f>SUMIFS(IncomeStatementData!$J$2:$J$415,IncomeStatementData!$B$2:$B$415,$A142,IncomeStatementData!$I$2:$I$415,"55301")</f>
        <v>0</v>
      </c>
      <c r="AT142" s="51">
        <f>IF(ISERROR(AU142/12*Occupancy!$B$65),"-",AU142/12*Occupancy!$B$65)</f>
        <v>0</v>
      </c>
      <c r="AU142" s="52">
        <f>SUMIFS(AnnualFinancialData!$L$2:$L$6380,AnnualFinancialData!$B$2:$B$6380,$A142,AnnualFinancialData!$K$2:$K$6380,"55301")</f>
        <v>0</v>
      </c>
      <c r="AV142" s="51" t="str">
        <f>IF(ISERROR(IF(AS142="","",AS142/VLOOKUP(Occupancy!$B$65,Occupancy!$BJ$68:'Occupancy'!$B$79,1)*12/$C142)),"-",IF(AS142="","",AS142/VLOOKUP(Occupancy!$B$65,Occupancy!$BJ$68:'Occupancy'!$B$79,1)*12/$C142))</f>
        <v>-</v>
      </c>
      <c r="AW142" s="57" t="str">
        <f>IF(ISERROR(IF(AT142="","",AT142/VLOOKUP(Occupancy!$B$65,Occupancy!$BJ$68:'Occupancy'!$B$79,1)*12/$C142)),"-",IF(AT142="","",AT142/VLOOKUP(Occupancy!$B$65,Occupancy!$BJ$68:'Occupancy'!$B$79,1)*12/$C142))</f>
        <v>-</v>
      </c>
      <c r="AX142" s="54">
        <f>SUMIFS(IncomeStatementData!$J$2:$J$415,IncomeStatementData!$B$2:$B$415,$A142,IncomeStatementData!$I$2:$I$415,"55320")</f>
        <v>0</v>
      </c>
      <c r="AY142" s="54">
        <f>IF(ISERROR(AZ142/12*Occupancy!$B$65),"-",AZ142/12*Occupancy!$B$65)</f>
        <v>0</v>
      </c>
      <c r="AZ142" s="55">
        <f>SUMIFS(AnnualFinancialData!$L$2:$L$6380,AnnualFinancialData!$B$2:$B$6380,$A142,AnnualFinancialData!$K$2:$K$6380,"55320")</f>
        <v>0</v>
      </c>
      <c r="BA142" s="54" t="str">
        <f>IF(ISERROR(IF(AX142="","",AX142/VLOOKUP(Occupancy!$B$65,Occupancy!$BJ$68:'Occupancy'!$B$79,1)*12/$C142)),"-",IF(AX142="","",AX142/VLOOKUP(Occupancy!$B$65,Occupancy!$BJ$68:'Occupancy'!$B$79,1)*12/$C142))</f>
        <v>-</v>
      </c>
      <c r="BB142" s="54" t="str">
        <f>IF(ISERROR(IF(AY142="","",AY142/VLOOKUP(Occupancy!$B$65,Occupancy!$BJ$68:'Occupancy'!$B$79,1)*12/$C142)),"-",IF(AY142="","",AY142/VLOOKUP(Occupancy!$B$65,Occupancy!$BJ$68:'Occupancy'!$B$79,1)*12/$C142))</f>
        <v>-</v>
      </c>
      <c r="BC142" s="62">
        <f t="shared" si="6"/>
        <v>0</v>
      </c>
      <c r="BD142" s="63">
        <f t="shared" si="7"/>
        <v>0</v>
      </c>
      <c r="BE142" s="62">
        <f t="shared" si="8"/>
        <v>0</v>
      </c>
      <c r="BF142" s="63" t="str">
        <f>IF(ISERROR(IF(BC142="","",BC142/VLOOKUP(Occupancy!$B$65,Occupancy!$BJ$68:'Occupancy'!$B$79,1)*12/$C142)),"-",IF(BC142="","",BC142/VLOOKUP(Occupancy!$B$65,Occupancy!$BJ$68:'Occupancy'!$B$79,1)*12/$C142))</f>
        <v>-</v>
      </c>
      <c r="BG142" s="64" t="str">
        <f>IF(ISERROR(IF(BD142="","",BD142/VLOOKUP(Occupancy!$B$65,Occupancy!$BJ$68:'Occupancy'!$B$79,1)*12/$C142)),"-",IF(BD142="","",BD142/VLOOKUP(Occupancy!$B$65,Occupancy!$BJ$68:'Occupancy'!$B$79,1)*12/$C142))</f>
        <v>-</v>
      </c>
    </row>
    <row r="143" spans="1:59" x14ac:dyDescent="0.25">
      <c r="A143" s="220" t="s">
        <v>674</v>
      </c>
      <c r="B143" s="93" t="str">
        <f>IF(ISERROR(INDEX(ProjectTypeData!$F$2:$F143,MATCH(Expenses!$A143,ProjectTypeData!$B$2:$B143,0),MATCH(Expenses!B$5,ProjectTypeData!$F$1))),"-",INDEX(ProjectTypeData!$F$2:$F143,MATCH(Expenses!$A143,ProjectTypeData!$B$2:$B143,0),MATCH(Expenses!B$5,ProjectTypeData!$F$1)))</f>
        <v>CHHI</v>
      </c>
      <c r="C143" s="145">
        <f>Operating!C148</f>
        <v>0</v>
      </c>
      <c r="D143" s="146" t="str">
        <f>IF(ISERROR(INDEX(MgmtCompanyData!$C$2:$C$46,MATCH(A143,MgmtCompanyData!$B$2:$B$46,0),0)),"-",INDEX(MgmtCompanyData!$C$2:$C$46,MATCH(A143,MgmtCompanyData!$B$2:$B$46,0),0))</f>
        <v>-</v>
      </c>
      <c r="E143" s="50">
        <f>SUMIFS(IncomeStatementData!$J$2:$J$415,IncomeStatementData!$B$2:$B$415,$A143,IncomeStatementData!$I$2:$I$415,"50105")+SUMIFS(IncomeStatementData!$J$2:$J$415,IncomeStatementData!$B$2:$B$415,$A143,IncomeStatementData!$I$2:$I$415,"55745")+SUMIFS(IncomeStatementData!$J$2:$J$415,IncomeStatementData!$B$2:$B$415,$A143,IncomeStatementData!$I$2:$I$415,"55730")+SUMIFS(IncomeStatementData!$J$2:$J$415,IncomeStatementData!$B$2:$B$415,$A143,IncomeStatementData!$I$2:$I$415,"50203")+SUMIFS(IncomeStatementData!$J$2:$J$415,IncomeStatementData!$B$2:$B$415,$A143,IncomeStatementData!$I$2:$I$415,"50252")</f>
        <v>0</v>
      </c>
      <c r="F143" s="51">
        <f>IF(ISERROR(G143/12*Occupancy!$B$65),"-",G143/12*Occupancy!$B$65)</f>
        <v>0</v>
      </c>
      <c r="G143" s="52">
        <f>SUMIFS(AnnualFinancialData!$L$2:$L$6380,AnnualFinancialData!$B$2:$B$6380,$A143,AnnualFinancialData!$K$2:$K$6380,"50105")+SUMIFS(AnnualFinancialData!$L$2:$L$6380,AnnualFinancialData!$B$2:$B$6380,$A143,AnnualFinancialData!$K$2:$K$6380,"55745")+SUMIFS(AnnualFinancialData!$L$2:$L$6380,AnnualFinancialData!$B$2:$B$6380,$A143,AnnualFinancialData!$K$2:$K$6380,"55730")+SUMIFS(AnnualFinancialData!$L$2:$L$6380,AnnualFinancialData!$B$2:$B$6380,$A143,AnnualFinancialData!$K$2:$K$6380,"50203")+SUMIFS(AnnualFinancialData!$L$2:$L$6380,AnnualFinancialData!$B$2:$B$6380,$A143,AnnualFinancialData!$K$2:$K$6380,"50252")</f>
        <v>0</v>
      </c>
      <c r="H143" s="51" t="str">
        <f>IF(ISERROR(IF(E143="","",E143/VLOOKUP(Occupancy!$B$65,Occupancy!$BJ$68:'Occupancy'!$B$79,1)*12/$C143)),"-",IF(E143="","",E143/VLOOKUP(Occupancy!$B$65,Occupancy!$BJ$68:'Occupancy'!$B$79,1)*12/$C143))</f>
        <v>-</v>
      </c>
      <c r="I143" s="53" t="str">
        <f>IF(ISERROR(IF(F143="","",F143/VLOOKUP(Occupancy!$B$65,Occupancy!$BJ$68:'Occupancy'!$B$79,1)*12/$C143)),"-",IF(F143="","",F143/VLOOKUP(Occupancy!$B$65,Occupancy!$BJ$68:'Occupancy'!$B$79,1)*12/$C143))</f>
        <v>-</v>
      </c>
      <c r="J143" s="54">
        <f>SUMIFS(IncomeStatementData!$J$2:$J$415,IncomeStatementData!$B$2:$B$415,$A143,IncomeStatementData!$I$2:$I$415,"60015")+SUMIFS(IncomeStatementData!$J$2:$J$415,IncomeStatementData!$B$2:$B$415,$A143,IncomeStatementData!$I$2:$I$415,"55342")+SUMIFS(IncomeStatementData!$J$2:$J$415,IncomeStatementData!$B$2:$B$415,$A143,IncomeStatementData!$I$2:$I$415,"55110")+SUMIFS(IncomeStatementData!$J$2:$J$415,IncomeStatementData!$B$2:$B$415,$A143,IncomeStatementData!$I$2:$I$415,"53034")+SUMIFS(IncomeStatementData!$J$2:$J$415,IncomeStatementData!$B$2:$B$415,$A143,IncomeStatementData!$I$2:$I$415,"59500")</f>
        <v>0</v>
      </c>
      <c r="K143" s="54">
        <f>IF(ISERROR(L143/12*Occupancy!$B$65),"-",L143/12*Occupancy!$B$65)</f>
        <v>0</v>
      </c>
      <c r="L143" s="55">
        <f>SUMIFS(AnnualFinancialData!$L$2:$L$6380,AnnualFinancialData!$B$2:$B$6380,$A143,AnnualFinancialData!$K$2:$K$6380,"60015")+SUMIFS(AnnualFinancialData!$L$2:$L$6380,AnnualFinancialData!$B$2:$B$6380,$A143,AnnualFinancialData!$K$2:$K$6380,"55342")+SUMIFS(AnnualFinancialData!$L$2:$L$6380,AnnualFinancialData!$B$2:$B$6380,$A143,AnnualFinancialData!$K$2:$K$6380,"55110")+SUMIFS(AnnualFinancialData!$L$2:$L$6380,AnnualFinancialData!$B$2:$B$6380,$A143,AnnualFinancialData!$K$2:$K$6380,"53034")+SUMIFS(AnnualFinancialData!$L$2:$L$6380,AnnualFinancialData!$B$2:$B$6380,$A143,AnnualFinancialData!$K$2:$K$6380,"59500")</f>
        <v>0</v>
      </c>
      <c r="M143" s="54" t="str">
        <f>IF(ISERROR(IF(J143="","",J143/VLOOKUP(Occupancy!$B$65,Occupancy!$BJ$68:'Occupancy'!$B$79,1)*12/$C143)),"-",IF(J143="","",J143/VLOOKUP(Occupancy!$B$65,Occupancy!$BJ$68:'Occupancy'!$B$79,1)*12/$C143))</f>
        <v>-</v>
      </c>
      <c r="N143" s="54" t="str">
        <f>IF(ISERROR(IF(K143="","",K143/VLOOKUP(Occupancy!$B$65,Occupancy!$BJ$68:'Occupancy'!$B$79,1)*12/$C143)),"-",IF(K143="","",K143/VLOOKUP(Occupancy!$B$65,Occupancy!$BJ$68:'Occupancy'!$B$79,1)*12/$C143))</f>
        <v>-</v>
      </c>
      <c r="O143" s="51">
        <f>SUMIFS(IncomeStatementData!$J$2:$J$415,IncomeStatementData!$B$2:$B$415,$A143,IncomeStatementData!$I$2:$I$415,"58001")</f>
        <v>0</v>
      </c>
      <c r="P143" s="51">
        <f>IF(ISERROR(Q143/12*Occupancy!$B$65),"-",Q143/12*Occupancy!$B$65)</f>
        <v>0</v>
      </c>
      <c r="Q143" s="52">
        <f>SUMIFS(AnnualFinancialData!$L$2:$L$6380,AnnualFinancialData!$B$2:$B$6380,$A143,AnnualFinancialData!$K$2:$K$6380,"58001")</f>
        <v>0</v>
      </c>
      <c r="R143" s="51" t="str">
        <f>IF(ISERROR(IF(O143="","",O143/VLOOKUP(Occupancy!$B$65,Occupancy!$BJ$68:'Occupancy'!$B$79,1)*12/$C143)),"-",IF(O143="","",O143/VLOOKUP(Occupancy!$B$65,Occupancy!$BJ$68:'Occupancy'!$B$79,1)*12/$C143))</f>
        <v>-</v>
      </c>
      <c r="S143" s="51" t="str">
        <f>IF(ISERROR(IF(P143="","",P143/VLOOKUP(Occupancy!$B$65,Occupancy!$BJ$68:'Occupancy'!$B$79,1)*12/$C143)),"-",IF(P143="","",P143/VLOOKUP(Occupancy!$B$65,Occupancy!$BJ$68:'Occupancy'!$B$79,1)*12/$C143))</f>
        <v>-</v>
      </c>
      <c r="T143" s="55">
        <f>SUMIFS(IncomeStatementData!$J$2:$J$415,IncomeStatementData!$B$2:$B$415,$A143,IncomeStatementData!$I$2:$I$415,"66100")</f>
        <v>0</v>
      </c>
      <c r="U143" s="54">
        <f>IF(ISERROR(V143/12*Occupancy!$B$65),"-",V143/12*Occupancy!$B$65)</f>
        <v>0</v>
      </c>
      <c r="V143" s="55">
        <f>SUMIFS(AnnualFinancialData!$L$2:$L$6380,AnnualFinancialData!$B$2:$B$6380,$A143,AnnualFinancialData!$K$2:$K$6380,"66100")</f>
        <v>0</v>
      </c>
      <c r="W143" s="54" t="str">
        <f>IF(ISERROR(IF(T143="","",T143/VLOOKUP(Occupancy!$B$65,Occupancy!$BJ$68:'Occupancy'!$B$79,1)*12/$C143)),"-",IF(T143="","",T143/VLOOKUP(Occupancy!$B$65,Occupancy!$BJ$68:'Occupancy'!$B$79,1)*12/$C143))</f>
        <v>-</v>
      </c>
      <c r="X143" s="56" t="str">
        <f>IF(ISERROR(IF(U143="","",U143/VLOOKUP(Occupancy!$B$65,Occupancy!$BJ$68:'Occupancy'!$B$79,1)*12/$C143)),"-",IF(U143="","",U143/VLOOKUP(Occupancy!$B$65,Occupancy!$BJ$68:'Occupancy'!$B$79,1)*12/$C143))</f>
        <v>-</v>
      </c>
      <c r="Y143" s="51">
        <f>SUMIFS(IncomeStatementData!$J$2:$J$415,IncomeStatementData!$B$2:$B$415,$A143,IncomeStatementData!$I$2:$I$415,"55705")+SUMIFS(IncomeStatementData!$J$2:$J$415,IncomeStatementData!$B$2:$B$415,$A143,IncomeStatementData!$I$2:$I$415,"55715")+SUMIFS(IncomeStatementData!$J$2:$J$415,IncomeStatementData!$B$2:$B$415,$A143,IncomeStatementData!$I$2:$I$415,"55720")+SUMIFS(IncomeStatementData!$J$2:$J$415,IncomeStatementData!$B$2:$B$415,$A143,IncomeStatementData!$I$2:$I$415,"55730")+SUMIFS(IncomeStatementData!$J$2:$J$415,IncomeStatementData!$B$2:$B$415,$A143,IncomeStatementData!$I$2:$I$415,"55735")+SUMIFS(IncomeStatementData!$J$2:$J$415,IncomeStatementData!$B$2:$B$415,$A143,IncomeStatementData!$I$2:$I$415,"55701")+SUMIFS(IncomeStatementData!$J$2:$J$415,IncomeStatementData!$B$2:$B$415,$A143,IncomeStatementData!$I$2:$I$415,"55750")+SUMIFS(IncomeStatementData!$J$2:$J$415,IncomeStatementData!$B$2:$B$415,$A143,IncomeStatementData!$I$2:$I$415,"55725")+SUMIFS(IncomeStatementData!$J$2:$J$415,IncomeStatementData!$B$2:$B$415,$A143,IncomeStatementData!$I$2:$I$415,"55760")+SUMIFS(IncomeStatementData!$J$2:$J$415,IncomeStatementData!$B$2:$B$415,$A143,IncomeStatementData!$I$2:$I$415,"55755")</f>
        <v>0</v>
      </c>
      <c r="Z143" s="51">
        <f>IF(ISERROR(AA143/12*Occupancy!$B$65),"-",AA143/12*Occupancy!$B$65)</f>
        <v>0</v>
      </c>
      <c r="AA143" s="52">
        <f>SUMIFS(AnnualFinancialData!$L$2:$L$6380,AnnualFinancialData!$B$2:$B$6380,$A143,AnnualFinancialData!$K$2:$K$6380,"55705")+SUMIFS(AnnualFinancialData!$L$2:$L$6380,AnnualFinancialData!$B$2:$B$6380,$A143,AnnualFinancialData!$K$2:$K$6380,"55715")+SUMIFS(AnnualFinancialData!$L$2:$L$6380,AnnualFinancialData!$B$2:$B$6380,$A143,AnnualFinancialData!$K$2:$K$6380,"55720")+SUMIFS(AnnualFinancialData!$L$2:$L$6380,AnnualFinancialData!$B$2:$B$6380,$A143,AnnualFinancialData!$K$2:$K$6380,"55730")+SUMIFS(AnnualFinancialData!$L$2:$L$6380,AnnualFinancialData!$B$2:$B$6380,$A143,AnnualFinancialData!$K$2:$K$6380,"55735")+SUMIFS(AnnualFinancialData!$L$2:$L$6380,AnnualFinancialData!$B$2:$B$6380,$A143,AnnualFinancialData!$K$2:$K$6380,"55701")+SUMIFS(AnnualFinancialData!$L$2:$L$6380,AnnualFinancialData!$B$2:$B$6380,$A143,AnnualFinancialData!$K$2:$K$6380,"55750")+SUMIFS(AnnualFinancialData!$L$2:$L$6380,AnnualFinancialData!$B$2:$B$6380,$A143,AnnualFinancialData!$K$2:$K$6380,"55725")+SUMIFS(AnnualFinancialData!$L$2:$L$6380,AnnualFinancialData!$B$2:$B$6380,$A143,AnnualFinancialData!$K$2:$K$6380,"55760")+SUMIFS(AnnualFinancialData!$L$2:$L$6380,AnnualFinancialData!$B$2:$B$6380,$A143,AnnualFinancialData!$K$2:$K$6380,"55755")</f>
        <v>0</v>
      </c>
      <c r="AB143" s="51" t="str">
        <f>IF(ISERROR(IF(Y143="","",Y143/VLOOKUP(Occupancy!$B$65,Occupancy!$BJ$68:'Occupancy'!$B$79,1)*12/$C143)),"-",IF(Y143="","",Y143/VLOOKUP(Occupancy!$B$65,Occupancy!$BJ$68:'Occupancy'!$B$79,1)*12/$C143))</f>
        <v>-</v>
      </c>
      <c r="AC143" s="57" t="str">
        <f>IF(ISERROR(IF(Z143="","",Z143/VLOOKUP(Occupancy!$B$65,Occupancy!$BJ$68:'Occupancy'!$B$79,1)*12/$C143)),"-",IF(Z143="","",Z143/VLOOKUP(Occupancy!$B$65,Occupancy!$BJ$68:'Occupancy'!$B$79,1)*12/$C143))</f>
        <v>-</v>
      </c>
      <c r="AD143" s="55">
        <f>SUMIFS(IncomeStatementData!$J$2:$J$415,IncomeStatementData!$B$2:$B$415,$A143,IncomeStatementData!$I$2:$I$415,"55770")</f>
        <v>0</v>
      </c>
      <c r="AE143" s="54">
        <f>IF(ISERROR(AF143/12*Occupancy!$B$65),"-",AF143/12*Occupancy!$B$65)</f>
        <v>0</v>
      </c>
      <c r="AF143" s="55">
        <f>SUMIFS(AnnualFinancialData!$L$2:$L$6380,AnnualFinancialData!$B$2:$B$6380,$A143,AnnualFinancialData!$K$2:$K$6380,"55770")</f>
        <v>0</v>
      </c>
      <c r="AG143" s="54" t="str">
        <f>IF(ISERROR(IF(AD143="","",AD143/VLOOKUP(Occupancy!$B$65,Occupancy!$BJ$68:'Occupancy'!$B$79,1)*12/$C143)),"-",IF(AD143="","",AD143/VLOOKUP(Occupancy!$B$65,Occupancy!$BJ$68:'Occupancy'!$B$79,1)*12/$C143))</f>
        <v>-</v>
      </c>
      <c r="AH143" s="59" t="str">
        <f>IF(ISERROR(IF(AE143="","",AE143/VLOOKUP(Occupancy!$B$65,Occupancy!$BJ$68:'Occupancy'!$B$79,1)*12/$C143)),"-",IF(AE143="","",AE143/VLOOKUP(Occupancy!$B$65,Occupancy!$BJ$68:'Occupancy'!$B$79,1)*12/$C143))</f>
        <v>-</v>
      </c>
      <c r="AI143" s="52">
        <f>SUMIFS(IncomeStatementData!$J$2:$J$415,IncomeStatementData!$B$2:$B$415,$A143,IncomeStatementData!$I$2:$I$415,"55357")+SUMIFS(IncomeStatementData!$J$2:$J$415,IncomeStatementData!$B$2:$B$415,$A143,IncomeStatementData!$I$2:$I$415,"55353")+SUMIFS(IncomeStatementData!$J$2:$J$415,IncomeStatementData!$B$2:$B$415,$A143,IncomeStatementData!$I$2:$I$415,"55354")+SUMIFS(IncomeStatementData!$J$2:$J$415,IncomeStatementData!$B$2:$B$415,$A143,IncomeStatementData!$I$2:$I$415,"55351")</f>
        <v>0</v>
      </c>
      <c r="AJ143" s="51">
        <f>IF(ISERROR(AK143/12*Occupancy!$B$65),"-",AK143/12*Occupancy!$B$65)</f>
        <v>0</v>
      </c>
      <c r="AK143" s="52">
        <f>SUMIFS(AnnualFinancialData!$L$2:$L$6380,AnnualFinancialData!$B$2:$B$6380,$A143,AnnualFinancialData!$K$2:$K$6380,"55357")+SUMIFS(AnnualFinancialData!$L$2:$L$6380,AnnualFinancialData!$B$2:$B$6380,$A143,AnnualFinancialData!$K$2:$K$6380,"55353")+SUMIFS(AnnualFinancialData!$L$2:$L$6380,AnnualFinancialData!$B$2:$B$6380,$A143,AnnualFinancialData!$K$2:$K$6380,"55354")+SUMIFS(AnnualFinancialData!$L$2:$L$6380,AnnualFinancialData!$B$2:$B$6380,$A143,AnnualFinancialData!$K$2:$K$6380,"55351")</f>
        <v>0</v>
      </c>
      <c r="AL143" s="51" t="str">
        <f>IF(ISERROR(IF(AI143="","",AI143/VLOOKUP(Occupancy!$B$65,Occupancy!$BJ$68:'Occupancy'!$B$79,1)*12/$C143)),"-",IF(AI143="","",AI143/VLOOKUP(Occupancy!$B$65,Occupancy!$BJ$68:'Occupancy'!$B$79,1)*12/$C143))</f>
        <v>-</v>
      </c>
      <c r="AM143" s="60" t="str">
        <f>IF(ISERROR(IF(AJ143="","",AJ143/VLOOKUP(Occupancy!$B$65,Occupancy!$BJ$68:'Occupancy'!$B$79,1)*12/$C143)),"-",IF(AJ143="","",AJ143/VLOOKUP(Occupancy!$B$65,Occupancy!$BJ$68:'Occupancy'!$B$79,1)*12/$C143))</f>
        <v>-</v>
      </c>
      <c r="AN143" s="54">
        <f>SUMIFS(IncomeStatementData!$J$2:$J$415,IncomeStatementData!$B$2:$B$415,$A143,IncomeStatementData!$I$2:$I$415,"55355")</f>
        <v>0</v>
      </c>
      <c r="AO143" s="54">
        <f>IF(ISERROR(AP143/12*Occupancy!$B$65),"-",AP143/12*Occupancy!$B$65)</f>
        <v>0</v>
      </c>
      <c r="AP143" s="55">
        <f>SUMIFS(AnnualFinancialData!$L$2:$L$6380,AnnualFinancialData!$B$2:$B$6380,$A143,AnnualFinancialData!$K$2:$K$6380,"55355")</f>
        <v>0</v>
      </c>
      <c r="AQ143" s="54" t="str">
        <f>IF(ISERROR(IF(AN143="","",AN143/VLOOKUP(Occupancy!$B$65,Occupancy!$BJ$68:'Occupancy'!$B$79,1)*12/$C143)),"-",IF(AN143="","",AN143/VLOOKUP(Occupancy!$B$65,Occupancy!$BJ$68:'Occupancy'!$B$79,1)*12/$C143))</f>
        <v>-</v>
      </c>
      <c r="AR143" s="56" t="str">
        <f>IF(ISERROR(IF(AO143="","",AO143/VLOOKUP(Occupancy!$B$65,Occupancy!$BJ$68:'Occupancy'!$B$79,1)*12/$C143)),"-",IF(AO143="","",AO143/VLOOKUP(Occupancy!$B$65,Occupancy!$BJ$68:'Occupancy'!$B$79,1)*12/$C143))</f>
        <v>-</v>
      </c>
      <c r="AS143" s="61">
        <f>SUMIFS(IncomeStatementData!$J$2:$J$415,IncomeStatementData!$B$2:$B$415,$A143,IncomeStatementData!$I$2:$I$415,"55301")</f>
        <v>0</v>
      </c>
      <c r="AT143" s="51">
        <f>IF(ISERROR(AU143/12*Occupancy!$B$65),"-",AU143/12*Occupancy!$B$65)</f>
        <v>0</v>
      </c>
      <c r="AU143" s="52">
        <f>SUMIFS(AnnualFinancialData!$L$2:$L$6380,AnnualFinancialData!$B$2:$B$6380,$A143,AnnualFinancialData!$K$2:$K$6380,"55301")</f>
        <v>0</v>
      </c>
      <c r="AV143" s="51" t="str">
        <f>IF(ISERROR(IF(AS143="","",AS143/VLOOKUP(Occupancy!$B$65,Occupancy!$BJ$68:'Occupancy'!$B$79,1)*12/$C143)),"-",IF(AS143="","",AS143/VLOOKUP(Occupancy!$B$65,Occupancy!$BJ$68:'Occupancy'!$B$79,1)*12/$C143))</f>
        <v>-</v>
      </c>
      <c r="AW143" s="57" t="str">
        <f>IF(ISERROR(IF(AT143="","",AT143/VLOOKUP(Occupancy!$B$65,Occupancy!$BJ$68:'Occupancy'!$B$79,1)*12/$C143)),"-",IF(AT143="","",AT143/VLOOKUP(Occupancy!$B$65,Occupancy!$BJ$68:'Occupancy'!$B$79,1)*12/$C143))</f>
        <v>-</v>
      </c>
      <c r="AX143" s="54">
        <f>SUMIFS(IncomeStatementData!$J$2:$J$415,IncomeStatementData!$B$2:$B$415,$A143,IncomeStatementData!$I$2:$I$415,"55320")</f>
        <v>0</v>
      </c>
      <c r="AY143" s="54">
        <f>IF(ISERROR(AZ143/12*Occupancy!$B$65),"-",AZ143/12*Occupancy!$B$65)</f>
        <v>0</v>
      </c>
      <c r="AZ143" s="55">
        <f>SUMIFS(AnnualFinancialData!$L$2:$L$6380,AnnualFinancialData!$B$2:$B$6380,$A143,AnnualFinancialData!$K$2:$K$6380,"55320")</f>
        <v>0</v>
      </c>
      <c r="BA143" s="54" t="str">
        <f>IF(ISERROR(IF(AX143="","",AX143/VLOOKUP(Occupancy!$B$65,Occupancy!$BJ$68:'Occupancy'!$B$79,1)*12/$C143)),"-",IF(AX143="","",AX143/VLOOKUP(Occupancy!$B$65,Occupancy!$BJ$68:'Occupancy'!$B$79,1)*12/$C143))</f>
        <v>-</v>
      </c>
      <c r="BB143" s="54" t="str">
        <f>IF(ISERROR(IF(AY143="","",AY143/VLOOKUP(Occupancy!$B$65,Occupancy!$BJ$68:'Occupancy'!$B$79,1)*12/$C143)),"-",IF(AY143="","",AY143/VLOOKUP(Occupancy!$B$65,Occupancy!$BJ$68:'Occupancy'!$B$79,1)*12/$C143))</f>
        <v>-</v>
      </c>
      <c r="BC143" s="62">
        <f t="shared" si="6"/>
        <v>0</v>
      </c>
      <c r="BD143" s="63">
        <f t="shared" si="7"/>
        <v>0</v>
      </c>
      <c r="BE143" s="62">
        <f t="shared" si="8"/>
        <v>0</v>
      </c>
      <c r="BF143" s="63" t="str">
        <f>IF(ISERROR(IF(BC143="","",BC143/VLOOKUP(Occupancy!$B$65,Occupancy!$BJ$68:'Occupancy'!$B$79,1)*12/$C143)),"-",IF(BC143="","",BC143/VLOOKUP(Occupancy!$B$65,Occupancy!$BJ$68:'Occupancy'!$B$79,1)*12/$C143))</f>
        <v>-</v>
      </c>
      <c r="BG143" s="64" t="str">
        <f>IF(ISERROR(IF(BD143="","",BD143/VLOOKUP(Occupancy!$B$65,Occupancy!$BJ$68:'Occupancy'!$B$79,1)*12/$C143)),"-",IF(BD143="","",BD143/VLOOKUP(Occupancy!$B$65,Occupancy!$BJ$68:'Occupancy'!$B$79,1)*12/$C143))</f>
        <v>-</v>
      </c>
    </row>
    <row r="144" spans="1:59" x14ac:dyDescent="0.25">
      <c r="A144" s="220" t="s">
        <v>674</v>
      </c>
      <c r="B144" s="93" t="str">
        <f>IF(ISERROR(INDEX(ProjectTypeData!$F$2:$F144,MATCH(Expenses!$A144,ProjectTypeData!$B$2:$B144,0),MATCH(Expenses!B$5,ProjectTypeData!$F$1))),"-",INDEX(ProjectTypeData!$F$2:$F144,MATCH(Expenses!$A144,ProjectTypeData!$B$2:$B144,0),MATCH(Expenses!B$5,ProjectTypeData!$F$1)))</f>
        <v>CHHI</v>
      </c>
      <c r="C144" s="145">
        <f>Operating!C149</f>
        <v>0</v>
      </c>
      <c r="D144" s="146" t="str">
        <f>IF(ISERROR(INDEX(MgmtCompanyData!$C$2:$C$46,MATCH(A144,MgmtCompanyData!$B$2:$B$46,0),0)),"-",INDEX(MgmtCompanyData!$C$2:$C$46,MATCH(A144,MgmtCompanyData!$B$2:$B$46,0),0))</f>
        <v>-</v>
      </c>
      <c r="E144" s="50">
        <f>SUMIFS(IncomeStatementData!$J$2:$J$415,IncomeStatementData!$B$2:$B$415,$A144,IncomeStatementData!$I$2:$I$415,"50105")+SUMIFS(IncomeStatementData!$J$2:$J$415,IncomeStatementData!$B$2:$B$415,$A144,IncomeStatementData!$I$2:$I$415,"55745")+SUMIFS(IncomeStatementData!$J$2:$J$415,IncomeStatementData!$B$2:$B$415,$A144,IncomeStatementData!$I$2:$I$415,"55730")+SUMIFS(IncomeStatementData!$J$2:$J$415,IncomeStatementData!$B$2:$B$415,$A144,IncomeStatementData!$I$2:$I$415,"50203")+SUMIFS(IncomeStatementData!$J$2:$J$415,IncomeStatementData!$B$2:$B$415,$A144,IncomeStatementData!$I$2:$I$415,"50252")</f>
        <v>0</v>
      </c>
      <c r="F144" s="51">
        <f>IF(ISERROR(G144/12*Occupancy!$B$65),"-",G144/12*Occupancy!$B$65)</f>
        <v>0</v>
      </c>
      <c r="G144" s="52">
        <f>SUMIFS(AnnualFinancialData!$L$2:$L$6380,AnnualFinancialData!$B$2:$B$6380,$A144,AnnualFinancialData!$K$2:$K$6380,"50105")+SUMIFS(AnnualFinancialData!$L$2:$L$6380,AnnualFinancialData!$B$2:$B$6380,$A144,AnnualFinancialData!$K$2:$K$6380,"55745")+SUMIFS(AnnualFinancialData!$L$2:$L$6380,AnnualFinancialData!$B$2:$B$6380,$A144,AnnualFinancialData!$K$2:$K$6380,"55730")+SUMIFS(AnnualFinancialData!$L$2:$L$6380,AnnualFinancialData!$B$2:$B$6380,$A144,AnnualFinancialData!$K$2:$K$6380,"50203")+SUMIFS(AnnualFinancialData!$L$2:$L$6380,AnnualFinancialData!$B$2:$B$6380,$A144,AnnualFinancialData!$K$2:$K$6380,"50252")</f>
        <v>0</v>
      </c>
      <c r="H144" s="51" t="str">
        <f>IF(ISERROR(IF(E144="","",E144/VLOOKUP(Occupancy!$B$65,Occupancy!$BJ$68:'Occupancy'!$B$79,1)*12/$C144)),"-",IF(E144="","",E144/VLOOKUP(Occupancy!$B$65,Occupancy!$BJ$68:'Occupancy'!$B$79,1)*12/$C144))</f>
        <v>-</v>
      </c>
      <c r="I144" s="53" t="str">
        <f>IF(ISERROR(IF(F144="","",F144/VLOOKUP(Occupancy!$B$65,Occupancy!$BJ$68:'Occupancy'!$B$79,1)*12/$C144)),"-",IF(F144="","",F144/VLOOKUP(Occupancy!$B$65,Occupancy!$BJ$68:'Occupancy'!$B$79,1)*12/$C144))</f>
        <v>-</v>
      </c>
      <c r="J144" s="54">
        <f>SUMIFS(IncomeStatementData!$J$2:$J$415,IncomeStatementData!$B$2:$B$415,$A144,IncomeStatementData!$I$2:$I$415,"60015")+SUMIFS(IncomeStatementData!$J$2:$J$415,IncomeStatementData!$B$2:$B$415,$A144,IncomeStatementData!$I$2:$I$415,"55342")+SUMIFS(IncomeStatementData!$J$2:$J$415,IncomeStatementData!$B$2:$B$415,$A144,IncomeStatementData!$I$2:$I$415,"55110")+SUMIFS(IncomeStatementData!$J$2:$J$415,IncomeStatementData!$B$2:$B$415,$A144,IncomeStatementData!$I$2:$I$415,"53034")+SUMIFS(IncomeStatementData!$J$2:$J$415,IncomeStatementData!$B$2:$B$415,$A144,IncomeStatementData!$I$2:$I$415,"59500")</f>
        <v>0</v>
      </c>
      <c r="K144" s="54">
        <f>IF(ISERROR(L144/12*Occupancy!$B$65),"-",L144/12*Occupancy!$B$65)</f>
        <v>0</v>
      </c>
      <c r="L144" s="55">
        <f>SUMIFS(AnnualFinancialData!$L$2:$L$6380,AnnualFinancialData!$B$2:$B$6380,$A144,AnnualFinancialData!$K$2:$K$6380,"60015")+SUMIFS(AnnualFinancialData!$L$2:$L$6380,AnnualFinancialData!$B$2:$B$6380,$A144,AnnualFinancialData!$K$2:$K$6380,"55342")+SUMIFS(AnnualFinancialData!$L$2:$L$6380,AnnualFinancialData!$B$2:$B$6380,$A144,AnnualFinancialData!$K$2:$K$6380,"55110")+SUMIFS(AnnualFinancialData!$L$2:$L$6380,AnnualFinancialData!$B$2:$B$6380,$A144,AnnualFinancialData!$K$2:$K$6380,"53034")+SUMIFS(AnnualFinancialData!$L$2:$L$6380,AnnualFinancialData!$B$2:$B$6380,$A144,AnnualFinancialData!$K$2:$K$6380,"59500")</f>
        <v>0</v>
      </c>
      <c r="M144" s="54" t="str">
        <f>IF(ISERROR(IF(J144="","",J144/VLOOKUP(Occupancy!$B$65,Occupancy!$BJ$68:'Occupancy'!$B$79,1)*12/$C144)),"-",IF(J144="","",J144/VLOOKUP(Occupancy!$B$65,Occupancy!$BJ$68:'Occupancy'!$B$79,1)*12/$C144))</f>
        <v>-</v>
      </c>
      <c r="N144" s="54" t="str">
        <f>IF(ISERROR(IF(K144="","",K144/VLOOKUP(Occupancy!$B$65,Occupancy!$BJ$68:'Occupancy'!$B$79,1)*12/$C144)),"-",IF(K144="","",K144/VLOOKUP(Occupancy!$B$65,Occupancy!$BJ$68:'Occupancy'!$B$79,1)*12/$C144))</f>
        <v>-</v>
      </c>
      <c r="O144" s="51">
        <f>SUMIFS(IncomeStatementData!$J$2:$J$415,IncomeStatementData!$B$2:$B$415,$A144,IncomeStatementData!$I$2:$I$415,"58001")</f>
        <v>0</v>
      </c>
      <c r="P144" s="51">
        <f>IF(ISERROR(Q144/12*Occupancy!$B$65),"-",Q144/12*Occupancy!$B$65)</f>
        <v>0</v>
      </c>
      <c r="Q144" s="52">
        <f>SUMIFS(AnnualFinancialData!$L$2:$L$6380,AnnualFinancialData!$B$2:$B$6380,$A144,AnnualFinancialData!$K$2:$K$6380,"58001")</f>
        <v>0</v>
      </c>
      <c r="R144" s="51" t="str">
        <f>IF(ISERROR(IF(O144="","",O144/VLOOKUP(Occupancy!$B$65,Occupancy!$BJ$68:'Occupancy'!$B$79,1)*12/$C144)),"-",IF(O144="","",O144/VLOOKUP(Occupancy!$B$65,Occupancy!$BJ$68:'Occupancy'!$B$79,1)*12/$C144))</f>
        <v>-</v>
      </c>
      <c r="S144" s="51" t="str">
        <f>IF(ISERROR(IF(P144="","",P144/VLOOKUP(Occupancy!$B$65,Occupancy!$BJ$68:'Occupancy'!$B$79,1)*12/$C144)),"-",IF(P144="","",P144/VLOOKUP(Occupancy!$B$65,Occupancy!$BJ$68:'Occupancy'!$B$79,1)*12/$C144))</f>
        <v>-</v>
      </c>
      <c r="T144" s="55">
        <f>SUMIFS(IncomeStatementData!$J$2:$J$415,IncomeStatementData!$B$2:$B$415,$A144,IncomeStatementData!$I$2:$I$415,"66100")</f>
        <v>0</v>
      </c>
      <c r="U144" s="54">
        <f>IF(ISERROR(V144/12*Occupancy!$B$65),"-",V144/12*Occupancy!$B$65)</f>
        <v>0</v>
      </c>
      <c r="V144" s="55">
        <f>SUMIFS(AnnualFinancialData!$L$2:$L$6380,AnnualFinancialData!$B$2:$B$6380,$A144,AnnualFinancialData!$K$2:$K$6380,"66100")</f>
        <v>0</v>
      </c>
      <c r="W144" s="54" t="str">
        <f>IF(ISERROR(IF(T144="","",T144/VLOOKUP(Occupancy!$B$65,Occupancy!$BJ$68:'Occupancy'!$B$79,1)*12/$C144)),"-",IF(T144="","",T144/VLOOKUP(Occupancy!$B$65,Occupancy!$BJ$68:'Occupancy'!$B$79,1)*12/$C144))</f>
        <v>-</v>
      </c>
      <c r="X144" s="56" t="str">
        <f>IF(ISERROR(IF(U144="","",U144/VLOOKUP(Occupancy!$B$65,Occupancy!$BJ$68:'Occupancy'!$B$79,1)*12/$C144)),"-",IF(U144="","",U144/VLOOKUP(Occupancy!$B$65,Occupancy!$BJ$68:'Occupancy'!$B$79,1)*12/$C144))</f>
        <v>-</v>
      </c>
      <c r="Y144" s="51">
        <f>SUMIFS(IncomeStatementData!$J$2:$J$415,IncomeStatementData!$B$2:$B$415,$A144,IncomeStatementData!$I$2:$I$415,"55705")+SUMIFS(IncomeStatementData!$J$2:$J$415,IncomeStatementData!$B$2:$B$415,$A144,IncomeStatementData!$I$2:$I$415,"55715")+SUMIFS(IncomeStatementData!$J$2:$J$415,IncomeStatementData!$B$2:$B$415,$A144,IncomeStatementData!$I$2:$I$415,"55720")+SUMIFS(IncomeStatementData!$J$2:$J$415,IncomeStatementData!$B$2:$B$415,$A144,IncomeStatementData!$I$2:$I$415,"55730")+SUMIFS(IncomeStatementData!$J$2:$J$415,IncomeStatementData!$B$2:$B$415,$A144,IncomeStatementData!$I$2:$I$415,"55735")+SUMIFS(IncomeStatementData!$J$2:$J$415,IncomeStatementData!$B$2:$B$415,$A144,IncomeStatementData!$I$2:$I$415,"55701")+SUMIFS(IncomeStatementData!$J$2:$J$415,IncomeStatementData!$B$2:$B$415,$A144,IncomeStatementData!$I$2:$I$415,"55750")+SUMIFS(IncomeStatementData!$J$2:$J$415,IncomeStatementData!$B$2:$B$415,$A144,IncomeStatementData!$I$2:$I$415,"55725")+SUMIFS(IncomeStatementData!$J$2:$J$415,IncomeStatementData!$B$2:$B$415,$A144,IncomeStatementData!$I$2:$I$415,"55760")+SUMIFS(IncomeStatementData!$J$2:$J$415,IncomeStatementData!$B$2:$B$415,$A144,IncomeStatementData!$I$2:$I$415,"55755")</f>
        <v>0</v>
      </c>
      <c r="Z144" s="51">
        <f>IF(ISERROR(AA144/12*Occupancy!$B$65),"-",AA144/12*Occupancy!$B$65)</f>
        <v>0</v>
      </c>
      <c r="AA144" s="52">
        <f>SUMIFS(AnnualFinancialData!$L$2:$L$6380,AnnualFinancialData!$B$2:$B$6380,$A144,AnnualFinancialData!$K$2:$K$6380,"55705")+SUMIFS(AnnualFinancialData!$L$2:$L$6380,AnnualFinancialData!$B$2:$B$6380,$A144,AnnualFinancialData!$K$2:$K$6380,"55715")+SUMIFS(AnnualFinancialData!$L$2:$L$6380,AnnualFinancialData!$B$2:$B$6380,$A144,AnnualFinancialData!$K$2:$K$6380,"55720")+SUMIFS(AnnualFinancialData!$L$2:$L$6380,AnnualFinancialData!$B$2:$B$6380,$A144,AnnualFinancialData!$K$2:$K$6380,"55730")+SUMIFS(AnnualFinancialData!$L$2:$L$6380,AnnualFinancialData!$B$2:$B$6380,$A144,AnnualFinancialData!$K$2:$K$6380,"55735")+SUMIFS(AnnualFinancialData!$L$2:$L$6380,AnnualFinancialData!$B$2:$B$6380,$A144,AnnualFinancialData!$K$2:$K$6380,"55701")+SUMIFS(AnnualFinancialData!$L$2:$L$6380,AnnualFinancialData!$B$2:$B$6380,$A144,AnnualFinancialData!$K$2:$K$6380,"55750")+SUMIFS(AnnualFinancialData!$L$2:$L$6380,AnnualFinancialData!$B$2:$B$6380,$A144,AnnualFinancialData!$K$2:$K$6380,"55725")+SUMIFS(AnnualFinancialData!$L$2:$L$6380,AnnualFinancialData!$B$2:$B$6380,$A144,AnnualFinancialData!$K$2:$K$6380,"55760")+SUMIFS(AnnualFinancialData!$L$2:$L$6380,AnnualFinancialData!$B$2:$B$6380,$A144,AnnualFinancialData!$K$2:$K$6380,"55755")</f>
        <v>0</v>
      </c>
      <c r="AB144" s="51" t="str">
        <f>IF(ISERROR(IF(Y144="","",Y144/VLOOKUP(Occupancy!$B$65,Occupancy!$BJ$68:'Occupancy'!$B$79,1)*12/$C144)),"-",IF(Y144="","",Y144/VLOOKUP(Occupancy!$B$65,Occupancy!$BJ$68:'Occupancy'!$B$79,1)*12/$C144))</f>
        <v>-</v>
      </c>
      <c r="AC144" s="57" t="str">
        <f>IF(ISERROR(IF(Z144="","",Z144/VLOOKUP(Occupancy!$B$65,Occupancy!$BJ$68:'Occupancy'!$B$79,1)*12/$C144)),"-",IF(Z144="","",Z144/VLOOKUP(Occupancy!$B$65,Occupancy!$BJ$68:'Occupancy'!$B$79,1)*12/$C144))</f>
        <v>-</v>
      </c>
      <c r="AD144" s="55">
        <f>SUMIFS(IncomeStatementData!$J$2:$J$415,IncomeStatementData!$B$2:$B$415,$A144,IncomeStatementData!$I$2:$I$415,"55770")</f>
        <v>0</v>
      </c>
      <c r="AE144" s="54">
        <f>IF(ISERROR(AF144/12*Occupancy!$B$65),"-",AF144/12*Occupancy!$B$65)</f>
        <v>0</v>
      </c>
      <c r="AF144" s="55">
        <f>SUMIFS(AnnualFinancialData!$L$2:$L$6380,AnnualFinancialData!$B$2:$B$6380,$A144,AnnualFinancialData!$K$2:$K$6380,"55770")</f>
        <v>0</v>
      </c>
      <c r="AG144" s="54" t="str">
        <f>IF(ISERROR(IF(AD144="","",AD144/VLOOKUP(Occupancy!$B$65,Occupancy!$BJ$68:'Occupancy'!$B$79,1)*12/$C144)),"-",IF(AD144="","",AD144/VLOOKUP(Occupancy!$B$65,Occupancy!$BJ$68:'Occupancy'!$B$79,1)*12/$C144))</f>
        <v>-</v>
      </c>
      <c r="AH144" s="59" t="str">
        <f>IF(ISERROR(IF(AE144="","",AE144/VLOOKUP(Occupancy!$B$65,Occupancy!$BJ$68:'Occupancy'!$B$79,1)*12/$C144)),"-",IF(AE144="","",AE144/VLOOKUP(Occupancy!$B$65,Occupancy!$BJ$68:'Occupancy'!$B$79,1)*12/$C144))</f>
        <v>-</v>
      </c>
      <c r="AI144" s="52">
        <f>SUMIFS(IncomeStatementData!$J$2:$J$415,IncomeStatementData!$B$2:$B$415,$A144,IncomeStatementData!$I$2:$I$415,"55357")+SUMIFS(IncomeStatementData!$J$2:$J$415,IncomeStatementData!$B$2:$B$415,$A144,IncomeStatementData!$I$2:$I$415,"55353")+SUMIFS(IncomeStatementData!$J$2:$J$415,IncomeStatementData!$B$2:$B$415,$A144,IncomeStatementData!$I$2:$I$415,"55354")+SUMIFS(IncomeStatementData!$J$2:$J$415,IncomeStatementData!$B$2:$B$415,$A144,IncomeStatementData!$I$2:$I$415,"55351")</f>
        <v>0</v>
      </c>
      <c r="AJ144" s="51">
        <f>IF(ISERROR(AK144/12*Occupancy!$B$65),"-",AK144/12*Occupancy!$B$65)</f>
        <v>0</v>
      </c>
      <c r="AK144" s="52">
        <f>SUMIFS(AnnualFinancialData!$L$2:$L$6380,AnnualFinancialData!$B$2:$B$6380,$A144,AnnualFinancialData!$K$2:$K$6380,"55357")+SUMIFS(AnnualFinancialData!$L$2:$L$6380,AnnualFinancialData!$B$2:$B$6380,$A144,AnnualFinancialData!$K$2:$K$6380,"55353")+SUMIFS(AnnualFinancialData!$L$2:$L$6380,AnnualFinancialData!$B$2:$B$6380,$A144,AnnualFinancialData!$K$2:$K$6380,"55354")+SUMIFS(AnnualFinancialData!$L$2:$L$6380,AnnualFinancialData!$B$2:$B$6380,$A144,AnnualFinancialData!$K$2:$K$6380,"55351")</f>
        <v>0</v>
      </c>
      <c r="AL144" s="51" t="str">
        <f>IF(ISERROR(IF(AI144="","",AI144/VLOOKUP(Occupancy!$B$65,Occupancy!$BJ$68:'Occupancy'!$B$79,1)*12/$C144)),"-",IF(AI144="","",AI144/VLOOKUP(Occupancy!$B$65,Occupancy!$BJ$68:'Occupancy'!$B$79,1)*12/$C144))</f>
        <v>-</v>
      </c>
      <c r="AM144" s="60" t="str">
        <f>IF(ISERROR(IF(AJ144="","",AJ144/VLOOKUP(Occupancy!$B$65,Occupancy!$BJ$68:'Occupancy'!$B$79,1)*12/$C144)),"-",IF(AJ144="","",AJ144/VLOOKUP(Occupancy!$B$65,Occupancy!$BJ$68:'Occupancy'!$B$79,1)*12/$C144))</f>
        <v>-</v>
      </c>
      <c r="AN144" s="54">
        <f>SUMIFS(IncomeStatementData!$J$2:$J$415,IncomeStatementData!$B$2:$B$415,$A144,IncomeStatementData!$I$2:$I$415,"55355")</f>
        <v>0</v>
      </c>
      <c r="AO144" s="54">
        <f>IF(ISERROR(AP144/12*Occupancy!$B$65),"-",AP144/12*Occupancy!$B$65)</f>
        <v>0</v>
      </c>
      <c r="AP144" s="55">
        <f>SUMIFS(AnnualFinancialData!$L$2:$L$6380,AnnualFinancialData!$B$2:$B$6380,$A144,AnnualFinancialData!$K$2:$K$6380,"55355")</f>
        <v>0</v>
      </c>
      <c r="AQ144" s="54" t="str">
        <f>IF(ISERROR(IF(AN144="","",AN144/VLOOKUP(Occupancy!$B$65,Occupancy!$BJ$68:'Occupancy'!$B$79,1)*12/$C144)),"-",IF(AN144="","",AN144/VLOOKUP(Occupancy!$B$65,Occupancy!$BJ$68:'Occupancy'!$B$79,1)*12/$C144))</f>
        <v>-</v>
      </c>
      <c r="AR144" s="56" t="str">
        <f>IF(ISERROR(IF(AO144="","",AO144/VLOOKUP(Occupancy!$B$65,Occupancy!$BJ$68:'Occupancy'!$B$79,1)*12/$C144)),"-",IF(AO144="","",AO144/VLOOKUP(Occupancy!$B$65,Occupancy!$BJ$68:'Occupancy'!$B$79,1)*12/$C144))</f>
        <v>-</v>
      </c>
      <c r="AS144" s="61">
        <f>SUMIFS(IncomeStatementData!$J$2:$J$415,IncomeStatementData!$B$2:$B$415,$A144,IncomeStatementData!$I$2:$I$415,"55301")</f>
        <v>0</v>
      </c>
      <c r="AT144" s="51">
        <f>IF(ISERROR(AU144/12*Occupancy!$B$65),"-",AU144/12*Occupancy!$B$65)</f>
        <v>0</v>
      </c>
      <c r="AU144" s="52">
        <f>SUMIFS(AnnualFinancialData!$L$2:$L$6380,AnnualFinancialData!$B$2:$B$6380,$A144,AnnualFinancialData!$K$2:$K$6380,"55301")</f>
        <v>0</v>
      </c>
      <c r="AV144" s="51" t="str">
        <f>IF(ISERROR(IF(AS144="","",AS144/VLOOKUP(Occupancy!$B$65,Occupancy!$BJ$68:'Occupancy'!$B$79,1)*12/$C144)),"-",IF(AS144="","",AS144/VLOOKUP(Occupancy!$B$65,Occupancy!$BJ$68:'Occupancy'!$B$79,1)*12/$C144))</f>
        <v>-</v>
      </c>
      <c r="AW144" s="57" t="str">
        <f>IF(ISERROR(IF(AT144="","",AT144/VLOOKUP(Occupancy!$B$65,Occupancy!$BJ$68:'Occupancy'!$B$79,1)*12/$C144)),"-",IF(AT144="","",AT144/VLOOKUP(Occupancy!$B$65,Occupancy!$BJ$68:'Occupancy'!$B$79,1)*12/$C144))</f>
        <v>-</v>
      </c>
      <c r="AX144" s="54">
        <f>SUMIFS(IncomeStatementData!$J$2:$J$415,IncomeStatementData!$B$2:$B$415,$A144,IncomeStatementData!$I$2:$I$415,"55320")</f>
        <v>0</v>
      </c>
      <c r="AY144" s="54">
        <f>IF(ISERROR(AZ144/12*Occupancy!$B$65),"-",AZ144/12*Occupancy!$B$65)</f>
        <v>0</v>
      </c>
      <c r="AZ144" s="55">
        <f>SUMIFS(AnnualFinancialData!$L$2:$L$6380,AnnualFinancialData!$B$2:$B$6380,$A144,AnnualFinancialData!$K$2:$K$6380,"55320")</f>
        <v>0</v>
      </c>
      <c r="BA144" s="54" t="str">
        <f>IF(ISERROR(IF(AX144="","",AX144/VLOOKUP(Occupancy!$B$65,Occupancy!$BJ$68:'Occupancy'!$B$79,1)*12/$C144)),"-",IF(AX144="","",AX144/VLOOKUP(Occupancy!$B$65,Occupancy!$BJ$68:'Occupancy'!$B$79,1)*12/$C144))</f>
        <v>-</v>
      </c>
      <c r="BB144" s="54" t="str">
        <f>IF(ISERROR(IF(AY144="","",AY144/VLOOKUP(Occupancy!$B$65,Occupancy!$BJ$68:'Occupancy'!$B$79,1)*12/$C144)),"-",IF(AY144="","",AY144/VLOOKUP(Occupancy!$B$65,Occupancy!$BJ$68:'Occupancy'!$B$79,1)*12/$C144))</f>
        <v>-</v>
      </c>
      <c r="BC144" s="62">
        <f t="shared" si="6"/>
        <v>0</v>
      </c>
      <c r="BD144" s="63">
        <f t="shared" si="7"/>
        <v>0</v>
      </c>
      <c r="BE144" s="62">
        <f t="shared" si="8"/>
        <v>0</v>
      </c>
      <c r="BF144" s="63" t="str">
        <f>IF(ISERROR(IF(BC144="","",BC144/VLOOKUP(Occupancy!$B$65,Occupancy!$BJ$68:'Occupancy'!$B$79,1)*12/$C144)),"-",IF(BC144="","",BC144/VLOOKUP(Occupancy!$B$65,Occupancy!$BJ$68:'Occupancy'!$B$79,1)*12/$C144))</f>
        <v>-</v>
      </c>
      <c r="BG144" s="64" t="str">
        <f>IF(ISERROR(IF(BD144="","",BD144/VLOOKUP(Occupancy!$B$65,Occupancy!$BJ$68:'Occupancy'!$B$79,1)*12/$C144)),"-",IF(BD144="","",BD144/VLOOKUP(Occupancy!$B$65,Occupancy!$BJ$68:'Occupancy'!$B$79,1)*12/$C144))</f>
        <v>-</v>
      </c>
    </row>
    <row r="145" spans="1:59" x14ac:dyDescent="0.25">
      <c r="A145" s="220" t="s">
        <v>678</v>
      </c>
      <c r="B145" s="93" t="str">
        <f>IF(ISERROR(INDEX(ProjectTypeData!$F$2:$F145,MATCH(Expenses!$A145,ProjectTypeData!$B$2:$B145,0),MATCH(Expenses!B$5,ProjectTypeData!$F$1))),"-",INDEX(ProjectTypeData!$F$2:$F145,MATCH(Expenses!$A145,ProjectTypeData!$B$2:$B145,0),MATCH(Expenses!B$5,ProjectTypeData!$F$1)))</f>
        <v>Homes</v>
      </c>
      <c r="C145" s="145">
        <f>Operating!C150</f>
        <v>0</v>
      </c>
      <c r="D145" s="146" t="str">
        <f>IF(ISERROR(INDEX(MgmtCompanyData!$C$2:$C$46,MATCH(A145,MgmtCompanyData!$B$2:$B$46,0),0)),"-",INDEX(MgmtCompanyData!$C$2:$C$46,MATCH(A145,MgmtCompanyData!$B$2:$B$46,0),0))</f>
        <v>-</v>
      </c>
      <c r="E145" s="50">
        <f>SUMIFS(IncomeStatementData!$J$2:$J$415,IncomeStatementData!$B$2:$B$415,$A145,IncomeStatementData!$I$2:$I$415,"50105")+SUMIFS(IncomeStatementData!$J$2:$J$415,IncomeStatementData!$B$2:$B$415,$A145,IncomeStatementData!$I$2:$I$415,"55745")+SUMIFS(IncomeStatementData!$J$2:$J$415,IncomeStatementData!$B$2:$B$415,$A145,IncomeStatementData!$I$2:$I$415,"55730")+SUMIFS(IncomeStatementData!$J$2:$J$415,IncomeStatementData!$B$2:$B$415,$A145,IncomeStatementData!$I$2:$I$415,"50203")+SUMIFS(IncomeStatementData!$J$2:$J$415,IncomeStatementData!$B$2:$B$415,$A145,IncomeStatementData!$I$2:$I$415,"50252")</f>
        <v>0</v>
      </c>
      <c r="F145" s="51">
        <f>IF(ISERROR(G145/12*Occupancy!$B$65),"-",G145/12*Occupancy!$B$65)</f>
        <v>0</v>
      </c>
      <c r="G145" s="52">
        <f>SUMIFS(AnnualFinancialData!$L$2:$L$6380,AnnualFinancialData!$B$2:$B$6380,$A145,AnnualFinancialData!$K$2:$K$6380,"50105")+SUMIFS(AnnualFinancialData!$L$2:$L$6380,AnnualFinancialData!$B$2:$B$6380,$A145,AnnualFinancialData!$K$2:$K$6380,"55745")+SUMIFS(AnnualFinancialData!$L$2:$L$6380,AnnualFinancialData!$B$2:$B$6380,$A145,AnnualFinancialData!$K$2:$K$6380,"55730")+SUMIFS(AnnualFinancialData!$L$2:$L$6380,AnnualFinancialData!$B$2:$B$6380,$A145,AnnualFinancialData!$K$2:$K$6380,"50203")+SUMIFS(AnnualFinancialData!$L$2:$L$6380,AnnualFinancialData!$B$2:$B$6380,$A145,AnnualFinancialData!$K$2:$K$6380,"50252")</f>
        <v>0</v>
      </c>
      <c r="H145" s="51" t="str">
        <f>IF(ISERROR(IF(E145="","",E145/VLOOKUP(Occupancy!$B$65,Occupancy!$BJ$68:'Occupancy'!$B$79,1)*12/$C145)),"-",IF(E145="","",E145/VLOOKUP(Occupancy!$B$65,Occupancy!$BJ$68:'Occupancy'!$B$79,1)*12/$C145))</f>
        <v>-</v>
      </c>
      <c r="I145" s="53" t="str">
        <f>IF(ISERROR(IF(F145="","",F145/VLOOKUP(Occupancy!$B$65,Occupancy!$BJ$68:'Occupancy'!$B$79,1)*12/$C145)),"-",IF(F145="","",F145/VLOOKUP(Occupancy!$B$65,Occupancy!$BJ$68:'Occupancy'!$B$79,1)*12/$C145))</f>
        <v>-</v>
      </c>
      <c r="J145" s="54">
        <f>SUMIFS(IncomeStatementData!$J$2:$J$415,IncomeStatementData!$B$2:$B$415,$A145,IncomeStatementData!$I$2:$I$415,"60015")+SUMIFS(IncomeStatementData!$J$2:$J$415,IncomeStatementData!$B$2:$B$415,$A145,IncomeStatementData!$I$2:$I$415,"55342")+SUMIFS(IncomeStatementData!$J$2:$J$415,IncomeStatementData!$B$2:$B$415,$A145,IncomeStatementData!$I$2:$I$415,"55110")+SUMIFS(IncomeStatementData!$J$2:$J$415,IncomeStatementData!$B$2:$B$415,$A145,IncomeStatementData!$I$2:$I$415,"53034")+SUMIFS(IncomeStatementData!$J$2:$J$415,IncomeStatementData!$B$2:$B$415,$A145,IncomeStatementData!$I$2:$I$415,"59500")</f>
        <v>0</v>
      </c>
      <c r="K145" s="54">
        <f>IF(ISERROR(L145/12*Occupancy!$B$65),"-",L145/12*Occupancy!$B$65)</f>
        <v>0</v>
      </c>
      <c r="L145" s="55">
        <f>SUMIFS(AnnualFinancialData!$L$2:$L$6380,AnnualFinancialData!$B$2:$B$6380,$A145,AnnualFinancialData!$K$2:$K$6380,"60015")+SUMIFS(AnnualFinancialData!$L$2:$L$6380,AnnualFinancialData!$B$2:$B$6380,$A145,AnnualFinancialData!$K$2:$K$6380,"55342")+SUMIFS(AnnualFinancialData!$L$2:$L$6380,AnnualFinancialData!$B$2:$B$6380,$A145,AnnualFinancialData!$K$2:$K$6380,"55110")+SUMIFS(AnnualFinancialData!$L$2:$L$6380,AnnualFinancialData!$B$2:$B$6380,$A145,AnnualFinancialData!$K$2:$K$6380,"53034")+SUMIFS(AnnualFinancialData!$L$2:$L$6380,AnnualFinancialData!$B$2:$B$6380,$A145,AnnualFinancialData!$K$2:$K$6380,"59500")</f>
        <v>0</v>
      </c>
      <c r="M145" s="54" t="str">
        <f>IF(ISERROR(IF(J145="","",J145/VLOOKUP(Occupancy!$B$65,Occupancy!$BJ$68:'Occupancy'!$B$79,1)*12/$C145)),"-",IF(J145="","",J145/VLOOKUP(Occupancy!$B$65,Occupancy!$BJ$68:'Occupancy'!$B$79,1)*12/$C145))</f>
        <v>-</v>
      </c>
      <c r="N145" s="54" t="str">
        <f>IF(ISERROR(IF(K145="","",K145/VLOOKUP(Occupancy!$B$65,Occupancy!$BJ$68:'Occupancy'!$B$79,1)*12/$C145)),"-",IF(K145="","",K145/VLOOKUP(Occupancy!$B$65,Occupancy!$BJ$68:'Occupancy'!$B$79,1)*12/$C145))</f>
        <v>-</v>
      </c>
      <c r="O145" s="51">
        <f>SUMIFS(IncomeStatementData!$J$2:$J$415,IncomeStatementData!$B$2:$B$415,$A145,IncomeStatementData!$I$2:$I$415,"58001")</f>
        <v>0</v>
      </c>
      <c r="P145" s="51">
        <f>IF(ISERROR(Q145/12*Occupancy!$B$65),"-",Q145/12*Occupancy!$B$65)</f>
        <v>0</v>
      </c>
      <c r="Q145" s="52">
        <f>SUMIFS(AnnualFinancialData!$L$2:$L$6380,AnnualFinancialData!$B$2:$B$6380,$A145,AnnualFinancialData!$K$2:$K$6380,"58001")</f>
        <v>0</v>
      </c>
      <c r="R145" s="51" t="str">
        <f>IF(ISERROR(IF(O145="","",O145/VLOOKUP(Occupancy!$B$65,Occupancy!$BJ$68:'Occupancy'!$B$79,1)*12/$C145)),"-",IF(O145="","",O145/VLOOKUP(Occupancy!$B$65,Occupancy!$BJ$68:'Occupancy'!$B$79,1)*12/$C145))</f>
        <v>-</v>
      </c>
      <c r="S145" s="51" t="str">
        <f>IF(ISERROR(IF(P145="","",P145/VLOOKUP(Occupancy!$B$65,Occupancy!$BJ$68:'Occupancy'!$B$79,1)*12/$C145)),"-",IF(P145="","",P145/VLOOKUP(Occupancy!$B$65,Occupancy!$BJ$68:'Occupancy'!$B$79,1)*12/$C145))</f>
        <v>-</v>
      </c>
      <c r="T145" s="55">
        <f>SUMIFS(IncomeStatementData!$J$2:$J$415,IncomeStatementData!$B$2:$B$415,$A145,IncomeStatementData!$I$2:$I$415,"66100")</f>
        <v>0</v>
      </c>
      <c r="U145" s="54">
        <f>IF(ISERROR(V145/12*Occupancy!$B$65),"-",V145/12*Occupancy!$B$65)</f>
        <v>0</v>
      </c>
      <c r="V145" s="55">
        <f>SUMIFS(AnnualFinancialData!$L$2:$L$6380,AnnualFinancialData!$B$2:$B$6380,$A145,AnnualFinancialData!$K$2:$K$6380,"66100")</f>
        <v>0</v>
      </c>
      <c r="W145" s="54" t="str">
        <f>IF(ISERROR(IF(T145="","",T145/VLOOKUP(Occupancy!$B$65,Occupancy!$BJ$68:'Occupancy'!$B$79,1)*12/$C145)),"-",IF(T145="","",T145/VLOOKUP(Occupancy!$B$65,Occupancy!$BJ$68:'Occupancy'!$B$79,1)*12/$C145))</f>
        <v>-</v>
      </c>
      <c r="X145" s="56" t="str">
        <f>IF(ISERROR(IF(U145="","",U145/VLOOKUP(Occupancy!$B$65,Occupancy!$BJ$68:'Occupancy'!$B$79,1)*12/$C145)),"-",IF(U145="","",U145/VLOOKUP(Occupancy!$B$65,Occupancy!$BJ$68:'Occupancy'!$B$79,1)*12/$C145))</f>
        <v>-</v>
      </c>
      <c r="Y145" s="51">
        <f>SUMIFS(IncomeStatementData!$J$2:$J$415,IncomeStatementData!$B$2:$B$415,$A145,IncomeStatementData!$I$2:$I$415,"55705")+SUMIFS(IncomeStatementData!$J$2:$J$415,IncomeStatementData!$B$2:$B$415,$A145,IncomeStatementData!$I$2:$I$415,"55715")+SUMIFS(IncomeStatementData!$J$2:$J$415,IncomeStatementData!$B$2:$B$415,$A145,IncomeStatementData!$I$2:$I$415,"55720")+SUMIFS(IncomeStatementData!$J$2:$J$415,IncomeStatementData!$B$2:$B$415,$A145,IncomeStatementData!$I$2:$I$415,"55730")+SUMIFS(IncomeStatementData!$J$2:$J$415,IncomeStatementData!$B$2:$B$415,$A145,IncomeStatementData!$I$2:$I$415,"55735")+SUMIFS(IncomeStatementData!$J$2:$J$415,IncomeStatementData!$B$2:$B$415,$A145,IncomeStatementData!$I$2:$I$415,"55701")+SUMIFS(IncomeStatementData!$J$2:$J$415,IncomeStatementData!$B$2:$B$415,$A145,IncomeStatementData!$I$2:$I$415,"55750")+SUMIFS(IncomeStatementData!$J$2:$J$415,IncomeStatementData!$B$2:$B$415,$A145,IncomeStatementData!$I$2:$I$415,"55725")+SUMIFS(IncomeStatementData!$J$2:$J$415,IncomeStatementData!$B$2:$B$415,$A145,IncomeStatementData!$I$2:$I$415,"55760")+SUMIFS(IncomeStatementData!$J$2:$J$415,IncomeStatementData!$B$2:$B$415,$A145,IncomeStatementData!$I$2:$I$415,"55755")</f>
        <v>0</v>
      </c>
      <c r="Z145" s="51">
        <f>IF(ISERROR(AA145/12*Occupancy!$B$65),"-",AA145/12*Occupancy!$B$65)</f>
        <v>0</v>
      </c>
      <c r="AA145" s="52">
        <f>SUMIFS(AnnualFinancialData!$L$2:$L$6380,AnnualFinancialData!$B$2:$B$6380,$A145,AnnualFinancialData!$K$2:$K$6380,"55705")+SUMIFS(AnnualFinancialData!$L$2:$L$6380,AnnualFinancialData!$B$2:$B$6380,$A145,AnnualFinancialData!$K$2:$K$6380,"55715")+SUMIFS(AnnualFinancialData!$L$2:$L$6380,AnnualFinancialData!$B$2:$B$6380,$A145,AnnualFinancialData!$K$2:$K$6380,"55720")+SUMIFS(AnnualFinancialData!$L$2:$L$6380,AnnualFinancialData!$B$2:$B$6380,$A145,AnnualFinancialData!$K$2:$K$6380,"55730")+SUMIFS(AnnualFinancialData!$L$2:$L$6380,AnnualFinancialData!$B$2:$B$6380,$A145,AnnualFinancialData!$K$2:$K$6380,"55735")+SUMIFS(AnnualFinancialData!$L$2:$L$6380,AnnualFinancialData!$B$2:$B$6380,$A145,AnnualFinancialData!$K$2:$K$6380,"55701")+SUMIFS(AnnualFinancialData!$L$2:$L$6380,AnnualFinancialData!$B$2:$B$6380,$A145,AnnualFinancialData!$K$2:$K$6380,"55750")+SUMIFS(AnnualFinancialData!$L$2:$L$6380,AnnualFinancialData!$B$2:$B$6380,$A145,AnnualFinancialData!$K$2:$K$6380,"55725")+SUMIFS(AnnualFinancialData!$L$2:$L$6380,AnnualFinancialData!$B$2:$B$6380,$A145,AnnualFinancialData!$K$2:$K$6380,"55760")+SUMIFS(AnnualFinancialData!$L$2:$L$6380,AnnualFinancialData!$B$2:$B$6380,$A145,AnnualFinancialData!$K$2:$K$6380,"55755")</f>
        <v>0</v>
      </c>
      <c r="AB145" s="51" t="str">
        <f>IF(ISERROR(IF(Y145="","",Y145/VLOOKUP(Occupancy!$B$65,Occupancy!$BJ$68:'Occupancy'!$B$79,1)*12/$C145)),"-",IF(Y145="","",Y145/VLOOKUP(Occupancy!$B$65,Occupancy!$BJ$68:'Occupancy'!$B$79,1)*12/$C145))</f>
        <v>-</v>
      </c>
      <c r="AC145" s="57" t="str">
        <f>IF(ISERROR(IF(Z145="","",Z145/VLOOKUP(Occupancy!$B$65,Occupancy!$BJ$68:'Occupancy'!$B$79,1)*12/$C145)),"-",IF(Z145="","",Z145/VLOOKUP(Occupancy!$B$65,Occupancy!$BJ$68:'Occupancy'!$B$79,1)*12/$C145))</f>
        <v>-</v>
      </c>
      <c r="AD145" s="55">
        <f>SUMIFS(IncomeStatementData!$J$2:$J$415,IncomeStatementData!$B$2:$B$415,$A145,IncomeStatementData!$I$2:$I$415,"55770")</f>
        <v>0</v>
      </c>
      <c r="AE145" s="54">
        <f>IF(ISERROR(AF145/12*Occupancy!$B$65),"-",AF145/12*Occupancy!$B$65)</f>
        <v>0</v>
      </c>
      <c r="AF145" s="55">
        <f>SUMIFS(AnnualFinancialData!$L$2:$L$6380,AnnualFinancialData!$B$2:$B$6380,$A145,AnnualFinancialData!$K$2:$K$6380,"55770")</f>
        <v>0</v>
      </c>
      <c r="AG145" s="54" t="str">
        <f>IF(ISERROR(IF(AD145="","",AD145/VLOOKUP(Occupancy!$B$65,Occupancy!$BJ$68:'Occupancy'!$B$79,1)*12/$C145)),"-",IF(AD145="","",AD145/VLOOKUP(Occupancy!$B$65,Occupancy!$BJ$68:'Occupancy'!$B$79,1)*12/$C145))</f>
        <v>-</v>
      </c>
      <c r="AH145" s="59" t="str">
        <f>IF(ISERROR(IF(AE145="","",AE145/VLOOKUP(Occupancy!$B$65,Occupancy!$BJ$68:'Occupancy'!$B$79,1)*12/$C145)),"-",IF(AE145="","",AE145/VLOOKUP(Occupancy!$B$65,Occupancy!$BJ$68:'Occupancy'!$B$79,1)*12/$C145))</f>
        <v>-</v>
      </c>
      <c r="AI145" s="52">
        <f>SUMIFS(IncomeStatementData!$J$2:$J$415,IncomeStatementData!$B$2:$B$415,$A145,IncomeStatementData!$I$2:$I$415,"55357")+SUMIFS(IncomeStatementData!$J$2:$J$415,IncomeStatementData!$B$2:$B$415,$A145,IncomeStatementData!$I$2:$I$415,"55353")+SUMIFS(IncomeStatementData!$J$2:$J$415,IncomeStatementData!$B$2:$B$415,$A145,IncomeStatementData!$I$2:$I$415,"55354")+SUMIFS(IncomeStatementData!$J$2:$J$415,IncomeStatementData!$B$2:$B$415,$A145,IncomeStatementData!$I$2:$I$415,"55351")</f>
        <v>0</v>
      </c>
      <c r="AJ145" s="51">
        <f>IF(ISERROR(AK145/12*Occupancy!$B$65),"-",AK145/12*Occupancy!$B$65)</f>
        <v>0</v>
      </c>
      <c r="AK145" s="52">
        <f>SUMIFS(AnnualFinancialData!$L$2:$L$6380,AnnualFinancialData!$B$2:$B$6380,$A145,AnnualFinancialData!$K$2:$K$6380,"55357")+SUMIFS(AnnualFinancialData!$L$2:$L$6380,AnnualFinancialData!$B$2:$B$6380,$A145,AnnualFinancialData!$K$2:$K$6380,"55353")+SUMIFS(AnnualFinancialData!$L$2:$L$6380,AnnualFinancialData!$B$2:$B$6380,$A145,AnnualFinancialData!$K$2:$K$6380,"55354")+SUMIFS(AnnualFinancialData!$L$2:$L$6380,AnnualFinancialData!$B$2:$B$6380,$A145,AnnualFinancialData!$K$2:$K$6380,"55351")</f>
        <v>0</v>
      </c>
      <c r="AL145" s="51" t="str">
        <f>IF(ISERROR(IF(AI145="","",AI145/VLOOKUP(Occupancy!$B$65,Occupancy!$BJ$68:'Occupancy'!$B$79,1)*12/$C145)),"-",IF(AI145="","",AI145/VLOOKUP(Occupancy!$B$65,Occupancy!$BJ$68:'Occupancy'!$B$79,1)*12/$C145))</f>
        <v>-</v>
      </c>
      <c r="AM145" s="60" t="str">
        <f>IF(ISERROR(IF(AJ145="","",AJ145/VLOOKUP(Occupancy!$B$65,Occupancy!$BJ$68:'Occupancy'!$B$79,1)*12/$C145)),"-",IF(AJ145="","",AJ145/VLOOKUP(Occupancy!$B$65,Occupancy!$BJ$68:'Occupancy'!$B$79,1)*12/$C145))</f>
        <v>-</v>
      </c>
      <c r="AN145" s="54">
        <f>SUMIFS(IncomeStatementData!$J$2:$J$415,IncomeStatementData!$B$2:$B$415,$A145,IncomeStatementData!$I$2:$I$415,"55355")</f>
        <v>0</v>
      </c>
      <c r="AO145" s="54">
        <f>IF(ISERROR(AP145/12*Occupancy!$B$65),"-",AP145/12*Occupancy!$B$65)</f>
        <v>0</v>
      </c>
      <c r="AP145" s="55">
        <f>SUMIFS(AnnualFinancialData!$L$2:$L$6380,AnnualFinancialData!$B$2:$B$6380,$A145,AnnualFinancialData!$K$2:$K$6380,"55355")</f>
        <v>0</v>
      </c>
      <c r="AQ145" s="54" t="str">
        <f>IF(ISERROR(IF(AN145="","",AN145/VLOOKUP(Occupancy!$B$65,Occupancy!$BJ$68:'Occupancy'!$B$79,1)*12/$C145)),"-",IF(AN145="","",AN145/VLOOKUP(Occupancy!$B$65,Occupancy!$BJ$68:'Occupancy'!$B$79,1)*12/$C145))</f>
        <v>-</v>
      </c>
      <c r="AR145" s="56" t="str">
        <f>IF(ISERROR(IF(AO145="","",AO145/VLOOKUP(Occupancy!$B$65,Occupancy!$BJ$68:'Occupancy'!$B$79,1)*12/$C145)),"-",IF(AO145="","",AO145/VLOOKUP(Occupancy!$B$65,Occupancy!$BJ$68:'Occupancy'!$B$79,1)*12/$C145))</f>
        <v>-</v>
      </c>
      <c r="AS145" s="61">
        <f>SUMIFS(IncomeStatementData!$J$2:$J$415,IncomeStatementData!$B$2:$B$415,$A145,IncomeStatementData!$I$2:$I$415,"55301")</f>
        <v>0</v>
      </c>
      <c r="AT145" s="51">
        <f>IF(ISERROR(AU145/12*Occupancy!$B$65),"-",AU145/12*Occupancy!$B$65)</f>
        <v>0</v>
      </c>
      <c r="AU145" s="52">
        <f>SUMIFS(AnnualFinancialData!$L$2:$L$6380,AnnualFinancialData!$B$2:$B$6380,$A145,AnnualFinancialData!$K$2:$K$6380,"55301")</f>
        <v>0</v>
      </c>
      <c r="AV145" s="51" t="str">
        <f>IF(ISERROR(IF(AS145="","",AS145/VLOOKUP(Occupancy!$B$65,Occupancy!$BJ$68:'Occupancy'!$B$79,1)*12/$C145)),"-",IF(AS145="","",AS145/VLOOKUP(Occupancy!$B$65,Occupancy!$BJ$68:'Occupancy'!$B$79,1)*12/$C145))</f>
        <v>-</v>
      </c>
      <c r="AW145" s="57" t="str">
        <f>IF(ISERROR(IF(AT145="","",AT145/VLOOKUP(Occupancy!$B$65,Occupancy!$BJ$68:'Occupancy'!$B$79,1)*12/$C145)),"-",IF(AT145="","",AT145/VLOOKUP(Occupancy!$B$65,Occupancy!$BJ$68:'Occupancy'!$B$79,1)*12/$C145))</f>
        <v>-</v>
      </c>
      <c r="AX145" s="54">
        <f>SUMIFS(IncomeStatementData!$J$2:$J$415,IncomeStatementData!$B$2:$B$415,$A145,IncomeStatementData!$I$2:$I$415,"55320")</f>
        <v>0</v>
      </c>
      <c r="AY145" s="54">
        <f>IF(ISERROR(AZ145/12*Occupancy!$B$65),"-",AZ145/12*Occupancy!$B$65)</f>
        <v>0</v>
      </c>
      <c r="AZ145" s="55">
        <f>SUMIFS(AnnualFinancialData!$L$2:$L$6380,AnnualFinancialData!$B$2:$B$6380,$A145,AnnualFinancialData!$K$2:$K$6380,"55320")</f>
        <v>0</v>
      </c>
      <c r="BA145" s="54" t="str">
        <f>IF(ISERROR(IF(AX145="","",AX145/VLOOKUP(Occupancy!$B$65,Occupancy!$BJ$68:'Occupancy'!$B$79,1)*12/$C145)),"-",IF(AX145="","",AX145/VLOOKUP(Occupancy!$B$65,Occupancy!$BJ$68:'Occupancy'!$B$79,1)*12/$C145))</f>
        <v>-</v>
      </c>
      <c r="BB145" s="54" t="str">
        <f>IF(ISERROR(IF(AY145="","",AY145/VLOOKUP(Occupancy!$B$65,Occupancy!$BJ$68:'Occupancy'!$B$79,1)*12/$C145)),"-",IF(AY145="","",AY145/VLOOKUP(Occupancy!$B$65,Occupancy!$BJ$68:'Occupancy'!$B$79,1)*12/$C145))</f>
        <v>-</v>
      </c>
      <c r="BC145" s="62">
        <f t="shared" si="6"/>
        <v>0</v>
      </c>
      <c r="BD145" s="63">
        <f t="shared" si="7"/>
        <v>0</v>
      </c>
      <c r="BE145" s="62">
        <f t="shared" si="8"/>
        <v>0</v>
      </c>
      <c r="BF145" s="63" t="str">
        <f>IF(ISERROR(IF(BC145="","",BC145/VLOOKUP(Occupancy!$B$65,Occupancy!$BJ$68:'Occupancy'!$B$79,1)*12/$C145)),"-",IF(BC145="","",BC145/VLOOKUP(Occupancy!$B$65,Occupancy!$BJ$68:'Occupancy'!$B$79,1)*12/$C145))</f>
        <v>-</v>
      </c>
      <c r="BG145" s="64" t="str">
        <f>IF(ISERROR(IF(BD145="","",BD145/VLOOKUP(Occupancy!$B$65,Occupancy!$BJ$68:'Occupancy'!$B$79,1)*12/$C145)),"-",IF(BD145="","",BD145/VLOOKUP(Occupancy!$B$65,Occupancy!$BJ$68:'Occupancy'!$B$79,1)*12/$C145))</f>
        <v>-</v>
      </c>
    </row>
    <row r="146" spans="1:59" x14ac:dyDescent="0.25">
      <c r="A146" s="220" t="s">
        <v>680</v>
      </c>
      <c r="B146" s="93" t="str">
        <f>IF(ISERROR(INDEX(ProjectTypeData!$F$2:$F146,MATCH(Expenses!$A146,ProjectTypeData!$B$2:$B146,0),MATCH(Expenses!B$5,ProjectTypeData!$F$1))),"-",INDEX(ProjectTypeData!$F$2:$F146,MATCH(Expenses!$A146,ProjectTypeData!$B$2:$B146,0),MATCH(Expenses!B$5,ProjectTypeData!$F$1)))</f>
        <v>Shelter</v>
      </c>
      <c r="C146" s="145">
        <f>Operating!C151</f>
        <v>0</v>
      </c>
      <c r="D146" s="146" t="str">
        <f>IF(ISERROR(INDEX(MgmtCompanyData!$C$2:$C$46,MATCH(A146,MgmtCompanyData!$B$2:$B$46,0),0)),"-",INDEX(MgmtCompanyData!$C$2:$C$46,MATCH(A146,MgmtCompanyData!$B$2:$B$46,0),0))</f>
        <v>-</v>
      </c>
      <c r="E146" s="50">
        <f>SUMIFS(IncomeStatementData!$J$2:$J$415,IncomeStatementData!$B$2:$B$415,$A146,IncomeStatementData!$I$2:$I$415,"50105")+SUMIFS(IncomeStatementData!$J$2:$J$415,IncomeStatementData!$B$2:$B$415,$A146,IncomeStatementData!$I$2:$I$415,"55745")+SUMIFS(IncomeStatementData!$J$2:$J$415,IncomeStatementData!$B$2:$B$415,$A146,IncomeStatementData!$I$2:$I$415,"55730")+SUMIFS(IncomeStatementData!$J$2:$J$415,IncomeStatementData!$B$2:$B$415,$A146,IncomeStatementData!$I$2:$I$415,"50203")+SUMIFS(IncomeStatementData!$J$2:$J$415,IncomeStatementData!$B$2:$B$415,$A146,IncomeStatementData!$I$2:$I$415,"50252")</f>
        <v>0</v>
      </c>
      <c r="F146" s="51">
        <f>IF(ISERROR(G146/12*Occupancy!$B$65),"-",G146/12*Occupancy!$B$65)</f>
        <v>0</v>
      </c>
      <c r="G146" s="52">
        <f>SUMIFS(AnnualFinancialData!$L$2:$L$6380,AnnualFinancialData!$B$2:$B$6380,$A146,AnnualFinancialData!$K$2:$K$6380,"50105")+SUMIFS(AnnualFinancialData!$L$2:$L$6380,AnnualFinancialData!$B$2:$B$6380,$A146,AnnualFinancialData!$K$2:$K$6380,"55745")+SUMIFS(AnnualFinancialData!$L$2:$L$6380,AnnualFinancialData!$B$2:$B$6380,$A146,AnnualFinancialData!$K$2:$K$6380,"55730")+SUMIFS(AnnualFinancialData!$L$2:$L$6380,AnnualFinancialData!$B$2:$B$6380,$A146,AnnualFinancialData!$K$2:$K$6380,"50203")+SUMIFS(AnnualFinancialData!$L$2:$L$6380,AnnualFinancialData!$B$2:$B$6380,$A146,AnnualFinancialData!$K$2:$K$6380,"50252")</f>
        <v>0</v>
      </c>
      <c r="H146" s="51" t="str">
        <f>IF(ISERROR(IF(E146="","",E146/VLOOKUP(Occupancy!$B$65,Occupancy!$BJ$68:'Occupancy'!$B$79,1)*12/$C146)),"-",IF(E146="","",E146/VLOOKUP(Occupancy!$B$65,Occupancy!$BJ$68:'Occupancy'!$B$79,1)*12/$C146))</f>
        <v>-</v>
      </c>
      <c r="I146" s="53" t="str">
        <f>IF(ISERROR(IF(F146="","",F146/VLOOKUP(Occupancy!$B$65,Occupancy!$BJ$68:'Occupancy'!$B$79,1)*12/$C146)),"-",IF(F146="","",F146/VLOOKUP(Occupancy!$B$65,Occupancy!$BJ$68:'Occupancy'!$B$79,1)*12/$C146))</f>
        <v>-</v>
      </c>
      <c r="J146" s="54">
        <f>SUMIFS(IncomeStatementData!$J$2:$J$415,IncomeStatementData!$B$2:$B$415,$A146,IncomeStatementData!$I$2:$I$415,"60015")+SUMIFS(IncomeStatementData!$J$2:$J$415,IncomeStatementData!$B$2:$B$415,$A146,IncomeStatementData!$I$2:$I$415,"55342")+SUMIFS(IncomeStatementData!$J$2:$J$415,IncomeStatementData!$B$2:$B$415,$A146,IncomeStatementData!$I$2:$I$415,"55110")+SUMIFS(IncomeStatementData!$J$2:$J$415,IncomeStatementData!$B$2:$B$415,$A146,IncomeStatementData!$I$2:$I$415,"53034")+SUMIFS(IncomeStatementData!$J$2:$J$415,IncomeStatementData!$B$2:$B$415,$A146,IncomeStatementData!$I$2:$I$415,"59500")</f>
        <v>0</v>
      </c>
      <c r="K146" s="54">
        <f>IF(ISERROR(L146/12*Occupancy!$B$65),"-",L146/12*Occupancy!$B$65)</f>
        <v>0</v>
      </c>
      <c r="L146" s="55">
        <f>SUMIFS(AnnualFinancialData!$L$2:$L$6380,AnnualFinancialData!$B$2:$B$6380,$A146,AnnualFinancialData!$K$2:$K$6380,"60015")+SUMIFS(AnnualFinancialData!$L$2:$L$6380,AnnualFinancialData!$B$2:$B$6380,$A146,AnnualFinancialData!$K$2:$K$6380,"55342")+SUMIFS(AnnualFinancialData!$L$2:$L$6380,AnnualFinancialData!$B$2:$B$6380,$A146,AnnualFinancialData!$K$2:$K$6380,"55110")+SUMIFS(AnnualFinancialData!$L$2:$L$6380,AnnualFinancialData!$B$2:$B$6380,$A146,AnnualFinancialData!$K$2:$K$6380,"53034")+SUMIFS(AnnualFinancialData!$L$2:$L$6380,AnnualFinancialData!$B$2:$B$6380,$A146,AnnualFinancialData!$K$2:$K$6380,"59500")</f>
        <v>0</v>
      </c>
      <c r="M146" s="54" t="str">
        <f>IF(ISERROR(IF(J146="","",J146/VLOOKUP(Occupancy!$B$65,Occupancy!$BJ$68:'Occupancy'!$B$79,1)*12/$C146)),"-",IF(J146="","",J146/VLOOKUP(Occupancy!$B$65,Occupancy!$BJ$68:'Occupancy'!$B$79,1)*12/$C146))</f>
        <v>-</v>
      </c>
      <c r="N146" s="54" t="str">
        <f>IF(ISERROR(IF(K146="","",K146/VLOOKUP(Occupancy!$B$65,Occupancy!$BJ$68:'Occupancy'!$B$79,1)*12/$C146)),"-",IF(K146="","",K146/VLOOKUP(Occupancy!$B$65,Occupancy!$BJ$68:'Occupancy'!$B$79,1)*12/$C146))</f>
        <v>-</v>
      </c>
      <c r="O146" s="51">
        <f>SUMIFS(IncomeStatementData!$J$2:$J$415,IncomeStatementData!$B$2:$B$415,$A146,IncomeStatementData!$I$2:$I$415,"58001")</f>
        <v>0</v>
      </c>
      <c r="P146" s="51">
        <f>IF(ISERROR(Q146/12*Occupancy!$B$65),"-",Q146/12*Occupancy!$B$65)</f>
        <v>0</v>
      </c>
      <c r="Q146" s="52">
        <f>SUMIFS(AnnualFinancialData!$L$2:$L$6380,AnnualFinancialData!$B$2:$B$6380,$A146,AnnualFinancialData!$K$2:$K$6380,"58001")</f>
        <v>0</v>
      </c>
      <c r="R146" s="51" t="str">
        <f>IF(ISERROR(IF(O146="","",O146/VLOOKUP(Occupancy!$B$65,Occupancy!$BJ$68:'Occupancy'!$B$79,1)*12/$C146)),"-",IF(O146="","",O146/VLOOKUP(Occupancy!$B$65,Occupancy!$BJ$68:'Occupancy'!$B$79,1)*12/$C146))</f>
        <v>-</v>
      </c>
      <c r="S146" s="51" t="str">
        <f>IF(ISERROR(IF(P146="","",P146/VLOOKUP(Occupancy!$B$65,Occupancy!$BJ$68:'Occupancy'!$B$79,1)*12/$C146)),"-",IF(P146="","",P146/VLOOKUP(Occupancy!$B$65,Occupancy!$BJ$68:'Occupancy'!$B$79,1)*12/$C146))</f>
        <v>-</v>
      </c>
      <c r="T146" s="55">
        <f>SUMIFS(IncomeStatementData!$J$2:$J$415,IncomeStatementData!$B$2:$B$415,$A146,IncomeStatementData!$I$2:$I$415,"66100")</f>
        <v>0</v>
      </c>
      <c r="U146" s="54">
        <f>IF(ISERROR(V146/12*Occupancy!$B$65),"-",V146/12*Occupancy!$B$65)</f>
        <v>0</v>
      </c>
      <c r="V146" s="55">
        <f>SUMIFS(AnnualFinancialData!$L$2:$L$6380,AnnualFinancialData!$B$2:$B$6380,$A146,AnnualFinancialData!$K$2:$K$6380,"66100")</f>
        <v>0</v>
      </c>
      <c r="W146" s="54" t="str">
        <f>IF(ISERROR(IF(T146="","",T146/VLOOKUP(Occupancy!$B$65,Occupancy!$BJ$68:'Occupancy'!$B$79,1)*12/$C146)),"-",IF(T146="","",T146/VLOOKUP(Occupancy!$B$65,Occupancy!$BJ$68:'Occupancy'!$B$79,1)*12/$C146))</f>
        <v>-</v>
      </c>
      <c r="X146" s="56" t="str">
        <f>IF(ISERROR(IF(U146="","",U146/VLOOKUP(Occupancy!$B$65,Occupancy!$BJ$68:'Occupancy'!$B$79,1)*12/$C146)),"-",IF(U146="","",U146/VLOOKUP(Occupancy!$B$65,Occupancy!$BJ$68:'Occupancy'!$B$79,1)*12/$C146))</f>
        <v>-</v>
      </c>
      <c r="Y146" s="51">
        <f>SUMIFS(IncomeStatementData!$J$2:$J$415,IncomeStatementData!$B$2:$B$415,$A146,IncomeStatementData!$I$2:$I$415,"55705")+SUMIFS(IncomeStatementData!$J$2:$J$415,IncomeStatementData!$B$2:$B$415,$A146,IncomeStatementData!$I$2:$I$415,"55715")+SUMIFS(IncomeStatementData!$J$2:$J$415,IncomeStatementData!$B$2:$B$415,$A146,IncomeStatementData!$I$2:$I$415,"55720")+SUMIFS(IncomeStatementData!$J$2:$J$415,IncomeStatementData!$B$2:$B$415,$A146,IncomeStatementData!$I$2:$I$415,"55730")+SUMIFS(IncomeStatementData!$J$2:$J$415,IncomeStatementData!$B$2:$B$415,$A146,IncomeStatementData!$I$2:$I$415,"55735")+SUMIFS(IncomeStatementData!$J$2:$J$415,IncomeStatementData!$B$2:$B$415,$A146,IncomeStatementData!$I$2:$I$415,"55701")+SUMIFS(IncomeStatementData!$J$2:$J$415,IncomeStatementData!$B$2:$B$415,$A146,IncomeStatementData!$I$2:$I$415,"55750")+SUMIFS(IncomeStatementData!$J$2:$J$415,IncomeStatementData!$B$2:$B$415,$A146,IncomeStatementData!$I$2:$I$415,"55725")+SUMIFS(IncomeStatementData!$J$2:$J$415,IncomeStatementData!$B$2:$B$415,$A146,IncomeStatementData!$I$2:$I$415,"55760")+SUMIFS(IncomeStatementData!$J$2:$J$415,IncomeStatementData!$B$2:$B$415,$A146,IncomeStatementData!$I$2:$I$415,"55755")</f>
        <v>0</v>
      </c>
      <c r="Z146" s="51">
        <f>IF(ISERROR(AA146/12*Occupancy!$B$65),"-",AA146/12*Occupancy!$B$65)</f>
        <v>0</v>
      </c>
      <c r="AA146" s="52">
        <f>SUMIFS(AnnualFinancialData!$L$2:$L$6380,AnnualFinancialData!$B$2:$B$6380,$A146,AnnualFinancialData!$K$2:$K$6380,"55705")+SUMIFS(AnnualFinancialData!$L$2:$L$6380,AnnualFinancialData!$B$2:$B$6380,$A146,AnnualFinancialData!$K$2:$K$6380,"55715")+SUMIFS(AnnualFinancialData!$L$2:$L$6380,AnnualFinancialData!$B$2:$B$6380,$A146,AnnualFinancialData!$K$2:$K$6380,"55720")+SUMIFS(AnnualFinancialData!$L$2:$L$6380,AnnualFinancialData!$B$2:$B$6380,$A146,AnnualFinancialData!$K$2:$K$6380,"55730")+SUMIFS(AnnualFinancialData!$L$2:$L$6380,AnnualFinancialData!$B$2:$B$6380,$A146,AnnualFinancialData!$K$2:$K$6380,"55735")+SUMIFS(AnnualFinancialData!$L$2:$L$6380,AnnualFinancialData!$B$2:$B$6380,$A146,AnnualFinancialData!$K$2:$K$6380,"55701")+SUMIFS(AnnualFinancialData!$L$2:$L$6380,AnnualFinancialData!$B$2:$B$6380,$A146,AnnualFinancialData!$K$2:$K$6380,"55750")+SUMIFS(AnnualFinancialData!$L$2:$L$6380,AnnualFinancialData!$B$2:$B$6380,$A146,AnnualFinancialData!$K$2:$K$6380,"55725")+SUMIFS(AnnualFinancialData!$L$2:$L$6380,AnnualFinancialData!$B$2:$B$6380,$A146,AnnualFinancialData!$K$2:$K$6380,"55760")+SUMIFS(AnnualFinancialData!$L$2:$L$6380,AnnualFinancialData!$B$2:$B$6380,$A146,AnnualFinancialData!$K$2:$K$6380,"55755")</f>
        <v>0</v>
      </c>
      <c r="AB146" s="51" t="str">
        <f>IF(ISERROR(IF(Y146="","",Y146/VLOOKUP(Occupancy!$B$65,Occupancy!$BJ$68:'Occupancy'!$B$79,1)*12/$C146)),"-",IF(Y146="","",Y146/VLOOKUP(Occupancy!$B$65,Occupancy!$BJ$68:'Occupancy'!$B$79,1)*12/$C146))</f>
        <v>-</v>
      </c>
      <c r="AC146" s="57" t="str">
        <f>IF(ISERROR(IF(Z146="","",Z146/VLOOKUP(Occupancy!$B$65,Occupancy!$BJ$68:'Occupancy'!$B$79,1)*12/$C146)),"-",IF(Z146="","",Z146/VLOOKUP(Occupancy!$B$65,Occupancy!$BJ$68:'Occupancy'!$B$79,1)*12/$C146))</f>
        <v>-</v>
      </c>
      <c r="AD146" s="55">
        <f>SUMIFS(IncomeStatementData!$J$2:$J$415,IncomeStatementData!$B$2:$B$415,$A146,IncomeStatementData!$I$2:$I$415,"55770")</f>
        <v>0</v>
      </c>
      <c r="AE146" s="54">
        <f>IF(ISERROR(AF146/12*Occupancy!$B$65),"-",AF146/12*Occupancy!$B$65)</f>
        <v>0</v>
      </c>
      <c r="AF146" s="55">
        <f>SUMIFS(AnnualFinancialData!$L$2:$L$6380,AnnualFinancialData!$B$2:$B$6380,$A146,AnnualFinancialData!$K$2:$K$6380,"55770")</f>
        <v>0</v>
      </c>
      <c r="AG146" s="54" t="str">
        <f>IF(ISERROR(IF(AD146="","",AD146/VLOOKUP(Occupancy!$B$65,Occupancy!$BJ$68:'Occupancy'!$B$79,1)*12/$C146)),"-",IF(AD146="","",AD146/VLOOKUP(Occupancy!$B$65,Occupancy!$BJ$68:'Occupancy'!$B$79,1)*12/$C146))</f>
        <v>-</v>
      </c>
      <c r="AH146" s="59" t="str">
        <f>IF(ISERROR(IF(AE146="","",AE146/VLOOKUP(Occupancy!$B$65,Occupancy!$BJ$68:'Occupancy'!$B$79,1)*12/$C146)),"-",IF(AE146="","",AE146/VLOOKUP(Occupancy!$B$65,Occupancy!$BJ$68:'Occupancy'!$B$79,1)*12/$C146))</f>
        <v>-</v>
      </c>
      <c r="AI146" s="52">
        <f>SUMIFS(IncomeStatementData!$J$2:$J$415,IncomeStatementData!$B$2:$B$415,$A146,IncomeStatementData!$I$2:$I$415,"55357")+SUMIFS(IncomeStatementData!$J$2:$J$415,IncomeStatementData!$B$2:$B$415,$A146,IncomeStatementData!$I$2:$I$415,"55353")+SUMIFS(IncomeStatementData!$J$2:$J$415,IncomeStatementData!$B$2:$B$415,$A146,IncomeStatementData!$I$2:$I$415,"55354")+SUMIFS(IncomeStatementData!$J$2:$J$415,IncomeStatementData!$B$2:$B$415,$A146,IncomeStatementData!$I$2:$I$415,"55351")</f>
        <v>0</v>
      </c>
      <c r="AJ146" s="51">
        <f>IF(ISERROR(AK146/12*Occupancy!$B$65),"-",AK146/12*Occupancy!$B$65)</f>
        <v>0</v>
      </c>
      <c r="AK146" s="52">
        <f>SUMIFS(AnnualFinancialData!$L$2:$L$6380,AnnualFinancialData!$B$2:$B$6380,$A146,AnnualFinancialData!$K$2:$K$6380,"55357")+SUMIFS(AnnualFinancialData!$L$2:$L$6380,AnnualFinancialData!$B$2:$B$6380,$A146,AnnualFinancialData!$K$2:$K$6380,"55353")+SUMIFS(AnnualFinancialData!$L$2:$L$6380,AnnualFinancialData!$B$2:$B$6380,$A146,AnnualFinancialData!$K$2:$K$6380,"55354")+SUMIFS(AnnualFinancialData!$L$2:$L$6380,AnnualFinancialData!$B$2:$B$6380,$A146,AnnualFinancialData!$K$2:$K$6380,"55351")</f>
        <v>0</v>
      </c>
      <c r="AL146" s="51" t="str">
        <f>IF(ISERROR(IF(AI146="","",AI146/VLOOKUP(Occupancy!$B$65,Occupancy!$BJ$68:'Occupancy'!$B$79,1)*12/$C146)),"-",IF(AI146="","",AI146/VLOOKUP(Occupancy!$B$65,Occupancy!$BJ$68:'Occupancy'!$B$79,1)*12/$C146))</f>
        <v>-</v>
      </c>
      <c r="AM146" s="60" t="str">
        <f>IF(ISERROR(IF(AJ146="","",AJ146/VLOOKUP(Occupancy!$B$65,Occupancy!$BJ$68:'Occupancy'!$B$79,1)*12/$C146)),"-",IF(AJ146="","",AJ146/VLOOKUP(Occupancy!$B$65,Occupancy!$BJ$68:'Occupancy'!$B$79,1)*12/$C146))</f>
        <v>-</v>
      </c>
      <c r="AN146" s="54">
        <f>SUMIFS(IncomeStatementData!$J$2:$J$415,IncomeStatementData!$B$2:$B$415,$A146,IncomeStatementData!$I$2:$I$415,"55355")</f>
        <v>0</v>
      </c>
      <c r="AO146" s="54">
        <f>IF(ISERROR(AP146/12*Occupancy!$B$65),"-",AP146/12*Occupancy!$B$65)</f>
        <v>0</v>
      </c>
      <c r="AP146" s="55">
        <f>SUMIFS(AnnualFinancialData!$L$2:$L$6380,AnnualFinancialData!$B$2:$B$6380,$A146,AnnualFinancialData!$K$2:$K$6380,"55355")</f>
        <v>0</v>
      </c>
      <c r="AQ146" s="54" t="str">
        <f>IF(ISERROR(IF(AN146="","",AN146/VLOOKUP(Occupancy!$B$65,Occupancy!$BJ$68:'Occupancy'!$B$79,1)*12/$C146)),"-",IF(AN146="","",AN146/VLOOKUP(Occupancy!$B$65,Occupancy!$BJ$68:'Occupancy'!$B$79,1)*12/$C146))</f>
        <v>-</v>
      </c>
      <c r="AR146" s="56" t="str">
        <f>IF(ISERROR(IF(AO146="","",AO146/VLOOKUP(Occupancy!$B$65,Occupancy!$BJ$68:'Occupancy'!$B$79,1)*12/$C146)),"-",IF(AO146="","",AO146/VLOOKUP(Occupancy!$B$65,Occupancy!$BJ$68:'Occupancy'!$B$79,1)*12/$C146))</f>
        <v>-</v>
      </c>
      <c r="AS146" s="61">
        <f>SUMIFS(IncomeStatementData!$J$2:$J$415,IncomeStatementData!$B$2:$B$415,$A146,IncomeStatementData!$I$2:$I$415,"55301")</f>
        <v>0</v>
      </c>
      <c r="AT146" s="51">
        <f>IF(ISERROR(AU146/12*Occupancy!$B$65),"-",AU146/12*Occupancy!$B$65)</f>
        <v>0</v>
      </c>
      <c r="AU146" s="52">
        <f>SUMIFS(AnnualFinancialData!$L$2:$L$6380,AnnualFinancialData!$B$2:$B$6380,$A146,AnnualFinancialData!$K$2:$K$6380,"55301")</f>
        <v>0</v>
      </c>
      <c r="AV146" s="51" t="str">
        <f>IF(ISERROR(IF(AS146="","",AS146/VLOOKUP(Occupancy!$B$65,Occupancy!$BJ$68:'Occupancy'!$B$79,1)*12/$C146)),"-",IF(AS146="","",AS146/VLOOKUP(Occupancy!$B$65,Occupancy!$BJ$68:'Occupancy'!$B$79,1)*12/$C146))</f>
        <v>-</v>
      </c>
      <c r="AW146" s="57" t="str">
        <f>IF(ISERROR(IF(AT146="","",AT146/VLOOKUP(Occupancy!$B$65,Occupancy!$BJ$68:'Occupancy'!$B$79,1)*12/$C146)),"-",IF(AT146="","",AT146/VLOOKUP(Occupancy!$B$65,Occupancy!$BJ$68:'Occupancy'!$B$79,1)*12/$C146))</f>
        <v>-</v>
      </c>
      <c r="AX146" s="54">
        <f>SUMIFS(IncomeStatementData!$J$2:$J$415,IncomeStatementData!$B$2:$B$415,$A146,IncomeStatementData!$I$2:$I$415,"55320")</f>
        <v>0</v>
      </c>
      <c r="AY146" s="54">
        <f>IF(ISERROR(AZ146/12*Occupancy!$B$65),"-",AZ146/12*Occupancy!$B$65)</f>
        <v>0</v>
      </c>
      <c r="AZ146" s="55">
        <f>SUMIFS(AnnualFinancialData!$L$2:$L$6380,AnnualFinancialData!$B$2:$B$6380,$A146,AnnualFinancialData!$K$2:$K$6380,"55320")</f>
        <v>0</v>
      </c>
      <c r="BA146" s="54" t="str">
        <f>IF(ISERROR(IF(AX146="","",AX146/VLOOKUP(Occupancy!$B$65,Occupancy!$BJ$68:'Occupancy'!$B$79,1)*12/$C146)),"-",IF(AX146="","",AX146/VLOOKUP(Occupancy!$B$65,Occupancy!$BJ$68:'Occupancy'!$B$79,1)*12/$C146))</f>
        <v>-</v>
      </c>
      <c r="BB146" s="54" t="str">
        <f>IF(ISERROR(IF(AY146="","",AY146/VLOOKUP(Occupancy!$B$65,Occupancy!$BJ$68:'Occupancy'!$B$79,1)*12/$C146)),"-",IF(AY146="","",AY146/VLOOKUP(Occupancy!$B$65,Occupancy!$BJ$68:'Occupancy'!$B$79,1)*12/$C146))</f>
        <v>-</v>
      </c>
      <c r="BC146" s="62">
        <f t="shared" si="6"/>
        <v>0</v>
      </c>
      <c r="BD146" s="63">
        <f t="shared" si="7"/>
        <v>0</v>
      </c>
      <c r="BE146" s="62">
        <f t="shared" si="8"/>
        <v>0</v>
      </c>
      <c r="BF146" s="63" t="str">
        <f>IF(ISERROR(IF(BC146="","",BC146/VLOOKUP(Occupancy!$B$65,Occupancy!$BJ$68:'Occupancy'!$B$79,1)*12/$C146)),"-",IF(BC146="","",BC146/VLOOKUP(Occupancy!$B$65,Occupancy!$BJ$68:'Occupancy'!$B$79,1)*12/$C146))</f>
        <v>-</v>
      </c>
      <c r="BG146" s="64" t="str">
        <f>IF(ISERROR(IF(BD146="","",BD146/VLOOKUP(Occupancy!$B$65,Occupancy!$BJ$68:'Occupancy'!$B$79,1)*12/$C146)),"-",IF(BD146="","",BD146/VLOOKUP(Occupancy!$B$65,Occupancy!$BJ$68:'Occupancy'!$B$79,1)*12/$C146))</f>
        <v>-</v>
      </c>
    </row>
    <row r="147" spans="1:59" x14ac:dyDescent="0.25">
      <c r="A147" s="220" t="s">
        <v>682</v>
      </c>
      <c r="B147" s="93" t="str">
        <f>IF(ISERROR(INDEX(ProjectTypeData!$F$2:$F147,MATCH(Expenses!$A147,ProjectTypeData!$B$2:$B147,0),MATCH(Expenses!B$5,ProjectTypeData!$F$1))),"-",INDEX(ProjectTypeData!$F$2:$F147,MATCH(Expenses!$A147,ProjectTypeData!$B$2:$B147,0),MATCH(Expenses!B$5,ProjectTypeData!$F$1)))</f>
        <v>CPDC</v>
      </c>
      <c r="C147" s="145">
        <f>Operating!C152</f>
        <v>0</v>
      </c>
      <c r="D147" s="146" t="str">
        <f>IF(ISERROR(INDEX(MgmtCompanyData!$C$2:$C$46,MATCH(A147,MgmtCompanyData!$B$2:$B$46,0),0)),"-",INDEX(MgmtCompanyData!$C$2:$C$46,MATCH(A147,MgmtCompanyData!$B$2:$B$46,0),0))</f>
        <v>-</v>
      </c>
      <c r="E147" s="50">
        <f>SUMIFS(IncomeStatementData!$J$2:$J$415,IncomeStatementData!$B$2:$B$415,$A147,IncomeStatementData!$I$2:$I$415,"50105")+SUMIFS(IncomeStatementData!$J$2:$J$415,IncomeStatementData!$B$2:$B$415,$A147,IncomeStatementData!$I$2:$I$415,"55745")+SUMIFS(IncomeStatementData!$J$2:$J$415,IncomeStatementData!$B$2:$B$415,$A147,IncomeStatementData!$I$2:$I$415,"55730")+SUMIFS(IncomeStatementData!$J$2:$J$415,IncomeStatementData!$B$2:$B$415,$A147,IncomeStatementData!$I$2:$I$415,"50203")+SUMIFS(IncomeStatementData!$J$2:$J$415,IncomeStatementData!$B$2:$B$415,$A147,IncomeStatementData!$I$2:$I$415,"50252")</f>
        <v>0</v>
      </c>
      <c r="F147" s="51">
        <f>IF(ISERROR(G147/12*Occupancy!$B$65),"-",G147/12*Occupancy!$B$65)</f>
        <v>0</v>
      </c>
      <c r="G147" s="52">
        <f>SUMIFS(AnnualFinancialData!$L$2:$L$6380,AnnualFinancialData!$B$2:$B$6380,$A147,AnnualFinancialData!$K$2:$K$6380,"50105")+SUMIFS(AnnualFinancialData!$L$2:$L$6380,AnnualFinancialData!$B$2:$B$6380,$A147,AnnualFinancialData!$K$2:$K$6380,"55745")+SUMIFS(AnnualFinancialData!$L$2:$L$6380,AnnualFinancialData!$B$2:$B$6380,$A147,AnnualFinancialData!$K$2:$K$6380,"55730")+SUMIFS(AnnualFinancialData!$L$2:$L$6380,AnnualFinancialData!$B$2:$B$6380,$A147,AnnualFinancialData!$K$2:$K$6380,"50203")+SUMIFS(AnnualFinancialData!$L$2:$L$6380,AnnualFinancialData!$B$2:$B$6380,$A147,AnnualFinancialData!$K$2:$K$6380,"50252")</f>
        <v>0</v>
      </c>
      <c r="H147" s="51" t="str">
        <f>IF(ISERROR(IF(E147="","",E147/VLOOKUP(Occupancy!$B$65,Occupancy!$BJ$68:'Occupancy'!$B$79,1)*12/$C147)),"-",IF(E147="","",E147/VLOOKUP(Occupancy!$B$65,Occupancy!$BJ$68:'Occupancy'!$B$79,1)*12/$C147))</f>
        <v>-</v>
      </c>
      <c r="I147" s="53" t="str">
        <f>IF(ISERROR(IF(F147="","",F147/VLOOKUP(Occupancy!$B$65,Occupancy!$BJ$68:'Occupancy'!$B$79,1)*12/$C147)),"-",IF(F147="","",F147/VLOOKUP(Occupancy!$B$65,Occupancy!$BJ$68:'Occupancy'!$B$79,1)*12/$C147))</f>
        <v>-</v>
      </c>
      <c r="J147" s="54">
        <f>SUMIFS(IncomeStatementData!$J$2:$J$415,IncomeStatementData!$B$2:$B$415,$A147,IncomeStatementData!$I$2:$I$415,"60015")+SUMIFS(IncomeStatementData!$J$2:$J$415,IncomeStatementData!$B$2:$B$415,$A147,IncomeStatementData!$I$2:$I$415,"55342")+SUMIFS(IncomeStatementData!$J$2:$J$415,IncomeStatementData!$B$2:$B$415,$A147,IncomeStatementData!$I$2:$I$415,"55110")+SUMIFS(IncomeStatementData!$J$2:$J$415,IncomeStatementData!$B$2:$B$415,$A147,IncomeStatementData!$I$2:$I$415,"53034")+SUMIFS(IncomeStatementData!$J$2:$J$415,IncomeStatementData!$B$2:$B$415,$A147,IncomeStatementData!$I$2:$I$415,"59500")</f>
        <v>0</v>
      </c>
      <c r="K147" s="54">
        <f>IF(ISERROR(L147/12*Occupancy!$B$65),"-",L147/12*Occupancy!$B$65)</f>
        <v>0</v>
      </c>
      <c r="L147" s="55">
        <f>SUMIFS(AnnualFinancialData!$L$2:$L$6380,AnnualFinancialData!$B$2:$B$6380,$A147,AnnualFinancialData!$K$2:$K$6380,"60015")+SUMIFS(AnnualFinancialData!$L$2:$L$6380,AnnualFinancialData!$B$2:$B$6380,$A147,AnnualFinancialData!$K$2:$K$6380,"55342")+SUMIFS(AnnualFinancialData!$L$2:$L$6380,AnnualFinancialData!$B$2:$B$6380,$A147,AnnualFinancialData!$K$2:$K$6380,"55110")+SUMIFS(AnnualFinancialData!$L$2:$L$6380,AnnualFinancialData!$B$2:$B$6380,$A147,AnnualFinancialData!$K$2:$K$6380,"53034")+SUMIFS(AnnualFinancialData!$L$2:$L$6380,AnnualFinancialData!$B$2:$B$6380,$A147,AnnualFinancialData!$K$2:$K$6380,"59500")</f>
        <v>0</v>
      </c>
      <c r="M147" s="54" t="str">
        <f>IF(ISERROR(IF(J147="","",J147/VLOOKUP(Occupancy!$B$65,Occupancy!$BJ$68:'Occupancy'!$B$79,1)*12/$C147)),"-",IF(J147="","",J147/VLOOKUP(Occupancy!$B$65,Occupancy!$BJ$68:'Occupancy'!$B$79,1)*12/$C147))</f>
        <v>-</v>
      </c>
      <c r="N147" s="54" t="str">
        <f>IF(ISERROR(IF(K147="","",K147/VLOOKUP(Occupancy!$B$65,Occupancy!$BJ$68:'Occupancy'!$B$79,1)*12/$C147)),"-",IF(K147="","",K147/VLOOKUP(Occupancy!$B$65,Occupancy!$BJ$68:'Occupancy'!$B$79,1)*12/$C147))</f>
        <v>-</v>
      </c>
      <c r="O147" s="51">
        <f>SUMIFS(IncomeStatementData!$J$2:$J$415,IncomeStatementData!$B$2:$B$415,$A147,IncomeStatementData!$I$2:$I$415,"58001")</f>
        <v>0</v>
      </c>
      <c r="P147" s="51">
        <f>IF(ISERROR(Q147/12*Occupancy!$B$65),"-",Q147/12*Occupancy!$B$65)</f>
        <v>0</v>
      </c>
      <c r="Q147" s="52">
        <f>SUMIFS(AnnualFinancialData!$L$2:$L$6380,AnnualFinancialData!$B$2:$B$6380,$A147,AnnualFinancialData!$K$2:$K$6380,"58001")</f>
        <v>0</v>
      </c>
      <c r="R147" s="51" t="str">
        <f>IF(ISERROR(IF(O147="","",O147/VLOOKUP(Occupancy!$B$65,Occupancy!$BJ$68:'Occupancy'!$B$79,1)*12/$C147)),"-",IF(O147="","",O147/VLOOKUP(Occupancy!$B$65,Occupancy!$BJ$68:'Occupancy'!$B$79,1)*12/$C147))</f>
        <v>-</v>
      </c>
      <c r="S147" s="51" t="str">
        <f>IF(ISERROR(IF(P147="","",P147/VLOOKUP(Occupancy!$B$65,Occupancy!$BJ$68:'Occupancy'!$B$79,1)*12/$C147)),"-",IF(P147="","",P147/VLOOKUP(Occupancy!$B$65,Occupancy!$BJ$68:'Occupancy'!$B$79,1)*12/$C147))</f>
        <v>-</v>
      </c>
      <c r="T147" s="55">
        <f>SUMIFS(IncomeStatementData!$J$2:$J$415,IncomeStatementData!$B$2:$B$415,$A147,IncomeStatementData!$I$2:$I$415,"66100")</f>
        <v>0</v>
      </c>
      <c r="U147" s="54">
        <f>IF(ISERROR(V147/12*Occupancy!$B$65),"-",V147/12*Occupancy!$B$65)</f>
        <v>0</v>
      </c>
      <c r="V147" s="55">
        <f>SUMIFS(AnnualFinancialData!$L$2:$L$6380,AnnualFinancialData!$B$2:$B$6380,$A147,AnnualFinancialData!$K$2:$K$6380,"66100")</f>
        <v>0</v>
      </c>
      <c r="W147" s="54" t="str">
        <f>IF(ISERROR(IF(T147="","",T147/VLOOKUP(Occupancy!$B$65,Occupancy!$BJ$68:'Occupancy'!$B$79,1)*12/$C147)),"-",IF(T147="","",T147/VLOOKUP(Occupancy!$B$65,Occupancy!$BJ$68:'Occupancy'!$B$79,1)*12/$C147))</f>
        <v>-</v>
      </c>
      <c r="X147" s="56" t="str">
        <f>IF(ISERROR(IF(U147="","",U147/VLOOKUP(Occupancy!$B$65,Occupancy!$BJ$68:'Occupancy'!$B$79,1)*12/$C147)),"-",IF(U147="","",U147/VLOOKUP(Occupancy!$B$65,Occupancy!$BJ$68:'Occupancy'!$B$79,1)*12/$C147))</f>
        <v>-</v>
      </c>
      <c r="Y147" s="51">
        <f>SUMIFS(IncomeStatementData!$J$2:$J$415,IncomeStatementData!$B$2:$B$415,$A147,IncomeStatementData!$I$2:$I$415,"55705")+SUMIFS(IncomeStatementData!$J$2:$J$415,IncomeStatementData!$B$2:$B$415,$A147,IncomeStatementData!$I$2:$I$415,"55715")+SUMIFS(IncomeStatementData!$J$2:$J$415,IncomeStatementData!$B$2:$B$415,$A147,IncomeStatementData!$I$2:$I$415,"55720")+SUMIFS(IncomeStatementData!$J$2:$J$415,IncomeStatementData!$B$2:$B$415,$A147,IncomeStatementData!$I$2:$I$415,"55730")+SUMIFS(IncomeStatementData!$J$2:$J$415,IncomeStatementData!$B$2:$B$415,$A147,IncomeStatementData!$I$2:$I$415,"55735")+SUMIFS(IncomeStatementData!$J$2:$J$415,IncomeStatementData!$B$2:$B$415,$A147,IncomeStatementData!$I$2:$I$415,"55701")+SUMIFS(IncomeStatementData!$J$2:$J$415,IncomeStatementData!$B$2:$B$415,$A147,IncomeStatementData!$I$2:$I$415,"55750")+SUMIFS(IncomeStatementData!$J$2:$J$415,IncomeStatementData!$B$2:$B$415,$A147,IncomeStatementData!$I$2:$I$415,"55725")+SUMIFS(IncomeStatementData!$J$2:$J$415,IncomeStatementData!$B$2:$B$415,$A147,IncomeStatementData!$I$2:$I$415,"55760")+SUMIFS(IncomeStatementData!$J$2:$J$415,IncomeStatementData!$B$2:$B$415,$A147,IncomeStatementData!$I$2:$I$415,"55755")</f>
        <v>0</v>
      </c>
      <c r="Z147" s="51">
        <f>IF(ISERROR(AA147/12*Occupancy!$B$65),"-",AA147/12*Occupancy!$B$65)</f>
        <v>0</v>
      </c>
      <c r="AA147" s="52">
        <f>SUMIFS(AnnualFinancialData!$L$2:$L$6380,AnnualFinancialData!$B$2:$B$6380,$A147,AnnualFinancialData!$K$2:$K$6380,"55705")+SUMIFS(AnnualFinancialData!$L$2:$L$6380,AnnualFinancialData!$B$2:$B$6380,$A147,AnnualFinancialData!$K$2:$K$6380,"55715")+SUMIFS(AnnualFinancialData!$L$2:$L$6380,AnnualFinancialData!$B$2:$B$6380,$A147,AnnualFinancialData!$K$2:$K$6380,"55720")+SUMIFS(AnnualFinancialData!$L$2:$L$6380,AnnualFinancialData!$B$2:$B$6380,$A147,AnnualFinancialData!$K$2:$K$6380,"55730")+SUMIFS(AnnualFinancialData!$L$2:$L$6380,AnnualFinancialData!$B$2:$B$6380,$A147,AnnualFinancialData!$K$2:$K$6380,"55735")+SUMIFS(AnnualFinancialData!$L$2:$L$6380,AnnualFinancialData!$B$2:$B$6380,$A147,AnnualFinancialData!$K$2:$K$6380,"55701")+SUMIFS(AnnualFinancialData!$L$2:$L$6380,AnnualFinancialData!$B$2:$B$6380,$A147,AnnualFinancialData!$K$2:$K$6380,"55750")+SUMIFS(AnnualFinancialData!$L$2:$L$6380,AnnualFinancialData!$B$2:$B$6380,$A147,AnnualFinancialData!$K$2:$K$6380,"55725")+SUMIFS(AnnualFinancialData!$L$2:$L$6380,AnnualFinancialData!$B$2:$B$6380,$A147,AnnualFinancialData!$K$2:$K$6380,"55760")+SUMIFS(AnnualFinancialData!$L$2:$L$6380,AnnualFinancialData!$B$2:$B$6380,$A147,AnnualFinancialData!$K$2:$K$6380,"55755")</f>
        <v>0</v>
      </c>
      <c r="AB147" s="51" t="str">
        <f>IF(ISERROR(IF(Y147="","",Y147/VLOOKUP(Occupancy!$B$65,Occupancy!$BJ$68:'Occupancy'!$B$79,1)*12/$C147)),"-",IF(Y147="","",Y147/VLOOKUP(Occupancy!$B$65,Occupancy!$BJ$68:'Occupancy'!$B$79,1)*12/$C147))</f>
        <v>-</v>
      </c>
      <c r="AC147" s="57" t="str">
        <f>IF(ISERROR(IF(Z147="","",Z147/VLOOKUP(Occupancy!$B$65,Occupancy!$BJ$68:'Occupancy'!$B$79,1)*12/$C147)),"-",IF(Z147="","",Z147/VLOOKUP(Occupancy!$B$65,Occupancy!$BJ$68:'Occupancy'!$B$79,1)*12/$C147))</f>
        <v>-</v>
      </c>
      <c r="AD147" s="55">
        <f>SUMIFS(IncomeStatementData!$J$2:$J$415,IncomeStatementData!$B$2:$B$415,$A147,IncomeStatementData!$I$2:$I$415,"55770")</f>
        <v>0</v>
      </c>
      <c r="AE147" s="54">
        <f>IF(ISERROR(AF147/12*Occupancy!$B$65),"-",AF147/12*Occupancy!$B$65)</f>
        <v>0</v>
      </c>
      <c r="AF147" s="55">
        <f>SUMIFS(AnnualFinancialData!$L$2:$L$6380,AnnualFinancialData!$B$2:$B$6380,$A147,AnnualFinancialData!$K$2:$K$6380,"55770")</f>
        <v>0</v>
      </c>
      <c r="AG147" s="54" t="str">
        <f>IF(ISERROR(IF(AD147="","",AD147/VLOOKUP(Occupancy!$B$65,Occupancy!$BJ$68:'Occupancy'!$B$79,1)*12/$C147)),"-",IF(AD147="","",AD147/VLOOKUP(Occupancy!$B$65,Occupancy!$BJ$68:'Occupancy'!$B$79,1)*12/$C147))</f>
        <v>-</v>
      </c>
      <c r="AH147" s="59" t="str">
        <f>IF(ISERROR(IF(AE147="","",AE147/VLOOKUP(Occupancy!$B$65,Occupancy!$BJ$68:'Occupancy'!$B$79,1)*12/$C147)),"-",IF(AE147="","",AE147/VLOOKUP(Occupancy!$B$65,Occupancy!$BJ$68:'Occupancy'!$B$79,1)*12/$C147))</f>
        <v>-</v>
      </c>
      <c r="AI147" s="52">
        <f>SUMIFS(IncomeStatementData!$J$2:$J$415,IncomeStatementData!$B$2:$B$415,$A147,IncomeStatementData!$I$2:$I$415,"55357")+SUMIFS(IncomeStatementData!$J$2:$J$415,IncomeStatementData!$B$2:$B$415,$A147,IncomeStatementData!$I$2:$I$415,"55353")+SUMIFS(IncomeStatementData!$J$2:$J$415,IncomeStatementData!$B$2:$B$415,$A147,IncomeStatementData!$I$2:$I$415,"55354")+SUMIFS(IncomeStatementData!$J$2:$J$415,IncomeStatementData!$B$2:$B$415,$A147,IncomeStatementData!$I$2:$I$415,"55351")</f>
        <v>0</v>
      </c>
      <c r="AJ147" s="51">
        <f>IF(ISERROR(AK147/12*Occupancy!$B$65),"-",AK147/12*Occupancy!$B$65)</f>
        <v>0</v>
      </c>
      <c r="AK147" s="52">
        <f>SUMIFS(AnnualFinancialData!$L$2:$L$6380,AnnualFinancialData!$B$2:$B$6380,$A147,AnnualFinancialData!$K$2:$K$6380,"55357")+SUMIFS(AnnualFinancialData!$L$2:$L$6380,AnnualFinancialData!$B$2:$B$6380,$A147,AnnualFinancialData!$K$2:$K$6380,"55353")+SUMIFS(AnnualFinancialData!$L$2:$L$6380,AnnualFinancialData!$B$2:$B$6380,$A147,AnnualFinancialData!$K$2:$K$6380,"55354")+SUMIFS(AnnualFinancialData!$L$2:$L$6380,AnnualFinancialData!$B$2:$B$6380,$A147,AnnualFinancialData!$K$2:$K$6380,"55351")</f>
        <v>0</v>
      </c>
      <c r="AL147" s="51" t="str">
        <f>IF(ISERROR(IF(AI147="","",AI147/VLOOKUP(Occupancy!$B$65,Occupancy!$BJ$68:'Occupancy'!$B$79,1)*12/$C147)),"-",IF(AI147="","",AI147/VLOOKUP(Occupancy!$B$65,Occupancy!$BJ$68:'Occupancy'!$B$79,1)*12/$C147))</f>
        <v>-</v>
      </c>
      <c r="AM147" s="60" t="str">
        <f>IF(ISERROR(IF(AJ147="","",AJ147/VLOOKUP(Occupancy!$B$65,Occupancy!$BJ$68:'Occupancy'!$B$79,1)*12/$C147)),"-",IF(AJ147="","",AJ147/VLOOKUP(Occupancy!$B$65,Occupancy!$BJ$68:'Occupancy'!$B$79,1)*12/$C147))</f>
        <v>-</v>
      </c>
      <c r="AN147" s="54">
        <f>SUMIFS(IncomeStatementData!$J$2:$J$415,IncomeStatementData!$B$2:$B$415,$A147,IncomeStatementData!$I$2:$I$415,"55355")</f>
        <v>0</v>
      </c>
      <c r="AO147" s="54">
        <f>IF(ISERROR(AP147/12*Occupancy!$B$65),"-",AP147/12*Occupancy!$B$65)</f>
        <v>0</v>
      </c>
      <c r="AP147" s="55">
        <f>SUMIFS(AnnualFinancialData!$L$2:$L$6380,AnnualFinancialData!$B$2:$B$6380,$A147,AnnualFinancialData!$K$2:$K$6380,"55355")</f>
        <v>0</v>
      </c>
      <c r="AQ147" s="54" t="str">
        <f>IF(ISERROR(IF(AN147="","",AN147/VLOOKUP(Occupancy!$B$65,Occupancy!$BJ$68:'Occupancy'!$B$79,1)*12/$C147)),"-",IF(AN147="","",AN147/VLOOKUP(Occupancy!$B$65,Occupancy!$BJ$68:'Occupancy'!$B$79,1)*12/$C147))</f>
        <v>-</v>
      </c>
      <c r="AR147" s="56" t="str">
        <f>IF(ISERROR(IF(AO147="","",AO147/VLOOKUP(Occupancy!$B$65,Occupancy!$BJ$68:'Occupancy'!$B$79,1)*12/$C147)),"-",IF(AO147="","",AO147/VLOOKUP(Occupancy!$B$65,Occupancy!$BJ$68:'Occupancy'!$B$79,1)*12/$C147))</f>
        <v>-</v>
      </c>
      <c r="AS147" s="61">
        <f>SUMIFS(IncomeStatementData!$J$2:$J$415,IncomeStatementData!$B$2:$B$415,$A147,IncomeStatementData!$I$2:$I$415,"55301")</f>
        <v>0</v>
      </c>
      <c r="AT147" s="51">
        <f>IF(ISERROR(AU147/12*Occupancy!$B$65),"-",AU147/12*Occupancy!$B$65)</f>
        <v>0</v>
      </c>
      <c r="AU147" s="52">
        <f>SUMIFS(AnnualFinancialData!$L$2:$L$6380,AnnualFinancialData!$B$2:$B$6380,$A147,AnnualFinancialData!$K$2:$K$6380,"55301")</f>
        <v>0</v>
      </c>
      <c r="AV147" s="51" t="str">
        <f>IF(ISERROR(IF(AS147="","",AS147/VLOOKUP(Occupancy!$B$65,Occupancy!$BJ$68:'Occupancy'!$B$79,1)*12/$C147)),"-",IF(AS147="","",AS147/VLOOKUP(Occupancy!$B$65,Occupancy!$BJ$68:'Occupancy'!$B$79,1)*12/$C147))</f>
        <v>-</v>
      </c>
      <c r="AW147" s="57" t="str">
        <f>IF(ISERROR(IF(AT147="","",AT147/VLOOKUP(Occupancy!$B$65,Occupancy!$BJ$68:'Occupancy'!$B$79,1)*12/$C147)),"-",IF(AT147="","",AT147/VLOOKUP(Occupancy!$B$65,Occupancy!$BJ$68:'Occupancy'!$B$79,1)*12/$C147))</f>
        <v>-</v>
      </c>
      <c r="AX147" s="54">
        <f>SUMIFS(IncomeStatementData!$J$2:$J$415,IncomeStatementData!$B$2:$B$415,$A147,IncomeStatementData!$I$2:$I$415,"55320")</f>
        <v>0</v>
      </c>
      <c r="AY147" s="54">
        <f>IF(ISERROR(AZ147/12*Occupancy!$B$65),"-",AZ147/12*Occupancy!$B$65)</f>
        <v>0</v>
      </c>
      <c r="AZ147" s="55">
        <f>SUMIFS(AnnualFinancialData!$L$2:$L$6380,AnnualFinancialData!$B$2:$B$6380,$A147,AnnualFinancialData!$K$2:$K$6380,"55320")</f>
        <v>0</v>
      </c>
      <c r="BA147" s="54" t="str">
        <f>IF(ISERROR(IF(AX147="","",AX147/VLOOKUP(Occupancy!$B$65,Occupancy!$BJ$68:'Occupancy'!$B$79,1)*12/$C147)),"-",IF(AX147="","",AX147/VLOOKUP(Occupancy!$B$65,Occupancy!$BJ$68:'Occupancy'!$B$79,1)*12/$C147))</f>
        <v>-</v>
      </c>
      <c r="BB147" s="54" t="str">
        <f>IF(ISERROR(IF(AY147="","",AY147/VLOOKUP(Occupancy!$B$65,Occupancy!$BJ$68:'Occupancy'!$B$79,1)*12/$C147)),"-",IF(AY147="","",AY147/VLOOKUP(Occupancy!$B$65,Occupancy!$BJ$68:'Occupancy'!$B$79,1)*12/$C147))</f>
        <v>-</v>
      </c>
      <c r="BC147" s="62">
        <f t="shared" si="6"/>
        <v>0</v>
      </c>
      <c r="BD147" s="63">
        <f t="shared" si="7"/>
        <v>0</v>
      </c>
      <c r="BE147" s="62">
        <f t="shared" si="8"/>
        <v>0</v>
      </c>
      <c r="BF147" s="63" t="str">
        <f>IF(ISERROR(IF(BC147="","",BC147/VLOOKUP(Occupancy!$B$65,Occupancy!$BJ$68:'Occupancy'!$B$79,1)*12/$C147)),"-",IF(BC147="","",BC147/VLOOKUP(Occupancy!$B$65,Occupancy!$BJ$68:'Occupancy'!$B$79,1)*12/$C147))</f>
        <v>-</v>
      </c>
      <c r="BG147" s="64" t="str">
        <f>IF(ISERROR(IF(BD147="","",BD147/VLOOKUP(Occupancy!$B$65,Occupancy!$BJ$68:'Occupancy'!$B$79,1)*12/$C147)),"-",IF(BD147="","",BD147/VLOOKUP(Occupancy!$B$65,Occupancy!$BJ$68:'Occupancy'!$B$79,1)*12/$C147))</f>
        <v>-</v>
      </c>
    </row>
    <row r="148" spans="1:59" x14ac:dyDescent="0.25">
      <c r="A148" s="220" t="s">
        <v>684</v>
      </c>
      <c r="B148" s="93" t="str">
        <f>IF(ISERROR(INDEX(ProjectTypeData!$F$2:$F148,MATCH(Expenses!$A148,ProjectTypeData!$B$2:$B148,0),MATCH(Expenses!B$5,ProjectTypeData!$F$1))),"-",INDEX(ProjectTypeData!$F$2:$F148,MATCH(Expenses!$A148,ProjectTypeData!$B$2:$B148,0),MATCH(Expenses!B$5,ProjectTypeData!$F$1)))</f>
        <v>Homes</v>
      </c>
      <c r="C148" s="145">
        <f>Operating!C153</f>
        <v>0</v>
      </c>
      <c r="D148" s="146" t="str">
        <f>IF(ISERROR(INDEX(MgmtCompanyData!$C$2:$C$46,MATCH(A148,MgmtCompanyData!$B$2:$B$46,0),0)),"-",INDEX(MgmtCompanyData!$C$2:$C$46,MATCH(A148,MgmtCompanyData!$B$2:$B$46,0),0))</f>
        <v>-</v>
      </c>
      <c r="E148" s="50">
        <f>SUMIFS(IncomeStatementData!$J$2:$J$415,IncomeStatementData!$B$2:$B$415,$A148,IncomeStatementData!$I$2:$I$415,"50105")+SUMIFS(IncomeStatementData!$J$2:$J$415,IncomeStatementData!$B$2:$B$415,$A148,IncomeStatementData!$I$2:$I$415,"55745")+SUMIFS(IncomeStatementData!$J$2:$J$415,IncomeStatementData!$B$2:$B$415,$A148,IncomeStatementData!$I$2:$I$415,"55730")+SUMIFS(IncomeStatementData!$J$2:$J$415,IncomeStatementData!$B$2:$B$415,$A148,IncomeStatementData!$I$2:$I$415,"50203")+SUMIFS(IncomeStatementData!$J$2:$J$415,IncomeStatementData!$B$2:$B$415,$A148,IncomeStatementData!$I$2:$I$415,"50252")</f>
        <v>0</v>
      </c>
      <c r="F148" s="51">
        <f>IF(ISERROR(G148/12*Occupancy!$B$65),"-",G148/12*Occupancy!$B$65)</f>
        <v>0</v>
      </c>
      <c r="G148" s="52">
        <f>SUMIFS(AnnualFinancialData!$L$2:$L$6380,AnnualFinancialData!$B$2:$B$6380,$A148,AnnualFinancialData!$K$2:$K$6380,"50105")+SUMIFS(AnnualFinancialData!$L$2:$L$6380,AnnualFinancialData!$B$2:$B$6380,$A148,AnnualFinancialData!$K$2:$K$6380,"55745")+SUMIFS(AnnualFinancialData!$L$2:$L$6380,AnnualFinancialData!$B$2:$B$6380,$A148,AnnualFinancialData!$K$2:$K$6380,"55730")+SUMIFS(AnnualFinancialData!$L$2:$L$6380,AnnualFinancialData!$B$2:$B$6380,$A148,AnnualFinancialData!$K$2:$K$6380,"50203")+SUMIFS(AnnualFinancialData!$L$2:$L$6380,AnnualFinancialData!$B$2:$B$6380,$A148,AnnualFinancialData!$K$2:$K$6380,"50252")</f>
        <v>0</v>
      </c>
      <c r="H148" s="51" t="str">
        <f>IF(ISERROR(IF(E148="","",E148/VLOOKUP(Occupancy!$B$65,Occupancy!$BJ$68:'Occupancy'!$B$79,1)*12/$C148)),"-",IF(E148="","",E148/VLOOKUP(Occupancy!$B$65,Occupancy!$BJ$68:'Occupancy'!$B$79,1)*12/$C148))</f>
        <v>-</v>
      </c>
      <c r="I148" s="53" t="str">
        <f>IF(ISERROR(IF(F148="","",F148/VLOOKUP(Occupancy!$B$65,Occupancy!$BJ$68:'Occupancy'!$B$79,1)*12/$C148)),"-",IF(F148="","",F148/VLOOKUP(Occupancy!$B$65,Occupancy!$BJ$68:'Occupancy'!$B$79,1)*12/$C148))</f>
        <v>-</v>
      </c>
      <c r="J148" s="54">
        <f>SUMIFS(IncomeStatementData!$J$2:$J$415,IncomeStatementData!$B$2:$B$415,$A148,IncomeStatementData!$I$2:$I$415,"60015")+SUMIFS(IncomeStatementData!$J$2:$J$415,IncomeStatementData!$B$2:$B$415,$A148,IncomeStatementData!$I$2:$I$415,"55342")+SUMIFS(IncomeStatementData!$J$2:$J$415,IncomeStatementData!$B$2:$B$415,$A148,IncomeStatementData!$I$2:$I$415,"55110")+SUMIFS(IncomeStatementData!$J$2:$J$415,IncomeStatementData!$B$2:$B$415,$A148,IncomeStatementData!$I$2:$I$415,"53034")+SUMIFS(IncomeStatementData!$J$2:$J$415,IncomeStatementData!$B$2:$B$415,$A148,IncomeStatementData!$I$2:$I$415,"59500")</f>
        <v>0</v>
      </c>
      <c r="K148" s="54">
        <f>IF(ISERROR(L148/12*Occupancy!$B$65),"-",L148/12*Occupancy!$B$65)</f>
        <v>0</v>
      </c>
      <c r="L148" s="55">
        <f>SUMIFS(AnnualFinancialData!$L$2:$L$6380,AnnualFinancialData!$B$2:$B$6380,$A148,AnnualFinancialData!$K$2:$K$6380,"60015")+SUMIFS(AnnualFinancialData!$L$2:$L$6380,AnnualFinancialData!$B$2:$B$6380,$A148,AnnualFinancialData!$K$2:$K$6380,"55342")+SUMIFS(AnnualFinancialData!$L$2:$L$6380,AnnualFinancialData!$B$2:$B$6380,$A148,AnnualFinancialData!$K$2:$K$6380,"55110")+SUMIFS(AnnualFinancialData!$L$2:$L$6380,AnnualFinancialData!$B$2:$B$6380,$A148,AnnualFinancialData!$K$2:$K$6380,"53034")+SUMIFS(AnnualFinancialData!$L$2:$L$6380,AnnualFinancialData!$B$2:$B$6380,$A148,AnnualFinancialData!$K$2:$K$6380,"59500")</f>
        <v>0</v>
      </c>
      <c r="M148" s="54" t="str">
        <f>IF(ISERROR(IF(J148="","",J148/VLOOKUP(Occupancy!$B$65,Occupancy!$BJ$68:'Occupancy'!$B$79,1)*12/$C148)),"-",IF(J148="","",J148/VLOOKUP(Occupancy!$B$65,Occupancy!$BJ$68:'Occupancy'!$B$79,1)*12/$C148))</f>
        <v>-</v>
      </c>
      <c r="N148" s="54" t="str">
        <f>IF(ISERROR(IF(K148="","",K148/VLOOKUP(Occupancy!$B$65,Occupancy!$BJ$68:'Occupancy'!$B$79,1)*12/$C148)),"-",IF(K148="","",K148/VLOOKUP(Occupancy!$B$65,Occupancy!$BJ$68:'Occupancy'!$B$79,1)*12/$C148))</f>
        <v>-</v>
      </c>
      <c r="O148" s="51">
        <f>SUMIFS(IncomeStatementData!$J$2:$J$415,IncomeStatementData!$B$2:$B$415,$A148,IncomeStatementData!$I$2:$I$415,"58001")</f>
        <v>0</v>
      </c>
      <c r="P148" s="51">
        <f>IF(ISERROR(Q148/12*Occupancy!$B$65),"-",Q148/12*Occupancy!$B$65)</f>
        <v>0</v>
      </c>
      <c r="Q148" s="52">
        <f>SUMIFS(AnnualFinancialData!$L$2:$L$6380,AnnualFinancialData!$B$2:$B$6380,$A148,AnnualFinancialData!$K$2:$K$6380,"58001")</f>
        <v>0</v>
      </c>
      <c r="R148" s="51" t="str">
        <f>IF(ISERROR(IF(O148="","",O148/VLOOKUP(Occupancy!$B$65,Occupancy!$BJ$68:'Occupancy'!$B$79,1)*12/$C148)),"-",IF(O148="","",O148/VLOOKUP(Occupancy!$B$65,Occupancy!$BJ$68:'Occupancy'!$B$79,1)*12/$C148))</f>
        <v>-</v>
      </c>
      <c r="S148" s="51" t="str">
        <f>IF(ISERROR(IF(P148="","",P148/VLOOKUP(Occupancy!$B$65,Occupancy!$BJ$68:'Occupancy'!$B$79,1)*12/$C148)),"-",IF(P148="","",P148/VLOOKUP(Occupancy!$B$65,Occupancy!$BJ$68:'Occupancy'!$B$79,1)*12/$C148))</f>
        <v>-</v>
      </c>
      <c r="T148" s="55">
        <f>SUMIFS(IncomeStatementData!$J$2:$J$415,IncomeStatementData!$B$2:$B$415,$A148,IncomeStatementData!$I$2:$I$415,"66100")</f>
        <v>0</v>
      </c>
      <c r="U148" s="54">
        <f>IF(ISERROR(V148/12*Occupancy!$B$65),"-",V148/12*Occupancy!$B$65)</f>
        <v>0</v>
      </c>
      <c r="V148" s="55">
        <f>SUMIFS(AnnualFinancialData!$L$2:$L$6380,AnnualFinancialData!$B$2:$B$6380,$A148,AnnualFinancialData!$K$2:$K$6380,"66100")</f>
        <v>0</v>
      </c>
      <c r="W148" s="54" t="str">
        <f>IF(ISERROR(IF(T148="","",T148/VLOOKUP(Occupancy!$B$65,Occupancy!$BJ$68:'Occupancy'!$B$79,1)*12/$C148)),"-",IF(T148="","",T148/VLOOKUP(Occupancy!$B$65,Occupancy!$BJ$68:'Occupancy'!$B$79,1)*12/$C148))</f>
        <v>-</v>
      </c>
      <c r="X148" s="56" t="str">
        <f>IF(ISERROR(IF(U148="","",U148/VLOOKUP(Occupancy!$B$65,Occupancy!$BJ$68:'Occupancy'!$B$79,1)*12/$C148)),"-",IF(U148="","",U148/VLOOKUP(Occupancy!$B$65,Occupancy!$BJ$68:'Occupancy'!$B$79,1)*12/$C148))</f>
        <v>-</v>
      </c>
      <c r="Y148" s="51">
        <f>SUMIFS(IncomeStatementData!$J$2:$J$415,IncomeStatementData!$B$2:$B$415,$A148,IncomeStatementData!$I$2:$I$415,"55705")+SUMIFS(IncomeStatementData!$J$2:$J$415,IncomeStatementData!$B$2:$B$415,$A148,IncomeStatementData!$I$2:$I$415,"55715")+SUMIFS(IncomeStatementData!$J$2:$J$415,IncomeStatementData!$B$2:$B$415,$A148,IncomeStatementData!$I$2:$I$415,"55720")+SUMIFS(IncomeStatementData!$J$2:$J$415,IncomeStatementData!$B$2:$B$415,$A148,IncomeStatementData!$I$2:$I$415,"55730")+SUMIFS(IncomeStatementData!$J$2:$J$415,IncomeStatementData!$B$2:$B$415,$A148,IncomeStatementData!$I$2:$I$415,"55735")+SUMIFS(IncomeStatementData!$J$2:$J$415,IncomeStatementData!$B$2:$B$415,$A148,IncomeStatementData!$I$2:$I$415,"55701")+SUMIFS(IncomeStatementData!$J$2:$J$415,IncomeStatementData!$B$2:$B$415,$A148,IncomeStatementData!$I$2:$I$415,"55750")+SUMIFS(IncomeStatementData!$J$2:$J$415,IncomeStatementData!$B$2:$B$415,$A148,IncomeStatementData!$I$2:$I$415,"55725")+SUMIFS(IncomeStatementData!$J$2:$J$415,IncomeStatementData!$B$2:$B$415,$A148,IncomeStatementData!$I$2:$I$415,"55760")+SUMIFS(IncomeStatementData!$J$2:$J$415,IncomeStatementData!$B$2:$B$415,$A148,IncomeStatementData!$I$2:$I$415,"55755")</f>
        <v>0</v>
      </c>
      <c r="Z148" s="51">
        <f>IF(ISERROR(AA148/12*Occupancy!$B$65),"-",AA148/12*Occupancy!$B$65)</f>
        <v>0</v>
      </c>
      <c r="AA148" s="52">
        <f>SUMIFS(AnnualFinancialData!$L$2:$L$6380,AnnualFinancialData!$B$2:$B$6380,$A148,AnnualFinancialData!$K$2:$K$6380,"55705")+SUMIFS(AnnualFinancialData!$L$2:$L$6380,AnnualFinancialData!$B$2:$B$6380,$A148,AnnualFinancialData!$K$2:$K$6380,"55715")+SUMIFS(AnnualFinancialData!$L$2:$L$6380,AnnualFinancialData!$B$2:$B$6380,$A148,AnnualFinancialData!$K$2:$K$6380,"55720")+SUMIFS(AnnualFinancialData!$L$2:$L$6380,AnnualFinancialData!$B$2:$B$6380,$A148,AnnualFinancialData!$K$2:$K$6380,"55730")+SUMIFS(AnnualFinancialData!$L$2:$L$6380,AnnualFinancialData!$B$2:$B$6380,$A148,AnnualFinancialData!$K$2:$K$6380,"55735")+SUMIFS(AnnualFinancialData!$L$2:$L$6380,AnnualFinancialData!$B$2:$B$6380,$A148,AnnualFinancialData!$K$2:$K$6380,"55701")+SUMIFS(AnnualFinancialData!$L$2:$L$6380,AnnualFinancialData!$B$2:$B$6380,$A148,AnnualFinancialData!$K$2:$K$6380,"55750")+SUMIFS(AnnualFinancialData!$L$2:$L$6380,AnnualFinancialData!$B$2:$B$6380,$A148,AnnualFinancialData!$K$2:$K$6380,"55725")+SUMIFS(AnnualFinancialData!$L$2:$L$6380,AnnualFinancialData!$B$2:$B$6380,$A148,AnnualFinancialData!$K$2:$K$6380,"55760")+SUMIFS(AnnualFinancialData!$L$2:$L$6380,AnnualFinancialData!$B$2:$B$6380,$A148,AnnualFinancialData!$K$2:$K$6380,"55755")</f>
        <v>0</v>
      </c>
      <c r="AB148" s="51" t="str">
        <f>IF(ISERROR(IF(Y148="","",Y148/VLOOKUP(Occupancy!$B$65,Occupancy!$BJ$68:'Occupancy'!$B$79,1)*12/$C148)),"-",IF(Y148="","",Y148/VLOOKUP(Occupancy!$B$65,Occupancy!$BJ$68:'Occupancy'!$B$79,1)*12/$C148))</f>
        <v>-</v>
      </c>
      <c r="AC148" s="57" t="str">
        <f>IF(ISERROR(IF(Z148="","",Z148/VLOOKUP(Occupancy!$B$65,Occupancy!$BJ$68:'Occupancy'!$B$79,1)*12/$C148)),"-",IF(Z148="","",Z148/VLOOKUP(Occupancy!$B$65,Occupancy!$BJ$68:'Occupancy'!$B$79,1)*12/$C148))</f>
        <v>-</v>
      </c>
      <c r="AD148" s="55">
        <f>SUMIFS(IncomeStatementData!$J$2:$J$415,IncomeStatementData!$B$2:$B$415,$A148,IncomeStatementData!$I$2:$I$415,"55770")</f>
        <v>0</v>
      </c>
      <c r="AE148" s="54">
        <f>IF(ISERROR(AF148/12*Occupancy!$B$65),"-",AF148/12*Occupancy!$B$65)</f>
        <v>0</v>
      </c>
      <c r="AF148" s="55">
        <f>SUMIFS(AnnualFinancialData!$L$2:$L$6380,AnnualFinancialData!$B$2:$B$6380,$A148,AnnualFinancialData!$K$2:$K$6380,"55770")</f>
        <v>0</v>
      </c>
      <c r="AG148" s="54" t="str">
        <f>IF(ISERROR(IF(AD148="","",AD148/VLOOKUP(Occupancy!$B$65,Occupancy!$BJ$68:'Occupancy'!$B$79,1)*12/$C148)),"-",IF(AD148="","",AD148/VLOOKUP(Occupancy!$B$65,Occupancy!$BJ$68:'Occupancy'!$B$79,1)*12/$C148))</f>
        <v>-</v>
      </c>
      <c r="AH148" s="59" t="str">
        <f>IF(ISERROR(IF(AE148="","",AE148/VLOOKUP(Occupancy!$B$65,Occupancy!$BJ$68:'Occupancy'!$B$79,1)*12/$C148)),"-",IF(AE148="","",AE148/VLOOKUP(Occupancy!$B$65,Occupancy!$BJ$68:'Occupancy'!$B$79,1)*12/$C148))</f>
        <v>-</v>
      </c>
      <c r="AI148" s="52">
        <f>SUMIFS(IncomeStatementData!$J$2:$J$415,IncomeStatementData!$B$2:$B$415,$A148,IncomeStatementData!$I$2:$I$415,"55357")+SUMIFS(IncomeStatementData!$J$2:$J$415,IncomeStatementData!$B$2:$B$415,$A148,IncomeStatementData!$I$2:$I$415,"55353")+SUMIFS(IncomeStatementData!$J$2:$J$415,IncomeStatementData!$B$2:$B$415,$A148,IncomeStatementData!$I$2:$I$415,"55354")+SUMIFS(IncomeStatementData!$J$2:$J$415,IncomeStatementData!$B$2:$B$415,$A148,IncomeStatementData!$I$2:$I$415,"55351")</f>
        <v>0</v>
      </c>
      <c r="AJ148" s="51">
        <f>IF(ISERROR(AK148/12*Occupancy!$B$65),"-",AK148/12*Occupancy!$B$65)</f>
        <v>0</v>
      </c>
      <c r="AK148" s="52">
        <f>SUMIFS(AnnualFinancialData!$L$2:$L$6380,AnnualFinancialData!$B$2:$B$6380,$A148,AnnualFinancialData!$K$2:$K$6380,"55357")+SUMIFS(AnnualFinancialData!$L$2:$L$6380,AnnualFinancialData!$B$2:$B$6380,$A148,AnnualFinancialData!$K$2:$K$6380,"55353")+SUMIFS(AnnualFinancialData!$L$2:$L$6380,AnnualFinancialData!$B$2:$B$6380,$A148,AnnualFinancialData!$K$2:$K$6380,"55354")+SUMIFS(AnnualFinancialData!$L$2:$L$6380,AnnualFinancialData!$B$2:$B$6380,$A148,AnnualFinancialData!$K$2:$K$6380,"55351")</f>
        <v>0</v>
      </c>
      <c r="AL148" s="51" t="str">
        <f>IF(ISERROR(IF(AI148="","",AI148/VLOOKUP(Occupancy!$B$65,Occupancy!$BJ$68:'Occupancy'!$B$79,1)*12/$C148)),"-",IF(AI148="","",AI148/VLOOKUP(Occupancy!$B$65,Occupancy!$BJ$68:'Occupancy'!$B$79,1)*12/$C148))</f>
        <v>-</v>
      </c>
      <c r="AM148" s="60" t="str">
        <f>IF(ISERROR(IF(AJ148="","",AJ148/VLOOKUP(Occupancy!$B$65,Occupancy!$BJ$68:'Occupancy'!$B$79,1)*12/$C148)),"-",IF(AJ148="","",AJ148/VLOOKUP(Occupancy!$B$65,Occupancy!$BJ$68:'Occupancy'!$B$79,1)*12/$C148))</f>
        <v>-</v>
      </c>
      <c r="AN148" s="54">
        <f>SUMIFS(IncomeStatementData!$J$2:$J$415,IncomeStatementData!$B$2:$B$415,$A148,IncomeStatementData!$I$2:$I$415,"55355")</f>
        <v>0</v>
      </c>
      <c r="AO148" s="54">
        <f>IF(ISERROR(AP148/12*Occupancy!$B$65),"-",AP148/12*Occupancy!$B$65)</f>
        <v>0</v>
      </c>
      <c r="AP148" s="55">
        <f>SUMIFS(AnnualFinancialData!$L$2:$L$6380,AnnualFinancialData!$B$2:$B$6380,$A148,AnnualFinancialData!$K$2:$K$6380,"55355")</f>
        <v>0</v>
      </c>
      <c r="AQ148" s="54" t="str">
        <f>IF(ISERROR(IF(AN148="","",AN148/VLOOKUP(Occupancy!$B$65,Occupancy!$BJ$68:'Occupancy'!$B$79,1)*12/$C148)),"-",IF(AN148="","",AN148/VLOOKUP(Occupancy!$B$65,Occupancy!$BJ$68:'Occupancy'!$B$79,1)*12/$C148))</f>
        <v>-</v>
      </c>
      <c r="AR148" s="56" t="str">
        <f>IF(ISERROR(IF(AO148="","",AO148/VLOOKUP(Occupancy!$B$65,Occupancy!$BJ$68:'Occupancy'!$B$79,1)*12/$C148)),"-",IF(AO148="","",AO148/VLOOKUP(Occupancy!$B$65,Occupancy!$BJ$68:'Occupancy'!$B$79,1)*12/$C148))</f>
        <v>-</v>
      </c>
      <c r="AS148" s="61">
        <f>SUMIFS(IncomeStatementData!$J$2:$J$415,IncomeStatementData!$B$2:$B$415,$A148,IncomeStatementData!$I$2:$I$415,"55301")</f>
        <v>0</v>
      </c>
      <c r="AT148" s="51">
        <f>IF(ISERROR(AU148/12*Occupancy!$B$65),"-",AU148/12*Occupancy!$B$65)</f>
        <v>0</v>
      </c>
      <c r="AU148" s="52">
        <f>SUMIFS(AnnualFinancialData!$L$2:$L$6380,AnnualFinancialData!$B$2:$B$6380,$A148,AnnualFinancialData!$K$2:$K$6380,"55301")</f>
        <v>0</v>
      </c>
      <c r="AV148" s="51" t="str">
        <f>IF(ISERROR(IF(AS148="","",AS148/VLOOKUP(Occupancy!$B$65,Occupancy!$BJ$68:'Occupancy'!$B$79,1)*12/$C148)),"-",IF(AS148="","",AS148/VLOOKUP(Occupancy!$B$65,Occupancy!$BJ$68:'Occupancy'!$B$79,1)*12/$C148))</f>
        <v>-</v>
      </c>
      <c r="AW148" s="57" t="str">
        <f>IF(ISERROR(IF(AT148="","",AT148/VLOOKUP(Occupancy!$B$65,Occupancy!$BJ$68:'Occupancy'!$B$79,1)*12/$C148)),"-",IF(AT148="","",AT148/VLOOKUP(Occupancy!$B$65,Occupancy!$BJ$68:'Occupancy'!$B$79,1)*12/$C148))</f>
        <v>-</v>
      </c>
      <c r="AX148" s="54">
        <f>SUMIFS(IncomeStatementData!$J$2:$J$415,IncomeStatementData!$B$2:$B$415,$A148,IncomeStatementData!$I$2:$I$415,"55320")</f>
        <v>0</v>
      </c>
      <c r="AY148" s="54">
        <f>IF(ISERROR(AZ148/12*Occupancy!$B$65),"-",AZ148/12*Occupancy!$B$65)</f>
        <v>0</v>
      </c>
      <c r="AZ148" s="55">
        <f>SUMIFS(AnnualFinancialData!$L$2:$L$6380,AnnualFinancialData!$B$2:$B$6380,$A148,AnnualFinancialData!$K$2:$K$6380,"55320")</f>
        <v>0</v>
      </c>
      <c r="BA148" s="54" t="str">
        <f>IF(ISERROR(IF(AX148="","",AX148/VLOOKUP(Occupancy!$B$65,Occupancy!$BJ$68:'Occupancy'!$B$79,1)*12/$C148)),"-",IF(AX148="","",AX148/VLOOKUP(Occupancy!$B$65,Occupancy!$BJ$68:'Occupancy'!$B$79,1)*12/$C148))</f>
        <v>-</v>
      </c>
      <c r="BB148" s="54" t="str">
        <f>IF(ISERROR(IF(AY148="","",AY148/VLOOKUP(Occupancy!$B$65,Occupancy!$BJ$68:'Occupancy'!$B$79,1)*12/$C148)),"-",IF(AY148="","",AY148/VLOOKUP(Occupancy!$B$65,Occupancy!$BJ$68:'Occupancy'!$B$79,1)*12/$C148))</f>
        <v>-</v>
      </c>
      <c r="BC148" s="62">
        <f t="shared" si="6"/>
        <v>0</v>
      </c>
      <c r="BD148" s="63">
        <f t="shared" si="7"/>
        <v>0</v>
      </c>
      <c r="BE148" s="62">
        <f t="shared" si="8"/>
        <v>0</v>
      </c>
      <c r="BF148" s="63" t="str">
        <f>IF(ISERROR(IF(BC148="","",BC148/VLOOKUP(Occupancy!$B$65,Occupancy!$BJ$68:'Occupancy'!$B$79,1)*12/$C148)),"-",IF(BC148="","",BC148/VLOOKUP(Occupancy!$B$65,Occupancy!$BJ$68:'Occupancy'!$B$79,1)*12/$C148))</f>
        <v>-</v>
      </c>
      <c r="BG148" s="64" t="str">
        <f>IF(ISERROR(IF(BD148="","",BD148/VLOOKUP(Occupancy!$B$65,Occupancy!$BJ$68:'Occupancy'!$B$79,1)*12/$C148)),"-",IF(BD148="","",BD148/VLOOKUP(Occupancy!$B$65,Occupancy!$BJ$68:'Occupancy'!$B$79,1)*12/$C148))</f>
        <v>-</v>
      </c>
    </row>
    <row r="149" spans="1:59" x14ac:dyDescent="0.25">
      <c r="A149" s="220" t="s">
        <v>686</v>
      </c>
      <c r="B149" s="93" t="str">
        <f>IF(ISERROR(INDEX(ProjectTypeData!$F$2:$F149,MATCH(Expenses!$A149,ProjectTypeData!$B$2:$B149,0),MATCH(Expenses!B$5,ProjectTypeData!$F$1))),"-",INDEX(ProjectTypeData!$F$2:$F149,MATCH(Expenses!$A149,ProjectTypeData!$B$2:$B149,0),MATCH(Expenses!B$5,ProjectTypeData!$F$1)))</f>
        <v>Homes</v>
      </c>
      <c r="C149" s="145">
        <f>Operating!C154</f>
        <v>0</v>
      </c>
      <c r="D149" s="146" t="str">
        <f>IF(ISERROR(INDEX(MgmtCompanyData!$C$2:$C$46,MATCH(A149,MgmtCompanyData!$B$2:$B$46,0),0)),"-",INDEX(MgmtCompanyData!$C$2:$C$46,MATCH(A149,MgmtCompanyData!$B$2:$B$46,0),0))</f>
        <v>-</v>
      </c>
      <c r="E149" s="50">
        <f>SUMIFS(IncomeStatementData!$J$2:$J$415,IncomeStatementData!$B$2:$B$415,$A149,IncomeStatementData!$I$2:$I$415,"50105")+SUMIFS(IncomeStatementData!$J$2:$J$415,IncomeStatementData!$B$2:$B$415,$A149,IncomeStatementData!$I$2:$I$415,"55745")+SUMIFS(IncomeStatementData!$J$2:$J$415,IncomeStatementData!$B$2:$B$415,$A149,IncomeStatementData!$I$2:$I$415,"55730")+SUMIFS(IncomeStatementData!$J$2:$J$415,IncomeStatementData!$B$2:$B$415,$A149,IncomeStatementData!$I$2:$I$415,"50203")+SUMIFS(IncomeStatementData!$J$2:$J$415,IncomeStatementData!$B$2:$B$415,$A149,IncomeStatementData!$I$2:$I$415,"50252")</f>
        <v>0</v>
      </c>
      <c r="F149" s="51">
        <f>IF(ISERROR(G149/12*Occupancy!$B$65),"-",G149/12*Occupancy!$B$65)</f>
        <v>0</v>
      </c>
      <c r="G149" s="52">
        <f>SUMIFS(AnnualFinancialData!$L$2:$L$6380,AnnualFinancialData!$B$2:$B$6380,$A149,AnnualFinancialData!$K$2:$K$6380,"50105")+SUMIFS(AnnualFinancialData!$L$2:$L$6380,AnnualFinancialData!$B$2:$B$6380,$A149,AnnualFinancialData!$K$2:$K$6380,"55745")+SUMIFS(AnnualFinancialData!$L$2:$L$6380,AnnualFinancialData!$B$2:$B$6380,$A149,AnnualFinancialData!$K$2:$K$6380,"55730")+SUMIFS(AnnualFinancialData!$L$2:$L$6380,AnnualFinancialData!$B$2:$B$6380,$A149,AnnualFinancialData!$K$2:$K$6380,"50203")+SUMIFS(AnnualFinancialData!$L$2:$L$6380,AnnualFinancialData!$B$2:$B$6380,$A149,AnnualFinancialData!$K$2:$K$6380,"50252")</f>
        <v>0</v>
      </c>
      <c r="H149" s="51" t="str">
        <f>IF(ISERROR(IF(E149="","",E149/VLOOKUP(Occupancy!$B$65,Occupancy!$BJ$68:'Occupancy'!$B$79,1)*12/$C149)),"-",IF(E149="","",E149/VLOOKUP(Occupancy!$B$65,Occupancy!$BJ$68:'Occupancy'!$B$79,1)*12/$C149))</f>
        <v>-</v>
      </c>
      <c r="I149" s="53" t="str">
        <f>IF(ISERROR(IF(F149="","",F149/VLOOKUP(Occupancy!$B$65,Occupancy!$BJ$68:'Occupancy'!$B$79,1)*12/$C149)),"-",IF(F149="","",F149/VLOOKUP(Occupancy!$B$65,Occupancy!$BJ$68:'Occupancy'!$B$79,1)*12/$C149))</f>
        <v>-</v>
      </c>
      <c r="J149" s="54">
        <f>SUMIFS(IncomeStatementData!$J$2:$J$415,IncomeStatementData!$B$2:$B$415,$A149,IncomeStatementData!$I$2:$I$415,"60015")+SUMIFS(IncomeStatementData!$J$2:$J$415,IncomeStatementData!$B$2:$B$415,$A149,IncomeStatementData!$I$2:$I$415,"55342")+SUMIFS(IncomeStatementData!$J$2:$J$415,IncomeStatementData!$B$2:$B$415,$A149,IncomeStatementData!$I$2:$I$415,"55110")+SUMIFS(IncomeStatementData!$J$2:$J$415,IncomeStatementData!$B$2:$B$415,$A149,IncomeStatementData!$I$2:$I$415,"53034")+SUMIFS(IncomeStatementData!$J$2:$J$415,IncomeStatementData!$B$2:$B$415,$A149,IncomeStatementData!$I$2:$I$415,"59500")</f>
        <v>0</v>
      </c>
      <c r="K149" s="54">
        <f>IF(ISERROR(L149/12*Occupancy!$B$65),"-",L149/12*Occupancy!$B$65)</f>
        <v>0</v>
      </c>
      <c r="L149" s="55">
        <f>SUMIFS(AnnualFinancialData!$L$2:$L$6380,AnnualFinancialData!$B$2:$B$6380,$A149,AnnualFinancialData!$K$2:$K$6380,"60015")+SUMIFS(AnnualFinancialData!$L$2:$L$6380,AnnualFinancialData!$B$2:$B$6380,$A149,AnnualFinancialData!$K$2:$K$6380,"55342")+SUMIFS(AnnualFinancialData!$L$2:$L$6380,AnnualFinancialData!$B$2:$B$6380,$A149,AnnualFinancialData!$K$2:$K$6380,"55110")+SUMIFS(AnnualFinancialData!$L$2:$L$6380,AnnualFinancialData!$B$2:$B$6380,$A149,AnnualFinancialData!$K$2:$K$6380,"53034")+SUMIFS(AnnualFinancialData!$L$2:$L$6380,AnnualFinancialData!$B$2:$B$6380,$A149,AnnualFinancialData!$K$2:$K$6380,"59500")</f>
        <v>0</v>
      </c>
      <c r="M149" s="54" t="str">
        <f>IF(ISERROR(IF(J149="","",J149/VLOOKUP(Occupancy!$B$65,Occupancy!$BJ$68:'Occupancy'!$B$79,1)*12/$C149)),"-",IF(J149="","",J149/VLOOKUP(Occupancy!$B$65,Occupancy!$BJ$68:'Occupancy'!$B$79,1)*12/$C149))</f>
        <v>-</v>
      </c>
      <c r="N149" s="54" t="str">
        <f>IF(ISERROR(IF(K149="","",K149/VLOOKUP(Occupancy!$B$65,Occupancy!$BJ$68:'Occupancy'!$B$79,1)*12/$C149)),"-",IF(K149="","",K149/VLOOKUP(Occupancy!$B$65,Occupancy!$BJ$68:'Occupancy'!$B$79,1)*12/$C149))</f>
        <v>-</v>
      </c>
      <c r="O149" s="51">
        <f>SUMIFS(IncomeStatementData!$J$2:$J$415,IncomeStatementData!$B$2:$B$415,$A149,IncomeStatementData!$I$2:$I$415,"58001")</f>
        <v>0</v>
      </c>
      <c r="P149" s="51">
        <f>IF(ISERROR(Q149/12*Occupancy!$B$65),"-",Q149/12*Occupancy!$B$65)</f>
        <v>0</v>
      </c>
      <c r="Q149" s="52">
        <f>SUMIFS(AnnualFinancialData!$L$2:$L$6380,AnnualFinancialData!$B$2:$B$6380,$A149,AnnualFinancialData!$K$2:$K$6380,"58001")</f>
        <v>0</v>
      </c>
      <c r="R149" s="51" t="str">
        <f>IF(ISERROR(IF(O149="","",O149/VLOOKUP(Occupancy!$B$65,Occupancy!$BJ$68:'Occupancy'!$B$79,1)*12/$C149)),"-",IF(O149="","",O149/VLOOKUP(Occupancy!$B$65,Occupancy!$BJ$68:'Occupancy'!$B$79,1)*12/$C149))</f>
        <v>-</v>
      </c>
      <c r="S149" s="51" t="str">
        <f>IF(ISERROR(IF(P149="","",P149/VLOOKUP(Occupancy!$B$65,Occupancy!$BJ$68:'Occupancy'!$B$79,1)*12/$C149)),"-",IF(P149="","",P149/VLOOKUP(Occupancy!$B$65,Occupancy!$BJ$68:'Occupancy'!$B$79,1)*12/$C149))</f>
        <v>-</v>
      </c>
      <c r="T149" s="55">
        <f>SUMIFS(IncomeStatementData!$J$2:$J$415,IncomeStatementData!$B$2:$B$415,$A149,IncomeStatementData!$I$2:$I$415,"66100")</f>
        <v>0</v>
      </c>
      <c r="U149" s="54">
        <f>IF(ISERROR(V149/12*Occupancy!$B$65),"-",V149/12*Occupancy!$B$65)</f>
        <v>0</v>
      </c>
      <c r="V149" s="55">
        <f>SUMIFS(AnnualFinancialData!$L$2:$L$6380,AnnualFinancialData!$B$2:$B$6380,$A149,AnnualFinancialData!$K$2:$K$6380,"66100")</f>
        <v>0</v>
      </c>
      <c r="W149" s="54" t="str">
        <f>IF(ISERROR(IF(T149="","",T149/VLOOKUP(Occupancy!$B$65,Occupancy!$BJ$68:'Occupancy'!$B$79,1)*12/$C149)),"-",IF(T149="","",T149/VLOOKUP(Occupancy!$B$65,Occupancy!$BJ$68:'Occupancy'!$B$79,1)*12/$C149))</f>
        <v>-</v>
      </c>
      <c r="X149" s="56" t="str">
        <f>IF(ISERROR(IF(U149="","",U149/VLOOKUP(Occupancy!$B$65,Occupancy!$BJ$68:'Occupancy'!$B$79,1)*12/$C149)),"-",IF(U149="","",U149/VLOOKUP(Occupancy!$B$65,Occupancy!$BJ$68:'Occupancy'!$B$79,1)*12/$C149))</f>
        <v>-</v>
      </c>
      <c r="Y149" s="51">
        <f>SUMIFS(IncomeStatementData!$J$2:$J$415,IncomeStatementData!$B$2:$B$415,$A149,IncomeStatementData!$I$2:$I$415,"55705")+SUMIFS(IncomeStatementData!$J$2:$J$415,IncomeStatementData!$B$2:$B$415,$A149,IncomeStatementData!$I$2:$I$415,"55715")+SUMIFS(IncomeStatementData!$J$2:$J$415,IncomeStatementData!$B$2:$B$415,$A149,IncomeStatementData!$I$2:$I$415,"55720")+SUMIFS(IncomeStatementData!$J$2:$J$415,IncomeStatementData!$B$2:$B$415,$A149,IncomeStatementData!$I$2:$I$415,"55730")+SUMIFS(IncomeStatementData!$J$2:$J$415,IncomeStatementData!$B$2:$B$415,$A149,IncomeStatementData!$I$2:$I$415,"55735")+SUMIFS(IncomeStatementData!$J$2:$J$415,IncomeStatementData!$B$2:$B$415,$A149,IncomeStatementData!$I$2:$I$415,"55701")+SUMIFS(IncomeStatementData!$J$2:$J$415,IncomeStatementData!$B$2:$B$415,$A149,IncomeStatementData!$I$2:$I$415,"55750")+SUMIFS(IncomeStatementData!$J$2:$J$415,IncomeStatementData!$B$2:$B$415,$A149,IncomeStatementData!$I$2:$I$415,"55725")+SUMIFS(IncomeStatementData!$J$2:$J$415,IncomeStatementData!$B$2:$B$415,$A149,IncomeStatementData!$I$2:$I$415,"55760")+SUMIFS(IncomeStatementData!$J$2:$J$415,IncomeStatementData!$B$2:$B$415,$A149,IncomeStatementData!$I$2:$I$415,"55755")</f>
        <v>0</v>
      </c>
      <c r="Z149" s="51">
        <f>IF(ISERROR(AA149/12*Occupancy!$B$65),"-",AA149/12*Occupancy!$B$65)</f>
        <v>0</v>
      </c>
      <c r="AA149" s="52">
        <f>SUMIFS(AnnualFinancialData!$L$2:$L$6380,AnnualFinancialData!$B$2:$B$6380,$A149,AnnualFinancialData!$K$2:$K$6380,"55705")+SUMIFS(AnnualFinancialData!$L$2:$L$6380,AnnualFinancialData!$B$2:$B$6380,$A149,AnnualFinancialData!$K$2:$K$6380,"55715")+SUMIFS(AnnualFinancialData!$L$2:$L$6380,AnnualFinancialData!$B$2:$B$6380,$A149,AnnualFinancialData!$K$2:$K$6380,"55720")+SUMIFS(AnnualFinancialData!$L$2:$L$6380,AnnualFinancialData!$B$2:$B$6380,$A149,AnnualFinancialData!$K$2:$K$6380,"55730")+SUMIFS(AnnualFinancialData!$L$2:$L$6380,AnnualFinancialData!$B$2:$B$6380,$A149,AnnualFinancialData!$K$2:$K$6380,"55735")+SUMIFS(AnnualFinancialData!$L$2:$L$6380,AnnualFinancialData!$B$2:$B$6380,$A149,AnnualFinancialData!$K$2:$K$6380,"55701")+SUMIFS(AnnualFinancialData!$L$2:$L$6380,AnnualFinancialData!$B$2:$B$6380,$A149,AnnualFinancialData!$K$2:$K$6380,"55750")+SUMIFS(AnnualFinancialData!$L$2:$L$6380,AnnualFinancialData!$B$2:$B$6380,$A149,AnnualFinancialData!$K$2:$K$6380,"55725")+SUMIFS(AnnualFinancialData!$L$2:$L$6380,AnnualFinancialData!$B$2:$B$6380,$A149,AnnualFinancialData!$K$2:$K$6380,"55760")+SUMIFS(AnnualFinancialData!$L$2:$L$6380,AnnualFinancialData!$B$2:$B$6380,$A149,AnnualFinancialData!$K$2:$K$6380,"55755")</f>
        <v>0</v>
      </c>
      <c r="AB149" s="51" t="str">
        <f>IF(ISERROR(IF(Y149="","",Y149/VLOOKUP(Occupancy!$B$65,Occupancy!$BJ$68:'Occupancy'!$B$79,1)*12/$C149)),"-",IF(Y149="","",Y149/VLOOKUP(Occupancy!$B$65,Occupancy!$BJ$68:'Occupancy'!$B$79,1)*12/$C149))</f>
        <v>-</v>
      </c>
      <c r="AC149" s="57" t="str">
        <f>IF(ISERROR(IF(Z149="","",Z149/VLOOKUP(Occupancy!$B$65,Occupancy!$BJ$68:'Occupancy'!$B$79,1)*12/$C149)),"-",IF(Z149="","",Z149/VLOOKUP(Occupancy!$B$65,Occupancy!$BJ$68:'Occupancy'!$B$79,1)*12/$C149))</f>
        <v>-</v>
      </c>
      <c r="AD149" s="55">
        <f>SUMIFS(IncomeStatementData!$J$2:$J$415,IncomeStatementData!$B$2:$B$415,$A149,IncomeStatementData!$I$2:$I$415,"55770")</f>
        <v>0</v>
      </c>
      <c r="AE149" s="54">
        <f>IF(ISERROR(AF149/12*Occupancy!$B$65),"-",AF149/12*Occupancy!$B$65)</f>
        <v>0</v>
      </c>
      <c r="AF149" s="55">
        <f>SUMIFS(AnnualFinancialData!$L$2:$L$6380,AnnualFinancialData!$B$2:$B$6380,$A149,AnnualFinancialData!$K$2:$K$6380,"55770")</f>
        <v>0</v>
      </c>
      <c r="AG149" s="54" t="str">
        <f>IF(ISERROR(IF(AD149="","",AD149/VLOOKUP(Occupancy!$B$65,Occupancy!$BJ$68:'Occupancy'!$B$79,1)*12/$C149)),"-",IF(AD149="","",AD149/VLOOKUP(Occupancy!$B$65,Occupancy!$BJ$68:'Occupancy'!$B$79,1)*12/$C149))</f>
        <v>-</v>
      </c>
      <c r="AH149" s="59" t="str">
        <f>IF(ISERROR(IF(AE149="","",AE149/VLOOKUP(Occupancy!$B$65,Occupancy!$BJ$68:'Occupancy'!$B$79,1)*12/$C149)),"-",IF(AE149="","",AE149/VLOOKUP(Occupancy!$B$65,Occupancy!$BJ$68:'Occupancy'!$B$79,1)*12/$C149))</f>
        <v>-</v>
      </c>
      <c r="AI149" s="52">
        <f>SUMIFS(IncomeStatementData!$J$2:$J$415,IncomeStatementData!$B$2:$B$415,$A149,IncomeStatementData!$I$2:$I$415,"55357")+SUMIFS(IncomeStatementData!$J$2:$J$415,IncomeStatementData!$B$2:$B$415,$A149,IncomeStatementData!$I$2:$I$415,"55353")+SUMIFS(IncomeStatementData!$J$2:$J$415,IncomeStatementData!$B$2:$B$415,$A149,IncomeStatementData!$I$2:$I$415,"55354")+SUMIFS(IncomeStatementData!$J$2:$J$415,IncomeStatementData!$B$2:$B$415,$A149,IncomeStatementData!$I$2:$I$415,"55351")</f>
        <v>0</v>
      </c>
      <c r="AJ149" s="51">
        <f>IF(ISERROR(AK149/12*Occupancy!$B$65),"-",AK149/12*Occupancy!$B$65)</f>
        <v>0</v>
      </c>
      <c r="AK149" s="52">
        <f>SUMIFS(AnnualFinancialData!$L$2:$L$6380,AnnualFinancialData!$B$2:$B$6380,$A149,AnnualFinancialData!$K$2:$K$6380,"55357")+SUMIFS(AnnualFinancialData!$L$2:$L$6380,AnnualFinancialData!$B$2:$B$6380,$A149,AnnualFinancialData!$K$2:$K$6380,"55353")+SUMIFS(AnnualFinancialData!$L$2:$L$6380,AnnualFinancialData!$B$2:$B$6380,$A149,AnnualFinancialData!$K$2:$K$6380,"55354")+SUMIFS(AnnualFinancialData!$L$2:$L$6380,AnnualFinancialData!$B$2:$B$6380,$A149,AnnualFinancialData!$K$2:$K$6380,"55351")</f>
        <v>0</v>
      </c>
      <c r="AL149" s="51" t="str">
        <f>IF(ISERROR(IF(AI149="","",AI149/VLOOKUP(Occupancy!$B$65,Occupancy!$BJ$68:'Occupancy'!$B$79,1)*12/$C149)),"-",IF(AI149="","",AI149/VLOOKUP(Occupancy!$B$65,Occupancy!$BJ$68:'Occupancy'!$B$79,1)*12/$C149))</f>
        <v>-</v>
      </c>
      <c r="AM149" s="60" t="str">
        <f>IF(ISERROR(IF(AJ149="","",AJ149/VLOOKUP(Occupancy!$B$65,Occupancy!$BJ$68:'Occupancy'!$B$79,1)*12/$C149)),"-",IF(AJ149="","",AJ149/VLOOKUP(Occupancy!$B$65,Occupancy!$BJ$68:'Occupancy'!$B$79,1)*12/$C149))</f>
        <v>-</v>
      </c>
      <c r="AN149" s="54">
        <f>SUMIFS(IncomeStatementData!$J$2:$J$415,IncomeStatementData!$B$2:$B$415,$A149,IncomeStatementData!$I$2:$I$415,"55355")</f>
        <v>0</v>
      </c>
      <c r="AO149" s="54">
        <f>IF(ISERROR(AP149/12*Occupancy!$B$65),"-",AP149/12*Occupancy!$B$65)</f>
        <v>0</v>
      </c>
      <c r="AP149" s="55">
        <f>SUMIFS(AnnualFinancialData!$L$2:$L$6380,AnnualFinancialData!$B$2:$B$6380,$A149,AnnualFinancialData!$K$2:$K$6380,"55355")</f>
        <v>0</v>
      </c>
      <c r="AQ149" s="54" t="str">
        <f>IF(ISERROR(IF(AN149="","",AN149/VLOOKUP(Occupancy!$B$65,Occupancy!$BJ$68:'Occupancy'!$B$79,1)*12/$C149)),"-",IF(AN149="","",AN149/VLOOKUP(Occupancy!$B$65,Occupancy!$BJ$68:'Occupancy'!$B$79,1)*12/$C149))</f>
        <v>-</v>
      </c>
      <c r="AR149" s="56" t="str">
        <f>IF(ISERROR(IF(AO149="","",AO149/VLOOKUP(Occupancy!$B$65,Occupancy!$BJ$68:'Occupancy'!$B$79,1)*12/$C149)),"-",IF(AO149="","",AO149/VLOOKUP(Occupancy!$B$65,Occupancy!$BJ$68:'Occupancy'!$B$79,1)*12/$C149))</f>
        <v>-</v>
      </c>
      <c r="AS149" s="61">
        <f>SUMIFS(IncomeStatementData!$J$2:$J$415,IncomeStatementData!$B$2:$B$415,$A149,IncomeStatementData!$I$2:$I$415,"55301")</f>
        <v>0</v>
      </c>
      <c r="AT149" s="51">
        <f>IF(ISERROR(AU149/12*Occupancy!$B$65),"-",AU149/12*Occupancy!$B$65)</f>
        <v>0</v>
      </c>
      <c r="AU149" s="52">
        <f>SUMIFS(AnnualFinancialData!$L$2:$L$6380,AnnualFinancialData!$B$2:$B$6380,$A149,AnnualFinancialData!$K$2:$K$6380,"55301")</f>
        <v>0</v>
      </c>
      <c r="AV149" s="51" t="str">
        <f>IF(ISERROR(IF(AS149="","",AS149/VLOOKUP(Occupancy!$B$65,Occupancy!$BJ$68:'Occupancy'!$B$79,1)*12/$C149)),"-",IF(AS149="","",AS149/VLOOKUP(Occupancy!$B$65,Occupancy!$BJ$68:'Occupancy'!$B$79,1)*12/$C149))</f>
        <v>-</v>
      </c>
      <c r="AW149" s="57" t="str">
        <f>IF(ISERROR(IF(AT149="","",AT149/VLOOKUP(Occupancy!$B$65,Occupancy!$BJ$68:'Occupancy'!$B$79,1)*12/$C149)),"-",IF(AT149="","",AT149/VLOOKUP(Occupancy!$B$65,Occupancy!$BJ$68:'Occupancy'!$B$79,1)*12/$C149))</f>
        <v>-</v>
      </c>
      <c r="AX149" s="54">
        <f>SUMIFS(IncomeStatementData!$J$2:$J$415,IncomeStatementData!$B$2:$B$415,$A149,IncomeStatementData!$I$2:$I$415,"55320")</f>
        <v>0</v>
      </c>
      <c r="AY149" s="54">
        <f>IF(ISERROR(AZ149/12*Occupancy!$B$65),"-",AZ149/12*Occupancy!$B$65)</f>
        <v>0</v>
      </c>
      <c r="AZ149" s="55">
        <f>SUMIFS(AnnualFinancialData!$L$2:$L$6380,AnnualFinancialData!$B$2:$B$6380,$A149,AnnualFinancialData!$K$2:$K$6380,"55320")</f>
        <v>0</v>
      </c>
      <c r="BA149" s="54" t="str">
        <f>IF(ISERROR(IF(AX149="","",AX149/VLOOKUP(Occupancy!$B$65,Occupancy!$BJ$68:'Occupancy'!$B$79,1)*12/$C149)),"-",IF(AX149="","",AX149/VLOOKUP(Occupancy!$B$65,Occupancy!$BJ$68:'Occupancy'!$B$79,1)*12/$C149))</f>
        <v>-</v>
      </c>
      <c r="BB149" s="54" t="str">
        <f>IF(ISERROR(IF(AY149="","",AY149/VLOOKUP(Occupancy!$B$65,Occupancy!$BJ$68:'Occupancy'!$B$79,1)*12/$C149)),"-",IF(AY149="","",AY149/VLOOKUP(Occupancy!$B$65,Occupancy!$BJ$68:'Occupancy'!$B$79,1)*12/$C149))</f>
        <v>-</v>
      </c>
      <c r="BC149" s="62">
        <f t="shared" si="6"/>
        <v>0</v>
      </c>
      <c r="BD149" s="63">
        <f t="shared" si="7"/>
        <v>0</v>
      </c>
      <c r="BE149" s="62">
        <f t="shared" si="8"/>
        <v>0</v>
      </c>
      <c r="BF149" s="63" t="str">
        <f>IF(ISERROR(IF(BC149="","",BC149/VLOOKUP(Occupancy!$B$65,Occupancy!$BJ$68:'Occupancy'!$B$79,1)*12/$C149)),"-",IF(BC149="","",BC149/VLOOKUP(Occupancy!$B$65,Occupancy!$BJ$68:'Occupancy'!$B$79,1)*12/$C149))</f>
        <v>-</v>
      </c>
      <c r="BG149" s="64" t="str">
        <f>IF(ISERROR(IF(BD149="","",BD149/VLOOKUP(Occupancy!$B$65,Occupancy!$BJ$68:'Occupancy'!$B$79,1)*12/$C149)),"-",IF(BD149="","",BD149/VLOOKUP(Occupancy!$B$65,Occupancy!$BJ$68:'Occupancy'!$B$79,1)*12/$C149))</f>
        <v>-</v>
      </c>
    </row>
    <row r="150" spans="1:59" x14ac:dyDescent="0.25">
      <c r="A150" s="220" t="s">
        <v>688</v>
      </c>
      <c r="B150" s="93" t="str">
        <f>IF(ISERROR(INDEX(ProjectTypeData!$F$2:$F150,MATCH(Expenses!$A150,ProjectTypeData!$B$2:$B150,0),MATCH(Expenses!B$5,ProjectTypeData!$F$1))),"-",INDEX(ProjectTypeData!$F$2:$F150,MATCH(Expenses!$A150,ProjectTypeData!$B$2:$B150,0),MATCH(Expenses!B$5,ProjectTypeData!$F$1)))</f>
        <v>Homes</v>
      </c>
      <c r="C150" s="145">
        <f>Operating!C155</f>
        <v>0</v>
      </c>
      <c r="D150" s="146" t="str">
        <f>IF(ISERROR(INDEX(MgmtCompanyData!$C$2:$C$46,MATCH(A150,MgmtCompanyData!$B$2:$B$46,0),0)),"-",INDEX(MgmtCompanyData!$C$2:$C$46,MATCH(A150,MgmtCompanyData!$B$2:$B$46,0),0))</f>
        <v>-</v>
      </c>
      <c r="E150" s="50">
        <f>SUMIFS(IncomeStatementData!$J$2:$J$415,IncomeStatementData!$B$2:$B$415,$A150,IncomeStatementData!$I$2:$I$415,"50105")+SUMIFS(IncomeStatementData!$J$2:$J$415,IncomeStatementData!$B$2:$B$415,$A150,IncomeStatementData!$I$2:$I$415,"55745")+SUMIFS(IncomeStatementData!$J$2:$J$415,IncomeStatementData!$B$2:$B$415,$A150,IncomeStatementData!$I$2:$I$415,"55730")+SUMIFS(IncomeStatementData!$J$2:$J$415,IncomeStatementData!$B$2:$B$415,$A150,IncomeStatementData!$I$2:$I$415,"50203")+SUMIFS(IncomeStatementData!$J$2:$J$415,IncomeStatementData!$B$2:$B$415,$A150,IncomeStatementData!$I$2:$I$415,"50252")</f>
        <v>0</v>
      </c>
      <c r="F150" s="51">
        <f>IF(ISERROR(G150/12*Occupancy!$B$65),"-",G150/12*Occupancy!$B$65)</f>
        <v>0</v>
      </c>
      <c r="G150" s="52">
        <f>SUMIFS(AnnualFinancialData!$L$2:$L$6380,AnnualFinancialData!$B$2:$B$6380,$A150,AnnualFinancialData!$K$2:$K$6380,"50105")+SUMIFS(AnnualFinancialData!$L$2:$L$6380,AnnualFinancialData!$B$2:$B$6380,$A150,AnnualFinancialData!$K$2:$K$6380,"55745")+SUMIFS(AnnualFinancialData!$L$2:$L$6380,AnnualFinancialData!$B$2:$B$6380,$A150,AnnualFinancialData!$K$2:$K$6380,"55730")+SUMIFS(AnnualFinancialData!$L$2:$L$6380,AnnualFinancialData!$B$2:$B$6380,$A150,AnnualFinancialData!$K$2:$K$6380,"50203")+SUMIFS(AnnualFinancialData!$L$2:$L$6380,AnnualFinancialData!$B$2:$B$6380,$A150,AnnualFinancialData!$K$2:$K$6380,"50252")</f>
        <v>0</v>
      </c>
      <c r="H150" s="51" t="str">
        <f>IF(ISERROR(IF(E150="","",E150/VLOOKUP(Occupancy!$B$65,Occupancy!$BJ$68:'Occupancy'!$B$79,1)*12/$C150)),"-",IF(E150="","",E150/VLOOKUP(Occupancy!$B$65,Occupancy!$BJ$68:'Occupancy'!$B$79,1)*12/$C150))</f>
        <v>-</v>
      </c>
      <c r="I150" s="53" t="str">
        <f>IF(ISERROR(IF(F150="","",F150/VLOOKUP(Occupancy!$B$65,Occupancy!$BJ$68:'Occupancy'!$B$79,1)*12/$C150)),"-",IF(F150="","",F150/VLOOKUP(Occupancy!$B$65,Occupancy!$BJ$68:'Occupancy'!$B$79,1)*12/$C150))</f>
        <v>-</v>
      </c>
      <c r="J150" s="54">
        <f>SUMIFS(IncomeStatementData!$J$2:$J$415,IncomeStatementData!$B$2:$B$415,$A150,IncomeStatementData!$I$2:$I$415,"60015")+SUMIFS(IncomeStatementData!$J$2:$J$415,IncomeStatementData!$B$2:$B$415,$A150,IncomeStatementData!$I$2:$I$415,"55342")+SUMIFS(IncomeStatementData!$J$2:$J$415,IncomeStatementData!$B$2:$B$415,$A150,IncomeStatementData!$I$2:$I$415,"55110")+SUMIFS(IncomeStatementData!$J$2:$J$415,IncomeStatementData!$B$2:$B$415,$A150,IncomeStatementData!$I$2:$I$415,"53034")+SUMIFS(IncomeStatementData!$J$2:$J$415,IncomeStatementData!$B$2:$B$415,$A150,IncomeStatementData!$I$2:$I$415,"59500")</f>
        <v>0</v>
      </c>
      <c r="K150" s="54">
        <f>IF(ISERROR(L150/12*Occupancy!$B$65),"-",L150/12*Occupancy!$B$65)</f>
        <v>0</v>
      </c>
      <c r="L150" s="55">
        <f>SUMIFS(AnnualFinancialData!$L$2:$L$6380,AnnualFinancialData!$B$2:$B$6380,$A150,AnnualFinancialData!$K$2:$K$6380,"60015")+SUMIFS(AnnualFinancialData!$L$2:$L$6380,AnnualFinancialData!$B$2:$B$6380,$A150,AnnualFinancialData!$K$2:$K$6380,"55342")+SUMIFS(AnnualFinancialData!$L$2:$L$6380,AnnualFinancialData!$B$2:$B$6380,$A150,AnnualFinancialData!$K$2:$K$6380,"55110")+SUMIFS(AnnualFinancialData!$L$2:$L$6380,AnnualFinancialData!$B$2:$B$6380,$A150,AnnualFinancialData!$K$2:$K$6380,"53034")+SUMIFS(AnnualFinancialData!$L$2:$L$6380,AnnualFinancialData!$B$2:$B$6380,$A150,AnnualFinancialData!$K$2:$K$6380,"59500")</f>
        <v>0</v>
      </c>
      <c r="M150" s="54" t="str">
        <f>IF(ISERROR(IF(J150="","",J150/VLOOKUP(Occupancy!$B$65,Occupancy!$BJ$68:'Occupancy'!$B$79,1)*12/$C150)),"-",IF(J150="","",J150/VLOOKUP(Occupancy!$B$65,Occupancy!$BJ$68:'Occupancy'!$B$79,1)*12/$C150))</f>
        <v>-</v>
      </c>
      <c r="N150" s="54" t="str">
        <f>IF(ISERROR(IF(K150="","",K150/VLOOKUP(Occupancy!$B$65,Occupancy!$BJ$68:'Occupancy'!$B$79,1)*12/$C150)),"-",IF(K150="","",K150/VLOOKUP(Occupancy!$B$65,Occupancy!$BJ$68:'Occupancy'!$B$79,1)*12/$C150))</f>
        <v>-</v>
      </c>
      <c r="O150" s="51">
        <f>SUMIFS(IncomeStatementData!$J$2:$J$415,IncomeStatementData!$B$2:$B$415,$A150,IncomeStatementData!$I$2:$I$415,"58001")</f>
        <v>0</v>
      </c>
      <c r="P150" s="51">
        <f>IF(ISERROR(Q150/12*Occupancy!$B$65),"-",Q150/12*Occupancy!$B$65)</f>
        <v>0</v>
      </c>
      <c r="Q150" s="52">
        <f>SUMIFS(AnnualFinancialData!$L$2:$L$6380,AnnualFinancialData!$B$2:$B$6380,$A150,AnnualFinancialData!$K$2:$K$6380,"58001")</f>
        <v>0</v>
      </c>
      <c r="R150" s="51" t="str">
        <f>IF(ISERROR(IF(O150="","",O150/VLOOKUP(Occupancy!$B$65,Occupancy!$BJ$68:'Occupancy'!$B$79,1)*12/$C150)),"-",IF(O150="","",O150/VLOOKUP(Occupancy!$B$65,Occupancy!$BJ$68:'Occupancy'!$B$79,1)*12/$C150))</f>
        <v>-</v>
      </c>
      <c r="S150" s="51" t="str">
        <f>IF(ISERROR(IF(P150="","",P150/VLOOKUP(Occupancy!$B$65,Occupancy!$BJ$68:'Occupancy'!$B$79,1)*12/$C150)),"-",IF(P150="","",P150/VLOOKUP(Occupancy!$B$65,Occupancy!$BJ$68:'Occupancy'!$B$79,1)*12/$C150))</f>
        <v>-</v>
      </c>
      <c r="T150" s="55">
        <f>SUMIFS(IncomeStatementData!$J$2:$J$415,IncomeStatementData!$B$2:$B$415,$A150,IncomeStatementData!$I$2:$I$415,"66100")</f>
        <v>0</v>
      </c>
      <c r="U150" s="54">
        <f>IF(ISERROR(V150/12*Occupancy!$B$65),"-",V150/12*Occupancy!$B$65)</f>
        <v>0</v>
      </c>
      <c r="V150" s="55">
        <f>SUMIFS(AnnualFinancialData!$L$2:$L$6380,AnnualFinancialData!$B$2:$B$6380,$A150,AnnualFinancialData!$K$2:$K$6380,"66100")</f>
        <v>0</v>
      </c>
      <c r="W150" s="54" t="str">
        <f>IF(ISERROR(IF(T150="","",T150/VLOOKUP(Occupancy!$B$65,Occupancy!$BJ$68:'Occupancy'!$B$79,1)*12/$C150)),"-",IF(T150="","",T150/VLOOKUP(Occupancy!$B$65,Occupancy!$BJ$68:'Occupancy'!$B$79,1)*12/$C150))</f>
        <v>-</v>
      </c>
      <c r="X150" s="56" t="str">
        <f>IF(ISERROR(IF(U150="","",U150/VLOOKUP(Occupancy!$B$65,Occupancy!$BJ$68:'Occupancy'!$B$79,1)*12/$C150)),"-",IF(U150="","",U150/VLOOKUP(Occupancy!$B$65,Occupancy!$BJ$68:'Occupancy'!$B$79,1)*12/$C150))</f>
        <v>-</v>
      </c>
      <c r="Y150" s="51">
        <f>SUMIFS(IncomeStatementData!$J$2:$J$415,IncomeStatementData!$B$2:$B$415,$A150,IncomeStatementData!$I$2:$I$415,"55705")+SUMIFS(IncomeStatementData!$J$2:$J$415,IncomeStatementData!$B$2:$B$415,$A150,IncomeStatementData!$I$2:$I$415,"55715")+SUMIFS(IncomeStatementData!$J$2:$J$415,IncomeStatementData!$B$2:$B$415,$A150,IncomeStatementData!$I$2:$I$415,"55720")+SUMIFS(IncomeStatementData!$J$2:$J$415,IncomeStatementData!$B$2:$B$415,$A150,IncomeStatementData!$I$2:$I$415,"55730")+SUMIFS(IncomeStatementData!$J$2:$J$415,IncomeStatementData!$B$2:$B$415,$A150,IncomeStatementData!$I$2:$I$415,"55735")+SUMIFS(IncomeStatementData!$J$2:$J$415,IncomeStatementData!$B$2:$B$415,$A150,IncomeStatementData!$I$2:$I$415,"55701")+SUMIFS(IncomeStatementData!$J$2:$J$415,IncomeStatementData!$B$2:$B$415,$A150,IncomeStatementData!$I$2:$I$415,"55750")+SUMIFS(IncomeStatementData!$J$2:$J$415,IncomeStatementData!$B$2:$B$415,$A150,IncomeStatementData!$I$2:$I$415,"55725")+SUMIFS(IncomeStatementData!$J$2:$J$415,IncomeStatementData!$B$2:$B$415,$A150,IncomeStatementData!$I$2:$I$415,"55760")+SUMIFS(IncomeStatementData!$J$2:$J$415,IncomeStatementData!$B$2:$B$415,$A150,IncomeStatementData!$I$2:$I$415,"55755")</f>
        <v>0</v>
      </c>
      <c r="Z150" s="51">
        <f>IF(ISERROR(AA150/12*Occupancy!$B$65),"-",AA150/12*Occupancy!$B$65)</f>
        <v>0</v>
      </c>
      <c r="AA150" s="52">
        <f>SUMIFS(AnnualFinancialData!$L$2:$L$6380,AnnualFinancialData!$B$2:$B$6380,$A150,AnnualFinancialData!$K$2:$K$6380,"55705")+SUMIFS(AnnualFinancialData!$L$2:$L$6380,AnnualFinancialData!$B$2:$B$6380,$A150,AnnualFinancialData!$K$2:$K$6380,"55715")+SUMIFS(AnnualFinancialData!$L$2:$L$6380,AnnualFinancialData!$B$2:$B$6380,$A150,AnnualFinancialData!$K$2:$K$6380,"55720")+SUMIFS(AnnualFinancialData!$L$2:$L$6380,AnnualFinancialData!$B$2:$B$6380,$A150,AnnualFinancialData!$K$2:$K$6380,"55730")+SUMIFS(AnnualFinancialData!$L$2:$L$6380,AnnualFinancialData!$B$2:$B$6380,$A150,AnnualFinancialData!$K$2:$K$6380,"55735")+SUMIFS(AnnualFinancialData!$L$2:$L$6380,AnnualFinancialData!$B$2:$B$6380,$A150,AnnualFinancialData!$K$2:$K$6380,"55701")+SUMIFS(AnnualFinancialData!$L$2:$L$6380,AnnualFinancialData!$B$2:$B$6380,$A150,AnnualFinancialData!$K$2:$K$6380,"55750")+SUMIFS(AnnualFinancialData!$L$2:$L$6380,AnnualFinancialData!$B$2:$B$6380,$A150,AnnualFinancialData!$K$2:$K$6380,"55725")+SUMIFS(AnnualFinancialData!$L$2:$L$6380,AnnualFinancialData!$B$2:$B$6380,$A150,AnnualFinancialData!$K$2:$K$6380,"55760")+SUMIFS(AnnualFinancialData!$L$2:$L$6380,AnnualFinancialData!$B$2:$B$6380,$A150,AnnualFinancialData!$K$2:$K$6380,"55755")</f>
        <v>0</v>
      </c>
      <c r="AB150" s="51" t="str">
        <f>IF(ISERROR(IF(Y150="","",Y150/VLOOKUP(Occupancy!$B$65,Occupancy!$BJ$68:'Occupancy'!$B$79,1)*12/$C150)),"-",IF(Y150="","",Y150/VLOOKUP(Occupancy!$B$65,Occupancy!$BJ$68:'Occupancy'!$B$79,1)*12/$C150))</f>
        <v>-</v>
      </c>
      <c r="AC150" s="57" t="str">
        <f>IF(ISERROR(IF(Z150="","",Z150/VLOOKUP(Occupancy!$B$65,Occupancy!$BJ$68:'Occupancy'!$B$79,1)*12/$C150)),"-",IF(Z150="","",Z150/VLOOKUP(Occupancy!$B$65,Occupancy!$BJ$68:'Occupancy'!$B$79,1)*12/$C150))</f>
        <v>-</v>
      </c>
      <c r="AD150" s="55">
        <f>SUMIFS(IncomeStatementData!$J$2:$J$415,IncomeStatementData!$B$2:$B$415,$A150,IncomeStatementData!$I$2:$I$415,"55770")</f>
        <v>0</v>
      </c>
      <c r="AE150" s="54">
        <f>IF(ISERROR(AF150/12*Occupancy!$B$65),"-",AF150/12*Occupancy!$B$65)</f>
        <v>0</v>
      </c>
      <c r="AF150" s="55">
        <f>SUMIFS(AnnualFinancialData!$L$2:$L$6380,AnnualFinancialData!$B$2:$B$6380,$A150,AnnualFinancialData!$K$2:$K$6380,"55770")</f>
        <v>0</v>
      </c>
      <c r="AG150" s="54" t="str">
        <f>IF(ISERROR(IF(AD150="","",AD150/VLOOKUP(Occupancy!$B$65,Occupancy!$BJ$68:'Occupancy'!$B$79,1)*12/$C150)),"-",IF(AD150="","",AD150/VLOOKUP(Occupancy!$B$65,Occupancy!$BJ$68:'Occupancy'!$B$79,1)*12/$C150))</f>
        <v>-</v>
      </c>
      <c r="AH150" s="59" t="str">
        <f>IF(ISERROR(IF(AE150="","",AE150/VLOOKUP(Occupancy!$B$65,Occupancy!$BJ$68:'Occupancy'!$B$79,1)*12/$C150)),"-",IF(AE150="","",AE150/VLOOKUP(Occupancy!$B$65,Occupancy!$BJ$68:'Occupancy'!$B$79,1)*12/$C150))</f>
        <v>-</v>
      </c>
      <c r="AI150" s="52">
        <f>SUMIFS(IncomeStatementData!$J$2:$J$415,IncomeStatementData!$B$2:$B$415,$A150,IncomeStatementData!$I$2:$I$415,"55357")+SUMIFS(IncomeStatementData!$J$2:$J$415,IncomeStatementData!$B$2:$B$415,$A150,IncomeStatementData!$I$2:$I$415,"55353")+SUMIFS(IncomeStatementData!$J$2:$J$415,IncomeStatementData!$B$2:$B$415,$A150,IncomeStatementData!$I$2:$I$415,"55354")+SUMIFS(IncomeStatementData!$J$2:$J$415,IncomeStatementData!$B$2:$B$415,$A150,IncomeStatementData!$I$2:$I$415,"55351")</f>
        <v>0</v>
      </c>
      <c r="AJ150" s="51">
        <f>IF(ISERROR(AK150/12*Occupancy!$B$65),"-",AK150/12*Occupancy!$B$65)</f>
        <v>0</v>
      </c>
      <c r="AK150" s="52">
        <f>SUMIFS(AnnualFinancialData!$L$2:$L$6380,AnnualFinancialData!$B$2:$B$6380,$A150,AnnualFinancialData!$K$2:$K$6380,"55357")+SUMIFS(AnnualFinancialData!$L$2:$L$6380,AnnualFinancialData!$B$2:$B$6380,$A150,AnnualFinancialData!$K$2:$K$6380,"55353")+SUMIFS(AnnualFinancialData!$L$2:$L$6380,AnnualFinancialData!$B$2:$B$6380,$A150,AnnualFinancialData!$K$2:$K$6380,"55354")+SUMIFS(AnnualFinancialData!$L$2:$L$6380,AnnualFinancialData!$B$2:$B$6380,$A150,AnnualFinancialData!$K$2:$K$6380,"55351")</f>
        <v>0</v>
      </c>
      <c r="AL150" s="51" t="str">
        <f>IF(ISERROR(IF(AI150="","",AI150/VLOOKUP(Occupancy!$B$65,Occupancy!$BJ$68:'Occupancy'!$B$79,1)*12/$C150)),"-",IF(AI150="","",AI150/VLOOKUP(Occupancy!$B$65,Occupancy!$BJ$68:'Occupancy'!$B$79,1)*12/$C150))</f>
        <v>-</v>
      </c>
      <c r="AM150" s="60" t="str">
        <f>IF(ISERROR(IF(AJ150="","",AJ150/VLOOKUP(Occupancy!$B$65,Occupancy!$BJ$68:'Occupancy'!$B$79,1)*12/$C150)),"-",IF(AJ150="","",AJ150/VLOOKUP(Occupancy!$B$65,Occupancy!$BJ$68:'Occupancy'!$B$79,1)*12/$C150))</f>
        <v>-</v>
      </c>
      <c r="AN150" s="54">
        <f>SUMIFS(IncomeStatementData!$J$2:$J$415,IncomeStatementData!$B$2:$B$415,$A150,IncomeStatementData!$I$2:$I$415,"55355")</f>
        <v>0</v>
      </c>
      <c r="AO150" s="54">
        <f>IF(ISERROR(AP150/12*Occupancy!$B$65),"-",AP150/12*Occupancy!$B$65)</f>
        <v>0</v>
      </c>
      <c r="AP150" s="55">
        <f>SUMIFS(AnnualFinancialData!$L$2:$L$6380,AnnualFinancialData!$B$2:$B$6380,$A150,AnnualFinancialData!$K$2:$K$6380,"55355")</f>
        <v>0</v>
      </c>
      <c r="AQ150" s="54" t="str">
        <f>IF(ISERROR(IF(AN150="","",AN150/VLOOKUP(Occupancy!$B$65,Occupancy!$BJ$68:'Occupancy'!$B$79,1)*12/$C150)),"-",IF(AN150="","",AN150/VLOOKUP(Occupancy!$B$65,Occupancy!$BJ$68:'Occupancy'!$B$79,1)*12/$C150))</f>
        <v>-</v>
      </c>
      <c r="AR150" s="56" t="str">
        <f>IF(ISERROR(IF(AO150="","",AO150/VLOOKUP(Occupancy!$B$65,Occupancy!$BJ$68:'Occupancy'!$B$79,1)*12/$C150)),"-",IF(AO150="","",AO150/VLOOKUP(Occupancy!$B$65,Occupancy!$BJ$68:'Occupancy'!$B$79,1)*12/$C150))</f>
        <v>-</v>
      </c>
      <c r="AS150" s="61">
        <f>SUMIFS(IncomeStatementData!$J$2:$J$415,IncomeStatementData!$B$2:$B$415,$A150,IncomeStatementData!$I$2:$I$415,"55301")</f>
        <v>0</v>
      </c>
      <c r="AT150" s="51">
        <f>IF(ISERROR(AU150/12*Occupancy!$B$65),"-",AU150/12*Occupancy!$B$65)</f>
        <v>0</v>
      </c>
      <c r="AU150" s="52">
        <f>SUMIFS(AnnualFinancialData!$L$2:$L$6380,AnnualFinancialData!$B$2:$B$6380,$A150,AnnualFinancialData!$K$2:$K$6380,"55301")</f>
        <v>0</v>
      </c>
      <c r="AV150" s="51" t="str">
        <f>IF(ISERROR(IF(AS150="","",AS150/VLOOKUP(Occupancy!$B$65,Occupancy!$BJ$68:'Occupancy'!$B$79,1)*12/$C150)),"-",IF(AS150="","",AS150/VLOOKUP(Occupancy!$B$65,Occupancy!$BJ$68:'Occupancy'!$B$79,1)*12/$C150))</f>
        <v>-</v>
      </c>
      <c r="AW150" s="57" t="str">
        <f>IF(ISERROR(IF(AT150="","",AT150/VLOOKUP(Occupancy!$B$65,Occupancy!$BJ$68:'Occupancy'!$B$79,1)*12/$C150)),"-",IF(AT150="","",AT150/VLOOKUP(Occupancy!$B$65,Occupancy!$BJ$68:'Occupancy'!$B$79,1)*12/$C150))</f>
        <v>-</v>
      </c>
      <c r="AX150" s="54">
        <f>SUMIFS(IncomeStatementData!$J$2:$J$415,IncomeStatementData!$B$2:$B$415,$A150,IncomeStatementData!$I$2:$I$415,"55320")</f>
        <v>0</v>
      </c>
      <c r="AY150" s="54">
        <f>IF(ISERROR(AZ150/12*Occupancy!$B$65),"-",AZ150/12*Occupancy!$B$65)</f>
        <v>0</v>
      </c>
      <c r="AZ150" s="55">
        <f>SUMIFS(AnnualFinancialData!$L$2:$L$6380,AnnualFinancialData!$B$2:$B$6380,$A150,AnnualFinancialData!$K$2:$K$6380,"55320")</f>
        <v>0</v>
      </c>
      <c r="BA150" s="54" t="str">
        <f>IF(ISERROR(IF(AX150="","",AX150/VLOOKUP(Occupancy!$B$65,Occupancy!$BJ$68:'Occupancy'!$B$79,1)*12/$C150)),"-",IF(AX150="","",AX150/VLOOKUP(Occupancy!$B$65,Occupancy!$BJ$68:'Occupancy'!$B$79,1)*12/$C150))</f>
        <v>-</v>
      </c>
      <c r="BB150" s="54" t="str">
        <f>IF(ISERROR(IF(AY150="","",AY150/VLOOKUP(Occupancy!$B$65,Occupancy!$BJ$68:'Occupancy'!$B$79,1)*12/$C150)),"-",IF(AY150="","",AY150/VLOOKUP(Occupancy!$B$65,Occupancy!$BJ$68:'Occupancy'!$B$79,1)*12/$C150))</f>
        <v>-</v>
      </c>
      <c r="BC150" s="62">
        <f t="shared" si="6"/>
        <v>0</v>
      </c>
      <c r="BD150" s="63">
        <f t="shared" si="7"/>
        <v>0</v>
      </c>
      <c r="BE150" s="62">
        <f t="shared" si="8"/>
        <v>0</v>
      </c>
      <c r="BF150" s="63" t="str">
        <f>IF(ISERROR(IF(BC150="","",BC150/VLOOKUP(Occupancy!$B$65,Occupancy!$BJ$68:'Occupancy'!$B$79,1)*12/$C150)),"-",IF(BC150="","",BC150/VLOOKUP(Occupancy!$B$65,Occupancy!$BJ$68:'Occupancy'!$B$79,1)*12/$C150))</f>
        <v>-</v>
      </c>
      <c r="BG150" s="64" t="str">
        <f>IF(ISERROR(IF(BD150="","",BD150/VLOOKUP(Occupancy!$B$65,Occupancy!$BJ$68:'Occupancy'!$B$79,1)*12/$C150)),"-",IF(BD150="","",BD150/VLOOKUP(Occupancy!$B$65,Occupancy!$BJ$68:'Occupancy'!$B$79,1)*12/$C150))</f>
        <v>-</v>
      </c>
    </row>
    <row r="151" spans="1:59" x14ac:dyDescent="0.25">
      <c r="A151" s="220" t="s">
        <v>690</v>
      </c>
      <c r="B151" s="93" t="str">
        <f>IF(ISERROR(INDEX(ProjectTypeData!$F$2:$F151,MATCH(Expenses!$A151,ProjectTypeData!$B$2:$B151,0),MATCH(Expenses!B$5,ProjectTypeData!$F$1))),"-",INDEX(ProjectTypeData!$F$2:$F151,MATCH(Expenses!$A151,ProjectTypeData!$B$2:$B151,0),MATCH(Expenses!B$5,ProjectTypeData!$F$1)))</f>
        <v>Homes</v>
      </c>
      <c r="C151" s="145">
        <f>Operating!C156</f>
        <v>0</v>
      </c>
      <c r="D151" s="146" t="str">
        <f>IF(ISERROR(INDEX(MgmtCompanyData!$C$2:$C$46,MATCH(A151,MgmtCompanyData!$B$2:$B$46,0),0)),"-",INDEX(MgmtCompanyData!$C$2:$C$46,MATCH(A151,MgmtCompanyData!$B$2:$B$46,0),0))</f>
        <v>-</v>
      </c>
      <c r="E151" s="50">
        <f>SUMIFS(IncomeStatementData!$J$2:$J$415,IncomeStatementData!$B$2:$B$415,$A151,IncomeStatementData!$I$2:$I$415,"50105")+SUMIFS(IncomeStatementData!$J$2:$J$415,IncomeStatementData!$B$2:$B$415,$A151,IncomeStatementData!$I$2:$I$415,"55745")+SUMIFS(IncomeStatementData!$J$2:$J$415,IncomeStatementData!$B$2:$B$415,$A151,IncomeStatementData!$I$2:$I$415,"55730")+SUMIFS(IncomeStatementData!$J$2:$J$415,IncomeStatementData!$B$2:$B$415,$A151,IncomeStatementData!$I$2:$I$415,"50203")+SUMIFS(IncomeStatementData!$J$2:$J$415,IncomeStatementData!$B$2:$B$415,$A151,IncomeStatementData!$I$2:$I$415,"50252")</f>
        <v>0</v>
      </c>
      <c r="F151" s="51">
        <f>IF(ISERROR(G151/12*Occupancy!$B$65),"-",G151/12*Occupancy!$B$65)</f>
        <v>0</v>
      </c>
      <c r="G151" s="52">
        <f>SUMIFS(AnnualFinancialData!$L$2:$L$6380,AnnualFinancialData!$B$2:$B$6380,$A151,AnnualFinancialData!$K$2:$K$6380,"50105")+SUMIFS(AnnualFinancialData!$L$2:$L$6380,AnnualFinancialData!$B$2:$B$6380,$A151,AnnualFinancialData!$K$2:$K$6380,"55745")+SUMIFS(AnnualFinancialData!$L$2:$L$6380,AnnualFinancialData!$B$2:$B$6380,$A151,AnnualFinancialData!$K$2:$K$6380,"55730")+SUMIFS(AnnualFinancialData!$L$2:$L$6380,AnnualFinancialData!$B$2:$B$6380,$A151,AnnualFinancialData!$K$2:$K$6380,"50203")+SUMIFS(AnnualFinancialData!$L$2:$L$6380,AnnualFinancialData!$B$2:$B$6380,$A151,AnnualFinancialData!$K$2:$K$6380,"50252")</f>
        <v>0</v>
      </c>
      <c r="H151" s="51" t="str">
        <f>IF(ISERROR(IF(E151="","",E151/VLOOKUP(Occupancy!$B$65,Occupancy!$BJ$68:'Occupancy'!$B$79,1)*12/$C151)),"-",IF(E151="","",E151/VLOOKUP(Occupancy!$B$65,Occupancy!$BJ$68:'Occupancy'!$B$79,1)*12/$C151))</f>
        <v>-</v>
      </c>
      <c r="I151" s="53" t="str">
        <f>IF(ISERROR(IF(F151="","",F151/VLOOKUP(Occupancy!$B$65,Occupancy!$BJ$68:'Occupancy'!$B$79,1)*12/$C151)),"-",IF(F151="","",F151/VLOOKUP(Occupancy!$B$65,Occupancy!$BJ$68:'Occupancy'!$B$79,1)*12/$C151))</f>
        <v>-</v>
      </c>
      <c r="J151" s="54">
        <f>SUMIFS(IncomeStatementData!$J$2:$J$415,IncomeStatementData!$B$2:$B$415,$A151,IncomeStatementData!$I$2:$I$415,"60015")+SUMIFS(IncomeStatementData!$J$2:$J$415,IncomeStatementData!$B$2:$B$415,$A151,IncomeStatementData!$I$2:$I$415,"55342")+SUMIFS(IncomeStatementData!$J$2:$J$415,IncomeStatementData!$B$2:$B$415,$A151,IncomeStatementData!$I$2:$I$415,"55110")+SUMIFS(IncomeStatementData!$J$2:$J$415,IncomeStatementData!$B$2:$B$415,$A151,IncomeStatementData!$I$2:$I$415,"53034")+SUMIFS(IncomeStatementData!$J$2:$J$415,IncomeStatementData!$B$2:$B$415,$A151,IncomeStatementData!$I$2:$I$415,"59500")</f>
        <v>0</v>
      </c>
      <c r="K151" s="54">
        <f>IF(ISERROR(L151/12*Occupancy!$B$65),"-",L151/12*Occupancy!$B$65)</f>
        <v>0</v>
      </c>
      <c r="L151" s="55">
        <f>SUMIFS(AnnualFinancialData!$L$2:$L$6380,AnnualFinancialData!$B$2:$B$6380,$A151,AnnualFinancialData!$K$2:$K$6380,"60015")+SUMIFS(AnnualFinancialData!$L$2:$L$6380,AnnualFinancialData!$B$2:$B$6380,$A151,AnnualFinancialData!$K$2:$K$6380,"55342")+SUMIFS(AnnualFinancialData!$L$2:$L$6380,AnnualFinancialData!$B$2:$B$6380,$A151,AnnualFinancialData!$K$2:$K$6380,"55110")+SUMIFS(AnnualFinancialData!$L$2:$L$6380,AnnualFinancialData!$B$2:$B$6380,$A151,AnnualFinancialData!$K$2:$K$6380,"53034")+SUMIFS(AnnualFinancialData!$L$2:$L$6380,AnnualFinancialData!$B$2:$B$6380,$A151,AnnualFinancialData!$K$2:$K$6380,"59500")</f>
        <v>0</v>
      </c>
      <c r="M151" s="54" t="str">
        <f>IF(ISERROR(IF(J151="","",J151/VLOOKUP(Occupancy!$B$65,Occupancy!$BJ$68:'Occupancy'!$B$79,1)*12/$C151)),"-",IF(J151="","",J151/VLOOKUP(Occupancy!$B$65,Occupancy!$BJ$68:'Occupancy'!$B$79,1)*12/$C151))</f>
        <v>-</v>
      </c>
      <c r="N151" s="54" t="str">
        <f>IF(ISERROR(IF(K151="","",K151/VLOOKUP(Occupancy!$B$65,Occupancy!$BJ$68:'Occupancy'!$B$79,1)*12/$C151)),"-",IF(K151="","",K151/VLOOKUP(Occupancy!$B$65,Occupancy!$BJ$68:'Occupancy'!$B$79,1)*12/$C151))</f>
        <v>-</v>
      </c>
      <c r="O151" s="51">
        <f>SUMIFS(IncomeStatementData!$J$2:$J$415,IncomeStatementData!$B$2:$B$415,$A151,IncomeStatementData!$I$2:$I$415,"58001")</f>
        <v>0</v>
      </c>
      <c r="P151" s="51">
        <f>IF(ISERROR(Q151/12*Occupancy!$B$65),"-",Q151/12*Occupancy!$B$65)</f>
        <v>0</v>
      </c>
      <c r="Q151" s="52">
        <f>SUMIFS(AnnualFinancialData!$L$2:$L$6380,AnnualFinancialData!$B$2:$B$6380,$A151,AnnualFinancialData!$K$2:$K$6380,"58001")</f>
        <v>0</v>
      </c>
      <c r="R151" s="51" t="str">
        <f>IF(ISERROR(IF(O151="","",O151/VLOOKUP(Occupancy!$B$65,Occupancy!$BJ$68:'Occupancy'!$B$79,1)*12/$C151)),"-",IF(O151="","",O151/VLOOKUP(Occupancy!$B$65,Occupancy!$BJ$68:'Occupancy'!$B$79,1)*12/$C151))</f>
        <v>-</v>
      </c>
      <c r="S151" s="51" t="str">
        <f>IF(ISERROR(IF(P151="","",P151/VLOOKUP(Occupancy!$B$65,Occupancy!$BJ$68:'Occupancy'!$B$79,1)*12/$C151)),"-",IF(P151="","",P151/VLOOKUP(Occupancy!$B$65,Occupancy!$BJ$68:'Occupancy'!$B$79,1)*12/$C151))</f>
        <v>-</v>
      </c>
      <c r="T151" s="55">
        <f>SUMIFS(IncomeStatementData!$J$2:$J$415,IncomeStatementData!$B$2:$B$415,$A151,IncomeStatementData!$I$2:$I$415,"66100")</f>
        <v>0</v>
      </c>
      <c r="U151" s="54">
        <f>IF(ISERROR(V151/12*Occupancy!$B$65),"-",V151/12*Occupancy!$B$65)</f>
        <v>0</v>
      </c>
      <c r="V151" s="55">
        <f>SUMIFS(AnnualFinancialData!$L$2:$L$6380,AnnualFinancialData!$B$2:$B$6380,$A151,AnnualFinancialData!$K$2:$K$6380,"66100")</f>
        <v>0</v>
      </c>
      <c r="W151" s="54" t="str">
        <f>IF(ISERROR(IF(T151="","",T151/VLOOKUP(Occupancy!$B$65,Occupancy!$BJ$68:'Occupancy'!$B$79,1)*12/$C151)),"-",IF(T151="","",T151/VLOOKUP(Occupancy!$B$65,Occupancy!$BJ$68:'Occupancy'!$B$79,1)*12/$C151))</f>
        <v>-</v>
      </c>
      <c r="X151" s="56" t="str">
        <f>IF(ISERROR(IF(U151="","",U151/VLOOKUP(Occupancy!$B$65,Occupancy!$BJ$68:'Occupancy'!$B$79,1)*12/$C151)),"-",IF(U151="","",U151/VLOOKUP(Occupancy!$B$65,Occupancy!$BJ$68:'Occupancy'!$B$79,1)*12/$C151))</f>
        <v>-</v>
      </c>
      <c r="Y151" s="51">
        <f>SUMIFS(IncomeStatementData!$J$2:$J$415,IncomeStatementData!$B$2:$B$415,$A151,IncomeStatementData!$I$2:$I$415,"55705")+SUMIFS(IncomeStatementData!$J$2:$J$415,IncomeStatementData!$B$2:$B$415,$A151,IncomeStatementData!$I$2:$I$415,"55715")+SUMIFS(IncomeStatementData!$J$2:$J$415,IncomeStatementData!$B$2:$B$415,$A151,IncomeStatementData!$I$2:$I$415,"55720")+SUMIFS(IncomeStatementData!$J$2:$J$415,IncomeStatementData!$B$2:$B$415,$A151,IncomeStatementData!$I$2:$I$415,"55730")+SUMIFS(IncomeStatementData!$J$2:$J$415,IncomeStatementData!$B$2:$B$415,$A151,IncomeStatementData!$I$2:$I$415,"55735")+SUMIFS(IncomeStatementData!$J$2:$J$415,IncomeStatementData!$B$2:$B$415,$A151,IncomeStatementData!$I$2:$I$415,"55701")+SUMIFS(IncomeStatementData!$J$2:$J$415,IncomeStatementData!$B$2:$B$415,$A151,IncomeStatementData!$I$2:$I$415,"55750")+SUMIFS(IncomeStatementData!$J$2:$J$415,IncomeStatementData!$B$2:$B$415,$A151,IncomeStatementData!$I$2:$I$415,"55725")+SUMIFS(IncomeStatementData!$J$2:$J$415,IncomeStatementData!$B$2:$B$415,$A151,IncomeStatementData!$I$2:$I$415,"55760")+SUMIFS(IncomeStatementData!$J$2:$J$415,IncomeStatementData!$B$2:$B$415,$A151,IncomeStatementData!$I$2:$I$415,"55755")</f>
        <v>0</v>
      </c>
      <c r="Z151" s="51">
        <f>IF(ISERROR(AA151/12*Occupancy!$B$65),"-",AA151/12*Occupancy!$B$65)</f>
        <v>0</v>
      </c>
      <c r="AA151" s="52">
        <f>SUMIFS(AnnualFinancialData!$L$2:$L$6380,AnnualFinancialData!$B$2:$B$6380,$A151,AnnualFinancialData!$K$2:$K$6380,"55705")+SUMIFS(AnnualFinancialData!$L$2:$L$6380,AnnualFinancialData!$B$2:$B$6380,$A151,AnnualFinancialData!$K$2:$K$6380,"55715")+SUMIFS(AnnualFinancialData!$L$2:$L$6380,AnnualFinancialData!$B$2:$B$6380,$A151,AnnualFinancialData!$K$2:$K$6380,"55720")+SUMIFS(AnnualFinancialData!$L$2:$L$6380,AnnualFinancialData!$B$2:$B$6380,$A151,AnnualFinancialData!$K$2:$K$6380,"55730")+SUMIFS(AnnualFinancialData!$L$2:$L$6380,AnnualFinancialData!$B$2:$B$6380,$A151,AnnualFinancialData!$K$2:$K$6380,"55735")+SUMIFS(AnnualFinancialData!$L$2:$L$6380,AnnualFinancialData!$B$2:$B$6380,$A151,AnnualFinancialData!$K$2:$K$6380,"55701")+SUMIFS(AnnualFinancialData!$L$2:$L$6380,AnnualFinancialData!$B$2:$B$6380,$A151,AnnualFinancialData!$K$2:$K$6380,"55750")+SUMIFS(AnnualFinancialData!$L$2:$L$6380,AnnualFinancialData!$B$2:$B$6380,$A151,AnnualFinancialData!$K$2:$K$6380,"55725")+SUMIFS(AnnualFinancialData!$L$2:$L$6380,AnnualFinancialData!$B$2:$B$6380,$A151,AnnualFinancialData!$K$2:$K$6380,"55760")+SUMIFS(AnnualFinancialData!$L$2:$L$6380,AnnualFinancialData!$B$2:$B$6380,$A151,AnnualFinancialData!$K$2:$K$6380,"55755")</f>
        <v>0</v>
      </c>
      <c r="AB151" s="51" t="str">
        <f>IF(ISERROR(IF(Y151="","",Y151/VLOOKUP(Occupancy!$B$65,Occupancy!$BJ$68:'Occupancy'!$B$79,1)*12/$C151)),"-",IF(Y151="","",Y151/VLOOKUP(Occupancy!$B$65,Occupancy!$BJ$68:'Occupancy'!$B$79,1)*12/$C151))</f>
        <v>-</v>
      </c>
      <c r="AC151" s="57" t="str">
        <f>IF(ISERROR(IF(Z151="","",Z151/VLOOKUP(Occupancy!$B$65,Occupancy!$BJ$68:'Occupancy'!$B$79,1)*12/$C151)),"-",IF(Z151="","",Z151/VLOOKUP(Occupancy!$B$65,Occupancy!$BJ$68:'Occupancy'!$B$79,1)*12/$C151))</f>
        <v>-</v>
      </c>
      <c r="AD151" s="55">
        <f>SUMIFS(IncomeStatementData!$J$2:$J$415,IncomeStatementData!$B$2:$B$415,$A151,IncomeStatementData!$I$2:$I$415,"55770")</f>
        <v>0</v>
      </c>
      <c r="AE151" s="54">
        <f>IF(ISERROR(AF151/12*Occupancy!$B$65),"-",AF151/12*Occupancy!$B$65)</f>
        <v>0</v>
      </c>
      <c r="AF151" s="55">
        <f>SUMIFS(AnnualFinancialData!$L$2:$L$6380,AnnualFinancialData!$B$2:$B$6380,$A151,AnnualFinancialData!$K$2:$K$6380,"55770")</f>
        <v>0</v>
      </c>
      <c r="AG151" s="54" t="str">
        <f>IF(ISERROR(IF(AD151="","",AD151/VLOOKUP(Occupancy!$B$65,Occupancy!$BJ$68:'Occupancy'!$B$79,1)*12/$C151)),"-",IF(AD151="","",AD151/VLOOKUP(Occupancy!$B$65,Occupancy!$BJ$68:'Occupancy'!$B$79,1)*12/$C151))</f>
        <v>-</v>
      </c>
      <c r="AH151" s="59" t="str">
        <f>IF(ISERROR(IF(AE151="","",AE151/VLOOKUP(Occupancy!$B$65,Occupancy!$BJ$68:'Occupancy'!$B$79,1)*12/$C151)),"-",IF(AE151="","",AE151/VLOOKUP(Occupancy!$B$65,Occupancy!$BJ$68:'Occupancy'!$B$79,1)*12/$C151))</f>
        <v>-</v>
      </c>
      <c r="AI151" s="52">
        <f>SUMIFS(IncomeStatementData!$J$2:$J$415,IncomeStatementData!$B$2:$B$415,$A151,IncomeStatementData!$I$2:$I$415,"55357")+SUMIFS(IncomeStatementData!$J$2:$J$415,IncomeStatementData!$B$2:$B$415,$A151,IncomeStatementData!$I$2:$I$415,"55353")+SUMIFS(IncomeStatementData!$J$2:$J$415,IncomeStatementData!$B$2:$B$415,$A151,IncomeStatementData!$I$2:$I$415,"55354")+SUMIFS(IncomeStatementData!$J$2:$J$415,IncomeStatementData!$B$2:$B$415,$A151,IncomeStatementData!$I$2:$I$415,"55351")</f>
        <v>0</v>
      </c>
      <c r="AJ151" s="51">
        <f>IF(ISERROR(AK151/12*Occupancy!$B$65),"-",AK151/12*Occupancy!$B$65)</f>
        <v>0</v>
      </c>
      <c r="AK151" s="52">
        <f>SUMIFS(AnnualFinancialData!$L$2:$L$6380,AnnualFinancialData!$B$2:$B$6380,$A151,AnnualFinancialData!$K$2:$K$6380,"55357")+SUMIFS(AnnualFinancialData!$L$2:$L$6380,AnnualFinancialData!$B$2:$B$6380,$A151,AnnualFinancialData!$K$2:$K$6380,"55353")+SUMIFS(AnnualFinancialData!$L$2:$L$6380,AnnualFinancialData!$B$2:$B$6380,$A151,AnnualFinancialData!$K$2:$K$6380,"55354")+SUMIFS(AnnualFinancialData!$L$2:$L$6380,AnnualFinancialData!$B$2:$B$6380,$A151,AnnualFinancialData!$K$2:$K$6380,"55351")</f>
        <v>0</v>
      </c>
      <c r="AL151" s="51" t="str">
        <f>IF(ISERROR(IF(AI151="","",AI151/VLOOKUP(Occupancy!$B$65,Occupancy!$BJ$68:'Occupancy'!$B$79,1)*12/$C151)),"-",IF(AI151="","",AI151/VLOOKUP(Occupancy!$B$65,Occupancy!$BJ$68:'Occupancy'!$B$79,1)*12/$C151))</f>
        <v>-</v>
      </c>
      <c r="AM151" s="60" t="str">
        <f>IF(ISERROR(IF(AJ151="","",AJ151/VLOOKUP(Occupancy!$B$65,Occupancy!$BJ$68:'Occupancy'!$B$79,1)*12/$C151)),"-",IF(AJ151="","",AJ151/VLOOKUP(Occupancy!$B$65,Occupancy!$BJ$68:'Occupancy'!$B$79,1)*12/$C151))</f>
        <v>-</v>
      </c>
      <c r="AN151" s="54">
        <f>SUMIFS(IncomeStatementData!$J$2:$J$415,IncomeStatementData!$B$2:$B$415,$A151,IncomeStatementData!$I$2:$I$415,"55355")</f>
        <v>0</v>
      </c>
      <c r="AO151" s="54">
        <f>IF(ISERROR(AP151/12*Occupancy!$B$65),"-",AP151/12*Occupancy!$B$65)</f>
        <v>0</v>
      </c>
      <c r="AP151" s="55">
        <f>SUMIFS(AnnualFinancialData!$L$2:$L$6380,AnnualFinancialData!$B$2:$B$6380,$A151,AnnualFinancialData!$K$2:$K$6380,"55355")</f>
        <v>0</v>
      </c>
      <c r="AQ151" s="54" t="str">
        <f>IF(ISERROR(IF(AN151="","",AN151/VLOOKUP(Occupancy!$B$65,Occupancy!$BJ$68:'Occupancy'!$B$79,1)*12/$C151)),"-",IF(AN151="","",AN151/VLOOKUP(Occupancy!$B$65,Occupancy!$BJ$68:'Occupancy'!$B$79,1)*12/$C151))</f>
        <v>-</v>
      </c>
      <c r="AR151" s="56" t="str">
        <f>IF(ISERROR(IF(AO151="","",AO151/VLOOKUP(Occupancy!$B$65,Occupancy!$BJ$68:'Occupancy'!$B$79,1)*12/$C151)),"-",IF(AO151="","",AO151/VLOOKUP(Occupancy!$B$65,Occupancy!$BJ$68:'Occupancy'!$B$79,1)*12/$C151))</f>
        <v>-</v>
      </c>
      <c r="AS151" s="61">
        <f>SUMIFS(IncomeStatementData!$J$2:$J$415,IncomeStatementData!$B$2:$B$415,$A151,IncomeStatementData!$I$2:$I$415,"55301")</f>
        <v>0</v>
      </c>
      <c r="AT151" s="51">
        <f>IF(ISERROR(AU151/12*Occupancy!$B$65),"-",AU151/12*Occupancy!$B$65)</f>
        <v>0</v>
      </c>
      <c r="AU151" s="52">
        <f>SUMIFS(AnnualFinancialData!$L$2:$L$6380,AnnualFinancialData!$B$2:$B$6380,$A151,AnnualFinancialData!$K$2:$K$6380,"55301")</f>
        <v>0</v>
      </c>
      <c r="AV151" s="51" t="str">
        <f>IF(ISERROR(IF(AS151="","",AS151/VLOOKUP(Occupancy!$B$65,Occupancy!$BJ$68:'Occupancy'!$B$79,1)*12/$C151)),"-",IF(AS151="","",AS151/VLOOKUP(Occupancy!$B$65,Occupancy!$BJ$68:'Occupancy'!$B$79,1)*12/$C151))</f>
        <v>-</v>
      </c>
      <c r="AW151" s="57" t="str">
        <f>IF(ISERROR(IF(AT151="","",AT151/VLOOKUP(Occupancy!$B$65,Occupancy!$BJ$68:'Occupancy'!$B$79,1)*12/$C151)),"-",IF(AT151="","",AT151/VLOOKUP(Occupancy!$B$65,Occupancy!$BJ$68:'Occupancy'!$B$79,1)*12/$C151))</f>
        <v>-</v>
      </c>
      <c r="AX151" s="54">
        <f>SUMIFS(IncomeStatementData!$J$2:$J$415,IncomeStatementData!$B$2:$B$415,$A151,IncomeStatementData!$I$2:$I$415,"55320")</f>
        <v>0</v>
      </c>
      <c r="AY151" s="54">
        <f>IF(ISERROR(AZ151/12*Occupancy!$B$65),"-",AZ151/12*Occupancy!$B$65)</f>
        <v>0</v>
      </c>
      <c r="AZ151" s="55">
        <f>SUMIFS(AnnualFinancialData!$L$2:$L$6380,AnnualFinancialData!$B$2:$B$6380,$A151,AnnualFinancialData!$K$2:$K$6380,"55320")</f>
        <v>0</v>
      </c>
      <c r="BA151" s="54" t="str">
        <f>IF(ISERROR(IF(AX151="","",AX151/VLOOKUP(Occupancy!$B$65,Occupancy!$BJ$68:'Occupancy'!$B$79,1)*12/$C151)),"-",IF(AX151="","",AX151/VLOOKUP(Occupancy!$B$65,Occupancy!$BJ$68:'Occupancy'!$B$79,1)*12/$C151))</f>
        <v>-</v>
      </c>
      <c r="BB151" s="54" t="str">
        <f>IF(ISERROR(IF(AY151="","",AY151/VLOOKUP(Occupancy!$B$65,Occupancy!$BJ$68:'Occupancy'!$B$79,1)*12/$C151)),"-",IF(AY151="","",AY151/VLOOKUP(Occupancy!$B$65,Occupancy!$BJ$68:'Occupancy'!$B$79,1)*12/$C151))</f>
        <v>-</v>
      </c>
      <c r="BC151" s="62">
        <f t="shared" si="6"/>
        <v>0</v>
      </c>
      <c r="BD151" s="63">
        <f t="shared" si="7"/>
        <v>0</v>
      </c>
      <c r="BE151" s="62">
        <f t="shared" si="8"/>
        <v>0</v>
      </c>
      <c r="BF151" s="63" t="str">
        <f>IF(ISERROR(IF(BC151="","",BC151/VLOOKUP(Occupancy!$B$65,Occupancy!$BJ$68:'Occupancy'!$B$79,1)*12/$C151)),"-",IF(BC151="","",BC151/VLOOKUP(Occupancy!$B$65,Occupancy!$BJ$68:'Occupancy'!$B$79,1)*12/$C151))</f>
        <v>-</v>
      </c>
      <c r="BG151" s="64" t="str">
        <f>IF(ISERROR(IF(BD151="","",BD151/VLOOKUP(Occupancy!$B$65,Occupancy!$BJ$68:'Occupancy'!$B$79,1)*12/$C151)),"-",IF(BD151="","",BD151/VLOOKUP(Occupancy!$B$65,Occupancy!$BJ$68:'Occupancy'!$B$79,1)*12/$C151))</f>
        <v>-</v>
      </c>
    </row>
    <row r="152" spans="1:59" x14ac:dyDescent="0.25">
      <c r="A152" s="220" t="s">
        <v>692</v>
      </c>
      <c r="B152" s="93" t="str">
        <f>IF(ISERROR(INDEX(ProjectTypeData!$F$2:$F152,MATCH(Expenses!$A152,ProjectTypeData!$B$2:$B152,0),MATCH(Expenses!B$5,ProjectTypeData!$F$1))),"-",INDEX(ProjectTypeData!$F$2:$F152,MATCH(Expenses!$A152,ProjectTypeData!$B$2:$B152,0),MATCH(Expenses!B$5,ProjectTypeData!$F$1)))</f>
        <v>Homes</v>
      </c>
      <c r="C152" s="145">
        <f>Operating!C157</f>
        <v>0</v>
      </c>
      <c r="D152" s="146" t="str">
        <f>IF(ISERROR(INDEX(MgmtCompanyData!$C$2:$C$46,MATCH(A152,MgmtCompanyData!$B$2:$B$46,0),0)),"-",INDEX(MgmtCompanyData!$C$2:$C$46,MATCH(A152,MgmtCompanyData!$B$2:$B$46,0),0))</f>
        <v>-</v>
      </c>
      <c r="E152" s="50">
        <f>SUMIFS(IncomeStatementData!$J$2:$J$415,IncomeStatementData!$B$2:$B$415,$A152,IncomeStatementData!$I$2:$I$415,"50105")+SUMIFS(IncomeStatementData!$J$2:$J$415,IncomeStatementData!$B$2:$B$415,$A152,IncomeStatementData!$I$2:$I$415,"55745")+SUMIFS(IncomeStatementData!$J$2:$J$415,IncomeStatementData!$B$2:$B$415,$A152,IncomeStatementData!$I$2:$I$415,"55730")+SUMIFS(IncomeStatementData!$J$2:$J$415,IncomeStatementData!$B$2:$B$415,$A152,IncomeStatementData!$I$2:$I$415,"50203")+SUMIFS(IncomeStatementData!$J$2:$J$415,IncomeStatementData!$B$2:$B$415,$A152,IncomeStatementData!$I$2:$I$415,"50252")</f>
        <v>0</v>
      </c>
      <c r="F152" s="51">
        <f>IF(ISERROR(G152/12*Occupancy!$B$65),"-",G152/12*Occupancy!$B$65)</f>
        <v>0</v>
      </c>
      <c r="G152" s="52">
        <f>SUMIFS(AnnualFinancialData!$L$2:$L$6380,AnnualFinancialData!$B$2:$B$6380,$A152,AnnualFinancialData!$K$2:$K$6380,"50105")+SUMIFS(AnnualFinancialData!$L$2:$L$6380,AnnualFinancialData!$B$2:$B$6380,$A152,AnnualFinancialData!$K$2:$K$6380,"55745")+SUMIFS(AnnualFinancialData!$L$2:$L$6380,AnnualFinancialData!$B$2:$B$6380,$A152,AnnualFinancialData!$K$2:$K$6380,"55730")+SUMIFS(AnnualFinancialData!$L$2:$L$6380,AnnualFinancialData!$B$2:$B$6380,$A152,AnnualFinancialData!$K$2:$K$6380,"50203")+SUMIFS(AnnualFinancialData!$L$2:$L$6380,AnnualFinancialData!$B$2:$B$6380,$A152,AnnualFinancialData!$K$2:$K$6380,"50252")</f>
        <v>0</v>
      </c>
      <c r="H152" s="51" t="str">
        <f>IF(ISERROR(IF(E152="","",E152/VLOOKUP(Occupancy!$B$65,Occupancy!$BJ$68:'Occupancy'!$B$79,1)*12/$C152)),"-",IF(E152="","",E152/VLOOKUP(Occupancy!$B$65,Occupancy!$BJ$68:'Occupancy'!$B$79,1)*12/$C152))</f>
        <v>-</v>
      </c>
      <c r="I152" s="53" t="str">
        <f>IF(ISERROR(IF(F152="","",F152/VLOOKUP(Occupancy!$B$65,Occupancy!$BJ$68:'Occupancy'!$B$79,1)*12/$C152)),"-",IF(F152="","",F152/VLOOKUP(Occupancy!$B$65,Occupancy!$BJ$68:'Occupancy'!$B$79,1)*12/$C152))</f>
        <v>-</v>
      </c>
      <c r="J152" s="54">
        <f>SUMIFS(IncomeStatementData!$J$2:$J$415,IncomeStatementData!$B$2:$B$415,$A152,IncomeStatementData!$I$2:$I$415,"60015")+SUMIFS(IncomeStatementData!$J$2:$J$415,IncomeStatementData!$B$2:$B$415,$A152,IncomeStatementData!$I$2:$I$415,"55342")+SUMIFS(IncomeStatementData!$J$2:$J$415,IncomeStatementData!$B$2:$B$415,$A152,IncomeStatementData!$I$2:$I$415,"55110")+SUMIFS(IncomeStatementData!$J$2:$J$415,IncomeStatementData!$B$2:$B$415,$A152,IncomeStatementData!$I$2:$I$415,"53034")+SUMIFS(IncomeStatementData!$J$2:$J$415,IncomeStatementData!$B$2:$B$415,$A152,IncomeStatementData!$I$2:$I$415,"59500")</f>
        <v>0</v>
      </c>
      <c r="K152" s="54">
        <f>IF(ISERROR(L152/12*Occupancy!$B$65),"-",L152/12*Occupancy!$B$65)</f>
        <v>0</v>
      </c>
      <c r="L152" s="55">
        <f>SUMIFS(AnnualFinancialData!$L$2:$L$6380,AnnualFinancialData!$B$2:$B$6380,$A152,AnnualFinancialData!$K$2:$K$6380,"60015")+SUMIFS(AnnualFinancialData!$L$2:$L$6380,AnnualFinancialData!$B$2:$B$6380,$A152,AnnualFinancialData!$K$2:$K$6380,"55342")+SUMIFS(AnnualFinancialData!$L$2:$L$6380,AnnualFinancialData!$B$2:$B$6380,$A152,AnnualFinancialData!$K$2:$K$6380,"55110")+SUMIFS(AnnualFinancialData!$L$2:$L$6380,AnnualFinancialData!$B$2:$B$6380,$A152,AnnualFinancialData!$K$2:$K$6380,"53034")+SUMIFS(AnnualFinancialData!$L$2:$L$6380,AnnualFinancialData!$B$2:$B$6380,$A152,AnnualFinancialData!$K$2:$K$6380,"59500")</f>
        <v>0</v>
      </c>
      <c r="M152" s="54" t="str">
        <f>IF(ISERROR(IF(J152="","",J152/VLOOKUP(Occupancy!$B$65,Occupancy!$BJ$68:'Occupancy'!$B$79,1)*12/$C152)),"-",IF(J152="","",J152/VLOOKUP(Occupancy!$B$65,Occupancy!$BJ$68:'Occupancy'!$B$79,1)*12/$C152))</f>
        <v>-</v>
      </c>
      <c r="N152" s="54" t="str">
        <f>IF(ISERROR(IF(K152="","",K152/VLOOKUP(Occupancy!$B$65,Occupancy!$BJ$68:'Occupancy'!$B$79,1)*12/$C152)),"-",IF(K152="","",K152/VLOOKUP(Occupancy!$B$65,Occupancy!$BJ$68:'Occupancy'!$B$79,1)*12/$C152))</f>
        <v>-</v>
      </c>
      <c r="O152" s="51">
        <f>SUMIFS(IncomeStatementData!$J$2:$J$415,IncomeStatementData!$B$2:$B$415,$A152,IncomeStatementData!$I$2:$I$415,"58001")</f>
        <v>0</v>
      </c>
      <c r="P152" s="51">
        <f>IF(ISERROR(Q152/12*Occupancy!$B$65),"-",Q152/12*Occupancy!$B$65)</f>
        <v>0</v>
      </c>
      <c r="Q152" s="52">
        <f>SUMIFS(AnnualFinancialData!$L$2:$L$6380,AnnualFinancialData!$B$2:$B$6380,$A152,AnnualFinancialData!$K$2:$K$6380,"58001")</f>
        <v>0</v>
      </c>
      <c r="R152" s="51" t="str">
        <f>IF(ISERROR(IF(O152="","",O152/VLOOKUP(Occupancy!$B$65,Occupancy!$BJ$68:'Occupancy'!$B$79,1)*12/$C152)),"-",IF(O152="","",O152/VLOOKUP(Occupancy!$B$65,Occupancy!$BJ$68:'Occupancy'!$B$79,1)*12/$C152))</f>
        <v>-</v>
      </c>
      <c r="S152" s="51" t="str">
        <f>IF(ISERROR(IF(P152="","",P152/VLOOKUP(Occupancy!$B$65,Occupancy!$BJ$68:'Occupancy'!$B$79,1)*12/$C152)),"-",IF(P152="","",P152/VLOOKUP(Occupancy!$B$65,Occupancy!$BJ$68:'Occupancy'!$B$79,1)*12/$C152))</f>
        <v>-</v>
      </c>
      <c r="T152" s="55">
        <f>SUMIFS(IncomeStatementData!$J$2:$J$415,IncomeStatementData!$B$2:$B$415,$A152,IncomeStatementData!$I$2:$I$415,"66100")</f>
        <v>0</v>
      </c>
      <c r="U152" s="54">
        <f>IF(ISERROR(V152/12*Occupancy!$B$65),"-",V152/12*Occupancy!$B$65)</f>
        <v>0</v>
      </c>
      <c r="V152" s="55">
        <f>SUMIFS(AnnualFinancialData!$L$2:$L$6380,AnnualFinancialData!$B$2:$B$6380,$A152,AnnualFinancialData!$K$2:$K$6380,"66100")</f>
        <v>0</v>
      </c>
      <c r="W152" s="54" t="str">
        <f>IF(ISERROR(IF(T152="","",T152/VLOOKUP(Occupancy!$B$65,Occupancy!$BJ$68:'Occupancy'!$B$79,1)*12/$C152)),"-",IF(T152="","",T152/VLOOKUP(Occupancy!$B$65,Occupancy!$BJ$68:'Occupancy'!$B$79,1)*12/$C152))</f>
        <v>-</v>
      </c>
      <c r="X152" s="56" t="str">
        <f>IF(ISERROR(IF(U152="","",U152/VLOOKUP(Occupancy!$B$65,Occupancy!$BJ$68:'Occupancy'!$B$79,1)*12/$C152)),"-",IF(U152="","",U152/VLOOKUP(Occupancy!$B$65,Occupancy!$BJ$68:'Occupancy'!$B$79,1)*12/$C152))</f>
        <v>-</v>
      </c>
      <c r="Y152" s="51">
        <f>SUMIFS(IncomeStatementData!$J$2:$J$415,IncomeStatementData!$B$2:$B$415,$A152,IncomeStatementData!$I$2:$I$415,"55705")+SUMIFS(IncomeStatementData!$J$2:$J$415,IncomeStatementData!$B$2:$B$415,$A152,IncomeStatementData!$I$2:$I$415,"55715")+SUMIFS(IncomeStatementData!$J$2:$J$415,IncomeStatementData!$B$2:$B$415,$A152,IncomeStatementData!$I$2:$I$415,"55720")+SUMIFS(IncomeStatementData!$J$2:$J$415,IncomeStatementData!$B$2:$B$415,$A152,IncomeStatementData!$I$2:$I$415,"55730")+SUMIFS(IncomeStatementData!$J$2:$J$415,IncomeStatementData!$B$2:$B$415,$A152,IncomeStatementData!$I$2:$I$415,"55735")+SUMIFS(IncomeStatementData!$J$2:$J$415,IncomeStatementData!$B$2:$B$415,$A152,IncomeStatementData!$I$2:$I$415,"55701")+SUMIFS(IncomeStatementData!$J$2:$J$415,IncomeStatementData!$B$2:$B$415,$A152,IncomeStatementData!$I$2:$I$415,"55750")+SUMIFS(IncomeStatementData!$J$2:$J$415,IncomeStatementData!$B$2:$B$415,$A152,IncomeStatementData!$I$2:$I$415,"55725")+SUMIFS(IncomeStatementData!$J$2:$J$415,IncomeStatementData!$B$2:$B$415,$A152,IncomeStatementData!$I$2:$I$415,"55760")+SUMIFS(IncomeStatementData!$J$2:$J$415,IncomeStatementData!$B$2:$B$415,$A152,IncomeStatementData!$I$2:$I$415,"55755")</f>
        <v>0</v>
      </c>
      <c r="Z152" s="51">
        <f>IF(ISERROR(AA152/12*Occupancy!$B$65),"-",AA152/12*Occupancy!$B$65)</f>
        <v>0</v>
      </c>
      <c r="AA152" s="52">
        <f>SUMIFS(AnnualFinancialData!$L$2:$L$6380,AnnualFinancialData!$B$2:$B$6380,$A152,AnnualFinancialData!$K$2:$K$6380,"55705")+SUMIFS(AnnualFinancialData!$L$2:$L$6380,AnnualFinancialData!$B$2:$B$6380,$A152,AnnualFinancialData!$K$2:$K$6380,"55715")+SUMIFS(AnnualFinancialData!$L$2:$L$6380,AnnualFinancialData!$B$2:$B$6380,$A152,AnnualFinancialData!$K$2:$K$6380,"55720")+SUMIFS(AnnualFinancialData!$L$2:$L$6380,AnnualFinancialData!$B$2:$B$6380,$A152,AnnualFinancialData!$K$2:$K$6380,"55730")+SUMIFS(AnnualFinancialData!$L$2:$L$6380,AnnualFinancialData!$B$2:$B$6380,$A152,AnnualFinancialData!$K$2:$K$6380,"55735")+SUMIFS(AnnualFinancialData!$L$2:$L$6380,AnnualFinancialData!$B$2:$B$6380,$A152,AnnualFinancialData!$K$2:$K$6380,"55701")+SUMIFS(AnnualFinancialData!$L$2:$L$6380,AnnualFinancialData!$B$2:$B$6380,$A152,AnnualFinancialData!$K$2:$K$6380,"55750")+SUMIFS(AnnualFinancialData!$L$2:$L$6380,AnnualFinancialData!$B$2:$B$6380,$A152,AnnualFinancialData!$K$2:$K$6380,"55725")+SUMIFS(AnnualFinancialData!$L$2:$L$6380,AnnualFinancialData!$B$2:$B$6380,$A152,AnnualFinancialData!$K$2:$K$6380,"55760")+SUMIFS(AnnualFinancialData!$L$2:$L$6380,AnnualFinancialData!$B$2:$B$6380,$A152,AnnualFinancialData!$K$2:$K$6380,"55755")</f>
        <v>0</v>
      </c>
      <c r="AB152" s="51" t="str">
        <f>IF(ISERROR(IF(Y152="","",Y152/VLOOKUP(Occupancy!$B$65,Occupancy!$BJ$68:'Occupancy'!$B$79,1)*12/$C152)),"-",IF(Y152="","",Y152/VLOOKUP(Occupancy!$B$65,Occupancy!$BJ$68:'Occupancy'!$B$79,1)*12/$C152))</f>
        <v>-</v>
      </c>
      <c r="AC152" s="57" t="str">
        <f>IF(ISERROR(IF(Z152="","",Z152/VLOOKUP(Occupancy!$B$65,Occupancy!$BJ$68:'Occupancy'!$B$79,1)*12/$C152)),"-",IF(Z152="","",Z152/VLOOKUP(Occupancy!$B$65,Occupancy!$BJ$68:'Occupancy'!$B$79,1)*12/$C152))</f>
        <v>-</v>
      </c>
      <c r="AD152" s="55">
        <f>SUMIFS(IncomeStatementData!$J$2:$J$415,IncomeStatementData!$B$2:$B$415,$A152,IncomeStatementData!$I$2:$I$415,"55770")</f>
        <v>0</v>
      </c>
      <c r="AE152" s="54">
        <f>IF(ISERROR(AF152/12*Occupancy!$B$65),"-",AF152/12*Occupancy!$B$65)</f>
        <v>0</v>
      </c>
      <c r="AF152" s="55">
        <f>SUMIFS(AnnualFinancialData!$L$2:$L$6380,AnnualFinancialData!$B$2:$B$6380,$A152,AnnualFinancialData!$K$2:$K$6380,"55770")</f>
        <v>0</v>
      </c>
      <c r="AG152" s="54" t="str">
        <f>IF(ISERROR(IF(AD152="","",AD152/VLOOKUP(Occupancy!$B$65,Occupancy!$BJ$68:'Occupancy'!$B$79,1)*12/$C152)),"-",IF(AD152="","",AD152/VLOOKUP(Occupancy!$B$65,Occupancy!$BJ$68:'Occupancy'!$B$79,1)*12/$C152))</f>
        <v>-</v>
      </c>
      <c r="AH152" s="59" t="str">
        <f>IF(ISERROR(IF(AE152="","",AE152/VLOOKUP(Occupancy!$B$65,Occupancy!$BJ$68:'Occupancy'!$B$79,1)*12/$C152)),"-",IF(AE152="","",AE152/VLOOKUP(Occupancy!$B$65,Occupancy!$BJ$68:'Occupancy'!$B$79,1)*12/$C152))</f>
        <v>-</v>
      </c>
      <c r="AI152" s="52">
        <f>SUMIFS(IncomeStatementData!$J$2:$J$415,IncomeStatementData!$B$2:$B$415,$A152,IncomeStatementData!$I$2:$I$415,"55357")+SUMIFS(IncomeStatementData!$J$2:$J$415,IncomeStatementData!$B$2:$B$415,$A152,IncomeStatementData!$I$2:$I$415,"55353")+SUMIFS(IncomeStatementData!$J$2:$J$415,IncomeStatementData!$B$2:$B$415,$A152,IncomeStatementData!$I$2:$I$415,"55354")+SUMIFS(IncomeStatementData!$J$2:$J$415,IncomeStatementData!$B$2:$B$415,$A152,IncomeStatementData!$I$2:$I$415,"55351")</f>
        <v>0</v>
      </c>
      <c r="AJ152" s="51">
        <f>IF(ISERROR(AK152/12*Occupancy!$B$65),"-",AK152/12*Occupancy!$B$65)</f>
        <v>0</v>
      </c>
      <c r="AK152" s="52">
        <f>SUMIFS(AnnualFinancialData!$L$2:$L$6380,AnnualFinancialData!$B$2:$B$6380,$A152,AnnualFinancialData!$K$2:$K$6380,"55357")+SUMIFS(AnnualFinancialData!$L$2:$L$6380,AnnualFinancialData!$B$2:$B$6380,$A152,AnnualFinancialData!$K$2:$K$6380,"55353")+SUMIFS(AnnualFinancialData!$L$2:$L$6380,AnnualFinancialData!$B$2:$B$6380,$A152,AnnualFinancialData!$K$2:$K$6380,"55354")+SUMIFS(AnnualFinancialData!$L$2:$L$6380,AnnualFinancialData!$B$2:$B$6380,$A152,AnnualFinancialData!$K$2:$K$6380,"55351")</f>
        <v>0</v>
      </c>
      <c r="AL152" s="51" t="str">
        <f>IF(ISERROR(IF(AI152="","",AI152/VLOOKUP(Occupancy!$B$65,Occupancy!$BJ$68:'Occupancy'!$B$79,1)*12/$C152)),"-",IF(AI152="","",AI152/VLOOKUP(Occupancy!$B$65,Occupancy!$BJ$68:'Occupancy'!$B$79,1)*12/$C152))</f>
        <v>-</v>
      </c>
      <c r="AM152" s="60" t="str">
        <f>IF(ISERROR(IF(AJ152="","",AJ152/VLOOKUP(Occupancy!$B$65,Occupancy!$BJ$68:'Occupancy'!$B$79,1)*12/$C152)),"-",IF(AJ152="","",AJ152/VLOOKUP(Occupancy!$B$65,Occupancy!$BJ$68:'Occupancy'!$B$79,1)*12/$C152))</f>
        <v>-</v>
      </c>
      <c r="AN152" s="54">
        <f>SUMIFS(IncomeStatementData!$J$2:$J$415,IncomeStatementData!$B$2:$B$415,$A152,IncomeStatementData!$I$2:$I$415,"55355")</f>
        <v>0</v>
      </c>
      <c r="AO152" s="54">
        <f>IF(ISERROR(AP152/12*Occupancy!$B$65),"-",AP152/12*Occupancy!$B$65)</f>
        <v>0</v>
      </c>
      <c r="AP152" s="55">
        <f>SUMIFS(AnnualFinancialData!$L$2:$L$6380,AnnualFinancialData!$B$2:$B$6380,$A152,AnnualFinancialData!$K$2:$K$6380,"55355")</f>
        <v>0</v>
      </c>
      <c r="AQ152" s="54" t="str">
        <f>IF(ISERROR(IF(AN152="","",AN152/VLOOKUP(Occupancy!$B$65,Occupancy!$BJ$68:'Occupancy'!$B$79,1)*12/$C152)),"-",IF(AN152="","",AN152/VLOOKUP(Occupancy!$B$65,Occupancy!$BJ$68:'Occupancy'!$B$79,1)*12/$C152))</f>
        <v>-</v>
      </c>
      <c r="AR152" s="56" t="str">
        <f>IF(ISERROR(IF(AO152="","",AO152/VLOOKUP(Occupancy!$B$65,Occupancy!$BJ$68:'Occupancy'!$B$79,1)*12/$C152)),"-",IF(AO152="","",AO152/VLOOKUP(Occupancy!$B$65,Occupancy!$BJ$68:'Occupancy'!$B$79,1)*12/$C152))</f>
        <v>-</v>
      </c>
      <c r="AS152" s="61">
        <f>SUMIFS(IncomeStatementData!$J$2:$J$415,IncomeStatementData!$B$2:$B$415,$A152,IncomeStatementData!$I$2:$I$415,"55301")</f>
        <v>0</v>
      </c>
      <c r="AT152" s="51">
        <f>IF(ISERROR(AU152/12*Occupancy!$B$65),"-",AU152/12*Occupancy!$B$65)</f>
        <v>0</v>
      </c>
      <c r="AU152" s="52">
        <f>SUMIFS(AnnualFinancialData!$L$2:$L$6380,AnnualFinancialData!$B$2:$B$6380,$A152,AnnualFinancialData!$K$2:$K$6380,"55301")</f>
        <v>0</v>
      </c>
      <c r="AV152" s="51" t="str">
        <f>IF(ISERROR(IF(AS152="","",AS152/VLOOKUP(Occupancy!$B$65,Occupancy!$BJ$68:'Occupancy'!$B$79,1)*12/$C152)),"-",IF(AS152="","",AS152/VLOOKUP(Occupancy!$B$65,Occupancy!$BJ$68:'Occupancy'!$B$79,1)*12/$C152))</f>
        <v>-</v>
      </c>
      <c r="AW152" s="57" t="str">
        <f>IF(ISERROR(IF(AT152="","",AT152/VLOOKUP(Occupancy!$B$65,Occupancy!$BJ$68:'Occupancy'!$B$79,1)*12/$C152)),"-",IF(AT152="","",AT152/VLOOKUP(Occupancy!$B$65,Occupancy!$BJ$68:'Occupancy'!$B$79,1)*12/$C152))</f>
        <v>-</v>
      </c>
      <c r="AX152" s="54">
        <f>SUMIFS(IncomeStatementData!$J$2:$J$415,IncomeStatementData!$B$2:$B$415,$A152,IncomeStatementData!$I$2:$I$415,"55320")</f>
        <v>0</v>
      </c>
      <c r="AY152" s="54">
        <f>IF(ISERROR(AZ152/12*Occupancy!$B$65),"-",AZ152/12*Occupancy!$B$65)</f>
        <v>0</v>
      </c>
      <c r="AZ152" s="55">
        <f>SUMIFS(AnnualFinancialData!$L$2:$L$6380,AnnualFinancialData!$B$2:$B$6380,$A152,AnnualFinancialData!$K$2:$K$6380,"55320")</f>
        <v>0</v>
      </c>
      <c r="BA152" s="54" t="str">
        <f>IF(ISERROR(IF(AX152="","",AX152/VLOOKUP(Occupancy!$B$65,Occupancy!$BJ$68:'Occupancy'!$B$79,1)*12/$C152)),"-",IF(AX152="","",AX152/VLOOKUP(Occupancy!$B$65,Occupancy!$BJ$68:'Occupancy'!$B$79,1)*12/$C152))</f>
        <v>-</v>
      </c>
      <c r="BB152" s="54" t="str">
        <f>IF(ISERROR(IF(AY152="","",AY152/VLOOKUP(Occupancy!$B$65,Occupancy!$BJ$68:'Occupancy'!$B$79,1)*12/$C152)),"-",IF(AY152="","",AY152/VLOOKUP(Occupancy!$B$65,Occupancy!$BJ$68:'Occupancy'!$B$79,1)*12/$C152))</f>
        <v>-</v>
      </c>
      <c r="BC152" s="62">
        <f t="shared" si="6"/>
        <v>0</v>
      </c>
      <c r="BD152" s="63">
        <f t="shared" si="7"/>
        <v>0</v>
      </c>
      <c r="BE152" s="62">
        <f t="shared" si="8"/>
        <v>0</v>
      </c>
      <c r="BF152" s="63" t="str">
        <f>IF(ISERROR(IF(BC152="","",BC152/VLOOKUP(Occupancy!$B$65,Occupancy!$BJ$68:'Occupancy'!$B$79,1)*12/$C152)),"-",IF(BC152="","",BC152/VLOOKUP(Occupancy!$B$65,Occupancy!$BJ$68:'Occupancy'!$B$79,1)*12/$C152))</f>
        <v>-</v>
      </c>
      <c r="BG152" s="64" t="str">
        <f>IF(ISERROR(IF(BD152="","",BD152/VLOOKUP(Occupancy!$B$65,Occupancy!$BJ$68:'Occupancy'!$B$79,1)*12/$C152)),"-",IF(BD152="","",BD152/VLOOKUP(Occupancy!$B$65,Occupancy!$BJ$68:'Occupancy'!$B$79,1)*12/$C152))</f>
        <v>-</v>
      </c>
    </row>
    <row r="153" spans="1:59" x14ac:dyDescent="0.25">
      <c r="A153" s="220" t="s">
        <v>694</v>
      </c>
      <c r="B153" s="93" t="str">
        <f>IF(ISERROR(INDEX(ProjectTypeData!$F$2:$F153,MATCH(Expenses!$A153,ProjectTypeData!$B$2:$B153,0),MATCH(Expenses!B$5,ProjectTypeData!$F$1))),"-",INDEX(ProjectTypeData!$F$2:$F153,MATCH(Expenses!$A153,ProjectTypeData!$B$2:$B153,0),MATCH(Expenses!B$5,ProjectTypeData!$F$1)))</f>
        <v>Homes</v>
      </c>
      <c r="C153" s="145">
        <f>Operating!C158</f>
        <v>0</v>
      </c>
      <c r="D153" s="146" t="str">
        <f>IF(ISERROR(INDEX(MgmtCompanyData!$C$2:$C$46,MATCH(A153,MgmtCompanyData!$B$2:$B$46,0),0)),"-",INDEX(MgmtCompanyData!$C$2:$C$46,MATCH(A153,MgmtCompanyData!$B$2:$B$46,0),0))</f>
        <v>-</v>
      </c>
      <c r="E153" s="50">
        <f>SUMIFS(IncomeStatementData!$J$2:$J$415,IncomeStatementData!$B$2:$B$415,$A153,IncomeStatementData!$I$2:$I$415,"50105")+SUMIFS(IncomeStatementData!$J$2:$J$415,IncomeStatementData!$B$2:$B$415,$A153,IncomeStatementData!$I$2:$I$415,"55745")+SUMIFS(IncomeStatementData!$J$2:$J$415,IncomeStatementData!$B$2:$B$415,$A153,IncomeStatementData!$I$2:$I$415,"55730")+SUMIFS(IncomeStatementData!$J$2:$J$415,IncomeStatementData!$B$2:$B$415,$A153,IncomeStatementData!$I$2:$I$415,"50203")+SUMIFS(IncomeStatementData!$J$2:$J$415,IncomeStatementData!$B$2:$B$415,$A153,IncomeStatementData!$I$2:$I$415,"50252")</f>
        <v>0</v>
      </c>
      <c r="F153" s="51">
        <f>IF(ISERROR(G153/12*Occupancy!$B$65),"-",G153/12*Occupancy!$B$65)</f>
        <v>0</v>
      </c>
      <c r="G153" s="52">
        <f>SUMIFS(AnnualFinancialData!$L$2:$L$6380,AnnualFinancialData!$B$2:$B$6380,$A153,AnnualFinancialData!$K$2:$K$6380,"50105")+SUMIFS(AnnualFinancialData!$L$2:$L$6380,AnnualFinancialData!$B$2:$B$6380,$A153,AnnualFinancialData!$K$2:$K$6380,"55745")+SUMIFS(AnnualFinancialData!$L$2:$L$6380,AnnualFinancialData!$B$2:$B$6380,$A153,AnnualFinancialData!$K$2:$K$6380,"55730")+SUMIFS(AnnualFinancialData!$L$2:$L$6380,AnnualFinancialData!$B$2:$B$6380,$A153,AnnualFinancialData!$K$2:$K$6380,"50203")+SUMIFS(AnnualFinancialData!$L$2:$L$6380,AnnualFinancialData!$B$2:$B$6380,$A153,AnnualFinancialData!$K$2:$K$6380,"50252")</f>
        <v>0</v>
      </c>
      <c r="H153" s="51" t="str">
        <f>IF(ISERROR(IF(E153="","",E153/VLOOKUP(Occupancy!$B$65,Occupancy!$BJ$68:'Occupancy'!$B$79,1)*12/$C153)),"-",IF(E153="","",E153/VLOOKUP(Occupancy!$B$65,Occupancy!$BJ$68:'Occupancy'!$B$79,1)*12/$C153))</f>
        <v>-</v>
      </c>
      <c r="I153" s="53" t="str">
        <f>IF(ISERROR(IF(F153="","",F153/VLOOKUP(Occupancy!$B$65,Occupancy!$BJ$68:'Occupancy'!$B$79,1)*12/$C153)),"-",IF(F153="","",F153/VLOOKUP(Occupancy!$B$65,Occupancy!$BJ$68:'Occupancy'!$B$79,1)*12/$C153))</f>
        <v>-</v>
      </c>
      <c r="J153" s="54">
        <f>SUMIFS(IncomeStatementData!$J$2:$J$415,IncomeStatementData!$B$2:$B$415,$A153,IncomeStatementData!$I$2:$I$415,"60015")+SUMIFS(IncomeStatementData!$J$2:$J$415,IncomeStatementData!$B$2:$B$415,$A153,IncomeStatementData!$I$2:$I$415,"55342")+SUMIFS(IncomeStatementData!$J$2:$J$415,IncomeStatementData!$B$2:$B$415,$A153,IncomeStatementData!$I$2:$I$415,"55110")+SUMIFS(IncomeStatementData!$J$2:$J$415,IncomeStatementData!$B$2:$B$415,$A153,IncomeStatementData!$I$2:$I$415,"53034")+SUMIFS(IncomeStatementData!$J$2:$J$415,IncomeStatementData!$B$2:$B$415,$A153,IncomeStatementData!$I$2:$I$415,"59500")</f>
        <v>0</v>
      </c>
      <c r="K153" s="54">
        <f>IF(ISERROR(L153/12*Occupancy!$B$65),"-",L153/12*Occupancy!$B$65)</f>
        <v>0</v>
      </c>
      <c r="L153" s="55">
        <f>SUMIFS(AnnualFinancialData!$L$2:$L$6380,AnnualFinancialData!$B$2:$B$6380,$A153,AnnualFinancialData!$K$2:$K$6380,"60015")+SUMIFS(AnnualFinancialData!$L$2:$L$6380,AnnualFinancialData!$B$2:$B$6380,$A153,AnnualFinancialData!$K$2:$K$6380,"55342")+SUMIFS(AnnualFinancialData!$L$2:$L$6380,AnnualFinancialData!$B$2:$B$6380,$A153,AnnualFinancialData!$K$2:$K$6380,"55110")+SUMIFS(AnnualFinancialData!$L$2:$L$6380,AnnualFinancialData!$B$2:$B$6380,$A153,AnnualFinancialData!$K$2:$K$6380,"53034")+SUMIFS(AnnualFinancialData!$L$2:$L$6380,AnnualFinancialData!$B$2:$B$6380,$A153,AnnualFinancialData!$K$2:$K$6380,"59500")</f>
        <v>0</v>
      </c>
      <c r="M153" s="54" t="str">
        <f>IF(ISERROR(IF(J153="","",J153/VLOOKUP(Occupancy!$B$65,Occupancy!$BJ$68:'Occupancy'!$B$79,1)*12/$C153)),"-",IF(J153="","",J153/VLOOKUP(Occupancy!$B$65,Occupancy!$BJ$68:'Occupancy'!$B$79,1)*12/$C153))</f>
        <v>-</v>
      </c>
      <c r="N153" s="54" t="str">
        <f>IF(ISERROR(IF(K153="","",K153/VLOOKUP(Occupancy!$B$65,Occupancy!$BJ$68:'Occupancy'!$B$79,1)*12/$C153)),"-",IF(K153="","",K153/VLOOKUP(Occupancy!$B$65,Occupancy!$BJ$68:'Occupancy'!$B$79,1)*12/$C153))</f>
        <v>-</v>
      </c>
      <c r="O153" s="51">
        <f>SUMIFS(IncomeStatementData!$J$2:$J$415,IncomeStatementData!$B$2:$B$415,$A153,IncomeStatementData!$I$2:$I$415,"58001")</f>
        <v>0</v>
      </c>
      <c r="P153" s="51">
        <f>IF(ISERROR(Q153/12*Occupancy!$B$65),"-",Q153/12*Occupancy!$B$65)</f>
        <v>0</v>
      </c>
      <c r="Q153" s="52">
        <f>SUMIFS(AnnualFinancialData!$L$2:$L$6380,AnnualFinancialData!$B$2:$B$6380,$A153,AnnualFinancialData!$K$2:$K$6380,"58001")</f>
        <v>0</v>
      </c>
      <c r="R153" s="51" t="str">
        <f>IF(ISERROR(IF(O153="","",O153/VLOOKUP(Occupancy!$B$65,Occupancy!$BJ$68:'Occupancy'!$B$79,1)*12/$C153)),"-",IF(O153="","",O153/VLOOKUP(Occupancy!$B$65,Occupancy!$BJ$68:'Occupancy'!$B$79,1)*12/$C153))</f>
        <v>-</v>
      </c>
      <c r="S153" s="51" t="str">
        <f>IF(ISERROR(IF(P153="","",P153/VLOOKUP(Occupancy!$B$65,Occupancy!$BJ$68:'Occupancy'!$B$79,1)*12/$C153)),"-",IF(P153="","",P153/VLOOKUP(Occupancy!$B$65,Occupancy!$BJ$68:'Occupancy'!$B$79,1)*12/$C153))</f>
        <v>-</v>
      </c>
      <c r="T153" s="55">
        <f>SUMIFS(IncomeStatementData!$J$2:$J$415,IncomeStatementData!$B$2:$B$415,$A153,IncomeStatementData!$I$2:$I$415,"66100")</f>
        <v>0</v>
      </c>
      <c r="U153" s="54">
        <f>IF(ISERROR(V153/12*Occupancy!$B$65),"-",V153/12*Occupancy!$B$65)</f>
        <v>0</v>
      </c>
      <c r="V153" s="55">
        <f>SUMIFS(AnnualFinancialData!$L$2:$L$6380,AnnualFinancialData!$B$2:$B$6380,$A153,AnnualFinancialData!$K$2:$K$6380,"66100")</f>
        <v>0</v>
      </c>
      <c r="W153" s="54" t="str">
        <f>IF(ISERROR(IF(T153="","",T153/VLOOKUP(Occupancy!$B$65,Occupancy!$BJ$68:'Occupancy'!$B$79,1)*12/$C153)),"-",IF(T153="","",T153/VLOOKUP(Occupancy!$B$65,Occupancy!$BJ$68:'Occupancy'!$B$79,1)*12/$C153))</f>
        <v>-</v>
      </c>
      <c r="X153" s="56" t="str">
        <f>IF(ISERROR(IF(U153="","",U153/VLOOKUP(Occupancy!$B$65,Occupancy!$BJ$68:'Occupancy'!$B$79,1)*12/$C153)),"-",IF(U153="","",U153/VLOOKUP(Occupancy!$B$65,Occupancy!$BJ$68:'Occupancy'!$B$79,1)*12/$C153))</f>
        <v>-</v>
      </c>
      <c r="Y153" s="51">
        <f>SUMIFS(IncomeStatementData!$J$2:$J$415,IncomeStatementData!$B$2:$B$415,$A153,IncomeStatementData!$I$2:$I$415,"55705")+SUMIFS(IncomeStatementData!$J$2:$J$415,IncomeStatementData!$B$2:$B$415,$A153,IncomeStatementData!$I$2:$I$415,"55715")+SUMIFS(IncomeStatementData!$J$2:$J$415,IncomeStatementData!$B$2:$B$415,$A153,IncomeStatementData!$I$2:$I$415,"55720")+SUMIFS(IncomeStatementData!$J$2:$J$415,IncomeStatementData!$B$2:$B$415,$A153,IncomeStatementData!$I$2:$I$415,"55730")+SUMIFS(IncomeStatementData!$J$2:$J$415,IncomeStatementData!$B$2:$B$415,$A153,IncomeStatementData!$I$2:$I$415,"55735")+SUMIFS(IncomeStatementData!$J$2:$J$415,IncomeStatementData!$B$2:$B$415,$A153,IncomeStatementData!$I$2:$I$415,"55701")+SUMIFS(IncomeStatementData!$J$2:$J$415,IncomeStatementData!$B$2:$B$415,$A153,IncomeStatementData!$I$2:$I$415,"55750")+SUMIFS(IncomeStatementData!$J$2:$J$415,IncomeStatementData!$B$2:$B$415,$A153,IncomeStatementData!$I$2:$I$415,"55725")+SUMIFS(IncomeStatementData!$J$2:$J$415,IncomeStatementData!$B$2:$B$415,$A153,IncomeStatementData!$I$2:$I$415,"55760")+SUMIFS(IncomeStatementData!$J$2:$J$415,IncomeStatementData!$B$2:$B$415,$A153,IncomeStatementData!$I$2:$I$415,"55755")</f>
        <v>0</v>
      </c>
      <c r="Z153" s="51">
        <f>IF(ISERROR(AA153/12*Occupancy!$B$65),"-",AA153/12*Occupancy!$B$65)</f>
        <v>0</v>
      </c>
      <c r="AA153" s="52">
        <f>SUMIFS(AnnualFinancialData!$L$2:$L$6380,AnnualFinancialData!$B$2:$B$6380,$A153,AnnualFinancialData!$K$2:$K$6380,"55705")+SUMIFS(AnnualFinancialData!$L$2:$L$6380,AnnualFinancialData!$B$2:$B$6380,$A153,AnnualFinancialData!$K$2:$K$6380,"55715")+SUMIFS(AnnualFinancialData!$L$2:$L$6380,AnnualFinancialData!$B$2:$B$6380,$A153,AnnualFinancialData!$K$2:$K$6380,"55720")+SUMIFS(AnnualFinancialData!$L$2:$L$6380,AnnualFinancialData!$B$2:$B$6380,$A153,AnnualFinancialData!$K$2:$K$6380,"55730")+SUMIFS(AnnualFinancialData!$L$2:$L$6380,AnnualFinancialData!$B$2:$B$6380,$A153,AnnualFinancialData!$K$2:$K$6380,"55735")+SUMIFS(AnnualFinancialData!$L$2:$L$6380,AnnualFinancialData!$B$2:$B$6380,$A153,AnnualFinancialData!$K$2:$K$6380,"55701")+SUMIFS(AnnualFinancialData!$L$2:$L$6380,AnnualFinancialData!$B$2:$B$6380,$A153,AnnualFinancialData!$K$2:$K$6380,"55750")+SUMIFS(AnnualFinancialData!$L$2:$L$6380,AnnualFinancialData!$B$2:$B$6380,$A153,AnnualFinancialData!$K$2:$K$6380,"55725")+SUMIFS(AnnualFinancialData!$L$2:$L$6380,AnnualFinancialData!$B$2:$B$6380,$A153,AnnualFinancialData!$K$2:$K$6380,"55760")+SUMIFS(AnnualFinancialData!$L$2:$L$6380,AnnualFinancialData!$B$2:$B$6380,$A153,AnnualFinancialData!$K$2:$K$6380,"55755")</f>
        <v>0</v>
      </c>
      <c r="AB153" s="51" t="str">
        <f>IF(ISERROR(IF(Y153="","",Y153/VLOOKUP(Occupancy!$B$65,Occupancy!$BJ$68:'Occupancy'!$B$79,1)*12/$C153)),"-",IF(Y153="","",Y153/VLOOKUP(Occupancy!$B$65,Occupancy!$BJ$68:'Occupancy'!$B$79,1)*12/$C153))</f>
        <v>-</v>
      </c>
      <c r="AC153" s="57" t="str">
        <f>IF(ISERROR(IF(Z153="","",Z153/VLOOKUP(Occupancy!$B$65,Occupancy!$BJ$68:'Occupancy'!$B$79,1)*12/$C153)),"-",IF(Z153="","",Z153/VLOOKUP(Occupancy!$B$65,Occupancy!$BJ$68:'Occupancy'!$B$79,1)*12/$C153))</f>
        <v>-</v>
      </c>
      <c r="AD153" s="55">
        <f>SUMIFS(IncomeStatementData!$J$2:$J$415,IncomeStatementData!$B$2:$B$415,$A153,IncomeStatementData!$I$2:$I$415,"55770")</f>
        <v>0</v>
      </c>
      <c r="AE153" s="54">
        <f>IF(ISERROR(AF153/12*Occupancy!$B$65),"-",AF153/12*Occupancy!$B$65)</f>
        <v>0</v>
      </c>
      <c r="AF153" s="55">
        <f>SUMIFS(AnnualFinancialData!$L$2:$L$6380,AnnualFinancialData!$B$2:$B$6380,$A153,AnnualFinancialData!$K$2:$K$6380,"55770")</f>
        <v>0</v>
      </c>
      <c r="AG153" s="54" t="str">
        <f>IF(ISERROR(IF(AD153="","",AD153/VLOOKUP(Occupancy!$B$65,Occupancy!$BJ$68:'Occupancy'!$B$79,1)*12/$C153)),"-",IF(AD153="","",AD153/VLOOKUP(Occupancy!$B$65,Occupancy!$BJ$68:'Occupancy'!$B$79,1)*12/$C153))</f>
        <v>-</v>
      </c>
      <c r="AH153" s="59" t="str">
        <f>IF(ISERROR(IF(AE153="","",AE153/VLOOKUP(Occupancy!$B$65,Occupancy!$BJ$68:'Occupancy'!$B$79,1)*12/$C153)),"-",IF(AE153="","",AE153/VLOOKUP(Occupancy!$B$65,Occupancy!$BJ$68:'Occupancy'!$B$79,1)*12/$C153))</f>
        <v>-</v>
      </c>
      <c r="AI153" s="52">
        <f>SUMIFS(IncomeStatementData!$J$2:$J$415,IncomeStatementData!$B$2:$B$415,$A153,IncomeStatementData!$I$2:$I$415,"55357")+SUMIFS(IncomeStatementData!$J$2:$J$415,IncomeStatementData!$B$2:$B$415,$A153,IncomeStatementData!$I$2:$I$415,"55353")+SUMIFS(IncomeStatementData!$J$2:$J$415,IncomeStatementData!$B$2:$B$415,$A153,IncomeStatementData!$I$2:$I$415,"55354")+SUMIFS(IncomeStatementData!$J$2:$J$415,IncomeStatementData!$B$2:$B$415,$A153,IncomeStatementData!$I$2:$I$415,"55351")</f>
        <v>0</v>
      </c>
      <c r="AJ153" s="51">
        <f>IF(ISERROR(AK153/12*Occupancy!$B$65),"-",AK153/12*Occupancy!$B$65)</f>
        <v>0</v>
      </c>
      <c r="AK153" s="52">
        <f>SUMIFS(AnnualFinancialData!$L$2:$L$6380,AnnualFinancialData!$B$2:$B$6380,$A153,AnnualFinancialData!$K$2:$K$6380,"55357")+SUMIFS(AnnualFinancialData!$L$2:$L$6380,AnnualFinancialData!$B$2:$B$6380,$A153,AnnualFinancialData!$K$2:$K$6380,"55353")+SUMIFS(AnnualFinancialData!$L$2:$L$6380,AnnualFinancialData!$B$2:$B$6380,$A153,AnnualFinancialData!$K$2:$K$6380,"55354")+SUMIFS(AnnualFinancialData!$L$2:$L$6380,AnnualFinancialData!$B$2:$B$6380,$A153,AnnualFinancialData!$K$2:$K$6380,"55351")</f>
        <v>0</v>
      </c>
      <c r="AL153" s="51" t="str">
        <f>IF(ISERROR(IF(AI153="","",AI153/VLOOKUP(Occupancy!$B$65,Occupancy!$BJ$68:'Occupancy'!$B$79,1)*12/$C153)),"-",IF(AI153="","",AI153/VLOOKUP(Occupancy!$B$65,Occupancy!$BJ$68:'Occupancy'!$B$79,1)*12/$C153))</f>
        <v>-</v>
      </c>
      <c r="AM153" s="60" t="str">
        <f>IF(ISERROR(IF(AJ153="","",AJ153/VLOOKUP(Occupancy!$B$65,Occupancy!$BJ$68:'Occupancy'!$B$79,1)*12/$C153)),"-",IF(AJ153="","",AJ153/VLOOKUP(Occupancy!$B$65,Occupancy!$BJ$68:'Occupancy'!$B$79,1)*12/$C153))</f>
        <v>-</v>
      </c>
      <c r="AN153" s="54">
        <f>SUMIFS(IncomeStatementData!$J$2:$J$415,IncomeStatementData!$B$2:$B$415,$A153,IncomeStatementData!$I$2:$I$415,"55355")</f>
        <v>0</v>
      </c>
      <c r="AO153" s="54">
        <f>IF(ISERROR(AP153/12*Occupancy!$B$65),"-",AP153/12*Occupancy!$B$65)</f>
        <v>0</v>
      </c>
      <c r="AP153" s="55">
        <f>SUMIFS(AnnualFinancialData!$L$2:$L$6380,AnnualFinancialData!$B$2:$B$6380,$A153,AnnualFinancialData!$K$2:$K$6380,"55355")</f>
        <v>0</v>
      </c>
      <c r="AQ153" s="54" t="str">
        <f>IF(ISERROR(IF(AN153="","",AN153/VLOOKUP(Occupancy!$B$65,Occupancy!$BJ$68:'Occupancy'!$B$79,1)*12/$C153)),"-",IF(AN153="","",AN153/VLOOKUP(Occupancy!$B$65,Occupancy!$BJ$68:'Occupancy'!$B$79,1)*12/$C153))</f>
        <v>-</v>
      </c>
      <c r="AR153" s="56" t="str">
        <f>IF(ISERROR(IF(AO153="","",AO153/VLOOKUP(Occupancy!$B$65,Occupancy!$BJ$68:'Occupancy'!$B$79,1)*12/$C153)),"-",IF(AO153="","",AO153/VLOOKUP(Occupancy!$B$65,Occupancy!$BJ$68:'Occupancy'!$B$79,1)*12/$C153))</f>
        <v>-</v>
      </c>
      <c r="AS153" s="61">
        <f>SUMIFS(IncomeStatementData!$J$2:$J$415,IncomeStatementData!$B$2:$B$415,$A153,IncomeStatementData!$I$2:$I$415,"55301")</f>
        <v>0</v>
      </c>
      <c r="AT153" s="51">
        <f>IF(ISERROR(AU153/12*Occupancy!$B$65),"-",AU153/12*Occupancy!$B$65)</f>
        <v>0</v>
      </c>
      <c r="AU153" s="52">
        <f>SUMIFS(AnnualFinancialData!$L$2:$L$6380,AnnualFinancialData!$B$2:$B$6380,$A153,AnnualFinancialData!$K$2:$K$6380,"55301")</f>
        <v>0</v>
      </c>
      <c r="AV153" s="51" t="str">
        <f>IF(ISERROR(IF(AS153="","",AS153/VLOOKUP(Occupancy!$B$65,Occupancy!$BJ$68:'Occupancy'!$B$79,1)*12/$C153)),"-",IF(AS153="","",AS153/VLOOKUP(Occupancy!$B$65,Occupancy!$BJ$68:'Occupancy'!$B$79,1)*12/$C153))</f>
        <v>-</v>
      </c>
      <c r="AW153" s="57" t="str">
        <f>IF(ISERROR(IF(AT153="","",AT153/VLOOKUP(Occupancy!$B$65,Occupancy!$BJ$68:'Occupancy'!$B$79,1)*12/$C153)),"-",IF(AT153="","",AT153/VLOOKUP(Occupancy!$B$65,Occupancy!$BJ$68:'Occupancy'!$B$79,1)*12/$C153))</f>
        <v>-</v>
      </c>
      <c r="AX153" s="54">
        <f>SUMIFS(IncomeStatementData!$J$2:$J$415,IncomeStatementData!$B$2:$B$415,$A153,IncomeStatementData!$I$2:$I$415,"55320")</f>
        <v>0</v>
      </c>
      <c r="AY153" s="54">
        <f>IF(ISERROR(AZ153/12*Occupancy!$B$65),"-",AZ153/12*Occupancy!$B$65)</f>
        <v>0</v>
      </c>
      <c r="AZ153" s="55">
        <f>SUMIFS(AnnualFinancialData!$L$2:$L$6380,AnnualFinancialData!$B$2:$B$6380,$A153,AnnualFinancialData!$K$2:$K$6380,"55320")</f>
        <v>0</v>
      </c>
      <c r="BA153" s="54" t="str">
        <f>IF(ISERROR(IF(AX153="","",AX153/VLOOKUP(Occupancy!$B$65,Occupancy!$BJ$68:'Occupancy'!$B$79,1)*12/$C153)),"-",IF(AX153="","",AX153/VLOOKUP(Occupancy!$B$65,Occupancy!$BJ$68:'Occupancy'!$B$79,1)*12/$C153))</f>
        <v>-</v>
      </c>
      <c r="BB153" s="54" t="str">
        <f>IF(ISERROR(IF(AY153="","",AY153/VLOOKUP(Occupancy!$B$65,Occupancy!$BJ$68:'Occupancy'!$B$79,1)*12/$C153)),"-",IF(AY153="","",AY153/VLOOKUP(Occupancy!$B$65,Occupancy!$BJ$68:'Occupancy'!$B$79,1)*12/$C153))</f>
        <v>-</v>
      </c>
      <c r="BC153" s="62">
        <f t="shared" si="6"/>
        <v>0</v>
      </c>
      <c r="BD153" s="63">
        <f t="shared" si="7"/>
        <v>0</v>
      </c>
      <c r="BE153" s="62">
        <f t="shared" si="8"/>
        <v>0</v>
      </c>
      <c r="BF153" s="63" t="str">
        <f>IF(ISERROR(IF(BC153="","",BC153/VLOOKUP(Occupancy!$B$65,Occupancy!$BJ$68:'Occupancy'!$B$79,1)*12/$C153)),"-",IF(BC153="","",BC153/VLOOKUP(Occupancy!$B$65,Occupancy!$BJ$68:'Occupancy'!$B$79,1)*12/$C153))</f>
        <v>-</v>
      </c>
      <c r="BG153" s="64" t="str">
        <f>IF(ISERROR(IF(BD153="","",BD153/VLOOKUP(Occupancy!$B$65,Occupancy!$BJ$68:'Occupancy'!$B$79,1)*12/$C153)),"-",IF(BD153="","",BD153/VLOOKUP(Occupancy!$B$65,Occupancy!$BJ$68:'Occupancy'!$B$79,1)*12/$C153))</f>
        <v>-</v>
      </c>
    </row>
    <row r="154" spans="1:59" x14ac:dyDescent="0.25">
      <c r="A154" s="220" t="s">
        <v>696</v>
      </c>
      <c r="B154" s="93" t="str">
        <f>IF(ISERROR(INDEX(ProjectTypeData!$F$2:$F154,MATCH(Expenses!$A154,ProjectTypeData!$B$2:$B154,0),MATCH(Expenses!B$5,ProjectTypeData!$F$1))),"-",INDEX(ProjectTypeData!$F$2:$F154,MATCH(Expenses!$A154,ProjectTypeData!$B$2:$B154,0),MATCH(Expenses!B$5,ProjectTypeData!$F$1)))</f>
        <v>Homes</v>
      </c>
      <c r="C154" s="145">
        <f>Operating!C159</f>
        <v>0</v>
      </c>
      <c r="D154" s="146" t="str">
        <f>IF(ISERROR(INDEX(MgmtCompanyData!$C$2:$C$46,MATCH(A154,MgmtCompanyData!$B$2:$B$46,0),0)),"-",INDEX(MgmtCompanyData!$C$2:$C$46,MATCH(A154,MgmtCompanyData!$B$2:$B$46,0),0))</f>
        <v>-</v>
      </c>
      <c r="E154" s="50">
        <f>SUMIFS(IncomeStatementData!$J$2:$J$415,IncomeStatementData!$B$2:$B$415,$A154,IncomeStatementData!$I$2:$I$415,"50105")+SUMIFS(IncomeStatementData!$J$2:$J$415,IncomeStatementData!$B$2:$B$415,$A154,IncomeStatementData!$I$2:$I$415,"55745")+SUMIFS(IncomeStatementData!$J$2:$J$415,IncomeStatementData!$B$2:$B$415,$A154,IncomeStatementData!$I$2:$I$415,"55730")+SUMIFS(IncomeStatementData!$J$2:$J$415,IncomeStatementData!$B$2:$B$415,$A154,IncomeStatementData!$I$2:$I$415,"50203")+SUMIFS(IncomeStatementData!$J$2:$J$415,IncomeStatementData!$B$2:$B$415,$A154,IncomeStatementData!$I$2:$I$415,"50252")</f>
        <v>0</v>
      </c>
      <c r="F154" s="51">
        <f>IF(ISERROR(G154/12*Occupancy!$B$65),"-",G154/12*Occupancy!$B$65)</f>
        <v>0</v>
      </c>
      <c r="G154" s="52">
        <f>SUMIFS(AnnualFinancialData!$L$2:$L$6380,AnnualFinancialData!$B$2:$B$6380,$A154,AnnualFinancialData!$K$2:$K$6380,"50105")+SUMIFS(AnnualFinancialData!$L$2:$L$6380,AnnualFinancialData!$B$2:$B$6380,$A154,AnnualFinancialData!$K$2:$K$6380,"55745")+SUMIFS(AnnualFinancialData!$L$2:$L$6380,AnnualFinancialData!$B$2:$B$6380,$A154,AnnualFinancialData!$K$2:$K$6380,"55730")+SUMIFS(AnnualFinancialData!$L$2:$L$6380,AnnualFinancialData!$B$2:$B$6380,$A154,AnnualFinancialData!$K$2:$K$6380,"50203")+SUMIFS(AnnualFinancialData!$L$2:$L$6380,AnnualFinancialData!$B$2:$B$6380,$A154,AnnualFinancialData!$K$2:$K$6380,"50252")</f>
        <v>0</v>
      </c>
      <c r="H154" s="51" t="str">
        <f>IF(ISERROR(IF(E154="","",E154/VLOOKUP(Occupancy!$B$65,Occupancy!$BJ$68:'Occupancy'!$B$79,1)*12/$C154)),"-",IF(E154="","",E154/VLOOKUP(Occupancy!$B$65,Occupancy!$BJ$68:'Occupancy'!$B$79,1)*12/$C154))</f>
        <v>-</v>
      </c>
      <c r="I154" s="53" t="str">
        <f>IF(ISERROR(IF(F154="","",F154/VLOOKUP(Occupancy!$B$65,Occupancy!$BJ$68:'Occupancy'!$B$79,1)*12/$C154)),"-",IF(F154="","",F154/VLOOKUP(Occupancy!$B$65,Occupancy!$BJ$68:'Occupancy'!$B$79,1)*12/$C154))</f>
        <v>-</v>
      </c>
      <c r="J154" s="54">
        <f>SUMIFS(IncomeStatementData!$J$2:$J$415,IncomeStatementData!$B$2:$B$415,$A154,IncomeStatementData!$I$2:$I$415,"60015")+SUMIFS(IncomeStatementData!$J$2:$J$415,IncomeStatementData!$B$2:$B$415,$A154,IncomeStatementData!$I$2:$I$415,"55342")+SUMIFS(IncomeStatementData!$J$2:$J$415,IncomeStatementData!$B$2:$B$415,$A154,IncomeStatementData!$I$2:$I$415,"55110")+SUMIFS(IncomeStatementData!$J$2:$J$415,IncomeStatementData!$B$2:$B$415,$A154,IncomeStatementData!$I$2:$I$415,"53034")+SUMIFS(IncomeStatementData!$J$2:$J$415,IncomeStatementData!$B$2:$B$415,$A154,IncomeStatementData!$I$2:$I$415,"59500")</f>
        <v>0</v>
      </c>
      <c r="K154" s="54">
        <f>IF(ISERROR(L154/12*Occupancy!$B$65),"-",L154/12*Occupancy!$B$65)</f>
        <v>0</v>
      </c>
      <c r="L154" s="55">
        <f>SUMIFS(AnnualFinancialData!$L$2:$L$6380,AnnualFinancialData!$B$2:$B$6380,$A154,AnnualFinancialData!$K$2:$K$6380,"60015")+SUMIFS(AnnualFinancialData!$L$2:$L$6380,AnnualFinancialData!$B$2:$B$6380,$A154,AnnualFinancialData!$K$2:$K$6380,"55342")+SUMIFS(AnnualFinancialData!$L$2:$L$6380,AnnualFinancialData!$B$2:$B$6380,$A154,AnnualFinancialData!$K$2:$K$6380,"55110")+SUMIFS(AnnualFinancialData!$L$2:$L$6380,AnnualFinancialData!$B$2:$B$6380,$A154,AnnualFinancialData!$K$2:$K$6380,"53034")+SUMIFS(AnnualFinancialData!$L$2:$L$6380,AnnualFinancialData!$B$2:$B$6380,$A154,AnnualFinancialData!$K$2:$K$6380,"59500")</f>
        <v>0</v>
      </c>
      <c r="M154" s="54" t="str">
        <f>IF(ISERROR(IF(J154="","",J154/VLOOKUP(Occupancy!$B$65,Occupancy!$BJ$68:'Occupancy'!$B$79,1)*12/$C154)),"-",IF(J154="","",J154/VLOOKUP(Occupancy!$B$65,Occupancy!$BJ$68:'Occupancy'!$B$79,1)*12/$C154))</f>
        <v>-</v>
      </c>
      <c r="N154" s="54" t="str">
        <f>IF(ISERROR(IF(K154="","",K154/VLOOKUP(Occupancy!$B$65,Occupancy!$BJ$68:'Occupancy'!$B$79,1)*12/$C154)),"-",IF(K154="","",K154/VLOOKUP(Occupancy!$B$65,Occupancy!$BJ$68:'Occupancy'!$B$79,1)*12/$C154))</f>
        <v>-</v>
      </c>
      <c r="O154" s="51">
        <f>SUMIFS(IncomeStatementData!$J$2:$J$415,IncomeStatementData!$B$2:$B$415,$A154,IncomeStatementData!$I$2:$I$415,"58001")</f>
        <v>0</v>
      </c>
      <c r="P154" s="51">
        <f>IF(ISERROR(Q154/12*Occupancy!$B$65),"-",Q154/12*Occupancy!$B$65)</f>
        <v>0</v>
      </c>
      <c r="Q154" s="52">
        <f>SUMIFS(AnnualFinancialData!$L$2:$L$6380,AnnualFinancialData!$B$2:$B$6380,$A154,AnnualFinancialData!$K$2:$K$6380,"58001")</f>
        <v>0</v>
      </c>
      <c r="R154" s="51" t="str">
        <f>IF(ISERROR(IF(O154="","",O154/VLOOKUP(Occupancy!$B$65,Occupancy!$BJ$68:'Occupancy'!$B$79,1)*12/$C154)),"-",IF(O154="","",O154/VLOOKUP(Occupancy!$B$65,Occupancy!$BJ$68:'Occupancy'!$B$79,1)*12/$C154))</f>
        <v>-</v>
      </c>
      <c r="S154" s="51" t="str">
        <f>IF(ISERROR(IF(P154="","",P154/VLOOKUP(Occupancy!$B$65,Occupancy!$BJ$68:'Occupancy'!$B$79,1)*12/$C154)),"-",IF(P154="","",P154/VLOOKUP(Occupancy!$B$65,Occupancy!$BJ$68:'Occupancy'!$B$79,1)*12/$C154))</f>
        <v>-</v>
      </c>
      <c r="T154" s="55">
        <f>SUMIFS(IncomeStatementData!$J$2:$J$415,IncomeStatementData!$B$2:$B$415,$A154,IncomeStatementData!$I$2:$I$415,"66100")</f>
        <v>0</v>
      </c>
      <c r="U154" s="54">
        <f>IF(ISERROR(V154/12*Occupancy!$B$65),"-",V154/12*Occupancy!$B$65)</f>
        <v>0</v>
      </c>
      <c r="V154" s="55">
        <f>SUMIFS(AnnualFinancialData!$L$2:$L$6380,AnnualFinancialData!$B$2:$B$6380,$A154,AnnualFinancialData!$K$2:$K$6380,"66100")</f>
        <v>0</v>
      </c>
      <c r="W154" s="54" t="str">
        <f>IF(ISERROR(IF(T154="","",T154/VLOOKUP(Occupancy!$B$65,Occupancy!$BJ$68:'Occupancy'!$B$79,1)*12/$C154)),"-",IF(T154="","",T154/VLOOKUP(Occupancy!$B$65,Occupancy!$BJ$68:'Occupancy'!$B$79,1)*12/$C154))</f>
        <v>-</v>
      </c>
      <c r="X154" s="56" t="str">
        <f>IF(ISERROR(IF(U154="","",U154/VLOOKUP(Occupancy!$B$65,Occupancy!$BJ$68:'Occupancy'!$B$79,1)*12/$C154)),"-",IF(U154="","",U154/VLOOKUP(Occupancy!$B$65,Occupancy!$BJ$68:'Occupancy'!$B$79,1)*12/$C154))</f>
        <v>-</v>
      </c>
      <c r="Y154" s="51">
        <f>SUMIFS(IncomeStatementData!$J$2:$J$415,IncomeStatementData!$B$2:$B$415,$A154,IncomeStatementData!$I$2:$I$415,"55705")+SUMIFS(IncomeStatementData!$J$2:$J$415,IncomeStatementData!$B$2:$B$415,$A154,IncomeStatementData!$I$2:$I$415,"55715")+SUMIFS(IncomeStatementData!$J$2:$J$415,IncomeStatementData!$B$2:$B$415,$A154,IncomeStatementData!$I$2:$I$415,"55720")+SUMIFS(IncomeStatementData!$J$2:$J$415,IncomeStatementData!$B$2:$B$415,$A154,IncomeStatementData!$I$2:$I$415,"55730")+SUMIFS(IncomeStatementData!$J$2:$J$415,IncomeStatementData!$B$2:$B$415,$A154,IncomeStatementData!$I$2:$I$415,"55735")+SUMIFS(IncomeStatementData!$J$2:$J$415,IncomeStatementData!$B$2:$B$415,$A154,IncomeStatementData!$I$2:$I$415,"55701")+SUMIFS(IncomeStatementData!$J$2:$J$415,IncomeStatementData!$B$2:$B$415,$A154,IncomeStatementData!$I$2:$I$415,"55750")+SUMIFS(IncomeStatementData!$J$2:$J$415,IncomeStatementData!$B$2:$B$415,$A154,IncomeStatementData!$I$2:$I$415,"55725")+SUMIFS(IncomeStatementData!$J$2:$J$415,IncomeStatementData!$B$2:$B$415,$A154,IncomeStatementData!$I$2:$I$415,"55760")+SUMIFS(IncomeStatementData!$J$2:$J$415,IncomeStatementData!$B$2:$B$415,$A154,IncomeStatementData!$I$2:$I$415,"55755")</f>
        <v>0</v>
      </c>
      <c r="Z154" s="51">
        <f>IF(ISERROR(AA154/12*Occupancy!$B$65),"-",AA154/12*Occupancy!$B$65)</f>
        <v>0</v>
      </c>
      <c r="AA154" s="52">
        <f>SUMIFS(AnnualFinancialData!$L$2:$L$6380,AnnualFinancialData!$B$2:$B$6380,$A154,AnnualFinancialData!$K$2:$K$6380,"55705")+SUMIFS(AnnualFinancialData!$L$2:$L$6380,AnnualFinancialData!$B$2:$B$6380,$A154,AnnualFinancialData!$K$2:$K$6380,"55715")+SUMIFS(AnnualFinancialData!$L$2:$L$6380,AnnualFinancialData!$B$2:$B$6380,$A154,AnnualFinancialData!$K$2:$K$6380,"55720")+SUMIFS(AnnualFinancialData!$L$2:$L$6380,AnnualFinancialData!$B$2:$B$6380,$A154,AnnualFinancialData!$K$2:$K$6380,"55730")+SUMIFS(AnnualFinancialData!$L$2:$L$6380,AnnualFinancialData!$B$2:$B$6380,$A154,AnnualFinancialData!$K$2:$K$6380,"55735")+SUMIFS(AnnualFinancialData!$L$2:$L$6380,AnnualFinancialData!$B$2:$B$6380,$A154,AnnualFinancialData!$K$2:$K$6380,"55701")+SUMIFS(AnnualFinancialData!$L$2:$L$6380,AnnualFinancialData!$B$2:$B$6380,$A154,AnnualFinancialData!$K$2:$K$6380,"55750")+SUMIFS(AnnualFinancialData!$L$2:$L$6380,AnnualFinancialData!$B$2:$B$6380,$A154,AnnualFinancialData!$K$2:$K$6380,"55725")+SUMIFS(AnnualFinancialData!$L$2:$L$6380,AnnualFinancialData!$B$2:$B$6380,$A154,AnnualFinancialData!$K$2:$K$6380,"55760")+SUMIFS(AnnualFinancialData!$L$2:$L$6380,AnnualFinancialData!$B$2:$B$6380,$A154,AnnualFinancialData!$K$2:$K$6380,"55755")</f>
        <v>0</v>
      </c>
      <c r="AB154" s="51" t="str">
        <f>IF(ISERROR(IF(Y154="","",Y154/VLOOKUP(Occupancy!$B$65,Occupancy!$BJ$68:'Occupancy'!$B$79,1)*12/$C154)),"-",IF(Y154="","",Y154/VLOOKUP(Occupancy!$B$65,Occupancy!$BJ$68:'Occupancy'!$B$79,1)*12/$C154))</f>
        <v>-</v>
      </c>
      <c r="AC154" s="57" t="str">
        <f>IF(ISERROR(IF(Z154="","",Z154/VLOOKUP(Occupancy!$B$65,Occupancy!$BJ$68:'Occupancy'!$B$79,1)*12/$C154)),"-",IF(Z154="","",Z154/VLOOKUP(Occupancy!$B$65,Occupancy!$BJ$68:'Occupancy'!$B$79,1)*12/$C154))</f>
        <v>-</v>
      </c>
      <c r="AD154" s="55">
        <f>SUMIFS(IncomeStatementData!$J$2:$J$415,IncomeStatementData!$B$2:$B$415,$A154,IncomeStatementData!$I$2:$I$415,"55770")</f>
        <v>0</v>
      </c>
      <c r="AE154" s="54">
        <f>IF(ISERROR(AF154/12*Occupancy!$B$65),"-",AF154/12*Occupancy!$B$65)</f>
        <v>0</v>
      </c>
      <c r="AF154" s="55">
        <f>SUMIFS(AnnualFinancialData!$L$2:$L$6380,AnnualFinancialData!$B$2:$B$6380,$A154,AnnualFinancialData!$K$2:$K$6380,"55770")</f>
        <v>0</v>
      </c>
      <c r="AG154" s="54" t="str">
        <f>IF(ISERROR(IF(AD154="","",AD154/VLOOKUP(Occupancy!$B$65,Occupancy!$BJ$68:'Occupancy'!$B$79,1)*12/$C154)),"-",IF(AD154="","",AD154/VLOOKUP(Occupancy!$B$65,Occupancy!$BJ$68:'Occupancy'!$B$79,1)*12/$C154))</f>
        <v>-</v>
      </c>
      <c r="AH154" s="59" t="str">
        <f>IF(ISERROR(IF(AE154="","",AE154/VLOOKUP(Occupancy!$B$65,Occupancy!$BJ$68:'Occupancy'!$B$79,1)*12/$C154)),"-",IF(AE154="","",AE154/VLOOKUP(Occupancy!$B$65,Occupancy!$BJ$68:'Occupancy'!$B$79,1)*12/$C154))</f>
        <v>-</v>
      </c>
      <c r="AI154" s="52">
        <f>SUMIFS(IncomeStatementData!$J$2:$J$415,IncomeStatementData!$B$2:$B$415,$A154,IncomeStatementData!$I$2:$I$415,"55357")+SUMIFS(IncomeStatementData!$J$2:$J$415,IncomeStatementData!$B$2:$B$415,$A154,IncomeStatementData!$I$2:$I$415,"55353")+SUMIFS(IncomeStatementData!$J$2:$J$415,IncomeStatementData!$B$2:$B$415,$A154,IncomeStatementData!$I$2:$I$415,"55354")+SUMIFS(IncomeStatementData!$J$2:$J$415,IncomeStatementData!$B$2:$B$415,$A154,IncomeStatementData!$I$2:$I$415,"55351")</f>
        <v>0</v>
      </c>
      <c r="AJ154" s="51">
        <f>IF(ISERROR(AK154/12*Occupancy!$B$65),"-",AK154/12*Occupancy!$B$65)</f>
        <v>0</v>
      </c>
      <c r="AK154" s="52">
        <f>SUMIFS(AnnualFinancialData!$L$2:$L$6380,AnnualFinancialData!$B$2:$B$6380,$A154,AnnualFinancialData!$K$2:$K$6380,"55357")+SUMIFS(AnnualFinancialData!$L$2:$L$6380,AnnualFinancialData!$B$2:$B$6380,$A154,AnnualFinancialData!$K$2:$K$6380,"55353")+SUMIFS(AnnualFinancialData!$L$2:$L$6380,AnnualFinancialData!$B$2:$B$6380,$A154,AnnualFinancialData!$K$2:$K$6380,"55354")+SUMIFS(AnnualFinancialData!$L$2:$L$6380,AnnualFinancialData!$B$2:$B$6380,$A154,AnnualFinancialData!$K$2:$K$6380,"55351")</f>
        <v>0</v>
      </c>
      <c r="AL154" s="51" t="str">
        <f>IF(ISERROR(IF(AI154="","",AI154/VLOOKUP(Occupancy!$B$65,Occupancy!$BJ$68:'Occupancy'!$B$79,1)*12/$C154)),"-",IF(AI154="","",AI154/VLOOKUP(Occupancy!$B$65,Occupancy!$BJ$68:'Occupancy'!$B$79,1)*12/$C154))</f>
        <v>-</v>
      </c>
      <c r="AM154" s="60" t="str">
        <f>IF(ISERROR(IF(AJ154="","",AJ154/VLOOKUP(Occupancy!$B$65,Occupancy!$BJ$68:'Occupancy'!$B$79,1)*12/$C154)),"-",IF(AJ154="","",AJ154/VLOOKUP(Occupancy!$B$65,Occupancy!$BJ$68:'Occupancy'!$B$79,1)*12/$C154))</f>
        <v>-</v>
      </c>
      <c r="AN154" s="54">
        <f>SUMIFS(IncomeStatementData!$J$2:$J$415,IncomeStatementData!$B$2:$B$415,$A154,IncomeStatementData!$I$2:$I$415,"55355")</f>
        <v>0</v>
      </c>
      <c r="AO154" s="54">
        <f>IF(ISERROR(AP154/12*Occupancy!$B$65),"-",AP154/12*Occupancy!$B$65)</f>
        <v>0</v>
      </c>
      <c r="AP154" s="55">
        <f>SUMIFS(AnnualFinancialData!$L$2:$L$6380,AnnualFinancialData!$B$2:$B$6380,$A154,AnnualFinancialData!$K$2:$K$6380,"55355")</f>
        <v>0</v>
      </c>
      <c r="AQ154" s="54" t="str">
        <f>IF(ISERROR(IF(AN154="","",AN154/VLOOKUP(Occupancy!$B$65,Occupancy!$BJ$68:'Occupancy'!$B$79,1)*12/$C154)),"-",IF(AN154="","",AN154/VLOOKUP(Occupancy!$B$65,Occupancy!$BJ$68:'Occupancy'!$B$79,1)*12/$C154))</f>
        <v>-</v>
      </c>
      <c r="AR154" s="56" t="str">
        <f>IF(ISERROR(IF(AO154="","",AO154/VLOOKUP(Occupancy!$B$65,Occupancy!$BJ$68:'Occupancy'!$B$79,1)*12/$C154)),"-",IF(AO154="","",AO154/VLOOKUP(Occupancy!$B$65,Occupancy!$BJ$68:'Occupancy'!$B$79,1)*12/$C154))</f>
        <v>-</v>
      </c>
      <c r="AS154" s="61">
        <f>SUMIFS(IncomeStatementData!$J$2:$J$415,IncomeStatementData!$B$2:$B$415,$A154,IncomeStatementData!$I$2:$I$415,"55301")</f>
        <v>0</v>
      </c>
      <c r="AT154" s="51">
        <f>IF(ISERROR(AU154/12*Occupancy!$B$65),"-",AU154/12*Occupancy!$B$65)</f>
        <v>0</v>
      </c>
      <c r="AU154" s="52">
        <f>SUMIFS(AnnualFinancialData!$L$2:$L$6380,AnnualFinancialData!$B$2:$B$6380,$A154,AnnualFinancialData!$K$2:$K$6380,"55301")</f>
        <v>0</v>
      </c>
      <c r="AV154" s="51" t="str">
        <f>IF(ISERROR(IF(AS154="","",AS154/VLOOKUP(Occupancy!$B$65,Occupancy!$BJ$68:'Occupancy'!$B$79,1)*12/$C154)),"-",IF(AS154="","",AS154/VLOOKUP(Occupancy!$B$65,Occupancy!$BJ$68:'Occupancy'!$B$79,1)*12/$C154))</f>
        <v>-</v>
      </c>
      <c r="AW154" s="57" t="str">
        <f>IF(ISERROR(IF(AT154="","",AT154/VLOOKUP(Occupancy!$B$65,Occupancy!$BJ$68:'Occupancy'!$B$79,1)*12/$C154)),"-",IF(AT154="","",AT154/VLOOKUP(Occupancy!$B$65,Occupancy!$BJ$68:'Occupancy'!$B$79,1)*12/$C154))</f>
        <v>-</v>
      </c>
      <c r="AX154" s="54">
        <f>SUMIFS(IncomeStatementData!$J$2:$J$415,IncomeStatementData!$B$2:$B$415,$A154,IncomeStatementData!$I$2:$I$415,"55320")</f>
        <v>0</v>
      </c>
      <c r="AY154" s="54">
        <f>IF(ISERROR(AZ154/12*Occupancy!$B$65),"-",AZ154/12*Occupancy!$B$65)</f>
        <v>0</v>
      </c>
      <c r="AZ154" s="55">
        <f>SUMIFS(AnnualFinancialData!$L$2:$L$6380,AnnualFinancialData!$B$2:$B$6380,$A154,AnnualFinancialData!$K$2:$K$6380,"55320")</f>
        <v>0</v>
      </c>
      <c r="BA154" s="54" t="str">
        <f>IF(ISERROR(IF(AX154="","",AX154/VLOOKUP(Occupancy!$B$65,Occupancy!$BJ$68:'Occupancy'!$B$79,1)*12/$C154)),"-",IF(AX154="","",AX154/VLOOKUP(Occupancy!$B$65,Occupancy!$BJ$68:'Occupancy'!$B$79,1)*12/$C154))</f>
        <v>-</v>
      </c>
      <c r="BB154" s="54" t="str">
        <f>IF(ISERROR(IF(AY154="","",AY154/VLOOKUP(Occupancy!$B$65,Occupancy!$BJ$68:'Occupancy'!$B$79,1)*12/$C154)),"-",IF(AY154="","",AY154/VLOOKUP(Occupancy!$B$65,Occupancy!$BJ$68:'Occupancy'!$B$79,1)*12/$C154))</f>
        <v>-</v>
      </c>
      <c r="BC154" s="62">
        <f t="shared" si="6"/>
        <v>0</v>
      </c>
      <c r="BD154" s="63">
        <f t="shared" si="7"/>
        <v>0</v>
      </c>
      <c r="BE154" s="62">
        <f t="shared" si="8"/>
        <v>0</v>
      </c>
      <c r="BF154" s="63" t="str">
        <f>IF(ISERROR(IF(BC154="","",BC154/VLOOKUP(Occupancy!$B$65,Occupancy!$BJ$68:'Occupancy'!$B$79,1)*12/$C154)),"-",IF(BC154="","",BC154/VLOOKUP(Occupancy!$B$65,Occupancy!$BJ$68:'Occupancy'!$B$79,1)*12/$C154))</f>
        <v>-</v>
      </c>
      <c r="BG154" s="64" t="str">
        <f>IF(ISERROR(IF(BD154="","",BD154/VLOOKUP(Occupancy!$B$65,Occupancy!$BJ$68:'Occupancy'!$B$79,1)*12/$C154)),"-",IF(BD154="","",BD154/VLOOKUP(Occupancy!$B$65,Occupancy!$BJ$68:'Occupancy'!$B$79,1)*12/$C154))</f>
        <v>-</v>
      </c>
    </row>
    <row r="155" spans="1:59" x14ac:dyDescent="0.25">
      <c r="A155" s="220" t="s">
        <v>698</v>
      </c>
      <c r="B155" s="93" t="str">
        <f>IF(ISERROR(INDEX(ProjectTypeData!$F$2:$F155,MATCH(Expenses!$A155,ProjectTypeData!$B$2:$B155,0),MATCH(Expenses!B$5,ProjectTypeData!$F$1))),"-",INDEX(ProjectTypeData!$F$2:$F155,MATCH(Expenses!$A155,ProjectTypeData!$B$2:$B155,0),MATCH(Expenses!B$5,ProjectTypeData!$F$1)))</f>
        <v>Homes</v>
      </c>
      <c r="C155" s="145">
        <f>Operating!C160</f>
        <v>0</v>
      </c>
      <c r="D155" s="146" t="str">
        <f>IF(ISERROR(INDEX(MgmtCompanyData!$C$2:$C$46,MATCH(A155,MgmtCompanyData!$B$2:$B$46,0),0)),"-",INDEX(MgmtCompanyData!$C$2:$C$46,MATCH(A155,MgmtCompanyData!$B$2:$B$46,0),0))</f>
        <v>-</v>
      </c>
      <c r="E155" s="50">
        <f>SUMIFS(IncomeStatementData!$J$2:$J$415,IncomeStatementData!$B$2:$B$415,$A155,IncomeStatementData!$I$2:$I$415,"50105")+SUMIFS(IncomeStatementData!$J$2:$J$415,IncomeStatementData!$B$2:$B$415,$A155,IncomeStatementData!$I$2:$I$415,"55745")+SUMIFS(IncomeStatementData!$J$2:$J$415,IncomeStatementData!$B$2:$B$415,$A155,IncomeStatementData!$I$2:$I$415,"55730")+SUMIFS(IncomeStatementData!$J$2:$J$415,IncomeStatementData!$B$2:$B$415,$A155,IncomeStatementData!$I$2:$I$415,"50203")+SUMIFS(IncomeStatementData!$J$2:$J$415,IncomeStatementData!$B$2:$B$415,$A155,IncomeStatementData!$I$2:$I$415,"50252")</f>
        <v>0</v>
      </c>
      <c r="F155" s="51">
        <f>IF(ISERROR(G155/12*Occupancy!$B$65),"-",G155/12*Occupancy!$B$65)</f>
        <v>0</v>
      </c>
      <c r="G155" s="52">
        <f>SUMIFS(AnnualFinancialData!$L$2:$L$6380,AnnualFinancialData!$B$2:$B$6380,$A155,AnnualFinancialData!$K$2:$K$6380,"50105")+SUMIFS(AnnualFinancialData!$L$2:$L$6380,AnnualFinancialData!$B$2:$B$6380,$A155,AnnualFinancialData!$K$2:$K$6380,"55745")+SUMIFS(AnnualFinancialData!$L$2:$L$6380,AnnualFinancialData!$B$2:$B$6380,$A155,AnnualFinancialData!$K$2:$K$6380,"55730")+SUMIFS(AnnualFinancialData!$L$2:$L$6380,AnnualFinancialData!$B$2:$B$6380,$A155,AnnualFinancialData!$K$2:$K$6380,"50203")+SUMIFS(AnnualFinancialData!$L$2:$L$6380,AnnualFinancialData!$B$2:$B$6380,$A155,AnnualFinancialData!$K$2:$K$6380,"50252")</f>
        <v>0</v>
      </c>
      <c r="H155" s="51" t="str">
        <f>IF(ISERROR(IF(E155="","",E155/VLOOKUP(Occupancy!$B$65,Occupancy!$BJ$68:'Occupancy'!$B$79,1)*12/$C155)),"-",IF(E155="","",E155/VLOOKUP(Occupancy!$B$65,Occupancy!$BJ$68:'Occupancy'!$B$79,1)*12/$C155))</f>
        <v>-</v>
      </c>
      <c r="I155" s="53" t="str">
        <f>IF(ISERROR(IF(F155="","",F155/VLOOKUP(Occupancy!$B$65,Occupancy!$BJ$68:'Occupancy'!$B$79,1)*12/$C155)),"-",IF(F155="","",F155/VLOOKUP(Occupancy!$B$65,Occupancy!$BJ$68:'Occupancy'!$B$79,1)*12/$C155))</f>
        <v>-</v>
      </c>
      <c r="J155" s="54">
        <f>SUMIFS(IncomeStatementData!$J$2:$J$415,IncomeStatementData!$B$2:$B$415,$A155,IncomeStatementData!$I$2:$I$415,"60015")+SUMIFS(IncomeStatementData!$J$2:$J$415,IncomeStatementData!$B$2:$B$415,$A155,IncomeStatementData!$I$2:$I$415,"55342")+SUMIFS(IncomeStatementData!$J$2:$J$415,IncomeStatementData!$B$2:$B$415,$A155,IncomeStatementData!$I$2:$I$415,"55110")+SUMIFS(IncomeStatementData!$J$2:$J$415,IncomeStatementData!$B$2:$B$415,$A155,IncomeStatementData!$I$2:$I$415,"53034")+SUMIFS(IncomeStatementData!$J$2:$J$415,IncomeStatementData!$B$2:$B$415,$A155,IncomeStatementData!$I$2:$I$415,"59500")</f>
        <v>0</v>
      </c>
      <c r="K155" s="54">
        <f>IF(ISERROR(L155/12*Occupancy!$B$65),"-",L155/12*Occupancy!$B$65)</f>
        <v>0</v>
      </c>
      <c r="L155" s="55">
        <f>SUMIFS(AnnualFinancialData!$L$2:$L$6380,AnnualFinancialData!$B$2:$B$6380,$A155,AnnualFinancialData!$K$2:$K$6380,"60015")+SUMIFS(AnnualFinancialData!$L$2:$L$6380,AnnualFinancialData!$B$2:$B$6380,$A155,AnnualFinancialData!$K$2:$K$6380,"55342")+SUMIFS(AnnualFinancialData!$L$2:$L$6380,AnnualFinancialData!$B$2:$B$6380,$A155,AnnualFinancialData!$K$2:$K$6380,"55110")+SUMIFS(AnnualFinancialData!$L$2:$L$6380,AnnualFinancialData!$B$2:$B$6380,$A155,AnnualFinancialData!$K$2:$K$6380,"53034")+SUMIFS(AnnualFinancialData!$L$2:$L$6380,AnnualFinancialData!$B$2:$B$6380,$A155,AnnualFinancialData!$K$2:$K$6380,"59500")</f>
        <v>0</v>
      </c>
      <c r="M155" s="54" t="str">
        <f>IF(ISERROR(IF(J155="","",J155/VLOOKUP(Occupancy!$B$65,Occupancy!$BJ$68:'Occupancy'!$B$79,1)*12/$C155)),"-",IF(J155="","",J155/VLOOKUP(Occupancy!$B$65,Occupancy!$BJ$68:'Occupancy'!$B$79,1)*12/$C155))</f>
        <v>-</v>
      </c>
      <c r="N155" s="54" t="str">
        <f>IF(ISERROR(IF(K155="","",K155/VLOOKUP(Occupancy!$B$65,Occupancy!$BJ$68:'Occupancy'!$B$79,1)*12/$C155)),"-",IF(K155="","",K155/VLOOKUP(Occupancy!$B$65,Occupancy!$BJ$68:'Occupancy'!$B$79,1)*12/$C155))</f>
        <v>-</v>
      </c>
      <c r="O155" s="51">
        <f>SUMIFS(IncomeStatementData!$J$2:$J$415,IncomeStatementData!$B$2:$B$415,$A155,IncomeStatementData!$I$2:$I$415,"58001")</f>
        <v>0</v>
      </c>
      <c r="P155" s="51">
        <f>IF(ISERROR(Q155/12*Occupancy!$B$65),"-",Q155/12*Occupancy!$B$65)</f>
        <v>0</v>
      </c>
      <c r="Q155" s="52">
        <f>SUMIFS(AnnualFinancialData!$L$2:$L$6380,AnnualFinancialData!$B$2:$B$6380,$A155,AnnualFinancialData!$K$2:$K$6380,"58001")</f>
        <v>0</v>
      </c>
      <c r="R155" s="51" t="str">
        <f>IF(ISERROR(IF(O155="","",O155/VLOOKUP(Occupancy!$B$65,Occupancy!$BJ$68:'Occupancy'!$B$79,1)*12/$C155)),"-",IF(O155="","",O155/VLOOKUP(Occupancy!$B$65,Occupancy!$BJ$68:'Occupancy'!$B$79,1)*12/$C155))</f>
        <v>-</v>
      </c>
      <c r="S155" s="51" t="str">
        <f>IF(ISERROR(IF(P155="","",P155/VLOOKUP(Occupancy!$B$65,Occupancy!$BJ$68:'Occupancy'!$B$79,1)*12/$C155)),"-",IF(P155="","",P155/VLOOKUP(Occupancy!$B$65,Occupancy!$BJ$68:'Occupancy'!$B$79,1)*12/$C155))</f>
        <v>-</v>
      </c>
      <c r="T155" s="55">
        <f>SUMIFS(IncomeStatementData!$J$2:$J$415,IncomeStatementData!$B$2:$B$415,$A155,IncomeStatementData!$I$2:$I$415,"66100")</f>
        <v>0</v>
      </c>
      <c r="U155" s="54">
        <f>IF(ISERROR(V155/12*Occupancy!$B$65),"-",V155/12*Occupancy!$B$65)</f>
        <v>0</v>
      </c>
      <c r="V155" s="55">
        <f>SUMIFS(AnnualFinancialData!$L$2:$L$6380,AnnualFinancialData!$B$2:$B$6380,$A155,AnnualFinancialData!$K$2:$K$6380,"66100")</f>
        <v>0</v>
      </c>
      <c r="W155" s="54" t="str">
        <f>IF(ISERROR(IF(T155="","",T155/VLOOKUP(Occupancy!$B$65,Occupancy!$BJ$68:'Occupancy'!$B$79,1)*12/$C155)),"-",IF(T155="","",T155/VLOOKUP(Occupancy!$B$65,Occupancy!$BJ$68:'Occupancy'!$B$79,1)*12/$C155))</f>
        <v>-</v>
      </c>
      <c r="X155" s="56" t="str">
        <f>IF(ISERROR(IF(U155="","",U155/VLOOKUP(Occupancy!$B$65,Occupancy!$BJ$68:'Occupancy'!$B$79,1)*12/$C155)),"-",IF(U155="","",U155/VLOOKUP(Occupancy!$B$65,Occupancy!$BJ$68:'Occupancy'!$B$79,1)*12/$C155))</f>
        <v>-</v>
      </c>
      <c r="Y155" s="51">
        <f>SUMIFS(IncomeStatementData!$J$2:$J$415,IncomeStatementData!$B$2:$B$415,$A155,IncomeStatementData!$I$2:$I$415,"55705")+SUMIFS(IncomeStatementData!$J$2:$J$415,IncomeStatementData!$B$2:$B$415,$A155,IncomeStatementData!$I$2:$I$415,"55715")+SUMIFS(IncomeStatementData!$J$2:$J$415,IncomeStatementData!$B$2:$B$415,$A155,IncomeStatementData!$I$2:$I$415,"55720")+SUMIFS(IncomeStatementData!$J$2:$J$415,IncomeStatementData!$B$2:$B$415,$A155,IncomeStatementData!$I$2:$I$415,"55730")+SUMIFS(IncomeStatementData!$J$2:$J$415,IncomeStatementData!$B$2:$B$415,$A155,IncomeStatementData!$I$2:$I$415,"55735")+SUMIFS(IncomeStatementData!$J$2:$J$415,IncomeStatementData!$B$2:$B$415,$A155,IncomeStatementData!$I$2:$I$415,"55701")+SUMIFS(IncomeStatementData!$J$2:$J$415,IncomeStatementData!$B$2:$B$415,$A155,IncomeStatementData!$I$2:$I$415,"55750")+SUMIFS(IncomeStatementData!$J$2:$J$415,IncomeStatementData!$B$2:$B$415,$A155,IncomeStatementData!$I$2:$I$415,"55725")+SUMIFS(IncomeStatementData!$J$2:$J$415,IncomeStatementData!$B$2:$B$415,$A155,IncomeStatementData!$I$2:$I$415,"55760")+SUMIFS(IncomeStatementData!$J$2:$J$415,IncomeStatementData!$B$2:$B$415,$A155,IncomeStatementData!$I$2:$I$415,"55755")</f>
        <v>0</v>
      </c>
      <c r="Z155" s="51">
        <f>IF(ISERROR(AA155/12*Occupancy!$B$65),"-",AA155/12*Occupancy!$B$65)</f>
        <v>0</v>
      </c>
      <c r="AA155" s="52">
        <f>SUMIFS(AnnualFinancialData!$L$2:$L$6380,AnnualFinancialData!$B$2:$B$6380,$A155,AnnualFinancialData!$K$2:$K$6380,"55705")+SUMIFS(AnnualFinancialData!$L$2:$L$6380,AnnualFinancialData!$B$2:$B$6380,$A155,AnnualFinancialData!$K$2:$K$6380,"55715")+SUMIFS(AnnualFinancialData!$L$2:$L$6380,AnnualFinancialData!$B$2:$B$6380,$A155,AnnualFinancialData!$K$2:$K$6380,"55720")+SUMIFS(AnnualFinancialData!$L$2:$L$6380,AnnualFinancialData!$B$2:$B$6380,$A155,AnnualFinancialData!$K$2:$K$6380,"55730")+SUMIFS(AnnualFinancialData!$L$2:$L$6380,AnnualFinancialData!$B$2:$B$6380,$A155,AnnualFinancialData!$K$2:$K$6380,"55735")+SUMIFS(AnnualFinancialData!$L$2:$L$6380,AnnualFinancialData!$B$2:$B$6380,$A155,AnnualFinancialData!$K$2:$K$6380,"55701")+SUMIFS(AnnualFinancialData!$L$2:$L$6380,AnnualFinancialData!$B$2:$B$6380,$A155,AnnualFinancialData!$K$2:$K$6380,"55750")+SUMIFS(AnnualFinancialData!$L$2:$L$6380,AnnualFinancialData!$B$2:$B$6380,$A155,AnnualFinancialData!$K$2:$K$6380,"55725")+SUMIFS(AnnualFinancialData!$L$2:$L$6380,AnnualFinancialData!$B$2:$B$6380,$A155,AnnualFinancialData!$K$2:$K$6380,"55760")+SUMIFS(AnnualFinancialData!$L$2:$L$6380,AnnualFinancialData!$B$2:$B$6380,$A155,AnnualFinancialData!$K$2:$K$6380,"55755")</f>
        <v>0</v>
      </c>
      <c r="AB155" s="51" t="str">
        <f>IF(ISERROR(IF(Y155="","",Y155/VLOOKUP(Occupancy!$B$65,Occupancy!$BJ$68:'Occupancy'!$B$79,1)*12/$C155)),"-",IF(Y155="","",Y155/VLOOKUP(Occupancy!$B$65,Occupancy!$BJ$68:'Occupancy'!$B$79,1)*12/$C155))</f>
        <v>-</v>
      </c>
      <c r="AC155" s="57" t="str">
        <f>IF(ISERROR(IF(Z155="","",Z155/VLOOKUP(Occupancy!$B$65,Occupancy!$BJ$68:'Occupancy'!$B$79,1)*12/$C155)),"-",IF(Z155="","",Z155/VLOOKUP(Occupancy!$B$65,Occupancy!$BJ$68:'Occupancy'!$B$79,1)*12/$C155))</f>
        <v>-</v>
      </c>
      <c r="AD155" s="55">
        <f>SUMIFS(IncomeStatementData!$J$2:$J$415,IncomeStatementData!$B$2:$B$415,$A155,IncomeStatementData!$I$2:$I$415,"55770")</f>
        <v>0</v>
      </c>
      <c r="AE155" s="54">
        <f>IF(ISERROR(AF155/12*Occupancy!$B$65),"-",AF155/12*Occupancy!$B$65)</f>
        <v>0</v>
      </c>
      <c r="AF155" s="55">
        <f>SUMIFS(AnnualFinancialData!$L$2:$L$6380,AnnualFinancialData!$B$2:$B$6380,$A155,AnnualFinancialData!$K$2:$K$6380,"55770")</f>
        <v>0</v>
      </c>
      <c r="AG155" s="54" t="str">
        <f>IF(ISERROR(IF(AD155="","",AD155/VLOOKUP(Occupancy!$B$65,Occupancy!$BJ$68:'Occupancy'!$B$79,1)*12/$C155)),"-",IF(AD155="","",AD155/VLOOKUP(Occupancy!$B$65,Occupancy!$BJ$68:'Occupancy'!$B$79,1)*12/$C155))</f>
        <v>-</v>
      </c>
      <c r="AH155" s="59" t="str">
        <f>IF(ISERROR(IF(AE155="","",AE155/VLOOKUP(Occupancy!$B$65,Occupancy!$BJ$68:'Occupancy'!$B$79,1)*12/$C155)),"-",IF(AE155="","",AE155/VLOOKUP(Occupancy!$B$65,Occupancy!$BJ$68:'Occupancy'!$B$79,1)*12/$C155))</f>
        <v>-</v>
      </c>
      <c r="AI155" s="52">
        <f>SUMIFS(IncomeStatementData!$J$2:$J$415,IncomeStatementData!$B$2:$B$415,$A155,IncomeStatementData!$I$2:$I$415,"55357")+SUMIFS(IncomeStatementData!$J$2:$J$415,IncomeStatementData!$B$2:$B$415,$A155,IncomeStatementData!$I$2:$I$415,"55353")+SUMIFS(IncomeStatementData!$J$2:$J$415,IncomeStatementData!$B$2:$B$415,$A155,IncomeStatementData!$I$2:$I$415,"55354")+SUMIFS(IncomeStatementData!$J$2:$J$415,IncomeStatementData!$B$2:$B$415,$A155,IncomeStatementData!$I$2:$I$415,"55351")</f>
        <v>0</v>
      </c>
      <c r="AJ155" s="51">
        <f>IF(ISERROR(AK155/12*Occupancy!$B$65),"-",AK155/12*Occupancy!$B$65)</f>
        <v>0</v>
      </c>
      <c r="AK155" s="52">
        <f>SUMIFS(AnnualFinancialData!$L$2:$L$6380,AnnualFinancialData!$B$2:$B$6380,$A155,AnnualFinancialData!$K$2:$K$6380,"55357")+SUMIFS(AnnualFinancialData!$L$2:$L$6380,AnnualFinancialData!$B$2:$B$6380,$A155,AnnualFinancialData!$K$2:$K$6380,"55353")+SUMIFS(AnnualFinancialData!$L$2:$L$6380,AnnualFinancialData!$B$2:$B$6380,$A155,AnnualFinancialData!$K$2:$K$6380,"55354")+SUMIFS(AnnualFinancialData!$L$2:$L$6380,AnnualFinancialData!$B$2:$B$6380,$A155,AnnualFinancialData!$K$2:$K$6380,"55351")</f>
        <v>0</v>
      </c>
      <c r="AL155" s="51" t="str">
        <f>IF(ISERROR(IF(AI155="","",AI155/VLOOKUP(Occupancy!$B$65,Occupancy!$BJ$68:'Occupancy'!$B$79,1)*12/$C155)),"-",IF(AI155="","",AI155/VLOOKUP(Occupancy!$B$65,Occupancy!$BJ$68:'Occupancy'!$B$79,1)*12/$C155))</f>
        <v>-</v>
      </c>
      <c r="AM155" s="60" t="str">
        <f>IF(ISERROR(IF(AJ155="","",AJ155/VLOOKUP(Occupancy!$B$65,Occupancy!$BJ$68:'Occupancy'!$B$79,1)*12/$C155)),"-",IF(AJ155="","",AJ155/VLOOKUP(Occupancy!$B$65,Occupancy!$BJ$68:'Occupancy'!$B$79,1)*12/$C155))</f>
        <v>-</v>
      </c>
      <c r="AN155" s="54">
        <f>SUMIFS(IncomeStatementData!$J$2:$J$415,IncomeStatementData!$B$2:$B$415,$A155,IncomeStatementData!$I$2:$I$415,"55355")</f>
        <v>0</v>
      </c>
      <c r="AO155" s="54">
        <f>IF(ISERROR(AP155/12*Occupancy!$B$65),"-",AP155/12*Occupancy!$B$65)</f>
        <v>0</v>
      </c>
      <c r="AP155" s="55">
        <f>SUMIFS(AnnualFinancialData!$L$2:$L$6380,AnnualFinancialData!$B$2:$B$6380,$A155,AnnualFinancialData!$K$2:$K$6380,"55355")</f>
        <v>0</v>
      </c>
      <c r="AQ155" s="54" t="str">
        <f>IF(ISERROR(IF(AN155="","",AN155/VLOOKUP(Occupancy!$B$65,Occupancy!$BJ$68:'Occupancy'!$B$79,1)*12/$C155)),"-",IF(AN155="","",AN155/VLOOKUP(Occupancy!$B$65,Occupancy!$BJ$68:'Occupancy'!$B$79,1)*12/$C155))</f>
        <v>-</v>
      </c>
      <c r="AR155" s="56" t="str">
        <f>IF(ISERROR(IF(AO155="","",AO155/VLOOKUP(Occupancy!$B$65,Occupancy!$BJ$68:'Occupancy'!$B$79,1)*12/$C155)),"-",IF(AO155="","",AO155/VLOOKUP(Occupancy!$B$65,Occupancy!$BJ$68:'Occupancy'!$B$79,1)*12/$C155))</f>
        <v>-</v>
      </c>
      <c r="AS155" s="61">
        <f>SUMIFS(IncomeStatementData!$J$2:$J$415,IncomeStatementData!$B$2:$B$415,$A155,IncomeStatementData!$I$2:$I$415,"55301")</f>
        <v>0</v>
      </c>
      <c r="AT155" s="51">
        <f>IF(ISERROR(AU155/12*Occupancy!$B$65),"-",AU155/12*Occupancy!$B$65)</f>
        <v>0</v>
      </c>
      <c r="AU155" s="52">
        <f>SUMIFS(AnnualFinancialData!$L$2:$L$6380,AnnualFinancialData!$B$2:$B$6380,$A155,AnnualFinancialData!$K$2:$K$6380,"55301")</f>
        <v>0</v>
      </c>
      <c r="AV155" s="51" t="str">
        <f>IF(ISERROR(IF(AS155="","",AS155/VLOOKUP(Occupancy!$B$65,Occupancy!$BJ$68:'Occupancy'!$B$79,1)*12/$C155)),"-",IF(AS155="","",AS155/VLOOKUP(Occupancy!$B$65,Occupancy!$BJ$68:'Occupancy'!$B$79,1)*12/$C155))</f>
        <v>-</v>
      </c>
      <c r="AW155" s="57" t="str">
        <f>IF(ISERROR(IF(AT155="","",AT155/VLOOKUP(Occupancy!$B$65,Occupancy!$BJ$68:'Occupancy'!$B$79,1)*12/$C155)),"-",IF(AT155="","",AT155/VLOOKUP(Occupancy!$B$65,Occupancy!$BJ$68:'Occupancy'!$B$79,1)*12/$C155))</f>
        <v>-</v>
      </c>
      <c r="AX155" s="54">
        <f>SUMIFS(IncomeStatementData!$J$2:$J$415,IncomeStatementData!$B$2:$B$415,$A155,IncomeStatementData!$I$2:$I$415,"55320")</f>
        <v>0</v>
      </c>
      <c r="AY155" s="54">
        <f>IF(ISERROR(AZ155/12*Occupancy!$B$65),"-",AZ155/12*Occupancy!$B$65)</f>
        <v>0</v>
      </c>
      <c r="AZ155" s="55">
        <f>SUMIFS(AnnualFinancialData!$L$2:$L$6380,AnnualFinancialData!$B$2:$B$6380,$A155,AnnualFinancialData!$K$2:$K$6380,"55320")</f>
        <v>0</v>
      </c>
      <c r="BA155" s="54" t="str">
        <f>IF(ISERROR(IF(AX155="","",AX155/VLOOKUP(Occupancy!$B$65,Occupancy!$BJ$68:'Occupancy'!$B$79,1)*12/$C155)),"-",IF(AX155="","",AX155/VLOOKUP(Occupancy!$B$65,Occupancy!$BJ$68:'Occupancy'!$B$79,1)*12/$C155))</f>
        <v>-</v>
      </c>
      <c r="BB155" s="54" t="str">
        <f>IF(ISERROR(IF(AY155="","",AY155/VLOOKUP(Occupancy!$B$65,Occupancy!$BJ$68:'Occupancy'!$B$79,1)*12/$C155)),"-",IF(AY155="","",AY155/VLOOKUP(Occupancy!$B$65,Occupancy!$BJ$68:'Occupancy'!$B$79,1)*12/$C155))</f>
        <v>-</v>
      </c>
      <c r="BC155" s="62">
        <f t="shared" si="6"/>
        <v>0</v>
      </c>
      <c r="BD155" s="63">
        <f t="shared" si="7"/>
        <v>0</v>
      </c>
      <c r="BE155" s="62">
        <f t="shared" si="8"/>
        <v>0</v>
      </c>
      <c r="BF155" s="63" t="str">
        <f>IF(ISERROR(IF(BC155="","",BC155/VLOOKUP(Occupancy!$B$65,Occupancy!$BJ$68:'Occupancy'!$B$79,1)*12/$C155)),"-",IF(BC155="","",BC155/VLOOKUP(Occupancy!$B$65,Occupancy!$BJ$68:'Occupancy'!$B$79,1)*12/$C155))</f>
        <v>-</v>
      </c>
      <c r="BG155" s="64" t="str">
        <f>IF(ISERROR(IF(BD155="","",BD155/VLOOKUP(Occupancy!$B$65,Occupancy!$BJ$68:'Occupancy'!$B$79,1)*12/$C155)),"-",IF(BD155="","",BD155/VLOOKUP(Occupancy!$B$65,Occupancy!$BJ$68:'Occupancy'!$B$79,1)*12/$C155))</f>
        <v>-</v>
      </c>
    </row>
    <row r="156" spans="1:59" x14ac:dyDescent="0.25">
      <c r="A156" s="220" t="s">
        <v>700</v>
      </c>
      <c r="B156" s="93" t="str">
        <f>IF(ISERROR(INDEX(ProjectTypeData!$F$2:$F156,MATCH(Expenses!$A156,ProjectTypeData!$B$2:$B156,0),MATCH(Expenses!B$5,ProjectTypeData!$F$1))),"-",INDEX(ProjectTypeData!$F$2:$F156,MATCH(Expenses!$A156,ProjectTypeData!$B$2:$B156,0),MATCH(Expenses!B$5,ProjectTypeData!$F$1)))</f>
        <v>Homes</v>
      </c>
      <c r="C156" s="145">
        <f>Operating!C161</f>
        <v>0</v>
      </c>
      <c r="D156" s="146" t="str">
        <f>IF(ISERROR(INDEX(MgmtCompanyData!$C$2:$C$46,MATCH(A156,MgmtCompanyData!$B$2:$B$46,0),0)),"-",INDEX(MgmtCompanyData!$C$2:$C$46,MATCH(A156,MgmtCompanyData!$B$2:$B$46,0),0))</f>
        <v>-</v>
      </c>
      <c r="E156" s="50">
        <f>SUMIFS(IncomeStatementData!$J$2:$J$415,IncomeStatementData!$B$2:$B$415,$A156,IncomeStatementData!$I$2:$I$415,"50105")+SUMIFS(IncomeStatementData!$J$2:$J$415,IncomeStatementData!$B$2:$B$415,$A156,IncomeStatementData!$I$2:$I$415,"55745")+SUMIFS(IncomeStatementData!$J$2:$J$415,IncomeStatementData!$B$2:$B$415,$A156,IncomeStatementData!$I$2:$I$415,"55730")+SUMIFS(IncomeStatementData!$J$2:$J$415,IncomeStatementData!$B$2:$B$415,$A156,IncomeStatementData!$I$2:$I$415,"50203")+SUMIFS(IncomeStatementData!$J$2:$J$415,IncomeStatementData!$B$2:$B$415,$A156,IncomeStatementData!$I$2:$I$415,"50252")</f>
        <v>0</v>
      </c>
      <c r="F156" s="51">
        <f>IF(ISERROR(G156/12*Occupancy!$B$65),"-",G156/12*Occupancy!$B$65)</f>
        <v>0</v>
      </c>
      <c r="G156" s="52">
        <f>SUMIFS(AnnualFinancialData!$L$2:$L$6380,AnnualFinancialData!$B$2:$B$6380,$A156,AnnualFinancialData!$K$2:$K$6380,"50105")+SUMIFS(AnnualFinancialData!$L$2:$L$6380,AnnualFinancialData!$B$2:$B$6380,$A156,AnnualFinancialData!$K$2:$K$6380,"55745")+SUMIFS(AnnualFinancialData!$L$2:$L$6380,AnnualFinancialData!$B$2:$B$6380,$A156,AnnualFinancialData!$K$2:$K$6380,"55730")+SUMIFS(AnnualFinancialData!$L$2:$L$6380,AnnualFinancialData!$B$2:$B$6380,$A156,AnnualFinancialData!$K$2:$K$6380,"50203")+SUMIFS(AnnualFinancialData!$L$2:$L$6380,AnnualFinancialData!$B$2:$B$6380,$A156,AnnualFinancialData!$K$2:$K$6380,"50252")</f>
        <v>0</v>
      </c>
      <c r="H156" s="51" t="str">
        <f>IF(ISERROR(IF(E156="","",E156/VLOOKUP(Occupancy!$B$65,Occupancy!$BJ$68:'Occupancy'!$B$79,1)*12/$C156)),"-",IF(E156="","",E156/VLOOKUP(Occupancy!$B$65,Occupancy!$BJ$68:'Occupancy'!$B$79,1)*12/$C156))</f>
        <v>-</v>
      </c>
      <c r="I156" s="53" t="str">
        <f>IF(ISERROR(IF(F156="","",F156/VLOOKUP(Occupancy!$B$65,Occupancy!$BJ$68:'Occupancy'!$B$79,1)*12/$C156)),"-",IF(F156="","",F156/VLOOKUP(Occupancy!$B$65,Occupancy!$BJ$68:'Occupancy'!$B$79,1)*12/$C156))</f>
        <v>-</v>
      </c>
      <c r="J156" s="54">
        <f>SUMIFS(IncomeStatementData!$J$2:$J$415,IncomeStatementData!$B$2:$B$415,$A156,IncomeStatementData!$I$2:$I$415,"60015")+SUMIFS(IncomeStatementData!$J$2:$J$415,IncomeStatementData!$B$2:$B$415,$A156,IncomeStatementData!$I$2:$I$415,"55342")+SUMIFS(IncomeStatementData!$J$2:$J$415,IncomeStatementData!$B$2:$B$415,$A156,IncomeStatementData!$I$2:$I$415,"55110")+SUMIFS(IncomeStatementData!$J$2:$J$415,IncomeStatementData!$B$2:$B$415,$A156,IncomeStatementData!$I$2:$I$415,"53034")+SUMIFS(IncomeStatementData!$J$2:$J$415,IncomeStatementData!$B$2:$B$415,$A156,IncomeStatementData!$I$2:$I$415,"59500")</f>
        <v>0</v>
      </c>
      <c r="K156" s="54">
        <f>IF(ISERROR(L156/12*Occupancy!$B$65),"-",L156/12*Occupancy!$B$65)</f>
        <v>0</v>
      </c>
      <c r="L156" s="55">
        <f>SUMIFS(AnnualFinancialData!$L$2:$L$6380,AnnualFinancialData!$B$2:$B$6380,$A156,AnnualFinancialData!$K$2:$K$6380,"60015")+SUMIFS(AnnualFinancialData!$L$2:$L$6380,AnnualFinancialData!$B$2:$B$6380,$A156,AnnualFinancialData!$K$2:$K$6380,"55342")+SUMIFS(AnnualFinancialData!$L$2:$L$6380,AnnualFinancialData!$B$2:$B$6380,$A156,AnnualFinancialData!$K$2:$K$6380,"55110")+SUMIFS(AnnualFinancialData!$L$2:$L$6380,AnnualFinancialData!$B$2:$B$6380,$A156,AnnualFinancialData!$K$2:$K$6380,"53034")+SUMIFS(AnnualFinancialData!$L$2:$L$6380,AnnualFinancialData!$B$2:$B$6380,$A156,AnnualFinancialData!$K$2:$K$6380,"59500")</f>
        <v>0</v>
      </c>
      <c r="M156" s="54" t="str">
        <f>IF(ISERROR(IF(J156="","",J156/VLOOKUP(Occupancy!$B$65,Occupancy!$BJ$68:'Occupancy'!$B$79,1)*12/$C156)),"-",IF(J156="","",J156/VLOOKUP(Occupancy!$B$65,Occupancy!$BJ$68:'Occupancy'!$B$79,1)*12/$C156))</f>
        <v>-</v>
      </c>
      <c r="N156" s="54" t="str">
        <f>IF(ISERROR(IF(K156="","",K156/VLOOKUP(Occupancy!$B$65,Occupancy!$BJ$68:'Occupancy'!$B$79,1)*12/$C156)),"-",IF(K156="","",K156/VLOOKUP(Occupancy!$B$65,Occupancy!$BJ$68:'Occupancy'!$B$79,1)*12/$C156))</f>
        <v>-</v>
      </c>
      <c r="O156" s="51">
        <f>SUMIFS(IncomeStatementData!$J$2:$J$415,IncomeStatementData!$B$2:$B$415,$A156,IncomeStatementData!$I$2:$I$415,"58001")</f>
        <v>0</v>
      </c>
      <c r="P156" s="51">
        <f>IF(ISERROR(Q156/12*Occupancy!$B$65),"-",Q156/12*Occupancy!$B$65)</f>
        <v>0</v>
      </c>
      <c r="Q156" s="52">
        <f>SUMIFS(AnnualFinancialData!$L$2:$L$6380,AnnualFinancialData!$B$2:$B$6380,$A156,AnnualFinancialData!$K$2:$K$6380,"58001")</f>
        <v>0</v>
      </c>
      <c r="R156" s="51" t="str">
        <f>IF(ISERROR(IF(O156="","",O156/VLOOKUP(Occupancy!$B$65,Occupancy!$BJ$68:'Occupancy'!$B$79,1)*12/$C156)),"-",IF(O156="","",O156/VLOOKUP(Occupancy!$B$65,Occupancy!$BJ$68:'Occupancy'!$B$79,1)*12/$C156))</f>
        <v>-</v>
      </c>
      <c r="S156" s="51" t="str">
        <f>IF(ISERROR(IF(P156="","",P156/VLOOKUP(Occupancy!$B$65,Occupancy!$BJ$68:'Occupancy'!$B$79,1)*12/$C156)),"-",IF(P156="","",P156/VLOOKUP(Occupancy!$B$65,Occupancy!$BJ$68:'Occupancy'!$B$79,1)*12/$C156))</f>
        <v>-</v>
      </c>
      <c r="T156" s="55">
        <f>SUMIFS(IncomeStatementData!$J$2:$J$415,IncomeStatementData!$B$2:$B$415,$A156,IncomeStatementData!$I$2:$I$415,"66100")</f>
        <v>0</v>
      </c>
      <c r="U156" s="54">
        <f>IF(ISERROR(V156/12*Occupancy!$B$65),"-",V156/12*Occupancy!$B$65)</f>
        <v>0</v>
      </c>
      <c r="V156" s="55">
        <f>SUMIFS(AnnualFinancialData!$L$2:$L$6380,AnnualFinancialData!$B$2:$B$6380,$A156,AnnualFinancialData!$K$2:$K$6380,"66100")</f>
        <v>0</v>
      </c>
      <c r="W156" s="54" t="str">
        <f>IF(ISERROR(IF(T156="","",T156/VLOOKUP(Occupancy!$B$65,Occupancy!$BJ$68:'Occupancy'!$B$79,1)*12/$C156)),"-",IF(T156="","",T156/VLOOKUP(Occupancy!$B$65,Occupancy!$BJ$68:'Occupancy'!$B$79,1)*12/$C156))</f>
        <v>-</v>
      </c>
      <c r="X156" s="56" t="str">
        <f>IF(ISERROR(IF(U156="","",U156/VLOOKUP(Occupancy!$B$65,Occupancy!$BJ$68:'Occupancy'!$B$79,1)*12/$C156)),"-",IF(U156="","",U156/VLOOKUP(Occupancy!$B$65,Occupancy!$BJ$68:'Occupancy'!$B$79,1)*12/$C156))</f>
        <v>-</v>
      </c>
      <c r="Y156" s="51">
        <f>SUMIFS(IncomeStatementData!$J$2:$J$415,IncomeStatementData!$B$2:$B$415,$A156,IncomeStatementData!$I$2:$I$415,"55705")+SUMIFS(IncomeStatementData!$J$2:$J$415,IncomeStatementData!$B$2:$B$415,$A156,IncomeStatementData!$I$2:$I$415,"55715")+SUMIFS(IncomeStatementData!$J$2:$J$415,IncomeStatementData!$B$2:$B$415,$A156,IncomeStatementData!$I$2:$I$415,"55720")+SUMIFS(IncomeStatementData!$J$2:$J$415,IncomeStatementData!$B$2:$B$415,$A156,IncomeStatementData!$I$2:$I$415,"55730")+SUMIFS(IncomeStatementData!$J$2:$J$415,IncomeStatementData!$B$2:$B$415,$A156,IncomeStatementData!$I$2:$I$415,"55735")+SUMIFS(IncomeStatementData!$J$2:$J$415,IncomeStatementData!$B$2:$B$415,$A156,IncomeStatementData!$I$2:$I$415,"55701")+SUMIFS(IncomeStatementData!$J$2:$J$415,IncomeStatementData!$B$2:$B$415,$A156,IncomeStatementData!$I$2:$I$415,"55750")+SUMIFS(IncomeStatementData!$J$2:$J$415,IncomeStatementData!$B$2:$B$415,$A156,IncomeStatementData!$I$2:$I$415,"55725")+SUMIFS(IncomeStatementData!$J$2:$J$415,IncomeStatementData!$B$2:$B$415,$A156,IncomeStatementData!$I$2:$I$415,"55760")+SUMIFS(IncomeStatementData!$J$2:$J$415,IncomeStatementData!$B$2:$B$415,$A156,IncomeStatementData!$I$2:$I$415,"55755")</f>
        <v>0</v>
      </c>
      <c r="Z156" s="51">
        <f>IF(ISERROR(AA156/12*Occupancy!$B$65),"-",AA156/12*Occupancy!$B$65)</f>
        <v>0</v>
      </c>
      <c r="AA156" s="52">
        <f>SUMIFS(AnnualFinancialData!$L$2:$L$6380,AnnualFinancialData!$B$2:$B$6380,$A156,AnnualFinancialData!$K$2:$K$6380,"55705")+SUMIFS(AnnualFinancialData!$L$2:$L$6380,AnnualFinancialData!$B$2:$B$6380,$A156,AnnualFinancialData!$K$2:$K$6380,"55715")+SUMIFS(AnnualFinancialData!$L$2:$L$6380,AnnualFinancialData!$B$2:$B$6380,$A156,AnnualFinancialData!$K$2:$K$6380,"55720")+SUMIFS(AnnualFinancialData!$L$2:$L$6380,AnnualFinancialData!$B$2:$B$6380,$A156,AnnualFinancialData!$K$2:$K$6380,"55730")+SUMIFS(AnnualFinancialData!$L$2:$L$6380,AnnualFinancialData!$B$2:$B$6380,$A156,AnnualFinancialData!$K$2:$K$6380,"55735")+SUMIFS(AnnualFinancialData!$L$2:$L$6380,AnnualFinancialData!$B$2:$B$6380,$A156,AnnualFinancialData!$K$2:$K$6380,"55701")+SUMIFS(AnnualFinancialData!$L$2:$L$6380,AnnualFinancialData!$B$2:$B$6380,$A156,AnnualFinancialData!$K$2:$K$6380,"55750")+SUMIFS(AnnualFinancialData!$L$2:$L$6380,AnnualFinancialData!$B$2:$B$6380,$A156,AnnualFinancialData!$K$2:$K$6380,"55725")+SUMIFS(AnnualFinancialData!$L$2:$L$6380,AnnualFinancialData!$B$2:$B$6380,$A156,AnnualFinancialData!$K$2:$K$6380,"55760")+SUMIFS(AnnualFinancialData!$L$2:$L$6380,AnnualFinancialData!$B$2:$B$6380,$A156,AnnualFinancialData!$K$2:$K$6380,"55755")</f>
        <v>0</v>
      </c>
      <c r="AB156" s="51" t="str">
        <f>IF(ISERROR(IF(Y156="","",Y156/VLOOKUP(Occupancy!$B$65,Occupancy!$BJ$68:'Occupancy'!$B$79,1)*12/$C156)),"-",IF(Y156="","",Y156/VLOOKUP(Occupancy!$B$65,Occupancy!$BJ$68:'Occupancy'!$B$79,1)*12/$C156))</f>
        <v>-</v>
      </c>
      <c r="AC156" s="57" t="str">
        <f>IF(ISERROR(IF(Z156="","",Z156/VLOOKUP(Occupancy!$B$65,Occupancy!$BJ$68:'Occupancy'!$B$79,1)*12/$C156)),"-",IF(Z156="","",Z156/VLOOKUP(Occupancy!$B$65,Occupancy!$BJ$68:'Occupancy'!$B$79,1)*12/$C156))</f>
        <v>-</v>
      </c>
      <c r="AD156" s="55">
        <f>SUMIFS(IncomeStatementData!$J$2:$J$415,IncomeStatementData!$B$2:$B$415,$A156,IncomeStatementData!$I$2:$I$415,"55770")</f>
        <v>0</v>
      </c>
      <c r="AE156" s="54">
        <f>IF(ISERROR(AF156/12*Occupancy!$B$65),"-",AF156/12*Occupancy!$B$65)</f>
        <v>0</v>
      </c>
      <c r="AF156" s="55">
        <f>SUMIFS(AnnualFinancialData!$L$2:$L$6380,AnnualFinancialData!$B$2:$B$6380,$A156,AnnualFinancialData!$K$2:$K$6380,"55770")</f>
        <v>0</v>
      </c>
      <c r="AG156" s="54" t="str">
        <f>IF(ISERROR(IF(AD156="","",AD156/VLOOKUP(Occupancy!$B$65,Occupancy!$BJ$68:'Occupancy'!$B$79,1)*12/$C156)),"-",IF(AD156="","",AD156/VLOOKUP(Occupancy!$B$65,Occupancy!$BJ$68:'Occupancy'!$B$79,1)*12/$C156))</f>
        <v>-</v>
      </c>
      <c r="AH156" s="59" t="str">
        <f>IF(ISERROR(IF(AE156="","",AE156/VLOOKUP(Occupancy!$B$65,Occupancy!$BJ$68:'Occupancy'!$B$79,1)*12/$C156)),"-",IF(AE156="","",AE156/VLOOKUP(Occupancy!$B$65,Occupancy!$BJ$68:'Occupancy'!$B$79,1)*12/$C156))</f>
        <v>-</v>
      </c>
      <c r="AI156" s="52">
        <f>SUMIFS(IncomeStatementData!$J$2:$J$415,IncomeStatementData!$B$2:$B$415,$A156,IncomeStatementData!$I$2:$I$415,"55357")+SUMIFS(IncomeStatementData!$J$2:$J$415,IncomeStatementData!$B$2:$B$415,$A156,IncomeStatementData!$I$2:$I$415,"55353")+SUMIFS(IncomeStatementData!$J$2:$J$415,IncomeStatementData!$B$2:$B$415,$A156,IncomeStatementData!$I$2:$I$415,"55354")+SUMIFS(IncomeStatementData!$J$2:$J$415,IncomeStatementData!$B$2:$B$415,$A156,IncomeStatementData!$I$2:$I$415,"55351")</f>
        <v>0</v>
      </c>
      <c r="AJ156" s="51">
        <f>IF(ISERROR(AK156/12*Occupancy!$B$65),"-",AK156/12*Occupancy!$B$65)</f>
        <v>0</v>
      </c>
      <c r="AK156" s="52">
        <f>SUMIFS(AnnualFinancialData!$L$2:$L$6380,AnnualFinancialData!$B$2:$B$6380,$A156,AnnualFinancialData!$K$2:$K$6380,"55357")+SUMIFS(AnnualFinancialData!$L$2:$L$6380,AnnualFinancialData!$B$2:$B$6380,$A156,AnnualFinancialData!$K$2:$K$6380,"55353")+SUMIFS(AnnualFinancialData!$L$2:$L$6380,AnnualFinancialData!$B$2:$B$6380,$A156,AnnualFinancialData!$K$2:$K$6380,"55354")+SUMIFS(AnnualFinancialData!$L$2:$L$6380,AnnualFinancialData!$B$2:$B$6380,$A156,AnnualFinancialData!$K$2:$K$6380,"55351")</f>
        <v>0</v>
      </c>
      <c r="AL156" s="51" t="str">
        <f>IF(ISERROR(IF(AI156="","",AI156/VLOOKUP(Occupancy!$B$65,Occupancy!$BJ$68:'Occupancy'!$B$79,1)*12/$C156)),"-",IF(AI156="","",AI156/VLOOKUP(Occupancy!$B$65,Occupancy!$BJ$68:'Occupancy'!$B$79,1)*12/$C156))</f>
        <v>-</v>
      </c>
      <c r="AM156" s="60" t="str">
        <f>IF(ISERROR(IF(AJ156="","",AJ156/VLOOKUP(Occupancy!$B$65,Occupancy!$BJ$68:'Occupancy'!$B$79,1)*12/$C156)),"-",IF(AJ156="","",AJ156/VLOOKUP(Occupancy!$B$65,Occupancy!$BJ$68:'Occupancy'!$B$79,1)*12/$C156))</f>
        <v>-</v>
      </c>
      <c r="AN156" s="54">
        <f>SUMIFS(IncomeStatementData!$J$2:$J$415,IncomeStatementData!$B$2:$B$415,$A156,IncomeStatementData!$I$2:$I$415,"55355")</f>
        <v>0</v>
      </c>
      <c r="AO156" s="54">
        <f>IF(ISERROR(AP156/12*Occupancy!$B$65),"-",AP156/12*Occupancy!$B$65)</f>
        <v>0</v>
      </c>
      <c r="AP156" s="55">
        <f>SUMIFS(AnnualFinancialData!$L$2:$L$6380,AnnualFinancialData!$B$2:$B$6380,$A156,AnnualFinancialData!$K$2:$K$6380,"55355")</f>
        <v>0</v>
      </c>
      <c r="AQ156" s="54" t="str">
        <f>IF(ISERROR(IF(AN156="","",AN156/VLOOKUP(Occupancy!$B$65,Occupancy!$BJ$68:'Occupancy'!$B$79,1)*12/$C156)),"-",IF(AN156="","",AN156/VLOOKUP(Occupancy!$B$65,Occupancy!$BJ$68:'Occupancy'!$B$79,1)*12/$C156))</f>
        <v>-</v>
      </c>
      <c r="AR156" s="56" t="str">
        <f>IF(ISERROR(IF(AO156="","",AO156/VLOOKUP(Occupancy!$B$65,Occupancy!$BJ$68:'Occupancy'!$B$79,1)*12/$C156)),"-",IF(AO156="","",AO156/VLOOKUP(Occupancy!$B$65,Occupancy!$BJ$68:'Occupancy'!$B$79,1)*12/$C156))</f>
        <v>-</v>
      </c>
      <c r="AS156" s="61">
        <f>SUMIFS(IncomeStatementData!$J$2:$J$415,IncomeStatementData!$B$2:$B$415,$A156,IncomeStatementData!$I$2:$I$415,"55301")</f>
        <v>0</v>
      </c>
      <c r="AT156" s="51">
        <f>IF(ISERROR(AU156/12*Occupancy!$B$65),"-",AU156/12*Occupancy!$B$65)</f>
        <v>0</v>
      </c>
      <c r="AU156" s="52">
        <f>SUMIFS(AnnualFinancialData!$L$2:$L$6380,AnnualFinancialData!$B$2:$B$6380,$A156,AnnualFinancialData!$K$2:$K$6380,"55301")</f>
        <v>0</v>
      </c>
      <c r="AV156" s="51" t="str">
        <f>IF(ISERROR(IF(AS156="","",AS156/VLOOKUP(Occupancy!$B$65,Occupancy!$BJ$68:'Occupancy'!$B$79,1)*12/$C156)),"-",IF(AS156="","",AS156/VLOOKUP(Occupancy!$B$65,Occupancy!$BJ$68:'Occupancy'!$B$79,1)*12/$C156))</f>
        <v>-</v>
      </c>
      <c r="AW156" s="57" t="str">
        <f>IF(ISERROR(IF(AT156="","",AT156/VLOOKUP(Occupancy!$B$65,Occupancy!$BJ$68:'Occupancy'!$B$79,1)*12/$C156)),"-",IF(AT156="","",AT156/VLOOKUP(Occupancy!$B$65,Occupancy!$BJ$68:'Occupancy'!$B$79,1)*12/$C156))</f>
        <v>-</v>
      </c>
      <c r="AX156" s="54">
        <f>SUMIFS(IncomeStatementData!$J$2:$J$415,IncomeStatementData!$B$2:$B$415,$A156,IncomeStatementData!$I$2:$I$415,"55320")</f>
        <v>0</v>
      </c>
      <c r="AY156" s="54">
        <f>IF(ISERROR(AZ156/12*Occupancy!$B$65),"-",AZ156/12*Occupancy!$B$65)</f>
        <v>0</v>
      </c>
      <c r="AZ156" s="55">
        <f>SUMIFS(AnnualFinancialData!$L$2:$L$6380,AnnualFinancialData!$B$2:$B$6380,$A156,AnnualFinancialData!$K$2:$K$6380,"55320")</f>
        <v>0</v>
      </c>
      <c r="BA156" s="54" t="str">
        <f>IF(ISERROR(IF(AX156="","",AX156/VLOOKUP(Occupancy!$B$65,Occupancy!$BJ$68:'Occupancy'!$B$79,1)*12/$C156)),"-",IF(AX156="","",AX156/VLOOKUP(Occupancy!$B$65,Occupancy!$BJ$68:'Occupancy'!$B$79,1)*12/$C156))</f>
        <v>-</v>
      </c>
      <c r="BB156" s="54" t="str">
        <f>IF(ISERROR(IF(AY156="","",AY156/VLOOKUP(Occupancy!$B$65,Occupancy!$BJ$68:'Occupancy'!$B$79,1)*12/$C156)),"-",IF(AY156="","",AY156/VLOOKUP(Occupancy!$B$65,Occupancy!$BJ$68:'Occupancy'!$B$79,1)*12/$C156))</f>
        <v>-</v>
      </c>
      <c r="BC156" s="62">
        <f t="shared" si="6"/>
        <v>0</v>
      </c>
      <c r="BD156" s="63">
        <f t="shared" si="7"/>
        <v>0</v>
      </c>
      <c r="BE156" s="62">
        <f t="shared" si="8"/>
        <v>0</v>
      </c>
      <c r="BF156" s="63" t="str">
        <f>IF(ISERROR(IF(BC156="","",BC156/VLOOKUP(Occupancy!$B$65,Occupancy!$BJ$68:'Occupancy'!$B$79,1)*12/$C156)),"-",IF(BC156="","",BC156/VLOOKUP(Occupancy!$B$65,Occupancy!$BJ$68:'Occupancy'!$B$79,1)*12/$C156))</f>
        <v>-</v>
      </c>
      <c r="BG156" s="64" t="str">
        <f>IF(ISERROR(IF(BD156="","",BD156/VLOOKUP(Occupancy!$B$65,Occupancy!$BJ$68:'Occupancy'!$B$79,1)*12/$C156)),"-",IF(BD156="","",BD156/VLOOKUP(Occupancy!$B$65,Occupancy!$BJ$68:'Occupancy'!$B$79,1)*12/$C156))</f>
        <v>-</v>
      </c>
    </row>
    <row r="157" spans="1:59" x14ac:dyDescent="0.25">
      <c r="A157" s="220" t="s">
        <v>702</v>
      </c>
      <c r="B157" s="93" t="str">
        <f>IF(ISERROR(INDEX(ProjectTypeData!$F$2:$F157,MATCH(Expenses!$A157,ProjectTypeData!$B$2:$B157,0),MATCH(Expenses!B$5,ProjectTypeData!$F$1))),"-",INDEX(ProjectTypeData!$F$2:$F157,MATCH(Expenses!$A157,ProjectTypeData!$B$2:$B157,0),MATCH(Expenses!B$5,ProjectTypeData!$F$1)))</f>
        <v>Homes</v>
      </c>
      <c r="C157" s="145">
        <f>Operating!C162</f>
        <v>0</v>
      </c>
      <c r="D157" s="146" t="str">
        <f>IF(ISERROR(INDEX(MgmtCompanyData!$C$2:$C$46,MATCH(A157,MgmtCompanyData!$B$2:$B$46,0),0)),"-",INDEX(MgmtCompanyData!$C$2:$C$46,MATCH(A157,MgmtCompanyData!$B$2:$B$46,0),0))</f>
        <v>-</v>
      </c>
      <c r="E157" s="50">
        <f>SUMIFS(IncomeStatementData!$J$2:$J$415,IncomeStatementData!$B$2:$B$415,$A157,IncomeStatementData!$I$2:$I$415,"50105")+SUMIFS(IncomeStatementData!$J$2:$J$415,IncomeStatementData!$B$2:$B$415,$A157,IncomeStatementData!$I$2:$I$415,"55745")+SUMIFS(IncomeStatementData!$J$2:$J$415,IncomeStatementData!$B$2:$B$415,$A157,IncomeStatementData!$I$2:$I$415,"55730")+SUMIFS(IncomeStatementData!$J$2:$J$415,IncomeStatementData!$B$2:$B$415,$A157,IncomeStatementData!$I$2:$I$415,"50203")+SUMIFS(IncomeStatementData!$J$2:$J$415,IncomeStatementData!$B$2:$B$415,$A157,IncomeStatementData!$I$2:$I$415,"50252")</f>
        <v>0</v>
      </c>
      <c r="F157" s="51">
        <f>IF(ISERROR(G157/12*Occupancy!$B$65),"-",G157/12*Occupancy!$B$65)</f>
        <v>0</v>
      </c>
      <c r="G157" s="52">
        <f>SUMIFS(AnnualFinancialData!$L$2:$L$6380,AnnualFinancialData!$B$2:$B$6380,$A157,AnnualFinancialData!$K$2:$K$6380,"50105")+SUMIFS(AnnualFinancialData!$L$2:$L$6380,AnnualFinancialData!$B$2:$B$6380,$A157,AnnualFinancialData!$K$2:$K$6380,"55745")+SUMIFS(AnnualFinancialData!$L$2:$L$6380,AnnualFinancialData!$B$2:$B$6380,$A157,AnnualFinancialData!$K$2:$K$6380,"55730")+SUMIFS(AnnualFinancialData!$L$2:$L$6380,AnnualFinancialData!$B$2:$B$6380,$A157,AnnualFinancialData!$K$2:$K$6380,"50203")+SUMIFS(AnnualFinancialData!$L$2:$L$6380,AnnualFinancialData!$B$2:$B$6380,$A157,AnnualFinancialData!$K$2:$K$6380,"50252")</f>
        <v>0</v>
      </c>
      <c r="H157" s="51" t="str">
        <f>IF(ISERROR(IF(E157="","",E157/VLOOKUP(Occupancy!$B$65,Occupancy!$BJ$68:'Occupancy'!$B$79,1)*12/$C157)),"-",IF(E157="","",E157/VLOOKUP(Occupancy!$B$65,Occupancy!$BJ$68:'Occupancy'!$B$79,1)*12/$C157))</f>
        <v>-</v>
      </c>
      <c r="I157" s="53" t="str">
        <f>IF(ISERROR(IF(F157="","",F157/VLOOKUP(Occupancy!$B$65,Occupancy!$BJ$68:'Occupancy'!$B$79,1)*12/$C157)),"-",IF(F157="","",F157/VLOOKUP(Occupancy!$B$65,Occupancy!$BJ$68:'Occupancy'!$B$79,1)*12/$C157))</f>
        <v>-</v>
      </c>
      <c r="J157" s="54">
        <f>SUMIFS(IncomeStatementData!$J$2:$J$415,IncomeStatementData!$B$2:$B$415,$A157,IncomeStatementData!$I$2:$I$415,"60015")+SUMIFS(IncomeStatementData!$J$2:$J$415,IncomeStatementData!$B$2:$B$415,$A157,IncomeStatementData!$I$2:$I$415,"55342")+SUMIFS(IncomeStatementData!$J$2:$J$415,IncomeStatementData!$B$2:$B$415,$A157,IncomeStatementData!$I$2:$I$415,"55110")+SUMIFS(IncomeStatementData!$J$2:$J$415,IncomeStatementData!$B$2:$B$415,$A157,IncomeStatementData!$I$2:$I$415,"53034")+SUMIFS(IncomeStatementData!$J$2:$J$415,IncomeStatementData!$B$2:$B$415,$A157,IncomeStatementData!$I$2:$I$415,"59500")</f>
        <v>0</v>
      </c>
      <c r="K157" s="54">
        <f>IF(ISERROR(L157/12*Occupancy!$B$65),"-",L157/12*Occupancy!$B$65)</f>
        <v>0</v>
      </c>
      <c r="L157" s="55">
        <f>SUMIFS(AnnualFinancialData!$L$2:$L$6380,AnnualFinancialData!$B$2:$B$6380,$A157,AnnualFinancialData!$K$2:$K$6380,"60015")+SUMIFS(AnnualFinancialData!$L$2:$L$6380,AnnualFinancialData!$B$2:$B$6380,$A157,AnnualFinancialData!$K$2:$K$6380,"55342")+SUMIFS(AnnualFinancialData!$L$2:$L$6380,AnnualFinancialData!$B$2:$B$6380,$A157,AnnualFinancialData!$K$2:$K$6380,"55110")+SUMIFS(AnnualFinancialData!$L$2:$L$6380,AnnualFinancialData!$B$2:$B$6380,$A157,AnnualFinancialData!$K$2:$K$6380,"53034")+SUMIFS(AnnualFinancialData!$L$2:$L$6380,AnnualFinancialData!$B$2:$B$6380,$A157,AnnualFinancialData!$K$2:$K$6380,"59500")</f>
        <v>0</v>
      </c>
      <c r="M157" s="54" t="str">
        <f>IF(ISERROR(IF(J157="","",J157/VLOOKUP(Occupancy!$B$65,Occupancy!$BJ$68:'Occupancy'!$B$79,1)*12/$C157)),"-",IF(J157="","",J157/VLOOKUP(Occupancy!$B$65,Occupancy!$BJ$68:'Occupancy'!$B$79,1)*12/$C157))</f>
        <v>-</v>
      </c>
      <c r="N157" s="54" t="str">
        <f>IF(ISERROR(IF(K157="","",K157/VLOOKUP(Occupancy!$B$65,Occupancy!$BJ$68:'Occupancy'!$B$79,1)*12/$C157)),"-",IF(K157="","",K157/VLOOKUP(Occupancy!$B$65,Occupancy!$BJ$68:'Occupancy'!$B$79,1)*12/$C157))</f>
        <v>-</v>
      </c>
      <c r="O157" s="51">
        <f>SUMIFS(IncomeStatementData!$J$2:$J$415,IncomeStatementData!$B$2:$B$415,$A157,IncomeStatementData!$I$2:$I$415,"58001")</f>
        <v>0</v>
      </c>
      <c r="P157" s="51">
        <f>IF(ISERROR(Q157/12*Occupancy!$B$65),"-",Q157/12*Occupancy!$B$65)</f>
        <v>0</v>
      </c>
      <c r="Q157" s="52">
        <f>SUMIFS(AnnualFinancialData!$L$2:$L$6380,AnnualFinancialData!$B$2:$B$6380,$A157,AnnualFinancialData!$K$2:$K$6380,"58001")</f>
        <v>0</v>
      </c>
      <c r="R157" s="51" t="str">
        <f>IF(ISERROR(IF(O157="","",O157/VLOOKUP(Occupancy!$B$65,Occupancy!$BJ$68:'Occupancy'!$B$79,1)*12/$C157)),"-",IF(O157="","",O157/VLOOKUP(Occupancy!$B$65,Occupancy!$BJ$68:'Occupancy'!$B$79,1)*12/$C157))</f>
        <v>-</v>
      </c>
      <c r="S157" s="51" t="str">
        <f>IF(ISERROR(IF(P157="","",P157/VLOOKUP(Occupancy!$B$65,Occupancy!$BJ$68:'Occupancy'!$B$79,1)*12/$C157)),"-",IF(P157="","",P157/VLOOKUP(Occupancy!$B$65,Occupancy!$BJ$68:'Occupancy'!$B$79,1)*12/$C157))</f>
        <v>-</v>
      </c>
      <c r="T157" s="55">
        <f>SUMIFS(IncomeStatementData!$J$2:$J$415,IncomeStatementData!$B$2:$B$415,$A157,IncomeStatementData!$I$2:$I$415,"66100")</f>
        <v>0</v>
      </c>
      <c r="U157" s="54">
        <f>IF(ISERROR(V157/12*Occupancy!$B$65),"-",V157/12*Occupancy!$B$65)</f>
        <v>0</v>
      </c>
      <c r="V157" s="55">
        <f>SUMIFS(AnnualFinancialData!$L$2:$L$6380,AnnualFinancialData!$B$2:$B$6380,$A157,AnnualFinancialData!$K$2:$K$6380,"66100")</f>
        <v>0</v>
      </c>
      <c r="W157" s="54" t="str">
        <f>IF(ISERROR(IF(T157="","",T157/VLOOKUP(Occupancy!$B$65,Occupancy!$BJ$68:'Occupancy'!$B$79,1)*12/$C157)),"-",IF(T157="","",T157/VLOOKUP(Occupancy!$B$65,Occupancy!$BJ$68:'Occupancy'!$B$79,1)*12/$C157))</f>
        <v>-</v>
      </c>
      <c r="X157" s="56" t="str">
        <f>IF(ISERROR(IF(U157="","",U157/VLOOKUP(Occupancy!$B$65,Occupancy!$BJ$68:'Occupancy'!$B$79,1)*12/$C157)),"-",IF(U157="","",U157/VLOOKUP(Occupancy!$B$65,Occupancy!$BJ$68:'Occupancy'!$B$79,1)*12/$C157))</f>
        <v>-</v>
      </c>
      <c r="Y157" s="51">
        <f>SUMIFS(IncomeStatementData!$J$2:$J$415,IncomeStatementData!$B$2:$B$415,$A157,IncomeStatementData!$I$2:$I$415,"55705")+SUMIFS(IncomeStatementData!$J$2:$J$415,IncomeStatementData!$B$2:$B$415,$A157,IncomeStatementData!$I$2:$I$415,"55715")+SUMIFS(IncomeStatementData!$J$2:$J$415,IncomeStatementData!$B$2:$B$415,$A157,IncomeStatementData!$I$2:$I$415,"55720")+SUMIFS(IncomeStatementData!$J$2:$J$415,IncomeStatementData!$B$2:$B$415,$A157,IncomeStatementData!$I$2:$I$415,"55730")+SUMIFS(IncomeStatementData!$J$2:$J$415,IncomeStatementData!$B$2:$B$415,$A157,IncomeStatementData!$I$2:$I$415,"55735")+SUMIFS(IncomeStatementData!$J$2:$J$415,IncomeStatementData!$B$2:$B$415,$A157,IncomeStatementData!$I$2:$I$415,"55701")+SUMIFS(IncomeStatementData!$J$2:$J$415,IncomeStatementData!$B$2:$B$415,$A157,IncomeStatementData!$I$2:$I$415,"55750")+SUMIFS(IncomeStatementData!$J$2:$J$415,IncomeStatementData!$B$2:$B$415,$A157,IncomeStatementData!$I$2:$I$415,"55725")+SUMIFS(IncomeStatementData!$J$2:$J$415,IncomeStatementData!$B$2:$B$415,$A157,IncomeStatementData!$I$2:$I$415,"55760")+SUMIFS(IncomeStatementData!$J$2:$J$415,IncomeStatementData!$B$2:$B$415,$A157,IncomeStatementData!$I$2:$I$415,"55755")</f>
        <v>0</v>
      </c>
      <c r="Z157" s="51">
        <f>IF(ISERROR(AA157/12*Occupancy!$B$65),"-",AA157/12*Occupancy!$B$65)</f>
        <v>0</v>
      </c>
      <c r="AA157" s="52">
        <f>SUMIFS(AnnualFinancialData!$L$2:$L$6380,AnnualFinancialData!$B$2:$B$6380,$A157,AnnualFinancialData!$K$2:$K$6380,"55705")+SUMIFS(AnnualFinancialData!$L$2:$L$6380,AnnualFinancialData!$B$2:$B$6380,$A157,AnnualFinancialData!$K$2:$K$6380,"55715")+SUMIFS(AnnualFinancialData!$L$2:$L$6380,AnnualFinancialData!$B$2:$B$6380,$A157,AnnualFinancialData!$K$2:$K$6380,"55720")+SUMIFS(AnnualFinancialData!$L$2:$L$6380,AnnualFinancialData!$B$2:$B$6380,$A157,AnnualFinancialData!$K$2:$K$6380,"55730")+SUMIFS(AnnualFinancialData!$L$2:$L$6380,AnnualFinancialData!$B$2:$B$6380,$A157,AnnualFinancialData!$K$2:$K$6380,"55735")+SUMIFS(AnnualFinancialData!$L$2:$L$6380,AnnualFinancialData!$B$2:$B$6380,$A157,AnnualFinancialData!$K$2:$K$6380,"55701")+SUMIFS(AnnualFinancialData!$L$2:$L$6380,AnnualFinancialData!$B$2:$B$6380,$A157,AnnualFinancialData!$K$2:$K$6380,"55750")+SUMIFS(AnnualFinancialData!$L$2:$L$6380,AnnualFinancialData!$B$2:$B$6380,$A157,AnnualFinancialData!$K$2:$K$6380,"55725")+SUMIFS(AnnualFinancialData!$L$2:$L$6380,AnnualFinancialData!$B$2:$B$6380,$A157,AnnualFinancialData!$K$2:$K$6380,"55760")+SUMIFS(AnnualFinancialData!$L$2:$L$6380,AnnualFinancialData!$B$2:$B$6380,$A157,AnnualFinancialData!$K$2:$K$6380,"55755")</f>
        <v>0</v>
      </c>
      <c r="AB157" s="51" t="str">
        <f>IF(ISERROR(IF(Y157="","",Y157/VLOOKUP(Occupancy!$B$65,Occupancy!$BJ$68:'Occupancy'!$B$79,1)*12/$C157)),"-",IF(Y157="","",Y157/VLOOKUP(Occupancy!$B$65,Occupancy!$BJ$68:'Occupancy'!$B$79,1)*12/$C157))</f>
        <v>-</v>
      </c>
      <c r="AC157" s="57" t="str">
        <f>IF(ISERROR(IF(Z157="","",Z157/VLOOKUP(Occupancy!$B$65,Occupancy!$BJ$68:'Occupancy'!$B$79,1)*12/$C157)),"-",IF(Z157="","",Z157/VLOOKUP(Occupancy!$B$65,Occupancy!$BJ$68:'Occupancy'!$B$79,1)*12/$C157))</f>
        <v>-</v>
      </c>
      <c r="AD157" s="55">
        <f>SUMIFS(IncomeStatementData!$J$2:$J$415,IncomeStatementData!$B$2:$B$415,$A157,IncomeStatementData!$I$2:$I$415,"55770")</f>
        <v>0</v>
      </c>
      <c r="AE157" s="54">
        <f>IF(ISERROR(AF157/12*Occupancy!$B$65),"-",AF157/12*Occupancy!$B$65)</f>
        <v>0</v>
      </c>
      <c r="AF157" s="55">
        <f>SUMIFS(AnnualFinancialData!$L$2:$L$6380,AnnualFinancialData!$B$2:$B$6380,$A157,AnnualFinancialData!$K$2:$K$6380,"55770")</f>
        <v>0</v>
      </c>
      <c r="AG157" s="54" t="str">
        <f>IF(ISERROR(IF(AD157="","",AD157/VLOOKUP(Occupancy!$B$65,Occupancy!$BJ$68:'Occupancy'!$B$79,1)*12/$C157)),"-",IF(AD157="","",AD157/VLOOKUP(Occupancy!$B$65,Occupancy!$BJ$68:'Occupancy'!$B$79,1)*12/$C157))</f>
        <v>-</v>
      </c>
      <c r="AH157" s="59" t="str">
        <f>IF(ISERROR(IF(AE157="","",AE157/VLOOKUP(Occupancy!$B$65,Occupancy!$BJ$68:'Occupancy'!$B$79,1)*12/$C157)),"-",IF(AE157="","",AE157/VLOOKUP(Occupancy!$B$65,Occupancy!$BJ$68:'Occupancy'!$B$79,1)*12/$C157))</f>
        <v>-</v>
      </c>
      <c r="AI157" s="52">
        <f>SUMIFS(IncomeStatementData!$J$2:$J$415,IncomeStatementData!$B$2:$B$415,$A157,IncomeStatementData!$I$2:$I$415,"55357")+SUMIFS(IncomeStatementData!$J$2:$J$415,IncomeStatementData!$B$2:$B$415,$A157,IncomeStatementData!$I$2:$I$415,"55353")+SUMIFS(IncomeStatementData!$J$2:$J$415,IncomeStatementData!$B$2:$B$415,$A157,IncomeStatementData!$I$2:$I$415,"55354")+SUMIFS(IncomeStatementData!$J$2:$J$415,IncomeStatementData!$B$2:$B$415,$A157,IncomeStatementData!$I$2:$I$415,"55351")</f>
        <v>0</v>
      </c>
      <c r="AJ157" s="51">
        <f>IF(ISERROR(AK157/12*Occupancy!$B$65),"-",AK157/12*Occupancy!$B$65)</f>
        <v>0</v>
      </c>
      <c r="AK157" s="52">
        <f>SUMIFS(AnnualFinancialData!$L$2:$L$6380,AnnualFinancialData!$B$2:$B$6380,$A157,AnnualFinancialData!$K$2:$K$6380,"55357")+SUMIFS(AnnualFinancialData!$L$2:$L$6380,AnnualFinancialData!$B$2:$B$6380,$A157,AnnualFinancialData!$K$2:$K$6380,"55353")+SUMIFS(AnnualFinancialData!$L$2:$L$6380,AnnualFinancialData!$B$2:$B$6380,$A157,AnnualFinancialData!$K$2:$K$6380,"55354")+SUMIFS(AnnualFinancialData!$L$2:$L$6380,AnnualFinancialData!$B$2:$B$6380,$A157,AnnualFinancialData!$K$2:$K$6380,"55351")</f>
        <v>0</v>
      </c>
      <c r="AL157" s="51" t="str">
        <f>IF(ISERROR(IF(AI157="","",AI157/VLOOKUP(Occupancy!$B$65,Occupancy!$BJ$68:'Occupancy'!$B$79,1)*12/$C157)),"-",IF(AI157="","",AI157/VLOOKUP(Occupancy!$B$65,Occupancy!$BJ$68:'Occupancy'!$B$79,1)*12/$C157))</f>
        <v>-</v>
      </c>
      <c r="AM157" s="60" t="str">
        <f>IF(ISERROR(IF(AJ157="","",AJ157/VLOOKUP(Occupancy!$B$65,Occupancy!$BJ$68:'Occupancy'!$B$79,1)*12/$C157)),"-",IF(AJ157="","",AJ157/VLOOKUP(Occupancy!$B$65,Occupancy!$BJ$68:'Occupancy'!$B$79,1)*12/$C157))</f>
        <v>-</v>
      </c>
      <c r="AN157" s="54">
        <f>SUMIFS(IncomeStatementData!$J$2:$J$415,IncomeStatementData!$B$2:$B$415,$A157,IncomeStatementData!$I$2:$I$415,"55355")</f>
        <v>0</v>
      </c>
      <c r="AO157" s="54">
        <f>IF(ISERROR(AP157/12*Occupancy!$B$65),"-",AP157/12*Occupancy!$B$65)</f>
        <v>0</v>
      </c>
      <c r="AP157" s="55">
        <f>SUMIFS(AnnualFinancialData!$L$2:$L$6380,AnnualFinancialData!$B$2:$B$6380,$A157,AnnualFinancialData!$K$2:$K$6380,"55355")</f>
        <v>0</v>
      </c>
      <c r="AQ157" s="54" t="str">
        <f>IF(ISERROR(IF(AN157="","",AN157/VLOOKUP(Occupancy!$B$65,Occupancy!$BJ$68:'Occupancy'!$B$79,1)*12/$C157)),"-",IF(AN157="","",AN157/VLOOKUP(Occupancy!$B$65,Occupancy!$BJ$68:'Occupancy'!$B$79,1)*12/$C157))</f>
        <v>-</v>
      </c>
      <c r="AR157" s="56" t="str">
        <f>IF(ISERROR(IF(AO157="","",AO157/VLOOKUP(Occupancy!$B$65,Occupancy!$BJ$68:'Occupancy'!$B$79,1)*12/$C157)),"-",IF(AO157="","",AO157/VLOOKUP(Occupancy!$B$65,Occupancy!$BJ$68:'Occupancy'!$B$79,1)*12/$C157))</f>
        <v>-</v>
      </c>
      <c r="AS157" s="61">
        <f>SUMIFS(IncomeStatementData!$J$2:$J$415,IncomeStatementData!$B$2:$B$415,$A157,IncomeStatementData!$I$2:$I$415,"55301")</f>
        <v>0</v>
      </c>
      <c r="AT157" s="51">
        <f>IF(ISERROR(AU157/12*Occupancy!$B$65),"-",AU157/12*Occupancy!$B$65)</f>
        <v>0</v>
      </c>
      <c r="AU157" s="52">
        <f>SUMIFS(AnnualFinancialData!$L$2:$L$6380,AnnualFinancialData!$B$2:$B$6380,$A157,AnnualFinancialData!$K$2:$K$6380,"55301")</f>
        <v>0</v>
      </c>
      <c r="AV157" s="51" t="str">
        <f>IF(ISERROR(IF(AS157="","",AS157/VLOOKUP(Occupancy!$B$65,Occupancy!$BJ$68:'Occupancy'!$B$79,1)*12/$C157)),"-",IF(AS157="","",AS157/VLOOKUP(Occupancy!$B$65,Occupancy!$BJ$68:'Occupancy'!$B$79,1)*12/$C157))</f>
        <v>-</v>
      </c>
      <c r="AW157" s="57" t="str">
        <f>IF(ISERROR(IF(AT157="","",AT157/VLOOKUP(Occupancy!$B$65,Occupancy!$BJ$68:'Occupancy'!$B$79,1)*12/$C157)),"-",IF(AT157="","",AT157/VLOOKUP(Occupancy!$B$65,Occupancy!$BJ$68:'Occupancy'!$B$79,1)*12/$C157))</f>
        <v>-</v>
      </c>
      <c r="AX157" s="54">
        <f>SUMIFS(IncomeStatementData!$J$2:$J$415,IncomeStatementData!$B$2:$B$415,$A157,IncomeStatementData!$I$2:$I$415,"55320")</f>
        <v>0</v>
      </c>
      <c r="AY157" s="54">
        <f>IF(ISERROR(AZ157/12*Occupancy!$B$65),"-",AZ157/12*Occupancy!$B$65)</f>
        <v>0</v>
      </c>
      <c r="AZ157" s="55">
        <f>SUMIFS(AnnualFinancialData!$L$2:$L$6380,AnnualFinancialData!$B$2:$B$6380,$A157,AnnualFinancialData!$K$2:$K$6380,"55320")</f>
        <v>0</v>
      </c>
      <c r="BA157" s="54" t="str">
        <f>IF(ISERROR(IF(AX157="","",AX157/VLOOKUP(Occupancy!$B$65,Occupancy!$BJ$68:'Occupancy'!$B$79,1)*12/$C157)),"-",IF(AX157="","",AX157/VLOOKUP(Occupancy!$B$65,Occupancy!$BJ$68:'Occupancy'!$B$79,1)*12/$C157))</f>
        <v>-</v>
      </c>
      <c r="BB157" s="54" t="str">
        <f>IF(ISERROR(IF(AY157="","",AY157/VLOOKUP(Occupancy!$B$65,Occupancy!$BJ$68:'Occupancy'!$B$79,1)*12/$C157)),"-",IF(AY157="","",AY157/VLOOKUP(Occupancy!$B$65,Occupancy!$BJ$68:'Occupancy'!$B$79,1)*12/$C157))</f>
        <v>-</v>
      </c>
      <c r="BC157" s="62">
        <f t="shared" si="6"/>
        <v>0</v>
      </c>
      <c r="BD157" s="63">
        <f t="shared" si="7"/>
        <v>0</v>
      </c>
      <c r="BE157" s="62">
        <f t="shared" si="8"/>
        <v>0</v>
      </c>
      <c r="BF157" s="63" t="str">
        <f>IF(ISERROR(IF(BC157="","",BC157/VLOOKUP(Occupancy!$B$65,Occupancy!$BJ$68:'Occupancy'!$B$79,1)*12/$C157)),"-",IF(BC157="","",BC157/VLOOKUP(Occupancy!$B$65,Occupancy!$BJ$68:'Occupancy'!$B$79,1)*12/$C157))</f>
        <v>-</v>
      </c>
      <c r="BG157" s="64" t="str">
        <f>IF(ISERROR(IF(BD157="","",BD157/VLOOKUP(Occupancy!$B$65,Occupancy!$BJ$68:'Occupancy'!$B$79,1)*12/$C157)),"-",IF(BD157="","",BD157/VLOOKUP(Occupancy!$B$65,Occupancy!$BJ$68:'Occupancy'!$B$79,1)*12/$C157))</f>
        <v>-</v>
      </c>
    </row>
    <row r="158" spans="1:59" x14ac:dyDescent="0.25">
      <c r="A158" s="220" t="s">
        <v>704</v>
      </c>
      <c r="B158" s="93" t="str">
        <f>IF(ISERROR(INDEX(ProjectTypeData!$F$2:$F158,MATCH(Expenses!$A158,ProjectTypeData!$B$2:$B158,0),MATCH(Expenses!B$5,ProjectTypeData!$F$1))),"-",INDEX(ProjectTypeData!$F$2:$F158,MATCH(Expenses!$A158,ProjectTypeData!$B$2:$B158,0),MATCH(Expenses!B$5,ProjectTypeData!$F$1)))</f>
        <v>Homes</v>
      </c>
      <c r="C158" s="145">
        <f>Operating!C163</f>
        <v>0</v>
      </c>
      <c r="D158" s="146" t="str">
        <f>IF(ISERROR(INDEX(MgmtCompanyData!$C$2:$C$46,MATCH(A158,MgmtCompanyData!$B$2:$B$46,0),0)),"-",INDEX(MgmtCompanyData!$C$2:$C$46,MATCH(A158,MgmtCompanyData!$B$2:$B$46,0),0))</f>
        <v>-</v>
      </c>
      <c r="E158" s="50">
        <f>SUMIFS(IncomeStatementData!$J$2:$J$415,IncomeStatementData!$B$2:$B$415,$A158,IncomeStatementData!$I$2:$I$415,"50105")+SUMIFS(IncomeStatementData!$J$2:$J$415,IncomeStatementData!$B$2:$B$415,$A158,IncomeStatementData!$I$2:$I$415,"55745")+SUMIFS(IncomeStatementData!$J$2:$J$415,IncomeStatementData!$B$2:$B$415,$A158,IncomeStatementData!$I$2:$I$415,"55730")+SUMIFS(IncomeStatementData!$J$2:$J$415,IncomeStatementData!$B$2:$B$415,$A158,IncomeStatementData!$I$2:$I$415,"50203")+SUMIFS(IncomeStatementData!$J$2:$J$415,IncomeStatementData!$B$2:$B$415,$A158,IncomeStatementData!$I$2:$I$415,"50252")</f>
        <v>0</v>
      </c>
      <c r="F158" s="51">
        <f>IF(ISERROR(G158/12*Occupancy!$B$65),"-",G158/12*Occupancy!$B$65)</f>
        <v>0</v>
      </c>
      <c r="G158" s="52">
        <f>SUMIFS(AnnualFinancialData!$L$2:$L$6380,AnnualFinancialData!$B$2:$B$6380,$A158,AnnualFinancialData!$K$2:$K$6380,"50105")+SUMIFS(AnnualFinancialData!$L$2:$L$6380,AnnualFinancialData!$B$2:$B$6380,$A158,AnnualFinancialData!$K$2:$K$6380,"55745")+SUMIFS(AnnualFinancialData!$L$2:$L$6380,AnnualFinancialData!$B$2:$B$6380,$A158,AnnualFinancialData!$K$2:$K$6380,"55730")+SUMIFS(AnnualFinancialData!$L$2:$L$6380,AnnualFinancialData!$B$2:$B$6380,$A158,AnnualFinancialData!$K$2:$K$6380,"50203")+SUMIFS(AnnualFinancialData!$L$2:$L$6380,AnnualFinancialData!$B$2:$B$6380,$A158,AnnualFinancialData!$K$2:$K$6380,"50252")</f>
        <v>0</v>
      </c>
      <c r="H158" s="51" t="str">
        <f>IF(ISERROR(IF(E158="","",E158/VLOOKUP(Occupancy!$B$65,Occupancy!$BJ$68:'Occupancy'!$B$79,1)*12/$C158)),"-",IF(E158="","",E158/VLOOKUP(Occupancy!$B$65,Occupancy!$BJ$68:'Occupancy'!$B$79,1)*12/$C158))</f>
        <v>-</v>
      </c>
      <c r="I158" s="53" t="str">
        <f>IF(ISERROR(IF(F158="","",F158/VLOOKUP(Occupancy!$B$65,Occupancy!$BJ$68:'Occupancy'!$B$79,1)*12/$C158)),"-",IF(F158="","",F158/VLOOKUP(Occupancy!$B$65,Occupancy!$BJ$68:'Occupancy'!$B$79,1)*12/$C158))</f>
        <v>-</v>
      </c>
      <c r="J158" s="54">
        <f>SUMIFS(IncomeStatementData!$J$2:$J$415,IncomeStatementData!$B$2:$B$415,$A158,IncomeStatementData!$I$2:$I$415,"60015")+SUMIFS(IncomeStatementData!$J$2:$J$415,IncomeStatementData!$B$2:$B$415,$A158,IncomeStatementData!$I$2:$I$415,"55342")+SUMIFS(IncomeStatementData!$J$2:$J$415,IncomeStatementData!$B$2:$B$415,$A158,IncomeStatementData!$I$2:$I$415,"55110")+SUMIFS(IncomeStatementData!$J$2:$J$415,IncomeStatementData!$B$2:$B$415,$A158,IncomeStatementData!$I$2:$I$415,"53034")+SUMIFS(IncomeStatementData!$J$2:$J$415,IncomeStatementData!$B$2:$B$415,$A158,IncomeStatementData!$I$2:$I$415,"59500")</f>
        <v>0</v>
      </c>
      <c r="K158" s="54">
        <f>IF(ISERROR(L158/12*Occupancy!$B$65),"-",L158/12*Occupancy!$B$65)</f>
        <v>0</v>
      </c>
      <c r="L158" s="55">
        <f>SUMIFS(AnnualFinancialData!$L$2:$L$6380,AnnualFinancialData!$B$2:$B$6380,$A158,AnnualFinancialData!$K$2:$K$6380,"60015")+SUMIFS(AnnualFinancialData!$L$2:$L$6380,AnnualFinancialData!$B$2:$B$6380,$A158,AnnualFinancialData!$K$2:$K$6380,"55342")+SUMIFS(AnnualFinancialData!$L$2:$L$6380,AnnualFinancialData!$B$2:$B$6380,$A158,AnnualFinancialData!$K$2:$K$6380,"55110")+SUMIFS(AnnualFinancialData!$L$2:$L$6380,AnnualFinancialData!$B$2:$B$6380,$A158,AnnualFinancialData!$K$2:$K$6380,"53034")+SUMIFS(AnnualFinancialData!$L$2:$L$6380,AnnualFinancialData!$B$2:$B$6380,$A158,AnnualFinancialData!$K$2:$K$6380,"59500")</f>
        <v>0</v>
      </c>
      <c r="M158" s="54" t="str">
        <f>IF(ISERROR(IF(J158="","",J158/VLOOKUP(Occupancy!$B$65,Occupancy!$BJ$68:'Occupancy'!$B$79,1)*12/$C158)),"-",IF(J158="","",J158/VLOOKUP(Occupancy!$B$65,Occupancy!$BJ$68:'Occupancy'!$B$79,1)*12/$C158))</f>
        <v>-</v>
      </c>
      <c r="N158" s="54" t="str">
        <f>IF(ISERROR(IF(K158="","",K158/VLOOKUP(Occupancy!$B$65,Occupancy!$BJ$68:'Occupancy'!$B$79,1)*12/$C158)),"-",IF(K158="","",K158/VLOOKUP(Occupancy!$B$65,Occupancy!$BJ$68:'Occupancy'!$B$79,1)*12/$C158))</f>
        <v>-</v>
      </c>
      <c r="O158" s="51">
        <f>SUMIFS(IncomeStatementData!$J$2:$J$415,IncomeStatementData!$B$2:$B$415,$A158,IncomeStatementData!$I$2:$I$415,"58001")</f>
        <v>0</v>
      </c>
      <c r="P158" s="51">
        <f>IF(ISERROR(Q158/12*Occupancy!$B$65),"-",Q158/12*Occupancy!$B$65)</f>
        <v>0</v>
      </c>
      <c r="Q158" s="52">
        <f>SUMIFS(AnnualFinancialData!$L$2:$L$6380,AnnualFinancialData!$B$2:$B$6380,$A158,AnnualFinancialData!$K$2:$K$6380,"58001")</f>
        <v>0</v>
      </c>
      <c r="R158" s="51" t="str">
        <f>IF(ISERROR(IF(O158="","",O158/VLOOKUP(Occupancy!$B$65,Occupancy!$BJ$68:'Occupancy'!$B$79,1)*12/$C158)),"-",IF(O158="","",O158/VLOOKUP(Occupancy!$B$65,Occupancy!$BJ$68:'Occupancy'!$B$79,1)*12/$C158))</f>
        <v>-</v>
      </c>
      <c r="S158" s="51" t="str">
        <f>IF(ISERROR(IF(P158="","",P158/VLOOKUP(Occupancy!$B$65,Occupancy!$BJ$68:'Occupancy'!$B$79,1)*12/$C158)),"-",IF(P158="","",P158/VLOOKUP(Occupancy!$B$65,Occupancy!$BJ$68:'Occupancy'!$B$79,1)*12/$C158))</f>
        <v>-</v>
      </c>
      <c r="T158" s="55">
        <f>SUMIFS(IncomeStatementData!$J$2:$J$415,IncomeStatementData!$B$2:$B$415,$A158,IncomeStatementData!$I$2:$I$415,"66100")</f>
        <v>0</v>
      </c>
      <c r="U158" s="54">
        <f>IF(ISERROR(V158/12*Occupancy!$B$65),"-",V158/12*Occupancy!$B$65)</f>
        <v>0</v>
      </c>
      <c r="V158" s="55">
        <f>SUMIFS(AnnualFinancialData!$L$2:$L$6380,AnnualFinancialData!$B$2:$B$6380,$A158,AnnualFinancialData!$K$2:$K$6380,"66100")</f>
        <v>0</v>
      </c>
      <c r="W158" s="54" t="str">
        <f>IF(ISERROR(IF(T158="","",T158/VLOOKUP(Occupancy!$B$65,Occupancy!$BJ$68:'Occupancy'!$B$79,1)*12/$C158)),"-",IF(T158="","",T158/VLOOKUP(Occupancy!$B$65,Occupancy!$BJ$68:'Occupancy'!$B$79,1)*12/$C158))</f>
        <v>-</v>
      </c>
      <c r="X158" s="56" t="str">
        <f>IF(ISERROR(IF(U158="","",U158/VLOOKUP(Occupancy!$B$65,Occupancy!$BJ$68:'Occupancy'!$B$79,1)*12/$C158)),"-",IF(U158="","",U158/VLOOKUP(Occupancy!$B$65,Occupancy!$BJ$68:'Occupancy'!$B$79,1)*12/$C158))</f>
        <v>-</v>
      </c>
      <c r="Y158" s="51">
        <f>SUMIFS(IncomeStatementData!$J$2:$J$415,IncomeStatementData!$B$2:$B$415,$A158,IncomeStatementData!$I$2:$I$415,"55705")+SUMIFS(IncomeStatementData!$J$2:$J$415,IncomeStatementData!$B$2:$B$415,$A158,IncomeStatementData!$I$2:$I$415,"55715")+SUMIFS(IncomeStatementData!$J$2:$J$415,IncomeStatementData!$B$2:$B$415,$A158,IncomeStatementData!$I$2:$I$415,"55720")+SUMIFS(IncomeStatementData!$J$2:$J$415,IncomeStatementData!$B$2:$B$415,$A158,IncomeStatementData!$I$2:$I$415,"55730")+SUMIFS(IncomeStatementData!$J$2:$J$415,IncomeStatementData!$B$2:$B$415,$A158,IncomeStatementData!$I$2:$I$415,"55735")+SUMIFS(IncomeStatementData!$J$2:$J$415,IncomeStatementData!$B$2:$B$415,$A158,IncomeStatementData!$I$2:$I$415,"55701")+SUMIFS(IncomeStatementData!$J$2:$J$415,IncomeStatementData!$B$2:$B$415,$A158,IncomeStatementData!$I$2:$I$415,"55750")+SUMIFS(IncomeStatementData!$J$2:$J$415,IncomeStatementData!$B$2:$B$415,$A158,IncomeStatementData!$I$2:$I$415,"55725")+SUMIFS(IncomeStatementData!$J$2:$J$415,IncomeStatementData!$B$2:$B$415,$A158,IncomeStatementData!$I$2:$I$415,"55760")+SUMIFS(IncomeStatementData!$J$2:$J$415,IncomeStatementData!$B$2:$B$415,$A158,IncomeStatementData!$I$2:$I$415,"55755")</f>
        <v>0</v>
      </c>
      <c r="Z158" s="51">
        <f>IF(ISERROR(AA158/12*Occupancy!$B$65),"-",AA158/12*Occupancy!$B$65)</f>
        <v>0</v>
      </c>
      <c r="AA158" s="52">
        <f>SUMIFS(AnnualFinancialData!$L$2:$L$6380,AnnualFinancialData!$B$2:$B$6380,$A158,AnnualFinancialData!$K$2:$K$6380,"55705")+SUMIFS(AnnualFinancialData!$L$2:$L$6380,AnnualFinancialData!$B$2:$B$6380,$A158,AnnualFinancialData!$K$2:$K$6380,"55715")+SUMIFS(AnnualFinancialData!$L$2:$L$6380,AnnualFinancialData!$B$2:$B$6380,$A158,AnnualFinancialData!$K$2:$K$6380,"55720")+SUMIFS(AnnualFinancialData!$L$2:$L$6380,AnnualFinancialData!$B$2:$B$6380,$A158,AnnualFinancialData!$K$2:$K$6380,"55730")+SUMIFS(AnnualFinancialData!$L$2:$L$6380,AnnualFinancialData!$B$2:$B$6380,$A158,AnnualFinancialData!$K$2:$K$6380,"55735")+SUMIFS(AnnualFinancialData!$L$2:$L$6380,AnnualFinancialData!$B$2:$B$6380,$A158,AnnualFinancialData!$K$2:$K$6380,"55701")+SUMIFS(AnnualFinancialData!$L$2:$L$6380,AnnualFinancialData!$B$2:$B$6380,$A158,AnnualFinancialData!$K$2:$K$6380,"55750")+SUMIFS(AnnualFinancialData!$L$2:$L$6380,AnnualFinancialData!$B$2:$B$6380,$A158,AnnualFinancialData!$K$2:$K$6380,"55725")+SUMIFS(AnnualFinancialData!$L$2:$L$6380,AnnualFinancialData!$B$2:$B$6380,$A158,AnnualFinancialData!$K$2:$K$6380,"55760")+SUMIFS(AnnualFinancialData!$L$2:$L$6380,AnnualFinancialData!$B$2:$B$6380,$A158,AnnualFinancialData!$K$2:$K$6380,"55755")</f>
        <v>0</v>
      </c>
      <c r="AB158" s="51" t="str">
        <f>IF(ISERROR(IF(Y158="","",Y158/VLOOKUP(Occupancy!$B$65,Occupancy!$BJ$68:'Occupancy'!$B$79,1)*12/$C158)),"-",IF(Y158="","",Y158/VLOOKUP(Occupancy!$B$65,Occupancy!$BJ$68:'Occupancy'!$B$79,1)*12/$C158))</f>
        <v>-</v>
      </c>
      <c r="AC158" s="57" t="str">
        <f>IF(ISERROR(IF(Z158="","",Z158/VLOOKUP(Occupancy!$B$65,Occupancy!$BJ$68:'Occupancy'!$B$79,1)*12/$C158)),"-",IF(Z158="","",Z158/VLOOKUP(Occupancy!$B$65,Occupancy!$BJ$68:'Occupancy'!$B$79,1)*12/$C158))</f>
        <v>-</v>
      </c>
      <c r="AD158" s="55">
        <f>SUMIFS(IncomeStatementData!$J$2:$J$415,IncomeStatementData!$B$2:$B$415,$A158,IncomeStatementData!$I$2:$I$415,"55770")</f>
        <v>0</v>
      </c>
      <c r="AE158" s="54">
        <f>IF(ISERROR(AF158/12*Occupancy!$B$65),"-",AF158/12*Occupancy!$B$65)</f>
        <v>0</v>
      </c>
      <c r="AF158" s="55">
        <f>SUMIFS(AnnualFinancialData!$L$2:$L$6380,AnnualFinancialData!$B$2:$B$6380,$A158,AnnualFinancialData!$K$2:$K$6380,"55770")</f>
        <v>0</v>
      </c>
      <c r="AG158" s="54" t="str">
        <f>IF(ISERROR(IF(AD158="","",AD158/VLOOKUP(Occupancy!$B$65,Occupancy!$BJ$68:'Occupancy'!$B$79,1)*12/$C158)),"-",IF(AD158="","",AD158/VLOOKUP(Occupancy!$B$65,Occupancy!$BJ$68:'Occupancy'!$B$79,1)*12/$C158))</f>
        <v>-</v>
      </c>
      <c r="AH158" s="59" t="str">
        <f>IF(ISERROR(IF(AE158="","",AE158/VLOOKUP(Occupancy!$B$65,Occupancy!$BJ$68:'Occupancy'!$B$79,1)*12/$C158)),"-",IF(AE158="","",AE158/VLOOKUP(Occupancy!$B$65,Occupancy!$BJ$68:'Occupancy'!$B$79,1)*12/$C158))</f>
        <v>-</v>
      </c>
      <c r="AI158" s="52">
        <f>SUMIFS(IncomeStatementData!$J$2:$J$415,IncomeStatementData!$B$2:$B$415,$A158,IncomeStatementData!$I$2:$I$415,"55357")+SUMIFS(IncomeStatementData!$J$2:$J$415,IncomeStatementData!$B$2:$B$415,$A158,IncomeStatementData!$I$2:$I$415,"55353")+SUMIFS(IncomeStatementData!$J$2:$J$415,IncomeStatementData!$B$2:$B$415,$A158,IncomeStatementData!$I$2:$I$415,"55354")+SUMIFS(IncomeStatementData!$J$2:$J$415,IncomeStatementData!$B$2:$B$415,$A158,IncomeStatementData!$I$2:$I$415,"55351")</f>
        <v>0</v>
      </c>
      <c r="AJ158" s="51">
        <f>IF(ISERROR(AK158/12*Occupancy!$B$65),"-",AK158/12*Occupancy!$B$65)</f>
        <v>0</v>
      </c>
      <c r="AK158" s="52">
        <f>SUMIFS(AnnualFinancialData!$L$2:$L$6380,AnnualFinancialData!$B$2:$B$6380,$A158,AnnualFinancialData!$K$2:$K$6380,"55357")+SUMIFS(AnnualFinancialData!$L$2:$L$6380,AnnualFinancialData!$B$2:$B$6380,$A158,AnnualFinancialData!$K$2:$K$6380,"55353")+SUMIFS(AnnualFinancialData!$L$2:$L$6380,AnnualFinancialData!$B$2:$B$6380,$A158,AnnualFinancialData!$K$2:$K$6380,"55354")+SUMIFS(AnnualFinancialData!$L$2:$L$6380,AnnualFinancialData!$B$2:$B$6380,$A158,AnnualFinancialData!$K$2:$K$6380,"55351")</f>
        <v>0</v>
      </c>
      <c r="AL158" s="51" t="str">
        <f>IF(ISERROR(IF(AI158="","",AI158/VLOOKUP(Occupancy!$B$65,Occupancy!$BJ$68:'Occupancy'!$B$79,1)*12/$C158)),"-",IF(AI158="","",AI158/VLOOKUP(Occupancy!$B$65,Occupancy!$BJ$68:'Occupancy'!$B$79,1)*12/$C158))</f>
        <v>-</v>
      </c>
      <c r="AM158" s="60" t="str">
        <f>IF(ISERROR(IF(AJ158="","",AJ158/VLOOKUP(Occupancy!$B$65,Occupancy!$BJ$68:'Occupancy'!$B$79,1)*12/$C158)),"-",IF(AJ158="","",AJ158/VLOOKUP(Occupancy!$B$65,Occupancy!$BJ$68:'Occupancy'!$B$79,1)*12/$C158))</f>
        <v>-</v>
      </c>
      <c r="AN158" s="54">
        <f>SUMIFS(IncomeStatementData!$J$2:$J$415,IncomeStatementData!$B$2:$B$415,$A158,IncomeStatementData!$I$2:$I$415,"55355")</f>
        <v>0</v>
      </c>
      <c r="AO158" s="54">
        <f>IF(ISERROR(AP158/12*Occupancy!$B$65),"-",AP158/12*Occupancy!$B$65)</f>
        <v>0</v>
      </c>
      <c r="AP158" s="55">
        <f>SUMIFS(AnnualFinancialData!$L$2:$L$6380,AnnualFinancialData!$B$2:$B$6380,$A158,AnnualFinancialData!$K$2:$K$6380,"55355")</f>
        <v>0</v>
      </c>
      <c r="AQ158" s="54" t="str">
        <f>IF(ISERROR(IF(AN158="","",AN158/VLOOKUP(Occupancy!$B$65,Occupancy!$BJ$68:'Occupancy'!$B$79,1)*12/$C158)),"-",IF(AN158="","",AN158/VLOOKUP(Occupancy!$B$65,Occupancy!$BJ$68:'Occupancy'!$B$79,1)*12/$C158))</f>
        <v>-</v>
      </c>
      <c r="AR158" s="56" t="str">
        <f>IF(ISERROR(IF(AO158="","",AO158/VLOOKUP(Occupancy!$B$65,Occupancy!$BJ$68:'Occupancy'!$B$79,1)*12/$C158)),"-",IF(AO158="","",AO158/VLOOKUP(Occupancy!$B$65,Occupancy!$BJ$68:'Occupancy'!$B$79,1)*12/$C158))</f>
        <v>-</v>
      </c>
      <c r="AS158" s="61">
        <f>SUMIFS(IncomeStatementData!$J$2:$J$415,IncomeStatementData!$B$2:$B$415,$A158,IncomeStatementData!$I$2:$I$415,"55301")</f>
        <v>0</v>
      </c>
      <c r="AT158" s="51">
        <f>IF(ISERROR(AU158/12*Occupancy!$B$65),"-",AU158/12*Occupancy!$B$65)</f>
        <v>0</v>
      </c>
      <c r="AU158" s="52">
        <f>SUMIFS(AnnualFinancialData!$L$2:$L$6380,AnnualFinancialData!$B$2:$B$6380,$A158,AnnualFinancialData!$K$2:$K$6380,"55301")</f>
        <v>0</v>
      </c>
      <c r="AV158" s="51" t="str">
        <f>IF(ISERROR(IF(AS158="","",AS158/VLOOKUP(Occupancy!$B$65,Occupancy!$BJ$68:'Occupancy'!$B$79,1)*12/$C158)),"-",IF(AS158="","",AS158/VLOOKUP(Occupancy!$B$65,Occupancy!$BJ$68:'Occupancy'!$B$79,1)*12/$C158))</f>
        <v>-</v>
      </c>
      <c r="AW158" s="57" t="str">
        <f>IF(ISERROR(IF(AT158="","",AT158/VLOOKUP(Occupancy!$B$65,Occupancy!$BJ$68:'Occupancy'!$B$79,1)*12/$C158)),"-",IF(AT158="","",AT158/VLOOKUP(Occupancy!$B$65,Occupancy!$BJ$68:'Occupancy'!$B$79,1)*12/$C158))</f>
        <v>-</v>
      </c>
      <c r="AX158" s="54">
        <f>SUMIFS(IncomeStatementData!$J$2:$J$415,IncomeStatementData!$B$2:$B$415,$A158,IncomeStatementData!$I$2:$I$415,"55320")</f>
        <v>0</v>
      </c>
      <c r="AY158" s="54">
        <f>IF(ISERROR(AZ158/12*Occupancy!$B$65),"-",AZ158/12*Occupancy!$B$65)</f>
        <v>0</v>
      </c>
      <c r="AZ158" s="55">
        <f>SUMIFS(AnnualFinancialData!$L$2:$L$6380,AnnualFinancialData!$B$2:$B$6380,$A158,AnnualFinancialData!$K$2:$K$6380,"55320")</f>
        <v>0</v>
      </c>
      <c r="BA158" s="54" t="str">
        <f>IF(ISERROR(IF(AX158="","",AX158/VLOOKUP(Occupancy!$B$65,Occupancy!$BJ$68:'Occupancy'!$B$79,1)*12/$C158)),"-",IF(AX158="","",AX158/VLOOKUP(Occupancy!$B$65,Occupancy!$BJ$68:'Occupancy'!$B$79,1)*12/$C158))</f>
        <v>-</v>
      </c>
      <c r="BB158" s="54" t="str">
        <f>IF(ISERROR(IF(AY158="","",AY158/VLOOKUP(Occupancy!$B$65,Occupancy!$BJ$68:'Occupancy'!$B$79,1)*12/$C158)),"-",IF(AY158="","",AY158/VLOOKUP(Occupancy!$B$65,Occupancy!$BJ$68:'Occupancy'!$B$79,1)*12/$C158))</f>
        <v>-</v>
      </c>
      <c r="BC158" s="62">
        <f t="shared" si="6"/>
        <v>0</v>
      </c>
      <c r="BD158" s="63">
        <f t="shared" si="7"/>
        <v>0</v>
      </c>
      <c r="BE158" s="62">
        <f t="shared" si="8"/>
        <v>0</v>
      </c>
      <c r="BF158" s="63" t="str">
        <f>IF(ISERROR(IF(BC158="","",BC158/VLOOKUP(Occupancy!$B$65,Occupancy!$BJ$68:'Occupancy'!$B$79,1)*12/$C158)),"-",IF(BC158="","",BC158/VLOOKUP(Occupancy!$B$65,Occupancy!$BJ$68:'Occupancy'!$B$79,1)*12/$C158))</f>
        <v>-</v>
      </c>
      <c r="BG158" s="64" t="str">
        <f>IF(ISERROR(IF(BD158="","",BD158/VLOOKUP(Occupancy!$B$65,Occupancy!$BJ$68:'Occupancy'!$B$79,1)*12/$C158)),"-",IF(BD158="","",BD158/VLOOKUP(Occupancy!$B$65,Occupancy!$BJ$68:'Occupancy'!$B$79,1)*12/$C158))</f>
        <v>-</v>
      </c>
    </row>
    <row r="159" spans="1:59" x14ac:dyDescent="0.25">
      <c r="A159" s="220" t="s">
        <v>706</v>
      </c>
      <c r="B159" s="93" t="str">
        <f>IF(ISERROR(INDEX(ProjectTypeData!$F$2:$F159,MATCH(Expenses!$A159,ProjectTypeData!$B$2:$B159,0),MATCH(Expenses!B$5,ProjectTypeData!$F$1))),"-",INDEX(ProjectTypeData!$F$2:$F159,MATCH(Expenses!$A159,ProjectTypeData!$B$2:$B159,0),MATCH(Expenses!B$5,ProjectTypeData!$F$1)))</f>
        <v>Homes</v>
      </c>
      <c r="C159" s="145">
        <f>Operating!C164</f>
        <v>0</v>
      </c>
      <c r="D159" s="146" t="str">
        <f>IF(ISERROR(INDEX(MgmtCompanyData!$C$2:$C$46,MATCH(A159,MgmtCompanyData!$B$2:$B$46,0),0)),"-",INDEX(MgmtCompanyData!$C$2:$C$46,MATCH(A159,MgmtCompanyData!$B$2:$B$46,0),0))</f>
        <v>-</v>
      </c>
      <c r="E159" s="50">
        <f>SUMIFS(IncomeStatementData!$J$2:$J$415,IncomeStatementData!$B$2:$B$415,$A159,IncomeStatementData!$I$2:$I$415,"50105")+SUMIFS(IncomeStatementData!$J$2:$J$415,IncomeStatementData!$B$2:$B$415,$A159,IncomeStatementData!$I$2:$I$415,"55745")+SUMIFS(IncomeStatementData!$J$2:$J$415,IncomeStatementData!$B$2:$B$415,$A159,IncomeStatementData!$I$2:$I$415,"55730")+SUMIFS(IncomeStatementData!$J$2:$J$415,IncomeStatementData!$B$2:$B$415,$A159,IncomeStatementData!$I$2:$I$415,"50203")+SUMIFS(IncomeStatementData!$J$2:$J$415,IncomeStatementData!$B$2:$B$415,$A159,IncomeStatementData!$I$2:$I$415,"50252")</f>
        <v>0</v>
      </c>
      <c r="F159" s="51">
        <f>IF(ISERROR(G159/12*Occupancy!$B$65),"-",G159/12*Occupancy!$B$65)</f>
        <v>0</v>
      </c>
      <c r="G159" s="52">
        <f>SUMIFS(AnnualFinancialData!$L$2:$L$6380,AnnualFinancialData!$B$2:$B$6380,$A159,AnnualFinancialData!$K$2:$K$6380,"50105")+SUMIFS(AnnualFinancialData!$L$2:$L$6380,AnnualFinancialData!$B$2:$B$6380,$A159,AnnualFinancialData!$K$2:$K$6380,"55745")+SUMIFS(AnnualFinancialData!$L$2:$L$6380,AnnualFinancialData!$B$2:$B$6380,$A159,AnnualFinancialData!$K$2:$K$6380,"55730")+SUMIFS(AnnualFinancialData!$L$2:$L$6380,AnnualFinancialData!$B$2:$B$6380,$A159,AnnualFinancialData!$K$2:$K$6380,"50203")+SUMIFS(AnnualFinancialData!$L$2:$L$6380,AnnualFinancialData!$B$2:$B$6380,$A159,AnnualFinancialData!$K$2:$K$6380,"50252")</f>
        <v>0</v>
      </c>
      <c r="H159" s="51" t="str">
        <f>IF(ISERROR(IF(E159="","",E159/VLOOKUP(Occupancy!$B$65,Occupancy!$BJ$68:'Occupancy'!$B$79,1)*12/$C159)),"-",IF(E159="","",E159/VLOOKUP(Occupancy!$B$65,Occupancy!$BJ$68:'Occupancy'!$B$79,1)*12/$C159))</f>
        <v>-</v>
      </c>
      <c r="I159" s="53" t="str">
        <f>IF(ISERROR(IF(F159="","",F159/VLOOKUP(Occupancy!$B$65,Occupancy!$BJ$68:'Occupancy'!$B$79,1)*12/$C159)),"-",IF(F159="","",F159/VLOOKUP(Occupancy!$B$65,Occupancy!$BJ$68:'Occupancy'!$B$79,1)*12/$C159))</f>
        <v>-</v>
      </c>
      <c r="J159" s="54">
        <f>SUMIFS(IncomeStatementData!$J$2:$J$415,IncomeStatementData!$B$2:$B$415,$A159,IncomeStatementData!$I$2:$I$415,"60015")+SUMIFS(IncomeStatementData!$J$2:$J$415,IncomeStatementData!$B$2:$B$415,$A159,IncomeStatementData!$I$2:$I$415,"55342")+SUMIFS(IncomeStatementData!$J$2:$J$415,IncomeStatementData!$B$2:$B$415,$A159,IncomeStatementData!$I$2:$I$415,"55110")+SUMIFS(IncomeStatementData!$J$2:$J$415,IncomeStatementData!$B$2:$B$415,$A159,IncomeStatementData!$I$2:$I$415,"53034")+SUMIFS(IncomeStatementData!$J$2:$J$415,IncomeStatementData!$B$2:$B$415,$A159,IncomeStatementData!$I$2:$I$415,"59500")</f>
        <v>0</v>
      </c>
      <c r="K159" s="54">
        <f>IF(ISERROR(L159/12*Occupancy!$B$65),"-",L159/12*Occupancy!$B$65)</f>
        <v>0</v>
      </c>
      <c r="L159" s="55">
        <f>SUMIFS(AnnualFinancialData!$L$2:$L$6380,AnnualFinancialData!$B$2:$B$6380,$A159,AnnualFinancialData!$K$2:$K$6380,"60015")+SUMIFS(AnnualFinancialData!$L$2:$L$6380,AnnualFinancialData!$B$2:$B$6380,$A159,AnnualFinancialData!$K$2:$K$6380,"55342")+SUMIFS(AnnualFinancialData!$L$2:$L$6380,AnnualFinancialData!$B$2:$B$6380,$A159,AnnualFinancialData!$K$2:$K$6380,"55110")+SUMIFS(AnnualFinancialData!$L$2:$L$6380,AnnualFinancialData!$B$2:$B$6380,$A159,AnnualFinancialData!$K$2:$K$6380,"53034")+SUMIFS(AnnualFinancialData!$L$2:$L$6380,AnnualFinancialData!$B$2:$B$6380,$A159,AnnualFinancialData!$K$2:$K$6380,"59500")</f>
        <v>0</v>
      </c>
      <c r="M159" s="54" t="str">
        <f>IF(ISERROR(IF(J159="","",J159/VLOOKUP(Occupancy!$B$65,Occupancy!$BJ$68:'Occupancy'!$B$79,1)*12/$C159)),"-",IF(J159="","",J159/VLOOKUP(Occupancy!$B$65,Occupancy!$BJ$68:'Occupancy'!$B$79,1)*12/$C159))</f>
        <v>-</v>
      </c>
      <c r="N159" s="54" t="str">
        <f>IF(ISERROR(IF(K159="","",K159/VLOOKUP(Occupancy!$B$65,Occupancy!$BJ$68:'Occupancy'!$B$79,1)*12/$C159)),"-",IF(K159="","",K159/VLOOKUP(Occupancy!$B$65,Occupancy!$BJ$68:'Occupancy'!$B$79,1)*12/$C159))</f>
        <v>-</v>
      </c>
      <c r="O159" s="51">
        <f>SUMIFS(IncomeStatementData!$J$2:$J$415,IncomeStatementData!$B$2:$B$415,$A159,IncomeStatementData!$I$2:$I$415,"58001")</f>
        <v>0</v>
      </c>
      <c r="P159" s="51">
        <f>IF(ISERROR(Q159/12*Occupancy!$B$65),"-",Q159/12*Occupancy!$B$65)</f>
        <v>0</v>
      </c>
      <c r="Q159" s="52">
        <f>SUMIFS(AnnualFinancialData!$L$2:$L$6380,AnnualFinancialData!$B$2:$B$6380,$A159,AnnualFinancialData!$K$2:$K$6380,"58001")</f>
        <v>0</v>
      </c>
      <c r="R159" s="51" t="str">
        <f>IF(ISERROR(IF(O159="","",O159/VLOOKUP(Occupancy!$B$65,Occupancy!$BJ$68:'Occupancy'!$B$79,1)*12/$C159)),"-",IF(O159="","",O159/VLOOKUP(Occupancy!$B$65,Occupancy!$BJ$68:'Occupancy'!$B$79,1)*12/$C159))</f>
        <v>-</v>
      </c>
      <c r="S159" s="51" t="str">
        <f>IF(ISERROR(IF(P159="","",P159/VLOOKUP(Occupancy!$B$65,Occupancy!$BJ$68:'Occupancy'!$B$79,1)*12/$C159)),"-",IF(P159="","",P159/VLOOKUP(Occupancy!$B$65,Occupancy!$BJ$68:'Occupancy'!$B$79,1)*12/$C159))</f>
        <v>-</v>
      </c>
      <c r="T159" s="55">
        <f>SUMIFS(IncomeStatementData!$J$2:$J$415,IncomeStatementData!$B$2:$B$415,$A159,IncomeStatementData!$I$2:$I$415,"66100")</f>
        <v>0</v>
      </c>
      <c r="U159" s="54">
        <f>IF(ISERROR(V159/12*Occupancy!$B$65),"-",V159/12*Occupancy!$B$65)</f>
        <v>0</v>
      </c>
      <c r="V159" s="55">
        <f>SUMIFS(AnnualFinancialData!$L$2:$L$6380,AnnualFinancialData!$B$2:$B$6380,$A159,AnnualFinancialData!$K$2:$K$6380,"66100")</f>
        <v>0</v>
      </c>
      <c r="W159" s="54" t="str">
        <f>IF(ISERROR(IF(T159="","",T159/VLOOKUP(Occupancy!$B$65,Occupancy!$BJ$68:'Occupancy'!$B$79,1)*12/$C159)),"-",IF(T159="","",T159/VLOOKUP(Occupancy!$B$65,Occupancy!$BJ$68:'Occupancy'!$B$79,1)*12/$C159))</f>
        <v>-</v>
      </c>
      <c r="X159" s="56" t="str">
        <f>IF(ISERROR(IF(U159="","",U159/VLOOKUP(Occupancy!$B$65,Occupancy!$BJ$68:'Occupancy'!$B$79,1)*12/$C159)),"-",IF(U159="","",U159/VLOOKUP(Occupancy!$B$65,Occupancy!$BJ$68:'Occupancy'!$B$79,1)*12/$C159))</f>
        <v>-</v>
      </c>
      <c r="Y159" s="51">
        <f>SUMIFS(IncomeStatementData!$J$2:$J$415,IncomeStatementData!$B$2:$B$415,$A159,IncomeStatementData!$I$2:$I$415,"55705")+SUMIFS(IncomeStatementData!$J$2:$J$415,IncomeStatementData!$B$2:$B$415,$A159,IncomeStatementData!$I$2:$I$415,"55715")+SUMIFS(IncomeStatementData!$J$2:$J$415,IncomeStatementData!$B$2:$B$415,$A159,IncomeStatementData!$I$2:$I$415,"55720")+SUMIFS(IncomeStatementData!$J$2:$J$415,IncomeStatementData!$B$2:$B$415,$A159,IncomeStatementData!$I$2:$I$415,"55730")+SUMIFS(IncomeStatementData!$J$2:$J$415,IncomeStatementData!$B$2:$B$415,$A159,IncomeStatementData!$I$2:$I$415,"55735")+SUMIFS(IncomeStatementData!$J$2:$J$415,IncomeStatementData!$B$2:$B$415,$A159,IncomeStatementData!$I$2:$I$415,"55701")+SUMIFS(IncomeStatementData!$J$2:$J$415,IncomeStatementData!$B$2:$B$415,$A159,IncomeStatementData!$I$2:$I$415,"55750")+SUMIFS(IncomeStatementData!$J$2:$J$415,IncomeStatementData!$B$2:$B$415,$A159,IncomeStatementData!$I$2:$I$415,"55725")+SUMIFS(IncomeStatementData!$J$2:$J$415,IncomeStatementData!$B$2:$B$415,$A159,IncomeStatementData!$I$2:$I$415,"55760")+SUMIFS(IncomeStatementData!$J$2:$J$415,IncomeStatementData!$B$2:$B$415,$A159,IncomeStatementData!$I$2:$I$415,"55755")</f>
        <v>0</v>
      </c>
      <c r="Z159" s="51">
        <f>IF(ISERROR(AA159/12*Occupancy!$B$65),"-",AA159/12*Occupancy!$B$65)</f>
        <v>0</v>
      </c>
      <c r="AA159" s="52">
        <f>SUMIFS(AnnualFinancialData!$L$2:$L$6380,AnnualFinancialData!$B$2:$B$6380,$A159,AnnualFinancialData!$K$2:$K$6380,"55705")+SUMIFS(AnnualFinancialData!$L$2:$L$6380,AnnualFinancialData!$B$2:$B$6380,$A159,AnnualFinancialData!$K$2:$K$6380,"55715")+SUMIFS(AnnualFinancialData!$L$2:$L$6380,AnnualFinancialData!$B$2:$B$6380,$A159,AnnualFinancialData!$K$2:$K$6380,"55720")+SUMIFS(AnnualFinancialData!$L$2:$L$6380,AnnualFinancialData!$B$2:$B$6380,$A159,AnnualFinancialData!$K$2:$K$6380,"55730")+SUMIFS(AnnualFinancialData!$L$2:$L$6380,AnnualFinancialData!$B$2:$B$6380,$A159,AnnualFinancialData!$K$2:$K$6380,"55735")+SUMIFS(AnnualFinancialData!$L$2:$L$6380,AnnualFinancialData!$B$2:$B$6380,$A159,AnnualFinancialData!$K$2:$K$6380,"55701")+SUMIFS(AnnualFinancialData!$L$2:$L$6380,AnnualFinancialData!$B$2:$B$6380,$A159,AnnualFinancialData!$K$2:$K$6380,"55750")+SUMIFS(AnnualFinancialData!$L$2:$L$6380,AnnualFinancialData!$B$2:$B$6380,$A159,AnnualFinancialData!$K$2:$K$6380,"55725")+SUMIFS(AnnualFinancialData!$L$2:$L$6380,AnnualFinancialData!$B$2:$B$6380,$A159,AnnualFinancialData!$K$2:$K$6380,"55760")+SUMIFS(AnnualFinancialData!$L$2:$L$6380,AnnualFinancialData!$B$2:$B$6380,$A159,AnnualFinancialData!$K$2:$K$6380,"55755")</f>
        <v>0</v>
      </c>
      <c r="AB159" s="51" t="str">
        <f>IF(ISERROR(IF(Y159="","",Y159/VLOOKUP(Occupancy!$B$65,Occupancy!$BJ$68:'Occupancy'!$B$79,1)*12/$C159)),"-",IF(Y159="","",Y159/VLOOKUP(Occupancy!$B$65,Occupancy!$BJ$68:'Occupancy'!$B$79,1)*12/$C159))</f>
        <v>-</v>
      </c>
      <c r="AC159" s="57" t="str">
        <f>IF(ISERROR(IF(Z159="","",Z159/VLOOKUP(Occupancy!$B$65,Occupancy!$BJ$68:'Occupancy'!$B$79,1)*12/$C159)),"-",IF(Z159="","",Z159/VLOOKUP(Occupancy!$B$65,Occupancy!$BJ$68:'Occupancy'!$B$79,1)*12/$C159))</f>
        <v>-</v>
      </c>
      <c r="AD159" s="55">
        <f>SUMIFS(IncomeStatementData!$J$2:$J$415,IncomeStatementData!$B$2:$B$415,$A159,IncomeStatementData!$I$2:$I$415,"55770")</f>
        <v>0</v>
      </c>
      <c r="AE159" s="54">
        <f>IF(ISERROR(AF159/12*Occupancy!$B$65),"-",AF159/12*Occupancy!$B$65)</f>
        <v>0</v>
      </c>
      <c r="AF159" s="55">
        <f>SUMIFS(AnnualFinancialData!$L$2:$L$6380,AnnualFinancialData!$B$2:$B$6380,$A159,AnnualFinancialData!$K$2:$K$6380,"55770")</f>
        <v>0</v>
      </c>
      <c r="AG159" s="54" t="str">
        <f>IF(ISERROR(IF(AD159="","",AD159/VLOOKUP(Occupancy!$B$65,Occupancy!$BJ$68:'Occupancy'!$B$79,1)*12/$C159)),"-",IF(AD159="","",AD159/VLOOKUP(Occupancy!$B$65,Occupancy!$BJ$68:'Occupancy'!$B$79,1)*12/$C159))</f>
        <v>-</v>
      </c>
      <c r="AH159" s="59" t="str">
        <f>IF(ISERROR(IF(AE159="","",AE159/VLOOKUP(Occupancy!$B$65,Occupancy!$BJ$68:'Occupancy'!$B$79,1)*12/$C159)),"-",IF(AE159="","",AE159/VLOOKUP(Occupancy!$B$65,Occupancy!$BJ$68:'Occupancy'!$B$79,1)*12/$C159))</f>
        <v>-</v>
      </c>
      <c r="AI159" s="52">
        <f>SUMIFS(IncomeStatementData!$J$2:$J$415,IncomeStatementData!$B$2:$B$415,$A159,IncomeStatementData!$I$2:$I$415,"55357")+SUMIFS(IncomeStatementData!$J$2:$J$415,IncomeStatementData!$B$2:$B$415,$A159,IncomeStatementData!$I$2:$I$415,"55353")+SUMIFS(IncomeStatementData!$J$2:$J$415,IncomeStatementData!$B$2:$B$415,$A159,IncomeStatementData!$I$2:$I$415,"55354")+SUMIFS(IncomeStatementData!$J$2:$J$415,IncomeStatementData!$B$2:$B$415,$A159,IncomeStatementData!$I$2:$I$415,"55351")</f>
        <v>0</v>
      </c>
      <c r="AJ159" s="51">
        <f>IF(ISERROR(AK159/12*Occupancy!$B$65),"-",AK159/12*Occupancy!$B$65)</f>
        <v>0</v>
      </c>
      <c r="AK159" s="52">
        <f>SUMIFS(AnnualFinancialData!$L$2:$L$6380,AnnualFinancialData!$B$2:$B$6380,$A159,AnnualFinancialData!$K$2:$K$6380,"55357")+SUMIFS(AnnualFinancialData!$L$2:$L$6380,AnnualFinancialData!$B$2:$B$6380,$A159,AnnualFinancialData!$K$2:$K$6380,"55353")+SUMIFS(AnnualFinancialData!$L$2:$L$6380,AnnualFinancialData!$B$2:$B$6380,$A159,AnnualFinancialData!$K$2:$K$6380,"55354")+SUMIFS(AnnualFinancialData!$L$2:$L$6380,AnnualFinancialData!$B$2:$B$6380,$A159,AnnualFinancialData!$K$2:$K$6380,"55351")</f>
        <v>0</v>
      </c>
      <c r="AL159" s="51" t="str">
        <f>IF(ISERROR(IF(AI159="","",AI159/VLOOKUP(Occupancy!$B$65,Occupancy!$BJ$68:'Occupancy'!$B$79,1)*12/$C159)),"-",IF(AI159="","",AI159/VLOOKUP(Occupancy!$B$65,Occupancy!$BJ$68:'Occupancy'!$B$79,1)*12/$C159))</f>
        <v>-</v>
      </c>
      <c r="AM159" s="60" t="str">
        <f>IF(ISERROR(IF(AJ159="","",AJ159/VLOOKUP(Occupancy!$B$65,Occupancy!$BJ$68:'Occupancy'!$B$79,1)*12/$C159)),"-",IF(AJ159="","",AJ159/VLOOKUP(Occupancy!$B$65,Occupancy!$BJ$68:'Occupancy'!$B$79,1)*12/$C159))</f>
        <v>-</v>
      </c>
      <c r="AN159" s="54">
        <f>SUMIFS(IncomeStatementData!$J$2:$J$415,IncomeStatementData!$B$2:$B$415,$A159,IncomeStatementData!$I$2:$I$415,"55355")</f>
        <v>0</v>
      </c>
      <c r="AO159" s="54">
        <f>IF(ISERROR(AP159/12*Occupancy!$B$65),"-",AP159/12*Occupancy!$B$65)</f>
        <v>0</v>
      </c>
      <c r="AP159" s="55">
        <f>SUMIFS(AnnualFinancialData!$L$2:$L$6380,AnnualFinancialData!$B$2:$B$6380,$A159,AnnualFinancialData!$K$2:$K$6380,"55355")</f>
        <v>0</v>
      </c>
      <c r="AQ159" s="54" t="str">
        <f>IF(ISERROR(IF(AN159="","",AN159/VLOOKUP(Occupancy!$B$65,Occupancy!$BJ$68:'Occupancy'!$B$79,1)*12/$C159)),"-",IF(AN159="","",AN159/VLOOKUP(Occupancy!$B$65,Occupancy!$BJ$68:'Occupancy'!$B$79,1)*12/$C159))</f>
        <v>-</v>
      </c>
      <c r="AR159" s="56" t="str">
        <f>IF(ISERROR(IF(AO159="","",AO159/VLOOKUP(Occupancy!$B$65,Occupancy!$BJ$68:'Occupancy'!$B$79,1)*12/$C159)),"-",IF(AO159="","",AO159/VLOOKUP(Occupancy!$B$65,Occupancy!$BJ$68:'Occupancy'!$B$79,1)*12/$C159))</f>
        <v>-</v>
      </c>
      <c r="AS159" s="61">
        <f>SUMIFS(IncomeStatementData!$J$2:$J$415,IncomeStatementData!$B$2:$B$415,$A159,IncomeStatementData!$I$2:$I$415,"55301")</f>
        <v>0</v>
      </c>
      <c r="AT159" s="51">
        <f>IF(ISERROR(AU159/12*Occupancy!$B$65),"-",AU159/12*Occupancy!$B$65)</f>
        <v>0</v>
      </c>
      <c r="AU159" s="52">
        <f>SUMIFS(AnnualFinancialData!$L$2:$L$6380,AnnualFinancialData!$B$2:$B$6380,$A159,AnnualFinancialData!$K$2:$K$6380,"55301")</f>
        <v>0</v>
      </c>
      <c r="AV159" s="51" t="str">
        <f>IF(ISERROR(IF(AS159="","",AS159/VLOOKUP(Occupancy!$B$65,Occupancy!$BJ$68:'Occupancy'!$B$79,1)*12/$C159)),"-",IF(AS159="","",AS159/VLOOKUP(Occupancy!$B$65,Occupancy!$BJ$68:'Occupancy'!$B$79,1)*12/$C159))</f>
        <v>-</v>
      </c>
      <c r="AW159" s="57" t="str">
        <f>IF(ISERROR(IF(AT159="","",AT159/VLOOKUP(Occupancy!$B$65,Occupancy!$BJ$68:'Occupancy'!$B$79,1)*12/$C159)),"-",IF(AT159="","",AT159/VLOOKUP(Occupancy!$B$65,Occupancy!$BJ$68:'Occupancy'!$B$79,1)*12/$C159))</f>
        <v>-</v>
      </c>
      <c r="AX159" s="54">
        <f>SUMIFS(IncomeStatementData!$J$2:$J$415,IncomeStatementData!$B$2:$B$415,$A159,IncomeStatementData!$I$2:$I$415,"55320")</f>
        <v>0</v>
      </c>
      <c r="AY159" s="54">
        <f>IF(ISERROR(AZ159/12*Occupancy!$B$65),"-",AZ159/12*Occupancy!$B$65)</f>
        <v>0</v>
      </c>
      <c r="AZ159" s="55">
        <f>SUMIFS(AnnualFinancialData!$L$2:$L$6380,AnnualFinancialData!$B$2:$B$6380,$A159,AnnualFinancialData!$K$2:$K$6380,"55320")</f>
        <v>0</v>
      </c>
      <c r="BA159" s="54" t="str">
        <f>IF(ISERROR(IF(AX159="","",AX159/VLOOKUP(Occupancy!$B$65,Occupancy!$BJ$68:'Occupancy'!$B$79,1)*12/$C159)),"-",IF(AX159="","",AX159/VLOOKUP(Occupancy!$B$65,Occupancy!$BJ$68:'Occupancy'!$B$79,1)*12/$C159))</f>
        <v>-</v>
      </c>
      <c r="BB159" s="54" t="str">
        <f>IF(ISERROR(IF(AY159="","",AY159/VLOOKUP(Occupancy!$B$65,Occupancy!$BJ$68:'Occupancy'!$B$79,1)*12/$C159)),"-",IF(AY159="","",AY159/VLOOKUP(Occupancy!$B$65,Occupancy!$BJ$68:'Occupancy'!$B$79,1)*12/$C159))</f>
        <v>-</v>
      </c>
      <c r="BC159" s="62">
        <f t="shared" si="6"/>
        <v>0</v>
      </c>
      <c r="BD159" s="63">
        <f t="shared" si="7"/>
        <v>0</v>
      </c>
      <c r="BE159" s="62">
        <f t="shared" si="8"/>
        <v>0</v>
      </c>
      <c r="BF159" s="63" t="str">
        <f>IF(ISERROR(IF(BC159="","",BC159/VLOOKUP(Occupancy!$B$65,Occupancy!$BJ$68:'Occupancy'!$B$79,1)*12/$C159)),"-",IF(BC159="","",BC159/VLOOKUP(Occupancy!$B$65,Occupancy!$BJ$68:'Occupancy'!$B$79,1)*12/$C159))</f>
        <v>-</v>
      </c>
      <c r="BG159" s="64" t="str">
        <f>IF(ISERROR(IF(BD159="","",BD159/VLOOKUP(Occupancy!$B$65,Occupancy!$BJ$68:'Occupancy'!$B$79,1)*12/$C159)),"-",IF(BD159="","",BD159/VLOOKUP(Occupancy!$B$65,Occupancy!$BJ$68:'Occupancy'!$B$79,1)*12/$C159))</f>
        <v>-</v>
      </c>
    </row>
    <row r="160" spans="1:59" x14ac:dyDescent="0.25">
      <c r="A160" s="220" t="s">
        <v>708</v>
      </c>
      <c r="B160" s="93" t="str">
        <f>IF(ISERROR(INDEX(ProjectTypeData!$F$2:$F160,MATCH(Expenses!$A160,ProjectTypeData!$B$2:$B160,0),MATCH(Expenses!B$5,ProjectTypeData!$F$1))),"-",INDEX(ProjectTypeData!$F$2:$F160,MATCH(Expenses!$A160,ProjectTypeData!$B$2:$B160,0),MATCH(Expenses!B$5,ProjectTypeData!$F$1)))</f>
        <v>Shelter</v>
      </c>
      <c r="C160" s="145">
        <f>Operating!C165</f>
        <v>33</v>
      </c>
      <c r="D160" s="146" t="str">
        <f>IF(ISERROR(INDEX(MgmtCompanyData!$C$2:$C$46,MATCH(A160,MgmtCompanyData!$B$2:$B$46,0),0)),"-",INDEX(MgmtCompanyData!$C$2:$C$46,MATCH(A160,MgmtCompanyData!$B$2:$B$46,0),0))</f>
        <v>-</v>
      </c>
      <c r="E160" s="50">
        <f>SUMIFS(IncomeStatementData!$J$2:$J$415,IncomeStatementData!$B$2:$B$415,$A160,IncomeStatementData!$I$2:$I$415,"50105")+SUMIFS(IncomeStatementData!$J$2:$J$415,IncomeStatementData!$B$2:$B$415,$A160,IncomeStatementData!$I$2:$I$415,"55745")+SUMIFS(IncomeStatementData!$J$2:$J$415,IncomeStatementData!$B$2:$B$415,$A160,IncomeStatementData!$I$2:$I$415,"55730")+SUMIFS(IncomeStatementData!$J$2:$J$415,IncomeStatementData!$B$2:$B$415,$A160,IncomeStatementData!$I$2:$I$415,"50203")+SUMIFS(IncomeStatementData!$J$2:$J$415,IncomeStatementData!$B$2:$B$415,$A160,IncomeStatementData!$I$2:$I$415,"50252")</f>
        <v>0</v>
      </c>
      <c r="F160" s="51">
        <f>IF(ISERROR(G160/12*Occupancy!$B$65),"-",G160/12*Occupancy!$B$65)</f>
        <v>0</v>
      </c>
      <c r="G160" s="52">
        <f>SUMIFS(AnnualFinancialData!$L$2:$L$6380,AnnualFinancialData!$B$2:$B$6380,$A160,AnnualFinancialData!$K$2:$K$6380,"50105")+SUMIFS(AnnualFinancialData!$L$2:$L$6380,AnnualFinancialData!$B$2:$B$6380,$A160,AnnualFinancialData!$K$2:$K$6380,"55745")+SUMIFS(AnnualFinancialData!$L$2:$L$6380,AnnualFinancialData!$B$2:$B$6380,$A160,AnnualFinancialData!$K$2:$K$6380,"55730")+SUMIFS(AnnualFinancialData!$L$2:$L$6380,AnnualFinancialData!$B$2:$B$6380,$A160,AnnualFinancialData!$K$2:$K$6380,"50203")+SUMIFS(AnnualFinancialData!$L$2:$L$6380,AnnualFinancialData!$B$2:$B$6380,$A160,AnnualFinancialData!$K$2:$K$6380,"50252")</f>
        <v>0</v>
      </c>
      <c r="H160" s="51">
        <f>IF(ISERROR(IF(E160="","",E160/VLOOKUP(Occupancy!$B$65,Occupancy!$BJ$68:'Occupancy'!$B$79,1)*12/$C160)),"-",IF(E160="","",E160/VLOOKUP(Occupancy!$B$65,Occupancy!$BJ$68:'Occupancy'!$B$79,1)*12/$C160))</f>
        <v>0</v>
      </c>
      <c r="I160" s="53">
        <f>IF(ISERROR(IF(F160="","",F160/VLOOKUP(Occupancy!$B$65,Occupancy!$BJ$68:'Occupancy'!$B$79,1)*12/$C160)),"-",IF(F160="","",F160/VLOOKUP(Occupancy!$B$65,Occupancy!$BJ$68:'Occupancy'!$B$79,1)*12/$C160))</f>
        <v>0</v>
      </c>
      <c r="J160" s="54">
        <f>SUMIFS(IncomeStatementData!$J$2:$J$415,IncomeStatementData!$B$2:$B$415,$A160,IncomeStatementData!$I$2:$I$415,"60015")+SUMIFS(IncomeStatementData!$J$2:$J$415,IncomeStatementData!$B$2:$B$415,$A160,IncomeStatementData!$I$2:$I$415,"55342")+SUMIFS(IncomeStatementData!$J$2:$J$415,IncomeStatementData!$B$2:$B$415,$A160,IncomeStatementData!$I$2:$I$415,"55110")+SUMIFS(IncomeStatementData!$J$2:$J$415,IncomeStatementData!$B$2:$B$415,$A160,IncomeStatementData!$I$2:$I$415,"53034")+SUMIFS(IncomeStatementData!$J$2:$J$415,IncomeStatementData!$B$2:$B$415,$A160,IncomeStatementData!$I$2:$I$415,"59500")</f>
        <v>0</v>
      </c>
      <c r="K160" s="54">
        <f>IF(ISERROR(L160/12*Occupancy!$B$65),"-",L160/12*Occupancy!$B$65)</f>
        <v>0</v>
      </c>
      <c r="L160" s="55">
        <f>SUMIFS(AnnualFinancialData!$L$2:$L$6380,AnnualFinancialData!$B$2:$B$6380,$A160,AnnualFinancialData!$K$2:$K$6380,"60015")+SUMIFS(AnnualFinancialData!$L$2:$L$6380,AnnualFinancialData!$B$2:$B$6380,$A160,AnnualFinancialData!$K$2:$K$6380,"55342")+SUMIFS(AnnualFinancialData!$L$2:$L$6380,AnnualFinancialData!$B$2:$B$6380,$A160,AnnualFinancialData!$K$2:$K$6380,"55110")+SUMIFS(AnnualFinancialData!$L$2:$L$6380,AnnualFinancialData!$B$2:$B$6380,$A160,AnnualFinancialData!$K$2:$K$6380,"53034")+SUMIFS(AnnualFinancialData!$L$2:$L$6380,AnnualFinancialData!$B$2:$B$6380,$A160,AnnualFinancialData!$K$2:$K$6380,"59500")</f>
        <v>0</v>
      </c>
      <c r="M160" s="54">
        <f>IF(ISERROR(IF(J160="","",J160/VLOOKUP(Occupancy!$B$65,Occupancy!$BJ$68:'Occupancy'!$B$79,1)*12/$C160)),"-",IF(J160="","",J160/VLOOKUP(Occupancy!$B$65,Occupancy!$BJ$68:'Occupancy'!$B$79,1)*12/$C160))</f>
        <v>0</v>
      </c>
      <c r="N160" s="54">
        <f>IF(ISERROR(IF(K160="","",K160/VLOOKUP(Occupancy!$B$65,Occupancy!$BJ$68:'Occupancy'!$B$79,1)*12/$C160)),"-",IF(K160="","",K160/VLOOKUP(Occupancy!$B$65,Occupancy!$BJ$68:'Occupancy'!$B$79,1)*12/$C160))</f>
        <v>0</v>
      </c>
      <c r="O160" s="51">
        <f>SUMIFS(IncomeStatementData!$J$2:$J$415,IncomeStatementData!$B$2:$B$415,$A160,IncomeStatementData!$I$2:$I$415,"58001")</f>
        <v>0</v>
      </c>
      <c r="P160" s="51">
        <f>IF(ISERROR(Q160/12*Occupancy!$B$65),"-",Q160/12*Occupancy!$B$65)</f>
        <v>0</v>
      </c>
      <c r="Q160" s="52">
        <f>SUMIFS(AnnualFinancialData!$L$2:$L$6380,AnnualFinancialData!$B$2:$B$6380,$A160,AnnualFinancialData!$K$2:$K$6380,"58001")</f>
        <v>0</v>
      </c>
      <c r="R160" s="51">
        <f>IF(ISERROR(IF(O160="","",O160/VLOOKUP(Occupancy!$B$65,Occupancy!$BJ$68:'Occupancy'!$B$79,1)*12/$C160)),"-",IF(O160="","",O160/VLOOKUP(Occupancy!$B$65,Occupancy!$BJ$68:'Occupancy'!$B$79,1)*12/$C160))</f>
        <v>0</v>
      </c>
      <c r="S160" s="51">
        <f>IF(ISERROR(IF(P160="","",P160/VLOOKUP(Occupancy!$B$65,Occupancy!$BJ$68:'Occupancy'!$B$79,1)*12/$C160)),"-",IF(P160="","",P160/VLOOKUP(Occupancy!$B$65,Occupancy!$BJ$68:'Occupancy'!$B$79,1)*12/$C160))</f>
        <v>0</v>
      </c>
      <c r="T160" s="55">
        <f>SUMIFS(IncomeStatementData!$J$2:$J$415,IncomeStatementData!$B$2:$B$415,$A160,IncomeStatementData!$I$2:$I$415,"66100")</f>
        <v>0</v>
      </c>
      <c r="U160" s="54">
        <f>IF(ISERROR(V160/12*Occupancy!$B$65),"-",V160/12*Occupancy!$B$65)</f>
        <v>0</v>
      </c>
      <c r="V160" s="55">
        <f>SUMIFS(AnnualFinancialData!$L$2:$L$6380,AnnualFinancialData!$B$2:$B$6380,$A160,AnnualFinancialData!$K$2:$K$6380,"66100")</f>
        <v>0</v>
      </c>
      <c r="W160" s="54">
        <f>IF(ISERROR(IF(T160="","",T160/VLOOKUP(Occupancy!$B$65,Occupancy!$BJ$68:'Occupancy'!$B$79,1)*12/$C160)),"-",IF(T160="","",T160/VLOOKUP(Occupancy!$B$65,Occupancy!$BJ$68:'Occupancy'!$B$79,1)*12/$C160))</f>
        <v>0</v>
      </c>
      <c r="X160" s="56">
        <f>IF(ISERROR(IF(U160="","",U160/VLOOKUP(Occupancy!$B$65,Occupancy!$BJ$68:'Occupancy'!$B$79,1)*12/$C160)),"-",IF(U160="","",U160/VLOOKUP(Occupancy!$B$65,Occupancy!$BJ$68:'Occupancy'!$B$79,1)*12/$C160))</f>
        <v>0</v>
      </c>
      <c r="Y160" s="51">
        <f>SUMIFS(IncomeStatementData!$J$2:$J$415,IncomeStatementData!$B$2:$B$415,$A160,IncomeStatementData!$I$2:$I$415,"55705")+SUMIFS(IncomeStatementData!$J$2:$J$415,IncomeStatementData!$B$2:$B$415,$A160,IncomeStatementData!$I$2:$I$415,"55715")+SUMIFS(IncomeStatementData!$J$2:$J$415,IncomeStatementData!$B$2:$B$415,$A160,IncomeStatementData!$I$2:$I$415,"55720")+SUMIFS(IncomeStatementData!$J$2:$J$415,IncomeStatementData!$B$2:$B$415,$A160,IncomeStatementData!$I$2:$I$415,"55730")+SUMIFS(IncomeStatementData!$J$2:$J$415,IncomeStatementData!$B$2:$B$415,$A160,IncomeStatementData!$I$2:$I$415,"55735")+SUMIFS(IncomeStatementData!$J$2:$J$415,IncomeStatementData!$B$2:$B$415,$A160,IncomeStatementData!$I$2:$I$415,"55701")+SUMIFS(IncomeStatementData!$J$2:$J$415,IncomeStatementData!$B$2:$B$415,$A160,IncomeStatementData!$I$2:$I$415,"55750")+SUMIFS(IncomeStatementData!$J$2:$J$415,IncomeStatementData!$B$2:$B$415,$A160,IncomeStatementData!$I$2:$I$415,"55725")+SUMIFS(IncomeStatementData!$J$2:$J$415,IncomeStatementData!$B$2:$B$415,$A160,IncomeStatementData!$I$2:$I$415,"55760")+SUMIFS(IncomeStatementData!$J$2:$J$415,IncomeStatementData!$B$2:$B$415,$A160,IncomeStatementData!$I$2:$I$415,"55755")</f>
        <v>0</v>
      </c>
      <c r="Z160" s="51">
        <f>IF(ISERROR(AA160/12*Occupancy!$B$65),"-",AA160/12*Occupancy!$B$65)</f>
        <v>0</v>
      </c>
      <c r="AA160" s="52">
        <f>SUMIFS(AnnualFinancialData!$L$2:$L$6380,AnnualFinancialData!$B$2:$B$6380,$A160,AnnualFinancialData!$K$2:$K$6380,"55705")+SUMIFS(AnnualFinancialData!$L$2:$L$6380,AnnualFinancialData!$B$2:$B$6380,$A160,AnnualFinancialData!$K$2:$K$6380,"55715")+SUMIFS(AnnualFinancialData!$L$2:$L$6380,AnnualFinancialData!$B$2:$B$6380,$A160,AnnualFinancialData!$K$2:$K$6380,"55720")+SUMIFS(AnnualFinancialData!$L$2:$L$6380,AnnualFinancialData!$B$2:$B$6380,$A160,AnnualFinancialData!$K$2:$K$6380,"55730")+SUMIFS(AnnualFinancialData!$L$2:$L$6380,AnnualFinancialData!$B$2:$B$6380,$A160,AnnualFinancialData!$K$2:$K$6380,"55735")+SUMIFS(AnnualFinancialData!$L$2:$L$6380,AnnualFinancialData!$B$2:$B$6380,$A160,AnnualFinancialData!$K$2:$K$6380,"55701")+SUMIFS(AnnualFinancialData!$L$2:$L$6380,AnnualFinancialData!$B$2:$B$6380,$A160,AnnualFinancialData!$K$2:$K$6380,"55750")+SUMIFS(AnnualFinancialData!$L$2:$L$6380,AnnualFinancialData!$B$2:$B$6380,$A160,AnnualFinancialData!$K$2:$K$6380,"55725")+SUMIFS(AnnualFinancialData!$L$2:$L$6380,AnnualFinancialData!$B$2:$B$6380,$A160,AnnualFinancialData!$K$2:$K$6380,"55760")+SUMIFS(AnnualFinancialData!$L$2:$L$6380,AnnualFinancialData!$B$2:$B$6380,$A160,AnnualFinancialData!$K$2:$K$6380,"55755")</f>
        <v>0</v>
      </c>
      <c r="AB160" s="51">
        <f>IF(ISERROR(IF(Y160="","",Y160/VLOOKUP(Occupancy!$B$65,Occupancy!$BJ$68:'Occupancy'!$B$79,1)*12/$C160)),"-",IF(Y160="","",Y160/VLOOKUP(Occupancy!$B$65,Occupancy!$BJ$68:'Occupancy'!$B$79,1)*12/$C160))</f>
        <v>0</v>
      </c>
      <c r="AC160" s="57">
        <f>IF(ISERROR(IF(Z160="","",Z160/VLOOKUP(Occupancy!$B$65,Occupancy!$BJ$68:'Occupancy'!$B$79,1)*12/$C160)),"-",IF(Z160="","",Z160/VLOOKUP(Occupancy!$B$65,Occupancy!$BJ$68:'Occupancy'!$B$79,1)*12/$C160))</f>
        <v>0</v>
      </c>
      <c r="AD160" s="55">
        <f>SUMIFS(IncomeStatementData!$J$2:$J$415,IncomeStatementData!$B$2:$B$415,$A160,IncomeStatementData!$I$2:$I$415,"55770")</f>
        <v>0</v>
      </c>
      <c r="AE160" s="54">
        <f>IF(ISERROR(AF160/12*Occupancy!$B$65),"-",AF160/12*Occupancy!$B$65)</f>
        <v>0</v>
      </c>
      <c r="AF160" s="55">
        <f>SUMIFS(AnnualFinancialData!$L$2:$L$6380,AnnualFinancialData!$B$2:$B$6380,$A160,AnnualFinancialData!$K$2:$K$6380,"55770")</f>
        <v>0</v>
      </c>
      <c r="AG160" s="54">
        <f>IF(ISERROR(IF(AD160="","",AD160/VLOOKUP(Occupancy!$B$65,Occupancy!$BJ$68:'Occupancy'!$B$79,1)*12/$C160)),"-",IF(AD160="","",AD160/VLOOKUP(Occupancy!$B$65,Occupancy!$BJ$68:'Occupancy'!$B$79,1)*12/$C160))</f>
        <v>0</v>
      </c>
      <c r="AH160" s="59">
        <f>IF(ISERROR(IF(AE160="","",AE160/VLOOKUP(Occupancy!$B$65,Occupancy!$BJ$68:'Occupancy'!$B$79,1)*12/$C160)),"-",IF(AE160="","",AE160/VLOOKUP(Occupancy!$B$65,Occupancy!$BJ$68:'Occupancy'!$B$79,1)*12/$C160))</f>
        <v>0</v>
      </c>
      <c r="AI160" s="52">
        <f>SUMIFS(IncomeStatementData!$J$2:$J$415,IncomeStatementData!$B$2:$B$415,$A160,IncomeStatementData!$I$2:$I$415,"55357")+SUMIFS(IncomeStatementData!$J$2:$J$415,IncomeStatementData!$B$2:$B$415,$A160,IncomeStatementData!$I$2:$I$415,"55353")+SUMIFS(IncomeStatementData!$J$2:$J$415,IncomeStatementData!$B$2:$B$415,$A160,IncomeStatementData!$I$2:$I$415,"55354")+SUMIFS(IncomeStatementData!$J$2:$J$415,IncomeStatementData!$B$2:$B$415,$A160,IncomeStatementData!$I$2:$I$415,"55351")</f>
        <v>0</v>
      </c>
      <c r="AJ160" s="51">
        <f>IF(ISERROR(AK160/12*Occupancy!$B$65),"-",AK160/12*Occupancy!$B$65)</f>
        <v>0</v>
      </c>
      <c r="AK160" s="52">
        <f>SUMIFS(AnnualFinancialData!$L$2:$L$6380,AnnualFinancialData!$B$2:$B$6380,$A160,AnnualFinancialData!$K$2:$K$6380,"55357")+SUMIFS(AnnualFinancialData!$L$2:$L$6380,AnnualFinancialData!$B$2:$B$6380,$A160,AnnualFinancialData!$K$2:$K$6380,"55353")+SUMIFS(AnnualFinancialData!$L$2:$L$6380,AnnualFinancialData!$B$2:$B$6380,$A160,AnnualFinancialData!$K$2:$K$6380,"55354")+SUMIFS(AnnualFinancialData!$L$2:$L$6380,AnnualFinancialData!$B$2:$B$6380,$A160,AnnualFinancialData!$K$2:$K$6380,"55351")</f>
        <v>0</v>
      </c>
      <c r="AL160" s="51">
        <f>IF(ISERROR(IF(AI160="","",AI160/VLOOKUP(Occupancy!$B$65,Occupancy!$BJ$68:'Occupancy'!$B$79,1)*12/$C160)),"-",IF(AI160="","",AI160/VLOOKUP(Occupancy!$B$65,Occupancy!$BJ$68:'Occupancy'!$B$79,1)*12/$C160))</f>
        <v>0</v>
      </c>
      <c r="AM160" s="60">
        <f>IF(ISERROR(IF(AJ160="","",AJ160/VLOOKUP(Occupancy!$B$65,Occupancy!$BJ$68:'Occupancy'!$B$79,1)*12/$C160)),"-",IF(AJ160="","",AJ160/VLOOKUP(Occupancy!$B$65,Occupancy!$BJ$68:'Occupancy'!$B$79,1)*12/$C160))</f>
        <v>0</v>
      </c>
      <c r="AN160" s="54">
        <f>SUMIFS(IncomeStatementData!$J$2:$J$415,IncomeStatementData!$B$2:$B$415,$A160,IncomeStatementData!$I$2:$I$415,"55355")</f>
        <v>0</v>
      </c>
      <c r="AO160" s="54">
        <f>IF(ISERROR(AP160/12*Occupancy!$B$65),"-",AP160/12*Occupancy!$B$65)</f>
        <v>0</v>
      </c>
      <c r="AP160" s="55">
        <f>SUMIFS(AnnualFinancialData!$L$2:$L$6380,AnnualFinancialData!$B$2:$B$6380,$A160,AnnualFinancialData!$K$2:$K$6380,"55355")</f>
        <v>0</v>
      </c>
      <c r="AQ160" s="54">
        <f>IF(ISERROR(IF(AN160="","",AN160/VLOOKUP(Occupancy!$B$65,Occupancy!$BJ$68:'Occupancy'!$B$79,1)*12/$C160)),"-",IF(AN160="","",AN160/VLOOKUP(Occupancy!$B$65,Occupancy!$BJ$68:'Occupancy'!$B$79,1)*12/$C160))</f>
        <v>0</v>
      </c>
      <c r="AR160" s="56">
        <f>IF(ISERROR(IF(AO160="","",AO160/VLOOKUP(Occupancy!$B$65,Occupancy!$BJ$68:'Occupancy'!$B$79,1)*12/$C160)),"-",IF(AO160="","",AO160/VLOOKUP(Occupancy!$B$65,Occupancy!$BJ$68:'Occupancy'!$B$79,1)*12/$C160))</f>
        <v>0</v>
      </c>
      <c r="AS160" s="61">
        <f>SUMIFS(IncomeStatementData!$J$2:$J$415,IncomeStatementData!$B$2:$B$415,$A160,IncomeStatementData!$I$2:$I$415,"55301")</f>
        <v>0</v>
      </c>
      <c r="AT160" s="51">
        <f>IF(ISERROR(AU160/12*Occupancy!$B$65),"-",AU160/12*Occupancy!$B$65)</f>
        <v>0</v>
      </c>
      <c r="AU160" s="52">
        <f>SUMIFS(AnnualFinancialData!$L$2:$L$6380,AnnualFinancialData!$B$2:$B$6380,$A160,AnnualFinancialData!$K$2:$K$6380,"55301")</f>
        <v>0</v>
      </c>
      <c r="AV160" s="51">
        <f>IF(ISERROR(IF(AS160="","",AS160/VLOOKUP(Occupancy!$B$65,Occupancy!$BJ$68:'Occupancy'!$B$79,1)*12/$C160)),"-",IF(AS160="","",AS160/VLOOKUP(Occupancy!$B$65,Occupancy!$BJ$68:'Occupancy'!$B$79,1)*12/$C160))</f>
        <v>0</v>
      </c>
      <c r="AW160" s="57">
        <f>IF(ISERROR(IF(AT160="","",AT160/VLOOKUP(Occupancy!$B$65,Occupancy!$BJ$68:'Occupancy'!$B$79,1)*12/$C160)),"-",IF(AT160="","",AT160/VLOOKUP(Occupancy!$B$65,Occupancy!$BJ$68:'Occupancy'!$B$79,1)*12/$C160))</f>
        <v>0</v>
      </c>
      <c r="AX160" s="54">
        <f>SUMIFS(IncomeStatementData!$J$2:$J$415,IncomeStatementData!$B$2:$B$415,$A160,IncomeStatementData!$I$2:$I$415,"55320")</f>
        <v>0</v>
      </c>
      <c r="AY160" s="54">
        <f>IF(ISERROR(AZ160/12*Occupancy!$B$65),"-",AZ160/12*Occupancy!$B$65)</f>
        <v>0</v>
      </c>
      <c r="AZ160" s="55">
        <f>SUMIFS(AnnualFinancialData!$L$2:$L$6380,AnnualFinancialData!$B$2:$B$6380,$A160,AnnualFinancialData!$K$2:$K$6380,"55320")</f>
        <v>0</v>
      </c>
      <c r="BA160" s="54">
        <f>IF(ISERROR(IF(AX160="","",AX160/VLOOKUP(Occupancy!$B$65,Occupancy!$BJ$68:'Occupancy'!$B$79,1)*12/$C160)),"-",IF(AX160="","",AX160/VLOOKUP(Occupancy!$B$65,Occupancy!$BJ$68:'Occupancy'!$B$79,1)*12/$C160))</f>
        <v>0</v>
      </c>
      <c r="BB160" s="54">
        <f>IF(ISERROR(IF(AY160="","",AY160/VLOOKUP(Occupancy!$B$65,Occupancy!$BJ$68:'Occupancy'!$B$79,1)*12/$C160)),"-",IF(AY160="","",AY160/VLOOKUP(Occupancy!$B$65,Occupancy!$BJ$68:'Occupancy'!$B$79,1)*12/$C160))</f>
        <v>0</v>
      </c>
      <c r="BC160" s="62">
        <f t="shared" si="6"/>
        <v>0</v>
      </c>
      <c r="BD160" s="63">
        <f t="shared" si="7"/>
        <v>0</v>
      </c>
      <c r="BE160" s="62">
        <f t="shared" si="8"/>
        <v>0</v>
      </c>
      <c r="BF160" s="63">
        <f>IF(ISERROR(IF(BC160="","",BC160/VLOOKUP(Occupancy!$B$65,Occupancy!$BJ$68:'Occupancy'!$B$79,1)*12/$C160)),"-",IF(BC160="","",BC160/VLOOKUP(Occupancy!$B$65,Occupancy!$BJ$68:'Occupancy'!$B$79,1)*12/$C160))</f>
        <v>0</v>
      </c>
      <c r="BG160" s="64">
        <f>IF(ISERROR(IF(BD160="","",BD160/VLOOKUP(Occupancy!$B$65,Occupancy!$BJ$68:'Occupancy'!$B$79,1)*12/$C160)),"-",IF(BD160="","",BD160/VLOOKUP(Occupancy!$B$65,Occupancy!$BJ$68:'Occupancy'!$B$79,1)*12/$C160))</f>
        <v>0</v>
      </c>
    </row>
    <row r="161" spans="1:59" x14ac:dyDescent="0.25">
      <c r="A161" s="220" t="s">
        <v>710</v>
      </c>
      <c r="B161" s="93" t="str">
        <f>IF(ISERROR(INDEX(ProjectTypeData!$F$2:$F161,MATCH(Expenses!$A161,ProjectTypeData!$B$2:$B161,0),MATCH(Expenses!B$5,ProjectTypeData!$F$1))),"-",INDEX(ProjectTypeData!$F$2:$F161,MATCH(Expenses!$A161,ProjectTypeData!$B$2:$B161,0),MATCH(Expenses!B$5,ProjectTypeData!$F$1)))</f>
        <v>Homes</v>
      </c>
      <c r="C161" s="145">
        <f>Operating!C166</f>
        <v>0</v>
      </c>
      <c r="D161" s="146" t="str">
        <f>IF(ISERROR(INDEX(MgmtCompanyData!$C$2:$C$46,MATCH(A161,MgmtCompanyData!$B$2:$B$46,0),0)),"-",INDEX(MgmtCompanyData!$C$2:$C$46,MATCH(A161,MgmtCompanyData!$B$2:$B$46,0),0))</f>
        <v>-</v>
      </c>
      <c r="E161" s="50">
        <f>SUMIFS(IncomeStatementData!$J$2:$J$415,IncomeStatementData!$B$2:$B$415,$A161,IncomeStatementData!$I$2:$I$415,"50105")+SUMIFS(IncomeStatementData!$J$2:$J$415,IncomeStatementData!$B$2:$B$415,$A161,IncomeStatementData!$I$2:$I$415,"55745")+SUMIFS(IncomeStatementData!$J$2:$J$415,IncomeStatementData!$B$2:$B$415,$A161,IncomeStatementData!$I$2:$I$415,"55730")+SUMIFS(IncomeStatementData!$J$2:$J$415,IncomeStatementData!$B$2:$B$415,$A161,IncomeStatementData!$I$2:$I$415,"50203")+SUMIFS(IncomeStatementData!$J$2:$J$415,IncomeStatementData!$B$2:$B$415,$A161,IncomeStatementData!$I$2:$I$415,"50252")</f>
        <v>0</v>
      </c>
      <c r="F161" s="51">
        <f>IF(ISERROR(G161/12*Occupancy!$B$65),"-",G161/12*Occupancy!$B$65)</f>
        <v>0</v>
      </c>
      <c r="G161" s="52">
        <f>SUMIFS(AnnualFinancialData!$L$2:$L$6380,AnnualFinancialData!$B$2:$B$6380,$A161,AnnualFinancialData!$K$2:$K$6380,"50105")+SUMIFS(AnnualFinancialData!$L$2:$L$6380,AnnualFinancialData!$B$2:$B$6380,$A161,AnnualFinancialData!$K$2:$K$6380,"55745")+SUMIFS(AnnualFinancialData!$L$2:$L$6380,AnnualFinancialData!$B$2:$B$6380,$A161,AnnualFinancialData!$K$2:$K$6380,"55730")+SUMIFS(AnnualFinancialData!$L$2:$L$6380,AnnualFinancialData!$B$2:$B$6380,$A161,AnnualFinancialData!$K$2:$K$6380,"50203")+SUMIFS(AnnualFinancialData!$L$2:$L$6380,AnnualFinancialData!$B$2:$B$6380,$A161,AnnualFinancialData!$K$2:$K$6380,"50252")</f>
        <v>0</v>
      </c>
      <c r="H161" s="51" t="str">
        <f>IF(ISERROR(IF(E161="","",E161/VLOOKUP(Occupancy!$B$65,Occupancy!$BJ$68:'Occupancy'!$B$79,1)*12/$C161)),"-",IF(E161="","",E161/VLOOKUP(Occupancy!$B$65,Occupancy!$BJ$68:'Occupancy'!$B$79,1)*12/$C161))</f>
        <v>-</v>
      </c>
      <c r="I161" s="53" t="str">
        <f>IF(ISERROR(IF(F161="","",F161/VLOOKUP(Occupancy!$B$65,Occupancy!$BJ$68:'Occupancy'!$B$79,1)*12/$C161)),"-",IF(F161="","",F161/VLOOKUP(Occupancy!$B$65,Occupancy!$BJ$68:'Occupancy'!$B$79,1)*12/$C161))</f>
        <v>-</v>
      </c>
      <c r="J161" s="54">
        <f>SUMIFS(IncomeStatementData!$J$2:$J$415,IncomeStatementData!$B$2:$B$415,$A161,IncomeStatementData!$I$2:$I$415,"60015")+SUMIFS(IncomeStatementData!$J$2:$J$415,IncomeStatementData!$B$2:$B$415,$A161,IncomeStatementData!$I$2:$I$415,"55342")+SUMIFS(IncomeStatementData!$J$2:$J$415,IncomeStatementData!$B$2:$B$415,$A161,IncomeStatementData!$I$2:$I$415,"55110")+SUMIFS(IncomeStatementData!$J$2:$J$415,IncomeStatementData!$B$2:$B$415,$A161,IncomeStatementData!$I$2:$I$415,"53034")+SUMIFS(IncomeStatementData!$J$2:$J$415,IncomeStatementData!$B$2:$B$415,$A161,IncomeStatementData!$I$2:$I$415,"59500")</f>
        <v>0</v>
      </c>
      <c r="K161" s="54">
        <f>IF(ISERROR(L161/12*Occupancy!$B$65),"-",L161/12*Occupancy!$B$65)</f>
        <v>0</v>
      </c>
      <c r="L161" s="55">
        <f>SUMIFS(AnnualFinancialData!$L$2:$L$6380,AnnualFinancialData!$B$2:$B$6380,$A161,AnnualFinancialData!$K$2:$K$6380,"60015")+SUMIFS(AnnualFinancialData!$L$2:$L$6380,AnnualFinancialData!$B$2:$B$6380,$A161,AnnualFinancialData!$K$2:$K$6380,"55342")+SUMIFS(AnnualFinancialData!$L$2:$L$6380,AnnualFinancialData!$B$2:$B$6380,$A161,AnnualFinancialData!$K$2:$K$6380,"55110")+SUMIFS(AnnualFinancialData!$L$2:$L$6380,AnnualFinancialData!$B$2:$B$6380,$A161,AnnualFinancialData!$K$2:$K$6380,"53034")+SUMIFS(AnnualFinancialData!$L$2:$L$6380,AnnualFinancialData!$B$2:$B$6380,$A161,AnnualFinancialData!$K$2:$K$6380,"59500")</f>
        <v>0</v>
      </c>
      <c r="M161" s="54" t="str">
        <f>IF(ISERROR(IF(J161="","",J161/VLOOKUP(Occupancy!$B$65,Occupancy!$BJ$68:'Occupancy'!$B$79,1)*12/$C161)),"-",IF(J161="","",J161/VLOOKUP(Occupancy!$B$65,Occupancy!$BJ$68:'Occupancy'!$B$79,1)*12/$C161))</f>
        <v>-</v>
      </c>
      <c r="N161" s="54" t="str">
        <f>IF(ISERROR(IF(K161="","",K161/VLOOKUP(Occupancy!$B$65,Occupancy!$BJ$68:'Occupancy'!$B$79,1)*12/$C161)),"-",IF(K161="","",K161/VLOOKUP(Occupancy!$B$65,Occupancy!$BJ$68:'Occupancy'!$B$79,1)*12/$C161))</f>
        <v>-</v>
      </c>
      <c r="O161" s="51">
        <f>SUMIFS(IncomeStatementData!$J$2:$J$415,IncomeStatementData!$B$2:$B$415,$A161,IncomeStatementData!$I$2:$I$415,"58001")</f>
        <v>0</v>
      </c>
      <c r="P161" s="51">
        <f>IF(ISERROR(Q161/12*Occupancy!$B$65),"-",Q161/12*Occupancy!$B$65)</f>
        <v>0</v>
      </c>
      <c r="Q161" s="52">
        <f>SUMIFS(AnnualFinancialData!$L$2:$L$6380,AnnualFinancialData!$B$2:$B$6380,$A161,AnnualFinancialData!$K$2:$K$6380,"58001")</f>
        <v>0</v>
      </c>
      <c r="R161" s="51" t="str">
        <f>IF(ISERROR(IF(O161="","",O161/VLOOKUP(Occupancy!$B$65,Occupancy!$BJ$68:'Occupancy'!$B$79,1)*12/$C161)),"-",IF(O161="","",O161/VLOOKUP(Occupancy!$B$65,Occupancy!$BJ$68:'Occupancy'!$B$79,1)*12/$C161))</f>
        <v>-</v>
      </c>
      <c r="S161" s="51" t="str">
        <f>IF(ISERROR(IF(P161="","",P161/VLOOKUP(Occupancy!$B$65,Occupancy!$BJ$68:'Occupancy'!$B$79,1)*12/$C161)),"-",IF(P161="","",P161/VLOOKUP(Occupancy!$B$65,Occupancy!$BJ$68:'Occupancy'!$B$79,1)*12/$C161))</f>
        <v>-</v>
      </c>
      <c r="T161" s="55">
        <f>SUMIFS(IncomeStatementData!$J$2:$J$415,IncomeStatementData!$B$2:$B$415,$A161,IncomeStatementData!$I$2:$I$415,"66100")</f>
        <v>0</v>
      </c>
      <c r="U161" s="54">
        <f>IF(ISERROR(V161/12*Occupancy!$B$65),"-",V161/12*Occupancy!$B$65)</f>
        <v>0</v>
      </c>
      <c r="V161" s="55">
        <f>SUMIFS(AnnualFinancialData!$L$2:$L$6380,AnnualFinancialData!$B$2:$B$6380,$A161,AnnualFinancialData!$K$2:$K$6380,"66100")</f>
        <v>0</v>
      </c>
      <c r="W161" s="54" t="str">
        <f>IF(ISERROR(IF(T161="","",T161/VLOOKUP(Occupancy!$B$65,Occupancy!$BJ$68:'Occupancy'!$B$79,1)*12/$C161)),"-",IF(T161="","",T161/VLOOKUP(Occupancy!$B$65,Occupancy!$BJ$68:'Occupancy'!$B$79,1)*12/$C161))</f>
        <v>-</v>
      </c>
      <c r="X161" s="56" t="str">
        <f>IF(ISERROR(IF(U161="","",U161/VLOOKUP(Occupancy!$B$65,Occupancy!$BJ$68:'Occupancy'!$B$79,1)*12/$C161)),"-",IF(U161="","",U161/VLOOKUP(Occupancy!$B$65,Occupancy!$BJ$68:'Occupancy'!$B$79,1)*12/$C161))</f>
        <v>-</v>
      </c>
      <c r="Y161" s="51">
        <f>SUMIFS(IncomeStatementData!$J$2:$J$415,IncomeStatementData!$B$2:$B$415,$A161,IncomeStatementData!$I$2:$I$415,"55705")+SUMIFS(IncomeStatementData!$J$2:$J$415,IncomeStatementData!$B$2:$B$415,$A161,IncomeStatementData!$I$2:$I$415,"55715")+SUMIFS(IncomeStatementData!$J$2:$J$415,IncomeStatementData!$B$2:$B$415,$A161,IncomeStatementData!$I$2:$I$415,"55720")+SUMIFS(IncomeStatementData!$J$2:$J$415,IncomeStatementData!$B$2:$B$415,$A161,IncomeStatementData!$I$2:$I$415,"55730")+SUMIFS(IncomeStatementData!$J$2:$J$415,IncomeStatementData!$B$2:$B$415,$A161,IncomeStatementData!$I$2:$I$415,"55735")+SUMIFS(IncomeStatementData!$J$2:$J$415,IncomeStatementData!$B$2:$B$415,$A161,IncomeStatementData!$I$2:$I$415,"55701")+SUMIFS(IncomeStatementData!$J$2:$J$415,IncomeStatementData!$B$2:$B$415,$A161,IncomeStatementData!$I$2:$I$415,"55750")+SUMIFS(IncomeStatementData!$J$2:$J$415,IncomeStatementData!$B$2:$B$415,$A161,IncomeStatementData!$I$2:$I$415,"55725")+SUMIFS(IncomeStatementData!$J$2:$J$415,IncomeStatementData!$B$2:$B$415,$A161,IncomeStatementData!$I$2:$I$415,"55760")+SUMIFS(IncomeStatementData!$J$2:$J$415,IncomeStatementData!$B$2:$B$415,$A161,IncomeStatementData!$I$2:$I$415,"55755")</f>
        <v>0</v>
      </c>
      <c r="Z161" s="51">
        <f>IF(ISERROR(AA161/12*Occupancy!$B$65),"-",AA161/12*Occupancy!$B$65)</f>
        <v>0</v>
      </c>
      <c r="AA161" s="52">
        <f>SUMIFS(AnnualFinancialData!$L$2:$L$6380,AnnualFinancialData!$B$2:$B$6380,$A161,AnnualFinancialData!$K$2:$K$6380,"55705")+SUMIFS(AnnualFinancialData!$L$2:$L$6380,AnnualFinancialData!$B$2:$B$6380,$A161,AnnualFinancialData!$K$2:$K$6380,"55715")+SUMIFS(AnnualFinancialData!$L$2:$L$6380,AnnualFinancialData!$B$2:$B$6380,$A161,AnnualFinancialData!$K$2:$K$6380,"55720")+SUMIFS(AnnualFinancialData!$L$2:$L$6380,AnnualFinancialData!$B$2:$B$6380,$A161,AnnualFinancialData!$K$2:$K$6380,"55730")+SUMIFS(AnnualFinancialData!$L$2:$L$6380,AnnualFinancialData!$B$2:$B$6380,$A161,AnnualFinancialData!$K$2:$K$6380,"55735")+SUMIFS(AnnualFinancialData!$L$2:$L$6380,AnnualFinancialData!$B$2:$B$6380,$A161,AnnualFinancialData!$K$2:$K$6380,"55701")+SUMIFS(AnnualFinancialData!$L$2:$L$6380,AnnualFinancialData!$B$2:$B$6380,$A161,AnnualFinancialData!$K$2:$K$6380,"55750")+SUMIFS(AnnualFinancialData!$L$2:$L$6380,AnnualFinancialData!$B$2:$B$6380,$A161,AnnualFinancialData!$K$2:$K$6380,"55725")+SUMIFS(AnnualFinancialData!$L$2:$L$6380,AnnualFinancialData!$B$2:$B$6380,$A161,AnnualFinancialData!$K$2:$K$6380,"55760")+SUMIFS(AnnualFinancialData!$L$2:$L$6380,AnnualFinancialData!$B$2:$B$6380,$A161,AnnualFinancialData!$K$2:$K$6380,"55755")</f>
        <v>0</v>
      </c>
      <c r="AB161" s="51" t="str">
        <f>IF(ISERROR(IF(Y161="","",Y161/VLOOKUP(Occupancy!$B$65,Occupancy!$BJ$68:'Occupancy'!$B$79,1)*12/$C161)),"-",IF(Y161="","",Y161/VLOOKUP(Occupancy!$B$65,Occupancy!$BJ$68:'Occupancy'!$B$79,1)*12/$C161))</f>
        <v>-</v>
      </c>
      <c r="AC161" s="57" t="str">
        <f>IF(ISERROR(IF(Z161="","",Z161/VLOOKUP(Occupancy!$B$65,Occupancy!$BJ$68:'Occupancy'!$B$79,1)*12/$C161)),"-",IF(Z161="","",Z161/VLOOKUP(Occupancy!$B$65,Occupancy!$BJ$68:'Occupancy'!$B$79,1)*12/$C161))</f>
        <v>-</v>
      </c>
      <c r="AD161" s="55">
        <f>SUMIFS(IncomeStatementData!$J$2:$J$415,IncomeStatementData!$B$2:$B$415,$A161,IncomeStatementData!$I$2:$I$415,"55770")</f>
        <v>0</v>
      </c>
      <c r="AE161" s="54">
        <f>IF(ISERROR(AF161/12*Occupancy!$B$65),"-",AF161/12*Occupancy!$B$65)</f>
        <v>0</v>
      </c>
      <c r="AF161" s="55">
        <f>SUMIFS(AnnualFinancialData!$L$2:$L$6380,AnnualFinancialData!$B$2:$B$6380,$A161,AnnualFinancialData!$K$2:$K$6380,"55770")</f>
        <v>0</v>
      </c>
      <c r="AG161" s="54" t="str">
        <f>IF(ISERROR(IF(AD161="","",AD161/VLOOKUP(Occupancy!$B$65,Occupancy!$BJ$68:'Occupancy'!$B$79,1)*12/$C161)),"-",IF(AD161="","",AD161/VLOOKUP(Occupancy!$B$65,Occupancy!$BJ$68:'Occupancy'!$B$79,1)*12/$C161))</f>
        <v>-</v>
      </c>
      <c r="AH161" s="59" t="str">
        <f>IF(ISERROR(IF(AE161="","",AE161/VLOOKUP(Occupancy!$B$65,Occupancy!$BJ$68:'Occupancy'!$B$79,1)*12/$C161)),"-",IF(AE161="","",AE161/VLOOKUP(Occupancy!$B$65,Occupancy!$BJ$68:'Occupancy'!$B$79,1)*12/$C161))</f>
        <v>-</v>
      </c>
      <c r="AI161" s="52">
        <f>SUMIFS(IncomeStatementData!$J$2:$J$415,IncomeStatementData!$B$2:$B$415,$A161,IncomeStatementData!$I$2:$I$415,"55357")+SUMIFS(IncomeStatementData!$J$2:$J$415,IncomeStatementData!$B$2:$B$415,$A161,IncomeStatementData!$I$2:$I$415,"55353")+SUMIFS(IncomeStatementData!$J$2:$J$415,IncomeStatementData!$B$2:$B$415,$A161,IncomeStatementData!$I$2:$I$415,"55354")+SUMIFS(IncomeStatementData!$J$2:$J$415,IncomeStatementData!$B$2:$B$415,$A161,IncomeStatementData!$I$2:$I$415,"55351")</f>
        <v>0</v>
      </c>
      <c r="AJ161" s="51">
        <f>IF(ISERROR(AK161/12*Occupancy!$B$65),"-",AK161/12*Occupancy!$B$65)</f>
        <v>0</v>
      </c>
      <c r="AK161" s="52">
        <f>SUMIFS(AnnualFinancialData!$L$2:$L$6380,AnnualFinancialData!$B$2:$B$6380,$A161,AnnualFinancialData!$K$2:$K$6380,"55357")+SUMIFS(AnnualFinancialData!$L$2:$L$6380,AnnualFinancialData!$B$2:$B$6380,$A161,AnnualFinancialData!$K$2:$K$6380,"55353")+SUMIFS(AnnualFinancialData!$L$2:$L$6380,AnnualFinancialData!$B$2:$B$6380,$A161,AnnualFinancialData!$K$2:$K$6380,"55354")+SUMIFS(AnnualFinancialData!$L$2:$L$6380,AnnualFinancialData!$B$2:$B$6380,$A161,AnnualFinancialData!$K$2:$K$6380,"55351")</f>
        <v>0</v>
      </c>
      <c r="AL161" s="51" t="str">
        <f>IF(ISERROR(IF(AI161="","",AI161/VLOOKUP(Occupancy!$B$65,Occupancy!$BJ$68:'Occupancy'!$B$79,1)*12/$C161)),"-",IF(AI161="","",AI161/VLOOKUP(Occupancy!$B$65,Occupancy!$BJ$68:'Occupancy'!$B$79,1)*12/$C161))</f>
        <v>-</v>
      </c>
      <c r="AM161" s="60" t="str">
        <f>IF(ISERROR(IF(AJ161="","",AJ161/VLOOKUP(Occupancy!$B$65,Occupancy!$BJ$68:'Occupancy'!$B$79,1)*12/$C161)),"-",IF(AJ161="","",AJ161/VLOOKUP(Occupancy!$B$65,Occupancy!$BJ$68:'Occupancy'!$B$79,1)*12/$C161))</f>
        <v>-</v>
      </c>
      <c r="AN161" s="54">
        <f>SUMIFS(IncomeStatementData!$J$2:$J$415,IncomeStatementData!$B$2:$B$415,$A161,IncomeStatementData!$I$2:$I$415,"55355")</f>
        <v>0</v>
      </c>
      <c r="AO161" s="54">
        <f>IF(ISERROR(AP161/12*Occupancy!$B$65),"-",AP161/12*Occupancy!$B$65)</f>
        <v>0</v>
      </c>
      <c r="AP161" s="55">
        <f>SUMIFS(AnnualFinancialData!$L$2:$L$6380,AnnualFinancialData!$B$2:$B$6380,$A161,AnnualFinancialData!$K$2:$K$6380,"55355")</f>
        <v>0</v>
      </c>
      <c r="AQ161" s="54" t="str">
        <f>IF(ISERROR(IF(AN161="","",AN161/VLOOKUP(Occupancy!$B$65,Occupancy!$BJ$68:'Occupancy'!$B$79,1)*12/$C161)),"-",IF(AN161="","",AN161/VLOOKUP(Occupancy!$B$65,Occupancy!$BJ$68:'Occupancy'!$B$79,1)*12/$C161))</f>
        <v>-</v>
      </c>
      <c r="AR161" s="56" t="str">
        <f>IF(ISERROR(IF(AO161="","",AO161/VLOOKUP(Occupancy!$B$65,Occupancy!$BJ$68:'Occupancy'!$B$79,1)*12/$C161)),"-",IF(AO161="","",AO161/VLOOKUP(Occupancy!$B$65,Occupancy!$BJ$68:'Occupancy'!$B$79,1)*12/$C161))</f>
        <v>-</v>
      </c>
      <c r="AS161" s="61">
        <f>SUMIFS(IncomeStatementData!$J$2:$J$415,IncomeStatementData!$B$2:$B$415,$A161,IncomeStatementData!$I$2:$I$415,"55301")</f>
        <v>0</v>
      </c>
      <c r="AT161" s="51">
        <f>IF(ISERROR(AU161/12*Occupancy!$B$65),"-",AU161/12*Occupancy!$B$65)</f>
        <v>0</v>
      </c>
      <c r="AU161" s="52">
        <f>SUMIFS(AnnualFinancialData!$L$2:$L$6380,AnnualFinancialData!$B$2:$B$6380,$A161,AnnualFinancialData!$K$2:$K$6380,"55301")</f>
        <v>0</v>
      </c>
      <c r="AV161" s="51" t="str">
        <f>IF(ISERROR(IF(AS161="","",AS161/VLOOKUP(Occupancy!$B$65,Occupancy!$BJ$68:'Occupancy'!$B$79,1)*12/$C161)),"-",IF(AS161="","",AS161/VLOOKUP(Occupancy!$B$65,Occupancy!$BJ$68:'Occupancy'!$B$79,1)*12/$C161))</f>
        <v>-</v>
      </c>
      <c r="AW161" s="57" t="str">
        <f>IF(ISERROR(IF(AT161="","",AT161/VLOOKUP(Occupancy!$B$65,Occupancy!$BJ$68:'Occupancy'!$B$79,1)*12/$C161)),"-",IF(AT161="","",AT161/VLOOKUP(Occupancy!$B$65,Occupancy!$BJ$68:'Occupancy'!$B$79,1)*12/$C161))</f>
        <v>-</v>
      </c>
      <c r="AX161" s="54">
        <f>SUMIFS(IncomeStatementData!$J$2:$J$415,IncomeStatementData!$B$2:$B$415,$A161,IncomeStatementData!$I$2:$I$415,"55320")</f>
        <v>0</v>
      </c>
      <c r="AY161" s="54">
        <f>IF(ISERROR(AZ161/12*Occupancy!$B$65),"-",AZ161/12*Occupancy!$B$65)</f>
        <v>0</v>
      </c>
      <c r="AZ161" s="55">
        <f>SUMIFS(AnnualFinancialData!$L$2:$L$6380,AnnualFinancialData!$B$2:$B$6380,$A161,AnnualFinancialData!$K$2:$K$6380,"55320")</f>
        <v>0</v>
      </c>
      <c r="BA161" s="54" t="str">
        <f>IF(ISERROR(IF(AX161="","",AX161/VLOOKUP(Occupancy!$B$65,Occupancy!$BJ$68:'Occupancy'!$B$79,1)*12/$C161)),"-",IF(AX161="","",AX161/VLOOKUP(Occupancy!$B$65,Occupancy!$BJ$68:'Occupancy'!$B$79,1)*12/$C161))</f>
        <v>-</v>
      </c>
      <c r="BB161" s="54" t="str">
        <f>IF(ISERROR(IF(AY161="","",AY161/VLOOKUP(Occupancy!$B$65,Occupancy!$BJ$68:'Occupancy'!$B$79,1)*12/$C161)),"-",IF(AY161="","",AY161/VLOOKUP(Occupancy!$B$65,Occupancy!$BJ$68:'Occupancy'!$B$79,1)*12/$C161))</f>
        <v>-</v>
      </c>
      <c r="BC161" s="62">
        <f t="shared" si="6"/>
        <v>0</v>
      </c>
      <c r="BD161" s="63">
        <f t="shared" si="7"/>
        <v>0</v>
      </c>
      <c r="BE161" s="62">
        <f t="shared" si="8"/>
        <v>0</v>
      </c>
      <c r="BF161" s="63" t="str">
        <f>IF(ISERROR(IF(BC161="","",BC161/VLOOKUP(Occupancy!$B$65,Occupancy!$BJ$68:'Occupancy'!$B$79,1)*12/$C161)),"-",IF(BC161="","",BC161/VLOOKUP(Occupancy!$B$65,Occupancy!$BJ$68:'Occupancy'!$B$79,1)*12/$C161))</f>
        <v>-</v>
      </c>
      <c r="BG161" s="64" t="str">
        <f>IF(ISERROR(IF(BD161="","",BD161/VLOOKUP(Occupancy!$B$65,Occupancy!$BJ$68:'Occupancy'!$B$79,1)*12/$C161)),"-",IF(BD161="","",BD161/VLOOKUP(Occupancy!$B$65,Occupancy!$BJ$68:'Occupancy'!$B$79,1)*12/$C161))</f>
        <v>-</v>
      </c>
    </row>
    <row r="162" spans="1:59" x14ac:dyDescent="0.25">
      <c r="A162" s="220" t="s">
        <v>712</v>
      </c>
      <c r="B162" s="93" t="str">
        <f>IF(ISERROR(INDEX(ProjectTypeData!$F$2:$F162,MATCH(Expenses!$A162,ProjectTypeData!$B$2:$B162,0),MATCH(Expenses!B$5,ProjectTypeData!$F$1))),"-",INDEX(ProjectTypeData!$F$2:$F162,MATCH(Expenses!$A162,ProjectTypeData!$B$2:$B162,0),MATCH(Expenses!B$5,ProjectTypeData!$F$1)))</f>
        <v>Homes</v>
      </c>
      <c r="C162" s="145">
        <f>Operating!C167</f>
        <v>0</v>
      </c>
      <c r="D162" s="146" t="str">
        <f>IF(ISERROR(INDEX(MgmtCompanyData!$C$2:$C$46,MATCH(A162,MgmtCompanyData!$B$2:$B$46,0),0)),"-",INDEX(MgmtCompanyData!$C$2:$C$46,MATCH(A162,MgmtCompanyData!$B$2:$B$46,0),0))</f>
        <v>-</v>
      </c>
      <c r="E162" s="50">
        <f>SUMIFS(IncomeStatementData!$J$2:$J$415,IncomeStatementData!$B$2:$B$415,$A162,IncomeStatementData!$I$2:$I$415,"50105")+SUMIFS(IncomeStatementData!$J$2:$J$415,IncomeStatementData!$B$2:$B$415,$A162,IncomeStatementData!$I$2:$I$415,"55745")+SUMIFS(IncomeStatementData!$J$2:$J$415,IncomeStatementData!$B$2:$B$415,$A162,IncomeStatementData!$I$2:$I$415,"55730")+SUMIFS(IncomeStatementData!$J$2:$J$415,IncomeStatementData!$B$2:$B$415,$A162,IncomeStatementData!$I$2:$I$415,"50203")+SUMIFS(IncomeStatementData!$J$2:$J$415,IncomeStatementData!$B$2:$B$415,$A162,IncomeStatementData!$I$2:$I$415,"50252")</f>
        <v>0</v>
      </c>
      <c r="F162" s="51">
        <f>IF(ISERROR(G162/12*Occupancy!$B$65),"-",G162/12*Occupancy!$B$65)</f>
        <v>0</v>
      </c>
      <c r="G162" s="52">
        <f>SUMIFS(AnnualFinancialData!$L$2:$L$6380,AnnualFinancialData!$B$2:$B$6380,$A162,AnnualFinancialData!$K$2:$K$6380,"50105")+SUMIFS(AnnualFinancialData!$L$2:$L$6380,AnnualFinancialData!$B$2:$B$6380,$A162,AnnualFinancialData!$K$2:$K$6380,"55745")+SUMIFS(AnnualFinancialData!$L$2:$L$6380,AnnualFinancialData!$B$2:$B$6380,$A162,AnnualFinancialData!$K$2:$K$6380,"55730")+SUMIFS(AnnualFinancialData!$L$2:$L$6380,AnnualFinancialData!$B$2:$B$6380,$A162,AnnualFinancialData!$K$2:$K$6380,"50203")+SUMIFS(AnnualFinancialData!$L$2:$L$6380,AnnualFinancialData!$B$2:$B$6380,$A162,AnnualFinancialData!$K$2:$K$6380,"50252")</f>
        <v>0</v>
      </c>
      <c r="H162" s="51" t="str">
        <f>IF(ISERROR(IF(E162="","",E162/VLOOKUP(Occupancy!$B$65,Occupancy!$BJ$68:'Occupancy'!$B$79,1)*12/$C162)),"-",IF(E162="","",E162/VLOOKUP(Occupancy!$B$65,Occupancy!$BJ$68:'Occupancy'!$B$79,1)*12/$C162))</f>
        <v>-</v>
      </c>
      <c r="I162" s="53" t="str">
        <f>IF(ISERROR(IF(F162="","",F162/VLOOKUP(Occupancy!$B$65,Occupancy!$BJ$68:'Occupancy'!$B$79,1)*12/$C162)),"-",IF(F162="","",F162/VLOOKUP(Occupancy!$B$65,Occupancy!$BJ$68:'Occupancy'!$B$79,1)*12/$C162))</f>
        <v>-</v>
      </c>
      <c r="J162" s="54">
        <f>SUMIFS(IncomeStatementData!$J$2:$J$415,IncomeStatementData!$B$2:$B$415,$A162,IncomeStatementData!$I$2:$I$415,"60015")+SUMIFS(IncomeStatementData!$J$2:$J$415,IncomeStatementData!$B$2:$B$415,$A162,IncomeStatementData!$I$2:$I$415,"55342")+SUMIFS(IncomeStatementData!$J$2:$J$415,IncomeStatementData!$B$2:$B$415,$A162,IncomeStatementData!$I$2:$I$415,"55110")+SUMIFS(IncomeStatementData!$J$2:$J$415,IncomeStatementData!$B$2:$B$415,$A162,IncomeStatementData!$I$2:$I$415,"53034")+SUMIFS(IncomeStatementData!$J$2:$J$415,IncomeStatementData!$B$2:$B$415,$A162,IncomeStatementData!$I$2:$I$415,"59500")</f>
        <v>0</v>
      </c>
      <c r="K162" s="54">
        <f>IF(ISERROR(L162/12*Occupancy!$B$65),"-",L162/12*Occupancy!$B$65)</f>
        <v>0</v>
      </c>
      <c r="L162" s="55">
        <f>SUMIFS(AnnualFinancialData!$L$2:$L$6380,AnnualFinancialData!$B$2:$B$6380,$A162,AnnualFinancialData!$K$2:$K$6380,"60015")+SUMIFS(AnnualFinancialData!$L$2:$L$6380,AnnualFinancialData!$B$2:$B$6380,$A162,AnnualFinancialData!$K$2:$K$6380,"55342")+SUMIFS(AnnualFinancialData!$L$2:$L$6380,AnnualFinancialData!$B$2:$B$6380,$A162,AnnualFinancialData!$K$2:$K$6380,"55110")+SUMIFS(AnnualFinancialData!$L$2:$L$6380,AnnualFinancialData!$B$2:$B$6380,$A162,AnnualFinancialData!$K$2:$K$6380,"53034")+SUMIFS(AnnualFinancialData!$L$2:$L$6380,AnnualFinancialData!$B$2:$B$6380,$A162,AnnualFinancialData!$K$2:$K$6380,"59500")</f>
        <v>0</v>
      </c>
      <c r="M162" s="54" t="str">
        <f>IF(ISERROR(IF(J162="","",J162/VLOOKUP(Occupancy!$B$65,Occupancy!$BJ$68:'Occupancy'!$B$79,1)*12/$C162)),"-",IF(J162="","",J162/VLOOKUP(Occupancy!$B$65,Occupancy!$BJ$68:'Occupancy'!$B$79,1)*12/$C162))</f>
        <v>-</v>
      </c>
      <c r="N162" s="54" t="str">
        <f>IF(ISERROR(IF(K162="","",K162/VLOOKUP(Occupancy!$B$65,Occupancy!$BJ$68:'Occupancy'!$B$79,1)*12/$C162)),"-",IF(K162="","",K162/VLOOKUP(Occupancy!$B$65,Occupancy!$BJ$68:'Occupancy'!$B$79,1)*12/$C162))</f>
        <v>-</v>
      </c>
      <c r="O162" s="51">
        <f>SUMIFS(IncomeStatementData!$J$2:$J$415,IncomeStatementData!$B$2:$B$415,$A162,IncomeStatementData!$I$2:$I$415,"58001")</f>
        <v>0</v>
      </c>
      <c r="P162" s="51">
        <f>IF(ISERROR(Q162/12*Occupancy!$B$65),"-",Q162/12*Occupancy!$B$65)</f>
        <v>0</v>
      </c>
      <c r="Q162" s="52">
        <f>SUMIFS(AnnualFinancialData!$L$2:$L$6380,AnnualFinancialData!$B$2:$B$6380,$A162,AnnualFinancialData!$K$2:$K$6380,"58001")</f>
        <v>0</v>
      </c>
      <c r="R162" s="51" t="str">
        <f>IF(ISERROR(IF(O162="","",O162/VLOOKUP(Occupancy!$B$65,Occupancy!$BJ$68:'Occupancy'!$B$79,1)*12/$C162)),"-",IF(O162="","",O162/VLOOKUP(Occupancy!$B$65,Occupancy!$BJ$68:'Occupancy'!$B$79,1)*12/$C162))</f>
        <v>-</v>
      </c>
      <c r="S162" s="51" t="str">
        <f>IF(ISERROR(IF(P162="","",P162/VLOOKUP(Occupancy!$B$65,Occupancy!$BJ$68:'Occupancy'!$B$79,1)*12/$C162)),"-",IF(P162="","",P162/VLOOKUP(Occupancy!$B$65,Occupancy!$BJ$68:'Occupancy'!$B$79,1)*12/$C162))</f>
        <v>-</v>
      </c>
      <c r="T162" s="55">
        <f>SUMIFS(IncomeStatementData!$J$2:$J$415,IncomeStatementData!$B$2:$B$415,$A162,IncomeStatementData!$I$2:$I$415,"66100")</f>
        <v>0</v>
      </c>
      <c r="U162" s="54">
        <f>IF(ISERROR(V162/12*Occupancy!$B$65),"-",V162/12*Occupancy!$B$65)</f>
        <v>0</v>
      </c>
      <c r="V162" s="55">
        <f>SUMIFS(AnnualFinancialData!$L$2:$L$6380,AnnualFinancialData!$B$2:$B$6380,$A162,AnnualFinancialData!$K$2:$K$6380,"66100")</f>
        <v>0</v>
      </c>
      <c r="W162" s="54" t="str">
        <f>IF(ISERROR(IF(T162="","",T162/VLOOKUP(Occupancy!$B$65,Occupancy!$BJ$68:'Occupancy'!$B$79,1)*12/$C162)),"-",IF(T162="","",T162/VLOOKUP(Occupancy!$B$65,Occupancy!$BJ$68:'Occupancy'!$B$79,1)*12/$C162))</f>
        <v>-</v>
      </c>
      <c r="X162" s="56" t="str">
        <f>IF(ISERROR(IF(U162="","",U162/VLOOKUP(Occupancy!$B$65,Occupancy!$BJ$68:'Occupancy'!$B$79,1)*12/$C162)),"-",IF(U162="","",U162/VLOOKUP(Occupancy!$B$65,Occupancy!$BJ$68:'Occupancy'!$B$79,1)*12/$C162))</f>
        <v>-</v>
      </c>
      <c r="Y162" s="51">
        <f>SUMIFS(IncomeStatementData!$J$2:$J$415,IncomeStatementData!$B$2:$B$415,$A162,IncomeStatementData!$I$2:$I$415,"55705")+SUMIFS(IncomeStatementData!$J$2:$J$415,IncomeStatementData!$B$2:$B$415,$A162,IncomeStatementData!$I$2:$I$415,"55715")+SUMIFS(IncomeStatementData!$J$2:$J$415,IncomeStatementData!$B$2:$B$415,$A162,IncomeStatementData!$I$2:$I$415,"55720")+SUMIFS(IncomeStatementData!$J$2:$J$415,IncomeStatementData!$B$2:$B$415,$A162,IncomeStatementData!$I$2:$I$415,"55730")+SUMIFS(IncomeStatementData!$J$2:$J$415,IncomeStatementData!$B$2:$B$415,$A162,IncomeStatementData!$I$2:$I$415,"55735")+SUMIFS(IncomeStatementData!$J$2:$J$415,IncomeStatementData!$B$2:$B$415,$A162,IncomeStatementData!$I$2:$I$415,"55701")+SUMIFS(IncomeStatementData!$J$2:$J$415,IncomeStatementData!$B$2:$B$415,$A162,IncomeStatementData!$I$2:$I$415,"55750")+SUMIFS(IncomeStatementData!$J$2:$J$415,IncomeStatementData!$B$2:$B$415,$A162,IncomeStatementData!$I$2:$I$415,"55725")+SUMIFS(IncomeStatementData!$J$2:$J$415,IncomeStatementData!$B$2:$B$415,$A162,IncomeStatementData!$I$2:$I$415,"55760")+SUMIFS(IncomeStatementData!$J$2:$J$415,IncomeStatementData!$B$2:$B$415,$A162,IncomeStatementData!$I$2:$I$415,"55755")</f>
        <v>0</v>
      </c>
      <c r="Z162" s="51">
        <f>IF(ISERROR(AA162/12*Occupancy!$B$65),"-",AA162/12*Occupancy!$B$65)</f>
        <v>0</v>
      </c>
      <c r="AA162" s="52">
        <f>SUMIFS(AnnualFinancialData!$L$2:$L$6380,AnnualFinancialData!$B$2:$B$6380,$A162,AnnualFinancialData!$K$2:$K$6380,"55705")+SUMIFS(AnnualFinancialData!$L$2:$L$6380,AnnualFinancialData!$B$2:$B$6380,$A162,AnnualFinancialData!$K$2:$K$6380,"55715")+SUMIFS(AnnualFinancialData!$L$2:$L$6380,AnnualFinancialData!$B$2:$B$6380,$A162,AnnualFinancialData!$K$2:$K$6380,"55720")+SUMIFS(AnnualFinancialData!$L$2:$L$6380,AnnualFinancialData!$B$2:$B$6380,$A162,AnnualFinancialData!$K$2:$K$6380,"55730")+SUMIFS(AnnualFinancialData!$L$2:$L$6380,AnnualFinancialData!$B$2:$B$6380,$A162,AnnualFinancialData!$K$2:$K$6380,"55735")+SUMIFS(AnnualFinancialData!$L$2:$L$6380,AnnualFinancialData!$B$2:$B$6380,$A162,AnnualFinancialData!$K$2:$K$6380,"55701")+SUMIFS(AnnualFinancialData!$L$2:$L$6380,AnnualFinancialData!$B$2:$B$6380,$A162,AnnualFinancialData!$K$2:$K$6380,"55750")+SUMIFS(AnnualFinancialData!$L$2:$L$6380,AnnualFinancialData!$B$2:$B$6380,$A162,AnnualFinancialData!$K$2:$K$6380,"55725")+SUMIFS(AnnualFinancialData!$L$2:$L$6380,AnnualFinancialData!$B$2:$B$6380,$A162,AnnualFinancialData!$K$2:$K$6380,"55760")+SUMIFS(AnnualFinancialData!$L$2:$L$6380,AnnualFinancialData!$B$2:$B$6380,$A162,AnnualFinancialData!$K$2:$K$6380,"55755")</f>
        <v>0</v>
      </c>
      <c r="AB162" s="51" t="str">
        <f>IF(ISERROR(IF(Y162="","",Y162/VLOOKUP(Occupancy!$B$65,Occupancy!$BJ$68:'Occupancy'!$B$79,1)*12/$C162)),"-",IF(Y162="","",Y162/VLOOKUP(Occupancy!$B$65,Occupancy!$BJ$68:'Occupancy'!$B$79,1)*12/$C162))</f>
        <v>-</v>
      </c>
      <c r="AC162" s="57" t="str">
        <f>IF(ISERROR(IF(Z162="","",Z162/VLOOKUP(Occupancy!$B$65,Occupancy!$BJ$68:'Occupancy'!$B$79,1)*12/$C162)),"-",IF(Z162="","",Z162/VLOOKUP(Occupancy!$B$65,Occupancy!$BJ$68:'Occupancy'!$B$79,1)*12/$C162))</f>
        <v>-</v>
      </c>
      <c r="AD162" s="55">
        <f>SUMIFS(IncomeStatementData!$J$2:$J$415,IncomeStatementData!$B$2:$B$415,$A162,IncomeStatementData!$I$2:$I$415,"55770")</f>
        <v>0</v>
      </c>
      <c r="AE162" s="54">
        <f>IF(ISERROR(AF162/12*Occupancy!$B$65),"-",AF162/12*Occupancy!$B$65)</f>
        <v>0</v>
      </c>
      <c r="AF162" s="55">
        <f>SUMIFS(AnnualFinancialData!$L$2:$L$6380,AnnualFinancialData!$B$2:$B$6380,$A162,AnnualFinancialData!$K$2:$K$6380,"55770")</f>
        <v>0</v>
      </c>
      <c r="AG162" s="54" t="str">
        <f>IF(ISERROR(IF(AD162="","",AD162/VLOOKUP(Occupancy!$B$65,Occupancy!$BJ$68:'Occupancy'!$B$79,1)*12/$C162)),"-",IF(AD162="","",AD162/VLOOKUP(Occupancy!$B$65,Occupancy!$BJ$68:'Occupancy'!$B$79,1)*12/$C162))</f>
        <v>-</v>
      </c>
      <c r="AH162" s="59" t="str">
        <f>IF(ISERROR(IF(AE162="","",AE162/VLOOKUP(Occupancy!$B$65,Occupancy!$BJ$68:'Occupancy'!$B$79,1)*12/$C162)),"-",IF(AE162="","",AE162/VLOOKUP(Occupancy!$B$65,Occupancy!$BJ$68:'Occupancy'!$B$79,1)*12/$C162))</f>
        <v>-</v>
      </c>
      <c r="AI162" s="52">
        <f>SUMIFS(IncomeStatementData!$J$2:$J$415,IncomeStatementData!$B$2:$B$415,$A162,IncomeStatementData!$I$2:$I$415,"55357")+SUMIFS(IncomeStatementData!$J$2:$J$415,IncomeStatementData!$B$2:$B$415,$A162,IncomeStatementData!$I$2:$I$415,"55353")+SUMIFS(IncomeStatementData!$J$2:$J$415,IncomeStatementData!$B$2:$B$415,$A162,IncomeStatementData!$I$2:$I$415,"55354")+SUMIFS(IncomeStatementData!$J$2:$J$415,IncomeStatementData!$B$2:$B$415,$A162,IncomeStatementData!$I$2:$I$415,"55351")</f>
        <v>0</v>
      </c>
      <c r="AJ162" s="51">
        <f>IF(ISERROR(AK162/12*Occupancy!$B$65),"-",AK162/12*Occupancy!$B$65)</f>
        <v>0</v>
      </c>
      <c r="AK162" s="52">
        <f>SUMIFS(AnnualFinancialData!$L$2:$L$6380,AnnualFinancialData!$B$2:$B$6380,$A162,AnnualFinancialData!$K$2:$K$6380,"55357")+SUMIFS(AnnualFinancialData!$L$2:$L$6380,AnnualFinancialData!$B$2:$B$6380,$A162,AnnualFinancialData!$K$2:$K$6380,"55353")+SUMIFS(AnnualFinancialData!$L$2:$L$6380,AnnualFinancialData!$B$2:$B$6380,$A162,AnnualFinancialData!$K$2:$K$6380,"55354")+SUMIFS(AnnualFinancialData!$L$2:$L$6380,AnnualFinancialData!$B$2:$B$6380,$A162,AnnualFinancialData!$K$2:$K$6380,"55351")</f>
        <v>0</v>
      </c>
      <c r="AL162" s="51" t="str">
        <f>IF(ISERROR(IF(AI162="","",AI162/VLOOKUP(Occupancy!$B$65,Occupancy!$BJ$68:'Occupancy'!$B$79,1)*12/$C162)),"-",IF(AI162="","",AI162/VLOOKUP(Occupancy!$B$65,Occupancy!$BJ$68:'Occupancy'!$B$79,1)*12/$C162))</f>
        <v>-</v>
      </c>
      <c r="AM162" s="60" t="str">
        <f>IF(ISERROR(IF(AJ162="","",AJ162/VLOOKUP(Occupancy!$B$65,Occupancy!$BJ$68:'Occupancy'!$B$79,1)*12/$C162)),"-",IF(AJ162="","",AJ162/VLOOKUP(Occupancy!$B$65,Occupancy!$BJ$68:'Occupancy'!$B$79,1)*12/$C162))</f>
        <v>-</v>
      </c>
      <c r="AN162" s="54">
        <f>SUMIFS(IncomeStatementData!$J$2:$J$415,IncomeStatementData!$B$2:$B$415,$A162,IncomeStatementData!$I$2:$I$415,"55355")</f>
        <v>0</v>
      </c>
      <c r="AO162" s="54">
        <f>IF(ISERROR(AP162/12*Occupancy!$B$65),"-",AP162/12*Occupancy!$B$65)</f>
        <v>0</v>
      </c>
      <c r="AP162" s="55">
        <f>SUMIFS(AnnualFinancialData!$L$2:$L$6380,AnnualFinancialData!$B$2:$B$6380,$A162,AnnualFinancialData!$K$2:$K$6380,"55355")</f>
        <v>0</v>
      </c>
      <c r="AQ162" s="54" t="str">
        <f>IF(ISERROR(IF(AN162="","",AN162/VLOOKUP(Occupancy!$B$65,Occupancy!$BJ$68:'Occupancy'!$B$79,1)*12/$C162)),"-",IF(AN162="","",AN162/VLOOKUP(Occupancy!$B$65,Occupancy!$BJ$68:'Occupancy'!$B$79,1)*12/$C162))</f>
        <v>-</v>
      </c>
      <c r="AR162" s="56" t="str">
        <f>IF(ISERROR(IF(AO162="","",AO162/VLOOKUP(Occupancy!$B$65,Occupancy!$BJ$68:'Occupancy'!$B$79,1)*12/$C162)),"-",IF(AO162="","",AO162/VLOOKUP(Occupancy!$B$65,Occupancy!$BJ$68:'Occupancy'!$B$79,1)*12/$C162))</f>
        <v>-</v>
      </c>
      <c r="AS162" s="61">
        <f>SUMIFS(IncomeStatementData!$J$2:$J$415,IncomeStatementData!$B$2:$B$415,$A162,IncomeStatementData!$I$2:$I$415,"55301")</f>
        <v>0</v>
      </c>
      <c r="AT162" s="51">
        <f>IF(ISERROR(AU162/12*Occupancy!$B$65),"-",AU162/12*Occupancy!$B$65)</f>
        <v>0</v>
      </c>
      <c r="AU162" s="52">
        <f>SUMIFS(AnnualFinancialData!$L$2:$L$6380,AnnualFinancialData!$B$2:$B$6380,$A162,AnnualFinancialData!$K$2:$K$6380,"55301")</f>
        <v>0</v>
      </c>
      <c r="AV162" s="51" t="str">
        <f>IF(ISERROR(IF(AS162="","",AS162/VLOOKUP(Occupancy!$B$65,Occupancy!$BJ$68:'Occupancy'!$B$79,1)*12/$C162)),"-",IF(AS162="","",AS162/VLOOKUP(Occupancy!$B$65,Occupancy!$BJ$68:'Occupancy'!$B$79,1)*12/$C162))</f>
        <v>-</v>
      </c>
      <c r="AW162" s="57" t="str">
        <f>IF(ISERROR(IF(AT162="","",AT162/VLOOKUP(Occupancy!$B$65,Occupancy!$BJ$68:'Occupancy'!$B$79,1)*12/$C162)),"-",IF(AT162="","",AT162/VLOOKUP(Occupancy!$B$65,Occupancy!$BJ$68:'Occupancy'!$B$79,1)*12/$C162))</f>
        <v>-</v>
      </c>
      <c r="AX162" s="54">
        <f>SUMIFS(IncomeStatementData!$J$2:$J$415,IncomeStatementData!$B$2:$B$415,$A162,IncomeStatementData!$I$2:$I$415,"55320")</f>
        <v>0</v>
      </c>
      <c r="AY162" s="54">
        <f>IF(ISERROR(AZ162/12*Occupancy!$B$65),"-",AZ162/12*Occupancy!$B$65)</f>
        <v>0</v>
      </c>
      <c r="AZ162" s="55">
        <f>SUMIFS(AnnualFinancialData!$L$2:$L$6380,AnnualFinancialData!$B$2:$B$6380,$A162,AnnualFinancialData!$K$2:$K$6380,"55320")</f>
        <v>0</v>
      </c>
      <c r="BA162" s="54" t="str">
        <f>IF(ISERROR(IF(AX162="","",AX162/VLOOKUP(Occupancy!$B$65,Occupancy!$BJ$68:'Occupancy'!$B$79,1)*12/$C162)),"-",IF(AX162="","",AX162/VLOOKUP(Occupancy!$B$65,Occupancy!$BJ$68:'Occupancy'!$B$79,1)*12/$C162))</f>
        <v>-</v>
      </c>
      <c r="BB162" s="54" t="str">
        <f>IF(ISERROR(IF(AY162="","",AY162/VLOOKUP(Occupancy!$B$65,Occupancy!$BJ$68:'Occupancy'!$B$79,1)*12/$C162)),"-",IF(AY162="","",AY162/VLOOKUP(Occupancy!$B$65,Occupancy!$BJ$68:'Occupancy'!$B$79,1)*12/$C162))</f>
        <v>-</v>
      </c>
      <c r="BC162" s="62">
        <f t="shared" si="6"/>
        <v>0</v>
      </c>
      <c r="BD162" s="63">
        <f t="shared" si="7"/>
        <v>0</v>
      </c>
      <c r="BE162" s="62">
        <f t="shared" si="8"/>
        <v>0</v>
      </c>
      <c r="BF162" s="63" t="str">
        <f>IF(ISERROR(IF(BC162="","",BC162/VLOOKUP(Occupancy!$B$65,Occupancy!$BJ$68:'Occupancy'!$B$79,1)*12/$C162)),"-",IF(BC162="","",BC162/VLOOKUP(Occupancy!$B$65,Occupancy!$BJ$68:'Occupancy'!$B$79,1)*12/$C162))</f>
        <v>-</v>
      </c>
      <c r="BG162" s="64" t="str">
        <f>IF(ISERROR(IF(BD162="","",BD162/VLOOKUP(Occupancy!$B$65,Occupancy!$BJ$68:'Occupancy'!$B$79,1)*12/$C162)),"-",IF(BD162="","",BD162/VLOOKUP(Occupancy!$B$65,Occupancy!$BJ$68:'Occupancy'!$B$79,1)*12/$C162))</f>
        <v>-</v>
      </c>
    </row>
    <row r="163" spans="1:59" x14ac:dyDescent="0.25">
      <c r="A163" s="220" t="s">
        <v>713</v>
      </c>
      <c r="B163" s="93" t="str">
        <f>IF(ISERROR(INDEX(ProjectTypeData!$F$2:$F163,MATCH(Expenses!$A163,ProjectTypeData!$B$2:$B163,0),MATCH(Expenses!B$5,ProjectTypeData!$F$1))),"-",INDEX(ProjectTypeData!$F$2:$F163,MATCH(Expenses!$A163,ProjectTypeData!$B$2:$B163,0),MATCH(Expenses!B$5,ProjectTypeData!$F$1)))</f>
        <v>Homes</v>
      </c>
      <c r="C163" s="145">
        <f>Operating!C168</f>
        <v>0</v>
      </c>
      <c r="D163" s="146" t="str">
        <f>IF(ISERROR(INDEX(MgmtCompanyData!$C$2:$C$46,MATCH(A163,MgmtCompanyData!$B$2:$B$46,0),0)),"-",INDEX(MgmtCompanyData!$C$2:$C$46,MATCH(A163,MgmtCompanyData!$B$2:$B$46,0),0))</f>
        <v>-</v>
      </c>
      <c r="E163" s="50">
        <f>SUMIFS(IncomeStatementData!$J$2:$J$415,IncomeStatementData!$B$2:$B$415,$A163,IncomeStatementData!$I$2:$I$415,"50105")+SUMIFS(IncomeStatementData!$J$2:$J$415,IncomeStatementData!$B$2:$B$415,$A163,IncomeStatementData!$I$2:$I$415,"55745")+SUMIFS(IncomeStatementData!$J$2:$J$415,IncomeStatementData!$B$2:$B$415,$A163,IncomeStatementData!$I$2:$I$415,"55730")+SUMIFS(IncomeStatementData!$J$2:$J$415,IncomeStatementData!$B$2:$B$415,$A163,IncomeStatementData!$I$2:$I$415,"50203")+SUMIFS(IncomeStatementData!$J$2:$J$415,IncomeStatementData!$B$2:$B$415,$A163,IncomeStatementData!$I$2:$I$415,"50252")</f>
        <v>0</v>
      </c>
      <c r="F163" s="51">
        <f>IF(ISERROR(G163/12*Occupancy!$B$65),"-",G163/12*Occupancy!$B$65)</f>
        <v>0</v>
      </c>
      <c r="G163" s="52">
        <f>SUMIFS(AnnualFinancialData!$L$2:$L$6380,AnnualFinancialData!$B$2:$B$6380,$A163,AnnualFinancialData!$K$2:$K$6380,"50105")+SUMIFS(AnnualFinancialData!$L$2:$L$6380,AnnualFinancialData!$B$2:$B$6380,$A163,AnnualFinancialData!$K$2:$K$6380,"55745")+SUMIFS(AnnualFinancialData!$L$2:$L$6380,AnnualFinancialData!$B$2:$B$6380,$A163,AnnualFinancialData!$K$2:$K$6380,"55730")+SUMIFS(AnnualFinancialData!$L$2:$L$6380,AnnualFinancialData!$B$2:$B$6380,$A163,AnnualFinancialData!$K$2:$K$6380,"50203")+SUMIFS(AnnualFinancialData!$L$2:$L$6380,AnnualFinancialData!$B$2:$B$6380,$A163,AnnualFinancialData!$K$2:$K$6380,"50252")</f>
        <v>0</v>
      </c>
      <c r="H163" s="51" t="str">
        <f>IF(ISERROR(IF(E163="","",E163/VLOOKUP(Occupancy!$B$65,Occupancy!$BJ$68:'Occupancy'!$B$79,1)*12/$C163)),"-",IF(E163="","",E163/VLOOKUP(Occupancy!$B$65,Occupancy!$BJ$68:'Occupancy'!$B$79,1)*12/$C163))</f>
        <v>-</v>
      </c>
      <c r="I163" s="53" t="str">
        <f>IF(ISERROR(IF(F163="","",F163/VLOOKUP(Occupancy!$B$65,Occupancy!$BJ$68:'Occupancy'!$B$79,1)*12/$C163)),"-",IF(F163="","",F163/VLOOKUP(Occupancy!$B$65,Occupancy!$BJ$68:'Occupancy'!$B$79,1)*12/$C163))</f>
        <v>-</v>
      </c>
      <c r="J163" s="54">
        <f>SUMIFS(IncomeStatementData!$J$2:$J$415,IncomeStatementData!$B$2:$B$415,$A163,IncomeStatementData!$I$2:$I$415,"60015")+SUMIFS(IncomeStatementData!$J$2:$J$415,IncomeStatementData!$B$2:$B$415,$A163,IncomeStatementData!$I$2:$I$415,"55342")+SUMIFS(IncomeStatementData!$J$2:$J$415,IncomeStatementData!$B$2:$B$415,$A163,IncomeStatementData!$I$2:$I$415,"55110")+SUMIFS(IncomeStatementData!$J$2:$J$415,IncomeStatementData!$B$2:$B$415,$A163,IncomeStatementData!$I$2:$I$415,"53034")+SUMIFS(IncomeStatementData!$J$2:$J$415,IncomeStatementData!$B$2:$B$415,$A163,IncomeStatementData!$I$2:$I$415,"59500")</f>
        <v>0</v>
      </c>
      <c r="K163" s="54">
        <f>IF(ISERROR(L163/12*Occupancy!$B$65),"-",L163/12*Occupancy!$B$65)</f>
        <v>0</v>
      </c>
      <c r="L163" s="55">
        <f>SUMIFS(AnnualFinancialData!$L$2:$L$6380,AnnualFinancialData!$B$2:$B$6380,$A163,AnnualFinancialData!$K$2:$K$6380,"60015")+SUMIFS(AnnualFinancialData!$L$2:$L$6380,AnnualFinancialData!$B$2:$B$6380,$A163,AnnualFinancialData!$K$2:$K$6380,"55342")+SUMIFS(AnnualFinancialData!$L$2:$L$6380,AnnualFinancialData!$B$2:$B$6380,$A163,AnnualFinancialData!$K$2:$K$6380,"55110")+SUMIFS(AnnualFinancialData!$L$2:$L$6380,AnnualFinancialData!$B$2:$B$6380,$A163,AnnualFinancialData!$K$2:$K$6380,"53034")+SUMIFS(AnnualFinancialData!$L$2:$L$6380,AnnualFinancialData!$B$2:$B$6380,$A163,AnnualFinancialData!$K$2:$K$6380,"59500")</f>
        <v>0</v>
      </c>
      <c r="M163" s="54" t="str">
        <f>IF(ISERROR(IF(J163="","",J163/VLOOKUP(Occupancy!$B$65,Occupancy!$BJ$68:'Occupancy'!$B$79,1)*12/$C163)),"-",IF(J163="","",J163/VLOOKUP(Occupancy!$B$65,Occupancy!$BJ$68:'Occupancy'!$B$79,1)*12/$C163))</f>
        <v>-</v>
      </c>
      <c r="N163" s="54" t="str">
        <f>IF(ISERROR(IF(K163="","",K163/VLOOKUP(Occupancy!$B$65,Occupancy!$BJ$68:'Occupancy'!$B$79,1)*12/$C163)),"-",IF(K163="","",K163/VLOOKUP(Occupancy!$B$65,Occupancy!$BJ$68:'Occupancy'!$B$79,1)*12/$C163))</f>
        <v>-</v>
      </c>
      <c r="O163" s="51">
        <f>SUMIFS(IncomeStatementData!$J$2:$J$415,IncomeStatementData!$B$2:$B$415,$A163,IncomeStatementData!$I$2:$I$415,"58001")</f>
        <v>0</v>
      </c>
      <c r="P163" s="51">
        <f>IF(ISERROR(Q163/12*Occupancy!$B$65),"-",Q163/12*Occupancy!$B$65)</f>
        <v>0</v>
      </c>
      <c r="Q163" s="52">
        <f>SUMIFS(AnnualFinancialData!$L$2:$L$6380,AnnualFinancialData!$B$2:$B$6380,$A163,AnnualFinancialData!$K$2:$K$6380,"58001")</f>
        <v>0</v>
      </c>
      <c r="R163" s="51" t="str">
        <f>IF(ISERROR(IF(O163="","",O163/VLOOKUP(Occupancy!$B$65,Occupancy!$BJ$68:'Occupancy'!$B$79,1)*12/$C163)),"-",IF(O163="","",O163/VLOOKUP(Occupancy!$B$65,Occupancy!$BJ$68:'Occupancy'!$B$79,1)*12/$C163))</f>
        <v>-</v>
      </c>
      <c r="S163" s="51" t="str">
        <f>IF(ISERROR(IF(P163="","",P163/VLOOKUP(Occupancy!$B$65,Occupancy!$BJ$68:'Occupancy'!$B$79,1)*12/$C163)),"-",IF(P163="","",P163/VLOOKUP(Occupancy!$B$65,Occupancy!$BJ$68:'Occupancy'!$B$79,1)*12/$C163))</f>
        <v>-</v>
      </c>
      <c r="T163" s="55">
        <f>SUMIFS(IncomeStatementData!$J$2:$J$415,IncomeStatementData!$B$2:$B$415,$A163,IncomeStatementData!$I$2:$I$415,"66100")</f>
        <v>0</v>
      </c>
      <c r="U163" s="54">
        <f>IF(ISERROR(V163/12*Occupancy!$B$65),"-",V163/12*Occupancy!$B$65)</f>
        <v>0</v>
      </c>
      <c r="V163" s="55">
        <f>SUMIFS(AnnualFinancialData!$L$2:$L$6380,AnnualFinancialData!$B$2:$B$6380,$A163,AnnualFinancialData!$K$2:$K$6380,"66100")</f>
        <v>0</v>
      </c>
      <c r="W163" s="54" t="str">
        <f>IF(ISERROR(IF(T163="","",T163/VLOOKUP(Occupancy!$B$65,Occupancy!$BJ$68:'Occupancy'!$B$79,1)*12/$C163)),"-",IF(T163="","",T163/VLOOKUP(Occupancy!$B$65,Occupancy!$BJ$68:'Occupancy'!$B$79,1)*12/$C163))</f>
        <v>-</v>
      </c>
      <c r="X163" s="56" t="str">
        <f>IF(ISERROR(IF(U163="","",U163/VLOOKUP(Occupancy!$B$65,Occupancy!$BJ$68:'Occupancy'!$B$79,1)*12/$C163)),"-",IF(U163="","",U163/VLOOKUP(Occupancy!$B$65,Occupancy!$BJ$68:'Occupancy'!$B$79,1)*12/$C163))</f>
        <v>-</v>
      </c>
      <c r="Y163" s="51">
        <f>SUMIFS(IncomeStatementData!$J$2:$J$415,IncomeStatementData!$B$2:$B$415,$A163,IncomeStatementData!$I$2:$I$415,"55705")+SUMIFS(IncomeStatementData!$J$2:$J$415,IncomeStatementData!$B$2:$B$415,$A163,IncomeStatementData!$I$2:$I$415,"55715")+SUMIFS(IncomeStatementData!$J$2:$J$415,IncomeStatementData!$B$2:$B$415,$A163,IncomeStatementData!$I$2:$I$415,"55720")+SUMIFS(IncomeStatementData!$J$2:$J$415,IncomeStatementData!$B$2:$B$415,$A163,IncomeStatementData!$I$2:$I$415,"55730")+SUMIFS(IncomeStatementData!$J$2:$J$415,IncomeStatementData!$B$2:$B$415,$A163,IncomeStatementData!$I$2:$I$415,"55735")+SUMIFS(IncomeStatementData!$J$2:$J$415,IncomeStatementData!$B$2:$B$415,$A163,IncomeStatementData!$I$2:$I$415,"55701")+SUMIFS(IncomeStatementData!$J$2:$J$415,IncomeStatementData!$B$2:$B$415,$A163,IncomeStatementData!$I$2:$I$415,"55750")+SUMIFS(IncomeStatementData!$J$2:$J$415,IncomeStatementData!$B$2:$B$415,$A163,IncomeStatementData!$I$2:$I$415,"55725")+SUMIFS(IncomeStatementData!$J$2:$J$415,IncomeStatementData!$B$2:$B$415,$A163,IncomeStatementData!$I$2:$I$415,"55760")+SUMIFS(IncomeStatementData!$J$2:$J$415,IncomeStatementData!$B$2:$B$415,$A163,IncomeStatementData!$I$2:$I$415,"55755")</f>
        <v>0</v>
      </c>
      <c r="Z163" s="51">
        <f>IF(ISERROR(AA163/12*Occupancy!$B$65),"-",AA163/12*Occupancy!$B$65)</f>
        <v>0</v>
      </c>
      <c r="AA163" s="52">
        <f>SUMIFS(AnnualFinancialData!$L$2:$L$6380,AnnualFinancialData!$B$2:$B$6380,$A163,AnnualFinancialData!$K$2:$K$6380,"55705")+SUMIFS(AnnualFinancialData!$L$2:$L$6380,AnnualFinancialData!$B$2:$B$6380,$A163,AnnualFinancialData!$K$2:$K$6380,"55715")+SUMIFS(AnnualFinancialData!$L$2:$L$6380,AnnualFinancialData!$B$2:$B$6380,$A163,AnnualFinancialData!$K$2:$K$6380,"55720")+SUMIFS(AnnualFinancialData!$L$2:$L$6380,AnnualFinancialData!$B$2:$B$6380,$A163,AnnualFinancialData!$K$2:$K$6380,"55730")+SUMIFS(AnnualFinancialData!$L$2:$L$6380,AnnualFinancialData!$B$2:$B$6380,$A163,AnnualFinancialData!$K$2:$K$6380,"55735")+SUMIFS(AnnualFinancialData!$L$2:$L$6380,AnnualFinancialData!$B$2:$B$6380,$A163,AnnualFinancialData!$K$2:$K$6380,"55701")+SUMIFS(AnnualFinancialData!$L$2:$L$6380,AnnualFinancialData!$B$2:$B$6380,$A163,AnnualFinancialData!$K$2:$K$6380,"55750")+SUMIFS(AnnualFinancialData!$L$2:$L$6380,AnnualFinancialData!$B$2:$B$6380,$A163,AnnualFinancialData!$K$2:$K$6380,"55725")+SUMIFS(AnnualFinancialData!$L$2:$L$6380,AnnualFinancialData!$B$2:$B$6380,$A163,AnnualFinancialData!$K$2:$K$6380,"55760")+SUMIFS(AnnualFinancialData!$L$2:$L$6380,AnnualFinancialData!$B$2:$B$6380,$A163,AnnualFinancialData!$K$2:$K$6380,"55755")</f>
        <v>0</v>
      </c>
      <c r="AB163" s="51" t="str">
        <f>IF(ISERROR(IF(Y163="","",Y163/VLOOKUP(Occupancy!$B$65,Occupancy!$BJ$68:'Occupancy'!$B$79,1)*12/$C163)),"-",IF(Y163="","",Y163/VLOOKUP(Occupancy!$B$65,Occupancy!$BJ$68:'Occupancy'!$B$79,1)*12/$C163))</f>
        <v>-</v>
      </c>
      <c r="AC163" s="57" t="str">
        <f>IF(ISERROR(IF(Z163="","",Z163/VLOOKUP(Occupancy!$B$65,Occupancy!$BJ$68:'Occupancy'!$B$79,1)*12/$C163)),"-",IF(Z163="","",Z163/VLOOKUP(Occupancy!$B$65,Occupancy!$BJ$68:'Occupancy'!$B$79,1)*12/$C163))</f>
        <v>-</v>
      </c>
      <c r="AD163" s="55">
        <f>SUMIFS(IncomeStatementData!$J$2:$J$415,IncomeStatementData!$B$2:$B$415,$A163,IncomeStatementData!$I$2:$I$415,"55770")</f>
        <v>0</v>
      </c>
      <c r="AE163" s="54">
        <f>IF(ISERROR(AF163/12*Occupancy!$B$65),"-",AF163/12*Occupancy!$B$65)</f>
        <v>0</v>
      </c>
      <c r="AF163" s="55">
        <f>SUMIFS(AnnualFinancialData!$L$2:$L$6380,AnnualFinancialData!$B$2:$B$6380,$A163,AnnualFinancialData!$K$2:$K$6380,"55770")</f>
        <v>0</v>
      </c>
      <c r="AG163" s="54" t="str">
        <f>IF(ISERROR(IF(AD163="","",AD163/VLOOKUP(Occupancy!$B$65,Occupancy!$BJ$68:'Occupancy'!$B$79,1)*12/$C163)),"-",IF(AD163="","",AD163/VLOOKUP(Occupancy!$B$65,Occupancy!$BJ$68:'Occupancy'!$B$79,1)*12/$C163))</f>
        <v>-</v>
      </c>
      <c r="AH163" s="59" t="str">
        <f>IF(ISERROR(IF(AE163="","",AE163/VLOOKUP(Occupancy!$B$65,Occupancy!$BJ$68:'Occupancy'!$B$79,1)*12/$C163)),"-",IF(AE163="","",AE163/VLOOKUP(Occupancy!$B$65,Occupancy!$BJ$68:'Occupancy'!$B$79,1)*12/$C163))</f>
        <v>-</v>
      </c>
      <c r="AI163" s="52">
        <f>SUMIFS(IncomeStatementData!$J$2:$J$415,IncomeStatementData!$B$2:$B$415,$A163,IncomeStatementData!$I$2:$I$415,"55357")+SUMIFS(IncomeStatementData!$J$2:$J$415,IncomeStatementData!$B$2:$B$415,$A163,IncomeStatementData!$I$2:$I$415,"55353")+SUMIFS(IncomeStatementData!$J$2:$J$415,IncomeStatementData!$B$2:$B$415,$A163,IncomeStatementData!$I$2:$I$415,"55354")+SUMIFS(IncomeStatementData!$J$2:$J$415,IncomeStatementData!$B$2:$B$415,$A163,IncomeStatementData!$I$2:$I$415,"55351")</f>
        <v>0</v>
      </c>
      <c r="AJ163" s="51">
        <f>IF(ISERROR(AK163/12*Occupancy!$B$65),"-",AK163/12*Occupancy!$B$65)</f>
        <v>0</v>
      </c>
      <c r="AK163" s="52">
        <f>SUMIFS(AnnualFinancialData!$L$2:$L$6380,AnnualFinancialData!$B$2:$B$6380,$A163,AnnualFinancialData!$K$2:$K$6380,"55357")+SUMIFS(AnnualFinancialData!$L$2:$L$6380,AnnualFinancialData!$B$2:$B$6380,$A163,AnnualFinancialData!$K$2:$K$6380,"55353")+SUMIFS(AnnualFinancialData!$L$2:$L$6380,AnnualFinancialData!$B$2:$B$6380,$A163,AnnualFinancialData!$K$2:$K$6380,"55354")+SUMIFS(AnnualFinancialData!$L$2:$L$6380,AnnualFinancialData!$B$2:$B$6380,$A163,AnnualFinancialData!$K$2:$K$6380,"55351")</f>
        <v>0</v>
      </c>
      <c r="AL163" s="51" t="str">
        <f>IF(ISERROR(IF(AI163="","",AI163/VLOOKUP(Occupancy!$B$65,Occupancy!$BJ$68:'Occupancy'!$B$79,1)*12/$C163)),"-",IF(AI163="","",AI163/VLOOKUP(Occupancy!$B$65,Occupancy!$BJ$68:'Occupancy'!$B$79,1)*12/$C163))</f>
        <v>-</v>
      </c>
      <c r="AM163" s="60" t="str">
        <f>IF(ISERROR(IF(AJ163="","",AJ163/VLOOKUP(Occupancy!$B$65,Occupancy!$BJ$68:'Occupancy'!$B$79,1)*12/$C163)),"-",IF(AJ163="","",AJ163/VLOOKUP(Occupancy!$B$65,Occupancy!$BJ$68:'Occupancy'!$B$79,1)*12/$C163))</f>
        <v>-</v>
      </c>
      <c r="AN163" s="54">
        <f>SUMIFS(IncomeStatementData!$J$2:$J$415,IncomeStatementData!$B$2:$B$415,$A163,IncomeStatementData!$I$2:$I$415,"55355")</f>
        <v>0</v>
      </c>
      <c r="AO163" s="54">
        <f>IF(ISERROR(AP163/12*Occupancy!$B$65),"-",AP163/12*Occupancy!$B$65)</f>
        <v>0</v>
      </c>
      <c r="AP163" s="55">
        <f>SUMIFS(AnnualFinancialData!$L$2:$L$6380,AnnualFinancialData!$B$2:$B$6380,$A163,AnnualFinancialData!$K$2:$K$6380,"55355")</f>
        <v>0</v>
      </c>
      <c r="AQ163" s="54" t="str">
        <f>IF(ISERROR(IF(AN163="","",AN163/VLOOKUP(Occupancy!$B$65,Occupancy!$BJ$68:'Occupancy'!$B$79,1)*12/$C163)),"-",IF(AN163="","",AN163/VLOOKUP(Occupancy!$B$65,Occupancy!$BJ$68:'Occupancy'!$B$79,1)*12/$C163))</f>
        <v>-</v>
      </c>
      <c r="AR163" s="56" t="str">
        <f>IF(ISERROR(IF(AO163="","",AO163/VLOOKUP(Occupancy!$B$65,Occupancy!$BJ$68:'Occupancy'!$B$79,1)*12/$C163)),"-",IF(AO163="","",AO163/VLOOKUP(Occupancy!$B$65,Occupancy!$BJ$68:'Occupancy'!$B$79,1)*12/$C163))</f>
        <v>-</v>
      </c>
      <c r="AS163" s="61">
        <f>SUMIFS(IncomeStatementData!$J$2:$J$415,IncomeStatementData!$B$2:$B$415,$A163,IncomeStatementData!$I$2:$I$415,"55301")</f>
        <v>0</v>
      </c>
      <c r="AT163" s="51">
        <f>IF(ISERROR(AU163/12*Occupancy!$B$65),"-",AU163/12*Occupancy!$B$65)</f>
        <v>0</v>
      </c>
      <c r="AU163" s="52">
        <f>SUMIFS(AnnualFinancialData!$L$2:$L$6380,AnnualFinancialData!$B$2:$B$6380,$A163,AnnualFinancialData!$K$2:$K$6380,"55301")</f>
        <v>0</v>
      </c>
      <c r="AV163" s="51" t="str">
        <f>IF(ISERROR(IF(AS163="","",AS163/VLOOKUP(Occupancy!$B$65,Occupancy!$BJ$68:'Occupancy'!$B$79,1)*12/$C163)),"-",IF(AS163="","",AS163/VLOOKUP(Occupancy!$B$65,Occupancy!$BJ$68:'Occupancy'!$B$79,1)*12/$C163))</f>
        <v>-</v>
      </c>
      <c r="AW163" s="57" t="str">
        <f>IF(ISERROR(IF(AT163="","",AT163/VLOOKUP(Occupancy!$B$65,Occupancy!$BJ$68:'Occupancy'!$B$79,1)*12/$C163)),"-",IF(AT163="","",AT163/VLOOKUP(Occupancy!$B$65,Occupancy!$BJ$68:'Occupancy'!$B$79,1)*12/$C163))</f>
        <v>-</v>
      </c>
      <c r="AX163" s="54">
        <f>SUMIFS(IncomeStatementData!$J$2:$J$415,IncomeStatementData!$B$2:$B$415,$A163,IncomeStatementData!$I$2:$I$415,"55320")</f>
        <v>0</v>
      </c>
      <c r="AY163" s="54">
        <f>IF(ISERROR(AZ163/12*Occupancy!$B$65),"-",AZ163/12*Occupancy!$B$65)</f>
        <v>0</v>
      </c>
      <c r="AZ163" s="55">
        <f>SUMIFS(AnnualFinancialData!$L$2:$L$6380,AnnualFinancialData!$B$2:$B$6380,$A163,AnnualFinancialData!$K$2:$K$6380,"55320")</f>
        <v>0</v>
      </c>
      <c r="BA163" s="54" t="str">
        <f>IF(ISERROR(IF(AX163="","",AX163/VLOOKUP(Occupancy!$B$65,Occupancy!$BJ$68:'Occupancy'!$B$79,1)*12/$C163)),"-",IF(AX163="","",AX163/VLOOKUP(Occupancy!$B$65,Occupancy!$BJ$68:'Occupancy'!$B$79,1)*12/$C163))</f>
        <v>-</v>
      </c>
      <c r="BB163" s="54" t="str">
        <f>IF(ISERROR(IF(AY163="","",AY163/VLOOKUP(Occupancy!$B$65,Occupancy!$BJ$68:'Occupancy'!$B$79,1)*12/$C163)),"-",IF(AY163="","",AY163/VLOOKUP(Occupancy!$B$65,Occupancy!$BJ$68:'Occupancy'!$B$79,1)*12/$C163))</f>
        <v>-</v>
      </c>
      <c r="BC163" s="62">
        <f t="shared" si="6"/>
        <v>0</v>
      </c>
      <c r="BD163" s="63">
        <f t="shared" si="7"/>
        <v>0</v>
      </c>
      <c r="BE163" s="62">
        <f t="shared" si="8"/>
        <v>0</v>
      </c>
      <c r="BF163" s="63" t="str">
        <f>IF(ISERROR(IF(BC163="","",BC163/VLOOKUP(Occupancy!$B$65,Occupancy!$BJ$68:'Occupancy'!$B$79,1)*12/$C163)),"-",IF(BC163="","",BC163/VLOOKUP(Occupancy!$B$65,Occupancy!$BJ$68:'Occupancy'!$B$79,1)*12/$C163))</f>
        <v>-</v>
      </c>
      <c r="BG163" s="64" t="str">
        <f>IF(ISERROR(IF(BD163="","",BD163/VLOOKUP(Occupancy!$B$65,Occupancy!$BJ$68:'Occupancy'!$B$79,1)*12/$C163)),"-",IF(BD163="","",BD163/VLOOKUP(Occupancy!$B$65,Occupancy!$BJ$68:'Occupancy'!$B$79,1)*12/$C163))</f>
        <v>-</v>
      </c>
    </row>
    <row r="164" spans="1:59" x14ac:dyDescent="0.25">
      <c r="A164" s="220" t="s">
        <v>467</v>
      </c>
      <c r="B164" s="93" t="str">
        <f>IF(ISERROR(INDEX(ProjectTypeData!$F$2:$F164,MATCH(Expenses!$A164,ProjectTypeData!$B$2:$B164,0),MATCH(Expenses!B$5,ProjectTypeData!$F$1))),"-",INDEX(ProjectTypeData!$F$2:$F164,MATCH(Expenses!$A164,ProjectTypeData!$B$2:$B164,0),MATCH(Expenses!B$5,ProjectTypeData!$F$1)))</f>
        <v>Homes</v>
      </c>
      <c r="C164" s="145">
        <f>Operating!C169</f>
        <v>21</v>
      </c>
      <c r="D164" s="146" t="str">
        <f>IF(ISERROR(INDEX(MgmtCompanyData!$C$2:$C$46,MATCH(A164,MgmtCompanyData!$B$2:$B$46,0),0)),"-",INDEX(MgmtCompanyData!$C$2:$C$46,MATCH(A164,MgmtCompanyData!$B$2:$B$46,0),0))</f>
        <v>-</v>
      </c>
      <c r="E164" s="50">
        <f>SUMIFS(IncomeStatementData!$J$2:$J$415,IncomeStatementData!$B$2:$B$415,$A164,IncomeStatementData!$I$2:$I$415,"50105")+SUMIFS(IncomeStatementData!$J$2:$J$415,IncomeStatementData!$B$2:$B$415,$A164,IncomeStatementData!$I$2:$I$415,"55745")+SUMIFS(IncomeStatementData!$J$2:$J$415,IncomeStatementData!$B$2:$B$415,$A164,IncomeStatementData!$I$2:$I$415,"55730")+SUMIFS(IncomeStatementData!$J$2:$J$415,IncomeStatementData!$B$2:$B$415,$A164,IncomeStatementData!$I$2:$I$415,"50203")+SUMIFS(IncomeStatementData!$J$2:$J$415,IncomeStatementData!$B$2:$B$415,$A164,IncomeStatementData!$I$2:$I$415,"50252")</f>
        <v>0</v>
      </c>
      <c r="F164" s="51">
        <f>IF(ISERROR(G164/12*Occupancy!$B$65),"-",G164/12*Occupancy!$B$65)</f>
        <v>0</v>
      </c>
      <c r="G164" s="52">
        <f>SUMIFS(AnnualFinancialData!$L$2:$L$6380,AnnualFinancialData!$B$2:$B$6380,$A164,AnnualFinancialData!$K$2:$K$6380,"50105")+SUMIFS(AnnualFinancialData!$L$2:$L$6380,AnnualFinancialData!$B$2:$B$6380,$A164,AnnualFinancialData!$K$2:$K$6380,"55745")+SUMIFS(AnnualFinancialData!$L$2:$L$6380,AnnualFinancialData!$B$2:$B$6380,$A164,AnnualFinancialData!$K$2:$K$6380,"55730")+SUMIFS(AnnualFinancialData!$L$2:$L$6380,AnnualFinancialData!$B$2:$B$6380,$A164,AnnualFinancialData!$K$2:$K$6380,"50203")+SUMIFS(AnnualFinancialData!$L$2:$L$6380,AnnualFinancialData!$B$2:$B$6380,$A164,AnnualFinancialData!$K$2:$K$6380,"50252")</f>
        <v>0</v>
      </c>
      <c r="H164" s="51">
        <f>IF(ISERROR(IF(E164="","",E164/VLOOKUP(Occupancy!$B$65,Occupancy!$BJ$68:'Occupancy'!$B$79,1)*12/$C164)),"-",IF(E164="","",E164/VLOOKUP(Occupancy!$B$65,Occupancy!$BJ$68:'Occupancy'!$B$79,1)*12/$C164))</f>
        <v>0</v>
      </c>
      <c r="I164" s="53">
        <f>IF(ISERROR(IF(F164="","",F164/VLOOKUP(Occupancy!$B$65,Occupancy!$BJ$68:'Occupancy'!$B$79,1)*12/$C164)),"-",IF(F164="","",F164/VLOOKUP(Occupancy!$B$65,Occupancy!$BJ$68:'Occupancy'!$B$79,1)*12/$C164))</f>
        <v>0</v>
      </c>
      <c r="J164" s="54">
        <f>SUMIFS(IncomeStatementData!$J$2:$J$415,IncomeStatementData!$B$2:$B$415,$A164,IncomeStatementData!$I$2:$I$415,"60015")+SUMIFS(IncomeStatementData!$J$2:$J$415,IncomeStatementData!$B$2:$B$415,$A164,IncomeStatementData!$I$2:$I$415,"55342")+SUMIFS(IncomeStatementData!$J$2:$J$415,IncomeStatementData!$B$2:$B$415,$A164,IncomeStatementData!$I$2:$I$415,"55110")+SUMIFS(IncomeStatementData!$J$2:$J$415,IncomeStatementData!$B$2:$B$415,$A164,IncomeStatementData!$I$2:$I$415,"53034")+SUMIFS(IncomeStatementData!$J$2:$J$415,IncomeStatementData!$B$2:$B$415,$A164,IncomeStatementData!$I$2:$I$415,"59500")</f>
        <v>0</v>
      </c>
      <c r="K164" s="54">
        <f>IF(ISERROR(L164/12*Occupancy!$B$65),"-",L164/12*Occupancy!$B$65)</f>
        <v>0</v>
      </c>
      <c r="L164" s="55">
        <f>SUMIFS(AnnualFinancialData!$L$2:$L$6380,AnnualFinancialData!$B$2:$B$6380,$A164,AnnualFinancialData!$K$2:$K$6380,"60015")+SUMIFS(AnnualFinancialData!$L$2:$L$6380,AnnualFinancialData!$B$2:$B$6380,$A164,AnnualFinancialData!$K$2:$K$6380,"55342")+SUMIFS(AnnualFinancialData!$L$2:$L$6380,AnnualFinancialData!$B$2:$B$6380,$A164,AnnualFinancialData!$K$2:$K$6380,"55110")+SUMIFS(AnnualFinancialData!$L$2:$L$6380,AnnualFinancialData!$B$2:$B$6380,$A164,AnnualFinancialData!$K$2:$K$6380,"53034")+SUMIFS(AnnualFinancialData!$L$2:$L$6380,AnnualFinancialData!$B$2:$B$6380,$A164,AnnualFinancialData!$K$2:$K$6380,"59500")</f>
        <v>0</v>
      </c>
      <c r="M164" s="54">
        <f>IF(ISERROR(IF(J164="","",J164/VLOOKUP(Occupancy!$B$65,Occupancy!$BJ$68:'Occupancy'!$B$79,1)*12/$C164)),"-",IF(J164="","",J164/VLOOKUP(Occupancy!$B$65,Occupancy!$BJ$68:'Occupancy'!$B$79,1)*12/$C164))</f>
        <v>0</v>
      </c>
      <c r="N164" s="54">
        <f>IF(ISERROR(IF(K164="","",K164/VLOOKUP(Occupancy!$B$65,Occupancy!$BJ$68:'Occupancy'!$B$79,1)*12/$C164)),"-",IF(K164="","",K164/VLOOKUP(Occupancy!$B$65,Occupancy!$BJ$68:'Occupancy'!$B$79,1)*12/$C164))</f>
        <v>0</v>
      </c>
      <c r="O164" s="51">
        <f>SUMIFS(IncomeStatementData!$J$2:$J$415,IncomeStatementData!$B$2:$B$415,$A164,IncomeStatementData!$I$2:$I$415,"58001")</f>
        <v>0</v>
      </c>
      <c r="P164" s="51">
        <f>IF(ISERROR(Q164/12*Occupancy!$B$65),"-",Q164/12*Occupancy!$B$65)</f>
        <v>0</v>
      </c>
      <c r="Q164" s="52">
        <f>SUMIFS(AnnualFinancialData!$L$2:$L$6380,AnnualFinancialData!$B$2:$B$6380,$A164,AnnualFinancialData!$K$2:$K$6380,"58001")</f>
        <v>0</v>
      </c>
      <c r="R164" s="51">
        <f>IF(ISERROR(IF(O164="","",O164/VLOOKUP(Occupancy!$B$65,Occupancy!$BJ$68:'Occupancy'!$B$79,1)*12/$C164)),"-",IF(O164="","",O164/VLOOKUP(Occupancy!$B$65,Occupancy!$BJ$68:'Occupancy'!$B$79,1)*12/$C164))</f>
        <v>0</v>
      </c>
      <c r="S164" s="51">
        <f>IF(ISERROR(IF(P164="","",P164/VLOOKUP(Occupancy!$B$65,Occupancy!$BJ$68:'Occupancy'!$B$79,1)*12/$C164)),"-",IF(P164="","",P164/VLOOKUP(Occupancy!$B$65,Occupancy!$BJ$68:'Occupancy'!$B$79,1)*12/$C164))</f>
        <v>0</v>
      </c>
      <c r="T164" s="55">
        <f>SUMIFS(IncomeStatementData!$J$2:$J$415,IncomeStatementData!$B$2:$B$415,$A164,IncomeStatementData!$I$2:$I$415,"66100")</f>
        <v>0</v>
      </c>
      <c r="U164" s="54">
        <f>IF(ISERROR(V164/12*Occupancy!$B$65),"-",V164/12*Occupancy!$B$65)</f>
        <v>0</v>
      </c>
      <c r="V164" s="55">
        <f>SUMIFS(AnnualFinancialData!$L$2:$L$6380,AnnualFinancialData!$B$2:$B$6380,$A164,AnnualFinancialData!$K$2:$K$6380,"66100")</f>
        <v>0</v>
      </c>
      <c r="W164" s="54">
        <f>IF(ISERROR(IF(T164="","",T164/VLOOKUP(Occupancy!$B$65,Occupancy!$BJ$68:'Occupancy'!$B$79,1)*12/$C164)),"-",IF(T164="","",T164/VLOOKUP(Occupancy!$B$65,Occupancy!$BJ$68:'Occupancy'!$B$79,1)*12/$C164))</f>
        <v>0</v>
      </c>
      <c r="X164" s="56">
        <f>IF(ISERROR(IF(U164="","",U164/VLOOKUP(Occupancy!$B$65,Occupancy!$BJ$68:'Occupancy'!$B$79,1)*12/$C164)),"-",IF(U164="","",U164/VLOOKUP(Occupancy!$B$65,Occupancy!$BJ$68:'Occupancy'!$B$79,1)*12/$C164))</f>
        <v>0</v>
      </c>
      <c r="Y164" s="51">
        <f>SUMIFS(IncomeStatementData!$J$2:$J$415,IncomeStatementData!$B$2:$B$415,$A164,IncomeStatementData!$I$2:$I$415,"55705")+SUMIFS(IncomeStatementData!$J$2:$J$415,IncomeStatementData!$B$2:$B$415,$A164,IncomeStatementData!$I$2:$I$415,"55715")+SUMIFS(IncomeStatementData!$J$2:$J$415,IncomeStatementData!$B$2:$B$415,$A164,IncomeStatementData!$I$2:$I$415,"55720")+SUMIFS(IncomeStatementData!$J$2:$J$415,IncomeStatementData!$B$2:$B$415,$A164,IncomeStatementData!$I$2:$I$415,"55730")+SUMIFS(IncomeStatementData!$J$2:$J$415,IncomeStatementData!$B$2:$B$415,$A164,IncomeStatementData!$I$2:$I$415,"55735")+SUMIFS(IncomeStatementData!$J$2:$J$415,IncomeStatementData!$B$2:$B$415,$A164,IncomeStatementData!$I$2:$I$415,"55701")+SUMIFS(IncomeStatementData!$J$2:$J$415,IncomeStatementData!$B$2:$B$415,$A164,IncomeStatementData!$I$2:$I$415,"55750")+SUMIFS(IncomeStatementData!$J$2:$J$415,IncomeStatementData!$B$2:$B$415,$A164,IncomeStatementData!$I$2:$I$415,"55725")+SUMIFS(IncomeStatementData!$J$2:$J$415,IncomeStatementData!$B$2:$B$415,$A164,IncomeStatementData!$I$2:$I$415,"55760")+SUMIFS(IncomeStatementData!$J$2:$J$415,IncomeStatementData!$B$2:$B$415,$A164,IncomeStatementData!$I$2:$I$415,"55755")</f>
        <v>0</v>
      </c>
      <c r="Z164" s="51">
        <f>IF(ISERROR(AA164/12*Occupancy!$B$65),"-",AA164/12*Occupancy!$B$65)</f>
        <v>0</v>
      </c>
      <c r="AA164" s="52">
        <f>SUMIFS(AnnualFinancialData!$L$2:$L$6380,AnnualFinancialData!$B$2:$B$6380,$A164,AnnualFinancialData!$K$2:$K$6380,"55705")+SUMIFS(AnnualFinancialData!$L$2:$L$6380,AnnualFinancialData!$B$2:$B$6380,$A164,AnnualFinancialData!$K$2:$K$6380,"55715")+SUMIFS(AnnualFinancialData!$L$2:$L$6380,AnnualFinancialData!$B$2:$B$6380,$A164,AnnualFinancialData!$K$2:$K$6380,"55720")+SUMIFS(AnnualFinancialData!$L$2:$L$6380,AnnualFinancialData!$B$2:$B$6380,$A164,AnnualFinancialData!$K$2:$K$6380,"55730")+SUMIFS(AnnualFinancialData!$L$2:$L$6380,AnnualFinancialData!$B$2:$B$6380,$A164,AnnualFinancialData!$K$2:$K$6380,"55735")+SUMIFS(AnnualFinancialData!$L$2:$L$6380,AnnualFinancialData!$B$2:$B$6380,$A164,AnnualFinancialData!$K$2:$K$6380,"55701")+SUMIFS(AnnualFinancialData!$L$2:$L$6380,AnnualFinancialData!$B$2:$B$6380,$A164,AnnualFinancialData!$K$2:$K$6380,"55750")+SUMIFS(AnnualFinancialData!$L$2:$L$6380,AnnualFinancialData!$B$2:$B$6380,$A164,AnnualFinancialData!$K$2:$K$6380,"55725")+SUMIFS(AnnualFinancialData!$L$2:$L$6380,AnnualFinancialData!$B$2:$B$6380,$A164,AnnualFinancialData!$K$2:$K$6380,"55760")+SUMIFS(AnnualFinancialData!$L$2:$L$6380,AnnualFinancialData!$B$2:$B$6380,$A164,AnnualFinancialData!$K$2:$K$6380,"55755")</f>
        <v>0</v>
      </c>
      <c r="AB164" s="51">
        <f>IF(ISERROR(IF(Y164="","",Y164/VLOOKUP(Occupancy!$B$65,Occupancy!$BJ$68:'Occupancy'!$B$79,1)*12/$C164)),"-",IF(Y164="","",Y164/VLOOKUP(Occupancy!$B$65,Occupancy!$BJ$68:'Occupancy'!$B$79,1)*12/$C164))</f>
        <v>0</v>
      </c>
      <c r="AC164" s="57">
        <f>IF(ISERROR(IF(Z164="","",Z164/VLOOKUP(Occupancy!$B$65,Occupancy!$BJ$68:'Occupancy'!$B$79,1)*12/$C164)),"-",IF(Z164="","",Z164/VLOOKUP(Occupancy!$B$65,Occupancy!$BJ$68:'Occupancy'!$B$79,1)*12/$C164))</f>
        <v>0</v>
      </c>
      <c r="AD164" s="55">
        <f>SUMIFS(IncomeStatementData!$J$2:$J$415,IncomeStatementData!$B$2:$B$415,$A164,IncomeStatementData!$I$2:$I$415,"55770")</f>
        <v>0</v>
      </c>
      <c r="AE164" s="54">
        <f>IF(ISERROR(AF164/12*Occupancy!$B$65),"-",AF164/12*Occupancy!$B$65)</f>
        <v>0</v>
      </c>
      <c r="AF164" s="55">
        <f>SUMIFS(AnnualFinancialData!$L$2:$L$6380,AnnualFinancialData!$B$2:$B$6380,$A164,AnnualFinancialData!$K$2:$K$6380,"55770")</f>
        <v>0</v>
      </c>
      <c r="AG164" s="54">
        <f>IF(ISERROR(IF(AD164="","",AD164/VLOOKUP(Occupancy!$B$65,Occupancy!$BJ$68:'Occupancy'!$B$79,1)*12/$C164)),"-",IF(AD164="","",AD164/VLOOKUP(Occupancy!$B$65,Occupancy!$BJ$68:'Occupancy'!$B$79,1)*12/$C164))</f>
        <v>0</v>
      </c>
      <c r="AH164" s="59">
        <f>IF(ISERROR(IF(AE164="","",AE164/VLOOKUP(Occupancy!$B$65,Occupancy!$BJ$68:'Occupancy'!$B$79,1)*12/$C164)),"-",IF(AE164="","",AE164/VLOOKUP(Occupancy!$B$65,Occupancy!$BJ$68:'Occupancy'!$B$79,1)*12/$C164))</f>
        <v>0</v>
      </c>
      <c r="AI164" s="52">
        <f>SUMIFS(IncomeStatementData!$J$2:$J$415,IncomeStatementData!$B$2:$B$415,$A164,IncomeStatementData!$I$2:$I$415,"55357")+SUMIFS(IncomeStatementData!$J$2:$J$415,IncomeStatementData!$B$2:$B$415,$A164,IncomeStatementData!$I$2:$I$415,"55353")+SUMIFS(IncomeStatementData!$J$2:$J$415,IncomeStatementData!$B$2:$B$415,$A164,IncomeStatementData!$I$2:$I$415,"55354")+SUMIFS(IncomeStatementData!$J$2:$J$415,IncomeStatementData!$B$2:$B$415,$A164,IncomeStatementData!$I$2:$I$415,"55351")</f>
        <v>0</v>
      </c>
      <c r="AJ164" s="51">
        <f>IF(ISERROR(AK164/12*Occupancy!$B$65),"-",AK164/12*Occupancy!$B$65)</f>
        <v>0</v>
      </c>
      <c r="AK164" s="52">
        <f>SUMIFS(AnnualFinancialData!$L$2:$L$6380,AnnualFinancialData!$B$2:$B$6380,$A164,AnnualFinancialData!$K$2:$K$6380,"55357")+SUMIFS(AnnualFinancialData!$L$2:$L$6380,AnnualFinancialData!$B$2:$B$6380,$A164,AnnualFinancialData!$K$2:$K$6380,"55353")+SUMIFS(AnnualFinancialData!$L$2:$L$6380,AnnualFinancialData!$B$2:$B$6380,$A164,AnnualFinancialData!$K$2:$K$6380,"55354")+SUMIFS(AnnualFinancialData!$L$2:$L$6380,AnnualFinancialData!$B$2:$B$6380,$A164,AnnualFinancialData!$K$2:$K$6380,"55351")</f>
        <v>0</v>
      </c>
      <c r="AL164" s="51">
        <f>IF(ISERROR(IF(AI164="","",AI164/VLOOKUP(Occupancy!$B$65,Occupancy!$BJ$68:'Occupancy'!$B$79,1)*12/$C164)),"-",IF(AI164="","",AI164/VLOOKUP(Occupancy!$B$65,Occupancy!$BJ$68:'Occupancy'!$B$79,1)*12/$C164))</f>
        <v>0</v>
      </c>
      <c r="AM164" s="60">
        <f>IF(ISERROR(IF(AJ164="","",AJ164/VLOOKUP(Occupancy!$B$65,Occupancy!$BJ$68:'Occupancy'!$B$79,1)*12/$C164)),"-",IF(AJ164="","",AJ164/VLOOKUP(Occupancy!$B$65,Occupancy!$BJ$68:'Occupancy'!$B$79,1)*12/$C164))</f>
        <v>0</v>
      </c>
      <c r="AN164" s="54">
        <f>SUMIFS(IncomeStatementData!$J$2:$J$415,IncomeStatementData!$B$2:$B$415,$A164,IncomeStatementData!$I$2:$I$415,"55355")</f>
        <v>0</v>
      </c>
      <c r="AO164" s="54">
        <f>IF(ISERROR(AP164/12*Occupancy!$B$65),"-",AP164/12*Occupancy!$B$65)</f>
        <v>0</v>
      </c>
      <c r="AP164" s="55">
        <f>SUMIFS(AnnualFinancialData!$L$2:$L$6380,AnnualFinancialData!$B$2:$B$6380,$A164,AnnualFinancialData!$K$2:$K$6380,"55355")</f>
        <v>0</v>
      </c>
      <c r="AQ164" s="54">
        <f>IF(ISERROR(IF(AN164="","",AN164/VLOOKUP(Occupancy!$B$65,Occupancy!$BJ$68:'Occupancy'!$B$79,1)*12/$C164)),"-",IF(AN164="","",AN164/VLOOKUP(Occupancy!$B$65,Occupancy!$BJ$68:'Occupancy'!$B$79,1)*12/$C164))</f>
        <v>0</v>
      </c>
      <c r="AR164" s="56">
        <f>IF(ISERROR(IF(AO164="","",AO164/VLOOKUP(Occupancy!$B$65,Occupancy!$BJ$68:'Occupancy'!$B$79,1)*12/$C164)),"-",IF(AO164="","",AO164/VLOOKUP(Occupancy!$B$65,Occupancy!$BJ$68:'Occupancy'!$B$79,1)*12/$C164))</f>
        <v>0</v>
      </c>
      <c r="AS164" s="61">
        <f>SUMIFS(IncomeStatementData!$J$2:$J$415,IncomeStatementData!$B$2:$B$415,$A164,IncomeStatementData!$I$2:$I$415,"55301")</f>
        <v>0</v>
      </c>
      <c r="AT164" s="51">
        <f>IF(ISERROR(AU164/12*Occupancy!$B$65),"-",AU164/12*Occupancy!$B$65)</f>
        <v>0</v>
      </c>
      <c r="AU164" s="52">
        <f>SUMIFS(AnnualFinancialData!$L$2:$L$6380,AnnualFinancialData!$B$2:$B$6380,$A164,AnnualFinancialData!$K$2:$K$6380,"55301")</f>
        <v>0</v>
      </c>
      <c r="AV164" s="51">
        <f>IF(ISERROR(IF(AS164="","",AS164/VLOOKUP(Occupancy!$B$65,Occupancy!$BJ$68:'Occupancy'!$B$79,1)*12/$C164)),"-",IF(AS164="","",AS164/VLOOKUP(Occupancy!$B$65,Occupancy!$BJ$68:'Occupancy'!$B$79,1)*12/$C164))</f>
        <v>0</v>
      </c>
      <c r="AW164" s="57">
        <f>IF(ISERROR(IF(AT164="","",AT164/VLOOKUP(Occupancy!$B$65,Occupancy!$BJ$68:'Occupancy'!$B$79,1)*12/$C164)),"-",IF(AT164="","",AT164/VLOOKUP(Occupancy!$B$65,Occupancy!$BJ$68:'Occupancy'!$B$79,1)*12/$C164))</f>
        <v>0</v>
      </c>
      <c r="AX164" s="54">
        <f>SUMIFS(IncomeStatementData!$J$2:$J$415,IncomeStatementData!$B$2:$B$415,$A164,IncomeStatementData!$I$2:$I$415,"55320")</f>
        <v>0</v>
      </c>
      <c r="AY164" s="54">
        <f>IF(ISERROR(AZ164/12*Occupancy!$B$65),"-",AZ164/12*Occupancy!$B$65)</f>
        <v>0</v>
      </c>
      <c r="AZ164" s="55">
        <f>SUMIFS(AnnualFinancialData!$L$2:$L$6380,AnnualFinancialData!$B$2:$B$6380,$A164,AnnualFinancialData!$K$2:$K$6380,"55320")</f>
        <v>0</v>
      </c>
      <c r="BA164" s="54">
        <f>IF(ISERROR(IF(AX164="","",AX164/VLOOKUP(Occupancy!$B$65,Occupancy!$BJ$68:'Occupancy'!$B$79,1)*12/$C164)),"-",IF(AX164="","",AX164/VLOOKUP(Occupancy!$B$65,Occupancy!$BJ$68:'Occupancy'!$B$79,1)*12/$C164))</f>
        <v>0</v>
      </c>
      <c r="BB164" s="54">
        <f>IF(ISERROR(IF(AY164="","",AY164/VLOOKUP(Occupancy!$B$65,Occupancy!$BJ$68:'Occupancy'!$B$79,1)*12/$C164)),"-",IF(AY164="","",AY164/VLOOKUP(Occupancy!$B$65,Occupancy!$BJ$68:'Occupancy'!$B$79,1)*12/$C164))</f>
        <v>0</v>
      </c>
      <c r="BC164" s="62">
        <f t="shared" si="6"/>
        <v>0</v>
      </c>
      <c r="BD164" s="63">
        <f t="shared" si="7"/>
        <v>0</v>
      </c>
      <c r="BE164" s="62">
        <f t="shared" si="8"/>
        <v>0</v>
      </c>
      <c r="BF164" s="63">
        <f>IF(ISERROR(IF(BC164="","",BC164/VLOOKUP(Occupancy!$B$65,Occupancy!$BJ$68:'Occupancy'!$B$79,1)*12/$C164)),"-",IF(BC164="","",BC164/VLOOKUP(Occupancy!$B$65,Occupancy!$BJ$68:'Occupancy'!$B$79,1)*12/$C164))</f>
        <v>0</v>
      </c>
      <c r="BG164" s="64">
        <f>IF(ISERROR(IF(BD164="","",BD164/VLOOKUP(Occupancy!$B$65,Occupancy!$BJ$68:'Occupancy'!$B$79,1)*12/$C164)),"-",IF(BD164="","",BD164/VLOOKUP(Occupancy!$B$65,Occupancy!$BJ$68:'Occupancy'!$B$79,1)*12/$C164))</f>
        <v>0</v>
      </c>
    </row>
    <row r="165" spans="1:59" x14ac:dyDescent="0.25">
      <c r="A165" s="220" t="s">
        <v>715</v>
      </c>
      <c r="B165" s="93" t="str">
        <f>IF(ISERROR(INDEX(ProjectTypeData!$F$2:$F165,MATCH(Expenses!$A165,ProjectTypeData!$B$2:$B165,0),MATCH(Expenses!B$5,ProjectTypeData!$F$1))),"-",INDEX(ProjectTypeData!$F$2:$F165,MATCH(Expenses!$A165,ProjectTypeData!$B$2:$B165,0),MATCH(Expenses!B$5,ProjectTypeData!$F$1)))</f>
        <v>Homes</v>
      </c>
      <c r="C165" s="145">
        <f>Operating!C170</f>
        <v>0</v>
      </c>
      <c r="D165" s="146" t="str">
        <f>IF(ISERROR(INDEX(MgmtCompanyData!$C$2:$C$46,MATCH(A165,MgmtCompanyData!$B$2:$B$46,0),0)),"-",INDEX(MgmtCompanyData!$C$2:$C$46,MATCH(A165,MgmtCompanyData!$B$2:$B$46,0),0))</f>
        <v>-</v>
      </c>
      <c r="E165" s="50">
        <f>SUMIFS(IncomeStatementData!$J$2:$J$415,IncomeStatementData!$B$2:$B$415,$A165,IncomeStatementData!$I$2:$I$415,"50105")+SUMIFS(IncomeStatementData!$J$2:$J$415,IncomeStatementData!$B$2:$B$415,$A165,IncomeStatementData!$I$2:$I$415,"55745")+SUMIFS(IncomeStatementData!$J$2:$J$415,IncomeStatementData!$B$2:$B$415,$A165,IncomeStatementData!$I$2:$I$415,"55730")+SUMIFS(IncomeStatementData!$J$2:$J$415,IncomeStatementData!$B$2:$B$415,$A165,IncomeStatementData!$I$2:$I$415,"50203")+SUMIFS(IncomeStatementData!$J$2:$J$415,IncomeStatementData!$B$2:$B$415,$A165,IncomeStatementData!$I$2:$I$415,"50252")</f>
        <v>0</v>
      </c>
      <c r="F165" s="51">
        <f>IF(ISERROR(G165/12*Occupancy!$B$65),"-",G165/12*Occupancy!$B$65)</f>
        <v>0</v>
      </c>
      <c r="G165" s="52">
        <f>SUMIFS(AnnualFinancialData!$L$2:$L$6380,AnnualFinancialData!$B$2:$B$6380,$A165,AnnualFinancialData!$K$2:$K$6380,"50105")+SUMIFS(AnnualFinancialData!$L$2:$L$6380,AnnualFinancialData!$B$2:$B$6380,$A165,AnnualFinancialData!$K$2:$K$6380,"55745")+SUMIFS(AnnualFinancialData!$L$2:$L$6380,AnnualFinancialData!$B$2:$B$6380,$A165,AnnualFinancialData!$K$2:$K$6380,"55730")+SUMIFS(AnnualFinancialData!$L$2:$L$6380,AnnualFinancialData!$B$2:$B$6380,$A165,AnnualFinancialData!$K$2:$K$6380,"50203")+SUMIFS(AnnualFinancialData!$L$2:$L$6380,AnnualFinancialData!$B$2:$B$6380,$A165,AnnualFinancialData!$K$2:$K$6380,"50252")</f>
        <v>0</v>
      </c>
      <c r="H165" s="51" t="str">
        <f>IF(ISERROR(IF(E165="","",E165/VLOOKUP(Occupancy!$B$65,Occupancy!$BJ$68:'Occupancy'!$B$79,1)*12/$C165)),"-",IF(E165="","",E165/VLOOKUP(Occupancy!$B$65,Occupancy!$BJ$68:'Occupancy'!$B$79,1)*12/$C165))</f>
        <v>-</v>
      </c>
      <c r="I165" s="53" t="str">
        <f>IF(ISERROR(IF(F165="","",F165/VLOOKUP(Occupancy!$B$65,Occupancy!$BJ$68:'Occupancy'!$B$79,1)*12/$C165)),"-",IF(F165="","",F165/VLOOKUP(Occupancy!$B$65,Occupancy!$BJ$68:'Occupancy'!$B$79,1)*12/$C165))</f>
        <v>-</v>
      </c>
      <c r="J165" s="54">
        <f>SUMIFS(IncomeStatementData!$J$2:$J$415,IncomeStatementData!$B$2:$B$415,$A165,IncomeStatementData!$I$2:$I$415,"60015")+SUMIFS(IncomeStatementData!$J$2:$J$415,IncomeStatementData!$B$2:$B$415,$A165,IncomeStatementData!$I$2:$I$415,"55342")+SUMIFS(IncomeStatementData!$J$2:$J$415,IncomeStatementData!$B$2:$B$415,$A165,IncomeStatementData!$I$2:$I$415,"55110")+SUMIFS(IncomeStatementData!$J$2:$J$415,IncomeStatementData!$B$2:$B$415,$A165,IncomeStatementData!$I$2:$I$415,"53034")+SUMIFS(IncomeStatementData!$J$2:$J$415,IncomeStatementData!$B$2:$B$415,$A165,IncomeStatementData!$I$2:$I$415,"59500")</f>
        <v>0</v>
      </c>
      <c r="K165" s="54">
        <f>IF(ISERROR(L165/12*Occupancy!$B$65),"-",L165/12*Occupancy!$B$65)</f>
        <v>0</v>
      </c>
      <c r="L165" s="55">
        <f>SUMIFS(AnnualFinancialData!$L$2:$L$6380,AnnualFinancialData!$B$2:$B$6380,$A165,AnnualFinancialData!$K$2:$K$6380,"60015")+SUMIFS(AnnualFinancialData!$L$2:$L$6380,AnnualFinancialData!$B$2:$B$6380,$A165,AnnualFinancialData!$K$2:$K$6380,"55342")+SUMIFS(AnnualFinancialData!$L$2:$L$6380,AnnualFinancialData!$B$2:$B$6380,$A165,AnnualFinancialData!$K$2:$K$6380,"55110")+SUMIFS(AnnualFinancialData!$L$2:$L$6380,AnnualFinancialData!$B$2:$B$6380,$A165,AnnualFinancialData!$K$2:$K$6380,"53034")+SUMIFS(AnnualFinancialData!$L$2:$L$6380,AnnualFinancialData!$B$2:$B$6380,$A165,AnnualFinancialData!$K$2:$K$6380,"59500")</f>
        <v>0</v>
      </c>
      <c r="M165" s="54" t="str">
        <f>IF(ISERROR(IF(J165="","",J165/VLOOKUP(Occupancy!$B$65,Occupancy!$BJ$68:'Occupancy'!$B$79,1)*12/$C165)),"-",IF(J165="","",J165/VLOOKUP(Occupancy!$B$65,Occupancy!$BJ$68:'Occupancy'!$B$79,1)*12/$C165))</f>
        <v>-</v>
      </c>
      <c r="N165" s="54" t="str">
        <f>IF(ISERROR(IF(K165="","",K165/VLOOKUP(Occupancy!$B$65,Occupancy!$BJ$68:'Occupancy'!$B$79,1)*12/$C165)),"-",IF(K165="","",K165/VLOOKUP(Occupancy!$B$65,Occupancy!$BJ$68:'Occupancy'!$B$79,1)*12/$C165))</f>
        <v>-</v>
      </c>
      <c r="O165" s="51">
        <f>SUMIFS(IncomeStatementData!$J$2:$J$415,IncomeStatementData!$B$2:$B$415,$A165,IncomeStatementData!$I$2:$I$415,"58001")</f>
        <v>0</v>
      </c>
      <c r="P165" s="51">
        <f>IF(ISERROR(Q165/12*Occupancy!$B$65),"-",Q165/12*Occupancy!$B$65)</f>
        <v>0</v>
      </c>
      <c r="Q165" s="52">
        <f>SUMIFS(AnnualFinancialData!$L$2:$L$6380,AnnualFinancialData!$B$2:$B$6380,$A165,AnnualFinancialData!$K$2:$K$6380,"58001")</f>
        <v>0</v>
      </c>
      <c r="R165" s="51" t="str">
        <f>IF(ISERROR(IF(O165="","",O165/VLOOKUP(Occupancy!$B$65,Occupancy!$BJ$68:'Occupancy'!$B$79,1)*12/$C165)),"-",IF(O165="","",O165/VLOOKUP(Occupancy!$B$65,Occupancy!$BJ$68:'Occupancy'!$B$79,1)*12/$C165))</f>
        <v>-</v>
      </c>
      <c r="S165" s="51" t="str">
        <f>IF(ISERROR(IF(P165="","",P165/VLOOKUP(Occupancy!$B$65,Occupancy!$BJ$68:'Occupancy'!$B$79,1)*12/$C165)),"-",IF(P165="","",P165/VLOOKUP(Occupancy!$B$65,Occupancy!$BJ$68:'Occupancy'!$B$79,1)*12/$C165))</f>
        <v>-</v>
      </c>
      <c r="T165" s="55">
        <f>SUMIFS(IncomeStatementData!$J$2:$J$415,IncomeStatementData!$B$2:$B$415,$A165,IncomeStatementData!$I$2:$I$415,"66100")</f>
        <v>0</v>
      </c>
      <c r="U165" s="54">
        <f>IF(ISERROR(V165/12*Occupancy!$B$65),"-",V165/12*Occupancy!$B$65)</f>
        <v>0</v>
      </c>
      <c r="V165" s="55">
        <f>SUMIFS(AnnualFinancialData!$L$2:$L$6380,AnnualFinancialData!$B$2:$B$6380,$A165,AnnualFinancialData!$K$2:$K$6380,"66100")</f>
        <v>0</v>
      </c>
      <c r="W165" s="54" t="str">
        <f>IF(ISERROR(IF(T165="","",T165/VLOOKUP(Occupancy!$B$65,Occupancy!$BJ$68:'Occupancy'!$B$79,1)*12/$C165)),"-",IF(T165="","",T165/VLOOKUP(Occupancy!$B$65,Occupancy!$BJ$68:'Occupancy'!$B$79,1)*12/$C165))</f>
        <v>-</v>
      </c>
      <c r="X165" s="56" t="str">
        <f>IF(ISERROR(IF(U165="","",U165/VLOOKUP(Occupancy!$B$65,Occupancy!$BJ$68:'Occupancy'!$B$79,1)*12/$C165)),"-",IF(U165="","",U165/VLOOKUP(Occupancy!$B$65,Occupancy!$BJ$68:'Occupancy'!$B$79,1)*12/$C165))</f>
        <v>-</v>
      </c>
      <c r="Y165" s="51">
        <f>SUMIFS(IncomeStatementData!$J$2:$J$415,IncomeStatementData!$B$2:$B$415,$A165,IncomeStatementData!$I$2:$I$415,"55705")+SUMIFS(IncomeStatementData!$J$2:$J$415,IncomeStatementData!$B$2:$B$415,$A165,IncomeStatementData!$I$2:$I$415,"55715")+SUMIFS(IncomeStatementData!$J$2:$J$415,IncomeStatementData!$B$2:$B$415,$A165,IncomeStatementData!$I$2:$I$415,"55720")+SUMIFS(IncomeStatementData!$J$2:$J$415,IncomeStatementData!$B$2:$B$415,$A165,IncomeStatementData!$I$2:$I$415,"55730")+SUMIFS(IncomeStatementData!$J$2:$J$415,IncomeStatementData!$B$2:$B$415,$A165,IncomeStatementData!$I$2:$I$415,"55735")+SUMIFS(IncomeStatementData!$J$2:$J$415,IncomeStatementData!$B$2:$B$415,$A165,IncomeStatementData!$I$2:$I$415,"55701")+SUMIFS(IncomeStatementData!$J$2:$J$415,IncomeStatementData!$B$2:$B$415,$A165,IncomeStatementData!$I$2:$I$415,"55750")+SUMIFS(IncomeStatementData!$J$2:$J$415,IncomeStatementData!$B$2:$B$415,$A165,IncomeStatementData!$I$2:$I$415,"55725")+SUMIFS(IncomeStatementData!$J$2:$J$415,IncomeStatementData!$B$2:$B$415,$A165,IncomeStatementData!$I$2:$I$415,"55760")+SUMIFS(IncomeStatementData!$J$2:$J$415,IncomeStatementData!$B$2:$B$415,$A165,IncomeStatementData!$I$2:$I$415,"55755")</f>
        <v>0</v>
      </c>
      <c r="Z165" s="51">
        <f>IF(ISERROR(AA165/12*Occupancy!$B$65),"-",AA165/12*Occupancy!$B$65)</f>
        <v>0</v>
      </c>
      <c r="AA165" s="52">
        <f>SUMIFS(AnnualFinancialData!$L$2:$L$6380,AnnualFinancialData!$B$2:$B$6380,$A165,AnnualFinancialData!$K$2:$K$6380,"55705")+SUMIFS(AnnualFinancialData!$L$2:$L$6380,AnnualFinancialData!$B$2:$B$6380,$A165,AnnualFinancialData!$K$2:$K$6380,"55715")+SUMIFS(AnnualFinancialData!$L$2:$L$6380,AnnualFinancialData!$B$2:$B$6380,$A165,AnnualFinancialData!$K$2:$K$6380,"55720")+SUMIFS(AnnualFinancialData!$L$2:$L$6380,AnnualFinancialData!$B$2:$B$6380,$A165,AnnualFinancialData!$K$2:$K$6380,"55730")+SUMIFS(AnnualFinancialData!$L$2:$L$6380,AnnualFinancialData!$B$2:$B$6380,$A165,AnnualFinancialData!$K$2:$K$6380,"55735")+SUMIFS(AnnualFinancialData!$L$2:$L$6380,AnnualFinancialData!$B$2:$B$6380,$A165,AnnualFinancialData!$K$2:$K$6380,"55701")+SUMIFS(AnnualFinancialData!$L$2:$L$6380,AnnualFinancialData!$B$2:$B$6380,$A165,AnnualFinancialData!$K$2:$K$6380,"55750")+SUMIFS(AnnualFinancialData!$L$2:$L$6380,AnnualFinancialData!$B$2:$B$6380,$A165,AnnualFinancialData!$K$2:$K$6380,"55725")+SUMIFS(AnnualFinancialData!$L$2:$L$6380,AnnualFinancialData!$B$2:$B$6380,$A165,AnnualFinancialData!$K$2:$K$6380,"55760")+SUMIFS(AnnualFinancialData!$L$2:$L$6380,AnnualFinancialData!$B$2:$B$6380,$A165,AnnualFinancialData!$K$2:$K$6380,"55755")</f>
        <v>0</v>
      </c>
      <c r="AB165" s="51" t="str">
        <f>IF(ISERROR(IF(Y165="","",Y165/VLOOKUP(Occupancy!$B$65,Occupancy!$BJ$68:'Occupancy'!$B$79,1)*12/$C165)),"-",IF(Y165="","",Y165/VLOOKUP(Occupancy!$B$65,Occupancy!$BJ$68:'Occupancy'!$B$79,1)*12/$C165))</f>
        <v>-</v>
      </c>
      <c r="AC165" s="57" t="str">
        <f>IF(ISERROR(IF(Z165="","",Z165/VLOOKUP(Occupancy!$B$65,Occupancy!$BJ$68:'Occupancy'!$B$79,1)*12/$C165)),"-",IF(Z165="","",Z165/VLOOKUP(Occupancy!$B$65,Occupancy!$BJ$68:'Occupancy'!$B$79,1)*12/$C165))</f>
        <v>-</v>
      </c>
      <c r="AD165" s="55">
        <f>SUMIFS(IncomeStatementData!$J$2:$J$415,IncomeStatementData!$B$2:$B$415,$A165,IncomeStatementData!$I$2:$I$415,"55770")</f>
        <v>0</v>
      </c>
      <c r="AE165" s="54">
        <f>IF(ISERROR(AF165/12*Occupancy!$B$65),"-",AF165/12*Occupancy!$B$65)</f>
        <v>0</v>
      </c>
      <c r="AF165" s="55">
        <f>SUMIFS(AnnualFinancialData!$L$2:$L$6380,AnnualFinancialData!$B$2:$B$6380,$A165,AnnualFinancialData!$K$2:$K$6380,"55770")</f>
        <v>0</v>
      </c>
      <c r="AG165" s="54" t="str">
        <f>IF(ISERROR(IF(AD165="","",AD165/VLOOKUP(Occupancy!$B$65,Occupancy!$BJ$68:'Occupancy'!$B$79,1)*12/$C165)),"-",IF(AD165="","",AD165/VLOOKUP(Occupancy!$B$65,Occupancy!$BJ$68:'Occupancy'!$B$79,1)*12/$C165))</f>
        <v>-</v>
      </c>
      <c r="AH165" s="59" t="str">
        <f>IF(ISERROR(IF(AE165="","",AE165/VLOOKUP(Occupancy!$B$65,Occupancy!$BJ$68:'Occupancy'!$B$79,1)*12/$C165)),"-",IF(AE165="","",AE165/VLOOKUP(Occupancy!$B$65,Occupancy!$BJ$68:'Occupancy'!$B$79,1)*12/$C165))</f>
        <v>-</v>
      </c>
      <c r="AI165" s="52">
        <f>SUMIFS(IncomeStatementData!$J$2:$J$415,IncomeStatementData!$B$2:$B$415,$A165,IncomeStatementData!$I$2:$I$415,"55357")+SUMIFS(IncomeStatementData!$J$2:$J$415,IncomeStatementData!$B$2:$B$415,$A165,IncomeStatementData!$I$2:$I$415,"55353")+SUMIFS(IncomeStatementData!$J$2:$J$415,IncomeStatementData!$B$2:$B$415,$A165,IncomeStatementData!$I$2:$I$415,"55354")+SUMIFS(IncomeStatementData!$J$2:$J$415,IncomeStatementData!$B$2:$B$415,$A165,IncomeStatementData!$I$2:$I$415,"55351")</f>
        <v>0</v>
      </c>
      <c r="AJ165" s="51">
        <f>IF(ISERROR(AK165/12*Occupancy!$B$65),"-",AK165/12*Occupancy!$B$65)</f>
        <v>0</v>
      </c>
      <c r="AK165" s="52">
        <f>SUMIFS(AnnualFinancialData!$L$2:$L$6380,AnnualFinancialData!$B$2:$B$6380,$A165,AnnualFinancialData!$K$2:$K$6380,"55357")+SUMIFS(AnnualFinancialData!$L$2:$L$6380,AnnualFinancialData!$B$2:$B$6380,$A165,AnnualFinancialData!$K$2:$K$6380,"55353")+SUMIFS(AnnualFinancialData!$L$2:$L$6380,AnnualFinancialData!$B$2:$B$6380,$A165,AnnualFinancialData!$K$2:$K$6380,"55354")+SUMIFS(AnnualFinancialData!$L$2:$L$6380,AnnualFinancialData!$B$2:$B$6380,$A165,AnnualFinancialData!$K$2:$K$6380,"55351")</f>
        <v>0</v>
      </c>
      <c r="AL165" s="51" t="str">
        <f>IF(ISERROR(IF(AI165="","",AI165/VLOOKUP(Occupancy!$B$65,Occupancy!$BJ$68:'Occupancy'!$B$79,1)*12/$C165)),"-",IF(AI165="","",AI165/VLOOKUP(Occupancy!$B$65,Occupancy!$BJ$68:'Occupancy'!$B$79,1)*12/$C165))</f>
        <v>-</v>
      </c>
      <c r="AM165" s="60" t="str">
        <f>IF(ISERROR(IF(AJ165="","",AJ165/VLOOKUP(Occupancy!$B$65,Occupancy!$BJ$68:'Occupancy'!$B$79,1)*12/$C165)),"-",IF(AJ165="","",AJ165/VLOOKUP(Occupancy!$B$65,Occupancy!$BJ$68:'Occupancy'!$B$79,1)*12/$C165))</f>
        <v>-</v>
      </c>
      <c r="AN165" s="54">
        <f>SUMIFS(IncomeStatementData!$J$2:$J$415,IncomeStatementData!$B$2:$B$415,$A165,IncomeStatementData!$I$2:$I$415,"55355")</f>
        <v>0</v>
      </c>
      <c r="AO165" s="54">
        <f>IF(ISERROR(AP165/12*Occupancy!$B$65),"-",AP165/12*Occupancy!$B$65)</f>
        <v>0</v>
      </c>
      <c r="AP165" s="55">
        <f>SUMIFS(AnnualFinancialData!$L$2:$L$6380,AnnualFinancialData!$B$2:$B$6380,$A165,AnnualFinancialData!$K$2:$K$6380,"55355")</f>
        <v>0</v>
      </c>
      <c r="AQ165" s="54" t="str">
        <f>IF(ISERROR(IF(AN165="","",AN165/VLOOKUP(Occupancy!$B$65,Occupancy!$BJ$68:'Occupancy'!$B$79,1)*12/$C165)),"-",IF(AN165="","",AN165/VLOOKUP(Occupancy!$B$65,Occupancy!$BJ$68:'Occupancy'!$B$79,1)*12/$C165))</f>
        <v>-</v>
      </c>
      <c r="AR165" s="56" t="str">
        <f>IF(ISERROR(IF(AO165="","",AO165/VLOOKUP(Occupancy!$B$65,Occupancy!$BJ$68:'Occupancy'!$B$79,1)*12/$C165)),"-",IF(AO165="","",AO165/VLOOKUP(Occupancy!$B$65,Occupancy!$BJ$68:'Occupancy'!$B$79,1)*12/$C165))</f>
        <v>-</v>
      </c>
      <c r="AS165" s="61">
        <f>SUMIFS(IncomeStatementData!$J$2:$J$415,IncomeStatementData!$B$2:$B$415,$A165,IncomeStatementData!$I$2:$I$415,"55301")</f>
        <v>0</v>
      </c>
      <c r="AT165" s="51">
        <f>IF(ISERROR(AU165/12*Occupancy!$B$65),"-",AU165/12*Occupancy!$B$65)</f>
        <v>0</v>
      </c>
      <c r="AU165" s="52">
        <f>SUMIFS(AnnualFinancialData!$L$2:$L$6380,AnnualFinancialData!$B$2:$B$6380,$A165,AnnualFinancialData!$K$2:$K$6380,"55301")</f>
        <v>0</v>
      </c>
      <c r="AV165" s="51" t="str">
        <f>IF(ISERROR(IF(AS165="","",AS165/VLOOKUP(Occupancy!$B$65,Occupancy!$BJ$68:'Occupancy'!$B$79,1)*12/$C165)),"-",IF(AS165="","",AS165/VLOOKUP(Occupancy!$B$65,Occupancy!$BJ$68:'Occupancy'!$B$79,1)*12/$C165))</f>
        <v>-</v>
      </c>
      <c r="AW165" s="57" t="str">
        <f>IF(ISERROR(IF(AT165="","",AT165/VLOOKUP(Occupancy!$B$65,Occupancy!$BJ$68:'Occupancy'!$B$79,1)*12/$C165)),"-",IF(AT165="","",AT165/VLOOKUP(Occupancy!$B$65,Occupancy!$BJ$68:'Occupancy'!$B$79,1)*12/$C165))</f>
        <v>-</v>
      </c>
      <c r="AX165" s="54">
        <f>SUMIFS(IncomeStatementData!$J$2:$J$415,IncomeStatementData!$B$2:$B$415,$A165,IncomeStatementData!$I$2:$I$415,"55320")</f>
        <v>0</v>
      </c>
      <c r="AY165" s="54">
        <f>IF(ISERROR(AZ165/12*Occupancy!$B$65),"-",AZ165/12*Occupancy!$B$65)</f>
        <v>0</v>
      </c>
      <c r="AZ165" s="55">
        <f>SUMIFS(AnnualFinancialData!$L$2:$L$6380,AnnualFinancialData!$B$2:$B$6380,$A165,AnnualFinancialData!$K$2:$K$6380,"55320")</f>
        <v>0</v>
      </c>
      <c r="BA165" s="54" t="str">
        <f>IF(ISERROR(IF(AX165="","",AX165/VLOOKUP(Occupancy!$B$65,Occupancy!$BJ$68:'Occupancy'!$B$79,1)*12/$C165)),"-",IF(AX165="","",AX165/VLOOKUP(Occupancy!$B$65,Occupancy!$BJ$68:'Occupancy'!$B$79,1)*12/$C165))</f>
        <v>-</v>
      </c>
      <c r="BB165" s="54" t="str">
        <f>IF(ISERROR(IF(AY165="","",AY165/VLOOKUP(Occupancy!$B$65,Occupancy!$BJ$68:'Occupancy'!$B$79,1)*12/$C165)),"-",IF(AY165="","",AY165/VLOOKUP(Occupancy!$B$65,Occupancy!$BJ$68:'Occupancy'!$B$79,1)*12/$C165))</f>
        <v>-</v>
      </c>
      <c r="BC165" s="62">
        <f t="shared" si="6"/>
        <v>0</v>
      </c>
      <c r="BD165" s="63">
        <f t="shared" si="7"/>
        <v>0</v>
      </c>
      <c r="BE165" s="62">
        <f t="shared" si="8"/>
        <v>0</v>
      </c>
      <c r="BF165" s="63" t="str">
        <f>IF(ISERROR(IF(BC165="","",BC165/VLOOKUP(Occupancy!$B$65,Occupancy!$BJ$68:'Occupancy'!$B$79,1)*12/$C165)),"-",IF(BC165="","",BC165/VLOOKUP(Occupancy!$B$65,Occupancy!$BJ$68:'Occupancy'!$B$79,1)*12/$C165))</f>
        <v>-</v>
      </c>
      <c r="BG165" s="64" t="str">
        <f>IF(ISERROR(IF(BD165="","",BD165/VLOOKUP(Occupancy!$B$65,Occupancy!$BJ$68:'Occupancy'!$B$79,1)*12/$C165)),"-",IF(BD165="","",BD165/VLOOKUP(Occupancy!$B$65,Occupancy!$BJ$68:'Occupancy'!$B$79,1)*12/$C165))</f>
        <v>-</v>
      </c>
    </row>
    <row r="166" spans="1:59" x14ac:dyDescent="0.25">
      <c r="A166" s="220" t="s">
        <v>717</v>
      </c>
      <c r="B166" s="93" t="str">
        <f>IF(ISERROR(INDEX(ProjectTypeData!$F$2:$F166,MATCH(Expenses!$A166,ProjectTypeData!$B$2:$B166,0),MATCH(Expenses!B$5,ProjectTypeData!$F$1))),"-",INDEX(ProjectTypeData!$F$2:$F166,MATCH(Expenses!$A166,ProjectTypeData!$B$2:$B166,0),MATCH(Expenses!B$5,ProjectTypeData!$F$1)))</f>
        <v>Homes</v>
      </c>
      <c r="C166" s="145">
        <f>Operating!C171</f>
        <v>0</v>
      </c>
      <c r="D166" s="146" t="str">
        <f>IF(ISERROR(INDEX(MgmtCompanyData!$C$2:$C$46,MATCH(A166,MgmtCompanyData!$B$2:$B$46,0),0)),"-",INDEX(MgmtCompanyData!$C$2:$C$46,MATCH(A166,MgmtCompanyData!$B$2:$B$46,0),0))</f>
        <v>-</v>
      </c>
      <c r="E166" s="50">
        <f>SUMIFS(IncomeStatementData!$J$2:$J$415,IncomeStatementData!$B$2:$B$415,$A166,IncomeStatementData!$I$2:$I$415,"50105")+SUMIFS(IncomeStatementData!$J$2:$J$415,IncomeStatementData!$B$2:$B$415,$A166,IncomeStatementData!$I$2:$I$415,"55745")+SUMIFS(IncomeStatementData!$J$2:$J$415,IncomeStatementData!$B$2:$B$415,$A166,IncomeStatementData!$I$2:$I$415,"55730")+SUMIFS(IncomeStatementData!$J$2:$J$415,IncomeStatementData!$B$2:$B$415,$A166,IncomeStatementData!$I$2:$I$415,"50203")+SUMIFS(IncomeStatementData!$J$2:$J$415,IncomeStatementData!$B$2:$B$415,$A166,IncomeStatementData!$I$2:$I$415,"50252")</f>
        <v>0</v>
      </c>
      <c r="F166" s="51">
        <f>IF(ISERROR(G166/12*Occupancy!$B$65),"-",G166/12*Occupancy!$B$65)</f>
        <v>0</v>
      </c>
      <c r="G166" s="52">
        <f>SUMIFS(AnnualFinancialData!$L$2:$L$6380,AnnualFinancialData!$B$2:$B$6380,$A166,AnnualFinancialData!$K$2:$K$6380,"50105")+SUMIFS(AnnualFinancialData!$L$2:$L$6380,AnnualFinancialData!$B$2:$B$6380,$A166,AnnualFinancialData!$K$2:$K$6380,"55745")+SUMIFS(AnnualFinancialData!$L$2:$L$6380,AnnualFinancialData!$B$2:$B$6380,$A166,AnnualFinancialData!$K$2:$K$6380,"55730")+SUMIFS(AnnualFinancialData!$L$2:$L$6380,AnnualFinancialData!$B$2:$B$6380,$A166,AnnualFinancialData!$K$2:$K$6380,"50203")+SUMIFS(AnnualFinancialData!$L$2:$L$6380,AnnualFinancialData!$B$2:$B$6380,$A166,AnnualFinancialData!$K$2:$K$6380,"50252")</f>
        <v>0</v>
      </c>
      <c r="H166" s="51" t="str">
        <f>IF(ISERROR(IF(E166="","",E166/VLOOKUP(Occupancy!$B$65,Occupancy!$BJ$68:'Occupancy'!$B$79,1)*12/$C166)),"-",IF(E166="","",E166/VLOOKUP(Occupancy!$B$65,Occupancy!$BJ$68:'Occupancy'!$B$79,1)*12/$C166))</f>
        <v>-</v>
      </c>
      <c r="I166" s="53" t="str">
        <f>IF(ISERROR(IF(F166="","",F166/VLOOKUP(Occupancy!$B$65,Occupancy!$BJ$68:'Occupancy'!$B$79,1)*12/$C166)),"-",IF(F166="","",F166/VLOOKUP(Occupancy!$B$65,Occupancy!$BJ$68:'Occupancy'!$B$79,1)*12/$C166))</f>
        <v>-</v>
      </c>
      <c r="J166" s="54">
        <f>SUMIFS(IncomeStatementData!$J$2:$J$415,IncomeStatementData!$B$2:$B$415,$A166,IncomeStatementData!$I$2:$I$415,"60015")+SUMIFS(IncomeStatementData!$J$2:$J$415,IncomeStatementData!$B$2:$B$415,$A166,IncomeStatementData!$I$2:$I$415,"55342")+SUMIFS(IncomeStatementData!$J$2:$J$415,IncomeStatementData!$B$2:$B$415,$A166,IncomeStatementData!$I$2:$I$415,"55110")+SUMIFS(IncomeStatementData!$J$2:$J$415,IncomeStatementData!$B$2:$B$415,$A166,IncomeStatementData!$I$2:$I$415,"53034")+SUMIFS(IncomeStatementData!$J$2:$J$415,IncomeStatementData!$B$2:$B$415,$A166,IncomeStatementData!$I$2:$I$415,"59500")</f>
        <v>0</v>
      </c>
      <c r="K166" s="54">
        <f>IF(ISERROR(L166/12*Occupancy!$B$65),"-",L166/12*Occupancy!$B$65)</f>
        <v>0</v>
      </c>
      <c r="L166" s="55">
        <f>SUMIFS(AnnualFinancialData!$L$2:$L$6380,AnnualFinancialData!$B$2:$B$6380,$A166,AnnualFinancialData!$K$2:$K$6380,"60015")+SUMIFS(AnnualFinancialData!$L$2:$L$6380,AnnualFinancialData!$B$2:$B$6380,$A166,AnnualFinancialData!$K$2:$K$6380,"55342")+SUMIFS(AnnualFinancialData!$L$2:$L$6380,AnnualFinancialData!$B$2:$B$6380,$A166,AnnualFinancialData!$K$2:$K$6380,"55110")+SUMIFS(AnnualFinancialData!$L$2:$L$6380,AnnualFinancialData!$B$2:$B$6380,$A166,AnnualFinancialData!$K$2:$K$6380,"53034")+SUMIFS(AnnualFinancialData!$L$2:$L$6380,AnnualFinancialData!$B$2:$B$6380,$A166,AnnualFinancialData!$K$2:$K$6380,"59500")</f>
        <v>0</v>
      </c>
      <c r="M166" s="54" t="str">
        <f>IF(ISERROR(IF(J166="","",J166/VLOOKUP(Occupancy!$B$65,Occupancy!$BJ$68:'Occupancy'!$B$79,1)*12/$C166)),"-",IF(J166="","",J166/VLOOKUP(Occupancy!$B$65,Occupancy!$BJ$68:'Occupancy'!$B$79,1)*12/$C166))</f>
        <v>-</v>
      </c>
      <c r="N166" s="54" t="str">
        <f>IF(ISERROR(IF(K166="","",K166/VLOOKUP(Occupancy!$B$65,Occupancy!$BJ$68:'Occupancy'!$B$79,1)*12/$C166)),"-",IF(K166="","",K166/VLOOKUP(Occupancy!$B$65,Occupancy!$BJ$68:'Occupancy'!$B$79,1)*12/$C166))</f>
        <v>-</v>
      </c>
      <c r="O166" s="51">
        <f>SUMIFS(IncomeStatementData!$J$2:$J$415,IncomeStatementData!$B$2:$B$415,$A166,IncomeStatementData!$I$2:$I$415,"58001")</f>
        <v>0</v>
      </c>
      <c r="P166" s="51">
        <f>IF(ISERROR(Q166/12*Occupancy!$B$65),"-",Q166/12*Occupancy!$B$65)</f>
        <v>0</v>
      </c>
      <c r="Q166" s="52">
        <f>SUMIFS(AnnualFinancialData!$L$2:$L$6380,AnnualFinancialData!$B$2:$B$6380,$A166,AnnualFinancialData!$K$2:$K$6380,"58001")</f>
        <v>0</v>
      </c>
      <c r="R166" s="51" t="str">
        <f>IF(ISERROR(IF(O166="","",O166/VLOOKUP(Occupancy!$B$65,Occupancy!$BJ$68:'Occupancy'!$B$79,1)*12/$C166)),"-",IF(O166="","",O166/VLOOKUP(Occupancy!$B$65,Occupancy!$BJ$68:'Occupancy'!$B$79,1)*12/$C166))</f>
        <v>-</v>
      </c>
      <c r="S166" s="51" t="str">
        <f>IF(ISERROR(IF(P166="","",P166/VLOOKUP(Occupancy!$B$65,Occupancy!$BJ$68:'Occupancy'!$B$79,1)*12/$C166)),"-",IF(P166="","",P166/VLOOKUP(Occupancy!$B$65,Occupancy!$BJ$68:'Occupancy'!$B$79,1)*12/$C166))</f>
        <v>-</v>
      </c>
      <c r="T166" s="55">
        <f>SUMIFS(IncomeStatementData!$J$2:$J$415,IncomeStatementData!$B$2:$B$415,$A166,IncomeStatementData!$I$2:$I$415,"66100")</f>
        <v>0</v>
      </c>
      <c r="U166" s="54">
        <f>IF(ISERROR(V166/12*Occupancy!$B$65),"-",V166/12*Occupancy!$B$65)</f>
        <v>0</v>
      </c>
      <c r="V166" s="55">
        <f>SUMIFS(AnnualFinancialData!$L$2:$L$6380,AnnualFinancialData!$B$2:$B$6380,$A166,AnnualFinancialData!$K$2:$K$6380,"66100")</f>
        <v>0</v>
      </c>
      <c r="W166" s="54" t="str">
        <f>IF(ISERROR(IF(T166="","",T166/VLOOKUP(Occupancy!$B$65,Occupancy!$BJ$68:'Occupancy'!$B$79,1)*12/$C166)),"-",IF(T166="","",T166/VLOOKUP(Occupancy!$B$65,Occupancy!$BJ$68:'Occupancy'!$B$79,1)*12/$C166))</f>
        <v>-</v>
      </c>
      <c r="X166" s="56" t="str">
        <f>IF(ISERROR(IF(U166="","",U166/VLOOKUP(Occupancy!$B$65,Occupancy!$BJ$68:'Occupancy'!$B$79,1)*12/$C166)),"-",IF(U166="","",U166/VLOOKUP(Occupancy!$B$65,Occupancy!$BJ$68:'Occupancy'!$B$79,1)*12/$C166))</f>
        <v>-</v>
      </c>
      <c r="Y166" s="51">
        <f>SUMIFS(IncomeStatementData!$J$2:$J$415,IncomeStatementData!$B$2:$B$415,$A166,IncomeStatementData!$I$2:$I$415,"55705")+SUMIFS(IncomeStatementData!$J$2:$J$415,IncomeStatementData!$B$2:$B$415,$A166,IncomeStatementData!$I$2:$I$415,"55715")+SUMIFS(IncomeStatementData!$J$2:$J$415,IncomeStatementData!$B$2:$B$415,$A166,IncomeStatementData!$I$2:$I$415,"55720")+SUMIFS(IncomeStatementData!$J$2:$J$415,IncomeStatementData!$B$2:$B$415,$A166,IncomeStatementData!$I$2:$I$415,"55730")+SUMIFS(IncomeStatementData!$J$2:$J$415,IncomeStatementData!$B$2:$B$415,$A166,IncomeStatementData!$I$2:$I$415,"55735")+SUMIFS(IncomeStatementData!$J$2:$J$415,IncomeStatementData!$B$2:$B$415,$A166,IncomeStatementData!$I$2:$I$415,"55701")+SUMIFS(IncomeStatementData!$J$2:$J$415,IncomeStatementData!$B$2:$B$415,$A166,IncomeStatementData!$I$2:$I$415,"55750")+SUMIFS(IncomeStatementData!$J$2:$J$415,IncomeStatementData!$B$2:$B$415,$A166,IncomeStatementData!$I$2:$I$415,"55725")+SUMIFS(IncomeStatementData!$J$2:$J$415,IncomeStatementData!$B$2:$B$415,$A166,IncomeStatementData!$I$2:$I$415,"55760")+SUMIFS(IncomeStatementData!$J$2:$J$415,IncomeStatementData!$B$2:$B$415,$A166,IncomeStatementData!$I$2:$I$415,"55755")</f>
        <v>0</v>
      </c>
      <c r="Z166" s="51">
        <f>IF(ISERROR(AA166/12*Occupancy!$B$65),"-",AA166/12*Occupancy!$B$65)</f>
        <v>0</v>
      </c>
      <c r="AA166" s="52">
        <f>SUMIFS(AnnualFinancialData!$L$2:$L$6380,AnnualFinancialData!$B$2:$B$6380,$A166,AnnualFinancialData!$K$2:$K$6380,"55705")+SUMIFS(AnnualFinancialData!$L$2:$L$6380,AnnualFinancialData!$B$2:$B$6380,$A166,AnnualFinancialData!$K$2:$K$6380,"55715")+SUMIFS(AnnualFinancialData!$L$2:$L$6380,AnnualFinancialData!$B$2:$B$6380,$A166,AnnualFinancialData!$K$2:$K$6380,"55720")+SUMIFS(AnnualFinancialData!$L$2:$L$6380,AnnualFinancialData!$B$2:$B$6380,$A166,AnnualFinancialData!$K$2:$K$6380,"55730")+SUMIFS(AnnualFinancialData!$L$2:$L$6380,AnnualFinancialData!$B$2:$B$6380,$A166,AnnualFinancialData!$K$2:$K$6380,"55735")+SUMIFS(AnnualFinancialData!$L$2:$L$6380,AnnualFinancialData!$B$2:$B$6380,$A166,AnnualFinancialData!$K$2:$K$6380,"55701")+SUMIFS(AnnualFinancialData!$L$2:$L$6380,AnnualFinancialData!$B$2:$B$6380,$A166,AnnualFinancialData!$K$2:$K$6380,"55750")+SUMIFS(AnnualFinancialData!$L$2:$L$6380,AnnualFinancialData!$B$2:$B$6380,$A166,AnnualFinancialData!$K$2:$K$6380,"55725")+SUMIFS(AnnualFinancialData!$L$2:$L$6380,AnnualFinancialData!$B$2:$B$6380,$A166,AnnualFinancialData!$K$2:$K$6380,"55760")+SUMIFS(AnnualFinancialData!$L$2:$L$6380,AnnualFinancialData!$B$2:$B$6380,$A166,AnnualFinancialData!$K$2:$K$6380,"55755")</f>
        <v>0</v>
      </c>
      <c r="AB166" s="51" t="str">
        <f>IF(ISERROR(IF(Y166="","",Y166/VLOOKUP(Occupancy!$B$65,Occupancy!$BJ$68:'Occupancy'!$B$79,1)*12/$C166)),"-",IF(Y166="","",Y166/VLOOKUP(Occupancy!$B$65,Occupancy!$BJ$68:'Occupancy'!$B$79,1)*12/$C166))</f>
        <v>-</v>
      </c>
      <c r="AC166" s="57" t="str">
        <f>IF(ISERROR(IF(Z166="","",Z166/VLOOKUP(Occupancy!$B$65,Occupancy!$BJ$68:'Occupancy'!$B$79,1)*12/$C166)),"-",IF(Z166="","",Z166/VLOOKUP(Occupancy!$B$65,Occupancy!$BJ$68:'Occupancy'!$B$79,1)*12/$C166))</f>
        <v>-</v>
      </c>
      <c r="AD166" s="55">
        <f>SUMIFS(IncomeStatementData!$J$2:$J$415,IncomeStatementData!$B$2:$B$415,$A166,IncomeStatementData!$I$2:$I$415,"55770")</f>
        <v>0</v>
      </c>
      <c r="AE166" s="54">
        <f>IF(ISERROR(AF166/12*Occupancy!$B$65),"-",AF166/12*Occupancy!$B$65)</f>
        <v>0</v>
      </c>
      <c r="AF166" s="55">
        <f>SUMIFS(AnnualFinancialData!$L$2:$L$6380,AnnualFinancialData!$B$2:$B$6380,$A166,AnnualFinancialData!$K$2:$K$6380,"55770")</f>
        <v>0</v>
      </c>
      <c r="AG166" s="54" t="str">
        <f>IF(ISERROR(IF(AD166="","",AD166/VLOOKUP(Occupancy!$B$65,Occupancy!$BJ$68:'Occupancy'!$B$79,1)*12/$C166)),"-",IF(AD166="","",AD166/VLOOKUP(Occupancy!$B$65,Occupancy!$BJ$68:'Occupancy'!$B$79,1)*12/$C166))</f>
        <v>-</v>
      </c>
      <c r="AH166" s="59" t="str">
        <f>IF(ISERROR(IF(AE166="","",AE166/VLOOKUP(Occupancy!$B$65,Occupancy!$BJ$68:'Occupancy'!$B$79,1)*12/$C166)),"-",IF(AE166="","",AE166/VLOOKUP(Occupancy!$B$65,Occupancy!$BJ$68:'Occupancy'!$B$79,1)*12/$C166))</f>
        <v>-</v>
      </c>
      <c r="AI166" s="52">
        <f>SUMIFS(IncomeStatementData!$J$2:$J$415,IncomeStatementData!$B$2:$B$415,$A166,IncomeStatementData!$I$2:$I$415,"55357")+SUMIFS(IncomeStatementData!$J$2:$J$415,IncomeStatementData!$B$2:$B$415,$A166,IncomeStatementData!$I$2:$I$415,"55353")+SUMIFS(IncomeStatementData!$J$2:$J$415,IncomeStatementData!$B$2:$B$415,$A166,IncomeStatementData!$I$2:$I$415,"55354")+SUMIFS(IncomeStatementData!$J$2:$J$415,IncomeStatementData!$B$2:$B$415,$A166,IncomeStatementData!$I$2:$I$415,"55351")</f>
        <v>0</v>
      </c>
      <c r="AJ166" s="51">
        <f>IF(ISERROR(AK166/12*Occupancy!$B$65),"-",AK166/12*Occupancy!$B$65)</f>
        <v>0</v>
      </c>
      <c r="AK166" s="52">
        <f>SUMIFS(AnnualFinancialData!$L$2:$L$6380,AnnualFinancialData!$B$2:$B$6380,$A166,AnnualFinancialData!$K$2:$K$6380,"55357")+SUMIFS(AnnualFinancialData!$L$2:$L$6380,AnnualFinancialData!$B$2:$B$6380,$A166,AnnualFinancialData!$K$2:$K$6380,"55353")+SUMIFS(AnnualFinancialData!$L$2:$L$6380,AnnualFinancialData!$B$2:$B$6380,$A166,AnnualFinancialData!$K$2:$K$6380,"55354")+SUMIFS(AnnualFinancialData!$L$2:$L$6380,AnnualFinancialData!$B$2:$B$6380,$A166,AnnualFinancialData!$K$2:$K$6380,"55351")</f>
        <v>0</v>
      </c>
      <c r="AL166" s="51" t="str">
        <f>IF(ISERROR(IF(AI166="","",AI166/VLOOKUP(Occupancy!$B$65,Occupancy!$BJ$68:'Occupancy'!$B$79,1)*12/$C166)),"-",IF(AI166="","",AI166/VLOOKUP(Occupancy!$B$65,Occupancy!$BJ$68:'Occupancy'!$B$79,1)*12/$C166))</f>
        <v>-</v>
      </c>
      <c r="AM166" s="60" t="str">
        <f>IF(ISERROR(IF(AJ166="","",AJ166/VLOOKUP(Occupancy!$B$65,Occupancy!$BJ$68:'Occupancy'!$B$79,1)*12/$C166)),"-",IF(AJ166="","",AJ166/VLOOKUP(Occupancy!$B$65,Occupancy!$BJ$68:'Occupancy'!$B$79,1)*12/$C166))</f>
        <v>-</v>
      </c>
      <c r="AN166" s="54">
        <f>SUMIFS(IncomeStatementData!$J$2:$J$415,IncomeStatementData!$B$2:$B$415,$A166,IncomeStatementData!$I$2:$I$415,"55355")</f>
        <v>0</v>
      </c>
      <c r="AO166" s="54">
        <f>IF(ISERROR(AP166/12*Occupancy!$B$65),"-",AP166/12*Occupancy!$B$65)</f>
        <v>0</v>
      </c>
      <c r="AP166" s="55">
        <f>SUMIFS(AnnualFinancialData!$L$2:$L$6380,AnnualFinancialData!$B$2:$B$6380,$A166,AnnualFinancialData!$K$2:$K$6380,"55355")</f>
        <v>0</v>
      </c>
      <c r="AQ166" s="54" t="str">
        <f>IF(ISERROR(IF(AN166="","",AN166/VLOOKUP(Occupancy!$B$65,Occupancy!$BJ$68:'Occupancy'!$B$79,1)*12/$C166)),"-",IF(AN166="","",AN166/VLOOKUP(Occupancy!$B$65,Occupancy!$BJ$68:'Occupancy'!$B$79,1)*12/$C166))</f>
        <v>-</v>
      </c>
      <c r="AR166" s="56" t="str">
        <f>IF(ISERROR(IF(AO166="","",AO166/VLOOKUP(Occupancy!$B$65,Occupancy!$BJ$68:'Occupancy'!$B$79,1)*12/$C166)),"-",IF(AO166="","",AO166/VLOOKUP(Occupancy!$B$65,Occupancy!$BJ$68:'Occupancy'!$B$79,1)*12/$C166))</f>
        <v>-</v>
      </c>
      <c r="AS166" s="61">
        <f>SUMIFS(IncomeStatementData!$J$2:$J$415,IncomeStatementData!$B$2:$B$415,$A166,IncomeStatementData!$I$2:$I$415,"55301")</f>
        <v>0</v>
      </c>
      <c r="AT166" s="51">
        <f>IF(ISERROR(AU166/12*Occupancy!$B$65),"-",AU166/12*Occupancy!$B$65)</f>
        <v>0</v>
      </c>
      <c r="AU166" s="52">
        <f>SUMIFS(AnnualFinancialData!$L$2:$L$6380,AnnualFinancialData!$B$2:$B$6380,$A166,AnnualFinancialData!$K$2:$K$6380,"55301")</f>
        <v>0</v>
      </c>
      <c r="AV166" s="51" t="str">
        <f>IF(ISERROR(IF(AS166="","",AS166/VLOOKUP(Occupancy!$B$65,Occupancy!$BJ$68:'Occupancy'!$B$79,1)*12/$C166)),"-",IF(AS166="","",AS166/VLOOKUP(Occupancy!$B$65,Occupancy!$BJ$68:'Occupancy'!$B$79,1)*12/$C166))</f>
        <v>-</v>
      </c>
      <c r="AW166" s="57" t="str">
        <f>IF(ISERROR(IF(AT166="","",AT166/VLOOKUP(Occupancy!$B$65,Occupancy!$BJ$68:'Occupancy'!$B$79,1)*12/$C166)),"-",IF(AT166="","",AT166/VLOOKUP(Occupancy!$B$65,Occupancy!$BJ$68:'Occupancy'!$B$79,1)*12/$C166))</f>
        <v>-</v>
      </c>
      <c r="AX166" s="54">
        <f>SUMIFS(IncomeStatementData!$J$2:$J$415,IncomeStatementData!$B$2:$B$415,$A166,IncomeStatementData!$I$2:$I$415,"55320")</f>
        <v>0</v>
      </c>
      <c r="AY166" s="54">
        <f>IF(ISERROR(AZ166/12*Occupancy!$B$65),"-",AZ166/12*Occupancy!$B$65)</f>
        <v>0</v>
      </c>
      <c r="AZ166" s="55">
        <f>SUMIFS(AnnualFinancialData!$L$2:$L$6380,AnnualFinancialData!$B$2:$B$6380,$A166,AnnualFinancialData!$K$2:$K$6380,"55320")</f>
        <v>0</v>
      </c>
      <c r="BA166" s="54" t="str">
        <f>IF(ISERROR(IF(AX166="","",AX166/VLOOKUP(Occupancy!$B$65,Occupancy!$BJ$68:'Occupancy'!$B$79,1)*12/$C166)),"-",IF(AX166="","",AX166/VLOOKUP(Occupancy!$B$65,Occupancy!$BJ$68:'Occupancy'!$B$79,1)*12/$C166))</f>
        <v>-</v>
      </c>
      <c r="BB166" s="54" t="str">
        <f>IF(ISERROR(IF(AY166="","",AY166/VLOOKUP(Occupancy!$B$65,Occupancy!$BJ$68:'Occupancy'!$B$79,1)*12/$C166)),"-",IF(AY166="","",AY166/VLOOKUP(Occupancy!$B$65,Occupancy!$BJ$68:'Occupancy'!$B$79,1)*12/$C166))</f>
        <v>-</v>
      </c>
      <c r="BC166" s="62">
        <f t="shared" si="6"/>
        <v>0</v>
      </c>
      <c r="BD166" s="63">
        <f t="shared" si="7"/>
        <v>0</v>
      </c>
      <c r="BE166" s="62">
        <f t="shared" si="8"/>
        <v>0</v>
      </c>
      <c r="BF166" s="63" t="str">
        <f>IF(ISERROR(IF(BC166="","",BC166/VLOOKUP(Occupancy!$B$65,Occupancy!$BJ$68:'Occupancy'!$B$79,1)*12/$C166)),"-",IF(BC166="","",BC166/VLOOKUP(Occupancy!$B$65,Occupancy!$BJ$68:'Occupancy'!$B$79,1)*12/$C166))</f>
        <v>-</v>
      </c>
      <c r="BG166" s="64" t="str">
        <f>IF(ISERROR(IF(BD166="","",BD166/VLOOKUP(Occupancy!$B$65,Occupancy!$BJ$68:'Occupancy'!$B$79,1)*12/$C166)),"-",IF(BD166="","",BD166/VLOOKUP(Occupancy!$B$65,Occupancy!$BJ$68:'Occupancy'!$B$79,1)*12/$C166))</f>
        <v>-</v>
      </c>
    </row>
    <row r="167" spans="1:59" x14ac:dyDescent="0.25">
      <c r="A167" s="220" t="s">
        <v>719</v>
      </c>
      <c r="B167" s="93" t="str">
        <f>IF(ISERROR(INDEX(ProjectTypeData!$F$2:$F167,MATCH(Expenses!$A167,ProjectTypeData!$B$2:$B167,0),MATCH(Expenses!B$5,ProjectTypeData!$F$1))),"-",INDEX(ProjectTypeData!$F$2:$F167,MATCH(Expenses!$A167,ProjectTypeData!$B$2:$B167,0),MATCH(Expenses!B$5,ProjectTypeData!$F$1)))</f>
        <v>Homes</v>
      </c>
      <c r="C167" s="145">
        <f>Operating!C172</f>
        <v>0</v>
      </c>
      <c r="D167" s="146" t="str">
        <f>IF(ISERROR(INDEX(MgmtCompanyData!$C$2:$C$46,MATCH(A167,MgmtCompanyData!$B$2:$B$46,0),0)),"-",INDEX(MgmtCompanyData!$C$2:$C$46,MATCH(A167,MgmtCompanyData!$B$2:$B$46,0),0))</f>
        <v>-</v>
      </c>
      <c r="E167" s="50">
        <f>SUMIFS(IncomeStatementData!$J$2:$J$415,IncomeStatementData!$B$2:$B$415,$A167,IncomeStatementData!$I$2:$I$415,"50105")+SUMIFS(IncomeStatementData!$J$2:$J$415,IncomeStatementData!$B$2:$B$415,$A167,IncomeStatementData!$I$2:$I$415,"55745")+SUMIFS(IncomeStatementData!$J$2:$J$415,IncomeStatementData!$B$2:$B$415,$A167,IncomeStatementData!$I$2:$I$415,"55730")+SUMIFS(IncomeStatementData!$J$2:$J$415,IncomeStatementData!$B$2:$B$415,$A167,IncomeStatementData!$I$2:$I$415,"50203")+SUMIFS(IncomeStatementData!$J$2:$J$415,IncomeStatementData!$B$2:$B$415,$A167,IncomeStatementData!$I$2:$I$415,"50252")</f>
        <v>0</v>
      </c>
      <c r="F167" s="51">
        <f>IF(ISERROR(G167/12*Occupancy!$B$65),"-",G167/12*Occupancy!$B$65)</f>
        <v>0</v>
      </c>
      <c r="G167" s="52">
        <f>SUMIFS(AnnualFinancialData!$L$2:$L$6380,AnnualFinancialData!$B$2:$B$6380,$A167,AnnualFinancialData!$K$2:$K$6380,"50105")+SUMIFS(AnnualFinancialData!$L$2:$L$6380,AnnualFinancialData!$B$2:$B$6380,$A167,AnnualFinancialData!$K$2:$K$6380,"55745")+SUMIFS(AnnualFinancialData!$L$2:$L$6380,AnnualFinancialData!$B$2:$B$6380,$A167,AnnualFinancialData!$K$2:$K$6380,"55730")+SUMIFS(AnnualFinancialData!$L$2:$L$6380,AnnualFinancialData!$B$2:$B$6380,$A167,AnnualFinancialData!$K$2:$K$6380,"50203")+SUMIFS(AnnualFinancialData!$L$2:$L$6380,AnnualFinancialData!$B$2:$B$6380,$A167,AnnualFinancialData!$K$2:$K$6380,"50252")</f>
        <v>0</v>
      </c>
      <c r="H167" s="51" t="str">
        <f>IF(ISERROR(IF(E167="","",E167/VLOOKUP(Occupancy!$B$65,Occupancy!$BJ$68:'Occupancy'!$B$79,1)*12/$C167)),"-",IF(E167="","",E167/VLOOKUP(Occupancy!$B$65,Occupancy!$BJ$68:'Occupancy'!$B$79,1)*12/$C167))</f>
        <v>-</v>
      </c>
      <c r="I167" s="53" t="str">
        <f>IF(ISERROR(IF(F167="","",F167/VLOOKUP(Occupancy!$B$65,Occupancy!$BJ$68:'Occupancy'!$B$79,1)*12/$C167)),"-",IF(F167="","",F167/VLOOKUP(Occupancy!$B$65,Occupancy!$BJ$68:'Occupancy'!$B$79,1)*12/$C167))</f>
        <v>-</v>
      </c>
      <c r="J167" s="54">
        <f>SUMIFS(IncomeStatementData!$J$2:$J$415,IncomeStatementData!$B$2:$B$415,$A167,IncomeStatementData!$I$2:$I$415,"60015")+SUMIFS(IncomeStatementData!$J$2:$J$415,IncomeStatementData!$B$2:$B$415,$A167,IncomeStatementData!$I$2:$I$415,"55342")+SUMIFS(IncomeStatementData!$J$2:$J$415,IncomeStatementData!$B$2:$B$415,$A167,IncomeStatementData!$I$2:$I$415,"55110")+SUMIFS(IncomeStatementData!$J$2:$J$415,IncomeStatementData!$B$2:$B$415,$A167,IncomeStatementData!$I$2:$I$415,"53034")+SUMIFS(IncomeStatementData!$J$2:$J$415,IncomeStatementData!$B$2:$B$415,$A167,IncomeStatementData!$I$2:$I$415,"59500")</f>
        <v>0</v>
      </c>
      <c r="K167" s="54">
        <f>IF(ISERROR(L167/12*Occupancy!$B$65),"-",L167/12*Occupancy!$B$65)</f>
        <v>0</v>
      </c>
      <c r="L167" s="55">
        <f>SUMIFS(AnnualFinancialData!$L$2:$L$6380,AnnualFinancialData!$B$2:$B$6380,$A167,AnnualFinancialData!$K$2:$K$6380,"60015")+SUMIFS(AnnualFinancialData!$L$2:$L$6380,AnnualFinancialData!$B$2:$B$6380,$A167,AnnualFinancialData!$K$2:$K$6380,"55342")+SUMIFS(AnnualFinancialData!$L$2:$L$6380,AnnualFinancialData!$B$2:$B$6380,$A167,AnnualFinancialData!$K$2:$K$6380,"55110")+SUMIFS(AnnualFinancialData!$L$2:$L$6380,AnnualFinancialData!$B$2:$B$6380,$A167,AnnualFinancialData!$K$2:$K$6380,"53034")+SUMIFS(AnnualFinancialData!$L$2:$L$6380,AnnualFinancialData!$B$2:$B$6380,$A167,AnnualFinancialData!$K$2:$K$6380,"59500")</f>
        <v>0</v>
      </c>
      <c r="M167" s="54" t="str">
        <f>IF(ISERROR(IF(J167="","",J167/VLOOKUP(Occupancy!$B$65,Occupancy!$BJ$68:'Occupancy'!$B$79,1)*12/$C167)),"-",IF(J167="","",J167/VLOOKUP(Occupancy!$B$65,Occupancy!$BJ$68:'Occupancy'!$B$79,1)*12/$C167))</f>
        <v>-</v>
      </c>
      <c r="N167" s="54" t="str">
        <f>IF(ISERROR(IF(K167="","",K167/VLOOKUP(Occupancy!$B$65,Occupancy!$BJ$68:'Occupancy'!$B$79,1)*12/$C167)),"-",IF(K167="","",K167/VLOOKUP(Occupancy!$B$65,Occupancy!$BJ$68:'Occupancy'!$B$79,1)*12/$C167))</f>
        <v>-</v>
      </c>
      <c r="O167" s="51">
        <f>SUMIFS(IncomeStatementData!$J$2:$J$415,IncomeStatementData!$B$2:$B$415,$A167,IncomeStatementData!$I$2:$I$415,"58001")</f>
        <v>0</v>
      </c>
      <c r="P167" s="51">
        <f>IF(ISERROR(Q167/12*Occupancy!$B$65),"-",Q167/12*Occupancy!$B$65)</f>
        <v>0</v>
      </c>
      <c r="Q167" s="52">
        <f>SUMIFS(AnnualFinancialData!$L$2:$L$6380,AnnualFinancialData!$B$2:$B$6380,$A167,AnnualFinancialData!$K$2:$K$6380,"58001")</f>
        <v>0</v>
      </c>
      <c r="R167" s="51" t="str">
        <f>IF(ISERROR(IF(O167="","",O167/VLOOKUP(Occupancy!$B$65,Occupancy!$BJ$68:'Occupancy'!$B$79,1)*12/$C167)),"-",IF(O167="","",O167/VLOOKUP(Occupancy!$B$65,Occupancy!$BJ$68:'Occupancy'!$B$79,1)*12/$C167))</f>
        <v>-</v>
      </c>
      <c r="S167" s="51" t="str">
        <f>IF(ISERROR(IF(P167="","",P167/VLOOKUP(Occupancy!$B$65,Occupancy!$BJ$68:'Occupancy'!$B$79,1)*12/$C167)),"-",IF(P167="","",P167/VLOOKUP(Occupancy!$B$65,Occupancy!$BJ$68:'Occupancy'!$B$79,1)*12/$C167))</f>
        <v>-</v>
      </c>
      <c r="T167" s="55">
        <f>SUMIFS(IncomeStatementData!$J$2:$J$415,IncomeStatementData!$B$2:$B$415,$A167,IncomeStatementData!$I$2:$I$415,"66100")</f>
        <v>0</v>
      </c>
      <c r="U167" s="54">
        <f>IF(ISERROR(V167/12*Occupancy!$B$65),"-",V167/12*Occupancy!$B$65)</f>
        <v>0</v>
      </c>
      <c r="V167" s="55">
        <f>SUMIFS(AnnualFinancialData!$L$2:$L$6380,AnnualFinancialData!$B$2:$B$6380,$A167,AnnualFinancialData!$K$2:$K$6380,"66100")</f>
        <v>0</v>
      </c>
      <c r="W167" s="54" t="str">
        <f>IF(ISERROR(IF(T167="","",T167/VLOOKUP(Occupancy!$B$65,Occupancy!$BJ$68:'Occupancy'!$B$79,1)*12/$C167)),"-",IF(T167="","",T167/VLOOKUP(Occupancy!$B$65,Occupancy!$BJ$68:'Occupancy'!$B$79,1)*12/$C167))</f>
        <v>-</v>
      </c>
      <c r="X167" s="56" t="str">
        <f>IF(ISERROR(IF(U167="","",U167/VLOOKUP(Occupancy!$B$65,Occupancy!$BJ$68:'Occupancy'!$B$79,1)*12/$C167)),"-",IF(U167="","",U167/VLOOKUP(Occupancy!$B$65,Occupancy!$BJ$68:'Occupancy'!$B$79,1)*12/$C167))</f>
        <v>-</v>
      </c>
      <c r="Y167" s="51">
        <f>SUMIFS(IncomeStatementData!$J$2:$J$415,IncomeStatementData!$B$2:$B$415,$A167,IncomeStatementData!$I$2:$I$415,"55705")+SUMIFS(IncomeStatementData!$J$2:$J$415,IncomeStatementData!$B$2:$B$415,$A167,IncomeStatementData!$I$2:$I$415,"55715")+SUMIFS(IncomeStatementData!$J$2:$J$415,IncomeStatementData!$B$2:$B$415,$A167,IncomeStatementData!$I$2:$I$415,"55720")+SUMIFS(IncomeStatementData!$J$2:$J$415,IncomeStatementData!$B$2:$B$415,$A167,IncomeStatementData!$I$2:$I$415,"55730")+SUMIFS(IncomeStatementData!$J$2:$J$415,IncomeStatementData!$B$2:$B$415,$A167,IncomeStatementData!$I$2:$I$415,"55735")+SUMIFS(IncomeStatementData!$J$2:$J$415,IncomeStatementData!$B$2:$B$415,$A167,IncomeStatementData!$I$2:$I$415,"55701")+SUMIFS(IncomeStatementData!$J$2:$J$415,IncomeStatementData!$B$2:$B$415,$A167,IncomeStatementData!$I$2:$I$415,"55750")+SUMIFS(IncomeStatementData!$J$2:$J$415,IncomeStatementData!$B$2:$B$415,$A167,IncomeStatementData!$I$2:$I$415,"55725")+SUMIFS(IncomeStatementData!$J$2:$J$415,IncomeStatementData!$B$2:$B$415,$A167,IncomeStatementData!$I$2:$I$415,"55760")+SUMIFS(IncomeStatementData!$J$2:$J$415,IncomeStatementData!$B$2:$B$415,$A167,IncomeStatementData!$I$2:$I$415,"55755")</f>
        <v>0</v>
      </c>
      <c r="Z167" s="51">
        <f>IF(ISERROR(AA167/12*Occupancy!$B$65),"-",AA167/12*Occupancy!$B$65)</f>
        <v>0</v>
      </c>
      <c r="AA167" s="52">
        <f>SUMIFS(AnnualFinancialData!$L$2:$L$6380,AnnualFinancialData!$B$2:$B$6380,$A167,AnnualFinancialData!$K$2:$K$6380,"55705")+SUMIFS(AnnualFinancialData!$L$2:$L$6380,AnnualFinancialData!$B$2:$B$6380,$A167,AnnualFinancialData!$K$2:$K$6380,"55715")+SUMIFS(AnnualFinancialData!$L$2:$L$6380,AnnualFinancialData!$B$2:$B$6380,$A167,AnnualFinancialData!$K$2:$K$6380,"55720")+SUMIFS(AnnualFinancialData!$L$2:$L$6380,AnnualFinancialData!$B$2:$B$6380,$A167,AnnualFinancialData!$K$2:$K$6380,"55730")+SUMIFS(AnnualFinancialData!$L$2:$L$6380,AnnualFinancialData!$B$2:$B$6380,$A167,AnnualFinancialData!$K$2:$K$6380,"55735")+SUMIFS(AnnualFinancialData!$L$2:$L$6380,AnnualFinancialData!$B$2:$B$6380,$A167,AnnualFinancialData!$K$2:$K$6380,"55701")+SUMIFS(AnnualFinancialData!$L$2:$L$6380,AnnualFinancialData!$B$2:$B$6380,$A167,AnnualFinancialData!$K$2:$K$6380,"55750")+SUMIFS(AnnualFinancialData!$L$2:$L$6380,AnnualFinancialData!$B$2:$B$6380,$A167,AnnualFinancialData!$K$2:$K$6380,"55725")+SUMIFS(AnnualFinancialData!$L$2:$L$6380,AnnualFinancialData!$B$2:$B$6380,$A167,AnnualFinancialData!$K$2:$K$6380,"55760")+SUMIFS(AnnualFinancialData!$L$2:$L$6380,AnnualFinancialData!$B$2:$B$6380,$A167,AnnualFinancialData!$K$2:$K$6380,"55755")</f>
        <v>0</v>
      </c>
      <c r="AB167" s="51" t="str">
        <f>IF(ISERROR(IF(Y167="","",Y167/VLOOKUP(Occupancy!$B$65,Occupancy!$BJ$68:'Occupancy'!$B$79,1)*12/$C167)),"-",IF(Y167="","",Y167/VLOOKUP(Occupancy!$B$65,Occupancy!$BJ$68:'Occupancy'!$B$79,1)*12/$C167))</f>
        <v>-</v>
      </c>
      <c r="AC167" s="57" t="str">
        <f>IF(ISERROR(IF(Z167="","",Z167/VLOOKUP(Occupancy!$B$65,Occupancy!$BJ$68:'Occupancy'!$B$79,1)*12/$C167)),"-",IF(Z167="","",Z167/VLOOKUP(Occupancy!$B$65,Occupancy!$BJ$68:'Occupancy'!$B$79,1)*12/$C167))</f>
        <v>-</v>
      </c>
      <c r="AD167" s="55">
        <f>SUMIFS(IncomeStatementData!$J$2:$J$415,IncomeStatementData!$B$2:$B$415,$A167,IncomeStatementData!$I$2:$I$415,"55770")</f>
        <v>0</v>
      </c>
      <c r="AE167" s="54">
        <f>IF(ISERROR(AF167/12*Occupancy!$B$65),"-",AF167/12*Occupancy!$B$65)</f>
        <v>0</v>
      </c>
      <c r="AF167" s="55">
        <f>SUMIFS(AnnualFinancialData!$L$2:$L$6380,AnnualFinancialData!$B$2:$B$6380,$A167,AnnualFinancialData!$K$2:$K$6380,"55770")</f>
        <v>0</v>
      </c>
      <c r="AG167" s="54" t="str">
        <f>IF(ISERROR(IF(AD167="","",AD167/VLOOKUP(Occupancy!$B$65,Occupancy!$BJ$68:'Occupancy'!$B$79,1)*12/$C167)),"-",IF(AD167="","",AD167/VLOOKUP(Occupancy!$B$65,Occupancy!$BJ$68:'Occupancy'!$B$79,1)*12/$C167))</f>
        <v>-</v>
      </c>
      <c r="AH167" s="59" t="str">
        <f>IF(ISERROR(IF(AE167="","",AE167/VLOOKUP(Occupancy!$B$65,Occupancy!$BJ$68:'Occupancy'!$B$79,1)*12/$C167)),"-",IF(AE167="","",AE167/VLOOKUP(Occupancy!$B$65,Occupancy!$BJ$68:'Occupancy'!$B$79,1)*12/$C167))</f>
        <v>-</v>
      </c>
      <c r="AI167" s="52">
        <f>SUMIFS(IncomeStatementData!$J$2:$J$415,IncomeStatementData!$B$2:$B$415,$A167,IncomeStatementData!$I$2:$I$415,"55357")+SUMIFS(IncomeStatementData!$J$2:$J$415,IncomeStatementData!$B$2:$B$415,$A167,IncomeStatementData!$I$2:$I$415,"55353")+SUMIFS(IncomeStatementData!$J$2:$J$415,IncomeStatementData!$B$2:$B$415,$A167,IncomeStatementData!$I$2:$I$415,"55354")+SUMIFS(IncomeStatementData!$J$2:$J$415,IncomeStatementData!$B$2:$B$415,$A167,IncomeStatementData!$I$2:$I$415,"55351")</f>
        <v>0</v>
      </c>
      <c r="AJ167" s="51">
        <f>IF(ISERROR(AK167/12*Occupancy!$B$65),"-",AK167/12*Occupancy!$B$65)</f>
        <v>0</v>
      </c>
      <c r="AK167" s="52">
        <f>SUMIFS(AnnualFinancialData!$L$2:$L$6380,AnnualFinancialData!$B$2:$B$6380,$A167,AnnualFinancialData!$K$2:$K$6380,"55357")+SUMIFS(AnnualFinancialData!$L$2:$L$6380,AnnualFinancialData!$B$2:$B$6380,$A167,AnnualFinancialData!$K$2:$K$6380,"55353")+SUMIFS(AnnualFinancialData!$L$2:$L$6380,AnnualFinancialData!$B$2:$B$6380,$A167,AnnualFinancialData!$K$2:$K$6380,"55354")+SUMIFS(AnnualFinancialData!$L$2:$L$6380,AnnualFinancialData!$B$2:$B$6380,$A167,AnnualFinancialData!$K$2:$K$6380,"55351")</f>
        <v>0</v>
      </c>
      <c r="AL167" s="51" t="str">
        <f>IF(ISERROR(IF(AI167="","",AI167/VLOOKUP(Occupancy!$B$65,Occupancy!$BJ$68:'Occupancy'!$B$79,1)*12/$C167)),"-",IF(AI167="","",AI167/VLOOKUP(Occupancy!$B$65,Occupancy!$BJ$68:'Occupancy'!$B$79,1)*12/$C167))</f>
        <v>-</v>
      </c>
      <c r="AM167" s="60" t="str">
        <f>IF(ISERROR(IF(AJ167="","",AJ167/VLOOKUP(Occupancy!$B$65,Occupancy!$BJ$68:'Occupancy'!$B$79,1)*12/$C167)),"-",IF(AJ167="","",AJ167/VLOOKUP(Occupancy!$B$65,Occupancy!$BJ$68:'Occupancy'!$B$79,1)*12/$C167))</f>
        <v>-</v>
      </c>
      <c r="AN167" s="54">
        <f>SUMIFS(IncomeStatementData!$J$2:$J$415,IncomeStatementData!$B$2:$B$415,$A167,IncomeStatementData!$I$2:$I$415,"55355")</f>
        <v>0</v>
      </c>
      <c r="AO167" s="54">
        <f>IF(ISERROR(AP167/12*Occupancy!$B$65),"-",AP167/12*Occupancy!$B$65)</f>
        <v>0</v>
      </c>
      <c r="AP167" s="55">
        <f>SUMIFS(AnnualFinancialData!$L$2:$L$6380,AnnualFinancialData!$B$2:$B$6380,$A167,AnnualFinancialData!$K$2:$K$6380,"55355")</f>
        <v>0</v>
      </c>
      <c r="AQ167" s="54" t="str">
        <f>IF(ISERROR(IF(AN167="","",AN167/VLOOKUP(Occupancy!$B$65,Occupancy!$BJ$68:'Occupancy'!$B$79,1)*12/$C167)),"-",IF(AN167="","",AN167/VLOOKUP(Occupancy!$B$65,Occupancy!$BJ$68:'Occupancy'!$B$79,1)*12/$C167))</f>
        <v>-</v>
      </c>
      <c r="AR167" s="56" t="str">
        <f>IF(ISERROR(IF(AO167="","",AO167/VLOOKUP(Occupancy!$B$65,Occupancy!$BJ$68:'Occupancy'!$B$79,1)*12/$C167)),"-",IF(AO167="","",AO167/VLOOKUP(Occupancy!$B$65,Occupancy!$BJ$68:'Occupancy'!$B$79,1)*12/$C167))</f>
        <v>-</v>
      </c>
      <c r="AS167" s="61">
        <f>SUMIFS(IncomeStatementData!$J$2:$J$415,IncomeStatementData!$B$2:$B$415,$A167,IncomeStatementData!$I$2:$I$415,"55301")</f>
        <v>0</v>
      </c>
      <c r="AT167" s="51">
        <f>IF(ISERROR(AU167/12*Occupancy!$B$65),"-",AU167/12*Occupancy!$B$65)</f>
        <v>0</v>
      </c>
      <c r="AU167" s="52">
        <f>SUMIFS(AnnualFinancialData!$L$2:$L$6380,AnnualFinancialData!$B$2:$B$6380,$A167,AnnualFinancialData!$K$2:$K$6380,"55301")</f>
        <v>0</v>
      </c>
      <c r="AV167" s="51" t="str">
        <f>IF(ISERROR(IF(AS167="","",AS167/VLOOKUP(Occupancy!$B$65,Occupancy!$BJ$68:'Occupancy'!$B$79,1)*12/$C167)),"-",IF(AS167="","",AS167/VLOOKUP(Occupancy!$B$65,Occupancy!$BJ$68:'Occupancy'!$B$79,1)*12/$C167))</f>
        <v>-</v>
      </c>
      <c r="AW167" s="57" t="str">
        <f>IF(ISERROR(IF(AT167="","",AT167/VLOOKUP(Occupancy!$B$65,Occupancy!$BJ$68:'Occupancy'!$B$79,1)*12/$C167)),"-",IF(AT167="","",AT167/VLOOKUP(Occupancy!$B$65,Occupancy!$BJ$68:'Occupancy'!$B$79,1)*12/$C167))</f>
        <v>-</v>
      </c>
      <c r="AX167" s="54">
        <f>SUMIFS(IncomeStatementData!$J$2:$J$415,IncomeStatementData!$B$2:$B$415,$A167,IncomeStatementData!$I$2:$I$415,"55320")</f>
        <v>0</v>
      </c>
      <c r="AY167" s="54">
        <f>IF(ISERROR(AZ167/12*Occupancy!$B$65),"-",AZ167/12*Occupancy!$B$65)</f>
        <v>0</v>
      </c>
      <c r="AZ167" s="55">
        <f>SUMIFS(AnnualFinancialData!$L$2:$L$6380,AnnualFinancialData!$B$2:$B$6380,$A167,AnnualFinancialData!$K$2:$K$6380,"55320")</f>
        <v>0</v>
      </c>
      <c r="BA167" s="54" t="str">
        <f>IF(ISERROR(IF(AX167="","",AX167/VLOOKUP(Occupancy!$B$65,Occupancy!$BJ$68:'Occupancy'!$B$79,1)*12/$C167)),"-",IF(AX167="","",AX167/VLOOKUP(Occupancy!$B$65,Occupancy!$BJ$68:'Occupancy'!$B$79,1)*12/$C167))</f>
        <v>-</v>
      </c>
      <c r="BB167" s="54" t="str">
        <f>IF(ISERROR(IF(AY167="","",AY167/VLOOKUP(Occupancy!$B$65,Occupancy!$BJ$68:'Occupancy'!$B$79,1)*12/$C167)),"-",IF(AY167="","",AY167/VLOOKUP(Occupancy!$B$65,Occupancy!$BJ$68:'Occupancy'!$B$79,1)*12/$C167))</f>
        <v>-</v>
      </c>
      <c r="BC167" s="62">
        <f t="shared" si="6"/>
        <v>0</v>
      </c>
      <c r="BD167" s="63">
        <f t="shared" si="7"/>
        <v>0</v>
      </c>
      <c r="BE167" s="62">
        <f t="shared" si="8"/>
        <v>0</v>
      </c>
      <c r="BF167" s="63" t="str">
        <f>IF(ISERROR(IF(BC167="","",BC167/VLOOKUP(Occupancy!$B$65,Occupancy!$BJ$68:'Occupancy'!$B$79,1)*12/$C167)),"-",IF(BC167="","",BC167/VLOOKUP(Occupancy!$B$65,Occupancy!$BJ$68:'Occupancy'!$B$79,1)*12/$C167))</f>
        <v>-</v>
      </c>
      <c r="BG167" s="64" t="str">
        <f>IF(ISERROR(IF(BD167="","",BD167/VLOOKUP(Occupancy!$B$65,Occupancy!$BJ$68:'Occupancy'!$B$79,1)*12/$C167)),"-",IF(BD167="","",BD167/VLOOKUP(Occupancy!$B$65,Occupancy!$BJ$68:'Occupancy'!$B$79,1)*12/$C167))</f>
        <v>-</v>
      </c>
    </row>
    <row r="168" spans="1:59" x14ac:dyDescent="0.25">
      <c r="A168" s="220" t="s">
        <v>712</v>
      </c>
      <c r="B168" s="93" t="str">
        <f>IF(ISERROR(INDEX(ProjectTypeData!$F$2:$F168,MATCH(Expenses!$A168,ProjectTypeData!$B$2:$B168,0),MATCH(Expenses!B$5,ProjectTypeData!$F$1))),"-",INDEX(ProjectTypeData!$F$2:$F168,MATCH(Expenses!$A168,ProjectTypeData!$B$2:$B168,0),MATCH(Expenses!B$5,ProjectTypeData!$F$1)))</f>
        <v>Homes</v>
      </c>
      <c r="C168" s="145">
        <f>Operating!C173</f>
        <v>0</v>
      </c>
      <c r="D168" s="146" t="str">
        <f>IF(ISERROR(INDEX(MgmtCompanyData!$C$2:$C$46,MATCH(A168,MgmtCompanyData!$B$2:$B$46,0),0)),"-",INDEX(MgmtCompanyData!$C$2:$C$46,MATCH(A168,MgmtCompanyData!$B$2:$B$46,0),0))</f>
        <v>-</v>
      </c>
      <c r="E168" s="50">
        <f>SUMIFS(IncomeStatementData!$J$2:$J$415,IncomeStatementData!$B$2:$B$415,$A168,IncomeStatementData!$I$2:$I$415,"50105")+SUMIFS(IncomeStatementData!$J$2:$J$415,IncomeStatementData!$B$2:$B$415,$A168,IncomeStatementData!$I$2:$I$415,"55745")+SUMIFS(IncomeStatementData!$J$2:$J$415,IncomeStatementData!$B$2:$B$415,$A168,IncomeStatementData!$I$2:$I$415,"55730")+SUMIFS(IncomeStatementData!$J$2:$J$415,IncomeStatementData!$B$2:$B$415,$A168,IncomeStatementData!$I$2:$I$415,"50203")+SUMIFS(IncomeStatementData!$J$2:$J$415,IncomeStatementData!$B$2:$B$415,$A168,IncomeStatementData!$I$2:$I$415,"50252")</f>
        <v>0</v>
      </c>
      <c r="F168" s="51">
        <f>IF(ISERROR(G168/12*Occupancy!$B$65),"-",G168/12*Occupancy!$B$65)</f>
        <v>0</v>
      </c>
      <c r="G168" s="52">
        <f>SUMIFS(AnnualFinancialData!$L$2:$L$6380,AnnualFinancialData!$B$2:$B$6380,$A168,AnnualFinancialData!$K$2:$K$6380,"50105")+SUMIFS(AnnualFinancialData!$L$2:$L$6380,AnnualFinancialData!$B$2:$B$6380,$A168,AnnualFinancialData!$K$2:$K$6380,"55745")+SUMIFS(AnnualFinancialData!$L$2:$L$6380,AnnualFinancialData!$B$2:$B$6380,$A168,AnnualFinancialData!$K$2:$K$6380,"55730")+SUMIFS(AnnualFinancialData!$L$2:$L$6380,AnnualFinancialData!$B$2:$B$6380,$A168,AnnualFinancialData!$K$2:$K$6380,"50203")+SUMIFS(AnnualFinancialData!$L$2:$L$6380,AnnualFinancialData!$B$2:$B$6380,$A168,AnnualFinancialData!$K$2:$K$6380,"50252")</f>
        <v>0</v>
      </c>
      <c r="H168" s="51" t="str">
        <f>IF(ISERROR(IF(E168="","",E168/VLOOKUP(Occupancy!$B$65,Occupancy!$BJ$68:'Occupancy'!$B$79,1)*12/$C168)),"-",IF(E168="","",E168/VLOOKUP(Occupancy!$B$65,Occupancy!$BJ$68:'Occupancy'!$B$79,1)*12/$C168))</f>
        <v>-</v>
      </c>
      <c r="I168" s="53" t="str">
        <f>IF(ISERROR(IF(F168="","",F168/VLOOKUP(Occupancy!$B$65,Occupancy!$BJ$68:'Occupancy'!$B$79,1)*12/$C168)),"-",IF(F168="","",F168/VLOOKUP(Occupancy!$B$65,Occupancy!$BJ$68:'Occupancy'!$B$79,1)*12/$C168))</f>
        <v>-</v>
      </c>
      <c r="J168" s="54">
        <f>SUMIFS(IncomeStatementData!$J$2:$J$415,IncomeStatementData!$B$2:$B$415,$A168,IncomeStatementData!$I$2:$I$415,"60015")+SUMIFS(IncomeStatementData!$J$2:$J$415,IncomeStatementData!$B$2:$B$415,$A168,IncomeStatementData!$I$2:$I$415,"55342")+SUMIFS(IncomeStatementData!$J$2:$J$415,IncomeStatementData!$B$2:$B$415,$A168,IncomeStatementData!$I$2:$I$415,"55110")+SUMIFS(IncomeStatementData!$J$2:$J$415,IncomeStatementData!$B$2:$B$415,$A168,IncomeStatementData!$I$2:$I$415,"53034")+SUMIFS(IncomeStatementData!$J$2:$J$415,IncomeStatementData!$B$2:$B$415,$A168,IncomeStatementData!$I$2:$I$415,"59500")</f>
        <v>0</v>
      </c>
      <c r="K168" s="54">
        <f>IF(ISERROR(L168/12*Occupancy!$B$65),"-",L168/12*Occupancy!$B$65)</f>
        <v>0</v>
      </c>
      <c r="L168" s="55">
        <f>SUMIFS(AnnualFinancialData!$L$2:$L$6380,AnnualFinancialData!$B$2:$B$6380,$A168,AnnualFinancialData!$K$2:$K$6380,"60015")+SUMIFS(AnnualFinancialData!$L$2:$L$6380,AnnualFinancialData!$B$2:$B$6380,$A168,AnnualFinancialData!$K$2:$K$6380,"55342")+SUMIFS(AnnualFinancialData!$L$2:$L$6380,AnnualFinancialData!$B$2:$B$6380,$A168,AnnualFinancialData!$K$2:$K$6380,"55110")+SUMIFS(AnnualFinancialData!$L$2:$L$6380,AnnualFinancialData!$B$2:$B$6380,$A168,AnnualFinancialData!$K$2:$K$6380,"53034")+SUMIFS(AnnualFinancialData!$L$2:$L$6380,AnnualFinancialData!$B$2:$B$6380,$A168,AnnualFinancialData!$K$2:$K$6380,"59500")</f>
        <v>0</v>
      </c>
      <c r="M168" s="54" t="str">
        <f>IF(ISERROR(IF(J168="","",J168/VLOOKUP(Occupancy!$B$65,Occupancy!$BJ$68:'Occupancy'!$B$79,1)*12/$C168)),"-",IF(J168="","",J168/VLOOKUP(Occupancy!$B$65,Occupancy!$BJ$68:'Occupancy'!$B$79,1)*12/$C168))</f>
        <v>-</v>
      </c>
      <c r="N168" s="54" t="str">
        <f>IF(ISERROR(IF(K168="","",K168/VLOOKUP(Occupancy!$B$65,Occupancy!$BJ$68:'Occupancy'!$B$79,1)*12/$C168)),"-",IF(K168="","",K168/VLOOKUP(Occupancy!$B$65,Occupancy!$BJ$68:'Occupancy'!$B$79,1)*12/$C168))</f>
        <v>-</v>
      </c>
      <c r="O168" s="51">
        <f>SUMIFS(IncomeStatementData!$J$2:$J$415,IncomeStatementData!$B$2:$B$415,$A168,IncomeStatementData!$I$2:$I$415,"58001")</f>
        <v>0</v>
      </c>
      <c r="P168" s="51">
        <f>IF(ISERROR(Q168/12*Occupancy!$B$65),"-",Q168/12*Occupancy!$B$65)</f>
        <v>0</v>
      </c>
      <c r="Q168" s="52">
        <f>SUMIFS(AnnualFinancialData!$L$2:$L$6380,AnnualFinancialData!$B$2:$B$6380,$A168,AnnualFinancialData!$K$2:$K$6380,"58001")</f>
        <v>0</v>
      </c>
      <c r="R168" s="51" t="str">
        <f>IF(ISERROR(IF(O168="","",O168/VLOOKUP(Occupancy!$B$65,Occupancy!$BJ$68:'Occupancy'!$B$79,1)*12/$C168)),"-",IF(O168="","",O168/VLOOKUP(Occupancy!$B$65,Occupancy!$BJ$68:'Occupancy'!$B$79,1)*12/$C168))</f>
        <v>-</v>
      </c>
      <c r="S168" s="51" t="str">
        <f>IF(ISERROR(IF(P168="","",P168/VLOOKUP(Occupancy!$B$65,Occupancy!$BJ$68:'Occupancy'!$B$79,1)*12/$C168)),"-",IF(P168="","",P168/VLOOKUP(Occupancy!$B$65,Occupancy!$BJ$68:'Occupancy'!$B$79,1)*12/$C168))</f>
        <v>-</v>
      </c>
      <c r="T168" s="55">
        <f>SUMIFS(IncomeStatementData!$J$2:$J$415,IncomeStatementData!$B$2:$B$415,$A168,IncomeStatementData!$I$2:$I$415,"66100")</f>
        <v>0</v>
      </c>
      <c r="U168" s="54">
        <f>IF(ISERROR(V168/12*Occupancy!$B$65),"-",V168/12*Occupancy!$B$65)</f>
        <v>0</v>
      </c>
      <c r="V168" s="55">
        <f>SUMIFS(AnnualFinancialData!$L$2:$L$6380,AnnualFinancialData!$B$2:$B$6380,$A168,AnnualFinancialData!$K$2:$K$6380,"66100")</f>
        <v>0</v>
      </c>
      <c r="W168" s="54" t="str">
        <f>IF(ISERROR(IF(T168="","",T168/VLOOKUP(Occupancy!$B$65,Occupancy!$BJ$68:'Occupancy'!$B$79,1)*12/$C168)),"-",IF(T168="","",T168/VLOOKUP(Occupancy!$B$65,Occupancy!$BJ$68:'Occupancy'!$B$79,1)*12/$C168))</f>
        <v>-</v>
      </c>
      <c r="X168" s="56" t="str">
        <f>IF(ISERROR(IF(U168="","",U168/VLOOKUP(Occupancy!$B$65,Occupancy!$BJ$68:'Occupancy'!$B$79,1)*12/$C168)),"-",IF(U168="","",U168/VLOOKUP(Occupancy!$B$65,Occupancy!$BJ$68:'Occupancy'!$B$79,1)*12/$C168))</f>
        <v>-</v>
      </c>
      <c r="Y168" s="51">
        <f>SUMIFS(IncomeStatementData!$J$2:$J$415,IncomeStatementData!$B$2:$B$415,$A168,IncomeStatementData!$I$2:$I$415,"55705")+SUMIFS(IncomeStatementData!$J$2:$J$415,IncomeStatementData!$B$2:$B$415,$A168,IncomeStatementData!$I$2:$I$415,"55715")+SUMIFS(IncomeStatementData!$J$2:$J$415,IncomeStatementData!$B$2:$B$415,$A168,IncomeStatementData!$I$2:$I$415,"55720")+SUMIFS(IncomeStatementData!$J$2:$J$415,IncomeStatementData!$B$2:$B$415,$A168,IncomeStatementData!$I$2:$I$415,"55730")+SUMIFS(IncomeStatementData!$J$2:$J$415,IncomeStatementData!$B$2:$B$415,$A168,IncomeStatementData!$I$2:$I$415,"55735")+SUMIFS(IncomeStatementData!$J$2:$J$415,IncomeStatementData!$B$2:$B$415,$A168,IncomeStatementData!$I$2:$I$415,"55701")+SUMIFS(IncomeStatementData!$J$2:$J$415,IncomeStatementData!$B$2:$B$415,$A168,IncomeStatementData!$I$2:$I$415,"55750")+SUMIFS(IncomeStatementData!$J$2:$J$415,IncomeStatementData!$B$2:$B$415,$A168,IncomeStatementData!$I$2:$I$415,"55725")+SUMIFS(IncomeStatementData!$J$2:$J$415,IncomeStatementData!$B$2:$B$415,$A168,IncomeStatementData!$I$2:$I$415,"55760")+SUMIFS(IncomeStatementData!$J$2:$J$415,IncomeStatementData!$B$2:$B$415,$A168,IncomeStatementData!$I$2:$I$415,"55755")</f>
        <v>0</v>
      </c>
      <c r="Z168" s="51">
        <f>IF(ISERROR(AA168/12*Occupancy!$B$65),"-",AA168/12*Occupancy!$B$65)</f>
        <v>0</v>
      </c>
      <c r="AA168" s="52">
        <f>SUMIFS(AnnualFinancialData!$L$2:$L$6380,AnnualFinancialData!$B$2:$B$6380,$A168,AnnualFinancialData!$K$2:$K$6380,"55705")+SUMIFS(AnnualFinancialData!$L$2:$L$6380,AnnualFinancialData!$B$2:$B$6380,$A168,AnnualFinancialData!$K$2:$K$6380,"55715")+SUMIFS(AnnualFinancialData!$L$2:$L$6380,AnnualFinancialData!$B$2:$B$6380,$A168,AnnualFinancialData!$K$2:$K$6380,"55720")+SUMIFS(AnnualFinancialData!$L$2:$L$6380,AnnualFinancialData!$B$2:$B$6380,$A168,AnnualFinancialData!$K$2:$K$6380,"55730")+SUMIFS(AnnualFinancialData!$L$2:$L$6380,AnnualFinancialData!$B$2:$B$6380,$A168,AnnualFinancialData!$K$2:$K$6380,"55735")+SUMIFS(AnnualFinancialData!$L$2:$L$6380,AnnualFinancialData!$B$2:$B$6380,$A168,AnnualFinancialData!$K$2:$K$6380,"55701")+SUMIFS(AnnualFinancialData!$L$2:$L$6380,AnnualFinancialData!$B$2:$B$6380,$A168,AnnualFinancialData!$K$2:$K$6380,"55750")+SUMIFS(AnnualFinancialData!$L$2:$L$6380,AnnualFinancialData!$B$2:$B$6380,$A168,AnnualFinancialData!$K$2:$K$6380,"55725")+SUMIFS(AnnualFinancialData!$L$2:$L$6380,AnnualFinancialData!$B$2:$B$6380,$A168,AnnualFinancialData!$K$2:$K$6380,"55760")+SUMIFS(AnnualFinancialData!$L$2:$L$6380,AnnualFinancialData!$B$2:$B$6380,$A168,AnnualFinancialData!$K$2:$K$6380,"55755")</f>
        <v>0</v>
      </c>
      <c r="AB168" s="51" t="str">
        <f>IF(ISERROR(IF(Y168="","",Y168/VLOOKUP(Occupancy!$B$65,Occupancy!$BJ$68:'Occupancy'!$B$79,1)*12/$C168)),"-",IF(Y168="","",Y168/VLOOKUP(Occupancy!$B$65,Occupancy!$BJ$68:'Occupancy'!$B$79,1)*12/$C168))</f>
        <v>-</v>
      </c>
      <c r="AC168" s="57" t="str">
        <f>IF(ISERROR(IF(Z168="","",Z168/VLOOKUP(Occupancy!$B$65,Occupancy!$BJ$68:'Occupancy'!$B$79,1)*12/$C168)),"-",IF(Z168="","",Z168/VLOOKUP(Occupancy!$B$65,Occupancy!$BJ$68:'Occupancy'!$B$79,1)*12/$C168))</f>
        <v>-</v>
      </c>
      <c r="AD168" s="55">
        <f>SUMIFS(IncomeStatementData!$J$2:$J$415,IncomeStatementData!$B$2:$B$415,$A168,IncomeStatementData!$I$2:$I$415,"55770")</f>
        <v>0</v>
      </c>
      <c r="AE168" s="54">
        <f>IF(ISERROR(AF168/12*Occupancy!$B$65),"-",AF168/12*Occupancy!$B$65)</f>
        <v>0</v>
      </c>
      <c r="AF168" s="55">
        <f>SUMIFS(AnnualFinancialData!$L$2:$L$6380,AnnualFinancialData!$B$2:$B$6380,$A168,AnnualFinancialData!$K$2:$K$6380,"55770")</f>
        <v>0</v>
      </c>
      <c r="AG168" s="54" t="str">
        <f>IF(ISERROR(IF(AD168="","",AD168/VLOOKUP(Occupancy!$B$65,Occupancy!$BJ$68:'Occupancy'!$B$79,1)*12/$C168)),"-",IF(AD168="","",AD168/VLOOKUP(Occupancy!$B$65,Occupancy!$BJ$68:'Occupancy'!$B$79,1)*12/$C168))</f>
        <v>-</v>
      </c>
      <c r="AH168" s="59" t="str">
        <f>IF(ISERROR(IF(AE168="","",AE168/VLOOKUP(Occupancy!$B$65,Occupancy!$BJ$68:'Occupancy'!$B$79,1)*12/$C168)),"-",IF(AE168="","",AE168/VLOOKUP(Occupancy!$B$65,Occupancy!$BJ$68:'Occupancy'!$B$79,1)*12/$C168))</f>
        <v>-</v>
      </c>
      <c r="AI168" s="52">
        <f>SUMIFS(IncomeStatementData!$J$2:$J$415,IncomeStatementData!$B$2:$B$415,$A168,IncomeStatementData!$I$2:$I$415,"55357")+SUMIFS(IncomeStatementData!$J$2:$J$415,IncomeStatementData!$B$2:$B$415,$A168,IncomeStatementData!$I$2:$I$415,"55353")+SUMIFS(IncomeStatementData!$J$2:$J$415,IncomeStatementData!$B$2:$B$415,$A168,IncomeStatementData!$I$2:$I$415,"55354")+SUMIFS(IncomeStatementData!$J$2:$J$415,IncomeStatementData!$B$2:$B$415,$A168,IncomeStatementData!$I$2:$I$415,"55351")</f>
        <v>0</v>
      </c>
      <c r="AJ168" s="51">
        <f>IF(ISERROR(AK168/12*Occupancy!$B$65),"-",AK168/12*Occupancy!$B$65)</f>
        <v>0</v>
      </c>
      <c r="AK168" s="52">
        <f>SUMIFS(AnnualFinancialData!$L$2:$L$6380,AnnualFinancialData!$B$2:$B$6380,$A168,AnnualFinancialData!$K$2:$K$6380,"55357")+SUMIFS(AnnualFinancialData!$L$2:$L$6380,AnnualFinancialData!$B$2:$B$6380,$A168,AnnualFinancialData!$K$2:$K$6380,"55353")+SUMIFS(AnnualFinancialData!$L$2:$L$6380,AnnualFinancialData!$B$2:$B$6380,$A168,AnnualFinancialData!$K$2:$K$6380,"55354")+SUMIFS(AnnualFinancialData!$L$2:$L$6380,AnnualFinancialData!$B$2:$B$6380,$A168,AnnualFinancialData!$K$2:$K$6380,"55351")</f>
        <v>0</v>
      </c>
      <c r="AL168" s="51" t="str">
        <f>IF(ISERROR(IF(AI168="","",AI168/VLOOKUP(Occupancy!$B$65,Occupancy!$BJ$68:'Occupancy'!$B$79,1)*12/$C168)),"-",IF(AI168="","",AI168/VLOOKUP(Occupancy!$B$65,Occupancy!$BJ$68:'Occupancy'!$B$79,1)*12/$C168))</f>
        <v>-</v>
      </c>
      <c r="AM168" s="60" t="str">
        <f>IF(ISERROR(IF(AJ168="","",AJ168/VLOOKUP(Occupancy!$B$65,Occupancy!$BJ$68:'Occupancy'!$B$79,1)*12/$C168)),"-",IF(AJ168="","",AJ168/VLOOKUP(Occupancy!$B$65,Occupancy!$BJ$68:'Occupancy'!$B$79,1)*12/$C168))</f>
        <v>-</v>
      </c>
      <c r="AN168" s="54">
        <f>SUMIFS(IncomeStatementData!$J$2:$J$415,IncomeStatementData!$B$2:$B$415,$A168,IncomeStatementData!$I$2:$I$415,"55355")</f>
        <v>0</v>
      </c>
      <c r="AO168" s="54">
        <f>IF(ISERROR(AP168/12*Occupancy!$B$65),"-",AP168/12*Occupancy!$B$65)</f>
        <v>0</v>
      </c>
      <c r="AP168" s="55">
        <f>SUMIFS(AnnualFinancialData!$L$2:$L$6380,AnnualFinancialData!$B$2:$B$6380,$A168,AnnualFinancialData!$K$2:$K$6380,"55355")</f>
        <v>0</v>
      </c>
      <c r="AQ168" s="54" t="str">
        <f>IF(ISERROR(IF(AN168="","",AN168/VLOOKUP(Occupancy!$B$65,Occupancy!$BJ$68:'Occupancy'!$B$79,1)*12/$C168)),"-",IF(AN168="","",AN168/VLOOKUP(Occupancy!$B$65,Occupancy!$BJ$68:'Occupancy'!$B$79,1)*12/$C168))</f>
        <v>-</v>
      </c>
      <c r="AR168" s="56" t="str">
        <f>IF(ISERROR(IF(AO168="","",AO168/VLOOKUP(Occupancy!$B$65,Occupancy!$BJ$68:'Occupancy'!$B$79,1)*12/$C168)),"-",IF(AO168="","",AO168/VLOOKUP(Occupancy!$B$65,Occupancy!$BJ$68:'Occupancy'!$B$79,1)*12/$C168))</f>
        <v>-</v>
      </c>
      <c r="AS168" s="61">
        <f>SUMIFS(IncomeStatementData!$J$2:$J$415,IncomeStatementData!$B$2:$B$415,$A168,IncomeStatementData!$I$2:$I$415,"55301")</f>
        <v>0</v>
      </c>
      <c r="AT168" s="51">
        <f>IF(ISERROR(AU168/12*Occupancy!$B$65),"-",AU168/12*Occupancy!$B$65)</f>
        <v>0</v>
      </c>
      <c r="AU168" s="52">
        <f>SUMIFS(AnnualFinancialData!$L$2:$L$6380,AnnualFinancialData!$B$2:$B$6380,$A168,AnnualFinancialData!$K$2:$K$6380,"55301")</f>
        <v>0</v>
      </c>
      <c r="AV168" s="51" t="str">
        <f>IF(ISERROR(IF(AS168="","",AS168/VLOOKUP(Occupancy!$B$65,Occupancy!$BJ$68:'Occupancy'!$B$79,1)*12/$C168)),"-",IF(AS168="","",AS168/VLOOKUP(Occupancy!$B$65,Occupancy!$BJ$68:'Occupancy'!$B$79,1)*12/$C168))</f>
        <v>-</v>
      </c>
      <c r="AW168" s="57" t="str">
        <f>IF(ISERROR(IF(AT168="","",AT168/VLOOKUP(Occupancy!$B$65,Occupancy!$BJ$68:'Occupancy'!$B$79,1)*12/$C168)),"-",IF(AT168="","",AT168/VLOOKUP(Occupancy!$B$65,Occupancy!$BJ$68:'Occupancy'!$B$79,1)*12/$C168))</f>
        <v>-</v>
      </c>
      <c r="AX168" s="54">
        <f>SUMIFS(IncomeStatementData!$J$2:$J$415,IncomeStatementData!$B$2:$B$415,$A168,IncomeStatementData!$I$2:$I$415,"55320")</f>
        <v>0</v>
      </c>
      <c r="AY168" s="54">
        <f>IF(ISERROR(AZ168/12*Occupancy!$B$65),"-",AZ168/12*Occupancy!$B$65)</f>
        <v>0</v>
      </c>
      <c r="AZ168" s="55">
        <f>SUMIFS(AnnualFinancialData!$L$2:$L$6380,AnnualFinancialData!$B$2:$B$6380,$A168,AnnualFinancialData!$K$2:$K$6380,"55320")</f>
        <v>0</v>
      </c>
      <c r="BA168" s="54" t="str">
        <f>IF(ISERROR(IF(AX168="","",AX168/VLOOKUP(Occupancy!$B$65,Occupancy!$BJ$68:'Occupancy'!$B$79,1)*12/$C168)),"-",IF(AX168="","",AX168/VLOOKUP(Occupancy!$B$65,Occupancy!$BJ$68:'Occupancy'!$B$79,1)*12/$C168))</f>
        <v>-</v>
      </c>
      <c r="BB168" s="54" t="str">
        <f>IF(ISERROR(IF(AY168="","",AY168/VLOOKUP(Occupancy!$B$65,Occupancy!$BJ$68:'Occupancy'!$B$79,1)*12/$C168)),"-",IF(AY168="","",AY168/VLOOKUP(Occupancy!$B$65,Occupancy!$BJ$68:'Occupancy'!$B$79,1)*12/$C168))</f>
        <v>-</v>
      </c>
      <c r="BC168" s="62">
        <f t="shared" si="6"/>
        <v>0</v>
      </c>
      <c r="BD168" s="63">
        <f t="shared" si="7"/>
        <v>0</v>
      </c>
      <c r="BE168" s="62">
        <f t="shared" si="8"/>
        <v>0</v>
      </c>
      <c r="BF168" s="63" t="str">
        <f>IF(ISERROR(IF(BC168="","",BC168/VLOOKUP(Occupancy!$B$65,Occupancy!$BJ$68:'Occupancy'!$B$79,1)*12/$C168)),"-",IF(BC168="","",BC168/VLOOKUP(Occupancy!$B$65,Occupancy!$BJ$68:'Occupancy'!$B$79,1)*12/$C168))</f>
        <v>-</v>
      </c>
      <c r="BG168" s="64" t="str">
        <f>IF(ISERROR(IF(BD168="","",BD168/VLOOKUP(Occupancy!$B$65,Occupancy!$BJ$68:'Occupancy'!$B$79,1)*12/$C168)),"-",IF(BD168="","",BD168/VLOOKUP(Occupancy!$B$65,Occupancy!$BJ$68:'Occupancy'!$B$79,1)*12/$C168))</f>
        <v>-</v>
      </c>
    </row>
    <row r="169" spans="1:59" x14ac:dyDescent="0.25">
      <c r="A169" s="220" t="s">
        <v>730</v>
      </c>
      <c r="B169" s="93" t="str">
        <f>IF(ISERROR(INDEX(ProjectTypeData!$F$2:$F169,MATCH(Expenses!$A169,ProjectTypeData!$B$2:$B169,0),MATCH(Expenses!B$5,ProjectTypeData!$F$1))),"-",INDEX(ProjectTypeData!$F$2:$F169,MATCH(Expenses!$A169,ProjectTypeData!$B$2:$B169,0),MATCH(Expenses!B$5,ProjectTypeData!$F$1)))</f>
        <v>Homes</v>
      </c>
      <c r="C169" s="145">
        <f>Operating!C174</f>
        <v>0</v>
      </c>
      <c r="D169" s="146" t="str">
        <f>IF(ISERROR(INDEX(MgmtCompanyData!$C$2:$C$46,MATCH(A169,MgmtCompanyData!$B$2:$B$46,0),0)),"-",INDEX(MgmtCompanyData!$C$2:$C$46,MATCH(A169,MgmtCompanyData!$B$2:$B$46,0),0))</f>
        <v>-</v>
      </c>
      <c r="E169" s="50">
        <f>SUMIFS(IncomeStatementData!$J$2:$J$415,IncomeStatementData!$B$2:$B$415,$A169,IncomeStatementData!$I$2:$I$415,"50105")+SUMIFS(IncomeStatementData!$J$2:$J$415,IncomeStatementData!$B$2:$B$415,$A169,IncomeStatementData!$I$2:$I$415,"55745")+SUMIFS(IncomeStatementData!$J$2:$J$415,IncomeStatementData!$B$2:$B$415,$A169,IncomeStatementData!$I$2:$I$415,"55730")+SUMIFS(IncomeStatementData!$J$2:$J$415,IncomeStatementData!$B$2:$B$415,$A169,IncomeStatementData!$I$2:$I$415,"50203")+SUMIFS(IncomeStatementData!$J$2:$J$415,IncomeStatementData!$B$2:$B$415,$A169,IncomeStatementData!$I$2:$I$415,"50252")</f>
        <v>0</v>
      </c>
      <c r="F169" s="51">
        <f>IF(ISERROR(G169/12*Occupancy!$B$65),"-",G169/12*Occupancy!$B$65)</f>
        <v>0</v>
      </c>
      <c r="G169" s="52">
        <f>SUMIFS(AnnualFinancialData!$L$2:$L$6380,AnnualFinancialData!$B$2:$B$6380,$A169,AnnualFinancialData!$K$2:$K$6380,"50105")+SUMIFS(AnnualFinancialData!$L$2:$L$6380,AnnualFinancialData!$B$2:$B$6380,$A169,AnnualFinancialData!$K$2:$K$6380,"55745")+SUMIFS(AnnualFinancialData!$L$2:$L$6380,AnnualFinancialData!$B$2:$B$6380,$A169,AnnualFinancialData!$K$2:$K$6380,"55730")+SUMIFS(AnnualFinancialData!$L$2:$L$6380,AnnualFinancialData!$B$2:$B$6380,$A169,AnnualFinancialData!$K$2:$K$6380,"50203")+SUMIFS(AnnualFinancialData!$L$2:$L$6380,AnnualFinancialData!$B$2:$B$6380,$A169,AnnualFinancialData!$K$2:$K$6380,"50252")</f>
        <v>0</v>
      </c>
      <c r="H169" s="51" t="str">
        <f>IF(ISERROR(IF(E169="","",E169/VLOOKUP(Occupancy!$B$65,Occupancy!$BJ$68:'Occupancy'!$B$79,1)*12/$C169)),"-",IF(E169="","",E169/VLOOKUP(Occupancy!$B$65,Occupancy!$BJ$68:'Occupancy'!$B$79,1)*12/$C169))</f>
        <v>-</v>
      </c>
      <c r="I169" s="53" t="str">
        <f>IF(ISERROR(IF(F169="","",F169/VLOOKUP(Occupancy!$B$65,Occupancy!$BJ$68:'Occupancy'!$B$79,1)*12/$C169)),"-",IF(F169="","",F169/VLOOKUP(Occupancy!$B$65,Occupancy!$BJ$68:'Occupancy'!$B$79,1)*12/$C169))</f>
        <v>-</v>
      </c>
      <c r="J169" s="54">
        <f>SUMIFS(IncomeStatementData!$J$2:$J$415,IncomeStatementData!$B$2:$B$415,$A169,IncomeStatementData!$I$2:$I$415,"60015")+SUMIFS(IncomeStatementData!$J$2:$J$415,IncomeStatementData!$B$2:$B$415,$A169,IncomeStatementData!$I$2:$I$415,"55342")+SUMIFS(IncomeStatementData!$J$2:$J$415,IncomeStatementData!$B$2:$B$415,$A169,IncomeStatementData!$I$2:$I$415,"55110")+SUMIFS(IncomeStatementData!$J$2:$J$415,IncomeStatementData!$B$2:$B$415,$A169,IncomeStatementData!$I$2:$I$415,"53034")+SUMIFS(IncomeStatementData!$J$2:$J$415,IncomeStatementData!$B$2:$B$415,$A169,IncomeStatementData!$I$2:$I$415,"59500")</f>
        <v>0</v>
      </c>
      <c r="K169" s="54">
        <f>IF(ISERROR(L169/12*Occupancy!$B$65),"-",L169/12*Occupancy!$B$65)</f>
        <v>0</v>
      </c>
      <c r="L169" s="55">
        <f>SUMIFS(AnnualFinancialData!$L$2:$L$6380,AnnualFinancialData!$B$2:$B$6380,$A169,AnnualFinancialData!$K$2:$K$6380,"60015")+SUMIFS(AnnualFinancialData!$L$2:$L$6380,AnnualFinancialData!$B$2:$B$6380,$A169,AnnualFinancialData!$K$2:$K$6380,"55342")+SUMIFS(AnnualFinancialData!$L$2:$L$6380,AnnualFinancialData!$B$2:$B$6380,$A169,AnnualFinancialData!$K$2:$K$6380,"55110")+SUMIFS(AnnualFinancialData!$L$2:$L$6380,AnnualFinancialData!$B$2:$B$6380,$A169,AnnualFinancialData!$K$2:$K$6380,"53034")+SUMIFS(AnnualFinancialData!$L$2:$L$6380,AnnualFinancialData!$B$2:$B$6380,$A169,AnnualFinancialData!$K$2:$K$6380,"59500")</f>
        <v>0</v>
      </c>
      <c r="M169" s="54" t="str">
        <f>IF(ISERROR(IF(J169="","",J169/VLOOKUP(Occupancy!$B$65,Occupancy!$BJ$68:'Occupancy'!$B$79,1)*12/$C169)),"-",IF(J169="","",J169/VLOOKUP(Occupancy!$B$65,Occupancy!$BJ$68:'Occupancy'!$B$79,1)*12/$C169))</f>
        <v>-</v>
      </c>
      <c r="N169" s="54" t="str">
        <f>IF(ISERROR(IF(K169="","",K169/VLOOKUP(Occupancy!$B$65,Occupancy!$BJ$68:'Occupancy'!$B$79,1)*12/$C169)),"-",IF(K169="","",K169/VLOOKUP(Occupancy!$B$65,Occupancy!$BJ$68:'Occupancy'!$B$79,1)*12/$C169))</f>
        <v>-</v>
      </c>
      <c r="O169" s="51">
        <f>SUMIFS(IncomeStatementData!$J$2:$J$415,IncomeStatementData!$B$2:$B$415,$A169,IncomeStatementData!$I$2:$I$415,"58001")</f>
        <v>0</v>
      </c>
      <c r="P169" s="51">
        <f>IF(ISERROR(Q169/12*Occupancy!$B$65),"-",Q169/12*Occupancy!$B$65)</f>
        <v>0</v>
      </c>
      <c r="Q169" s="52">
        <f>SUMIFS(AnnualFinancialData!$L$2:$L$6380,AnnualFinancialData!$B$2:$B$6380,$A169,AnnualFinancialData!$K$2:$K$6380,"58001")</f>
        <v>0</v>
      </c>
      <c r="R169" s="51" t="str">
        <f>IF(ISERROR(IF(O169="","",O169/VLOOKUP(Occupancy!$B$65,Occupancy!$BJ$68:'Occupancy'!$B$79,1)*12/$C169)),"-",IF(O169="","",O169/VLOOKUP(Occupancy!$B$65,Occupancy!$BJ$68:'Occupancy'!$B$79,1)*12/$C169))</f>
        <v>-</v>
      </c>
      <c r="S169" s="51" t="str">
        <f>IF(ISERROR(IF(P169="","",P169/VLOOKUP(Occupancy!$B$65,Occupancy!$BJ$68:'Occupancy'!$B$79,1)*12/$C169)),"-",IF(P169="","",P169/VLOOKUP(Occupancy!$B$65,Occupancy!$BJ$68:'Occupancy'!$B$79,1)*12/$C169))</f>
        <v>-</v>
      </c>
      <c r="T169" s="55">
        <f>SUMIFS(IncomeStatementData!$J$2:$J$415,IncomeStatementData!$B$2:$B$415,$A169,IncomeStatementData!$I$2:$I$415,"66100")</f>
        <v>0</v>
      </c>
      <c r="U169" s="54">
        <f>IF(ISERROR(V169/12*Occupancy!$B$65),"-",V169/12*Occupancy!$B$65)</f>
        <v>0</v>
      </c>
      <c r="V169" s="55">
        <f>SUMIFS(AnnualFinancialData!$L$2:$L$6380,AnnualFinancialData!$B$2:$B$6380,$A169,AnnualFinancialData!$K$2:$K$6380,"66100")</f>
        <v>0</v>
      </c>
      <c r="W169" s="54" t="str">
        <f>IF(ISERROR(IF(T169="","",T169/VLOOKUP(Occupancy!$B$65,Occupancy!$BJ$68:'Occupancy'!$B$79,1)*12/$C169)),"-",IF(T169="","",T169/VLOOKUP(Occupancy!$B$65,Occupancy!$BJ$68:'Occupancy'!$B$79,1)*12/$C169))</f>
        <v>-</v>
      </c>
      <c r="X169" s="56" t="str">
        <f>IF(ISERROR(IF(U169="","",U169/VLOOKUP(Occupancy!$B$65,Occupancy!$BJ$68:'Occupancy'!$B$79,1)*12/$C169)),"-",IF(U169="","",U169/VLOOKUP(Occupancy!$B$65,Occupancy!$BJ$68:'Occupancy'!$B$79,1)*12/$C169))</f>
        <v>-</v>
      </c>
      <c r="Y169" s="51">
        <f>SUMIFS(IncomeStatementData!$J$2:$J$415,IncomeStatementData!$B$2:$B$415,$A169,IncomeStatementData!$I$2:$I$415,"55705")+SUMIFS(IncomeStatementData!$J$2:$J$415,IncomeStatementData!$B$2:$B$415,$A169,IncomeStatementData!$I$2:$I$415,"55715")+SUMIFS(IncomeStatementData!$J$2:$J$415,IncomeStatementData!$B$2:$B$415,$A169,IncomeStatementData!$I$2:$I$415,"55720")+SUMIFS(IncomeStatementData!$J$2:$J$415,IncomeStatementData!$B$2:$B$415,$A169,IncomeStatementData!$I$2:$I$415,"55730")+SUMIFS(IncomeStatementData!$J$2:$J$415,IncomeStatementData!$B$2:$B$415,$A169,IncomeStatementData!$I$2:$I$415,"55735")+SUMIFS(IncomeStatementData!$J$2:$J$415,IncomeStatementData!$B$2:$B$415,$A169,IncomeStatementData!$I$2:$I$415,"55701")+SUMIFS(IncomeStatementData!$J$2:$J$415,IncomeStatementData!$B$2:$B$415,$A169,IncomeStatementData!$I$2:$I$415,"55750")+SUMIFS(IncomeStatementData!$J$2:$J$415,IncomeStatementData!$B$2:$B$415,$A169,IncomeStatementData!$I$2:$I$415,"55725")+SUMIFS(IncomeStatementData!$J$2:$J$415,IncomeStatementData!$B$2:$B$415,$A169,IncomeStatementData!$I$2:$I$415,"55760")+SUMIFS(IncomeStatementData!$J$2:$J$415,IncomeStatementData!$B$2:$B$415,$A169,IncomeStatementData!$I$2:$I$415,"55755")</f>
        <v>0</v>
      </c>
      <c r="Z169" s="51">
        <f>IF(ISERROR(AA169/12*Occupancy!$B$65),"-",AA169/12*Occupancy!$B$65)</f>
        <v>0</v>
      </c>
      <c r="AA169" s="52">
        <f>SUMIFS(AnnualFinancialData!$L$2:$L$6380,AnnualFinancialData!$B$2:$B$6380,$A169,AnnualFinancialData!$K$2:$K$6380,"55705")+SUMIFS(AnnualFinancialData!$L$2:$L$6380,AnnualFinancialData!$B$2:$B$6380,$A169,AnnualFinancialData!$K$2:$K$6380,"55715")+SUMIFS(AnnualFinancialData!$L$2:$L$6380,AnnualFinancialData!$B$2:$B$6380,$A169,AnnualFinancialData!$K$2:$K$6380,"55720")+SUMIFS(AnnualFinancialData!$L$2:$L$6380,AnnualFinancialData!$B$2:$B$6380,$A169,AnnualFinancialData!$K$2:$K$6380,"55730")+SUMIFS(AnnualFinancialData!$L$2:$L$6380,AnnualFinancialData!$B$2:$B$6380,$A169,AnnualFinancialData!$K$2:$K$6380,"55735")+SUMIFS(AnnualFinancialData!$L$2:$L$6380,AnnualFinancialData!$B$2:$B$6380,$A169,AnnualFinancialData!$K$2:$K$6380,"55701")+SUMIFS(AnnualFinancialData!$L$2:$L$6380,AnnualFinancialData!$B$2:$B$6380,$A169,AnnualFinancialData!$K$2:$K$6380,"55750")+SUMIFS(AnnualFinancialData!$L$2:$L$6380,AnnualFinancialData!$B$2:$B$6380,$A169,AnnualFinancialData!$K$2:$K$6380,"55725")+SUMIFS(AnnualFinancialData!$L$2:$L$6380,AnnualFinancialData!$B$2:$B$6380,$A169,AnnualFinancialData!$K$2:$K$6380,"55760")+SUMIFS(AnnualFinancialData!$L$2:$L$6380,AnnualFinancialData!$B$2:$B$6380,$A169,AnnualFinancialData!$K$2:$K$6380,"55755")</f>
        <v>0</v>
      </c>
      <c r="AB169" s="51" t="str">
        <f>IF(ISERROR(IF(Y169="","",Y169/VLOOKUP(Occupancy!$B$65,Occupancy!$BJ$68:'Occupancy'!$B$79,1)*12/$C169)),"-",IF(Y169="","",Y169/VLOOKUP(Occupancy!$B$65,Occupancy!$BJ$68:'Occupancy'!$B$79,1)*12/$C169))</f>
        <v>-</v>
      </c>
      <c r="AC169" s="57" t="str">
        <f>IF(ISERROR(IF(Z169="","",Z169/VLOOKUP(Occupancy!$B$65,Occupancy!$BJ$68:'Occupancy'!$B$79,1)*12/$C169)),"-",IF(Z169="","",Z169/VLOOKUP(Occupancy!$B$65,Occupancy!$BJ$68:'Occupancy'!$B$79,1)*12/$C169))</f>
        <v>-</v>
      </c>
      <c r="AD169" s="55">
        <f>SUMIFS(IncomeStatementData!$J$2:$J$415,IncomeStatementData!$B$2:$B$415,$A169,IncomeStatementData!$I$2:$I$415,"55770")</f>
        <v>0</v>
      </c>
      <c r="AE169" s="54">
        <f>IF(ISERROR(AF169/12*Occupancy!$B$65),"-",AF169/12*Occupancy!$B$65)</f>
        <v>0</v>
      </c>
      <c r="AF169" s="55">
        <f>SUMIFS(AnnualFinancialData!$L$2:$L$6380,AnnualFinancialData!$B$2:$B$6380,$A169,AnnualFinancialData!$K$2:$K$6380,"55770")</f>
        <v>0</v>
      </c>
      <c r="AG169" s="54" t="str">
        <f>IF(ISERROR(IF(AD169="","",AD169/VLOOKUP(Occupancy!$B$65,Occupancy!$BJ$68:'Occupancy'!$B$79,1)*12/$C169)),"-",IF(AD169="","",AD169/VLOOKUP(Occupancy!$B$65,Occupancy!$BJ$68:'Occupancy'!$B$79,1)*12/$C169))</f>
        <v>-</v>
      </c>
      <c r="AH169" s="59" t="str">
        <f>IF(ISERROR(IF(AE169="","",AE169/VLOOKUP(Occupancy!$B$65,Occupancy!$BJ$68:'Occupancy'!$B$79,1)*12/$C169)),"-",IF(AE169="","",AE169/VLOOKUP(Occupancy!$B$65,Occupancy!$BJ$68:'Occupancy'!$B$79,1)*12/$C169))</f>
        <v>-</v>
      </c>
      <c r="AI169" s="52">
        <f>SUMIFS(IncomeStatementData!$J$2:$J$415,IncomeStatementData!$B$2:$B$415,$A169,IncomeStatementData!$I$2:$I$415,"55357")+SUMIFS(IncomeStatementData!$J$2:$J$415,IncomeStatementData!$B$2:$B$415,$A169,IncomeStatementData!$I$2:$I$415,"55353")+SUMIFS(IncomeStatementData!$J$2:$J$415,IncomeStatementData!$B$2:$B$415,$A169,IncomeStatementData!$I$2:$I$415,"55354")+SUMIFS(IncomeStatementData!$J$2:$J$415,IncomeStatementData!$B$2:$B$415,$A169,IncomeStatementData!$I$2:$I$415,"55351")</f>
        <v>0</v>
      </c>
      <c r="AJ169" s="51">
        <f>IF(ISERROR(AK169/12*Occupancy!$B$65),"-",AK169/12*Occupancy!$B$65)</f>
        <v>0</v>
      </c>
      <c r="AK169" s="52">
        <f>SUMIFS(AnnualFinancialData!$L$2:$L$6380,AnnualFinancialData!$B$2:$B$6380,$A169,AnnualFinancialData!$K$2:$K$6380,"55357")+SUMIFS(AnnualFinancialData!$L$2:$L$6380,AnnualFinancialData!$B$2:$B$6380,$A169,AnnualFinancialData!$K$2:$K$6380,"55353")+SUMIFS(AnnualFinancialData!$L$2:$L$6380,AnnualFinancialData!$B$2:$B$6380,$A169,AnnualFinancialData!$K$2:$K$6380,"55354")+SUMIFS(AnnualFinancialData!$L$2:$L$6380,AnnualFinancialData!$B$2:$B$6380,$A169,AnnualFinancialData!$K$2:$K$6380,"55351")</f>
        <v>0</v>
      </c>
      <c r="AL169" s="51" t="str">
        <f>IF(ISERROR(IF(AI169="","",AI169/VLOOKUP(Occupancy!$B$65,Occupancy!$BJ$68:'Occupancy'!$B$79,1)*12/$C169)),"-",IF(AI169="","",AI169/VLOOKUP(Occupancy!$B$65,Occupancy!$BJ$68:'Occupancy'!$B$79,1)*12/$C169))</f>
        <v>-</v>
      </c>
      <c r="AM169" s="60" t="str">
        <f>IF(ISERROR(IF(AJ169="","",AJ169/VLOOKUP(Occupancy!$B$65,Occupancy!$BJ$68:'Occupancy'!$B$79,1)*12/$C169)),"-",IF(AJ169="","",AJ169/VLOOKUP(Occupancy!$B$65,Occupancy!$BJ$68:'Occupancy'!$B$79,1)*12/$C169))</f>
        <v>-</v>
      </c>
      <c r="AN169" s="54">
        <f>SUMIFS(IncomeStatementData!$J$2:$J$415,IncomeStatementData!$B$2:$B$415,$A169,IncomeStatementData!$I$2:$I$415,"55355")</f>
        <v>0</v>
      </c>
      <c r="AO169" s="54">
        <f>IF(ISERROR(AP169/12*Occupancy!$B$65),"-",AP169/12*Occupancy!$B$65)</f>
        <v>0</v>
      </c>
      <c r="AP169" s="55">
        <f>SUMIFS(AnnualFinancialData!$L$2:$L$6380,AnnualFinancialData!$B$2:$B$6380,$A169,AnnualFinancialData!$K$2:$K$6380,"55355")</f>
        <v>0</v>
      </c>
      <c r="AQ169" s="54" t="str">
        <f>IF(ISERROR(IF(AN169="","",AN169/VLOOKUP(Occupancy!$B$65,Occupancy!$BJ$68:'Occupancy'!$B$79,1)*12/$C169)),"-",IF(AN169="","",AN169/VLOOKUP(Occupancy!$B$65,Occupancy!$BJ$68:'Occupancy'!$B$79,1)*12/$C169))</f>
        <v>-</v>
      </c>
      <c r="AR169" s="56" t="str">
        <f>IF(ISERROR(IF(AO169="","",AO169/VLOOKUP(Occupancy!$B$65,Occupancy!$BJ$68:'Occupancy'!$B$79,1)*12/$C169)),"-",IF(AO169="","",AO169/VLOOKUP(Occupancy!$B$65,Occupancy!$BJ$68:'Occupancy'!$B$79,1)*12/$C169))</f>
        <v>-</v>
      </c>
      <c r="AS169" s="61">
        <f>SUMIFS(IncomeStatementData!$J$2:$J$415,IncomeStatementData!$B$2:$B$415,$A169,IncomeStatementData!$I$2:$I$415,"55301")</f>
        <v>0</v>
      </c>
      <c r="AT169" s="51">
        <f>IF(ISERROR(AU169/12*Occupancy!$B$65),"-",AU169/12*Occupancy!$B$65)</f>
        <v>0</v>
      </c>
      <c r="AU169" s="52">
        <f>SUMIFS(AnnualFinancialData!$L$2:$L$6380,AnnualFinancialData!$B$2:$B$6380,$A169,AnnualFinancialData!$K$2:$K$6380,"55301")</f>
        <v>0</v>
      </c>
      <c r="AV169" s="51" t="str">
        <f>IF(ISERROR(IF(AS169="","",AS169/VLOOKUP(Occupancy!$B$65,Occupancy!$BJ$68:'Occupancy'!$B$79,1)*12/$C169)),"-",IF(AS169="","",AS169/VLOOKUP(Occupancy!$B$65,Occupancy!$BJ$68:'Occupancy'!$B$79,1)*12/$C169))</f>
        <v>-</v>
      </c>
      <c r="AW169" s="57" t="str">
        <f>IF(ISERROR(IF(AT169="","",AT169/VLOOKUP(Occupancy!$B$65,Occupancy!$BJ$68:'Occupancy'!$B$79,1)*12/$C169)),"-",IF(AT169="","",AT169/VLOOKUP(Occupancy!$B$65,Occupancy!$BJ$68:'Occupancy'!$B$79,1)*12/$C169))</f>
        <v>-</v>
      </c>
      <c r="AX169" s="54">
        <f>SUMIFS(IncomeStatementData!$J$2:$J$415,IncomeStatementData!$B$2:$B$415,$A169,IncomeStatementData!$I$2:$I$415,"55320")</f>
        <v>0</v>
      </c>
      <c r="AY169" s="54">
        <f>IF(ISERROR(AZ169/12*Occupancy!$B$65),"-",AZ169/12*Occupancy!$B$65)</f>
        <v>0</v>
      </c>
      <c r="AZ169" s="55">
        <f>SUMIFS(AnnualFinancialData!$L$2:$L$6380,AnnualFinancialData!$B$2:$B$6380,$A169,AnnualFinancialData!$K$2:$K$6380,"55320")</f>
        <v>0</v>
      </c>
      <c r="BA169" s="54" t="str">
        <f>IF(ISERROR(IF(AX169="","",AX169/VLOOKUP(Occupancy!$B$65,Occupancy!$BJ$68:'Occupancy'!$B$79,1)*12/$C169)),"-",IF(AX169="","",AX169/VLOOKUP(Occupancy!$B$65,Occupancy!$BJ$68:'Occupancy'!$B$79,1)*12/$C169))</f>
        <v>-</v>
      </c>
      <c r="BB169" s="54" t="str">
        <f>IF(ISERROR(IF(AY169="","",AY169/VLOOKUP(Occupancy!$B$65,Occupancy!$BJ$68:'Occupancy'!$B$79,1)*12/$C169)),"-",IF(AY169="","",AY169/VLOOKUP(Occupancy!$B$65,Occupancy!$BJ$68:'Occupancy'!$B$79,1)*12/$C169))</f>
        <v>-</v>
      </c>
      <c r="BC169" s="62">
        <f t="shared" si="6"/>
        <v>0</v>
      </c>
      <c r="BD169" s="63">
        <f t="shared" si="7"/>
        <v>0</v>
      </c>
      <c r="BE169" s="62">
        <f t="shared" si="8"/>
        <v>0</v>
      </c>
      <c r="BF169" s="63" t="str">
        <f>IF(ISERROR(IF(BC169="","",BC169/VLOOKUP(Occupancy!$B$65,Occupancy!$BJ$68:'Occupancy'!$B$79,1)*12/$C169)),"-",IF(BC169="","",BC169/VLOOKUP(Occupancy!$B$65,Occupancy!$BJ$68:'Occupancy'!$B$79,1)*12/$C169))</f>
        <v>-</v>
      </c>
      <c r="BG169" s="64" t="str">
        <f>IF(ISERROR(IF(BD169="","",BD169/VLOOKUP(Occupancy!$B$65,Occupancy!$BJ$68:'Occupancy'!$B$79,1)*12/$C169)),"-",IF(BD169="","",BD169/VLOOKUP(Occupancy!$B$65,Occupancy!$BJ$68:'Occupancy'!$B$79,1)*12/$C169))</f>
        <v>-</v>
      </c>
    </row>
    <row r="170" spans="1:59" x14ac:dyDescent="0.25">
      <c r="A170" s="80"/>
      <c r="B170" s="93"/>
      <c r="C170" s="145"/>
      <c r="D170" s="146"/>
      <c r="E170" s="50"/>
      <c r="F170" s="51"/>
      <c r="G170" s="52"/>
      <c r="H170" s="51"/>
      <c r="I170" s="53"/>
      <c r="J170" s="54"/>
      <c r="K170" s="54"/>
      <c r="L170" s="55"/>
      <c r="M170" s="54"/>
      <c r="N170" s="54"/>
      <c r="O170" s="51"/>
      <c r="P170" s="51"/>
      <c r="Q170" s="52"/>
      <c r="R170" s="51"/>
      <c r="S170" s="51"/>
      <c r="T170" s="55"/>
      <c r="U170" s="54"/>
      <c r="V170" s="55"/>
      <c r="W170" s="54"/>
      <c r="X170" s="56"/>
      <c r="Y170" s="51"/>
      <c r="Z170" s="51"/>
      <c r="AA170" s="52"/>
      <c r="AB170" s="51"/>
      <c r="AC170" s="57"/>
      <c r="AD170" s="55"/>
      <c r="AE170" s="54"/>
      <c r="AF170" s="55"/>
      <c r="AG170" s="54"/>
      <c r="AH170" s="59"/>
      <c r="AI170" s="52"/>
      <c r="AJ170" s="51"/>
      <c r="AK170" s="52"/>
      <c r="AL170" s="51"/>
      <c r="AM170" s="60"/>
      <c r="AN170" s="54"/>
      <c r="AO170" s="54"/>
      <c r="AP170" s="55"/>
      <c r="AQ170" s="54"/>
      <c r="AR170" s="56"/>
      <c r="AS170" s="61"/>
      <c r="AT170" s="51"/>
      <c r="AU170" s="52"/>
      <c r="AV170" s="51"/>
      <c r="AW170" s="57"/>
      <c r="AX170" s="54"/>
      <c r="AY170" s="54"/>
      <c r="AZ170" s="55"/>
      <c r="BA170" s="54"/>
      <c r="BB170" s="54"/>
      <c r="BC170" s="62"/>
      <c r="BD170" s="63"/>
      <c r="BE170" s="62"/>
      <c r="BF170" s="63"/>
      <c r="BG170" s="64"/>
    </row>
    <row r="171" spans="1:59" x14ac:dyDescent="0.25">
      <c r="A171" s="112" t="s">
        <v>76</v>
      </c>
      <c r="B171" s="96"/>
      <c r="C171" s="31">
        <f>IF(ISERROR(SUM(C5:C169)),"-",SUM(C5:C169))</f>
        <v>7843</v>
      </c>
      <c r="D171" s="97"/>
      <c r="E171" s="98">
        <f>IF(ISERROR(SUM(E5:E169)),"-",SUM(E5:E169))</f>
        <v>300</v>
      </c>
      <c r="F171" s="99">
        <f>IF(ISERROR(G171/12*Occupancy!$B$65),"-",G171/12*Occupancy!$B$65)</f>
        <v>4542628.5</v>
      </c>
      <c r="G171" s="100">
        <f>IF(ISERROR(SUM(G5:G169)),"-",SUM(G5:G169))</f>
        <v>9085257</v>
      </c>
      <c r="H171" s="99">
        <f>IF(ISERROR(E171/$C171/VLOOKUP(Occupancy!$B$65,Occupancy!$B$68:'Occupancy'!$B$79,1)*12),"-",E171/$C171/VLOOKUP(Occupancy!$B$65,Occupancy!$B$68:'Occupancy'!$B$79,1)*12)</f>
        <v>7.6501338773428532E-2</v>
      </c>
      <c r="I171" s="101">
        <f>IF(F171="","",F171/VLOOKUP(Occupancy!$B$65,Occupancy!$B$68:'Occupancy'!$B$79,1)*12/$C171)</f>
        <v>1158.3905393344382</v>
      </c>
      <c r="J171" s="102">
        <f>IF(ISERROR(SUM(J5:J169)),"-",SUM(J5:J169))</f>
        <v>0</v>
      </c>
      <c r="K171" s="102">
        <f>IF(ISERROR(L171/12*Occupancy!$B$65),"-",L171/12*Occupancy!$B$65)</f>
        <v>1439117</v>
      </c>
      <c r="L171" s="103">
        <f>IF(ISERROR(SUM(L5:L169)),"-",SUM(L5:L169))</f>
        <v>2878234</v>
      </c>
      <c r="M171" s="102">
        <f>IF(ISERROR(J171/$C171/VLOOKUP(Occupancy!$B$65,Occupancy!$B$68:'Occupancy'!$B$79,1)*12),"-",J171/$C171/VLOOKUP(Occupancy!$B$65,Occupancy!$B$68:'Occupancy'!$B$79,1)*12)</f>
        <v>0</v>
      </c>
      <c r="N171" s="102">
        <f>IF(K171="","",K171/VLOOKUP(Occupancy!$B$65,Occupancy!$B$68:'Occupancy'!$B$79,1)*12/$C171)</f>
        <v>366.98125717200048</v>
      </c>
      <c r="O171" s="99">
        <f>IF(ISERROR(SUM(O5:O169)),"-",SUM(O5:O169))</f>
        <v>0</v>
      </c>
      <c r="P171" s="99">
        <f>IF(ISERROR(Q171/12*Occupancy!$B$65),"-",Q171/12*Occupancy!$B$65)</f>
        <v>111503.5</v>
      </c>
      <c r="Q171" s="100">
        <f>IF(ISERROR(SUM(Q5:Q169)),"-",SUM(Q5:Q169))</f>
        <v>223007</v>
      </c>
      <c r="R171" s="99">
        <f>IF(ISERROR(O171/$C171/VLOOKUP(Occupancy!$B$65,Occupancy!$B$68:'Occupancy'!$B$79,1)*12),"-",O171/$C171/VLOOKUP(Occupancy!$B$65,Occupancy!$B$68:'Occupancy'!$B$79,1)*12)</f>
        <v>0</v>
      </c>
      <c r="S171" s="99">
        <f>IF(P171="","",P171/VLOOKUP(Occupancy!$B$65,Occupancy!$B$68:'Occupancy'!$B$79,1)*12/$C171)</f>
        <v>28.433890093076627</v>
      </c>
      <c r="T171" s="103">
        <f>IF(ISERROR(SUM(T5:T169)),"-",SUM(T5:T169))</f>
        <v>0</v>
      </c>
      <c r="U171" s="102">
        <f>IF(ISERROR(V171/12*Occupancy!$B$65),"-",V171/12*Occupancy!$B$65)</f>
        <v>1179057</v>
      </c>
      <c r="V171" s="103">
        <f>IF(ISERROR(SUM(V5:V169)),"-",SUM(V5:V169))</f>
        <v>2358114</v>
      </c>
      <c r="W171" s="102">
        <f>IF(ISERROR(T171/$C171/VLOOKUP(Occupancy!$B$65,Occupancy!$B$68:'Occupancy'!$B$79,1)*12),"-",T171/$C171/VLOOKUP(Occupancy!$B$65,Occupancy!$B$68:'Occupancy'!$B$79,1)*12)</f>
        <v>0</v>
      </c>
      <c r="X171" s="104">
        <f>IF(U171="","",U171/VLOOKUP(Occupancy!$B$65,Occupancy!$B$68:'Occupancy'!$B$79,1)*12/$C171)</f>
        <v>300.66479663394108</v>
      </c>
      <c r="Y171" s="99">
        <f>IF(ISERROR(SUM(Y5:Y169)),"-",SUM(Y5:Y169))</f>
        <v>300</v>
      </c>
      <c r="Z171" s="99">
        <f>IF(ISERROR(AA171/12*Occupancy!$B$65),"-",AA171/12*Occupancy!$B$65)</f>
        <v>1106052</v>
      </c>
      <c r="AA171" s="100">
        <f>IF(ISERROR(SUM(AA5:AA169)),"-",SUM(AA5:AA169))</f>
        <v>2212104</v>
      </c>
      <c r="AB171" s="99">
        <f>IF(ISERROR(Y171/$C171/VLOOKUP(Occupancy!$B$65,Occupancy!$B$68:'Occupancy'!$B$79,1)*12),"-",Y171/$C171/VLOOKUP(Occupancy!$B$65,Occupancy!$B$68:'Occupancy'!$B$79,1)*12)</f>
        <v>7.6501338773428532E-2</v>
      </c>
      <c r="AC171" s="105">
        <f>IF(Z171="","",Z171/VLOOKUP(Occupancy!$B$65,Occupancy!$B$68:'Occupancy'!$B$79,1)*12/$C171)</f>
        <v>282.04819584342727</v>
      </c>
      <c r="AD171" s="103">
        <f>IF(ISERROR(SUM(AD5:AD169)),"-",SUM(AD5:AD169))</f>
        <v>0</v>
      </c>
      <c r="AE171" s="102">
        <f>IF(ISERROR(AF171/12*Occupancy!$B$65),"-",AF171/12*Occupancy!$B$65)</f>
        <v>29050.5</v>
      </c>
      <c r="AF171" s="103">
        <f>IF(ISERROR(SUM(AF5:AF169)),"-",SUM(AF5:AF169))</f>
        <v>58101</v>
      </c>
      <c r="AG171" s="102">
        <f>IF(ISERROR(AD171/$C171/VLOOKUP(Occupancy!$B$65,Occupancy!$B$68:'Occupancy'!$B$79,1)*12),"-",AD171/$C171/VLOOKUP(Occupancy!$B$65,Occupancy!$B$68:'Occupancy'!$B$79,1)*12)</f>
        <v>0</v>
      </c>
      <c r="AH171" s="106">
        <f>IF(AE171="","",AE171/VLOOKUP(Occupancy!$B$65,Occupancy!$B$68:'Occupancy'!$B$79,1)*12/$C171)</f>
        <v>7.4080071401249521</v>
      </c>
      <c r="AI171" s="100">
        <f>IF(ISERROR(SUM(AI5:AI169)),"-",SUM(AI5:AI169))</f>
        <v>0</v>
      </c>
      <c r="AJ171" s="99">
        <f>IF(ISERROR(AK171/12*Occupancy!$B$65),"-",AK171/12*Occupancy!$B$65)</f>
        <v>609459</v>
      </c>
      <c r="AK171" s="100">
        <f>IF(ISERROR(SUM(AK5:AK169)),"-",SUM(AK5:AK169))</f>
        <v>1218918</v>
      </c>
      <c r="AL171" s="99">
        <f>IF(ISERROR(AI171/$C171/VLOOKUP(Occupancy!$B$65,Occupancy!$B$68:'Occupancy'!$B$79,1)*12),"-",AI171/$C171/VLOOKUP(Occupancy!$B$65,Occupancy!$B$68:'Occupancy'!$B$79,1)*12)</f>
        <v>0</v>
      </c>
      <c r="AM171" s="107">
        <f>IF(AJ171="","",AJ171/VLOOKUP(Occupancy!$B$65,Occupancy!$B$68:'Occupancy'!$B$79,1)*12/$C171)</f>
        <v>155.41476475838328</v>
      </c>
      <c r="AN171" s="102">
        <f>IF(ISERROR(SUM(AN5:AN169)),"-",SUM(AN5:AN169))</f>
        <v>0</v>
      </c>
      <c r="AO171" s="102">
        <f>IF(ISERROR(AP171/12*Occupancy!$B$65),"-",AP171/12*Occupancy!$B$65)</f>
        <v>730300</v>
      </c>
      <c r="AP171" s="103">
        <f>IF(ISERROR(SUM(AP5:AP169)),"-",SUM(AP5:AP169))</f>
        <v>1460600</v>
      </c>
      <c r="AQ171" s="102">
        <f>IF(ISERROR(AN171/$C171/VLOOKUP(Occupancy!$B$65,Occupancy!$B$68:'Occupancy'!$B$79,1)*12),"-",AN171/$C171/VLOOKUP(Occupancy!$B$65,Occupancy!$B$68:'Occupancy'!$B$79,1)*12)</f>
        <v>0</v>
      </c>
      <c r="AR171" s="104">
        <f>IF(AO171="","",AO171/VLOOKUP(Occupancy!$B$65,Occupancy!$B$68:'Occupancy'!$B$79,1)*12/$C171)</f>
        <v>186.22975902078286</v>
      </c>
      <c r="AS171" s="108">
        <f>IF(ISERROR(SUM(AS5:AS169)),"-",SUM(AS5:AS169))</f>
        <v>0</v>
      </c>
      <c r="AT171" s="99">
        <f>IF(ISERROR(AU171/12*Occupancy!$B$65),"-",AU171/12*Occupancy!$B$65)</f>
        <v>1356526</v>
      </c>
      <c r="AU171" s="100">
        <f>IF(ISERROR(SUM(AU5:AU169)),"-",SUM(AU5:AU169))</f>
        <v>2713052</v>
      </c>
      <c r="AV171" s="99">
        <f>IF(ISERROR(AS171/$C171/VLOOKUP(Occupancy!$B$65,Occupancy!$B$68:'Occupancy'!$B$79,1)*12),"-",AS171/$C171/VLOOKUP(Occupancy!$B$65,Occupancy!$B$68:'Occupancy'!$B$79,1)*12)</f>
        <v>0</v>
      </c>
      <c r="AW171" s="105">
        <f>IF(AT171="","",AT171/VLOOKUP(Occupancy!$B$65,Occupancy!$B$68:'Occupancy'!$B$79,1)*12/$C171)</f>
        <v>345.92018360321305</v>
      </c>
      <c r="AX171" s="102">
        <f>IF(ISERROR(SUM(AX5:AX169)),"-",SUM(AX5:AX169))</f>
        <v>0</v>
      </c>
      <c r="AY171" s="102">
        <f>IF(ISERROR(AZ171/12*Occupancy!$B$65),"-",AZ171/12*Occupancy!$B$65)</f>
        <v>470062</v>
      </c>
      <c r="AZ171" s="103">
        <f>IF(ISERROR(SUM(AZ5:AZ169)),"-",SUM(AZ5:AZ169))</f>
        <v>940124</v>
      </c>
      <c r="BA171" s="102">
        <f>IF(ISERROR(AX171/$C171/VLOOKUP(Occupancy!$B$65,Occupancy!$B$68:'Occupancy'!$B$79,1)*12),"-",AX171/$C171/VLOOKUP(Occupancy!$B$65,Occupancy!$B$68:'Occupancy'!$B$79,1)*12)</f>
        <v>0</v>
      </c>
      <c r="BB171" s="102">
        <f>IF(AY171="","",AY171/VLOOKUP(Occupancy!$B$65,Occupancy!$B$68:'Occupancy'!$B$79,1)*12/$C171)</f>
        <v>119.86790768838455</v>
      </c>
      <c r="BC171" s="109">
        <f>IF(ISERROR(SUM(BC5:BC169)),"-",SUM(BC5:BC169))</f>
        <v>600</v>
      </c>
      <c r="BD171" s="110">
        <f>IF(ISERROR(SUM(BD5:BD169)),"-",SUM(BD5:BD169))</f>
        <v>11573755.5</v>
      </c>
      <c r="BE171" s="109">
        <f>IF(ISERROR(SUM(BE5:BE169)),"-",SUM(BE5:BE169))</f>
        <v>23147511</v>
      </c>
      <c r="BF171" s="110">
        <f>IF(ISERROR(BC171/$C171/VLOOKUP(Occupancy!$B$65,Occupancy!$B$68:'Occupancy'!$B$79,1)*12),"-",BC171/$C171/VLOOKUP(Occupancy!$B$65,Occupancy!$B$68:'Occupancy'!$B$79,1)*12)</f>
        <v>0.15300267754685706</v>
      </c>
      <c r="BG171" s="111">
        <f>IF(BD171="","",BD171/VLOOKUP(Occupancy!$B$65,Occupancy!$B$68:'Occupancy'!$B$79,1)*12/$C171)</f>
        <v>2951.3593012877727</v>
      </c>
    </row>
  </sheetData>
  <mergeCells count="13">
    <mergeCell ref="C4:C5"/>
    <mergeCell ref="D4:D5"/>
    <mergeCell ref="E4:I4"/>
    <mergeCell ref="J4:N4"/>
    <mergeCell ref="O4:S4"/>
    <mergeCell ref="AS4:AW4"/>
    <mergeCell ref="AX4:BB4"/>
    <mergeCell ref="BC4:BG4"/>
    <mergeCell ref="E3:AC3"/>
    <mergeCell ref="AI3:BG3"/>
    <mergeCell ref="T4:X4"/>
    <mergeCell ref="Y4:AC4"/>
    <mergeCell ref="AI4:AM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L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  <col min="3" max="166" width="14.140625" customWidth="1"/>
  </cols>
  <sheetData>
    <row r="1" spans="1:168" x14ac:dyDescent="0.25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</row>
    <row r="2" spans="1:168" x14ac:dyDescent="0.25">
      <c r="A2" s="6" t="s">
        <v>68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</row>
    <row r="3" spans="1:168" x14ac:dyDescent="0.25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</row>
    <row r="4" spans="1:168" ht="36" customHeight="1" x14ac:dyDescent="0.25">
      <c r="A4" s="18"/>
      <c r="B4" s="140" t="s">
        <v>472</v>
      </c>
      <c r="C4" s="140" t="s">
        <v>474</v>
      </c>
      <c r="D4" s="140" t="s">
        <v>478</v>
      </c>
      <c r="E4" s="140" t="s">
        <v>480</v>
      </c>
      <c r="F4" s="140" t="s">
        <v>482</v>
      </c>
      <c r="G4" s="140" t="s">
        <v>484</v>
      </c>
      <c r="H4" s="140" t="s">
        <v>487</v>
      </c>
      <c r="I4" s="140" t="s">
        <v>489</v>
      </c>
      <c r="J4" s="140" t="s">
        <v>491</v>
      </c>
      <c r="K4" s="140" t="s">
        <v>493</v>
      </c>
      <c r="L4" s="140" t="s">
        <v>495</v>
      </c>
      <c r="M4" s="140" t="s">
        <v>497</v>
      </c>
      <c r="N4" s="140" t="s">
        <v>499</v>
      </c>
      <c r="O4" s="140" t="s">
        <v>501</v>
      </c>
      <c r="P4" s="140" t="s">
        <v>503</v>
      </c>
      <c r="Q4" s="140" t="s">
        <v>505</v>
      </c>
      <c r="R4" s="140" t="s">
        <v>507</v>
      </c>
      <c r="S4" s="140" t="s">
        <v>509</v>
      </c>
      <c r="T4" s="140" t="s">
        <v>515</v>
      </c>
      <c r="U4" s="140" t="s">
        <v>517</v>
      </c>
      <c r="V4" s="140" t="s">
        <v>519</v>
      </c>
      <c r="W4" s="140" t="s">
        <v>521</v>
      </c>
      <c r="X4" s="140" t="s">
        <v>523</v>
      </c>
      <c r="Y4" s="140" t="s">
        <v>525</v>
      </c>
      <c r="Z4" s="140" t="s">
        <v>527</v>
      </c>
      <c r="AA4" s="140" t="s">
        <v>529</v>
      </c>
      <c r="AB4" s="140" t="s">
        <v>531</v>
      </c>
      <c r="AC4" s="140" t="s">
        <v>533</v>
      </c>
      <c r="AD4" s="140" t="s">
        <v>535</v>
      </c>
      <c r="AE4" s="140" t="s">
        <v>537</v>
      </c>
      <c r="AF4" s="140" t="s">
        <v>539</v>
      </c>
      <c r="AG4" s="140" t="s">
        <v>541</v>
      </c>
      <c r="AH4" s="140" t="s">
        <v>543</v>
      </c>
      <c r="AI4" s="140" t="s">
        <v>545</v>
      </c>
      <c r="AJ4" s="140" t="s">
        <v>547</v>
      </c>
      <c r="AK4" s="140" t="s">
        <v>549</v>
      </c>
      <c r="AL4" s="140" t="s">
        <v>84</v>
      </c>
      <c r="AM4" s="140" t="s">
        <v>239</v>
      </c>
      <c r="AN4" s="140" t="s">
        <v>241</v>
      </c>
      <c r="AO4" s="140" t="s">
        <v>243</v>
      </c>
      <c r="AP4" s="140" t="s">
        <v>245</v>
      </c>
      <c r="AQ4" s="140" t="s">
        <v>247</v>
      </c>
      <c r="AR4" s="140" t="s">
        <v>249</v>
      </c>
      <c r="AS4" s="140" t="s">
        <v>381</v>
      </c>
      <c r="AT4" s="140" t="s">
        <v>383</v>
      </c>
      <c r="AU4" s="140" t="s">
        <v>385</v>
      </c>
      <c r="AV4" s="140" t="s">
        <v>387</v>
      </c>
      <c r="AW4" s="140" t="s">
        <v>389</v>
      </c>
      <c r="AX4" s="140" t="s">
        <v>391</v>
      </c>
      <c r="AY4" s="140" t="s">
        <v>393</v>
      </c>
      <c r="AZ4" s="140" t="s">
        <v>395</v>
      </c>
      <c r="BA4" s="140" t="s">
        <v>397</v>
      </c>
      <c r="BB4" s="140" t="s">
        <v>400</v>
      </c>
      <c r="BC4" s="140" t="s">
        <v>402</v>
      </c>
      <c r="BD4" s="140" t="s">
        <v>404</v>
      </c>
      <c r="BE4" s="140" t="s">
        <v>406</v>
      </c>
      <c r="BF4" s="140" t="s">
        <v>408</v>
      </c>
      <c r="BG4" s="140" t="s">
        <v>410</v>
      </c>
      <c r="BH4" s="140" t="s">
        <v>413</v>
      </c>
      <c r="BI4" s="140" t="s">
        <v>415</v>
      </c>
      <c r="BJ4" s="140" t="s">
        <v>417</v>
      </c>
      <c r="BK4" s="140" t="s">
        <v>419</v>
      </c>
      <c r="BL4" s="140" t="s">
        <v>421</v>
      </c>
      <c r="BM4" s="140" t="s">
        <v>424</v>
      </c>
      <c r="BN4" s="140" t="s">
        <v>426</v>
      </c>
      <c r="BO4" s="140" t="s">
        <v>428</v>
      </c>
      <c r="BP4" s="140" t="s">
        <v>430</v>
      </c>
      <c r="BQ4" s="140" t="s">
        <v>432</v>
      </c>
      <c r="BR4" s="140" t="s">
        <v>434</v>
      </c>
      <c r="BS4" s="140" t="s">
        <v>436</v>
      </c>
      <c r="BT4" s="140" t="s">
        <v>438</v>
      </c>
      <c r="BU4" s="140" t="s">
        <v>440</v>
      </c>
      <c r="BV4" s="140" t="s">
        <v>442</v>
      </c>
      <c r="BW4" s="140" t="s">
        <v>444</v>
      </c>
      <c r="BX4" s="140" t="s">
        <v>446</v>
      </c>
      <c r="BY4" s="140" t="s">
        <v>448</v>
      </c>
      <c r="BZ4" s="140" t="s">
        <v>450</v>
      </c>
      <c r="CA4" s="140" t="s">
        <v>452</v>
      </c>
      <c r="CB4" s="140" t="s">
        <v>454</v>
      </c>
      <c r="CC4" s="140" t="s">
        <v>551</v>
      </c>
      <c r="CD4" s="140" t="s">
        <v>553</v>
      </c>
      <c r="CE4" s="140" t="s">
        <v>555</v>
      </c>
      <c r="CF4" s="140" t="s">
        <v>557</v>
      </c>
      <c r="CG4" s="140" t="s">
        <v>559</v>
      </c>
      <c r="CH4" s="140" t="s">
        <v>563</v>
      </c>
      <c r="CI4" s="140" t="s">
        <v>565</v>
      </c>
      <c r="CJ4" s="140" t="s">
        <v>575</v>
      </c>
      <c r="CK4" s="140" t="s">
        <v>581</v>
      </c>
      <c r="CL4" s="140" t="s">
        <v>583</v>
      </c>
      <c r="CM4" s="140" t="s">
        <v>585</v>
      </c>
      <c r="CN4" s="140" t="s">
        <v>587</v>
      </c>
      <c r="CO4" s="140" t="s">
        <v>589</v>
      </c>
      <c r="CP4" s="140" t="s">
        <v>591</v>
      </c>
      <c r="CQ4" s="140" t="s">
        <v>593</v>
      </c>
      <c r="CR4" s="140" t="s">
        <v>595</v>
      </c>
      <c r="CS4" s="140" t="s">
        <v>597</v>
      </c>
      <c r="CT4" s="140" t="s">
        <v>599</v>
      </c>
      <c r="CU4" s="140" t="s">
        <v>601</v>
      </c>
      <c r="CV4" s="140" t="s">
        <v>603</v>
      </c>
      <c r="CW4" s="140" t="s">
        <v>605</v>
      </c>
      <c r="CX4" s="140" t="s">
        <v>607</v>
      </c>
      <c r="CY4" s="140" t="s">
        <v>609</v>
      </c>
      <c r="CZ4" s="140" t="s">
        <v>611</v>
      </c>
      <c r="DA4" s="140" t="s">
        <v>613</v>
      </c>
      <c r="DB4" s="140" t="s">
        <v>615</v>
      </c>
      <c r="DC4" s="140" t="s">
        <v>617</v>
      </c>
      <c r="DD4" s="140" t="s">
        <v>619</v>
      </c>
      <c r="DE4" s="140" t="s">
        <v>621</v>
      </c>
      <c r="DF4" s="140" t="s">
        <v>623</v>
      </c>
      <c r="DG4" s="140" t="s">
        <v>625</v>
      </c>
      <c r="DH4" s="140" t="s">
        <v>627</v>
      </c>
      <c r="DI4" s="140" t="s">
        <v>629</v>
      </c>
      <c r="DJ4" s="140" t="s">
        <v>631</v>
      </c>
      <c r="DK4" s="140" t="s">
        <v>633</v>
      </c>
      <c r="DL4" s="140" t="s">
        <v>635</v>
      </c>
      <c r="DM4" s="140" t="s">
        <v>637</v>
      </c>
      <c r="DN4" s="140" t="s">
        <v>639</v>
      </c>
      <c r="DO4" s="140" t="s">
        <v>456</v>
      </c>
      <c r="DP4" s="140" t="s">
        <v>641</v>
      </c>
      <c r="DQ4" s="140" t="s">
        <v>643</v>
      </c>
      <c r="DR4" s="140" t="s">
        <v>645</v>
      </c>
      <c r="DS4" s="140" t="s">
        <v>647</v>
      </c>
      <c r="DT4" s="140" t="s">
        <v>649</v>
      </c>
      <c r="DU4" s="140" t="s">
        <v>651</v>
      </c>
      <c r="DV4" s="140" t="s">
        <v>653</v>
      </c>
      <c r="DW4" s="140" t="s">
        <v>460</v>
      </c>
      <c r="DX4" s="140" t="s">
        <v>655</v>
      </c>
      <c r="DY4" s="140" t="s">
        <v>657</v>
      </c>
      <c r="DZ4" s="140" t="s">
        <v>659</v>
      </c>
      <c r="EA4" s="140" t="s">
        <v>661</v>
      </c>
      <c r="EB4" s="140" t="s">
        <v>663</v>
      </c>
      <c r="EC4" s="140" t="s">
        <v>663</v>
      </c>
      <c r="ED4" s="140" t="s">
        <v>666</v>
      </c>
      <c r="EE4" s="140" t="s">
        <v>668</v>
      </c>
      <c r="EF4" s="140" t="s">
        <v>670</v>
      </c>
      <c r="EG4" s="140" t="s">
        <v>672</v>
      </c>
      <c r="EH4" s="140" t="s">
        <v>674</v>
      </c>
      <c r="EI4" s="140" t="s">
        <v>674</v>
      </c>
      <c r="EJ4" s="140" t="s">
        <v>674</v>
      </c>
      <c r="EK4" s="140" t="s">
        <v>678</v>
      </c>
      <c r="EL4" s="140" t="s">
        <v>680</v>
      </c>
      <c r="EM4" s="140" t="s">
        <v>682</v>
      </c>
      <c r="EN4" s="140" t="s">
        <v>684</v>
      </c>
      <c r="EO4" s="140" t="s">
        <v>686</v>
      </c>
      <c r="EP4" s="140" t="s">
        <v>688</v>
      </c>
      <c r="EQ4" s="140" t="s">
        <v>690</v>
      </c>
      <c r="ER4" s="140" t="s">
        <v>692</v>
      </c>
      <c r="ES4" s="140" t="s">
        <v>694</v>
      </c>
      <c r="ET4" s="140" t="s">
        <v>696</v>
      </c>
      <c r="EU4" s="140" t="s">
        <v>698</v>
      </c>
      <c r="EV4" s="140" t="s">
        <v>700</v>
      </c>
      <c r="EW4" s="140" t="s">
        <v>702</v>
      </c>
      <c r="EX4" s="140" t="s">
        <v>704</v>
      </c>
      <c r="EY4" s="140" t="s">
        <v>706</v>
      </c>
      <c r="EZ4" s="140" t="s">
        <v>708</v>
      </c>
      <c r="FA4" s="140" t="s">
        <v>710</v>
      </c>
      <c r="FB4" s="140" t="s">
        <v>712</v>
      </c>
      <c r="FC4" s="140" t="s">
        <v>713</v>
      </c>
      <c r="FD4" s="140" t="s">
        <v>467</v>
      </c>
      <c r="FE4" s="140" t="s">
        <v>715</v>
      </c>
      <c r="FF4" s="140" t="s">
        <v>717</v>
      </c>
      <c r="FG4" s="140" t="s">
        <v>719</v>
      </c>
      <c r="FH4" s="140" t="s">
        <v>712</v>
      </c>
      <c r="FI4" s="140" t="s">
        <v>730</v>
      </c>
      <c r="FJ4" s="140"/>
      <c r="FK4" s="17" t="s">
        <v>75</v>
      </c>
      <c r="FL4" s="17" t="s">
        <v>80</v>
      </c>
    </row>
    <row r="5" spans="1:168" x14ac:dyDescent="0.25">
      <c r="A5" s="13">
        <v>43196</v>
      </c>
      <c r="B5" s="143">
        <f>SUMIFS(OccupancyData!$D$2:$D$6144,OccupancyData!$C$2:$C$6144,$A5,OccupancyData!$B$2:$B$6144,B$4)</f>
        <v>0</v>
      </c>
      <c r="C5" s="143">
        <f>SUMIFS(OccupancyData!$D$2:$D$6144,OccupancyData!$C$2:$C$6144,$A5,OccupancyData!$B$2:$B$6144,C$4)</f>
        <v>0</v>
      </c>
      <c r="D5" s="143">
        <f>SUMIFS(OccupancyData!$D$2:$D$6144,OccupancyData!$C$2:$C$6144,$A5,OccupancyData!$B$2:$B$6144,D$4)</f>
        <v>0</v>
      </c>
      <c r="E5" s="143">
        <f>SUMIFS(OccupancyData!$D$2:$D$6144,OccupancyData!$C$2:$C$6144,$A5,OccupancyData!$B$2:$B$6144,E$4)</f>
        <v>0</v>
      </c>
      <c r="F5" s="143">
        <f>SUMIFS(OccupancyData!$D$2:$D$6144,OccupancyData!$C$2:$C$6144,$A5,OccupancyData!$B$2:$B$6144,F$4)</f>
        <v>0</v>
      </c>
      <c r="G5" s="143">
        <f>SUMIFS(OccupancyData!$D$2:$D$6144,OccupancyData!$C$2:$C$6144,$A5,OccupancyData!$B$2:$B$6144,G$4)</f>
        <v>0.78139999999999998</v>
      </c>
      <c r="H5" s="143">
        <f>SUMIFS(OccupancyData!$D$2:$D$6144,OccupancyData!$C$2:$C$6144,$A5,OccupancyData!$B$2:$B$6144,H$4)</f>
        <v>0</v>
      </c>
      <c r="I5" s="143">
        <f>SUMIFS(OccupancyData!$D$2:$D$6144,OccupancyData!$C$2:$C$6144,$A5,OccupancyData!$B$2:$B$6144,I$4)</f>
        <v>0</v>
      </c>
      <c r="J5" s="143">
        <f>SUMIFS(OccupancyData!$D$2:$D$6144,OccupancyData!$C$2:$C$6144,$A5,OccupancyData!$B$2:$B$6144,J$4)</f>
        <v>0</v>
      </c>
      <c r="K5" s="143">
        <f>SUMIFS(OccupancyData!$D$2:$D$6144,OccupancyData!$C$2:$C$6144,$A5,OccupancyData!$B$2:$B$6144,K$4)</f>
        <v>0</v>
      </c>
      <c r="L5" s="143">
        <f>SUMIFS(OccupancyData!$D$2:$D$6144,OccupancyData!$C$2:$C$6144,$A5,OccupancyData!$B$2:$B$6144,L$4)</f>
        <v>0.35499999999999998</v>
      </c>
      <c r="M5" s="143">
        <f>SUMIFS(OccupancyData!$D$2:$D$6144,OccupancyData!$C$2:$C$6144,$A5,OccupancyData!$B$2:$B$6144,M$4)</f>
        <v>0.82790000000000008</v>
      </c>
      <c r="N5" s="143">
        <f>SUMIFS(OccupancyData!$D$2:$D$6144,OccupancyData!$C$2:$C$6144,$A5,OccupancyData!$B$2:$B$6144,N$4)</f>
        <v>0.66290000000000004</v>
      </c>
      <c r="O5" s="143">
        <f>SUMIFS(OccupancyData!$D$2:$D$6144,OccupancyData!$C$2:$C$6144,$A5,OccupancyData!$B$2:$B$6144,O$4)</f>
        <v>0.8014</v>
      </c>
      <c r="P5" s="143">
        <f>SUMIFS(OccupancyData!$D$2:$D$6144,OccupancyData!$C$2:$C$6144,$A5,OccupancyData!$B$2:$B$6144,P$4)</f>
        <v>0.7036</v>
      </c>
      <c r="Q5" s="143">
        <f>SUMIFS(OccupancyData!$D$2:$D$6144,OccupancyData!$C$2:$C$6144,$A5,OccupancyData!$B$2:$B$6144,Q$4)</f>
        <v>0.68430000000000002</v>
      </c>
      <c r="R5" s="143">
        <f>SUMIFS(OccupancyData!$D$2:$D$6144,OccupancyData!$C$2:$C$6144,$A5,OccupancyData!$B$2:$B$6144,R$4)</f>
        <v>0.77</v>
      </c>
      <c r="S5" s="143">
        <f>SUMIFS(OccupancyData!$D$2:$D$6144,OccupancyData!$C$2:$C$6144,$A5,OccupancyData!$B$2:$B$6144,S$4)</f>
        <v>0</v>
      </c>
      <c r="T5" s="143">
        <f>SUMIFS(OccupancyData!$D$2:$D$6144,OccupancyData!$C$2:$C$6144,$A5,OccupancyData!$B$2:$B$6144,T$4)</f>
        <v>0</v>
      </c>
      <c r="U5" s="143">
        <f>SUMIFS(OccupancyData!$D$2:$D$6144,OccupancyData!$C$2:$C$6144,$A5,OccupancyData!$B$2:$B$6144,U$4)</f>
        <v>0.82</v>
      </c>
      <c r="V5" s="143">
        <f>SUMIFS(OccupancyData!$D$2:$D$6144,OccupancyData!$C$2:$C$6144,$A5,OccupancyData!$B$2:$B$6144,V$4)</f>
        <v>0.69499999999999995</v>
      </c>
      <c r="W5" s="143">
        <f>SUMIFS(OccupancyData!$D$2:$D$6144,OccupancyData!$C$2:$C$6144,$A5,OccupancyData!$B$2:$B$6144,W$4)</f>
        <v>0.71430000000000005</v>
      </c>
      <c r="X5" s="143">
        <f>SUMIFS(OccupancyData!$D$2:$D$6144,OccupancyData!$C$2:$C$6144,$A5,OccupancyData!$B$2:$B$6144,X$4)</f>
        <v>0.83860000000000001</v>
      </c>
      <c r="Y5" s="143">
        <f>SUMIFS(OccupancyData!$D$2:$D$6144,OccupancyData!$C$2:$C$6144,$A5,OccupancyData!$B$2:$B$6144,Y$4)</f>
        <v>0.68430000000000002</v>
      </c>
      <c r="Z5" s="143">
        <f>SUMIFS(OccupancyData!$D$2:$D$6144,OccupancyData!$C$2:$C$6144,$A5,OccupancyData!$B$2:$B$6144,Z$4)</f>
        <v>0.85709999999999997</v>
      </c>
      <c r="AA5" s="143">
        <f>SUMIFS(OccupancyData!$D$2:$D$6144,OccupancyData!$C$2:$C$6144,$A5,OccupancyData!$B$2:$B$6144,AA$4)</f>
        <v>0.85</v>
      </c>
      <c r="AB5" s="143">
        <f>SUMIFS(OccupancyData!$D$2:$D$6144,OccupancyData!$C$2:$C$6144,$A5,OccupancyData!$B$2:$B$6144,AB$4)</f>
        <v>0.84930000000000005</v>
      </c>
      <c r="AC5" s="143">
        <f>SUMIFS(OccupancyData!$D$2:$D$6144,OccupancyData!$C$2:$C$6144,$A5,OccupancyData!$B$2:$B$6144,AC$4)</f>
        <v>0.70709999999999995</v>
      </c>
      <c r="AD5" s="143">
        <f>SUMIFS(OccupancyData!$D$2:$D$6144,OccupancyData!$C$2:$C$6144,$A5,OccupancyData!$B$2:$B$6144,AD$4)</f>
        <v>0.84860000000000002</v>
      </c>
      <c r="AE5" s="143">
        <f>SUMIFS(OccupancyData!$D$2:$D$6144,OccupancyData!$C$2:$C$6144,$A5,OccupancyData!$B$2:$B$6144,AE$4)</f>
        <v>0.84069999999999989</v>
      </c>
      <c r="AF5" s="143">
        <f>SUMIFS(OccupancyData!$D$2:$D$6144,OccupancyData!$C$2:$C$6144,$A5,OccupancyData!$B$2:$B$6144,AF$4)</f>
        <v>0.83569999999999989</v>
      </c>
      <c r="AG5" s="143">
        <f>SUMIFS(OccupancyData!$D$2:$D$6144,OccupancyData!$C$2:$C$6144,$A5,OccupancyData!$B$2:$B$6144,AG$4)</f>
        <v>0.84</v>
      </c>
      <c r="AH5" s="143">
        <f>SUMIFS(OccupancyData!$D$2:$D$6144,OccupancyData!$C$2:$C$6144,$A5,OccupancyData!$B$2:$B$6144,AH$4)</f>
        <v>0.81290000000000007</v>
      </c>
      <c r="AI5" s="143">
        <f>SUMIFS(OccupancyData!$D$2:$D$6144,OccupancyData!$C$2:$C$6144,$A5,OccupancyData!$B$2:$B$6144,AI$4)</f>
        <v>0.84</v>
      </c>
      <c r="AJ5" s="143">
        <f>SUMIFS(OccupancyData!$D$2:$D$6144,OccupancyData!$C$2:$C$6144,$A5,OccupancyData!$B$2:$B$6144,AJ$4)</f>
        <v>0.83209999999999995</v>
      </c>
      <c r="AK5" s="143">
        <f>SUMIFS(OccupancyData!$D$2:$D$6144,OccupancyData!$C$2:$C$6144,$A5,OccupancyData!$B$2:$B$6144,AK$4)</f>
        <v>0.85709999999999997</v>
      </c>
      <c r="AL5" s="143">
        <f>SUMIFS(OccupancyData!$D$2:$D$6144,OccupancyData!$C$2:$C$6144,$A5,OccupancyData!$B$2:$B$6144,AL$4)</f>
        <v>0.9536</v>
      </c>
      <c r="AM5" s="143">
        <f>SUMIFS(OccupancyData!$D$2:$D$6144,OccupancyData!$C$2:$C$6144,$A5,OccupancyData!$B$2:$B$6144,AM$4)</f>
        <v>0.92500000000000004</v>
      </c>
      <c r="AN5" s="143">
        <f>SUMIFS(OccupancyData!$D$2:$D$6144,OccupancyData!$C$2:$C$6144,$A5,OccupancyData!$B$2:$B$6144,AN$4)</f>
        <v>0.9779000000000001</v>
      </c>
      <c r="AO5" s="143">
        <f>SUMIFS(OccupancyData!$D$2:$D$6144,OccupancyData!$C$2:$C$6144,$A5,OccupancyData!$B$2:$B$6144,AO$4)</f>
        <v>0.99290000000000012</v>
      </c>
      <c r="AP5" s="143">
        <f>SUMIFS(OccupancyData!$D$2:$D$6144,OccupancyData!$C$2:$C$6144,$A5,OccupancyData!$B$2:$B$6144,AP$4)</f>
        <v>0.93</v>
      </c>
      <c r="AQ5" s="143">
        <f>SUMIFS(OccupancyData!$D$2:$D$6144,OccupancyData!$C$2:$C$6144,$A5,OccupancyData!$B$2:$B$6144,AQ$4)</f>
        <v>0.95069999999999988</v>
      </c>
      <c r="AR5" s="143">
        <f>SUMIFS(OccupancyData!$D$2:$D$6144,OccupancyData!$C$2:$C$6144,$A5,OccupancyData!$B$2:$B$6144,AR$4)</f>
        <v>0.99140000000000006</v>
      </c>
      <c r="AS5" s="143">
        <f>SUMIFS(OccupancyData!$D$2:$D$6144,OccupancyData!$C$2:$C$6144,$A5,OccupancyData!$B$2:$B$6144,AS$4)</f>
        <v>0.98069999999999991</v>
      </c>
      <c r="AT5" s="143">
        <f>SUMIFS(OccupancyData!$D$2:$D$6144,OccupancyData!$C$2:$C$6144,$A5,OccupancyData!$B$2:$B$6144,AT$4)</f>
        <v>0.96709999999999996</v>
      </c>
      <c r="AU5" s="143">
        <f>SUMIFS(OccupancyData!$D$2:$D$6144,OccupancyData!$C$2:$C$6144,$A5,OccupancyData!$B$2:$B$6144,AU$4)</f>
        <v>0.97209999999999996</v>
      </c>
      <c r="AV5" s="143">
        <f>SUMIFS(OccupancyData!$D$2:$D$6144,OccupancyData!$C$2:$C$6144,$A5,OccupancyData!$B$2:$B$6144,AV$4)</f>
        <v>0.91930000000000012</v>
      </c>
      <c r="AW5" s="143">
        <f>SUMIFS(OccupancyData!$D$2:$D$6144,OccupancyData!$C$2:$C$6144,$A5,OccupancyData!$B$2:$B$6144,AW$4)</f>
        <v>0.99290000000000012</v>
      </c>
      <c r="AX5" s="143">
        <f>SUMIFS(OccupancyData!$D$2:$D$6144,OccupancyData!$C$2:$C$6144,$A5,OccupancyData!$B$2:$B$6144,AX$4)</f>
        <v>0.91709999999999992</v>
      </c>
      <c r="AY5" s="143">
        <f>SUMIFS(OccupancyData!$D$2:$D$6144,OccupancyData!$C$2:$C$6144,$A5,OccupancyData!$B$2:$B$6144,AY$4)</f>
        <v>0.9043000000000001</v>
      </c>
      <c r="AZ5" s="143">
        <f>SUMIFS(OccupancyData!$D$2:$D$6144,OccupancyData!$C$2:$C$6144,$A5,OccupancyData!$B$2:$B$6144,AZ$4)</f>
        <v>0.91359999999999997</v>
      </c>
      <c r="BA5" s="143">
        <f>SUMIFS(OccupancyData!$D$2:$D$6144,OccupancyData!$C$2:$C$6144,$A5,OccupancyData!$B$2:$B$6144,BA$4)</f>
        <v>0.94430000000000003</v>
      </c>
      <c r="BB5" s="143">
        <f>SUMIFS(OccupancyData!$D$2:$D$6144,OccupancyData!$C$2:$C$6144,$A5,OccupancyData!$B$2:$B$6144,BB$4)</f>
        <v>0.94069999999999998</v>
      </c>
      <c r="BC5" s="143">
        <f>SUMIFS(OccupancyData!$D$2:$D$6144,OccupancyData!$C$2:$C$6144,$A5,OccupancyData!$B$2:$B$6144,BC$4)</f>
        <v>0.99430000000000007</v>
      </c>
      <c r="BD5" s="143">
        <f>SUMIFS(OccupancyData!$D$2:$D$6144,OccupancyData!$C$2:$C$6144,$A5,OccupancyData!$B$2:$B$6144,BD$4)</f>
        <v>0.98709999999999998</v>
      </c>
      <c r="BE5" s="143">
        <f>SUMIFS(OccupancyData!$D$2:$D$6144,OccupancyData!$C$2:$C$6144,$A5,OccupancyData!$B$2:$B$6144,BE$4)</f>
        <v>0.9486</v>
      </c>
      <c r="BF5" s="143">
        <f>SUMIFS(OccupancyData!$D$2:$D$6144,OccupancyData!$C$2:$C$6144,$A5,OccupancyData!$B$2:$B$6144,BF$4)</f>
        <v>0.99360000000000004</v>
      </c>
      <c r="BG5" s="143">
        <f>SUMIFS(OccupancyData!$D$2:$D$6144,OccupancyData!$C$2:$C$6144,$A5,OccupancyData!$B$2:$B$6144,BG$4)</f>
        <v>0.99209999999999998</v>
      </c>
      <c r="BH5" s="143">
        <f>SUMIFS(OccupancyData!$D$2:$D$6144,OccupancyData!$C$2:$C$6144,$A5,OccupancyData!$B$2:$B$6144,BH$4)</f>
        <v>0.98569999999999991</v>
      </c>
      <c r="BI5" s="143">
        <f>SUMIFS(OccupancyData!$D$2:$D$6144,OccupancyData!$C$2:$C$6144,$A5,OccupancyData!$B$2:$B$6144,BI$4)</f>
        <v>0.95790000000000008</v>
      </c>
      <c r="BJ5" s="143">
        <f>SUMIFS(OccupancyData!$D$2:$D$6144,OccupancyData!$C$2:$C$6144,$A5,OccupancyData!$B$2:$B$6144,BJ$4)</f>
        <v>0.95860000000000001</v>
      </c>
      <c r="BK5" s="143">
        <f>SUMIFS(OccupancyData!$D$2:$D$6144,OccupancyData!$C$2:$C$6144,$A5,OccupancyData!$B$2:$B$6144,BK$4)</f>
        <v>0.96790000000000009</v>
      </c>
      <c r="BL5" s="143">
        <f>SUMIFS(OccupancyData!$D$2:$D$6144,OccupancyData!$C$2:$C$6144,$A5,OccupancyData!$B$2:$B$6144,BL$4)</f>
        <v>0.96709999999999996</v>
      </c>
      <c r="BM5" s="143">
        <f>SUMIFS(OccupancyData!$D$2:$D$6144,OccupancyData!$C$2:$C$6144,$A5,OccupancyData!$B$2:$B$6144,BM$4)</f>
        <v>0.99569999999999992</v>
      </c>
      <c r="BN5" s="143">
        <f>SUMIFS(OccupancyData!$D$2:$D$6144,OccupancyData!$C$2:$C$6144,$A5,OccupancyData!$B$2:$B$6144,BN$4)</f>
        <v>0.98860000000000003</v>
      </c>
      <c r="BO5" s="143">
        <f>SUMIFS(OccupancyData!$D$2:$D$6144,OccupancyData!$C$2:$C$6144,$A5,OccupancyData!$B$2:$B$6144,BO$4)</f>
        <v>0.9706999999999999</v>
      </c>
      <c r="BP5" s="143">
        <f>SUMIFS(OccupancyData!$D$2:$D$6144,OccupancyData!$C$2:$C$6144,$A5,OccupancyData!$B$2:$B$6144,BP$4)</f>
        <v>0.97209999999999996</v>
      </c>
      <c r="BQ5" s="143">
        <f>SUMIFS(OccupancyData!$D$2:$D$6144,OccupancyData!$C$2:$C$6144,$A5,OccupancyData!$B$2:$B$6144,BQ$4)</f>
        <v>0.95569999999999988</v>
      </c>
      <c r="BR5" s="143">
        <f>SUMIFS(OccupancyData!$D$2:$D$6144,OccupancyData!$C$2:$C$6144,$A5,OccupancyData!$B$2:$B$6144,BR$4)</f>
        <v>0.98930000000000007</v>
      </c>
      <c r="BS5" s="143">
        <f>SUMIFS(OccupancyData!$D$2:$D$6144,OccupancyData!$C$2:$C$6144,$A5,OccupancyData!$B$2:$B$6144,BS$4)</f>
        <v>0.91790000000000005</v>
      </c>
      <c r="BT5" s="143">
        <f>SUMIFS(OccupancyData!$D$2:$D$6144,OccupancyData!$C$2:$C$6144,$A5,OccupancyData!$B$2:$B$6144,BT$4)</f>
        <v>0.94709999999999994</v>
      </c>
      <c r="BU5" s="143">
        <f>SUMIFS(OccupancyData!$D$2:$D$6144,OccupancyData!$C$2:$C$6144,$A5,OccupancyData!$B$2:$B$6144,BU$4)</f>
        <v>0.97709999999999997</v>
      </c>
      <c r="BV5" s="143">
        <f>SUMIFS(OccupancyData!$D$2:$D$6144,OccupancyData!$C$2:$C$6144,$A5,OccupancyData!$B$2:$B$6144,BV$4)</f>
        <v>0.97640000000000005</v>
      </c>
      <c r="BW5" s="143">
        <f>SUMIFS(OccupancyData!$D$2:$D$6144,OccupancyData!$C$2:$C$6144,$A5,OccupancyData!$B$2:$B$6144,BW$4)</f>
        <v>0.95069999999999988</v>
      </c>
      <c r="BX5" s="143">
        <f>SUMIFS(OccupancyData!$D$2:$D$6144,OccupancyData!$C$2:$C$6144,$A5,OccupancyData!$B$2:$B$6144,BX$4)</f>
        <v>0.89</v>
      </c>
      <c r="BY5" s="143">
        <f>SUMIFS(OccupancyData!$D$2:$D$6144,OccupancyData!$C$2:$C$6144,$A5,OccupancyData!$B$2:$B$6144,BY$4)</f>
        <v>0.91639999999999999</v>
      </c>
      <c r="BZ5" s="143">
        <f>SUMIFS(OccupancyData!$D$2:$D$6144,OccupancyData!$C$2:$C$6144,$A5,OccupancyData!$B$2:$B$6144,BZ$4)</f>
        <v>0.95290000000000008</v>
      </c>
      <c r="CA5" s="143">
        <f>SUMIFS(OccupancyData!$D$2:$D$6144,OccupancyData!$C$2:$C$6144,$A5,OccupancyData!$B$2:$B$6144,CA$4)</f>
        <v>0.98930000000000007</v>
      </c>
      <c r="CB5" s="143">
        <f>SUMIFS(OccupancyData!$D$2:$D$6144,OccupancyData!$C$2:$C$6144,$A5,OccupancyData!$B$2:$B$6144,CB$4)</f>
        <v>0.98930000000000007</v>
      </c>
      <c r="CC5" s="143">
        <f>SUMIFS(OccupancyData!$D$2:$D$6144,OccupancyData!$C$2:$C$6144,$A5,OccupancyData!$B$2:$B$6144,CC$4)</f>
        <v>0.7770999999999999</v>
      </c>
      <c r="CD5" s="143">
        <f>SUMIFS(OccupancyData!$D$2:$D$6144,OccupancyData!$C$2:$C$6144,$A5,OccupancyData!$B$2:$B$6144,CD$4)</f>
        <v>0.75430000000000008</v>
      </c>
      <c r="CE5" s="143">
        <f>SUMIFS(OccupancyData!$D$2:$D$6144,OccupancyData!$C$2:$C$6144,$A5,OccupancyData!$B$2:$B$6144,CE$4)</f>
        <v>0.75639999999999996</v>
      </c>
      <c r="CF5" s="143">
        <f>SUMIFS(OccupancyData!$D$2:$D$6144,OccupancyData!$C$2:$C$6144,$A5,OccupancyData!$B$2:$B$6144,CF$4)</f>
        <v>0.77</v>
      </c>
      <c r="CG5" s="143">
        <f>SUMIFS(OccupancyData!$D$2:$D$6144,OccupancyData!$C$2:$C$6144,$A5,OccupancyData!$B$2:$B$6144,CG$4)</f>
        <v>0</v>
      </c>
      <c r="CH5" s="143">
        <f>SUMIFS(OccupancyData!$D$2:$D$6144,OccupancyData!$C$2:$C$6144,$A5,OccupancyData!$B$2:$B$6144,CH$4)</f>
        <v>0</v>
      </c>
      <c r="CI5" s="143">
        <f>SUMIFS(OccupancyData!$D$2:$D$6144,OccupancyData!$C$2:$C$6144,$A5,OccupancyData!$B$2:$B$6144,CI$4)</f>
        <v>0</v>
      </c>
      <c r="CJ5" s="143">
        <f>SUMIFS(OccupancyData!$D$2:$D$6144,OccupancyData!$C$2:$C$6144,$A5,OccupancyData!$B$2:$B$6144,CJ$4)</f>
        <v>0</v>
      </c>
      <c r="CK5" s="143">
        <f>SUMIFS(OccupancyData!$D$2:$D$6144,OccupancyData!$C$2:$C$6144,$A5,OccupancyData!$B$2:$B$6144,CK$4)</f>
        <v>0</v>
      </c>
      <c r="CL5" s="143">
        <f>SUMIFS(OccupancyData!$D$2:$D$6144,OccupancyData!$C$2:$C$6144,$A5,OccupancyData!$B$2:$B$6144,CL$4)</f>
        <v>0</v>
      </c>
      <c r="CM5" s="143">
        <f>SUMIFS(OccupancyData!$D$2:$D$6144,OccupancyData!$C$2:$C$6144,$A5,OccupancyData!$B$2:$B$6144,CM$4)</f>
        <v>0</v>
      </c>
      <c r="CN5" s="143">
        <f>SUMIFS(OccupancyData!$D$2:$D$6144,OccupancyData!$C$2:$C$6144,$A5,OccupancyData!$B$2:$B$6144,CN$4)</f>
        <v>0</v>
      </c>
      <c r="CO5" s="143">
        <f>SUMIFS(OccupancyData!$D$2:$D$6144,OccupancyData!$C$2:$C$6144,$A5,OccupancyData!$B$2:$B$6144,CO$4)</f>
        <v>0</v>
      </c>
      <c r="CP5" s="143">
        <f>SUMIFS(OccupancyData!$D$2:$D$6144,OccupancyData!$C$2:$C$6144,$A5,OccupancyData!$B$2:$B$6144,CP$4)</f>
        <v>0</v>
      </c>
      <c r="CQ5" s="143">
        <f>SUMIFS(OccupancyData!$D$2:$D$6144,OccupancyData!$C$2:$C$6144,$A5,OccupancyData!$B$2:$B$6144,CQ$4)</f>
        <v>0</v>
      </c>
      <c r="CR5" s="143">
        <f>SUMIFS(OccupancyData!$D$2:$D$6144,OccupancyData!$C$2:$C$6144,$A5,OccupancyData!$B$2:$B$6144,CR$4)</f>
        <v>0</v>
      </c>
      <c r="CS5" s="143">
        <f>SUMIFS(OccupancyData!$D$2:$D$6144,OccupancyData!$C$2:$C$6144,$A5,OccupancyData!$B$2:$B$6144,CS$4)</f>
        <v>0</v>
      </c>
      <c r="CT5" s="143">
        <f>SUMIFS(OccupancyData!$D$2:$D$6144,OccupancyData!$C$2:$C$6144,$A5,OccupancyData!$B$2:$B$6144,CT$4)</f>
        <v>0</v>
      </c>
      <c r="CU5" s="143">
        <f>SUMIFS(OccupancyData!$D$2:$D$6144,OccupancyData!$C$2:$C$6144,$A5,OccupancyData!$B$2:$B$6144,CU$4)</f>
        <v>0</v>
      </c>
      <c r="CV5" s="143">
        <f>SUMIFS(OccupancyData!$D$2:$D$6144,OccupancyData!$C$2:$C$6144,$A5,OccupancyData!$B$2:$B$6144,CV$4)</f>
        <v>0</v>
      </c>
      <c r="CW5" s="143">
        <f>SUMIFS(OccupancyData!$D$2:$D$6144,OccupancyData!$C$2:$C$6144,$A5,OccupancyData!$B$2:$B$6144,CW$4)</f>
        <v>0</v>
      </c>
      <c r="CX5" s="143">
        <f>SUMIFS(OccupancyData!$D$2:$D$6144,OccupancyData!$C$2:$C$6144,$A5,OccupancyData!$B$2:$B$6144,CX$4)</f>
        <v>0</v>
      </c>
      <c r="CY5" s="143">
        <f>SUMIFS(OccupancyData!$D$2:$D$6144,OccupancyData!$C$2:$C$6144,$A5,OccupancyData!$B$2:$B$6144,CY$4)</f>
        <v>0</v>
      </c>
      <c r="CZ5" s="143">
        <f>SUMIFS(OccupancyData!$D$2:$D$6144,OccupancyData!$C$2:$C$6144,$A5,OccupancyData!$B$2:$B$6144,CZ$4)</f>
        <v>0</v>
      </c>
      <c r="DA5" s="143">
        <f>SUMIFS(OccupancyData!$D$2:$D$6144,OccupancyData!$C$2:$C$6144,$A5,OccupancyData!$B$2:$B$6144,DA$4)</f>
        <v>0</v>
      </c>
      <c r="DB5" s="143">
        <f>SUMIFS(OccupancyData!$D$2:$D$6144,OccupancyData!$C$2:$C$6144,$A5,OccupancyData!$B$2:$B$6144,DB$4)</f>
        <v>0</v>
      </c>
      <c r="DC5" s="143">
        <f>SUMIFS(OccupancyData!$D$2:$D$6144,OccupancyData!$C$2:$C$6144,$A5,OccupancyData!$B$2:$B$6144,DC$4)</f>
        <v>0</v>
      </c>
      <c r="DD5" s="143">
        <f>SUMIFS(OccupancyData!$D$2:$D$6144,OccupancyData!$C$2:$C$6144,$A5,OccupancyData!$B$2:$B$6144,DD$4)</f>
        <v>0</v>
      </c>
      <c r="DE5" s="143">
        <f>SUMIFS(OccupancyData!$D$2:$D$6144,OccupancyData!$C$2:$C$6144,$A5,OccupancyData!$B$2:$B$6144,DE$4)</f>
        <v>0</v>
      </c>
      <c r="DF5" s="143">
        <f>SUMIFS(OccupancyData!$D$2:$D$6144,OccupancyData!$C$2:$C$6144,$A5,OccupancyData!$B$2:$B$6144,DF$4)</f>
        <v>0</v>
      </c>
      <c r="DG5" s="143">
        <f>SUMIFS(OccupancyData!$D$2:$D$6144,OccupancyData!$C$2:$C$6144,$A5,OccupancyData!$B$2:$B$6144,DG$4)</f>
        <v>0</v>
      </c>
      <c r="DH5" s="143">
        <f>SUMIFS(OccupancyData!$D$2:$D$6144,OccupancyData!$C$2:$C$6144,$A5,OccupancyData!$B$2:$B$6144,DH$4)</f>
        <v>0</v>
      </c>
      <c r="DI5" s="143">
        <f>SUMIFS(OccupancyData!$D$2:$D$6144,OccupancyData!$C$2:$C$6144,$A5,OccupancyData!$B$2:$B$6144,DI$4)</f>
        <v>0</v>
      </c>
      <c r="DJ5" s="143">
        <f>SUMIFS(OccupancyData!$D$2:$D$6144,OccupancyData!$C$2:$C$6144,$A5,OccupancyData!$B$2:$B$6144,DJ$4)</f>
        <v>0</v>
      </c>
      <c r="DK5" s="143">
        <f>SUMIFS(OccupancyData!$D$2:$D$6144,OccupancyData!$C$2:$C$6144,$A5,OccupancyData!$B$2:$B$6144,DK$4)</f>
        <v>0</v>
      </c>
      <c r="DL5" s="143">
        <f>SUMIFS(OccupancyData!$D$2:$D$6144,OccupancyData!$C$2:$C$6144,$A5,OccupancyData!$B$2:$B$6144,DL$4)</f>
        <v>0</v>
      </c>
      <c r="DM5" s="143">
        <f>SUMIFS(OccupancyData!$D$2:$D$6144,OccupancyData!$C$2:$C$6144,$A5,OccupancyData!$B$2:$B$6144,DM$4)</f>
        <v>0</v>
      </c>
      <c r="DN5" s="143">
        <f>SUMIFS(OccupancyData!$D$2:$D$6144,OccupancyData!$C$2:$C$6144,$A5,OccupancyData!$B$2:$B$6144,DN$4)</f>
        <v>0</v>
      </c>
      <c r="DO5" s="143">
        <f>SUMIFS(OccupancyData!$D$2:$D$6144,OccupancyData!$C$2:$C$6144,$A5,OccupancyData!$B$2:$B$6144,DO$4)</f>
        <v>0</v>
      </c>
      <c r="DP5" s="143">
        <f>SUMIFS(OccupancyData!$D$2:$D$6144,OccupancyData!$C$2:$C$6144,$A5,OccupancyData!$B$2:$B$6144,DP$4)</f>
        <v>0</v>
      </c>
      <c r="DQ5" s="143">
        <f>SUMIFS(OccupancyData!$D$2:$D$6144,OccupancyData!$C$2:$C$6144,$A5,OccupancyData!$B$2:$B$6144,DQ$4)</f>
        <v>0</v>
      </c>
      <c r="DR5" s="143">
        <f>SUMIFS(OccupancyData!$D$2:$D$6144,OccupancyData!$C$2:$C$6144,$A5,OccupancyData!$B$2:$B$6144,DR$4)</f>
        <v>0</v>
      </c>
      <c r="DS5" s="143">
        <f>SUMIFS(OccupancyData!$D$2:$D$6144,OccupancyData!$C$2:$C$6144,$A5,OccupancyData!$B$2:$B$6144,DS$4)</f>
        <v>0</v>
      </c>
      <c r="DT5" s="143">
        <f>SUMIFS(OccupancyData!$D$2:$D$6144,OccupancyData!$C$2:$C$6144,$A5,OccupancyData!$B$2:$B$6144,DT$4)</f>
        <v>0</v>
      </c>
      <c r="DU5" s="143">
        <f>SUMIFS(OccupancyData!$D$2:$D$6144,OccupancyData!$C$2:$C$6144,$A5,OccupancyData!$B$2:$B$6144,DU$4)</f>
        <v>0</v>
      </c>
      <c r="DV5" s="143">
        <f>SUMIFS(OccupancyData!$D$2:$D$6144,OccupancyData!$C$2:$C$6144,$A5,OccupancyData!$B$2:$B$6144,DV$4)</f>
        <v>0</v>
      </c>
      <c r="DW5" s="143">
        <f>SUMIFS(OccupancyData!$D$2:$D$6144,OccupancyData!$C$2:$C$6144,$A5,OccupancyData!$B$2:$B$6144,DW$4)</f>
        <v>0</v>
      </c>
      <c r="DX5" s="143">
        <f>SUMIFS(OccupancyData!$D$2:$D$6144,OccupancyData!$C$2:$C$6144,$A5,OccupancyData!$B$2:$B$6144,DX$4)</f>
        <v>0</v>
      </c>
      <c r="DY5" s="143">
        <f>SUMIFS(OccupancyData!$D$2:$D$6144,OccupancyData!$C$2:$C$6144,$A5,OccupancyData!$B$2:$B$6144,DY$4)</f>
        <v>0</v>
      </c>
      <c r="DZ5" s="143">
        <f>SUMIFS(OccupancyData!$D$2:$D$6144,OccupancyData!$C$2:$C$6144,$A5,OccupancyData!$B$2:$B$6144,DZ$4)</f>
        <v>0</v>
      </c>
      <c r="EA5" s="143">
        <f>SUMIFS(OccupancyData!$D$2:$D$6144,OccupancyData!$C$2:$C$6144,$A5,OccupancyData!$B$2:$B$6144,EA$4)</f>
        <v>0</v>
      </c>
      <c r="EB5" s="143">
        <f>SUMIFS(OccupancyData!$D$2:$D$6144,OccupancyData!$C$2:$C$6144,$A5,OccupancyData!$B$2:$B$6144,EB$4)</f>
        <v>0</v>
      </c>
      <c r="EC5" s="143">
        <f>SUMIFS(OccupancyData!$D$2:$D$6144,OccupancyData!$C$2:$C$6144,$A5,OccupancyData!$B$2:$B$6144,EC$4)</f>
        <v>0</v>
      </c>
      <c r="ED5" s="143">
        <f>SUMIFS(OccupancyData!$D$2:$D$6144,OccupancyData!$C$2:$C$6144,$A5,OccupancyData!$B$2:$B$6144,ED$4)</f>
        <v>0</v>
      </c>
      <c r="EE5" s="143">
        <f>SUMIFS(OccupancyData!$D$2:$D$6144,OccupancyData!$C$2:$C$6144,$A5,OccupancyData!$B$2:$B$6144,EE$4)</f>
        <v>0</v>
      </c>
      <c r="EF5" s="143">
        <f>SUMIFS(OccupancyData!$D$2:$D$6144,OccupancyData!$C$2:$C$6144,$A5,OccupancyData!$B$2:$B$6144,EF$4)</f>
        <v>0</v>
      </c>
      <c r="EG5" s="143">
        <f>SUMIFS(OccupancyData!$D$2:$D$6144,OccupancyData!$C$2:$C$6144,$A5,OccupancyData!$B$2:$B$6144,EG$4)</f>
        <v>0</v>
      </c>
      <c r="EH5" s="143">
        <f>SUMIFS(OccupancyData!$D$2:$D$6144,OccupancyData!$C$2:$C$6144,$A5,OccupancyData!$B$2:$B$6144,EH$4)</f>
        <v>0</v>
      </c>
      <c r="EI5" s="143">
        <f>SUMIFS(OccupancyData!$D$2:$D$6144,OccupancyData!$C$2:$C$6144,$A5,OccupancyData!$B$2:$B$6144,EI$4)</f>
        <v>0</v>
      </c>
      <c r="EJ5" s="143">
        <f>SUMIFS(OccupancyData!$D$2:$D$6144,OccupancyData!$C$2:$C$6144,$A5,OccupancyData!$B$2:$B$6144,EJ$4)</f>
        <v>0</v>
      </c>
      <c r="EK5" s="143">
        <f>SUMIFS(OccupancyData!$D$2:$D$6144,OccupancyData!$C$2:$C$6144,$A5,OccupancyData!$B$2:$B$6144,EK$4)</f>
        <v>0</v>
      </c>
      <c r="EL5" s="143">
        <f>SUMIFS(OccupancyData!$D$2:$D$6144,OccupancyData!$C$2:$C$6144,$A5,OccupancyData!$B$2:$B$6144,EL$4)</f>
        <v>0</v>
      </c>
      <c r="EM5" s="143">
        <f>SUMIFS(OccupancyData!$D$2:$D$6144,OccupancyData!$C$2:$C$6144,$A5,OccupancyData!$B$2:$B$6144,EM$4)</f>
        <v>0</v>
      </c>
      <c r="EN5" s="143">
        <f>SUMIFS(OccupancyData!$D$2:$D$6144,OccupancyData!$C$2:$C$6144,$A5,OccupancyData!$B$2:$B$6144,EN$4)</f>
        <v>0</v>
      </c>
      <c r="EO5" s="143">
        <f>SUMIFS(OccupancyData!$D$2:$D$6144,OccupancyData!$C$2:$C$6144,$A5,OccupancyData!$B$2:$B$6144,EO$4)</f>
        <v>0</v>
      </c>
      <c r="EP5" s="143">
        <f>SUMIFS(OccupancyData!$D$2:$D$6144,OccupancyData!$C$2:$C$6144,$A5,OccupancyData!$B$2:$B$6144,EP$4)</f>
        <v>0</v>
      </c>
      <c r="EQ5" s="143">
        <f>SUMIFS(OccupancyData!$D$2:$D$6144,OccupancyData!$C$2:$C$6144,$A5,OccupancyData!$B$2:$B$6144,EQ$4)</f>
        <v>0</v>
      </c>
      <c r="ER5" s="143">
        <f>SUMIFS(OccupancyData!$D$2:$D$6144,OccupancyData!$C$2:$C$6144,$A5,OccupancyData!$B$2:$B$6144,ER$4)</f>
        <v>0</v>
      </c>
      <c r="ES5" s="143">
        <f>SUMIFS(OccupancyData!$D$2:$D$6144,OccupancyData!$C$2:$C$6144,$A5,OccupancyData!$B$2:$B$6144,ES$4)</f>
        <v>0</v>
      </c>
      <c r="ET5" s="143">
        <f>SUMIFS(OccupancyData!$D$2:$D$6144,OccupancyData!$C$2:$C$6144,$A5,OccupancyData!$B$2:$B$6144,ET$4)</f>
        <v>0</v>
      </c>
      <c r="EU5" s="143">
        <f>SUMIFS(OccupancyData!$D$2:$D$6144,OccupancyData!$C$2:$C$6144,$A5,OccupancyData!$B$2:$B$6144,EU$4)</f>
        <v>0</v>
      </c>
      <c r="EV5" s="143">
        <f>SUMIFS(OccupancyData!$D$2:$D$6144,OccupancyData!$C$2:$C$6144,$A5,OccupancyData!$B$2:$B$6144,EV$4)</f>
        <v>0</v>
      </c>
      <c r="EW5" s="143">
        <f>SUMIFS(OccupancyData!$D$2:$D$6144,OccupancyData!$C$2:$C$6144,$A5,OccupancyData!$B$2:$B$6144,EW$4)</f>
        <v>0</v>
      </c>
      <c r="EX5" s="143">
        <f>SUMIFS(OccupancyData!$D$2:$D$6144,OccupancyData!$C$2:$C$6144,$A5,OccupancyData!$B$2:$B$6144,EX$4)</f>
        <v>0</v>
      </c>
      <c r="EY5" s="143">
        <f>SUMIFS(OccupancyData!$D$2:$D$6144,OccupancyData!$C$2:$C$6144,$A5,OccupancyData!$B$2:$B$6144,EY$4)</f>
        <v>0</v>
      </c>
      <c r="EZ5" s="143">
        <f>SUMIFS(OccupancyData!$D$2:$D$6144,OccupancyData!$C$2:$C$6144,$A5,OccupancyData!$B$2:$B$6144,EZ$4)</f>
        <v>0</v>
      </c>
      <c r="FA5" s="143">
        <f>SUMIFS(OccupancyData!$D$2:$D$6144,OccupancyData!$C$2:$C$6144,$A5,OccupancyData!$B$2:$B$6144,FA$4)</f>
        <v>0</v>
      </c>
      <c r="FB5" s="143">
        <f>SUMIFS(OccupancyData!$D$2:$D$6144,OccupancyData!$C$2:$C$6144,$A5,OccupancyData!$B$2:$B$6144,FB$4)</f>
        <v>0</v>
      </c>
      <c r="FC5" s="143">
        <f>SUMIFS(OccupancyData!$D$2:$D$6144,OccupancyData!$C$2:$C$6144,$A5,OccupancyData!$B$2:$B$6144,FC$4)</f>
        <v>0</v>
      </c>
      <c r="FD5" s="143">
        <f>SUMIFS(OccupancyData!$D$2:$D$6144,OccupancyData!$C$2:$C$6144,$A5,OccupancyData!$B$2:$B$6144,FD$4)</f>
        <v>0</v>
      </c>
      <c r="FE5" s="143">
        <f>SUMIFS(OccupancyData!$D$2:$D$6144,OccupancyData!$C$2:$C$6144,$A5,OccupancyData!$B$2:$B$6144,FE$4)</f>
        <v>0</v>
      </c>
      <c r="FF5" s="143">
        <f>SUMIFS(OccupancyData!$D$2:$D$6144,OccupancyData!$C$2:$C$6144,$A5,OccupancyData!$B$2:$B$6144,FF$4)</f>
        <v>0</v>
      </c>
      <c r="FG5" s="143">
        <f>SUMIFS(OccupancyData!$D$2:$D$6144,OccupancyData!$C$2:$C$6144,$A5,OccupancyData!$B$2:$B$6144,FG$4)</f>
        <v>0</v>
      </c>
      <c r="FH5" s="143">
        <f>SUMIFS(OccupancyData!$D$2:$D$6144,OccupancyData!$C$2:$C$6144,$A5,OccupancyData!$B$2:$B$6144,FH$4)</f>
        <v>0</v>
      </c>
      <c r="FI5" s="143">
        <f>SUMIFS(OccupancyData!$D$2:$D$6144,OccupancyData!$C$2:$C$6144,$A5,OccupancyData!$B$2:$B$6144,FI$4)</f>
        <v>0</v>
      </c>
      <c r="FJ5" s="143"/>
      <c r="FK5" s="15"/>
      <c r="FL5" s="16"/>
    </row>
    <row r="6" spans="1:168" x14ac:dyDescent="0.25">
      <c r="A6" s="13">
        <v>43203</v>
      </c>
      <c r="B6" s="143">
        <f>SUMIFS(OccupancyData!$D$2:$D$6144,OccupancyData!$C$2:$C$6144,$A6,OccupancyData!$B$2:$B$6144,B$4)</f>
        <v>0</v>
      </c>
      <c r="C6" s="143">
        <f>SUMIFS(OccupancyData!$D$2:$D$6144,OccupancyData!$C$2:$C$6144,$A6,OccupancyData!$B$2:$B$6144,C$4)</f>
        <v>0</v>
      </c>
      <c r="D6" s="143">
        <f>SUMIFS(OccupancyData!$D$2:$D$6144,OccupancyData!$C$2:$C$6144,$A6,OccupancyData!$B$2:$B$6144,D$4)</f>
        <v>0</v>
      </c>
      <c r="E6" s="143">
        <f>SUMIFS(OccupancyData!$D$2:$D$6144,OccupancyData!$C$2:$C$6144,$A6,OccupancyData!$B$2:$B$6144,E$4)</f>
        <v>0</v>
      </c>
      <c r="F6" s="143">
        <f>SUMIFS(OccupancyData!$D$2:$D$6144,OccupancyData!$C$2:$C$6144,$A6,OccupancyData!$B$2:$B$6144,F$4)</f>
        <v>0</v>
      </c>
      <c r="G6" s="143">
        <f>SUMIFS(OccupancyData!$D$2:$D$6144,OccupancyData!$C$2:$C$6144,$A6,OccupancyData!$B$2:$B$6144,G$4)</f>
        <v>0.79469999999999996</v>
      </c>
      <c r="H6" s="143">
        <f>SUMIFS(OccupancyData!$D$2:$D$6144,OccupancyData!$C$2:$C$6144,$A6,OccupancyData!$B$2:$B$6144,H$4)</f>
        <v>0</v>
      </c>
      <c r="I6" s="143">
        <f>SUMIFS(OccupancyData!$D$2:$D$6144,OccupancyData!$C$2:$C$6144,$A6,OccupancyData!$B$2:$B$6144,I$4)</f>
        <v>0</v>
      </c>
      <c r="J6" s="143">
        <f>SUMIFS(OccupancyData!$D$2:$D$6144,OccupancyData!$C$2:$C$6144,$A6,OccupancyData!$B$2:$B$6144,J$4)</f>
        <v>0</v>
      </c>
      <c r="K6" s="143">
        <f>SUMIFS(OccupancyData!$D$2:$D$6144,OccupancyData!$C$2:$C$6144,$A6,OccupancyData!$B$2:$B$6144,K$4)</f>
        <v>0</v>
      </c>
      <c r="L6" s="143">
        <f>SUMIFS(OccupancyData!$D$2:$D$6144,OccupancyData!$C$2:$C$6144,$A6,OccupancyData!$B$2:$B$6144,L$4)</f>
        <v>0.39729999999999999</v>
      </c>
      <c r="M6" s="143">
        <f>SUMIFS(OccupancyData!$D$2:$D$6144,OccupancyData!$C$2:$C$6144,$A6,OccupancyData!$B$2:$B$6144,M$4)</f>
        <v>0.77269999999999994</v>
      </c>
      <c r="N6" s="143">
        <f>SUMIFS(OccupancyData!$D$2:$D$6144,OccupancyData!$C$2:$C$6144,$A6,OccupancyData!$B$2:$B$6144,N$4)</f>
        <v>0.67870000000000008</v>
      </c>
      <c r="O6" s="143">
        <f>SUMIFS(OccupancyData!$D$2:$D$6144,OccupancyData!$C$2:$C$6144,$A6,OccupancyData!$B$2:$B$6144,O$4)</f>
        <v>0.748</v>
      </c>
      <c r="P6" s="143">
        <f>SUMIFS(OccupancyData!$D$2:$D$6144,OccupancyData!$C$2:$C$6144,$A6,OccupancyData!$B$2:$B$6144,P$4)</f>
        <v>0.7206999999999999</v>
      </c>
      <c r="Q6" s="143">
        <f>SUMIFS(OccupancyData!$D$2:$D$6144,OccupancyData!$C$2:$C$6144,$A6,OccupancyData!$B$2:$B$6144,Q$4)</f>
        <v>0.70330000000000004</v>
      </c>
      <c r="R6" s="143">
        <f>SUMIFS(OccupancyData!$D$2:$D$6144,OccupancyData!$C$2:$C$6144,$A6,OccupancyData!$B$2:$B$6144,R$4)</f>
        <v>0.78469999999999995</v>
      </c>
      <c r="S6" s="143">
        <f>SUMIFS(OccupancyData!$D$2:$D$6144,OccupancyData!$C$2:$C$6144,$A6,OccupancyData!$B$2:$B$6144,S$4)</f>
        <v>0</v>
      </c>
      <c r="T6" s="143">
        <f>SUMIFS(OccupancyData!$D$2:$D$6144,OccupancyData!$C$2:$C$6144,$A6,OccupancyData!$B$2:$B$6144,T$4)</f>
        <v>0</v>
      </c>
      <c r="U6" s="143">
        <f>SUMIFS(OccupancyData!$D$2:$D$6144,OccupancyData!$C$2:$C$6144,$A6,OccupancyData!$B$2:$B$6144,U$4)</f>
        <v>0.76529999999999998</v>
      </c>
      <c r="V6" s="143">
        <f>SUMIFS(OccupancyData!$D$2:$D$6144,OccupancyData!$C$2:$C$6144,$A6,OccupancyData!$B$2:$B$6144,V$4)</f>
        <v>0.7127</v>
      </c>
      <c r="W6" s="143">
        <f>SUMIFS(OccupancyData!$D$2:$D$6144,OccupancyData!$C$2:$C$6144,$A6,OccupancyData!$B$2:$B$6144,W$4)</f>
        <v>0.73329999999999995</v>
      </c>
      <c r="X6" s="143">
        <f>SUMIFS(OccupancyData!$D$2:$D$6144,OccupancyData!$C$2:$C$6144,$A6,OccupancyData!$B$2:$B$6144,X$4)</f>
        <v>0.78269999999999995</v>
      </c>
      <c r="Y6" s="143">
        <f>SUMIFS(OccupancyData!$D$2:$D$6144,OccupancyData!$C$2:$C$6144,$A6,OccupancyData!$B$2:$B$6144,Y$4)</f>
        <v>0.70330000000000004</v>
      </c>
      <c r="Z6" s="143">
        <f>SUMIFS(OccupancyData!$D$2:$D$6144,OccupancyData!$C$2:$C$6144,$A6,OccupancyData!$B$2:$B$6144,Z$4)</f>
        <v>0.8</v>
      </c>
      <c r="AA6" s="143">
        <f>SUMIFS(OccupancyData!$D$2:$D$6144,OccupancyData!$C$2:$C$6144,$A6,OccupancyData!$B$2:$B$6144,AA$4)</f>
        <v>0.79330000000000001</v>
      </c>
      <c r="AB6" s="143">
        <f>SUMIFS(OccupancyData!$D$2:$D$6144,OccupancyData!$C$2:$C$6144,$A6,OccupancyData!$B$2:$B$6144,AB$4)</f>
        <v>0.79269999999999996</v>
      </c>
      <c r="AC6" s="143">
        <f>SUMIFS(OccupancyData!$D$2:$D$6144,OccupancyData!$C$2:$C$6144,$A6,OccupancyData!$B$2:$B$6144,AC$4)</f>
        <v>0.72670000000000001</v>
      </c>
      <c r="AD6" s="143">
        <f>SUMIFS(OccupancyData!$D$2:$D$6144,OccupancyData!$C$2:$C$6144,$A6,OccupancyData!$B$2:$B$6144,AD$4)</f>
        <v>0.79200000000000004</v>
      </c>
      <c r="AE6" s="143">
        <f>SUMIFS(OccupancyData!$D$2:$D$6144,OccupancyData!$C$2:$C$6144,$A6,OccupancyData!$B$2:$B$6144,AE$4)</f>
        <v>0.78469999999999995</v>
      </c>
      <c r="AF6" s="143">
        <f>SUMIFS(OccupancyData!$D$2:$D$6144,OccupancyData!$C$2:$C$6144,$A6,OccupancyData!$B$2:$B$6144,AF$4)</f>
        <v>0.78</v>
      </c>
      <c r="AG6" s="143">
        <f>SUMIFS(OccupancyData!$D$2:$D$6144,OccupancyData!$C$2:$C$6144,$A6,OccupancyData!$B$2:$B$6144,AG$4)</f>
        <v>0.78400000000000003</v>
      </c>
      <c r="AH6" s="143">
        <f>SUMIFS(OccupancyData!$D$2:$D$6144,OccupancyData!$C$2:$C$6144,$A6,OccupancyData!$B$2:$B$6144,AH$4)</f>
        <v>0.75870000000000004</v>
      </c>
      <c r="AI6" s="143">
        <f>SUMIFS(OccupancyData!$D$2:$D$6144,OccupancyData!$C$2:$C$6144,$A6,OccupancyData!$B$2:$B$6144,AI$4)</f>
        <v>0.78400000000000003</v>
      </c>
      <c r="AJ6" s="143">
        <f>SUMIFS(OccupancyData!$D$2:$D$6144,OccupancyData!$C$2:$C$6144,$A6,OccupancyData!$B$2:$B$6144,AJ$4)</f>
        <v>0.77670000000000006</v>
      </c>
      <c r="AK6" s="143">
        <f>SUMIFS(OccupancyData!$D$2:$D$6144,OccupancyData!$C$2:$C$6144,$A6,OccupancyData!$B$2:$B$6144,AK$4)</f>
        <v>0.8</v>
      </c>
      <c r="AL6" s="143">
        <f>SUMIFS(OccupancyData!$D$2:$D$6144,OccupancyData!$C$2:$C$6144,$A6,OccupancyData!$B$2:$B$6144,AL$4)</f>
        <v>0.95469999999999999</v>
      </c>
      <c r="AM6" s="143">
        <f>SUMIFS(OccupancyData!$D$2:$D$6144,OccupancyData!$C$2:$C$6144,$A6,OccupancyData!$B$2:$B$6144,AM$4)</f>
        <v>0.92469999999999997</v>
      </c>
      <c r="AN6" s="143">
        <f>SUMIFS(OccupancyData!$D$2:$D$6144,OccupancyData!$C$2:$C$6144,$A6,OccupancyData!$B$2:$B$6144,AN$4)</f>
        <v>0.97870000000000001</v>
      </c>
      <c r="AO6" s="143">
        <f>SUMIFS(OccupancyData!$D$2:$D$6144,OccupancyData!$C$2:$C$6144,$A6,OccupancyData!$B$2:$B$6144,AO$4)</f>
        <v>0.99199999999999999</v>
      </c>
      <c r="AP6" s="143">
        <f>SUMIFS(OccupancyData!$D$2:$D$6144,OccupancyData!$C$2:$C$6144,$A6,OccupancyData!$B$2:$B$6144,AP$4)</f>
        <v>0.93</v>
      </c>
      <c r="AQ6" s="143">
        <f>SUMIFS(OccupancyData!$D$2:$D$6144,OccupancyData!$C$2:$C$6144,$A6,OccupancyData!$B$2:$B$6144,AQ$4)</f>
        <v>0.94930000000000003</v>
      </c>
      <c r="AR6" s="143">
        <f>SUMIFS(OccupancyData!$D$2:$D$6144,OccupancyData!$C$2:$C$6144,$A6,OccupancyData!$B$2:$B$6144,AR$4)</f>
        <v>0.99129999999999996</v>
      </c>
      <c r="AS6" s="143">
        <f>SUMIFS(OccupancyData!$D$2:$D$6144,OccupancyData!$C$2:$C$6144,$A6,OccupancyData!$B$2:$B$6144,AS$4)</f>
        <v>0.98129999999999995</v>
      </c>
      <c r="AT6" s="143">
        <f>SUMIFS(OccupancyData!$D$2:$D$6144,OccupancyData!$C$2:$C$6144,$A6,OccupancyData!$B$2:$B$6144,AT$4)</f>
        <v>0.96799999999999997</v>
      </c>
      <c r="AU6" s="143">
        <f>SUMIFS(OccupancyData!$D$2:$D$6144,OccupancyData!$C$2:$C$6144,$A6,OccupancyData!$B$2:$B$6144,AU$4)</f>
        <v>0.97400000000000009</v>
      </c>
      <c r="AV6" s="143">
        <f>SUMIFS(OccupancyData!$D$2:$D$6144,OccupancyData!$C$2:$C$6144,$A6,OccupancyData!$B$2:$B$6144,AV$4)</f>
        <v>0.91870000000000007</v>
      </c>
      <c r="AW6" s="143">
        <f>SUMIFS(OccupancyData!$D$2:$D$6144,OccupancyData!$C$2:$C$6144,$A6,OccupancyData!$B$2:$B$6144,AW$4)</f>
        <v>0.99329999999999996</v>
      </c>
      <c r="AX6" s="143">
        <f>SUMIFS(OccupancyData!$D$2:$D$6144,OccupancyData!$C$2:$C$6144,$A6,OccupancyData!$B$2:$B$6144,AX$4)</f>
        <v>0.92269999999999996</v>
      </c>
      <c r="AY6" s="143">
        <f>SUMIFS(OccupancyData!$D$2:$D$6144,OccupancyData!$C$2:$C$6144,$A6,OccupancyData!$B$2:$B$6144,AY$4)</f>
        <v>0.90400000000000003</v>
      </c>
      <c r="AZ6" s="143">
        <f>SUMIFS(OccupancyData!$D$2:$D$6144,OccupancyData!$C$2:$C$6144,$A6,OccupancyData!$B$2:$B$6144,AZ$4)</f>
        <v>0.91269999999999996</v>
      </c>
      <c r="BA6" s="143">
        <f>SUMIFS(OccupancyData!$D$2:$D$6144,OccupancyData!$C$2:$C$6144,$A6,OccupancyData!$B$2:$B$6144,BA$4)</f>
        <v>0.94400000000000006</v>
      </c>
      <c r="BB6" s="143">
        <f>SUMIFS(OccupancyData!$D$2:$D$6144,OccupancyData!$C$2:$C$6144,$A6,OccupancyData!$B$2:$B$6144,BB$4)</f>
        <v>0.94069999999999998</v>
      </c>
      <c r="BC6" s="143">
        <f>SUMIFS(OccupancyData!$D$2:$D$6144,OccupancyData!$C$2:$C$6144,$A6,OccupancyData!$B$2:$B$6144,BC$4)</f>
        <v>0.99329999999999996</v>
      </c>
      <c r="BD6" s="143">
        <f>SUMIFS(OccupancyData!$D$2:$D$6144,OccupancyData!$C$2:$C$6144,$A6,OccupancyData!$B$2:$B$6144,BD$4)</f>
        <v>0.98730000000000007</v>
      </c>
      <c r="BE6" s="143">
        <f>SUMIFS(OccupancyData!$D$2:$D$6144,OccupancyData!$C$2:$C$6144,$A6,OccupancyData!$B$2:$B$6144,BE$4)</f>
        <v>0.94799999999999995</v>
      </c>
      <c r="BF6" s="143">
        <f>SUMIFS(OccupancyData!$D$2:$D$6144,OccupancyData!$C$2:$C$6144,$A6,OccupancyData!$B$2:$B$6144,BF$4)</f>
        <v>0.99329999999999996</v>
      </c>
      <c r="BG6" s="143">
        <f>SUMIFS(OccupancyData!$D$2:$D$6144,OccupancyData!$C$2:$C$6144,$A6,OccupancyData!$B$2:$B$6144,BG$4)</f>
        <v>0.99269999999999992</v>
      </c>
      <c r="BH6" s="143">
        <f>SUMIFS(OccupancyData!$D$2:$D$6144,OccupancyData!$C$2:$C$6144,$A6,OccupancyData!$B$2:$B$6144,BH$4)</f>
        <v>0.98470000000000002</v>
      </c>
      <c r="BI6" s="143">
        <f>SUMIFS(OccupancyData!$D$2:$D$6144,OccupancyData!$C$2:$C$6144,$A6,OccupancyData!$B$2:$B$6144,BI$4)</f>
        <v>0.95669999999999999</v>
      </c>
      <c r="BJ6" s="143">
        <f>SUMIFS(OccupancyData!$D$2:$D$6144,OccupancyData!$C$2:$C$6144,$A6,OccupancyData!$B$2:$B$6144,BJ$4)</f>
        <v>0.95930000000000004</v>
      </c>
      <c r="BK6" s="143">
        <f>SUMIFS(OccupancyData!$D$2:$D$6144,OccupancyData!$C$2:$C$6144,$A6,OccupancyData!$B$2:$B$6144,BK$4)</f>
        <v>0.96930000000000005</v>
      </c>
      <c r="BL6" s="143">
        <f>SUMIFS(OccupancyData!$D$2:$D$6144,OccupancyData!$C$2:$C$6144,$A6,OccupancyData!$B$2:$B$6144,BL$4)</f>
        <v>0.96730000000000005</v>
      </c>
      <c r="BM6" s="143">
        <f>SUMIFS(OccupancyData!$D$2:$D$6144,OccupancyData!$C$2:$C$6144,$A6,OccupancyData!$B$2:$B$6144,BM$4)</f>
        <v>0.99529999999999996</v>
      </c>
      <c r="BN6" s="143">
        <f>SUMIFS(OccupancyData!$D$2:$D$6144,OccupancyData!$C$2:$C$6144,$A6,OccupancyData!$B$2:$B$6144,BN$4)</f>
        <v>0.98799999999999999</v>
      </c>
      <c r="BO6" s="143">
        <f>SUMIFS(OccupancyData!$D$2:$D$6144,OccupancyData!$C$2:$C$6144,$A6,OccupancyData!$B$2:$B$6144,BO$4)</f>
        <v>0.97270000000000001</v>
      </c>
      <c r="BP6" s="143">
        <f>SUMIFS(OccupancyData!$D$2:$D$6144,OccupancyData!$C$2:$C$6144,$A6,OccupancyData!$B$2:$B$6144,BP$4)</f>
        <v>0.97129999999999994</v>
      </c>
      <c r="BQ6" s="143">
        <f>SUMIFS(OccupancyData!$D$2:$D$6144,OccupancyData!$C$2:$C$6144,$A6,OccupancyData!$B$2:$B$6144,BQ$4)</f>
        <v>0.95669999999999999</v>
      </c>
      <c r="BR6" s="143">
        <f>SUMIFS(OccupancyData!$D$2:$D$6144,OccupancyData!$C$2:$C$6144,$A6,OccupancyData!$B$2:$B$6144,BR$4)</f>
        <v>0.98799999999999999</v>
      </c>
      <c r="BS6" s="143">
        <f>SUMIFS(OccupancyData!$D$2:$D$6144,OccupancyData!$C$2:$C$6144,$A6,OccupancyData!$B$2:$B$6144,BS$4)</f>
        <v>0.9173</v>
      </c>
      <c r="BT6" s="143">
        <f>SUMIFS(OccupancyData!$D$2:$D$6144,OccupancyData!$C$2:$C$6144,$A6,OccupancyData!$B$2:$B$6144,BT$4)</f>
        <v>0.94730000000000003</v>
      </c>
      <c r="BU6" s="143">
        <f>SUMIFS(OccupancyData!$D$2:$D$6144,OccupancyData!$C$2:$C$6144,$A6,OccupancyData!$B$2:$B$6144,BU$4)</f>
        <v>0.97670000000000001</v>
      </c>
      <c r="BV6" s="143">
        <f>SUMIFS(OccupancyData!$D$2:$D$6144,OccupancyData!$C$2:$C$6144,$A6,OccupancyData!$B$2:$B$6144,BV$4)</f>
        <v>0.97530000000000006</v>
      </c>
      <c r="BW6" s="143">
        <f>SUMIFS(OccupancyData!$D$2:$D$6144,OccupancyData!$C$2:$C$6144,$A6,OccupancyData!$B$2:$B$6144,BW$4)</f>
        <v>0.95</v>
      </c>
      <c r="BX6" s="143">
        <f>SUMIFS(OccupancyData!$D$2:$D$6144,OccupancyData!$C$2:$C$6144,$A6,OccupancyData!$B$2:$B$6144,BX$4)</f>
        <v>0.88930000000000009</v>
      </c>
      <c r="BY6" s="143">
        <f>SUMIFS(OccupancyData!$D$2:$D$6144,OccupancyData!$C$2:$C$6144,$A6,OccupancyData!$B$2:$B$6144,BY$4)</f>
        <v>0.91670000000000007</v>
      </c>
      <c r="BZ6" s="143">
        <f>SUMIFS(OccupancyData!$D$2:$D$6144,OccupancyData!$C$2:$C$6144,$A6,OccupancyData!$B$2:$B$6144,BZ$4)</f>
        <v>0.95330000000000004</v>
      </c>
      <c r="CA6" s="143">
        <f>SUMIFS(OccupancyData!$D$2:$D$6144,OccupancyData!$C$2:$C$6144,$A6,OccupancyData!$B$2:$B$6144,CA$4)</f>
        <v>0.98870000000000002</v>
      </c>
      <c r="CB6" s="143">
        <f>SUMIFS(OccupancyData!$D$2:$D$6144,OccupancyData!$C$2:$C$6144,$A6,OccupancyData!$B$2:$B$6144,CB$4)</f>
        <v>0.99</v>
      </c>
      <c r="CC6" s="143">
        <f>SUMIFS(OccupancyData!$D$2:$D$6144,OccupancyData!$C$2:$C$6144,$A6,OccupancyData!$B$2:$B$6144,CC$4)</f>
        <v>0.79069999999999996</v>
      </c>
      <c r="CD6" s="143">
        <f>SUMIFS(OccupancyData!$D$2:$D$6144,OccupancyData!$C$2:$C$6144,$A6,OccupancyData!$B$2:$B$6144,CD$4)</f>
        <v>0.76730000000000009</v>
      </c>
      <c r="CE6" s="143">
        <f>SUMIFS(OccupancyData!$D$2:$D$6144,OccupancyData!$C$2:$C$6144,$A6,OccupancyData!$B$2:$B$6144,CE$4)</f>
        <v>0.76930000000000009</v>
      </c>
      <c r="CF6" s="143">
        <f>SUMIFS(OccupancyData!$D$2:$D$6144,OccupancyData!$C$2:$C$6144,$A6,OccupancyData!$B$2:$B$6144,CF$4)</f>
        <v>0.78400000000000003</v>
      </c>
      <c r="CG6" s="143">
        <f>SUMIFS(OccupancyData!$D$2:$D$6144,OccupancyData!$C$2:$C$6144,$A6,OccupancyData!$B$2:$B$6144,CG$4)</f>
        <v>0</v>
      </c>
      <c r="CH6" s="143">
        <f>SUMIFS(OccupancyData!$D$2:$D$6144,OccupancyData!$C$2:$C$6144,$A6,OccupancyData!$B$2:$B$6144,CH$4)</f>
        <v>0</v>
      </c>
      <c r="CI6" s="143">
        <f>SUMIFS(OccupancyData!$D$2:$D$6144,OccupancyData!$C$2:$C$6144,$A6,OccupancyData!$B$2:$B$6144,CI$4)</f>
        <v>0</v>
      </c>
      <c r="CJ6" s="143">
        <f>SUMIFS(OccupancyData!$D$2:$D$6144,OccupancyData!$C$2:$C$6144,$A6,OccupancyData!$B$2:$B$6144,CJ$4)</f>
        <v>0</v>
      </c>
      <c r="CK6" s="143">
        <f>SUMIFS(OccupancyData!$D$2:$D$6144,OccupancyData!$C$2:$C$6144,$A6,OccupancyData!$B$2:$B$6144,CK$4)</f>
        <v>0</v>
      </c>
      <c r="CL6" s="143">
        <f>SUMIFS(OccupancyData!$D$2:$D$6144,OccupancyData!$C$2:$C$6144,$A6,OccupancyData!$B$2:$B$6144,CL$4)</f>
        <v>0</v>
      </c>
      <c r="CM6" s="143">
        <f>SUMIFS(OccupancyData!$D$2:$D$6144,OccupancyData!$C$2:$C$6144,$A6,OccupancyData!$B$2:$B$6144,CM$4)</f>
        <v>0</v>
      </c>
      <c r="CN6" s="143">
        <f>SUMIFS(OccupancyData!$D$2:$D$6144,OccupancyData!$C$2:$C$6144,$A6,OccupancyData!$B$2:$B$6144,CN$4)</f>
        <v>0</v>
      </c>
      <c r="CO6" s="143">
        <f>SUMIFS(OccupancyData!$D$2:$D$6144,OccupancyData!$C$2:$C$6144,$A6,OccupancyData!$B$2:$B$6144,CO$4)</f>
        <v>0</v>
      </c>
      <c r="CP6" s="143">
        <f>SUMIFS(OccupancyData!$D$2:$D$6144,OccupancyData!$C$2:$C$6144,$A6,OccupancyData!$B$2:$B$6144,CP$4)</f>
        <v>0</v>
      </c>
      <c r="CQ6" s="143">
        <f>SUMIFS(OccupancyData!$D$2:$D$6144,OccupancyData!$C$2:$C$6144,$A6,OccupancyData!$B$2:$B$6144,CQ$4)</f>
        <v>0</v>
      </c>
      <c r="CR6" s="143">
        <f>SUMIFS(OccupancyData!$D$2:$D$6144,OccupancyData!$C$2:$C$6144,$A6,OccupancyData!$B$2:$B$6144,CR$4)</f>
        <v>0</v>
      </c>
      <c r="CS6" s="143">
        <f>SUMIFS(OccupancyData!$D$2:$D$6144,OccupancyData!$C$2:$C$6144,$A6,OccupancyData!$B$2:$B$6144,CS$4)</f>
        <v>0</v>
      </c>
      <c r="CT6" s="143">
        <f>SUMIFS(OccupancyData!$D$2:$D$6144,OccupancyData!$C$2:$C$6144,$A6,OccupancyData!$B$2:$B$6144,CT$4)</f>
        <v>0</v>
      </c>
      <c r="CU6" s="143">
        <f>SUMIFS(OccupancyData!$D$2:$D$6144,OccupancyData!$C$2:$C$6144,$A6,OccupancyData!$B$2:$B$6144,CU$4)</f>
        <v>0</v>
      </c>
      <c r="CV6" s="143">
        <f>SUMIFS(OccupancyData!$D$2:$D$6144,OccupancyData!$C$2:$C$6144,$A6,OccupancyData!$B$2:$B$6144,CV$4)</f>
        <v>0</v>
      </c>
      <c r="CW6" s="143">
        <f>SUMIFS(OccupancyData!$D$2:$D$6144,OccupancyData!$C$2:$C$6144,$A6,OccupancyData!$B$2:$B$6144,CW$4)</f>
        <v>0</v>
      </c>
      <c r="CX6" s="143">
        <f>SUMIFS(OccupancyData!$D$2:$D$6144,OccupancyData!$C$2:$C$6144,$A6,OccupancyData!$B$2:$B$6144,CX$4)</f>
        <v>0</v>
      </c>
      <c r="CY6" s="143">
        <f>SUMIFS(OccupancyData!$D$2:$D$6144,OccupancyData!$C$2:$C$6144,$A6,OccupancyData!$B$2:$B$6144,CY$4)</f>
        <v>0</v>
      </c>
      <c r="CZ6" s="143">
        <f>SUMIFS(OccupancyData!$D$2:$D$6144,OccupancyData!$C$2:$C$6144,$A6,OccupancyData!$B$2:$B$6144,CZ$4)</f>
        <v>0</v>
      </c>
      <c r="DA6" s="143">
        <f>SUMIFS(OccupancyData!$D$2:$D$6144,OccupancyData!$C$2:$C$6144,$A6,OccupancyData!$B$2:$B$6144,DA$4)</f>
        <v>0</v>
      </c>
      <c r="DB6" s="143">
        <f>SUMIFS(OccupancyData!$D$2:$D$6144,OccupancyData!$C$2:$C$6144,$A6,OccupancyData!$B$2:$B$6144,DB$4)</f>
        <v>0</v>
      </c>
      <c r="DC6" s="143">
        <f>SUMIFS(OccupancyData!$D$2:$D$6144,OccupancyData!$C$2:$C$6144,$A6,OccupancyData!$B$2:$B$6144,DC$4)</f>
        <v>0</v>
      </c>
      <c r="DD6" s="143">
        <f>SUMIFS(OccupancyData!$D$2:$D$6144,OccupancyData!$C$2:$C$6144,$A6,OccupancyData!$B$2:$B$6144,DD$4)</f>
        <v>0</v>
      </c>
      <c r="DE6" s="143">
        <f>SUMIFS(OccupancyData!$D$2:$D$6144,OccupancyData!$C$2:$C$6144,$A6,OccupancyData!$B$2:$B$6144,DE$4)</f>
        <v>0</v>
      </c>
      <c r="DF6" s="143">
        <f>SUMIFS(OccupancyData!$D$2:$D$6144,OccupancyData!$C$2:$C$6144,$A6,OccupancyData!$B$2:$B$6144,DF$4)</f>
        <v>0</v>
      </c>
      <c r="DG6" s="143">
        <f>SUMIFS(OccupancyData!$D$2:$D$6144,OccupancyData!$C$2:$C$6144,$A6,OccupancyData!$B$2:$B$6144,DG$4)</f>
        <v>0</v>
      </c>
      <c r="DH6" s="143">
        <f>SUMIFS(OccupancyData!$D$2:$D$6144,OccupancyData!$C$2:$C$6144,$A6,OccupancyData!$B$2:$B$6144,DH$4)</f>
        <v>0</v>
      </c>
      <c r="DI6" s="143">
        <f>SUMIFS(OccupancyData!$D$2:$D$6144,OccupancyData!$C$2:$C$6144,$A6,OccupancyData!$B$2:$B$6144,DI$4)</f>
        <v>0</v>
      </c>
      <c r="DJ6" s="143">
        <f>SUMIFS(OccupancyData!$D$2:$D$6144,OccupancyData!$C$2:$C$6144,$A6,OccupancyData!$B$2:$B$6144,DJ$4)</f>
        <v>0</v>
      </c>
      <c r="DK6" s="143">
        <f>SUMIFS(OccupancyData!$D$2:$D$6144,OccupancyData!$C$2:$C$6144,$A6,OccupancyData!$B$2:$B$6144,DK$4)</f>
        <v>0</v>
      </c>
      <c r="DL6" s="143">
        <f>SUMIFS(OccupancyData!$D$2:$D$6144,OccupancyData!$C$2:$C$6144,$A6,OccupancyData!$B$2:$B$6144,DL$4)</f>
        <v>0</v>
      </c>
      <c r="DM6" s="143">
        <f>SUMIFS(OccupancyData!$D$2:$D$6144,OccupancyData!$C$2:$C$6144,$A6,OccupancyData!$B$2:$B$6144,DM$4)</f>
        <v>0</v>
      </c>
      <c r="DN6" s="143">
        <f>SUMIFS(OccupancyData!$D$2:$D$6144,OccupancyData!$C$2:$C$6144,$A6,OccupancyData!$B$2:$B$6144,DN$4)</f>
        <v>0</v>
      </c>
      <c r="DO6" s="143">
        <f>SUMIFS(OccupancyData!$D$2:$D$6144,OccupancyData!$C$2:$C$6144,$A6,OccupancyData!$B$2:$B$6144,DO$4)</f>
        <v>0</v>
      </c>
      <c r="DP6" s="143">
        <f>SUMIFS(OccupancyData!$D$2:$D$6144,OccupancyData!$C$2:$C$6144,$A6,OccupancyData!$B$2:$B$6144,DP$4)</f>
        <v>0</v>
      </c>
      <c r="DQ6" s="143">
        <f>SUMIFS(OccupancyData!$D$2:$D$6144,OccupancyData!$C$2:$C$6144,$A6,OccupancyData!$B$2:$B$6144,DQ$4)</f>
        <v>0</v>
      </c>
      <c r="DR6" s="143">
        <f>SUMIFS(OccupancyData!$D$2:$D$6144,OccupancyData!$C$2:$C$6144,$A6,OccupancyData!$B$2:$B$6144,DR$4)</f>
        <v>0</v>
      </c>
      <c r="DS6" s="143">
        <f>SUMIFS(OccupancyData!$D$2:$D$6144,OccupancyData!$C$2:$C$6144,$A6,OccupancyData!$B$2:$B$6144,DS$4)</f>
        <v>0</v>
      </c>
      <c r="DT6" s="143">
        <f>SUMIFS(OccupancyData!$D$2:$D$6144,OccupancyData!$C$2:$C$6144,$A6,OccupancyData!$B$2:$B$6144,DT$4)</f>
        <v>0</v>
      </c>
      <c r="DU6" s="143">
        <f>SUMIFS(OccupancyData!$D$2:$D$6144,OccupancyData!$C$2:$C$6144,$A6,OccupancyData!$B$2:$B$6144,DU$4)</f>
        <v>0</v>
      </c>
      <c r="DV6" s="143">
        <f>SUMIFS(OccupancyData!$D$2:$D$6144,OccupancyData!$C$2:$C$6144,$A6,OccupancyData!$B$2:$B$6144,DV$4)</f>
        <v>0</v>
      </c>
      <c r="DW6" s="143">
        <f>SUMIFS(OccupancyData!$D$2:$D$6144,OccupancyData!$C$2:$C$6144,$A6,OccupancyData!$B$2:$B$6144,DW$4)</f>
        <v>0</v>
      </c>
      <c r="DX6" s="143">
        <f>SUMIFS(OccupancyData!$D$2:$D$6144,OccupancyData!$C$2:$C$6144,$A6,OccupancyData!$B$2:$B$6144,DX$4)</f>
        <v>0</v>
      </c>
      <c r="DY6" s="143">
        <f>SUMIFS(OccupancyData!$D$2:$D$6144,OccupancyData!$C$2:$C$6144,$A6,OccupancyData!$B$2:$B$6144,DY$4)</f>
        <v>0</v>
      </c>
      <c r="DZ6" s="143">
        <f>SUMIFS(OccupancyData!$D$2:$D$6144,OccupancyData!$C$2:$C$6144,$A6,OccupancyData!$B$2:$B$6144,DZ$4)</f>
        <v>0</v>
      </c>
      <c r="EA6" s="143">
        <f>SUMIFS(OccupancyData!$D$2:$D$6144,OccupancyData!$C$2:$C$6144,$A6,OccupancyData!$B$2:$B$6144,EA$4)</f>
        <v>0</v>
      </c>
      <c r="EB6" s="143">
        <f>SUMIFS(OccupancyData!$D$2:$D$6144,OccupancyData!$C$2:$C$6144,$A6,OccupancyData!$B$2:$B$6144,EB$4)</f>
        <v>0</v>
      </c>
      <c r="EC6" s="143">
        <f>SUMIFS(OccupancyData!$D$2:$D$6144,OccupancyData!$C$2:$C$6144,$A6,OccupancyData!$B$2:$B$6144,EC$4)</f>
        <v>0</v>
      </c>
      <c r="ED6" s="143">
        <f>SUMIFS(OccupancyData!$D$2:$D$6144,OccupancyData!$C$2:$C$6144,$A6,OccupancyData!$B$2:$B$6144,ED$4)</f>
        <v>0</v>
      </c>
      <c r="EE6" s="143">
        <f>SUMIFS(OccupancyData!$D$2:$D$6144,OccupancyData!$C$2:$C$6144,$A6,OccupancyData!$B$2:$B$6144,EE$4)</f>
        <v>0</v>
      </c>
      <c r="EF6" s="143">
        <f>SUMIFS(OccupancyData!$D$2:$D$6144,OccupancyData!$C$2:$C$6144,$A6,OccupancyData!$B$2:$B$6144,EF$4)</f>
        <v>0</v>
      </c>
      <c r="EG6" s="143">
        <f>SUMIFS(OccupancyData!$D$2:$D$6144,OccupancyData!$C$2:$C$6144,$A6,OccupancyData!$B$2:$B$6144,EG$4)</f>
        <v>0</v>
      </c>
      <c r="EH6" s="143">
        <f>SUMIFS(OccupancyData!$D$2:$D$6144,OccupancyData!$C$2:$C$6144,$A6,OccupancyData!$B$2:$B$6144,EH$4)</f>
        <v>0</v>
      </c>
      <c r="EI6" s="143">
        <f>SUMIFS(OccupancyData!$D$2:$D$6144,OccupancyData!$C$2:$C$6144,$A6,OccupancyData!$B$2:$B$6144,EI$4)</f>
        <v>0</v>
      </c>
      <c r="EJ6" s="143">
        <f>SUMIFS(OccupancyData!$D$2:$D$6144,OccupancyData!$C$2:$C$6144,$A6,OccupancyData!$B$2:$B$6144,EJ$4)</f>
        <v>0</v>
      </c>
      <c r="EK6" s="143">
        <f>SUMIFS(OccupancyData!$D$2:$D$6144,OccupancyData!$C$2:$C$6144,$A6,OccupancyData!$B$2:$B$6144,EK$4)</f>
        <v>0</v>
      </c>
      <c r="EL6" s="143">
        <f>SUMIFS(OccupancyData!$D$2:$D$6144,OccupancyData!$C$2:$C$6144,$A6,OccupancyData!$B$2:$B$6144,EL$4)</f>
        <v>0</v>
      </c>
      <c r="EM6" s="143">
        <f>SUMIFS(OccupancyData!$D$2:$D$6144,OccupancyData!$C$2:$C$6144,$A6,OccupancyData!$B$2:$B$6144,EM$4)</f>
        <v>0</v>
      </c>
      <c r="EN6" s="143">
        <f>SUMIFS(OccupancyData!$D$2:$D$6144,OccupancyData!$C$2:$C$6144,$A6,OccupancyData!$B$2:$B$6144,EN$4)</f>
        <v>0</v>
      </c>
      <c r="EO6" s="143">
        <f>SUMIFS(OccupancyData!$D$2:$D$6144,OccupancyData!$C$2:$C$6144,$A6,OccupancyData!$B$2:$B$6144,EO$4)</f>
        <v>0</v>
      </c>
      <c r="EP6" s="143">
        <f>SUMIFS(OccupancyData!$D$2:$D$6144,OccupancyData!$C$2:$C$6144,$A6,OccupancyData!$B$2:$B$6144,EP$4)</f>
        <v>0</v>
      </c>
      <c r="EQ6" s="143">
        <f>SUMIFS(OccupancyData!$D$2:$D$6144,OccupancyData!$C$2:$C$6144,$A6,OccupancyData!$B$2:$B$6144,EQ$4)</f>
        <v>0</v>
      </c>
      <c r="ER6" s="143">
        <f>SUMIFS(OccupancyData!$D$2:$D$6144,OccupancyData!$C$2:$C$6144,$A6,OccupancyData!$B$2:$B$6144,ER$4)</f>
        <v>0</v>
      </c>
      <c r="ES6" s="143">
        <f>SUMIFS(OccupancyData!$D$2:$D$6144,OccupancyData!$C$2:$C$6144,$A6,OccupancyData!$B$2:$B$6144,ES$4)</f>
        <v>0</v>
      </c>
      <c r="ET6" s="143">
        <f>SUMIFS(OccupancyData!$D$2:$D$6144,OccupancyData!$C$2:$C$6144,$A6,OccupancyData!$B$2:$B$6144,ET$4)</f>
        <v>0</v>
      </c>
      <c r="EU6" s="143">
        <f>SUMIFS(OccupancyData!$D$2:$D$6144,OccupancyData!$C$2:$C$6144,$A6,OccupancyData!$B$2:$B$6144,EU$4)</f>
        <v>0</v>
      </c>
      <c r="EV6" s="143">
        <f>SUMIFS(OccupancyData!$D$2:$D$6144,OccupancyData!$C$2:$C$6144,$A6,OccupancyData!$B$2:$B$6144,EV$4)</f>
        <v>0</v>
      </c>
      <c r="EW6" s="143">
        <f>SUMIFS(OccupancyData!$D$2:$D$6144,OccupancyData!$C$2:$C$6144,$A6,OccupancyData!$B$2:$B$6144,EW$4)</f>
        <v>0</v>
      </c>
      <c r="EX6" s="143">
        <f>SUMIFS(OccupancyData!$D$2:$D$6144,OccupancyData!$C$2:$C$6144,$A6,OccupancyData!$B$2:$B$6144,EX$4)</f>
        <v>0</v>
      </c>
      <c r="EY6" s="143">
        <f>SUMIFS(OccupancyData!$D$2:$D$6144,OccupancyData!$C$2:$C$6144,$A6,OccupancyData!$B$2:$B$6144,EY$4)</f>
        <v>0</v>
      </c>
      <c r="EZ6" s="143">
        <f>SUMIFS(OccupancyData!$D$2:$D$6144,OccupancyData!$C$2:$C$6144,$A6,OccupancyData!$B$2:$B$6144,EZ$4)</f>
        <v>0</v>
      </c>
      <c r="FA6" s="143">
        <f>SUMIFS(OccupancyData!$D$2:$D$6144,OccupancyData!$C$2:$C$6144,$A6,OccupancyData!$B$2:$B$6144,FA$4)</f>
        <v>0</v>
      </c>
      <c r="FB6" s="143">
        <f>SUMIFS(OccupancyData!$D$2:$D$6144,OccupancyData!$C$2:$C$6144,$A6,OccupancyData!$B$2:$B$6144,FB$4)</f>
        <v>0</v>
      </c>
      <c r="FC6" s="143">
        <f>SUMIFS(OccupancyData!$D$2:$D$6144,OccupancyData!$C$2:$C$6144,$A6,OccupancyData!$B$2:$B$6144,FC$4)</f>
        <v>0</v>
      </c>
      <c r="FD6" s="143">
        <f>SUMIFS(OccupancyData!$D$2:$D$6144,OccupancyData!$C$2:$C$6144,$A6,OccupancyData!$B$2:$B$6144,FD$4)</f>
        <v>0</v>
      </c>
      <c r="FE6" s="143">
        <f>SUMIFS(OccupancyData!$D$2:$D$6144,OccupancyData!$C$2:$C$6144,$A6,OccupancyData!$B$2:$B$6144,FE$4)</f>
        <v>0</v>
      </c>
      <c r="FF6" s="143">
        <f>SUMIFS(OccupancyData!$D$2:$D$6144,OccupancyData!$C$2:$C$6144,$A6,OccupancyData!$B$2:$B$6144,FF$4)</f>
        <v>0</v>
      </c>
      <c r="FG6" s="143">
        <f>SUMIFS(OccupancyData!$D$2:$D$6144,OccupancyData!$C$2:$C$6144,$A6,OccupancyData!$B$2:$B$6144,FG$4)</f>
        <v>0</v>
      </c>
      <c r="FH6" s="143">
        <f>SUMIFS(OccupancyData!$D$2:$D$6144,OccupancyData!$C$2:$C$6144,$A6,OccupancyData!$B$2:$B$6144,FH$4)</f>
        <v>0</v>
      </c>
      <c r="FI6" s="143">
        <f>SUMIFS(OccupancyData!$D$2:$D$6144,OccupancyData!$C$2:$C$6144,$A6,OccupancyData!$B$2:$B$6144,FI$4)</f>
        <v>0</v>
      </c>
      <c r="FJ6" s="143"/>
      <c r="FK6" s="15"/>
      <c r="FL6" s="16"/>
    </row>
    <row r="7" spans="1:168" x14ac:dyDescent="0.25">
      <c r="A7" s="13">
        <v>43210</v>
      </c>
      <c r="B7" s="143">
        <f>SUMIFS(OccupancyData!$D$2:$D$6144,OccupancyData!$C$2:$C$6144,$A7,OccupancyData!$B$2:$B$6144,B$4)</f>
        <v>0</v>
      </c>
      <c r="C7" s="143">
        <f>SUMIFS(OccupancyData!$D$2:$D$6144,OccupancyData!$C$2:$C$6144,$A7,OccupancyData!$B$2:$B$6144,C$4)</f>
        <v>0</v>
      </c>
      <c r="D7" s="143">
        <f>SUMIFS(OccupancyData!$D$2:$D$6144,OccupancyData!$C$2:$C$6144,$A7,OccupancyData!$B$2:$B$6144,D$4)</f>
        <v>0</v>
      </c>
      <c r="E7" s="143">
        <f>SUMIFS(OccupancyData!$D$2:$D$6144,OccupancyData!$C$2:$C$6144,$A7,OccupancyData!$B$2:$B$6144,E$4)</f>
        <v>0</v>
      </c>
      <c r="F7" s="143">
        <f>SUMIFS(OccupancyData!$D$2:$D$6144,OccupancyData!$C$2:$C$6144,$A7,OccupancyData!$B$2:$B$6144,F$4)</f>
        <v>0</v>
      </c>
      <c r="G7" s="143">
        <f>SUMIFS(OccupancyData!$D$2:$D$6144,OccupancyData!$C$2:$C$6144,$A7,OccupancyData!$B$2:$B$6144,G$4)</f>
        <v>0.80620000000000003</v>
      </c>
      <c r="H7" s="143">
        <f>SUMIFS(OccupancyData!$D$2:$D$6144,OccupancyData!$C$2:$C$6144,$A7,OccupancyData!$B$2:$B$6144,H$4)</f>
        <v>0</v>
      </c>
      <c r="I7" s="143">
        <f>SUMIFS(OccupancyData!$D$2:$D$6144,OccupancyData!$C$2:$C$6144,$A7,OccupancyData!$B$2:$B$6144,I$4)</f>
        <v>0</v>
      </c>
      <c r="J7" s="143">
        <f>SUMIFS(OccupancyData!$D$2:$D$6144,OccupancyData!$C$2:$C$6144,$A7,OccupancyData!$B$2:$B$6144,J$4)</f>
        <v>0</v>
      </c>
      <c r="K7" s="143">
        <f>SUMIFS(OccupancyData!$D$2:$D$6144,OccupancyData!$C$2:$C$6144,$A7,OccupancyData!$B$2:$B$6144,K$4)</f>
        <v>0</v>
      </c>
      <c r="L7" s="143">
        <f>SUMIFS(OccupancyData!$D$2:$D$6144,OccupancyData!$C$2:$C$6144,$A7,OccupancyData!$B$2:$B$6144,L$4)</f>
        <v>0.43439999999999995</v>
      </c>
      <c r="M7" s="143">
        <f>SUMIFS(OccupancyData!$D$2:$D$6144,OccupancyData!$C$2:$C$6144,$A7,OccupancyData!$B$2:$B$6144,M$4)</f>
        <v>0.72439999999999993</v>
      </c>
      <c r="N7" s="143">
        <f>SUMIFS(OccupancyData!$D$2:$D$6144,OccupancyData!$C$2:$C$6144,$A7,OccupancyData!$B$2:$B$6144,N$4)</f>
        <v>0.69440000000000002</v>
      </c>
      <c r="O7" s="143">
        <f>SUMIFS(OccupancyData!$D$2:$D$6144,OccupancyData!$C$2:$C$6144,$A7,OccupancyData!$B$2:$B$6144,O$4)</f>
        <v>0.70120000000000005</v>
      </c>
      <c r="P7" s="143">
        <f>SUMIFS(OccupancyData!$D$2:$D$6144,OccupancyData!$C$2:$C$6144,$A7,OccupancyData!$B$2:$B$6144,P$4)</f>
        <v>0.73560000000000003</v>
      </c>
      <c r="Q7" s="143">
        <f>SUMIFS(OccupancyData!$D$2:$D$6144,OccupancyData!$C$2:$C$6144,$A7,OccupancyData!$B$2:$B$6144,Q$4)</f>
        <v>0.72060000000000002</v>
      </c>
      <c r="R7" s="143">
        <f>SUMIFS(OccupancyData!$D$2:$D$6144,OccupancyData!$C$2:$C$6144,$A7,OccupancyData!$B$2:$B$6144,R$4)</f>
        <v>0.79749999999999999</v>
      </c>
      <c r="S7" s="143">
        <f>SUMIFS(OccupancyData!$D$2:$D$6144,OccupancyData!$C$2:$C$6144,$A7,OccupancyData!$B$2:$B$6144,S$4)</f>
        <v>0</v>
      </c>
      <c r="T7" s="143">
        <f>SUMIFS(OccupancyData!$D$2:$D$6144,OccupancyData!$C$2:$C$6144,$A7,OccupancyData!$B$2:$B$6144,T$4)</f>
        <v>0</v>
      </c>
      <c r="U7" s="143">
        <f>SUMIFS(OccupancyData!$D$2:$D$6144,OccupancyData!$C$2:$C$6144,$A7,OccupancyData!$B$2:$B$6144,U$4)</f>
        <v>0.71750000000000003</v>
      </c>
      <c r="V7" s="143">
        <f>SUMIFS(OccupancyData!$D$2:$D$6144,OccupancyData!$C$2:$C$6144,$A7,OccupancyData!$B$2:$B$6144,V$4)</f>
        <v>0.72809999999999997</v>
      </c>
      <c r="W7" s="143">
        <f>SUMIFS(OccupancyData!$D$2:$D$6144,OccupancyData!$C$2:$C$6144,$A7,OccupancyData!$B$2:$B$6144,W$4)</f>
        <v>0.75</v>
      </c>
      <c r="X7" s="143">
        <f>SUMIFS(OccupancyData!$D$2:$D$6144,OccupancyData!$C$2:$C$6144,$A7,OccupancyData!$B$2:$B$6144,X$4)</f>
        <v>0.73380000000000001</v>
      </c>
      <c r="Y7" s="143">
        <f>SUMIFS(OccupancyData!$D$2:$D$6144,OccupancyData!$C$2:$C$6144,$A7,OccupancyData!$B$2:$B$6144,Y$4)</f>
        <v>0.71939999999999993</v>
      </c>
      <c r="Z7" s="143">
        <f>SUMIFS(OccupancyData!$D$2:$D$6144,OccupancyData!$C$2:$C$6144,$A7,OccupancyData!$B$2:$B$6144,Z$4)</f>
        <v>0.75</v>
      </c>
      <c r="AA7" s="143">
        <f>SUMIFS(OccupancyData!$D$2:$D$6144,OccupancyData!$C$2:$C$6144,$A7,OccupancyData!$B$2:$B$6144,AA$4)</f>
        <v>0.74379999999999991</v>
      </c>
      <c r="AB7" s="143">
        <f>SUMIFS(OccupancyData!$D$2:$D$6144,OccupancyData!$C$2:$C$6144,$A7,OccupancyData!$B$2:$B$6144,AB$4)</f>
        <v>0.74309999999999998</v>
      </c>
      <c r="AC7" s="143">
        <f>SUMIFS(OccupancyData!$D$2:$D$6144,OccupancyData!$C$2:$C$6144,$A7,OccupancyData!$B$2:$B$6144,AC$4)</f>
        <v>0.74379999999999991</v>
      </c>
      <c r="AD7" s="143">
        <f>SUMIFS(OccupancyData!$D$2:$D$6144,OccupancyData!$C$2:$C$6144,$A7,OccupancyData!$B$2:$B$6144,AD$4)</f>
        <v>0.74250000000000005</v>
      </c>
      <c r="AE7" s="143">
        <f>SUMIFS(OccupancyData!$D$2:$D$6144,OccupancyData!$C$2:$C$6144,$A7,OccupancyData!$B$2:$B$6144,AE$4)</f>
        <v>0.73560000000000003</v>
      </c>
      <c r="AF7" s="143">
        <f>SUMIFS(OccupancyData!$D$2:$D$6144,OccupancyData!$C$2:$C$6144,$A7,OccupancyData!$B$2:$B$6144,AF$4)</f>
        <v>0.73120000000000007</v>
      </c>
      <c r="AG7" s="143">
        <f>SUMIFS(OccupancyData!$D$2:$D$6144,OccupancyData!$C$2:$C$6144,$A7,OccupancyData!$B$2:$B$6144,AG$4)</f>
        <v>0.73499999999999999</v>
      </c>
      <c r="AH7" s="143">
        <f>SUMIFS(OccupancyData!$D$2:$D$6144,OccupancyData!$C$2:$C$6144,$A7,OccupancyData!$B$2:$B$6144,AH$4)</f>
        <v>0.71120000000000005</v>
      </c>
      <c r="AI7" s="143">
        <f>SUMIFS(OccupancyData!$D$2:$D$6144,OccupancyData!$C$2:$C$6144,$A7,OccupancyData!$B$2:$B$6144,AI$4)</f>
        <v>0.73499999999999999</v>
      </c>
      <c r="AJ7" s="143">
        <f>SUMIFS(OccupancyData!$D$2:$D$6144,OccupancyData!$C$2:$C$6144,$A7,OccupancyData!$B$2:$B$6144,AJ$4)</f>
        <v>0.72809999999999997</v>
      </c>
      <c r="AK7" s="143">
        <f>SUMIFS(OccupancyData!$D$2:$D$6144,OccupancyData!$C$2:$C$6144,$A7,OccupancyData!$B$2:$B$6144,AK$4)</f>
        <v>0.75</v>
      </c>
      <c r="AL7" s="143">
        <f>SUMIFS(OccupancyData!$D$2:$D$6144,OccupancyData!$C$2:$C$6144,$A7,OccupancyData!$B$2:$B$6144,AL$4)</f>
        <v>0.9556</v>
      </c>
      <c r="AM7" s="143">
        <f>SUMIFS(OccupancyData!$D$2:$D$6144,OccupancyData!$C$2:$C$6144,$A7,OccupancyData!$B$2:$B$6144,AM$4)</f>
        <v>0.9244</v>
      </c>
      <c r="AN7" s="143">
        <f>SUMIFS(OccupancyData!$D$2:$D$6144,OccupancyData!$C$2:$C$6144,$A7,OccupancyData!$B$2:$B$6144,AN$4)</f>
        <v>0.97939999999999994</v>
      </c>
      <c r="AO7" s="143">
        <f>SUMIFS(OccupancyData!$D$2:$D$6144,OccupancyData!$C$2:$C$6144,$A7,OccupancyData!$B$2:$B$6144,AO$4)</f>
        <v>0.99250000000000005</v>
      </c>
      <c r="AP7" s="143">
        <f>SUMIFS(OccupancyData!$D$2:$D$6144,OccupancyData!$C$2:$C$6144,$A7,OccupancyData!$B$2:$B$6144,AP$4)</f>
        <v>0.93</v>
      </c>
      <c r="AQ7" s="143">
        <f>SUMIFS(OccupancyData!$D$2:$D$6144,OccupancyData!$C$2:$C$6144,$A7,OccupancyData!$B$2:$B$6144,AQ$4)</f>
        <v>0.94810000000000005</v>
      </c>
      <c r="AR7" s="143">
        <f>SUMIFS(OccupancyData!$D$2:$D$6144,OccupancyData!$C$2:$C$6144,$A7,OccupancyData!$B$2:$B$6144,AR$4)</f>
        <v>0.9919</v>
      </c>
      <c r="AS7" s="143">
        <f>SUMIFS(OccupancyData!$D$2:$D$6144,OccupancyData!$C$2:$C$6144,$A7,OccupancyData!$B$2:$B$6144,AS$4)</f>
        <v>0.98250000000000004</v>
      </c>
      <c r="AT7" s="143">
        <f>SUMIFS(OccupancyData!$D$2:$D$6144,OccupancyData!$C$2:$C$6144,$A7,OccupancyData!$B$2:$B$6144,AT$4)</f>
        <v>0.96879999999999999</v>
      </c>
      <c r="AU7" s="143">
        <f>SUMIFS(OccupancyData!$D$2:$D$6144,OccupancyData!$C$2:$C$6144,$A7,OccupancyData!$B$2:$B$6144,AU$4)</f>
        <v>0.97560000000000002</v>
      </c>
      <c r="AV7" s="143">
        <f>SUMIFS(OccupancyData!$D$2:$D$6144,OccupancyData!$C$2:$C$6144,$A7,OccupancyData!$B$2:$B$6144,AV$4)</f>
        <v>0.92059999999999997</v>
      </c>
      <c r="AW7" s="143">
        <f>SUMIFS(OccupancyData!$D$2:$D$6144,OccupancyData!$C$2:$C$6144,$A7,OccupancyData!$B$2:$B$6144,AW$4)</f>
        <v>0.99379999999999991</v>
      </c>
      <c r="AX7" s="143">
        <f>SUMIFS(OccupancyData!$D$2:$D$6144,OccupancyData!$C$2:$C$6144,$A7,OccupancyData!$B$2:$B$6144,AX$4)</f>
        <v>0.92749999999999999</v>
      </c>
      <c r="AY7" s="143">
        <f>SUMIFS(OccupancyData!$D$2:$D$6144,OccupancyData!$C$2:$C$6144,$A7,OccupancyData!$B$2:$B$6144,AY$4)</f>
        <v>0.90379999999999994</v>
      </c>
      <c r="AZ7" s="143">
        <f>SUMIFS(OccupancyData!$D$2:$D$6144,OccupancyData!$C$2:$C$6144,$A7,OccupancyData!$B$2:$B$6144,AZ$4)</f>
        <v>0.91189999999999993</v>
      </c>
      <c r="BA7" s="143">
        <f>SUMIFS(OccupancyData!$D$2:$D$6144,OccupancyData!$C$2:$C$6144,$A7,OccupancyData!$B$2:$B$6144,BA$4)</f>
        <v>0.9425</v>
      </c>
      <c r="BB7" s="143">
        <f>SUMIFS(OccupancyData!$D$2:$D$6144,OccupancyData!$C$2:$C$6144,$A7,OccupancyData!$B$2:$B$6144,BB$4)</f>
        <v>0.93940000000000001</v>
      </c>
      <c r="BC7" s="143">
        <f>SUMIFS(OccupancyData!$D$2:$D$6144,OccupancyData!$C$2:$C$6144,$A7,OccupancyData!$B$2:$B$6144,BC$4)</f>
        <v>0.99250000000000005</v>
      </c>
      <c r="BD7" s="143">
        <f>SUMIFS(OccupancyData!$D$2:$D$6144,OccupancyData!$C$2:$C$6144,$A7,OccupancyData!$B$2:$B$6144,BD$4)</f>
        <v>0.98750000000000004</v>
      </c>
      <c r="BE7" s="143">
        <f>SUMIFS(OccupancyData!$D$2:$D$6144,OccupancyData!$C$2:$C$6144,$A7,OccupancyData!$B$2:$B$6144,BE$4)</f>
        <v>0.94750000000000001</v>
      </c>
      <c r="BF7" s="143">
        <f>SUMIFS(OccupancyData!$D$2:$D$6144,OccupancyData!$C$2:$C$6144,$A7,OccupancyData!$B$2:$B$6144,BF$4)</f>
        <v>0.99309999999999998</v>
      </c>
      <c r="BG7" s="143">
        <f>SUMIFS(OccupancyData!$D$2:$D$6144,OccupancyData!$C$2:$C$6144,$A7,OccupancyData!$B$2:$B$6144,BG$4)</f>
        <v>0.99309999999999998</v>
      </c>
      <c r="BH7" s="143">
        <f>SUMIFS(OccupancyData!$D$2:$D$6144,OccupancyData!$C$2:$C$6144,$A7,OccupancyData!$B$2:$B$6144,BH$4)</f>
        <v>0.98380000000000001</v>
      </c>
      <c r="BI7" s="143">
        <f>SUMIFS(OccupancyData!$D$2:$D$6144,OccupancyData!$C$2:$C$6144,$A7,OccupancyData!$B$2:$B$6144,BI$4)</f>
        <v>0.9556</v>
      </c>
      <c r="BJ7" s="143">
        <f>SUMIFS(OccupancyData!$D$2:$D$6144,OccupancyData!$C$2:$C$6144,$A7,OccupancyData!$B$2:$B$6144,BJ$4)</f>
        <v>0.96</v>
      </c>
      <c r="BK7" s="143">
        <f>SUMIFS(OccupancyData!$D$2:$D$6144,OccupancyData!$C$2:$C$6144,$A7,OccupancyData!$B$2:$B$6144,BK$4)</f>
        <v>0.97060000000000002</v>
      </c>
      <c r="BL7" s="143">
        <f>SUMIFS(OccupancyData!$D$2:$D$6144,OccupancyData!$C$2:$C$6144,$A7,OccupancyData!$B$2:$B$6144,BL$4)</f>
        <v>0.96750000000000003</v>
      </c>
      <c r="BM7" s="143">
        <f>SUMIFS(OccupancyData!$D$2:$D$6144,OccupancyData!$C$2:$C$6144,$A7,OccupancyData!$B$2:$B$6144,BM$4)</f>
        <v>0.995</v>
      </c>
      <c r="BN7" s="143">
        <f>SUMIFS(OccupancyData!$D$2:$D$6144,OccupancyData!$C$2:$C$6144,$A7,OccupancyData!$B$2:$B$6144,BN$4)</f>
        <v>0.98750000000000004</v>
      </c>
      <c r="BO7" s="143">
        <f>SUMIFS(OccupancyData!$D$2:$D$6144,OccupancyData!$C$2:$C$6144,$A7,OccupancyData!$B$2:$B$6144,BO$4)</f>
        <v>0.97439999999999993</v>
      </c>
      <c r="BP7" s="143">
        <f>SUMIFS(OccupancyData!$D$2:$D$6144,OccupancyData!$C$2:$C$6144,$A7,OccupancyData!$B$2:$B$6144,BP$4)</f>
        <v>0.97060000000000002</v>
      </c>
      <c r="BQ7" s="143">
        <f>SUMIFS(OccupancyData!$D$2:$D$6144,OccupancyData!$C$2:$C$6144,$A7,OccupancyData!$B$2:$B$6144,BQ$4)</f>
        <v>0.95750000000000002</v>
      </c>
      <c r="BR7" s="143">
        <f>SUMIFS(OccupancyData!$D$2:$D$6144,OccupancyData!$C$2:$C$6144,$A7,OccupancyData!$B$2:$B$6144,BR$4)</f>
        <v>0.9869</v>
      </c>
      <c r="BS7" s="143">
        <f>SUMIFS(OccupancyData!$D$2:$D$6144,OccupancyData!$C$2:$C$6144,$A7,OccupancyData!$B$2:$B$6144,BS$4)</f>
        <v>0.91689999999999994</v>
      </c>
      <c r="BT7" s="143">
        <f>SUMIFS(OccupancyData!$D$2:$D$6144,OccupancyData!$C$2:$C$6144,$A7,OccupancyData!$B$2:$B$6144,BT$4)</f>
        <v>0.94750000000000001</v>
      </c>
      <c r="BU7" s="143">
        <f>SUMIFS(OccupancyData!$D$2:$D$6144,OccupancyData!$C$2:$C$6144,$A7,OccupancyData!$B$2:$B$6144,BU$4)</f>
        <v>0.97620000000000007</v>
      </c>
      <c r="BV7" s="143">
        <f>SUMIFS(OccupancyData!$D$2:$D$6144,OccupancyData!$C$2:$C$6144,$A7,OccupancyData!$B$2:$B$6144,BV$4)</f>
        <v>0.97439999999999993</v>
      </c>
      <c r="BW7" s="143">
        <f>SUMIFS(OccupancyData!$D$2:$D$6144,OccupancyData!$C$2:$C$6144,$A7,OccupancyData!$B$2:$B$6144,BW$4)</f>
        <v>0.94940000000000002</v>
      </c>
      <c r="BX7" s="143">
        <f>SUMIFS(OccupancyData!$D$2:$D$6144,OccupancyData!$C$2:$C$6144,$A7,OccupancyData!$B$2:$B$6144,BX$4)</f>
        <v>0.88879999999999992</v>
      </c>
      <c r="BY7" s="143">
        <f>SUMIFS(OccupancyData!$D$2:$D$6144,OccupancyData!$C$2:$C$6144,$A7,OccupancyData!$B$2:$B$6144,BY$4)</f>
        <v>0.91749999999999998</v>
      </c>
      <c r="BZ7" s="143">
        <f>SUMIFS(OccupancyData!$D$2:$D$6144,OccupancyData!$C$2:$C$6144,$A7,OccupancyData!$B$2:$B$6144,BZ$4)</f>
        <v>0.95310000000000006</v>
      </c>
      <c r="CA7" s="143">
        <f>SUMIFS(OccupancyData!$D$2:$D$6144,OccupancyData!$C$2:$C$6144,$A7,OccupancyData!$B$2:$B$6144,CA$4)</f>
        <v>0.98809999999999998</v>
      </c>
      <c r="CB7" s="143">
        <f>SUMIFS(OccupancyData!$D$2:$D$6144,OccupancyData!$C$2:$C$6144,$A7,OccupancyData!$B$2:$B$6144,CB$4)</f>
        <v>0.99060000000000004</v>
      </c>
      <c r="CC7" s="143">
        <f>SUMIFS(OccupancyData!$D$2:$D$6144,OccupancyData!$C$2:$C$6144,$A7,OccupancyData!$B$2:$B$6144,CC$4)</f>
        <v>0.80249999999999999</v>
      </c>
      <c r="CD7" s="143">
        <f>SUMIFS(OccupancyData!$D$2:$D$6144,OccupancyData!$C$2:$C$6144,$A7,OccupancyData!$B$2:$B$6144,CD$4)</f>
        <v>0.77879999999999994</v>
      </c>
      <c r="CE7" s="143">
        <f>SUMIFS(OccupancyData!$D$2:$D$6144,OccupancyData!$C$2:$C$6144,$A7,OccupancyData!$B$2:$B$6144,CE$4)</f>
        <v>0.78060000000000007</v>
      </c>
      <c r="CF7" s="143">
        <f>SUMIFS(OccupancyData!$D$2:$D$6144,OccupancyData!$C$2:$C$6144,$A7,OccupancyData!$B$2:$B$6144,CF$4)</f>
        <v>0.79620000000000002</v>
      </c>
      <c r="CG7" s="143">
        <f>SUMIFS(OccupancyData!$D$2:$D$6144,OccupancyData!$C$2:$C$6144,$A7,OccupancyData!$B$2:$B$6144,CG$4)</f>
        <v>0</v>
      </c>
      <c r="CH7" s="143">
        <f>SUMIFS(OccupancyData!$D$2:$D$6144,OccupancyData!$C$2:$C$6144,$A7,OccupancyData!$B$2:$B$6144,CH$4)</f>
        <v>0</v>
      </c>
      <c r="CI7" s="143">
        <f>SUMIFS(OccupancyData!$D$2:$D$6144,OccupancyData!$C$2:$C$6144,$A7,OccupancyData!$B$2:$B$6144,CI$4)</f>
        <v>0</v>
      </c>
      <c r="CJ7" s="143">
        <f>SUMIFS(OccupancyData!$D$2:$D$6144,OccupancyData!$C$2:$C$6144,$A7,OccupancyData!$B$2:$B$6144,CJ$4)</f>
        <v>0</v>
      </c>
      <c r="CK7" s="143">
        <f>SUMIFS(OccupancyData!$D$2:$D$6144,OccupancyData!$C$2:$C$6144,$A7,OccupancyData!$B$2:$B$6144,CK$4)</f>
        <v>0</v>
      </c>
      <c r="CL7" s="143">
        <f>SUMIFS(OccupancyData!$D$2:$D$6144,OccupancyData!$C$2:$C$6144,$A7,OccupancyData!$B$2:$B$6144,CL$4)</f>
        <v>0</v>
      </c>
      <c r="CM7" s="143">
        <f>SUMIFS(OccupancyData!$D$2:$D$6144,OccupancyData!$C$2:$C$6144,$A7,OccupancyData!$B$2:$B$6144,CM$4)</f>
        <v>0</v>
      </c>
      <c r="CN7" s="143">
        <f>SUMIFS(OccupancyData!$D$2:$D$6144,OccupancyData!$C$2:$C$6144,$A7,OccupancyData!$B$2:$B$6144,CN$4)</f>
        <v>0</v>
      </c>
      <c r="CO7" s="143">
        <f>SUMIFS(OccupancyData!$D$2:$D$6144,OccupancyData!$C$2:$C$6144,$A7,OccupancyData!$B$2:$B$6144,CO$4)</f>
        <v>0</v>
      </c>
      <c r="CP7" s="143">
        <f>SUMIFS(OccupancyData!$D$2:$D$6144,OccupancyData!$C$2:$C$6144,$A7,OccupancyData!$B$2:$B$6144,CP$4)</f>
        <v>0</v>
      </c>
      <c r="CQ7" s="143">
        <f>SUMIFS(OccupancyData!$D$2:$D$6144,OccupancyData!$C$2:$C$6144,$A7,OccupancyData!$B$2:$B$6144,CQ$4)</f>
        <v>0</v>
      </c>
      <c r="CR7" s="143">
        <f>SUMIFS(OccupancyData!$D$2:$D$6144,OccupancyData!$C$2:$C$6144,$A7,OccupancyData!$B$2:$B$6144,CR$4)</f>
        <v>0</v>
      </c>
      <c r="CS7" s="143">
        <f>SUMIFS(OccupancyData!$D$2:$D$6144,OccupancyData!$C$2:$C$6144,$A7,OccupancyData!$B$2:$B$6144,CS$4)</f>
        <v>0</v>
      </c>
      <c r="CT7" s="143">
        <f>SUMIFS(OccupancyData!$D$2:$D$6144,OccupancyData!$C$2:$C$6144,$A7,OccupancyData!$B$2:$B$6144,CT$4)</f>
        <v>0</v>
      </c>
      <c r="CU7" s="143">
        <f>SUMIFS(OccupancyData!$D$2:$D$6144,OccupancyData!$C$2:$C$6144,$A7,OccupancyData!$B$2:$B$6144,CU$4)</f>
        <v>0</v>
      </c>
      <c r="CV7" s="143">
        <f>SUMIFS(OccupancyData!$D$2:$D$6144,OccupancyData!$C$2:$C$6144,$A7,OccupancyData!$B$2:$B$6144,CV$4)</f>
        <v>0</v>
      </c>
      <c r="CW7" s="143">
        <f>SUMIFS(OccupancyData!$D$2:$D$6144,OccupancyData!$C$2:$C$6144,$A7,OccupancyData!$B$2:$B$6144,CW$4)</f>
        <v>0</v>
      </c>
      <c r="CX7" s="143">
        <f>SUMIFS(OccupancyData!$D$2:$D$6144,OccupancyData!$C$2:$C$6144,$A7,OccupancyData!$B$2:$B$6144,CX$4)</f>
        <v>0</v>
      </c>
      <c r="CY7" s="143">
        <f>SUMIFS(OccupancyData!$D$2:$D$6144,OccupancyData!$C$2:$C$6144,$A7,OccupancyData!$B$2:$B$6144,CY$4)</f>
        <v>0</v>
      </c>
      <c r="CZ7" s="143">
        <f>SUMIFS(OccupancyData!$D$2:$D$6144,OccupancyData!$C$2:$C$6144,$A7,OccupancyData!$B$2:$B$6144,CZ$4)</f>
        <v>0</v>
      </c>
      <c r="DA7" s="143">
        <f>SUMIFS(OccupancyData!$D$2:$D$6144,OccupancyData!$C$2:$C$6144,$A7,OccupancyData!$B$2:$B$6144,DA$4)</f>
        <v>0</v>
      </c>
      <c r="DB7" s="143">
        <f>SUMIFS(OccupancyData!$D$2:$D$6144,OccupancyData!$C$2:$C$6144,$A7,OccupancyData!$B$2:$B$6144,DB$4)</f>
        <v>0</v>
      </c>
      <c r="DC7" s="143">
        <f>SUMIFS(OccupancyData!$D$2:$D$6144,OccupancyData!$C$2:$C$6144,$A7,OccupancyData!$B$2:$B$6144,DC$4)</f>
        <v>0</v>
      </c>
      <c r="DD7" s="143">
        <f>SUMIFS(OccupancyData!$D$2:$D$6144,OccupancyData!$C$2:$C$6144,$A7,OccupancyData!$B$2:$B$6144,DD$4)</f>
        <v>0</v>
      </c>
      <c r="DE7" s="143">
        <f>SUMIFS(OccupancyData!$D$2:$D$6144,OccupancyData!$C$2:$C$6144,$A7,OccupancyData!$B$2:$B$6144,DE$4)</f>
        <v>0</v>
      </c>
      <c r="DF7" s="143">
        <f>SUMIFS(OccupancyData!$D$2:$D$6144,OccupancyData!$C$2:$C$6144,$A7,OccupancyData!$B$2:$B$6144,DF$4)</f>
        <v>0</v>
      </c>
      <c r="DG7" s="143">
        <f>SUMIFS(OccupancyData!$D$2:$D$6144,OccupancyData!$C$2:$C$6144,$A7,OccupancyData!$B$2:$B$6144,DG$4)</f>
        <v>0</v>
      </c>
      <c r="DH7" s="143">
        <f>SUMIFS(OccupancyData!$D$2:$D$6144,OccupancyData!$C$2:$C$6144,$A7,OccupancyData!$B$2:$B$6144,DH$4)</f>
        <v>0</v>
      </c>
      <c r="DI7" s="143">
        <f>SUMIFS(OccupancyData!$D$2:$D$6144,OccupancyData!$C$2:$C$6144,$A7,OccupancyData!$B$2:$B$6144,DI$4)</f>
        <v>0</v>
      </c>
      <c r="DJ7" s="143">
        <f>SUMIFS(OccupancyData!$D$2:$D$6144,OccupancyData!$C$2:$C$6144,$A7,OccupancyData!$B$2:$B$6144,DJ$4)</f>
        <v>0</v>
      </c>
      <c r="DK7" s="143">
        <f>SUMIFS(OccupancyData!$D$2:$D$6144,OccupancyData!$C$2:$C$6144,$A7,OccupancyData!$B$2:$B$6144,DK$4)</f>
        <v>0</v>
      </c>
      <c r="DL7" s="143">
        <f>SUMIFS(OccupancyData!$D$2:$D$6144,OccupancyData!$C$2:$C$6144,$A7,OccupancyData!$B$2:$B$6144,DL$4)</f>
        <v>0</v>
      </c>
      <c r="DM7" s="143">
        <f>SUMIFS(OccupancyData!$D$2:$D$6144,OccupancyData!$C$2:$C$6144,$A7,OccupancyData!$B$2:$B$6144,DM$4)</f>
        <v>0</v>
      </c>
      <c r="DN7" s="143">
        <f>SUMIFS(OccupancyData!$D$2:$D$6144,OccupancyData!$C$2:$C$6144,$A7,OccupancyData!$B$2:$B$6144,DN$4)</f>
        <v>0</v>
      </c>
      <c r="DO7" s="143">
        <f>SUMIFS(OccupancyData!$D$2:$D$6144,OccupancyData!$C$2:$C$6144,$A7,OccupancyData!$B$2:$B$6144,DO$4)</f>
        <v>0</v>
      </c>
      <c r="DP7" s="143">
        <f>SUMIFS(OccupancyData!$D$2:$D$6144,OccupancyData!$C$2:$C$6144,$A7,OccupancyData!$B$2:$B$6144,DP$4)</f>
        <v>0</v>
      </c>
      <c r="DQ7" s="143">
        <f>SUMIFS(OccupancyData!$D$2:$D$6144,OccupancyData!$C$2:$C$6144,$A7,OccupancyData!$B$2:$B$6144,DQ$4)</f>
        <v>0</v>
      </c>
      <c r="DR7" s="143">
        <f>SUMIFS(OccupancyData!$D$2:$D$6144,OccupancyData!$C$2:$C$6144,$A7,OccupancyData!$B$2:$B$6144,DR$4)</f>
        <v>0</v>
      </c>
      <c r="DS7" s="143">
        <f>SUMIFS(OccupancyData!$D$2:$D$6144,OccupancyData!$C$2:$C$6144,$A7,OccupancyData!$B$2:$B$6144,DS$4)</f>
        <v>0</v>
      </c>
      <c r="DT7" s="143">
        <f>SUMIFS(OccupancyData!$D$2:$D$6144,OccupancyData!$C$2:$C$6144,$A7,OccupancyData!$B$2:$B$6144,DT$4)</f>
        <v>0</v>
      </c>
      <c r="DU7" s="143">
        <f>SUMIFS(OccupancyData!$D$2:$D$6144,OccupancyData!$C$2:$C$6144,$A7,OccupancyData!$B$2:$B$6144,DU$4)</f>
        <v>0</v>
      </c>
      <c r="DV7" s="143">
        <f>SUMIFS(OccupancyData!$D$2:$D$6144,OccupancyData!$C$2:$C$6144,$A7,OccupancyData!$B$2:$B$6144,DV$4)</f>
        <v>0</v>
      </c>
      <c r="DW7" s="143">
        <f>SUMIFS(OccupancyData!$D$2:$D$6144,OccupancyData!$C$2:$C$6144,$A7,OccupancyData!$B$2:$B$6144,DW$4)</f>
        <v>0</v>
      </c>
      <c r="DX7" s="143">
        <f>SUMIFS(OccupancyData!$D$2:$D$6144,OccupancyData!$C$2:$C$6144,$A7,OccupancyData!$B$2:$B$6144,DX$4)</f>
        <v>0</v>
      </c>
      <c r="DY7" s="143">
        <f>SUMIFS(OccupancyData!$D$2:$D$6144,OccupancyData!$C$2:$C$6144,$A7,OccupancyData!$B$2:$B$6144,DY$4)</f>
        <v>0</v>
      </c>
      <c r="DZ7" s="143">
        <f>SUMIFS(OccupancyData!$D$2:$D$6144,OccupancyData!$C$2:$C$6144,$A7,OccupancyData!$B$2:$B$6144,DZ$4)</f>
        <v>0</v>
      </c>
      <c r="EA7" s="143">
        <f>SUMIFS(OccupancyData!$D$2:$D$6144,OccupancyData!$C$2:$C$6144,$A7,OccupancyData!$B$2:$B$6144,EA$4)</f>
        <v>0</v>
      </c>
      <c r="EB7" s="143">
        <f>SUMIFS(OccupancyData!$D$2:$D$6144,OccupancyData!$C$2:$C$6144,$A7,OccupancyData!$B$2:$B$6144,EB$4)</f>
        <v>0</v>
      </c>
      <c r="EC7" s="143">
        <f>SUMIFS(OccupancyData!$D$2:$D$6144,OccupancyData!$C$2:$C$6144,$A7,OccupancyData!$B$2:$B$6144,EC$4)</f>
        <v>0</v>
      </c>
      <c r="ED7" s="143">
        <f>SUMIFS(OccupancyData!$D$2:$D$6144,OccupancyData!$C$2:$C$6144,$A7,OccupancyData!$B$2:$B$6144,ED$4)</f>
        <v>0</v>
      </c>
      <c r="EE7" s="143">
        <f>SUMIFS(OccupancyData!$D$2:$D$6144,OccupancyData!$C$2:$C$6144,$A7,OccupancyData!$B$2:$B$6144,EE$4)</f>
        <v>0</v>
      </c>
      <c r="EF7" s="143">
        <f>SUMIFS(OccupancyData!$D$2:$D$6144,OccupancyData!$C$2:$C$6144,$A7,OccupancyData!$B$2:$B$6144,EF$4)</f>
        <v>0</v>
      </c>
      <c r="EG7" s="143">
        <f>SUMIFS(OccupancyData!$D$2:$D$6144,OccupancyData!$C$2:$C$6144,$A7,OccupancyData!$B$2:$B$6144,EG$4)</f>
        <v>0</v>
      </c>
      <c r="EH7" s="143">
        <f>SUMIFS(OccupancyData!$D$2:$D$6144,OccupancyData!$C$2:$C$6144,$A7,OccupancyData!$B$2:$B$6144,EH$4)</f>
        <v>0</v>
      </c>
      <c r="EI7" s="143">
        <f>SUMIFS(OccupancyData!$D$2:$D$6144,OccupancyData!$C$2:$C$6144,$A7,OccupancyData!$B$2:$B$6144,EI$4)</f>
        <v>0</v>
      </c>
      <c r="EJ7" s="143">
        <f>SUMIFS(OccupancyData!$D$2:$D$6144,OccupancyData!$C$2:$C$6144,$A7,OccupancyData!$B$2:$B$6144,EJ$4)</f>
        <v>0</v>
      </c>
      <c r="EK7" s="143">
        <f>SUMIFS(OccupancyData!$D$2:$D$6144,OccupancyData!$C$2:$C$6144,$A7,OccupancyData!$B$2:$B$6144,EK$4)</f>
        <v>0</v>
      </c>
      <c r="EL7" s="143">
        <f>SUMIFS(OccupancyData!$D$2:$D$6144,OccupancyData!$C$2:$C$6144,$A7,OccupancyData!$B$2:$B$6144,EL$4)</f>
        <v>0</v>
      </c>
      <c r="EM7" s="143">
        <f>SUMIFS(OccupancyData!$D$2:$D$6144,OccupancyData!$C$2:$C$6144,$A7,OccupancyData!$B$2:$B$6144,EM$4)</f>
        <v>0</v>
      </c>
      <c r="EN7" s="143">
        <f>SUMIFS(OccupancyData!$D$2:$D$6144,OccupancyData!$C$2:$C$6144,$A7,OccupancyData!$B$2:$B$6144,EN$4)</f>
        <v>0</v>
      </c>
      <c r="EO7" s="143">
        <f>SUMIFS(OccupancyData!$D$2:$D$6144,OccupancyData!$C$2:$C$6144,$A7,OccupancyData!$B$2:$B$6144,EO$4)</f>
        <v>0</v>
      </c>
      <c r="EP7" s="143">
        <f>SUMIFS(OccupancyData!$D$2:$D$6144,OccupancyData!$C$2:$C$6144,$A7,OccupancyData!$B$2:$B$6144,EP$4)</f>
        <v>0</v>
      </c>
      <c r="EQ7" s="143">
        <f>SUMIFS(OccupancyData!$D$2:$D$6144,OccupancyData!$C$2:$C$6144,$A7,OccupancyData!$B$2:$B$6144,EQ$4)</f>
        <v>0</v>
      </c>
      <c r="ER7" s="143">
        <f>SUMIFS(OccupancyData!$D$2:$D$6144,OccupancyData!$C$2:$C$6144,$A7,OccupancyData!$B$2:$B$6144,ER$4)</f>
        <v>0</v>
      </c>
      <c r="ES7" s="143">
        <f>SUMIFS(OccupancyData!$D$2:$D$6144,OccupancyData!$C$2:$C$6144,$A7,OccupancyData!$B$2:$B$6144,ES$4)</f>
        <v>0</v>
      </c>
      <c r="ET7" s="143">
        <f>SUMIFS(OccupancyData!$D$2:$D$6144,OccupancyData!$C$2:$C$6144,$A7,OccupancyData!$B$2:$B$6144,ET$4)</f>
        <v>0</v>
      </c>
      <c r="EU7" s="143">
        <f>SUMIFS(OccupancyData!$D$2:$D$6144,OccupancyData!$C$2:$C$6144,$A7,OccupancyData!$B$2:$B$6144,EU$4)</f>
        <v>0</v>
      </c>
      <c r="EV7" s="143">
        <f>SUMIFS(OccupancyData!$D$2:$D$6144,OccupancyData!$C$2:$C$6144,$A7,OccupancyData!$B$2:$B$6144,EV$4)</f>
        <v>0</v>
      </c>
      <c r="EW7" s="143">
        <f>SUMIFS(OccupancyData!$D$2:$D$6144,OccupancyData!$C$2:$C$6144,$A7,OccupancyData!$B$2:$B$6144,EW$4)</f>
        <v>0</v>
      </c>
      <c r="EX7" s="143">
        <f>SUMIFS(OccupancyData!$D$2:$D$6144,OccupancyData!$C$2:$C$6144,$A7,OccupancyData!$B$2:$B$6144,EX$4)</f>
        <v>0</v>
      </c>
      <c r="EY7" s="143">
        <f>SUMIFS(OccupancyData!$D$2:$D$6144,OccupancyData!$C$2:$C$6144,$A7,OccupancyData!$B$2:$B$6144,EY$4)</f>
        <v>0</v>
      </c>
      <c r="EZ7" s="143">
        <f>SUMIFS(OccupancyData!$D$2:$D$6144,OccupancyData!$C$2:$C$6144,$A7,OccupancyData!$B$2:$B$6144,EZ$4)</f>
        <v>0</v>
      </c>
      <c r="FA7" s="143">
        <f>SUMIFS(OccupancyData!$D$2:$D$6144,OccupancyData!$C$2:$C$6144,$A7,OccupancyData!$B$2:$B$6144,FA$4)</f>
        <v>0</v>
      </c>
      <c r="FB7" s="143">
        <f>SUMIFS(OccupancyData!$D$2:$D$6144,OccupancyData!$C$2:$C$6144,$A7,OccupancyData!$B$2:$B$6144,FB$4)</f>
        <v>0</v>
      </c>
      <c r="FC7" s="143">
        <f>SUMIFS(OccupancyData!$D$2:$D$6144,OccupancyData!$C$2:$C$6144,$A7,OccupancyData!$B$2:$B$6144,FC$4)</f>
        <v>0</v>
      </c>
      <c r="FD7" s="143">
        <f>SUMIFS(OccupancyData!$D$2:$D$6144,OccupancyData!$C$2:$C$6144,$A7,OccupancyData!$B$2:$B$6144,FD$4)</f>
        <v>0</v>
      </c>
      <c r="FE7" s="143">
        <f>SUMIFS(OccupancyData!$D$2:$D$6144,OccupancyData!$C$2:$C$6144,$A7,OccupancyData!$B$2:$B$6144,FE$4)</f>
        <v>0</v>
      </c>
      <c r="FF7" s="143">
        <f>SUMIFS(OccupancyData!$D$2:$D$6144,OccupancyData!$C$2:$C$6144,$A7,OccupancyData!$B$2:$B$6144,FF$4)</f>
        <v>0</v>
      </c>
      <c r="FG7" s="143">
        <f>SUMIFS(OccupancyData!$D$2:$D$6144,OccupancyData!$C$2:$C$6144,$A7,OccupancyData!$B$2:$B$6144,FG$4)</f>
        <v>0</v>
      </c>
      <c r="FH7" s="143">
        <f>SUMIFS(OccupancyData!$D$2:$D$6144,OccupancyData!$C$2:$C$6144,$A7,OccupancyData!$B$2:$B$6144,FH$4)</f>
        <v>0</v>
      </c>
      <c r="FI7" s="143">
        <f>SUMIFS(OccupancyData!$D$2:$D$6144,OccupancyData!$C$2:$C$6144,$A7,OccupancyData!$B$2:$B$6144,FI$4)</f>
        <v>0</v>
      </c>
      <c r="FJ7" s="143"/>
      <c r="FK7" s="15"/>
      <c r="FL7" s="16"/>
    </row>
    <row r="8" spans="1:168" x14ac:dyDescent="0.25">
      <c r="A8" s="13">
        <v>43217</v>
      </c>
      <c r="B8" s="143">
        <f>SUMIFS(OccupancyData!$D$2:$D$6144,OccupancyData!$C$2:$C$6144,$A8,OccupancyData!$B$2:$B$6144,B$4)</f>
        <v>0</v>
      </c>
      <c r="C8" s="143">
        <f>SUMIFS(OccupancyData!$D$2:$D$6144,OccupancyData!$C$2:$C$6144,$A8,OccupancyData!$B$2:$B$6144,C$4)</f>
        <v>0</v>
      </c>
      <c r="D8" s="143">
        <f>SUMIFS(OccupancyData!$D$2:$D$6144,OccupancyData!$C$2:$C$6144,$A8,OccupancyData!$B$2:$B$6144,D$4)</f>
        <v>0</v>
      </c>
      <c r="E8" s="143">
        <f>SUMIFS(OccupancyData!$D$2:$D$6144,OccupancyData!$C$2:$C$6144,$A8,OccupancyData!$B$2:$B$6144,E$4)</f>
        <v>0</v>
      </c>
      <c r="F8" s="143">
        <f>SUMIFS(OccupancyData!$D$2:$D$6144,OccupancyData!$C$2:$C$6144,$A8,OccupancyData!$B$2:$B$6144,F$4)</f>
        <v>0</v>
      </c>
      <c r="G8" s="143">
        <f>SUMIFS(OccupancyData!$D$2:$D$6144,OccupancyData!$C$2:$C$6144,$A8,OccupancyData!$B$2:$B$6144,G$4)</f>
        <v>0.75879999999999992</v>
      </c>
      <c r="H8" s="143">
        <f>SUMIFS(OccupancyData!$D$2:$D$6144,OccupancyData!$C$2:$C$6144,$A8,OccupancyData!$B$2:$B$6144,H$4)</f>
        <v>0</v>
      </c>
      <c r="I8" s="143">
        <f>SUMIFS(OccupancyData!$D$2:$D$6144,OccupancyData!$C$2:$C$6144,$A8,OccupancyData!$B$2:$B$6144,I$4)</f>
        <v>0</v>
      </c>
      <c r="J8" s="143">
        <f>SUMIFS(OccupancyData!$D$2:$D$6144,OccupancyData!$C$2:$C$6144,$A8,OccupancyData!$B$2:$B$6144,J$4)</f>
        <v>0</v>
      </c>
      <c r="K8" s="143">
        <f>SUMIFS(OccupancyData!$D$2:$D$6144,OccupancyData!$C$2:$C$6144,$A8,OccupancyData!$B$2:$B$6144,K$4)</f>
        <v>0</v>
      </c>
      <c r="L8" s="143">
        <f>SUMIFS(OccupancyData!$D$2:$D$6144,OccupancyData!$C$2:$C$6144,$A8,OccupancyData!$B$2:$B$6144,L$4)</f>
        <v>0.40880000000000005</v>
      </c>
      <c r="M8" s="143">
        <f>SUMIFS(OccupancyData!$D$2:$D$6144,OccupancyData!$C$2:$C$6144,$A8,OccupancyData!$B$2:$B$6144,M$4)</f>
        <v>0.68180000000000007</v>
      </c>
      <c r="N8" s="143">
        <f>SUMIFS(OccupancyData!$D$2:$D$6144,OccupancyData!$C$2:$C$6144,$A8,OccupancyData!$B$2:$B$6144,N$4)</f>
        <v>0.65349999999999997</v>
      </c>
      <c r="O8" s="143">
        <f>SUMIFS(OccupancyData!$D$2:$D$6144,OccupancyData!$C$2:$C$6144,$A8,OccupancyData!$B$2:$B$6144,O$4)</f>
        <v>0.66</v>
      </c>
      <c r="P8" s="143">
        <f>SUMIFS(OccupancyData!$D$2:$D$6144,OccupancyData!$C$2:$C$6144,$A8,OccupancyData!$B$2:$B$6144,P$4)</f>
        <v>0.6923999999999999</v>
      </c>
      <c r="Q8" s="143">
        <f>SUMIFS(OccupancyData!$D$2:$D$6144,OccupancyData!$C$2:$C$6144,$A8,OccupancyData!$B$2:$B$6144,Q$4)</f>
        <v>0.67819999999999991</v>
      </c>
      <c r="R8" s="143">
        <f>SUMIFS(OccupancyData!$D$2:$D$6144,OccupancyData!$C$2:$C$6144,$A8,OccupancyData!$B$2:$B$6144,R$4)</f>
        <v>0.75060000000000004</v>
      </c>
      <c r="S8" s="143">
        <f>SUMIFS(OccupancyData!$D$2:$D$6144,OccupancyData!$C$2:$C$6144,$A8,OccupancyData!$B$2:$B$6144,S$4)</f>
        <v>0</v>
      </c>
      <c r="T8" s="143">
        <f>SUMIFS(OccupancyData!$D$2:$D$6144,OccupancyData!$C$2:$C$6144,$A8,OccupancyData!$B$2:$B$6144,T$4)</f>
        <v>0</v>
      </c>
      <c r="U8" s="143">
        <f>SUMIFS(OccupancyData!$D$2:$D$6144,OccupancyData!$C$2:$C$6144,$A8,OccupancyData!$B$2:$B$6144,U$4)</f>
        <v>0.67530000000000001</v>
      </c>
      <c r="V8" s="143">
        <f>SUMIFS(OccupancyData!$D$2:$D$6144,OccupancyData!$C$2:$C$6144,$A8,OccupancyData!$B$2:$B$6144,V$4)</f>
        <v>0.68530000000000002</v>
      </c>
      <c r="W8" s="143">
        <f>SUMIFS(OccupancyData!$D$2:$D$6144,OccupancyData!$C$2:$C$6144,$A8,OccupancyData!$B$2:$B$6144,W$4)</f>
        <v>0.70590000000000008</v>
      </c>
      <c r="X8" s="143">
        <f>SUMIFS(OccupancyData!$D$2:$D$6144,OccupancyData!$C$2:$C$6144,$A8,OccupancyData!$B$2:$B$6144,X$4)</f>
        <v>0.69059999999999999</v>
      </c>
      <c r="Y8" s="143">
        <f>SUMIFS(OccupancyData!$D$2:$D$6144,OccupancyData!$C$2:$C$6144,$A8,OccupancyData!$B$2:$B$6144,Y$4)</f>
        <v>0.67709999999999992</v>
      </c>
      <c r="Z8" s="143">
        <f>SUMIFS(OccupancyData!$D$2:$D$6144,OccupancyData!$C$2:$C$6144,$A8,OccupancyData!$B$2:$B$6144,Z$4)</f>
        <v>0.70590000000000008</v>
      </c>
      <c r="AA8" s="143">
        <f>SUMIFS(OccupancyData!$D$2:$D$6144,OccupancyData!$C$2:$C$6144,$A8,OccupancyData!$B$2:$B$6144,AA$4)</f>
        <v>0.7</v>
      </c>
      <c r="AB8" s="143">
        <f>SUMIFS(OccupancyData!$D$2:$D$6144,OccupancyData!$C$2:$C$6144,$A8,OccupancyData!$B$2:$B$6144,AB$4)</f>
        <v>0.69940000000000002</v>
      </c>
      <c r="AC8" s="143">
        <f>SUMIFS(OccupancyData!$D$2:$D$6144,OccupancyData!$C$2:$C$6144,$A8,OccupancyData!$B$2:$B$6144,AC$4)</f>
        <v>0.7</v>
      </c>
      <c r="AD8" s="143">
        <f>SUMIFS(OccupancyData!$D$2:$D$6144,OccupancyData!$C$2:$C$6144,$A8,OccupancyData!$B$2:$B$6144,AD$4)</f>
        <v>0.69879999999999998</v>
      </c>
      <c r="AE8" s="143">
        <f>SUMIFS(OccupancyData!$D$2:$D$6144,OccupancyData!$C$2:$C$6144,$A8,OccupancyData!$B$2:$B$6144,AE$4)</f>
        <v>0.6923999999999999</v>
      </c>
      <c r="AF8" s="143">
        <f>SUMIFS(OccupancyData!$D$2:$D$6144,OccupancyData!$C$2:$C$6144,$A8,OccupancyData!$B$2:$B$6144,AF$4)</f>
        <v>0.68819999999999992</v>
      </c>
      <c r="AG8" s="143">
        <f>SUMIFS(OccupancyData!$D$2:$D$6144,OccupancyData!$C$2:$C$6144,$A8,OccupancyData!$B$2:$B$6144,AG$4)</f>
        <v>0.69180000000000008</v>
      </c>
      <c r="AH8" s="143">
        <f>SUMIFS(OccupancyData!$D$2:$D$6144,OccupancyData!$C$2:$C$6144,$A8,OccupancyData!$B$2:$B$6144,AH$4)</f>
        <v>0.6694</v>
      </c>
      <c r="AI8" s="143">
        <f>SUMIFS(OccupancyData!$D$2:$D$6144,OccupancyData!$C$2:$C$6144,$A8,OccupancyData!$B$2:$B$6144,AI$4)</f>
        <v>0.69180000000000008</v>
      </c>
      <c r="AJ8" s="143">
        <f>SUMIFS(OccupancyData!$D$2:$D$6144,OccupancyData!$C$2:$C$6144,$A8,OccupancyData!$B$2:$B$6144,AJ$4)</f>
        <v>0.68530000000000002</v>
      </c>
      <c r="AK8" s="143">
        <f>SUMIFS(OccupancyData!$D$2:$D$6144,OccupancyData!$C$2:$C$6144,$A8,OccupancyData!$B$2:$B$6144,AK$4)</f>
        <v>0.70590000000000008</v>
      </c>
      <c r="AL8" s="143">
        <f>SUMIFS(OccupancyData!$D$2:$D$6144,OccupancyData!$C$2:$C$6144,$A8,OccupancyData!$B$2:$B$6144,AL$4)</f>
        <v>0.89939999999999998</v>
      </c>
      <c r="AM8" s="143">
        <f>SUMIFS(OccupancyData!$D$2:$D$6144,OccupancyData!$C$2:$C$6144,$A8,OccupancyData!$B$2:$B$6144,AM$4)</f>
        <v>0.87</v>
      </c>
      <c r="AN8" s="143">
        <f>SUMIFS(OccupancyData!$D$2:$D$6144,OccupancyData!$C$2:$C$6144,$A8,OccupancyData!$B$2:$B$6144,AN$4)</f>
        <v>0.92180000000000006</v>
      </c>
      <c r="AO8" s="143">
        <f>SUMIFS(OccupancyData!$D$2:$D$6144,OccupancyData!$C$2:$C$6144,$A8,OccupancyData!$B$2:$B$6144,AO$4)</f>
        <v>0.93409999999999993</v>
      </c>
      <c r="AP8" s="143">
        <f>SUMIFS(OccupancyData!$D$2:$D$6144,OccupancyData!$C$2:$C$6144,$A8,OccupancyData!$B$2:$B$6144,AP$4)</f>
        <v>0.87529999999999997</v>
      </c>
      <c r="AQ8" s="143">
        <f>SUMIFS(OccupancyData!$D$2:$D$6144,OccupancyData!$C$2:$C$6144,$A8,OccupancyData!$B$2:$B$6144,AQ$4)</f>
        <v>0.89239999999999997</v>
      </c>
      <c r="AR8" s="143">
        <f>SUMIFS(OccupancyData!$D$2:$D$6144,OccupancyData!$C$2:$C$6144,$A8,OccupancyData!$B$2:$B$6144,AR$4)</f>
        <v>0.9335</v>
      </c>
      <c r="AS8" s="143">
        <f>SUMIFS(OccupancyData!$D$2:$D$6144,OccupancyData!$C$2:$C$6144,$A8,OccupancyData!$B$2:$B$6144,AS$4)</f>
        <v>0.92469999999999997</v>
      </c>
      <c r="AT8" s="143">
        <f>SUMIFS(OccupancyData!$D$2:$D$6144,OccupancyData!$C$2:$C$6144,$A8,OccupancyData!$B$2:$B$6144,AT$4)</f>
        <v>0.91180000000000005</v>
      </c>
      <c r="AU8" s="143">
        <f>SUMIFS(OccupancyData!$D$2:$D$6144,OccupancyData!$C$2:$C$6144,$A8,OccupancyData!$B$2:$B$6144,AU$4)</f>
        <v>0.91819999999999991</v>
      </c>
      <c r="AV8" s="143">
        <f>SUMIFS(OccupancyData!$D$2:$D$6144,OccupancyData!$C$2:$C$6144,$A8,OccupancyData!$B$2:$B$6144,AV$4)</f>
        <v>0.86650000000000005</v>
      </c>
      <c r="AW8" s="143">
        <f>SUMIFS(OccupancyData!$D$2:$D$6144,OccupancyData!$C$2:$C$6144,$A8,OccupancyData!$B$2:$B$6144,AW$4)</f>
        <v>0.93530000000000002</v>
      </c>
      <c r="AX8" s="143">
        <f>SUMIFS(OccupancyData!$D$2:$D$6144,OccupancyData!$C$2:$C$6144,$A8,OccupancyData!$B$2:$B$6144,AX$4)</f>
        <v>0.87290000000000001</v>
      </c>
      <c r="AY8" s="143">
        <f>SUMIFS(OccupancyData!$D$2:$D$6144,OccupancyData!$C$2:$C$6144,$A8,OccupancyData!$B$2:$B$6144,AY$4)</f>
        <v>0.85060000000000002</v>
      </c>
      <c r="AZ8" s="143">
        <f>SUMIFS(OccupancyData!$D$2:$D$6144,OccupancyData!$C$2:$C$6144,$A8,OccupancyData!$B$2:$B$6144,AZ$4)</f>
        <v>0.85819999999999996</v>
      </c>
      <c r="BA8" s="143">
        <f>SUMIFS(OccupancyData!$D$2:$D$6144,OccupancyData!$C$2:$C$6144,$A8,OccupancyData!$B$2:$B$6144,BA$4)</f>
        <v>0.88709999999999989</v>
      </c>
      <c r="BB8" s="143">
        <f>SUMIFS(OccupancyData!$D$2:$D$6144,OccupancyData!$C$2:$C$6144,$A8,OccupancyData!$B$2:$B$6144,BB$4)</f>
        <v>0.8841</v>
      </c>
      <c r="BC8" s="143">
        <f>SUMIFS(OccupancyData!$D$2:$D$6144,OccupancyData!$C$2:$C$6144,$A8,OccupancyData!$B$2:$B$6144,BC$4)</f>
        <v>0.93409999999999993</v>
      </c>
      <c r="BD8" s="143">
        <f>SUMIFS(OccupancyData!$D$2:$D$6144,OccupancyData!$C$2:$C$6144,$A8,OccupancyData!$B$2:$B$6144,BD$4)</f>
        <v>0.9294</v>
      </c>
      <c r="BE8" s="143">
        <f>SUMIFS(OccupancyData!$D$2:$D$6144,OccupancyData!$C$2:$C$6144,$A8,OccupancyData!$B$2:$B$6144,BE$4)</f>
        <v>0.89180000000000004</v>
      </c>
      <c r="BF8" s="143">
        <f>SUMIFS(OccupancyData!$D$2:$D$6144,OccupancyData!$C$2:$C$6144,$A8,OccupancyData!$B$2:$B$6144,BF$4)</f>
        <v>0.93469999999999998</v>
      </c>
      <c r="BG8" s="143">
        <f>SUMIFS(OccupancyData!$D$2:$D$6144,OccupancyData!$C$2:$C$6144,$A8,OccupancyData!$B$2:$B$6144,BG$4)</f>
        <v>0.93469999999999998</v>
      </c>
      <c r="BH8" s="143">
        <f>SUMIFS(OccupancyData!$D$2:$D$6144,OccupancyData!$C$2:$C$6144,$A8,OccupancyData!$B$2:$B$6144,BH$4)</f>
        <v>0.92590000000000006</v>
      </c>
      <c r="BI8" s="143">
        <f>SUMIFS(OccupancyData!$D$2:$D$6144,OccupancyData!$C$2:$C$6144,$A8,OccupancyData!$B$2:$B$6144,BI$4)</f>
        <v>0.89939999999999998</v>
      </c>
      <c r="BJ8" s="143">
        <f>SUMIFS(OccupancyData!$D$2:$D$6144,OccupancyData!$C$2:$C$6144,$A8,OccupancyData!$B$2:$B$6144,BJ$4)</f>
        <v>0.90349999999999997</v>
      </c>
      <c r="BK8" s="143">
        <f>SUMIFS(OccupancyData!$D$2:$D$6144,OccupancyData!$C$2:$C$6144,$A8,OccupancyData!$B$2:$B$6144,BK$4)</f>
        <v>0.91349999999999998</v>
      </c>
      <c r="BL8" s="143">
        <f>SUMIFS(OccupancyData!$D$2:$D$6144,OccupancyData!$C$2:$C$6144,$A8,OccupancyData!$B$2:$B$6144,BL$4)</f>
        <v>0.91060000000000008</v>
      </c>
      <c r="BM8" s="143">
        <f>SUMIFS(OccupancyData!$D$2:$D$6144,OccupancyData!$C$2:$C$6144,$A8,OccupancyData!$B$2:$B$6144,BM$4)</f>
        <v>0.93650000000000011</v>
      </c>
      <c r="BN8" s="143">
        <f>SUMIFS(OccupancyData!$D$2:$D$6144,OccupancyData!$C$2:$C$6144,$A8,OccupancyData!$B$2:$B$6144,BN$4)</f>
        <v>0.9294</v>
      </c>
      <c r="BO8" s="143">
        <f>SUMIFS(OccupancyData!$D$2:$D$6144,OccupancyData!$C$2:$C$6144,$A8,OccupancyData!$B$2:$B$6144,BO$4)</f>
        <v>0.91709999999999992</v>
      </c>
      <c r="BP8" s="143">
        <f>SUMIFS(OccupancyData!$D$2:$D$6144,OccupancyData!$C$2:$C$6144,$A8,OccupancyData!$B$2:$B$6144,BP$4)</f>
        <v>0.91349999999999998</v>
      </c>
      <c r="BQ8" s="143">
        <f>SUMIFS(OccupancyData!$D$2:$D$6144,OccupancyData!$C$2:$C$6144,$A8,OccupancyData!$B$2:$B$6144,BQ$4)</f>
        <v>0.9012</v>
      </c>
      <c r="BR8" s="143">
        <f>SUMIFS(OccupancyData!$D$2:$D$6144,OccupancyData!$C$2:$C$6144,$A8,OccupancyData!$B$2:$B$6144,BR$4)</f>
        <v>0.92879999999999996</v>
      </c>
      <c r="BS8" s="143">
        <f>SUMIFS(OccupancyData!$D$2:$D$6144,OccupancyData!$C$2:$C$6144,$A8,OccupancyData!$B$2:$B$6144,BS$4)</f>
        <v>0.86290000000000011</v>
      </c>
      <c r="BT8" s="143">
        <f>SUMIFS(OccupancyData!$D$2:$D$6144,OccupancyData!$C$2:$C$6144,$A8,OccupancyData!$B$2:$B$6144,BT$4)</f>
        <v>0.89180000000000004</v>
      </c>
      <c r="BU8" s="143">
        <f>SUMIFS(OccupancyData!$D$2:$D$6144,OccupancyData!$C$2:$C$6144,$A8,OccupancyData!$B$2:$B$6144,BU$4)</f>
        <v>0.91879999999999995</v>
      </c>
      <c r="BV8" s="143">
        <f>SUMIFS(OccupancyData!$D$2:$D$6144,OccupancyData!$C$2:$C$6144,$A8,OccupancyData!$B$2:$B$6144,BV$4)</f>
        <v>0.91709999999999992</v>
      </c>
      <c r="BW8" s="143">
        <f>SUMIFS(OccupancyData!$D$2:$D$6144,OccupancyData!$C$2:$C$6144,$A8,OccupancyData!$B$2:$B$6144,BW$4)</f>
        <v>0.89349999999999996</v>
      </c>
      <c r="BX8" s="143">
        <f>SUMIFS(OccupancyData!$D$2:$D$6144,OccupancyData!$C$2:$C$6144,$A8,OccupancyData!$B$2:$B$6144,BX$4)</f>
        <v>0.83650000000000002</v>
      </c>
      <c r="BY8" s="143">
        <f>SUMIFS(OccupancyData!$D$2:$D$6144,OccupancyData!$C$2:$C$6144,$A8,OccupancyData!$B$2:$B$6144,BY$4)</f>
        <v>0.86349999999999993</v>
      </c>
      <c r="BZ8" s="143">
        <f>SUMIFS(OccupancyData!$D$2:$D$6144,OccupancyData!$C$2:$C$6144,$A8,OccupancyData!$B$2:$B$6144,BZ$4)</f>
        <v>0.8970999999999999</v>
      </c>
      <c r="CA8" s="143">
        <f>SUMIFS(OccupancyData!$D$2:$D$6144,OccupancyData!$C$2:$C$6144,$A8,OccupancyData!$B$2:$B$6144,CA$4)</f>
        <v>0.93</v>
      </c>
      <c r="CB8" s="143">
        <f>SUMIFS(OccupancyData!$D$2:$D$6144,OccupancyData!$C$2:$C$6144,$A8,OccupancyData!$B$2:$B$6144,CB$4)</f>
        <v>0.9323999999999999</v>
      </c>
      <c r="CC8" s="143">
        <f>SUMIFS(OccupancyData!$D$2:$D$6144,OccupancyData!$C$2:$C$6144,$A8,OccupancyData!$B$2:$B$6144,CC$4)</f>
        <v>0.75529999999999997</v>
      </c>
      <c r="CD8" s="143">
        <f>SUMIFS(OccupancyData!$D$2:$D$6144,OccupancyData!$C$2:$C$6144,$A8,OccupancyData!$B$2:$B$6144,CD$4)</f>
        <v>0.73290000000000011</v>
      </c>
      <c r="CE8" s="143">
        <f>SUMIFS(OccupancyData!$D$2:$D$6144,OccupancyData!$C$2:$C$6144,$A8,OccupancyData!$B$2:$B$6144,CE$4)</f>
        <v>0.73470000000000002</v>
      </c>
      <c r="CF8" s="143">
        <f>SUMIFS(OccupancyData!$D$2:$D$6144,OccupancyData!$C$2:$C$6144,$A8,OccupancyData!$B$2:$B$6144,CF$4)</f>
        <v>0.74939999999999996</v>
      </c>
      <c r="CG8" s="143">
        <f>SUMIFS(OccupancyData!$D$2:$D$6144,OccupancyData!$C$2:$C$6144,$A8,OccupancyData!$B$2:$B$6144,CG$4)</f>
        <v>0</v>
      </c>
      <c r="CH8" s="143">
        <f>SUMIFS(OccupancyData!$D$2:$D$6144,OccupancyData!$C$2:$C$6144,$A8,OccupancyData!$B$2:$B$6144,CH$4)</f>
        <v>0</v>
      </c>
      <c r="CI8" s="143">
        <f>SUMIFS(OccupancyData!$D$2:$D$6144,OccupancyData!$C$2:$C$6144,$A8,OccupancyData!$B$2:$B$6144,CI$4)</f>
        <v>0</v>
      </c>
      <c r="CJ8" s="143">
        <f>SUMIFS(OccupancyData!$D$2:$D$6144,OccupancyData!$C$2:$C$6144,$A8,OccupancyData!$B$2:$B$6144,CJ$4)</f>
        <v>0</v>
      </c>
      <c r="CK8" s="143">
        <f>SUMIFS(OccupancyData!$D$2:$D$6144,OccupancyData!$C$2:$C$6144,$A8,OccupancyData!$B$2:$B$6144,CK$4)</f>
        <v>0</v>
      </c>
      <c r="CL8" s="143">
        <f>SUMIFS(OccupancyData!$D$2:$D$6144,OccupancyData!$C$2:$C$6144,$A8,OccupancyData!$B$2:$B$6144,CL$4)</f>
        <v>0</v>
      </c>
      <c r="CM8" s="143">
        <f>SUMIFS(OccupancyData!$D$2:$D$6144,OccupancyData!$C$2:$C$6144,$A8,OccupancyData!$B$2:$B$6144,CM$4)</f>
        <v>0</v>
      </c>
      <c r="CN8" s="143">
        <f>SUMIFS(OccupancyData!$D$2:$D$6144,OccupancyData!$C$2:$C$6144,$A8,OccupancyData!$B$2:$B$6144,CN$4)</f>
        <v>0</v>
      </c>
      <c r="CO8" s="143">
        <f>SUMIFS(OccupancyData!$D$2:$D$6144,OccupancyData!$C$2:$C$6144,$A8,OccupancyData!$B$2:$B$6144,CO$4)</f>
        <v>0</v>
      </c>
      <c r="CP8" s="143">
        <f>SUMIFS(OccupancyData!$D$2:$D$6144,OccupancyData!$C$2:$C$6144,$A8,OccupancyData!$B$2:$B$6144,CP$4)</f>
        <v>0</v>
      </c>
      <c r="CQ8" s="143">
        <f>SUMIFS(OccupancyData!$D$2:$D$6144,OccupancyData!$C$2:$C$6144,$A8,OccupancyData!$B$2:$B$6144,CQ$4)</f>
        <v>0</v>
      </c>
      <c r="CR8" s="143">
        <f>SUMIFS(OccupancyData!$D$2:$D$6144,OccupancyData!$C$2:$C$6144,$A8,OccupancyData!$B$2:$B$6144,CR$4)</f>
        <v>0</v>
      </c>
      <c r="CS8" s="143">
        <f>SUMIFS(OccupancyData!$D$2:$D$6144,OccupancyData!$C$2:$C$6144,$A8,OccupancyData!$B$2:$B$6144,CS$4)</f>
        <v>0</v>
      </c>
      <c r="CT8" s="143">
        <f>SUMIFS(OccupancyData!$D$2:$D$6144,OccupancyData!$C$2:$C$6144,$A8,OccupancyData!$B$2:$B$6144,CT$4)</f>
        <v>0</v>
      </c>
      <c r="CU8" s="143">
        <f>SUMIFS(OccupancyData!$D$2:$D$6144,OccupancyData!$C$2:$C$6144,$A8,OccupancyData!$B$2:$B$6144,CU$4)</f>
        <v>0</v>
      </c>
      <c r="CV8" s="143">
        <f>SUMIFS(OccupancyData!$D$2:$D$6144,OccupancyData!$C$2:$C$6144,$A8,OccupancyData!$B$2:$B$6144,CV$4)</f>
        <v>0</v>
      </c>
      <c r="CW8" s="143">
        <f>SUMIFS(OccupancyData!$D$2:$D$6144,OccupancyData!$C$2:$C$6144,$A8,OccupancyData!$B$2:$B$6144,CW$4)</f>
        <v>0</v>
      </c>
      <c r="CX8" s="143">
        <f>SUMIFS(OccupancyData!$D$2:$D$6144,OccupancyData!$C$2:$C$6144,$A8,OccupancyData!$B$2:$B$6144,CX$4)</f>
        <v>0</v>
      </c>
      <c r="CY8" s="143">
        <f>SUMIFS(OccupancyData!$D$2:$D$6144,OccupancyData!$C$2:$C$6144,$A8,OccupancyData!$B$2:$B$6144,CY$4)</f>
        <v>0</v>
      </c>
      <c r="CZ8" s="143">
        <f>SUMIFS(OccupancyData!$D$2:$D$6144,OccupancyData!$C$2:$C$6144,$A8,OccupancyData!$B$2:$B$6144,CZ$4)</f>
        <v>0</v>
      </c>
      <c r="DA8" s="143">
        <f>SUMIFS(OccupancyData!$D$2:$D$6144,OccupancyData!$C$2:$C$6144,$A8,OccupancyData!$B$2:$B$6144,DA$4)</f>
        <v>0</v>
      </c>
      <c r="DB8" s="143">
        <f>SUMIFS(OccupancyData!$D$2:$D$6144,OccupancyData!$C$2:$C$6144,$A8,OccupancyData!$B$2:$B$6144,DB$4)</f>
        <v>0</v>
      </c>
      <c r="DC8" s="143">
        <f>SUMIFS(OccupancyData!$D$2:$D$6144,OccupancyData!$C$2:$C$6144,$A8,OccupancyData!$B$2:$B$6144,DC$4)</f>
        <v>0</v>
      </c>
      <c r="DD8" s="143">
        <f>SUMIFS(OccupancyData!$D$2:$D$6144,OccupancyData!$C$2:$C$6144,$A8,OccupancyData!$B$2:$B$6144,DD$4)</f>
        <v>0</v>
      </c>
      <c r="DE8" s="143">
        <f>SUMIFS(OccupancyData!$D$2:$D$6144,OccupancyData!$C$2:$C$6144,$A8,OccupancyData!$B$2:$B$6144,DE$4)</f>
        <v>0</v>
      </c>
      <c r="DF8" s="143">
        <f>SUMIFS(OccupancyData!$D$2:$D$6144,OccupancyData!$C$2:$C$6144,$A8,OccupancyData!$B$2:$B$6144,DF$4)</f>
        <v>0</v>
      </c>
      <c r="DG8" s="143">
        <f>SUMIFS(OccupancyData!$D$2:$D$6144,OccupancyData!$C$2:$C$6144,$A8,OccupancyData!$B$2:$B$6144,DG$4)</f>
        <v>0</v>
      </c>
      <c r="DH8" s="143">
        <f>SUMIFS(OccupancyData!$D$2:$D$6144,OccupancyData!$C$2:$C$6144,$A8,OccupancyData!$B$2:$B$6144,DH$4)</f>
        <v>0</v>
      </c>
      <c r="DI8" s="143">
        <f>SUMIFS(OccupancyData!$D$2:$D$6144,OccupancyData!$C$2:$C$6144,$A8,OccupancyData!$B$2:$B$6144,DI$4)</f>
        <v>0</v>
      </c>
      <c r="DJ8" s="143">
        <f>SUMIFS(OccupancyData!$D$2:$D$6144,OccupancyData!$C$2:$C$6144,$A8,OccupancyData!$B$2:$B$6144,DJ$4)</f>
        <v>0</v>
      </c>
      <c r="DK8" s="143">
        <f>SUMIFS(OccupancyData!$D$2:$D$6144,OccupancyData!$C$2:$C$6144,$A8,OccupancyData!$B$2:$B$6144,DK$4)</f>
        <v>0</v>
      </c>
      <c r="DL8" s="143">
        <f>SUMIFS(OccupancyData!$D$2:$D$6144,OccupancyData!$C$2:$C$6144,$A8,OccupancyData!$B$2:$B$6144,DL$4)</f>
        <v>0</v>
      </c>
      <c r="DM8" s="143">
        <f>SUMIFS(OccupancyData!$D$2:$D$6144,OccupancyData!$C$2:$C$6144,$A8,OccupancyData!$B$2:$B$6144,DM$4)</f>
        <v>0</v>
      </c>
      <c r="DN8" s="143">
        <f>SUMIFS(OccupancyData!$D$2:$D$6144,OccupancyData!$C$2:$C$6144,$A8,OccupancyData!$B$2:$B$6144,DN$4)</f>
        <v>0</v>
      </c>
      <c r="DO8" s="143">
        <f>SUMIFS(OccupancyData!$D$2:$D$6144,OccupancyData!$C$2:$C$6144,$A8,OccupancyData!$B$2:$B$6144,DO$4)</f>
        <v>0</v>
      </c>
      <c r="DP8" s="143">
        <f>SUMIFS(OccupancyData!$D$2:$D$6144,OccupancyData!$C$2:$C$6144,$A8,OccupancyData!$B$2:$B$6144,DP$4)</f>
        <v>0</v>
      </c>
      <c r="DQ8" s="143">
        <f>SUMIFS(OccupancyData!$D$2:$D$6144,OccupancyData!$C$2:$C$6144,$A8,OccupancyData!$B$2:$B$6144,DQ$4)</f>
        <v>0</v>
      </c>
      <c r="DR8" s="143">
        <f>SUMIFS(OccupancyData!$D$2:$D$6144,OccupancyData!$C$2:$C$6144,$A8,OccupancyData!$B$2:$B$6144,DR$4)</f>
        <v>0</v>
      </c>
      <c r="DS8" s="143">
        <f>SUMIFS(OccupancyData!$D$2:$D$6144,OccupancyData!$C$2:$C$6144,$A8,OccupancyData!$B$2:$B$6144,DS$4)</f>
        <v>0</v>
      </c>
      <c r="DT8" s="143">
        <f>SUMIFS(OccupancyData!$D$2:$D$6144,OccupancyData!$C$2:$C$6144,$A8,OccupancyData!$B$2:$B$6144,DT$4)</f>
        <v>0</v>
      </c>
      <c r="DU8" s="143">
        <f>SUMIFS(OccupancyData!$D$2:$D$6144,OccupancyData!$C$2:$C$6144,$A8,OccupancyData!$B$2:$B$6144,DU$4)</f>
        <v>0</v>
      </c>
      <c r="DV8" s="143">
        <f>SUMIFS(OccupancyData!$D$2:$D$6144,OccupancyData!$C$2:$C$6144,$A8,OccupancyData!$B$2:$B$6144,DV$4)</f>
        <v>0</v>
      </c>
      <c r="DW8" s="143">
        <f>SUMIFS(OccupancyData!$D$2:$D$6144,OccupancyData!$C$2:$C$6144,$A8,OccupancyData!$B$2:$B$6144,DW$4)</f>
        <v>0</v>
      </c>
      <c r="DX8" s="143">
        <f>SUMIFS(OccupancyData!$D$2:$D$6144,OccupancyData!$C$2:$C$6144,$A8,OccupancyData!$B$2:$B$6144,DX$4)</f>
        <v>0</v>
      </c>
      <c r="DY8" s="143">
        <f>SUMIFS(OccupancyData!$D$2:$D$6144,OccupancyData!$C$2:$C$6144,$A8,OccupancyData!$B$2:$B$6144,DY$4)</f>
        <v>0</v>
      </c>
      <c r="DZ8" s="143">
        <f>SUMIFS(OccupancyData!$D$2:$D$6144,OccupancyData!$C$2:$C$6144,$A8,OccupancyData!$B$2:$B$6144,DZ$4)</f>
        <v>0</v>
      </c>
      <c r="EA8" s="143">
        <f>SUMIFS(OccupancyData!$D$2:$D$6144,OccupancyData!$C$2:$C$6144,$A8,OccupancyData!$B$2:$B$6144,EA$4)</f>
        <v>0</v>
      </c>
      <c r="EB8" s="143">
        <f>SUMIFS(OccupancyData!$D$2:$D$6144,OccupancyData!$C$2:$C$6144,$A8,OccupancyData!$B$2:$B$6144,EB$4)</f>
        <v>0</v>
      </c>
      <c r="EC8" s="143">
        <f>SUMIFS(OccupancyData!$D$2:$D$6144,OccupancyData!$C$2:$C$6144,$A8,OccupancyData!$B$2:$B$6144,EC$4)</f>
        <v>0</v>
      </c>
      <c r="ED8" s="143">
        <f>SUMIFS(OccupancyData!$D$2:$D$6144,OccupancyData!$C$2:$C$6144,$A8,OccupancyData!$B$2:$B$6144,ED$4)</f>
        <v>0</v>
      </c>
      <c r="EE8" s="143">
        <f>SUMIFS(OccupancyData!$D$2:$D$6144,OccupancyData!$C$2:$C$6144,$A8,OccupancyData!$B$2:$B$6144,EE$4)</f>
        <v>0</v>
      </c>
      <c r="EF8" s="143">
        <f>SUMIFS(OccupancyData!$D$2:$D$6144,OccupancyData!$C$2:$C$6144,$A8,OccupancyData!$B$2:$B$6144,EF$4)</f>
        <v>0</v>
      </c>
      <c r="EG8" s="143">
        <f>SUMIFS(OccupancyData!$D$2:$D$6144,OccupancyData!$C$2:$C$6144,$A8,OccupancyData!$B$2:$B$6144,EG$4)</f>
        <v>0</v>
      </c>
      <c r="EH8" s="143">
        <f>SUMIFS(OccupancyData!$D$2:$D$6144,OccupancyData!$C$2:$C$6144,$A8,OccupancyData!$B$2:$B$6144,EH$4)</f>
        <v>0</v>
      </c>
      <c r="EI8" s="143">
        <f>SUMIFS(OccupancyData!$D$2:$D$6144,OccupancyData!$C$2:$C$6144,$A8,OccupancyData!$B$2:$B$6144,EI$4)</f>
        <v>0</v>
      </c>
      <c r="EJ8" s="143">
        <f>SUMIFS(OccupancyData!$D$2:$D$6144,OccupancyData!$C$2:$C$6144,$A8,OccupancyData!$B$2:$B$6144,EJ$4)</f>
        <v>0</v>
      </c>
      <c r="EK8" s="143">
        <f>SUMIFS(OccupancyData!$D$2:$D$6144,OccupancyData!$C$2:$C$6144,$A8,OccupancyData!$B$2:$B$6144,EK$4)</f>
        <v>0</v>
      </c>
      <c r="EL8" s="143">
        <f>SUMIFS(OccupancyData!$D$2:$D$6144,OccupancyData!$C$2:$C$6144,$A8,OccupancyData!$B$2:$B$6144,EL$4)</f>
        <v>0</v>
      </c>
      <c r="EM8" s="143">
        <f>SUMIFS(OccupancyData!$D$2:$D$6144,OccupancyData!$C$2:$C$6144,$A8,OccupancyData!$B$2:$B$6144,EM$4)</f>
        <v>0</v>
      </c>
      <c r="EN8" s="143">
        <f>SUMIFS(OccupancyData!$D$2:$D$6144,OccupancyData!$C$2:$C$6144,$A8,OccupancyData!$B$2:$B$6144,EN$4)</f>
        <v>0</v>
      </c>
      <c r="EO8" s="143">
        <f>SUMIFS(OccupancyData!$D$2:$D$6144,OccupancyData!$C$2:$C$6144,$A8,OccupancyData!$B$2:$B$6144,EO$4)</f>
        <v>0</v>
      </c>
      <c r="EP8" s="143">
        <f>SUMIFS(OccupancyData!$D$2:$D$6144,OccupancyData!$C$2:$C$6144,$A8,OccupancyData!$B$2:$B$6144,EP$4)</f>
        <v>0</v>
      </c>
      <c r="EQ8" s="143">
        <f>SUMIFS(OccupancyData!$D$2:$D$6144,OccupancyData!$C$2:$C$6144,$A8,OccupancyData!$B$2:$B$6144,EQ$4)</f>
        <v>0</v>
      </c>
      <c r="ER8" s="143">
        <f>SUMIFS(OccupancyData!$D$2:$D$6144,OccupancyData!$C$2:$C$6144,$A8,OccupancyData!$B$2:$B$6144,ER$4)</f>
        <v>0</v>
      </c>
      <c r="ES8" s="143">
        <f>SUMIFS(OccupancyData!$D$2:$D$6144,OccupancyData!$C$2:$C$6144,$A8,OccupancyData!$B$2:$B$6144,ES$4)</f>
        <v>0</v>
      </c>
      <c r="ET8" s="143">
        <f>SUMIFS(OccupancyData!$D$2:$D$6144,OccupancyData!$C$2:$C$6144,$A8,OccupancyData!$B$2:$B$6144,ET$4)</f>
        <v>0</v>
      </c>
      <c r="EU8" s="143">
        <f>SUMIFS(OccupancyData!$D$2:$D$6144,OccupancyData!$C$2:$C$6144,$A8,OccupancyData!$B$2:$B$6144,EU$4)</f>
        <v>0</v>
      </c>
      <c r="EV8" s="143">
        <f>SUMIFS(OccupancyData!$D$2:$D$6144,OccupancyData!$C$2:$C$6144,$A8,OccupancyData!$B$2:$B$6144,EV$4)</f>
        <v>0</v>
      </c>
      <c r="EW8" s="143">
        <f>SUMIFS(OccupancyData!$D$2:$D$6144,OccupancyData!$C$2:$C$6144,$A8,OccupancyData!$B$2:$B$6144,EW$4)</f>
        <v>0</v>
      </c>
      <c r="EX8" s="143">
        <f>SUMIFS(OccupancyData!$D$2:$D$6144,OccupancyData!$C$2:$C$6144,$A8,OccupancyData!$B$2:$B$6144,EX$4)</f>
        <v>0</v>
      </c>
      <c r="EY8" s="143">
        <f>SUMIFS(OccupancyData!$D$2:$D$6144,OccupancyData!$C$2:$C$6144,$A8,OccupancyData!$B$2:$B$6144,EY$4)</f>
        <v>0</v>
      </c>
      <c r="EZ8" s="143">
        <f>SUMIFS(OccupancyData!$D$2:$D$6144,OccupancyData!$C$2:$C$6144,$A8,OccupancyData!$B$2:$B$6144,EZ$4)</f>
        <v>0</v>
      </c>
      <c r="FA8" s="143">
        <f>SUMIFS(OccupancyData!$D$2:$D$6144,OccupancyData!$C$2:$C$6144,$A8,OccupancyData!$B$2:$B$6144,FA$4)</f>
        <v>0</v>
      </c>
      <c r="FB8" s="143">
        <f>SUMIFS(OccupancyData!$D$2:$D$6144,OccupancyData!$C$2:$C$6144,$A8,OccupancyData!$B$2:$B$6144,FB$4)</f>
        <v>0</v>
      </c>
      <c r="FC8" s="143">
        <f>SUMIFS(OccupancyData!$D$2:$D$6144,OccupancyData!$C$2:$C$6144,$A8,OccupancyData!$B$2:$B$6144,FC$4)</f>
        <v>0</v>
      </c>
      <c r="FD8" s="143">
        <f>SUMIFS(OccupancyData!$D$2:$D$6144,OccupancyData!$C$2:$C$6144,$A8,OccupancyData!$B$2:$B$6144,FD$4)</f>
        <v>0</v>
      </c>
      <c r="FE8" s="143">
        <f>SUMIFS(OccupancyData!$D$2:$D$6144,OccupancyData!$C$2:$C$6144,$A8,OccupancyData!$B$2:$B$6144,FE$4)</f>
        <v>0</v>
      </c>
      <c r="FF8" s="143">
        <f>SUMIFS(OccupancyData!$D$2:$D$6144,OccupancyData!$C$2:$C$6144,$A8,OccupancyData!$B$2:$B$6144,FF$4)</f>
        <v>0</v>
      </c>
      <c r="FG8" s="143">
        <f>SUMIFS(OccupancyData!$D$2:$D$6144,OccupancyData!$C$2:$C$6144,$A8,OccupancyData!$B$2:$B$6144,FG$4)</f>
        <v>0</v>
      </c>
      <c r="FH8" s="143">
        <f>SUMIFS(OccupancyData!$D$2:$D$6144,OccupancyData!$C$2:$C$6144,$A8,OccupancyData!$B$2:$B$6144,FH$4)</f>
        <v>0</v>
      </c>
      <c r="FI8" s="143">
        <f>SUMIFS(OccupancyData!$D$2:$D$6144,OccupancyData!$C$2:$C$6144,$A8,OccupancyData!$B$2:$B$6144,FI$4)</f>
        <v>0</v>
      </c>
      <c r="FJ8" s="143"/>
      <c r="FK8" s="15"/>
      <c r="FL8" s="16"/>
    </row>
    <row r="9" spans="1:168" x14ac:dyDescent="0.25">
      <c r="A9" s="13">
        <v>43224</v>
      </c>
      <c r="B9" s="143">
        <f>SUMIFS(OccupancyData!$D$2:$D$6144,OccupancyData!$C$2:$C$6144,$A9,OccupancyData!$B$2:$B$6144,B$4)</f>
        <v>0</v>
      </c>
      <c r="C9" s="143">
        <f>SUMIFS(OccupancyData!$D$2:$D$6144,OccupancyData!$C$2:$C$6144,$A9,OccupancyData!$B$2:$B$6144,C$4)</f>
        <v>0</v>
      </c>
      <c r="D9" s="143">
        <f>SUMIFS(OccupancyData!$D$2:$D$6144,OccupancyData!$C$2:$C$6144,$A9,OccupancyData!$B$2:$B$6144,D$4)</f>
        <v>0</v>
      </c>
      <c r="E9" s="143">
        <f>SUMIFS(OccupancyData!$D$2:$D$6144,OccupancyData!$C$2:$C$6144,$A9,OccupancyData!$B$2:$B$6144,E$4)</f>
        <v>0</v>
      </c>
      <c r="F9" s="143">
        <f>SUMIFS(OccupancyData!$D$2:$D$6144,OccupancyData!$C$2:$C$6144,$A9,OccupancyData!$B$2:$B$6144,F$4)</f>
        <v>0</v>
      </c>
      <c r="G9" s="143">
        <f>SUMIFS(OccupancyData!$D$2:$D$6144,OccupancyData!$C$2:$C$6144,$A9,OccupancyData!$B$2:$B$6144,G$4)</f>
        <v>0.7167</v>
      </c>
      <c r="H9" s="143">
        <f>SUMIFS(OccupancyData!$D$2:$D$6144,OccupancyData!$C$2:$C$6144,$A9,OccupancyData!$B$2:$B$6144,H$4)</f>
        <v>0</v>
      </c>
      <c r="I9" s="143">
        <f>SUMIFS(OccupancyData!$D$2:$D$6144,OccupancyData!$C$2:$C$6144,$A9,OccupancyData!$B$2:$B$6144,I$4)</f>
        <v>0</v>
      </c>
      <c r="J9" s="143">
        <f>SUMIFS(OccupancyData!$D$2:$D$6144,OccupancyData!$C$2:$C$6144,$A9,OccupancyData!$B$2:$B$6144,J$4)</f>
        <v>0</v>
      </c>
      <c r="K9" s="143">
        <f>SUMIFS(OccupancyData!$D$2:$D$6144,OccupancyData!$C$2:$C$6144,$A9,OccupancyData!$B$2:$B$6144,K$4)</f>
        <v>0</v>
      </c>
      <c r="L9" s="143">
        <f>SUMIFS(OccupancyData!$D$2:$D$6144,OccupancyData!$C$2:$C$6144,$A9,OccupancyData!$B$2:$B$6144,L$4)</f>
        <v>0.3861</v>
      </c>
      <c r="M9" s="143">
        <f>SUMIFS(OccupancyData!$D$2:$D$6144,OccupancyData!$C$2:$C$6144,$A9,OccupancyData!$B$2:$B$6144,M$4)</f>
        <v>0.64390000000000003</v>
      </c>
      <c r="N9" s="143">
        <f>SUMIFS(OccupancyData!$D$2:$D$6144,OccupancyData!$C$2:$C$6144,$A9,OccupancyData!$B$2:$B$6144,N$4)</f>
        <v>0.61719999999999997</v>
      </c>
      <c r="O9" s="143">
        <f>SUMIFS(OccupancyData!$D$2:$D$6144,OccupancyData!$C$2:$C$6144,$A9,OccupancyData!$B$2:$B$6144,O$4)</f>
        <v>0.62329999999999997</v>
      </c>
      <c r="P9" s="143">
        <f>SUMIFS(OccupancyData!$D$2:$D$6144,OccupancyData!$C$2:$C$6144,$A9,OccupancyData!$B$2:$B$6144,P$4)</f>
        <v>0.65390000000000004</v>
      </c>
      <c r="Q9" s="143">
        <f>SUMIFS(OccupancyData!$D$2:$D$6144,OccupancyData!$C$2:$C$6144,$A9,OccupancyData!$B$2:$B$6144,Q$4)</f>
        <v>0.64060000000000006</v>
      </c>
      <c r="R9" s="143">
        <f>SUMIFS(OccupancyData!$D$2:$D$6144,OccupancyData!$C$2:$C$6144,$A9,OccupancyData!$B$2:$B$6144,R$4)</f>
        <v>0.70889999999999997</v>
      </c>
      <c r="S9" s="143">
        <f>SUMIFS(OccupancyData!$D$2:$D$6144,OccupancyData!$C$2:$C$6144,$A9,OccupancyData!$B$2:$B$6144,S$4)</f>
        <v>0</v>
      </c>
      <c r="T9" s="143">
        <f>SUMIFS(OccupancyData!$D$2:$D$6144,OccupancyData!$C$2:$C$6144,$A9,OccupancyData!$B$2:$B$6144,T$4)</f>
        <v>0</v>
      </c>
      <c r="U9" s="143">
        <f>SUMIFS(OccupancyData!$D$2:$D$6144,OccupancyData!$C$2:$C$6144,$A9,OccupancyData!$B$2:$B$6144,U$4)</f>
        <v>0.63780000000000003</v>
      </c>
      <c r="V9" s="143">
        <f>SUMIFS(OccupancyData!$D$2:$D$6144,OccupancyData!$C$2:$C$6144,$A9,OccupancyData!$B$2:$B$6144,V$4)</f>
        <v>0.6472</v>
      </c>
      <c r="W9" s="143">
        <f>SUMIFS(OccupancyData!$D$2:$D$6144,OccupancyData!$C$2:$C$6144,$A9,OccupancyData!$B$2:$B$6144,W$4)</f>
        <v>0.66670000000000007</v>
      </c>
      <c r="X9" s="143">
        <f>SUMIFS(OccupancyData!$D$2:$D$6144,OccupancyData!$C$2:$C$6144,$A9,OccupancyData!$B$2:$B$6144,X$4)</f>
        <v>0.6522</v>
      </c>
      <c r="Y9" s="143">
        <f>SUMIFS(OccupancyData!$D$2:$D$6144,OccupancyData!$C$2:$C$6144,$A9,OccupancyData!$B$2:$B$6144,Y$4)</f>
        <v>0.63939999999999997</v>
      </c>
      <c r="Z9" s="143">
        <f>SUMIFS(OccupancyData!$D$2:$D$6144,OccupancyData!$C$2:$C$6144,$A9,OccupancyData!$B$2:$B$6144,Z$4)</f>
        <v>0.66670000000000007</v>
      </c>
      <c r="AA9" s="143">
        <f>SUMIFS(OccupancyData!$D$2:$D$6144,OccupancyData!$C$2:$C$6144,$A9,OccupancyData!$B$2:$B$6144,AA$4)</f>
        <v>0.66110000000000002</v>
      </c>
      <c r="AB9" s="143">
        <f>SUMIFS(OccupancyData!$D$2:$D$6144,OccupancyData!$C$2:$C$6144,$A9,OccupancyData!$B$2:$B$6144,AB$4)</f>
        <v>0.66060000000000008</v>
      </c>
      <c r="AC9" s="143">
        <f>SUMIFS(OccupancyData!$D$2:$D$6144,OccupancyData!$C$2:$C$6144,$A9,OccupancyData!$B$2:$B$6144,AC$4)</f>
        <v>0.66110000000000002</v>
      </c>
      <c r="AD9" s="143">
        <f>SUMIFS(OccupancyData!$D$2:$D$6144,OccupancyData!$C$2:$C$6144,$A9,OccupancyData!$B$2:$B$6144,AD$4)</f>
        <v>0.66</v>
      </c>
      <c r="AE9" s="143">
        <f>SUMIFS(OccupancyData!$D$2:$D$6144,OccupancyData!$C$2:$C$6144,$A9,OccupancyData!$B$2:$B$6144,AE$4)</f>
        <v>0.65390000000000004</v>
      </c>
      <c r="AF9" s="143">
        <f>SUMIFS(OccupancyData!$D$2:$D$6144,OccupancyData!$C$2:$C$6144,$A9,OccupancyData!$B$2:$B$6144,AF$4)</f>
        <v>0.65</v>
      </c>
      <c r="AG9" s="143">
        <f>SUMIFS(OccupancyData!$D$2:$D$6144,OccupancyData!$C$2:$C$6144,$A9,OccupancyData!$B$2:$B$6144,AG$4)</f>
        <v>0.65329999999999999</v>
      </c>
      <c r="AH9" s="143">
        <f>SUMIFS(OccupancyData!$D$2:$D$6144,OccupancyData!$C$2:$C$6144,$A9,OccupancyData!$B$2:$B$6144,AH$4)</f>
        <v>0.63219999999999998</v>
      </c>
      <c r="AI9" s="143">
        <f>SUMIFS(OccupancyData!$D$2:$D$6144,OccupancyData!$C$2:$C$6144,$A9,OccupancyData!$B$2:$B$6144,AI$4)</f>
        <v>0.65329999999999999</v>
      </c>
      <c r="AJ9" s="143">
        <f>SUMIFS(OccupancyData!$D$2:$D$6144,OccupancyData!$C$2:$C$6144,$A9,OccupancyData!$B$2:$B$6144,AJ$4)</f>
        <v>0.6472</v>
      </c>
      <c r="AK9" s="143">
        <f>SUMIFS(OccupancyData!$D$2:$D$6144,OccupancyData!$C$2:$C$6144,$A9,OccupancyData!$B$2:$B$6144,AK$4)</f>
        <v>0.66670000000000007</v>
      </c>
      <c r="AL9" s="143">
        <f>SUMIFS(OccupancyData!$D$2:$D$6144,OccupancyData!$C$2:$C$6144,$A9,OccupancyData!$B$2:$B$6144,AL$4)</f>
        <v>0.84939999999999993</v>
      </c>
      <c r="AM9" s="143">
        <f>SUMIFS(OccupancyData!$D$2:$D$6144,OccupancyData!$C$2:$C$6144,$A9,OccupancyData!$B$2:$B$6144,AM$4)</f>
        <v>0.82169999999999999</v>
      </c>
      <c r="AN9" s="143">
        <f>SUMIFS(OccupancyData!$D$2:$D$6144,OccupancyData!$C$2:$C$6144,$A9,OccupancyData!$B$2:$B$6144,AN$4)</f>
        <v>0.87060000000000004</v>
      </c>
      <c r="AO9" s="143">
        <f>SUMIFS(OccupancyData!$D$2:$D$6144,OccupancyData!$C$2:$C$6144,$A9,OccupancyData!$B$2:$B$6144,AO$4)</f>
        <v>0.88219999999999998</v>
      </c>
      <c r="AP9" s="143">
        <f>SUMIFS(OccupancyData!$D$2:$D$6144,OccupancyData!$C$2:$C$6144,$A9,OccupancyData!$B$2:$B$6144,AP$4)</f>
        <v>0.82669999999999999</v>
      </c>
      <c r="AQ9" s="143">
        <f>SUMIFS(OccupancyData!$D$2:$D$6144,OccupancyData!$C$2:$C$6144,$A9,OccupancyData!$B$2:$B$6144,AQ$4)</f>
        <v>0.84279999999999999</v>
      </c>
      <c r="AR9" s="143">
        <f>SUMIFS(OccupancyData!$D$2:$D$6144,OccupancyData!$C$2:$C$6144,$A9,OccupancyData!$B$2:$B$6144,AR$4)</f>
        <v>0.88170000000000004</v>
      </c>
      <c r="AS9" s="143">
        <f>SUMIFS(OccupancyData!$D$2:$D$6144,OccupancyData!$C$2:$C$6144,$A9,OccupancyData!$B$2:$B$6144,AS$4)</f>
        <v>0.87329999999999997</v>
      </c>
      <c r="AT9" s="143">
        <f>SUMIFS(OccupancyData!$D$2:$D$6144,OccupancyData!$C$2:$C$6144,$A9,OccupancyData!$B$2:$B$6144,AT$4)</f>
        <v>0.86109999999999998</v>
      </c>
      <c r="AU9" s="143">
        <f>SUMIFS(OccupancyData!$D$2:$D$6144,OccupancyData!$C$2:$C$6144,$A9,OccupancyData!$B$2:$B$6144,AU$4)</f>
        <v>0.86719999999999997</v>
      </c>
      <c r="AV9" s="143">
        <f>SUMIFS(OccupancyData!$D$2:$D$6144,OccupancyData!$C$2:$C$6144,$A9,OccupancyData!$B$2:$B$6144,AV$4)</f>
        <v>0.81830000000000003</v>
      </c>
      <c r="AW9" s="143">
        <f>SUMIFS(OccupancyData!$D$2:$D$6144,OccupancyData!$C$2:$C$6144,$A9,OccupancyData!$B$2:$B$6144,AW$4)</f>
        <v>0.88329999999999997</v>
      </c>
      <c r="AX9" s="143">
        <f>SUMIFS(OccupancyData!$D$2:$D$6144,OccupancyData!$C$2:$C$6144,$A9,OccupancyData!$B$2:$B$6144,AX$4)</f>
        <v>0.82440000000000002</v>
      </c>
      <c r="AY9" s="143">
        <f>SUMIFS(OccupancyData!$D$2:$D$6144,OccupancyData!$C$2:$C$6144,$A9,OccupancyData!$B$2:$B$6144,AY$4)</f>
        <v>0.80330000000000001</v>
      </c>
      <c r="AZ9" s="143">
        <f>SUMIFS(OccupancyData!$D$2:$D$6144,OccupancyData!$C$2:$C$6144,$A9,OccupancyData!$B$2:$B$6144,AZ$4)</f>
        <v>0.81059999999999999</v>
      </c>
      <c r="BA9" s="143">
        <f>SUMIFS(OccupancyData!$D$2:$D$6144,OccupancyData!$C$2:$C$6144,$A9,OccupancyData!$B$2:$B$6144,BA$4)</f>
        <v>0.83779999999999999</v>
      </c>
      <c r="BB9" s="143">
        <f>SUMIFS(OccupancyData!$D$2:$D$6144,OccupancyData!$C$2:$C$6144,$A9,OccupancyData!$B$2:$B$6144,BB$4)</f>
        <v>0.83499999999999996</v>
      </c>
      <c r="BC9" s="143">
        <f>SUMIFS(OccupancyData!$D$2:$D$6144,OccupancyData!$C$2:$C$6144,$A9,OccupancyData!$B$2:$B$6144,BC$4)</f>
        <v>0.88219999999999998</v>
      </c>
      <c r="BD9" s="143">
        <f>SUMIFS(OccupancyData!$D$2:$D$6144,OccupancyData!$C$2:$C$6144,$A9,OccupancyData!$B$2:$B$6144,BD$4)</f>
        <v>0.87780000000000002</v>
      </c>
      <c r="BE9" s="143">
        <f>SUMIFS(OccupancyData!$D$2:$D$6144,OccupancyData!$C$2:$C$6144,$A9,OccupancyData!$B$2:$B$6144,BE$4)</f>
        <v>0.84219999999999995</v>
      </c>
      <c r="BF9" s="143">
        <f>SUMIFS(OccupancyData!$D$2:$D$6144,OccupancyData!$C$2:$C$6144,$A9,OccupancyData!$B$2:$B$6144,BF$4)</f>
        <v>0.88280000000000003</v>
      </c>
      <c r="BG9" s="143">
        <f>SUMIFS(OccupancyData!$D$2:$D$6144,OccupancyData!$C$2:$C$6144,$A9,OccupancyData!$B$2:$B$6144,BG$4)</f>
        <v>0.88280000000000003</v>
      </c>
      <c r="BH9" s="143">
        <f>SUMIFS(OccupancyData!$D$2:$D$6144,OccupancyData!$C$2:$C$6144,$A9,OccupancyData!$B$2:$B$6144,BH$4)</f>
        <v>0.87439999999999996</v>
      </c>
      <c r="BI9" s="143">
        <f>SUMIFS(OccupancyData!$D$2:$D$6144,OccupancyData!$C$2:$C$6144,$A9,OccupancyData!$B$2:$B$6144,BI$4)</f>
        <v>0.84939999999999993</v>
      </c>
      <c r="BJ9" s="143">
        <f>SUMIFS(OccupancyData!$D$2:$D$6144,OccupancyData!$C$2:$C$6144,$A9,OccupancyData!$B$2:$B$6144,BJ$4)</f>
        <v>0.85329999999999995</v>
      </c>
      <c r="BK9" s="143">
        <f>SUMIFS(OccupancyData!$D$2:$D$6144,OccupancyData!$C$2:$C$6144,$A9,OccupancyData!$B$2:$B$6144,BK$4)</f>
        <v>0.86280000000000001</v>
      </c>
      <c r="BL9" s="143">
        <f>SUMIFS(OccupancyData!$D$2:$D$6144,OccupancyData!$C$2:$C$6144,$A9,OccupancyData!$B$2:$B$6144,BL$4)</f>
        <v>0.86</v>
      </c>
      <c r="BM9" s="143">
        <f>SUMIFS(OccupancyData!$D$2:$D$6144,OccupancyData!$C$2:$C$6144,$A9,OccupancyData!$B$2:$B$6144,BM$4)</f>
        <v>0.88439999999999996</v>
      </c>
      <c r="BN9" s="143">
        <f>SUMIFS(OccupancyData!$D$2:$D$6144,OccupancyData!$C$2:$C$6144,$A9,OccupancyData!$B$2:$B$6144,BN$4)</f>
        <v>0.87780000000000002</v>
      </c>
      <c r="BO9" s="143">
        <f>SUMIFS(OccupancyData!$D$2:$D$6144,OccupancyData!$C$2:$C$6144,$A9,OccupancyData!$B$2:$B$6144,BO$4)</f>
        <v>0.86609999999999998</v>
      </c>
      <c r="BP9" s="143">
        <f>SUMIFS(OccupancyData!$D$2:$D$6144,OccupancyData!$C$2:$C$6144,$A9,OccupancyData!$B$2:$B$6144,BP$4)</f>
        <v>0.86280000000000001</v>
      </c>
      <c r="BQ9" s="143">
        <f>SUMIFS(OccupancyData!$D$2:$D$6144,OccupancyData!$C$2:$C$6144,$A9,OccupancyData!$B$2:$B$6144,BQ$4)</f>
        <v>0.85109999999999997</v>
      </c>
      <c r="BR9" s="143">
        <f>SUMIFS(OccupancyData!$D$2:$D$6144,OccupancyData!$C$2:$C$6144,$A9,OccupancyData!$B$2:$B$6144,BR$4)</f>
        <v>0.87719999999999998</v>
      </c>
      <c r="BS9" s="143">
        <f>SUMIFS(OccupancyData!$D$2:$D$6144,OccupancyData!$C$2:$C$6144,$A9,OccupancyData!$B$2:$B$6144,BS$4)</f>
        <v>0.81499999999999995</v>
      </c>
      <c r="BT9" s="143">
        <f>SUMIFS(OccupancyData!$D$2:$D$6144,OccupancyData!$C$2:$C$6144,$A9,OccupancyData!$B$2:$B$6144,BT$4)</f>
        <v>0.84219999999999995</v>
      </c>
      <c r="BU9" s="143">
        <f>SUMIFS(OccupancyData!$D$2:$D$6144,OccupancyData!$C$2:$C$6144,$A9,OccupancyData!$B$2:$B$6144,BU$4)</f>
        <v>0.86780000000000002</v>
      </c>
      <c r="BV9" s="143">
        <f>SUMIFS(OccupancyData!$D$2:$D$6144,OccupancyData!$C$2:$C$6144,$A9,OccupancyData!$B$2:$B$6144,BV$4)</f>
        <v>0.86609999999999998</v>
      </c>
      <c r="BW9" s="143">
        <f>SUMIFS(OccupancyData!$D$2:$D$6144,OccupancyData!$C$2:$C$6144,$A9,OccupancyData!$B$2:$B$6144,BW$4)</f>
        <v>0.84389999999999998</v>
      </c>
      <c r="BX9" s="143">
        <f>SUMIFS(OccupancyData!$D$2:$D$6144,OccupancyData!$C$2:$C$6144,$A9,OccupancyData!$B$2:$B$6144,BX$4)</f>
        <v>0.79</v>
      </c>
      <c r="BY9" s="143">
        <f>SUMIFS(OccupancyData!$D$2:$D$6144,OccupancyData!$C$2:$C$6144,$A9,OccupancyData!$B$2:$B$6144,BY$4)</f>
        <v>0.81559999999999999</v>
      </c>
      <c r="BZ9" s="143">
        <f>SUMIFS(OccupancyData!$D$2:$D$6144,OccupancyData!$C$2:$C$6144,$A9,OccupancyData!$B$2:$B$6144,BZ$4)</f>
        <v>0.84719999999999995</v>
      </c>
      <c r="CA9" s="143">
        <f>SUMIFS(OccupancyData!$D$2:$D$6144,OccupancyData!$C$2:$C$6144,$A9,OccupancyData!$B$2:$B$6144,CA$4)</f>
        <v>0.87829999999999997</v>
      </c>
      <c r="CB9" s="143">
        <f>SUMIFS(OccupancyData!$D$2:$D$6144,OccupancyData!$C$2:$C$6144,$A9,OccupancyData!$B$2:$B$6144,CB$4)</f>
        <v>0.88060000000000005</v>
      </c>
      <c r="CC9" s="143">
        <f>SUMIFS(OccupancyData!$D$2:$D$6144,OccupancyData!$C$2:$C$6144,$A9,OccupancyData!$B$2:$B$6144,CC$4)</f>
        <v>0.71329999999999993</v>
      </c>
      <c r="CD9" s="143">
        <f>SUMIFS(OccupancyData!$D$2:$D$6144,OccupancyData!$C$2:$C$6144,$A9,OccupancyData!$B$2:$B$6144,CD$4)</f>
        <v>0.69220000000000004</v>
      </c>
      <c r="CE9" s="143">
        <f>SUMIFS(OccupancyData!$D$2:$D$6144,OccupancyData!$C$2:$C$6144,$A9,OccupancyData!$B$2:$B$6144,CE$4)</f>
        <v>0.69389999999999996</v>
      </c>
      <c r="CF9" s="143">
        <f>SUMIFS(OccupancyData!$D$2:$D$6144,OccupancyData!$C$2:$C$6144,$A9,OccupancyData!$B$2:$B$6144,CF$4)</f>
        <v>0.70779999999999998</v>
      </c>
      <c r="CG9" s="143">
        <f>SUMIFS(OccupancyData!$D$2:$D$6144,OccupancyData!$C$2:$C$6144,$A9,OccupancyData!$B$2:$B$6144,CG$4)</f>
        <v>3.4167000000000001</v>
      </c>
      <c r="CH9" s="143">
        <f>SUMIFS(OccupancyData!$D$2:$D$6144,OccupancyData!$C$2:$C$6144,$A9,OccupancyData!$B$2:$B$6144,CH$4)</f>
        <v>0</v>
      </c>
      <c r="CI9" s="143">
        <f>SUMIFS(OccupancyData!$D$2:$D$6144,OccupancyData!$C$2:$C$6144,$A9,OccupancyData!$B$2:$B$6144,CI$4)</f>
        <v>0</v>
      </c>
      <c r="CJ9" s="143">
        <f>SUMIFS(OccupancyData!$D$2:$D$6144,OccupancyData!$C$2:$C$6144,$A9,OccupancyData!$B$2:$B$6144,CJ$4)</f>
        <v>0</v>
      </c>
      <c r="CK9" s="143">
        <f>SUMIFS(OccupancyData!$D$2:$D$6144,OccupancyData!$C$2:$C$6144,$A9,OccupancyData!$B$2:$B$6144,CK$4)</f>
        <v>0</v>
      </c>
      <c r="CL9" s="143">
        <f>SUMIFS(OccupancyData!$D$2:$D$6144,OccupancyData!$C$2:$C$6144,$A9,OccupancyData!$B$2:$B$6144,CL$4)</f>
        <v>0</v>
      </c>
      <c r="CM9" s="143">
        <f>SUMIFS(OccupancyData!$D$2:$D$6144,OccupancyData!$C$2:$C$6144,$A9,OccupancyData!$B$2:$B$6144,CM$4)</f>
        <v>0</v>
      </c>
      <c r="CN9" s="143">
        <f>SUMIFS(OccupancyData!$D$2:$D$6144,OccupancyData!$C$2:$C$6144,$A9,OccupancyData!$B$2:$B$6144,CN$4)</f>
        <v>0</v>
      </c>
      <c r="CO9" s="143">
        <f>SUMIFS(OccupancyData!$D$2:$D$6144,OccupancyData!$C$2:$C$6144,$A9,OccupancyData!$B$2:$B$6144,CO$4)</f>
        <v>0</v>
      </c>
      <c r="CP9" s="143">
        <f>SUMIFS(OccupancyData!$D$2:$D$6144,OccupancyData!$C$2:$C$6144,$A9,OccupancyData!$B$2:$B$6144,CP$4)</f>
        <v>0</v>
      </c>
      <c r="CQ9" s="143">
        <f>SUMIFS(OccupancyData!$D$2:$D$6144,OccupancyData!$C$2:$C$6144,$A9,OccupancyData!$B$2:$B$6144,CQ$4)</f>
        <v>0</v>
      </c>
      <c r="CR9" s="143">
        <f>SUMIFS(OccupancyData!$D$2:$D$6144,OccupancyData!$C$2:$C$6144,$A9,OccupancyData!$B$2:$B$6144,CR$4)</f>
        <v>0</v>
      </c>
      <c r="CS9" s="143">
        <f>SUMIFS(OccupancyData!$D$2:$D$6144,OccupancyData!$C$2:$C$6144,$A9,OccupancyData!$B$2:$B$6144,CS$4)</f>
        <v>0</v>
      </c>
      <c r="CT9" s="143">
        <f>SUMIFS(OccupancyData!$D$2:$D$6144,OccupancyData!$C$2:$C$6144,$A9,OccupancyData!$B$2:$B$6144,CT$4)</f>
        <v>0</v>
      </c>
      <c r="CU9" s="143">
        <f>SUMIFS(OccupancyData!$D$2:$D$6144,OccupancyData!$C$2:$C$6144,$A9,OccupancyData!$B$2:$B$6144,CU$4)</f>
        <v>0</v>
      </c>
      <c r="CV9" s="143">
        <f>SUMIFS(OccupancyData!$D$2:$D$6144,OccupancyData!$C$2:$C$6144,$A9,OccupancyData!$B$2:$B$6144,CV$4)</f>
        <v>0</v>
      </c>
      <c r="CW9" s="143">
        <f>SUMIFS(OccupancyData!$D$2:$D$6144,OccupancyData!$C$2:$C$6144,$A9,OccupancyData!$B$2:$B$6144,CW$4)</f>
        <v>0</v>
      </c>
      <c r="CX9" s="143">
        <f>SUMIFS(OccupancyData!$D$2:$D$6144,OccupancyData!$C$2:$C$6144,$A9,OccupancyData!$B$2:$B$6144,CX$4)</f>
        <v>0</v>
      </c>
      <c r="CY9" s="143">
        <f>SUMIFS(OccupancyData!$D$2:$D$6144,OccupancyData!$C$2:$C$6144,$A9,OccupancyData!$B$2:$B$6144,CY$4)</f>
        <v>0</v>
      </c>
      <c r="CZ9" s="143">
        <f>SUMIFS(OccupancyData!$D$2:$D$6144,OccupancyData!$C$2:$C$6144,$A9,OccupancyData!$B$2:$B$6144,CZ$4)</f>
        <v>0</v>
      </c>
      <c r="DA9" s="143">
        <f>SUMIFS(OccupancyData!$D$2:$D$6144,OccupancyData!$C$2:$C$6144,$A9,OccupancyData!$B$2:$B$6144,DA$4)</f>
        <v>0</v>
      </c>
      <c r="DB9" s="143">
        <f>SUMIFS(OccupancyData!$D$2:$D$6144,OccupancyData!$C$2:$C$6144,$A9,OccupancyData!$B$2:$B$6144,DB$4)</f>
        <v>0</v>
      </c>
      <c r="DC9" s="143">
        <f>SUMIFS(OccupancyData!$D$2:$D$6144,OccupancyData!$C$2:$C$6144,$A9,OccupancyData!$B$2:$B$6144,DC$4)</f>
        <v>0</v>
      </c>
      <c r="DD9" s="143">
        <f>SUMIFS(OccupancyData!$D$2:$D$6144,OccupancyData!$C$2:$C$6144,$A9,OccupancyData!$B$2:$B$6144,DD$4)</f>
        <v>0</v>
      </c>
      <c r="DE9" s="143">
        <f>SUMIFS(OccupancyData!$D$2:$D$6144,OccupancyData!$C$2:$C$6144,$A9,OccupancyData!$B$2:$B$6144,DE$4)</f>
        <v>0</v>
      </c>
      <c r="DF9" s="143">
        <f>SUMIFS(OccupancyData!$D$2:$D$6144,OccupancyData!$C$2:$C$6144,$A9,OccupancyData!$B$2:$B$6144,DF$4)</f>
        <v>0</v>
      </c>
      <c r="DG9" s="143">
        <f>SUMIFS(OccupancyData!$D$2:$D$6144,OccupancyData!$C$2:$C$6144,$A9,OccupancyData!$B$2:$B$6144,DG$4)</f>
        <v>0</v>
      </c>
      <c r="DH9" s="143">
        <f>SUMIFS(OccupancyData!$D$2:$D$6144,OccupancyData!$C$2:$C$6144,$A9,OccupancyData!$B$2:$B$6144,DH$4)</f>
        <v>0</v>
      </c>
      <c r="DI9" s="143">
        <f>SUMIFS(OccupancyData!$D$2:$D$6144,OccupancyData!$C$2:$C$6144,$A9,OccupancyData!$B$2:$B$6144,DI$4)</f>
        <v>0</v>
      </c>
      <c r="DJ9" s="143">
        <f>SUMIFS(OccupancyData!$D$2:$D$6144,OccupancyData!$C$2:$C$6144,$A9,OccupancyData!$B$2:$B$6144,DJ$4)</f>
        <v>0</v>
      </c>
      <c r="DK9" s="143">
        <f>SUMIFS(OccupancyData!$D$2:$D$6144,OccupancyData!$C$2:$C$6144,$A9,OccupancyData!$B$2:$B$6144,DK$4)</f>
        <v>0</v>
      </c>
      <c r="DL9" s="143">
        <f>SUMIFS(OccupancyData!$D$2:$D$6144,OccupancyData!$C$2:$C$6144,$A9,OccupancyData!$B$2:$B$6144,DL$4)</f>
        <v>0</v>
      </c>
      <c r="DM9" s="143">
        <f>SUMIFS(OccupancyData!$D$2:$D$6144,OccupancyData!$C$2:$C$6144,$A9,OccupancyData!$B$2:$B$6144,DM$4)</f>
        <v>0</v>
      </c>
      <c r="DN9" s="143">
        <f>SUMIFS(OccupancyData!$D$2:$D$6144,OccupancyData!$C$2:$C$6144,$A9,OccupancyData!$B$2:$B$6144,DN$4)</f>
        <v>0</v>
      </c>
      <c r="DO9" s="143">
        <f>SUMIFS(OccupancyData!$D$2:$D$6144,OccupancyData!$C$2:$C$6144,$A9,OccupancyData!$B$2:$B$6144,DO$4)</f>
        <v>0</v>
      </c>
      <c r="DP9" s="143">
        <f>SUMIFS(OccupancyData!$D$2:$D$6144,OccupancyData!$C$2:$C$6144,$A9,OccupancyData!$B$2:$B$6144,DP$4)</f>
        <v>0</v>
      </c>
      <c r="DQ9" s="143">
        <f>SUMIFS(OccupancyData!$D$2:$D$6144,OccupancyData!$C$2:$C$6144,$A9,OccupancyData!$B$2:$B$6144,DQ$4)</f>
        <v>0</v>
      </c>
      <c r="DR9" s="143">
        <f>SUMIFS(OccupancyData!$D$2:$D$6144,OccupancyData!$C$2:$C$6144,$A9,OccupancyData!$B$2:$B$6144,DR$4)</f>
        <v>0</v>
      </c>
      <c r="DS9" s="143">
        <f>SUMIFS(OccupancyData!$D$2:$D$6144,OccupancyData!$C$2:$C$6144,$A9,OccupancyData!$B$2:$B$6144,DS$4)</f>
        <v>0</v>
      </c>
      <c r="DT9" s="143">
        <f>SUMIFS(OccupancyData!$D$2:$D$6144,OccupancyData!$C$2:$C$6144,$A9,OccupancyData!$B$2:$B$6144,DT$4)</f>
        <v>0</v>
      </c>
      <c r="DU9" s="143">
        <f>SUMIFS(OccupancyData!$D$2:$D$6144,OccupancyData!$C$2:$C$6144,$A9,OccupancyData!$B$2:$B$6144,DU$4)</f>
        <v>0</v>
      </c>
      <c r="DV9" s="143">
        <f>SUMIFS(OccupancyData!$D$2:$D$6144,OccupancyData!$C$2:$C$6144,$A9,OccupancyData!$B$2:$B$6144,DV$4)</f>
        <v>0</v>
      </c>
      <c r="DW9" s="143">
        <f>SUMIFS(OccupancyData!$D$2:$D$6144,OccupancyData!$C$2:$C$6144,$A9,OccupancyData!$B$2:$B$6144,DW$4)</f>
        <v>0.39500000000000002</v>
      </c>
      <c r="DX9" s="143">
        <f>SUMIFS(OccupancyData!$D$2:$D$6144,OccupancyData!$C$2:$C$6144,$A9,OccupancyData!$B$2:$B$6144,DX$4)</f>
        <v>0</v>
      </c>
      <c r="DY9" s="143">
        <f>SUMIFS(OccupancyData!$D$2:$D$6144,OccupancyData!$C$2:$C$6144,$A9,OccupancyData!$B$2:$B$6144,DY$4)</f>
        <v>0</v>
      </c>
      <c r="DZ9" s="143">
        <f>SUMIFS(OccupancyData!$D$2:$D$6144,OccupancyData!$C$2:$C$6144,$A9,OccupancyData!$B$2:$B$6144,DZ$4)</f>
        <v>0</v>
      </c>
      <c r="EA9" s="143">
        <f>SUMIFS(OccupancyData!$D$2:$D$6144,OccupancyData!$C$2:$C$6144,$A9,OccupancyData!$B$2:$B$6144,EA$4)</f>
        <v>0</v>
      </c>
      <c r="EB9" s="143">
        <f>SUMIFS(OccupancyData!$D$2:$D$6144,OccupancyData!$C$2:$C$6144,$A9,OccupancyData!$B$2:$B$6144,EB$4)</f>
        <v>0</v>
      </c>
      <c r="EC9" s="143">
        <f>SUMIFS(OccupancyData!$D$2:$D$6144,OccupancyData!$C$2:$C$6144,$A9,OccupancyData!$B$2:$B$6144,EC$4)</f>
        <v>0</v>
      </c>
      <c r="ED9" s="143">
        <f>SUMIFS(OccupancyData!$D$2:$D$6144,OccupancyData!$C$2:$C$6144,$A9,OccupancyData!$B$2:$B$6144,ED$4)</f>
        <v>0</v>
      </c>
      <c r="EE9" s="143">
        <f>SUMIFS(OccupancyData!$D$2:$D$6144,OccupancyData!$C$2:$C$6144,$A9,OccupancyData!$B$2:$B$6144,EE$4)</f>
        <v>0</v>
      </c>
      <c r="EF9" s="143">
        <f>SUMIFS(OccupancyData!$D$2:$D$6144,OccupancyData!$C$2:$C$6144,$A9,OccupancyData!$B$2:$B$6144,EF$4)</f>
        <v>0</v>
      </c>
      <c r="EG9" s="143">
        <f>SUMIFS(OccupancyData!$D$2:$D$6144,OccupancyData!$C$2:$C$6144,$A9,OccupancyData!$B$2:$B$6144,EG$4)</f>
        <v>0</v>
      </c>
      <c r="EH9" s="143">
        <f>SUMIFS(OccupancyData!$D$2:$D$6144,OccupancyData!$C$2:$C$6144,$A9,OccupancyData!$B$2:$B$6144,EH$4)</f>
        <v>0</v>
      </c>
      <c r="EI9" s="143">
        <f>SUMIFS(OccupancyData!$D$2:$D$6144,OccupancyData!$C$2:$C$6144,$A9,OccupancyData!$B$2:$B$6144,EI$4)</f>
        <v>0</v>
      </c>
      <c r="EJ9" s="143">
        <f>SUMIFS(OccupancyData!$D$2:$D$6144,OccupancyData!$C$2:$C$6144,$A9,OccupancyData!$B$2:$B$6144,EJ$4)</f>
        <v>0</v>
      </c>
      <c r="EK9" s="143">
        <f>SUMIFS(OccupancyData!$D$2:$D$6144,OccupancyData!$C$2:$C$6144,$A9,OccupancyData!$B$2:$B$6144,EK$4)</f>
        <v>0</v>
      </c>
      <c r="EL9" s="143">
        <f>SUMIFS(OccupancyData!$D$2:$D$6144,OccupancyData!$C$2:$C$6144,$A9,OccupancyData!$B$2:$B$6144,EL$4)</f>
        <v>0</v>
      </c>
      <c r="EM9" s="143">
        <f>SUMIFS(OccupancyData!$D$2:$D$6144,OccupancyData!$C$2:$C$6144,$A9,OccupancyData!$B$2:$B$6144,EM$4)</f>
        <v>0</v>
      </c>
      <c r="EN9" s="143">
        <f>SUMIFS(OccupancyData!$D$2:$D$6144,OccupancyData!$C$2:$C$6144,$A9,OccupancyData!$B$2:$B$6144,EN$4)</f>
        <v>0</v>
      </c>
      <c r="EO9" s="143">
        <f>SUMIFS(OccupancyData!$D$2:$D$6144,OccupancyData!$C$2:$C$6144,$A9,OccupancyData!$B$2:$B$6144,EO$4)</f>
        <v>0</v>
      </c>
      <c r="EP9" s="143">
        <f>SUMIFS(OccupancyData!$D$2:$D$6144,OccupancyData!$C$2:$C$6144,$A9,OccupancyData!$B$2:$B$6144,EP$4)</f>
        <v>0</v>
      </c>
      <c r="EQ9" s="143">
        <f>SUMIFS(OccupancyData!$D$2:$D$6144,OccupancyData!$C$2:$C$6144,$A9,OccupancyData!$B$2:$B$6144,EQ$4)</f>
        <v>0</v>
      </c>
      <c r="ER9" s="143">
        <f>SUMIFS(OccupancyData!$D$2:$D$6144,OccupancyData!$C$2:$C$6144,$A9,OccupancyData!$B$2:$B$6144,ER$4)</f>
        <v>0</v>
      </c>
      <c r="ES9" s="143">
        <f>SUMIFS(OccupancyData!$D$2:$D$6144,OccupancyData!$C$2:$C$6144,$A9,OccupancyData!$B$2:$B$6144,ES$4)</f>
        <v>0</v>
      </c>
      <c r="ET9" s="143">
        <f>SUMIFS(OccupancyData!$D$2:$D$6144,OccupancyData!$C$2:$C$6144,$A9,OccupancyData!$B$2:$B$6144,ET$4)</f>
        <v>0</v>
      </c>
      <c r="EU9" s="143">
        <f>SUMIFS(OccupancyData!$D$2:$D$6144,OccupancyData!$C$2:$C$6144,$A9,OccupancyData!$B$2:$B$6144,EU$4)</f>
        <v>0</v>
      </c>
      <c r="EV9" s="143">
        <f>SUMIFS(OccupancyData!$D$2:$D$6144,OccupancyData!$C$2:$C$6144,$A9,OccupancyData!$B$2:$B$6144,EV$4)</f>
        <v>0</v>
      </c>
      <c r="EW9" s="143">
        <f>SUMIFS(OccupancyData!$D$2:$D$6144,OccupancyData!$C$2:$C$6144,$A9,OccupancyData!$B$2:$B$6144,EW$4)</f>
        <v>0</v>
      </c>
      <c r="EX9" s="143">
        <f>SUMIFS(OccupancyData!$D$2:$D$6144,OccupancyData!$C$2:$C$6144,$A9,OccupancyData!$B$2:$B$6144,EX$4)</f>
        <v>0</v>
      </c>
      <c r="EY9" s="143">
        <f>SUMIFS(OccupancyData!$D$2:$D$6144,OccupancyData!$C$2:$C$6144,$A9,OccupancyData!$B$2:$B$6144,EY$4)</f>
        <v>0</v>
      </c>
      <c r="EZ9" s="143">
        <f>SUMIFS(OccupancyData!$D$2:$D$6144,OccupancyData!$C$2:$C$6144,$A9,OccupancyData!$B$2:$B$6144,EZ$4)</f>
        <v>0</v>
      </c>
      <c r="FA9" s="143">
        <f>SUMIFS(OccupancyData!$D$2:$D$6144,OccupancyData!$C$2:$C$6144,$A9,OccupancyData!$B$2:$B$6144,FA$4)</f>
        <v>0</v>
      </c>
      <c r="FB9" s="143">
        <f>SUMIFS(OccupancyData!$D$2:$D$6144,OccupancyData!$C$2:$C$6144,$A9,OccupancyData!$B$2:$B$6144,FB$4)</f>
        <v>0</v>
      </c>
      <c r="FC9" s="143">
        <f>SUMIFS(OccupancyData!$D$2:$D$6144,OccupancyData!$C$2:$C$6144,$A9,OccupancyData!$B$2:$B$6144,FC$4)</f>
        <v>0</v>
      </c>
      <c r="FD9" s="143">
        <f>SUMIFS(OccupancyData!$D$2:$D$6144,OccupancyData!$C$2:$C$6144,$A9,OccupancyData!$B$2:$B$6144,FD$4)</f>
        <v>0</v>
      </c>
      <c r="FE9" s="143">
        <f>SUMIFS(OccupancyData!$D$2:$D$6144,OccupancyData!$C$2:$C$6144,$A9,OccupancyData!$B$2:$B$6144,FE$4)</f>
        <v>0</v>
      </c>
      <c r="FF9" s="143">
        <f>SUMIFS(OccupancyData!$D$2:$D$6144,OccupancyData!$C$2:$C$6144,$A9,OccupancyData!$B$2:$B$6144,FF$4)</f>
        <v>0</v>
      </c>
      <c r="FG9" s="143">
        <f>SUMIFS(OccupancyData!$D$2:$D$6144,OccupancyData!$C$2:$C$6144,$A9,OccupancyData!$B$2:$B$6144,FG$4)</f>
        <v>0</v>
      </c>
      <c r="FH9" s="143">
        <f>SUMIFS(OccupancyData!$D$2:$D$6144,OccupancyData!$C$2:$C$6144,$A9,OccupancyData!$B$2:$B$6144,FH$4)</f>
        <v>0</v>
      </c>
      <c r="FI9" s="143">
        <f>SUMIFS(OccupancyData!$D$2:$D$6144,OccupancyData!$C$2:$C$6144,$A9,OccupancyData!$B$2:$B$6144,FI$4)</f>
        <v>0</v>
      </c>
      <c r="FJ9" s="143"/>
      <c r="FK9" s="15"/>
      <c r="FL9" s="16"/>
    </row>
    <row r="10" spans="1:168" x14ac:dyDescent="0.25">
      <c r="A10" s="13">
        <v>43231</v>
      </c>
      <c r="B10" s="143">
        <f>SUMIFS(OccupancyData!$D$2:$D$6144,OccupancyData!$C$2:$C$6144,$A10,OccupancyData!$B$2:$B$6144,B$4)</f>
        <v>0</v>
      </c>
      <c r="C10" s="143">
        <f>SUMIFS(OccupancyData!$D$2:$D$6144,OccupancyData!$C$2:$C$6144,$A10,OccupancyData!$B$2:$B$6144,C$4)</f>
        <v>0</v>
      </c>
      <c r="D10" s="143">
        <f>SUMIFS(OccupancyData!$D$2:$D$6144,OccupancyData!$C$2:$C$6144,$A10,OccupancyData!$B$2:$B$6144,D$4)</f>
        <v>0</v>
      </c>
      <c r="E10" s="143">
        <f>SUMIFS(OccupancyData!$D$2:$D$6144,OccupancyData!$C$2:$C$6144,$A10,OccupancyData!$B$2:$B$6144,E$4)</f>
        <v>0</v>
      </c>
      <c r="F10" s="143">
        <f>SUMIFS(OccupancyData!$D$2:$D$6144,OccupancyData!$C$2:$C$6144,$A10,OccupancyData!$B$2:$B$6144,F$4)</f>
        <v>0</v>
      </c>
      <c r="G10" s="143">
        <f>SUMIFS(OccupancyData!$D$2:$D$6144,OccupancyData!$C$2:$C$6144,$A10,OccupancyData!$B$2:$B$6144,G$4)</f>
        <v>0.67890000000000006</v>
      </c>
      <c r="H10" s="143">
        <f>SUMIFS(OccupancyData!$D$2:$D$6144,OccupancyData!$C$2:$C$6144,$A10,OccupancyData!$B$2:$B$6144,H$4)</f>
        <v>0</v>
      </c>
      <c r="I10" s="143">
        <f>SUMIFS(OccupancyData!$D$2:$D$6144,OccupancyData!$C$2:$C$6144,$A10,OccupancyData!$B$2:$B$6144,I$4)</f>
        <v>0</v>
      </c>
      <c r="J10" s="143">
        <f>SUMIFS(OccupancyData!$D$2:$D$6144,OccupancyData!$C$2:$C$6144,$A10,OccupancyData!$B$2:$B$6144,J$4)</f>
        <v>0</v>
      </c>
      <c r="K10" s="143">
        <f>SUMIFS(OccupancyData!$D$2:$D$6144,OccupancyData!$C$2:$C$6144,$A10,OccupancyData!$B$2:$B$6144,K$4)</f>
        <v>0</v>
      </c>
      <c r="L10" s="143">
        <f>SUMIFS(OccupancyData!$D$2:$D$6144,OccupancyData!$C$2:$C$6144,$A10,OccupancyData!$B$2:$B$6144,L$4)</f>
        <v>0.36579999999999996</v>
      </c>
      <c r="M10" s="143">
        <f>SUMIFS(OccupancyData!$D$2:$D$6144,OccupancyData!$C$2:$C$6144,$A10,OccupancyData!$B$2:$B$6144,M$4)</f>
        <v>0.61</v>
      </c>
      <c r="N10" s="143">
        <f>SUMIFS(OccupancyData!$D$2:$D$6144,OccupancyData!$C$2:$C$6144,$A10,OccupancyData!$B$2:$B$6144,N$4)</f>
        <v>0.5847</v>
      </c>
      <c r="O10" s="143">
        <f>SUMIFS(OccupancyData!$D$2:$D$6144,OccupancyData!$C$2:$C$6144,$A10,OccupancyData!$B$2:$B$6144,O$4)</f>
        <v>0.59050000000000002</v>
      </c>
      <c r="P10" s="143">
        <f>SUMIFS(OccupancyData!$D$2:$D$6144,OccupancyData!$C$2:$C$6144,$A10,OccupancyData!$B$2:$B$6144,P$4)</f>
        <v>0.61950000000000005</v>
      </c>
      <c r="Q10" s="143">
        <f>SUMIFS(OccupancyData!$D$2:$D$6144,OccupancyData!$C$2:$C$6144,$A10,OccupancyData!$B$2:$B$6144,Q$4)</f>
        <v>0.60680000000000001</v>
      </c>
      <c r="R10" s="143">
        <f>SUMIFS(OccupancyData!$D$2:$D$6144,OccupancyData!$C$2:$C$6144,$A10,OccupancyData!$B$2:$B$6144,R$4)</f>
        <v>0.67159999999999997</v>
      </c>
      <c r="S10" s="143">
        <f>SUMIFS(OccupancyData!$D$2:$D$6144,OccupancyData!$C$2:$C$6144,$A10,OccupancyData!$B$2:$B$6144,S$4)</f>
        <v>0</v>
      </c>
      <c r="T10" s="143">
        <f>SUMIFS(OccupancyData!$D$2:$D$6144,OccupancyData!$C$2:$C$6144,$A10,OccupancyData!$B$2:$B$6144,T$4)</f>
        <v>0</v>
      </c>
      <c r="U10" s="143">
        <f>SUMIFS(OccupancyData!$D$2:$D$6144,OccupancyData!$C$2:$C$6144,$A10,OccupancyData!$B$2:$B$6144,U$4)</f>
        <v>0.60420000000000007</v>
      </c>
      <c r="V10" s="143">
        <f>SUMIFS(OccupancyData!$D$2:$D$6144,OccupancyData!$C$2:$C$6144,$A10,OccupancyData!$B$2:$B$6144,V$4)</f>
        <v>0.61319999999999997</v>
      </c>
      <c r="W10" s="143">
        <f>SUMIFS(OccupancyData!$D$2:$D$6144,OccupancyData!$C$2:$C$6144,$A10,OccupancyData!$B$2:$B$6144,W$4)</f>
        <v>0.63159999999999994</v>
      </c>
      <c r="X10" s="143">
        <f>SUMIFS(OccupancyData!$D$2:$D$6144,OccupancyData!$C$2:$C$6144,$A10,OccupancyData!$B$2:$B$6144,X$4)</f>
        <v>0.6179</v>
      </c>
      <c r="Y10" s="143">
        <f>SUMIFS(OccupancyData!$D$2:$D$6144,OccupancyData!$C$2:$C$6144,$A10,OccupancyData!$B$2:$B$6144,Y$4)</f>
        <v>0.60580000000000001</v>
      </c>
      <c r="Z10" s="143">
        <f>SUMIFS(OccupancyData!$D$2:$D$6144,OccupancyData!$C$2:$C$6144,$A10,OccupancyData!$B$2:$B$6144,Z$4)</f>
        <v>0.63159999999999994</v>
      </c>
      <c r="AA10" s="143">
        <f>SUMIFS(OccupancyData!$D$2:$D$6144,OccupancyData!$C$2:$C$6144,$A10,OccupancyData!$B$2:$B$6144,AA$4)</f>
        <v>0.62630000000000008</v>
      </c>
      <c r="AB10" s="143">
        <f>SUMIFS(OccupancyData!$D$2:$D$6144,OccupancyData!$C$2:$C$6144,$A10,OccupancyData!$B$2:$B$6144,AB$4)</f>
        <v>0.62580000000000002</v>
      </c>
      <c r="AC10" s="143">
        <f>SUMIFS(OccupancyData!$D$2:$D$6144,OccupancyData!$C$2:$C$6144,$A10,OccupancyData!$B$2:$B$6144,AC$4)</f>
        <v>0.62630000000000008</v>
      </c>
      <c r="AD10" s="143">
        <f>SUMIFS(OccupancyData!$D$2:$D$6144,OccupancyData!$C$2:$C$6144,$A10,OccupancyData!$B$2:$B$6144,AD$4)</f>
        <v>0.62529999999999997</v>
      </c>
      <c r="AE10" s="143">
        <f>SUMIFS(OccupancyData!$D$2:$D$6144,OccupancyData!$C$2:$C$6144,$A10,OccupancyData!$B$2:$B$6144,AE$4)</f>
        <v>0.61950000000000005</v>
      </c>
      <c r="AF10" s="143">
        <f>SUMIFS(OccupancyData!$D$2:$D$6144,OccupancyData!$C$2:$C$6144,$A10,OccupancyData!$B$2:$B$6144,AF$4)</f>
        <v>0.61580000000000001</v>
      </c>
      <c r="AG10" s="143">
        <f>SUMIFS(OccupancyData!$D$2:$D$6144,OccupancyData!$C$2:$C$6144,$A10,OccupancyData!$B$2:$B$6144,AG$4)</f>
        <v>0.61890000000000001</v>
      </c>
      <c r="AH10" s="143">
        <f>SUMIFS(OccupancyData!$D$2:$D$6144,OccupancyData!$C$2:$C$6144,$A10,OccupancyData!$B$2:$B$6144,AH$4)</f>
        <v>0.59889999999999999</v>
      </c>
      <c r="AI10" s="143">
        <f>SUMIFS(OccupancyData!$D$2:$D$6144,OccupancyData!$C$2:$C$6144,$A10,OccupancyData!$B$2:$B$6144,AI$4)</f>
        <v>0.61890000000000001</v>
      </c>
      <c r="AJ10" s="143">
        <f>SUMIFS(OccupancyData!$D$2:$D$6144,OccupancyData!$C$2:$C$6144,$A10,OccupancyData!$B$2:$B$6144,AJ$4)</f>
        <v>0.61319999999999997</v>
      </c>
      <c r="AK10" s="143">
        <f>SUMIFS(OccupancyData!$D$2:$D$6144,OccupancyData!$C$2:$C$6144,$A10,OccupancyData!$B$2:$B$6144,AK$4)</f>
        <v>0.63159999999999994</v>
      </c>
      <c r="AL10" s="143">
        <f>SUMIFS(OccupancyData!$D$2:$D$6144,OccupancyData!$C$2:$C$6144,$A10,OccupancyData!$B$2:$B$6144,AL$4)</f>
        <v>0.80469999999999997</v>
      </c>
      <c r="AM10" s="143">
        <f>SUMIFS(OccupancyData!$D$2:$D$6144,OccupancyData!$C$2:$C$6144,$A10,OccupancyData!$B$2:$B$6144,AM$4)</f>
        <v>0.77839999999999998</v>
      </c>
      <c r="AN10" s="143">
        <f>SUMIFS(OccupancyData!$D$2:$D$6144,OccupancyData!$C$2:$C$6144,$A10,OccupancyData!$B$2:$B$6144,AN$4)</f>
        <v>0.82469999999999999</v>
      </c>
      <c r="AO10" s="143">
        <f>SUMIFS(OccupancyData!$D$2:$D$6144,OccupancyData!$C$2:$C$6144,$A10,OccupancyData!$B$2:$B$6144,AO$4)</f>
        <v>0.83579999999999999</v>
      </c>
      <c r="AP10" s="143">
        <f>SUMIFS(OccupancyData!$D$2:$D$6144,OccupancyData!$C$2:$C$6144,$A10,OccupancyData!$B$2:$B$6144,AP$4)</f>
        <v>0.7831999999999999</v>
      </c>
      <c r="AQ10" s="143">
        <f>SUMIFS(OccupancyData!$D$2:$D$6144,OccupancyData!$C$2:$C$6144,$A10,OccupancyData!$B$2:$B$6144,AQ$4)</f>
        <v>0.7984</v>
      </c>
      <c r="AR10" s="143">
        <f>SUMIFS(OccupancyData!$D$2:$D$6144,OccupancyData!$C$2:$C$6144,$A10,OccupancyData!$B$2:$B$6144,AR$4)</f>
        <v>0.83530000000000004</v>
      </c>
      <c r="AS10" s="143">
        <f>SUMIFS(OccupancyData!$D$2:$D$6144,OccupancyData!$C$2:$C$6144,$A10,OccupancyData!$B$2:$B$6144,AS$4)</f>
        <v>0.82739999999999991</v>
      </c>
      <c r="AT10" s="143">
        <f>SUMIFS(OccupancyData!$D$2:$D$6144,OccupancyData!$C$2:$C$6144,$A10,OccupancyData!$B$2:$B$6144,AT$4)</f>
        <v>0.81579999999999997</v>
      </c>
      <c r="AU10" s="143">
        <f>SUMIFS(OccupancyData!$D$2:$D$6144,OccupancyData!$C$2:$C$6144,$A10,OccupancyData!$B$2:$B$6144,AU$4)</f>
        <v>0.8216</v>
      </c>
      <c r="AV10" s="143">
        <f>SUMIFS(OccupancyData!$D$2:$D$6144,OccupancyData!$C$2:$C$6144,$A10,OccupancyData!$B$2:$B$6144,AV$4)</f>
        <v>0.77529999999999999</v>
      </c>
      <c r="AW10" s="143">
        <f>SUMIFS(OccupancyData!$D$2:$D$6144,OccupancyData!$C$2:$C$6144,$A10,OccupancyData!$B$2:$B$6144,AW$4)</f>
        <v>0.8368000000000001</v>
      </c>
      <c r="AX10" s="143">
        <f>SUMIFS(OccupancyData!$D$2:$D$6144,OccupancyData!$C$2:$C$6144,$A10,OccupancyData!$B$2:$B$6144,AX$4)</f>
        <v>0.78110000000000002</v>
      </c>
      <c r="AY10" s="143">
        <f>SUMIFS(OccupancyData!$D$2:$D$6144,OccupancyData!$C$2:$C$6144,$A10,OccupancyData!$B$2:$B$6144,AY$4)</f>
        <v>0.7611</v>
      </c>
      <c r="AZ10" s="143">
        <f>SUMIFS(OccupancyData!$D$2:$D$6144,OccupancyData!$C$2:$C$6144,$A10,OccupancyData!$B$2:$B$6144,AZ$4)</f>
        <v>0.76790000000000003</v>
      </c>
      <c r="BA10" s="143">
        <f>SUMIFS(OccupancyData!$D$2:$D$6144,OccupancyData!$C$2:$C$6144,$A10,OccupancyData!$B$2:$B$6144,BA$4)</f>
        <v>0.79370000000000007</v>
      </c>
      <c r="BB10" s="143">
        <f>SUMIFS(OccupancyData!$D$2:$D$6144,OccupancyData!$C$2:$C$6144,$A10,OccupancyData!$B$2:$B$6144,BB$4)</f>
        <v>0.79110000000000003</v>
      </c>
      <c r="BC10" s="143">
        <f>SUMIFS(OccupancyData!$D$2:$D$6144,OccupancyData!$C$2:$C$6144,$A10,OccupancyData!$B$2:$B$6144,BC$4)</f>
        <v>0.83579999999999999</v>
      </c>
      <c r="BD10" s="143">
        <f>SUMIFS(OccupancyData!$D$2:$D$6144,OccupancyData!$C$2:$C$6144,$A10,OccupancyData!$B$2:$B$6144,BD$4)</f>
        <v>0.83160000000000001</v>
      </c>
      <c r="BE10" s="143">
        <f>SUMIFS(OccupancyData!$D$2:$D$6144,OccupancyData!$C$2:$C$6144,$A10,OccupancyData!$B$2:$B$6144,BE$4)</f>
        <v>0.79790000000000005</v>
      </c>
      <c r="BF10" s="143">
        <f>SUMIFS(OccupancyData!$D$2:$D$6144,OccupancyData!$C$2:$C$6144,$A10,OccupancyData!$B$2:$B$6144,BF$4)</f>
        <v>0.83629999999999993</v>
      </c>
      <c r="BG10" s="143">
        <f>SUMIFS(OccupancyData!$D$2:$D$6144,OccupancyData!$C$2:$C$6144,$A10,OccupancyData!$B$2:$B$6144,BG$4)</f>
        <v>0.83629999999999993</v>
      </c>
      <c r="BH10" s="143">
        <f>SUMIFS(OccupancyData!$D$2:$D$6144,OccupancyData!$C$2:$C$6144,$A10,OccupancyData!$B$2:$B$6144,BH$4)</f>
        <v>0.82840000000000003</v>
      </c>
      <c r="BI10" s="143">
        <f>SUMIFS(OccupancyData!$D$2:$D$6144,OccupancyData!$C$2:$C$6144,$A10,OccupancyData!$B$2:$B$6144,BI$4)</f>
        <v>0.80469999999999997</v>
      </c>
      <c r="BJ10" s="143">
        <f>SUMIFS(OccupancyData!$D$2:$D$6144,OccupancyData!$C$2:$C$6144,$A10,OccupancyData!$B$2:$B$6144,BJ$4)</f>
        <v>0.80840000000000001</v>
      </c>
      <c r="BK10" s="143">
        <f>SUMIFS(OccupancyData!$D$2:$D$6144,OccupancyData!$C$2:$C$6144,$A10,OccupancyData!$B$2:$B$6144,BK$4)</f>
        <v>0.8173999999999999</v>
      </c>
      <c r="BL10" s="143">
        <f>SUMIFS(OccupancyData!$D$2:$D$6144,OccupancyData!$C$2:$C$6144,$A10,OccupancyData!$B$2:$B$6144,BL$4)</f>
        <v>0.81469999999999998</v>
      </c>
      <c r="BM10" s="143">
        <f>SUMIFS(OccupancyData!$D$2:$D$6144,OccupancyData!$C$2:$C$6144,$A10,OccupancyData!$B$2:$B$6144,BM$4)</f>
        <v>0.83790000000000009</v>
      </c>
      <c r="BN10" s="143">
        <f>SUMIFS(OccupancyData!$D$2:$D$6144,OccupancyData!$C$2:$C$6144,$A10,OccupancyData!$B$2:$B$6144,BN$4)</f>
        <v>0.83160000000000001</v>
      </c>
      <c r="BO10" s="143">
        <f>SUMIFS(OccupancyData!$D$2:$D$6144,OccupancyData!$C$2:$C$6144,$A10,OccupancyData!$B$2:$B$6144,BO$4)</f>
        <v>0.82050000000000001</v>
      </c>
      <c r="BP10" s="143">
        <f>SUMIFS(OccupancyData!$D$2:$D$6144,OccupancyData!$C$2:$C$6144,$A10,OccupancyData!$B$2:$B$6144,BP$4)</f>
        <v>0.8173999999999999</v>
      </c>
      <c r="BQ10" s="143">
        <f>SUMIFS(OccupancyData!$D$2:$D$6144,OccupancyData!$C$2:$C$6144,$A10,OccupancyData!$B$2:$B$6144,BQ$4)</f>
        <v>0.80629999999999991</v>
      </c>
      <c r="BR10" s="143">
        <f>SUMIFS(OccupancyData!$D$2:$D$6144,OccupancyData!$C$2:$C$6144,$A10,OccupancyData!$B$2:$B$6144,BR$4)</f>
        <v>0.83109999999999995</v>
      </c>
      <c r="BS10" s="143">
        <f>SUMIFS(OccupancyData!$D$2:$D$6144,OccupancyData!$C$2:$C$6144,$A10,OccupancyData!$B$2:$B$6144,BS$4)</f>
        <v>0.7720999999999999</v>
      </c>
      <c r="BT10" s="143">
        <f>SUMIFS(OccupancyData!$D$2:$D$6144,OccupancyData!$C$2:$C$6144,$A10,OccupancyData!$B$2:$B$6144,BT$4)</f>
        <v>0.79790000000000005</v>
      </c>
      <c r="BU10" s="143">
        <f>SUMIFS(OccupancyData!$D$2:$D$6144,OccupancyData!$C$2:$C$6144,$A10,OccupancyData!$B$2:$B$6144,BU$4)</f>
        <v>0.82209999999999994</v>
      </c>
      <c r="BV10" s="143">
        <f>SUMIFS(OccupancyData!$D$2:$D$6144,OccupancyData!$C$2:$C$6144,$A10,OccupancyData!$B$2:$B$6144,BV$4)</f>
        <v>0.82050000000000001</v>
      </c>
      <c r="BW10" s="143">
        <f>SUMIFS(OccupancyData!$D$2:$D$6144,OccupancyData!$C$2:$C$6144,$A10,OccupancyData!$B$2:$B$6144,BW$4)</f>
        <v>0.79949999999999999</v>
      </c>
      <c r="BX10" s="143">
        <f>SUMIFS(OccupancyData!$D$2:$D$6144,OccupancyData!$C$2:$C$6144,$A10,OccupancyData!$B$2:$B$6144,BX$4)</f>
        <v>0.74840000000000007</v>
      </c>
      <c r="BY10" s="143">
        <f>SUMIFS(OccupancyData!$D$2:$D$6144,OccupancyData!$C$2:$C$6144,$A10,OccupancyData!$B$2:$B$6144,BY$4)</f>
        <v>0.77260000000000006</v>
      </c>
      <c r="BZ10" s="143">
        <f>SUMIFS(OccupancyData!$D$2:$D$6144,OccupancyData!$C$2:$C$6144,$A10,OccupancyData!$B$2:$B$6144,BZ$4)</f>
        <v>0.80260000000000009</v>
      </c>
      <c r="CA10" s="143">
        <f>SUMIFS(OccupancyData!$D$2:$D$6144,OccupancyData!$C$2:$C$6144,$A10,OccupancyData!$B$2:$B$6144,CA$4)</f>
        <v>0.83209999999999995</v>
      </c>
      <c r="CB10" s="143">
        <f>SUMIFS(OccupancyData!$D$2:$D$6144,OccupancyData!$C$2:$C$6144,$A10,OccupancyData!$B$2:$B$6144,CB$4)</f>
        <v>0.83420000000000005</v>
      </c>
      <c r="CC10" s="143">
        <f>SUMIFS(OccupancyData!$D$2:$D$6144,OccupancyData!$C$2:$C$6144,$A10,OccupancyData!$B$2:$B$6144,CC$4)</f>
        <v>0.67579999999999996</v>
      </c>
      <c r="CD10" s="143">
        <f>SUMIFS(OccupancyData!$D$2:$D$6144,OccupancyData!$C$2:$C$6144,$A10,OccupancyData!$B$2:$B$6144,CD$4)</f>
        <v>0.65579999999999994</v>
      </c>
      <c r="CE10" s="143">
        <f>SUMIFS(OccupancyData!$D$2:$D$6144,OccupancyData!$C$2:$C$6144,$A10,OccupancyData!$B$2:$B$6144,CE$4)</f>
        <v>0.65739999999999998</v>
      </c>
      <c r="CF10" s="143">
        <f>SUMIFS(OccupancyData!$D$2:$D$6144,OccupancyData!$C$2:$C$6144,$A10,OccupancyData!$B$2:$B$6144,CF$4)</f>
        <v>0.67049999999999998</v>
      </c>
      <c r="CG10" s="143">
        <f>SUMIFS(OccupancyData!$D$2:$D$6144,OccupancyData!$C$2:$C$6144,$A10,OccupancyData!$B$2:$B$6144,CG$4)</f>
        <v>3.2368000000000001</v>
      </c>
      <c r="CH10" s="143">
        <f>SUMIFS(OccupancyData!$D$2:$D$6144,OccupancyData!$C$2:$C$6144,$A10,OccupancyData!$B$2:$B$6144,CH$4)</f>
        <v>0</v>
      </c>
      <c r="CI10" s="143">
        <f>SUMIFS(OccupancyData!$D$2:$D$6144,OccupancyData!$C$2:$C$6144,$A10,OccupancyData!$B$2:$B$6144,CI$4)</f>
        <v>0</v>
      </c>
      <c r="CJ10" s="143">
        <f>SUMIFS(OccupancyData!$D$2:$D$6144,OccupancyData!$C$2:$C$6144,$A10,OccupancyData!$B$2:$B$6144,CJ$4)</f>
        <v>0</v>
      </c>
      <c r="CK10" s="143">
        <f>SUMIFS(OccupancyData!$D$2:$D$6144,OccupancyData!$C$2:$C$6144,$A10,OccupancyData!$B$2:$B$6144,CK$4)</f>
        <v>0</v>
      </c>
      <c r="CL10" s="143">
        <f>SUMIFS(OccupancyData!$D$2:$D$6144,OccupancyData!$C$2:$C$6144,$A10,OccupancyData!$B$2:$B$6144,CL$4)</f>
        <v>0</v>
      </c>
      <c r="CM10" s="143">
        <f>SUMIFS(OccupancyData!$D$2:$D$6144,OccupancyData!$C$2:$C$6144,$A10,OccupancyData!$B$2:$B$6144,CM$4)</f>
        <v>0</v>
      </c>
      <c r="CN10" s="143">
        <f>SUMIFS(OccupancyData!$D$2:$D$6144,OccupancyData!$C$2:$C$6144,$A10,OccupancyData!$B$2:$B$6144,CN$4)</f>
        <v>0</v>
      </c>
      <c r="CO10" s="143">
        <f>SUMIFS(OccupancyData!$D$2:$D$6144,OccupancyData!$C$2:$C$6144,$A10,OccupancyData!$B$2:$B$6144,CO$4)</f>
        <v>0</v>
      </c>
      <c r="CP10" s="143">
        <f>SUMIFS(OccupancyData!$D$2:$D$6144,OccupancyData!$C$2:$C$6144,$A10,OccupancyData!$B$2:$B$6144,CP$4)</f>
        <v>0</v>
      </c>
      <c r="CQ10" s="143">
        <f>SUMIFS(OccupancyData!$D$2:$D$6144,OccupancyData!$C$2:$C$6144,$A10,OccupancyData!$B$2:$B$6144,CQ$4)</f>
        <v>0</v>
      </c>
      <c r="CR10" s="143">
        <f>SUMIFS(OccupancyData!$D$2:$D$6144,OccupancyData!$C$2:$C$6144,$A10,OccupancyData!$B$2:$B$6144,CR$4)</f>
        <v>0</v>
      </c>
      <c r="CS10" s="143">
        <f>SUMIFS(OccupancyData!$D$2:$D$6144,OccupancyData!$C$2:$C$6144,$A10,OccupancyData!$B$2:$B$6144,CS$4)</f>
        <v>0</v>
      </c>
      <c r="CT10" s="143">
        <f>SUMIFS(OccupancyData!$D$2:$D$6144,OccupancyData!$C$2:$C$6144,$A10,OccupancyData!$B$2:$B$6144,CT$4)</f>
        <v>0</v>
      </c>
      <c r="CU10" s="143">
        <f>SUMIFS(OccupancyData!$D$2:$D$6144,OccupancyData!$C$2:$C$6144,$A10,OccupancyData!$B$2:$B$6144,CU$4)</f>
        <v>0</v>
      </c>
      <c r="CV10" s="143">
        <f>SUMIFS(OccupancyData!$D$2:$D$6144,OccupancyData!$C$2:$C$6144,$A10,OccupancyData!$B$2:$B$6144,CV$4)</f>
        <v>0</v>
      </c>
      <c r="CW10" s="143">
        <f>SUMIFS(OccupancyData!$D$2:$D$6144,OccupancyData!$C$2:$C$6144,$A10,OccupancyData!$B$2:$B$6144,CW$4)</f>
        <v>0</v>
      </c>
      <c r="CX10" s="143">
        <f>SUMIFS(OccupancyData!$D$2:$D$6144,OccupancyData!$C$2:$C$6144,$A10,OccupancyData!$B$2:$B$6144,CX$4)</f>
        <v>0</v>
      </c>
      <c r="CY10" s="143">
        <f>SUMIFS(OccupancyData!$D$2:$D$6144,OccupancyData!$C$2:$C$6144,$A10,OccupancyData!$B$2:$B$6144,CY$4)</f>
        <v>0</v>
      </c>
      <c r="CZ10" s="143">
        <f>SUMIFS(OccupancyData!$D$2:$D$6144,OccupancyData!$C$2:$C$6144,$A10,OccupancyData!$B$2:$B$6144,CZ$4)</f>
        <v>0</v>
      </c>
      <c r="DA10" s="143">
        <f>SUMIFS(OccupancyData!$D$2:$D$6144,OccupancyData!$C$2:$C$6144,$A10,OccupancyData!$B$2:$B$6144,DA$4)</f>
        <v>0</v>
      </c>
      <c r="DB10" s="143">
        <f>SUMIFS(OccupancyData!$D$2:$D$6144,OccupancyData!$C$2:$C$6144,$A10,OccupancyData!$B$2:$B$6144,DB$4)</f>
        <v>0</v>
      </c>
      <c r="DC10" s="143">
        <f>SUMIFS(OccupancyData!$D$2:$D$6144,OccupancyData!$C$2:$C$6144,$A10,OccupancyData!$B$2:$B$6144,DC$4)</f>
        <v>0</v>
      </c>
      <c r="DD10" s="143">
        <f>SUMIFS(OccupancyData!$D$2:$D$6144,OccupancyData!$C$2:$C$6144,$A10,OccupancyData!$B$2:$B$6144,DD$4)</f>
        <v>0</v>
      </c>
      <c r="DE10" s="143">
        <f>SUMIFS(OccupancyData!$D$2:$D$6144,OccupancyData!$C$2:$C$6144,$A10,OccupancyData!$B$2:$B$6144,DE$4)</f>
        <v>0</v>
      </c>
      <c r="DF10" s="143">
        <f>SUMIFS(OccupancyData!$D$2:$D$6144,OccupancyData!$C$2:$C$6144,$A10,OccupancyData!$B$2:$B$6144,DF$4)</f>
        <v>0</v>
      </c>
      <c r="DG10" s="143">
        <f>SUMIFS(OccupancyData!$D$2:$D$6144,OccupancyData!$C$2:$C$6144,$A10,OccupancyData!$B$2:$B$6144,DG$4)</f>
        <v>0</v>
      </c>
      <c r="DH10" s="143">
        <f>SUMIFS(OccupancyData!$D$2:$D$6144,OccupancyData!$C$2:$C$6144,$A10,OccupancyData!$B$2:$B$6144,DH$4)</f>
        <v>0</v>
      </c>
      <c r="DI10" s="143">
        <f>SUMIFS(OccupancyData!$D$2:$D$6144,OccupancyData!$C$2:$C$6144,$A10,OccupancyData!$B$2:$B$6144,DI$4)</f>
        <v>0</v>
      </c>
      <c r="DJ10" s="143">
        <f>SUMIFS(OccupancyData!$D$2:$D$6144,OccupancyData!$C$2:$C$6144,$A10,OccupancyData!$B$2:$B$6144,DJ$4)</f>
        <v>0</v>
      </c>
      <c r="DK10" s="143">
        <f>SUMIFS(OccupancyData!$D$2:$D$6144,OccupancyData!$C$2:$C$6144,$A10,OccupancyData!$B$2:$B$6144,DK$4)</f>
        <v>0</v>
      </c>
      <c r="DL10" s="143">
        <f>SUMIFS(OccupancyData!$D$2:$D$6144,OccupancyData!$C$2:$C$6144,$A10,OccupancyData!$B$2:$B$6144,DL$4)</f>
        <v>0</v>
      </c>
      <c r="DM10" s="143">
        <f>SUMIFS(OccupancyData!$D$2:$D$6144,OccupancyData!$C$2:$C$6144,$A10,OccupancyData!$B$2:$B$6144,DM$4)</f>
        <v>0</v>
      </c>
      <c r="DN10" s="143">
        <f>SUMIFS(OccupancyData!$D$2:$D$6144,OccupancyData!$C$2:$C$6144,$A10,OccupancyData!$B$2:$B$6144,DN$4)</f>
        <v>0</v>
      </c>
      <c r="DO10" s="143">
        <f>SUMIFS(OccupancyData!$D$2:$D$6144,OccupancyData!$C$2:$C$6144,$A10,OccupancyData!$B$2:$B$6144,DO$4)</f>
        <v>0</v>
      </c>
      <c r="DP10" s="143">
        <f>SUMIFS(OccupancyData!$D$2:$D$6144,OccupancyData!$C$2:$C$6144,$A10,OccupancyData!$B$2:$B$6144,DP$4)</f>
        <v>0</v>
      </c>
      <c r="DQ10" s="143">
        <f>SUMIFS(OccupancyData!$D$2:$D$6144,OccupancyData!$C$2:$C$6144,$A10,OccupancyData!$B$2:$B$6144,DQ$4)</f>
        <v>0</v>
      </c>
      <c r="DR10" s="143">
        <f>SUMIFS(OccupancyData!$D$2:$D$6144,OccupancyData!$C$2:$C$6144,$A10,OccupancyData!$B$2:$B$6144,DR$4)</f>
        <v>0</v>
      </c>
      <c r="DS10" s="143">
        <f>SUMIFS(OccupancyData!$D$2:$D$6144,OccupancyData!$C$2:$C$6144,$A10,OccupancyData!$B$2:$B$6144,DS$4)</f>
        <v>0</v>
      </c>
      <c r="DT10" s="143">
        <f>SUMIFS(OccupancyData!$D$2:$D$6144,OccupancyData!$C$2:$C$6144,$A10,OccupancyData!$B$2:$B$6144,DT$4)</f>
        <v>0</v>
      </c>
      <c r="DU10" s="143">
        <f>SUMIFS(OccupancyData!$D$2:$D$6144,OccupancyData!$C$2:$C$6144,$A10,OccupancyData!$B$2:$B$6144,DU$4)</f>
        <v>0</v>
      </c>
      <c r="DV10" s="143">
        <f>SUMIFS(OccupancyData!$D$2:$D$6144,OccupancyData!$C$2:$C$6144,$A10,OccupancyData!$B$2:$B$6144,DV$4)</f>
        <v>0</v>
      </c>
      <c r="DW10" s="143">
        <f>SUMIFS(OccupancyData!$D$2:$D$6144,OccupancyData!$C$2:$C$6144,$A10,OccupancyData!$B$2:$B$6144,DW$4)</f>
        <v>0.316</v>
      </c>
      <c r="DX10" s="143">
        <f>SUMIFS(OccupancyData!$D$2:$D$6144,OccupancyData!$C$2:$C$6144,$A10,OccupancyData!$B$2:$B$6144,DX$4)</f>
        <v>0</v>
      </c>
      <c r="DY10" s="143">
        <f>SUMIFS(OccupancyData!$D$2:$D$6144,OccupancyData!$C$2:$C$6144,$A10,OccupancyData!$B$2:$B$6144,DY$4)</f>
        <v>0</v>
      </c>
      <c r="DZ10" s="143">
        <f>SUMIFS(OccupancyData!$D$2:$D$6144,OccupancyData!$C$2:$C$6144,$A10,OccupancyData!$B$2:$B$6144,DZ$4)</f>
        <v>0</v>
      </c>
      <c r="EA10" s="143">
        <f>SUMIFS(OccupancyData!$D$2:$D$6144,OccupancyData!$C$2:$C$6144,$A10,OccupancyData!$B$2:$B$6144,EA$4)</f>
        <v>0</v>
      </c>
      <c r="EB10" s="143">
        <f>SUMIFS(OccupancyData!$D$2:$D$6144,OccupancyData!$C$2:$C$6144,$A10,OccupancyData!$B$2:$B$6144,EB$4)</f>
        <v>0</v>
      </c>
      <c r="EC10" s="143">
        <f>SUMIFS(OccupancyData!$D$2:$D$6144,OccupancyData!$C$2:$C$6144,$A10,OccupancyData!$B$2:$B$6144,EC$4)</f>
        <v>0</v>
      </c>
      <c r="ED10" s="143">
        <f>SUMIFS(OccupancyData!$D$2:$D$6144,OccupancyData!$C$2:$C$6144,$A10,OccupancyData!$B$2:$B$6144,ED$4)</f>
        <v>0</v>
      </c>
      <c r="EE10" s="143">
        <f>SUMIFS(OccupancyData!$D$2:$D$6144,OccupancyData!$C$2:$C$6144,$A10,OccupancyData!$B$2:$B$6144,EE$4)</f>
        <v>0</v>
      </c>
      <c r="EF10" s="143">
        <f>SUMIFS(OccupancyData!$D$2:$D$6144,OccupancyData!$C$2:$C$6144,$A10,OccupancyData!$B$2:$B$6144,EF$4)</f>
        <v>0</v>
      </c>
      <c r="EG10" s="143">
        <f>SUMIFS(OccupancyData!$D$2:$D$6144,OccupancyData!$C$2:$C$6144,$A10,OccupancyData!$B$2:$B$6144,EG$4)</f>
        <v>0</v>
      </c>
      <c r="EH10" s="143">
        <f>SUMIFS(OccupancyData!$D$2:$D$6144,OccupancyData!$C$2:$C$6144,$A10,OccupancyData!$B$2:$B$6144,EH$4)</f>
        <v>0</v>
      </c>
      <c r="EI10" s="143">
        <f>SUMIFS(OccupancyData!$D$2:$D$6144,OccupancyData!$C$2:$C$6144,$A10,OccupancyData!$B$2:$B$6144,EI$4)</f>
        <v>0</v>
      </c>
      <c r="EJ10" s="143">
        <f>SUMIFS(OccupancyData!$D$2:$D$6144,OccupancyData!$C$2:$C$6144,$A10,OccupancyData!$B$2:$B$6144,EJ$4)</f>
        <v>0</v>
      </c>
      <c r="EK10" s="143">
        <f>SUMIFS(OccupancyData!$D$2:$D$6144,OccupancyData!$C$2:$C$6144,$A10,OccupancyData!$B$2:$B$6144,EK$4)</f>
        <v>0</v>
      </c>
      <c r="EL10" s="143">
        <f>SUMIFS(OccupancyData!$D$2:$D$6144,OccupancyData!$C$2:$C$6144,$A10,OccupancyData!$B$2:$B$6144,EL$4)</f>
        <v>0</v>
      </c>
      <c r="EM10" s="143">
        <f>SUMIFS(OccupancyData!$D$2:$D$6144,OccupancyData!$C$2:$C$6144,$A10,OccupancyData!$B$2:$B$6144,EM$4)</f>
        <v>0</v>
      </c>
      <c r="EN10" s="143">
        <f>SUMIFS(OccupancyData!$D$2:$D$6144,OccupancyData!$C$2:$C$6144,$A10,OccupancyData!$B$2:$B$6144,EN$4)</f>
        <v>0</v>
      </c>
      <c r="EO10" s="143">
        <f>SUMIFS(OccupancyData!$D$2:$D$6144,OccupancyData!$C$2:$C$6144,$A10,OccupancyData!$B$2:$B$6144,EO$4)</f>
        <v>0</v>
      </c>
      <c r="EP10" s="143">
        <f>SUMIFS(OccupancyData!$D$2:$D$6144,OccupancyData!$C$2:$C$6144,$A10,OccupancyData!$B$2:$B$6144,EP$4)</f>
        <v>0</v>
      </c>
      <c r="EQ10" s="143">
        <f>SUMIFS(OccupancyData!$D$2:$D$6144,OccupancyData!$C$2:$C$6144,$A10,OccupancyData!$B$2:$B$6144,EQ$4)</f>
        <v>0</v>
      </c>
      <c r="ER10" s="143">
        <f>SUMIFS(OccupancyData!$D$2:$D$6144,OccupancyData!$C$2:$C$6144,$A10,OccupancyData!$B$2:$B$6144,ER$4)</f>
        <v>0</v>
      </c>
      <c r="ES10" s="143">
        <f>SUMIFS(OccupancyData!$D$2:$D$6144,OccupancyData!$C$2:$C$6144,$A10,OccupancyData!$B$2:$B$6144,ES$4)</f>
        <v>0</v>
      </c>
      <c r="ET10" s="143">
        <f>SUMIFS(OccupancyData!$D$2:$D$6144,OccupancyData!$C$2:$C$6144,$A10,OccupancyData!$B$2:$B$6144,ET$4)</f>
        <v>0</v>
      </c>
      <c r="EU10" s="143">
        <f>SUMIFS(OccupancyData!$D$2:$D$6144,OccupancyData!$C$2:$C$6144,$A10,OccupancyData!$B$2:$B$6144,EU$4)</f>
        <v>0</v>
      </c>
      <c r="EV10" s="143">
        <f>SUMIFS(OccupancyData!$D$2:$D$6144,OccupancyData!$C$2:$C$6144,$A10,OccupancyData!$B$2:$B$6144,EV$4)</f>
        <v>0</v>
      </c>
      <c r="EW10" s="143">
        <f>SUMIFS(OccupancyData!$D$2:$D$6144,OccupancyData!$C$2:$C$6144,$A10,OccupancyData!$B$2:$B$6144,EW$4)</f>
        <v>0</v>
      </c>
      <c r="EX10" s="143">
        <f>SUMIFS(OccupancyData!$D$2:$D$6144,OccupancyData!$C$2:$C$6144,$A10,OccupancyData!$B$2:$B$6144,EX$4)</f>
        <v>0</v>
      </c>
      <c r="EY10" s="143">
        <f>SUMIFS(OccupancyData!$D$2:$D$6144,OccupancyData!$C$2:$C$6144,$A10,OccupancyData!$B$2:$B$6144,EY$4)</f>
        <v>0</v>
      </c>
      <c r="EZ10" s="143">
        <f>SUMIFS(OccupancyData!$D$2:$D$6144,OccupancyData!$C$2:$C$6144,$A10,OccupancyData!$B$2:$B$6144,EZ$4)</f>
        <v>0</v>
      </c>
      <c r="FA10" s="143">
        <f>SUMIFS(OccupancyData!$D$2:$D$6144,OccupancyData!$C$2:$C$6144,$A10,OccupancyData!$B$2:$B$6144,FA$4)</f>
        <v>0</v>
      </c>
      <c r="FB10" s="143">
        <f>SUMIFS(OccupancyData!$D$2:$D$6144,OccupancyData!$C$2:$C$6144,$A10,OccupancyData!$B$2:$B$6144,FB$4)</f>
        <v>0</v>
      </c>
      <c r="FC10" s="143">
        <f>SUMIFS(OccupancyData!$D$2:$D$6144,OccupancyData!$C$2:$C$6144,$A10,OccupancyData!$B$2:$B$6144,FC$4)</f>
        <v>0</v>
      </c>
      <c r="FD10" s="143">
        <f>SUMIFS(OccupancyData!$D$2:$D$6144,OccupancyData!$C$2:$C$6144,$A10,OccupancyData!$B$2:$B$6144,FD$4)</f>
        <v>0</v>
      </c>
      <c r="FE10" s="143">
        <f>SUMIFS(OccupancyData!$D$2:$D$6144,OccupancyData!$C$2:$C$6144,$A10,OccupancyData!$B$2:$B$6144,FE$4)</f>
        <v>0</v>
      </c>
      <c r="FF10" s="143">
        <f>SUMIFS(OccupancyData!$D$2:$D$6144,OccupancyData!$C$2:$C$6144,$A10,OccupancyData!$B$2:$B$6144,FF$4)</f>
        <v>0</v>
      </c>
      <c r="FG10" s="143">
        <f>SUMIFS(OccupancyData!$D$2:$D$6144,OccupancyData!$C$2:$C$6144,$A10,OccupancyData!$B$2:$B$6144,FG$4)</f>
        <v>0</v>
      </c>
      <c r="FH10" s="143">
        <f>SUMIFS(OccupancyData!$D$2:$D$6144,OccupancyData!$C$2:$C$6144,$A10,OccupancyData!$B$2:$B$6144,FH$4)</f>
        <v>0</v>
      </c>
      <c r="FI10" s="143">
        <f>SUMIFS(OccupancyData!$D$2:$D$6144,OccupancyData!$C$2:$C$6144,$A10,OccupancyData!$B$2:$B$6144,FI$4)</f>
        <v>0</v>
      </c>
      <c r="FJ10" s="143"/>
      <c r="FK10" s="15"/>
      <c r="FL10" s="16"/>
    </row>
    <row r="11" spans="1:168" x14ac:dyDescent="0.25">
      <c r="A11" s="13">
        <v>43238</v>
      </c>
      <c r="B11" s="143">
        <f>SUMIFS(OccupancyData!$D$2:$D$6144,OccupancyData!$C$2:$C$6144,$A11,OccupancyData!$B$2:$B$6144,B$4)</f>
        <v>0</v>
      </c>
      <c r="C11" s="143">
        <f>SUMIFS(OccupancyData!$D$2:$D$6144,OccupancyData!$C$2:$C$6144,$A11,OccupancyData!$B$2:$B$6144,C$4)</f>
        <v>0</v>
      </c>
      <c r="D11" s="143">
        <f>SUMIFS(OccupancyData!$D$2:$D$6144,OccupancyData!$C$2:$C$6144,$A11,OccupancyData!$B$2:$B$6144,D$4)</f>
        <v>0</v>
      </c>
      <c r="E11" s="143">
        <f>SUMIFS(OccupancyData!$D$2:$D$6144,OccupancyData!$C$2:$C$6144,$A11,OccupancyData!$B$2:$B$6144,E$4)</f>
        <v>0</v>
      </c>
      <c r="F11" s="143">
        <f>SUMIFS(OccupancyData!$D$2:$D$6144,OccupancyData!$C$2:$C$6144,$A11,OccupancyData!$B$2:$B$6144,F$4)</f>
        <v>0</v>
      </c>
      <c r="G11" s="143">
        <f>SUMIFS(OccupancyData!$D$2:$D$6144,OccupancyData!$C$2:$C$6144,$A11,OccupancyData!$B$2:$B$6144,G$4)</f>
        <v>0.64500000000000002</v>
      </c>
      <c r="H11" s="143">
        <f>SUMIFS(OccupancyData!$D$2:$D$6144,OccupancyData!$C$2:$C$6144,$A11,OccupancyData!$B$2:$B$6144,H$4)</f>
        <v>0</v>
      </c>
      <c r="I11" s="143">
        <f>SUMIFS(OccupancyData!$D$2:$D$6144,OccupancyData!$C$2:$C$6144,$A11,OccupancyData!$B$2:$B$6144,I$4)</f>
        <v>0</v>
      </c>
      <c r="J11" s="143">
        <f>SUMIFS(OccupancyData!$D$2:$D$6144,OccupancyData!$C$2:$C$6144,$A11,OccupancyData!$B$2:$B$6144,J$4)</f>
        <v>0</v>
      </c>
      <c r="K11" s="143">
        <f>SUMIFS(OccupancyData!$D$2:$D$6144,OccupancyData!$C$2:$C$6144,$A11,OccupancyData!$B$2:$B$6144,K$4)</f>
        <v>0</v>
      </c>
      <c r="L11" s="143">
        <f>SUMIFS(OccupancyData!$D$2:$D$6144,OccupancyData!$C$2:$C$6144,$A11,OccupancyData!$B$2:$B$6144,L$4)</f>
        <v>0.34749999999999998</v>
      </c>
      <c r="M11" s="143">
        <f>SUMIFS(OccupancyData!$D$2:$D$6144,OccupancyData!$C$2:$C$6144,$A11,OccupancyData!$B$2:$B$6144,M$4)</f>
        <v>0.57950000000000002</v>
      </c>
      <c r="N11" s="143">
        <f>SUMIFS(OccupancyData!$D$2:$D$6144,OccupancyData!$C$2:$C$6144,$A11,OccupancyData!$B$2:$B$6144,N$4)</f>
        <v>0.55549999999999999</v>
      </c>
      <c r="O11" s="143">
        <f>SUMIFS(OccupancyData!$D$2:$D$6144,OccupancyData!$C$2:$C$6144,$A11,OccupancyData!$B$2:$B$6144,O$4)</f>
        <v>0.56100000000000005</v>
      </c>
      <c r="P11" s="143">
        <f>SUMIFS(OccupancyData!$D$2:$D$6144,OccupancyData!$C$2:$C$6144,$A11,OccupancyData!$B$2:$B$6144,P$4)</f>
        <v>0.58850000000000002</v>
      </c>
      <c r="Q11" s="143">
        <f>SUMIFS(OccupancyData!$D$2:$D$6144,OccupancyData!$C$2:$C$6144,$A11,OccupancyData!$B$2:$B$6144,Q$4)</f>
        <v>0.57650000000000001</v>
      </c>
      <c r="R11" s="143">
        <f>SUMIFS(OccupancyData!$D$2:$D$6144,OccupancyData!$C$2:$C$6144,$A11,OccupancyData!$B$2:$B$6144,R$4)</f>
        <v>0.63800000000000001</v>
      </c>
      <c r="S11" s="143">
        <f>SUMIFS(OccupancyData!$D$2:$D$6144,OccupancyData!$C$2:$C$6144,$A11,OccupancyData!$B$2:$B$6144,S$4)</f>
        <v>0</v>
      </c>
      <c r="T11" s="143">
        <f>SUMIFS(OccupancyData!$D$2:$D$6144,OccupancyData!$C$2:$C$6144,$A11,OccupancyData!$B$2:$B$6144,T$4)</f>
        <v>0</v>
      </c>
      <c r="U11" s="143">
        <f>SUMIFS(OccupancyData!$D$2:$D$6144,OccupancyData!$C$2:$C$6144,$A11,OccupancyData!$B$2:$B$6144,U$4)</f>
        <v>0.57399999999999995</v>
      </c>
      <c r="V11" s="143">
        <f>SUMIFS(OccupancyData!$D$2:$D$6144,OccupancyData!$C$2:$C$6144,$A11,OccupancyData!$B$2:$B$6144,V$4)</f>
        <v>0.58250000000000002</v>
      </c>
      <c r="W11" s="143">
        <f>SUMIFS(OccupancyData!$D$2:$D$6144,OccupancyData!$C$2:$C$6144,$A11,OccupancyData!$B$2:$B$6144,W$4)</f>
        <v>0.6</v>
      </c>
      <c r="X11" s="143">
        <f>SUMIFS(OccupancyData!$D$2:$D$6144,OccupancyData!$C$2:$C$6144,$A11,OccupancyData!$B$2:$B$6144,X$4)</f>
        <v>0.58700000000000008</v>
      </c>
      <c r="Y11" s="143">
        <f>SUMIFS(OccupancyData!$D$2:$D$6144,OccupancyData!$C$2:$C$6144,$A11,OccupancyData!$B$2:$B$6144,Y$4)</f>
        <v>0.57550000000000001</v>
      </c>
      <c r="Z11" s="143">
        <f>SUMIFS(OccupancyData!$D$2:$D$6144,OccupancyData!$C$2:$C$6144,$A11,OccupancyData!$B$2:$B$6144,Z$4)</f>
        <v>0.6</v>
      </c>
      <c r="AA11" s="143">
        <f>SUMIFS(OccupancyData!$D$2:$D$6144,OccupancyData!$C$2:$C$6144,$A11,OccupancyData!$B$2:$B$6144,AA$4)</f>
        <v>0.59499999999999997</v>
      </c>
      <c r="AB11" s="143">
        <f>SUMIFS(OccupancyData!$D$2:$D$6144,OccupancyData!$C$2:$C$6144,$A11,OccupancyData!$B$2:$B$6144,AB$4)</f>
        <v>0.59450000000000003</v>
      </c>
      <c r="AC11" s="143">
        <f>SUMIFS(OccupancyData!$D$2:$D$6144,OccupancyData!$C$2:$C$6144,$A11,OccupancyData!$B$2:$B$6144,AC$4)</f>
        <v>0.59499999999999997</v>
      </c>
      <c r="AD11" s="143">
        <f>SUMIFS(OccupancyData!$D$2:$D$6144,OccupancyData!$C$2:$C$6144,$A11,OccupancyData!$B$2:$B$6144,AD$4)</f>
        <v>0.59399999999999997</v>
      </c>
      <c r="AE11" s="143">
        <f>SUMIFS(OccupancyData!$D$2:$D$6144,OccupancyData!$C$2:$C$6144,$A11,OccupancyData!$B$2:$B$6144,AE$4)</f>
        <v>0.58850000000000002</v>
      </c>
      <c r="AF11" s="143">
        <f>SUMIFS(OccupancyData!$D$2:$D$6144,OccupancyData!$C$2:$C$6144,$A11,OccupancyData!$B$2:$B$6144,AF$4)</f>
        <v>0.58499999999999996</v>
      </c>
      <c r="AG11" s="143">
        <f>SUMIFS(OccupancyData!$D$2:$D$6144,OccupancyData!$C$2:$C$6144,$A11,OccupancyData!$B$2:$B$6144,AG$4)</f>
        <v>0.58799999999999997</v>
      </c>
      <c r="AH11" s="143">
        <f>SUMIFS(OccupancyData!$D$2:$D$6144,OccupancyData!$C$2:$C$6144,$A11,OccupancyData!$B$2:$B$6144,AH$4)</f>
        <v>0.56899999999999995</v>
      </c>
      <c r="AI11" s="143">
        <f>SUMIFS(OccupancyData!$D$2:$D$6144,OccupancyData!$C$2:$C$6144,$A11,OccupancyData!$B$2:$B$6144,AI$4)</f>
        <v>0.58799999999999997</v>
      </c>
      <c r="AJ11" s="143">
        <f>SUMIFS(OccupancyData!$D$2:$D$6144,OccupancyData!$C$2:$C$6144,$A11,OccupancyData!$B$2:$B$6144,AJ$4)</f>
        <v>0.58250000000000002</v>
      </c>
      <c r="AK11" s="143">
        <f>SUMIFS(OccupancyData!$D$2:$D$6144,OccupancyData!$C$2:$C$6144,$A11,OccupancyData!$B$2:$B$6144,AK$4)</f>
        <v>0.6</v>
      </c>
      <c r="AL11" s="143">
        <f>SUMIFS(OccupancyData!$D$2:$D$6144,OccupancyData!$C$2:$C$6144,$A11,OccupancyData!$B$2:$B$6144,AL$4)</f>
        <v>0.76450000000000007</v>
      </c>
      <c r="AM11" s="143">
        <f>SUMIFS(OccupancyData!$D$2:$D$6144,OccupancyData!$C$2:$C$6144,$A11,OccupancyData!$B$2:$B$6144,AM$4)</f>
        <v>0.73950000000000005</v>
      </c>
      <c r="AN11" s="143">
        <f>SUMIFS(OccupancyData!$D$2:$D$6144,OccupancyData!$C$2:$C$6144,$A11,OccupancyData!$B$2:$B$6144,AN$4)</f>
        <v>0.78349999999999997</v>
      </c>
      <c r="AO11" s="143">
        <f>SUMIFS(OccupancyData!$D$2:$D$6144,OccupancyData!$C$2:$C$6144,$A11,OccupancyData!$B$2:$B$6144,AO$4)</f>
        <v>0.79400000000000004</v>
      </c>
      <c r="AP11" s="143">
        <f>SUMIFS(OccupancyData!$D$2:$D$6144,OccupancyData!$C$2:$C$6144,$A11,OccupancyData!$B$2:$B$6144,AP$4)</f>
        <v>0.74400000000000011</v>
      </c>
      <c r="AQ11" s="143">
        <f>SUMIFS(OccupancyData!$D$2:$D$6144,OccupancyData!$C$2:$C$6144,$A11,OccupancyData!$B$2:$B$6144,AQ$4)</f>
        <v>0.75849999999999995</v>
      </c>
      <c r="AR11" s="143">
        <f>SUMIFS(OccupancyData!$D$2:$D$6144,OccupancyData!$C$2:$C$6144,$A11,OccupancyData!$B$2:$B$6144,AR$4)</f>
        <v>0.79349999999999998</v>
      </c>
      <c r="AS11" s="143">
        <f>SUMIFS(OccupancyData!$D$2:$D$6144,OccupancyData!$C$2:$C$6144,$A11,OccupancyData!$B$2:$B$6144,AS$4)</f>
        <v>0.78599999999999992</v>
      </c>
      <c r="AT11" s="143">
        <f>SUMIFS(OccupancyData!$D$2:$D$6144,OccupancyData!$C$2:$C$6144,$A11,OccupancyData!$B$2:$B$6144,AT$4)</f>
        <v>0.77500000000000002</v>
      </c>
      <c r="AU11" s="143">
        <f>SUMIFS(OccupancyData!$D$2:$D$6144,OccupancyData!$C$2:$C$6144,$A11,OccupancyData!$B$2:$B$6144,AU$4)</f>
        <v>0.78049999999999997</v>
      </c>
      <c r="AV11" s="143">
        <f>SUMIFS(OccupancyData!$D$2:$D$6144,OccupancyData!$C$2:$C$6144,$A11,OccupancyData!$B$2:$B$6144,AV$4)</f>
        <v>0.73650000000000004</v>
      </c>
      <c r="AW11" s="143">
        <f>SUMIFS(OccupancyData!$D$2:$D$6144,OccupancyData!$C$2:$C$6144,$A11,OccupancyData!$B$2:$B$6144,AW$4)</f>
        <v>0.79500000000000004</v>
      </c>
      <c r="AX11" s="143">
        <f>SUMIFS(OccupancyData!$D$2:$D$6144,OccupancyData!$C$2:$C$6144,$A11,OccupancyData!$B$2:$B$6144,AX$4)</f>
        <v>0.74199999999999999</v>
      </c>
      <c r="AY11" s="143">
        <f>SUMIFS(OccupancyData!$D$2:$D$6144,OccupancyData!$C$2:$C$6144,$A11,OccupancyData!$B$2:$B$6144,AY$4)</f>
        <v>0.72299999999999998</v>
      </c>
      <c r="AZ11" s="143">
        <f>SUMIFS(OccupancyData!$D$2:$D$6144,OccupancyData!$C$2:$C$6144,$A11,OccupancyData!$B$2:$B$6144,AZ$4)</f>
        <v>0.72950000000000004</v>
      </c>
      <c r="BA11" s="143">
        <f>SUMIFS(OccupancyData!$D$2:$D$6144,OccupancyData!$C$2:$C$6144,$A11,OccupancyData!$B$2:$B$6144,BA$4)</f>
        <v>0.754</v>
      </c>
      <c r="BB11" s="143">
        <f>SUMIFS(OccupancyData!$D$2:$D$6144,OccupancyData!$C$2:$C$6144,$A11,OccupancyData!$B$2:$B$6144,BB$4)</f>
        <v>0.75150000000000006</v>
      </c>
      <c r="BC11" s="143">
        <f>SUMIFS(OccupancyData!$D$2:$D$6144,OccupancyData!$C$2:$C$6144,$A11,OccupancyData!$B$2:$B$6144,BC$4)</f>
        <v>0.79400000000000004</v>
      </c>
      <c r="BD11" s="143">
        <f>SUMIFS(OccupancyData!$D$2:$D$6144,OccupancyData!$C$2:$C$6144,$A11,OccupancyData!$B$2:$B$6144,BD$4)</f>
        <v>0.79</v>
      </c>
      <c r="BE11" s="143">
        <f>SUMIFS(OccupancyData!$D$2:$D$6144,OccupancyData!$C$2:$C$6144,$A11,OccupancyData!$B$2:$B$6144,BE$4)</f>
        <v>0.75800000000000001</v>
      </c>
      <c r="BF11" s="143">
        <f>SUMIFS(OccupancyData!$D$2:$D$6144,OccupancyData!$C$2:$C$6144,$A11,OccupancyData!$B$2:$B$6144,BF$4)</f>
        <v>0.79449999999999998</v>
      </c>
      <c r="BG11" s="143">
        <f>SUMIFS(OccupancyData!$D$2:$D$6144,OccupancyData!$C$2:$C$6144,$A11,OccupancyData!$B$2:$B$6144,BG$4)</f>
        <v>0.79449999999999998</v>
      </c>
      <c r="BH11" s="143">
        <f>SUMIFS(OccupancyData!$D$2:$D$6144,OccupancyData!$C$2:$C$6144,$A11,OccupancyData!$B$2:$B$6144,BH$4)</f>
        <v>0.78700000000000003</v>
      </c>
      <c r="BI11" s="143">
        <f>SUMIFS(OccupancyData!$D$2:$D$6144,OccupancyData!$C$2:$C$6144,$A11,OccupancyData!$B$2:$B$6144,BI$4)</f>
        <v>0.76450000000000007</v>
      </c>
      <c r="BJ11" s="143">
        <f>SUMIFS(OccupancyData!$D$2:$D$6144,OccupancyData!$C$2:$C$6144,$A11,OccupancyData!$B$2:$B$6144,BJ$4)</f>
        <v>0.76800000000000002</v>
      </c>
      <c r="BK11" s="143">
        <f>SUMIFS(OccupancyData!$D$2:$D$6144,OccupancyData!$C$2:$C$6144,$A11,OccupancyData!$B$2:$B$6144,BK$4)</f>
        <v>0.77650000000000008</v>
      </c>
      <c r="BL11" s="143">
        <f>SUMIFS(OccupancyData!$D$2:$D$6144,OccupancyData!$C$2:$C$6144,$A11,OccupancyData!$B$2:$B$6144,BL$4)</f>
        <v>0.77400000000000002</v>
      </c>
      <c r="BM11" s="143">
        <f>SUMIFS(OccupancyData!$D$2:$D$6144,OccupancyData!$C$2:$C$6144,$A11,OccupancyData!$B$2:$B$6144,BM$4)</f>
        <v>0.79599999999999993</v>
      </c>
      <c r="BN11" s="143">
        <f>SUMIFS(OccupancyData!$D$2:$D$6144,OccupancyData!$C$2:$C$6144,$A11,OccupancyData!$B$2:$B$6144,BN$4)</f>
        <v>0.79</v>
      </c>
      <c r="BO11" s="143">
        <f>SUMIFS(OccupancyData!$D$2:$D$6144,OccupancyData!$C$2:$C$6144,$A11,OccupancyData!$B$2:$B$6144,BO$4)</f>
        <v>0.77950000000000008</v>
      </c>
      <c r="BP11" s="143">
        <f>SUMIFS(OccupancyData!$D$2:$D$6144,OccupancyData!$C$2:$C$6144,$A11,OccupancyData!$B$2:$B$6144,BP$4)</f>
        <v>0.77650000000000008</v>
      </c>
      <c r="BQ11" s="143">
        <f>SUMIFS(OccupancyData!$D$2:$D$6144,OccupancyData!$C$2:$C$6144,$A11,OccupancyData!$B$2:$B$6144,BQ$4)</f>
        <v>0.7659999999999999</v>
      </c>
      <c r="BR11" s="143">
        <f>SUMIFS(OccupancyData!$D$2:$D$6144,OccupancyData!$C$2:$C$6144,$A11,OccupancyData!$B$2:$B$6144,BR$4)</f>
        <v>0.78949999999999998</v>
      </c>
      <c r="BS11" s="143">
        <f>SUMIFS(OccupancyData!$D$2:$D$6144,OccupancyData!$C$2:$C$6144,$A11,OccupancyData!$B$2:$B$6144,BS$4)</f>
        <v>0.73349999999999993</v>
      </c>
      <c r="BT11" s="143">
        <f>SUMIFS(OccupancyData!$D$2:$D$6144,OccupancyData!$C$2:$C$6144,$A11,OccupancyData!$B$2:$B$6144,BT$4)</f>
        <v>0.75800000000000001</v>
      </c>
      <c r="BU11" s="143">
        <f>SUMIFS(OccupancyData!$D$2:$D$6144,OccupancyData!$C$2:$C$6144,$A11,OccupancyData!$B$2:$B$6144,BU$4)</f>
        <v>0.78099999999999992</v>
      </c>
      <c r="BV11" s="143">
        <f>SUMIFS(OccupancyData!$D$2:$D$6144,OccupancyData!$C$2:$C$6144,$A11,OccupancyData!$B$2:$B$6144,BV$4)</f>
        <v>0.77950000000000008</v>
      </c>
      <c r="BW11" s="143">
        <f>SUMIFS(OccupancyData!$D$2:$D$6144,OccupancyData!$C$2:$C$6144,$A11,OccupancyData!$B$2:$B$6144,BW$4)</f>
        <v>0.75950000000000006</v>
      </c>
      <c r="BX11" s="143">
        <f>SUMIFS(OccupancyData!$D$2:$D$6144,OccupancyData!$C$2:$C$6144,$A11,OccupancyData!$B$2:$B$6144,BX$4)</f>
        <v>0.71099999999999997</v>
      </c>
      <c r="BY11" s="143">
        <f>SUMIFS(OccupancyData!$D$2:$D$6144,OccupancyData!$C$2:$C$6144,$A11,OccupancyData!$B$2:$B$6144,BY$4)</f>
        <v>0.7340000000000001</v>
      </c>
      <c r="BZ11" s="143">
        <f>SUMIFS(OccupancyData!$D$2:$D$6144,OccupancyData!$C$2:$C$6144,$A11,OccupancyData!$B$2:$B$6144,BZ$4)</f>
        <v>0.76249999999999996</v>
      </c>
      <c r="CA11" s="143">
        <f>SUMIFS(OccupancyData!$D$2:$D$6144,OccupancyData!$C$2:$C$6144,$A11,OccupancyData!$B$2:$B$6144,CA$4)</f>
        <v>0.79049999999999998</v>
      </c>
      <c r="CB11" s="143">
        <f>SUMIFS(OccupancyData!$D$2:$D$6144,OccupancyData!$C$2:$C$6144,$A11,OccupancyData!$B$2:$B$6144,CB$4)</f>
        <v>0.79249999999999998</v>
      </c>
      <c r="CC11" s="143">
        <f>SUMIFS(OccupancyData!$D$2:$D$6144,OccupancyData!$C$2:$C$6144,$A11,OccupancyData!$B$2:$B$6144,CC$4)</f>
        <v>0.64200000000000002</v>
      </c>
      <c r="CD11" s="143">
        <f>SUMIFS(OccupancyData!$D$2:$D$6144,OccupancyData!$C$2:$C$6144,$A11,OccupancyData!$B$2:$B$6144,CD$4)</f>
        <v>0.623</v>
      </c>
      <c r="CE11" s="143">
        <f>SUMIFS(OccupancyData!$D$2:$D$6144,OccupancyData!$C$2:$C$6144,$A11,OccupancyData!$B$2:$B$6144,CE$4)</f>
        <v>0.62450000000000006</v>
      </c>
      <c r="CF11" s="143">
        <f>SUMIFS(OccupancyData!$D$2:$D$6144,OccupancyData!$C$2:$C$6144,$A11,OccupancyData!$B$2:$B$6144,CF$4)</f>
        <v>0.63700000000000001</v>
      </c>
      <c r="CG11" s="143">
        <f>SUMIFS(OccupancyData!$D$2:$D$6144,OccupancyData!$C$2:$C$6144,$A11,OccupancyData!$B$2:$B$6144,CG$4)</f>
        <v>3.0750000000000002</v>
      </c>
      <c r="CH11" s="143">
        <f>SUMIFS(OccupancyData!$D$2:$D$6144,OccupancyData!$C$2:$C$6144,$A11,OccupancyData!$B$2:$B$6144,CH$4)</f>
        <v>0</v>
      </c>
      <c r="CI11" s="143">
        <f>SUMIFS(OccupancyData!$D$2:$D$6144,OccupancyData!$C$2:$C$6144,$A11,OccupancyData!$B$2:$B$6144,CI$4)</f>
        <v>0</v>
      </c>
      <c r="CJ11" s="143">
        <f>SUMIFS(OccupancyData!$D$2:$D$6144,OccupancyData!$C$2:$C$6144,$A11,OccupancyData!$B$2:$B$6144,CJ$4)</f>
        <v>0</v>
      </c>
      <c r="CK11" s="143">
        <f>SUMIFS(OccupancyData!$D$2:$D$6144,OccupancyData!$C$2:$C$6144,$A11,OccupancyData!$B$2:$B$6144,CK$4)</f>
        <v>0</v>
      </c>
      <c r="CL11" s="143">
        <f>SUMIFS(OccupancyData!$D$2:$D$6144,OccupancyData!$C$2:$C$6144,$A11,OccupancyData!$B$2:$B$6144,CL$4)</f>
        <v>0</v>
      </c>
      <c r="CM11" s="143">
        <f>SUMIFS(OccupancyData!$D$2:$D$6144,OccupancyData!$C$2:$C$6144,$A11,OccupancyData!$B$2:$B$6144,CM$4)</f>
        <v>0</v>
      </c>
      <c r="CN11" s="143">
        <f>SUMIFS(OccupancyData!$D$2:$D$6144,OccupancyData!$C$2:$C$6144,$A11,OccupancyData!$B$2:$B$6144,CN$4)</f>
        <v>0</v>
      </c>
      <c r="CO11" s="143">
        <f>SUMIFS(OccupancyData!$D$2:$D$6144,OccupancyData!$C$2:$C$6144,$A11,OccupancyData!$B$2:$B$6144,CO$4)</f>
        <v>0</v>
      </c>
      <c r="CP11" s="143">
        <f>SUMIFS(OccupancyData!$D$2:$D$6144,OccupancyData!$C$2:$C$6144,$A11,OccupancyData!$B$2:$B$6144,CP$4)</f>
        <v>0</v>
      </c>
      <c r="CQ11" s="143">
        <f>SUMIFS(OccupancyData!$D$2:$D$6144,OccupancyData!$C$2:$C$6144,$A11,OccupancyData!$B$2:$B$6144,CQ$4)</f>
        <v>0</v>
      </c>
      <c r="CR11" s="143">
        <f>SUMIFS(OccupancyData!$D$2:$D$6144,OccupancyData!$C$2:$C$6144,$A11,OccupancyData!$B$2:$B$6144,CR$4)</f>
        <v>0</v>
      </c>
      <c r="CS11" s="143">
        <f>SUMIFS(OccupancyData!$D$2:$D$6144,OccupancyData!$C$2:$C$6144,$A11,OccupancyData!$B$2:$B$6144,CS$4)</f>
        <v>0</v>
      </c>
      <c r="CT11" s="143">
        <f>SUMIFS(OccupancyData!$D$2:$D$6144,OccupancyData!$C$2:$C$6144,$A11,OccupancyData!$B$2:$B$6144,CT$4)</f>
        <v>0</v>
      </c>
      <c r="CU11" s="143">
        <f>SUMIFS(OccupancyData!$D$2:$D$6144,OccupancyData!$C$2:$C$6144,$A11,OccupancyData!$B$2:$B$6144,CU$4)</f>
        <v>0</v>
      </c>
      <c r="CV11" s="143">
        <f>SUMIFS(OccupancyData!$D$2:$D$6144,OccupancyData!$C$2:$C$6144,$A11,OccupancyData!$B$2:$B$6144,CV$4)</f>
        <v>0</v>
      </c>
      <c r="CW11" s="143">
        <f>SUMIFS(OccupancyData!$D$2:$D$6144,OccupancyData!$C$2:$C$6144,$A11,OccupancyData!$B$2:$B$6144,CW$4)</f>
        <v>0</v>
      </c>
      <c r="CX11" s="143">
        <f>SUMIFS(OccupancyData!$D$2:$D$6144,OccupancyData!$C$2:$C$6144,$A11,OccupancyData!$B$2:$B$6144,CX$4)</f>
        <v>0</v>
      </c>
      <c r="CY11" s="143">
        <f>SUMIFS(OccupancyData!$D$2:$D$6144,OccupancyData!$C$2:$C$6144,$A11,OccupancyData!$B$2:$B$6144,CY$4)</f>
        <v>0</v>
      </c>
      <c r="CZ11" s="143">
        <f>SUMIFS(OccupancyData!$D$2:$D$6144,OccupancyData!$C$2:$C$6144,$A11,OccupancyData!$B$2:$B$6144,CZ$4)</f>
        <v>0</v>
      </c>
      <c r="DA11" s="143">
        <f>SUMIFS(OccupancyData!$D$2:$D$6144,OccupancyData!$C$2:$C$6144,$A11,OccupancyData!$B$2:$B$6144,DA$4)</f>
        <v>0</v>
      </c>
      <c r="DB11" s="143">
        <f>SUMIFS(OccupancyData!$D$2:$D$6144,OccupancyData!$C$2:$C$6144,$A11,OccupancyData!$B$2:$B$6144,DB$4)</f>
        <v>0</v>
      </c>
      <c r="DC11" s="143">
        <f>SUMIFS(OccupancyData!$D$2:$D$6144,OccupancyData!$C$2:$C$6144,$A11,OccupancyData!$B$2:$B$6144,DC$4)</f>
        <v>0</v>
      </c>
      <c r="DD11" s="143">
        <f>SUMIFS(OccupancyData!$D$2:$D$6144,OccupancyData!$C$2:$C$6144,$A11,OccupancyData!$B$2:$B$6144,DD$4)</f>
        <v>0</v>
      </c>
      <c r="DE11" s="143">
        <f>SUMIFS(OccupancyData!$D$2:$D$6144,OccupancyData!$C$2:$C$6144,$A11,OccupancyData!$B$2:$B$6144,DE$4)</f>
        <v>0</v>
      </c>
      <c r="DF11" s="143">
        <f>SUMIFS(OccupancyData!$D$2:$D$6144,OccupancyData!$C$2:$C$6144,$A11,OccupancyData!$B$2:$B$6144,DF$4)</f>
        <v>0</v>
      </c>
      <c r="DG11" s="143">
        <f>SUMIFS(OccupancyData!$D$2:$D$6144,OccupancyData!$C$2:$C$6144,$A11,OccupancyData!$B$2:$B$6144,DG$4)</f>
        <v>0</v>
      </c>
      <c r="DH11" s="143">
        <f>SUMIFS(OccupancyData!$D$2:$D$6144,OccupancyData!$C$2:$C$6144,$A11,OccupancyData!$B$2:$B$6144,DH$4)</f>
        <v>0</v>
      </c>
      <c r="DI11" s="143">
        <f>SUMIFS(OccupancyData!$D$2:$D$6144,OccupancyData!$C$2:$C$6144,$A11,OccupancyData!$B$2:$B$6144,DI$4)</f>
        <v>0</v>
      </c>
      <c r="DJ11" s="143">
        <f>SUMIFS(OccupancyData!$D$2:$D$6144,OccupancyData!$C$2:$C$6144,$A11,OccupancyData!$B$2:$B$6144,DJ$4)</f>
        <v>0</v>
      </c>
      <c r="DK11" s="143">
        <f>SUMIFS(OccupancyData!$D$2:$D$6144,OccupancyData!$C$2:$C$6144,$A11,OccupancyData!$B$2:$B$6144,DK$4)</f>
        <v>0</v>
      </c>
      <c r="DL11" s="143">
        <f>SUMIFS(OccupancyData!$D$2:$D$6144,OccupancyData!$C$2:$C$6144,$A11,OccupancyData!$B$2:$B$6144,DL$4)</f>
        <v>0</v>
      </c>
      <c r="DM11" s="143">
        <f>SUMIFS(OccupancyData!$D$2:$D$6144,OccupancyData!$C$2:$C$6144,$A11,OccupancyData!$B$2:$B$6144,DM$4)</f>
        <v>0</v>
      </c>
      <c r="DN11" s="143">
        <f>SUMIFS(OccupancyData!$D$2:$D$6144,OccupancyData!$C$2:$C$6144,$A11,OccupancyData!$B$2:$B$6144,DN$4)</f>
        <v>0</v>
      </c>
      <c r="DO11" s="143">
        <f>SUMIFS(OccupancyData!$D$2:$D$6144,OccupancyData!$C$2:$C$6144,$A11,OccupancyData!$B$2:$B$6144,DO$4)</f>
        <v>0</v>
      </c>
      <c r="DP11" s="143">
        <f>SUMIFS(OccupancyData!$D$2:$D$6144,OccupancyData!$C$2:$C$6144,$A11,OccupancyData!$B$2:$B$6144,DP$4)</f>
        <v>0</v>
      </c>
      <c r="DQ11" s="143">
        <f>SUMIFS(OccupancyData!$D$2:$D$6144,OccupancyData!$C$2:$C$6144,$A11,OccupancyData!$B$2:$B$6144,DQ$4)</f>
        <v>0</v>
      </c>
      <c r="DR11" s="143">
        <f>SUMIFS(OccupancyData!$D$2:$D$6144,OccupancyData!$C$2:$C$6144,$A11,OccupancyData!$B$2:$B$6144,DR$4)</f>
        <v>0</v>
      </c>
      <c r="DS11" s="143">
        <f>SUMIFS(OccupancyData!$D$2:$D$6144,OccupancyData!$C$2:$C$6144,$A11,OccupancyData!$B$2:$B$6144,DS$4)</f>
        <v>0</v>
      </c>
      <c r="DT11" s="143">
        <f>SUMIFS(OccupancyData!$D$2:$D$6144,OccupancyData!$C$2:$C$6144,$A11,OccupancyData!$B$2:$B$6144,DT$4)</f>
        <v>0</v>
      </c>
      <c r="DU11" s="143">
        <f>SUMIFS(OccupancyData!$D$2:$D$6144,OccupancyData!$C$2:$C$6144,$A11,OccupancyData!$B$2:$B$6144,DU$4)</f>
        <v>0</v>
      </c>
      <c r="DV11" s="143">
        <f>SUMIFS(OccupancyData!$D$2:$D$6144,OccupancyData!$C$2:$C$6144,$A11,OccupancyData!$B$2:$B$6144,DV$4)</f>
        <v>0</v>
      </c>
      <c r="DW11" s="143">
        <f>SUMIFS(OccupancyData!$D$2:$D$6144,OccupancyData!$C$2:$C$6144,$A11,OccupancyData!$B$2:$B$6144,DW$4)</f>
        <v>0.26329999999999998</v>
      </c>
      <c r="DX11" s="143">
        <f>SUMIFS(OccupancyData!$D$2:$D$6144,OccupancyData!$C$2:$C$6144,$A11,OccupancyData!$B$2:$B$6144,DX$4)</f>
        <v>0</v>
      </c>
      <c r="DY11" s="143">
        <f>SUMIFS(OccupancyData!$D$2:$D$6144,OccupancyData!$C$2:$C$6144,$A11,OccupancyData!$B$2:$B$6144,DY$4)</f>
        <v>0</v>
      </c>
      <c r="DZ11" s="143">
        <f>SUMIFS(OccupancyData!$D$2:$D$6144,OccupancyData!$C$2:$C$6144,$A11,OccupancyData!$B$2:$B$6144,DZ$4)</f>
        <v>0</v>
      </c>
      <c r="EA11" s="143">
        <f>SUMIFS(OccupancyData!$D$2:$D$6144,OccupancyData!$C$2:$C$6144,$A11,OccupancyData!$B$2:$B$6144,EA$4)</f>
        <v>0</v>
      </c>
      <c r="EB11" s="143">
        <f>SUMIFS(OccupancyData!$D$2:$D$6144,OccupancyData!$C$2:$C$6144,$A11,OccupancyData!$B$2:$B$6144,EB$4)</f>
        <v>0</v>
      </c>
      <c r="EC11" s="143">
        <f>SUMIFS(OccupancyData!$D$2:$D$6144,OccupancyData!$C$2:$C$6144,$A11,OccupancyData!$B$2:$B$6144,EC$4)</f>
        <v>0</v>
      </c>
      <c r="ED11" s="143">
        <f>SUMIFS(OccupancyData!$D$2:$D$6144,OccupancyData!$C$2:$C$6144,$A11,OccupancyData!$B$2:$B$6144,ED$4)</f>
        <v>0</v>
      </c>
      <c r="EE11" s="143">
        <f>SUMIFS(OccupancyData!$D$2:$D$6144,OccupancyData!$C$2:$C$6144,$A11,OccupancyData!$B$2:$B$6144,EE$4)</f>
        <v>0</v>
      </c>
      <c r="EF11" s="143">
        <f>SUMIFS(OccupancyData!$D$2:$D$6144,OccupancyData!$C$2:$C$6144,$A11,OccupancyData!$B$2:$B$6144,EF$4)</f>
        <v>0</v>
      </c>
      <c r="EG11" s="143">
        <f>SUMIFS(OccupancyData!$D$2:$D$6144,OccupancyData!$C$2:$C$6144,$A11,OccupancyData!$B$2:$B$6144,EG$4)</f>
        <v>0</v>
      </c>
      <c r="EH11" s="143">
        <f>SUMIFS(OccupancyData!$D$2:$D$6144,OccupancyData!$C$2:$C$6144,$A11,OccupancyData!$B$2:$B$6144,EH$4)</f>
        <v>0</v>
      </c>
      <c r="EI11" s="143">
        <f>SUMIFS(OccupancyData!$D$2:$D$6144,OccupancyData!$C$2:$C$6144,$A11,OccupancyData!$B$2:$B$6144,EI$4)</f>
        <v>0</v>
      </c>
      <c r="EJ11" s="143">
        <f>SUMIFS(OccupancyData!$D$2:$D$6144,OccupancyData!$C$2:$C$6144,$A11,OccupancyData!$B$2:$B$6144,EJ$4)</f>
        <v>0</v>
      </c>
      <c r="EK11" s="143">
        <f>SUMIFS(OccupancyData!$D$2:$D$6144,OccupancyData!$C$2:$C$6144,$A11,OccupancyData!$B$2:$B$6144,EK$4)</f>
        <v>0</v>
      </c>
      <c r="EL11" s="143">
        <f>SUMIFS(OccupancyData!$D$2:$D$6144,OccupancyData!$C$2:$C$6144,$A11,OccupancyData!$B$2:$B$6144,EL$4)</f>
        <v>0</v>
      </c>
      <c r="EM11" s="143">
        <f>SUMIFS(OccupancyData!$D$2:$D$6144,OccupancyData!$C$2:$C$6144,$A11,OccupancyData!$B$2:$B$6144,EM$4)</f>
        <v>0</v>
      </c>
      <c r="EN11" s="143">
        <f>SUMIFS(OccupancyData!$D$2:$D$6144,OccupancyData!$C$2:$C$6144,$A11,OccupancyData!$B$2:$B$6144,EN$4)</f>
        <v>0</v>
      </c>
      <c r="EO11" s="143">
        <f>SUMIFS(OccupancyData!$D$2:$D$6144,OccupancyData!$C$2:$C$6144,$A11,OccupancyData!$B$2:$B$6144,EO$4)</f>
        <v>0</v>
      </c>
      <c r="EP11" s="143">
        <f>SUMIFS(OccupancyData!$D$2:$D$6144,OccupancyData!$C$2:$C$6144,$A11,OccupancyData!$B$2:$B$6144,EP$4)</f>
        <v>0</v>
      </c>
      <c r="EQ11" s="143">
        <f>SUMIFS(OccupancyData!$D$2:$D$6144,OccupancyData!$C$2:$C$6144,$A11,OccupancyData!$B$2:$B$6144,EQ$4)</f>
        <v>0</v>
      </c>
      <c r="ER11" s="143">
        <f>SUMIFS(OccupancyData!$D$2:$D$6144,OccupancyData!$C$2:$C$6144,$A11,OccupancyData!$B$2:$B$6144,ER$4)</f>
        <v>0</v>
      </c>
      <c r="ES11" s="143">
        <f>SUMIFS(OccupancyData!$D$2:$D$6144,OccupancyData!$C$2:$C$6144,$A11,OccupancyData!$B$2:$B$6144,ES$4)</f>
        <v>0</v>
      </c>
      <c r="ET11" s="143">
        <f>SUMIFS(OccupancyData!$D$2:$D$6144,OccupancyData!$C$2:$C$6144,$A11,OccupancyData!$B$2:$B$6144,ET$4)</f>
        <v>0</v>
      </c>
      <c r="EU11" s="143">
        <f>SUMIFS(OccupancyData!$D$2:$D$6144,OccupancyData!$C$2:$C$6144,$A11,OccupancyData!$B$2:$B$6144,EU$4)</f>
        <v>0</v>
      </c>
      <c r="EV11" s="143">
        <f>SUMIFS(OccupancyData!$D$2:$D$6144,OccupancyData!$C$2:$C$6144,$A11,OccupancyData!$B$2:$B$6144,EV$4)</f>
        <v>0</v>
      </c>
      <c r="EW11" s="143">
        <f>SUMIFS(OccupancyData!$D$2:$D$6144,OccupancyData!$C$2:$C$6144,$A11,OccupancyData!$B$2:$B$6144,EW$4)</f>
        <v>0</v>
      </c>
      <c r="EX11" s="143">
        <f>SUMIFS(OccupancyData!$D$2:$D$6144,OccupancyData!$C$2:$C$6144,$A11,OccupancyData!$B$2:$B$6144,EX$4)</f>
        <v>0</v>
      </c>
      <c r="EY11" s="143">
        <f>SUMIFS(OccupancyData!$D$2:$D$6144,OccupancyData!$C$2:$C$6144,$A11,OccupancyData!$B$2:$B$6144,EY$4)</f>
        <v>0</v>
      </c>
      <c r="EZ11" s="143">
        <f>SUMIFS(OccupancyData!$D$2:$D$6144,OccupancyData!$C$2:$C$6144,$A11,OccupancyData!$B$2:$B$6144,EZ$4)</f>
        <v>0</v>
      </c>
      <c r="FA11" s="143">
        <f>SUMIFS(OccupancyData!$D$2:$D$6144,OccupancyData!$C$2:$C$6144,$A11,OccupancyData!$B$2:$B$6144,FA$4)</f>
        <v>0</v>
      </c>
      <c r="FB11" s="143">
        <f>SUMIFS(OccupancyData!$D$2:$D$6144,OccupancyData!$C$2:$C$6144,$A11,OccupancyData!$B$2:$B$6144,FB$4)</f>
        <v>0</v>
      </c>
      <c r="FC11" s="143">
        <f>SUMIFS(OccupancyData!$D$2:$D$6144,OccupancyData!$C$2:$C$6144,$A11,OccupancyData!$B$2:$B$6144,FC$4)</f>
        <v>0</v>
      </c>
      <c r="FD11" s="143">
        <f>SUMIFS(OccupancyData!$D$2:$D$6144,OccupancyData!$C$2:$C$6144,$A11,OccupancyData!$B$2:$B$6144,FD$4)</f>
        <v>0</v>
      </c>
      <c r="FE11" s="143">
        <f>SUMIFS(OccupancyData!$D$2:$D$6144,OccupancyData!$C$2:$C$6144,$A11,OccupancyData!$B$2:$B$6144,FE$4)</f>
        <v>0</v>
      </c>
      <c r="FF11" s="143">
        <f>SUMIFS(OccupancyData!$D$2:$D$6144,OccupancyData!$C$2:$C$6144,$A11,OccupancyData!$B$2:$B$6144,FF$4)</f>
        <v>0</v>
      </c>
      <c r="FG11" s="143">
        <f>SUMIFS(OccupancyData!$D$2:$D$6144,OccupancyData!$C$2:$C$6144,$A11,OccupancyData!$B$2:$B$6144,FG$4)</f>
        <v>0</v>
      </c>
      <c r="FH11" s="143">
        <f>SUMIFS(OccupancyData!$D$2:$D$6144,OccupancyData!$C$2:$C$6144,$A11,OccupancyData!$B$2:$B$6144,FH$4)</f>
        <v>0</v>
      </c>
      <c r="FI11" s="143">
        <f>SUMIFS(OccupancyData!$D$2:$D$6144,OccupancyData!$C$2:$C$6144,$A11,OccupancyData!$B$2:$B$6144,FI$4)</f>
        <v>0</v>
      </c>
      <c r="FJ11" s="143"/>
      <c r="FK11" s="15"/>
      <c r="FL11" s="16"/>
    </row>
    <row r="12" spans="1:168" x14ac:dyDescent="0.25">
      <c r="A12" s="13">
        <v>43245</v>
      </c>
      <c r="B12" s="143">
        <f>SUMIFS(OccupancyData!$D$2:$D$6144,OccupancyData!$C$2:$C$6144,$A12,OccupancyData!$B$2:$B$6144,B$4)</f>
        <v>0</v>
      </c>
      <c r="C12" s="143">
        <f>SUMIFS(OccupancyData!$D$2:$D$6144,OccupancyData!$C$2:$C$6144,$A12,OccupancyData!$B$2:$B$6144,C$4)</f>
        <v>0</v>
      </c>
      <c r="D12" s="143">
        <f>SUMIFS(OccupancyData!$D$2:$D$6144,OccupancyData!$C$2:$C$6144,$A12,OccupancyData!$B$2:$B$6144,D$4)</f>
        <v>0</v>
      </c>
      <c r="E12" s="143">
        <f>SUMIFS(OccupancyData!$D$2:$D$6144,OccupancyData!$C$2:$C$6144,$A12,OccupancyData!$B$2:$B$6144,E$4)</f>
        <v>0</v>
      </c>
      <c r="F12" s="143">
        <f>SUMIFS(OccupancyData!$D$2:$D$6144,OccupancyData!$C$2:$C$6144,$A12,OccupancyData!$B$2:$B$6144,F$4)</f>
        <v>0</v>
      </c>
      <c r="G12" s="143">
        <f>SUMIFS(OccupancyData!$D$2:$D$6144,OccupancyData!$C$2:$C$6144,$A12,OccupancyData!$B$2:$B$6144,G$4)</f>
        <v>0.61429999999999996</v>
      </c>
      <c r="H12" s="143">
        <f>SUMIFS(OccupancyData!$D$2:$D$6144,OccupancyData!$C$2:$C$6144,$A12,OccupancyData!$B$2:$B$6144,H$4)</f>
        <v>0</v>
      </c>
      <c r="I12" s="143">
        <f>SUMIFS(OccupancyData!$D$2:$D$6144,OccupancyData!$C$2:$C$6144,$A12,OccupancyData!$B$2:$B$6144,I$4)</f>
        <v>0</v>
      </c>
      <c r="J12" s="143">
        <f>SUMIFS(OccupancyData!$D$2:$D$6144,OccupancyData!$C$2:$C$6144,$A12,OccupancyData!$B$2:$B$6144,J$4)</f>
        <v>0</v>
      </c>
      <c r="K12" s="143">
        <f>SUMIFS(OccupancyData!$D$2:$D$6144,OccupancyData!$C$2:$C$6144,$A12,OccupancyData!$B$2:$B$6144,K$4)</f>
        <v>0</v>
      </c>
      <c r="L12" s="143">
        <f>SUMIFS(OccupancyData!$D$2:$D$6144,OccupancyData!$C$2:$C$6144,$A12,OccupancyData!$B$2:$B$6144,L$4)</f>
        <v>0.33100000000000002</v>
      </c>
      <c r="M12" s="143">
        <f>SUMIFS(OccupancyData!$D$2:$D$6144,OccupancyData!$C$2:$C$6144,$A12,OccupancyData!$B$2:$B$6144,M$4)</f>
        <v>0.55189999999999995</v>
      </c>
      <c r="N12" s="143">
        <f>SUMIFS(OccupancyData!$D$2:$D$6144,OccupancyData!$C$2:$C$6144,$A12,OccupancyData!$B$2:$B$6144,N$4)</f>
        <v>0.52900000000000003</v>
      </c>
      <c r="O12" s="143">
        <f>SUMIFS(OccupancyData!$D$2:$D$6144,OccupancyData!$C$2:$C$6144,$A12,OccupancyData!$B$2:$B$6144,O$4)</f>
        <v>0.5343</v>
      </c>
      <c r="P12" s="143">
        <f>SUMIFS(OccupancyData!$D$2:$D$6144,OccupancyData!$C$2:$C$6144,$A12,OccupancyData!$B$2:$B$6144,P$4)</f>
        <v>0.5605</v>
      </c>
      <c r="Q12" s="143">
        <f>SUMIFS(OccupancyData!$D$2:$D$6144,OccupancyData!$C$2:$C$6144,$A12,OccupancyData!$B$2:$B$6144,Q$4)</f>
        <v>0.54899999999999993</v>
      </c>
      <c r="R12" s="143">
        <f>SUMIFS(OccupancyData!$D$2:$D$6144,OccupancyData!$C$2:$C$6144,$A12,OccupancyData!$B$2:$B$6144,R$4)</f>
        <v>0.60760000000000003</v>
      </c>
      <c r="S12" s="143">
        <f>SUMIFS(OccupancyData!$D$2:$D$6144,OccupancyData!$C$2:$C$6144,$A12,OccupancyData!$B$2:$B$6144,S$4)</f>
        <v>0</v>
      </c>
      <c r="T12" s="143">
        <f>SUMIFS(OccupancyData!$D$2:$D$6144,OccupancyData!$C$2:$C$6144,$A12,OccupancyData!$B$2:$B$6144,T$4)</f>
        <v>0</v>
      </c>
      <c r="U12" s="143">
        <f>SUMIFS(OccupancyData!$D$2:$D$6144,OccupancyData!$C$2:$C$6144,$A12,OccupancyData!$B$2:$B$6144,U$4)</f>
        <v>0.54669999999999996</v>
      </c>
      <c r="V12" s="143">
        <f>SUMIFS(OccupancyData!$D$2:$D$6144,OccupancyData!$C$2:$C$6144,$A12,OccupancyData!$B$2:$B$6144,V$4)</f>
        <v>0.55479999999999996</v>
      </c>
      <c r="W12" s="143">
        <f>SUMIFS(OccupancyData!$D$2:$D$6144,OccupancyData!$C$2:$C$6144,$A12,OccupancyData!$B$2:$B$6144,W$4)</f>
        <v>0.57140000000000002</v>
      </c>
      <c r="X12" s="143">
        <f>SUMIFS(OccupancyData!$D$2:$D$6144,OccupancyData!$C$2:$C$6144,$A12,OccupancyData!$B$2:$B$6144,X$4)</f>
        <v>0.55899999999999994</v>
      </c>
      <c r="Y12" s="143">
        <f>SUMIFS(OccupancyData!$D$2:$D$6144,OccupancyData!$C$2:$C$6144,$A12,OccupancyData!$B$2:$B$6144,Y$4)</f>
        <v>0.54810000000000003</v>
      </c>
      <c r="Z12" s="143">
        <f>SUMIFS(OccupancyData!$D$2:$D$6144,OccupancyData!$C$2:$C$6144,$A12,OccupancyData!$B$2:$B$6144,Z$4)</f>
        <v>0.57140000000000002</v>
      </c>
      <c r="AA12" s="143">
        <f>SUMIFS(OccupancyData!$D$2:$D$6144,OccupancyData!$C$2:$C$6144,$A12,OccupancyData!$B$2:$B$6144,AA$4)</f>
        <v>0.56669999999999998</v>
      </c>
      <c r="AB12" s="143">
        <f>SUMIFS(OccupancyData!$D$2:$D$6144,OccupancyData!$C$2:$C$6144,$A12,OccupancyData!$B$2:$B$6144,AB$4)</f>
        <v>0.56619999999999993</v>
      </c>
      <c r="AC12" s="143">
        <f>SUMIFS(OccupancyData!$D$2:$D$6144,OccupancyData!$C$2:$C$6144,$A12,OccupancyData!$B$2:$B$6144,AC$4)</f>
        <v>0.56669999999999998</v>
      </c>
      <c r="AD12" s="143">
        <f>SUMIFS(OccupancyData!$D$2:$D$6144,OccupancyData!$C$2:$C$6144,$A12,OccupancyData!$B$2:$B$6144,AD$4)</f>
        <v>0.56569999999999998</v>
      </c>
      <c r="AE12" s="143">
        <f>SUMIFS(OccupancyData!$D$2:$D$6144,OccupancyData!$C$2:$C$6144,$A12,OccupancyData!$B$2:$B$6144,AE$4)</f>
        <v>0.5605</v>
      </c>
      <c r="AF12" s="143">
        <f>SUMIFS(OccupancyData!$D$2:$D$6144,OccupancyData!$C$2:$C$6144,$A12,OccupancyData!$B$2:$B$6144,AF$4)</f>
        <v>0.55710000000000004</v>
      </c>
      <c r="AG12" s="143">
        <f>SUMIFS(OccupancyData!$D$2:$D$6144,OccupancyData!$C$2:$C$6144,$A12,OccupancyData!$B$2:$B$6144,AG$4)</f>
        <v>0.56000000000000005</v>
      </c>
      <c r="AH12" s="143">
        <f>SUMIFS(OccupancyData!$D$2:$D$6144,OccupancyData!$C$2:$C$6144,$A12,OccupancyData!$B$2:$B$6144,AH$4)</f>
        <v>0.54189999999999994</v>
      </c>
      <c r="AI12" s="143">
        <f>SUMIFS(OccupancyData!$D$2:$D$6144,OccupancyData!$C$2:$C$6144,$A12,OccupancyData!$B$2:$B$6144,AI$4)</f>
        <v>0.56000000000000005</v>
      </c>
      <c r="AJ12" s="143">
        <f>SUMIFS(OccupancyData!$D$2:$D$6144,OccupancyData!$C$2:$C$6144,$A12,OccupancyData!$B$2:$B$6144,AJ$4)</f>
        <v>0.55479999999999996</v>
      </c>
      <c r="AK12" s="143">
        <f>SUMIFS(OccupancyData!$D$2:$D$6144,OccupancyData!$C$2:$C$6144,$A12,OccupancyData!$B$2:$B$6144,AK$4)</f>
        <v>0.57140000000000002</v>
      </c>
      <c r="AL12" s="143">
        <f>SUMIFS(OccupancyData!$D$2:$D$6144,OccupancyData!$C$2:$C$6144,$A12,OccupancyData!$B$2:$B$6144,AL$4)</f>
        <v>0.72809999999999997</v>
      </c>
      <c r="AM12" s="143">
        <f>SUMIFS(OccupancyData!$D$2:$D$6144,OccupancyData!$C$2:$C$6144,$A12,OccupancyData!$B$2:$B$6144,AM$4)</f>
        <v>0.70430000000000004</v>
      </c>
      <c r="AN12" s="143">
        <f>SUMIFS(OccupancyData!$D$2:$D$6144,OccupancyData!$C$2:$C$6144,$A12,OccupancyData!$B$2:$B$6144,AN$4)</f>
        <v>0.74620000000000009</v>
      </c>
      <c r="AO12" s="143">
        <f>SUMIFS(OccupancyData!$D$2:$D$6144,OccupancyData!$C$2:$C$6144,$A12,OccupancyData!$B$2:$B$6144,AO$4)</f>
        <v>0.75620000000000009</v>
      </c>
      <c r="AP12" s="143">
        <f>SUMIFS(OccupancyData!$D$2:$D$6144,OccupancyData!$C$2:$C$6144,$A12,OccupancyData!$B$2:$B$6144,AP$4)</f>
        <v>0.70860000000000001</v>
      </c>
      <c r="AQ12" s="143">
        <f>SUMIFS(OccupancyData!$D$2:$D$6144,OccupancyData!$C$2:$C$6144,$A12,OccupancyData!$B$2:$B$6144,AQ$4)</f>
        <v>0.72239999999999993</v>
      </c>
      <c r="AR12" s="143">
        <f>SUMIFS(OccupancyData!$D$2:$D$6144,OccupancyData!$C$2:$C$6144,$A12,OccupancyData!$B$2:$B$6144,AR$4)</f>
        <v>0.75569999999999993</v>
      </c>
      <c r="AS12" s="143">
        <f>SUMIFS(OccupancyData!$D$2:$D$6144,OccupancyData!$C$2:$C$6144,$A12,OccupancyData!$B$2:$B$6144,AS$4)</f>
        <v>0.74860000000000004</v>
      </c>
      <c r="AT12" s="143">
        <f>SUMIFS(OccupancyData!$D$2:$D$6144,OccupancyData!$C$2:$C$6144,$A12,OccupancyData!$B$2:$B$6144,AT$4)</f>
        <v>0.73809999999999998</v>
      </c>
      <c r="AU12" s="143">
        <f>SUMIFS(OccupancyData!$D$2:$D$6144,OccupancyData!$C$2:$C$6144,$A12,OccupancyData!$B$2:$B$6144,AU$4)</f>
        <v>0.74329999999999996</v>
      </c>
      <c r="AV12" s="143">
        <f>SUMIFS(OccupancyData!$D$2:$D$6144,OccupancyData!$C$2:$C$6144,$A12,OccupancyData!$B$2:$B$6144,AV$4)</f>
        <v>0.70140000000000002</v>
      </c>
      <c r="AW12" s="143">
        <f>SUMIFS(OccupancyData!$D$2:$D$6144,OccupancyData!$C$2:$C$6144,$A12,OccupancyData!$B$2:$B$6144,AW$4)</f>
        <v>0.75709999999999988</v>
      </c>
      <c r="AX12" s="143">
        <f>SUMIFS(OccupancyData!$D$2:$D$6144,OccupancyData!$C$2:$C$6144,$A12,OccupancyData!$B$2:$B$6144,AX$4)</f>
        <v>0.70669999999999999</v>
      </c>
      <c r="AY12" s="143">
        <f>SUMIFS(OccupancyData!$D$2:$D$6144,OccupancyData!$C$2:$C$6144,$A12,OccupancyData!$B$2:$B$6144,AY$4)</f>
        <v>0.68859999999999999</v>
      </c>
      <c r="AZ12" s="143">
        <f>SUMIFS(OccupancyData!$D$2:$D$6144,OccupancyData!$C$2:$C$6144,$A12,OccupancyData!$B$2:$B$6144,AZ$4)</f>
        <v>0.69480000000000008</v>
      </c>
      <c r="BA12" s="143">
        <f>SUMIFS(OccupancyData!$D$2:$D$6144,OccupancyData!$C$2:$C$6144,$A12,OccupancyData!$B$2:$B$6144,BA$4)</f>
        <v>0.71810000000000007</v>
      </c>
      <c r="BB12" s="143">
        <f>SUMIFS(OccupancyData!$D$2:$D$6144,OccupancyData!$C$2:$C$6144,$A12,OccupancyData!$B$2:$B$6144,BB$4)</f>
        <v>0.71569999999999989</v>
      </c>
      <c r="BC12" s="143">
        <f>SUMIFS(OccupancyData!$D$2:$D$6144,OccupancyData!$C$2:$C$6144,$A12,OccupancyData!$B$2:$B$6144,BC$4)</f>
        <v>0.75620000000000009</v>
      </c>
      <c r="BD12" s="143">
        <f>SUMIFS(OccupancyData!$D$2:$D$6144,OccupancyData!$C$2:$C$6144,$A12,OccupancyData!$B$2:$B$6144,BD$4)</f>
        <v>0.75239999999999996</v>
      </c>
      <c r="BE12" s="143">
        <f>SUMIFS(OccupancyData!$D$2:$D$6144,OccupancyData!$C$2:$C$6144,$A12,OccupancyData!$B$2:$B$6144,BE$4)</f>
        <v>0.72189999999999999</v>
      </c>
      <c r="BF12" s="143">
        <f>SUMIFS(OccupancyData!$D$2:$D$6144,OccupancyData!$C$2:$C$6144,$A12,OccupancyData!$B$2:$B$6144,BF$4)</f>
        <v>0.75670000000000004</v>
      </c>
      <c r="BG12" s="143">
        <f>SUMIFS(OccupancyData!$D$2:$D$6144,OccupancyData!$C$2:$C$6144,$A12,OccupancyData!$B$2:$B$6144,BG$4)</f>
        <v>0.75670000000000004</v>
      </c>
      <c r="BH12" s="143">
        <f>SUMIFS(OccupancyData!$D$2:$D$6144,OccupancyData!$C$2:$C$6144,$A12,OccupancyData!$B$2:$B$6144,BH$4)</f>
        <v>0.74950000000000006</v>
      </c>
      <c r="BI12" s="143">
        <f>SUMIFS(OccupancyData!$D$2:$D$6144,OccupancyData!$C$2:$C$6144,$A12,OccupancyData!$B$2:$B$6144,BI$4)</f>
        <v>0.72809999999999997</v>
      </c>
      <c r="BJ12" s="143">
        <f>SUMIFS(OccupancyData!$D$2:$D$6144,OccupancyData!$C$2:$C$6144,$A12,OccupancyData!$B$2:$B$6144,BJ$4)</f>
        <v>0.73140000000000005</v>
      </c>
      <c r="BK12" s="143">
        <f>SUMIFS(OccupancyData!$D$2:$D$6144,OccupancyData!$C$2:$C$6144,$A12,OccupancyData!$B$2:$B$6144,BK$4)</f>
        <v>0.73950000000000005</v>
      </c>
      <c r="BL12" s="143">
        <f>SUMIFS(OccupancyData!$D$2:$D$6144,OccupancyData!$C$2:$C$6144,$A12,OccupancyData!$B$2:$B$6144,BL$4)</f>
        <v>0.73709999999999998</v>
      </c>
      <c r="BM12" s="143">
        <f>SUMIFS(OccupancyData!$D$2:$D$6144,OccupancyData!$C$2:$C$6144,$A12,OccupancyData!$B$2:$B$6144,BM$4)</f>
        <v>0.7581</v>
      </c>
      <c r="BN12" s="143">
        <f>SUMIFS(OccupancyData!$D$2:$D$6144,OccupancyData!$C$2:$C$6144,$A12,OccupancyData!$B$2:$B$6144,BN$4)</f>
        <v>0.75239999999999996</v>
      </c>
      <c r="BO12" s="143">
        <f>SUMIFS(OccupancyData!$D$2:$D$6144,OccupancyData!$C$2:$C$6144,$A12,OccupancyData!$B$2:$B$6144,BO$4)</f>
        <v>0.74239999999999995</v>
      </c>
      <c r="BP12" s="143">
        <f>SUMIFS(OccupancyData!$D$2:$D$6144,OccupancyData!$C$2:$C$6144,$A12,OccupancyData!$B$2:$B$6144,BP$4)</f>
        <v>0.73950000000000005</v>
      </c>
      <c r="BQ12" s="143">
        <f>SUMIFS(OccupancyData!$D$2:$D$6144,OccupancyData!$C$2:$C$6144,$A12,OccupancyData!$B$2:$B$6144,BQ$4)</f>
        <v>0.72950000000000004</v>
      </c>
      <c r="BR12" s="143">
        <f>SUMIFS(OccupancyData!$D$2:$D$6144,OccupancyData!$C$2:$C$6144,$A12,OccupancyData!$B$2:$B$6144,BR$4)</f>
        <v>0.75190000000000001</v>
      </c>
      <c r="BS12" s="143">
        <f>SUMIFS(OccupancyData!$D$2:$D$6144,OccupancyData!$C$2:$C$6144,$A12,OccupancyData!$B$2:$B$6144,BS$4)</f>
        <v>0.6986</v>
      </c>
      <c r="BT12" s="143">
        <f>SUMIFS(OccupancyData!$D$2:$D$6144,OccupancyData!$C$2:$C$6144,$A12,OccupancyData!$B$2:$B$6144,BT$4)</f>
        <v>0.72189999999999999</v>
      </c>
      <c r="BU12" s="143">
        <f>SUMIFS(OccupancyData!$D$2:$D$6144,OccupancyData!$C$2:$C$6144,$A12,OccupancyData!$B$2:$B$6144,BU$4)</f>
        <v>0.74379999999999991</v>
      </c>
      <c r="BV12" s="143">
        <f>SUMIFS(OccupancyData!$D$2:$D$6144,OccupancyData!$C$2:$C$6144,$A12,OccupancyData!$B$2:$B$6144,BV$4)</f>
        <v>0.74239999999999995</v>
      </c>
      <c r="BW12" s="143">
        <f>SUMIFS(OccupancyData!$D$2:$D$6144,OccupancyData!$C$2:$C$6144,$A12,OccupancyData!$B$2:$B$6144,BW$4)</f>
        <v>0.72329999999999994</v>
      </c>
      <c r="BX12" s="143">
        <f>SUMIFS(OccupancyData!$D$2:$D$6144,OccupancyData!$C$2:$C$6144,$A12,OccupancyData!$B$2:$B$6144,BX$4)</f>
        <v>0.67709999999999992</v>
      </c>
      <c r="BY12" s="143">
        <f>SUMIFS(OccupancyData!$D$2:$D$6144,OccupancyData!$C$2:$C$6144,$A12,OccupancyData!$B$2:$B$6144,BY$4)</f>
        <v>0.69900000000000007</v>
      </c>
      <c r="BZ12" s="143">
        <f>SUMIFS(OccupancyData!$D$2:$D$6144,OccupancyData!$C$2:$C$6144,$A12,OccupancyData!$B$2:$B$6144,BZ$4)</f>
        <v>0.72620000000000007</v>
      </c>
      <c r="CA12" s="143">
        <f>SUMIFS(OccupancyData!$D$2:$D$6144,OccupancyData!$C$2:$C$6144,$A12,OccupancyData!$B$2:$B$6144,CA$4)</f>
        <v>0.75290000000000001</v>
      </c>
      <c r="CB12" s="143">
        <f>SUMIFS(OccupancyData!$D$2:$D$6144,OccupancyData!$C$2:$C$6144,$A12,OccupancyData!$B$2:$B$6144,CB$4)</f>
        <v>0.75480000000000003</v>
      </c>
      <c r="CC12" s="143">
        <f>SUMIFS(OccupancyData!$D$2:$D$6144,OccupancyData!$C$2:$C$6144,$A12,OccupancyData!$B$2:$B$6144,CC$4)</f>
        <v>0.61140000000000005</v>
      </c>
      <c r="CD12" s="143">
        <f>SUMIFS(OccupancyData!$D$2:$D$6144,OccupancyData!$C$2:$C$6144,$A12,OccupancyData!$B$2:$B$6144,CD$4)</f>
        <v>0.59329999999999994</v>
      </c>
      <c r="CE12" s="143">
        <f>SUMIFS(OccupancyData!$D$2:$D$6144,OccupancyData!$C$2:$C$6144,$A12,OccupancyData!$B$2:$B$6144,CE$4)</f>
        <v>0.5948</v>
      </c>
      <c r="CF12" s="143">
        <f>SUMIFS(OccupancyData!$D$2:$D$6144,OccupancyData!$C$2:$C$6144,$A12,OccupancyData!$B$2:$B$6144,CF$4)</f>
        <v>0.60670000000000002</v>
      </c>
      <c r="CG12" s="143">
        <f>SUMIFS(OccupancyData!$D$2:$D$6144,OccupancyData!$C$2:$C$6144,$A12,OccupancyData!$B$2:$B$6144,CG$4)</f>
        <v>2.9286000000000003</v>
      </c>
      <c r="CH12" s="143">
        <f>SUMIFS(OccupancyData!$D$2:$D$6144,OccupancyData!$C$2:$C$6144,$A12,OccupancyData!$B$2:$B$6144,CH$4)</f>
        <v>0</v>
      </c>
      <c r="CI12" s="143">
        <f>SUMIFS(OccupancyData!$D$2:$D$6144,OccupancyData!$C$2:$C$6144,$A12,OccupancyData!$B$2:$B$6144,CI$4)</f>
        <v>0</v>
      </c>
      <c r="CJ12" s="143">
        <f>SUMIFS(OccupancyData!$D$2:$D$6144,OccupancyData!$C$2:$C$6144,$A12,OccupancyData!$B$2:$B$6144,CJ$4)</f>
        <v>0</v>
      </c>
      <c r="CK12" s="143">
        <f>SUMIFS(OccupancyData!$D$2:$D$6144,OccupancyData!$C$2:$C$6144,$A12,OccupancyData!$B$2:$B$6144,CK$4)</f>
        <v>0</v>
      </c>
      <c r="CL12" s="143">
        <f>SUMIFS(OccupancyData!$D$2:$D$6144,OccupancyData!$C$2:$C$6144,$A12,OccupancyData!$B$2:$B$6144,CL$4)</f>
        <v>0</v>
      </c>
      <c r="CM12" s="143">
        <f>SUMIFS(OccupancyData!$D$2:$D$6144,OccupancyData!$C$2:$C$6144,$A12,OccupancyData!$B$2:$B$6144,CM$4)</f>
        <v>0</v>
      </c>
      <c r="CN12" s="143">
        <f>SUMIFS(OccupancyData!$D$2:$D$6144,OccupancyData!$C$2:$C$6144,$A12,OccupancyData!$B$2:$B$6144,CN$4)</f>
        <v>0</v>
      </c>
      <c r="CO12" s="143">
        <f>SUMIFS(OccupancyData!$D$2:$D$6144,OccupancyData!$C$2:$C$6144,$A12,OccupancyData!$B$2:$B$6144,CO$4)</f>
        <v>0</v>
      </c>
      <c r="CP12" s="143">
        <f>SUMIFS(OccupancyData!$D$2:$D$6144,OccupancyData!$C$2:$C$6144,$A12,OccupancyData!$B$2:$B$6144,CP$4)</f>
        <v>0</v>
      </c>
      <c r="CQ12" s="143">
        <f>SUMIFS(OccupancyData!$D$2:$D$6144,OccupancyData!$C$2:$C$6144,$A12,OccupancyData!$B$2:$B$6144,CQ$4)</f>
        <v>0</v>
      </c>
      <c r="CR12" s="143">
        <f>SUMIFS(OccupancyData!$D$2:$D$6144,OccupancyData!$C$2:$C$6144,$A12,OccupancyData!$B$2:$B$6144,CR$4)</f>
        <v>0</v>
      </c>
      <c r="CS12" s="143">
        <f>SUMIFS(OccupancyData!$D$2:$D$6144,OccupancyData!$C$2:$C$6144,$A12,OccupancyData!$B$2:$B$6144,CS$4)</f>
        <v>0</v>
      </c>
      <c r="CT12" s="143">
        <f>SUMIFS(OccupancyData!$D$2:$D$6144,OccupancyData!$C$2:$C$6144,$A12,OccupancyData!$B$2:$B$6144,CT$4)</f>
        <v>0</v>
      </c>
      <c r="CU12" s="143">
        <f>SUMIFS(OccupancyData!$D$2:$D$6144,OccupancyData!$C$2:$C$6144,$A12,OccupancyData!$B$2:$B$6144,CU$4)</f>
        <v>0</v>
      </c>
      <c r="CV12" s="143">
        <f>SUMIFS(OccupancyData!$D$2:$D$6144,OccupancyData!$C$2:$C$6144,$A12,OccupancyData!$B$2:$B$6144,CV$4)</f>
        <v>0</v>
      </c>
      <c r="CW12" s="143">
        <f>SUMIFS(OccupancyData!$D$2:$D$6144,OccupancyData!$C$2:$C$6144,$A12,OccupancyData!$B$2:$B$6144,CW$4)</f>
        <v>0</v>
      </c>
      <c r="CX12" s="143">
        <f>SUMIFS(OccupancyData!$D$2:$D$6144,OccupancyData!$C$2:$C$6144,$A12,OccupancyData!$B$2:$B$6144,CX$4)</f>
        <v>0</v>
      </c>
      <c r="CY12" s="143">
        <f>SUMIFS(OccupancyData!$D$2:$D$6144,OccupancyData!$C$2:$C$6144,$A12,OccupancyData!$B$2:$B$6144,CY$4)</f>
        <v>0</v>
      </c>
      <c r="CZ12" s="143">
        <f>SUMIFS(OccupancyData!$D$2:$D$6144,OccupancyData!$C$2:$C$6144,$A12,OccupancyData!$B$2:$B$6144,CZ$4)</f>
        <v>0</v>
      </c>
      <c r="DA12" s="143">
        <f>SUMIFS(OccupancyData!$D$2:$D$6144,OccupancyData!$C$2:$C$6144,$A12,OccupancyData!$B$2:$B$6144,DA$4)</f>
        <v>0</v>
      </c>
      <c r="DB12" s="143">
        <f>SUMIFS(OccupancyData!$D$2:$D$6144,OccupancyData!$C$2:$C$6144,$A12,OccupancyData!$B$2:$B$6144,DB$4)</f>
        <v>0</v>
      </c>
      <c r="DC12" s="143">
        <f>SUMIFS(OccupancyData!$D$2:$D$6144,OccupancyData!$C$2:$C$6144,$A12,OccupancyData!$B$2:$B$6144,DC$4)</f>
        <v>0</v>
      </c>
      <c r="DD12" s="143">
        <f>SUMIFS(OccupancyData!$D$2:$D$6144,OccupancyData!$C$2:$C$6144,$A12,OccupancyData!$B$2:$B$6144,DD$4)</f>
        <v>0</v>
      </c>
      <c r="DE12" s="143">
        <f>SUMIFS(OccupancyData!$D$2:$D$6144,OccupancyData!$C$2:$C$6144,$A12,OccupancyData!$B$2:$B$6144,DE$4)</f>
        <v>0</v>
      </c>
      <c r="DF12" s="143">
        <f>SUMIFS(OccupancyData!$D$2:$D$6144,OccupancyData!$C$2:$C$6144,$A12,OccupancyData!$B$2:$B$6144,DF$4)</f>
        <v>0</v>
      </c>
      <c r="DG12" s="143">
        <f>SUMIFS(OccupancyData!$D$2:$D$6144,OccupancyData!$C$2:$C$6144,$A12,OccupancyData!$B$2:$B$6144,DG$4)</f>
        <v>0</v>
      </c>
      <c r="DH12" s="143">
        <f>SUMIFS(OccupancyData!$D$2:$D$6144,OccupancyData!$C$2:$C$6144,$A12,OccupancyData!$B$2:$B$6144,DH$4)</f>
        <v>0</v>
      </c>
      <c r="DI12" s="143">
        <f>SUMIFS(OccupancyData!$D$2:$D$6144,OccupancyData!$C$2:$C$6144,$A12,OccupancyData!$B$2:$B$6144,DI$4)</f>
        <v>0</v>
      </c>
      <c r="DJ12" s="143">
        <f>SUMIFS(OccupancyData!$D$2:$D$6144,OccupancyData!$C$2:$C$6144,$A12,OccupancyData!$B$2:$B$6144,DJ$4)</f>
        <v>0</v>
      </c>
      <c r="DK12" s="143">
        <f>SUMIFS(OccupancyData!$D$2:$D$6144,OccupancyData!$C$2:$C$6144,$A12,OccupancyData!$B$2:$B$6144,DK$4)</f>
        <v>0</v>
      </c>
      <c r="DL12" s="143">
        <f>SUMIFS(OccupancyData!$D$2:$D$6144,OccupancyData!$C$2:$C$6144,$A12,OccupancyData!$B$2:$B$6144,DL$4)</f>
        <v>0</v>
      </c>
      <c r="DM12" s="143">
        <f>SUMIFS(OccupancyData!$D$2:$D$6144,OccupancyData!$C$2:$C$6144,$A12,OccupancyData!$B$2:$B$6144,DM$4)</f>
        <v>0</v>
      </c>
      <c r="DN12" s="143">
        <f>SUMIFS(OccupancyData!$D$2:$D$6144,OccupancyData!$C$2:$C$6144,$A12,OccupancyData!$B$2:$B$6144,DN$4)</f>
        <v>0</v>
      </c>
      <c r="DO12" s="143">
        <f>SUMIFS(OccupancyData!$D$2:$D$6144,OccupancyData!$C$2:$C$6144,$A12,OccupancyData!$B$2:$B$6144,DO$4)</f>
        <v>0</v>
      </c>
      <c r="DP12" s="143">
        <f>SUMIFS(OccupancyData!$D$2:$D$6144,OccupancyData!$C$2:$C$6144,$A12,OccupancyData!$B$2:$B$6144,DP$4)</f>
        <v>0</v>
      </c>
      <c r="DQ12" s="143">
        <f>SUMIFS(OccupancyData!$D$2:$D$6144,OccupancyData!$C$2:$C$6144,$A12,OccupancyData!$B$2:$B$6144,DQ$4)</f>
        <v>0</v>
      </c>
      <c r="DR12" s="143">
        <f>SUMIFS(OccupancyData!$D$2:$D$6144,OccupancyData!$C$2:$C$6144,$A12,OccupancyData!$B$2:$B$6144,DR$4)</f>
        <v>0</v>
      </c>
      <c r="DS12" s="143">
        <f>SUMIFS(OccupancyData!$D$2:$D$6144,OccupancyData!$C$2:$C$6144,$A12,OccupancyData!$B$2:$B$6144,DS$4)</f>
        <v>0</v>
      </c>
      <c r="DT12" s="143">
        <f>SUMIFS(OccupancyData!$D$2:$D$6144,OccupancyData!$C$2:$C$6144,$A12,OccupancyData!$B$2:$B$6144,DT$4)</f>
        <v>0</v>
      </c>
      <c r="DU12" s="143">
        <f>SUMIFS(OccupancyData!$D$2:$D$6144,OccupancyData!$C$2:$C$6144,$A12,OccupancyData!$B$2:$B$6144,DU$4)</f>
        <v>0</v>
      </c>
      <c r="DV12" s="143">
        <f>SUMIFS(OccupancyData!$D$2:$D$6144,OccupancyData!$C$2:$C$6144,$A12,OccupancyData!$B$2:$B$6144,DV$4)</f>
        <v>0</v>
      </c>
      <c r="DW12" s="143">
        <f>SUMIFS(OccupancyData!$D$2:$D$6144,OccupancyData!$C$2:$C$6144,$A12,OccupancyData!$B$2:$B$6144,DW$4)</f>
        <v>0.22570000000000001</v>
      </c>
      <c r="DX12" s="143">
        <f>SUMIFS(OccupancyData!$D$2:$D$6144,OccupancyData!$C$2:$C$6144,$A12,OccupancyData!$B$2:$B$6144,DX$4)</f>
        <v>0</v>
      </c>
      <c r="DY12" s="143">
        <f>SUMIFS(OccupancyData!$D$2:$D$6144,OccupancyData!$C$2:$C$6144,$A12,OccupancyData!$B$2:$B$6144,DY$4)</f>
        <v>0</v>
      </c>
      <c r="DZ12" s="143">
        <f>SUMIFS(OccupancyData!$D$2:$D$6144,OccupancyData!$C$2:$C$6144,$A12,OccupancyData!$B$2:$B$6144,DZ$4)</f>
        <v>0</v>
      </c>
      <c r="EA12" s="143">
        <f>SUMIFS(OccupancyData!$D$2:$D$6144,OccupancyData!$C$2:$C$6144,$A12,OccupancyData!$B$2:$B$6144,EA$4)</f>
        <v>0</v>
      </c>
      <c r="EB12" s="143">
        <f>SUMIFS(OccupancyData!$D$2:$D$6144,OccupancyData!$C$2:$C$6144,$A12,OccupancyData!$B$2:$B$6144,EB$4)</f>
        <v>0</v>
      </c>
      <c r="EC12" s="143">
        <f>SUMIFS(OccupancyData!$D$2:$D$6144,OccupancyData!$C$2:$C$6144,$A12,OccupancyData!$B$2:$B$6144,EC$4)</f>
        <v>0</v>
      </c>
      <c r="ED12" s="143">
        <f>SUMIFS(OccupancyData!$D$2:$D$6144,OccupancyData!$C$2:$C$6144,$A12,OccupancyData!$B$2:$B$6144,ED$4)</f>
        <v>0</v>
      </c>
      <c r="EE12" s="143">
        <f>SUMIFS(OccupancyData!$D$2:$D$6144,OccupancyData!$C$2:$C$6144,$A12,OccupancyData!$B$2:$B$6144,EE$4)</f>
        <v>0</v>
      </c>
      <c r="EF12" s="143">
        <f>SUMIFS(OccupancyData!$D$2:$D$6144,OccupancyData!$C$2:$C$6144,$A12,OccupancyData!$B$2:$B$6144,EF$4)</f>
        <v>0</v>
      </c>
      <c r="EG12" s="143">
        <f>SUMIFS(OccupancyData!$D$2:$D$6144,OccupancyData!$C$2:$C$6144,$A12,OccupancyData!$B$2:$B$6144,EG$4)</f>
        <v>0</v>
      </c>
      <c r="EH12" s="143">
        <f>SUMIFS(OccupancyData!$D$2:$D$6144,OccupancyData!$C$2:$C$6144,$A12,OccupancyData!$B$2:$B$6144,EH$4)</f>
        <v>0</v>
      </c>
      <c r="EI12" s="143">
        <f>SUMIFS(OccupancyData!$D$2:$D$6144,OccupancyData!$C$2:$C$6144,$A12,OccupancyData!$B$2:$B$6144,EI$4)</f>
        <v>0</v>
      </c>
      <c r="EJ12" s="143">
        <f>SUMIFS(OccupancyData!$D$2:$D$6144,OccupancyData!$C$2:$C$6144,$A12,OccupancyData!$B$2:$B$6144,EJ$4)</f>
        <v>0</v>
      </c>
      <c r="EK12" s="143">
        <f>SUMIFS(OccupancyData!$D$2:$D$6144,OccupancyData!$C$2:$C$6144,$A12,OccupancyData!$B$2:$B$6144,EK$4)</f>
        <v>0</v>
      </c>
      <c r="EL12" s="143">
        <f>SUMIFS(OccupancyData!$D$2:$D$6144,OccupancyData!$C$2:$C$6144,$A12,OccupancyData!$B$2:$B$6144,EL$4)</f>
        <v>0</v>
      </c>
      <c r="EM12" s="143">
        <f>SUMIFS(OccupancyData!$D$2:$D$6144,OccupancyData!$C$2:$C$6144,$A12,OccupancyData!$B$2:$B$6144,EM$4)</f>
        <v>0</v>
      </c>
      <c r="EN12" s="143">
        <f>SUMIFS(OccupancyData!$D$2:$D$6144,OccupancyData!$C$2:$C$6144,$A12,OccupancyData!$B$2:$B$6144,EN$4)</f>
        <v>0</v>
      </c>
      <c r="EO12" s="143">
        <f>SUMIFS(OccupancyData!$D$2:$D$6144,OccupancyData!$C$2:$C$6144,$A12,OccupancyData!$B$2:$B$6144,EO$4)</f>
        <v>0</v>
      </c>
      <c r="EP12" s="143">
        <f>SUMIFS(OccupancyData!$D$2:$D$6144,OccupancyData!$C$2:$C$6144,$A12,OccupancyData!$B$2:$B$6144,EP$4)</f>
        <v>0</v>
      </c>
      <c r="EQ12" s="143">
        <f>SUMIFS(OccupancyData!$D$2:$D$6144,OccupancyData!$C$2:$C$6144,$A12,OccupancyData!$B$2:$B$6144,EQ$4)</f>
        <v>0</v>
      </c>
      <c r="ER12" s="143">
        <f>SUMIFS(OccupancyData!$D$2:$D$6144,OccupancyData!$C$2:$C$6144,$A12,OccupancyData!$B$2:$B$6144,ER$4)</f>
        <v>0</v>
      </c>
      <c r="ES12" s="143">
        <f>SUMIFS(OccupancyData!$D$2:$D$6144,OccupancyData!$C$2:$C$6144,$A12,OccupancyData!$B$2:$B$6144,ES$4)</f>
        <v>0</v>
      </c>
      <c r="ET12" s="143">
        <f>SUMIFS(OccupancyData!$D$2:$D$6144,OccupancyData!$C$2:$C$6144,$A12,OccupancyData!$B$2:$B$6144,ET$4)</f>
        <v>0</v>
      </c>
      <c r="EU12" s="143">
        <f>SUMIFS(OccupancyData!$D$2:$D$6144,OccupancyData!$C$2:$C$6144,$A12,OccupancyData!$B$2:$B$6144,EU$4)</f>
        <v>0</v>
      </c>
      <c r="EV12" s="143">
        <f>SUMIFS(OccupancyData!$D$2:$D$6144,OccupancyData!$C$2:$C$6144,$A12,OccupancyData!$B$2:$B$6144,EV$4)</f>
        <v>0</v>
      </c>
      <c r="EW12" s="143">
        <f>SUMIFS(OccupancyData!$D$2:$D$6144,OccupancyData!$C$2:$C$6144,$A12,OccupancyData!$B$2:$B$6144,EW$4)</f>
        <v>0</v>
      </c>
      <c r="EX12" s="143">
        <f>SUMIFS(OccupancyData!$D$2:$D$6144,OccupancyData!$C$2:$C$6144,$A12,OccupancyData!$B$2:$B$6144,EX$4)</f>
        <v>0</v>
      </c>
      <c r="EY12" s="143">
        <f>SUMIFS(OccupancyData!$D$2:$D$6144,OccupancyData!$C$2:$C$6144,$A12,OccupancyData!$B$2:$B$6144,EY$4)</f>
        <v>0</v>
      </c>
      <c r="EZ12" s="143">
        <f>SUMIFS(OccupancyData!$D$2:$D$6144,OccupancyData!$C$2:$C$6144,$A12,OccupancyData!$B$2:$B$6144,EZ$4)</f>
        <v>0</v>
      </c>
      <c r="FA12" s="143">
        <f>SUMIFS(OccupancyData!$D$2:$D$6144,OccupancyData!$C$2:$C$6144,$A12,OccupancyData!$B$2:$B$6144,FA$4)</f>
        <v>0</v>
      </c>
      <c r="FB12" s="143">
        <f>SUMIFS(OccupancyData!$D$2:$D$6144,OccupancyData!$C$2:$C$6144,$A12,OccupancyData!$B$2:$B$6144,FB$4)</f>
        <v>0</v>
      </c>
      <c r="FC12" s="143">
        <f>SUMIFS(OccupancyData!$D$2:$D$6144,OccupancyData!$C$2:$C$6144,$A12,OccupancyData!$B$2:$B$6144,FC$4)</f>
        <v>0</v>
      </c>
      <c r="FD12" s="143">
        <f>SUMIFS(OccupancyData!$D$2:$D$6144,OccupancyData!$C$2:$C$6144,$A12,OccupancyData!$B$2:$B$6144,FD$4)</f>
        <v>0</v>
      </c>
      <c r="FE12" s="143">
        <f>SUMIFS(OccupancyData!$D$2:$D$6144,OccupancyData!$C$2:$C$6144,$A12,OccupancyData!$B$2:$B$6144,FE$4)</f>
        <v>0</v>
      </c>
      <c r="FF12" s="143">
        <f>SUMIFS(OccupancyData!$D$2:$D$6144,OccupancyData!$C$2:$C$6144,$A12,OccupancyData!$B$2:$B$6144,FF$4)</f>
        <v>0</v>
      </c>
      <c r="FG12" s="143">
        <f>SUMIFS(OccupancyData!$D$2:$D$6144,OccupancyData!$C$2:$C$6144,$A12,OccupancyData!$B$2:$B$6144,FG$4)</f>
        <v>0</v>
      </c>
      <c r="FH12" s="143">
        <f>SUMIFS(OccupancyData!$D$2:$D$6144,OccupancyData!$C$2:$C$6144,$A12,OccupancyData!$B$2:$B$6144,FH$4)</f>
        <v>0</v>
      </c>
      <c r="FI12" s="143">
        <f>SUMIFS(OccupancyData!$D$2:$D$6144,OccupancyData!$C$2:$C$6144,$A12,OccupancyData!$B$2:$B$6144,FI$4)</f>
        <v>0</v>
      </c>
      <c r="FJ12" s="143"/>
      <c r="FK12" s="15"/>
      <c r="FL12" s="16"/>
    </row>
    <row r="13" spans="1:168" x14ac:dyDescent="0.25">
      <c r="A13" s="13">
        <v>43252</v>
      </c>
      <c r="B13" s="143">
        <f>SUMIFS(OccupancyData!$D$2:$D$6144,OccupancyData!$C$2:$C$6144,$A13,OccupancyData!$B$2:$B$6144,B$4)</f>
        <v>0</v>
      </c>
      <c r="C13" s="143">
        <f>SUMIFS(OccupancyData!$D$2:$D$6144,OccupancyData!$C$2:$C$6144,$A13,OccupancyData!$B$2:$B$6144,C$4)</f>
        <v>0</v>
      </c>
      <c r="D13" s="143">
        <f>SUMIFS(OccupancyData!$D$2:$D$6144,OccupancyData!$C$2:$C$6144,$A13,OccupancyData!$B$2:$B$6144,D$4)</f>
        <v>0</v>
      </c>
      <c r="E13" s="143">
        <f>SUMIFS(OccupancyData!$D$2:$D$6144,OccupancyData!$C$2:$C$6144,$A13,OccupancyData!$B$2:$B$6144,E$4)</f>
        <v>0</v>
      </c>
      <c r="F13" s="143">
        <f>SUMIFS(OccupancyData!$D$2:$D$6144,OccupancyData!$C$2:$C$6144,$A13,OccupancyData!$B$2:$B$6144,F$4)</f>
        <v>0</v>
      </c>
      <c r="G13" s="143">
        <f>SUMIFS(OccupancyData!$D$2:$D$6144,OccupancyData!$C$2:$C$6144,$A13,OccupancyData!$B$2:$B$6144,G$4)</f>
        <v>0.58640000000000003</v>
      </c>
      <c r="H13" s="143">
        <f>SUMIFS(OccupancyData!$D$2:$D$6144,OccupancyData!$C$2:$C$6144,$A13,OccupancyData!$B$2:$B$6144,H$4)</f>
        <v>0</v>
      </c>
      <c r="I13" s="143">
        <f>SUMIFS(OccupancyData!$D$2:$D$6144,OccupancyData!$C$2:$C$6144,$A13,OccupancyData!$B$2:$B$6144,I$4)</f>
        <v>0</v>
      </c>
      <c r="J13" s="143">
        <f>SUMIFS(OccupancyData!$D$2:$D$6144,OccupancyData!$C$2:$C$6144,$A13,OccupancyData!$B$2:$B$6144,J$4)</f>
        <v>0</v>
      </c>
      <c r="K13" s="143">
        <f>SUMIFS(OccupancyData!$D$2:$D$6144,OccupancyData!$C$2:$C$6144,$A13,OccupancyData!$B$2:$B$6144,K$4)</f>
        <v>0</v>
      </c>
      <c r="L13" s="143">
        <f>SUMIFS(OccupancyData!$D$2:$D$6144,OccupancyData!$C$2:$C$6144,$A13,OccupancyData!$B$2:$B$6144,L$4)</f>
        <v>0.31590000000000001</v>
      </c>
      <c r="M13" s="143">
        <f>SUMIFS(OccupancyData!$D$2:$D$6144,OccupancyData!$C$2:$C$6144,$A13,OccupancyData!$B$2:$B$6144,M$4)</f>
        <v>0.52680000000000005</v>
      </c>
      <c r="N13" s="143">
        <f>SUMIFS(OccupancyData!$D$2:$D$6144,OccupancyData!$C$2:$C$6144,$A13,OccupancyData!$B$2:$B$6144,N$4)</f>
        <v>0.505</v>
      </c>
      <c r="O13" s="143">
        <f>SUMIFS(OccupancyData!$D$2:$D$6144,OccupancyData!$C$2:$C$6144,$A13,OccupancyData!$B$2:$B$6144,O$4)</f>
        <v>0.51</v>
      </c>
      <c r="P13" s="143">
        <f>SUMIFS(OccupancyData!$D$2:$D$6144,OccupancyData!$C$2:$C$6144,$A13,OccupancyData!$B$2:$B$6144,P$4)</f>
        <v>0.53500000000000003</v>
      </c>
      <c r="Q13" s="143">
        <f>SUMIFS(OccupancyData!$D$2:$D$6144,OccupancyData!$C$2:$C$6144,$A13,OccupancyData!$B$2:$B$6144,Q$4)</f>
        <v>0.52410000000000001</v>
      </c>
      <c r="R13" s="143">
        <f>SUMIFS(OccupancyData!$D$2:$D$6144,OccupancyData!$C$2:$C$6144,$A13,OccupancyData!$B$2:$B$6144,R$4)</f>
        <v>0.57999999999999996</v>
      </c>
      <c r="S13" s="143">
        <f>SUMIFS(OccupancyData!$D$2:$D$6144,OccupancyData!$C$2:$C$6144,$A13,OccupancyData!$B$2:$B$6144,S$4)</f>
        <v>0</v>
      </c>
      <c r="T13" s="143">
        <f>SUMIFS(OccupancyData!$D$2:$D$6144,OccupancyData!$C$2:$C$6144,$A13,OccupancyData!$B$2:$B$6144,T$4)</f>
        <v>0</v>
      </c>
      <c r="U13" s="143">
        <f>SUMIFS(OccupancyData!$D$2:$D$6144,OccupancyData!$C$2:$C$6144,$A13,OccupancyData!$B$2:$B$6144,U$4)</f>
        <v>0.52180000000000004</v>
      </c>
      <c r="V13" s="143">
        <f>SUMIFS(OccupancyData!$D$2:$D$6144,OccupancyData!$C$2:$C$6144,$A13,OccupancyData!$B$2:$B$6144,V$4)</f>
        <v>0.52950000000000008</v>
      </c>
      <c r="W13" s="143">
        <f>SUMIFS(OccupancyData!$D$2:$D$6144,OccupancyData!$C$2:$C$6144,$A13,OccupancyData!$B$2:$B$6144,W$4)</f>
        <v>0.54549999999999998</v>
      </c>
      <c r="X13" s="143">
        <f>SUMIFS(OccupancyData!$D$2:$D$6144,OccupancyData!$C$2:$C$6144,$A13,OccupancyData!$B$2:$B$6144,X$4)</f>
        <v>0.53359999999999996</v>
      </c>
      <c r="Y13" s="143">
        <f>SUMIFS(OccupancyData!$D$2:$D$6144,OccupancyData!$C$2:$C$6144,$A13,OccupancyData!$B$2:$B$6144,Y$4)</f>
        <v>0.5232</v>
      </c>
      <c r="Z13" s="143">
        <f>SUMIFS(OccupancyData!$D$2:$D$6144,OccupancyData!$C$2:$C$6144,$A13,OccupancyData!$B$2:$B$6144,Z$4)</f>
        <v>0.54549999999999998</v>
      </c>
      <c r="AA13" s="143">
        <f>SUMIFS(OccupancyData!$D$2:$D$6144,OccupancyData!$C$2:$C$6144,$A13,OccupancyData!$B$2:$B$6144,AA$4)</f>
        <v>0.54090000000000005</v>
      </c>
      <c r="AB13" s="143">
        <f>SUMIFS(OccupancyData!$D$2:$D$6144,OccupancyData!$C$2:$C$6144,$A13,OccupancyData!$B$2:$B$6144,AB$4)</f>
        <v>0.54049999999999998</v>
      </c>
      <c r="AC13" s="143">
        <f>SUMIFS(OccupancyData!$D$2:$D$6144,OccupancyData!$C$2:$C$6144,$A13,OccupancyData!$B$2:$B$6144,AC$4)</f>
        <v>0.54090000000000005</v>
      </c>
      <c r="AD13" s="143">
        <f>SUMIFS(OccupancyData!$D$2:$D$6144,OccupancyData!$C$2:$C$6144,$A13,OccupancyData!$B$2:$B$6144,AD$4)</f>
        <v>0.54</v>
      </c>
      <c r="AE13" s="143">
        <f>SUMIFS(OccupancyData!$D$2:$D$6144,OccupancyData!$C$2:$C$6144,$A13,OccupancyData!$B$2:$B$6144,AE$4)</f>
        <v>0.53500000000000003</v>
      </c>
      <c r="AF13" s="143">
        <f>SUMIFS(OccupancyData!$D$2:$D$6144,OccupancyData!$C$2:$C$6144,$A13,OccupancyData!$B$2:$B$6144,AF$4)</f>
        <v>0.53180000000000005</v>
      </c>
      <c r="AG13" s="143">
        <f>SUMIFS(OccupancyData!$D$2:$D$6144,OccupancyData!$C$2:$C$6144,$A13,OccupancyData!$B$2:$B$6144,AG$4)</f>
        <v>0.53449999999999998</v>
      </c>
      <c r="AH13" s="143">
        <f>SUMIFS(OccupancyData!$D$2:$D$6144,OccupancyData!$C$2:$C$6144,$A13,OccupancyData!$B$2:$B$6144,AH$4)</f>
        <v>0.51729999999999998</v>
      </c>
      <c r="AI13" s="143">
        <f>SUMIFS(OccupancyData!$D$2:$D$6144,OccupancyData!$C$2:$C$6144,$A13,OccupancyData!$B$2:$B$6144,AI$4)</f>
        <v>0.53449999999999998</v>
      </c>
      <c r="AJ13" s="143">
        <f>SUMIFS(OccupancyData!$D$2:$D$6144,OccupancyData!$C$2:$C$6144,$A13,OccupancyData!$B$2:$B$6144,AJ$4)</f>
        <v>0.52950000000000008</v>
      </c>
      <c r="AK13" s="143">
        <f>SUMIFS(OccupancyData!$D$2:$D$6144,OccupancyData!$C$2:$C$6144,$A13,OccupancyData!$B$2:$B$6144,AK$4)</f>
        <v>0.54549999999999998</v>
      </c>
      <c r="AL13" s="143">
        <f>SUMIFS(OccupancyData!$D$2:$D$6144,OccupancyData!$C$2:$C$6144,$A13,OccupancyData!$B$2:$B$6144,AL$4)</f>
        <v>0.69499999999999995</v>
      </c>
      <c r="AM13" s="143">
        <f>SUMIFS(OccupancyData!$D$2:$D$6144,OccupancyData!$C$2:$C$6144,$A13,OccupancyData!$B$2:$B$6144,AM$4)</f>
        <v>0.67230000000000001</v>
      </c>
      <c r="AN13" s="143">
        <f>SUMIFS(OccupancyData!$D$2:$D$6144,OccupancyData!$C$2:$C$6144,$A13,OccupancyData!$B$2:$B$6144,AN$4)</f>
        <v>0.71230000000000004</v>
      </c>
      <c r="AO13" s="143">
        <f>SUMIFS(OccupancyData!$D$2:$D$6144,OccupancyData!$C$2:$C$6144,$A13,OccupancyData!$B$2:$B$6144,AO$4)</f>
        <v>0.72180000000000011</v>
      </c>
      <c r="AP13" s="143">
        <f>SUMIFS(OccupancyData!$D$2:$D$6144,OccupancyData!$C$2:$C$6144,$A13,OccupancyData!$B$2:$B$6144,AP$4)</f>
        <v>0.6764</v>
      </c>
      <c r="AQ13" s="143">
        <f>SUMIFS(OccupancyData!$D$2:$D$6144,OccupancyData!$C$2:$C$6144,$A13,OccupancyData!$B$2:$B$6144,AQ$4)</f>
        <v>0.6895</v>
      </c>
      <c r="AR13" s="143">
        <f>SUMIFS(OccupancyData!$D$2:$D$6144,OccupancyData!$C$2:$C$6144,$A13,OccupancyData!$B$2:$B$6144,AR$4)</f>
        <v>0.72140000000000004</v>
      </c>
      <c r="AS13" s="143">
        <f>SUMIFS(OccupancyData!$D$2:$D$6144,OccupancyData!$C$2:$C$6144,$A13,OccupancyData!$B$2:$B$6144,AS$4)</f>
        <v>0.71450000000000002</v>
      </c>
      <c r="AT13" s="143">
        <f>SUMIFS(OccupancyData!$D$2:$D$6144,OccupancyData!$C$2:$C$6144,$A13,OccupancyData!$B$2:$B$6144,AT$4)</f>
        <v>0.70450000000000002</v>
      </c>
      <c r="AU13" s="143">
        <f>SUMIFS(OccupancyData!$D$2:$D$6144,OccupancyData!$C$2:$C$6144,$A13,OccupancyData!$B$2:$B$6144,AU$4)</f>
        <v>0.70950000000000002</v>
      </c>
      <c r="AV13" s="143">
        <f>SUMIFS(OccupancyData!$D$2:$D$6144,OccupancyData!$C$2:$C$6144,$A13,OccupancyData!$B$2:$B$6144,AV$4)</f>
        <v>0.66949999999999998</v>
      </c>
      <c r="AW13" s="143">
        <f>SUMIFS(OccupancyData!$D$2:$D$6144,OccupancyData!$C$2:$C$6144,$A13,OccupancyData!$B$2:$B$6144,AW$4)</f>
        <v>0.72270000000000001</v>
      </c>
      <c r="AX13" s="143">
        <f>SUMIFS(OccupancyData!$D$2:$D$6144,OccupancyData!$C$2:$C$6144,$A13,OccupancyData!$B$2:$B$6144,AX$4)</f>
        <v>0.67449999999999999</v>
      </c>
      <c r="AY13" s="143">
        <f>SUMIFS(OccupancyData!$D$2:$D$6144,OccupancyData!$C$2:$C$6144,$A13,OccupancyData!$B$2:$B$6144,AY$4)</f>
        <v>0.6573</v>
      </c>
      <c r="AZ13" s="143">
        <f>SUMIFS(OccupancyData!$D$2:$D$6144,OccupancyData!$C$2:$C$6144,$A13,OccupancyData!$B$2:$B$6144,AZ$4)</f>
        <v>0.6631999999999999</v>
      </c>
      <c r="BA13" s="143">
        <f>SUMIFS(OccupancyData!$D$2:$D$6144,OccupancyData!$C$2:$C$6144,$A13,OccupancyData!$B$2:$B$6144,BA$4)</f>
        <v>0.6855</v>
      </c>
      <c r="BB13" s="143">
        <f>SUMIFS(OccupancyData!$D$2:$D$6144,OccupancyData!$C$2:$C$6144,$A13,OccupancyData!$B$2:$B$6144,BB$4)</f>
        <v>0.68319999999999992</v>
      </c>
      <c r="BC13" s="143">
        <f>SUMIFS(OccupancyData!$D$2:$D$6144,OccupancyData!$C$2:$C$6144,$A13,OccupancyData!$B$2:$B$6144,BC$4)</f>
        <v>0.72180000000000011</v>
      </c>
      <c r="BD13" s="143">
        <f>SUMIFS(OccupancyData!$D$2:$D$6144,OccupancyData!$C$2:$C$6144,$A13,OccupancyData!$B$2:$B$6144,BD$4)</f>
        <v>0.71819999999999995</v>
      </c>
      <c r="BE13" s="143">
        <f>SUMIFS(OccupancyData!$D$2:$D$6144,OccupancyData!$C$2:$C$6144,$A13,OccupancyData!$B$2:$B$6144,BE$4)</f>
        <v>0.68909999999999993</v>
      </c>
      <c r="BF13" s="143">
        <f>SUMIFS(OccupancyData!$D$2:$D$6144,OccupancyData!$C$2:$C$6144,$A13,OccupancyData!$B$2:$B$6144,BF$4)</f>
        <v>0.72230000000000005</v>
      </c>
      <c r="BG13" s="143">
        <f>SUMIFS(OccupancyData!$D$2:$D$6144,OccupancyData!$C$2:$C$6144,$A13,OccupancyData!$B$2:$B$6144,BG$4)</f>
        <v>0.72230000000000005</v>
      </c>
      <c r="BH13" s="143">
        <f>SUMIFS(OccupancyData!$D$2:$D$6144,OccupancyData!$C$2:$C$6144,$A13,OccupancyData!$B$2:$B$6144,BH$4)</f>
        <v>0.71550000000000002</v>
      </c>
      <c r="BI13" s="143">
        <f>SUMIFS(OccupancyData!$D$2:$D$6144,OccupancyData!$C$2:$C$6144,$A13,OccupancyData!$B$2:$B$6144,BI$4)</f>
        <v>0.69499999999999995</v>
      </c>
      <c r="BJ13" s="143">
        <f>SUMIFS(OccupancyData!$D$2:$D$6144,OccupancyData!$C$2:$C$6144,$A13,OccupancyData!$B$2:$B$6144,BJ$4)</f>
        <v>0.69819999999999993</v>
      </c>
      <c r="BK13" s="143">
        <f>SUMIFS(OccupancyData!$D$2:$D$6144,OccupancyData!$C$2:$C$6144,$A13,OccupancyData!$B$2:$B$6144,BK$4)</f>
        <v>0.70590000000000008</v>
      </c>
      <c r="BL13" s="143">
        <f>SUMIFS(OccupancyData!$D$2:$D$6144,OccupancyData!$C$2:$C$6144,$A13,OccupancyData!$B$2:$B$6144,BL$4)</f>
        <v>0.70909999999999995</v>
      </c>
      <c r="BM13" s="143">
        <f>SUMIFS(OccupancyData!$D$2:$D$6144,OccupancyData!$C$2:$C$6144,$A13,OccupancyData!$B$2:$B$6144,BM$4)</f>
        <v>0.72360000000000002</v>
      </c>
      <c r="BN13" s="143">
        <f>SUMIFS(OccupancyData!$D$2:$D$6144,OccupancyData!$C$2:$C$6144,$A13,OccupancyData!$B$2:$B$6144,BN$4)</f>
        <v>0.71819999999999995</v>
      </c>
      <c r="BO13" s="143">
        <f>SUMIFS(OccupancyData!$D$2:$D$6144,OccupancyData!$C$2:$C$6144,$A13,OccupancyData!$B$2:$B$6144,BO$4)</f>
        <v>0.70860000000000001</v>
      </c>
      <c r="BP13" s="143">
        <f>SUMIFS(OccupancyData!$D$2:$D$6144,OccupancyData!$C$2:$C$6144,$A13,OccupancyData!$B$2:$B$6144,BP$4)</f>
        <v>0.70590000000000008</v>
      </c>
      <c r="BQ13" s="143">
        <f>SUMIFS(OccupancyData!$D$2:$D$6144,OccupancyData!$C$2:$C$6144,$A13,OccupancyData!$B$2:$B$6144,BQ$4)</f>
        <v>0.69640000000000002</v>
      </c>
      <c r="BR13" s="143">
        <f>SUMIFS(OccupancyData!$D$2:$D$6144,OccupancyData!$C$2:$C$6144,$A13,OccupancyData!$B$2:$B$6144,BR$4)</f>
        <v>0.7177</v>
      </c>
      <c r="BS13" s="143">
        <f>SUMIFS(OccupancyData!$D$2:$D$6144,OccupancyData!$C$2:$C$6144,$A13,OccupancyData!$B$2:$B$6144,BS$4)</f>
        <v>0.66680000000000006</v>
      </c>
      <c r="BT13" s="143">
        <f>SUMIFS(OccupancyData!$D$2:$D$6144,OccupancyData!$C$2:$C$6144,$A13,OccupancyData!$B$2:$B$6144,BT$4)</f>
        <v>0.68909999999999993</v>
      </c>
      <c r="BU13" s="143">
        <f>SUMIFS(OccupancyData!$D$2:$D$6144,OccupancyData!$C$2:$C$6144,$A13,OccupancyData!$B$2:$B$6144,BU$4)</f>
        <v>0.71</v>
      </c>
      <c r="BV13" s="143">
        <f>SUMIFS(OccupancyData!$D$2:$D$6144,OccupancyData!$C$2:$C$6144,$A13,OccupancyData!$B$2:$B$6144,BV$4)</f>
        <v>0.70860000000000001</v>
      </c>
      <c r="BW13" s="143">
        <f>SUMIFS(OccupancyData!$D$2:$D$6144,OccupancyData!$C$2:$C$6144,$A13,OccupancyData!$B$2:$B$6144,BW$4)</f>
        <v>0.6905</v>
      </c>
      <c r="BX13" s="143">
        <f>SUMIFS(OccupancyData!$D$2:$D$6144,OccupancyData!$C$2:$C$6144,$A13,OccupancyData!$B$2:$B$6144,BX$4)</f>
        <v>0.64639999999999997</v>
      </c>
      <c r="BY13" s="143">
        <f>SUMIFS(OccupancyData!$D$2:$D$6144,OccupancyData!$C$2:$C$6144,$A13,OccupancyData!$B$2:$B$6144,BY$4)</f>
        <v>0.6673</v>
      </c>
      <c r="BZ13" s="143">
        <f>SUMIFS(OccupancyData!$D$2:$D$6144,OccupancyData!$C$2:$C$6144,$A13,OccupancyData!$B$2:$B$6144,BZ$4)</f>
        <v>0.69319999999999993</v>
      </c>
      <c r="CA13" s="143">
        <f>SUMIFS(OccupancyData!$D$2:$D$6144,OccupancyData!$C$2:$C$6144,$A13,OccupancyData!$B$2:$B$6144,CA$4)</f>
        <v>0.71860000000000002</v>
      </c>
      <c r="CB13" s="143">
        <f>SUMIFS(OccupancyData!$D$2:$D$6144,OccupancyData!$C$2:$C$6144,$A13,OccupancyData!$B$2:$B$6144,CB$4)</f>
        <v>0.72049999999999992</v>
      </c>
      <c r="CC13" s="143">
        <f>SUMIFS(OccupancyData!$D$2:$D$6144,OccupancyData!$C$2:$C$6144,$A13,OccupancyData!$B$2:$B$6144,CC$4)</f>
        <v>0.58360000000000001</v>
      </c>
      <c r="CD13" s="143">
        <f>SUMIFS(OccupancyData!$D$2:$D$6144,OccupancyData!$C$2:$C$6144,$A13,OccupancyData!$B$2:$B$6144,CD$4)</f>
        <v>0.56640000000000001</v>
      </c>
      <c r="CE13" s="143">
        <f>SUMIFS(OccupancyData!$D$2:$D$6144,OccupancyData!$C$2:$C$6144,$A13,OccupancyData!$B$2:$B$6144,CE$4)</f>
        <v>0.56769999999999998</v>
      </c>
      <c r="CF13" s="143">
        <f>SUMIFS(OccupancyData!$D$2:$D$6144,OccupancyData!$C$2:$C$6144,$A13,OccupancyData!$B$2:$B$6144,CF$4)</f>
        <v>0.57909999999999995</v>
      </c>
      <c r="CG13" s="143">
        <f>SUMIFS(OccupancyData!$D$2:$D$6144,OccupancyData!$C$2:$C$6144,$A13,OccupancyData!$B$2:$B$6144,CG$4)</f>
        <v>2.7955000000000001</v>
      </c>
      <c r="CH13" s="143">
        <f>SUMIFS(OccupancyData!$D$2:$D$6144,OccupancyData!$C$2:$C$6144,$A13,OccupancyData!$B$2:$B$6144,CH$4)</f>
        <v>0</v>
      </c>
      <c r="CI13" s="143">
        <f>SUMIFS(OccupancyData!$D$2:$D$6144,OccupancyData!$C$2:$C$6144,$A13,OccupancyData!$B$2:$B$6144,CI$4)</f>
        <v>0</v>
      </c>
      <c r="CJ13" s="143">
        <f>SUMIFS(OccupancyData!$D$2:$D$6144,OccupancyData!$C$2:$C$6144,$A13,OccupancyData!$B$2:$B$6144,CJ$4)</f>
        <v>0</v>
      </c>
      <c r="CK13" s="143">
        <f>SUMIFS(OccupancyData!$D$2:$D$6144,OccupancyData!$C$2:$C$6144,$A13,OccupancyData!$B$2:$B$6144,CK$4)</f>
        <v>0</v>
      </c>
      <c r="CL13" s="143">
        <f>SUMIFS(OccupancyData!$D$2:$D$6144,OccupancyData!$C$2:$C$6144,$A13,OccupancyData!$B$2:$B$6144,CL$4)</f>
        <v>0</v>
      </c>
      <c r="CM13" s="143">
        <f>SUMIFS(OccupancyData!$D$2:$D$6144,OccupancyData!$C$2:$C$6144,$A13,OccupancyData!$B$2:$B$6144,CM$4)</f>
        <v>0</v>
      </c>
      <c r="CN13" s="143">
        <f>SUMIFS(OccupancyData!$D$2:$D$6144,OccupancyData!$C$2:$C$6144,$A13,OccupancyData!$B$2:$B$6144,CN$4)</f>
        <v>0</v>
      </c>
      <c r="CO13" s="143">
        <f>SUMIFS(OccupancyData!$D$2:$D$6144,OccupancyData!$C$2:$C$6144,$A13,OccupancyData!$B$2:$B$6144,CO$4)</f>
        <v>0</v>
      </c>
      <c r="CP13" s="143">
        <f>SUMIFS(OccupancyData!$D$2:$D$6144,OccupancyData!$C$2:$C$6144,$A13,OccupancyData!$B$2:$B$6144,CP$4)</f>
        <v>0</v>
      </c>
      <c r="CQ13" s="143">
        <f>SUMIFS(OccupancyData!$D$2:$D$6144,OccupancyData!$C$2:$C$6144,$A13,OccupancyData!$B$2:$B$6144,CQ$4)</f>
        <v>0</v>
      </c>
      <c r="CR13" s="143">
        <f>SUMIFS(OccupancyData!$D$2:$D$6144,OccupancyData!$C$2:$C$6144,$A13,OccupancyData!$B$2:$B$6144,CR$4)</f>
        <v>0</v>
      </c>
      <c r="CS13" s="143">
        <f>SUMIFS(OccupancyData!$D$2:$D$6144,OccupancyData!$C$2:$C$6144,$A13,OccupancyData!$B$2:$B$6144,CS$4)</f>
        <v>0</v>
      </c>
      <c r="CT13" s="143">
        <f>SUMIFS(OccupancyData!$D$2:$D$6144,OccupancyData!$C$2:$C$6144,$A13,OccupancyData!$B$2:$B$6144,CT$4)</f>
        <v>0</v>
      </c>
      <c r="CU13" s="143">
        <f>SUMIFS(OccupancyData!$D$2:$D$6144,OccupancyData!$C$2:$C$6144,$A13,OccupancyData!$B$2:$B$6144,CU$4)</f>
        <v>0</v>
      </c>
      <c r="CV13" s="143">
        <f>SUMIFS(OccupancyData!$D$2:$D$6144,OccupancyData!$C$2:$C$6144,$A13,OccupancyData!$B$2:$B$6144,CV$4)</f>
        <v>0</v>
      </c>
      <c r="CW13" s="143">
        <f>SUMIFS(OccupancyData!$D$2:$D$6144,OccupancyData!$C$2:$C$6144,$A13,OccupancyData!$B$2:$B$6144,CW$4)</f>
        <v>0</v>
      </c>
      <c r="CX13" s="143">
        <f>SUMIFS(OccupancyData!$D$2:$D$6144,OccupancyData!$C$2:$C$6144,$A13,OccupancyData!$B$2:$B$6144,CX$4)</f>
        <v>0</v>
      </c>
      <c r="CY13" s="143">
        <f>SUMIFS(OccupancyData!$D$2:$D$6144,OccupancyData!$C$2:$C$6144,$A13,OccupancyData!$B$2:$B$6144,CY$4)</f>
        <v>0</v>
      </c>
      <c r="CZ13" s="143">
        <f>SUMIFS(OccupancyData!$D$2:$D$6144,OccupancyData!$C$2:$C$6144,$A13,OccupancyData!$B$2:$B$6144,CZ$4)</f>
        <v>0</v>
      </c>
      <c r="DA13" s="143">
        <f>SUMIFS(OccupancyData!$D$2:$D$6144,OccupancyData!$C$2:$C$6144,$A13,OccupancyData!$B$2:$B$6144,DA$4)</f>
        <v>0</v>
      </c>
      <c r="DB13" s="143">
        <f>SUMIFS(OccupancyData!$D$2:$D$6144,OccupancyData!$C$2:$C$6144,$A13,OccupancyData!$B$2:$B$6144,DB$4)</f>
        <v>0</v>
      </c>
      <c r="DC13" s="143">
        <f>SUMIFS(OccupancyData!$D$2:$D$6144,OccupancyData!$C$2:$C$6144,$A13,OccupancyData!$B$2:$B$6144,DC$4)</f>
        <v>0</v>
      </c>
      <c r="DD13" s="143">
        <f>SUMIFS(OccupancyData!$D$2:$D$6144,OccupancyData!$C$2:$C$6144,$A13,OccupancyData!$B$2:$B$6144,DD$4)</f>
        <v>0</v>
      </c>
      <c r="DE13" s="143">
        <f>SUMIFS(OccupancyData!$D$2:$D$6144,OccupancyData!$C$2:$C$6144,$A13,OccupancyData!$B$2:$B$6144,DE$4)</f>
        <v>0</v>
      </c>
      <c r="DF13" s="143">
        <f>SUMIFS(OccupancyData!$D$2:$D$6144,OccupancyData!$C$2:$C$6144,$A13,OccupancyData!$B$2:$B$6144,DF$4)</f>
        <v>0</v>
      </c>
      <c r="DG13" s="143">
        <f>SUMIFS(OccupancyData!$D$2:$D$6144,OccupancyData!$C$2:$C$6144,$A13,OccupancyData!$B$2:$B$6144,DG$4)</f>
        <v>0</v>
      </c>
      <c r="DH13" s="143">
        <f>SUMIFS(OccupancyData!$D$2:$D$6144,OccupancyData!$C$2:$C$6144,$A13,OccupancyData!$B$2:$B$6144,DH$4)</f>
        <v>0</v>
      </c>
      <c r="DI13" s="143">
        <f>SUMIFS(OccupancyData!$D$2:$D$6144,OccupancyData!$C$2:$C$6144,$A13,OccupancyData!$B$2:$B$6144,DI$4)</f>
        <v>0</v>
      </c>
      <c r="DJ13" s="143">
        <f>SUMIFS(OccupancyData!$D$2:$D$6144,OccupancyData!$C$2:$C$6144,$A13,OccupancyData!$B$2:$B$6144,DJ$4)</f>
        <v>0</v>
      </c>
      <c r="DK13" s="143">
        <f>SUMIFS(OccupancyData!$D$2:$D$6144,OccupancyData!$C$2:$C$6144,$A13,OccupancyData!$B$2:$B$6144,DK$4)</f>
        <v>0</v>
      </c>
      <c r="DL13" s="143">
        <f>SUMIFS(OccupancyData!$D$2:$D$6144,OccupancyData!$C$2:$C$6144,$A13,OccupancyData!$B$2:$B$6144,DL$4)</f>
        <v>0</v>
      </c>
      <c r="DM13" s="143">
        <f>SUMIFS(OccupancyData!$D$2:$D$6144,OccupancyData!$C$2:$C$6144,$A13,OccupancyData!$B$2:$B$6144,DM$4)</f>
        <v>0</v>
      </c>
      <c r="DN13" s="143">
        <f>SUMIFS(OccupancyData!$D$2:$D$6144,OccupancyData!$C$2:$C$6144,$A13,OccupancyData!$B$2:$B$6144,DN$4)</f>
        <v>0</v>
      </c>
      <c r="DO13" s="143">
        <f>SUMIFS(OccupancyData!$D$2:$D$6144,OccupancyData!$C$2:$C$6144,$A13,OccupancyData!$B$2:$B$6144,DO$4)</f>
        <v>0</v>
      </c>
      <c r="DP13" s="143">
        <f>SUMIFS(OccupancyData!$D$2:$D$6144,OccupancyData!$C$2:$C$6144,$A13,OccupancyData!$B$2:$B$6144,DP$4)</f>
        <v>0</v>
      </c>
      <c r="DQ13" s="143">
        <f>SUMIFS(OccupancyData!$D$2:$D$6144,OccupancyData!$C$2:$C$6144,$A13,OccupancyData!$B$2:$B$6144,DQ$4)</f>
        <v>0</v>
      </c>
      <c r="DR13" s="143">
        <f>SUMIFS(OccupancyData!$D$2:$D$6144,OccupancyData!$C$2:$C$6144,$A13,OccupancyData!$B$2:$B$6144,DR$4)</f>
        <v>0</v>
      </c>
      <c r="DS13" s="143">
        <f>SUMIFS(OccupancyData!$D$2:$D$6144,OccupancyData!$C$2:$C$6144,$A13,OccupancyData!$B$2:$B$6144,DS$4)</f>
        <v>0</v>
      </c>
      <c r="DT13" s="143">
        <f>SUMIFS(OccupancyData!$D$2:$D$6144,OccupancyData!$C$2:$C$6144,$A13,OccupancyData!$B$2:$B$6144,DT$4)</f>
        <v>0</v>
      </c>
      <c r="DU13" s="143">
        <f>SUMIFS(OccupancyData!$D$2:$D$6144,OccupancyData!$C$2:$C$6144,$A13,OccupancyData!$B$2:$B$6144,DU$4)</f>
        <v>0</v>
      </c>
      <c r="DV13" s="143">
        <f>SUMIFS(OccupancyData!$D$2:$D$6144,OccupancyData!$C$2:$C$6144,$A13,OccupancyData!$B$2:$B$6144,DV$4)</f>
        <v>0</v>
      </c>
      <c r="DW13" s="143">
        <f>SUMIFS(OccupancyData!$D$2:$D$6144,OccupancyData!$C$2:$C$6144,$A13,OccupancyData!$B$2:$B$6144,DW$4)</f>
        <v>0.19750000000000001</v>
      </c>
      <c r="DX13" s="143">
        <f>SUMIFS(OccupancyData!$D$2:$D$6144,OccupancyData!$C$2:$C$6144,$A13,OccupancyData!$B$2:$B$6144,DX$4)</f>
        <v>0</v>
      </c>
      <c r="DY13" s="143">
        <f>SUMIFS(OccupancyData!$D$2:$D$6144,OccupancyData!$C$2:$C$6144,$A13,OccupancyData!$B$2:$B$6144,DY$4)</f>
        <v>0</v>
      </c>
      <c r="DZ13" s="143">
        <f>SUMIFS(OccupancyData!$D$2:$D$6144,OccupancyData!$C$2:$C$6144,$A13,OccupancyData!$B$2:$B$6144,DZ$4)</f>
        <v>0</v>
      </c>
      <c r="EA13" s="143">
        <f>SUMIFS(OccupancyData!$D$2:$D$6144,OccupancyData!$C$2:$C$6144,$A13,OccupancyData!$B$2:$B$6144,EA$4)</f>
        <v>0</v>
      </c>
      <c r="EB13" s="143">
        <f>SUMIFS(OccupancyData!$D$2:$D$6144,OccupancyData!$C$2:$C$6144,$A13,OccupancyData!$B$2:$B$6144,EB$4)</f>
        <v>0</v>
      </c>
      <c r="EC13" s="143">
        <f>SUMIFS(OccupancyData!$D$2:$D$6144,OccupancyData!$C$2:$C$6144,$A13,OccupancyData!$B$2:$B$6144,EC$4)</f>
        <v>0</v>
      </c>
      <c r="ED13" s="143">
        <f>SUMIFS(OccupancyData!$D$2:$D$6144,OccupancyData!$C$2:$C$6144,$A13,OccupancyData!$B$2:$B$6144,ED$4)</f>
        <v>0</v>
      </c>
      <c r="EE13" s="143">
        <f>SUMIFS(OccupancyData!$D$2:$D$6144,OccupancyData!$C$2:$C$6144,$A13,OccupancyData!$B$2:$B$6144,EE$4)</f>
        <v>0</v>
      </c>
      <c r="EF13" s="143">
        <f>SUMIFS(OccupancyData!$D$2:$D$6144,OccupancyData!$C$2:$C$6144,$A13,OccupancyData!$B$2:$B$6144,EF$4)</f>
        <v>0</v>
      </c>
      <c r="EG13" s="143">
        <f>SUMIFS(OccupancyData!$D$2:$D$6144,OccupancyData!$C$2:$C$6144,$A13,OccupancyData!$B$2:$B$6144,EG$4)</f>
        <v>0</v>
      </c>
      <c r="EH13" s="143">
        <f>SUMIFS(OccupancyData!$D$2:$D$6144,OccupancyData!$C$2:$C$6144,$A13,OccupancyData!$B$2:$B$6144,EH$4)</f>
        <v>0</v>
      </c>
      <c r="EI13" s="143">
        <f>SUMIFS(OccupancyData!$D$2:$D$6144,OccupancyData!$C$2:$C$6144,$A13,OccupancyData!$B$2:$B$6144,EI$4)</f>
        <v>0</v>
      </c>
      <c r="EJ13" s="143">
        <f>SUMIFS(OccupancyData!$D$2:$D$6144,OccupancyData!$C$2:$C$6144,$A13,OccupancyData!$B$2:$B$6144,EJ$4)</f>
        <v>0</v>
      </c>
      <c r="EK13" s="143">
        <f>SUMIFS(OccupancyData!$D$2:$D$6144,OccupancyData!$C$2:$C$6144,$A13,OccupancyData!$B$2:$B$6144,EK$4)</f>
        <v>0</v>
      </c>
      <c r="EL13" s="143">
        <f>SUMIFS(OccupancyData!$D$2:$D$6144,OccupancyData!$C$2:$C$6144,$A13,OccupancyData!$B$2:$B$6144,EL$4)</f>
        <v>0</v>
      </c>
      <c r="EM13" s="143">
        <f>SUMIFS(OccupancyData!$D$2:$D$6144,OccupancyData!$C$2:$C$6144,$A13,OccupancyData!$B$2:$B$6144,EM$4)</f>
        <v>0</v>
      </c>
      <c r="EN13" s="143">
        <f>SUMIFS(OccupancyData!$D$2:$D$6144,OccupancyData!$C$2:$C$6144,$A13,OccupancyData!$B$2:$B$6144,EN$4)</f>
        <v>0</v>
      </c>
      <c r="EO13" s="143">
        <f>SUMIFS(OccupancyData!$D$2:$D$6144,OccupancyData!$C$2:$C$6144,$A13,OccupancyData!$B$2:$B$6144,EO$4)</f>
        <v>0</v>
      </c>
      <c r="EP13" s="143">
        <f>SUMIFS(OccupancyData!$D$2:$D$6144,OccupancyData!$C$2:$C$6144,$A13,OccupancyData!$B$2:$B$6144,EP$4)</f>
        <v>0</v>
      </c>
      <c r="EQ13" s="143">
        <f>SUMIFS(OccupancyData!$D$2:$D$6144,OccupancyData!$C$2:$C$6144,$A13,OccupancyData!$B$2:$B$6144,EQ$4)</f>
        <v>0</v>
      </c>
      <c r="ER13" s="143">
        <f>SUMIFS(OccupancyData!$D$2:$D$6144,OccupancyData!$C$2:$C$6144,$A13,OccupancyData!$B$2:$B$6144,ER$4)</f>
        <v>0</v>
      </c>
      <c r="ES13" s="143">
        <f>SUMIFS(OccupancyData!$D$2:$D$6144,OccupancyData!$C$2:$C$6144,$A13,OccupancyData!$B$2:$B$6144,ES$4)</f>
        <v>0</v>
      </c>
      <c r="ET13" s="143">
        <f>SUMIFS(OccupancyData!$D$2:$D$6144,OccupancyData!$C$2:$C$6144,$A13,OccupancyData!$B$2:$B$6144,ET$4)</f>
        <v>0</v>
      </c>
      <c r="EU13" s="143">
        <f>SUMIFS(OccupancyData!$D$2:$D$6144,OccupancyData!$C$2:$C$6144,$A13,OccupancyData!$B$2:$B$6144,EU$4)</f>
        <v>0</v>
      </c>
      <c r="EV13" s="143">
        <f>SUMIFS(OccupancyData!$D$2:$D$6144,OccupancyData!$C$2:$C$6144,$A13,OccupancyData!$B$2:$B$6144,EV$4)</f>
        <v>0</v>
      </c>
      <c r="EW13" s="143">
        <f>SUMIFS(OccupancyData!$D$2:$D$6144,OccupancyData!$C$2:$C$6144,$A13,OccupancyData!$B$2:$B$6144,EW$4)</f>
        <v>0</v>
      </c>
      <c r="EX13" s="143">
        <f>SUMIFS(OccupancyData!$D$2:$D$6144,OccupancyData!$C$2:$C$6144,$A13,OccupancyData!$B$2:$B$6144,EX$4)</f>
        <v>0</v>
      </c>
      <c r="EY13" s="143">
        <f>SUMIFS(OccupancyData!$D$2:$D$6144,OccupancyData!$C$2:$C$6144,$A13,OccupancyData!$B$2:$B$6144,EY$4)</f>
        <v>0</v>
      </c>
      <c r="EZ13" s="143">
        <f>SUMIFS(OccupancyData!$D$2:$D$6144,OccupancyData!$C$2:$C$6144,$A13,OccupancyData!$B$2:$B$6144,EZ$4)</f>
        <v>0</v>
      </c>
      <c r="FA13" s="143">
        <f>SUMIFS(OccupancyData!$D$2:$D$6144,OccupancyData!$C$2:$C$6144,$A13,OccupancyData!$B$2:$B$6144,FA$4)</f>
        <v>0</v>
      </c>
      <c r="FB13" s="143">
        <f>SUMIFS(OccupancyData!$D$2:$D$6144,OccupancyData!$C$2:$C$6144,$A13,OccupancyData!$B$2:$B$6144,FB$4)</f>
        <v>0</v>
      </c>
      <c r="FC13" s="143">
        <f>SUMIFS(OccupancyData!$D$2:$D$6144,OccupancyData!$C$2:$C$6144,$A13,OccupancyData!$B$2:$B$6144,FC$4)</f>
        <v>0</v>
      </c>
      <c r="FD13" s="143">
        <f>SUMIFS(OccupancyData!$D$2:$D$6144,OccupancyData!$C$2:$C$6144,$A13,OccupancyData!$B$2:$B$6144,FD$4)</f>
        <v>0</v>
      </c>
      <c r="FE13" s="143">
        <f>SUMIFS(OccupancyData!$D$2:$D$6144,OccupancyData!$C$2:$C$6144,$A13,OccupancyData!$B$2:$B$6144,FE$4)</f>
        <v>0</v>
      </c>
      <c r="FF13" s="143">
        <f>SUMIFS(OccupancyData!$D$2:$D$6144,OccupancyData!$C$2:$C$6144,$A13,OccupancyData!$B$2:$B$6144,FF$4)</f>
        <v>0</v>
      </c>
      <c r="FG13" s="143">
        <f>SUMIFS(OccupancyData!$D$2:$D$6144,OccupancyData!$C$2:$C$6144,$A13,OccupancyData!$B$2:$B$6144,FG$4)</f>
        <v>0</v>
      </c>
      <c r="FH13" s="143">
        <f>SUMIFS(OccupancyData!$D$2:$D$6144,OccupancyData!$C$2:$C$6144,$A13,OccupancyData!$B$2:$B$6144,FH$4)</f>
        <v>0</v>
      </c>
      <c r="FI13" s="143">
        <f>SUMIFS(OccupancyData!$D$2:$D$6144,OccupancyData!$C$2:$C$6144,$A13,OccupancyData!$B$2:$B$6144,FI$4)</f>
        <v>0</v>
      </c>
      <c r="FJ13" s="143"/>
      <c r="FK13" s="15"/>
      <c r="FL13" s="16"/>
    </row>
    <row r="14" spans="1:168" x14ac:dyDescent="0.25">
      <c r="A14" s="13">
        <v>43259</v>
      </c>
      <c r="B14" s="143">
        <f>SUMIFS(OccupancyData!$D$2:$D$6144,OccupancyData!$C$2:$C$6144,$A14,OccupancyData!$B$2:$B$6144,B$4)</f>
        <v>0</v>
      </c>
      <c r="C14" s="143">
        <f>SUMIFS(OccupancyData!$D$2:$D$6144,OccupancyData!$C$2:$C$6144,$A14,OccupancyData!$B$2:$B$6144,C$4)</f>
        <v>0</v>
      </c>
      <c r="D14" s="143">
        <f>SUMIFS(OccupancyData!$D$2:$D$6144,OccupancyData!$C$2:$C$6144,$A14,OccupancyData!$B$2:$B$6144,D$4)</f>
        <v>0</v>
      </c>
      <c r="E14" s="143">
        <f>SUMIFS(OccupancyData!$D$2:$D$6144,OccupancyData!$C$2:$C$6144,$A14,OccupancyData!$B$2:$B$6144,E$4)</f>
        <v>0</v>
      </c>
      <c r="F14" s="143">
        <f>SUMIFS(OccupancyData!$D$2:$D$6144,OccupancyData!$C$2:$C$6144,$A14,OccupancyData!$B$2:$B$6144,F$4)</f>
        <v>0</v>
      </c>
      <c r="G14" s="143">
        <f>SUMIFS(OccupancyData!$D$2:$D$6144,OccupancyData!$C$2:$C$6144,$A14,OccupancyData!$B$2:$B$6144,G$4)</f>
        <v>0.56090000000000007</v>
      </c>
      <c r="H14" s="143">
        <f>SUMIFS(OccupancyData!$D$2:$D$6144,OccupancyData!$C$2:$C$6144,$A14,OccupancyData!$B$2:$B$6144,H$4)</f>
        <v>0</v>
      </c>
      <c r="I14" s="143">
        <f>SUMIFS(OccupancyData!$D$2:$D$6144,OccupancyData!$C$2:$C$6144,$A14,OccupancyData!$B$2:$B$6144,I$4)</f>
        <v>0</v>
      </c>
      <c r="J14" s="143">
        <f>SUMIFS(OccupancyData!$D$2:$D$6144,OccupancyData!$C$2:$C$6144,$A14,OccupancyData!$B$2:$B$6144,J$4)</f>
        <v>0</v>
      </c>
      <c r="K14" s="143">
        <f>SUMIFS(OccupancyData!$D$2:$D$6144,OccupancyData!$C$2:$C$6144,$A14,OccupancyData!$B$2:$B$6144,K$4)</f>
        <v>0</v>
      </c>
      <c r="L14" s="143">
        <f>SUMIFS(OccupancyData!$D$2:$D$6144,OccupancyData!$C$2:$C$6144,$A14,OccupancyData!$B$2:$B$6144,L$4)</f>
        <v>0.30219999999999997</v>
      </c>
      <c r="M14" s="143">
        <f>SUMIFS(OccupancyData!$D$2:$D$6144,OccupancyData!$C$2:$C$6144,$A14,OccupancyData!$B$2:$B$6144,M$4)</f>
        <v>0.50390000000000001</v>
      </c>
      <c r="N14" s="143">
        <f>SUMIFS(OccupancyData!$D$2:$D$6144,OccupancyData!$C$2:$C$6144,$A14,OccupancyData!$B$2:$B$6144,N$4)</f>
        <v>0.48299999999999998</v>
      </c>
      <c r="O14" s="143">
        <f>SUMIFS(OccupancyData!$D$2:$D$6144,OccupancyData!$C$2:$C$6144,$A14,OccupancyData!$B$2:$B$6144,O$4)</f>
        <v>0.48780000000000001</v>
      </c>
      <c r="P14" s="143">
        <f>SUMIFS(OccupancyData!$D$2:$D$6144,OccupancyData!$C$2:$C$6144,$A14,OccupancyData!$B$2:$B$6144,P$4)</f>
        <v>0.51170000000000004</v>
      </c>
      <c r="Q14" s="143">
        <f>SUMIFS(OccupancyData!$D$2:$D$6144,OccupancyData!$C$2:$C$6144,$A14,OccupancyData!$B$2:$B$6144,Q$4)</f>
        <v>0.50130000000000008</v>
      </c>
      <c r="R14" s="143">
        <f>SUMIFS(OccupancyData!$D$2:$D$6144,OccupancyData!$C$2:$C$6144,$A14,OccupancyData!$B$2:$B$6144,R$4)</f>
        <v>0.55479999999999996</v>
      </c>
      <c r="S14" s="143">
        <f>SUMIFS(OccupancyData!$D$2:$D$6144,OccupancyData!$C$2:$C$6144,$A14,OccupancyData!$B$2:$B$6144,S$4)</f>
        <v>0</v>
      </c>
      <c r="T14" s="143">
        <f>SUMIFS(OccupancyData!$D$2:$D$6144,OccupancyData!$C$2:$C$6144,$A14,OccupancyData!$B$2:$B$6144,T$4)</f>
        <v>0</v>
      </c>
      <c r="U14" s="143">
        <f>SUMIFS(OccupancyData!$D$2:$D$6144,OccupancyData!$C$2:$C$6144,$A14,OccupancyData!$B$2:$B$6144,U$4)</f>
        <v>0.49909999999999999</v>
      </c>
      <c r="V14" s="143">
        <f>SUMIFS(OccupancyData!$D$2:$D$6144,OccupancyData!$C$2:$C$6144,$A14,OccupancyData!$B$2:$B$6144,V$4)</f>
        <v>0.50649999999999995</v>
      </c>
      <c r="W14" s="143">
        <f>SUMIFS(OccupancyData!$D$2:$D$6144,OccupancyData!$C$2:$C$6144,$A14,OccupancyData!$B$2:$B$6144,W$4)</f>
        <v>0.52170000000000005</v>
      </c>
      <c r="X14" s="143">
        <f>SUMIFS(OccupancyData!$D$2:$D$6144,OccupancyData!$C$2:$C$6144,$A14,OccupancyData!$B$2:$B$6144,X$4)</f>
        <v>0.51039999999999996</v>
      </c>
      <c r="Y14" s="143">
        <f>SUMIFS(OccupancyData!$D$2:$D$6144,OccupancyData!$C$2:$C$6144,$A14,OccupancyData!$B$2:$B$6144,Y$4)</f>
        <v>0.50039999999999996</v>
      </c>
      <c r="Z14" s="143">
        <f>SUMIFS(OccupancyData!$D$2:$D$6144,OccupancyData!$C$2:$C$6144,$A14,OccupancyData!$B$2:$B$6144,Z$4)</f>
        <v>0.52170000000000005</v>
      </c>
      <c r="AA14" s="143">
        <f>SUMIFS(OccupancyData!$D$2:$D$6144,OccupancyData!$C$2:$C$6144,$A14,OccupancyData!$B$2:$B$6144,AA$4)</f>
        <v>0.51739999999999997</v>
      </c>
      <c r="AB14" s="143">
        <f>SUMIFS(OccupancyData!$D$2:$D$6144,OccupancyData!$C$2:$C$6144,$A14,OccupancyData!$B$2:$B$6144,AB$4)</f>
        <v>0.51700000000000002</v>
      </c>
      <c r="AC14" s="143">
        <f>SUMIFS(OccupancyData!$D$2:$D$6144,OccupancyData!$C$2:$C$6144,$A14,OccupancyData!$B$2:$B$6144,AC$4)</f>
        <v>0.51739999999999997</v>
      </c>
      <c r="AD14" s="143">
        <f>SUMIFS(OccupancyData!$D$2:$D$6144,OccupancyData!$C$2:$C$6144,$A14,OccupancyData!$B$2:$B$6144,AD$4)</f>
        <v>0.51649999999999996</v>
      </c>
      <c r="AE14" s="143">
        <f>SUMIFS(OccupancyData!$D$2:$D$6144,OccupancyData!$C$2:$C$6144,$A14,OccupancyData!$B$2:$B$6144,AE$4)</f>
        <v>0.51170000000000004</v>
      </c>
      <c r="AF14" s="143">
        <f>SUMIFS(OccupancyData!$D$2:$D$6144,OccupancyData!$C$2:$C$6144,$A14,OccupancyData!$B$2:$B$6144,AF$4)</f>
        <v>0.50869999999999993</v>
      </c>
      <c r="AG14" s="143">
        <f>SUMIFS(OccupancyData!$D$2:$D$6144,OccupancyData!$C$2:$C$6144,$A14,OccupancyData!$B$2:$B$6144,AG$4)</f>
        <v>0.51129999999999998</v>
      </c>
      <c r="AH14" s="143">
        <f>SUMIFS(OccupancyData!$D$2:$D$6144,OccupancyData!$C$2:$C$6144,$A14,OccupancyData!$B$2:$B$6144,AH$4)</f>
        <v>0.49479999999999996</v>
      </c>
      <c r="AI14" s="143">
        <f>SUMIFS(OccupancyData!$D$2:$D$6144,OccupancyData!$C$2:$C$6144,$A14,OccupancyData!$B$2:$B$6144,AI$4)</f>
        <v>0.51129999999999998</v>
      </c>
      <c r="AJ14" s="143">
        <f>SUMIFS(OccupancyData!$D$2:$D$6144,OccupancyData!$C$2:$C$6144,$A14,OccupancyData!$B$2:$B$6144,AJ$4)</f>
        <v>0.50649999999999995</v>
      </c>
      <c r="AK14" s="143">
        <f>SUMIFS(OccupancyData!$D$2:$D$6144,OccupancyData!$C$2:$C$6144,$A14,OccupancyData!$B$2:$B$6144,AK$4)</f>
        <v>0.52170000000000005</v>
      </c>
      <c r="AL14" s="143">
        <f>SUMIFS(OccupancyData!$D$2:$D$6144,OccupancyData!$C$2:$C$6144,$A14,OccupancyData!$B$2:$B$6144,AL$4)</f>
        <v>0.66480000000000006</v>
      </c>
      <c r="AM14" s="143">
        <f>SUMIFS(OccupancyData!$D$2:$D$6144,OccupancyData!$C$2:$C$6144,$A14,OccupancyData!$B$2:$B$6144,AM$4)</f>
        <v>0.64300000000000002</v>
      </c>
      <c r="AN14" s="143">
        <f>SUMIFS(OccupancyData!$D$2:$D$6144,OccupancyData!$C$2:$C$6144,$A14,OccupancyData!$B$2:$B$6144,AN$4)</f>
        <v>0.68129999999999991</v>
      </c>
      <c r="AO14" s="143">
        <f>SUMIFS(OccupancyData!$D$2:$D$6144,OccupancyData!$C$2:$C$6144,$A14,OccupancyData!$B$2:$B$6144,AO$4)</f>
        <v>0.69040000000000001</v>
      </c>
      <c r="AP14" s="143">
        <f>SUMIFS(OccupancyData!$D$2:$D$6144,OccupancyData!$C$2:$C$6144,$A14,OccupancyData!$B$2:$B$6144,AP$4)</f>
        <v>0.64700000000000002</v>
      </c>
      <c r="AQ14" s="143">
        <f>SUMIFS(OccupancyData!$D$2:$D$6144,OccupancyData!$C$2:$C$6144,$A14,OccupancyData!$B$2:$B$6144,AQ$4)</f>
        <v>0.65959999999999996</v>
      </c>
      <c r="AR14" s="143">
        <f>SUMIFS(OccupancyData!$D$2:$D$6144,OccupancyData!$C$2:$C$6144,$A14,OccupancyData!$B$2:$B$6144,AR$4)</f>
        <v>0.69</v>
      </c>
      <c r="AS14" s="143">
        <f>SUMIFS(OccupancyData!$D$2:$D$6144,OccupancyData!$C$2:$C$6144,$A14,OccupancyData!$B$2:$B$6144,AS$4)</f>
        <v>0.6835</v>
      </c>
      <c r="AT14" s="143">
        <f>SUMIFS(OccupancyData!$D$2:$D$6144,OccupancyData!$C$2:$C$6144,$A14,OccupancyData!$B$2:$B$6144,AT$4)</f>
        <v>0.67390000000000005</v>
      </c>
      <c r="AU14" s="143">
        <f>SUMIFS(OccupancyData!$D$2:$D$6144,OccupancyData!$C$2:$C$6144,$A14,OccupancyData!$B$2:$B$6144,AU$4)</f>
        <v>0.67870000000000008</v>
      </c>
      <c r="AV14" s="143">
        <f>SUMIFS(OccupancyData!$D$2:$D$6144,OccupancyData!$C$2:$C$6144,$A14,OccupancyData!$B$2:$B$6144,AV$4)</f>
        <v>0.64040000000000008</v>
      </c>
      <c r="AW14" s="143">
        <f>SUMIFS(OccupancyData!$D$2:$D$6144,OccupancyData!$C$2:$C$6144,$A14,OccupancyData!$B$2:$B$6144,AW$4)</f>
        <v>0.69129999999999991</v>
      </c>
      <c r="AX14" s="143">
        <f>SUMIFS(OccupancyData!$D$2:$D$6144,OccupancyData!$C$2:$C$6144,$A14,OccupancyData!$B$2:$B$6144,AX$4)</f>
        <v>0.6452</v>
      </c>
      <c r="AY14" s="143">
        <f>SUMIFS(OccupancyData!$D$2:$D$6144,OccupancyData!$C$2:$C$6144,$A14,OccupancyData!$B$2:$B$6144,AY$4)</f>
        <v>0.62869999999999993</v>
      </c>
      <c r="AZ14" s="143">
        <f>SUMIFS(OccupancyData!$D$2:$D$6144,OccupancyData!$C$2:$C$6144,$A14,OccupancyData!$B$2:$B$6144,AZ$4)</f>
        <v>0.63429999999999997</v>
      </c>
      <c r="BA14" s="143">
        <f>SUMIFS(OccupancyData!$D$2:$D$6144,OccupancyData!$C$2:$C$6144,$A14,OccupancyData!$B$2:$B$6144,BA$4)</f>
        <v>0.65569999999999995</v>
      </c>
      <c r="BB14" s="143">
        <f>SUMIFS(OccupancyData!$D$2:$D$6144,OccupancyData!$C$2:$C$6144,$A14,OccupancyData!$B$2:$B$6144,BB$4)</f>
        <v>0.65349999999999997</v>
      </c>
      <c r="BC14" s="143">
        <f>SUMIFS(OccupancyData!$D$2:$D$6144,OccupancyData!$C$2:$C$6144,$A14,OccupancyData!$B$2:$B$6144,BC$4)</f>
        <v>0.69040000000000001</v>
      </c>
      <c r="BD14" s="143">
        <f>SUMIFS(OccupancyData!$D$2:$D$6144,OccupancyData!$C$2:$C$6144,$A14,OccupancyData!$B$2:$B$6144,BD$4)</f>
        <v>0.68700000000000006</v>
      </c>
      <c r="BE14" s="143">
        <f>SUMIFS(OccupancyData!$D$2:$D$6144,OccupancyData!$C$2:$C$6144,$A14,OccupancyData!$B$2:$B$6144,BE$4)</f>
        <v>0.65910000000000002</v>
      </c>
      <c r="BF14" s="143">
        <f>SUMIFS(OccupancyData!$D$2:$D$6144,OccupancyData!$C$2:$C$6144,$A14,OccupancyData!$B$2:$B$6144,BF$4)</f>
        <v>0.69090000000000007</v>
      </c>
      <c r="BG14" s="143">
        <f>SUMIFS(OccupancyData!$D$2:$D$6144,OccupancyData!$C$2:$C$6144,$A14,OccupancyData!$B$2:$B$6144,BG$4)</f>
        <v>0.69090000000000007</v>
      </c>
      <c r="BH14" s="143">
        <f>SUMIFS(OccupancyData!$D$2:$D$6144,OccupancyData!$C$2:$C$6144,$A14,OccupancyData!$B$2:$B$6144,BH$4)</f>
        <v>0.68430000000000002</v>
      </c>
      <c r="BI14" s="143">
        <f>SUMIFS(OccupancyData!$D$2:$D$6144,OccupancyData!$C$2:$C$6144,$A14,OccupancyData!$B$2:$B$6144,BI$4)</f>
        <v>0.66480000000000006</v>
      </c>
      <c r="BJ14" s="143">
        <f>SUMIFS(OccupancyData!$D$2:$D$6144,OccupancyData!$C$2:$C$6144,$A14,OccupancyData!$B$2:$B$6144,BJ$4)</f>
        <v>0.66780000000000006</v>
      </c>
      <c r="BK14" s="143">
        <f>SUMIFS(OccupancyData!$D$2:$D$6144,OccupancyData!$C$2:$C$6144,$A14,OccupancyData!$B$2:$B$6144,BK$4)</f>
        <v>0.67519999999999991</v>
      </c>
      <c r="BL14" s="143">
        <f>SUMIFS(OccupancyData!$D$2:$D$6144,OccupancyData!$C$2:$C$6144,$A14,OccupancyData!$B$2:$B$6144,BL$4)</f>
        <v>0.67830000000000001</v>
      </c>
      <c r="BM14" s="143">
        <f>SUMIFS(OccupancyData!$D$2:$D$6144,OccupancyData!$C$2:$C$6144,$A14,OccupancyData!$B$2:$B$6144,BM$4)</f>
        <v>0.69220000000000004</v>
      </c>
      <c r="BN14" s="143">
        <f>SUMIFS(OccupancyData!$D$2:$D$6144,OccupancyData!$C$2:$C$6144,$A14,OccupancyData!$B$2:$B$6144,BN$4)</f>
        <v>0.68700000000000006</v>
      </c>
      <c r="BO14" s="143">
        <f>SUMIFS(OccupancyData!$D$2:$D$6144,OccupancyData!$C$2:$C$6144,$A14,OccupancyData!$B$2:$B$6144,BO$4)</f>
        <v>0.67779999999999996</v>
      </c>
      <c r="BP14" s="143">
        <f>SUMIFS(OccupancyData!$D$2:$D$6144,OccupancyData!$C$2:$C$6144,$A14,OccupancyData!$B$2:$B$6144,BP$4)</f>
        <v>0.67519999999999991</v>
      </c>
      <c r="BQ14" s="143">
        <f>SUMIFS(OccupancyData!$D$2:$D$6144,OccupancyData!$C$2:$C$6144,$A14,OccupancyData!$B$2:$B$6144,BQ$4)</f>
        <v>0.66610000000000003</v>
      </c>
      <c r="BR14" s="143">
        <f>SUMIFS(OccupancyData!$D$2:$D$6144,OccupancyData!$C$2:$C$6144,$A14,OccupancyData!$B$2:$B$6144,BR$4)</f>
        <v>0.68650000000000011</v>
      </c>
      <c r="BS14" s="143">
        <f>SUMIFS(OccupancyData!$D$2:$D$6144,OccupancyData!$C$2:$C$6144,$A14,OccupancyData!$B$2:$B$6144,BS$4)</f>
        <v>0.63780000000000003</v>
      </c>
      <c r="BT14" s="143">
        <f>SUMIFS(OccupancyData!$D$2:$D$6144,OccupancyData!$C$2:$C$6144,$A14,OccupancyData!$B$2:$B$6144,BT$4)</f>
        <v>0.65910000000000002</v>
      </c>
      <c r="BU14" s="143">
        <f>SUMIFS(OccupancyData!$D$2:$D$6144,OccupancyData!$C$2:$C$6144,$A14,OccupancyData!$B$2:$B$6144,BU$4)</f>
        <v>0.67909999999999993</v>
      </c>
      <c r="BV14" s="143">
        <f>SUMIFS(OccupancyData!$D$2:$D$6144,OccupancyData!$C$2:$C$6144,$A14,OccupancyData!$B$2:$B$6144,BV$4)</f>
        <v>0.67779999999999996</v>
      </c>
      <c r="BW14" s="143">
        <f>SUMIFS(OccupancyData!$D$2:$D$6144,OccupancyData!$C$2:$C$6144,$A14,OccupancyData!$B$2:$B$6144,BW$4)</f>
        <v>0.6604000000000001</v>
      </c>
      <c r="BX14" s="143">
        <f>SUMIFS(OccupancyData!$D$2:$D$6144,OccupancyData!$C$2:$C$6144,$A14,OccupancyData!$B$2:$B$6144,BX$4)</f>
        <v>0.61829999999999996</v>
      </c>
      <c r="BY14" s="143">
        <f>SUMIFS(OccupancyData!$D$2:$D$6144,OccupancyData!$C$2:$C$6144,$A14,OccupancyData!$B$2:$B$6144,BY$4)</f>
        <v>0.63829999999999998</v>
      </c>
      <c r="BZ14" s="143">
        <f>SUMIFS(OccupancyData!$D$2:$D$6144,OccupancyData!$C$2:$C$6144,$A14,OccupancyData!$B$2:$B$6144,BZ$4)</f>
        <v>0.66299999999999992</v>
      </c>
      <c r="CA14" s="143">
        <f>SUMIFS(OccupancyData!$D$2:$D$6144,OccupancyData!$C$2:$C$6144,$A14,OccupancyData!$B$2:$B$6144,CA$4)</f>
        <v>0.6873999999999999</v>
      </c>
      <c r="CB14" s="143">
        <f>SUMIFS(OccupancyData!$D$2:$D$6144,OccupancyData!$C$2:$C$6144,$A14,OccupancyData!$B$2:$B$6144,CB$4)</f>
        <v>0.68909999999999993</v>
      </c>
      <c r="CC14" s="143">
        <f>SUMIFS(OccupancyData!$D$2:$D$6144,OccupancyData!$C$2:$C$6144,$A14,OccupancyData!$B$2:$B$6144,CC$4)</f>
        <v>0.55830000000000002</v>
      </c>
      <c r="CD14" s="143">
        <f>SUMIFS(OccupancyData!$D$2:$D$6144,OccupancyData!$C$2:$C$6144,$A14,OccupancyData!$B$2:$B$6144,CD$4)</f>
        <v>0.54170000000000007</v>
      </c>
      <c r="CE14" s="143">
        <f>SUMIFS(OccupancyData!$D$2:$D$6144,OccupancyData!$C$2:$C$6144,$A14,OccupancyData!$B$2:$B$6144,CE$4)</f>
        <v>0.54299999999999993</v>
      </c>
      <c r="CF14" s="143">
        <f>SUMIFS(OccupancyData!$D$2:$D$6144,OccupancyData!$C$2:$C$6144,$A14,OccupancyData!$B$2:$B$6144,CF$4)</f>
        <v>0.55390000000000006</v>
      </c>
      <c r="CG14" s="143">
        <f>SUMIFS(OccupancyData!$D$2:$D$6144,OccupancyData!$C$2:$C$6144,$A14,OccupancyData!$B$2:$B$6144,CG$4)</f>
        <v>2.6738999999999997</v>
      </c>
      <c r="CH14" s="143">
        <f>SUMIFS(OccupancyData!$D$2:$D$6144,OccupancyData!$C$2:$C$6144,$A14,OccupancyData!$B$2:$B$6144,CH$4)</f>
        <v>0</v>
      </c>
      <c r="CI14" s="143">
        <f>SUMIFS(OccupancyData!$D$2:$D$6144,OccupancyData!$C$2:$C$6144,$A14,OccupancyData!$B$2:$B$6144,CI$4)</f>
        <v>0</v>
      </c>
      <c r="CJ14" s="143">
        <f>SUMIFS(OccupancyData!$D$2:$D$6144,OccupancyData!$C$2:$C$6144,$A14,OccupancyData!$B$2:$B$6144,CJ$4)</f>
        <v>0</v>
      </c>
      <c r="CK14" s="143">
        <f>SUMIFS(OccupancyData!$D$2:$D$6144,OccupancyData!$C$2:$C$6144,$A14,OccupancyData!$B$2:$B$6144,CK$4)</f>
        <v>0</v>
      </c>
      <c r="CL14" s="143">
        <f>SUMIFS(OccupancyData!$D$2:$D$6144,OccupancyData!$C$2:$C$6144,$A14,OccupancyData!$B$2:$B$6144,CL$4)</f>
        <v>0</v>
      </c>
      <c r="CM14" s="143">
        <f>SUMIFS(OccupancyData!$D$2:$D$6144,OccupancyData!$C$2:$C$6144,$A14,OccupancyData!$B$2:$B$6144,CM$4)</f>
        <v>0</v>
      </c>
      <c r="CN14" s="143">
        <f>SUMIFS(OccupancyData!$D$2:$D$6144,OccupancyData!$C$2:$C$6144,$A14,OccupancyData!$B$2:$B$6144,CN$4)</f>
        <v>0</v>
      </c>
      <c r="CO14" s="143">
        <f>SUMIFS(OccupancyData!$D$2:$D$6144,OccupancyData!$C$2:$C$6144,$A14,OccupancyData!$B$2:$B$6144,CO$4)</f>
        <v>0</v>
      </c>
      <c r="CP14" s="143">
        <f>SUMIFS(OccupancyData!$D$2:$D$6144,OccupancyData!$C$2:$C$6144,$A14,OccupancyData!$B$2:$B$6144,CP$4)</f>
        <v>0</v>
      </c>
      <c r="CQ14" s="143">
        <f>SUMIFS(OccupancyData!$D$2:$D$6144,OccupancyData!$C$2:$C$6144,$A14,OccupancyData!$B$2:$B$6144,CQ$4)</f>
        <v>0</v>
      </c>
      <c r="CR14" s="143">
        <f>SUMIFS(OccupancyData!$D$2:$D$6144,OccupancyData!$C$2:$C$6144,$A14,OccupancyData!$B$2:$B$6144,CR$4)</f>
        <v>0</v>
      </c>
      <c r="CS14" s="143">
        <f>SUMIFS(OccupancyData!$D$2:$D$6144,OccupancyData!$C$2:$C$6144,$A14,OccupancyData!$B$2:$B$6144,CS$4)</f>
        <v>0</v>
      </c>
      <c r="CT14" s="143">
        <f>SUMIFS(OccupancyData!$D$2:$D$6144,OccupancyData!$C$2:$C$6144,$A14,OccupancyData!$B$2:$B$6144,CT$4)</f>
        <v>0</v>
      </c>
      <c r="CU14" s="143">
        <f>SUMIFS(OccupancyData!$D$2:$D$6144,OccupancyData!$C$2:$C$6144,$A14,OccupancyData!$B$2:$B$6144,CU$4)</f>
        <v>0</v>
      </c>
      <c r="CV14" s="143">
        <f>SUMIFS(OccupancyData!$D$2:$D$6144,OccupancyData!$C$2:$C$6144,$A14,OccupancyData!$B$2:$B$6144,CV$4)</f>
        <v>0</v>
      </c>
      <c r="CW14" s="143">
        <f>SUMIFS(OccupancyData!$D$2:$D$6144,OccupancyData!$C$2:$C$6144,$A14,OccupancyData!$B$2:$B$6144,CW$4)</f>
        <v>0</v>
      </c>
      <c r="CX14" s="143">
        <f>SUMIFS(OccupancyData!$D$2:$D$6144,OccupancyData!$C$2:$C$6144,$A14,OccupancyData!$B$2:$B$6144,CX$4)</f>
        <v>0</v>
      </c>
      <c r="CY14" s="143">
        <f>SUMIFS(OccupancyData!$D$2:$D$6144,OccupancyData!$C$2:$C$6144,$A14,OccupancyData!$B$2:$B$6144,CY$4)</f>
        <v>0</v>
      </c>
      <c r="CZ14" s="143">
        <f>SUMIFS(OccupancyData!$D$2:$D$6144,OccupancyData!$C$2:$C$6144,$A14,OccupancyData!$B$2:$B$6144,CZ$4)</f>
        <v>0</v>
      </c>
      <c r="DA14" s="143">
        <f>SUMIFS(OccupancyData!$D$2:$D$6144,OccupancyData!$C$2:$C$6144,$A14,OccupancyData!$B$2:$B$6144,DA$4)</f>
        <v>0</v>
      </c>
      <c r="DB14" s="143">
        <f>SUMIFS(OccupancyData!$D$2:$D$6144,OccupancyData!$C$2:$C$6144,$A14,OccupancyData!$B$2:$B$6144,DB$4)</f>
        <v>0</v>
      </c>
      <c r="DC14" s="143">
        <f>SUMIFS(OccupancyData!$D$2:$D$6144,OccupancyData!$C$2:$C$6144,$A14,OccupancyData!$B$2:$B$6144,DC$4)</f>
        <v>0</v>
      </c>
      <c r="DD14" s="143">
        <f>SUMIFS(OccupancyData!$D$2:$D$6144,OccupancyData!$C$2:$C$6144,$A14,OccupancyData!$B$2:$B$6144,DD$4)</f>
        <v>0</v>
      </c>
      <c r="DE14" s="143">
        <f>SUMIFS(OccupancyData!$D$2:$D$6144,OccupancyData!$C$2:$C$6144,$A14,OccupancyData!$B$2:$B$6144,DE$4)</f>
        <v>0</v>
      </c>
      <c r="DF14" s="143">
        <f>SUMIFS(OccupancyData!$D$2:$D$6144,OccupancyData!$C$2:$C$6144,$A14,OccupancyData!$B$2:$B$6144,DF$4)</f>
        <v>0</v>
      </c>
      <c r="DG14" s="143">
        <f>SUMIFS(OccupancyData!$D$2:$D$6144,OccupancyData!$C$2:$C$6144,$A14,OccupancyData!$B$2:$B$6144,DG$4)</f>
        <v>0</v>
      </c>
      <c r="DH14" s="143">
        <f>SUMIFS(OccupancyData!$D$2:$D$6144,OccupancyData!$C$2:$C$6144,$A14,OccupancyData!$B$2:$B$6144,DH$4)</f>
        <v>0</v>
      </c>
      <c r="DI14" s="143">
        <f>SUMIFS(OccupancyData!$D$2:$D$6144,OccupancyData!$C$2:$C$6144,$A14,OccupancyData!$B$2:$B$6144,DI$4)</f>
        <v>0</v>
      </c>
      <c r="DJ14" s="143">
        <f>SUMIFS(OccupancyData!$D$2:$D$6144,OccupancyData!$C$2:$C$6144,$A14,OccupancyData!$B$2:$B$6144,DJ$4)</f>
        <v>0</v>
      </c>
      <c r="DK14" s="143">
        <f>SUMIFS(OccupancyData!$D$2:$D$6144,OccupancyData!$C$2:$C$6144,$A14,OccupancyData!$B$2:$B$6144,DK$4)</f>
        <v>0</v>
      </c>
      <c r="DL14" s="143">
        <f>SUMIFS(OccupancyData!$D$2:$D$6144,OccupancyData!$C$2:$C$6144,$A14,OccupancyData!$B$2:$B$6144,DL$4)</f>
        <v>0</v>
      </c>
      <c r="DM14" s="143">
        <f>SUMIFS(OccupancyData!$D$2:$D$6144,OccupancyData!$C$2:$C$6144,$A14,OccupancyData!$B$2:$B$6144,DM$4)</f>
        <v>0</v>
      </c>
      <c r="DN14" s="143">
        <f>SUMIFS(OccupancyData!$D$2:$D$6144,OccupancyData!$C$2:$C$6144,$A14,OccupancyData!$B$2:$B$6144,DN$4)</f>
        <v>0</v>
      </c>
      <c r="DO14" s="143">
        <f>SUMIFS(OccupancyData!$D$2:$D$6144,OccupancyData!$C$2:$C$6144,$A14,OccupancyData!$B$2:$B$6144,DO$4)</f>
        <v>0</v>
      </c>
      <c r="DP14" s="143">
        <f>SUMIFS(OccupancyData!$D$2:$D$6144,OccupancyData!$C$2:$C$6144,$A14,OccupancyData!$B$2:$B$6144,DP$4)</f>
        <v>0</v>
      </c>
      <c r="DQ14" s="143">
        <f>SUMIFS(OccupancyData!$D$2:$D$6144,OccupancyData!$C$2:$C$6144,$A14,OccupancyData!$B$2:$B$6144,DQ$4)</f>
        <v>0</v>
      </c>
      <c r="DR14" s="143">
        <f>SUMIFS(OccupancyData!$D$2:$D$6144,OccupancyData!$C$2:$C$6144,$A14,OccupancyData!$B$2:$B$6144,DR$4)</f>
        <v>0</v>
      </c>
      <c r="DS14" s="143">
        <f>SUMIFS(OccupancyData!$D$2:$D$6144,OccupancyData!$C$2:$C$6144,$A14,OccupancyData!$B$2:$B$6144,DS$4)</f>
        <v>0</v>
      </c>
      <c r="DT14" s="143">
        <f>SUMIFS(OccupancyData!$D$2:$D$6144,OccupancyData!$C$2:$C$6144,$A14,OccupancyData!$B$2:$B$6144,DT$4)</f>
        <v>0</v>
      </c>
      <c r="DU14" s="143">
        <f>SUMIFS(OccupancyData!$D$2:$D$6144,OccupancyData!$C$2:$C$6144,$A14,OccupancyData!$B$2:$B$6144,DU$4)</f>
        <v>0</v>
      </c>
      <c r="DV14" s="143">
        <f>SUMIFS(OccupancyData!$D$2:$D$6144,OccupancyData!$C$2:$C$6144,$A14,OccupancyData!$B$2:$B$6144,DV$4)</f>
        <v>0</v>
      </c>
      <c r="DW14" s="143">
        <f>SUMIFS(OccupancyData!$D$2:$D$6144,OccupancyData!$C$2:$C$6144,$A14,OccupancyData!$B$2:$B$6144,DW$4)</f>
        <v>0.24559999999999998</v>
      </c>
      <c r="DX14" s="143">
        <f>SUMIFS(OccupancyData!$D$2:$D$6144,OccupancyData!$C$2:$C$6144,$A14,OccupancyData!$B$2:$B$6144,DX$4)</f>
        <v>0</v>
      </c>
      <c r="DY14" s="143">
        <f>SUMIFS(OccupancyData!$D$2:$D$6144,OccupancyData!$C$2:$C$6144,$A14,OccupancyData!$B$2:$B$6144,DY$4)</f>
        <v>0</v>
      </c>
      <c r="DZ14" s="143">
        <f>SUMIFS(OccupancyData!$D$2:$D$6144,OccupancyData!$C$2:$C$6144,$A14,OccupancyData!$B$2:$B$6144,DZ$4)</f>
        <v>0</v>
      </c>
      <c r="EA14" s="143">
        <f>SUMIFS(OccupancyData!$D$2:$D$6144,OccupancyData!$C$2:$C$6144,$A14,OccupancyData!$B$2:$B$6144,EA$4)</f>
        <v>0</v>
      </c>
      <c r="EB14" s="143">
        <f>SUMIFS(OccupancyData!$D$2:$D$6144,OccupancyData!$C$2:$C$6144,$A14,OccupancyData!$B$2:$B$6144,EB$4)</f>
        <v>0</v>
      </c>
      <c r="EC14" s="143">
        <f>SUMIFS(OccupancyData!$D$2:$D$6144,OccupancyData!$C$2:$C$6144,$A14,OccupancyData!$B$2:$B$6144,EC$4)</f>
        <v>0</v>
      </c>
      <c r="ED14" s="143">
        <f>SUMIFS(OccupancyData!$D$2:$D$6144,OccupancyData!$C$2:$C$6144,$A14,OccupancyData!$B$2:$B$6144,ED$4)</f>
        <v>0</v>
      </c>
      <c r="EE14" s="143">
        <f>SUMIFS(OccupancyData!$D$2:$D$6144,OccupancyData!$C$2:$C$6144,$A14,OccupancyData!$B$2:$B$6144,EE$4)</f>
        <v>0</v>
      </c>
      <c r="EF14" s="143">
        <f>SUMIFS(OccupancyData!$D$2:$D$6144,OccupancyData!$C$2:$C$6144,$A14,OccupancyData!$B$2:$B$6144,EF$4)</f>
        <v>0</v>
      </c>
      <c r="EG14" s="143">
        <f>SUMIFS(OccupancyData!$D$2:$D$6144,OccupancyData!$C$2:$C$6144,$A14,OccupancyData!$B$2:$B$6144,EG$4)</f>
        <v>0</v>
      </c>
      <c r="EH14" s="143">
        <f>SUMIFS(OccupancyData!$D$2:$D$6144,OccupancyData!$C$2:$C$6144,$A14,OccupancyData!$B$2:$B$6144,EH$4)</f>
        <v>0</v>
      </c>
      <c r="EI14" s="143">
        <f>SUMIFS(OccupancyData!$D$2:$D$6144,OccupancyData!$C$2:$C$6144,$A14,OccupancyData!$B$2:$B$6144,EI$4)</f>
        <v>0</v>
      </c>
      <c r="EJ14" s="143">
        <f>SUMIFS(OccupancyData!$D$2:$D$6144,OccupancyData!$C$2:$C$6144,$A14,OccupancyData!$B$2:$B$6144,EJ$4)</f>
        <v>0</v>
      </c>
      <c r="EK14" s="143">
        <f>SUMIFS(OccupancyData!$D$2:$D$6144,OccupancyData!$C$2:$C$6144,$A14,OccupancyData!$B$2:$B$6144,EK$4)</f>
        <v>0</v>
      </c>
      <c r="EL14" s="143">
        <f>SUMIFS(OccupancyData!$D$2:$D$6144,OccupancyData!$C$2:$C$6144,$A14,OccupancyData!$B$2:$B$6144,EL$4)</f>
        <v>0</v>
      </c>
      <c r="EM14" s="143">
        <f>SUMIFS(OccupancyData!$D$2:$D$6144,OccupancyData!$C$2:$C$6144,$A14,OccupancyData!$B$2:$B$6144,EM$4)</f>
        <v>0</v>
      </c>
      <c r="EN14" s="143">
        <f>SUMIFS(OccupancyData!$D$2:$D$6144,OccupancyData!$C$2:$C$6144,$A14,OccupancyData!$B$2:$B$6144,EN$4)</f>
        <v>0</v>
      </c>
      <c r="EO14" s="143">
        <f>SUMIFS(OccupancyData!$D$2:$D$6144,OccupancyData!$C$2:$C$6144,$A14,OccupancyData!$B$2:$B$6144,EO$4)</f>
        <v>0</v>
      </c>
      <c r="EP14" s="143">
        <f>SUMIFS(OccupancyData!$D$2:$D$6144,OccupancyData!$C$2:$C$6144,$A14,OccupancyData!$B$2:$B$6144,EP$4)</f>
        <v>0</v>
      </c>
      <c r="EQ14" s="143">
        <f>SUMIFS(OccupancyData!$D$2:$D$6144,OccupancyData!$C$2:$C$6144,$A14,OccupancyData!$B$2:$B$6144,EQ$4)</f>
        <v>0</v>
      </c>
      <c r="ER14" s="143">
        <f>SUMIFS(OccupancyData!$D$2:$D$6144,OccupancyData!$C$2:$C$6144,$A14,OccupancyData!$B$2:$B$6144,ER$4)</f>
        <v>0</v>
      </c>
      <c r="ES14" s="143">
        <f>SUMIFS(OccupancyData!$D$2:$D$6144,OccupancyData!$C$2:$C$6144,$A14,OccupancyData!$B$2:$B$6144,ES$4)</f>
        <v>0</v>
      </c>
      <c r="ET14" s="143">
        <f>SUMIFS(OccupancyData!$D$2:$D$6144,OccupancyData!$C$2:$C$6144,$A14,OccupancyData!$B$2:$B$6144,ET$4)</f>
        <v>0</v>
      </c>
      <c r="EU14" s="143">
        <f>SUMIFS(OccupancyData!$D$2:$D$6144,OccupancyData!$C$2:$C$6144,$A14,OccupancyData!$B$2:$B$6144,EU$4)</f>
        <v>0</v>
      </c>
      <c r="EV14" s="143">
        <f>SUMIFS(OccupancyData!$D$2:$D$6144,OccupancyData!$C$2:$C$6144,$A14,OccupancyData!$B$2:$B$6144,EV$4)</f>
        <v>0</v>
      </c>
      <c r="EW14" s="143">
        <f>SUMIFS(OccupancyData!$D$2:$D$6144,OccupancyData!$C$2:$C$6144,$A14,OccupancyData!$B$2:$B$6144,EW$4)</f>
        <v>0</v>
      </c>
      <c r="EX14" s="143">
        <f>SUMIFS(OccupancyData!$D$2:$D$6144,OccupancyData!$C$2:$C$6144,$A14,OccupancyData!$B$2:$B$6144,EX$4)</f>
        <v>0</v>
      </c>
      <c r="EY14" s="143">
        <f>SUMIFS(OccupancyData!$D$2:$D$6144,OccupancyData!$C$2:$C$6144,$A14,OccupancyData!$B$2:$B$6144,EY$4)</f>
        <v>0</v>
      </c>
      <c r="EZ14" s="143">
        <f>SUMIFS(OccupancyData!$D$2:$D$6144,OccupancyData!$C$2:$C$6144,$A14,OccupancyData!$B$2:$B$6144,EZ$4)</f>
        <v>0</v>
      </c>
      <c r="FA14" s="143">
        <f>SUMIFS(OccupancyData!$D$2:$D$6144,OccupancyData!$C$2:$C$6144,$A14,OccupancyData!$B$2:$B$6144,FA$4)</f>
        <v>0</v>
      </c>
      <c r="FB14" s="143">
        <f>SUMIFS(OccupancyData!$D$2:$D$6144,OccupancyData!$C$2:$C$6144,$A14,OccupancyData!$B$2:$B$6144,FB$4)</f>
        <v>0</v>
      </c>
      <c r="FC14" s="143">
        <f>SUMIFS(OccupancyData!$D$2:$D$6144,OccupancyData!$C$2:$C$6144,$A14,OccupancyData!$B$2:$B$6144,FC$4)</f>
        <v>0</v>
      </c>
      <c r="FD14" s="143">
        <f>SUMIFS(OccupancyData!$D$2:$D$6144,OccupancyData!$C$2:$C$6144,$A14,OccupancyData!$B$2:$B$6144,FD$4)</f>
        <v>0</v>
      </c>
      <c r="FE14" s="143">
        <f>SUMIFS(OccupancyData!$D$2:$D$6144,OccupancyData!$C$2:$C$6144,$A14,OccupancyData!$B$2:$B$6144,FE$4)</f>
        <v>0</v>
      </c>
      <c r="FF14" s="143">
        <f>SUMIFS(OccupancyData!$D$2:$D$6144,OccupancyData!$C$2:$C$6144,$A14,OccupancyData!$B$2:$B$6144,FF$4)</f>
        <v>0</v>
      </c>
      <c r="FG14" s="143">
        <f>SUMIFS(OccupancyData!$D$2:$D$6144,OccupancyData!$C$2:$C$6144,$A14,OccupancyData!$B$2:$B$6144,FG$4)</f>
        <v>0</v>
      </c>
      <c r="FH14" s="143">
        <f>SUMIFS(OccupancyData!$D$2:$D$6144,OccupancyData!$C$2:$C$6144,$A14,OccupancyData!$B$2:$B$6144,FH$4)</f>
        <v>0</v>
      </c>
      <c r="FI14" s="143">
        <f>SUMIFS(OccupancyData!$D$2:$D$6144,OccupancyData!$C$2:$C$6144,$A14,OccupancyData!$B$2:$B$6144,FI$4)</f>
        <v>0</v>
      </c>
      <c r="FJ14" s="143"/>
      <c r="FK14" s="15"/>
      <c r="FL14" s="16"/>
    </row>
    <row r="15" spans="1:168" x14ac:dyDescent="0.25">
      <c r="A15" s="13">
        <v>43266</v>
      </c>
      <c r="B15" s="143">
        <f>SUMIFS(OccupancyData!$D$2:$D$6144,OccupancyData!$C$2:$C$6144,$A15,OccupancyData!$B$2:$B$6144,B$4)</f>
        <v>0</v>
      </c>
      <c r="C15" s="143">
        <f>SUMIFS(OccupancyData!$D$2:$D$6144,OccupancyData!$C$2:$C$6144,$A15,OccupancyData!$B$2:$B$6144,C$4)</f>
        <v>0</v>
      </c>
      <c r="D15" s="143">
        <f>SUMIFS(OccupancyData!$D$2:$D$6144,OccupancyData!$C$2:$C$6144,$A15,OccupancyData!$B$2:$B$6144,D$4)</f>
        <v>0</v>
      </c>
      <c r="E15" s="143">
        <f>SUMIFS(OccupancyData!$D$2:$D$6144,OccupancyData!$C$2:$C$6144,$A15,OccupancyData!$B$2:$B$6144,E$4)</f>
        <v>0</v>
      </c>
      <c r="F15" s="143">
        <f>SUMIFS(OccupancyData!$D$2:$D$6144,OccupancyData!$C$2:$C$6144,$A15,OccupancyData!$B$2:$B$6144,F$4)</f>
        <v>0</v>
      </c>
      <c r="G15" s="143">
        <f>SUMIFS(OccupancyData!$D$2:$D$6144,OccupancyData!$C$2:$C$6144,$A15,OccupancyData!$B$2:$B$6144,G$4)</f>
        <v>0.53749999999999998</v>
      </c>
      <c r="H15" s="143">
        <f>SUMIFS(OccupancyData!$D$2:$D$6144,OccupancyData!$C$2:$C$6144,$A15,OccupancyData!$B$2:$B$6144,H$4)</f>
        <v>0</v>
      </c>
      <c r="I15" s="143">
        <f>SUMIFS(OccupancyData!$D$2:$D$6144,OccupancyData!$C$2:$C$6144,$A15,OccupancyData!$B$2:$B$6144,I$4)</f>
        <v>0</v>
      </c>
      <c r="J15" s="143">
        <f>SUMIFS(OccupancyData!$D$2:$D$6144,OccupancyData!$C$2:$C$6144,$A15,OccupancyData!$B$2:$B$6144,J$4)</f>
        <v>0</v>
      </c>
      <c r="K15" s="143">
        <f>SUMIFS(OccupancyData!$D$2:$D$6144,OccupancyData!$C$2:$C$6144,$A15,OccupancyData!$B$2:$B$6144,K$4)</f>
        <v>0</v>
      </c>
      <c r="L15" s="143">
        <f>SUMIFS(OccupancyData!$D$2:$D$6144,OccupancyData!$C$2:$C$6144,$A15,OccupancyData!$B$2:$B$6144,L$4)</f>
        <v>0.28960000000000002</v>
      </c>
      <c r="M15" s="143">
        <f>SUMIFS(OccupancyData!$D$2:$D$6144,OccupancyData!$C$2:$C$6144,$A15,OccupancyData!$B$2:$B$6144,M$4)</f>
        <v>0.4829</v>
      </c>
      <c r="N15" s="143">
        <f>SUMIFS(OccupancyData!$D$2:$D$6144,OccupancyData!$C$2:$C$6144,$A15,OccupancyData!$B$2:$B$6144,N$4)</f>
        <v>0.46289999999999998</v>
      </c>
      <c r="O15" s="143">
        <f>SUMIFS(OccupancyData!$D$2:$D$6144,OccupancyData!$C$2:$C$6144,$A15,OccupancyData!$B$2:$B$6144,O$4)</f>
        <v>0.46750000000000003</v>
      </c>
      <c r="P15" s="143">
        <f>SUMIFS(OccupancyData!$D$2:$D$6144,OccupancyData!$C$2:$C$6144,$A15,OccupancyData!$B$2:$B$6144,P$4)</f>
        <v>0.4904</v>
      </c>
      <c r="Q15" s="143">
        <f>SUMIFS(OccupancyData!$D$2:$D$6144,OccupancyData!$C$2:$C$6144,$A15,OccupancyData!$B$2:$B$6144,Q$4)</f>
        <v>0.48039999999999999</v>
      </c>
      <c r="R15" s="143">
        <f>SUMIFS(OccupancyData!$D$2:$D$6144,OccupancyData!$C$2:$C$6144,$A15,OccupancyData!$B$2:$B$6144,R$4)</f>
        <v>0.53170000000000006</v>
      </c>
      <c r="S15" s="143">
        <f>SUMIFS(OccupancyData!$D$2:$D$6144,OccupancyData!$C$2:$C$6144,$A15,OccupancyData!$B$2:$B$6144,S$4)</f>
        <v>0</v>
      </c>
      <c r="T15" s="143">
        <f>SUMIFS(OccupancyData!$D$2:$D$6144,OccupancyData!$C$2:$C$6144,$A15,OccupancyData!$B$2:$B$6144,T$4)</f>
        <v>0</v>
      </c>
      <c r="U15" s="143">
        <f>SUMIFS(OccupancyData!$D$2:$D$6144,OccupancyData!$C$2:$C$6144,$A15,OccupancyData!$B$2:$B$6144,U$4)</f>
        <v>0.4783</v>
      </c>
      <c r="V15" s="143">
        <f>SUMIFS(OccupancyData!$D$2:$D$6144,OccupancyData!$C$2:$C$6144,$A15,OccupancyData!$B$2:$B$6144,V$4)</f>
        <v>0.4854</v>
      </c>
      <c r="W15" s="143">
        <f>SUMIFS(OccupancyData!$D$2:$D$6144,OccupancyData!$C$2:$C$6144,$A15,OccupancyData!$B$2:$B$6144,W$4)</f>
        <v>0.5</v>
      </c>
      <c r="X15" s="143">
        <f>SUMIFS(OccupancyData!$D$2:$D$6144,OccupancyData!$C$2:$C$6144,$A15,OccupancyData!$B$2:$B$6144,X$4)</f>
        <v>0.48920000000000002</v>
      </c>
      <c r="Y15" s="143">
        <f>SUMIFS(OccupancyData!$D$2:$D$6144,OccupancyData!$C$2:$C$6144,$A15,OccupancyData!$B$2:$B$6144,Y$4)</f>
        <v>0.47960000000000003</v>
      </c>
      <c r="Z15" s="143">
        <f>SUMIFS(OccupancyData!$D$2:$D$6144,OccupancyData!$C$2:$C$6144,$A15,OccupancyData!$B$2:$B$6144,Z$4)</f>
        <v>0.5</v>
      </c>
      <c r="AA15" s="143">
        <f>SUMIFS(OccupancyData!$D$2:$D$6144,OccupancyData!$C$2:$C$6144,$A15,OccupancyData!$B$2:$B$6144,AA$4)</f>
        <v>0.49579999999999996</v>
      </c>
      <c r="AB15" s="143">
        <f>SUMIFS(OccupancyData!$D$2:$D$6144,OccupancyData!$C$2:$C$6144,$A15,OccupancyData!$B$2:$B$6144,AB$4)</f>
        <v>0.49540000000000001</v>
      </c>
      <c r="AC15" s="143">
        <f>SUMIFS(OccupancyData!$D$2:$D$6144,OccupancyData!$C$2:$C$6144,$A15,OccupancyData!$B$2:$B$6144,AC$4)</f>
        <v>0.49579999999999996</v>
      </c>
      <c r="AD15" s="143">
        <f>SUMIFS(OccupancyData!$D$2:$D$6144,OccupancyData!$C$2:$C$6144,$A15,OccupancyData!$B$2:$B$6144,AD$4)</f>
        <v>0.495</v>
      </c>
      <c r="AE15" s="143">
        <f>SUMIFS(OccupancyData!$D$2:$D$6144,OccupancyData!$C$2:$C$6144,$A15,OccupancyData!$B$2:$B$6144,AE$4)</f>
        <v>0.4904</v>
      </c>
      <c r="AF15" s="143">
        <f>SUMIFS(OccupancyData!$D$2:$D$6144,OccupancyData!$C$2:$C$6144,$A15,OccupancyData!$B$2:$B$6144,AF$4)</f>
        <v>0.48749999999999999</v>
      </c>
      <c r="AG15" s="143">
        <f>SUMIFS(OccupancyData!$D$2:$D$6144,OccupancyData!$C$2:$C$6144,$A15,OccupancyData!$B$2:$B$6144,AG$4)</f>
        <v>0.49</v>
      </c>
      <c r="AH15" s="143">
        <f>SUMIFS(OccupancyData!$D$2:$D$6144,OccupancyData!$C$2:$C$6144,$A15,OccupancyData!$B$2:$B$6144,AH$4)</f>
        <v>0.47420000000000001</v>
      </c>
      <c r="AI15" s="143">
        <f>SUMIFS(OccupancyData!$D$2:$D$6144,OccupancyData!$C$2:$C$6144,$A15,OccupancyData!$B$2:$B$6144,AI$4)</f>
        <v>0.49</v>
      </c>
      <c r="AJ15" s="143">
        <f>SUMIFS(OccupancyData!$D$2:$D$6144,OccupancyData!$C$2:$C$6144,$A15,OccupancyData!$B$2:$B$6144,AJ$4)</f>
        <v>0.4854</v>
      </c>
      <c r="AK15" s="143">
        <f>SUMIFS(OccupancyData!$D$2:$D$6144,OccupancyData!$C$2:$C$6144,$A15,OccupancyData!$B$2:$B$6144,AK$4)</f>
        <v>0.5</v>
      </c>
      <c r="AL15" s="143">
        <f>SUMIFS(OccupancyData!$D$2:$D$6144,OccupancyData!$C$2:$C$6144,$A15,OccupancyData!$B$2:$B$6144,AL$4)</f>
        <v>0.6371</v>
      </c>
      <c r="AM15" s="143">
        <f>SUMIFS(OccupancyData!$D$2:$D$6144,OccupancyData!$C$2:$C$6144,$A15,OccupancyData!$B$2:$B$6144,AM$4)</f>
        <v>0.61619999999999997</v>
      </c>
      <c r="AN15" s="143">
        <f>SUMIFS(OccupancyData!$D$2:$D$6144,OccupancyData!$C$2:$C$6144,$A15,OccupancyData!$B$2:$B$6144,AN$4)</f>
        <v>0.65290000000000004</v>
      </c>
      <c r="AO15" s="143">
        <f>SUMIFS(OccupancyData!$D$2:$D$6144,OccupancyData!$C$2:$C$6144,$A15,OccupancyData!$B$2:$B$6144,AO$4)</f>
        <v>0.66170000000000007</v>
      </c>
      <c r="AP15" s="143">
        <f>SUMIFS(OccupancyData!$D$2:$D$6144,OccupancyData!$C$2:$C$6144,$A15,OccupancyData!$B$2:$B$6144,AP$4)</f>
        <v>0.62</v>
      </c>
      <c r="AQ15" s="143">
        <f>SUMIFS(OccupancyData!$D$2:$D$6144,OccupancyData!$C$2:$C$6144,$A15,OccupancyData!$B$2:$B$6144,AQ$4)</f>
        <v>0.6321</v>
      </c>
      <c r="AR15" s="143">
        <f>SUMIFS(OccupancyData!$D$2:$D$6144,OccupancyData!$C$2:$C$6144,$A15,OccupancyData!$B$2:$B$6144,AR$4)</f>
        <v>0.66120000000000001</v>
      </c>
      <c r="AS15" s="143">
        <f>SUMIFS(OccupancyData!$D$2:$D$6144,OccupancyData!$C$2:$C$6144,$A15,OccupancyData!$B$2:$B$6144,AS$4)</f>
        <v>0.65500000000000003</v>
      </c>
      <c r="AT15" s="143">
        <f>SUMIFS(OccupancyData!$D$2:$D$6144,OccupancyData!$C$2:$C$6144,$A15,OccupancyData!$B$2:$B$6144,AT$4)</f>
        <v>0.64579999999999993</v>
      </c>
      <c r="AU15" s="143">
        <f>SUMIFS(OccupancyData!$D$2:$D$6144,OccupancyData!$C$2:$C$6144,$A15,OccupancyData!$B$2:$B$6144,AU$4)</f>
        <v>0.65040000000000009</v>
      </c>
      <c r="AV15" s="143">
        <f>SUMIFS(OccupancyData!$D$2:$D$6144,OccupancyData!$C$2:$C$6144,$A15,OccupancyData!$B$2:$B$6144,AV$4)</f>
        <v>0.61380000000000001</v>
      </c>
      <c r="AW15" s="143">
        <f>SUMIFS(OccupancyData!$D$2:$D$6144,OccupancyData!$C$2:$C$6144,$A15,OccupancyData!$B$2:$B$6144,AW$4)</f>
        <v>0.66249999999999998</v>
      </c>
      <c r="AX15" s="143">
        <f>SUMIFS(OccupancyData!$D$2:$D$6144,OccupancyData!$C$2:$C$6144,$A15,OccupancyData!$B$2:$B$6144,AX$4)</f>
        <v>0.61829999999999996</v>
      </c>
      <c r="AY15" s="143">
        <f>SUMIFS(OccupancyData!$D$2:$D$6144,OccupancyData!$C$2:$C$6144,$A15,OccupancyData!$B$2:$B$6144,AY$4)</f>
        <v>0.60250000000000004</v>
      </c>
      <c r="AZ15" s="143">
        <f>SUMIFS(OccupancyData!$D$2:$D$6144,OccupancyData!$C$2:$C$6144,$A15,OccupancyData!$B$2:$B$6144,AZ$4)</f>
        <v>0.6079</v>
      </c>
      <c r="BA15" s="143">
        <f>SUMIFS(OccupancyData!$D$2:$D$6144,OccupancyData!$C$2:$C$6144,$A15,OccupancyData!$B$2:$B$6144,BA$4)</f>
        <v>0.62829999999999997</v>
      </c>
      <c r="BB15" s="143">
        <f>SUMIFS(OccupancyData!$D$2:$D$6144,OccupancyData!$C$2:$C$6144,$A15,OccupancyData!$B$2:$B$6144,BB$4)</f>
        <v>0.62619999999999998</v>
      </c>
      <c r="BC15" s="143">
        <f>SUMIFS(OccupancyData!$D$2:$D$6144,OccupancyData!$C$2:$C$6144,$A15,OccupancyData!$B$2:$B$6144,BC$4)</f>
        <v>0.66170000000000007</v>
      </c>
      <c r="BD15" s="143">
        <f>SUMIFS(OccupancyData!$D$2:$D$6144,OccupancyData!$C$2:$C$6144,$A15,OccupancyData!$B$2:$B$6144,BD$4)</f>
        <v>0.6583</v>
      </c>
      <c r="BE15" s="143">
        <f>SUMIFS(OccupancyData!$D$2:$D$6144,OccupancyData!$C$2:$C$6144,$A15,OccupancyData!$B$2:$B$6144,BE$4)</f>
        <v>0.63170000000000004</v>
      </c>
      <c r="BF15" s="143">
        <f>SUMIFS(OccupancyData!$D$2:$D$6144,OccupancyData!$C$2:$C$6144,$A15,OccupancyData!$B$2:$B$6144,BF$4)</f>
        <v>0.66209999999999991</v>
      </c>
      <c r="BG15" s="143">
        <f>SUMIFS(OccupancyData!$D$2:$D$6144,OccupancyData!$C$2:$C$6144,$A15,OccupancyData!$B$2:$B$6144,BG$4)</f>
        <v>0.66209999999999991</v>
      </c>
      <c r="BH15" s="143">
        <f>SUMIFS(OccupancyData!$D$2:$D$6144,OccupancyData!$C$2:$C$6144,$A15,OccupancyData!$B$2:$B$6144,BH$4)</f>
        <v>0.65579999999999994</v>
      </c>
      <c r="BI15" s="143">
        <f>SUMIFS(OccupancyData!$D$2:$D$6144,OccupancyData!$C$2:$C$6144,$A15,OccupancyData!$B$2:$B$6144,BI$4)</f>
        <v>0.6371</v>
      </c>
      <c r="BJ15" s="143">
        <f>SUMIFS(OccupancyData!$D$2:$D$6144,OccupancyData!$C$2:$C$6144,$A15,OccupancyData!$B$2:$B$6144,BJ$4)</f>
        <v>0.64</v>
      </c>
      <c r="BK15" s="143">
        <f>SUMIFS(OccupancyData!$D$2:$D$6144,OccupancyData!$C$2:$C$6144,$A15,OccupancyData!$B$2:$B$6144,BK$4)</f>
        <v>0.6470999999999999</v>
      </c>
      <c r="BL15" s="143">
        <f>SUMIFS(OccupancyData!$D$2:$D$6144,OccupancyData!$C$2:$C$6144,$A15,OccupancyData!$B$2:$B$6144,BL$4)</f>
        <v>0.65</v>
      </c>
      <c r="BM15" s="143">
        <f>SUMIFS(OccupancyData!$D$2:$D$6144,OccupancyData!$C$2:$C$6144,$A15,OccupancyData!$B$2:$B$6144,BM$4)</f>
        <v>0.6633</v>
      </c>
      <c r="BN15" s="143">
        <f>SUMIFS(OccupancyData!$D$2:$D$6144,OccupancyData!$C$2:$C$6144,$A15,OccupancyData!$B$2:$B$6144,BN$4)</f>
        <v>0.6583</v>
      </c>
      <c r="BO15" s="143">
        <f>SUMIFS(OccupancyData!$D$2:$D$6144,OccupancyData!$C$2:$C$6144,$A15,OccupancyData!$B$2:$B$6144,BO$4)</f>
        <v>0.64959999999999996</v>
      </c>
      <c r="BP15" s="143">
        <f>SUMIFS(OccupancyData!$D$2:$D$6144,OccupancyData!$C$2:$C$6144,$A15,OccupancyData!$B$2:$B$6144,BP$4)</f>
        <v>0.6470999999999999</v>
      </c>
      <c r="BQ15" s="143">
        <f>SUMIFS(OccupancyData!$D$2:$D$6144,OccupancyData!$C$2:$C$6144,$A15,OccupancyData!$B$2:$B$6144,BQ$4)</f>
        <v>0.63829999999999998</v>
      </c>
      <c r="BR15" s="143">
        <f>SUMIFS(OccupancyData!$D$2:$D$6144,OccupancyData!$C$2:$C$6144,$A15,OccupancyData!$B$2:$B$6144,BR$4)</f>
        <v>0.65790000000000004</v>
      </c>
      <c r="BS15" s="143">
        <f>SUMIFS(OccupancyData!$D$2:$D$6144,OccupancyData!$C$2:$C$6144,$A15,OccupancyData!$B$2:$B$6144,BS$4)</f>
        <v>0.61119999999999997</v>
      </c>
      <c r="BT15" s="143">
        <f>SUMIFS(OccupancyData!$D$2:$D$6144,OccupancyData!$C$2:$C$6144,$A15,OccupancyData!$B$2:$B$6144,BT$4)</f>
        <v>0.63170000000000004</v>
      </c>
      <c r="BU15" s="143">
        <f>SUMIFS(OccupancyData!$D$2:$D$6144,OccupancyData!$C$2:$C$6144,$A15,OccupancyData!$B$2:$B$6144,BU$4)</f>
        <v>0.65079999999999993</v>
      </c>
      <c r="BV15" s="143">
        <f>SUMIFS(OccupancyData!$D$2:$D$6144,OccupancyData!$C$2:$C$6144,$A15,OccupancyData!$B$2:$B$6144,BV$4)</f>
        <v>0.64959999999999996</v>
      </c>
      <c r="BW15" s="143">
        <f>SUMIFS(OccupancyData!$D$2:$D$6144,OccupancyData!$C$2:$C$6144,$A15,OccupancyData!$B$2:$B$6144,BW$4)</f>
        <v>0.63290000000000002</v>
      </c>
      <c r="BX15" s="143">
        <f>SUMIFS(OccupancyData!$D$2:$D$6144,OccupancyData!$C$2:$C$6144,$A15,OccupancyData!$B$2:$B$6144,BX$4)</f>
        <v>0.59250000000000003</v>
      </c>
      <c r="BY15" s="143">
        <f>SUMIFS(OccupancyData!$D$2:$D$6144,OccupancyData!$C$2:$C$6144,$A15,OccupancyData!$B$2:$B$6144,BY$4)</f>
        <v>0.61170000000000002</v>
      </c>
      <c r="BZ15" s="143">
        <f>SUMIFS(OccupancyData!$D$2:$D$6144,OccupancyData!$C$2:$C$6144,$A15,OccupancyData!$B$2:$B$6144,BZ$4)</f>
        <v>0.63539999999999996</v>
      </c>
      <c r="CA15" s="143">
        <f>SUMIFS(OccupancyData!$D$2:$D$6144,OccupancyData!$C$2:$C$6144,$A15,OccupancyData!$B$2:$B$6144,CA$4)</f>
        <v>0.65879999999999994</v>
      </c>
      <c r="CB15" s="143">
        <f>SUMIFS(OccupancyData!$D$2:$D$6144,OccupancyData!$C$2:$C$6144,$A15,OccupancyData!$B$2:$B$6144,CB$4)</f>
        <v>0.6604000000000001</v>
      </c>
      <c r="CC15" s="143">
        <f>SUMIFS(OccupancyData!$D$2:$D$6144,OccupancyData!$C$2:$C$6144,$A15,OccupancyData!$B$2:$B$6144,CC$4)</f>
        <v>0.53500000000000003</v>
      </c>
      <c r="CD15" s="143">
        <f>SUMIFS(OccupancyData!$D$2:$D$6144,OccupancyData!$C$2:$C$6144,$A15,OccupancyData!$B$2:$B$6144,CD$4)</f>
        <v>0.51919999999999999</v>
      </c>
      <c r="CE15" s="143">
        <f>SUMIFS(OccupancyData!$D$2:$D$6144,OccupancyData!$C$2:$C$6144,$A15,OccupancyData!$B$2:$B$6144,CE$4)</f>
        <v>0.52039999999999997</v>
      </c>
      <c r="CF15" s="143">
        <f>SUMIFS(OccupancyData!$D$2:$D$6144,OccupancyData!$C$2:$C$6144,$A15,OccupancyData!$B$2:$B$6144,CF$4)</f>
        <v>0.53079999999999994</v>
      </c>
      <c r="CG15" s="143">
        <f>SUMIFS(OccupancyData!$D$2:$D$6144,OccupancyData!$C$2:$C$6144,$A15,OccupancyData!$B$2:$B$6144,CG$4)</f>
        <v>2.5625</v>
      </c>
      <c r="CH15" s="143">
        <f>SUMIFS(OccupancyData!$D$2:$D$6144,OccupancyData!$C$2:$C$6144,$A15,OccupancyData!$B$2:$B$6144,CH$4)</f>
        <v>0</v>
      </c>
      <c r="CI15" s="143">
        <f>SUMIFS(OccupancyData!$D$2:$D$6144,OccupancyData!$C$2:$C$6144,$A15,OccupancyData!$B$2:$B$6144,CI$4)</f>
        <v>0</v>
      </c>
      <c r="CJ15" s="143">
        <f>SUMIFS(OccupancyData!$D$2:$D$6144,OccupancyData!$C$2:$C$6144,$A15,OccupancyData!$B$2:$B$6144,CJ$4)</f>
        <v>0</v>
      </c>
      <c r="CK15" s="143">
        <f>SUMIFS(OccupancyData!$D$2:$D$6144,OccupancyData!$C$2:$C$6144,$A15,OccupancyData!$B$2:$B$6144,CK$4)</f>
        <v>0</v>
      </c>
      <c r="CL15" s="143">
        <f>SUMIFS(OccupancyData!$D$2:$D$6144,OccupancyData!$C$2:$C$6144,$A15,OccupancyData!$B$2:$B$6144,CL$4)</f>
        <v>0</v>
      </c>
      <c r="CM15" s="143">
        <f>SUMIFS(OccupancyData!$D$2:$D$6144,OccupancyData!$C$2:$C$6144,$A15,OccupancyData!$B$2:$B$6144,CM$4)</f>
        <v>0</v>
      </c>
      <c r="CN15" s="143">
        <f>SUMIFS(OccupancyData!$D$2:$D$6144,OccupancyData!$C$2:$C$6144,$A15,OccupancyData!$B$2:$B$6144,CN$4)</f>
        <v>0</v>
      </c>
      <c r="CO15" s="143">
        <f>SUMIFS(OccupancyData!$D$2:$D$6144,OccupancyData!$C$2:$C$6144,$A15,OccupancyData!$B$2:$B$6144,CO$4)</f>
        <v>0</v>
      </c>
      <c r="CP15" s="143">
        <f>SUMIFS(OccupancyData!$D$2:$D$6144,OccupancyData!$C$2:$C$6144,$A15,OccupancyData!$B$2:$B$6144,CP$4)</f>
        <v>0</v>
      </c>
      <c r="CQ15" s="143">
        <f>SUMIFS(OccupancyData!$D$2:$D$6144,OccupancyData!$C$2:$C$6144,$A15,OccupancyData!$B$2:$B$6144,CQ$4)</f>
        <v>0</v>
      </c>
      <c r="CR15" s="143">
        <f>SUMIFS(OccupancyData!$D$2:$D$6144,OccupancyData!$C$2:$C$6144,$A15,OccupancyData!$B$2:$B$6144,CR$4)</f>
        <v>0</v>
      </c>
      <c r="CS15" s="143">
        <f>SUMIFS(OccupancyData!$D$2:$D$6144,OccupancyData!$C$2:$C$6144,$A15,OccupancyData!$B$2:$B$6144,CS$4)</f>
        <v>0</v>
      </c>
      <c r="CT15" s="143">
        <f>SUMIFS(OccupancyData!$D$2:$D$6144,OccupancyData!$C$2:$C$6144,$A15,OccupancyData!$B$2:$B$6144,CT$4)</f>
        <v>0</v>
      </c>
      <c r="CU15" s="143">
        <f>SUMIFS(OccupancyData!$D$2:$D$6144,OccupancyData!$C$2:$C$6144,$A15,OccupancyData!$B$2:$B$6144,CU$4)</f>
        <v>0</v>
      </c>
      <c r="CV15" s="143">
        <f>SUMIFS(OccupancyData!$D$2:$D$6144,OccupancyData!$C$2:$C$6144,$A15,OccupancyData!$B$2:$B$6144,CV$4)</f>
        <v>0</v>
      </c>
      <c r="CW15" s="143">
        <f>SUMIFS(OccupancyData!$D$2:$D$6144,OccupancyData!$C$2:$C$6144,$A15,OccupancyData!$B$2:$B$6144,CW$4)</f>
        <v>0</v>
      </c>
      <c r="CX15" s="143">
        <f>SUMIFS(OccupancyData!$D$2:$D$6144,OccupancyData!$C$2:$C$6144,$A15,OccupancyData!$B$2:$B$6144,CX$4)</f>
        <v>0</v>
      </c>
      <c r="CY15" s="143">
        <f>SUMIFS(OccupancyData!$D$2:$D$6144,OccupancyData!$C$2:$C$6144,$A15,OccupancyData!$B$2:$B$6144,CY$4)</f>
        <v>0</v>
      </c>
      <c r="CZ15" s="143">
        <f>SUMIFS(OccupancyData!$D$2:$D$6144,OccupancyData!$C$2:$C$6144,$A15,OccupancyData!$B$2:$B$6144,CZ$4)</f>
        <v>0</v>
      </c>
      <c r="DA15" s="143">
        <f>SUMIFS(OccupancyData!$D$2:$D$6144,OccupancyData!$C$2:$C$6144,$A15,OccupancyData!$B$2:$B$6144,DA$4)</f>
        <v>0</v>
      </c>
      <c r="DB15" s="143">
        <f>SUMIFS(OccupancyData!$D$2:$D$6144,OccupancyData!$C$2:$C$6144,$A15,OccupancyData!$B$2:$B$6144,DB$4)</f>
        <v>0</v>
      </c>
      <c r="DC15" s="143">
        <f>SUMIFS(OccupancyData!$D$2:$D$6144,OccupancyData!$C$2:$C$6144,$A15,OccupancyData!$B$2:$B$6144,DC$4)</f>
        <v>0</v>
      </c>
      <c r="DD15" s="143">
        <f>SUMIFS(OccupancyData!$D$2:$D$6144,OccupancyData!$C$2:$C$6144,$A15,OccupancyData!$B$2:$B$6144,DD$4)</f>
        <v>0</v>
      </c>
      <c r="DE15" s="143">
        <f>SUMIFS(OccupancyData!$D$2:$D$6144,OccupancyData!$C$2:$C$6144,$A15,OccupancyData!$B$2:$B$6144,DE$4)</f>
        <v>0</v>
      </c>
      <c r="DF15" s="143">
        <f>SUMIFS(OccupancyData!$D$2:$D$6144,OccupancyData!$C$2:$C$6144,$A15,OccupancyData!$B$2:$B$6144,DF$4)</f>
        <v>0</v>
      </c>
      <c r="DG15" s="143">
        <f>SUMIFS(OccupancyData!$D$2:$D$6144,OccupancyData!$C$2:$C$6144,$A15,OccupancyData!$B$2:$B$6144,DG$4)</f>
        <v>0</v>
      </c>
      <c r="DH15" s="143">
        <f>SUMIFS(OccupancyData!$D$2:$D$6144,OccupancyData!$C$2:$C$6144,$A15,OccupancyData!$B$2:$B$6144,DH$4)</f>
        <v>0</v>
      </c>
      <c r="DI15" s="143">
        <f>SUMIFS(OccupancyData!$D$2:$D$6144,OccupancyData!$C$2:$C$6144,$A15,OccupancyData!$B$2:$B$6144,DI$4)</f>
        <v>0</v>
      </c>
      <c r="DJ15" s="143">
        <f>SUMIFS(OccupancyData!$D$2:$D$6144,OccupancyData!$C$2:$C$6144,$A15,OccupancyData!$B$2:$B$6144,DJ$4)</f>
        <v>0</v>
      </c>
      <c r="DK15" s="143">
        <f>SUMIFS(OccupancyData!$D$2:$D$6144,OccupancyData!$C$2:$C$6144,$A15,OccupancyData!$B$2:$B$6144,DK$4)</f>
        <v>0</v>
      </c>
      <c r="DL15" s="143">
        <f>SUMIFS(OccupancyData!$D$2:$D$6144,OccupancyData!$C$2:$C$6144,$A15,OccupancyData!$B$2:$B$6144,DL$4)</f>
        <v>0</v>
      </c>
      <c r="DM15" s="143">
        <f>SUMIFS(OccupancyData!$D$2:$D$6144,OccupancyData!$C$2:$C$6144,$A15,OccupancyData!$B$2:$B$6144,DM$4)</f>
        <v>0</v>
      </c>
      <c r="DN15" s="143">
        <f>SUMIFS(OccupancyData!$D$2:$D$6144,OccupancyData!$C$2:$C$6144,$A15,OccupancyData!$B$2:$B$6144,DN$4)</f>
        <v>0</v>
      </c>
      <c r="DO15" s="143">
        <f>SUMIFS(OccupancyData!$D$2:$D$6144,OccupancyData!$C$2:$C$6144,$A15,OccupancyData!$B$2:$B$6144,DO$4)</f>
        <v>0</v>
      </c>
      <c r="DP15" s="143">
        <f>SUMIFS(OccupancyData!$D$2:$D$6144,OccupancyData!$C$2:$C$6144,$A15,OccupancyData!$B$2:$B$6144,DP$4)</f>
        <v>0</v>
      </c>
      <c r="DQ15" s="143">
        <f>SUMIFS(OccupancyData!$D$2:$D$6144,OccupancyData!$C$2:$C$6144,$A15,OccupancyData!$B$2:$B$6144,DQ$4)</f>
        <v>0</v>
      </c>
      <c r="DR15" s="143">
        <f>SUMIFS(OccupancyData!$D$2:$D$6144,OccupancyData!$C$2:$C$6144,$A15,OccupancyData!$B$2:$B$6144,DR$4)</f>
        <v>0</v>
      </c>
      <c r="DS15" s="143">
        <f>SUMIFS(OccupancyData!$D$2:$D$6144,OccupancyData!$C$2:$C$6144,$A15,OccupancyData!$B$2:$B$6144,DS$4)</f>
        <v>0</v>
      </c>
      <c r="DT15" s="143">
        <f>SUMIFS(OccupancyData!$D$2:$D$6144,OccupancyData!$C$2:$C$6144,$A15,OccupancyData!$B$2:$B$6144,DT$4)</f>
        <v>0</v>
      </c>
      <c r="DU15" s="143">
        <f>SUMIFS(OccupancyData!$D$2:$D$6144,OccupancyData!$C$2:$C$6144,$A15,OccupancyData!$B$2:$B$6144,DU$4)</f>
        <v>0</v>
      </c>
      <c r="DV15" s="143">
        <f>SUMIFS(OccupancyData!$D$2:$D$6144,OccupancyData!$C$2:$C$6144,$A15,OccupancyData!$B$2:$B$6144,DV$4)</f>
        <v>0</v>
      </c>
      <c r="DW15" s="143">
        <f>SUMIFS(OccupancyData!$D$2:$D$6144,OccupancyData!$C$2:$C$6144,$A15,OccupancyData!$B$2:$B$6144,DW$4)</f>
        <v>0.221</v>
      </c>
      <c r="DX15" s="143">
        <f>SUMIFS(OccupancyData!$D$2:$D$6144,OccupancyData!$C$2:$C$6144,$A15,OccupancyData!$B$2:$B$6144,DX$4)</f>
        <v>0</v>
      </c>
      <c r="DY15" s="143">
        <f>SUMIFS(OccupancyData!$D$2:$D$6144,OccupancyData!$C$2:$C$6144,$A15,OccupancyData!$B$2:$B$6144,DY$4)</f>
        <v>0</v>
      </c>
      <c r="DZ15" s="143">
        <f>SUMIFS(OccupancyData!$D$2:$D$6144,OccupancyData!$C$2:$C$6144,$A15,OccupancyData!$B$2:$B$6144,DZ$4)</f>
        <v>0</v>
      </c>
      <c r="EA15" s="143">
        <f>SUMIFS(OccupancyData!$D$2:$D$6144,OccupancyData!$C$2:$C$6144,$A15,OccupancyData!$B$2:$B$6144,EA$4)</f>
        <v>0</v>
      </c>
      <c r="EB15" s="143">
        <f>SUMIFS(OccupancyData!$D$2:$D$6144,OccupancyData!$C$2:$C$6144,$A15,OccupancyData!$B$2:$B$6144,EB$4)</f>
        <v>0</v>
      </c>
      <c r="EC15" s="143">
        <f>SUMIFS(OccupancyData!$D$2:$D$6144,OccupancyData!$C$2:$C$6144,$A15,OccupancyData!$B$2:$B$6144,EC$4)</f>
        <v>0</v>
      </c>
      <c r="ED15" s="143">
        <f>SUMIFS(OccupancyData!$D$2:$D$6144,OccupancyData!$C$2:$C$6144,$A15,OccupancyData!$B$2:$B$6144,ED$4)</f>
        <v>0</v>
      </c>
      <c r="EE15" s="143">
        <f>SUMIFS(OccupancyData!$D$2:$D$6144,OccupancyData!$C$2:$C$6144,$A15,OccupancyData!$B$2:$B$6144,EE$4)</f>
        <v>0</v>
      </c>
      <c r="EF15" s="143">
        <f>SUMIFS(OccupancyData!$D$2:$D$6144,OccupancyData!$C$2:$C$6144,$A15,OccupancyData!$B$2:$B$6144,EF$4)</f>
        <v>0</v>
      </c>
      <c r="EG15" s="143">
        <f>SUMIFS(OccupancyData!$D$2:$D$6144,OccupancyData!$C$2:$C$6144,$A15,OccupancyData!$B$2:$B$6144,EG$4)</f>
        <v>0</v>
      </c>
      <c r="EH15" s="143">
        <f>SUMIFS(OccupancyData!$D$2:$D$6144,OccupancyData!$C$2:$C$6144,$A15,OccupancyData!$B$2:$B$6144,EH$4)</f>
        <v>0</v>
      </c>
      <c r="EI15" s="143">
        <f>SUMIFS(OccupancyData!$D$2:$D$6144,OccupancyData!$C$2:$C$6144,$A15,OccupancyData!$B$2:$B$6144,EI$4)</f>
        <v>0</v>
      </c>
      <c r="EJ15" s="143">
        <f>SUMIFS(OccupancyData!$D$2:$D$6144,OccupancyData!$C$2:$C$6144,$A15,OccupancyData!$B$2:$B$6144,EJ$4)</f>
        <v>0</v>
      </c>
      <c r="EK15" s="143">
        <f>SUMIFS(OccupancyData!$D$2:$D$6144,OccupancyData!$C$2:$C$6144,$A15,OccupancyData!$B$2:$B$6144,EK$4)</f>
        <v>0</v>
      </c>
      <c r="EL15" s="143">
        <f>SUMIFS(OccupancyData!$D$2:$D$6144,OccupancyData!$C$2:$C$6144,$A15,OccupancyData!$B$2:$B$6144,EL$4)</f>
        <v>0</v>
      </c>
      <c r="EM15" s="143">
        <f>SUMIFS(OccupancyData!$D$2:$D$6144,OccupancyData!$C$2:$C$6144,$A15,OccupancyData!$B$2:$B$6144,EM$4)</f>
        <v>0</v>
      </c>
      <c r="EN15" s="143">
        <f>SUMIFS(OccupancyData!$D$2:$D$6144,OccupancyData!$C$2:$C$6144,$A15,OccupancyData!$B$2:$B$6144,EN$4)</f>
        <v>0</v>
      </c>
      <c r="EO15" s="143">
        <f>SUMIFS(OccupancyData!$D$2:$D$6144,OccupancyData!$C$2:$C$6144,$A15,OccupancyData!$B$2:$B$6144,EO$4)</f>
        <v>0</v>
      </c>
      <c r="EP15" s="143">
        <f>SUMIFS(OccupancyData!$D$2:$D$6144,OccupancyData!$C$2:$C$6144,$A15,OccupancyData!$B$2:$B$6144,EP$4)</f>
        <v>0</v>
      </c>
      <c r="EQ15" s="143">
        <f>SUMIFS(OccupancyData!$D$2:$D$6144,OccupancyData!$C$2:$C$6144,$A15,OccupancyData!$B$2:$B$6144,EQ$4)</f>
        <v>0</v>
      </c>
      <c r="ER15" s="143">
        <f>SUMIFS(OccupancyData!$D$2:$D$6144,OccupancyData!$C$2:$C$6144,$A15,OccupancyData!$B$2:$B$6144,ER$4)</f>
        <v>0</v>
      </c>
      <c r="ES15" s="143">
        <f>SUMIFS(OccupancyData!$D$2:$D$6144,OccupancyData!$C$2:$C$6144,$A15,OccupancyData!$B$2:$B$6144,ES$4)</f>
        <v>0</v>
      </c>
      <c r="ET15" s="143">
        <f>SUMIFS(OccupancyData!$D$2:$D$6144,OccupancyData!$C$2:$C$6144,$A15,OccupancyData!$B$2:$B$6144,ET$4)</f>
        <v>0</v>
      </c>
      <c r="EU15" s="143">
        <f>SUMIFS(OccupancyData!$D$2:$D$6144,OccupancyData!$C$2:$C$6144,$A15,OccupancyData!$B$2:$B$6144,EU$4)</f>
        <v>0</v>
      </c>
      <c r="EV15" s="143">
        <f>SUMIFS(OccupancyData!$D$2:$D$6144,OccupancyData!$C$2:$C$6144,$A15,OccupancyData!$B$2:$B$6144,EV$4)</f>
        <v>0</v>
      </c>
      <c r="EW15" s="143">
        <f>SUMIFS(OccupancyData!$D$2:$D$6144,OccupancyData!$C$2:$C$6144,$A15,OccupancyData!$B$2:$B$6144,EW$4)</f>
        <v>0</v>
      </c>
      <c r="EX15" s="143">
        <f>SUMIFS(OccupancyData!$D$2:$D$6144,OccupancyData!$C$2:$C$6144,$A15,OccupancyData!$B$2:$B$6144,EX$4)</f>
        <v>0</v>
      </c>
      <c r="EY15" s="143">
        <f>SUMIFS(OccupancyData!$D$2:$D$6144,OccupancyData!$C$2:$C$6144,$A15,OccupancyData!$B$2:$B$6144,EY$4)</f>
        <v>0</v>
      </c>
      <c r="EZ15" s="143">
        <f>SUMIFS(OccupancyData!$D$2:$D$6144,OccupancyData!$C$2:$C$6144,$A15,OccupancyData!$B$2:$B$6144,EZ$4)</f>
        <v>0</v>
      </c>
      <c r="FA15" s="143">
        <f>SUMIFS(OccupancyData!$D$2:$D$6144,OccupancyData!$C$2:$C$6144,$A15,OccupancyData!$B$2:$B$6144,FA$4)</f>
        <v>0</v>
      </c>
      <c r="FB15" s="143">
        <f>SUMIFS(OccupancyData!$D$2:$D$6144,OccupancyData!$C$2:$C$6144,$A15,OccupancyData!$B$2:$B$6144,FB$4)</f>
        <v>0</v>
      </c>
      <c r="FC15" s="143">
        <f>SUMIFS(OccupancyData!$D$2:$D$6144,OccupancyData!$C$2:$C$6144,$A15,OccupancyData!$B$2:$B$6144,FC$4)</f>
        <v>0</v>
      </c>
      <c r="FD15" s="143">
        <f>SUMIFS(OccupancyData!$D$2:$D$6144,OccupancyData!$C$2:$C$6144,$A15,OccupancyData!$B$2:$B$6144,FD$4)</f>
        <v>0.27</v>
      </c>
      <c r="FE15" s="143">
        <f>SUMIFS(OccupancyData!$D$2:$D$6144,OccupancyData!$C$2:$C$6144,$A15,OccupancyData!$B$2:$B$6144,FE$4)</f>
        <v>0</v>
      </c>
      <c r="FF15" s="143">
        <f>SUMIFS(OccupancyData!$D$2:$D$6144,OccupancyData!$C$2:$C$6144,$A15,OccupancyData!$B$2:$B$6144,FF$4)</f>
        <v>0</v>
      </c>
      <c r="FG15" s="143">
        <f>SUMIFS(OccupancyData!$D$2:$D$6144,OccupancyData!$C$2:$C$6144,$A15,OccupancyData!$B$2:$B$6144,FG$4)</f>
        <v>0</v>
      </c>
      <c r="FH15" s="143">
        <f>SUMIFS(OccupancyData!$D$2:$D$6144,OccupancyData!$C$2:$C$6144,$A15,OccupancyData!$B$2:$B$6144,FH$4)</f>
        <v>0</v>
      </c>
      <c r="FI15" s="143">
        <f>SUMIFS(OccupancyData!$D$2:$D$6144,OccupancyData!$C$2:$C$6144,$A15,OccupancyData!$B$2:$B$6144,FI$4)</f>
        <v>0</v>
      </c>
      <c r="FJ15" s="143"/>
      <c r="FK15" s="15"/>
      <c r="FL15" s="16"/>
    </row>
    <row r="16" spans="1:168" x14ac:dyDescent="0.25">
      <c r="A16" s="13">
        <v>43273</v>
      </c>
      <c r="B16" s="143">
        <f>SUMIFS(OccupancyData!$D$2:$D$6144,OccupancyData!$C$2:$C$6144,$A16,OccupancyData!$B$2:$B$6144,B$4)</f>
        <v>0</v>
      </c>
      <c r="C16" s="143">
        <f>SUMIFS(OccupancyData!$D$2:$D$6144,OccupancyData!$C$2:$C$6144,$A16,OccupancyData!$B$2:$B$6144,C$4)</f>
        <v>0</v>
      </c>
      <c r="D16" s="143">
        <f>SUMIFS(OccupancyData!$D$2:$D$6144,OccupancyData!$C$2:$C$6144,$A16,OccupancyData!$B$2:$B$6144,D$4)</f>
        <v>0</v>
      </c>
      <c r="E16" s="143">
        <f>SUMIFS(OccupancyData!$D$2:$D$6144,OccupancyData!$C$2:$C$6144,$A16,OccupancyData!$B$2:$B$6144,E$4)</f>
        <v>0</v>
      </c>
      <c r="F16" s="143">
        <f>SUMIFS(OccupancyData!$D$2:$D$6144,OccupancyData!$C$2:$C$6144,$A16,OccupancyData!$B$2:$B$6144,F$4)</f>
        <v>0</v>
      </c>
      <c r="G16" s="143">
        <f>SUMIFS(OccupancyData!$D$2:$D$6144,OccupancyData!$C$2:$C$6144,$A16,OccupancyData!$B$2:$B$6144,G$4)</f>
        <v>0.51600000000000001</v>
      </c>
      <c r="H16" s="143">
        <f>SUMIFS(OccupancyData!$D$2:$D$6144,OccupancyData!$C$2:$C$6144,$A16,OccupancyData!$B$2:$B$6144,H$4)</f>
        <v>0</v>
      </c>
      <c r="I16" s="143">
        <f>SUMIFS(OccupancyData!$D$2:$D$6144,OccupancyData!$C$2:$C$6144,$A16,OccupancyData!$B$2:$B$6144,I$4)</f>
        <v>0</v>
      </c>
      <c r="J16" s="143">
        <f>SUMIFS(OccupancyData!$D$2:$D$6144,OccupancyData!$C$2:$C$6144,$A16,OccupancyData!$B$2:$B$6144,J$4)</f>
        <v>0</v>
      </c>
      <c r="K16" s="143">
        <f>SUMIFS(OccupancyData!$D$2:$D$6144,OccupancyData!$C$2:$C$6144,$A16,OccupancyData!$B$2:$B$6144,K$4)</f>
        <v>0</v>
      </c>
      <c r="L16" s="143">
        <f>SUMIFS(OccupancyData!$D$2:$D$6144,OccupancyData!$C$2:$C$6144,$A16,OccupancyData!$B$2:$B$6144,L$4)</f>
        <v>0.27800000000000002</v>
      </c>
      <c r="M16" s="143">
        <f>SUMIFS(OccupancyData!$D$2:$D$6144,OccupancyData!$C$2:$C$6144,$A16,OccupancyData!$B$2:$B$6144,M$4)</f>
        <v>0.46360000000000001</v>
      </c>
      <c r="N16" s="143">
        <f>SUMIFS(OccupancyData!$D$2:$D$6144,OccupancyData!$C$2:$C$6144,$A16,OccupancyData!$B$2:$B$6144,N$4)</f>
        <v>0.44439999999999996</v>
      </c>
      <c r="O16" s="143">
        <f>SUMIFS(OccupancyData!$D$2:$D$6144,OccupancyData!$C$2:$C$6144,$A16,OccupancyData!$B$2:$B$6144,O$4)</f>
        <v>0.44880000000000003</v>
      </c>
      <c r="P16" s="143">
        <f>SUMIFS(OccupancyData!$D$2:$D$6144,OccupancyData!$C$2:$C$6144,$A16,OccupancyData!$B$2:$B$6144,P$4)</f>
        <v>0.4708</v>
      </c>
      <c r="Q16" s="143">
        <f>SUMIFS(OccupancyData!$D$2:$D$6144,OccupancyData!$C$2:$C$6144,$A16,OccupancyData!$B$2:$B$6144,Q$4)</f>
        <v>0.4612</v>
      </c>
      <c r="R16" s="143">
        <f>SUMIFS(OccupancyData!$D$2:$D$6144,OccupancyData!$C$2:$C$6144,$A16,OccupancyData!$B$2:$B$6144,R$4)</f>
        <v>0.51039999999999996</v>
      </c>
      <c r="S16" s="143">
        <f>SUMIFS(OccupancyData!$D$2:$D$6144,OccupancyData!$C$2:$C$6144,$A16,OccupancyData!$B$2:$B$6144,S$4)</f>
        <v>0</v>
      </c>
      <c r="T16" s="143">
        <f>SUMIFS(OccupancyData!$D$2:$D$6144,OccupancyData!$C$2:$C$6144,$A16,OccupancyData!$B$2:$B$6144,T$4)</f>
        <v>0</v>
      </c>
      <c r="U16" s="143">
        <f>SUMIFS(OccupancyData!$D$2:$D$6144,OccupancyData!$C$2:$C$6144,$A16,OccupancyData!$B$2:$B$6144,U$4)</f>
        <v>0.4592</v>
      </c>
      <c r="V16" s="143">
        <f>SUMIFS(OccupancyData!$D$2:$D$6144,OccupancyData!$C$2:$C$6144,$A16,OccupancyData!$B$2:$B$6144,V$4)</f>
        <v>0.46600000000000003</v>
      </c>
      <c r="W16" s="143">
        <f>SUMIFS(OccupancyData!$D$2:$D$6144,OccupancyData!$C$2:$C$6144,$A16,OccupancyData!$B$2:$B$6144,W$4)</f>
        <v>0.48</v>
      </c>
      <c r="X16" s="143">
        <f>SUMIFS(OccupancyData!$D$2:$D$6144,OccupancyData!$C$2:$C$6144,$A16,OccupancyData!$B$2:$B$6144,X$4)</f>
        <v>0.46960000000000002</v>
      </c>
      <c r="Y16" s="143">
        <f>SUMIFS(OccupancyData!$D$2:$D$6144,OccupancyData!$C$2:$C$6144,$A16,OccupancyData!$B$2:$B$6144,Y$4)</f>
        <v>0.46039999999999998</v>
      </c>
      <c r="Z16" s="143">
        <f>SUMIFS(OccupancyData!$D$2:$D$6144,OccupancyData!$C$2:$C$6144,$A16,OccupancyData!$B$2:$B$6144,Z$4)</f>
        <v>0.48</v>
      </c>
      <c r="AA16" s="143">
        <f>SUMIFS(OccupancyData!$D$2:$D$6144,OccupancyData!$C$2:$C$6144,$A16,OccupancyData!$B$2:$B$6144,AA$4)</f>
        <v>0.47600000000000003</v>
      </c>
      <c r="AB16" s="143">
        <f>SUMIFS(OccupancyData!$D$2:$D$6144,OccupancyData!$C$2:$C$6144,$A16,OccupancyData!$B$2:$B$6144,AB$4)</f>
        <v>0.47560000000000002</v>
      </c>
      <c r="AC16" s="143">
        <f>SUMIFS(OccupancyData!$D$2:$D$6144,OccupancyData!$C$2:$C$6144,$A16,OccupancyData!$B$2:$B$6144,AC$4)</f>
        <v>0.47600000000000003</v>
      </c>
      <c r="AD16" s="143">
        <f>SUMIFS(OccupancyData!$D$2:$D$6144,OccupancyData!$C$2:$C$6144,$A16,OccupancyData!$B$2:$B$6144,AD$4)</f>
        <v>0.47520000000000001</v>
      </c>
      <c r="AE16" s="143">
        <f>SUMIFS(OccupancyData!$D$2:$D$6144,OccupancyData!$C$2:$C$6144,$A16,OccupancyData!$B$2:$B$6144,AE$4)</f>
        <v>0.4708</v>
      </c>
      <c r="AF16" s="143">
        <f>SUMIFS(OccupancyData!$D$2:$D$6144,OccupancyData!$C$2:$C$6144,$A16,OccupancyData!$B$2:$B$6144,AF$4)</f>
        <v>0.46799999999999997</v>
      </c>
      <c r="AG16" s="143">
        <f>SUMIFS(OccupancyData!$D$2:$D$6144,OccupancyData!$C$2:$C$6144,$A16,OccupancyData!$B$2:$B$6144,AG$4)</f>
        <v>0.47039999999999998</v>
      </c>
      <c r="AH16" s="143">
        <f>SUMIFS(OccupancyData!$D$2:$D$6144,OccupancyData!$C$2:$C$6144,$A16,OccupancyData!$B$2:$B$6144,AH$4)</f>
        <v>0.45520000000000005</v>
      </c>
      <c r="AI16" s="143">
        <f>SUMIFS(OccupancyData!$D$2:$D$6144,OccupancyData!$C$2:$C$6144,$A16,OccupancyData!$B$2:$B$6144,AI$4)</f>
        <v>0.47039999999999998</v>
      </c>
      <c r="AJ16" s="143">
        <f>SUMIFS(OccupancyData!$D$2:$D$6144,OccupancyData!$C$2:$C$6144,$A16,OccupancyData!$B$2:$B$6144,AJ$4)</f>
        <v>0.46600000000000003</v>
      </c>
      <c r="AK16" s="143">
        <f>SUMIFS(OccupancyData!$D$2:$D$6144,OccupancyData!$C$2:$C$6144,$A16,OccupancyData!$B$2:$B$6144,AK$4)</f>
        <v>0.48</v>
      </c>
      <c r="AL16" s="143">
        <f>SUMIFS(OccupancyData!$D$2:$D$6144,OccupancyData!$C$2:$C$6144,$A16,OccupancyData!$B$2:$B$6144,AL$4)</f>
        <v>0.61159999999999992</v>
      </c>
      <c r="AM16" s="143">
        <f>SUMIFS(OccupancyData!$D$2:$D$6144,OccupancyData!$C$2:$C$6144,$A16,OccupancyData!$B$2:$B$6144,AM$4)</f>
        <v>0.59160000000000001</v>
      </c>
      <c r="AN16" s="143">
        <f>SUMIFS(OccupancyData!$D$2:$D$6144,OccupancyData!$C$2:$C$6144,$A16,OccupancyData!$B$2:$B$6144,AN$4)</f>
        <v>0.62680000000000002</v>
      </c>
      <c r="AO16" s="143">
        <f>SUMIFS(OccupancyData!$D$2:$D$6144,OccupancyData!$C$2:$C$6144,$A16,OccupancyData!$B$2:$B$6144,AO$4)</f>
        <v>0.63519999999999999</v>
      </c>
      <c r="AP16" s="143">
        <f>SUMIFS(OccupancyData!$D$2:$D$6144,OccupancyData!$C$2:$C$6144,$A16,OccupancyData!$B$2:$B$6144,AP$4)</f>
        <v>0.59520000000000006</v>
      </c>
      <c r="AQ16" s="143">
        <f>SUMIFS(OccupancyData!$D$2:$D$6144,OccupancyData!$C$2:$C$6144,$A16,OccupancyData!$B$2:$B$6144,AQ$4)</f>
        <v>0.60680000000000001</v>
      </c>
      <c r="AR16" s="143">
        <f>SUMIFS(OccupancyData!$D$2:$D$6144,OccupancyData!$C$2:$C$6144,$A16,OccupancyData!$B$2:$B$6144,AR$4)</f>
        <v>0.63479999999999992</v>
      </c>
      <c r="AS16" s="143">
        <f>SUMIFS(OccupancyData!$D$2:$D$6144,OccupancyData!$C$2:$C$6144,$A16,OccupancyData!$B$2:$B$6144,AS$4)</f>
        <v>0.62880000000000003</v>
      </c>
      <c r="AT16" s="143">
        <f>SUMIFS(OccupancyData!$D$2:$D$6144,OccupancyData!$C$2:$C$6144,$A16,OccupancyData!$B$2:$B$6144,AT$4)</f>
        <v>0.62</v>
      </c>
      <c r="AU16" s="143">
        <f>SUMIFS(OccupancyData!$D$2:$D$6144,OccupancyData!$C$2:$C$6144,$A16,OccupancyData!$B$2:$B$6144,AU$4)</f>
        <v>0.62439999999999996</v>
      </c>
      <c r="AV16" s="143">
        <f>SUMIFS(OccupancyData!$D$2:$D$6144,OccupancyData!$C$2:$C$6144,$A16,OccupancyData!$B$2:$B$6144,AV$4)</f>
        <v>0.58920000000000006</v>
      </c>
      <c r="AW16" s="143">
        <f>SUMIFS(OccupancyData!$D$2:$D$6144,OccupancyData!$C$2:$C$6144,$A16,OccupancyData!$B$2:$B$6144,AW$4)</f>
        <v>0.63600000000000001</v>
      </c>
      <c r="AX16" s="143">
        <f>SUMIFS(OccupancyData!$D$2:$D$6144,OccupancyData!$C$2:$C$6144,$A16,OccupancyData!$B$2:$B$6144,AX$4)</f>
        <v>0.59360000000000002</v>
      </c>
      <c r="AY16" s="143">
        <f>SUMIFS(OccupancyData!$D$2:$D$6144,OccupancyData!$C$2:$C$6144,$A16,OccupancyData!$B$2:$B$6144,AY$4)</f>
        <v>0.57840000000000003</v>
      </c>
      <c r="AZ16" s="143">
        <f>SUMIFS(OccupancyData!$D$2:$D$6144,OccupancyData!$C$2:$C$6144,$A16,OccupancyData!$B$2:$B$6144,AZ$4)</f>
        <v>0.58360000000000001</v>
      </c>
      <c r="BA16" s="143">
        <f>SUMIFS(OccupancyData!$D$2:$D$6144,OccupancyData!$C$2:$C$6144,$A16,OccupancyData!$B$2:$B$6144,BA$4)</f>
        <v>0.60319999999999996</v>
      </c>
      <c r="BB16" s="143">
        <f>SUMIFS(OccupancyData!$D$2:$D$6144,OccupancyData!$C$2:$C$6144,$A16,OccupancyData!$B$2:$B$6144,BB$4)</f>
        <v>0.60119999999999996</v>
      </c>
      <c r="BC16" s="143">
        <f>SUMIFS(OccupancyData!$D$2:$D$6144,OccupancyData!$C$2:$C$6144,$A16,OccupancyData!$B$2:$B$6144,BC$4)</f>
        <v>0.63519999999999999</v>
      </c>
      <c r="BD16" s="143">
        <f>SUMIFS(OccupancyData!$D$2:$D$6144,OccupancyData!$C$2:$C$6144,$A16,OccupancyData!$B$2:$B$6144,BD$4)</f>
        <v>0.63200000000000001</v>
      </c>
      <c r="BE16" s="143">
        <f>SUMIFS(OccupancyData!$D$2:$D$6144,OccupancyData!$C$2:$C$6144,$A16,OccupancyData!$B$2:$B$6144,BE$4)</f>
        <v>0.60640000000000005</v>
      </c>
      <c r="BF16" s="143">
        <f>SUMIFS(OccupancyData!$D$2:$D$6144,OccupancyData!$C$2:$C$6144,$A16,OccupancyData!$B$2:$B$6144,BF$4)</f>
        <v>0.63560000000000005</v>
      </c>
      <c r="BG16" s="143">
        <f>SUMIFS(OccupancyData!$D$2:$D$6144,OccupancyData!$C$2:$C$6144,$A16,OccupancyData!$B$2:$B$6144,BG$4)</f>
        <v>0.63560000000000005</v>
      </c>
      <c r="BH16" s="143">
        <f>SUMIFS(OccupancyData!$D$2:$D$6144,OccupancyData!$C$2:$C$6144,$A16,OccupancyData!$B$2:$B$6144,BH$4)</f>
        <v>0.62960000000000005</v>
      </c>
      <c r="BI16" s="143">
        <f>SUMIFS(OccupancyData!$D$2:$D$6144,OccupancyData!$C$2:$C$6144,$A16,OccupancyData!$B$2:$B$6144,BI$4)</f>
        <v>0.61159999999999992</v>
      </c>
      <c r="BJ16" s="143">
        <f>SUMIFS(OccupancyData!$D$2:$D$6144,OccupancyData!$C$2:$C$6144,$A16,OccupancyData!$B$2:$B$6144,BJ$4)</f>
        <v>0.61439999999999995</v>
      </c>
      <c r="BK16" s="143">
        <f>SUMIFS(OccupancyData!$D$2:$D$6144,OccupancyData!$C$2:$C$6144,$A16,OccupancyData!$B$2:$B$6144,BK$4)</f>
        <v>0.62119999999999997</v>
      </c>
      <c r="BL16" s="143">
        <f>SUMIFS(OccupancyData!$D$2:$D$6144,OccupancyData!$C$2:$C$6144,$A16,OccupancyData!$B$2:$B$6144,BL$4)</f>
        <v>0.624</v>
      </c>
      <c r="BM16" s="143">
        <f>SUMIFS(OccupancyData!$D$2:$D$6144,OccupancyData!$C$2:$C$6144,$A16,OccupancyData!$B$2:$B$6144,BM$4)</f>
        <v>0.63680000000000003</v>
      </c>
      <c r="BN16" s="143">
        <f>SUMIFS(OccupancyData!$D$2:$D$6144,OccupancyData!$C$2:$C$6144,$A16,OccupancyData!$B$2:$B$6144,BN$4)</f>
        <v>0.63200000000000001</v>
      </c>
      <c r="BO16" s="143">
        <f>SUMIFS(OccupancyData!$D$2:$D$6144,OccupancyData!$C$2:$C$6144,$A16,OccupancyData!$B$2:$B$6144,BO$4)</f>
        <v>0.62360000000000004</v>
      </c>
      <c r="BP16" s="143">
        <f>SUMIFS(OccupancyData!$D$2:$D$6144,OccupancyData!$C$2:$C$6144,$A16,OccupancyData!$B$2:$B$6144,BP$4)</f>
        <v>0.62119999999999997</v>
      </c>
      <c r="BQ16" s="143">
        <f>SUMIFS(OccupancyData!$D$2:$D$6144,OccupancyData!$C$2:$C$6144,$A16,OccupancyData!$B$2:$B$6144,BQ$4)</f>
        <v>0.61280000000000001</v>
      </c>
      <c r="BR16" s="143">
        <f>SUMIFS(OccupancyData!$D$2:$D$6144,OccupancyData!$C$2:$C$6144,$A16,OccupancyData!$B$2:$B$6144,BR$4)</f>
        <v>0.63159999999999994</v>
      </c>
      <c r="BS16" s="143">
        <f>SUMIFS(OccupancyData!$D$2:$D$6144,OccupancyData!$C$2:$C$6144,$A16,OccupancyData!$B$2:$B$6144,BS$4)</f>
        <v>0.58679999999999999</v>
      </c>
      <c r="BT16" s="143">
        <f>SUMIFS(OccupancyData!$D$2:$D$6144,OccupancyData!$C$2:$C$6144,$A16,OccupancyData!$B$2:$B$6144,BT$4)</f>
        <v>0.60640000000000005</v>
      </c>
      <c r="BU16" s="143">
        <f>SUMIFS(OccupancyData!$D$2:$D$6144,OccupancyData!$C$2:$C$6144,$A16,OccupancyData!$B$2:$B$6144,BU$4)</f>
        <v>0.62480000000000002</v>
      </c>
      <c r="BV16" s="143">
        <f>SUMIFS(OccupancyData!$D$2:$D$6144,OccupancyData!$C$2:$C$6144,$A16,OccupancyData!$B$2:$B$6144,BV$4)</f>
        <v>0.62360000000000004</v>
      </c>
      <c r="BW16" s="143">
        <f>SUMIFS(OccupancyData!$D$2:$D$6144,OccupancyData!$C$2:$C$6144,$A16,OccupancyData!$B$2:$B$6144,BW$4)</f>
        <v>0.60760000000000003</v>
      </c>
      <c r="BX16" s="143">
        <f>SUMIFS(OccupancyData!$D$2:$D$6144,OccupancyData!$C$2:$C$6144,$A16,OccupancyData!$B$2:$B$6144,BX$4)</f>
        <v>0.56879999999999997</v>
      </c>
      <c r="BY16" s="143">
        <f>SUMIFS(OccupancyData!$D$2:$D$6144,OccupancyData!$C$2:$C$6144,$A16,OccupancyData!$B$2:$B$6144,BY$4)</f>
        <v>0.58719999999999994</v>
      </c>
      <c r="BZ16" s="143">
        <f>SUMIFS(OccupancyData!$D$2:$D$6144,OccupancyData!$C$2:$C$6144,$A16,OccupancyData!$B$2:$B$6144,BZ$4)</f>
        <v>0.61</v>
      </c>
      <c r="CA16" s="143">
        <f>SUMIFS(OccupancyData!$D$2:$D$6144,OccupancyData!$C$2:$C$6144,$A16,OccupancyData!$B$2:$B$6144,CA$4)</f>
        <v>0.63240000000000007</v>
      </c>
      <c r="CB16" s="143">
        <f>SUMIFS(OccupancyData!$D$2:$D$6144,OccupancyData!$C$2:$C$6144,$A16,OccupancyData!$B$2:$B$6144,CB$4)</f>
        <v>0.63400000000000001</v>
      </c>
      <c r="CC16" s="143">
        <f>SUMIFS(OccupancyData!$D$2:$D$6144,OccupancyData!$C$2:$C$6144,$A16,OccupancyData!$B$2:$B$6144,CC$4)</f>
        <v>0.51359999999999995</v>
      </c>
      <c r="CD16" s="143">
        <f>SUMIFS(OccupancyData!$D$2:$D$6144,OccupancyData!$C$2:$C$6144,$A16,OccupancyData!$B$2:$B$6144,CD$4)</f>
        <v>0.49840000000000001</v>
      </c>
      <c r="CE16" s="143">
        <f>SUMIFS(OccupancyData!$D$2:$D$6144,OccupancyData!$C$2:$C$6144,$A16,OccupancyData!$B$2:$B$6144,CE$4)</f>
        <v>0.49959999999999999</v>
      </c>
      <c r="CF16" s="143">
        <f>SUMIFS(OccupancyData!$D$2:$D$6144,OccupancyData!$C$2:$C$6144,$A16,OccupancyData!$B$2:$B$6144,CF$4)</f>
        <v>0.50960000000000005</v>
      </c>
      <c r="CG16" s="143">
        <f>SUMIFS(OccupancyData!$D$2:$D$6144,OccupancyData!$C$2:$C$6144,$A16,OccupancyData!$B$2:$B$6144,CG$4)</f>
        <v>2.46</v>
      </c>
      <c r="CH16" s="143">
        <f>SUMIFS(OccupancyData!$D$2:$D$6144,OccupancyData!$C$2:$C$6144,$A16,OccupancyData!$B$2:$B$6144,CH$4)</f>
        <v>0</v>
      </c>
      <c r="CI16" s="143">
        <f>SUMIFS(OccupancyData!$D$2:$D$6144,OccupancyData!$C$2:$C$6144,$A16,OccupancyData!$B$2:$B$6144,CI$4)</f>
        <v>0</v>
      </c>
      <c r="CJ16" s="143">
        <f>SUMIFS(OccupancyData!$D$2:$D$6144,OccupancyData!$C$2:$C$6144,$A16,OccupancyData!$B$2:$B$6144,CJ$4)</f>
        <v>0</v>
      </c>
      <c r="CK16" s="143">
        <f>SUMIFS(OccupancyData!$D$2:$D$6144,OccupancyData!$C$2:$C$6144,$A16,OccupancyData!$B$2:$B$6144,CK$4)</f>
        <v>0</v>
      </c>
      <c r="CL16" s="143">
        <f>SUMIFS(OccupancyData!$D$2:$D$6144,OccupancyData!$C$2:$C$6144,$A16,OccupancyData!$B$2:$B$6144,CL$4)</f>
        <v>0</v>
      </c>
      <c r="CM16" s="143">
        <f>SUMIFS(OccupancyData!$D$2:$D$6144,OccupancyData!$C$2:$C$6144,$A16,OccupancyData!$B$2:$B$6144,CM$4)</f>
        <v>0</v>
      </c>
      <c r="CN16" s="143">
        <f>SUMIFS(OccupancyData!$D$2:$D$6144,OccupancyData!$C$2:$C$6144,$A16,OccupancyData!$B$2:$B$6144,CN$4)</f>
        <v>0</v>
      </c>
      <c r="CO16" s="143">
        <f>SUMIFS(OccupancyData!$D$2:$D$6144,OccupancyData!$C$2:$C$6144,$A16,OccupancyData!$B$2:$B$6144,CO$4)</f>
        <v>0</v>
      </c>
      <c r="CP16" s="143">
        <f>SUMIFS(OccupancyData!$D$2:$D$6144,OccupancyData!$C$2:$C$6144,$A16,OccupancyData!$B$2:$B$6144,CP$4)</f>
        <v>0</v>
      </c>
      <c r="CQ16" s="143">
        <f>SUMIFS(OccupancyData!$D$2:$D$6144,OccupancyData!$C$2:$C$6144,$A16,OccupancyData!$B$2:$B$6144,CQ$4)</f>
        <v>0</v>
      </c>
      <c r="CR16" s="143">
        <f>SUMIFS(OccupancyData!$D$2:$D$6144,OccupancyData!$C$2:$C$6144,$A16,OccupancyData!$B$2:$B$6144,CR$4)</f>
        <v>0</v>
      </c>
      <c r="CS16" s="143">
        <f>SUMIFS(OccupancyData!$D$2:$D$6144,OccupancyData!$C$2:$C$6144,$A16,OccupancyData!$B$2:$B$6144,CS$4)</f>
        <v>0</v>
      </c>
      <c r="CT16" s="143">
        <f>SUMIFS(OccupancyData!$D$2:$D$6144,OccupancyData!$C$2:$C$6144,$A16,OccupancyData!$B$2:$B$6144,CT$4)</f>
        <v>0</v>
      </c>
      <c r="CU16" s="143">
        <f>SUMIFS(OccupancyData!$D$2:$D$6144,OccupancyData!$C$2:$C$6144,$A16,OccupancyData!$B$2:$B$6144,CU$4)</f>
        <v>0</v>
      </c>
      <c r="CV16" s="143">
        <f>SUMIFS(OccupancyData!$D$2:$D$6144,OccupancyData!$C$2:$C$6144,$A16,OccupancyData!$B$2:$B$6144,CV$4)</f>
        <v>0</v>
      </c>
      <c r="CW16" s="143">
        <f>SUMIFS(OccupancyData!$D$2:$D$6144,OccupancyData!$C$2:$C$6144,$A16,OccupancyData!$B$2:$B$6144,CW$4)</f>
        <v>0</v>
      </c>
      <c r="CX16" s="143">
        <f>SUMIFS(OccupancyData!$D$2:$D$6144,OccupancyData!$C$2:$C$6144,$A16,OccupancyData!$B$2:$B$6144,CX$4)</f>
        <v>0</v>
      </c>
      <c r="CY16" s="143">
        <f>SUMIFS(OccupancyData!$D$2:$D$6144,OccupancyData!$C$2:$C$6144,$A16,OccupancyData!$B$2:$B$6144,CY$4)</f>
        <v>0</v>
      </c>
      <c r="CZ16" s="143">
        <f>SUMIFS(OccupancyData!$D$2:$D$6144,OccupancyData!$C$2:$C$6144,$A16,OccupancyData!$B$2:$B$6144,CZ$4)</f>
        <v>0</v>
      </c>
      <c r="DA16" s="143">
        <f>SUMIFS(OccupancyData!$D$2:$D$6144,OccupancyData!$C$2:$C$6144,$A16,OccupancyData!$B$2:$B$6144,DA$4)</f>
        <v>0</v>
      </c>
      <c r="DB16" s="143">
        <f>SUMIFS(OccupancyData!$D$2:$D$6144,OccupancyData!$C$2:$C$6144,$A16,OccupancyData!$B$2:$B$6144,DB$4)</f>
        <v>0</v>
      </c>
      <c r="DC16" s="143">
        <f>SUMIFS(OccupancyData!$D$2:$D$6144,OccupancyData!$C$2:$C$6144,$A16,OccupancyData!$B$2:$B$6144,DC$4)</f>
        <v>0</v>
      </c>
      <c r="DD16" s="143">
        <f>SUMIFS(OccupancyData!$D$2:$D$6144,OccupancyData!$C$2:$C$6144,$A16,OccupancyData!$B$2:$B$6144,DD$4)</f>
        <v>0</v>
      </c>
      <c r="DE16" s="143">
        <f>SUMIFS(OccupancyData!$D$2:$D$6144,OccupancyData!$C$2:$C$6144,$A16,OccupancyData!$B$2:$B$6144,DE$4)</f>
        <v>0</v>
      </c>
      <c r="DF16" s="143">
        <f>SUMIFS(OccupancyData!$D$2:$D$6144,OccupancyData!$C$2:$C$6144,$A16,OccupancyData!$B$2:$B$6144,DF$4)</f>
        <v>0</v>
      </c>
      <c r="DG16" s="143">
        <f>SUMIFS(OccupancyData!$D$2:$D$6144,OccupancyData!$C$2:$C$6144,$A16,OccupancyData!$B$2:$B$6144,DG$4)</f>
        <v>0</v>
      </c>
      <c r="DH16" s="143">
        <f>SUMIFS(OccupancyData!$D$2:$D$6144,OccupancyData!$C$2:$C$6144,$A16,OccupancyData!$B$2:$B$6144,DH$4)</f>
        <v>0</v>
      </c>
      <c r="DI16" s="143">
        <f>SUMIFS(OccupancyData!$D$2:$D$6144,OccupancyData!$C$2:$C$6144,$A16,OccupancyData!$B$2:$B$6144,DI$4)</f>
        <v>0</v>
      </c>
      <c r="DJ16" s="143">
        <f>SUMIFS(OccupancyData!$D$2:$D$6144,OccupancyData!$C$2:$C$6144,$A16,OccupancyData!$B$2:$B$6144,DJ$4)</f>
        <v>0</v>
      </c>
      <c r="DK16" s="143">
        <f>SUMIFS(OccupancyData!$D$2:$D$6144,OccupancyData!$C$2:$C$6144,$A16,OccupancyData!$B$2:$B$6144,DK$4)</f>
        <v>0</v>
      </c>
      <c r="DL16" s="143">
        <f>SUMIFS(OccupancyData!$D$2:$D$6144,OccupancyData!$C$2:$C$6144,$A16,OccupancyData!$B$2:$B$6144,DL$4)</f>
        <v>0</v>
      </c>
      <c r="DM16" s="143">
        <f>SUMIFS(OccupancyData!$D$2:$D$6144,OccupancyData!$C$2:$C$6144,$A16,OccupancyData!$B$2:$B$6144,DM$4)</f>
        <v>0</v>
      </c>
      <c r="DN16" s="143">
        <f>SUMIFS(OccupancyData!$D$2:$D$6144,OccupancyData!$C$2:$C$6144,$A16,OccupancyData!$B$2:$B$6144,DN$4)</f>
        <v>0</v>
      </c>
      <c r="DO16" s="143">
        <f>SUMIFS(OccupancyData!$D$2:$D$6144,OccupancyData!$C$2:$C$6144,$A16,OccupancyData!$B$2:$B$6144,DO$4)</f>
        <v>0</v>
      </c>
      <c r="DP16" s="143">
        <f>SUMIFS(OccupancyData!$D$2:$D$6144,OccupancyData!$C$2:$C$6144,$A16,OccupancyData!$B$2:$B$6144,DP$4)</f>
        <v>0</v>
      </c>
      <c r="DQ16" s="143">
        <f>SUMIFS(OccupancyData!$D$2:$D$6144,OccupancyData!$C$2:$C$6144,$A16,OccupancyData!$B$2:$B$6144,DQ$4)</f>
        <v>0</v>
      </c>
      <c r="DR16" s="143">
        <f>SUMIFS(OccupancyData!$D$2:$D$6144,OccupancyData!$C$2:$C$6144,$A16,OccupancyData!$B$2:$B$6144,DR$4)</f>
        <v>0</v>
      </c>
      <c r="DS16" s="143">
        <f>SUMIFS(OccupancyData!$D$2:$D$6144,OccupancyData!$C$2:$C$6144,$A16,OccupancyData!$B$2:$B$6144,DS$4)</f>
        <v>0</v>
      </c>
      <c r="DT16" s="143">
        <f>SUMIFS(OccupancyData!$D$2:$D$6144,OccupancyData!$C$2:$C$6144,$A16,OccupancyData!$B$2:$B$6144,DT$4)</f>
        <v>0</v>
      </c>
      <c r="DU16" s="143">
        <f>SUMIFS(OccupancyData!$D$2:$D$6144,OccupancyData!$C$2:$C$6144,$A16,OccupancyData!$B$2:$B$6144,DU$4)</f>
        <v>0</v>
      </c>
      <c r="DV16" s="143">
        <f>SUMIFS(OccupancyData!$D$2:$D$6144,OccupancyData!$C$2:$C$6144,$A16,OccupancyData!$B$2:$B$6144,DV$4)</f>
        <v>0</v>
      </c>
      <c r="DW16" s="143">
        <f>SUMIFS(OccupancyData!$D$2:$D$6144,OccupancyData!$C$2:$C$6144,$A16,OccupancyData!$B$2:$B$6144,DW$4)</f>
        <v>0.2009</v>
      </c>
      <c r="DX16" s="143">
        <f>SUMIFS(OccupancyData!$D$2:$D$6144,OccupancyData!$C$2:$C$6144,$A16,OccupancyData!$B$2:$B$6144,DX$4)</f>
        <v>0</v>
      </c>
      <c r="DY16" s="143">
        <f>SUMIFS(OccupancyData!$D$2:$D$6144,OccupancyData!$C$2:$C$6144,$A16,OccupancyData!$B$2:$B$6144,DY$4)</f>
        <v>0</v>
      </c>
      <c r="DZ16" s="143">
        <f>SUMIFS(OccupancyData!$D$2:$D$6144,OccupancyData!$C$2:$C$6144,$A16,OccupancyData!$B$2:$B$6144,DZ$4)</f>
        <v>0</v>
      </c>
      <c r="EA16" s="143">
        <f>SUMIFS(OccupancyData!$D$2:$D$6144,OccupancyData!$C$2:$C$6144,$A16,OccupancyData!$B$2:$B$6144,EA$4)</f>
        <v>0</v>
      </c>
      <c r="EB16" s="143">
        <f>SUMIFS(OccupancyData!$D$2:$D$6144,OccupancyData!$C$2:$C$6144,$A16,OccupancyData!$B$2:$B$6144,EB$4)</f>
        <v>0</v>
      </c>
      <c r="EC16" s="143">
        <f>SUMIFS(OccupancyData!$D$2:$D$6144,OccupancyData!$C$2:$C$6144,$A16,OccupancyData!$B$2:$B$6144,EC$4)</f>
        <v>0</v>
      </c>
      <c r="ED16" s="143">
        <f>SUMIFS(OccupancyData!$D$2:$D$6144,OccupancyData!$C$2:$C$6144,$A16,OccupancyData!$B$2:$B$6144,ED$4)</f>
        <v>0</v>
      </c>
      <c r="EE16" s="143">
        <f>SUMIFS(OccupancyData!$D$2:$D$6144,OccupancyData!$C$2:$C$6144,$A16,OccupancyData!$B$2:$B$6144,EE$4)</f>
        <v>0</v>
      </c>
      <c r="EF16" s="143">
        <f>SUMIFS(OccupancyData!$D$2:$D$6144,OccupancyData!$C$2:$C$6144,$A16,OccupancyData!$B$2:$B$6144,EF$4)</f>
        <v>0</v>
      </c>
      <c r="EG16" s="143">
        <f>SUMIFS(OccupancyData!$D$2:$D$6144,OccupancyData!$C$2:$C$6144,$A16,OccupancyData!$B$2:$B$6144,EG$4)</f>
        <v>0</v>
      </c>
      <c r="EH16" s="143">
        <f>SUMIFS(OccupancyData!$D$2:$D$6144,OccupancyData!$C$2:$C$6144,$A16,OccupancyData!$B$2:$B$6144,EH$4)</f>
        <v>0</v>
      </c>
      <c r="EI16" s="143">
        <f>SUMIFS(OccupancyData!$D$2:$D$6144,OccupancyData!$C$2:$C$6144,$A16,OccupancyData!$B$2:$B$6144,EI$4)</f>
        <v>0</v>
      </c>
      <c r="EJ16" s="143">
        <f>SUMIFS(OccupancyData!$D$2:$D$6144,OccupancyData!$C$2:$C$6144,$A16,OccupancyData!$B$2:$B$6144,EJ$4)</f>
        <v>0</v>
      </c>
      <c r="EK16" s="143">
        <f>SUMIFS(OccupancyData!$D$2:$D$6144,OccupancyData!$C$2:$C$6144,$A16,OccupancyData!$B$2:$B$6144,EK$4)</f>
        <v>0</v>
      </c>
      <c r="EL16" s="143">
        <f>SUMIFS(OccupancyData!$D$2:$D$6144,OccupancyData!$C$2:$C$6144,$A16,OccupancyData!$B$2:$B$6144,EL$4)</f>
        <v>0</v>
      </c>
      <c r="EM16" s="143">
        <f>SUMIFS(OccupancyData!$D$2:$D$6144,OccupancyData!$C$2:$C$6144,$A16,OccupancyData!$B$2:$B$6144,EM$4)</f>
        <v>0</v>
      </c>
      <c r="EN16" s="143">
        <f>SUMIFS(OccupancyData!$D$2:$D$6144,OccupancyData!$C$2:$C$6144,$A16,OccupancyData!$B$2:$B$6144,EN$4)</f>
        <v>0</v>
      </c>
      <c r="EO16" s="143">
        <f>SUMIFS(OccupancyData!$D$2:$D$6144,OccupancyData!$C$2:$C$6144,$A16,OccupancyData!$B$2:$B$6144,EO$4)</f>
        <v>0</v>
      </c>
      <c r="EP16" s="143">
        <f>SUMIFS(OccupancyData!$D$2:$D$6144,OccupancyData!$C$2:$C$6144,$A16,OccupancyData!$B$2:$B$6144,EP$4)</f>
        <v>0</v>
      </c>
      <c r="EQ16" s="143">
        <f>SUMIFS(OccupancyData!$D$2:$D$6144,OccupancyData!$C$2:$C$6144,$A16,OccupancyData!$B$2:$B$6144,EQ$4)</f>
        <v>0</v>
      </c>
      <c r="ER16" s="143">
        <f>SUMIFS(OccupancyData!$D$2:$D$6144,OccupancyData!$C$2:$C$6144,$A16,OccupancyData!$B$2:$B$6144,ER$4)</f>
        <v>0</v>
      </c>
      <c r="ES16" s="143">
        <f>SUMIFS(OccupancyData!$D$2:$D$6144,OccupancyData!$C$2:$C$6144,$A16,OccupancyData!$B$2:$B$6144,ES$4)</f>
        <v>0</v>
      </c>
      <c r="ET16" s="143">
        <f>SUMIFS(OccupancyData!$D$2:$D$6144,OccupancyData!$C$2:$C$6144,$A16,OccupancyData!$B$2:$B$6144,ET$4)</f>
        <v>0</v>
      </c>
      <c r="EU16" s="143">
        <f>SUMIFS(OccupancyData!$D$2:$D$6144,OccupancyData!$C$2:$C$6144,$A16,OccupancyData!$B$2:$B$6144,EU$4)</f>
        <v>0</v>
      </c>
      <c r="EV16" s="143">
        <f>SUMIFS(OccupancyData!$D$2:$D$6144,OccupancyData!$C$2:$C$6144,$A16,OccupancyData!$B$2:$B$6144,EV$4)</f>
        <v>0</v>
      </c>
      <c r="EW16" s="143">
        <f>SUMIFS(OccupancyData!$D$2:$D$6144,OccupancyData!$C$2:$C$6144,$A16,OccupancyData!$B$2:$B$6144,EW$4)</f>
        <v>0</v>
      </c>
      <c r="EX16" s="143">
        <f>SUMIFS(OccupancyData!$D$2:$D$6144,OccupancyData!$C$2:$C$6144,$A16,OccupancyData!$B$2:$B$6144,EX$4)</f>
        <v>0</v>
      </c>
      <c r="EY16" s="143">
        <f>SUMIFS(OccupancyData!$D$2:$D$6144,OccupancyData!$C$2:$C$6144,$A16,OccupancyData!$B$2:$B$6144,EY$4)</f>
        <v>0</v>
      </c>
      <c r="EZ16" s="143">
        <f>SUMIFS(OccupancyData!$D$2:$D$6144,OccupancyData!$C$2:$C$6144,$A16,OccupancyData!$B$2:$B$6144,EZ$4)</f>
        <v>0</v>
      </c>
      <c r="FA16" s="143">
        <f>SUMIFS(OccupancyData!$D$2:$D$6144,OccupancyData!$C$2:$C$6144,$A16,OccupancyData!$B$2:$B$6144,FA$4)</f>
        <v>0</v>
      </c>
      <c r="FB16" s="143">
        <f>SUMIFS(OccupancyData!$D$2:$D$6144,OccupancyData!$C$2:$C$6144,$A16,OccupancyData!$B$2:$B$6144,FB$4)</f>
        <v>0</v>
      </c>
      <c r="FC16" s="143">
        <f>SUMIFS(OccupancyData!$D$2:$D$6144,OccupancyData!$C$2:$C$6144,$A16,OccupancyData!$B$2:$B$6144,FC$4)</f>
        <v>0</v>
      </c>
      <c r="FD16" s="143">
        <f>SUMIFS(OccupancyData!$D$2:$D$6144,OccupancyData!$C$2:$C$6144,$A16,OccupancyData!$B$2:$B$6144,FD$4)</f>
        <v>0.20250000000000001</v>
      </c>
      <c r="FE16" s="143">
        <f>SUMIFS(OccupancyData!$D$2:$D$6144,OccupancyData!$C$2:$C$6144,$A16,OccupancyData!$B$2:$B$6144,FE$4)</f>
        <v>0</v>
      </c>
      <c r="FF16" s="143">
        <f>SUMIFS(OccupancyData!$D$2:$D$6144,OccupancyData!$C$2:$C$6144,$A16,OccupancyData!$B$2:$B$6144,FF$4)</f>
        <v>0</v>
      </c>
      <c r="FG16" s="143">
        <f>SUMIFS(OccupancyData!$D$2:$D$6144,OccupancyData!$C$2:$C$6144,$A16,OccupancyData!$B$2:$B$6144,FG$4)</f>
        <v>0</v>
      </c>
      <c r="FH16" s="143">
        <f>SUMIFS(OccupancyData!$D$2:$D$6144,OccupancyData!$C$2:$C$6144,$A16,OccupancyData!$B$2:$B$6144,FH$4)</f>
        <v>0</v>
      </c>
      <c r="FI16" s="143">
        <f>SUMIFS(OccupancyData!$D$2:$D$6144,OccupancyData!$C$2:$C$6144,$A16,OccupancyData!$B$2:$B$6144,FI$4)</f>
        <v>0</v>
      </c>
      <c r="FJ16" s="143"/>
      <c r="FK16" s="15"/>
      <c r="FL16" s="16"/>
    </row>
    <row r="17" spans="1:168" x14ac:dyDescent="0.25">
      <c r="A17" s="13">
        <v>43280</v>
      </c>
      <c r="B17" s="143">
        <f>SUMIFS(OccupancyData!$D$2:$D$6144,OccupancyData!$C$2:$C$6144,$A17,OccupancyData!$B$2:$B$6144,B$4)</f>
        <v>0</v>
      </c>
      <c r="C17" s="143">
        <f>SUMIFS(OccupancyData!$D$2:$D$6144,OccupancyData!$C$2:$C$6144,$A17,OccupancyData!$B$2:$B$6144,C$4)</f>
        <v>0</v>
      </c>
      <c r="D17" s="143">
        <f>SUMIFS(OccupancyData!$D$2:$D$6144,OccupancyData!$C$2:$C$6144,$A17,OccupancyData!$B$2:$B$6144,D$4)</f>
        <v>0</v>
      </c>
      <c r="E17" s="143">
        <f>SUMIFS(OccupancyData!$D$2:$D$6144,OccupancyData!$C$2:$C$6144,$A17,OccupancyData!$B$2:$B$6144,E$4)</f>
        <v>0</v>
      </c>
      <c r="F17" s="143">
        <f>SUMIFS(OccupancyData!$D$2:$D$6144,OccupancyData!$C$2:$C$6144,$A17,OccupancyData!$B$2:$B$6144,F$4)</f>
        <v>0</v>
      </c>
      <c r="G17" s="143">
        <f>SUMIFS(OccupancyData!$D$2:$D$6144,OccupancyData!$C$2:$C$6144,$A17,OccupancyData!$B$2:$B$6144,G$4)</f>
        <v>0.49619999999999997</v>
      </c>
      <c r="H17" s="143">
        <f>SUMIFS(OccupancyData!$D$2:$D$6144,OccupancyData!$C$2:$C$6144,$A17,OccupancyData!$B$2:$B$6144,H$4)</f>
        <v>0</v>
      </c>
      <c r="I17" s="143">
        <f>SUMIFS(OccupancyData!$D$2:$D$6144,OccupancyData!$C$2:$C$6144,$A17,OccupancyData!$B$2:$B$6144,I$4)</f>
        <v>0</v>
      </c>
      <c r="J17" s="143">
        <f>SUMIFS(OccupancyData!$D$2:$D$6144,OccupancyData!$C$2:$C$6144,$A17,OccupancyData!$B$2:$B$6144,J$4)</f>
        <v>0</v>
      </c>
      <c r="K17" s="143">
        <f>SUMIFS(OccupancyData!$D$2:$D$6144,OccupancyData!$C$2:$C$6144,$A17,OccupancyData!$B$2:$B$6144,K$4)</f>
        <v>0</v>
      </c>
      <c r="L17" s="143">
        <f>SUMIFS(OccupancyData!$D$2:$D$6144,OccupancyData!$C$2:$C$6144,$A17,OccupancyData!$B$2:$B$6144,L$4)</f>
        <v>0.26729999999999998</v>
      </c>
      <c r="M17" s="143">
        <f>SUMIFS(OccupancyData!$D$2:$D$6144,OccupancyData!$C$2:$C$6144,$A17,OccupancyData!$B$2:$B$6144,M$4)</f>
        <v>0.44579999999999997</v>
      </c>
      <c r="N17" s="143">
        <f>SUMIFS(OccupancyData!$D$2:$D$6144,OccupancyData!$C$2:$C$6144,$A17,OccupancyData!$B$2:$B$6144,N$4)</f>
        <v>0.42729999999999996</v>
      </c>
      <c r="O17" s="143">
        <f>SUMIFS(OccupancyData!$D$2:$D$6144,OccupancyData!$C$2:$C$6144,$A17,OccupancyData!$B$2:$B$6144,O$4)</f>
        <v>0.43149999999999999</v>
      </c>
      <c r="P17" s="143">
        <f>SUMIFS(OccupancyData!$D$2:$D$6144,OccupancyData!$C$2:$C$6144,$A17,OccupancyData!$B$2:$B$6144,P$4)</f>
        <v>0.45270000000000005</v>
      </c>
      <c r="Q17" s="143">
        <f>SUMIFS(OccupancyData!$D$2:$D$6144,OccupancyData!$C$2:$C$6144,$A17,OccupancyData!$B$2:$B$6144,Q$4)</f>
        <v>0.44350000000000001</v>
      </c>
      <c r="R17" s="143">
        <f>SUMIFS(OccupancyData!$D$2:$D$6144,OccupancyData!$C$2:$C$6144,$A17,OccupancyData!$B$2:$B$6144,R$4)</f>
        <v>0.49079999999999996</v>
      </c>
      <c r="S17" s="143">
        <f>SUMIFS(OccupancyData!$D$2:$D$6144,OccupancyData!$C$2:$C$6144,$A17,OccupancyData!$B$2:$B$6144,S$4)</f>
        <v>0</v>
      </c>
      <c r="T17" s="143">
        <f>SUMIFS(OccupancyData!$D$2:$D$6144,OccupancyData!$C$2:$C$6144,$A17,OccupancyData!$B$2:$B$6144,T$4)</f>
        <v>0</v>
      </c>
      <c r="U17" s="143">
        <f>SUMIFS(OccupancyData!$D$2:$D$6144,OccupancyData!$C$2:$C$6144,$A17,OccupancyData!$B$2:$B$6144,U$4)</f>
        <v>0.4415</v>
      </c>
      <c r="V17" s="143">
        <f>SUMIFS(OccupancyData!$D$2:$D$6144,OccupancyData!$C$2:$C$6144,$A17,OccupancyData!$B$2:$B$6144,V$4)</f>
        <v>0.4481</v>
      </c>
      <c r="W17" s="143">
        <f>SUMIFS(OccupancyData!$D$2:$D$6144,OccupancyData!$C$2:$C$6144,$A17,OccupancyData!$B$2:$B$6144,W$4)</f>
        <v>0.46149999999999997</v>
      </c>
      <c r="X17" s="143">
        <f>SUMIFS(OccupancyData!$D$2:$D$6144,OccupancyData!$C$2:$C$6144,$A17,OccupancyData!$B$2:$B$6144,X$4)</f>
        <v>0.45150000000000001</v>
      </c>
      <c r="Y17" s="143">
        <f>SUMIFS(OccupancyData!$D$2:$D$6144,OccupancyData!$C$2:$C$6144,$A17,OccupancyData!$B$2:$B$6144,Y$4)</f>
        <v>0.44270000000000004</v>
      </c>
      <c r="Z17" s="143">
        <f>SUMIFS(OccupancyData!$D$2:$D$6144,OccupancyData!$C$2:$C$6144,$A17,OccupancyData!$B$2:$B$6144,Z$4)</f>
        <v>0.46149999999999997</v>
      </c>
      <c r="AA17" s="143">
        <f>SUMIFS(OccupancyData!$D$2:$D$6144,OccupancyData!$C$2:$C$6144,$A17,OccupancyData!$B$2:$B$6144,AA$4)</f>
        <v>0.45770000000000005</v>
      </c>
      <c r="AB17" s="143">
        <f>SUMIFS(OccupancyData!$D$2:$D$6144,OccupancyData!$C$2:$C$6144,$A17,OccupancyData!$B$2:$B$6144,AB$4)</f>
        <v>0.45729999999999998</v>
      </c>
      <c r="AC17" s="143">
        <f>SUMIFS(OccupancyData!$D$2:$D$6144,OccupancyData!$C$2:$C$6144,$A17,OccupancyData!$B$2:$B$6144,AC$4)</f>
        <v>0.45770000000000005</v>
      </c>
      <c r="AD17" s="143">
        <f>SUMIFS(OccupancyData!$D$2:$D$6144,OccupancyData!$C$2:$C$6144,$A17,OccupancyData!$B$2:$B$6144,AD$4)</f>
        <v>0.45689999999999997</v>
      </c>
      <c r="AE17" s="143">
        <f>SUMIFS(OccupancyData!$D$2:$D$6144,OccupancyData!$C$2:$C$6144,$A17,OccupancyData!$B$2:$B$6144,AE$4)</f>
        <v>0.45270000000000005</v>
      </c>
      <c r="AF17" s="143">
        <f>SUMIFS(OccupancyData!$D$2:$D$6144,OccupancyData!$C$2:$C$6144,$A17,OccupancyData!$B$2:$B$6144,AF$4)</f>
        <v>0.45</v>
      </c>
      <c r="AG17" s="143">
        <f>SUMIFS(OccupancyData!$D$2:$D$6144,OccupancyData!$C$2:$C$6144,$A17,OccupancyData!$B$2:$B$6144,AG$4)</f>
        <v>0.45229999999999998</v>
      </c>
      <c r="AH17" s="143">
        <f>SUMIFS(OccupancyData!$D$2:$D$6144,OccupancyData!$C$2:$C$6144,$A17,OccupancyData!$B$2:$B$6144,AH$4)</f>
        <v>0.43770000000000003</v>
      </c>
      <c r="AI17" s="143">
        <f>SUMIFS(OccupancyData!$D$2:$D$6144,OccupancyData!$C$2:$C$6144,$A17,OccupancyData!$B$2:$B$6144,AI$4)</f>
        <v>0.45229999999999998</v>
      </c>
      <c r="AJ17" s="143">
        <f>SUMIFS(OccupancyData!$D$2:$D$6144,OccupancyData!$C$2:$C$6144,$A17,OccupancyData!$B$2:$B$6144,AJ$4)</f>
        <v>0.4481</v>
      </c>
      <c r="AK17" s="143">
        <f>SUMIFS(OccupancyData!$D$2:$D$6144,OccupancyData!$C$2:$C$6144,$A17,OccupancyData!$B$2:$B$6144,AK$4)</f>
        <v>0.46149999999999997</v>
      </c>
      <c r="AL17" s="143">
        <f>SUMIFS(OccupancyData!$D$2:$D$6144,OccupancyData!$C$2:$C$6144,$A17,OccupancyData!$B$2:$B$6144,AL$4)</f>
        <v>0.58810000000000007</v>
      </c>
      <c r="AM17" s="143">
        <f>SUMIFS(OccupancyData!$D$2:$D$6144,OccupancyData!$C$2:$C$6144,$A17,OccupancyData!$B$2:$B$6144,AM$4)</f>
        <v>0.56879999999999997</v>
      </c>
      <c r="AN17" s="143">
        <f>SUMIFS(OccupancyData!$D$2:$D$6144,OccupancyData!$C$2:$C$6144,$A17,OccupancyData!$B$2:$B$6144,AN$4)</f>
        <v>0.60270000000000001</v>
      </c>
      <c r="AO17" s="143">
        <f>SUMIFS(OccupancyData!$D$2:$D$6144,OccupancyData!$C$2:$C$6144,$A17,OccupancyData!$B$2:$B$6144,AO$4)</f>
        <v>0.61080000000000001</v>
      </c>
      <c r="AP17" s="143">
        <f>SUMIFS(OccupancyData!$D$2:$D$6144,OccupancyData!$C$2:$C$6144,$A17,OccupancyData!$B$2:$B$6144,AP$4)</f>
        <v>0.57229999999999992</v>
      </c>
      <c r="AQ17" s="143">
        <f>SUMIFS(OccupancyData!$D$2:$D$6144,OccupancyData!$C$2:$C$6144,$A17,OccupancyData!$B$2:$B$6144,AQ$4)</f>
        <v>0.58350000000000002</v>
      </c>
      <c r="AR17" s="143">
        <f>SUMIFS(OccupancyData!$D$2:$D$6144,OccupancyData!$C$2:$C$6144,$A17,OccupancyData!$B$2:$B$6144,AR$4)</f>
        <v>0.61039999999999994</v>
      </c>
      <c r="AS17" s="143">
        <f>SUMIFS(OccupancyData!$D$2:$D$6144,OccupancyData!$C$2:$C$6144,$A17,OccupancyData!$B$2:$B$6144,AS$4)</f>
        <v>0.60460000000000003</v>
      </c>
      <c r="AT17" s="143">
        <f>SUMIFS(OccupancyData!$D$2:$D$6144,OccupancyData!$C$2:$C$6144,$A17,OccupancyData!$B$2:$B$6144,AT$4)</f>
        <v>0.59619999999999995</v>
      </c>
      <c r="AU17" s="143">
        <f>SUMIFS(OccupancyData!$D$2:$D$6144,OccupancyData!$C$2:$C$6144,$A17,OccupancyData!$B$2:$B$6144,AU$4)</f>
        <v>0.60040000000000004</v>
      </c>
      <c r="AV17" s="143">
        <f>SUMIFS(OccupancyData!$D$2:$D$6144,OccupancyData!$C$2:$C$6144,$A17,OccupancyData!$B$2:$B$6144,AV$4)</f>
        <v>0.5665</v>
      </c>
      <c r="AW17" s="143">
        <f>SUMIFS(OccupancyData!$D$2:$D$6144,OccupancyData!$C$2:$C$6144,$A17,OccupancyData!$B$2:$B$6144,AW$4)</f>
        <v>0.61149999999999993</v>
      </c>
      <c r="AX17" s="143">
        <f>SUMIFS(OccupancyData!$D$2:$D$6144,OccupancyData!$C$2:$C$6144,$A17,OccupancyData!$B$2:$B$6144,AX$4)</f>
        <v>0.57079999999999997</v>
      </c>
      <c r="AY17" s="143">
        <f>SUMIFS(OccupancyData!$D$2:$D$6144,OccupancyData!$C$2:$C$6144,$A17,OccupancyData!$B$2:$B$6144,AY$4)</f>
        <v>0.55620000000000003</v>
      </c>
      <c r="AZ17" s="143">
        <f>SUMIFS(OccupancyData!$D$2:$D$6144,OccupancyData!$C$2:$C$6144,$A17,OccupancyData!$B$2:$B$6144,AZ$4)</f>
        <v>0.56119999999999992</v>
      </c>
      <c r="BA17" s="143">
        <f>SUMIFS(OccupancyData!$D$2:$D$6144,OccupancyData!$C$2:$C$6144,$A17,OccupancyData!$B$2:$B$6144,BA$4)</f>
        <v>0.57999999999999996</v>
      </c>
      <c r="BB17" s="143">
        <f>SUMIFS(OccupancyData!$D$2:$D$6144,OccupancyData!$C$2:$C$6144,$A17,OccupancyData!$B$2:$B$6144,BB$4)</f>
        <v>0.57810000000000006</v>
      </c>
      <c r="BC17" s="143">
        <f>SUMIFS(OccupancyData!$D$2:$D$6144,OccupancyData!$C$2:$C$6144,$A17,OccupancyData!$B$2:$B$6144,BC$4)</f>
        <v>0.61080000000000001</v>
      </c>
      <c r="BD17" s="143">
        <f>SUMIFS(OccupancyData!$D$2:$D$6144,OccupancyData!$C$2:$C$6144,$A17,OccupancyData!$B$2:$B$6144,BD$4)</f>
        <v>0.60770000000000002</v>
      </c>
      <c r="BE17" s="143">
        <f>SUMIFS(OccupancyData!$D$2:$D$6144,OccupancyData!$C$2:$C$6144,$A17,OccupancyData!$B$2:$B$6144,BE$4)</f>
        <v>0.58310000000000006</v>
      </c>
      <c r="BF17" s="143">
        <f>SUMIFS(OccupancyData!$D$2:$D$6144,OccupancyData!$C$2:$C$6144,$A17,OccupancyData!$B$2:$B$6144,BF$4)</f>
        <v>0.61119999999999997</v>
      </c>
      <c r="BG17" s="143">
        <f>SUMIFS(OccupancyData!$D$2:$D$6144,OccupancyData!$C$2:$C$6144,$A17,OccupancyData!$B$2:$B$6144,BG$4)</f>
        <v>0.61119999999999997</v>
      </c>
      <c r="BH17" s="143">
        <f>SUMIFS(OccupancyData!$D$2:$D$6144,OccupancyData!$C$2:$C$6144,$A17,OccupancyData!$B$2:$B$6144,BH$4)</f>
        <v>0.60539999999999994</v>
      </c>
      <c r="BI17" s="143">
        <f>SUMIFS(OccupancyData!$D$2:$D$6144,OccupancyData!$C$2:$C$6144,$A17,OccupancyData!$B$2:$B$6144,BI$4)</f>
        <v>0.58810000000000007</v>
      </c>
      <c r="BJ17" s="143">
        <f>SUMIFS(OccupancyData!$D$2:$D$6144,OccupancyData!$C$2:$C$6144,$A17,OccupancyData!$B$2:$B$6144,BJ$4)</f>
        <v>0.59079999999999999</v>
      </c>
      <c r="BK17" s="143">
        <f>SUMIFS(OccupancyData!$D$2:$D$6144,OccupancyData!$C$2:$C$6144,$A17,OccupancyData!$B$2:$B$6144,BK$4)</f>
        <v>0.59729999999999994</v>
      </c>
      <c r="BL17" s="143">
        <f>SUMIFS(OccupancyData!$D$2:$D$6144,OccupancyData!$C$2:$C$6144,$A17,OccupancyData!$B$2:$B$6144,BL$4)</f>
        <v>0.6</v>
      </c>
      <c r="BM17" s="143">
        <f>SUMIFS(OccupancyData!$D$2:$D$6144,OccupancyData!$C$2:$C$6144,$A17,OccupancyData!$B$2:$B$6144,BM$4)</f>
        <v>0.61229999999999996</v>
      </c>
      <c r="BN17" s="143">
        <f>SUMIFS(OccupancyData!$D$2:$D$6144,OccupancyData!$C$2:$C$6144,$A17,OccupancyData!$B$2:$B$6144,BN$4)</f>
        <v>0.60770000000000002</v>
      </c>
      <c r="BO17" s="143">
        <f>SUMIFS(OccupancyData!$D$2:$D$6144,OccupancyData!$C$2:$C$6144,$A17,OccupancyData!$B$2:$B$6144,BO$4)</f>
        <v>0.59960000000000002</v>
      </c>
      <c r="BP17" s="143">
        <f>SUMIFS(OccupancyData!$D$2:$D$6144,OccupancyData!$C$2:$C$6144,$A17,OccupancyData!$B$2:$B$6144,BP$4)</f>
        <v>0.59729999999999994</v>
      </c>
      <c r="BQ17" s="143">
        <f>SUMIFS(OccupancyData!$D$2:$D$6144,OccupancyData!$C$2:$C$6144,$A17,OccupancyData!$B$2:$B$6144,BQ$4)</f>
        <v>0.58920000000000006</v>
      </c>
      <c r="BR17" s="143">
        <f>SUMIFS(OccupancyData!$D$2:$D$6144,OccupancyData!$C$2:$C$6144,$A17,OccupancyData!$B$2:$B$6144,BR$4)</f>
        <v>0.60729999999999995</v>
      </c>
      <c r="BS17" s="143">
        <f>SUMIFS(OccupancyData!$D$2:$D$6144,OccupancyData!$C$2:$C$6144,$A17,OccupancyData!$B$2:$B$6144,BS$4)</f>
        <v>0.56420000000000003</v>
      </c>
      <c r="BT17" s="143">
        <f>SUMIFS(OccupancyData!$D$2:$D$6144,OccupancyData!$C$2:$C$6144,$A17,OccupancyData!$B$2:$B$6144,BT$4)</f>
        <v>0.58310000000000006</v>
      </c>
      <c r="BU17" s="143">
        <f>SUMIFS(OccupancyData!$D$2:$D$6144,OccupancyData!$C$2:$C$6144,$A17,OccupancyData!$B$2:$B$6144,BU$4)</f>
        <v>0.6008</v>
      </c>
      <c r="BV17" s="143">
        <f>SUMIFS(OccupancyData!$D$2:$D$6144,OccupancyData!$C$2:$C$6144,$A17,OccupancyData!$B$2:$B$6144,BV$4)</f>
        <v>0.59960000000000002</v>
      </c>
      <c r="BW17" s="143">
        <f>SUMIFS(OccupancyData!$D$2:$D$6144,OccupancyData!$C$2:$C$6144,$A17,OccupancyData!$B$2:$B$6144,BW$4)</f>
        <v>0.58420000000000005</v>
      </c>
      <c r="BX17" s="143">
        <f>SUMIFS(OccupancyData!$D$2:$D$6144,OccupancyData!$C$2:$C$6144,$A17,OccupancyData!$B$2:$B$6144,BX$4)</f>
        <v>0.54689999999999994</v>
      </c>
      <c r="BY17" s="143">
        <f>SUMIFS(OccupancyData!$D$2:$D$6144,OccupancyData!$C$2:$C$6144,$A17,OccupancyData!$B$2:$B$6144,BY$4)</f>
        <v>0.56459999999999999</v>
      </c>
      <c r="BZ17" s="143">
        <f>SUMIFS(OccupancyData!$D$2:$D$6144,OccupancyData!$C$2:$C$6144,$A17,OccupancyData!$B$2:$B$6144,BZ$4)</f>
        <v>0.58650000000000002</v>
      </c>
      <c r="CA17" s="143">
        <f>SUMIFS(OccupancyData!$D$2:$D$6144,OccupancyData!$C$2:$C$6144,$A17,OccupancyData!$B$2:$B$6144,CA$4)</f>
        <v>0.60809999999999997</v>
      </c>
      <c r="CB17" s="143">
        <f>SUMIFS(OccupancyData!$D$2:$D$6144,OccupancyData!$C$2:$C$6144,$A17,OccupancyData!$B$2:$B$6144,CB$4)</f>
        <v>0.60960000000000003</v>
      </c>
      <c r="CC17" s="143">
        <f>SUMIFS(OccupancyData!$D$2:$D$6144,OccupancyData!$C$2:$C$6144,$A17,OccupancyData!$B$2:$B$6144,CC$4)</f>
        <v>0.49380000000000002</v>
      </c>
      <c r="CD17" s="143">
        <f>SUMIFS(OccupancyData!$D$2:$D$6144,OccupancyData!$C$2:$C$6144,$A17,OccupancyData!$B$2:$B$6144,CD$4)</f>
        <v>0.47920000000000001</v>
      </c>
      <c r="CE17" s="143">
        <f>SUMIFS(OccupancyData!$D$2:$D$6144,OccupancyData!$C$2:$C$6144,$A17,OccupancyData!$B$2:$B$6144,CE$4)</f>
        <v>0.48039999999999999</v>
      </c>
      <c r="CF17" s="143">
        <f>SUMIFS(OccupancyData!$D$2:$D$6144,OccupancyData!$C$2:$C$6144,$A17,OccupancyData!$B$2:$B$6144,CF$4)</f>
        <v>0.49</v>
      </c>
      <c r="CG17" s="143">
        <f>SUMIFS(OccupancyData!$D$2:$D$6144,OccupancyData!$C$2:$C$6144,$A17,OccupancyData!$B$2:$B$6144,CG$4)</f>
        <v>2.3653999999999997</v>
      </c>
      <c r="CH17" s="143">
        <f>SUMIFS(OccupancyData!$D$2:$D$6144,OccupancyData!$C$2:$C$6144,$A17,OccupancyData!$B$2:$B$6144,CH$4)</f>
        <v>0</v>
      </c>
      <c r="CI17" s="143">
        <f>SUMIFS(OccupancyData!$D$2:$D$6144,OccupancyData!$C$2:$C$6144,$A17,OccupancyData!$B$2:$B$6144,CI$4)</f>
        <v>0</v>
      </c>
      <c r="CJ17" s="143">
        <f>SUMIFS(OccupancyData!$D$2:$D$6144,OccupancyData!$C$2:$C$6144,$A17,OccupancyData!$B$2:$B$6144,CJ$4)</f>
        <v>0</v>
      </c>
      <c r="CK17" s="143">
        <f>SUMIFS(OccupancyData!$D$2:$D$6144,OccupancyData!$C$2:$C$6144,$A17,OccupancyData!$B$2:$B$6144,CK$4)</f>
        <v>0</v>
      </c>
      <c r="CL17" s="143">
        <f>SUMIFS(OccupancyData!$D$2:$D$6144,OccupancyData!$C$2:$C$6144,$A17,OccupancyData!$B$2:$B$6144,CL$4)</f>
        <v>0</v>
      </c>
      <c r="CM17" s="143">
        <f>SUMIFS(OccupancyData!$D$2:$D$6144,OccupancyData!$C$2:$C$6144,$A17,OccupancyData!$B$2:$B$6144,CM$4)</f>
        <v>0</v>
      </c>
      <c r="CN17" s="143">
        <f>SUMIFS(OccupancyData!$D$2:$D$6144,OccupancyData!$C$2:$C$6144,$A17,OccupancyData!$B$2:$B$6144,CN$4)</f>
        <v>0</v>
      </c>
      <c r="CO17" s="143">
        <f>SUMIFS(OccupancyData!$D$2:$D$6144,OccupancyData!$C$2:$C$6144,$A17,OccupancyData!$B$2:$B$6144,CO$4)</f>
        <v>0</v>
      </c>
      <c r="CP17" s="143">
        <f>SUMIFS(OccupancyData!$D$2:$D$6144,OccupancyData!$C$2:$C$6144,$A17,OccupancyData!$B$2:$B$6144,CP$4)</f>
        <v>0</v>
      </c>
      <c r="CQ17" s="143">
        <f>SUMIFS(OccupancyData!$D$2:$D$6144,OccupancyData!$C$2:$C$6144,$A17,OccupancyData!$B$2:$B$6144,CQ$4)</f>
        <v>0</v>
      </c>
      <c r="CR17" s="143">
        <f>SUMIFS(OccupancyData!$D$2:$D$6144,OccupancyData!$C$2:$C$6144,$A17,OccupancyData!$B$2:$B$6144,CR$4)</f>
        <v>0</v>
      </c>
      <c r="CS17" s="143">
        <f>SUMIFS(OccupancyData!$D$2:$D$6144,OccupancyData!$C$2:$C$6144,$A17,OccupancyData!$B$2:$B$6144,CS$4)</f>
        <v>0</v>
      </c>
      <c r="CT17" s="143">
        <f>SUMIFS(OccupancyData!$D$2:$D$6144,OccupancyData!$C$2:$C$6144,$A17,OccupancyData!$B$2:$B$6144,CT$4)</f>
        <v>0</v>
      </c>
      <c r="CU17" s="143">
        <f>SUMIFS(OccupancyData!$D$2:$D$6144,OccupancyData!$C$2:$C$6144,$A17,OccupancyData!$B$2:$B$6144,CU$4)</f>
        <v>0</v>
      </c>
      <c r="CV17" s="143">
        <f>SUMIFS(OccupancyData!$D$2:$D$6144,OccupancyData!$C$2:$C$6144,$A17,OccupancyData!$B$2:$B$6144,CV$4)</f>
        <v>0</v>
      </c>
      <c r="CW17" s="143">
        <f>SUMIFS(OccupancyData!$D$2:$D$6144,OccupancyData!$C$2:$C$6144,$A17,OccupancyData!$B$2:$B$6144,CW$4)</f>
        <v>0</v>
      </c>
      <c r="CX17" s="143">
        <f>SUMIFS(OccupancyData!$D$2:$D$6144,OccupancyData!$C$2:$C$6144,$A17,OccupancyData!$B$2:$B$6144,CX$4)</f>
        <v>0</v>
      </c>
      <c r="CY17" s="143">
        <f>SUMIFS(OccupancyData!$D$2:$D$6144,OccupancyData!$C$2:$C$6144,$A17,OccupancyData!$B$2:$B$6144,CY$4)</f>
        <v>0</v>
      </c>
      <c r="CZ17" s="143">
        <f>SUMIFS(OccupancyData!$D$2:$D$6144,OccupancyData!$C$2:$C$6144,$A17,OccupancyData!$B$2:$B$6144,CZ$4)</f>
        <v>0</v>
      </c>
      <c r="DA17" s="143">
        <f>SUMIFS(OccupancyData!$D$2:$D$6144,OccupancyData!$C$2:$C$6144,$A17,OccupancyData!$B$2:$B$6144,DA$4)</f>
        <v>0</v>
      </c>
      <c r="DB17" s="143">
        <f>SUMIFS(OccupancyData!$D$2:$D$6144,OccupancyData!$C$2:$C$6144,$A17,OccupancyData!$B$2:$B$6144,DB$4)</f>
        <v>0</v>
      </c>
      <c r="DC17" s="143">
        <f>SUMIFS(OccupancyData!$D$2:$D$6144,OccupancyData!$C$2:$C$6144,$A17,OccupancyData!$B$2:$B$6144,DC$4)</f>
        <v>0</v>
      </c>
      <c r="DD17" s="143">
        <f>SUMIFS(OccupancyData!$D$2:$D$6144,OccupancyData!$C$2:$C$6144,$A17,OccupancyData!$B$2:$B$6144,DD$4)</f>
        <v>0</v>
      </c>
      <c r="DE17" s="143">
        <f>SUMIFS(OccupancyData!$D$2:$D$6144,OccupancyData!$C$2:$C$6144,$A17,OccupancyData!$B$2:$B$6144,DE$4)</f>
        <v>0</v>
      </c>
      <c r="DF17" s="143">
        <f>SUMIFS(OccupancyData!$D$2:$D$6144,OccupancyData!$C$2:$C$6144,$A17,OccupancyData!$B$2:$B$6144,DF$4)</f>
        <v>0</v>
      </c>
      <c r="DG17" s="143">
        <f>SUMIFS(OccupancyData!$D$2:$D$6144,OccupancyData!$C$2:$C$6144,$A17,OccupancyData!$B$2:$B$6144,DG$4)</f>
        <v>0</v>
      </c>
      <c r="DH17" s="143">
        <f>SUMIFS(OccupancyData!$D$2:$D$6144,OccupancyData!$C$2:$C$6144,$A17,OccupancyData!$B$2:$B$6144,DH$4)</f>
        <v>0</v>
      </c>
      <c r="DI17" s="143">
        <f>SUMIFS(OccupancyData!$D$2:$D$6144,OccupancyData!$C$2:$C$6144,$A17,OccupancyData!$B$2:$B$6144,DI$4)</f>
        <v>0</v>
      </c>
      <c r="DJ17" s="143">
        <f>SUMIFS(OccupancyData!$D$2:$D$6144,OccupancyData!$C$2:$C$6144,$A17,OccupancyData!$B$2:$B$6144,DJ$4)</f>
        <v>0</v>
      </c>
      <c r="DK17" s="143">
        <f>SUMIFS(OccupancyData!$D$2:$D$6144,OccupancyData!$C$2:$C$6144,$A17,OccupancyData!$B$2:$B$6144,DK$4)</f>
        <v>0</v>
      </c>
      <c r="DL17" s="143">
        <f>SUMIFS(OccupancyData!$D$2:$D$6144,OccupancyData!$C$2:$C$6144,$A17,OccupancyData!$B$2:$B$6144,DL$4)</f>
        <v>0</v>
      </c>
      <c r="DM17" s="143">
        <f>SUMIFS(OccupancyData!$D$2:$D$6144,OccupancyData!$C$2:$C$6144,$A17,OccupancyData!$B$2:$B$6144,DM$4)</f>
        <v>0</v>
      </c>
      <c r="DN17" s="143">
        <f>SUMIFS(OccupancyData!$D$2:$D$6144,OccupancyData!$C$2:$C$6144,$A17,OccupancyData!$B$2:$B$6144,DN$4)</f>
        <v>0</v>
      </c>
      <c r="DO17" s="143">
        <f>SUMIFS(OccupancyData!$D$2:$D$6144,OccupancyData!$C$2:$C$6144,$A17,OccupancyData!$B$2:$B$6144,DO$4)</f>
        <v>0</v>
      </c>
      <c r="DP17" s="143">
        <f>SUMIFS(OccupancyData!$D$2:$D$6144,OccupancyData!$C$2:$C$6144,$A17,OccupancyData!$B$2:$B$6144,DP$4)</f>
        <v>0</v>
      </c>
      <c r="DQ17" s="143">
        <f>SUMIFS(OccupancyData!$D$2:$D$6144,OccupancyData!$C$2:$C$6144,$A17,OccupancyData!$B$2:$B$6144,DQ$4)</f>
        <v>0</v>
      </c>
      <c r="DR17" s="143">
        <f>SUMIFS(OccupancyData!$D$2:$D$6144,OccupancyData!$C$2:$C$6144,$A17,OccupancyData!$B$2:$B$6144,DR$4)</f>
        <v>0</v>
      </c>
      <c r="DS17" s="143">
        <f>SUMIFS(OccupancyData!$D$2:$D$6144,OccupancyData!$C$2:$C$6144,$A17,OccupancyData!$B$2:$B$6144,DS$4)</f>
        <v>0</v>
      </c>
      <c r="DT17" s="143">
        <f>SUMIFS(OccupancyData!$D$2:$D$6144,OccupancyData!$C$2:$C$6144,$A17,OccupancyData!$B$2:$B$6144,DT$4)</f>
        <v>0</v>
      </c>
      <c r="DU17" s="143">
        <f>SUMIFS(OccupancyData!$D$2:$D$6144,OccupancyData!$C$2:$C$6144,$A17,OccupancyData!$B$2:$B$6144,DU$4)</f>
        <v>0</v>
      </c>
      <c r="DV17" s="143">
        <f>SUMIFS(OccupancyData!$D$2:$D$6144,OccupancyData!$C$2:$C$6144,$A17,OccupancyData!$B$2:$B$6144,DV$4)</f>
        <v>0</v>
      </c>
      <c r="DW17" s="143">
        <f>SUMIFS(OccupancyData!$D$2:$D$6144,OccupancyData!$C$2:$C$6144,$A17,OccupancyData!$B$2:$B$6144,DW$4)</f>
        <v>0.18420000000000003</v>
      </c>
      <c r="DX17" s="143">
        <f>SUMIFS(OccupancyData!$D$2:$D$6144,OccupancyData!$C$2:$C$6144,$A17,OccupancyData!$B$2:$B$6144,DX$4)</f>
        <v>0</v>
      </c>
      <c r="DY17" s="143">
        <f>SUMIFS(OccupancyData!$D$2:$D$6144,OccupancyData!$C$2:$C$6144,$A17,OccupancyData!$B$2:$B$6144,DY$4)</f>
        <v>0</v>
      </c>
      <c r="DZ17" s="143">
        <f>SUMIFS(OccupancyData!$D$2:$D$6144,OccupancyData!$C$2:$C$6144,$A17,OccupancyData!$B$2:$B$6144,DZ$4)</f>
        <v>0</v>
      </c>
      <c r="EA17" s="143">
        <f>SUMIFS(OccupancyData!$D$2:$D$6144,OccupancyData!$C$2:$C$6144,$A17,OccupancyData!$B$2:$B$6144,EA$4)</f>
        <v>0</v>
      </c>
      <c r="EB17" s="143">
        <f>SUMIFS(OccupancyData!$D$2:$D$6144,OccupancyData!$C$2:$C$6144,$A17,OccupancyData!$B$2:$B$6144,EB$4)</f>
        <v>0</v>
      </c>
      <c r="EC17" s="143">
        <f>SUMIFS(OccupancyData!$D$2:$D$6144,OccupancyData!$C$2:$C$6144,$A17,OccupancyData!$B$2:$B$6144,EC$4)</f>
        <v>0</v>
      </c>
      <c r="ED17" s="143">
        <f>SUMIFS(OccupancyData!$D$2:$D$6144,OccupancyData!$C$2:$C$6144,$A17,OccupancyData!$B$2:$B$6144,ED$4)</f>
        <v>0</v>
      </c>
      <c r="EE17" s="143">
        <f>SUMIFS(OccupancyData!$D$2:$D$6144,OccupancyData!$C$2:$C$6144,$A17,OccupancyData!$B$2:$B$6144,EE$4)</f>
        <v>0</v>
      </c>
      <c r="EF17" s="143">
        <f>SUMIFS(OccupancyData!$D$2:$D$6144,OccupancyData!$C$2:$C$6144,$A17,OccupancyData!$B$2:$B$6144,EF$4)</f>
        <v>0</v>
      </c>
      <c r="EG17" s="143">
        <f>SUMIFS(OccupancyData!$D$2:$D$6144,OccupancyData!$C$2:$C$6144,$A17,OccupancyData!$B$2:$B$6144,EG$4)</f>
        <v>0</v>
      </c>
      <c r="EH17" s="143">
        <f>SUMIFS(OccupancyData!$D$2:$D$6144,OccupancyData!$C$2:$C$6144,$A17,OccupancyData!$B$2:$B$6144,EH$4)</f>
        <v>0</v>
      </c>
      <c r="EI17" s="143">
        <f>SUMIFS(OccupancyData!$D$2:$D$6144,OccupancyData!$C$2:$C$6144,$A17,OccupancyData!$B$2:$B$6144,EI$4)</f>
        <v>0</v>
      </c>
      <c r="EJ17" s="143">
        <f>SUMIFS(OccupancyData!$D$2:$D$6144,OccupancyData!$C$2:$C$6144,$A17,OccupancyData!$B$2:$B$6144,EJ$4)</f>
        <v>0</v>
      </c>
      <c r="EK17" s="143">
        <f>SUMIFS(OccupancyData!$D$2:$D$6144,OccupancyData!$C$2:$C$6144,$A17,OccupancyData!$B$2:$B$6144,EK$4)</f>
        <v>0</v>
      </c>
      <c r="EL17" s="143">
        <f>SUMIFS(OccupancyData!$D$2:$D$6144,OccupancyData!$C$2:$C$6144,$A17,OccupancyData!$B$2:$B$6144,EL$4)</f>
        <v>0</v>
      </c>
      <c r="EM17" s="143">
        <f>SUMIFS(OccupancyData!$D$2:$D$6144,OccupancyData!$C$2:$C$6144,$A17,OccupancyData!$B$2:$B$6144,EM$4)</f>
        <v>0</v>
      </c>
      <c r="EN17" s="143">
        <f>SUMIFS(OccupancyData!$D$2:$D$6144,OccupancyData!$C$2:$C$6144,$A17,OccupancyData!$B$2:$B$6144,EN$4)</f>
        <v>0</v>
      </c>
      <c r="EO17" s="143">
        <f>SUMIFS(OccupancyData!$D$2:$D$6144,OccupancyData!$C$2:$C$6144,$A17,OccupancyData!$B$2:$B$6144,EO$4)</f>
        <v>0</v>
      </c>
      <c r="EP17" s="143">
        <f>SUMIFS(OccupancyData!$D$2:$D$6144,OccupancyData!$C$2:$C$6144,$A17,OccupancyData!$B$2:$B$6144,EP$4)</f>
        <v>0</v>
      </c>
      <c r="EQ17" s="143">
        <f>SUMIFS(OccupancyData!$D$2:$D$6144,OccupancyData!$C$2:$C$6144,$A17,OccupancyData!$B$2:$B$6144,EQ$4)</f>
        <v>0</v>
      </c>
      <c r="ER17" s="143">
        <f>SUMIFS(OccupancyData!$D$2:$D$6144,OccupancyData!$C$2:$C$6144,$A17,OccupancyData!$B$2:$B$6144,ER$4)</f>
        <v>0</v>
      </c>
      <c r="ES17" s="143">
        <f>SUMIFS(OccupancyData!$D$2:$D$6144,OccupancyData!$C$2:$C$6144,$A17,OccupancyData!$B$2:$B$6144,ES$4)</f>
        <v>0</v>
      </c>
      <c r="ET17" s="143">
        <f>SUMIFS(OccupancyData!$D$2:$D$6144,OccupancyData!$C$2:$C$6144,$A17,OccupancyData!$B$2:$B$6144,ET$4)</f>
        <v>0</v>
      </c>
      <c r="EU17" s="143">
        <f>SUMIFS(OccupancyData!$D$2:$D$6144,OccupancyData!$C$2:$C$6144,$A17,OccupancyData!$B$2:$B$6144,EU$4)</f>
        <v>0</v>
      </c>
      <c r="EV17" s="143">
        <f>SUMIFS(OccupancyData!$D$2:$D$6144,OccupancyData!$C$2:$C$6144,$A17,OccupancyData!$B$2:$B$6144,EV$4)</f>
        <v>0</v>
      </c>
      <c r="EW17" s="143">
        <f>SUMIFS(OccupancyData!$D$2:$D$6144,OccupancyData!$C$2:$C$6144,$A17,OccupancyData!$B$2:$B$6144,EW$4)</f>
        <v>0</v>
      </c>
      <c r="EX17" s="143">
        <f>SUMIFS(OccupancyData!$D$2:$D$6144,OccupancyData!$C$2:$C$6144,$A17,OccupancyData!$B$2:$B$6144,EX$4)</f>
        <v>0</v>
      </c>
      <c r="EY17" s="143">
        <f>SUMIFS(OccupancyData!$D$2:$D$6144,OccupancyData!$C$2:$C$6144,$A17,OccupancyData!$B$2:$B$6144,EY$4)</f>
        <v>0</v>
      </c>
      <c r="EZ17" s="143">
        <f>SUMIFS(OccupancyData!$D$2:$D$6144,OccupancyData!$C$2:$C$6144,$A17,OccupancyData!$B$2:$B$6144,EZ$4)</f>
        <v>0</v>
      </c>
      <c r="FA17" s="143">
        <f>SUMIFS(OccupancyData!$D$2:$D$6144,OccupancyData!$C$2:$C$6144,$A17,OccupancyData!$B$2:$B$6144,FA$4)</f>
        <v>0</v>
      </c>
      <c r="FB17" s="143">
        <f>SUMIFS(OccupancyData!$D$2:$D$6144,OccupancyData!$C$2:$C$6144,$A17,OccupancyData!$B$2:$B$6144,FB$4)</f>
        <v>0</v>
      </c>
      <c r="FC17" s="143">
        <f>SUMIFS(OccupancyData!$D$2:$D$6144,OccupancyData!$C$2:$C$6144,$A17,OccupancyData!$B$2:$B$6144,FC$4)</f>
        <v>0</v>
      </c>
      <c r="FD17" s="143">
        <f>SUMIFS(OccupancyData!$D$2:$D$6144,OccupancyData!$C$2:$C$6144,$A17,OccupancyData!$B$2:$B$6144,FD$4)</f>
        <v>0.16200000000000001</v>
      </c>
      <c r="FE17" s="143">
        <f>SUMIFS(OccupancyData!$D$2:$D$6144,OccupancyData!$C$2:$C$6144,$A17,OccupancyData!$B$2:$B$6144,FE$4)</f>
        <v>0</v>
      </c>
      <c r="FF17" s="143">
        <f>SUMIFS(OccupancyData!$D$2:$D$6144,OccupancyData!$C$2:$C$6144,$A17,OccupancyData!$B$2:$B$6144,FF$4)</f>
        <v>0</v>
      </c>
      <c r="FG17" s="143">
        <f>SUMIFS(OccupancyData!$D$2:$D$6144,OccupancyData!$C$2:$C$6144,$A17,OccupancyData!$B$2:$B$6144,FG$4)</f>
        <v>0</v>
      </c>
      <c r="FH17" s="143">
        <f>SUMIFS(OccupancyData!$D$2:$D$6144,OccupancyData!$C$2:$C$6144,$A17,OccupancyData!$B$2:$B$6144,FH$4)</f>
        <v>0</v>
      </c>
      <c r="FI17" s="143">
        <f>SUMIFS(OccupancyData!$D$2:$D$6144,OccupancyData!$C$2:$C$6144,$A17,OccupancyData!$B$2:$B$6144,FI$4)</f>
        <v>0</v>
      </c>
      <c r="FJ17" s="143"/>
      <c r="FK17" s="15"/>
      <c r="FL17" s="16"/>
    </row>
    <row r="18" spans="1:168" x14ac:dyDescent="0.25">
      <c r="A18" s="13"/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43"/>
      <c r="DI18" s="143"/>
      <c r="DJ18" s="143"/>
      <c r="DK18" s="143"/>
      <c r="DL18" s="143"/>
      <c r="DM18" s="143"/>
      <c r="DN18" s="143"/>
      <c r="DO18" s="143"/>
      <c r="DP18" s="143"/>
      <c r="DQ18" s="143"/>
      <c r="DR18" s="143"/>
      <c r="DS18" s="143"/>
      <c r="DT18" s="143"/>
      <c r="DU18" s="143"/>
      <c r="DV18" s="143"/>
      <c r="DW18" s="143"/>
      <c r="DX18" s="143"/>
      <c r="DY18" s="143"/>
      <c r="DZ18" s="143"/>
      <c r="EA18" s="143"/>
      <c r="EB18" s="143"/>
      <c r="EC18" s="143"/>
      <c r="ED18" s="143"/>
      <c r="EE18" s="143"/>
      <c r="EF18" s="143"/>
      <c r="EG18" s="143"/>
      <c r="EH18" s="143"/>
      <c r="EI18" s="143"/>
      <c r="EJ18" s="143"/>
      <c r="EK18" s="143"/>
      <c r="EL18" s="143"/>
      <c r="EM18" s="143"/>
      <c r="EN18" s="143"/>
      <c r="EO18" s="143"/>
      <c r="EP18" s="143"/>
      <c r="EQ18" s="143"/>
      <c r="ER18" s="143"/>
      <c r="ES18" s="143"/>
      <c r="ET18" s="143"/>
      <c r="EU18" s="143"/>
      <c r="EV18" s="143"/>
      <c r="EW18" s="143"/>
      <c r="EX18" s="143"/>
      <c r="EY18" s="143"/>
      <c r="EZ18" s="143"/>
      <c r="FA18" s="143"/>
      <c r="FB18" s="143"/>
      <c r="FC18" s="143"/>
      <c r="FD18" s="143"/>
      <c r="FE18" s="143"/>
      <c r="FF18" s="143"/>
      <c r="FG18" s="143"/>
      <c r="FH18" s="143"/>
      <c r="FI18" s="143"/>
      <c r="FJ18" s="143"/>
      <c r="FK18" s="15"/>
      <c r="FL18" s="16"/>
    </row>
    <row r="19" spans="1:168" x14ac:dyDescent="0.25">
      <c r="A19" s="13"/>
      <c r="B19" s="143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3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DN19" s="143"/>
      <c r="DO19" s="143"/>
      <c r="DP19" s="143"/>
      <c r="DQ19" s="143"/>
      <c r="DR19" s="143"/>
      <c r="DS19" s="143"/>
      <c r="DT19" s="143"/>
      <c r="DU19" s="143"/>
      <c r="DV19" s="143"/>
      <c r="DW19" s="143"/>
      <c r="DX19" s="143"/>
      <c r="DY19" s="143"/>
      <c r="DZ19" s="143"/>
      <c r="EA19" s="143"/>
      <c r="EB19" s="143"/>
      <c r="EC19" s="143"/>
      <c r="ED19" s="143"/>
      <c r="EE19" s="143"/>
      <c r="EF19" s="143"/>
      <c r="EG19" s="143"/>
      <c r="EH19" s="143"/>
      <c r="EI19" s="143"/>
      <c r="EJ19" s="143"/>
      <c r="EK19" s="143"/>
      <c r="EL19" s="143"/>
      <c r="EM19" s="143"/>
      <c r="EN19" s="143"/>
      <c r="EO19" s="143"/>
      <c r="EP19" s="143"/>
      <c r="EQ19" s="143"/>
      <c r="ER19" s="143"/>
      <c r="ES19" s="143"/>
      <c r="ET19" s="143"/>
      <c r="EU19" s="143"/>
      <c r="EV19" s="143"/>
      <c r="EW19" s="143"/>
      <c r="EX19" s="143"/>
      <c r="EY19" s="143"/>
      <c r="EZ19" s="143"/>
      <c r="FA19" s="143"/>
      <c r="FB19" s="143"/>
      <c r="FC19" s="143"/>
      <c r="FD19" s="143"/>
      <c r="FE19" s="143"/>
      <c r="FF19" s="143"/>
      <c r="FG19" s="143"/>
      <c r="FH19" s="143"/>
      <c r="FI19" s="143"/>
      <c r="FJ19" s="143"/>
      <c r="FK19" s="15"/>
      <c r="FL19" s="16"/>
    </row>
    <row r="20" spans="1:168" x14ac:dyDescent="0.25">
      <c r="A20" s="13"/>
      <c r="B20" s="143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43"/>
      <c r="DI20" s="143"/>
      <c r="DJ20" s="143"/>
      <c r="DK20" s="143"/>
      <c r="DL20" s="143"/>
      <c r="DM20" s="143"/>
      <c r="DN20" s="143"/>
      <c r="DO20" s="143"/>
      <c r="DP20" s="143"/>
      <c r="DQ20" s="143"/>
      <c r="DR20" s="143"/>
      <c r="DS20" s="143"/>
      <c r="DT20" s="143"/>
      <c r="DU20" s="143"/>
      <c r="DV20" s="143"/>
      <c r="DW20" s="143"/>
      <c r="DX20" s="143"/>
      <c r="DY20" s="143"/>
      <c r="DZ20" s="143"/>
      <c r="EA20" s="143"/>
      <c r="EB20" s="143"/>
      <c r="EC20" s="143"/>
      <c r="ED20" s="143"/>
      <c r="EE20" s="143"/>
      <c r="EF20" s="143"/>
      <c r="EG20" s="143"/>
      <c r="EH20" s="143"/>
      <c r="EI20" s="143"/>
      <c r="EJ20" s="143"/>
      <c r="EK20" s="143"/>
      <c r="EL20" s="143"/>
      <c r="EM20" s="143"/>
      <c r="EN20" s="143"/>
      <c r="EO20" s="143"/>
      <c r="EP20" s="143"/>
      <c r="EQ20" s="143"/>
      <c r="ER20" s="143"/>
      <c r="ES20" s="143"/>
      <c r="ET20" s="143"/>
      <c r="EU20" s="143"/>
      <c r="EV20" s="143"/>
      <c r="EW20" s="143"/>
      <c r="EX20" s="143"/>
      <c r="EY20" s="143"/>
      <c r="EZ20" s="143"/>
      <c r="FA20" s="143"/>
      <c r="FB20" s="143"/>
      <c r="FC20" s="143"/>
      <c r="FD20" s="143"/>
      <c r="FE20" s="143"/>
      <c r="FF20" s="143"/>
      <c r="FG20" s="143"/>
      <c r="FH20" s="143"/>
      <c r="FI20" s="143"/>
      <c r="FJ20" s="143"/>
      <c r="FK20" s="15"/>
      <c r="FL20" s="16"/>
    </row>
    <row r="21" spans="1:168" x14ac:dyDescent="0.25">
      <c r="A21" s="13"/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43"/>
      <c r="DI21" s="143"/>
      <c r="DJ21" s="143"/>
      <c r="DK21" s="143"/>
      <c r="DL21" s="143"/>
      <c r="DM21" s="143"/>
      <c r="DN21" s="143"/>
      <c r="DO21" s="143"/>
      <c r="DP21" s="143"/>
      <c r="DQ21" s="143"/>
      <c r="DR21" s="143"/>
      <c r="DS21" s="143"/>
      <c r="DT21" s="143"/>
      <c r="DU21" s="143"/>
      <c r="DV21" s="143"/>
      <c r="DW21" s="143"/>
      <c r="DX21" s="143"/>
      <c r="DY21" s="143"/>
      <c r="DZ21" s="143"/>
      <c r="EA21" s="143"/>
      <c r="EB21" s="143"/>
      <c r="EC21" s="143"/>
      <c r="ED21" s="143"/>
      <c r="EE21" s="143"/>
      <c r="EF21" s="143"/>
      <c r="EG21" s="143"/>
      <c r="EH21" s="143"/>
      <c r="EI21" s="143"/>
      <c r="EJ21" s="143"/>
      <c r="EK21" s="143"/>
      <c r="EL21" s="143"/>
      <c r="EM21" s="143"/>
      <c r="EN21" s="143"/>
      <c r="EO21" s="143"/>
      <c r="EP21" s="143"/>
      <c r="EQ21" s="143"/>
      <c r="ER21" s="143"/>
      <c r="ES21" s="143"/>
      <c r="ET21" s="143"/>
      <c r="EU21" s="143"/>
      <c r="EV21" s="143"/>
      <c r="EW21" s="143"/>
      <c r="EX21" s="143"/>
      <c r="EY21" s="143"/>
      <c r="EZ21" s="143"/>
      <c r="FA21" s="143"/>
      <c r="FB21" s="143"/>
      <c r="FC21" s="143"/>
      <c r="FD21" s="143"/>
      <c r="FE21" s="143"/>
      <c r="FF21" s="143"/>
      <c r="FG21" s="143"/>
      <c r="FH21" s="143"/>
      <c r="FI21" s="143"/>
      <c r="FJ21" s="143"/>
      <c r="FK21" s="15"/>
      <c r="FL21" s="16"/>
    </row>
    <row r="22" spans="1:168" x14ac:dyDescent="0.25">
      <c r="A22" s="13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43"/>
      <c r="DI22" s="143"/>
      <c r="DJ22" s="143"/>
      <c r="DK22" s="143"/>
      <c r="DL22" s="143"/>
      <c r="DM22" s="143"/>
      <c r="DN22" s="143"/>
      <c r="DO22" s="143"/>
      <c r="DP22" s="143"/>
      <c r="DQ22" s="143"/>
      <c r="DR22" s="143"/>
      <c r="DS22" s="143"/>
      <c r="DT22" s="143"/>
      <c r="DU22" s="143"/>
      <c r="DV22" s="143"/>
      <c r="DW22" s="143"/>
      <c r="DX22" s="143"/>
      <c r="DY22" s="143"/>
      <c r="DZ22" s="143"/>
      <c r="EA22" s="143"/>
      <c r="EB22" s="143"/>
      <c r="EC22" s="143"/>
      <c r="ED22" s="143"/>
      <c r="EE22" s="143"/>
      <c r="EF22" s="143"/>
      <c r="EG22" s="143"/>
      <c r="EH22" s="143"/>
      <c r="EI22" s="143"/>
      <c r="EJ22" s="143"/>
      <c r="EK22" s="143"/>
      <c r="EL22" s="143"/>
      <c r="EM22" s="143"/>
      <c r="EN22" s="143"/>
      <c r="EO22" s="143"/>
      <c r="EP22" s="143"/>
      <c r="EQ22" s="143"/>
      <c r="ER22" s="143"/>
      <c r="ES22" s="143"/>
      <c r="ET22" s="143"/>
      <c r="EU22" s="143"/>
      <c r="EV22" s="143"/>
      <c r="EW22" s="143"/>
      <c r="EX22" s="143"/>
      <c r="EY22" s="143"/>
      <c r="EZ22" s="143"/>
      <c r="FA22" s="143"/>
      <c r="FB22" s="143"/>
      <c r="FC22" s="143"/>
      <c r="FD22" s="143"/>
      <c r="FE22" s="143"/>
      <c r="FF22" s="143"/>
      <c r="FG22" s="143"/>
      <c r="FH22" s="143"/>
      <c r="FI22" s="143"/>
      <c r="FJ22" s="143"/>
      <c r="FK22" s="15"/>
      <c r="FL22" s="16"/>
    </row>
    <row r="23" spans="1:168" x14ac:dyDescent="0.25">
      <c r="A23" s="13"/>
      <c r="B23" s="143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43"/>
      <c r="DI23" s="143"/>
      <c r="DJ23" s="143"/>
      <c r="DK23" s="143"/>
      <c r="DL23" s="143"/>
      <c r="DM23" s="143"/>
      <c r="DN23" s="143"/>
      <c r="DO23" s="143"/>
      <c r="DP23" s="143"/>
      <c r="DQ23" s="143"/>
      <c r="DR23" s="143"/>
      <c r="DS23" s="143"/>
      <c r="DT23" s="143"/>
      <c r="DU23" s="143"/>
      <c r="DV23" s="143"/>
      <c r="DW23" s="143"/>
      <c r="DX23" s="143"/>
      <c r="DY23" s="143"/>
      <c r="DZ23" s="143"/>
      <c r="EA23" s="143"/>
      <c r="EB23" s="143"/>
      <c r="EC23" s="143"/>
      <c r="ED23" s="143"/>
      <c r="EE23" s="143"/>
      <c r="EF23" s="143"/>
      <c r="EG23" s="143"/>
      <c r="EH23" s="143"/>
      <c r="EI23" s="143"/>
      <c r="EJ23" s="143"/>
      <c r="EK23" s="143"/>
      <c r="EL23" s="143"/>
      <c r="EM23" s="143"/>
      <c r="EN23" s="143"/>
      <c r="EO23" s="143"/>
      <c r="EP23" s="143"/>
      <c r="EQ23" s="143"/>
      <c r="ER23" s="143"/>
      <c r="ES23" s="143"/>
      <c r="ET23" s="143"/>
      <c r="EU23" s="143"/>
      <c r="EV23" s="143"/>
      <c r="EW23" s="143"/>
      <c r="EX23" s="143"/>
      <c r="EY23" s="143"/>
      <c r="EZ23" s="143"/>
      <c r="FA23" s="143"/>
      <c r="FB23" s="143"/>
      <c r="FC23" s="143"/>
      <c r="FD23" s="143"/>
      <c r="FE23" s="143"/>
      <c r="FF23" s="143"/>
      <c r="FG23" s="143"/>
      <c r="FH23" s="143"/>
      <c r="FI23" s="143"/>
      <c r="FJ23" s="143"/>
      <c r="FK23" s="15"/>
      <c r="FL23" s="16"/>
    </row>
    <row r="24" spans="1:168" x14ac:dyDescent="0.25">
      <c r="A24" s="13"/>
      <c r="B24" s="143"/>
      <c r="C24" s="143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43"/>
      <c r="DI24" s="143"/>
      <c r="DJ24" s="143"/>
      <c r="DK24" s="143"/>
      <c r="DL24" s="143"/>
      <c r="DM24" s="143"/>
      <c r="DN24" s="143"/>
      <c r="DO24" s="143"/>
      <c r="DP24" s="143"/>
      <c r="DQ24" s="143"/>
      <c r="DR24" s="143"/>
      <c r="DS24" s="143"/>
      <c r="DT24" s="143"/>
      <c r="DU24" s="143"/>
      <c r="DV24" s="143"/>
      <c r="DW24" s="143"/>
      <c r="DX24" s="143"/>
      <c r="DY24" s="143"/>
      <c r="DZ24" s="143"/>
      <c r="EA24" s="143"/>
      <c r="EB24" s="143"/>
      <c r="EC24" s="143"/>
      <c r="ED24" s="143"/>
      <c r="EE24" s="143"/>
      <c r="EF24" s="143"/>
      <c r="EG24" s="143"/>
      <c r="EH24" s="143"/>
      <c r="EI24" s="143"/>
      <c r="EJ24" s="143"/>
      <c r="EK24" s="143"/>
      <c r="EL24" s="143"/>
      <c r="EM24" s="143"/>
      <c r="EN24" s="143"/>
      <c r="EO24" s="143"/>
      <c r="EP24" s="143"/>
      <c r="EQ24" s="143"/>
      <c r="ER24" s="143"/>
      <c r="ES24" s="143"/>
      <c r="ET24" s="143"/>
      <c r="EU24" s="143"/>
      <c r="EV24" s="143"/>
      <c r="EW24" s="143"/>
      <c r="EX24" s="143"/>
      <c r="EY24" s="143"/>
      <c r="EZ24" s="143"/>
      <c r="FA24" s="143"/>
      <c r="FB24" s="143"/>
      <c r="FC24" s="143"/>
      <c r="FD24" s="143"/>
      <c r="FE24" s="143"/>
      <c r="FF24" s="143"/>
      <c r="FG24" s="143"/>
      <c r="FH24" s="143"/>
      <c r="FI24" s="143"/>
      <c r="FJ24" s="143"/>
      <c r="FK24" s="15"/>
      <c r="FL24" s="16"/>
    </row>
    <row r="25" spans="1:168" x14ac:dyDescent="0.25">
      <c r="A25" s="13"/>
      <c r="B25" s="143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43"/>
      <c r="DI25" s="143"/>
      <c r="DJ25" s="143"/>
      <c r="DK25" s="143"/>
      <c r="DL25" s="143"/>
      <c r="DM25" s="143"/>
      <c r="DN25" s="143"/>
      <c r="DO25" s="143"/>
      <c r="DP25" s="143"/>
      <c r="DQ25" s="143"/>
      <c r="DR25" s="143"/>
      <c r="DS25" s="143"/>
      <c r="DT25" s="143"/>
      <c r="DU25" s="143"/>
      <c r="DV25" s="143"/>
      <c r="DW25" s="143"/>
      <c r="DX25" s="143"/>
      <c r="DY25" s="143"/>
      <c r="DZ25" s="143"/>
      <c r="EA25" s="143"/>
      <c r="EB25" s="143"/>
      <c r="EC25" s="143"/>
      <c r="ED25" s="143"/>
      <c r="EE25" s="143"/>
      <c r="EF25" s="143"/>
      <c r="EG25" s="143"/>
      <c r="EH25" s="143"/>
      <c r="EI25" s="143"/>
      <c r="EJ25" s="143"/>
      <c r="EK25" s="143"/>
      <c r="EL25" s="143"/>
      <c r="EM25" s="143"/>
      <c r="EN25" s="143"/>
      <c r="EO25" s="143"/>
      <c r="EP25" s="143"/>
      <c r="EQ25" s="143"/>
      <c r="ER25" s="143"/>
      <c r="ES25" s="143"/>
      <c r="ET25" s="143"/>
      <c r="EU25" s="143"/>
      <c r="EV25" s="143"/>
      <c r="EW25" s="143"/>
      <c r="EX25" s="143"/>
      <c r="EY25" s="143"/>
      <c r="EZ25" s="143"/>
      <c r="FA25" s="143"/>
      <c r="FB25" s="143"/>
      <c r="FC25" s="143"/>
      <c r="FD25" s="143"/>
      <c r="FE25" s="143"/>
      <c r="FF25" s="143"/>
      <c r="FG25" s="143"/>
      <c r="FH25" s="143"/>
      <c r="FI25" s="143"/>
      <c r="FJ25" s="143"/>
      <c r="FK25" s="15"/>
      <c r="FL25" s="16"/>
    </row>
    <row r="26" spans="1:168" x14ac:dyDescent="0.25">
      <c r="A26" s="13"/>
      <c r="B26" s="143"/>
      <c r="C26" s="143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43"/>
      <c r="DI26" s="143"/>
      <c r="DJ26" s="143"/>
      <c r="DK26" s="143"/>
      <c r="DL26" s="143"/>
      <c r="DM26" s="143"/>
      <c r="DN26" s="143"/>
      <c r="DO26" s="143"/>
      <c r="DP26" s="143"/>
      <c r="DQ26" s="143"/>
      <c r="DR26" s="143"/>
      <c r="DS26" s="143"/>
      <c r="DT26" s="143"/>
      <c r="DU26" s="143"/>
      <c r="DV26" s="143"/>
      <c r="DW26" s="143"/>
      <c r="DX26" s="143"/>
      <c r="DY26" s="143"/>
      <c r="DZ26" s="143"/>
      <c r="EA26" s="143"/>
      <c r="EB26" s="143"/>
      <c r="EC26" s="143"/>
      <c r="ED26" s="143"/>
      <c r="EE26" s="143"/>
      <c r="EF26" s="143"/>
      <c r="EG26" s="143"/>
      <c r="EH26" s="143"/>
      <c r="EI26" s="143"/>
      <c r="EJ26" s="143"/>
      <c r="EK26" s="143"/>
      <c r="EL26" s="143"/>
      <c r="EM26" s="143"/>
      <c r="EN26" s="143"/>
      <c r="EO26" s="143"/>
      <c r="EP26" s="143"/>
      <c r="EQ26" s="143"/>
      <c r="ER26" s="143"/>
      <c r="ES26" s="143"/>
      <c r="ET26" s="143"/>
      <c r="EU26" s="143"/>
      <c r="EV26" s="143"/>
      <c r="EW26" s="143"/>
      <c r="EX26" s="143"/>
      <c r="EY26" s="143"/>
      <c r="EZ26" s="143"/>
      <c r="FA26" s="143"/>
      <c r="FB26" s="143"/>
      <c r="FC26" s="143"/>
      <c r="FD26" s="143"/>
      <c r="FE26" s="143"/>
      <c r="FF26" s="143"/>
      <c r="FG26" s="143"/>
      <c r="FH26" s="143"/>
      <c r="FI26" s="143"/>
      <c r="FJ26" s="143"/>
      <c r="FK26" s="15"/>
      <c r="FL26" s="16"/>
    </row>
    <row r="27" spans="1:168" x14ac:dyDescent="0.25">
      <c r="A27" s="13"/>
      <c r="B27" s="143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43"/>
      <c r="DI27" s="143"/>
      <c r="DJ27" s="143"/>
      <c r="DK27" s="143"/>
      <c r="DL27" s="143"/>
      <c r="DM27" s="143"/>
      <c r="DN27" s="143"/>
      <c r="DO27" s="143"/>
      <c r="DP27" s="143"/>
      <c r="DQ27" s="143"/>
      <c r="DR27" s="143"/>
      <c r="DS27" s="143"/>
      <c r="DT27" s="143"/>
      <c r="DU27" s="143"/>
      <c r="DV27" s="143"/>
      <c r="DW27" s="143"/>
      <c r="DX27" s="143"/>
      <c r="DY27" s="143"/>
      <c r="DZ27" s="143"/>
      <c r="EA27" s="143"/>
      <c r="EB27" s="143"/>
      <c r="EC27" s="143"/>
      <c r="ED27" s="143"/>
      <c r="EE27" s="143"/>
      <c r="EF27" s="143"/>
      <c r="EG27" s="143"/>
      <c r="EH27" s="143"/>
      <c r="EI27" s="143"/>
      <c r="EJ27" s="143"/>
      <c r="EK27" s="143"/>
      <c r="EL27" s="143"/>
      <c r="EM27" s="143"/>
      <c r="EN27" s="143"/>
      <c r="EO27" s="143"/>
      <c r="EP27" s="143"/>
      <c r="EQ27" s="143"/>
      <c r="ER27" s="143"/>
      <c r="ES27" s="143"/>
      <c r="ET27" s="143"/>
      <c r="EU27" s="143"/>
      <c r="EV27" s="143"/>
      <c r="EW27" s="143"/>
      <c r="EX27" s="143"/>
      <c r="EY27" s="143"/>
      <c r="EZ27" s="143"/>
      <c r="FA27" s="143"/>
      <c r="FB27" s="143"/>
      <c r="FC27" s="143"/>
      <c r="FD27" s="143"/>
      <c r="FE27" s="143"/>
      <c r="FF27" s="143"/>
      <c r="FG27" s="143"/>
      <c r="FH27" s="143"/>
      <c r="FI27" s="143"/>
      <c r="FJ27" s="143"/>
      <c r="FK27" s="15"/>
      <c r="FL27" s="16"/>
    </row>
    <row r="28" spans="1:168" x14ac:dyDescent="0.25">
      <c r="A28" s="13"/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  <c r="DR28" s="143"/>
      <c r="DS28" s="143"/>
      <c r="DT28" s="143"/>
      <c r="DU28" s="143"/>
      <c r="DV28" s="143"/>
      <c r="DW28" s="143"/>
      <c r="DX28" s="143"/>
      <c r="DY28" s="143"/>
      <c r="DZ28" s="143"/>
      <c r="EA28" s="143"/>
      <c r="EB28" s="143"/>
      <c r="EC28" s="143"/>
      <c r="ED28" s="143"/>
      <c r="EE28" s="143"/>
      <c r="EF28" s="143"/>
      <c r="EG28" s="143"/>
      <c r="EH28" s="143"/>
      <c r="EI28" s="143"/>
      <c r="EJ28" s="143"/>
      <c r="EK28" s="143"/>
      <c r="EL28" s="143"/>
      <c r="EM28" s="143"/>
      <c r="EN28" s="143"/>
      <c r="EO28" s="143"/>
      <c r="EP28" s="143"/>
      <c r="EQ28" s="143"/>
      <c r="ER28" s="143"/>
      <c r="ES28" s="143"/>
      <c r="ET28" s="143"/>
      <c r="EU28" s="143"/>
      <c r="EV28" s="143"/>
      <c r="EW28" s="143"/>
      <c r="EX28" s="143"/>
      <c r="EY28" s="143"/>
      <c r="EZ28" s="143"/>
      <c r="FA28" s="143"/>
      <c r="FB28" s="143"/>
      <c r="FC28" s="143"/>
      <c r="FD28" s="143"/>
      <c r="FE28" s="143"/>
      <c r="FF28" s="143"/>
      <c r="FG28" s="143"/>
      <c r="FH28" s="143"/>
      <c r="FI28" s="143"/>
      <c r="FJ28" s="143"/>
      <c r="FK28" s="15"/>
      <c r="FL28" s="16"/>
    </row>
    <row r="29" spans="1:168" x14ac:dyDescent="0.25">
      <c r="A29" s="13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5"/>
      <c r="FL29" s="16"/>
    </row>
    <row r="30" spans="1:168" x14ac:dyDescent="0.25">
      <c r="A30" s="13"/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5"/>
      <c r="FL30" s="16"/>
    </row>
    <row r="31" spans="1:168" x14ac:dyDescent="0.25">
      <c r="A31" s="13"/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  <c r="DR31" s="143"/>
      <c r="DS31" s="143"/>
      <c r="DT31" s="143"/>
      <c r="DU31" s="143"/>
      <c r="DV31" s="143"/>
      <c r="DW31" s="143"/>
      <c r="DX31" s="143"/>
      <c r="DY31" s="143"/>
      <c r="DZ31" s="143"/>
      <c r="EA31" s="143"/>
      <c r="EB31" s="143"/>
      <c r="EC31" s="143"/>
      <c r="ED31" s="143"/>
      <c r="EE31" s="143"/>
      <c r="EF31" s="143"/>
      <c r="EG31" s="143"/>
      <c r="EH31" s="143"/>
      <c r="EI31" s="143"/>
      <c r="EJ31" s="143"/>
      <c r="EK31" s="143"/>
      <c r="EL31" s="143"/>
      <c r="EM31" s="143"/>
      <c r="EN31" s="143"/>
      <c r="EO31" s="143"/>
      <c r="EP31" s="143"/>
      <c r="EQ31" s="143"/>
      <c r="ER31" s="143"/>
      <c r="ES31" s="143"/>
      <c r="ET31" s="143"/>
      <c r="EU31" s="143"/>
      <c r="EV31" s="143"/>
      <c r="EW31" s="143"/>
      <c r="EX31" s="143"/>
      <c r="EY31" s="143"/>
      <c r="EZ31" s="143"/>
      <c r="FA31" s="143"/>
      <c r="FB31" s="143"/>
      <c r="FC31" s="143"/>
      <c r="FD31" s="143"/>
      <c r="FE31" s="143"/>
      <c r="FF31" s="143"/>
      <c r="FG31" s="143"/>
      <c r="FH31" s="143"/>
      <c r="FI31" s="143"/>
      <c r="FJ31" s="143"/>
      <c r="FK31" s="15"/>
      <c r="FL31" s="16"/>
    </row>
    <row r="32" spans="1:168" x14ac:dyDescent="0.25">
      <c r="A32" s="13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43"/>
      <c r="DI32" s="143"/>
      <c r="DJ32" s="143"/>
      <c r="DK32" s="143"/>
      <c r="DL32" s="143"/>
      <c r="DM32" s="143"/>
      <c r="DN32" s="143"/>
      <c r="DO32" s="143"/>
      <c r="DP32" s="143"/>
      <c r="DQ32" s="143"/>
      <c r="DR32" s="143"/>
      <c r="DS32" s="143"/>
      <c r="DT32" s="143"/>
      <c r="DU32" s="143"/>
      <c r="DV32" s="143"/>
      <c r="DW32" s="143"/>
      <c r="DX32" s="143"/>
      <c r="DY32" s="143"/>
      <c r="DZ32" s="143"/>
      <c r="EA32" s="143"/>
      <c r="EB32" s="143"/>
      <c r="EC32" s="143"/>
      <c r="ED32" s="143"/>
      <c r="EE32" s="143"/>
      <c r="EF32" s="143"/>
      <c r="EG32" s="143"/>
      <c r="EH32" s="143"/>
      <c r="EI32" s="143"/>
      <c r="EJ32" s="143"/>
      <c r="EK32" s="143"/>
      <c r="EL32" s="143"/>
      <c r="EM32" s="143"/>
      <c r="EN32" s="143"/>
      <c r="EO32" s="143"/>
      <c r="EP32" s="143"/>
      <c r="EQ32" s="143"/>
      <c r="ER32" s="143"/>
      <c r="ES32" s="143"/>
      <c r="ET32" s="143"/>
      <c r="EU32" s="143"/>
      <c r="EV32" s="143"/>
      <c r="EW32" s="143"/>
      <c r="EX32" s="143"/>
      <c r="EY32" s="143"/>
      <c r="EZ32" s="143"/>
      <c r="FA32" s="143"/>
      <c r="FB32" s="143"/>
      <c r="FC32" s="143"/>
      <c r="FD32" s="143"/>
      <c r="FE32" s="143"/>
      <c r="FF32" s="143"/>
      <c r="FG32" s="143"/>
      <c r="FH32" s="143"/>
      <c r="FI32" s="143"/>
      <c r="FJ32" s="143"/>
      <c r="FK32" s="15"/>
      <c r="FL32" s="16"/>
    </row>
    <row r="33" spans="1:168" x14ac:dyDescent="0.25">
      <c r="A33" s="13"/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  <c r="DR33" s="143"/>
      <c r="DS33" s="143"/>
      <c r="DT33" s="143"/>
      <c r="DU33" s="143"/>
      <c r="DV33" s="143"/>
      <c r="DW33" s="143"/>
      <c r="DX33" s="143"/>
      <c r="DY33" s="143"/>
      <c r="DZ33" s="143"/>
      <c r="EA33" s="143"/>
      <c r="EB33" s="143"/>
      <c r="EC33" s="143"/>
      <c r="ED33" s="143"/>
      <c r="EE33" s="143"/>
      <c r="EF33" s="143"/>
      <c r="EG33" s="143"/>
      <c r="EH33" s="143"/>
      <c r="EI33" s="143"/>
      <c r="EJ33" s="143"/>
      <c r="EK33" s="143"/>
      <c r="EL33" s="143"/>
      <c r="EM33" s="143"/>
      <c r="EN33" s="143"/>
      <c r="EO33" s="143"/>
      <c r="EP33" s="143"/>
      <c r="EQ33" s="143"/>
      <c r="ER33" s="143"/>
      <c r="ES33" s="143"/>
      <c r="ET33" s="143"/>
      <c r="EU33" s="143"/>
      <c r="EV33" s="143"/>
      <c r="EW33" s="143"/>
      <c r="EX33" s="143"/>
      <c r="EY33" s="143"/>
      <c r="EZ33" s="143"/>
      <c r="FA33" s="143"/>
      <c r="FB33" s="143"/>
      <c r="FC33" s="143"/>
      <c r="FD33" s="143"/>
      <c r="FE33" s="143"/>
      <c r="FF33" s="143"/>
      <c r="FG33" s="143"/>
      <c r="FH33" s="143"/>
      <c r="FI33" s="143"/>
      <c r="FJ33" s="143"/>
      <c r="FK33" s="15"/>
      <c r="FL33" s="16"/>
    </row>
    <row r="34" spans="1:168" x14ac:dyDescent="0.25">
      <c r="A34" s="13"/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43"/>
      <c r="DI34" s="143"/>
      <c r="DJ34" s="143"/>
      <c r="DK34" s="143"/>
      <c r="DL34" s="143"/>
      <c r="DM34" s="143"/>
      <c r="DN34" s="143"/>
      <c r="DO34" s="143"/>
      <c r="DP34" s="143"/>
      <c r="DQ34" s="143"/>
      <c r="DR34" s="143"/>
      <c r="DS34" s="143"/>
      <c r="DT34" s="143"/>
      <c r="DU34" s="143"/>
      <c r="DV34" s="143"/>
      <c r="DW34" s="143"/>
      <c r="DX34" s="143"/>
      <c r="DY34" s="143"/>
      <c r="DZ34" s="143"/>
      <c r="EA34" s="143"/>
      <c r="EB34" s="143"/>
      <c r="EC34" s="143"/>
      <c r="ED34" s="143"/>
      <c r="EE34" s="143"/>
      <c r="EF34" s="143"/>
      <c r="EG34" s="143"/>
      <c r="EH34" s="143"/>
      <c r="EI34" s="143"/>
      <c r="EJ34" s="143"/>
      <c r="EK34" s="143"/>
      <c r="EL34" s="143"/>
      <c r="EM34" s="143"/>
      <c r="EN34" s="143"/>
      <c r="EO34" s="143"/>
      <c r="EP34" s="143"/>
      <c r="EQ34" s="143"/>
      <c r="ER34" s="143"/>
      <c r="ES34" s="143"/>
      <c r="ET34" s="143"/>
      <c r="EU34" s="143"/>
      <c r="EV34" s="143"/>
      <c r="EW34" s="143"/>
      <c r="EX34" s="143"/>
      <c r="EY34" s="143"/>
      <c r="EZ34" s="143"/>
      <c r="FA34" s="143"/>
      <c r="FB34" s="143"/>
      <c r="FC34" s="143"/>
      <c r="FD34" s="143"/>
      <c r="FE34" s="143"/>
      <c r="FF34" s="143"/>
      <c r="FG34" s="143"/>
      <c r="FH34" s="143"/>
      <c r="FI34" s="143"/>
      <c r="FJ34" s="143"/>
      <c r="FK34" s="15"/>
      <c r="FL34" s="16"/>
    </row>
    <row r="35" spans="1:168" x14ac:dyDescent="0.25">
      <c r="A35" s="13"/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43"/>
      <c r="DI35" s="143"/>
      <c r="DJ35" s="143"/>
      <c r="DK35" s="143"/>
      <c r="DL35" s="143"/>
      <c r="DM35" s="143"/>
      <c r="DN35" s="143"/>
      <c r="DO35" s="143"/>
      <c r="DP35" s="143"/>
      <c r="DQ35" s="143"/>
      <c r="DR35" s="143"/>
      <c r="DS35" s="143"/>
      <c r="DT35" s="143"/>
      <c r="DU35" s="143"/>
      <c r="DV35" s="143"/>
      <c r="DW35" s="143"/>
      <c r="DX35" s="143"/>
      <c r="DY35" s="143"/>
      <c r="DZ35" s="143"/>
      <c r="EA35" s="143"/>
      <c r="EB35" s="143"/>
      <c r="EC35" s="143"/>
      <c r="ED35" s="143"/>
      <c r="EE35" s="143"/>
      <c r="EF35" s="143"/>
      <c r="EG35" s="143"/>
      <c r="EH35" s="143"/>
      <c r="EI35" s="143"/>
      <c r="EJ35" s="143"/>
      <c r="EK35" s="143"/>
      <c r="EL35" s="143"/>
      <c r="EM35" s="143"/>
      <c r="EN35" s="143"/>
      <c r="EO35" s="143"/>
      <c r="EP35" s="143"/>
      <c r="EQ35" s="143"/>
      <c r="ER35" s="143"/>
      <c r="ES35" s="143"/>
      <c r="ET35" s="143"/>
      <c r="EU35" s="143"/>
      <c r="EV35" s="143"/>
      <c r="EW35" s="143"/>
      <c r="EX35" s="143"/>
      <c r="EY35" s="143"/>
      <c r="EZ35" s="143"/>
      <c r="FA35" s="143"/>
      <c r="FB35" s="143"/>
      <c r="FC35" s="143"/>
      <c r="FD35" s="143"/>
      <c r="FE35" s="143"/>
      <c r="FF35" s="143"/>
      <c r="FG35" s="143"/>
      <c r="FH35" s="143"/>
      <c r="FI35" s="143"/>
      <c r="FJ35" s="143"/>
      <c r="FK35" s="15"/>
      <c r="FL35" s="16"/>
    </row>
    <row r="36" spans="1:168" x14ac:dyDescent="0.25">
      <c r="A36" s="1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43"/>
      <c r="DI36" s="143"/>
      <c r="DJ36" s="143"/>
      <c r="DK36" s="143"/>
      <c r="DL36" s="143"/>
      <c r="DM36" s="143"/>
      <c r="DN36" s="143"/>
      <c r="DO36" s="143"/>
      <c r="DP36" s="143"/>
      <c r="DQ36" s="143"/>
      <c r="DR36" s="143"/>
      <c r="DS36" s="143"/>
      <c r="DT36" s="143"/>
      <c r="DU36" s="143"/>
      <c r="DV36" s="143"/>
      <c r="DW36" s="143"/>
      <c r="DX36" s="143"/>
      <c r="DY36" s="143"/>
      <c r="DZ36" s="143"/>
      <c r="EA36" s="143"/>
      <c r="EB36" s="143"/>
      <c r="EC36" s="143"/>
      <c r="ED36" s="143"/>
      <c r="EE36" s="143"/>
      <c r="EF36" s="143"/>
      <c r="EG36" s="143"/>
      <c r="EH36" s="143"/>
      <c r="EI36" s="143"/>
      <c r="EJ36" s="143"/>
      <c r="EK36" s="143"/>
      <c r="EL36" s="143"/>
      <c r="EM36" s="143"/>
      <c r="EN36" s="143"/>
      <c r="EO36" s="143"/>
      <c r="EP36" s="143"/>
      <c r="EQ36" s="143"/>
      <c r="ER36" s="143"/>
      <c r="ES36" s="143"/>
      <c r="ET36" s="143"/>
      <c r="EU36" s="143"/>
      <c r="EV36" s="143"/>
      <c r="EW36" s="143"/>
      <c r="EX36" s="143"/>
      <c r="EY36" s="143"/>
      <c r="EZ36" s="143"/>
      <c r="FA36" s="143"/>
      <c r="FB36" s="143"/>
      <c r="FC36" s="143"/>
      <c r="FD36" s="143"/>
      <c r="FE36" s="143"/>
      <c r="FF36" s="143"/>
      <c r="FG36" s="143"/>
      <c r="FH36" s="143"/>
      <c r="FI36" s="143"/>
      <c r="FJ36" s="143"/>
      <c r="FK36" s="15"/>
      <c r="FL36" s="16"/>
    </row>
    <row r="37" spans="1:168" x14ac:dyDescent="0.25">
      <c r="A37" s="13"/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43"/>
      <c r="DI37" s="143"/>
      <c r="DJ37" s="143"/>
      <c r="DK37" s="143"/>
      <c r="DL37" s="143"/>
      <c r="DM37" s="143"/>
      <c r="DN37" s="143"/>
      <c r="DO37" s="143"/>
      <c r="DP37" s="143"/>
      <c r="DQ37" s="143"/>
      <c r="DR37" s="143"/>
      <c r="DS37" s="143"/>
      <c r="DT37" s="143"/>
      <c r="DU37" s="143"/>
      <c r="DV37" s="143"/>
      <c r="DW37" s="143"/>
      <c r="DX37" s="143"/>
      <c r="DY37" s="143"/>
      <c r="DZ37" s="143"/>
      <c r="EA37" s="143"/>
      <c r="EB37" s="143"/>
      <c r="EC37" s="143"/>
      <c r="ED37" s="143"/>
      <c r="EE37" s="143"/>
      <c r="EF37" s="143"/>
      <c r="EG37" s="143"/>
      <c r="EH37" s="143"/>
      <c r="EI37" s="143"/>
      <c r="EJ37" s="143"/>
      <c r="EK37" s="143"/>
      <c r="EL37" s="143"/>
      <c r="EM37" s="143"/>
      <c r="EN37" s="143"/>
      <c r="EO37" s="143"/>
      <c r="EP37" s="143"/>
      <c r="EQ37" s="143"/>
      <c r="ER37" s="143"/>
      <c r="ES37" s="143"/>
      <c r="ET37" s="143"/>
      <c r="EU37" s="143"/>
      <c r="EV37" s="143"/>
      <c r="EW37" s="143"/>
      <c r="EX37" s="143"/>
      <c r="EY37" s="143"/>
      <c r="EZ37" s="143"/>
      <c r="FA37" s="143"/>
      <c r="FB37" s="143"/>
      <c r="FC37" s="143"/>
      <c r="FD37" s="143"/>
      <c r="FE37" s="143"/>
      <c r="FF37" s="143"/>
      <c r="FG37" s="143"/>
      <c r="FH37" s="143"/>
      <c r="FI37" s="143"/>
      <c r="FJ37" s="143"/>
      <c r="FK37" s="15"/>
      <c r="FL37" s="16"/>
    </row>
    <row r="38" spans="1:168" x14ac:dyDescent="0.25">
      <c r="A38" s="13"/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43"/>
      <c r="DI38" s="143"/>
      <c r="DJ38" s="143"/>
      <c r="DK38" s="143"/>
      <c r="DL38" s="143"/>
      <c r="DM38" s="143"/>
      <c r="DN38" s="143"/>
      <c r="DO38" s="143"/>
      <c r="DP38" s="143"/>
      <c r="DQ38" s="143"/>
      <c r="DR38" s="143"/>
      <c r="DS38" s="143"/>
      <c r="DT38" s="143"/>
      <c r="DU38" s="143"/>
      <c r="DV38" s="143"/>
      <c r="DW38" s="143"/>
      <c r="DX38" s="143"/>
      <c r="DY38" s="143"/>
      <c r="DZ38" s="143"/>
      <c r="EA38" s="143"/>
      <c r="EB38" s="143"/>
      <c r="EC38" s="143"/>
      <c r="ED38" s="143"/>
      <c r="EE38" s="143"/>
      <c r="EF38" s="143"/>
      <c r="EG38" s="143"/>
      <c r="EH38" s="143"/>
      <c r="EI38" s="143"/>
      <c r="EJ38" s="143"/>
      <c r="EK38" s="143"/>
      <c r="EL38" s="143"/>
      <c r="EM38" s="143"/>
      <c r="EN38" s="143"/>
      <c r="EO38" s="143"/>
      <c r="EP38" s="143"/>
      <c r="EQ38" s="143"/>
      <c r="ER38" s="143"/>
      <c r="ES38" s="143"/>
      <c r="ET38" s="143"/>
      <c r="EU38" s="143"/>
      <c r="EV38" s="143"/>
      <c r="EW38" s="143"/>
      <c r="EX38" s="143"/>
      <c r="EY38" s="143"/>
      <c r="EZ38" s="143"/>
      <c r="FA38" s="143"/>
      <c r="FB38" s="143"/>
      <c r="FC38" s="143"/>
      <c r="FD38" s="143"/>
      <c r="FE38" s="143"/>
      <c r="FF38" s="143"/>
      <c r="FG38" s="143"/>
      <c r="FH38" s="143"/>
      <c r="FI38" s="143"/>
      <c r="FJ38" s="143"/>
      <c r="FK38" s="15"/>
      <c r="FL38" s="16"/>
    </row>
    <row r="39" spans="1:168" x14ac:dyDescent="0.25">
      <c r="A39" s="8"/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43"/>
      <c r="DI39" s="143"/>
      <c r="DJ39" s="143"/>
      <c r="DK39" s="143"/>
      <c r="DL39" s="143"/>
      <c r="DM39" s="143"/>
      <c r="DN39" s="143"/>
      <c r="DO39" s="143"/>
      <c r="DP39" s="143"/>
      <c r="DQ39" s="143"/>
      <c r="DR39" s="143"/>
      <c r="DS39" s="143"/>
      <c r="DT39" s="143"/>
      <c r="DU39" s="143"/>
      <c r="DV39" s="143"/>
      <c r="DW39" s="143"/>
      <c r="DX39" s="143"/>
      <c r="DY39" s="143"/>
      <c r="DZ39" s="143"/>
      <c r="EA39" s="143"/>
      <c r="EB39" s="143"/>
      <c r="EC39" s="143"/>
      <c r="ED39" s="143"/>
      <c r="EE39" s="143"/>
      <c r="EF39" s="143"/>
      <c r="EG39" s="143"/>
      <c r="EH39" s="143"/>
      <c r="EI39" s="143"/>
      <c r="EJ39" s="143"/>
      <c r="EK39" s="143"/>
      <c r="EL39" s="143"/>
      <c r="EM39" s="143"/>
      <c r="EN39" s="143"/>
      <c r="EO39" s="143"/>
      <c r="EP39" s="143"/>
      <c r="EQ39" s="143"/>
      <c r="ER39" s="143"/>
      <c r="ES39" s="143"/>
      <c r="ET39" s="143"/>
      <c r="EU39" s="143"/>
      <c r="EV39" s="143"/>
      <c r="EW39" s="143"/>
      <c r="EX39" s="143"/>
      <c r="EY39" s="143"/>
      <c r="EZ39" s="143"/>
      <c r="FA39" s="143"/>
      <c r="FB39" s="143"/>
      <c r="FC39" s="143"/>
      <c r="FD39" s="143"/>
      <c r="FE39" s="143"/>
      <c r="FF39" s="143"/>
      <c r="FG39" s="143"/>
      <c r="FH39" s="143"/>
      <c r="FI39" s="143"/>
      <c r="FJ39" s="143"/>
      <c r="FK39" s="15"/>
      <c r="FL39" s="16"/>
    </row>
    <row r="40" spans="1:168" x14ac:dyDescent="0.25">
      <c r="A40" s="8"/>
      <c r="B40" s="143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  <c r="DR40" s="143"/>
      <c r="DS40" s="143"/>
      <c r="DT40" s="143"/>
      <c r="DU40" s="143"/>
      <c r="DV40" s="143"/>
      <c r="DW40" s="143"/>
      <c r="DX40" s="143"/>
      <c r="DY40" s="143"/>
      <c r="DZ40" s="143"/>
      <c r="EA40" s="143"/>
      <c r="EB40" s="143"/>
      <c r="EC40" s="143"/>
      <c r="ED40" s="143"/>
      <c r="EE40" s="143"/>
      <c r="EF40" s="143"/>
      <c r="EG40" s="143"/>
      <c r="EH40" s="143"/>
      <c r="EI40" s="143"/>
      <c r="EJ40" s="143"/>
      <c r="EK40" s="143"/>
      <c r="EL40" s="143"/>
      <c r="EM40" s="143"/>
      <c r="EN40" s="143"/>
      <c r="EO40" s="143"/>
      <c r="EP40" s="143"/>
      <c r="EQ40" s="143"/>
      <c r="ER40" s="143"/>
      <c r="ES40" s="143"/>
      <c r="ET40" s="143"/>
      <c r="EU40" s="143"/>
      <c r="EV40" s="143"/>
      <c r="EW40" s="143"/>
      <c r="EX40" s="143"/>
      <c r="EY40" s="143"/>
      <c r="EZ40" s="143"/>
      <c r="FA40" s="143"/>
      <c r="FB40" s="143"/>
      <c r="FC40" s="143"/>
      <c r="FD40" s="143"/>
      <c r="FE40" s="143"/>
      <c r="FF40" s="143"/>
      <c r="FG40" s="143"/>
      <c r="FH40" s="143"/>
      <c r="FI40" s="143"/>
      <c r="FJ40" s="143"/>
      <c r="FK40" s="15"/>
      <c r="FL40" s="16"/>
    </row>
    <row r="41" spans="1:168" x14ac:dyDescent="0.25">
      <c r="A41" s="8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  <c r="DR41" s="143"/>
      <c r="DS41" s="143"/>
      <c r="DT41" s="143"/>
      <c r="DU41" s="143"/>
      <c r="DV41" s="143"/>
      <c r="DW41" s="143"/>
      <c r="DX41" s="143"/>
      <c r="DY41" s="143"/>
      <c r="DZ41" s="143"/>
      <c r="EA41" s="143"/>
      <c r="EB41" s="143"/>
      <c r="EC41" s="143"/>
      <c r="ED41" s="143"/>
      <c r="EE41" s="143"/>
      <c r="EF41" s="143"/>
      <c r="EG41" s="143"/>
      <c r="EH41" s="143"/>
      <c r="EI41" s="143"/>
      <c r="EJ41" s="143"/>
      <c r="EK41" s="143"/>
      <c r="EL41" s="143"/>
      <c r="EM41" s="143"/>
      <c r="EN41" s="143"/>
      <c r="EO41" s="143"/>
      <c r="EP41" s="143"/>
      <c r="EQ41" s="143"/>
      <c r="ER41" s="143"/>
      <c r="ES41" s="143"/>
      <c r="ET41" s="143"/>
      <c r="EU41" s="143"/>
      <c r="EV41" s="143"/>
      <c r="EW41" s="143"/>
      <c r="EX41" s="143"/>
      <c r="EY41" s="143"/>
      <c r="EZ41" s="143"/>
      <c r="FA41" s="143"/>
      <c r="FB41" s="143"/>
      <c r="FC41" s="143"/>
      <c r="FD41" s="143"/>
      <c r="FE41" s="143"/>
      <c r="FF41" s="143"/>
      <c r="FG41" s="143"/>
      <c r="FH41" s="143"/>
      <c r="FI41" s="143"/>
      <c r="FJ41" s="143"/>
      <c r="FK41" s="15"/>
      <c r="FL41" s="16"/>
    </row>
    <row r="42" spans="1:168" x14ac:dyDescent="0.25">
      <c r="A42" s="8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  <c r="DR42" s="143"/>
      <c r="DS42" s="143"/>
      <c r="DT42" s="143"/>
      <c r="DU42" s="143"/>
      <c r="DV42" s="143"/>
      <c r="DW42" s="143"/>
      <c r="DX42" s="143"/>
      <c r="DY42" s="143"/>
      <c r="DZ42" s="143"/>
      <c r="EA42" s="143"/>
      <c r="EB42" s="143"/>
      <c r="EC42" s="143"/>
      <c r="ED42" s="143"/>
      <c r="EE42" s="143"/>
      <c r="EF42" s="143"/>
      <c r="EG42" s="143"/>
      <c r="EH42" s="143"/>
      <c r="EI42" s="143"/>
      <c r="EJ42" s="143"/>
      <c r="EK42" s="143"/>
      <c r="EL42" s="143"/>
      <c r="EM42" s="143"/>
      <c r="EN42" s="143"/>
      <c r="EO42" s="143"/>
      <c r="EP42" s="143"/>
      <c r="EQ42" s="143"/>
      <c r="ER42" s="143"/>
      <c r="ES42" s="143"/>
      <c r="ET42" s="143"/>
      <c r="EU42" s="143"/>
      <c r="EV42" s="143"/>
      <c r="EW42" s="143"/>
      <c r="EX42" s="143"/>
      <c r="EY42" s="143"/>
      <c r="EZ42" s="143"/>
      <c r="FA42" s="143"/>
      <c r="FB42" s="143"/>
      <c r="FC42" s="143"/>
      <c r="FD42" s="143"/>
      <c r="FE42" s="143"/>
      <c r="FF42" s="143"/>
      <c r="FG42" s="143"/>
      <c r="FH42" s="143"/>
      <c r="FI42" s="143"/>
      <c r="FJ42" s="143"/>
      <c r="FK42" s="15"/>
      <c r="FL42" s="16"/>
    </row>
    <row r="43" spans="1:168" x14ac:dyDescent="0.25">
      <c r="A43" s="8"/>
      <c r="B43" s="143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  <c r="DR43" s="143"/>
      <c r="DS43" s="143"/>
      <c r="DT43" s="143"/>
      <c r="DU43" s="143"/>
      <c r="DV43" s="143"/>
      <c r="DW43" s="143"/>
      <c r="DX43" s="143"/>
      <c r="DY43" s="143"/>
      <c r="DZ43" s="143"/>
      <c r="EA43" s="143"/>
      <c r="EB43" s="143"/>
      <c r="EC43" s="143"/>
      <c r="ED43" s="143"/>
      <c r="EE43" s="143"/>
      <c r="EF43" s="143"/>
      <c r="EG43" s="143"/>
      <c r="EH43" s="143"/>
      <c r="EI43" s="143"/>
      <c r="EJ43" s="143"/>
      <c r="EK43" s="143"/>
      <c r="EL43" s="143"/>
      <c r="EM43" s="143"/>
      <c r="EN43" s="143"/>
      <c r="EO43" s="143"/>
      <c r="EP43" s="143"/>
      <c r="EQ43" s="143"/>
      <c r="ER43" s="143"/>
      <c r="ES43" s="143"/>
      <c r="ET43" s="143"/>
      <c r="EU43" s="143"/>
      <c r="EV43" s="143"/>
      <c r="EW43" s="143"/>
      <c r="EX43" s="143"/>
      <c r="EY43" s="143"/>
      <c r="EZ43" s="143"/>
      <c r="FA43" s="143"/>
      <c r="FB43" s="143"/>
      <c r="FC43" s="143"/>
      <c r="FD43" s="143"/>
      <c r="FE43" s="143"/>
      <c r="FF43" s="143"/>
      <c r="FG43" s="143"/>
      <c r="FH43" s="143"/>
      <c r="FI43" s="143"/>
      <c r="FJ43" s="143"/>
      <c r="FK43" s="15"/>
      <c r="FL43" s="16"/>
    </row>
    <row r="44" spans="1:168" x14ac:dyDescent="0.25">
      <c r="A44" s="8"/>
      <c r="B44" s="143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  <c r="DR44" s="143"/>
      <c r="DS44" s="143"/>
      <c r="DT44" s="143"/>
      <c r="DU44" s="143"/>
      <c r="DV44" s="143"/>
      <c r="DW44" s="143"/>
      <c r="DX44" s="143"/>
      <c r="DY44" s="143"/>
      <c r="DZ44" s="143"/>
      <c r="EA44" s="143"/>
      <c r="EB44" s="143"/>
      <c r="EC44" s="143"/>
      <c r="ED44" s="143"/>
      <c r="EE44" s="143"/>
      <c r="EF44" s="143"/>
      <c r="EG44" s="143"/>
      <c r="EH44" s="143"/>
      <c r="EI44" s="143"/>
      <c r="EJ44" s="143"/>
      <c r="EK44" s="143"/>
      <c r="EL44" s="143"/>
      <c r="EM44" s="143"/>
      <c r="EN44" s="143"/>
      <c r="EO44" s="143"/>
      <c r="EP44" s="143"/>
      <c r="EQ44" s="143"/>
      <c r="ER44" s="143"/>
      <c r="ES44" s="143"/>
      <c r="ET44" s="143"/>
      <c r="EU44" s="143"/>
      <c r="EV44" s="143"/>
      <c r="EW44" s="143"/>
      <c r="EX44" s="143"/>
      <c r="EY44" s="143"/>
      <c r="EZ44" s="143"/>
      <c r="FA44" s="143"/>
      <c r="FB44" s="143"/>
      <c r="FC44" s="143"/>
      <c r="FD44" s="143"/>
      <c r="FE44" s="143"/>
      <c r="FF44" s="143"/>
      <c r="FG44" s="143"/>
      <c r="FH44" s="143"/>
      <c r="FI44" s="143"/>
      <c r="FJ44" s="143"/>
      <c r="FK44" s="15"/>
      <c r="FL44" s="16"/>
    </row>
    <row r="45" spans="1:168" x14ac:dyDescent="0.25">
      <c r="A45" s="8"/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  <c r="DR45" s="143"/>
      <c r="DS45" s="143"/>
      <c r="DT45" s="143"/>
      <c r="DU45" s="143"/>
      <c r="DV45" s="143"/>
      <c r="DW45" s="143"/>
      <c r="DX45" s="143"/>
      <c r="DY45" s="143"/>
      <c r="DZ45" s="143"/>
      <c r="EA45" s="143"/>
      <c r="EB45" s="143"/>
      <c r="EC45" s="143"/>
      <c r="ED45" s="143"/>
      <c r="EE45" s="143"/>
      <c r="EF45" s="143"/>
      <c r="EG45" s="143"/>
      <c r="EH45" s="143"/>
      <c r="EI45" s="143"/>
      <c r="EJ45" s="143"/>
      <c r="EK45" s="143"/>
      <c r="EL45" s="143"/>
      <c r="EM45" s="143"/>
      <c r="EN45" s="143"/>
      <c r="EO45" s="143"/>
      <c r="EP45" s="143"/>
      <c r="EQ45" s="143"/>
      <c r="ER45" s="143"/>
      <c r="ES45" s="143"/>
      <c r="ET45" s="143"/>
      <c r="EU45" s="143"/>
      <c r="EV45" s="143"/>
      <c r="EW45" s="143"/>
      <c r="EX45" s="143"/>
      <c r="EY45" s="143"/>
      <c r="EZ45" s="143"/>
      <c r="FA45" s="143"/>
      <c r="FB45" s="143"/>
      <c r="FC45" s="143"/>
      <c r="FD45" s="143"/>
      <c r="FE45" s="143"/>
      <c r="FF45" s="143"/>
      <c r="FG45" s="143"/>
      <c r="FH45" s="143"/>
      <c r="FI45" s="143"/>
      <c r="FJ45" s="143"/>
      <c r="FK45" s="15"/>
      <c r="FL45" s="16"/>
    </row>
    <row r="46" spans="1:168" x14ac:dyDescent="0.25">
      <c r="A46" s="8"/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  <c r="DR46" s="143"/>
      <c r="DS46" s="143"/>
      <c r="DT46" s="143"/>
      <c r="DU46" s="143"/>
      <c r="DV46" s="143"/>
      <c r="DW46" s="143"/>
      <c r="DX46" s="143"/>
      <c r="DY46" s="143"/>
      <c r="DZ46" s="143"/>
      <c r="EA46" s="143"/>
      <c r="EB46" s="143"/>
      <c r="EC46" s="143"/>
      <c r="ED46" s="143"/>
      <c r="EE46" s="143"/>
      <c r="EF46" s="143"/>
      <c r="EG46" s="143"/>
      <c r="EH46" s="143"/>
      <c r="EI46" s="143"/>
      <c r="EJ46" s="143"/>
      <c r="EK46" s="143"/>
      <c r="EL46" s="143"/>
      <c r="EM46" s="143"/>
      <c r="EN46" s="143"/>
      <c r="EO46" s="143"/>
      <c r="EP46" s="143"/>
      <c r="EQ46" s="143"/>
      <c r="ER46" s="143"/>
      <c r="ES46" s="143"/>
      <c r="ET46" s="143"/>
      <c r="EU46" s="143"/>
      <c r="EV46" s="143"/>
      <c r="EW46" s="143"/>
      <c r="EX46" s="143"/>
      <c r="EY46" s="143"/>
      <c r="EZ46" s="143"/>
      <c r="FA46" s="143"/>
      <c r="FB46" s="143"/>
      <c r="FC46" s="143"/>
      <c r="FD46" s="143"/>
      <c r="FE46" s="143"/>
      <c r="FF46" s="143"/>
      <c r="FG46" s="143"/>
      <c r="FH46" s="143"/>
      <c r="FI46" s="143"/>
      <c r="FJ46" s="143"/>
      <c r="FK46" s="15"/>
      <c r="FL46" s="16"/>
    </row>
    <row r="47" spans="1:168" x14ac:dyDescent="0.25">
      <c r="A47" s="8"/>
      <c r="B47" s="143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  <c r="DR47" s="143"/>
      <c r="DS47" s="143"/>
      <c r="DT47" s="143"/>
      <c r="DU47" s="143"/>
      <c r="DV47" s="143"/>
      <c r="DW47" s="143"/>
      <c r="DX47" s="143"/>
      <c r="DY47" s="143"/>
      <c r="DZ47" s="143"/>
      <c r="EA47" s="143"/>
      <c r="EB47" s="143"/>
      <c r="EC47" s="143"/>
      <c r="ED47" s="143"/>
      <c r="EE47" s="143"/>
      <c r="EF47" s="143"/>
      <c r="EG47" s="143"/>
      <c r="EH47" s="143"/>
      <c r="EI47" s="143"/>
      <c r="EJ47" s="143"/>
      <c r="EK47" s="143"/>
      <c r="EL47" s="143"/>
      <c r="EM47" s="143"/>
      <c r="EN47" s="143"/>
      <c r="EO47" s="143"/>
      <c r="EP47" s="143"/>
      <c r="EQ47" s="143"/>
      <c r="ER47" s="143"/>
      <c r="ES47" s="143"/>
      <c r="ET47" s="143"/>
      <c r="EU47" s="143"/>
      <c r="EV47" s="143"/>
      <c r="EW47" s="143"/>
      <c r="EX47" s="143"/>
      <c r="EY47" s="143"/>
      <c r="EZ47" s="143"/>
      <c r="FA47" s="143"/>
      <c r="FB47" s="143"/>
      <c r="FC47" s="143"/>
      <c r="FD47" s="143"/>
      <c r="FE47" s="143"/>
      <c r="FF47" s="143"/>
      <c r="FG47" s="143"/>
      <c r="FH47" s="143"/>
      <c r="FI47" s="143"/>
      <c r="FJ47" s="143"/>
      <c r="FK47" s="15"/>
      <c r="FL47" s="16"/>
    </row>
    <row r="48" spans="1:168" x14ac:dyDescent="0.25">
      <c r="A48" s="8"/>
      <c r="B48" s="143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  <c r="DR48" s="143"/>
      <c r="DS48" s="143"/>
      <c r="DT48" s="143"/>
      <c r="DU48" s="143"/>
      <c r="DV48" s="143"/>
      <c r="DW48" s="143"/>
      <c r="DX48" s="143"/>
      <c r="DY48" s="143"/>
      <c r="DZ48" s="143"/>
      <c r="EA48" s="143"/>
      <c r="EB48" s="143"/>
      <c r="EC48" s="143"/>
      <c r="ED48" s="143"/>
      <c r="EE48" s="143"/>
      <c r="EF48" s="143"/>
      <c r="EG48" s="143"/>
      <c r="EH48" s="143"/>
      <c r="EI48" s="143"/>
      <c r="EJ48" s="143"/>
      <c r="EK48" s="143"/>
      <c r="EL48" s="143"/>
      <c r="EM48" s="143"/>
      <c r="EN48" s="143"/>
      <c r="EO48" s="143"/>
      <c r="EP48" s="143"/>
      <c r="EQ48" s="143"/>
      <c r="ER48" s="143"/>
      <c r="ES48" s="143"/>
      <c r="ET48" s="143"/>
      <c r="EU48" s="143"/>
      <c r="EV48" s="143"/>
      <c r="EW48" s="143"/>
      <c r="EX48" s="143"/>
      <c r="EY48" s="143"/>
      <c r="EZ48" s="143"/>
      <c r="FA48" s="143"/>
      <c r="FB48" s="143"/>
      <c r="FC48" s="143"/>
      <c r="FD48" s="143"/>
      <c r="FE48" s="143"/>
      <c r="FF48" s="143"/>
      <c r="FG48" s="143"/>
      <c r="FH48" s="143"/>
      <c r="FI48" s="143"/>
      <c r="FJ48" s="143"/>
      <c r="FK48" s="15"/>
      <c r="FL48" s="16"/>
    </row>
    <row r="49" spans="1:168" x14ac:dyDescent="0.25">
      <c r="A49" s="8"/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  <c r="DR49" s="143"/>
      <c r="DS49" s="143"/>
      <c r="DT49" s="143"/>
      <c r="DU49" s="143"/>
      <c r="DV49" s="143"/>
      <c r="DW49" s="143"/>
      <c r="DX49" s="143"/>
      <c r="DY49" s="143"/>
      <c r="DZ49" s="143"/>
      <c r="EA49" s="143"/>
      <c r="EB49" s="143"/>
      <c r="EC49" s="143"/>
      <c r="ED49" s="143"/>
      <c r="EE49" s="143"/>
      <c r="EF49" s="143"/>
      <c r="EG49" s="143"/>
      <c r="EH49" s="143"/>
      <c r="EI49" s="143"/>
      <c r="EJ49" s="143"/>
      <c r="EK49" s="143"/>
      <c r="EL49" s="143"/>
      <c r="EM49" s="143"/>
      <c r="EN49" s="143"/>
      <c r="EO49" s="143"/>
      <c r="EP49" s="143"/>
      <c r="EQ49" s="143"/>
      <c r="ER49" s="143"/>
      <c r="ES49" s="143"/>
      <c r="ET49" s="143"/>
      <c r="EU49" s="143"/>
      <c r="EV49" s="143"/>
      <c r="EW49" s="143"/>
      <c r="EX49" s="143"/>
      <c r="EY49" s="143"/>
      <c r="EZ49" s="143"/>
      <c r="FA49" s="143"/>
      <c r="FB49" s="143"/>
      <c r="FC49" s="143"/>
      <c r="FD49" s="143"/>
      <c r="FE49" s="143"/>
      <c r="FF49" s="143"/>
      <c r="FG49" s="143"/>
      <c r="FH49" s="143"/>
      <c r="FI49" s="143"/>
      <c r="FJ49" s="143"/>
      <c r="FK49" s="15"/>
      <c r="FL49" s="16"/>
    </row>
    <row r="50" spans="1:168" x14ac:dyDescent="0.25">
      <c r="A50" s="8"/>
      <c r="B50" s="143"/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43"/>
      <c r="EE50" s="143"/>
      <c r="EF50" s="143"/>
      <c r="EG50" s="143"/>
      <c r="EH50" s="143"/>
      <c r="EI50" s="143"/>
      <c r="EJ50" s="143"/>
      <c r="EK50" s="143"/>
      <c r="EL50" s="143"/>
      <c r="EM50" s="143"/>
      <c r="EN50" s="143"/>
      <c r="EO50" s="143"/>
      <c r="EP50" s="143"/>
      <c r="EQ50" s="143"/>
      <c r="ER50" s="143"/>
      <c r="ES50" s="143"/>
      <c r="ET50" s="143"/>
      <c r="EU50" s="143"/>
      <c r="EV50" s="143"/>
      <c r="EW50" s="143"/>
      <c r="EX50" s="143"/>
      <c r="EY50" s="143"/>
      <c r="EZ50" s="143"/>
      <c r="FA50" s="143"/>
      <c r="FB50" s="143"/>
      <c r="FC50" s="143"/>
      <c r="FD50" s="143"/>
      <c r="FE50" s="143"/>
      <c r="FF50" s="143"/>
      <c r="FG50" s="143"/>
      <c r="FH50" s="143"/>
      <c r="FI50" s="143"/>
      <c r="FJ50" s="143"/>
      <c r="FK50" s="15"/>
      <c r="FL50" s="16"/>
    </row>
    <row r="51" spans="1:168" x14ac:dyDescent="0.25">
      <c r="A51" s="8"/>
      <c r="B51" s="143"/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43"/>
      <c r="DI51" s="143"/>
      <c r="DJ51" s="143"/>
      <c r="DK51" s="143"/>
      <c r="DL51" s="143"/>
      <c r="DM51" s="143"/>
      <c r="DN51" s="143"/>
      <c r="DO51" s="143"/>
      <c r="DP51" s="143"/>
      <c r="DQ51" s="143"/>
      <c r="DR51" s="143"/>
      <c r="DS51" s="143"/>
      <c r="DT51" s="143"/>
      <c r="DU51" s="143"/>
      <c r="DV51" s="143"/>
      <c r="DW51" s="143"/>
      <c r="DX51" s="143"/>
      <c r="DY51" s="143"/>
      <c r="DZ51" s="143"/>
      <c r="EA51" s="143"/>
      <c r="EB51" s="143"/>
      <c r="EC51" s="143"/>
      <c r="ED51" s="143"/>
      <c r="EE51" s="143"/>
      <c r="EF51" s="143"/>
      <c r="EG51" s="143"/>
      <c r="EH51" s="143"/>
      <c r="EI51" s="143"/>
      <c r="EJ51" s="143"/>
      <c r="EK51" s="143"/>
      <c r="EL51" s="143"/>
      <c r="EM51" s="143"/>
      <c r="EN51" s="143"/>
      <c r="EO51" s="143"/>
      <c r="EP51" s="143"/>
      <c r="EQ51" s="143"/>
      <c r="ER51" s="143"/>
      <c r="ES51" s="143"/>
      <c r="ET51" s="143"/>
      <c r="EU51" s="143"/>
      <c r="EV51" s="143"/>
      <c r="EW51" s="143"/>
      <c r="EX51" s="143"/>
      <c r="EY51" s="143"/>
      <c r="EZ51" s="143"/>
      <c r="FA51" s="143"/>
      <c r="FB51" s="143"/>
      <c r="FC51" s="143"/>
      <c r="FD51" s="143"/>
      <c r="FE51" s="143"/>
      <c r="FF51" s="143"/>
      <c r="FG51" s="143"/>
      <c r="FH51" s="143"/>
      <c r="FI51" s="143"/>
      <c r="FJ51" s="143"/>
      <c r="FK51" s="15"/>
      <c r="FL51" s="16"/>
    </row>
    <row r="52" spans="1:168" x14ac:dyDescent="0.25">
      <c r="A52" s="8"/>
      <c r="B52" s="143"/>
      <c r="C52" s="143"/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  <c r="DR52" s="143"/>
      <c r="DS52" s="143"/>
      <c r="DT52" s="143"/>
      <c r="DU52" s="143"/>
      <c r="DV52" s="143"/>
      <c r="DW52" s="143"/>
      <c r="DX52" s="143"/>
      <c r="DY52" s="143"/>
      <c r="DZ52" s="143"/>
      <c r="EA52" s="143"/>
      <c r="EB52" s="143"/>
      <c r="EC52" s="143"/>
      <c r="ED52" s="143"/>
      <c r="EE52" s="143"/>
      <c r="EF52" s="143"/>
      <c r="EG52" s="143"/>
      <c r="EH52" s="143"/>
      <c r="EI52" s="143"/>
      <c r="EJ52" s="143"/>
      <c r="EK52" s="143"/>
      <c r="EL52" s="143"/>
      <c r="EM52" s="143"/>
      <c r="EN52" s="143"/>
      <c r="EO52" s="143"/>
      <c r="EP52" s="143"/>
      <c r="EQ52" s="143"/>
      <c r="ER52" s="143"/>
      <c r="ES52" s="143"/>
      <c r="ET52" s="143"/>
      <c r="EU52" s="143"/>
      <c r="EV52" s="143"/>
      <c r="EW52" s="143"/>
      <c r="EX52" s="143"/>
      <c r="EY52" s="143"/>
      <c r="EZ52" s="143"/>
      <c r="FA52" s="143"/>
      <c r="FB52" s="143"/>
      <c r="FC52" s="143"/>
      <c r="FD52" s="143"/>
      <c r="FE52" s="143"/>
      <c r="FF52" s="143"/>
      <c r="FG52" s="143"/>
      <c r="FH52" s="143"/>
      <c r="FI52" s="143"/>
      <c r="FJ52" s="143"/>
      <c r="FK52" s="15"/>
      <c r="FL52" s="16"/>
    </row>
    <row r="53" spans="1:168" x14ac:dyDescent="0.25">
      <c r="A53" s="8"/>
      <c r="B53" s="143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  <c r="DR53" s="143"/>
      <c r="DS53" s="143"/>
      <c r="DT53" s="143"/>
      <c r="DU53" s="143"/>
      <c r="DV53" s="143"/>
      <c r="DW53" s="143"/>
      <c r="DX53" s="143"/>
      <c r="DY53" s="143"/>
      <c r="DZ53" s="143"/>
      <c r="EA53" s="143"/>
      <c r="EB53" s="143"/>
      <c r="EC53" s="143"/>
      <c r="ED53" s="143"/>
      <c r="EE53" s="143"/>
      <c r="EF53" s="143"/>
      <c r="EG53" s="143"/>
      <c r="EH53" s="143"/>
      <c r="EI53" s="143"/>
      <c r="EJ53" s="143"/>
      <c r="EK53" s="143"/>
      <c r="EL53" s="143"/>
      <c r="EM53" s="143"/>
      <c r="EN53" s="143"/>
      <c r="EO53" s="143"/>
      <c r="EP53" s="143"/>
      <c r="EQ53" s="143"/>
      <c r="ER53" s="143"/>
      <c r="ES53" s="143"/>
      <c r="ET53" s="143"/>
      <c r="EU53" s="143"/>
      <c r="EV53" s="143"/>
      <c r="EW53" s="143"/>
      <c r="EX53" s="143"/>
      <c r="EY53" s="143"/>
      <c r="EZ53" s="143"/>
      <c r="FA53" s="143"/>
      <c r="FB53" s="143"/>
      <c r="FC53" s="143"/>
      <c r="FD53" s="143"/>
      <c r="FE53" s="143"/>
      <c r="FF53" s="143"/>
      <c r="FG53" s="143"/>
      <c r="FH53" s="143"/>
      <c r="FI53" s="143"/>
      <c r="FJ53" s="143"/>
      <c r="FK53" s="15"/>
      <c r="FL53" s="16"/>
    </row>
    <row r="54" spans="1:168" x14ac:dyDescent="0.25">
      <c r="A54" s="8"/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  <c r="DR54" s="143"/>
      <c r="DS54" s="143"/>
      <c r="DT54" s="143"/>
      <c r="DU54" s="143"/>
      <c r="DV54" s="143"/>
      <c r="DW54" s="143"/>
      <c r="DX54" s="143"/>
      <c r="DY54" s="143"/>
      <c r="DZ54" s="143"/>
      <c r="EA54" s="143"/>
      <c r="EB54" s="143"/>
      <c r="EC54" s="143"/>
      <c r="ED54" s="143"/>
      <c r="EE54" s="143"/>
      <c r="EF54" s="143"/>
      <c r="EG54" s="143"/>
      <c r="EH54" s="143"/>
      <c r="EI54" s="143"/>
      <c r="EJ54" s="143"/>
      <c r="EK54" s="143"/>
      <c r="EL54" s="143"/>
      <c r="EM54" s="143"/>
      <c r="EN54" s="143"/>
      <c r="EO54" s="143"/>
      <c r="EP54" s="143"/>
      <c r="EQ54" s="143"/>
      <c r="ER54" s="143"/>
      <c r="ES54" s="143"/>
      <c r="ET54" s="143"/>
      <c r="EU54" s="143"/>
      <c r="EV54" s="143"/>
      <c r="EW54" s="143"/>
      <c r="EX54" s="143"/>
      <c r="EY54" s="143"/>
      <c r="EZ54" s="143"/>
      <c r="FA54" s="143"/>
      <c r="FB54" s="143"/>
      <c r="FC54" s="143"/>
      <c r="FD54" s="143"/>
      <c r="FE54" s="143"/>
      <c r="FF54" s="143"/>
      <c r="FG54" s="143"/>
      <c r="FH54" s="143"/>
      <c r="FI54" s="143"/>
      <c r="FJ54" s="143"/>
      <c r="FK54" s="15"/>
      <c r="FL54" s="16"/>
    </row>
    <row r="55" spans="1:168" x14ac:dyDescent="0.25">
      <c r="A55" s="8"/>
      <c r="B55" s="143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43"/>
      <c r="EE55" s="143"/>
      <c r="EF55" s="143"/>
      <c r="EG55" s="143"/>
      <c r="EH55" s="143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E55" s="143"/>
      <c r="FF55" s="143"/>
      <c r="FG55" s="143"/>
      <c r="FH55" s="143"/>
      <c r="FI55" s="143"/>
      <c r="FJ55" s="143"/>
      <c r="FK55" s="15"/>
      <c r="FL55" s="16"/>
    </row>
    <row r="56" spans="1:168" x14ac:dyDescent="0.25">
      <c r="A56" s="8"/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43"/>
      <c r="EE56" s="143"/>
      <c r="EF56" s="143"/>
      <c r="EG56" s="143"/>
      <c r="EH56" s="143"/>
      <c r="EI56" s="143"/>
      <c r="EJ56" s="143"/>
      <c r="EK56" s="143"/>
      <c r="EL56" s="143"/>
      <c r="EM56" s="143"/>
      <c r="EN56" s="143"/>
      <c r="EO56" s="143"/>
      <c r="EP56" s="143"/>
      <c r="EQ56" s="143"/>
      <c r="ER56" s="143"/>
      <c r="ES56" s="143"/>
      <c r="ET56" s="143"/>
      <c r="EU56" s="143"/>
      <c r="EV56" s="143"/>
      <c r="EW56" s="143"/>
      <c r="EX56" s="143"/>
      <c r="EY56" s="143"/>
      <c r="EZ56" s="143"/>
      <c r="FA56" s="143"/>
      <c r="FB56" s="143"/>
      <c r="FC56" s="143"/>
      <c r="FD56" s="143"/>
      <c r="FE56" s="143"/>
      <c r="FF56" s="143"/>
      <c r="FG56" s="143"/>
      <c r="FH56" s="143"/>
      <c r="FI56" s="143"/>
      <c r="FJ56" s="143"/>
      <c r="FK56" s="15"/>
      <c r="FL56" s="16"/>
    </row>
    <row r="57" spans="1:168" x14ac:dyDescent="0.25">
      <c r="A57" s="9"/>
      <c r="B57" s="14">
        <f>IF(ISERROR(AVERAGE(B5:B56)),"-",AVERAGE(B5:B56))</f>
        <v>0</v>
      </c>
      <c r="C57" s="14">
        <f t="shared" ref="C57:BN57" si="0">IF(ISERROR(AVERAGE(C5:C56)),"-",AVERAGE(C5:C56))</f>
        <v>0</v>
      </c>
      <c r="D57" s="14">
        <f t="shared" si="0"/>
        <v>0</v>
      </c>
      <c r="E57" s="14">
        <f t="shared" si="0"/>
        <v>0</v>
      </c>
      <c r="F57" s="14">
        <f t="shared" si="0"/>
        <v>0</v>
      </c>
      <c r="G57" s="14">
        <f t="shared" si="0"/>
        <v>0.65330769230769214</v>
      </c>
      <c r="H57" s="14">
        <f t="shared" si="0"/>
        <v>0</v>
      </c>
      <c r="I57" s="14">
        <f t="shared" si="0"/>
        <v>0</v>
      </c>
      <c r="J57" s="14">
        <f t="shared" si="0"/>
        <v>0</v>
      </c>
      <c r="K57" s="14">
        <f t="shared" si="0"/>
        <v>0</v>
      </c>
      <c r="L57" s="14">
        <f t="shared" si="0"/>
        <v>0.34453076923076925</v>
      </c>
      <c r="M57" s="14">
        <f t="shared" si="0"/>
        <v>0.60116153846153841</v>
      </c>
      <c r="N57" s="14">
        <f t="shared" si="0"/>
        <v>0.56142307692307691</v>
      </c>
      <c r="O57" s="14">
        <f t="shared" si="0"/>
        <v>0.58194615384615378</v>
      </c>
      <c r="P57" s="14">
        <f t="shared" si="0"/>
        <v>0.59502307692307699</v>
      </c>
      <c r="Q57" s="14">
        <f t="shared" si="0"/>
        <v>0.58229230769230766</v>
      </c>
      <c r="R57" s="14">
        <f t="shared" si="0"/>
        <v>0.64589230769230765</v>
      </c>
      <c r="S57" s="14">
        <f t="shared" si="0"/>
        <v>0</v>
      </c>
      <c r="T57" s="14">
        <f t="shared" si="0"/>
        <v>0</v>
      </c>
      <c r="U57" s="14">
        <f t="shared" si="0"/>
        <v>0.59543846153846158</v>
      </c>
      <c r="V57" s="14">
        <f t="shared" si="0"/>
        <v>0.58879230769230773</v>
      </c>
      <c r="W57" s="14">
        <f t="shared" si="0"/>
        <v>0.60629999999999995</v>
      </c>
      <c r="X57" s="14">
        <f t="shared" si="0"/>
        <v>0.60893076923076928</v>
      </c>
      <c r="Y57" s="14">
        <f t="shared" si="0"/>
        <v>0.58147692307692311</v>
      </c>
      <c r="Z57" s="14">
        <f t="shared" si="0"/>
        <v>0.62241538461538448</v>
      </c>
      <c r="AA57" s="14">
        <f t="shared" si="0"/>
        <v>0.61723076923076914</v>
      </c>
      <c r="AB57" s="14">
        <f t="shared" si="0"/>
        <v>0.61672307692307693</v>
      </c>
      <c r="AC57" s="14">
        <f t="shared" si="0"/>
        <v>0.60111538461538472</v>
      </c>
      <c r="AD57" s="14">
        <f t="shared" si="0"/>
        <v>0.61619230769230771</v>
      </c>
      <c r="AE57" s="14">
        <f t="shared" si="0"/>
        <v>0.61049230769230778</v>
      </c>
      <c r="AF57" s="14">
        <f t="shared" si="0"/>
        <v>0.60684615384615381</v>
      </c>
      <c r="AG57" s="14">
        <f t="shared" si="0"/>
        <v>0.60996153846153844</v>
      </c>
      <c r="AH57" s="14">
        <f t="shared" si="0"/>
        <v>0.5902615384615385</v>
      </c>
      <c r="AI57" s="14">
        <f t="shared" si="0"/>
        <v>0.60996153846153844</v>
      </c>
      <c r="AJ57" s="14">
        <f t="shared" si="0"/>
        <v>0.60426153846153852</v>
      </c>
      <c r="AK57" s="14">
        <f t="shared" si="0"/>
        <v>0.62241538461538448</v>
      </c>
      <c r="AL57" s="14">
        <f t="shared" si="0"/>
        <v>0.77743076923076926</v>
      </c>
      <c r="AM57" s="14">
        <f t="shared" si="0"/>
        <v>0.75229999999999986</v>
      </c>
      <c r="AN57" s="14">
        <f t="shared" si="0"/>
        <v>0.79683076923076923</v>
      </c>
      <c r="AO57" s="14">
        <f t="shared" si="0"/>
        <v>0.80766153846153843</v>
      </c>
      <c r="AP57" s="14">
        <f t="shared" si="0"/>
        <v>0.75682307692307682</v>
      </c>
      <c r="AQ57" s="14">
        <f t="shared" si="0"/>
        <v>0.771853846153846</v>
      </c>
      <c r="AR57" s="14">
        <f t="shared" si="0"/>
        <v>0.8070846153846154</v>
      </c>
      <c r="AS57" s="14">
        <f t="shared" si="0"/>
        <v>0.7992999999999999</v>
      </c>
      <c r="AT57" s="14">
        <f t="shared" si="0"/>
        <v>0.78816153846153847</v>
      </c>
      <c r="AU57" s="14">
        <f t="shared" si="0"/>
        <v>0.79353076923076915</v>
      </c>
      <c r="AV57" s="14">
        <f t="shared" si="0"/>
        <v>0.7489230769230768</v>
      </c>
      <c r="AW57" s="14">
        <f t="shared" si="0"/>
        <v>0.80857692307692297</v>
      </c>
      <c r="AX57" s="14">
        <f t="shared" si="0"/>
        <v>0.75359999999999994</v>
      </c>
      <c r="AY57" s="14">
        <f t="shared" si="0"/>
        <v>0.73552307692307695</v>
      </c>
      <c r="AZ57" s="14">
        <f t="shared" si="0"/>
        <v>0.74226153846153842</v>
      </c>
      <c r="BA57" s="14">
        <f t="shared" si="0"/>
        <v>0.7672461538461538</v>
      </c>
      <c r="BB57" s="14">
        <f t="shared" si="0"/>
        <v>0.76464615384615386</v>
      </c>
      <c r="BC57" s="14">
        <f t="shared" si="0"/>
        <v>0.80786923076923067</v>
      </c>
      <c r="BD57" s="14">
        <f t="shared" si="0"/>
        <v>0.80356153846153844</v>
      </c>
      <c r="BE57" s="14">
        <f t="shared" si="0"/>
        <v>0.7711769230769232</v>
      </c>
      <c r="BF57" s="14">
        <f t="shared" si="0"/>
        <v>0.80823846153846146</v>
      </c>
      <c r="BG57" s="14">
        <f t="shared" si="0"/>
        <v>0.80807692307692314</v>
      </c>
      <c r="BH57" s="14">
        <f t="shared" si="0"/>
        <v>0.80076923076923079</v>
      </c>
      <c r="BI57" s="14">
        <f t="shared" si="0"/>
        <v>0.77791538461538456</v>
      </c>
      <c r="BJ57" s="14">
        <f t="shared" si="0"/>
        <v>0.7810538461538461</v>
      </c>
      <c r="BK57" s="14">
        <f t="shared" si="0"/>
        <v>0.78955384615384638</v>
      </c>
      <c r="BL57" s="14">
        <f t="shared" si="0"/>
        <v>0.78920769230769239</v>
      </c>
      <c r="BM57" s="14">
        <f t="shared" si="0"/>
        <v>0.80977692307692295</v>
      </c>
      <c r="BN57" s="14">
        <f t="shared" si="0"/>
        <v>0.80373076923076914</v>
      </c>
      <c r="BO57" s="14">
        <f t="shared" ref="BO57:DZ57" si="1">IF(ISERROR(AVERAGE(BO5:BO56)),"-",AVERAGE(BO5:BO56))</f>
        <v>0.79250769230769236</v>
      </c>
      <c r="BP57" s="14">
        <f t="shared" si="1"/>
        <v>0.79003076923076943</v>
      </c>
      <c r="BQ57" s="14">
        <f t="shared" si="1"/>
        <v>0.77898461538461516</v>
      </c>
      <c r="BR57" s="14">
        <f t="shared" si="1"/>
        <v>0.80336153846153857</v>
      </c>
      <c r="BS57" s="14">
        <f t="shared" si="1"/>
        <v>0.74623076923076925</v>
      </c>
      <c r="BT57" s="14">
        <f t="shared" si="1"/>
        <v>0.77100769230769239</v>
      </c>
      <c r="BU57" s="14">
        <f t="shared" si="1"/>
        <v>0.79453846153846164</v>
      </c>
      <c r="BV57" s="14">
        <f t="shared" si="1"/>
        <v>0.79314615384615383</v>
      </c>
      <c r="BW57" s="14">
        <f t="shared" si="1"/>
        <v>0.77272307692307696</v>
      </c>
      <c r="BX57" s="14">
        <f t="shared" si="1"/>
        <v>0.7233846153846154</v>
      </c>
      <c r="BY57" s="14">
        <f t="shared" si="1"/>
        <v>0.74649230769230768</v>
      </c>
      <c r="BZ57" s="14">
        <f t="shared" si="1"/>
        <v>0.77561538461538482</v>
      </c>
      <c r="CA57" s="14">
        <f t="shared" si="1"/>
        <v>0.80424615384615383</v>
      </c>
      <c r="CB57" s="14">
        <f t="shared" si="1"/>
        <v>0.80600000000000016</v>
      </c>
      <c r="CC57" s="14">
        <f t="shared" si="1"/>
        <v>0.65018461538461536</v>
      </c>
      <c r="CD57" s="14">
        <f t="shared" si="1"/>
        <v>0.63096153846153846</v>
      </c>
      <c r="CE57" s="14">
        <f t="shared" si="1"/>
        <v>0.6325153846153847</v>
      </c>
      <c r="CF57" s="14">
        <f t="shared" si="1"/>
        <v>0.64500000000000013</v>
      </c>
      <c r="CG57" s="14">
        <f t="shared" si="1"/>
        <v>1.9626461538461539</v>
      </c>
      <c r="CH57" s="14">
        <f t="shared" si="1"/>
        <v>0</v>
      </c>
      <c r="CI57" s="14">
        <f t="shared" si="1"/>
        <v>0</v>
      </c>
      <c r="CJ57" s="14">
        <f t="shared" si="1"/>
        <v>0</v>
      </c>
      <c r="CK57" s="14">
        <f t="shared" si="1"/>
        <v>0</v>
      </c>
      <c r="CL57" s="14">
        <f t="shared" si="1"/>
        <v>0</v>
      </c>
      <c r="CM57" s="14">
        <f t="shared" si="1"/>
        <v>0</v>
      </c>
      <c r="CN57" s="14">
        <f t="shared" si="1"/>
        <v>0</v>
      </c>
      <c r="CO57" s="14">
        <f t="shared" si="1"/>
        <v>0</v>
      </c>
      <c r="CP57" s="14">
        <f t="shared" si="1"/>
        <v>0</v>
      </c>
      <c r="CQ57" s="14">
        <f t="shared" si="1"/>
        <v>0</v>
      </c>
      <c r="CR57" s="14">
        <f t="shared" si="1"/>
        <v>0</v>
      </c>
      <c r="CS57" s="14">
        <f t="shared" si="1"/>
        <v>0</v>
      </c>
      <c r="CT57" s="14">
        <f t="shared" si="1"/>
        <v>0</v>
      </c>
      <c r="CU57" s="14">
        <f t="shared" si="1"/>
        <v>0</v>
      </c>
      <c r="CV57" s="14">
        <f t="shared" si="1"/>
        <v>0</v>
      </c>
      <c r="CW57" s="14">
        <f t="shared" si="1"/>
        <v>0</v>
      </c>
      <c r="CX57" s="14">
        <f t="shared" si="1"/>
        <v>0</v>
      </c>
      <c r="CY57" s="14">
        <f t="shared" si="1"/>
        <v>0</v>
      </c>
      <c r="CZ57" s="14">
        <f t="shared" si="1"/>
        <v>0</v>
      </c>
      <c r="DA57" s="14">
        <f t="shared" si="1"/>
        <v>0</v>
      </c>
      <c r="DB57" s="14">
        <f t="shared" si="1"/>
        <v>0</v>
      </c>
      <c r="DC57" s="14">
        <f t="shared" si="1"/>
        <v>0</v>
      </c>
      <c r="DD57" s="14">
        <f t="shared" si="1"/>
        <v>0</v>
      </c>
      <c r="DE57" s="14">
        <f t="shared" si="1"/>
        <v>0</v>
      </c>
      <c r="DF57" s="14">
        <f t="shared" si="1"/>
        <v>0</v>
      </c>
      <c r="DG57" s="14">
        <f t="shared" si="1"/>
        <v>0</v>
      </c>
      <c r="DH57" s="14">
        <f t="shared" si="1"/>
        <v>0</v>
      </c>
      <c r="DI57" s="14">
        <f t="shared" si="1"/>
        <v>0</v>
      </c>
      <c r="DJ57" s="14">
        <f t="shared" si="1"/>
        <v>0</v>
      </c>
      <c r="DK57" s="14">
        <f t="shared" si="1"/>
        <v>0</v>
      </c>
      <c r="DL57" s="14">
        <f t="shared" si="1"/>
        <v>0</v>
      </c>
      <c r="DM57" s="14">
        <f t="shared" si="1"/>
        <v>0</v>
      </c>
      <c r="DN57" s="14">
        <f t="shared" si="1"/>
        <v>0</v>
      </c>
      <c r="DO57" s="14">
        <f t="shared" si="1"/>
        <v>0</v>
      </c>
      <c r="DP57" s="14">
        <f t="shared" si="1"/>
        <v>0</v>
      </c>
      <c r="DQ57" s="14">
        <f t="shared" si="1"/>
        <v>0</v>
      </c>
      <c r="DR57" s="14">
        <f t="shared" si="1"/>
        <v>0</v>
      </c>
      <c r="DS57" s="14">
        <f t="shared" si="1"/>
        <v>0</v>
      </c>
      <c r="DT57" s="14">
        <f t="shared" si="1"/>
        <v>0</v>
      </c>
      <c r="DU57" s="14">
        <f t="shared" si="1"/>
        <v>0</v>
      </c>
      <c r="DV57" s="14">
        <f t="shared" si="1"/>
        <v>0</v>
      </c>
      <c r="DW57" s="14">
        <f t="shared" si="1"/>
        <v>0.17301538461538465</v>
      </c>
      <c r="DX57" s="14">
        <f t="shared" si="1"/>
        <v>0</v>
      </c>
      <c r="DY57" s="14">
        <f t="shared" si="1"/>
        <v>0</v>
      </c>
      <c r="DZ57" s="14">
        <f t="shared" si="1"/>
        <v>0</v>
      </c>
      <c r="EA57" s="14">
        <f t="shared" ref="EA57:FJ57" si="2">IF(ISERROR(AVERAGE(EA5:EA56)),"-",AVERAGE(EA5:EA56))</f>
        <v>0</v>
      </c>
      <c r="EB57" s="14">
        <f t="shared" si="2"/>
        <v>0</v>
      </c>
      <c r="EC57" s="14">
        <f t="shared" si="2"/>
        <v>0</v>
      </c>
      <c r="ED57" s="14">
        <f t="shared" si="2"/>
        <v>0</v>
      </c>
      <c r="EE57" s="14">
        <f t="shared" si="2"/>
        <v>0</v>
      </c>
      <c r="EF57" s="14">
        <f t="shared" si="2"/>
        <v>0</v>
      </c>
      <c r="EG57" s="14">
        <f t="shared" si="2"/>
        <v>0</v>
      </c>
      <c r="EH57" s="14">
        <f t="shared" si="2"/>
        <v>0</v>
      </c>
      <c r="EI57" s="14">
        <f t="shared" si="2"/>
        <v>0</v>
      </c>
      <c r="EJ57" s="14">
        <f t="shared" si="2"/>
        <v>0</v>
      </c>
      <c r="EK57" s="14">
        <f t="shared" si="2"/>
        <v>0</v>
      </c>
      <c r="EL57" s="14">
        <f t="shared" si="2"/>
        <v>0</v>
      </c>
      <c r="EM57" s="14">
        <f t="shared" si="2"/>
        <v>0</v>
      </c>
      <c r="EN57" s="14">
        <f t="shared" si="2"/>
        <v>0</v>
      </c>
      <c r="EO57" s="14">
        <f t="shared" si="2"/>
        <v>0</v>
      </c>
      <c r="EP57" s="14">
        <f t="shared" si="2"/>
        <v>0</v>
      </c>
      <c r="EQ57" s="14">
        <f t="shared" si="2"/>
        <v>0</v>
      </c>
      <c r="ER57" s="14">
        <f t="shared" si="2"/>
        <v>0</v>
      </c>
      <c r="ES57" s="14">
        <f t="shared" si="2"/>
        <v>0</v>
      </c>
      <c r="ET57" s="14">
        <f t="shared" si="2"/>
        <v>0</v>
      </c>
      <c r="EU57" s="14">
        <f t="shared" si="2"/>
        <v>0</v>
      </c>
      <c r="EV57" s="14">
        <f t="shared" si="2"/>
        <v>0</v>
      </c>
      <c r="EW57" s="14">
        <f t="shared" si="2"/>
        <v>0</v>
      </c>
      <c r="EX57" s="14">
        <f t="shared" si="2"/>
        <v>0</v>
      </c>
      <c r="EY57" s="14">
        <f t="shared" si="2"/>
        <v>0</v>
      </c>
      <c r="EZ57" s="14">
        <f t="shared" si="2"/>
        <v>0</v>
      </c>
      <c r="FA57" s="14">
        <f t="shared" si="2"/>
        <v>0</v>
      </c>
      <c r="FB57" s="14">
        <f t="shared" si="2"/>
        <v>0</v>
      </c>
      <c r="FC57" s="14">
        <f t="shared" si="2"/>
        <v>0</v>
      </c>
      <c r="FD57" s="14">
        <f t="shared" si="2"/>
        <v>4.8807692307692316E-2</v>
      </c>
      <c r="FE57" s="14">
        <f t="shared" si="2"/>
        <v>0</v>
      </c>
      <c r="FF57" s="14">
        <f t="shared" si="2"/>
        <v>0</v>
      </c>
      <c r="FG57" s="14">
        <f t="shared" si="2"/>
        <v>0</v>
      </c>
      <c r="FH57" s="14">
        <f t="shared" si="2"/>
        <v>0</v>
      </c>
      <c r="FI57" s="14">
        <f t="shared" si="2"/>
        <v>0</v>
      </c>
      <c r="FJ57" s="14" t="str">
        <f t="shared" si="2"/>
        <v>-</v>
      </c>
      <c r="FK57" s="10"/>
      <c r="FL57" s="7"/>
    </row>
    <row r="58" spans="1:168" x14ac:dyDescent="0.25">
      <c r="A58" s="9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7"/>
    </row>
    <row r="59" spans="1:168" x14ac:dyDescent="0.25">
      <c r="A59" s="12"/>
    </row>
    <row r="60" spans="1:168" x14ac:dyDescent="0.25">
      <c r="A60" s="12"/>
    </row>
    <row r="61" spans="1:168" x14ac:dyDescent="0.25">
      <c r="A61" s="12"/>
    </row>
    <row r="62" spans="1:168" x14ac:dyDescent="0.25">
      <c r="A62" s="12"/>
    </row>
    <row r="63" spans="1:168" x14ac:dyDescent="0.25">
      <c r="A63" s="12"/>
    </row>
    <row r="64" spans="1:168" ht="15.75" thickBot="1" x14ac:dyDescent="0.3">
      <c r="A64" s="12"/>
    </row>
    <row r="65" spans="1:166" ht="15.75" thickBot="1" x14ac:dyDescent="0.3">
      <c r="A65" s="12"/>
      <c r="B65" s="19">
        <v>6</v>
      </c>
      <c r="C65" s="218"/>
      <c r="D65" s="218"/>
      <c r="E65" s="218"/>
      <c r="F65" s="218"/>
      <c r="G65" s="218"/>
      <c r="H65" s="218"/>
      <c r="I65" s="218"/>
      <c r="J65" s="218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  <c r="BR65" s="218"/>
      <c r="BS65" s="218"/>
      <c r="BT65" s="218"/>
      <c r="BU65" s="218"/>
      <c r="BV65" s="218"/>
      <c r="BW65" s="218"/>
      <c r="BX65" s="218"/>
      <c r="BY65" s="218"/>
      <c r="BZ65" s="218"/>
      <c r="CA65" s="218"/>
      <c r="CB65" s="218"/>
      <c r="CC65" s="218"/>
      <c r="CD65" s="218"/>
      <c r="CE65" s="218"/>
      <c r="CF65" s="218"/>
      <c r="CG65" s="218"/>
      <c r="CH65" s="218"/>
      <c r="CI65" s="218"/>
      <c r="CJ65" s="218"/>
      <c r="CK65" s="218"/>
      <c r="CL65" s="218"/>
      <c r="CM65" s="218"/>
      <c r="CN65" s="218"/>
      <c r="CO65" s="218"/>
      <c r="CP65" s="218"/>
      <c r="CQ65" s="218"/>
      <c r="CR65" s="218"/>
      <c r="CS65" s="218"/>
      <c r="CT65" s="218"/>
      <c r="CU65" s="218"/>
      <c r="CV65" s="218"/>
      <c r="CW65" s="218"/>
      <c r="CX65" s="218"/>
      <c r="CY65" s="218"/>
      <c r="CZ65" s="218"/>
      <c r="DA65" s="218"/>
      <c r="DB65" s="218"/>
      <c r="DC65" s="218"/>
      <c r="DD65" s="218"/>
      <c r="DE65" s="218"/>
      <c r="DF65" s="218"/>
      <c r="DG65" s="218"/>
      <c r="DH65" s="218"/>
      <c r="DI65" s="218"/>
      <c r="DJ65" s="218"/>
      <c r="DK65" s="218"/>
      <c r="DL65" s="218"/>
      <c r="DM65" s="218"/>
      <c r="DN65" s="218"/>
      <c r="DO65" s="218"/>
      <c r="DP65" s="218"/>
      <c r="DQ65" s="218"/>
      <c r="DR65" s="218"/>
      <c r="DS65" s="218"/>
      <c r="DT65" s="218"/>
      <c r="DU65" s="218"/>
      <c r="DV65" s="218"/>
      <c r="DW65" s="218"/>
      <c r="DX65" s="218"/>
      <c r="DY65" s="218"/>
      <c r="DZ65" s="218"/>
      <c r="EA65" s="218"/>
      <c r="EB65" s="218"/>
      <c r="EC65" s="218"/>
      <c r="ED65" s="218"/>
      <c r="EE65" s="218"/>
      <c r="EF65" s="218"/>
      <c r="EG65" s="218"/>
      <c r="EH65" s="218"/>
      <c r="EI65" s="218"/>
      <c r="EJ65" s="218"/>
      <c r="EK65" s="218"/>
      <c r="EL65" s="218"/>
      <c r="EM65" s="218"/>
      <c r="EN65" s="218"/>
      <c r="EO65" s="218"/>
      <c r="EP65" s="218"/>
      <c r="EQ65" s="218"/>
      <c r="ER65" s="218"/>
      <c r="ES65" s="218"/>
      <c r="ET65" s="218"/>
      <c r="EU65" s="218"/>
      <c r="EV65" s="218"/>
      <c r="EW65" s="218"/>
      <c r="EX65" s="218"/>
      <c r="EY65" s="218"/>
      <c r="EZ65" s="218"/>
      <c r="FA65" s="218"/>
      <c r="FB65" s="218"/>
      <c r="FC65" s="218"/>
      <c r="FD65" s="218"/>
      <c r="FE65" s="218"/>
      <c r="FF65" s="218"/>
      <c r="FG65" s="218"/>
      <c r="FH65" s="218"/>
      <c r="FI65" s="218"/>
      <c r="FJ65" s="218"/>
    </row>
    <row r="66" spans="1:166" ht="15.75" thickBot="1" x14ac:dyDescent="0.3">
      <c r="A66" s="12"/>
    </row>
    <row r="67" spans="1:166" ht="15.75" thickBot="1" x14ac:dyDescent="0.3">
      <c r="A67" s="12"/>
      <c r="B67" s="5" t="s">
        <v>52</v>
      </c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  <c r="BR67" s="218"/>
      <c r="BS67" s="218"/>
      <c r="BT67" s="218"/>
      <c r="BU67" s="218"/>
      <c r="BV67" s="218"/>
      <c r="BW67" s="218"/>
      <c r="BX67" s="218"/>
      <c r="BY67" s="218"/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  <c r="CK67" s="218"/>
      <c r="CL67" s="218"/>
      <c r="CM67" s="218"/>
      <c r="CN67" s="218"/>
      <c r="CO67" s="218"/>
      <c r="CP67" s="218"/>
      <c r="CQ67" s="218"/>
      <c r="CR67" s="218"/>
      <c r="CS67" s="218"/>
      <c r="CT67" s="218"/>
      <c r="CU67" s="218"/>
      <c r="CV67" s="218"/>
      <c r="CW67" s="218"/>
      <c r="CX67" s="218"/>
      <c r="CY67" s="218"/>
      <c r="CZ67" s="218"/>
      <c r="DA67" s="218"/>
      <c r="DB67" s="218"/>
      <c r="DC67" s="218"/>
      <c r="DD67" s="218"/>
      <c r="DE67" s="218"/>
      <c r="DF67" s="218"/>
      <c r="DG67" s="218"/>
      <c r="DH67" s="218"/>
      <c r="DI67" s="218"/>
      <c r="DJ67" s="218"/>
      <c r="DK67" s="218"/>
      <c r="DL67" s="218"/>
      <c r="DM67" s="218"/>
      <c r="DN67" s="218"/>
      <c r="DO67" s="218"/>
      <c r="DP67" s="218"/>
      <c r="DQ67" s="218"/>
      <c r="DR67" s="218"/>
      <c r="DS67" s="218"/>
      <c r="DT67" s="218"/>
      <c r="DU67" s="218"/>
      <c r="DV67" s="218"/>
      <c r="DW67" s="218"/>
      <c r="DX67" s="218"/>
      <c r="DY67" s="218"/>
      <c r="DZ67" s="218"/>
      <c r="EA67" s="218"/>
      <c r="EB67" s="218"/>
      <c r="EC67" s="218"/>
      <c r="ED67" s="218"/>
      <c r="EE67" s="218"/>
      <c r="EF67" s="218"/>
      <c r="EG67" s="218"/>
      <c r="EH67" s="218"/>
      <c r="EI67" s="218"/>
      <c r="EJ67" s="218"/>
      <c r="EK67" s="218"/>
      <c r="EL67" s="218"/>
      <c r="EM67" s="218"/>
      <c r="EN67" s="218"/>
      <c r="EO67" s="218"/>
      <c r="EP67" s="218"/>
      <c r="EQ67" s="218"/>
      <c r="ER67" s="218"/>
      <c r="ES67" s="218"/>
      <c r="ET67" s="218"/>
      <c r="EU67" s="218"/>
      <c r="EV67" s="218"/>
      <c r="EW67" s="218"/>
      <c r="EX67" s="218"/>
      <c r="EY67" s="218"/>
      <c r="EZ67" s="218"/>
      <c r="FA67" s="218"/>
      <c r="FB67" s="218"/>
      <c r="FC67" s="218"/>
      <c r="FD67" s="218"/>
      <c r="FE67" s="218"/>
      <c r="FF67" s="218"/>
      <c r="FG67" s="218"/>
      <c r="FH67" s="218"/>
      <c r="FI67" s="218"/>
      <c r="FJ67" s="218"/>
    </row>
    <row r="68" spans="1:166" ht="15.75" thickBot="1" x14ac:dyDescent="0.3">
      <c r="A68" s="12"/>
      <c r="B68" s="5">
        <v>1</v>
      </c>
      <c r="C68" s="218"/>
      <c r="D68" s="218"/>
      <c r="E68" s="218"/>
      <c r="F68" s="218"/>
      <c r="G68" s="218"/>
      <c r="H68" s="218"/>
      <c r="I68" s="218"/>
      <c r="J68" s="218"/>
      <c r="K68" s="218"/>
      <c r="L68" s="218"/>
      <c r="M68" s="218"/>
      <c r="N68" s="218"/>
      <c r="O68" s="21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  <c r="AK68" s="218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  <c r="BR68" s="218"/>
      <c r="BS68" s="218"/>
      <c r="BT68" s="218"/>
      <c r="BU68" s="218"/>
      <c r="BV68" s="218"/>
      <c r="BW68" s="218"/>
      <c r="BX68" s="218"/>
      <c r="BY68" s="218"/>
      <c r="BZ68" s="218"/>
      <c r="CA68" s="218"/>
      <c r="CB68" s="218"/>
      <c r="CC68" s="218"/>
      <c r="CD68" s="218"/>
      <c r="CE68" s="218"/>
      <c r="CF68" s="218"/>
      <c r="CG68" s="218"/>
      <c r="CH68" s="218"/>
      <c r="CI68" s="218"/>
      <c r="CJ68" s="218"/>
      <c r="CK68" s="218"/>
      <c r="CL68" s="218"/>
      <c r="CM68" s="218"/>
      <c r="CN68" s="218"/>
      <c r="CO68" s="218"/>
      <c r="CP68" s="218"/>
      <c r="CQ68" s="218"/>
      <c r="CR68" s="218"/>
      <c r="CS68" s="218"/>
      <c r="CT68" s="218"/>
      <c r="CU68" s="218"/>
      <c r="CV68" s="218"/>
      <c r="CW68" s="218"/>
      <c r="CX68" s="218"/>
      <c r="CY68" s="218"/>
      <c r="CZ68" s="218"/>
      <c r="DA68" s="218"/>
      <c r="DB68" s="218"/>
      <c r="DC68" s="218"/>
      <c r="DD68" s="218"/>
      <c r="DE68" s="218"/>
      <c r="DF68" s="218"/>
      <c r="DG68" s="218"/>
      <c r="DH68" s="218"/>
      <c r="DI68" s="218"/>
      <c r="DJ68" s="218"/>
      <c r="DK68" s="218"/>
      <c r="DL68" s="218"/>
      <c r="DM68" s="218"/>
      <c r="DN68" s="218"/>
      <c r="DO68" s="218"/>
      <c r="DP68" s="218"/>
      <c r="DQ68" s="218"/>
      <c r="DR68" s="218"/>
      <c r="DS68" s="218"/>
      <c r="DT68" s="218"/>
      <c r="DU68" s="218"/>
      <c r="DV68" s="218"/>
      <c r="DW68" s="218"/>
      <c r="DX68" s="218"/>
      <c r="DY68" s="218"/>
      <c r="DZ68" s="218"/>
      <c r="EA68" s="218"/>
      <c r="EB68" s="218"/>
      <c r="EC68" s="218"/>
      <c r="ED68" s="218"/>
      <c r="EE68" s="218"/>
      <c r="EF68" s="218"/>
      <c r="EG68" s="218"/>
      <c r="EH68" s="218"/>
      <c r="EI68" s="218"/>
      <c r="EJ68" s="218"/>
      <c r="EK68" s="218"/>
      <c r="EL68" s="218"/>
      <c r="EM68" s="218"/>
      <c r="EN68" s="218"/>
      <c r="EO68" s="218"/>
      <c r="EP68" s="218"/>
      <c r="EQ68" s="218"/>
      <c r="ER68" s="218"/>
      <c r="ES68" s="218"/>
      <c r="ET68" s="218"/>
      <c r="EU68" s="218"/>
      <c r="EV68" s="218"/>
      <c r="EW68" s="218"/>
      <c r="EX68" s="218"/>
      <c r="EY68" s="218"/>
      <c r="EZ68" s="218"/>
      <c r="FA68" s="218"/>
      <c r="FB68" s="218"/>
      <c r="FC68" s="218"/>
      <c r="FD68" s="218"/>
      <c r="FE68" s="218"/>
      <c r="FF68" s="218"/>
      <c r="FG68" s="218"/>
      <c r="FH68" s="218"/>
      <c r="FI68" s="218"/>
      <c r="FJ68" s="218"/>
    </row>
    <row r="69" spans="1:166" ht="15.75" thickBot="1" x14ac:dyDescent="0.3">
      <c r="B69" s="5">
        <v>2</v>
      </c>
      <c r="C69" s="218"/>
      <c r="D69" s="218"/>
      <c r="E69" s="218"/>
      <c r="F69" s="218"/>
      <c r="G69" s="218"/>
      <c r="H69" s="218"/>
      <c r="I69" s="218"/>
      <c r="J69" s="218"/>
      <c r="K69" s="218"/>
      <c r="L69" s="218"/>
      <c r="M69" s="218"/>
      <c r="N69" s="218"/>
      <c r="O69" s="218"/>
      <c r="P69" s="218"/>
      <c r="Q69" s="218"/>
      <c r="R69" s="218"/>
      <c r="S69" s="218"/>
      <c r="T69" s="218"/>
      <c r="U69" s="218"/>
      <c r="V69" s="218"/>
      <c r="W69" s="218"/>
      <c r="X69" s="218"/>
      <c r="Y69" s="218"/>
      <c r="Z69" s="218"/>
      <c r="AA69" s="218"/>
      <c r="AB69" s="218"/>
      <c r="AC69" s="218"/>
      <c r="AD69" s="218"/>
      <c r="AE69" s="218"/>
      <c r="AF69" s="218"/>
      <c r="AG69" s="218"/>
      <c r="AH69" s="218"/>
      <c r="AI69" s="218"/>
      <c r="AJ69" s="218"/>
      <c r="AK69" s="218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  <c r="BR69" s="218"/>
      <c r="BS69" s="218"/>
      <c r="BT69" s="218"/>
      <c r="BU69" s="218"/>
      <c r="BV69" s="218"/>
      <c r="BW69" s="218"/>
      <c r="BX69" s="218"/>
      <c r="BY69" s="218"/>
      <c r="BZ69" s="218"/>
      <c r="CA69" s="218"/>
      <c r="CB69" s="218"/>
      <c r="CC69" s="218"/>
      <c r="CD69" s="218"/>
      <c r="CE69" s="218"/>
      <c r="CF69" s="218"/>
      <c r="CG69" s="218"/>
      <c r="CH69" s="218"/>
      <c r="CI69" s="218"/>
      <c r="CJ69" s="218"/>
      <c r="CK69" s="218"/>
      <c r="CL69" s="218"/>
      <c r="CM69" s="218"/>
      <c r="CN69" s="218"/>
      <c r="CO69" s="218"/>
      <c r="CP69" s="218"/>
      <c r="CQ69" s="218"/>
      <c r="CR69" s="218"/>
      <c r="CS69" s="218"/>
      <c r="CT69" s="218"/>
      <c r="CU69" s="218"/>
      <c r="CV69" s="218"/>
      <c r="CW69" s="218"/>
      <c r="CX69" s="218"/>
      <c r="CY69" s="218"/>
      <c r="CZ69" s="218"/>
      <c r="DA69" s="218"/>
      <c r="DB69" s="218"/>
      <c r="DC69" s="218"/>
      <c r="DD69" s="218"/>
      <c r="DE69" s="218"/>
      <c r="DF69" s="218"/>
      <c r="DG69" s="218"/>
      <c r="DH69" s="218"/>
      <c r="DI69" s="218"/>
      <c r="DJ69" s="218"/>
      <c r="DK69" s="218"/>
      <c r="DL69" s="218"/>
      <c r="DM69" s="218"/>
      <c r="DN69" s="218"/>
      <c r="DO69" s="218"/>
      <c r="DP69" s="218"/>
      <c r="DQ69" s="218"/>
      <c r="DR69" s="218"/>
      <c r="DS69" s="218"/>
      <c r="DT69" s="218"/>
      <c r="DU69" s="218"/>
      <c r="DV69" s="218"/>
      <c r="DW69" s="218"/>
      <c r="DX69" s="218"/>
      <c r="DY69" s="218"/>
      <c r="DZ69" s="218"/>
      <c r="EA69" s="218"/>
      <c r="EB69" s="218"/>
      <c r="EC69" s="218"/>
      <c r="ED69" s="218"/>
      <c r="EE69" s="218"/>
      <c r="EF69" s="218"/>
      <c r="EG69" s="218"/>
      <c r="EH69" s="218"/>
      <c r="EI69" s="218"/>
      <c r="EJ69" s="218"/>
      <c r="EK69" s="218"/>
      <c r="EL69" s="218"/>
      <c r="EM69" s="218"/>
      <c r="EN69" s="218"/>
      <c r="EO69" s="218"/>
      <c r="EP69" s="218"/>
      <c r="EQ69" s="218"/>
      <c r="ER69" s="218"/>
      <c r="ES69" s="218"/>
      <c r="ET69" s="218"/>
      <c r="EU69" s="218"/>
      <c r="EV69" s="218"/>
      <c r="EW69" s="218"/>
      <c r="EX69" s="218"/>
      <c r="EY69" s="218"/>
      <c r="EZ69" s="218"/>
      <c r="FA69" s="218"/>
      <c r="FB69" s="218"/>
      <c r="FC69" s="218"/>
      <c r="FD69" s="218"/>
      <c r="FE69" s="218"/>
      <c r="FF69" s="218"/>
      <c r="FG69" s="218"/>
      <c r="FH69" s="218"/>
      <c r="FI69" s="218"/>
      <c r="FJ69" s="218"/>
    </row>
    <row r="70" spans="1:166" ht="15.75" thickBot="1" x14ac:dyDescent="0.3">
      <c r="B70" s="5">
        <v>3</v>
      </c>
      <c r="C70" s="218"/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  <c r="BR70" s="218"/>
      <c r="BS70" s="218"/>
      <c r="BT70" s="218"/>
      <c r="BU70" s="218"/>
      <c r="BV70" s="218"/>
      <c r="BW70" s="218"/>
      <c r="BX70" s="218"/>
      <c r="BY70" s="218"/>
      <c r="BZ70" s="218"/>
      <c r="CA70" s="218"/>
      <c r="CB70" s="218"/>
      <c r="CC70" s="218"/>
      <c r="CD70" s="218"/>
      <c r="CE70" s="218"/>
      <c r="CF70" s="218"/>
      <c r="CG70" s="218"/>
      <c r="CH70" s="218"/>
      <c r="CI70" s="218"/>
      <c r="CJ70" s="218"/>
      <c r="CK70" s="218"/>
      <c r="CL70" s="218"/>
      <c r="CM70" s="218"/>
      <c r="CN70" s="218"/>
      <c r="CO70" s="218"/>
      <c r="CP70" s="218"/>
      <c r="CQ70" s="218"/>
      <c r="CR70" s="218"/>
      <c r="CS70" s="218"/>
      <c r="CT70" s="218"/>
      <c r="CU70" s="218"/>
      <c r="CV70" s="218"/>
      <c r="CW70" s="218"/>
      <c r="CX70" s="218"/>
      <c r="CY70" s="218"/>
      <c r="CZ70" s="218"/>
      <c r="DA70" s="218"/>
      <c r="DB70" s="218"/>
      <c r="DC70" s="218"/>
      <c r="DD70" s="218"/>
      <c r="DE70" s="218"/>
      <c r="DF70" s="218"/>
      <c r="DG70" s="218"/>
      <c r="DH70" s="218"/>
      <c r="DI70" s="218"/>
      <c r="DJ70" s="218"/>
      <c r="DK70" s="218"/>
      <c r="DL70" s="218"/>
      <c r="DM70" s="218"/>
      <c r="DN70" s="218"/>
      <c r="DO70" s="218"/>
      <c r="DP70" s="218"/>
      <c r="DQ70" s="218"/>
      <c r="DR70" s="218"/>
      <c r="DS70" s="218"/>
      <c r="DT70" s="218"/>
      <c r="DU70" s="218"/>
      <c r="DV70" s="218"/>
      <c r="DW70" s="218"/>
      <c r="DX70" s="218"/>
      <c r="DY70" s="218"/>
      <c r="DZ70" s="218"/>
      <c r="EA70" s="218"/>
      <c r="EB70" s="218"/>
      <c r="EC70" s="218"/>
      <c r="ED70" s="218"/>
      <c r="EE70" s="218"/>
      <c r="EF70" s="218"/>
      <c r="EG70" s="218"/>
      <c r="EH70" s="218"/>
      <c r="EI70" s="218"/>
      <c r="EJ70" s="218"/>
      <c r="EK70" s="218"/>
      <c r="EL70" s="218"/>
      <c r="EM70" s="218"/>
      <c r="EN70" s="218"/>
      <c r="EO70" s="218"/>
      <c r="EP70" s="218"/>
      <c r="EQ70" s="218"/>
      <c r="ER70" s="218"/>
      <c r="ES70" s="218"/>
      <c r="ET70" s="218"/>
      <c r="EU70" s="218"/>
      <c r="EV70" s="218"/>
      <c r="EW70" s="218"/>
      <c r="EX70" s="218"/>
      <c r="EY70" s="218"/>
      <c r="EZ70" s="218"/>
      <c r="FA70" s="218"/>
      <c r="FB70" s="218"/>
      <c r="FC70" s="218"/>
      <c r="FD70" s="218"/>
      <c r="FE70" s="218"/>
      <c r="FF70" s="218"/>
      <c r="FG70" s="218"/>
      <c r="FH70" s="218"/>
      <c r="FI70" s="218"/>
      <c r="FJ70" s="218"/>
    </row>
    <row r="71" spans="1:166" ht="15.75" thickBot="1" x14ac:dyDescent="0.3">
      <c r="B71" s="5">
        <v>4</v>
      </c>
      <c r="C71" s="218"/>
      <c r="D71" s="218"/>
      <c r="E71" s="218"/>
      <c r="F71" s="218"/>
      <c r="G71" s="218"/>
      <c r="H71" s="218"/>
      <c r="I71" s="218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  <c r="BR71" s="218"/>
      <c r="BS71" s="218"/>
      <c r="BT71" s="218"/>
      <c r="BU71" s="218"/>
      <c r="BV71" s="218"/>
      <c r="BW71" s="218"/>
      <c r="BX71" s="218"/>
      <c r="BY71" s="218"/>
      <c r="BZ71" s="218"/>
      <c r="CA71" s="218"/>
      <c r="CB71" s="218"/>
      <c r="CC71" s="218"/>
      <c r="CD71" s="218"/>
      <c r="CE71" s="218"/>
      <c r="CF71" s="218"/>
      <c r="CG71" s="218"/>
      <c r="CH71" s="218"/>
      <c r="CI71" s="218"/>
      <c r="CJ71" s="218"/>
      <c r="CK71" s="218"/>
      <c r="CL71" s="218"/>
      <c r="CM71" s="218"/>
      <c r="CN71" s="218"/>
      <c r="CO71" s="218"/>
      <c r="CP71" s="218"/>
      <c r="CQ71" s="218"/>
      <c r="CR71" s="218"/>
      <c r="CS71" s="218"/>
      <c r="CT71" s="218"/>
      <c r="CU71" s="218"/>
      <c r="CV71" s="218"/>
      <c r="CW71" s="218"/>
      <c r="CX71" s="218"/>
      <c r="CY71" s="218"/>
      <c r="CZ71" s="218"/>
      <c r="DA71" s="218"/>
      <c r="DB71" s="218"/>
      <c r="DC71" s="218"/>
      <c r="DD71" s="218"/>
      <c r="DE71" s="218"/>
      <c r="DF71" s="218"/>
      <c r="DG71" s="218"/>
      <c r="DH71" s="218"/>
      <c r="DI71" s="218"/>
      <c r="DJ71" s="218"/>
      <c r="DK71" s="218"/>
      <c r="DL71" s="218"/>
      <c r="DM71" s="218"/>
      <c r="DN71" s="218"/>
      <c r="DO71" s="218"/>
      <c r="DP71" s="218"/>
      <c r="DQ71" s="218"/>
      <c r="DR71" s="218"/>
      <c r="DS71" s="218"/>
      <c r="DT71" s="218"/>
      <c r="DU71" s="218"/>
      <c r="DV71" s="218"/>
      <c r="DW71" s="218"/>
      <c r="DX71" s="218"/>
      <c r="DY71" s="218"/>
      <c r="DZ71" s="218"/>
      <c r="EA71" s="218"/>
      <c r="EB71" s="218"/>
      <c r="EC71" s="218"/>
      <c r="ED71" s="218"/>
      <c r="EE71" s="218"/>
      <c r="EF71" s="218"/>
      <c r="EG71" s="218"/>
      <c r="EH71" s="218"/>
      <c r="EI71" s="218"/>
      <c r="EJ71" s="218"/>
      <c r="EK71" s="218"/>
      <c r="EL71" s="218"/>
      <c r="EM71" s="218"/>
      <c r="EN71" s="218"/>
      <c r="EO71" s="218"/>
      <c r="EP71" s="218"/>
      <c r="EQ71" s="218"/>
      <c r="ER71" s="218"/>
      <c r="ES71" s="218"/>
      <c r="ET71" s="218"/>
      <c r="EU71" s="218"/>
      <c r="EV71" s="218"/>
      <c r="EW71" s="218"/>
      <c r="EX71" s="218"/>
      <c r="EY71" s="218"/>
      <c r="EZ71" s="218"/>
      <c r="FA71" s="218"/>
      <c r="FB71" s="218"/>
      <c r="FC71" s="218"/>
      <c r="FD71" s="218"/>
      <c r="FE71" s="218"/>
      <c r="FF71" s="218"/>
      <c r="FG71" s="218"/>
      <c r="FH71" s="218"/>
      <c r="FI71" s="218"/>
      <c r="FJ71" s="218"/>
    </row>
    <row r="72" spans="1:166" ht="15.75" thickBot="1" x14ac:dyDescent="0.3">
      <c r="B72" s="5">
        <v>5</v>
      </c>
      <c r="C72" s="218"/>
      <c r="D72" s="218"/>
      <c r="E72" s="218"/>
      <c r="F72" s="218"/>
      <c r="G72" s="218"/>
      <c r="H72" s="218"/>
      <c r="I72" s="218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18"/>
      <c r="U72" s="218"/>
      <c r="V72" s="218"/>
      <c r="W72" s="218"/>
      <c r="X72" s="218"/>
      <c r="Y72" s="218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  <c r="BR72" s="218"/>
      <c r="BS72" s="218"/>
      <c r="BT72" s="218"/>
      <c r="BU72" s="218"/>
      <c r="BV72" s="218"/>
      <c r="BW72" s="218"/>
      <c r="BX72" s="218"/>
      <c r="BY72" s="218"/>
      <c r="BZ72" s="218"/>
      <c r="CA72" s="218"/>
      <c r="CB72" s="218"/>
      <c r="CC72" s="218"/>
      <c r="CD72" s="218"/>
      <c r="CE72" s="218"/>
      <c r="CF72" s="218"/>
      <c r="CG72" s="218"/>
      <c r="CH72" s="218"/>
      <c r="CI72" s="218"/>
      <c r="CJ72" s="218"/>
      <c r="CK72" s="218"/>
      <c r="CL72" s="218"/>
      <c r="CM72" s="218"/>
      <c r="CN72" s="218"/>
      <c r="CO72" s="218"/>
      <c r="CP72" s="218"/>
      <c r="CQ72" s="218"/>
      <c r="CR72" s="218"/>
      <c r="CS72" s="218"/>
      <c r="CT72" s="218"/>
      <c r="CU72" s="218"/>
      <c r="CV72" s="218"/>
      <c r="CW72" s="218"/>
      <c r="CX72" s="218"/>
      <c r="CY72" s="218"/>
      <c r="CZ72" s="218"/>
      <c r="DA72" s="218"/>
      <c r="DB72" s="218"/>
      <c r="DC72" s="218"/>
      <c r="DD72" s="218"/>
      <c r="DE72" s="218"/>
      <c r="DF72" s="218"/>
      <c r="DG72" s="218"/>
      <c r="DH72" s="218"/>
      <c r="DI72" s="218"/>
      <c r="DJ72" s="218"/>
      <c r="DK72" s="218"/>
      <c r="DL72" s="218"/>
      <c r="DM72" s="218"/>
      <c r="DN72" s="218"/>
      <c r="DO72" s="218"/>
      <c r="DP72" s="218"/>
      <c r="DQ72" s="218"/>
      <c r="DR72" s="218"/>
      <c r="DS72" s="218"/>
      <c r="DT72" s="218"/>
      <c r="DU72" s="218"/>
      <c r="DV72" s="218"/>
      <c r="DW72" s="218"/>
      <c r="DX72" s="218"/>
      <c r="DY72" s="218"/>
      <c r="DZ72" s="218"/>
      <c r="EA72" s="218"/>
      <c r="EB72" s="218"/>
      <c r="EC72" s="218"/>
      <c r="ED72" s="218"/>
      <c r="EE72" s="218"/>
      <c r="EF72" s="218"/>
      <c r="EG72" s="218"/>
      <c r="EH72" s="218"/>
      <c r="EI72" s="218"/>
      <c r="EJ72" s="218"/>
      <c r="EK72" s="218"/>
      <c r="EL72" s="218"/>
      <c r="EM72" s="218"/>
      <c r="EN72" s="218"/>
      <c r="EO72" s="218"/>
      <c r="EP72" s="218"/>
      <c r="EQ72" s="218"/>
      <c r="ER72" s="218"/>
      <c r="ES72" s="218"/>
      <c r="ET72" s="218"/>
      <c r="EU72" s="218"/>
      <c r="EV72" s="218"/>
      <c r="EW72" s="218"/>
      <c r="EX72" s="218"/>
      <c r="EY72" s="218"/>
      <c r="EZ72" s="218"/>
      <c r="FA72" s="218"/>
      <c r="FB72" s="218"/>
      <c r="FC72" s="218"/>
      <c r="FD72" s="218"/>
      <c r="FE72" s="218"/>
      <c r="FF72" s="218"/>
      <c r="FG72" s="218"/>
      <c r="FH72" s="218"/>
      <c r="FI72" s="218"/>
      <c r="FJ72" s="218"/>
    </row>
    <row r="73" spans="1:166" ht="15.75" thickBot="1" x14ac:dyDescent="0.3">
      <c r="B73" s="5">
        <v>6</v>
      </c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  <c r="CK73" s="218"/>
      <c r="CL73" s="218"/>
      <c r="CM73" s="218"/>
      <c r="CN73" s="218"/>
      <c r="CO73" s="218"/>
      <c r="CP73" s="218"/>
      <c r="CQ73" s="218"/>
      <c r="CR73" s="218"/>
      <c r="CS73" s="218"/>
      <c r="CT73" s="218"/>
      <c r="CU73" s="218"/>
      <c r="CV73" s="218"/>
      <c r="CW73" s="218"/>
      <c r="CX73" s="218"/>
      <c r="CY73" s="218"/>
      <c r="CZ73" s="218"/>
      <c r="DA73" s="218"/>
      <c r="DB73" s="218"/>
      <c r="DC73" s="218"/>
      <c r="DD73" s="218"/>
      <c r="DE73" s="218"/>
      <c r="DF73" s="218"/>
      <c r="DG73" s="218"/>
      <c r="DH73" s="218"/>
      <c r="DI73" s="218"/>
      <c r="DJ73" s="218"/>
      <c r="DK73" s="218"/>
      <c r="DL73" s="218"/>
      <c r="DM73" s="218"/>
      <c r="DN73" s="218"/>
      <c r="DO73" s="218"/>
      <c r="DP73" s="218"/>
      <c r="DQ73" s="218"/>
      <c r="DR73" s="218"/>
      <c r="DS73" s="218"/>
      <c r="DT73" s="218"/>
      <c r="DU73" s="218"/>
      <c r="DV73" s="218"/>
      <c r="DW73" s="218"/>
      <c r="DX73" s="218"/>
      <c r="DY73" s="218"/>
      <c r="DZ73" s="218"/>
      <c r="EA73" s="218"/>
      <c r="EB73" s="218"/>
      <c r="EC73" s="218"/>
      <c r="ED73" s="218"/>
      <c r="EE73" s="218"/>
      <c r="EF73" s="218"/>
      <c r="EG73" s="218"/>
      <c r="EH73" s="218"/>
      <c r="EI73" s="218"/>
      <c r="EJ73" s="218"/>
      <c r="EK73" s="218"/>
      <c r="EL73" s="218"/>
      <c r="EM73" s="218"/>
      <c r="EN73" s="218"/>
      <c r="EO73" s="218"/>
      <c r="EP73" s="218"/>
      <c r="EQ73" s="218"/>
      <c r="ER73" s="218"/>
      <c r="ES73" s="218"/>
      <c r="ET73" s="218"/>
      <c r="EU73" s="218"/>
      <c r="EV73" s="218"/>
      <c r="EW73" s="218"/>
      <c r="EX73" s="218"/>
      <c r="EY73" s="218"/>
      <c r="EZ73" s="218"/>
      <c r="FA73" s="218"/>
      <c r="FB73" s="218"/>
      <c r="FC73" s="218"/>
      <c r="FD73" s="218"/>
      <c r="FE73" s="218"/>
      <c r="FF73" s="218"/>
      <c r="FG73" s="218"/>
      <c r="FH73" s="218"/>
      <c r="FI73" s="218"/>
      <c r="FJ73" s="218"/>
    </row>
    <row r="74" spans="1:166" ht="15.75" thickBot="1" x14ac:dyDescent="0.3">
      <c r="B74" s="5">
        <v>7</v>
      </c>
      <c r="C74" s="218"/>
      <c r="D74" s="218"/>
      <c r="E74" s="218"/>
      <c r="F74" s="218"/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  <c r="BR74" s="218"/>
      <c r="BS74" s="218"/>
      <c r="BT74" s="218"/>
      <c r="BU74" s="218"/>
      <c r="BV74" s="218"/>
      <c r="BW74" s="218"/>
      <c r="BX74" s="218"/>
      <c r="BY74" s="218"/>
      <c r="BZ74" s="218"/>
      <c r="CA74" s="218"/>
      <c r="CB74" s="218"/>
      <c r="CC74" s="218"/>
      <c r="CD74" s="218"/>
      <c r="CE74" s="218"/>
      <c r="CF74" s="218"/>
      <c r="CG74" s="218"/>
      <c r="CH74" s="218"/>
      <c r="CI74" s="218"/>
      <c r="CJ74" s="218"/>
      <c r="CK74" s="218"/>
      <c r="CL74" s="218"/>
      <c r="CM74" s="218"/>
      <c r="CN74" s="218"/>
      <c r="CO74" s="218"/>
      <c r="CP74" s="218"/>
      <c r="CQ74" s="218"/>
      <c r="CR74" s="218"/>
      <c r="CS74" s="218"/>
      <c r="CT74" s="218"/>
      <c r="CU74" s="218"/>
      <c r="CV74" s="218"/>
      <c r="CW74" s="218"/>
      <c r="CX74" s="218"/>
      <c r="CY74" s="218"/>
      <c r="CZ74" s="218"/>
      <c r="DA74" s="218"/>
      <c r="DB74" s="218"/>
      <c r="DC74" s="218"/>
      <c r="DD74" s="218"/>
      <c r="DE74" s="218"/>
      <c r="DF74" s="218"/>
      <c r="DG74" s="218"/>
      <c r="DH74" s="218"/>
      <c r="DI74" s="218"/>
      <c r="DJ74" s="218"/>
      <c r="DK74" s="218"/>
      <c r="DL74" s="218"/>
      <c r="DM74" s="218"/>
      <c r="DN74" s="218"/>
      <c r="DO74" s="218"/>
      <c r="DP74" s="218"/>
      <c r="DQ74" s="218"/>
      <c r="DR74" s="218"/>
      <c r="DS74" s="218"/>
      <c r="DT74" s="218"/>
      <c r="DU74" s="218"/>
      <c r="DV74" s="218"/>
      <c r="DW74" s="218"/>
      <c r="DX74" s="218"/>
      <c r="DY74" s="218"/>
      <c r="DZ74" s="218"/>
      <c r="EA74" s="218"/>
      <c r="EB74" s="218"/>
      <c r="EC74" s="218"/>
      <c r="ED74" s="218"/>
      <c r="EE74" s="218"/>
      <c r="EF74" s="218"/>
      <c r="EG74" s="218"/>
      <c r="EH74" s="218"/>
      <c r="EI74" s="218"/>
      <c r="EJ74" s="218"/>
      <c r="EK74" s="218"/>
      <c r="EL74" s="218"/>
      <c r="EM74" s="218"/>
      <c r="EN74" s="218"/>
      <c r="EO74" s="218"/>
      <c r="EP74" s="218"/>
      <c r="EQ74" s="218"/>
      <c r="ER74" s="218"/>
      <c r="ES74" s="218"/>
      <c r="ET74" s="218"/>
      <c r="EU74" s="218"/>
      <c r="EV74" s="218"/>
      <c r="EW74" s="218"/>
      <c r="EX74" s="218"/>
      <c r="EY74" s="218"/>
      <c r="EZ74" s="218"/>
      <c r="FA74" s="218"/>
      <c r="FB74" s="218"/>
      <c r="FC74" s="218"/>
      <c r="FD74" s="218"/>
      <c r="FE74" s="218"/>
      <c r="FF74" s="218"/>
      <c r="FG74" s="218"/>
      <c r="FH74" s="218"/>
      <c r="FI74" s="218"/>
      <c r="FJ74" s="218"/>
    </row>
    <row r="75" spans="1:166" ht="15.75" thickBot="1" x14ac:dyDescent="0.3">
      <c r="B75" s="5">
        <v>8</v>
      </c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8"/>
      <c r="AT75" s="218"/>
      <c r="AU75" s="218"/>
      <c r="AV75" s="218"/>
      <c r="AW75" s="218"/>
      <c r="AX75" s="218"/>
      <c r="AY75" s="218"/>
      <c r="AZ75" s="218"/>
      <c r="BA75" s="218"/>
      <c r="BB75" s="218"/>
      <c r="BC75" s="218"/>
      <c r="BD75" s="218"/>
      <c r="BE75" s="218"/>
      <c r="BF75" s="218"/>
      <c r="BG75" s="218"/>
      <c r="BH75" s="218"/>
      <c r="BI75" s="218"/>
      <c r="BJ75" s="218"/>
      <c r="BK75" s="218"/>
      <c r="BL75" s="218"/>
      <c r="BM75" s="218"/>
      <c r="BN75" s="218"/>
      <c r="BO75" s="218"/>
      <c r="BP75" s="218"/>
      <c r="BQ75" s="218"/>
      <c r="BR75" s="218"/>
      <c r="BS75" s="218"/>
      <c r="BT75" s="218"/>
      <c r="BU75" s="218"/>
      <c r="BV75" s="218"/>
      <c r="BW75" s="218"/>
      <c r="BX75" s="218"/>
      <c r="BY75" s="218"/>
      <c r="BZ75" s="218"/>
      <c r="CA75" s="218"/>
      <c r="CB75" s="218"/>
      <c r="CC75" s="218"/>
      <c r="CD75" s="218"/>
      <c r="CE75" s="218"/>
      <c r="CF75" s="218"/>
      <c r="CG75" s="218"/>
      <c r="CH75" s="218"/>
      <c r="CI75" s="218"/>
      <c r="CJ75" s="218"/>
      <c r="CK75" s="218"/>
      <c r="CL75" s="218"/>
      <c r="CM75" s="218"/>
      <c r="CN75" s="218"/>
      <c r="CO75" s="218"/>
      <c r="CP75" s="218"/>
      <c r="CQ75" s="218"/>
      <c r="CR75" s="218"/>
      <c r="CS75" s="218"/>
      <c r="CT75" s="218"/>
      <c r="CU75" s="218"/>
      <c r="CV75" s="218"/>
      <c r="CW75" s="218"/>
      <c r="CX75" s="218"/>
      <c r="CY75" s="218"/>
      <c r="CZ75" s="218"/>
      <c r="DA75" s="218"/>
      <c r="DB75" s="218"/>
      <c r="DC75" s="218"/>
      <c r="DD75" s="218"/>
      <c r="DE75" s="218"/>
      <c r="DF75" s="218"/>
      <c r="DG75" s="218"/>
      <c r="DH75" s="218"/>
      <c r="DI75" s="218"/>
      <c r="DJ75" s="218"/>
      <c r="DK75" s="218"/>
      <c r="DL75" s="218"/>
      <c r="DM75" s="218"/>
      <c r="DN75" s="218"/>
      <c r="DO75" s="218"/>
      <c r="DP75" s="218"/>
      <c r="DQ75" s="218"/>
      <c r="DR75" s="218"/>
      <c r="DS75" s="218"/>
      <c r="DT75" s="218"/>
      <c r="DU75" s="218"/>
      <c r="DV75" s="218"/>
      <c r="DW75" s="218"/>
      <c r="DX75" s="218"/>
      <c r="DY75" s="218"/>
      <c r="DZ75" s="218"/>
      <c r="EA75" s="218"/>
      <c r="EB75" s="218"/>
      <c r="EC75" s="218"/>
      <c r="ED75" s="218"/>
      <c r="EE75" s="218"/>
      <c r="EF75" s="218"/>
      <c r="EG75" s="218"/>
      <c r="EH75" s="218"/>
      <c r="EI75" s="218"/>
      <c r="EJ75" s="218"/>
      <c r="EK75" s="218"/>
      <c r="EL75" s="218"/>
      <c r="EM75" s="218"/>
      <c r="EN75" s="218"/>
      <c r="EO75" s="218"/>
      <c r="EP75" s="218"/>
      <c r="EQ75" s="218"/>
      <c r="ER75" s="218"/>
      <c r="ES75" s="218"/>
      <c r="ET75" s="218"/>
      <c r="EU75" s="218"/>
      <c r="EV75" s="218"/>
      <c r="EW75" s="218"/>
      <c r="EX75" s="218"/>
      <c r="EY75" s="218"/>
      <c r="EZ75" s="218"/>
      <c r="FA75" s="218"/>
      <c r="FB75" s="218"/>
      <c r="FC75" s="218"/>
      <c r="FD75" s="218"/>
      <c r="FE75" s="218"/>
      <c r="FF75" s="218"/>
      <c r="FG75" s="218"/>
      <c r="FH75" s="218"/>
      <c r="FI75" s="218"/>
      <c r="FJ75" s="218"/>
    </row>
    <row r="76" spans="1:166" ht="15.75" thickBot="1" x14ac:dyDescent="0.3">
      <c r="B76" s="5">
        <v>9</v>
      </c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8"/>
      <c r="AT76" s="218"/>
      <c r="AU76" s="218"/>
      <c r="AV76" s="218"/>
      <c r="AW76" s="218"/>
      <c r="AX76" s="218"/>
      <c r="AY76" s="218"/>
      <c r="AZ76" s="218"/>
      <c r="BA76" s="218"/>
      <c r="BB76" s="218"/>
      <c r="BC76" s="218"/>
      <c r="BD76" s="218"/>
      <c r="BE76" s="218"/>
      <c r="BF76" s="218"/>
      <c r="BG76" s="218"/>
      <c r="BH76" s="218"/>
      <c r="BI76" s="218"/>
      <c r="BJ76" s="218"/>
      <c r="BK76" s="218"/>
      <c r="BL76" s="218"/>
      <c r="BM76" s="218"/>
      <c r="BN76" s="218"/>
      <c r="BO76" s="218"/>
      <c r="BP76" s="218"/>
      <c r="BQ76" s="218"/>
      <c r="BR76" s="218"/>
      <c r="BS76" s="218"/>
      <c r="BT76" s="218"/>
      <c r="BU76" s="218"/>
      <c r="BV76" s="218"/>
      <c r="BW76" s="218"/>
      <c r="BX76" s="218"/>
      <c r="BY76" s="218"/>
      <c r="BZ76" s="218"/>
      <c r="CA76" s="218"/>
      <c r="CB76" s="218"/>
      <c r="CC76" s="218"/>
      <c r="CD76" s="218"/>
      <c r="CE76" s="218"/>
      <c r="CF76" s="218"/>
      <c r="CG76" s="218"/>
      <c r="CH76" s="218"/>
      <c r="CI76" s="218"/>
      <c r="CJ76" s="218"/>
      <c r="CK76" s="218"/>
      <c r="CL76" s="218"/>
      <c r="CM76" s="218"/>
      <c r="CN76" s="218"/>
      <c r="CO76" s="218"/>
      <c r="CP76" s="218"/>
      <c r="CQ76" s="218"/>
      <c r="CR76" s="218"/>
      <c r="CS76" s="218"/>
      <c r="CT76" s="218"/>
      <c r="CU76" s="218"/>
      <c r="CV76" s="218"/>
      <c r="CW76" s="218"/>
      <c r="CX76" s="218"/>
      <c r="CY76" s="218"/>
      <c r="CZ76" s="218"/>
      <c r="DA76" s="218"/>
      <c r="DB76" s="218"/>
      <c r="DC76" s="218"/>
      <c r="DD76" s="218"/>
      <c r="DE76" s="218"/>
      <c r="DF76" s="218"/>
      <c r="DG76" s="218"/>
      <c r="DH76" s="218"/>
      <c r="DI76" s="218"/>
      <c r="DJ76" s="218"/>
      <c r="DK76" s="218"/>
      <c r="DL76" s="218"/>
      <c r="DM76" s="218"/>
      <c r="DN76" s="218"/>
      <c r="DO76" s="218"/>
      <c r="DP76" s="218"/>
      <c r="DQ76" s="218"/>
      <c r="DR76" s="218"/>
      <c r="DS76" s="218"/>
      <c r="DT76" s="218"/>
      <c r="DU76" s="218"/>
      <c r="DV76" s="218"/>
      <c r="DW76" s="218"/>
      <c r="DX76" s="218"/>
      <c r="DY76" s="218"/>
      <c r="DZ76" s="218"/>
      <c r="EA76" s="218"/>
      <c r="EB76" s="218"/>
      <c r="EC76" s="218"/>
      <c r="ED76" s="218"/>
      <c r="EE76" s="218"/>
      <c r="EF76" s="218"/>
      <c r="EG76" s="218"/>
      <c r="EH76" s="218"/>
      <c r="EI76" s="218"/>
      <c r="EJ76" s="218"/>
      <c r="EK76" s="218"/>
      <c r="EL76" s="218"/>
      <c r="EM76" s="218"/>
      <c r="EN76" s="218"/>
      <c r="EO76" s="218"/>
      <c r="EP76" s="218"/>
      <c r="EQ76" s="218"/>
      <c r="ER76" s="218"/>
      <c r="ES76" s="218"/>
      <c r="ET76" s="218"/>
      <c r="EU76" s="218"/>
      <c r="EV76" s="218"/>
      <c r="EW76" s="218"/>
      <c r="EX76" s="218"/>
      <c r="EY76" s="218"/>
      <c r="EZ76" s="218"/>
      <c r="FA76" s="218"/>
      <c r="FB76" s="218"/>
      <c r="FC76" s="218"/>
      <c r="FD76" s="218"/>
      <c r="FE76" s="218"/>
      <c r="FF76" s="218"/>
      <c r="FG76" s="218"/>
      <c r="FH76" s="218"/>
      <c r="FI76" s="218"/>
      <c r="FJ76" s="218"/>
    </row>
    <row r="77" spans="1:166" ht="15.75" thickBot="1" x14ac:dyDescent="0.3">
      <c r="B77" s="5">
        <v>10</v>
      </c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218"/>
      <c r="AY77" s="218"/>
      <c r="AZ77" s="218"/>
      <c r="BA77" s="218"/>
      <c r="BB77" s="218"/>
      <c r="BC77" s="218"/>
      <c r="BD77" s="218"/>
      <c r="BE77" s="218"/>
      <c r="BF77" s="218"/>
      <c r="BG77" s="218"/>
      <c r="BH77" s="218"/>
      <c r="BI77" s="218"/>
      <c r="BJ77" s="218"/>
      <c r="BK77" s="218"/>
      <c r="BL77" s="218"/>
      <c r="BM77" s="218"/>
      <c r="BN77" s="218"/>
      <c r="BO77" s="218"/>
      <c r="BP77" s="218"/>
      <c r="BQ77" s="218"/>
      <c r="BR77" s="218"/>
      <c r="BS77" s="218"/>
      <c r="BT77" s="218"/>
      <c r="BU77" s="218"/>
      <c r="BV77" s="218"/>
      <c r="BW77" s="218"/>
      <c r="BX77" s="218"/>
      <c r="BY77" s="218"/>
      <c r="BZ77" s="218"/>
      <c r="CA77" s="218"/>
      <c r="CB77" s="218"/>
      <c r="CC77" s="218"/>
      <c r="CD77" s="218"/>
      <c r="CE77" s="218"/>
      <c r="CF77" s="218"/>
      <c r="CG77" s="218"/>
      <c r="CH77" s="218"/>
      <c r="CI77" s="218"/>
      <c r="CJ77" s="218"/>
      <c r="CK77" s="218"/>
      <c r="CL77" s="218"/>
      <c r="CM77" s="218"/>
      <c r="CN77" s="218"/>
      <c r="CO77" s="218"/>
      <c r="CP77" s="218"/>
      <c r="CQ77" s="218"/>
      <c r="CR77" s="218"/>
      <c r="CS77" s="218"/>
      <c r="CT77" s="218"/>
      <c r="CU77" s="218"/>
      <c r="CV77" s="218"/>
      <c r="CW77" s="218"/>
      <c r="CX77" s="218"/>
      <c r="CY77" s="218"/>
      <c r="CZ77" s="218"/>
      <c r="DA77" s="218"/>
      <c r="DB77" s="218"/>
      <c r="DC77" s="218"/>
      <c r="DD77" s="218"/>
      <c r="DE77" s="218"/>
      <c r="DF77" s="218"/>
      <c r="DG77" s="218"/>
      <c r="DH77" s="218"/>
      <c r="DI77" s="218"/>
      <c r="DJ77" s="218"/>
      <c r="DK77" s="218"/>
      <c r="DL77" s="218"/>
      <c r="DM77" s="218"/>
      <c r="DN77" s="218"/>
      <c r="DO77" s="218"/>
      <c r="DP77" s="218"/>
      <c r="DQ77" s="218"/>
      <c r="DR77" s="218"/>
      <c r="DS77" s="218"/>
      <c r="DT77" s="218"/>
      <c r="DU77" s="218"/>
      <c r="DV77" s="218"/>
      <c r="DW77" s="218"/>
      <c r="DX77" s="218"/>
      <c r="DY77" s="218"/>
      <c r="DZ77" s="218"/>
      <c r="EA77" s="218"/>
      <c r="EB77" s="218"/>
      <c r="EC77" s="218"/>
      <c r="ED77" s="218"/>
      <c r="EE77" s="218"/>
      <c r="EF77" s="218"/>
      <c r="EG77" s="218"/>
      <c r="EH77" s="218"/>
      <c r="EI77" s="218"/>
      <c r="EJ77" s="218"/>
      <c r="EK77" s="218"/>
      <c r="EL77" s="218"/>
      <c r="EM77" s="218"/>
      <c r="EN77" s="218"/>
      <c r="EO77" s="218"/>
      <c r="EP77" s="218"/>
      <c r="EQ77" s="218"/>
      <c r="ER77" s="218"/>
      <c r="ES77" s="218"/>
      <c r="ET77" s="218"/>
      <c r="EU77" s="218"/>
      <c r="EV77" s="218"/>
      <c r="EW77" s="218"/>
      <c r="EX77" s="218"/>
      <c r="EY77" s="218"/>
      <c r="EZ77" s="218"/>
      <c r="FA77" s="218"/>
      <c r="FB77" s="218"/>
      <c r="FC77" s="218"/>
      <c r="FD77" s="218"/>
      <c r="FE77" s="218"/>
      <c r="FF77" s="218"/>
      <c r="FG77" s="218"/>
      <c r="FH77" s="218"/>
      <c r="FI77" s="218"/>
      <c r="FJ77" s="218"/>
    </row>
    <row r="78" spans="1:166" ht="15.75" thickBot="1" x14ac:dyDescent="0.3">
      <c r="B78" s="5">
        <v>11</v>
      </c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  <c r="BR78" s="218"/>
      <c r="BS78" s="218"/>
      <c r="BT78" s="218"/>
      <c r="BU78" s="218"/>
      <c r="BV78" s="218"/>
      <c r="BW78" s="218"/>
      <c r="BX78" s="218"/>
      <c r="BY78" s="218"/>
      <c r="BZ78" s="218"/>
      <c r="CA78" s="218"/>
      <c r="CB78" s="218"/>
      <c r="CC78" s="218"/>
      <c r="CD78" s="218"/>
      <c r="CE78" s="218"/>
      <c r="CF78" s="218"/>
      <c r="CG78" s="218"/>
      <c r="CH78" s="218"/>
      <c r="CI78" s="218"/>
      <c r="CJ78" s="218"/>
      <c r="CK78" s="218"/>
      <c r="CL78" s="218"/>
      <c r="CM78" s="218"/>
      <c r="CN78" s="218"/>
      <c r="CO78" s="218"/>
      <c r="CP78" s="218"/>
      <c r="CQ78" s="218"/>
      <c r="CR78" s="218"/>
      <c r="CS78" s="218"/>
      <c r="CT78" s="218"/>
      <c r="CU78" s="218"/>
      <c r="CV78" s="218"/>
      <c r="CW78" s="218"/>
      <c r="CX78" s="218"/>
      <c r="CY78" s="218"/>
      <c r="CZ78" s="218"/>
      <c r="DA78" s="218"/>
      <c r="DB78" s="218"/>
      <c r="DC78" s="218"/>
      <c r="DD78" s="218"/>
      <c r="DE78" s="218"/>
      <c r="DF78" s="218"/>
      <c r="DG78" s="218"/>
      <c r="DH78" s="218"/>
      <c r="DI78" s="218"/>
      <c r="DJ78" s="218"/>
      <c r="DK78" s="218"/>
      <c r="DL78" s="218"/>
      <c r="DM78" s="218"/>
      <c r="DN78" s="218"/>
      <c r="DO78" s="218"/>
      <c r="DP78" s="218"/>
      <c r="DQ78" s="218"/>
      <c r="DR78" s="218"/>
      <c r="DS78" s="218"/>
      <c r="DT78" s="218"/>
      <c r="DU78" s="218"/>
      <c r="DV78" s="218"/>
      <c r="DW78" s="218"/>
      <c r="DX78" s="218"/>
      <c r="DY78" s="218"/>
      <c r="DZ78" s="218"/>
      <c r="EA78" s="218"/>
      <c r="EB78" s="218"/>
      <c r="EC78" s="218"/>
      <c r="ED78" s="218"/>
      <c r="EE78" s="218"/>
      <c r="EF78" s="218"/>
      <c r="EG78" s="218"/>
      <c r="EH78" s="218"/>
      <c r="EI78" s="218"/>
      <c r="EJ78" s="218"/>
      <c r="EK78" s="218"/>
      <c r="EL78" s="218"/>
      <c r="EM78" s="218"/>
      <c r="EN78" s="218"/>
      <c r="EO78" s="218"/>
      <c r="EP78" s="218"/>
      <c r="EQ78" s="218"/>
      <c r="ER78" s="218"/>
      <c r="ES78" s="218"/>
      <c r="ET78" s="218"/>
      <c r="EU78" s="218"/>
      <c r="EV78" s="218"/>
      <c r="EW78" s="218"/>
      <c r="EX78" s="218"/>
      <c r="EY78" s="218"/>
      <c r="EZ78" s="218"/>
      <c r="FA78" s="218"/>
      <c r="FB78" s="218"/>
      <c r="FC78" s="218"/>
      <c r="FD78" s="218"/>
      <c r="FE78" s="218"/>
      <c r="FF78" s="218"/>
      <c r="FG78" s="218"/>
      <c r="FH78" s="218"/>
      <c r="FI78" s="218"/>
      <c r="FJ78" s="218"/>
    </row>
    <row r="79" spans="1:166" ht="15.75" thickBot="1" x14ac:dyDescent="0.3">
      <c r="B79" s="19">
        <v>12</v>
      </c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P79" s="218"/>
      <c r="BQ79" s="218"/>
      <c r="BR79" s="218"/>
      <c r="BS79" s="218"/>
      <c r="BT79" s="218"/>
      <c r="BU79" s="218"/>
      <c r="BV79" s="218"/>
      <c r="BW79" s="218"/>
      <c r="BX79" s="218"/>
      <c r="BY79" s="218"/>
      <c r="BZ79" s="218"/>
      <c r="CA79" s="218"/>
      <c r="CB79" s="218"/>
      <c r="CC79" s="218"/>
      <c r="CD79" s="218"/>
      <c r="CE79" s="218"/>
      <c r="CF79" s="218"/>
      <c r="CG79" s="218"/>
      <c r="CH79" s="218"/>
      <c r="CI79" s="218"/>
      <c r="CJ79" s="218"/>
      <c r="CK79" s="218"/>
      <c r="CL79" s="218"/>
      <c r="CM79" s="218"/>
      <c r="CN79" s="218"/>
      <c r="CO79" s="218"/>
      <c r="CP79" s="218"/>
      <c r="CQ79" s="218"/>
      <c r="CR79" s="218"/>
      <c r="CS79" s="218"/>
      <c r="CT79" s="218"/>
      <c r="CU79" s="218"/>
      <c r="CV79" s="218"/>
      <c r="CW79" s="218"/>
      <c r="CX79" s="218"/>
      <c r="CY79" s="218"/>
      <c r="CZ79" s="218"/>
      <c r="DA79" s="218"/>
      <c r="DB79" s="218"/>
      <c r="DC79" s="218"/>
      <c r="DD79" s="218"/>
      <c r="DE79" s="218"/>
      <c r="DF79" s="218"/>
      <c r="DG79" s="218"/>
      <c r="DH79" s="218"/>
      <c r="DI79" s="218"/>
      <c r="DJ79" s="218"/>
      <c r="DK79" s="218"/>
      <c r="DL79" s="218"/>
      <c r="DM79" s="218"/>
      <c r="DN79" s="218"/>
      <c r="DO79" s="218"/>
      <c r="DP79" s="218"/>
      <c r="DQ79" s="218"/>
      <c r="DR79" s="218"/>
      <c r="DS79" s="218"/>
      <c r="DT79" s="218"/>
      <c r="DU79" s="218"/>
      <c r="DV79" s="218"/>
      <c r="DW79" s="218"/>
      <c r="DX79" s="218"/>
      <c r="DY79" s="218"/>
      <c r="DZ79" s="218"/>
      <c r="EA79" s="218"/>
      <c r="EB79" s="218"/>
      <c r="EC79" s="218"/>
      <c r="ED79" s="218"/>
      <c r="EE79" s="218"/>
      <c r="EF79" s="218"/>
      <c r="EG79" s="218"/>
      <c r="EH79" s="218"/>
      <c r="EI79" s="218"/>
      <c r="EJ79" s="218"/>
      <c r="EK79" s="218"/>
      <c r="EL79" s="218"/>
      <c r="EM79" s="218"/>
      <c r="EN79" s="218"/>
      <c r="EO79" s="218"/>
      <c r="EP79" s="218"/>
      <c r="EQ79" s="218"/>
      <c r="ER79" s="218"/>
      <c r="ES79" s="218"/>
      <c r="ET79" s="218"/>
      <c r="EU79" s="218"/>
      <c r="EV79" s="218"/>
      <c r="EW79" s="218"/>
      <c r="EX79" s="218"/>
      <c r="EY79" s="218"/>
      <c r="EZ79" s="218"/>
      <c r="FA79" s="218"/>
      <c r="FB79" s="218"/>
      <c r="FC79" s="218"/>
      <c r="FD79" s="218"/>
      <c r="FE79" s="218"/>
      <c r="FF79" s="218"/>
      <c r="FG79" s="218"/>
      <c r="FH79" s="218"/>
      <c r="FI79" s="218"/>
      <c r="FJ79" s="218"/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6380"/>
  <sheetViews>
    <sheetView topLeftCell="A3622" workbookViewId="0">
      <selection activeCell="B3637" sqref="B3637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8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  <row r="2" spans="1:18" x14ac:dyDescent="0.25">
      <c r="A2" t="s">
        <v>83</v>
      </c>
      <c r="B2" t="s">
        <v>84</v>
      </c>
      <c r="C2" t="s">
        <v>85</v>
      </c>
      <c r="D2">
        <v>101</v>
      </c>
      <c r="E2" t="s">
        <v>86</v>
      </c>
      <c r="F2" t="s">
        <v>87</v>
      </c>
      <c r="G2" t="s">
        <v>88</v>
      </c>
      <c r="H2" t="s">
        <v>89</v>
      </c>
      <c r="I2" t="s">
        <v>90</v>
      </c>
      <c r="J2" t="s">
        <v>91</v>
      </c>
      <c r="K2" t="s">
        <v>92</v>
      </c>
      <c r="L2">
        <v>0</v>
      </c>
      <c r="M2">
        <v>1095329</v>
      </c>
      <c r="N2">
        <v>200077</v>
      </c>
      <c r="O2">
        <v>35011</v>
      </c>
      <c r="P2">
        <v>123847</v>
      </c>
      <c r="Q2" t="s">
        <v>93</v>
      </c>
      <c r="R2">
        <v>555177</v>
      </c>
    </row>
    <row r="3" spans="1:18" x14ac:dyDescent="0.25">
      <c r="A3" t="s">
        <v>83</v>
      </c>
      <c r="B3" t="s">
        <v>84</v>
      </c>
      <c r="C3" t="s">
        <v>85</v>
      </c>
      <c r="D3">
        <v>101</v>
      </c>
      <c r="E3" t="s">
        <v>86</v>
      </c>
      <c r="F3" t="s">
        <v>87</v>
      </c>
      <c r="G3" t="s">
        <v>88</v>
      </c>
      <c r="H3" t="s">
        <v>89</v>
      </c>
      <c r="I3" t="s">
        <v>94</v>
      </c>
      <c r="J3" t="s">
        <v>91</v>
      </c>
      <c r="K3" t="s">
        <v>95</v>
      </c>
      <c r="L3">
        <v>0</v>
      </c>
      <c r="M3">
        <v>1095329</v>
      </c>
      <c r="N3">
        <v>200077</v>
      </c>
      <c r="O3">
        <v>35011</v>
      </c>
      <c r="P3">
        <v>123847</v>
      </c>
      <c r="Q3" t="s">
        <v>93</v>
      </c>
      <c r="R3">
        <v>555177</v>
      </c>
    </row>
    <row r="4" spans="1:18" x14ac:dyDescent="0.25">
      <c r="A4" t="s">
        <v>83</v>
      </c>
      <c r="B4" t="s">
        <v>84</v>
      </c>
      <c r="C4" t="s">
        <v>85</v>
      </c>
      <c r="D4">
        <v>101</v>
      </c>
      <c r="E4" t="s">
        <v>86</v>
      </c>
      <c r="F4" t="s">
        <v>87</v>
      </c>
      <c r="G4" t="s">
        <v>88</v>
      </c>
      <c r="H4" t="s">
        <v>89</v>
      </c>
      <c r="I4" t="s">
        <v>96</v>
      </c>
      <c r="J4" t="s">
        <v>91</v>
      </c>
      <c r="K4" t="s">
        <v>97</v>
      </c>
      <c r="L4">
        <v>0</v>
      </c>
      <c r="M4">
        <v>1095329</v>
      </c>
      <c r="N4">
        <v>200077</v>
      </c>
      <c r="O4">
        <v>35011</v>
      </c>
      <c r="P4">
        <v>123847</v>
      </c>
      <c r="Q4" t="s">
        <v>93</v>
      </c>
      <c r="R4">
        <v>555177</v>
      </c>
    </row>
    <row r="5" spans="1:18" x14ac:dyDescent="0.25">
      <c r="A5" t="s">
        <v>83</v>
      </c>
      <c r="B5" t="s">
        <v>84</v>
      </c>
      <c r="C5" t="s">
        <v>85</v>
      </c>
      <c r="D5">
        <v>101</v>
      </c>
      <c r="E5" t="s">
        <v>86</v>
      </c>
      <c r="F5" t="s">
        <v>87</v>
      </c>
      <c r="G5" t="s">
        <v>88</v>
      </c>
      <c r="H5" t="s">
        <v>89</v>
      </c>
      <c r="I5" t="s">
        <v>98</v>
      </c>
      <c r="J5" t="s">
        <v>91</v>
      </c>
      <c r="K5" t="s">
        <v>99</v>
      </c>
      <c r="L5">
        <v>0</v>
      </c>
      <c r="M5">
        <v>1095329</v>
      </c>
      <c r="N5">
        <v>200077</v>
      </c>
      <c r="O5">
        <v>35011</v>
      </c>
      <c r="P5">
        <v>123847</v>
      </c>
      <c r="Q5" t="s">
        <v>93</v>
      </c>
      <c r="R5">
        <v>555177</v>
      </c>
    </row>
    <row r="6" spans="1:18" x14ac:dyDescent="0.25">
      <c r="A6" t="s">
        <v>83</v>
      </c>
      <c r="B6" t="s">
        <v>84</v>
      </c>
      <c r="C6" t="s">
        <v>85</v>
      </c>
      <c r="D6">
        <v>101</v>
      </c>
      <c r="E6" t="s">
        <v>86</v>
      </c>
      <c r="F6" t="s">
        <v>87</v>
      </c>
      <c r="G6" t="s">
        <v>88</v>
      </c>
      <c r="H6" t="s">
        <v>89</v>
      </c>
      <c r="I6" t="s">
        <v>100</v>
      </c>
      <c r="J6" t="s">
        <v>91</v>
      </c>
      <c r="K6" t="s">
        <v>101</v>
      </c>
      <c r="L6">
        <v>0</v>
      </c>
      <c r="M6">
        <v>1095329</v>
      </c>
      <c r="N6">
        <v>200077</v>
      </c>
      <c r="O6">
        <v>35011</v>
      </c>
      <c r="P6">
        <v>123847</v>
      </c>
      <c r="Q6" t="s">
        <v>93</v>
      </c>
      <c r="R6">
        <v>555177</v>
      </c>
    </row>
    <row r="7" spans="1:18" x14ac:dyDescent="0.25">
      <c r="A7" t="s">
        <v>83</v>
      </c>
      <c r="B7" t="s">
        <v>84</v>
      </c>
      <c r="C7" t="s">
        <v>85</v>
      </c>
      <c r="D7">
        <v>101</v>
      </c>
      <c r="E7" t="s">
        <v>86</v>
      </c>
      <c r="F7" t="s">
        <v>87</v>
      </c>
      <c r="G7" t="s">
        <v>88</v>
      </c>
      <c r="H7" t="s">
        <v>89</v>
      </c>
      <c r="I7" t="s">
        <v>102</v>
      </c>
      <c r="J7" t="s">
        <v>91</v>
      </c>
      <c r="K7" t="s">
        <v>103</v>
      </c>
      <c r="L7">
        <v>0</v>
      </c>
      <c r="M7">
        <v>1095329</v>
      </c>
      <c r="N7">
        <v>200077</v>
      </c>
      <c r="O7">
        <v>35011</v>
      </c>
      <c r="P7">
        <v>123847</v>
      </c>
      <c r="Q7" t="s">
        <v>93</v>
      </c>
      <c r="R7">
        <v>555177</v>
      </c>
    </row>
    <row r="8" spans="1:18" x14ac:dyDescent="0.25">
      <c r="A8" t="s">
        <v>83</v>
      </c>
      <c r="B8" t="s">
        <v>84</v>
      </c>
      <c r="C8" t="s">
        <v>85</v>
      </c>
      <c r="D8">
        <v>101</v>
      </c>
      <c r="E8" t="s">
        <v>86</v>
      </c>
      <c r="F8" t="s">
        <v>87</v>
      </c>
      <c r="G8" t="s">
        <v>88</v>
      </c>
      <c r="H8" t="s">
        <v>89</v>
      </c>
      <c r="I8" t="s">
        <v>104</v>
      </c>
      <c r="J8" t="s">
        <v>91</v>
      </c>
      <c r="K8" t="s">
        <v>105</v>
      </c>
      <c r="L8">
        <v>0</v>
      </c>
      <c r="M8">
        <v>1095329</v>
      </c>
      <c r="N8">
        <v>200077</v>
      </c>
      <c r="O8">
        <v>35011</v>
      </c>
      <c r="P8">
        <v>123847</v>
      </c>
      <c r="Q8" t="s">
        <v>93</v>
      </c>
      <c r="R8">
        <v>555177</v>
      </c>
    </row>
    <row r="9" spans="1:18" x14ac:dyDescent="0.25">
      <c r="A9" t="s">
        <v>83</v>
      </c>
      <c r="B9" t="s">
        <v>84</v>
      </c>
      <c r="C9" t="s">
        <v>85</v>
      </c>
      <c r="D9">
        <v>101</v>
      </c>
      <c r="E9" t="s">
        <v>86</v>
      </c>
      <c r="F9" t="s">
        <v>87</v>
      </c>
      <c r="G9" t="s">
        <v>88</v>
      </c>
      <c r="H9" t="s">
        <v>89</v>
      </c>
      <c r="I9" t="s">
        <v>106</v>
      </c>
      <c r="J9" t="s">
        <v>91</v>
      </c>
      <c r="K9" t="s">
        <v>107</v>
      </c>
      <c r="L9">
        <v>0</v>
      </c>
      <c r="M9">
        <v>1095329</v>
      </c>
      <c r="N9">
        <v>200077</v>
      </c>
      <c r="O9">
        <v>35011</v>
      </c>
      <c r="P9">
        <v>123847</v>
      </c>
      <c r="Q9" t="s">
        <v>93</v>
      </c>
      <c r="R9">
        <v>555177</v>
      </c>
    </row>
    <row r="10" spans="1:18" x14ac:dyDescent="0.25">
      <c r="A10" t="s">
        <v>83</v>
      </c>
      <c r="B10" t="s">
        <v>84</v>
      </c>
      <c r="C10" t="s">
        <v>85</v>
      </c>
      <c r="D10">
        <v>101</v>
      </c>
      <c r="E10" t="s">
        <v>86</v>
      </c>
      <c r="F10" t="s">
        <v>87</v>
      </c>
      <c r="G10" t="s">
        <v>88</v>
      </c>
      <c r="H10" t="s">
        <v>89</v>
      </c>
      <c r="I10" t="s">
        <v>108</v>
      </c>
      <c r="J10" t="s">
        <v>91</v>
      </c>
      <c r="K10" t="s">
        <v>109</v>
      </c>
      <c r="L10">
        <v>0</v>
      </c>
      <c r="M10">
        <v>1095329</v>
      </c>
      <c r="N10">
        <v>200077</v>
      </c>
      <c r="O10">
        <v>35011</v>
      </c>
      <c r="P10">
        <v>123847</v>
      </c>
      <c r="Q10" t="s">
        <v>93</v>
      </c>
      <c r="R10">
        <v>555177</v>
      </c>
    </row>
    <row r="11" spans="1:18" x14ac:dyDescent="0.25">
      <c r="A11" t="s">
        <v>83</v>
      </c>
      <c r="B11" t="s">
        <v>84</v>
      </c>
      <c r="C11" t="s">
        <v>85</v>
      </c>
      <c r="D11">
        <v>101</v>
      </c>
      <c r="E11" t="s">
        <v>86</v>
      </c>
      <c r="F11" t="s">
        <v>87</v>
      </c>
      <c r="G11" t="s">
        <v>88</v>
      </c>
      <c r="H11" t="s">
        <v>89</v>
      </c>
      <c r="I11" t="s">
        <v>110</v>
      </c>
      <c r="J11" t="s">
        <v>91</v>
      </c>
      <c r="K11" t="s">
        <v>111</v>
      </c>
      <c r="L11">
        <v>0</v>
      </c>
      <c r="M11">
        <v>1095329</v>
      </c>
      <c r="N11">
        <v>200077</v>
      </c>
      <c r="O11">
        <v>35011</v>
      </c>
      <c r="P11">
        <v>123847</v>
      </c>
      <c r="Q11" t="s">
        <v>93</v>
      </c>
      <c r="R11">
        <v>555177</v>
      </c>
    </row>
    <row r="12" spans="1:18" x14ac:dyDescent="0.25">
      <c r="A12" t="s">
        <v>83</v>
      </c>
      <c r="B12" t="s">
        <v>84</v>
      </c>
      <c r="C12" t="s">
        <v>85</v>
      </c>
      <c r="D12">
        <v>101</v>
      </c>
      <c r="E12" t="s">
        <v>86</v>
      </c>
      <c r="F12" t="s">
        <v>87</v>
      </c>
      <c r="G12" t="s">
        <v>88</v>
      </c>
      <c r="H12" t="s">
        <v>89</v>
      </c>
      <c r="I12" t="s">
        <v>112</v>
      </c>
      <c r="J12" t="s">
        <v>91</v>
      </c>
      <c r="K12" t="s">
        <v>113</v>
      </c>
      <c r="L12">
        <v>3450</v>
      </c>
      <c r="M12">
        <v>1095329</v>
      </c>
      <c r="N12">
        <v>200077</v>
      </c>
      <c r="O12">
        <v>35011</v>
      </c>
      <c r="P12">
        <v>123847</v>
      </c>
      <c r="Q12" t="s">
        <v>93</v>
      </c>
      <c r="R12">
        <v>555177</v>
      </c>
    </row>
    <row r="13" spans="1:18" x14ac:dyDescent="0.25">
      <c r="A13" t="s">
        <v>83</v>
      </c>
      <c r="B13" t="s">
        <v>84</v>
      </c>
      <c r="C13" t="s">
        <v>85</v>
      </c>
      <c r="D13">
        <v>101</v>
      </c>
      <c r="E13" t="s">
        <v>86</v>
      </c>
      <c r="F13" t="s">
        <v>87</v>
      </c>
      <c r="G13" t="s">
        <v>88</v>
      </c>
      <c r="H13" t="s">
        <v>89</v>
      </c>
      <c r="I13" t="s">
        <v>114</v>
      </c>
      <c r="J13" t="s">
        <v>91</v>
      </c>
      <c r="K13" t="s">
        <v>115</v>
      </c>
      <c r="L13">
        <v>16295</v>
      </c>
      <c r="M13">
        <v>1095329</v>
      </c>
      <c r="N13">
        <v>200077</v>
      </c>
      <c r="O13">
        <v>35011</v>
      </c>
      <c r="P13">
        <v>123847</v>
      </c>
      <c r="Q13" t="s">
        <v>93</v>
      </c>
      <c r="R13">
        <v>555177</v>
      </c>
    </row>
    <row r="14" spans="1:18" x14ac:dyDescent="0.25">
      <c r="A14" t="s">
        <v>83</v>
      </c>
      <c r="B14" t="s">
        <v>84</v>
      </c>
      <c r="C14" t="s">
        <v>85</v>
      </c>
      <c r="D14">
        <v>101</v>
      </c>
      <c r="E14" t="s">
        <v>86</v>
      </c>
      <c r="F14" t="s">
        <v>87</v>
      </c>
      <c r="G14" t="s">
        <v>88</v>
      </c>
      <c r="H14" t="s">
        <v>89</v>
      </c>
      <c r="I14" t="s">
        <v>116</v>
      </c>
      <c r="J14" t="s">
        <v>91</v>
      </c>
      <c r="K14" t="s">
        <v>117</v>
      </c>
      <c r="L14">
        <v>0</v>
      </c>
      <c r="M14">
        <v>1095329</v>
      </c>
      <c r="N14">
        <v>200077</v>
      </c>
      <c r="O14">
        <v>35011</v>
      </c>
      <c r="P14">
        <v>123847</v>
      </c>
      <c r="Q14" t="s">
        <v>93</v>
      </c>
      <c r="R14">
        <v>555177</v>
      </c>
    </row>
    <row r="15" spans="1:18" x14ac:dyDescent="0.25">
      <c r="A15" t="s">
        <v>83</v>
      </c>
      <c r="B15" t="s">
        <v>84</v>
      </c>
      <c r="C15" t="s">
        <v>85</v>
      </c>
      <c r="D15">
        <v>101</v>
      </c>
      <c r="E15" t="s">
        <v>86</v>
      </c>
      <c r="F15" t="s">
        <v>87</v>
      </c>
      <c r="G15" t="s">
        <v>88</v>
      </c>
      <c r="H15" t="s">
        <v>89</v>
      </c>
      <c r="I15" t="s">
        <v>118</v>
      </c>
      <c r="J15" t="s">
        <v>91</v>
      </c>
      <c r="K15" t="s">
        <v>119</v>
      </c>
      <c r="L15">
        <v>0</v>
      </c>
      <c r="M15">
        <v>1095329</v>
      </c>
      <c r="N15">
        <v>200077</v>
      </c>
      <c r="O15">
        <v>35011</v>
      </c>
      <c r="P15">
        <v>123847</v>
      </c>
      <c r="Q15" t="s">
        <v>93</v>
      </c>
      <c r="R15">
        <v>555177</v>
      </c>
    </row>
    <row r="16" spans="1:18" x14ac:dyDescent="0.25">
      <c r="A16" t="s">
        <v>83</v>
      </c>
      <c r="B16" t="s">
        <v>84</v>
      </c>
      <c r="C16" t="s">
        <v>85</v>
      </c>
      <c r="D16">
        <v>101</v>
      </c>
      <c r="E16" t="s">
        <v>86</v>
      </c>
      <c r="F16" t="s">
        <v>87</v>
      </c>
      <c r="G16" t="s">
        <v>88</v>
      </c>
      <c r="H16" t="s">
        <v>89</v>
      </c>
      <c r="I16" t="s">
        <v>120</v>
      </c>
      <c r="J16" t="s">
        <v>91</v>
      </c>
      <c r="K16" t="s">
        <v>121</v>
      </c>
      <c r="L16">
        <v>0</v>
      </c>
      <c r="M16">
        <v>1095329</v>
      </c>
      <c r="N16">
        <v>200077</v>
      </c>
      <c r="O16">
        <v>35011</v>
      </c>
      <c r="P16">
        <v>123847</v>
      </c>
      <c r="Q16" t="s">
        <v>93</v>
      </c>
      <c r="R16">
        <v>555177</v>
      </c>
    </row>
    <row r="17" spans="1:18" x14ac:dyDescent="0.25">
      <c r="A17" t="s">
        <v>83</v>
      </c>
      <c r="B17" t="s">
        <v>84</v>
      </c>
      <c r="C17" t="s">
        <v>85</v>
      </c>
      <c r="D17">
        <v>101</v>
      </c>
      <c r="E17" t="s">
        <v>86</v>
      </c>
      <c r="F17" t="s">
        <v>87</v>
      </c>
      <c r="G17" t="s">
        <v>88</v>
      </c>
      <c r="H17" t="s">
        <v>89</v>
      </c>
      <c r="I17" t="s">
        <v>122</v>
      </c>
      <c r="J17" t="s">
        <v>91</v>
      </c>
      <c r="K17" t="s">
        <v>123</v>
      </c>
      <c r="L17">
        <v>0</v>
      </c>
      <c r="M17">
        <v>1095329</v>
      </c>
      <c r="N17">
        <v>200077</v>
      </c>
      <c r="O17">
        <v>35011</v>
      </c>
      <c r="P17">
        <v>123847</v>
      </c>
      <c r="Q17" t="s">
        <v>93</v>
      </c>
      <c r="R17">
        <v>555177</v>
      </c>
    </row>
    <row r="18" spans="1:18" x14ac:dyDescent="0.25">
      <c r="A18" t="s">
        <v>83</v>
      </c>
      <c r="B18" t="s">
        <v>84</v>
      </c>
      <c r="C18" t="s">
        <v>85</v>
      </c>
      <c r="D18">
        <v>101</v>
      </c>
      <c r="E18" t="s">
        <v>86</v>
      </c>
      <c r="F18" t="s">
        <v>87</v>
      </c>
      <c r="G18" t="s">
        <v>88</v>
      </c>
      <c r="H18" t="s">
        <v>89</v>
      </c>
      <c r="I18" t="s">
        <v>124</v>
      </c>
      <c r="J18" t="s">
        <v>91</v>
      </c>
      <c r="K18" t="s">
        <v>125</v>
      </c>
      <c r="L18">
        <v>0</v>
      </c>
      <c r="M18">
        <v>1095329</v>
      </c>
      <c r="N18">
        <v>200077</v>
      </c>
      <c r="O18">
        <v>35011</v>
      </c>
      <c r="P18">
        <v>123847</v>
      </c>
      <c r="Q18" t="s">
        <v>93</v>
      </c>
      <c r="R18">
        <v>555177</v>
      </c>
    </row>
    <row r="19" spans="1:18" x14ac:dyDescent="0.25">
      <c r="A19" t="s">
        <v>83</v>
      </c>
      <c r="B19" t="s">
        <v>84</v>
      </c>
      <c r="C19" t="s">
        <v>85</v>
      </c>
      <c r="D19">
        <v>101</v>
      </c>
      <c r="E19" t="s">
        <v>86</v>
      </c>
      <c r="F19" t="s">
        <v>87</v>
      </c>
      <c r="G19" t="s">
        <v>88</v>
      </c>
      <c r="H19" t="s">
        <v>89</v>
      </c>
      <c r="I19" t="s">
        <v>126</v>
      </c>
      <c r="J19" t="s">
        <v>91</v>
      </c>
      <c r="K19" t="s">
        <v>127</v>
      </c>
      <c r="L19">
        <v>0</v>
      </c>
      <c r="M19">
        <v>1095329</v>
      </c>
      <c r="N19">
        <v>200077</v>
      </c>
      <c r="O19">
        <v>35011</v>
      </c>
      <c r="P19">
        <v>123847</v>
      </c>
      <c r="Q19" t="s">
        <v>93</v>
      </c>
      <c r="R19">
        <v>555177</v>
      </c>
    </row>
    <row r="20" spans="1:18" x14ac:dyDescent="0.25">
      <c r="A20" t="s">
        <v>83</v>
      </c>
      <c r="B20" t="s">
        <v>84</v>
      </c>
      <c r="C20" t="s">
        <v>85</v>
      </c>
      <c r="D20">
        <v>101</v>
      </c>
      <c r="E20" t="s">
        <v>86</v>
      </c>
      <c r="F20" t="s">
        <v>87</v>
      </c>
      <c r="G20" t="s">
        <v>88</v>
      </c>
      <c r="H20" t="s">
        <v>89</v>
      </c>
      <c r="I20" t="s">
        <v>128</v>
      </c>
      <c r="J20" t="s">
        <v>91</v>
      </c>
      <c r="K20" t="s">
        <v>129</v>
      </c>
      <c r="L20">
        <v>1125924</v>
      </c>
      <c r="M20">
        <v>1095329</v>
      </c>
      <c r="N20">
        <v>200077</v>
      </c>
      <c r="O20">
        <v>35011</v>
      </c>
      <c r="P20">
        <v>123847</v>
      </c>
      <c r="Q20" t="s">
        <v>93</v>
      </c>
      <c r="R20">
        <v>555177</v>
      </c>
    </row>
    <row r="21" spans="1:18" x14ac:dyDescent="0.25">
      <c r="A21" t="s">
        <v>83</v>
      </c>
      <c r="B21" t="s">
        <v>84</v>
      </c>
      <c r="C21" t="s">
        <v>85</v>
      </c>
      <c r="D21">
        <v>101</v>
      </c>
      <c r="E21" t="s">
        <v>86</v>
      </c>
      <c r="F21" t="s">
        <v>87</v>
      </c>
      <c r="G21" t="s">
        <v>88</v>
      </c>
      <c r="H21" t="s">
        <v>89</v>
      </c>
      <c r="I21" t="s">
        <v>130</v>
      </c>
      <c r="J21" t="s">
        <v>91</v>
      </c>
      <c r="K21" t="s">
        <v>131</v>
      </c>
      <c r="L21">
        <v>575</v>
      </c>
      <c r="M21">
        <v>1095329</v>
      </c>
      <c r="N21">
        <v>200077</v>
      </c>
      <c r="O21">
        <v>35011</v>
      </c>
      <c r="P21">
        <v>123847</v>
      </c>
      <c r="Q21" t="s">
        <v>93</v>
      </c>
      <c r="R21">
        <v>555177</v>
      </c>
    </row>
    <row r="22" spans="1:18" x14ac:dyDescent="0.25">
      <c r="A22" t="s">
        <v>83</v>
      </c>
      <c r="B22" t="s">
        <v>84</v>
      </c>
      <c r="C22" t="s">
        <v>85</v>
      </c>
      <c r="D22">
        <v>101</v>
      </c>
      <c r="E22" t="s">
        <v>86</v>
      </c>
      <c r="F22" t="s">
        <v>87</v>
      </c>
      <c r="G22" t="s">
        <v>88</v>
      </c>
      <c r="H22" t="s">
        <v>89</v>
      </c>
      <c r="I22" t="s">
        <v>132</v>
      </c>
      <c r="J22" t="s">
        <v>91</v>
      </c>
      <c r="K22" t="s">
        <v>133</v>
      </c>
      <c r="L22">
        <v>-73575</v>
      </c>
      <c r="M22">
        <v>1095329</v>
      </c>
      <c r="N22">
        <v>200077</v>
      </c>
      <c r="O22">
        <v>35011</v>
      </c>
      <c r="P22">
        <v>123847</v>
      </c>
      <c r="Q22" t="s">
        <v>93</v>
      </c>
      <c r="R22">
        <v>555177</v>
      </c>
    </row>
    <row r="23" spans="1:18" x14ac:dyDescent="0.25">
      <c r="A23" t="s">
        <v>83</v>
      </c>
      <c r="B23" t="s">
        <v>84</v>
      </c>
      <c r="C23" t="s">
        <v>85</v>
      </c>
      <c r="D23">
        <v>101</v>
      </c>
      <c r="E23" t="s">
        <v>86</v>
      </c>
      <c r="F23" t="s">
        <v>87</v>
      </c>
      <c r="G23" t="s">
        <v>88</v>
      </c>
      <c r="H23" t="s">
        <v>89</v>
      </c>
      <c r="I23" t="s">
        <v>134</v>
      </c>
      <c r="J23" t="s">
        <v>91</v>
      </c>
      <c r="K23" t="s">
        <v>135</v>
      </c>
      <c r="L23">
        <v>250600</v>
      </c>
      <c r="M23">
        <v>1095329</v>
      </c>
      <c r="N23">
        <v>200077</v>
      </c>
      <c r="O23">
        <v>35011</v>
      </c>
      <c r="P23">
        <v>123847</v>
      </c>
      <c r="Q23" t="s">
        <v>93</v>
      </c>
      <c r="R23">
        <v>555177</v>
      </c>
    </row>
    <row r="24" spans="1:18" x14ac:dyDescent="0.25">
      <c r="A24" t="s">
        <v>83</v>
      </c>
      <c r="B24" t="s">
        <v>84</v>
      </c>
      <c r="C24" t="s">
        <v>85</v>
      </c>
      <c r="D24">
        <v>101</v>
      </c>
      <c r="E24" t="s">
        <v>86</v>
      </c>
      <c r="F24" t="s">
        <v>87</v>
      </c>
      <c r="G24" t="s">
        <v>88</v>
      </c>
      <c r="H24" t="s">
        <v>89</v>
      </c>
      <c r="I24" t="s">
        <v>136</v>
      </c>
      <c r="J24" t="s">
        <v>91</v>
      </c>
      <c r="K24" t="s">
        <v>137</v>
      </c>
      <c r="L24">
        <v>674</v>
      </c>
      <c r="M24">
        <v>1095329</v>
      </c>
      <c r="N24">
        <v>200077</v>
      </c>
      <c r="O24">
        <v>35011</v>
      </c>
      <c r="P24">
        <v>123847</v>
      </c>
      <c r="Q24" t="s">
        <v>93</v>
      </c>
      <c r="R24">
        <v>555177</v>
      </c>
    </row>
    <row r="25" spans="1:18" x14ac:dyDescent="0.25">
      <c r="A25" t="s">
        <v>83</v>
      </c>
      <c r="B25" t="s">
        <v>84</v>
      </c>
      <c r="C25" t="s">
        <v>85</v>
      </c>
      <c r="D25">
        <v>101</v>
      </c>
      <c r="E25" t="s">
        <v>86</v>
      </c>
      <c r="F25" t="s">
        <v>87</v>
      </c>
      <c r="G25" t="s">
        <v>88</v>
      </c>
      <c r="H25" t="s">
        <v>89</v>
      </c>
      <c r="I25" t="s">
        <v>138</v>
      </c>
      <c r="J25" t="s">
        <v>91</v>
      </c>
      <c r="K25" t="s">
        <v>139</v>
      </c>
      <c r="L25">
        <v>17573</v>
      </c>
      <c r="M25">
        <v>1095329</v>
      </c>
      <c r="N25">
        <v>200077</v>
      </c>
      <c r="O25">
        <v>35011</v>
      </c>
      <c r="P25">
        <v>123847</v>
      </c>
      <c r="Q25" t="s">
        <v>93</v>
      </c>
      <c r="R25">
        <v>555177</v>
      </c>
    </row>
    <row r="26" spans="1:18" x14ac:dyDescent="0.25">
      <c r="A26" t="s">
        <v>83</v>
      </c>
      <c r="B26" t="s">
        <v>84</v>
      </c>
      <c r="C26" t="s">
        <v>85</v>
      </c>
      <c r="D26">
        <v>101</v>
      </c>
      <c r="E26" t="s">
        <v>86</v>
      </c>
      <c r="F26" t="s">
        <v>87</v>
      </c>
      <c r="G26" t="s">
        <v>88</v>
      </c>
      <c r="H26" t="s">
        <v>89</v>
      </c>
      <c r="I26" t="s">
        <v>140</v>
      </c>
      <c r="J26" t="s">
        <v>91</v>
      </c>
      <c r="K26" t="s">
        <v>141</v>
      </c>
      <c r="L26">
        <v>0</v>
      </c>
      <c r="M26">
        <v>1095329</v>
      </c>
      <c r="N26">
        <v>200077</v>
      </c>
      <c r="O26">
        <v>35011</v>
      </c>
      <c r="P26">
        <v>123847</v>
      </c>
      <c r="Q26" t="s">
        <v>93</v>
      </c>
      <c r="R26">
        <v>555177</v>
      </c>
    </row>
    <row r="27" spans="1:18" x14ac:dyDescent="0.25">
      <c r="A27" t="s">
        <v>83</v>
      </c>
      <c r="B27" t="s">
        <v>84</v>
      </c>
      <c r="C27" t="s">
        <v>85</v>
      </c>
      <c r="D27">
        <v>101</v>
      </c>
      <c r="E27" t="s">
        <v>86</v>
      </c>
      <c r="F27" t="s">
        <v>87</v>
      </c>
      <c r="G27" t="s">
        <v>88</v>
      </c>
      <c r="H27" t="s">
        <v>89</v>
      </c>
      <c r="I27" t="s">
        <v>142</v>
      </c>
      <c r="J27" t="s">
        <v>91</v>
      </c>
      <c r="K27" t="s">
        <v>143</v>
      </c>
      <c r="L27">
        <v>0</v>
      </c>
      <c r="M27">
        <v>1095329</v>
      </c>
      <c r="N27">
        <v>200077</v>
      </c>
      <c r="O27">
        <v>35011</v>
      </c>
      <c r="P27">
        <v>123847</v>
      </c>
      <c r="Q27" t="s">
        <v>93</v>
      </c>
      <c r="R27">
        <v>555177</v>
      </c>
    </row>
    <row r="28" spans="1:18" x14ac:dyDescent="0.25">
      <c r="A28" t="s">
        <v>83</v>
      </c>
      <c r="B28" t="s">
        <v>84</v>
      </c>
      <c r="C28" t="s">
        <v>85</v>
      </c>
      <c r="D28">
        <v>101</v>
      </c>
      <c r="E28" t="s">
        <v>86</v>
      </c>
      <c r="F28" t="s">
        <v>87</v>
      </c>
      <c r="G28" t="s">
        <v>88</v>
      </c>
      <c r="H28" t="s">
        <v>89</v>
      </c>
      <c r="I28" t="s">
        <v>144</v>
      </c>
      <c r="J28" t="s">
        <v>91</v>
      </c>
      <c r="K28" t="s">
        <v>145</v>
      </c>
      <c r="L28">
        <v>0</v>
      </c>
      <c r="M28">
        <v>1095329</v>
      </c>
      <c r="N28">
        <v>200077</v>
      </c>
      <c r="O28">
        <v>35011</v>
      </c>
      <c r="P28">
        <v>123847</v>
      </c>
      <c r="Q28" t="s">
        <v>93</v>
      </c>
      <c r="R28">
        <v>555177</v>
      </c>
    </row>
    <row r="29" spans="1:18" x14ac:dyDescent="0.25">
      <c r="A29" t="s">
        <v>83</v>
      </c>
      <c r="B29" t="s">
        <v>84</v>
      </c>
      <c r="C29" t="s">
        <v>85</v>
      </c>
      <c r="D29">
        <v>101</v>
      </c>
      <c r="E29" t="s">
        <v>86</v>
      </c>
      <c r="F29" t="s">
        <v>87</v>
      </c>
      <c r="G29" t="s">
        <v>88</v>
      </c>
      <c r="H29" t="s">
        <v>89</v>
      </c>
      <c r="I29" t="s">
        <v>146</v>
      </c>
      <c r="J29" t="s">
        <v>91</v>
      </c>
      <c r="K29" t="s">
        <v>147</v>
      </c>
      <c r="L29">
        <v>68033</v>
      </c>
      <c r="M29">
        <v>1095329</v>
      </c>
      <c r="N29">
        <v>200077</v>
      </c>
      <c r="O29">
        <v>35011</v>
      </c>
      <c r="P29">
        <v>123847</v>
      </c>
      <c r="Q29" t="s">
        <v>93</v>
      </c>
      <c r="R29">
        <v>555177</v>
      </c>
    </row>
    <row r="30" spans="1:18" x14ac:dyDescent="0.25">
      <c r="A30" t="s">
        <v>83</v>
      </c>
      <c r="B30" t="s">
        <v>84</v>
      </c>
      <c r="C30" t="s">
        <v>85</v>
      </c>
      <c r="D30">
        <v>101</v>
      </c>
      <c r="E30" t="s">
        <v>86</v>
      </c>
      <c r="F30" t="s">
        <v>87</v>
      </c>
      <c r="G30" t="s">
        <v>88</v>
      </c>
      <c r="H30" t="s">
        <v>89</v>
      </c>
      <c r="I30" t="s">
        <v>148</v>
      </c>
      <c r="J30" t="s">
        <v>91</v>
      </c>
      <c r="K30" t="s">
        <v>149</v>
      </c>
      <c r="L30">
        <v>0</v>
      </c>
      <c r="M30">
        <v>1095329</v>
      </c>
      <c r="N30">
        <v>200077</v>
      </c>
      <c r="O30">
        <v>35011</v>
      </c>
      <c r="P30">
        <v>123847</v>
      </c>
      <c r="Q30" t="s">
        <v>93</v>
      </c>
      <c r="R30">
        <v>555177</v>
      </c>
    </row>
    <row r="31" spans="1:18" x14ac:dyDescent="0.25">
      <c r="A31" t="s">
        <v>83</v>
      </c>
      <c r="B31" t="s">
        <v>84</v>
      </c>
      <c r="C31" t="s">
        <v>85</v>
      </c>
      <c r="D31">
        <v>101</v>
      </c>
      <c r="E31" t="s">
        <v>86</v>
      </c>
      <c r="F31" t="s">
        <v>87</v>
      </c>
      <c r="G31" t="s">
        <v>88</v>
      </c>
      <c r="H31" t="s">
        <v>89</v>
      </c>
      <c r="I31" t="s">
        <v>150</v>
      </c>
      <c r="J31" t="s">
        <v>91</v>
      </c>
      <c r="K31" t="s">
        <v>151</v>
      </c>
      <c r="L31">
        <v>24562</v>
      </c>
      <c r="M31">
        <v>1095329</v>
      </c>
      <c r="N31">
        <v>200077</v>
      </c>
      <c r="O31">
        <v>35011</v>
      </c>
      <c r="P31">
        <v>123847</v>
      </c>
      <c r="Q31" t="s">
        <v>93</v>
      </c>
      <c r="R31">
        <v>555177</v>
      </c>
    </row>
    <row r="32" spans="1:18" x14ac:dyDescent="0.25">
      <c r="A32" t="s">
        <v>83</v>
      </c>
      <c r="B32" t="s">
        <v>84</v>
      </c>
      <c r="C32" t="s">
        <v>85</v>
      </c>
      <c r="D32">
        <v>101</v>
      </c>
      <c r="E32" t="s">
        <v>86</v>
      </c>
      <c r="F32" t="s">
        <v>87</v>
      </c>
      <c r="G32" t="s">
        <v>88</v>
      </c>
      <c r="H32" t="s">
        <v>89</v>
      </c>
      <c r="I32" t="s">
        <v>152</v>
      </c>
      <c r="J32" t="s">
        <v>91</v>
      </c>
      <c r="K32" t="s">
        <v>153</v>
      </c>
      <c r="L32">
        <v>0</v>
      </c>
      <c r="M32">
        <v>1095329</v>
      </c>
      <c r="N32">
        <v>200077</v>
      </c>
      <c r="O32">
        <v>35011</v>
      </c>
      <c r="P32">
        <v>123847</v>
      </c>
      <c r="Q32" t="s">
        <v>93</v>
      </c>
      <c r="R32">
        <v>555177</v>
      </c>
    </row>
    <row r="33" spans="1:18" x14ac:dyDescent="0.25">
      <c r="A33" t="s">
        <v>83</v>
      </c>
      <c r="B33" t="s">
        <v>84</v>
      </c>
      <c r="C33" t="s">
        <v>85</v>
      </c>
      <c r="D33">
        <v>101</v>
      </c>
      <c r="E33" t="s">
        <v>86</v>
      </c>
      <c r="F33" t="s">
        <v>87</v>
      </c>
      <c r="G33" t="s">
        <v>88</v>
      </c>
      <c r="H33" t="s">
        <v>89</v>
      </c>
      <c r="I33" t="s">
        <v>154</v>
      </c>
      <c r="J33" t="s">
        <v>91</v>
      </c>
      <c r="K33" t="s">
        <v>155</v>
      </c>
      <c r="L33">
        <v>0</v>
      </c>
      <c r="M33">
        <v>1095329</v>
      </c>
      <c r="N33">
        <v>200077</v>
      </c>
      <c r="O33">
        <v>35011</v>
      </c>
      <c r="P33">
        <v>123847</v>
      </c>
      <c r="Q33" t="s">
        <v>93</v>
      </c>
      <c r="R33">
        <v>555177</v>
      </c>
    </row>
    <row r="34" spans="1:18" x14ac:dyDescent="0.25">
      <c r="A34" t="s">
        <v>83</v>
      </c>
      <c r="B34" t="s">
        <v>84</v>
      </c>
      <c r="C34" t="s">
        <v>85</v>
      </c>
      <c r="D34">
        <v>101</v>
      </c>
      <c r="E34" t="s">
        <v>86</v>
      </c>
      <c r="F34" t="s">
        <v>87</v>
      </c>
      <c r="G34" t="s">
        <v>88</v>
      </c>
      <c r="H34" t="s">
        <v>89</v>
      </c>
      <c r="I34" t="s">
        <v>156</v>
      </c>
      <c r="J34" t="s">
        <v>91</v>
      </c>
      <c r="K34" t="s">
        <v>157</v>
      </c>
      <c r="L34">
        <v>918</v>
      </c>
      <c r="M34">
        <v>1095329</v>
      </c>
      <c r="N34">
        <v>200077</v>
      </c>
      <c r="O34">
        <v>35011</v>
      </c>
      <c r="P34">
        <v>123847</v>
      </c>
      <c r="Q34" t="s">
        <v>93</v>
      </c>
      <c r="R34">
        <v>555177</v>
      </c>
    </row>
    <row r="35" spans="1:18" x14ac:dyDescent="0.25">
      <c r="A35" t="s">
        <v>83</v>
      </c>
      <c r="B35" t="s">
        <v>84</v>
      </c>
      <c r="C35" t="s">
        <v>85</v>
      </c>
      <c r="D35">
        <v>101</v>
      </c>
      <c r="E35" t="s">
        <v>86</v>
      </c>
      <c r="F35" t="s">
        <v>87</v>
      </c>
      <c r="G35" t="s">
        <v>88</v>
      </c>
      <c r="H35" t="s">
        <v>89</v>
      </c>
      <c r="I35" t="s">
        <v>158</v>
      </c>
      <c r="J35" t="s">
        <v>91</v>
      </c>
      <c r="K35" t="s">
        <v>159</v>
      </c>
      <c r="L35">
        <v>600</v>
      </c>
      <c r="M35">
        <v>1095329</v>
      </c>
      <c r="N35">
        <v>200077</v>
      </c>
      <c r="O35">
        <v>35011</v>
      </c>
      <c r="P35">
        <v>123847</v>
      </c>
      <c r="Q35" t="s">
        <v>93</v>
      </c>
      <c r="R35">
        <v>555177</v>
      </c>
    </row>
    <row r="36" spans="1:18" x14ac:dyDescent="0.25">
      <c r="A36" t="s">
        <v>83</v>
      </c>
      <c r="B36" t="s">
        <v>84</v>
      </c>
      <c r="C36" t="s">
        <v>85</v>
      </c>
      <c r="D36">
        <v>101</v>
      </c>
      <c r="E36" t="s">
        <v>86</v>
      </c>
      <c r="F36" t="s">
        <v>87</v>
      </c>
      <c r="G36" t="s">
        <v>88</v>
      </c>
      <c r="H36" t="s">
        <v>89</v>
      </c>
      <c r="I36" t="s">
        <v>160</v>
      </c>
      <c r="J36" t="s">
        <v>91</v>
      </c>
      <c r="K36" t="s">
        <v>161</v>
      </c>
      <c r="L36">
        <v>11277</v>
      </c>
      <c r="M36">
        <v>1095329</v>
      </c>
      <c r="N36">
        <v>200077</v>
      </c>
      <c r="O36">
        <v>35011</v>
      </c>
      <c r="P36">
        <v>123847</v>
      </c>
      <c r="Q36" t="s">
        <v>93</v>
      </c>
      <c r="R36">
        <v>555177</v>
      </c>
    </row>
    <row r="37" spans="1:18" x14ac:dyDescent="0.25">
      <c r="A37" t="s">
        <v>83</v>
      </c>
      <c r="B37" t="s">
        <v>84</v>
      </c>
      <c r="C37" t="s">
        <v>85</v>
      </c>
      <c r="D37">
        <v>101</v>
      </c>
      <c r="E37" t="s">
        <v>86</v>
      </c>
      <c r="F37" t="s">
        <v>87</v>
      </c>
      <c r="G37" t="s">
        <v>88</v>
      </c>
      <c r="H37" t="s">
        <v>89</v>
      </c>
      <c r="I37" t="s">
        <v>162</v>
      </c>
      <c r="J37" t="s">
        <v>91</v>
      </c>
      <c r="K37" t="s">
        <v>163</v>
      </c>
      <c r="L37">
        <v>160</v>
      </c>
      <c r="M37">
        <v>1095329</v>
      </c>
      <c r="N37">
        <v>200077</v>
      </c>
      <c r="O37">
        <v>35011</v>
      </c>
      <c r="P37">
        <v>123847</v>
      </c>
      <c r="Q37" t="s">
        <v>93</v>
      </c>
      <c r="R37">
        <v>555177</v>
      </c>
    </row>
    <row r="38" spans="1:18" x14ac:dyDescent="0.25">
      <c r="A38" t="s">
        <v>83</v>
      </c>
      <c r="B38" t="s">
        <v>84</v>
      </c>
      <c r="C38" t="s">
        <v>85</v>
      </c>
      <c r="D38">
        <v>101</v>
      </c>
      <c r="E38" t="s">
        <v>86</v>
      </c>
      <c r="F38" t="s">
        <v>87</v>
      </c>
      <c r="G38" t="s">
        <v>88</v>
      </c>
      <c r="H38" t="s">
        <v>89</v>
      </c>
      <c r="I38" t="s">
        <v>164</v>
      </c>
      <c r="J38" t="s">
        <v>91</v>
      </c>
      <c r="K38" t="s">
        <v>165</v>
      </c>
      <c r="L38">
        <v>3500</v>
      </c>
      <c r="M38">
        <v>1095329</v>
      </c>
      <c r="N38">
        <v>200077</v>
      </c>
      <c r="O38">
        <v>35011</v>
      </c>
      <c r="P38">
        <v>123847</v>
      </c>
      <c r="Q38" t="s">
        <v>93</v>
      </c>
      <c r="R38">
        <v>555177</v>
      </c>
    </row>
    <row r="39" spans="1:18" x14ac:dyDescent="0.25">
      <c r="A39" t="s">
        <v>83</v>
      </c>
      <c r="B39" t="s">
        <v>84</v>
      </c>
      <c r="C39" t="s">
        <v>85</v>
      </c>
      <c r="D39">
        <v>101</v>
      </c>
      <c r="E39" t="s">
        <v>86</v>
      </c>
      <c r="F39" t="s">
        <v>87</v>
      </c>
      <c r="G39" t="s">
        <v>88</v>
      </c>
      <c r="H39" t="s">
        <v>89</v>
      </c>
      <c r="I39" t="s">
        <v>166</v>
      </c>
      <c r="J39" t="s">
        <v>91</v>
      </c>
      <c r="K39" t="s">
        <v>167</v>
      </c>
      <c r="L39">
        <v>0</v>
      </c>
      <c r="M39">
        <v>1095329</v>
      </c>
      <c r="N39">
        <v>200077</v>
      </c>
      <c r="O39">
        <v>35011</v>
      </c>
      <c r="P39">
        <v>123847</v>
      </c>
      <c r="Q39" t="s">
        <v>93</v>
      </c>
      <c r="R39">
        <v>555177</v>
      </c>
    </row>
    <row r="40" spans="1:18" x14ac:dyDescent="0.25">
      <c r="A40" t="s">
        <v>83</v>
      </c>
      <c r="B40" t="s">
        <v>84</v>
      </c>
      <c r="C40" t="s">
        <v>85</v>
      </c>
      <c r="D40">
        <v>101</v>
      </c>
      <c r="E40" t="s">
        <v>86</v>
      </c>
      <c r="F40" t="s">
        <v>87</v>
      </c>
      <c r="G40" t="s">
        <v>88</v>
      </c>
      <c r="H40" t="s">
        <v>89</v>
      </c>
      <c r="I40" t="s">
        <v>168</v>
      </c>
      <c r="J40" t="s">
        <v>91</v>
      </c>
      <c r="K40" t="s">
        <v>169</v>
      </c>
      <c r="L40">
        <v>1980</v>
      </c>
      <c r="M40">
        <v>1095329</v>
      </c>
      <c r="N40">
        <v>200077</v>
      </c>
      <c r="O40">
        <v>35011</v>
      </c>
      <c r="P40">
        <v>123847</v>
      </c>
      <c r="Q40" t="s">
        <v>93</v>
      </c>
      <c r="R40">
        <v>555177</v>
      </c>
    </row>
    <row r="41" spans="1:18" x14ac:dyDescent="0.25">
      <c r="A41" t="s">
        <v>83</v>
      </c>
      <c r="B41" t="s">
        <v>84</v>
      </c>
      <c r="C41" t="s">
        <v>85</v>
      </c>
      <c r="D41">
        <v>101</v>
      </c>
      <c r="E41" t="s">
        <v>86</v>
      </c>
      <c r="F41" t="s">
        <v>87</v>
      </c>
      <c r="G41" t="s">
        <v>88</v>
      </c>
      <c r="H41" t="s">
        <v>89</v>
      </c>
      <c r="I41" t="s">
        <v>170</v>
      </c>
      <c r="J41" t="s">
        <v>91</v>
      </c>
      <c r="K41" t="s">
        <v>171</v>
      </c>
      <c r="L41">
        <v>4976</v>
      </c>
      <c r="M41">
        <v>1095329</v>
      </c>
      <c r="N41">
        <v>200077</v>
      </c>
      <c r="O41">
        <v>35011</v>
      </c>
      <c r="P41">
        <v>123847</v>
      </c>
      <c r="Q41" t="s">
        <v>93</v>
      </c>
      <c r="R41">
        <v>555177</v>
      </c>
    </row>
    <row r="42" spans="1:18" x14ac:dyDescent="0.25">
      <c r="A42" t="s">
        <v>83</v>
      </c>
      <c r="B42" t="s">
        <v>84</v>
      </c>
      <c r="C42" t="s">
        <v>85</v>
      </c>
      <c r="D42">
        <v>101</v>
      </c>
      <c r="E42" t="s">
        <v>86</v>
      </c>
      <c r="F42" t="s">
        <v>87</v>
      </c>
      <c r="G42" t="s">
        <v>88</v>
      </c>
      <c r="H42" t="s">
        <v>89</v>
      </c>
      <c r="I42" t="s">
        <v>172</v>
      </c>
      <c r="J42" t="s">
        <v>91</v>
      </c>
      <c r="K42" t="s">
        <v>173</v>
      </c>
      <c r="L42">
        <v>0</v>
      </c>
      <c r="M42">
        <v>1095329</v>
      </c>
      <c r="N42">
        <v>200077</v>
      </c>
      <c r="O42">
        <v>35011</v>
      </c>
      <c r="P42">
        <v>123847</v>
      </c>
      <c r="Q42" t="s">
        <v>93</v>
      </c>
      <c r="R42">
        <v>555177</v>
      </c>
    </row>
    <row r="43" spans="1:18" x14ac:dyDescent="0.25">
      <c r="A43" t="s">
        <v>83</v>
      </c>
      <c r="B43" t="s">
        <v>84</v>
      </c>
      <c r="C43" t="s">
        <v>85</v>
      </c>
      <c r="D43">
        <v>101</v>
      </c>
      <c r="E43" t="s">
        <v>86</v>
      </c>
      <c r="F43" t="s">
        <v>87</v>
      </c>
      <c r="G43" t="s">
        <v>88</v>
      </c>
      <c r="H43" t="s">
        <v>89</v>
      </c>
      <c r="I43" t="s">
        <v>174</v>
      </c>
      <c r="J43" t="s">
        <v>91</v>
      </c>
      <c r="K43" t="s">
        <v>175</v>
      </c>
      <c r="L43">
        <v>0</v>
      </c>
      <c r="M43">
        <v>1095329</v>
      </c>
      <c r="N43">
        <v>200077</v>
      </c>
      <c r="O43">
        <v>35011</v>
      </c>
      <c r="P43">
        <v>123847</v>
      </c>
      <c r="Q43" t="s">
        <v>93</v>
      </c>
      <c r="R43">
        <v>555177</v>
      </c>
    </row>
    <row r="44" spans="1:18" x14ac:dyDescent="0.25">
      <c r="A44" t="s">
        <v>83</v>
      </c>
      <c r="B44" t="s">
        <v>84</v>
      </c>
      <c r="C44" t="s">
        <v>85</v>
      </c>
      <c r="D44">
        <v>101</v>
      </c>
      <c r="E44" t="s">
        <v>86</v>
      </c>
      <c r="F44" t="s">
        <v>87</v>
      </c>
      <c r="G44" t="s">
        <v>88</v>
      </c>
      <c r="H44" t="s">
        <v>89</v>
      </c>
      <c r="I44" t="s">
        <v>176</v>
      </c>
      <c r="J44" t="s">
        <v>91</v>
      </c>
      <c r="K44" t="s">
        <v>177</v>
      </c>
      <c r="L44">
        <v>0</v>
      </c>
      <c r="M44">
        <v>1095329</v>
      </c>
      <c r="N44">
        <v>200077</v>
      </c>
      <c r="O44">
        <v>35011</v>
      </c>
      <c r="P44">
        <v>123847</v>
      </c>
      <c r="Q44" t="s">
        <v>93</v>
      </c>
      <c r="R44">
        <v>555177</v>
      </c>
    </row>
    <row r="45" spans="1:18" x14ac:dyDescent="0.25">
      <c r="A45" t="s">
        <v>83</v>
      </c>
      <c r="B45" t="s">
        <v>84</v>
      </c>
      <c r="C45" t="s">
        <v>85</v>
      </c>
      <c r="D45">
        <v>101</v>
      </c>
      <c r="E45" t="s">
        <v>86</v>
      </c>
      <c r="F45" t="s">
        <v>87</v>
      </c>
      <c r="G45" t="s">
        <v>88</v>
      </c>
      <c r="H45" t="s">
        <v>89</v>
      </c>
      <c r="I45" t="s">
        <v>178</v>
      </c>
      <c r="J45" t="s">
        <v>91</v>
      </c>
      <c r="K45" t="s">
        <v>179</v>
      </c>
      <c r="L45">
        <v>7512</v>
      </c>
      <c r="M45">
        <v>1095329</v>
      </c>
      <c r="N45">
        <v>200077</v>
      </c>
      <c r="O45">
        <v>35011</v>
      </c>
      <c r="P45">
        <v>123847</v>
      </c>
      <c r="Q45" t="s">
        <v>93</v>
      </c>
      <c r="R45">
        <v>555177</v>
      </c>
    </row>
    <row r="46" spans="1:18" x14ac:dyDescent="0.25">
      <c r="A46" t="s">
        <v>83</v>
      </c>
      <c r="B46" t="s">
        <v>84</v>
      </c>
      <c r="C46" t="s">
        <v>85</v>
      </c>
      <c r="D46">
        <v>101</v>
      </c>
      <c r="E46" t="s">
        <v>86</v>
      </c>
      <c r="F46" t="s">
        <v>87</v>
      </c>
      <c r="G46" t="s">
        <v>88</v>
      </c>
      <c r="H46" t="s">
        <v>89</v>
      </c>
      <c r="I46" t="s">
        <v>180</v>
      </c>
      <c r="J46" t="s">
        <v>91</v>
      </c>
      <c r="K46" t="s">
        <v>181</v>
      </c>
      <c r="L46">
        <v>51228</v>
      </c>
      <c r="M46">
        <v>1095329</v>
      </c>
      <c r="N46">
        <v>200077</v>
      </c>
      <c r="O46">
        <v>35011</v>
      </c>
      <c r="P46">
        <v>123847</v>
      </c>
      <c r="Q46" t="s">
        <v>93</v>
      </c>
      <c r="R46">
        <v>555177</v>
      </c>
    </row>
    <row r="47" spans="1:18" x14ac:dyDescent="0.25">
      <c r="A47" t="s">
        <v>83</v>
      </c>
      <c r="B47" t="s">
        <v>84</v>
      </c>
      <c r="C47" t="s">
        <v>85</v>
      </c>
      <c r="D47">
        <v>101</v>
      </c>
      <c r="E47" t="s">
        <v>86</v>
      </c>
      <c r="F47" t="s">
        <v>87</v>
      </c>
      <c r="G47" t="s">
        <v>88</v>
      </c>
      <c r="H47" t="s">
        <v>89</v>
      </c>
      <c r="I47" t="s">
        <v>182</v>
      </c>
      <c r="J47" t="s">
        <v>91</v>
      </c>
      <c r="K47" t="s">
        <v>183</v>
      </c>
      <c r="L47">
        <v>0</v>
      </c>
      <c r="M47">
        <v>1095329</v>
      </c>
      <c r="N47">
        <v>200077</v>
      </c>
      <c r="O47">
        <v>35011</v>
      </c>
      <c r="P47">
        <v>123847</v>
      </c>
      <c r="Q47" t="s">
        <v>93</v>
      </c>
      <c r="R47">
        <v>555177</v>
      </c>
    </row>
    <row r="48" spans="1:18" x14ac:dyDescent="0.25">
      <c r="A48" t="s">
        <v>83</v>
      </c>
      <c r="B48" t="s">
        <v>84</v>
      </c>
      <c r="C48" t="s">
        <v>85</v>
      </c>
      <c r="D48">
        <v>101</v>
      </c>
      <c r="E48" t="s">
        <v>86</v>
      </c>
      <c r="F48" t="s">
        <v>87</v>
      </c>
      <c r="G48" t="s">
        <v>88</v>
      </c>
      <c r="H48" t="s">
        <v>89</v>
      </c>
      <c r="I48" t="s">
        <v>184</v>
      </c>
      <c r="J48" t="s">
        <v>91</v>
      </c>
      <c r="K48" t="s">
        <v>185</v>
      </c>
      <c r="L48">
        <v>0</v>
      </c>
      <c r="M48">
        <v>1095329</v>
      </c>
      <c r="N48">
        <v>200077</v>
      </c>
      <c r="O48">
        <v>35011</v>
      </c>
      <c r="P48">
        <v>123847</v>
      </c>
      <c r="Q48" t="s">
        <v>93</v>
      </c>
      <c r="R48">
        <v>555177</v>
      </c>
    </row>
    <row r="49" spans="1:18" x14ac:dyDescent="0.25">
      <c r="A49" t="s">
        <v>83</v>
      </c>
      <c r="B49" t="s">
        <v>84</v>
      </c>
      <c r="C49" t="s">
        <v>85</v>
      </c>
      <c r="D49">
        <v>101</v>
      </c>
      <c r="E49" t="s">
        <v>86</v>
      </c>
      <c r="F49" t="s">
        <v>87</v>
      </c>
      <c r="G49" t="s">
        <v>88</v>
      </c>
      <c r="H49" t="s">
        <v>89</v>
      </c>
      <c r="I49" t="s">
        <v>186</v>
      </c>
      <c r="J49" t="s">
        <v>91</v>
      </c>
      <c r="K49" t="s">
        <v>187</v>
      </c>
      <c r="L49">
        <v>0</v>
      </c>
      <c r="M49">
        <v>1095329</v>
      </c>
      <c r="N49">
        <v>200077</v>
      </c>
      <c r="O49">
        <v>35011</v>
      </c>
      <c r="P49">
        <v>123847</v>
      </c>
      <c r="Q49" t="s">
        <v>93</v>
      </c>
      <c r="R49">
        <v>555177</v>
      </c>
    </row>
    <row r="50" spans="1:18" x14ac:dyDescent="0.25">
      <c r="A50" t="s">
        <v>83</v>
      </c>
      <c r="B50" t="s">
        <v>84</v>
      </c>
      <c r="C50" t="s">
        <v>85</v>
      </c>
      <c r="D50">
        <v>101</v>
      </c>
      <c r="E50" t="s">
        <v>86</v>
      </c>
      <c r="F50" t="s">
        <v>87</v>
      </c>
      <c r="G50" t="s">
        <v>88</v>
      </c>
      <c r="H50" t="s">
        <v>89</v>
      </c>
      <c r="I50" t="s">
        <v>188</v>
      </c>
      <c r="J50" t="s">
        <v>91</v>
      </c>
      <c r="K50" t="s">
        <v>189</v>
      </c>
      <c r="L50">
        <v>0</v>
      </c>
      <c r="M50">
        <v>1095329</v>
      </c>
      <c r="N50">
        <v>200077</v>
      </c>
      <c r="O50">
        <v>35011</v>
      </c>
      <c r="P50">
        <v>123847</v>
      </c>
      <c r="Q50" t="s">
        <v>93</v>
      </c>
      <c r="R50">
        <v>555177</v>
      </c>
    </row>
    <row r="51" spans="1:18" x14ac:dyDescent="0.25">
      <c r="A51" t="s">
        <v>83</v>
      </c>
      <c r="B51" t="s">
        <v>84</v>
      </c>
      <c r="C51" t="s">
        <v>85</v>
      </c>
      <c r="D51">
        <v>101</v>
      </c>
      <c r="E51" t="s">
        <v>86</v>
      </c>
      <c r="F51" t="s">
        <v>87</v>
      </c>
      <c r="G51" t="s">
        <v>88</v>
      </c>
      <c r="H51" t="s">
        <v>89</v>
      </c>
      <c r="I51" t="s">
        <v>190</v>
      </c>
      <c r="J51" t="s">
        <v>91</v>
      </c>
      <c r="K51" t="s">
        <v>191</v>
      </c>
      <c r="L51">
        <v>1750</v>
      </c>
      <c r="M51">
        <v>1095329</v>
      </c>
      <c r="N51">
        <v>200077</v>
      </c>
      <c r="O51">
        <v>35011</v>
      </c>
      <c r="P51">
        <v>123847</v>
      </c>
      <c r="Q51" t="s">
        <v>93</v>
      </c>
      <c r="R51">
        <v>555177</v>
      </c>
    </row>
    <row r="52" spans="1:18" x14ac:dyDescent="0.25">
      <c r="A52" t="s">
        <v>83</v>
      </c>
      <c r="B52" t="s">
        <v>84</v>
      </c>
      <c r="C52" t="s">
        <v>85</v>
      </c>
      <c r="D52">
        <v>101</v>
      </c>
      <c r="E52" t="s">
        <v>86</v>
      </c>
      <c r="F52" t="s">
        <v>87</v>
      </c>
      <c r="G52" t="s">
        <v>88</v>
      </c>
      <c r="H52" t="s">
        <v>89</v>
      </c>
      <c r="I52" t="s">
        <v>192</v>
      </c>
      <c r="J52" t="s">
        <v>91</v>
      </c>
      <c r="K52" t="s">
        <v>193</v>
      </c>
      <c r="L52">
        <v>5817</v>
      </c>
      <c r="M52">
        <v>1095329</v>
      </c>
      <c r="N52">
        <v>200077</v>
      </c>
      <c r="O52">
        <v>35011</v>
      </c>
      <c r="P52">
        <v>123847</v>
      </c>
      <c r="Q52" t="s">
        <v>93</v>
      </c>
      <c r="R52">
        <v>555177</v>
      </c>
    </row>
    <row r="53" spans="1:18" x14ac:dyDescent="0.25">
      <c r="A53" t="s">
        <v>83</v>
      </c>
      <c r="B53" t="s">
        <v>84</v>
      </c>
      <c r="C53" t="s">
        <v>85</v>
      </c>
      <c r="D53">
        <v>101</v>
      </c>
      <c r="E53" t="s">
        <v>86</v>
      </c>
      <c r="F53" t="s">
        <v>87</v>
      </c>
      <c r="G53" t="s">
        <v>88</v>
      </c>
      <c r="H53" t="s">
        <v>89</v>
      </c>
      <c r="I53" t="s">
        <v>194</v>
      </c>
      <c r="J53" t="s">
        <v>91</v>
      </c>
      <c r="K53" t="s">
        <v>195</v>
      </c>
      <c r="L53">
        <v>5242</v>
      </c>
      <c r="M53">
        <v>1095329</v>
      </c>
      <c r="N53">
        <v>200077</v>
      </c>
      <c r="O53">
        <v>35011</v>
      </c>
      <c r="P53">
        <v>123847</v>
      </c>
      <c r="Q53" t="s">
        <v>93</v>
      </c>
      <c r="R53">
        <v>555177</v>
      </c>
    </row>
    <row r="54" spans="1:18" x14ac:dyDescent="0.25">
      <c r="A54" t="s">
        <v>83</v>
      </c>
      <c r="B54" t="s">
        <v>84</v>
      </c>
      <c r="C54" t="s">
        <v>85</v>
      </c>
      <c r="D54">
        <v>101</v>
      </c>
      <c r="E54" t="s">
        <v>86</v>
      </c>
      <c r="F54" t="s">
        <v>87</v>
      </c>
      <c r="G54" t="s">
        <v>88</v>
      </c>
      <c r="H54" t="s">
        <v>89</v>
      </c>
      <c r="I54" t="s">
        <v>196</v>
      </c>
      <c r="J54" t="s">
        <v>91</v>
      </c>
      <c r="K54" t="s">
        <v>197</v>
      </c>
      <c r="L54">
        <v>48919</v>
      </c>
      <c r="M54">
        <v>1095329</v>
      </c>
      <c r="N54">
        <v>200077</v>
      </c>
      <c r="O54">
        <v>35011</v>
      </c>
      <c r="P54">
        <v>123847</v>
      </c>
      <c r="Q54" t="s">
        <v>93</v>
      </c>
      <c r="R54">
        <v>555177</v>
      </c>
    </row>
    <row r="55" spans="1:18" x14ac:dyDescent="0.25">
      <c r="A55" t="s">
        <v>83</v>
      </c>
      <c r="B55" t="s">
        <v>84</v>
      </c>
      <c r="C55" t="s">
        <v>85</v>
      </c>
      <c r="D55">
        <v>101</v>
      </c>
      <c r="E55" t="s">
        <v>86</v>
      </c>
      <c r="F55" t="s">
        <v>87</v>
      </c>
      <c r="G55" t="s">
        <v>88</v>
      </c>
      <c r="H55" t="s">
        <v>89</v>
      </c>
      <c r="I55" t="s">
        <v>198</v>
      </c>
      <c r="J55" t="s">
        <v>91</v>
      </c>
      <c r="K55" t="s">
        <v>199</v>
      </c>
      <c r="L55">
        <v>0</v>
      </c>
      <c r="M55">
        <v>1095329</v>
      </c>
      <c r="N55">
        <v>200077</v>
      </c>
      <c r="O55">
        <v>35011</v>
      </c>
      <c r="P55">
        <v>123847</v>
      </c>
      <c r="Q55" t="s">
        <v>93</v>
      </c>
      <c r="R55">
        <v>555177</v>
      </c>
    </row>
    <row r="56" spans="1:18" x14ac:dyDescent="0.25">
      <c r="A56" t="s">
        <v>83</v>
      </c>
      <c r="B56" t="s">
        <v>84</v>
      </c>
      <c r="C56" t="s">
        <v>85</v>
      </c>
      <c r="D56">
        <v>101</v>
      </c>
      <c r="E56" t="s">
        <v>86</v>
      </c>
      <c r="F56" t="s">
        <v>87</v>
      </c>
      <c r="G56" t="s">
        <v>88</v>
      </c>
      <c r="H56" t="s">
        <v>89</v>
      </c>
      <c r="I56" t="s">
        <v>200</v>
      </c>
      <c r="J56" t="s">
        <v>91</v>
      </c>
      <c r="K56" t="s">
        <v>201</v>
      </c>
      <c r="L56">
        <v>24592</v>
      </c>
      <c r="M56">
        <v>1095329</v>
      </c>
      <c r="N56">
        <v>200077</v>
      </c>
      <c r="O56">
        <v>35011</v>
      </c>
      <c r="P56">
        <v>123847</v>
      </c>
      <c r="Q56" t="s">
        <v>93</v>
      </c>
      <c r="R56">
        <v>555177</v>
      </c>
    </row>
    <row r="57" spans="1:18" x14ac:dyDescent="0.25">
      <c r="A57" t="s">
        <v>83</v>
      </c>
      <c r="B57" t="s">
        <v>84</v>
      </c>
      <c r="C57" t="s">
        <v>85</v>
      </c>
      <c r="D57">
        <v>101</v>
      </c>
      <c r="E57" t="s">
        <v>86</v>
      </c>
      <c r="F57" t="s">
        <v>87</v>
      </c>
      <c r="G57" t="s">
        <v>88</v>
      </c>
      <c r="H57" t="s">
        <v>89</v>
      </c>
      <c r="I57" t="s">
        <v>202</v>
      </c>
      <c r="J57" t="s">
        <v>91</v>
      </c>
      <c r="K57" t="s">
        <v>203</v>
      </c>
      <c r="L57">
        <v>2154</v>
      </c>
      <c r="M57">
        <v>1095329</v>
      </c>
      <c r="N57">
        <v>200077</v>
      </c>
      <c r="O57">
        <v>35011</v>
      </c>
      <c r="P57">
        <v>123847</v>
      </c>
      <c r="Q57" t="s">
        <v>93</v>
      </c>
      <c r="R57">
        <v>555177</v>
      </c>
    </row>
    <row r="58" spans="1:18" x14ac:dyDescent="0.25">
      <c r="A58" t="s">
        <v>83</v>
      </c>
      <c r="B58" t="s">
        <v>84</v>
      </c>
      <c r="C58" t="s">
        <v>85</v>
      </c>
      <c r="D58">
        <v>101</v>
      </c>
      <c r="E58" t="s">
        <v>86</v>
      </c>
      <c r="F58" t="s">
        <v>87</v>
      </c>
      <c r="G58" t="s">
        <v>88</v>
      </c>
      <c r="H58" t="s">
        <v>89</v>
      </c>
      <c r="I58" t="s">
        <v>204</v>
      </c>
      <c r="J58" t="s">
        <v>91</v>
      </c>
      <c r="K58" t="s">
        <v>205</v>
      </c>
      <c r="L58">
        <v>0</v>
      </c>
      <c r="M58">
        <v>1095329</v>
      </c>
      <c r="N58">
        <v>200077</v>
      </c>
      <c r="O58">
        <v>35011</v>
      </c>
      <c r="P58">
        <v>123847</v>
      </c>
      <c r="Q58" t="s">
        <v>93</v>
      </c>
      <c r="R58">
        <v>555177</v>
      </c>
    </row>
    <row r="59" spans="1:18" x14ac:dyDescent="0.25">
      <c r="A59" t="s">
        <v>83</v>
      </c>
      <c r="B59" t="s">
        <v>84</v>
      </c>
      <c r="C59" t="s">
        <v>85</v>
      </c>
      <c r="D59">
        <v>101</v>
      </c>
      <c r="E59" t="s">
        <v>86</v>
      </c>
      <c r="F59" t="s">
        <v>87</v>
      </c>
      <c r="G59" t="s">
        <v>88</v>
      </c>
      <c r="H59" t="s">
        <v>89</v>
      </c>
      <c r="I59" t="s">
        <v>206</v>
      </c>
      <c r="J59" t="s">
        <v>91</v>
      </c>
      <c r="K59" t="s">
        <v>207</v>
      </c>
      <c r="L59">
        <v>6040</v>
      </c>
      <c r="M59">
        <v>1095329</v>
      </c>
      <c r="N59">
        <v>200077</v>
      </c>
      <c r="O59">
        <v>35011</v>
      </c>
      <c r="P59">
        <v>123847</v>
      </c>
      <c r="Q59" t="s">
        <v>93</v>
      </c>
      <c r="R59">
        <v>555177</v>
      </c>
    </row>
    <row r="60" spans="1:18" x14ac:dyDescent="0.25">
      <c r="A60" t="s">
        <v>83</v>
      </c>
      <c r="B60" t="s">
        <v>84</v>
      </c>
      <c r="C60" t="s">
        <v>85</v>
      </c>
      <c r="D60">
        <v>101</v>
      </c>
      <c r="E60" t="s">
        <v>86</v>
      </c>
      <c r="F60" t="s">
        <v>87</v>
      </c>
      <c r="G60" t="s">
        <v>88</v>
      </c>
      <c r="H60" t="s">
        <v>89</v>
      </c>
      <c r="I60" t="s">
        <v>208</v>
      </c>
      <c r="J60" t="s">
        <v>91</v>
      </c>
      <c r="K60" t="s">
        <v>209</v>
      </c>
      <c r="L60">
        <v>1128</v>
      </c>
      <c r="M60">
        <v>1095329</v>
      </c>
      <c r="N60">
        <v>200077</v>
      </c>
      <c r="O60">
        <v>35011</v>
      </c>
      <c r="P60">
        <v>123847</v>
      </c>
      <c r="Q60" t="s">
        <v>93</v>
      </c>
      <c r="R60">
        <v>555177</v>
      </c>
    </row>
    <row r="61" spans="1:18" x14ac:dyDescent="0.25">
      <c r="A61" t="s">
        <v>83</v>
      </c>
      <c r="B61" t="s">
        <v>84</v>
      </c>
      <c r="C61" t="s">
        <v>85</v>
      </c>
      <c r="D61">
        <v>101</v>
      </c>
      <c r="E61" t="s">
        <v>86</v>
      </c>
      <c r="F61" t="s">
        <v>87</v>
      </c>
      <c r="G61" t="s">
        <v>88</v>
      </c>
      <c r="H61" t="s">
        <v>89</v>
      </c>
      <c r="I61" t="s">
        <v>210</v>
      </c>
      <c r="J61" t="s">
        <v>91</v>
      </c>
      <c r="K61" t="s">
        <v>211</v>
      </c>
      <c r="L61">
        <v>9875</v>
      </c>
      <c r="M61">
        <v>1095329</v>
      </c>
      <c r="N61">
        <v>200077</v>
      </c>
      <c r="O61">
        <v>35011</v>
      </c>
      <c r="P61">
        <v>123847</v>
      </c>
      <c r="Q61" t="s">
        <v>93</v>
      </c>
      <c r="R61">
        <v>555177</v>
      </c>
    </row>
    <row r="62" spans="1:18" x14ac:dyDescent="0.25">
      <c r="A62" t="s">
        <v>83</v>
      </c>
      <c r="B62" t="s">
        <v>84</v>
      </c>
      <c r="C62" t="s">
        <v>85</v>
      </c>
      <c r="D62">
        <v>101</v>
      </c>
      <c r="E62" t="s">
        <v>86</v>
      </c>
      <c r="F62" t="s">
        <v>87</v>
      </c>
      <c r="G62" t="s">
        <v>88</v>
      </c>
      <c r="H62" t="s">
        <v>89</v>
      </c>
      <c r="I62" t="s">
        <v>212</v>
      </c>
      <c r="J62" t="s">
        <v>91</v>
      </c>
      <c r="K62" t="s">
        <v>213</v>
      </c>
      <c r="L62">
        <v>5484</v>
      </c>
      <c r="M62">
        <v>1095329</v>
      </c>
      <c r="N62">
        <v>200077</v>
      </c>
      <c r="O62">
        <v>35011</v>
      </c>
      <c r="P62">
        <v>123847</v>
      </c>
      <c r="Q62" t="s">
        <v>93</v>
      </c>
      <c r="R62">
        <v>555177</v>
      </c>
    </row>
    <row r="63" spans="1:18" x14ac:dyDescent="0.25">
      <c r="A63" t="s">
        <v>83</v>
      </c>
      <c r="B63" t="s">
        <v>84</v>
      </c>
      <c r="C63" t="s">
        <v>85</v>
      </c>
      <c r="D63">
        <v>101</v>
      </c>
      <c r="E63" t="s">
        <v>86</v>
      </c>
      <c r="F63" t="s">
        <v>87</v>
      </c>
      <c r="G63" t="s">
        <v>88</v>
      </c>
      <c r="H63" t="s">
        <v>89</v>
      </c>
      <c r="I63" t="s">
        <v>214</v>
      </c>
      <c r="J63" t="s">
        <v>91</v>
      </c>
      <c r="K63" t="s">
        <v>215</v>
      </c>
      <c r="L63">
        <v>54659</v>
      </c>
      <c r="M63">
        <v>1095329</v>
      </c>
      <c r="N63">
        <v>200077</v>
      </c>
      <c r="O63">
        <v>35011</v>
      </c>
      <c r="P63">
        <v>123847</v>
      </c>
      <c r="Q63" t="s">
        <v>93</v>
      </c>
      <c r="R63">
        <v>555177</v>
      </c>
    </row>
    <row r="64" spans="1:18" x14ac:dyDescent="0.25">
      <c r="A64" t="s">
        <v>83</v>
      </c>
      <c r="B64" t="s">
        <v>84</v>
      </c>
      <c r="C64" t="s">
        <v>85</v>
      </c>
      <c r="D64">
        <v>101</v>
      </c>
      <c r="E64" t="s">
        <v>86</v>
      </c>
      <c r="F64" t="s">
        <v>87</v>
      </c>
      <c r="G64" t="s">
        <v>88</v>
      </c>
      <c r="H64" t="s">
        <v>89</v>
      </c>
      <c r="I64" t="s">
        <v>216</v>
      </c>
      <c r="J64" t="s">
        <v>91</v>
      </c>
      <c r="K64" t="s">
        <v>217</v>
      </c>
      <c r="L64">
        <v>10100</v>
      </c>
      <c r="M64">
        <v>1095329</v>
      </c>
      <c r="N64">
        <v>200077</v>
      </c>
      <c r="O64">
        <v>35011</v>
      </c>
      <c r="P64">
        <v>123847</v>
      </c>
      <c r="Q64" t="s">
        <v>93</v>
      </c>
      <c r="R64">
        <v>555177</v>
      </c>
    </row>
    <row r="65" spans="1:18" x14ac:dyDescent="0.25">
      <c r="A65" t="s">
        <v>83</v>
      </c>
      <c r="B65" t="s">
        <v>84</v>
      </c>
      <c r="C65" t="s">
        <v>85</v>
      </c>
      <c r="D65">
        <v>101</v>
      </c>
      <c r="E65" t="s">
        <v>86</v>
      </c>
      <c r="F65" t="s">
        <v>87</v>
      </c>
      <c r="G65" t="s">
        <v>88</v>
      </c>
      <c r="H65" t="s">
        <v>89</v>
      </c>
      <c r="I65" t="s">
        <v>218</v>
      </c>
      <c r="J65" t="s">
        <v>91</v>
      </c>
      <c r="K65" t="s">
        <v>219</v>
      </c>
      <c r="L65">
        <v>0</v>
      </c>
      <c r="M65">
        <v>1095329</v>
      </c>
      <c r="N65">
        <v>200077</v>
      </c>
      <c r="O65">
        <v>35011</v>
      </c>
      <c r="P65">
        <v>123847</v>
      </c>
      <c r="Q65" t="s">
        <v>93</v>
      </c>
      <c r="R65">
        <v>555177</v>
      </c>
    </row>
    <row r="66" spans="1:18" x14ac:dyDescent="0.25">
      <c r="A66" t="s">
        <v>83</v>
      </c>
      <c r="B66" t="s">
        <v>84</v>
      </c>
      <c r="C66" t="s">
        <v>85</v>
      </c>
      <c r="D66">
        <v>101</v>
      </c>
      <c r="E66" t="s">
        <v>86</v>
      </c>
      <c r="F66" t="s">
        <v>87</v>
      </c>
      <c r="G66" t="s">
        <v>88</v>
      </c>
      <c r="H66" t="s">
        <v>89</v>
      </c>
      <c r="I66" t="s">
        <v>220</v>
      </c>
      <c r="J66" t="s">
        <v>91</v>
      </c>
      <c r="K66" t="s">
        <v>221</v>
      </c>
      <c r="L66">
        <v>4314</v>
      </c>
      <c r="M66">
        <v>1095329</v>
      </c>
      <c r="N66">
        <v>200077</v>
      </c>
      <c r="O66">
        <v>35011</v>
      </c>
      <c r="P66">
        <v>123847</v>
      </c>
      <c r="Q66" t="s">
        <v>93</v>
      </c>
      <c r="R66">
        <v>555177</v>
      </c>
    </row>
    <row r="67" spans="1:18" x14ac:dyDescent="0.25">
      <c r="A67" t="s">
        <v>83</v>
      </c>
      <c r="B67" t="s">
        <v>84</v>
      </c>
      <c r="C67" t="s">
        <v>85</v>
      </c>
      <c r="D67">
        <v>101</v>
      </c>
      <c r="E67" t="s">
        <v>86</v>
      </c>
      <c r="F67" t="s">
        <v>87</v>
      </c>
      <c r="G67" t="s">
        <v>88</v>
      </c>
      <c r="H67" t="s">
        <v>89</v>
      </c>
      <c r="I67" t="s">
        <v>222</v>
      </c>
      <c r="J67" t="s">
        <v>91</v>
      </c>
      <c r="K67" t="s">
        <v>223</v>
      </c>
      <c r="L67">
        <v>396</v>
      </c>
      <c r="M67">
        <v>1095329</v>
      </c>
      <c r="N67">
        <v>200077</v>
      </c>
      <c r="O67">
        <v>35011</v>
      </c>
      <c r="P67">
        <v>123847</v>
      </c>
      <c r="Q67" t="s">
        <v>93</v>
      </c>
      <c r="R67">
        <v>555177</v>
      </c>
    </row>
    <row r="68" spans="1:18" x14ac:dyDescent="0.25">
      <c r="A68" t="s">
        <v>83</v>
      </c>
      <c r="B68" t="s">
        <v>84</v>
      </c>
      <c r="C68" t="s">
        <v>85</v>
      </c>
      <c r="D68">
        <v>101</v>
      </c>
      <c r="E68" t="s">
        <v>86</v>
      </c>
      <c r="F68" t="s">
        <v>87</v>
      </c>
      <c r="G68" t="s">
        <v>88</v>
      </c>
      <c r="H68" t="s">
        <v>89</v>
      </c>
      <c r="I68" t="s">
        <v>224</v>
      </c>
      <c r="J68" t="s">
        <v>91</v>
      </c>
      <c r="K68" t="s">
        <v>225</v>
      </c>
      <c r="L68">
        <v>2380</v>
      </c>
      <c r="M68">
        <v>1095329</v>
      </c>
      <c r="N68">
        <v>200077</v>
      </c>
      <c r="O68">
        <v>35011</v>
      </c>
      <c r="P68">
        <v>123847</v>
      </c>
      <c r="Q68" t="s">
        <v>93</v>
      </c>
      <c r="R68">
        <v>555177</v>
      </c>
    </row>
    <row r="69" spans="1:18" x14ac:dyDescent="0.25">
      <c r="A69" t="s">
        <v>83</v>
      </c>
      <c r="B69" t="s">
        <v>84</v>
      </c>
      <c r="C69" t="s">
        <v>85</v>
      </c>
      <c r="D69">
        <v>101</v>
      </c>
      <c r="E69" t="s">
        <v>86</v>
      </c>
      <c r="F69" t="s">
        <v>87</v>
      </c>
      <c r="G69" t="s">
        <v>88</v>
      </c>
      <c r="H69" t="s">
        <v>89</v>
      </c>
      <c r="I69" t="s">
        <v>226</v>
      </c>
      <c r="J69" t="s">
        <v>91</v>
      </c>
      <c r="K69" t="s">
        <v>227</v>
      </c>
      <c r="L69">
        <v>180</v>
      </c>
      <c r="M69">
        <v>1095329</v>
      </c>
      <c r="N69">
        <v>200077</v>
      </c>
      <c r="O69">
        <v>35011</v>
      </c>
      <c r="P69">
        <v>123847</v>
      </c>
      <c r="Q69" t="s">
        <v>93</v>
      </c>
      <c r="R69">
        <v>555177</v>
      </c>
    </row>
    <row r="70" spans="1:18" x14ac:dyDescent="0.25">
      <c r="A70" t="s">
        <v>83</v>
      </c>
      <c r="B70" t="s">
        <v>84</v>
      </c>
      <c r="C70" t="s">
        <v>85</v>
      </c>
      <c r="D70">
        <v>101</v>
      </c>
      <c r="E70" t="s">
        <v>86</v>
      </c>
      <c r="F70" t="s">
        <v>87</v>
      </c>
      <c r="G70" t="s">
        <v>88</v>
      </c>
      <c r="H70" t="s">
        <v>89</v>
      </c>
      <c r="I70" t="s">
        <v>228</v>
      </c>
      <c r="J70" t="s">
        <v>91</v>
      </c>
      <c r="K70" t="s">
        <v>229</v>
      </c>
      <c r="L70">
        <v>0</v>
      </c>
      <c r="M70">
        <v>1095329</v>
      </c>
      <c r="N70">
        <v>200077</v>
      </c>
      <c r="O70">
        <v>35011</v>
      </c>
      <c r="P70">
        <v>123847</v>
      </c>
      <c r="Q70" t="s">
        <v>93</v>
      </c>
      <c r="R70">
        <v>555177</v>
      </c>
    </row>
    <row r="71" spans="1:18" x14ac:dyDescent="0.25">
      <c r="A71" t="s">
        <v>83</v>
      </c>
      <c r="B71" t="s">
        <v>84</v>
      </c>
      <c r="C71" t="s">
        <v>85</v>
      </c>
      <c r="D71">
        <v>101</v>
      </c>
      <c r="E71" t="s">
        <v>86</v>
      </c>
      <c r="F71" t="s">
        <v>87</v>
      </c>
      <c r="G71" t="s">
        <v>88</v>
      </c>
      <c r="H71" t="s">
        <v>89</v>
      </c>
      <c r="I71" t="s">
        <v>230</v>
      </c>
      <c r="J71" t="s">
        <v>91</v>
      </c>
      <c r="K71" t="s">
        <v>231</v>
      </c>
      <c r="L71">
        <v>1151</v>
      </c>
      <c r="M71">
        <v>1095329</v>
      </c>
      <c r="N71">
        <v>200077</v>
      </c>
      <c r="O71">
        <v>35011</v>
      </c>
      <c r="P71">
        <v>123847</v>
      </c>
      <c r="Q71" t="s">
        <v>93</v>
      </c>
      <c r="R71">
        <v>555177</v>
      </c>
    </row>
    <row r="72" spans="1:18" x14ac:dyDescent="0.25">
      <c r="A72" t="s">
        <v>83</v>
      </c>
      <c r="B72" t="s">
        <v>84</v>
      </c>
      <c r="C72" t="s">
        <v>85</v>
      </c>
      <c r="D72">
        <v>101</v>
      </c>
      <c r="E72" t="s">
        <v>86</v>
      </c>
      <c r="F72" t="s">
        <v>87</v>
      </c>
      <c r="G72" t="s">
        <v>88</v>
      </c>
      <c r="H72" t="s">
        <v>89</v>
      </c>
      <c r="I72" t="s">
        <v>232</v>
      </c>
      <c r="J72" t="s">
        <v>91</v>
      </c>
      <c r="K72" t="s">
        <v>233</v>
      </c>
      <c r="L72">
        <v>18872</v>
      </c>
      <c r="M72">
        <v>1095329</v>
      </c>
      <c r="N72">
        <v>200077</v>
      </c>
      <c r="O72">
        <v>35011</v>
      </c>
      <c r="P72">
        <v>123847</v>
      </c>
      <c r="Q72" t="s">
        <v>93</v>
      </c>
      <c r="R72">
        <v>555177</v>
      </c>
    </row>
    <row r="73" spans="1:18" x14ac:dyDescent="0.25">
      <c r="A73" t="s">
        <v>83</v>
      </c>
      <c r="B73" t="s">
        <v>84</v>
      </c>
      <c r="C73" t="s">
        <v>85</v>
      </c>
      <c r="D73">
        <v>101</v>
      </c>
      <c r="E73" t="s">
        <v>86</v>
      </c>
      <c r="F73" t="s">
        <v>87</v>
      </c>
      <c r="G73" t="s">
        <v>88</v>
      </c>
      <c r="H73" t="s">
        <v>89</v>
      </c>
      <c r="I73" t="s">
        <v>234</v>
      </c>
      <c r="J73" t="s">
        <v>91</v>
      </c>
      <c r="K73" t="s">
        <v>235</v>
      </c>
      <c r="L73">
        <v>0</v>
      </c>
      <c r="M73">
        <v>1095329</v>
      </c>
      <c r="N73">
        <v>200077</v>
      </c>
      <c r="O73">
        <v>35011</v>
      </c>
      <c r="P73">
        <v>123847</v>
      </c>
      <c r="Q73" t="s">
        <v>93</v>
      </c>
      <c r="R73">
        <v>555177</v>
      </c>
    </row>
    <row r="74" spans="1:18" x14ac:dyDescent="0.25">
      <c r="A74" t="s">
        <v>83</v>
      </c>
      <c r="B74" t="s">
        <v>84</v>
      </c>
      <c r="C74" t="s">
        <v>85</v>
      </c>
      <c r="D74">
        <v>101</v>
      </c>
      <c r="E74" t="s">
        <v>86</v>
      </c>
      <c r="F74" t="s">
        <v>87</v>
      </c>
      <c r="G74" t="s">
        <v>88</v>
      </c>
      <c r="H74" t="s">
        <v>89</v>
      </c>
      <c r="I74" t="s">
        <v>236</v>
      </c>
      <c r="J74" t="s">
        <v>91</v>
      </c>
      <c r="K74" t="s">
        <v>237</v>
      </c>
      <c r="L74">
        <v>0</v>
      </c>
      <c r="M74">
        <v>1095329</v>
      </c>
      <c r="N74">
        <v>200077</v>
      </c>
      <c r="O74">
        <v>35011</v>
      </c>
      <c r="P74">
        <v>123847</v>
      </c>
      <c r="Q74" t="s">
        <v>93</v>
      </c>
      <c r="R74">
        <v>555177</v>
      </c>
    </row>
    <row r="75" spans="1:18" x14ac:dyDescent="0.25">
      <c r="A75" t="s">
        <v>83</v>
      </c>
      <c r="B75" t="s">
        <v>84</v>
      </c>
      <c r="C75" t="s">
        <v>85</v>
      </c>
      <c r="D75">
        <v>101</v>
      </c>
      <c r="E75" t="s">
        <v>86</v>
      </c>
      <c r="F75" t="s">
        <v>87</v>
      </c>
      <c r="G75" t="s">
        <v>88</v>
      </c>
      <c r="H75" t="s">
        <v>89</v>
      </c>
      <c r="I75" t="s">
        <v>128</v>
      </c>
      <c r="J75" t="s">
        <v>91</v>
      </c>
      <c r="K75" t="s">
        <v>129</v>
      </c>
      <c r="L75">
        <v>24704</v>
      </c>
      <c r="M75">
        <v>1095329</v>
      </c>
      <c r="N75">
        <v>200077</v>
      </c>
      <c r="O75">
        <v>35011</v>
      </c>
      <c r="P75">
        <v>123847</v>
      </c>
      <c r="Q75" t="s">
        <v>93</v>
      </c>
      <c r="R75">
        <v>555177</v>
      </c>
    </row>
    <row r="76" spans="1:18" x14ac:dyDescent="0.25">
      <c r="A76" t="s">
        <v>83</v>
      </c>
      <c r="B76" t="s">
        <v>84</v>
      </c>
      <c r="C76" t="s">
        <v>85</v>
      </c>
      <c r="D76">
        <v>101</v>
      </c>
      <c r="E76" t="s">
        <v>86</v>
      </c>
      <c r="F76" t="s">
        <v>87</v>
      </c>
      <c r="G76" t="s">
        <v>88</v>
      </c>
      <c r="H76" t="s">
        <v>89</v>
      </c>
      <c r="I76" t="s">
        <v>130</v>
      </c>
      <c r="J76" t="s">
        <v>91</v>
      </c>
      <c r="K76" t="s">
        <v>131</v>
      </c>
      <c r="L76">
        <v>500</v>
      </c>
      <c r="M76">
        <v>1095329</v>
      </c>
      <c r="N76">
        <v>200077</v>
      </c>
      <c r="O76">
        <v>35011</v>
      </c>
      <c r="P76">
        <v>123847</v>
      </c>
      <c r="Q76" t="s">
        <v>93</v>
      </c>
      <c r="R76">
        <v>555177</v>
      </c>
    </row>
    <row r="77" spans="1:18" x14ac:dyDescent="0.25">
      <c r="A77" t="s">
        <v>83</v>
      </c>
      <c r="B77" t="s">
        <v>84</v>
      </c>
      <c r="C77" t="s">
        <v>85</v>
      </c>
      <c r="D77">
        <v>101</v>
      </c>
      <c r="E77" t="s">
        <v>86</v>
      </c>
      <c r="F77" t="s">
        <v>87</v>
      </c>
      <c r="G77" t="s">
        <v>88</v>
      </c>
      <c r="H77" t="s">
        <v>89</v>
      </c>
      <c r="I77" t="s">
        <v>138</v>
      </c>
      <c r="J77" t="s">
        <v>91</v>
      </c>
      <c r="K77" t="s">
        <v>139</v>
      </c>
      <c r="L77">
        <v>20000</v>
      </c>
      <c r="M77">
        <v>1095329</v>
      </c>
      <c r="N77">
        <v>200077</v>
      </c>
      <c r="O77">
        <v>35011</v>
      </c>
      <c r="P77">
        <v>123847</v>
      </c>
      <c r="Q77" t="s">
        <v>93</v>
      </c>
      <c r="R77">
        <v>555177</v>
      </c>
    </row>
    <row r="78" spans="1:18" x14ac:dyDescent="0.25">
      <c r="A78" t="s">
        <v>83</v>
      </c>
      <c r="B78" t="s">
        <v>84</v>
      </c>
      <c r="C78" t="s">
        <v>85</v>
      </c>
      <c r="D78">
        <v>101</v>
      </c>
      <c r="E78" t="s">
        <v>86</v>
      </c>
      <c r="F78" t="s">
        <v>87</v>
      </c>
      <c r="G78" t="s">
        <v>88</v>
      </c>
      <c r="H78" t="s">
        <v>89</v>
      </c>
      <c r="I78" t="s">
        <v>190</v>
      </c>
      <c r="J78" t="s">
        <v>91</v>
      </c>
      <c r="K78" t="s">
        <v>191</v>
      </c>
      <c r="L78">
        <v>750</v>
      </c>
      <c r="M78">
        <v>1095329</v>
      </c>
      <c r="N78">
        <v>200077</v>
      </c>
      <c r="O78">
        <v>35011</v>
      </c>
      <c r="P78">
        <v>123847</v>
      </c>
      <c r="Q78" t="s">
        <v>93</v>
      </c>
      <c r="R78">
        <v>555177</v>
      </c>
    </row>
    <row r="79" spans="1:18" x14ac:dyDescent="0.25">
      <c r="A79" t="s">
        <v>83</v>
      </c>
      <c r="B79" t="s">
        <v>84</v>
      </c>
      <c r="C79" t="s">
        <v>85</v>
      </c>
      <c r="D79">
        <v>101</v>
      </c>
      <c r="E79" t="s">
        <v>86</v>
      </c>
      <c r="F79" t="s">
        <v>87</v>
      </c>
      <c r="G79" t="s">
        <v>88</v>
      </c>
      <c r="H79" t="s">
        <v>89</v>
      </c>
      <c r="I79" t="s">
        <v>190</v>
      </c>
      <c r="J79" t="s">
        <v>91</v>
      </c>
      <c r="K79" t="s">
        <v>191</v>
      </c>
      <c r="L79">
        <v>1500</v>
      </c>
      <c r="M79">
        <v>1095329</v>
      </c>
      <c r="N79">
        <v>200077</v>
      </c>
      <c r="O79">
        <v>35011</v>
      </c>
      <c r="P79">
        <v>123847</v>
      </c>
      <c r="Q79" t="s">
        <v>93</v>
      </c>
      <c r="R79">
        <v>555177</v>
      </c>
    </row>
    <row r="80" spans="1:18" x14ac:dyDescent="0.25">
      <c r="A80" t="s">
        <v>83</v>
      </c>
      <c r="B80" t="s">
        <v>84</v>
      </c>
      <c r="C80" t="s">
        <v>85</v>
      </c>
      <c r="D80">
        <v>101</v>
      </c>
      <c r="E80" t="s">
        <v>86</v>
      </c>
      <c r="F80" t="s">
        <v>87</v>
      </c>
      <c r="G80" t="s">
        <v>88</v>
      </c>
      <c r="H80" t="s">
        <v>89</v>
      </c>
      <c r="I80" t="s">
        <v>114</v>
      </c>
      <c r="J80" t="s">
        <v>91</v>
      </c>
      <c r="K80" t="s">
        <v>115</v>
      </c>
      <c r="L80">
        <v>6344</v>
      </c>
      <c r="M80">
        <v>1095329</v>
      </c>
      <c r="N80">
        <v>200077</v>
      </c>
      <c r="O80">
        <v>35011</v>
      </c>
      <c r="P80">
        <v>123847</v>
      </c>
      <c r="Q80" t="s">
        <v>93</v>
      </c>
      <c r="R80">
        <v>555177</v>
      </c>
    </row>
    <row r="81" spans="1:18" x14ac:dyDescent="0.25">
      <c r="A81" t="s">
        <v>83</v>
      </c>
      <c r="B81" t="s">
        <v>84</v>
      </c>
      <c r="C81" t="s">
        <v>85</v>
      </c>
      <c r="D81">
        <v>101</v>
      </c>
      <c r="E81" t="s">
        <v>86</v>
      </c>
      <c r="F81" t="s">
        <v>87</v>
      </c>
      <c r="G81" t="s">
        <v>88</v>
      </c>
      <c r="H81" t="s">
        <v>89</v>
      </c>
      <c r="I81" t="s">
        <v>138</v>
      </c>
      <c r="J81" t="s">
        <v>91</v>
      </c>
      <c r="K81" t="s">
        <v>139</v>
      </c>
      <c r="L81">
        <v>78305</v>
      </c>
      <c r="M81">
        <v>1095329</v>
      </c>
      <c r="N81">
        <v>200077</v>
      </c>
      <c r="O81">
        <v>35011</v>
      </c>
      <c r="P81">
        <v>123847</v>
      </c>
      <c r="Q81" t="s">
        <v>93</v>
      </c>
      <c r="R81">
        <v>555177</v>
      </c>
    </row>
    <row r="82" spans="1:18" x14ac:dyDescent="0.25">
      <c r="A82" t="s">
        <v>83</v>
      </c>
      <c r="B82" t="s">
        <v>84</v>
      </c>
      <c r="C82" t="s">
        <v>85</v>
      </c>
      <c r="D82">
        <v>101</v>
      </c>
      <c r="E82" t="s">
        <v>86</v>
      </c>
      <c r="F82" t="s">
        <v>87</v>
      </c>
      <c r="G82" t="s">
        <v>88</v>
      </c>
      <c r="H82" t="s">
        <v>89</v>
      </c>
      <c r="I82" t="s">
        <v>190</v>
      </c>
      <c r="J82" t="s">
        <v>91</v>
      </c>
      <c r="K82" t="s">
        <v>191</v>
      </c>
      <c r="L82">
        <v>24000</v>
      </c>
      <c r="M82">
        <v>1095329</v>
      </c>
      <c r="N82">
        <v>200077</v>
      </c>
      <c r="O82">
        <v>35011</v>
      </c>
      <c r="P82">
        <v>123847</v>
      </c>
      <c r="Q82" t="s">
        <v>93</v>
      </c>
      <c r="R82">
        <v>555177</v>
      </c>
    </row>
    <row r="83" spans="1:18" x14ac:dyDescent="0.25">
      <c r="A83" t="s">
        <v>83</v>
      </c>
      <c r="B83" t="s">
        <v>84</v>
      </c>
      <c r="C83" t="s">
        <v>85</v>
      </c>
      <c r="D83">
        <v>101</v>
      </c>
      <c r="E83" t="s">
        <v>86</v>
      </c>
      <c r="F83" t="s">
        <v>87</v>
      </c>
      <c r="G83" t="s">
        <v>88</v>
      </c>
      <c r="H83" t="s">
        <v>89</v>
      </c>
      <c r="I83" t="s">
        <v>190</v>
      </c>
      <c r="J83" t="s">
        <v>91</v>
      </c>
      <c r="K83" t="s">
        <v>191</v>
      </c>
      <c r="L83">
        <v>700</v>
      </c>
      <c r="M83">
        <v>1095329</v>
      </c>
      <c r="N83">
        <v>200077</v>
      </c>
      <c r="O83">
        <v>35011</v>
      </c>
      <c r="P83">
        <v>123847</v>
      </c>
      <c r="Q83" t="s">
        <v>93</v>
      </c>
      <c r="R83">
        <v>555177</v>
      </c>
    </row>
    <row r="84" spans="1:18" x14ac:dyDescent="0.25">
      <c r="A84" t="s">
        <v>83</v>
      </c>
      <c r="B84" t="s">
        <v>84</v>
      </c>
      <c r="C84" t="s">
        <v>85</v>
      </c>
      <c r="D84">
        <v>101</v>
      </c>
      <c r="E84" t="s">
        <v>86</v>
      </c>
      <c r="F84" t="s">
        <v>87</v>
      </c>
      <c r="G84" t="s">
        <v>88</v>
      </c>
      <c r="H84" t="s">
        <v>89</v>
      </c>
      <c r="I84" t="s">
        <v>190</v>
      </c>
      <c r="J84" t="s">
        <v>91</v>
      </c>
      <c r="K84" t="s">
        <v>191</v>
      </c>
      <c r="L84">
        <v>1000</v>
      </c>
      <c r="M84">
        <v>1095329</v>
      </c>
      <c r="N84">
        <v>200077</v>
      </c>
      <c r="O84">
        <v>35011</v>
      </c>
      <c r="P84">
        <v>123847</v>
      </c>
      <c r="Q84" t="s">
        <v>93</v>
      </c>
      <c r="R84">
        <v>555177</v>
      </c>
    </row>
    <row r="85" spans="1:18" x14ac:dyDescent="0.25">
      <c r="A85" t="s">
        <v>83</v>
      </c>
      <c r="B85" t="s">
        <v>84</v>
      </c>
      <c r="C85" t="s">
        <v>85</v>
      </c>
      <c r="D85">
        <v>101</v>
      </c>
      <c r="E85" t="s">
        <v>86</v>
      </c>
      <c r="F85" t="s">
        <v>87</v>
      </c>
      <c r="G85" t="s">
        <v>88</v>
      </c>
      <c r="H85" t="s">
        <v>89</v>
      </c>
      <c r="I85" t="s">
        <v>190</v>
      </c>
      <c r="J85" t="s">
        <v>91</v>
      </c>
      <c r="K85" t="s">
        <v>191</v>
      </c>
      <c r="L85">
        <v>1500</v>
      </c>
      <c r="M85">
        <v>1095329</v>
      </c>
      <c r="N85">
        <v>200077</v>
      </c>
      <c r="O85">
        <v>35011</v>
      </c>
      <c r="P85">
        <v>123847</v>
      </c>
      <c r="Q85" t="s">
        <v>93</v>
      </c>
      <c r="R85">
        <v>555177</v>
      </c>
    </row>
    <row r="86" spans="1:18" x14ac:dyDescent="0.25">
      <c r="A86" t="s">
        <v>83</v>
      </c>
      <c r="B86" t="s">
        <v>84</v>
      </c>
      <c r="C86" t="s">
        <v>85</v>
      </c>
      <c r="D86">
        <v>101</v>
      </c>
      <c r="E86" t="s">
        <v>86</v>
      </c>
      <c r="F86" t="s">
        <v>87</v>
      </c>
      <c r="G86" t="s">
        <v>88</v>
      </c>
      <c r="H86" t="s">
        <v>89</v>
      </c>
      <c r="I86" t="s">
        <v>190</v>
      </c>
      <c r="J86" t="s">
        <v>91</v>
      </c>
      <c r="K86" t="s">
        <v>191</v>
      </c>
      <c r="L86">
        <v>15500</v>
      </c>
      <c r="M86">
        <v>1095329</v>
      </c>
      <c r="N86">
        <v>200077</v>
      </c>
      <c r="O86">
        <v>35011</v>
      </c>
      <c r="P86">
        <v>123847</v>
      </c>
      <c r="Q86" t="s">
        <v>93</v>
      </c>
      <c r="R86">
        <v>555177</v>
      </c>
    </row>
    <row r="87" spans="1:18" x14ac:dyDescent="0.25">
      <c r="A87" t="s">
        <v>83</v>
      </c>
      <c r="B87" t="s">
        <v>84</v>
      </c>
      <c r="C87" t="s">
        <v>85</v>
      </c>
      <c r="D87">
        <v>101</v>
      </c>
      <c r="E87" t="s">
        <v>86</v>
      </c>
      <c r="F87" t="s">
        <v>87</v>
      </c>
      <c r="G87" t="s">
        <v>88</v>
      </c>
      <c r="H87" t="s">
        <v>89</v>
      </c>
      <c r="I87" t="s">
        <v>190</v>
      </c>
      <c r="J87" t="s">
        <v>91</v>
      </c>
      <c r="K87" t="s">
        <v>191</v>
      </c>
      <c r="L87">
        <v>1100</v>
      </c>
      <c r="M87">
        <v>1095329</v>
      </c>
      <c r="N87">
        <v>200077</v>
      </c>
      <c r="O87">
        <v>35011</v>
      </c>
      <c r="P87">
        <v>123847</v>
      </c>
      <c r="Q87" t="s">
        <v>93</v>
      </c>
      <c r="R87">
        <v>555177</v>
      </c>
    </row>
    <row r="88" spans="1:18" x14ac:dyDescent="0.25">
      <c r="A88" t="s">
        <v>83</v>
      </c>
      <c r="B88" t="s">
        <v>84</v>
      </c>
      <c r="C88" t="s">
        <v>85</v>
      </c>
      <c r="D88">
        <v>101</v>
      </c>
      <c r="E88" t="s">
        <v>86</v>
      </c>
      <c r="F88" t="s">
        <v>87</v>
      </c>
      <c r="G88" t="s">
        <v>88</v>
      </c>
      <c r="H88" t="s">
        <v>89</v>
      </c>
      <c r="I88" t="s">
        <v>190</v>
      </c>
      <c r="J88" t="s">
        <v>91</v>
      </c>
      <c r="K88" t="s">
        <v>191</v>
      </c>
      <c r="L88">
        <v>300</v>
      </c>
      <c r="M88">
        <v>1095329</v>
      </c>
      <c r="N88">
        <v>200077</v>
      </c>
      <c r="O88">
        <v>35011</v>
      </c>
      <c r="P88">
        <v>123847</v>
      </c>
      <c r="Q88" t="s">
        <v>93</v>
      </c>
      <c r="R88">
        <v>555177</v>
      </c>
    </row>
    <row r="89" spans="1:18" x14ac:dyDescent="0.25">
      <c r="A89" t="s">
        <v>83</v>
      </c>
      <c r="B89" t="s">
        <v>84</v>
      </c>
      <c r="C89" t="s">
        <v>85</v>
      </c>
      <c r="D89">
        <v>101</v>
      </c>
      <c r="E89" t="s">
        <v>86</v>
      </c>
      <c r="F89" t="s">
        <v>87</v>
      </c>
      <c r="G89" t="s">
        <v>88</v>
      </c>
      <c r="H89" t="s">
        <v>89</v>
      </c>
      <c r="I89" t="s">
        <v>190</v>
      </c>
      <c r="J89" t="s">
        <v>91</v>
      </c>
      <c r="K89" t="s">
        <v>191</v>
      </c>
      <c r="L89">
        <v>350</v>
      </c>
      <c r="M89">
        <v>1095329</v>
      </c>
      <c r="N89">
        <v>200077</v>
      </c>
      <c r="O89">
        <v>35011</v>
      </c>
      <c r="P89">
        <v>123847</v>
      </c>
      <c r="Q89" t="s">
        <v>93</v>
      </c>
      <c r="R89">
        <v>555177</v>
      </c>
    </row>
    <row r="90" spans="1:18" x14ac:dyDescent="0.25">
      <c r="A90" t="s">
        <v>83</v>
      </c>
      <c r="B90" t="s">
        <v>84</v>
      </c>
      <c r="C90" t="s">
        <v>85</v>
      </c>
      <c r="D90">
        <v>101</v>
      </c>
      <c r="E90" t="s">
        <v>86</v>
      </c>
      <c r="F90" t="s">
        <v>87</v>
      </c>
      <c r="G90" t="s">
        <v>88</v>
      </c>
      <c r="H90" t="s">
        <v>89</v>
      </c>
      <c r="I90" t="s">
        <v>190</v>
      </c>
      <c r="J90" t="s">
        <v>91</v>
      </c>
      <c r="K90" t="s">
        <v>191</v>
      </c>
      <c r="L90">
        <v>156</v>
      </c>
      <c r="M90">
        <v>1095329</v>
      </c>
      <c r="N90">
        <v>200077</v>
      </c>
      <c r="O90">
        <v>35011</v>
      </c>
      <c r="P90">
        <v>123847</v>
      </c>
      <c r="Q90" t="s">
        <v>93</v>
      </c>
      <c r="R90">
        <v>555177</v>
      </c>
    </row>
    <row r="91" spans="1:18" x14ac:dyDescent="0.25">
      <c r="A91" t="s">
        <v>83</v>
      </c>
      <c r="B91" t="s">
        <v>84</v>
      </c>
      <c r="C91" t="s">
        <v>85</v>
      </c>
      <c r="D91">
        <v>101</v>
      </c>
      <c r="E91" t="s">
        <v>86</v>
      </c>
      <c r="F91" t="s">
        <v>87</v>
      </c>
      <c r="G91" t="s">
        <v>88</v>
      </c>
      <c r="H91" t="s">
        <v>89</v>
      </c>
      <c r="I91" t="s">
        <v>190</v>
      </c>
      <c r="J91" t="s">
        <v>91</v>
      </c>
      <c r="K91" t="s">
        <v>191</v>
      </c>
      <c r="L91">
        <v>550</v>
      </c>
      <c r="M91">
        <v>1095329</v>
      </c>
      <c r="N91">
        <v>200077</v>
      </c>
      <c r="O91">
        <v>35011</v>
      </c>
      <c r="P91">
        <v>123847</v>
      </c>
      <c r="Q91" t="s">
        <v>93</v>
      </c>
      <c r="R91">
        <v>555177</v>
      </c>
    </row>
    <row r="92" spans="1:18" x14ac:dyDescent="0.25">
      <c r="A92" t="s">
        <v>83</v>
      </c>
      <c r="B92" t="s">
        <v>84</v>
      </c>
      <c r="C92" t="s">
        <v>85</v>
      </c>
      <c r="D92">
        <v>101</v>
      </c>
      <c r="E92" t="s">
        <v>86</v>
      </c>
      <c r="F92" t="s">
        <v>87</v>
      </c>
      <c r="G92" t="s">
        <v>88</v>
      </c>
      <c r="H92" t="s">
        <v>89</v>
      </c>
      <c r="I92" t="s">
        <v>190</v>
      </c>
      <c r="J92" t="s">
        <v>91</v>
      </c>
      <c r="K92" t="s">
        <v>191</v>
      </c>
      <c r="L92">
        <v>9750</v>
      </c>
      <c r="M92">
        <v>1095329</v>
      </c>
      <c r="N92">
        <v>200077</v>
      </c>
      <c r="O92">
        <v>35011</v>
      </c>
      <c r="P92">
        <v>123847</v>
      </c>
      <c r="Q92" t="s">
        <v>93</v>
      </c>
      <c r="R92">
        <v>555177</v>
      </c>
    </row>
    <row r="93" spans="1:18" x14ac:dyDescent="0.25">
      <c r="A93" t="s">
        <v>83</v>
      </c>
      <c r="B93" t="s">
        <v>84</v>
      </c>
      <c r="C93" t="s">
        <v>85</v>
      </c>
      <c r="D93">
        <v>101</v>
      </c>
      <c r="E93" t="s">
        <v>86</v>
      </c>
      <c r="F93" t="s">
        <v>87</v>
      </c>
      <c r="G93" t="s">
        <v>88</v>
      </c>
      <c r="H93" t="s">
        <v>89</v>
      </c>
      <c r="I93" t="s">
        <v>190</v>
      </c>
      <c r="J93" t="s">
        <v>91</v>
      </c>
      <c r="K93" t="s">
        <v>191</v>
      </c>
      <c r="L93">
        <v>4000</v>
      </c>
      <c r="M93">
        <v>1095329</v>
      </c>
      <c r="N93">
        <v>200077</v>
      </c>
      <c r="O93">
        <v>35011</v>
      </c>
      <c r="P93">
        <v>123847</v>
      </c>
      <c r="Q93" t="s">
        <v>93</v>
      </c>
      <c r="R93">
        <v>555177</v>
      </c>
    </row>
    <row r="94" spans="1:18" x14ac:dyDescent="0.25">
      <c r="A94" t="s">
        <v>83</v>
      </c>
      <c r="B94" t="s">
        <v>84</v>
      </c>
      <c r="C94" t="s">
        <v>85</v>
      </c>
      <c r="D94">
        <v>101</v>
      </c>
      <c r="E94" t="s">
        <v>86</v>
      </c>
      <c r="F94" t="s">
        <v>87</v>
      </c>
      <c r="G94" t="s">
        <v>88</v>
      </c>
      <c r="H94" t="s">
        <v>89</v>
      </c>
      <c r="I94" t="s">
        <v>190</v>
      </c>
      <c r="J94" t="s">
        <v>91</v>
      </c>
      <c r="K94" t="s">
        <v>191</v>
      </c>
      <c r="L94">
        <v>9000</v>
      </c>
      <c r="M94">
        <v>1095329</v>
      </c>
      <c r="N94">
        <v>200077</v>
      </c>
      <c r="O94">
        <v>35011</v>
      </c>
      <c r="P94">
        <v>123847</v>
      </c>
      <c r="Q94" t="s">
        <v>93</v>
      </c>
      <c r="R94">
        <v>555177</v>
      </c>
    </row>
    <row r="95" spans="1:18" x14ac:dyDescent="0.25">
      <c r="A95" t="s">
        <v>83</v>
      </c>
      <c r="B95" t="s">
        <v>84</v>
      </c>
      <c r="C95" t="s">
        <v>85</v>
      </c>
      <c r="D95">
        <v>101</v>
      </c>
      <c r="E95" t="s">
        <v>86</v>
      </c>
      <c r="F95" t="s">
        <v>87</v>
      </c>
      <c r="G95" t="s">
        <v>88</v>
      </c>
      <c r="H95" t="s">
        <v>89</v>
      </c>
      <c r="I95" t="s">
        <v>190</v>
      </c>
      <c r="J95" t="s">
        <v>91</v>
      </c>
      <c r="K95" t="s">
        <v>191</v>
      </c>
      <c r="L95">
        <v>2200</v>
      </c>
      <c r="M95">
        <v>1095329</v>
      </c>
      <c r="N95">
        <v>200077</v>
      </c>
      <c r="O95">
        <v>35011</v>
      </c>
      <c r="P95">
        <v>123847</v>
      </c>
      <c r="Q95" t="s">
        <v>93</v>
      </c>
      <c r="R95">
        <v>555177</v>
      </c>
    </row>
    <row r="96" spans="1:18" x14ac:dyDescent="0.25">
      <c r="A96" t="s">
        <v>83</v>
      </c>
      <c r="B96" t="s">
        <v>84</v>
      </c>
      <c r="C96" t="s">
        <v>85</v>
      </c>
      <c r="D96">
        <v>101</v>
      </c>
      <c r="E96" t="s">
        <v>86</v>
      </c>
      <c r="F96" t="s">
        <v>87</v>
      </c>
      <c r="G96" t="s">
        <v>88</v>
      </c>
      <c r="H96" t="s">
        <v>89</v>
      </c>
      <c r="I96" t="s">
        <v>190</v>
      </c>
      <c r="J96" t="s">
        <v>91</v>
      </c>
      <c r="K96" t="s">
        <v>191</v>
      </c>
      <c r="L96">
        <v>500</v>
      </c>
      <c r="M96">
        <v>1095329</v>
      </c>
      <c r="N96">
        <v>200077</v>
      </c>
      <c r="O96">
        <v>35011</v>
      </c>
      <c r="P96">
        <v>123847</v>
      </c>
      <c r="Q96" t="s">
        <v>93</v>
      </c>
      <c r="R96">
        <v>555177</v>
      </c>
    </row>
    <row r="97" spans="1:18" x14ac:dyDescent="0.25">
      <c r="A97" t="s">
        <v>83</v>
      </c>
      <c r="B97" t="s">
        <v>84</v>
      </c>
      <c r="C97" t="s">
        <v>85</v>
      </c>
      <c r="D97">
        <v>101</v>
      </c>
      <c r="E97" t="s">
        <v>86</v>
      </c>
      <c r="F97" t="s">
        <v>87</v>
      </c>
      <c r="G97" t="s">
        <v>88</v>
      </c>
      <c r="H97" t="s">
        <v>89</v>
      </c>
      <c r="I97" t="s">
        <v>190</v>
      </c>
      <c r="J97" t="s">
        <v>91</v>
      </c>
      <c r="K97" t="s">
        <v>191</v>
      </c>
      <c r="L97">
        <v>350</v>
      </c>
      <c r="M97">
        <v>1095329</v>
      </c>
      <c r="N97">
        <v>200077</v>
      </c>
      <c r="O97">
        <v>35011</v>
      </c>
      <c r="P97">
        <v>123847</v>
      </c>
      <c r="Q97" t="s">
        <v>93</v>
      </c>
      <c r="R97">
        <v>555177</v>
      </c>
    </row>
    <row r="98" spans="1:18" x14ac:dyDescent="0.25">
      <c r="A98" t="s">
        <v>83</v>
      </c>
      <c r="B98" t="s">
        <v>84</v>
      </c>
      <c r="C98" t="s">
        <v>85</v>
      </c>
      <c r="D98">
        <v>101</v>
      </c>
      <c r="E98" t="s">
        <v>86</v>
      </c>
      <c r="F98" t="s">
        <v>87</v>
      </c>
      <c r="G98" t="s">
        <v>88</v>
      </c>
      <c r="H98" t="s">
        <v>89</v>
      </c>
      <c r="I98" t="s">
        <v>190</v>
      </c>
      <c r="J98" t="s">
        <v>91</v>
      </c>
      <c r="K98" t="s">
        <v>191</v>
      </c>
      <c r="L98">
        <v>5600</v>
      </c>
      <c r="M98">
        <v>1095329</v>
      </c>
      <c r="N98">
        <v>200077</v>
      </c>
      <c r="O98">
        <v>35011</v>
      </c>
      <c r="P98">
        <v>123847</v>
      </c>
      <c r="Q98" t="s">
        <v>93</v>
      </c>
      <c r="R98">
        <v>555177</v>
      </c>
    </row>
    <row r="99" spans="1:18" x14ac:dyDescent="0.25">
      <c r="A99" t="s">
        <v>83</v>
      </c>
      <c r="B99" t="s">
        <v>84</v>
      </c>
      <c r="C99" t="s">
        <v>85</v>
      </c>
      <c r="D99">
        <v>101</v>
      </c>
      <c r="E99" t="s">
        <v>86</v>
      </c>
      <c r="F99" t="s">
        <v>87</v>
      </c>
      <c r="G99" t="s">
        <v>88</v>
      </c>
      <c r="H99" t="s">
        <v>89</v>
      </c>
      <c r="I99" t="s">
        <v>190</v>
      </c>
      <c r="J99" t="s">
        <v>91</v>
      </c>
      <c r="K99" t="s">
        <v>191</v>
      </c>
      <c r="L99">
        <v>650</v>
      </c>
      <c r="M99">
        <v>1095329</v>
      </c>
      <c r="N99">
        <v>200077</v>
      </c>
      <c r="O99">
        <v>35011</v>
      </c>
      <c r="P99">
        <v>123847</v>
      </c>
      <c r="Q99" t="s">
        <v>93</v>
      </c>
      <c r="R99">
        <v>555177</v>
      </c>
    </row>
    <row r="100" spans="1:18" x14ac:dyDescent="0.25">
      <c r="A100" t="s">
        <v>83</v>
      </c>
      <c r="B100" t="s">
        <v>84</v>
      </c>
      <c r="C100" t="s">
        <v>85</v>
      </c>
      <c r="D100">
        <v>101</v>
      </c>
      <c r="E100" t="s">
        <v>86</v>
      </c>
      <c r="F100" t="s">
        <v>87</v>
      </c>
      <c r="G100" t="s">
        <v>88</v>
      </c>
      <c r="H100" t="s">
        <v>89</v>
      </c>
      <c r="I100" t="s">
        <v>138</v>
      </c>
      <c r="J100" t="s">
        <v>91</v>
      </c>
      <c r="K100" t="s">
        <v>139</v>
      </c>
      <c r="L100">
        <v>161738</v>
      </c>
      <c r="M100">
        <v>1095329</v>
      </c>
      <c r="N100">
        <v>200077</v>
      </c>
      <c r="O100">
        <v>35011</v>
      </c>
      <c r="P100">
        <v>123847</v>
      </c>
      <c r="Q100" t="s">
        <v>93</v>
      </c>
      <c r="R100">
        <v>555177</v>
      </c>
    </row>
    <row r="101" spans="1:18" x14ac:dyDescent="0.25">
      <c r="A101" t="s">
        <v>83</v>
      </c>
      <c r="B101" t="s">
        <v>84</v>
      </c>
      <c r="C101" t="s">
        <v>85</v>
      </c>
      <c r="D101">
        <v>101</v>
      </c>
      <c r="E101" t="s">
        <v>86</v>
      </c>
      <c r="F101" t="s">
        <v>87</v>
      </c>
      <c r="G101" t="s">
        <v>88</v>
      </c>
      <c r="H101" t="s">
        <v>89</v>
      </c>
      <c r="I101" t="s">
        <v>224</v>
      </c>
      <c r="J101" t="s">
        <v>91</v>
      </c>
      <c r="K101" t="s">
        <v>225</v>
      </c>
      <c r="L101">
        <v>1200</v>
      </c>
      <c r="M101">
        <v>1095329</v>
      </c>
      <c r="N101">
        <v>200077</v>
      </c>
      <c r="O101">
        <v>35011</v>
      </c>
      <c r="P101">
        <v>123847</v>
      </c>
      <c r="Q101" t="s">
        <v>93</v>
      </c>
      <c r="R101">
        <v>555177</v>
      </c>
    </row>
    <row r="102" spans="1:18" x14ac:dyDescent="0.25">
      <c r="A102" t="s">
        <v>83</v>
      </c>
      <c r="B102" t="s">
        <v>84</v>
      </c>
      <c r="C102" t="s">
        <v>85</v>
      </c>
      <c r="D102">
        <v>101</v>
      </c>
      <c r="E102" t="s">
        <v>86</v>
      </c>
      <c r="F102" t="s">
        <v>87</v>
      </c>
      <c r="G102" t="s">
        <v>88</v>
      </c>
      <c r="H102" t="s">
        <v>89</v>
      </c>
      <c r="I102" t="s">
        <v>136</v>
      </c>
      <c r="J102" t="s">
        <v>91</v>
      </c>
      <c r="K102" t="s">
        <v>137</v>
      </c>
      <c r="L102">
        <v>350</v>
      </c>
      <c r="M102">
        <v>1095329</v>
      </c>
      <c r="N102">
        <v>200077</v>
      </c>
      <c r="O102">
        <v>35011</v>
      </c>
      <c r="P102">
        <v>123847</v>
      </c>
      <c r="Q102" t="s">
        <v>93</v>
      </c>
      <c r="R102">
        <v>555177</v>
      </c>
    </row>
    <row r="103" spans="1:18" x14ac:dyDescent="0.25">
      <c r="A103" t="s">
        <v>83</v>
      </c>
      <c r="B103" t="s">
        <v>84</v>
      </c>
      <c r="C103" t="s">
        <v>85</v>
      </c>
      <c r="D103">
        <v>101</v>
      </c>
      <c r="E103" t="s">
        <v>86</v>
      </c>
      <c r="F103" t="s">
        <v>87</v>
      </c>
      <c r="G103" t="s">
        <v>88</v>
      </c>
      <c r="H103" t="s">
        <v>89</v>
      </c>
      <c r="I103" t="s">
        <v>136</v>
      </c>
      <c r="J103" t="s">
        <v>91</v>
      </c>
      <c r="K103" t="s">
        <v>137</v>
      </c>
      <c r="L103">
        <v>50</v>
      </c>
      <c r="M103">
        <v>1095329</v>
      </c>
      <c r="N103">
        <v>200077</v>
      </c>
      <c r="O103">
        <v>35011</v>
      </c>
      <c r="P103">
        <v>123847</v>
      </c>
      <c r="Q103" t="s">
        <v>93</v>
      </c>
      <c r="R103">
        <v>555177</v>
      </c>
    </row>
    <row r="104" spans="1:18" x14ac:dyDescent="0.25">
      <c r="A104" t="s">
        <v>83</v>
      </c>
      <c r="B104" t="s">
        <v>84</v>
      </c>
      <c r="C104" t="s">
        <v>85</v>
      </c>
      <c r="D104">
        <v>101</v>
      </c>
      <c r="E104" t="s">
        <v>86</v>
      </c>
      <c r="F104" t="s">
        <v>87</v>
      </c>
      <c r="G104" t="s">
        <v>88</v>
      </c>
      <c r="H104" t="s">
        <v>89</v>
      </c>
      <c r="I104" t="s">
        <v>136</v>
      </c>
      <c r="J104" t="s">
        <v>91</v>
      </c>
      <c r="K104" t="s">
        <v>137</v>
      </c>
      <c r="L104">
        <v>50</v>
      </c>
      <c r="M104">
        <v>1095329</v>
      </c>
      <c r="N104">
        <v>200077</v>
      </c>
      <c r="O104">
        <v>35011</v>
      </c>
      <c r="P104">
        <v>123847</v>
      </c>
      <c r="Q104" t="s">
        <v>93</v>
      </c>
      <c r="R104">
        <v>555177</v>
      </c>
    </row>
    <row r="105" spans="1:18" x14ac:dyDescent="0.25">
      <c r="A105" t="s">
        <v>83</v>
      </c>
      <c r="B105" t="s">
        <v>84</v>
      </c>
      <c r="C105" t="s">
        <v>85</v>
      </c>
      <c r="D105">
        <v>101</v>
      </c>
      <c r="E105" t="s">
        <v>86</v>
      </c>
      <c r="F105" t="s">
        <v>87</v>
      </c>
      <c r="G105" t="s">
        <v>88</v>
      </c>
      <c r="H105" t="s">
        <v>89</v>
      </c>
      <c r="I105" t="s">
        <v>158</v>
      </c>
      <c r="J105" t="s">
        <v>91</v>
      </c>
      <c r="K105" t="s">
        <v>159</v>
      </c>
      <c r="L105">
        <v>1740</v>
      </c>
      <c r="M105">
        <v>1095329</v>
      </c>
      <c r="N105">
        <v>200077</v>
      </c>
      <c r="O105">
        <v>35011</v>
      </c>
      <c r="P105">
        <v>123847</v>
      </c>
      <c r="Q105" t="s">
        <v>93</v>
      </c>
      <c r="R105">
        <v>555177</v>
      </c>
    </row>
    <row r="106" spans="1:18" x14ac:dyDescent="0.25">
      <c r="A106" t="s">
        <v>83</v>
      </c>
      <c r="B106" t="s">
        <v>84</v>
      </c>
      <c r="C106" t="s">
        <v>85</v>
      </c>
      <c r="D106">
        <v>101</v>
      </c>
      <c r="E106" t="s">
        <v>86</v>
      </c>
      <c r="F106" t="s">
        <v>87</v>
      </c>
      <c r="G106" t="s">
        <v>88</v>
      </c>
      <c r="H106" t="s">
        <v>89</v>
      </c>
      <c r="I106" t="s">
        <v>136</v>
      </c>
      <c r="J106" t="s">
        <v>91</v>
      </c>
      <c r="K106" t="s">
        <v>137</v>
      </c>
      <c r="L106">
        <v>455</v>
      </c>
      <c r="M106">
        <v>1095329</v>
      </c>
      <c r="N106">
        <v>200077</v>
      </c>
      <c r="O106">
        <v>35011</v>
      </c>
      <c r="P106">
        <v>123847</v>
      </c>
      <c r="Q106" t="s">
        <v>93</v>
      </c>
      <c r="R106">
        <v>555177</v>
      </c>
    </row>
    <row r="107" spans="1:18" x14ac:dyDescent="0.25">
      <c r="A107" t="s">
        <v>83</v>
      </c>
      <c r="B107" t="s">
        <v>84</v>
      </c>
      <c r="C107" t="s">
        <v>85</v>
      </c>
      <c r="D107">
        <v>101</v>
      </c>
      <c r="E107" t="s">
        <v>86</v>
      </c>
      <c r="F107" t="s">
        <v>87</v>
      </c>
      <c r="G107" t="s">
        <v>88</v>
      </c>
      <c r="H107" t="s">
        <v>89</v>
      </c>
      <c r="I107" t="s">
        <v>160</v>
      </c>
      <c r="J107" t="s">
        <v>91</v>
      </c>
      <c r="K107" t="s">
        <v>161</v>
      </c>
      <c r="L107">
        <v>800</v>
      </c>
      <c r="M107">
        <v>1095329</v>
      </c>
      <c r="N107">
        <v>200077</v>
      </c>
      <c r="O107">
        <v>35011</v>
      </c>
      <c r="P107">
        <v>123847</v>
      </c>
      <c r="Q107" t="s">
        <v>93</v>
      </c>
      <c r="R107">
        <v>555177</v>
      </c>
    </row>
    <row r="108" spans="1:18" x14ac:dyDescent="0.25">
      <c r="A108" t="s">
        <v>83</v>
      </c>
      <c r="B108" t="s">
        <v>84</v>
      </c>
      <c r="C108" t="s">
        <v>85</v>
      </c>
      <c r="D108">
        <v>101</v>
      </c>
      <c r="E108" t="s">
        <v>86</v>
      </c>
      <c r="F108" t="s">
        <v>87</v>
      </c>
      <c r="G108" t="s">
        <v>88</v>
      </c>
      <c r="H108" t="s">
        <v>89</v>
      </c>
      <c r="I108" t="s">
        <v>136</v>
      </c>
      <c r="J108" t="s">
        <v>91</v>
      </c>
      <c r="K108" t="s">
        <v>137</v>
      </c>
      <c r="L108">
        <v>1200</v>
      </c>
      <c r="M108">
        <v>1095329</v>
      </c>
      <c r="N108">
        <v>200077</v>
      </c>
      <c r="O108">
        <v>35011</v>
      </c>
      <c r="P108">
        <v>123847</v>
      </c>
      <c r="Q108" t="s">
        <v>93</v>
      </c>
      <c r="R108">
        <v>555177</v>
      </c>
    </row>
    <row r="109" spans="1:18" x14ac:dyDescent="0.25">
      <c r="A109" t="s">
        <v>83</v>
      </c>
      <c r="B109" t="s">
        <v>84</v>
      </c>
      <c r="C109" t="s">
        <v>85</v>
      </c>
      <c r="D109">
        <v>101</v>
      </c>
      <c r="E109" t="s">
        <v>86</v>
      </c>
      <c r="F109" t="s">
        <v>87</v>
      </c>
      <c r="G109" t="s">
        <v>88</v>
      </c>
      <c r="H109" t="s">
        <v>89</v>
      </c>
      <c r="I109" t="s">
        <v>136</v>
      </c>
      <c r="J109" t="s">
        <v>91</v>
      </c>
      <c r="K109" t="s">
        <v>137</v>
      </c>
      <c r="L109">
        <v>500</v>
      </c>
      <c r="M109">
        <v>1095329</v>
      </c>
      <c r="N109">
        <v>200077</v>
      </c>
      <c r="O109">
        <v>35011</v>
      </c>
      <c r="P109">
        <v>123847</v>
      </c>
      <c r="Q109" t="s">
        <v>93</v>
      </c>
      <c r="R109">
        <v>555177</v>
      </c>
    </row>
    <row r="110" spans="1:18" x14ac:dyDescent="0.25">
      <c r="A110" t="s">
        <v>83</v>
      </c>
      <c r="B110" t="s">
        <v>84</v>
      </c>
      <c r="C110" t="s">
        <v>85</v>
      </c>
      <c r="D110">
        <v>101</v>
      </c>
      <c r="E110" t="s">
        <v>86</v>
      </c>
      <c r="F110" t="s">
        <v>87</v>
      </c>
      <c r="G110" t="s">
        <v>88</v>
      </c>
      <c r="H110" t="s">
        <v>89</v>
      </c>
      <c r="I110" t="s">
        <v>226</v>
      </c>
      <c r="J110" t="s">
        <v>91</v>
      </c>
      <c r="K110" t="s">
        <v>227</v>
      </c>
      <c r="L110">
        <v>2220</v>
      </c>
      <c r="M110">
        <v>1095329</v>
      </c>
      <c r="N110">
        <v>200077</v>
      </c>
      <c r="O110">
        <v>35011</v>
      </c>
      <c r="P110">
        <v>123847</v>
      </c>
      <c r="Q110" t="s">
        <v>93</v>
      </c>
      <c r="R110">
        <v>555177</v>
      </c>
    </row>
    <row r="111" spans="1:18" x14ac:dyDescent="0.25">
      <c r="A111" t="s">
        <v>83</v>
      </c>
      <c r="B111" t="s">
        <v>84</v>
      </c>
      <c r="C111" t="s">
        <v>85</v>
      </c>
      <c r="D111">
        <v>101</v>
      </c>
      <c r="E111" t="s">
        <v>86</v>
      </c>
      <c r="F111" t="s">
        <v>87</v>
      </c>
      <c r="G111" t="s">
        <v>88</v>
      </c>
      <c r="H111" t="s">
        <v>89</v>
      </c>
      <c r="I111" t="s">
        <v>216</v>
      </c>
      <c r="J111" t="s">
        <v>91</v>
      </c>
      <c r="K111" t="s">
        <v>217</v>
      </c>
      <c r="L111">
        <v>1255</v>
      </c>
      <c r="M111">
        <v>1095329</v>
      </c>
      <c r="N111">
        <v>200077</v>
      </c>
      <c r="O111">
        <v>35011</v>
      </c>
      <c r="P111">
        <v>123847</v>
      </c>
      <c r="Q111" t="s">
        <v>93</v>
      </c>
      <c r="R111">
        <v>555177</v>
      </c>
    </row>
    <row r="112" spans="1:18" x14ac:dyDescent="0.25">
      <c r="A112" t="s">
        <v>83</v>
      </c>
      <c r="B112" t="s">
        <v>84</v>
      </c>
      <c r="C112" t="s">
        <v>85</v>
      </c>
      <c r="D112">
        <v>101</v>
      </c>
      <c r="E112" t="s">
        <v>86</v>
      </c>
      <c r="F112" t="s">
        <v>87</v>
      </c>
      <c r="G112" t="s">
        <v>88</v>
      </c>
      <c r="H112" t="s">
        <v>89</v>
      </c>
      <c r="I112" t="s">
        <v>194</v>
      </c>
      <c r="J112" t="s">
        <v>91</v>
      </c>
      <c r="K112" t="s">
        <v>195</v>
      </c>
      <c r="L112">
        <v>6692</v>
      </c>
      <c r="M112">
        <v>1095329</v>
      </c>
      <c r="N112">
        <v>200077</v>
      </c>
      <c r="O112">
        <v>35011</v>
      </c>
      <c r="P112">
        <v>123847</v>
      </c>
      <c r="Q112" t="s">
        <v>93</v>
      </c>
      <c r="R112">
        <v>555177</v>
      </c>
    </row>
    <row r="113" spans="1:18" x14ac:dyDescent="0.25">
      <c r="A113" t="s">
        <v>83</v>
      </c>
      <c r="B113" t="s">
        <v>84</v>
      </c>
      <c r="C113" t="s">
        <v>85</v>
      </c>
      <c r="D113">
        <v>101</v>
      </c>
      <c r="E113" t="s">
        <v>86</v>
      </c>
      <c r="F113" t="s">
        <v>87</v>
      </c>
      <c r="G113" t="s">
        <v>88</v>
      </c>
      <c r="H113" t="s">
        <v>89</v>
      </c>
      <c r="I113" t="s">
        <v>200</v>
      </c>
      <c r="J113" t="s">
        <v>91</v>
      </c>
      <c r="K113" t="s">
        <v>201</v>
      </c>
      <c r="L113">
        <v>17874</v>
      </c>
      <c r="M113">
        <v>1095329</v>
      </c>
      <c r="N113">
        <v>200077</v>
      </c>
      <c r="O113">
        <v>35011</v>
      </c>
      <c r="P113">
        <v>123847</v>
      </c>
      <c r="Q113" t="s">
        <v>93</v>
      </c>
      <c r="R113">
        <v>555177</v>
      </c>
    </row>
    <row r="114" spans="1:18" x14ac:dyDescent="0.25">
      <c r="A114" t="s">
        <v>83</v>
      </c>
      <c r="B114" t="s">
        <v>84</v>
      </c>
      <c r="C114" t="s">
        <v>85</v>
      </c>
      <c r="D114">
        <v>101</v>
      </c>
      <c r="E114" t="s">
        <v>86</v>
      </c>
      <c r="F114" t="s">
        <v>87</v>
      </c>
      <c r="G114" t="s">
        <v>88</v>
      </c>
      <c r="H114" t="s">
        <v>89</v>
      </c>
      <c r="I114" t="s">
        <v>196</v>
      </c>
      <c r="J114" t="s">
        <v>91</v>
      </c>
      <c r="K114" t="s">
        <v>197</v>
      </c>
      <c r="L114">
        <v>31863</v>
      </c>
      <c r="M114">
        <v>1095329</v>
      </c>
      <c r="N114">
        <v>200077</v>
      </c>
      <c r="O114">
        <v>35011</v>
      </c>
      <c r="P114">
        <v>123847</v>
      </c>
      <c r="Q114" t="s">
        <v>93</v>
      </c>
      <c r="R114">
        <v>555177</v>
      </c>
    </row>
    <row r="115" spans="1:18" x14ac:dyDescent="0.25">
      <c r="A115" t="s">
        <v>83</v>
      </c>
      <c r="B115" t="s">
        <v>84</v>
      </c>
      <c r="C115" t="s">
        <v>85</v>
      </c>
      <c r="D115">
        <v>101</v>
      </c>
      <c r="E115" t="s">
        <v>86</v>
      </c>
      <c r="F115" t="s">
        <v>87</v>
      </c>
      <c r="G115" t="s">
        <v>88</v>
      </c>
      <c r="H115" t="s">
        <v>89</v>
      </c>
      <c r="I115" t="s">
        <v>194</v>
      </c>
      <c r="J115" t="s">
        <v>91</v>
      </c>
      <c r="K115" t="s">
        <v>195</v>
      </c>
      <c r="L115">
        <v>7047</v>
      </c>
      <c r="M115">
        <v>1095329</v>
      </c>
      <c r="N115">
        <v>200077</v>
      </c>
      <c r="O115">
        <v>35011</v>
      </c>
      <c r="P115">
        <v>123847</v>
      </c>
      <c r="Q115" t="s">
        <v>93</v>
      </c>
      <c r="R115">
        <v>555177</v>
      </c>
    </row>
    <row r="116" spans="1:18" x14ac:dyDescent="0.25">
      <c r="A116" t="s">
        <v>83</v>
      </c>
      <c r="B116" t="s">
        <v>84</v>
      </c>
      <c r="C116" t="s">
        <v>85</v>
      </c>
      <c r="D116">
        <v>101</v>
      </c>
      <c r="E116" t="s">
        <v>86</v>
      </c>
      <c r="F116" t="s">
        <v>87</v>
      </c>
      <c r="G116" t="s">
        <v>88</v>
      </c>
      <c r="H116" t="s">
        <v>89</v>
      </c>
      <c r="I116" t="s">
        <v>130</v>
      </c>
      <c r="J116" t="s">
        <v>91</v>
      </c>
      <c r="K116" t="s">
        <v>131</v>
      </c>
      <c r="L116">
        <v>9804</v>
      </c>
      <c r="M116">
        <v>1095329</v>
      </c>
      <c r="N116">
        <v>200077</v>
      </c>
      <c r="O116">
        <v>35011</v>
      </c>
      <c r="P116">
        <v>123847</v>
      </c>
      <c r="Q116" t="s">
        <v>93</v>
      </c>
      <c r="R116">
        <v>555177</v>
      </c>
    </row>
    <row r="117" spans="1:18" x14ac:dyDescent="0.25">
      <c r="A117" t="s">
        <v>83</v>
      </c>
      <c r="B117" t="s">
        <v>84</v>
      </c>
      <c r="C117" t="s">
        <v>85</v>
      </c>
      <c r="D117">
        <v>101</v>
      </c>
      <c r="E117" t="s">
        <v>86</v>
      </c>
      <c r="F117" t="s">
        <v>87</v>
      </c>
      <c r="G117" t="s">
        <v>88</v>
      </c>
      <c r="H117" t="s">
        <v>89</v>
      </c>
      <c r="I117" t="s">
        <v>130</v>
      </c>
      <c r="J117" t="s">
        <v>91</v>
      </c>
      <c r="K117" t="s">
        <v>131</v>
      </c>
      <c r="L117">
        <v>4987</v>
      </c>
      <c r="M117">
        <v>1095329</v>
      </c>
      <c r="N117">
        <v>200077</v>
      </c>
      <c r="O117">
        <v>35011</v>
      </c>
      <c r="P117">
        <v>123847</v>
      </c>
      <c r="Q117" t="s">
        <v>93</v>
      </c>
      <c r="R117">
        <v>555177</v>
      </c>
    </row>
    <row r="118" spans="1:18" x14ac:dyDescent="0.25">
      <c r="A118" t="s">
        <v>83</v>
      </c>
      <c r="B118" t="s">
        <v>84</v>
      </c>
      <c r="C118" t="s">
        <v>85</v>
      </c>
      <c r="D118">
        <v>101</v>
      </c>
      <c r="E118" t="s">
        <v>86</v>
      </c>
      <c r="F118" t="s">
        <v>87</v>
      </c>
      <c r="G118" t="s">
        <v>88</v>
      </c>
      <c r="H118" t="s">
        <v>89</v>
      </c>
      <c r="I118" t="s">
        <v>130</v>
      </c>
      <c r="J118" t="s">
        <v>91</v>
      </c>
      <c r="K118" t="s">
        <v>131</v>
      </c>
      <c r="L118">
        <v>1100</v>
      </c>
      <c r="M118">
        <v>1095329</v>
      </c>
      <c r="N118">
        <v>200077</v>
      </c>
      <c r="O118">
        <v>35011</v>
      </c>
      <c r="P118">
        <v>123847</v>
      </c>
      <c r="Q118" t="s">
        <v>93</v>
      </c>
      <c r="R118">
        <v>555177</v>
      </c>
    </row>
    <row r="119" spans="1:18" x14ac:dyDescent="0.25">
      <c r="A119" t="s">
        <v>83</v>
      </c>
      <c r="B119" t="s">
        <v>84</v>
      </c>
      <c r="C119" t="s">
        <v>85</v>
      </c>
      <c r="D119">
        <v>101</v>
      </c>
      <c r="E119" t="s">
        <v>86</v>
      </c>
      <c r="F119" t="s">
        <v>87</v>
      </c>
      <c r="G119" t="s">
        <v>88</v>
      </c>
      <c r="H119" t="s">
        <v>89</v>
      </c>
      <c r="I119" t="s">
        <v>130</v>
      </c>
      <c r="J119" t="s">
        <v>91</v>
      </c>
      <c r="K119" t="s">
        <v>131</v>
      </c>
      <c r="L119">
        <v>310</v>
      </c>
      <c r="M119">
        <v>1095329</v>
      </c>
      <c r="N119">
        <v>200077</v>
      </c>
      <c r="O119">
        <v>35011</v>
      </c>
      <c r="P119">
        <v>123847</v>
      </c>
      <c r="Q119" t="s">
        <v>93</v>
      </c>
      <c r="R119">
        <v>555177</v>
      </c>
    </row>
    <row r="120" spans="1:18" x14ac:dyDescent="0.25">
      <c r="A120" t="s">
        <v>83</v>
      </c>
      <c r="B120" t="s">
        <v>84</v>
      </c>
      <c r="C120" t="s">
        <v>85</v>
      </c>
      <c r="D120">
        <v>101</v>
      </c>
      <c r="E120" t="s">
        <v>86</v>
      </c>
      <c r="F120" t="s">
        <v>87</v>
      </c>
      <c r="G120" t="s">
        <v>88</v>
      </c>
      <c r="H120" t="s">
        <v>89</v>
      </c>
      <c r="I120" t="s">
        <v>130</v>
      </c>
      <c r="J120" t="s">
        <v>91</v>
      </c>
      <c r="K120" t="s">
        <v>131</v>
      </c>
      <c r="L120">
        <v>1000</v>
      </c>
      <c r="M120">
        <v>1095329</v>
      </c>
      <c r="N120">
        <v>200077</v>
      </c>
      <c r="O120">
        <v>35011</v>
      </c>
      <c r="P120">
        <v>123847</v>
      </c>
      <c r="Q120" t="s">
        <v>93</v>
      </c>
      <c r="R120">
        <v>555177</v>
      </c>
    </row>
    <row r="121" spans="1:18" x14ac:dyDescent="0.25">
      <c r="A121" t="s">
        <v>83</v>
      </c>
      <c r="B121" t="s">
        <v>84</v>
      </c>
      <c r="C121" t="s">
        <v>85</v>
      </c>
      <c r="D121">
        <v>101</v>
      </c>
      <c r="E121" t="s">
        <v>86</v>
      </c>
      <c r="F121" t="s">
        <v>87</v>
      </c>
      <c r="G121" t="s">
        <v>88</v>
      </c>
      <c r="H121" t="s">
        <v>89</v>
      </c>
      <c r="I121" t="s">
        <v>194</v>
      </c>
      <c r="J121" t="s">
        <v>91</v>
      </c>
      <c r="K121" t="s">
        <v>195</v>
      </c>
      <c r="L121">
        <v>51903</v>
      </c>
      <c r="M121">
        <v>1095329</v>
      </c>
      <c r="N121">
        <v>200077</v>
      </c>
      <c r="O121">
        <v>35011</v>
      </c>
      <c r="P121">
        <v>123847</v>
      </c>
      <c r="Q121" t="s">
        <v>93</v>
      </c>
      <c r="R121">
        <v>555177</v>
      </c>
    </row>
    <row r="122" spans="1:18" x14ac:dyDescent="0.25">
      <c r="A122" t="s">
        <v>83</v>
      </c>
      <c r="B122" t="s">
        <v>84</v>
      </c>
      <c r="C122" t="s">
        <v>85</v>
      </c>
      <c r="D122">
        <v>101</v>
      </c>
      <c r="E122" t="s">
        <v>86</v>
      </c>
      <c r="F122" t="s">
        <v>87</v>
      </c>
      <c r="G122" t="s">
        <v>88</v>
      </c>
      <c r="H122" t="s">
        <v>89</v>
      </c>
      <c r="I122" t="s">
        <v>136</v>
      </c>
      <c r="J122" t="s">
        <v>91</v>
      </c>
      <c r="K122" t="s">
        <v>137</v>
      </c>
      <c r="L122">
        <v>525</v>
      </c>
      <c r="M122">
        <v>1095329</v>
      </c>
      <c r="N122">
        <v>200077</v>
      </c>
      <c r="O122">
        <v>35011</v>
      </c>
      <c r="P122">
        <v>123847</v>
      </c>
      <c r="Q122" t="s">
        <v>93</v>
      </c>
      <c r="R122">
        <v>555177</v>
      </c>
    </row>
    <row r="123" spans="1:18" x14ac:dyDescent="0.25">
      <c r="A123" t="s">
        <v>83</v>
      </c>
      <c r="B123" t="s">
        <v>84</v>
      </c>
      <c r="C123" t="s">
        <v>85</v>
      </c>
      <c r="D123">
        <v>101</v>
      </c>
      <c r="E123" t="s">
        <v>86</v>
      </c>
      <c r="F123" t="s">
        <v>87</v>
      </c>
      <c r="G123" t="s">
        <v>88</v>
      </c>
      <c r="H123" t="s">
        <v>89</v>
      </c>
      <c r="I123" t="s">
        <v>136</v>
      </c>
      <c r="J123" t="s">
        <v>91</v>
      </c>
      <c r="K123" t="s">
        <v>137</v>
      </c>
      <c r="L123">
        <v>800</v>
      </c>
      <c r="M123">
        <v>1095329</v>
      </c>
      <c r="N123">
        <v>200077</v>
      </c>
      <c r="O123">
        <v>35011</v>
      </c>
      <c r="P123">
        <v>123847</v>
      </c>
      <c r="Q123" t="s">
        <v>93</v>
      </c>
      <c r="R123">
        <v>555177</v>
      </c>
    </row>
    <row r="124" spans="1:18" x14ac:dyDescent="0.25">
      <c r="A124" t="s">
        <v>83</v>
      </c>
      <c r="B124" t="s">
        <v>84</v>
      </c>
      <c r="C124" t="s">
        <v>85</v>
      </c>
      <c r="D124">
        <v>101</v>
      </c>
      <c r="E124" t="s">
        <v>86</v>
      </c>
      <c r="F124" t="s">
        <v>87</v>
      </c>
      <c r="G124" t="s">
        <v>88</v>
      </c>
      <c r="H124" t="s">
        <v>89</v>
      </c>
      <c r="I124" t="s">
        <v>136</v>
      </c>
      <c r="J124" t="s">
        <v>91</v>
      </c>
      <c r="K124" t="s">
        <v>137</v>
      </c>
      <c r="L124">
        <v>3000</v>
      </c>
      <c r="M124">
        <v>1095329</v>
      </c>
      <c r="N124">
        <v>200077</v>
      </c>
      <c r="O124">
        <v>35011</v>
      </c>
      <c r="P124">
        <v>123847</v>
      </c>
      <c r="Q124" t="s">
        <v>93</v>
      </c>
      <c r="R124">
        <v>555177</v>
      </c>
    </row>
    <row r="125" spans="1:18" x14ac:dyDescent="0.25">
      <c r="A125" t="s">
        <v>83</v>
      </c>
      <c r="B125" t="s">
        <v>84</v>
      </c>
      <c r="C125" t="s">
        <v>85</v>
      </c>
      <c r="D125">
        <v>101</v>
      </c>
      <c r="E125" t="s">
        <v>86</v>
      </c>
      <c r="F125" t="s">
        <v>87</v>
      </c>
      <c r="G125" t="s">
        <v>88</v>
      </c>
      <c r="H125" t="s">
        <v>89</v>
      </c>
      <c r="I125" t="s">
        <v>136</v>
      </c>
      <c r="J125" t="s">
        <v>91</v>
      </c>
      <c r="K125" t="s">
        <v>137</v>
      </c>
      <c r="L125">
        <v>800</v>
      </c>
      <c r="M125">
        <v>1095329</v>
      </c>
      <c r="N125">
        <v>200077</v>
      </c>
      <c r="O125">
        <v>35011</v>
      </c>
      <c r="P125">
        <v>123847</v>
      </c>
      <c r="Q125" t="s">
        <v>93</v>
      </c>
      <c r="R125">
        <v>555177</v>
      </c>
    </row>
    <row r="126" spans="1:18" x14ac:dyDescent="0.25">
      <c r="A126" t="s">
        <v>83</v>
      </c>
      <c r="B126" t="s">
        <v>84</v>
      </c>
      <c r="C126" t="s">
        <v>85</v>
      </c>
      <c r="D126">
        <v>101</v>
      </c>
      <c r="E126" t="s">
        <v>86</v>
      </c>
      <c r="F126" t="s">
        <v>87</v>
      </c>
      <c r="G126" t="s">
        <v>88</v>
      </c>
      <c r="H126" t="s">
        <v>89</v>
      </c>
      <c r="I126" t="s">
        <v>192</v>
      </c>
      <c r="J126" t="s">
        <v>91</v>
      </c>
      <c r="K126" t="s">
        <v>193</v>
      </c>
      <c r="L126">
        <v>155</v>
      </c>
      <c r="M126">
        <v>1095329</v>
      </c>
      <c r="N126">
        <v>200077</v>
      </c>
      <c r="O126">
        <v>35011</v>
      </c>
      <c r="P126">
        <v>123847</v>
      </c>
      <c r="Q126" t="s">
        <v>93</v>
      </c>
      <c r="R126">
        <v>555177</v>
      </c>
    </row>
    <row r="127" spans="1:18" x14ac:dyDescent="0.25">
      <c r="A127" t="s">
        <v>83</v>
      </c>
      <c r="B127" t="s">
        <v>84</v>
      </c>
      <c r="C127" t="s">
        <v>85</v>
      </c>
      <c r="D127">
        <v>101</v>
      </c>
      <c r="E127" t="s">
        <v>86</v>
      </c>
      <c r="F127" t="s">
        <v>87</v>
      </c>
      <c r="G127" t="s">
        <v>88</v>
      </c>
      <c r="H127" t="s">
        <v>89</v>
      </c>
      <c r="I127" t="s">
        <v>192</v>
      </c>
      <c r="J127" t="s">
        <v>91</v>
      </c>
      <c r="K127" t="s">
        <v>193</v>
      </c>
      <c r="L127">
        <v>200</v>
      </c>
      <c r="M127">
        <v>1095329</v>
      </c>
      <c r="N127">
        <v>200077</v>
      </c>
      <c r="O127">
        <v>35011</v>
      </c>
      <c r="P127">
        <v>123847</v>
      </c>
      <c r="Q127" t="s">
        <v>93</v>
      </c>
      <c r="R127">
        <v>555177</v>
      </c>
    </row>
    <row r="128" spans="1:18" x14ac:dyDescent="0.25">
      <c r="A128" t="s">
        <v>83</v>
      </c>
      <c r="B128" t="s">
        <v>84</v>
      </c>
      <c r="C128" t="s">
        <v>85</v>
      </c>
      <c r="D128">
        <v>101</v>
      </c>
      <c r="E128" t="s">
        <v>86</v>
      </c>
      <c r="F128" t="s">
        <v>87</v>
      </c>
      <c r="G128" t="s">
        <v>88</v>
      </c>
      <c r="H128" t="s">
        <v>89</v>
      </c>
      <c r="I128" t="s">
        <v>208</v>
      </c>
      <c r="J128" t="s">
        <v>91</v>
      </c>
      <c r="K128" t="s">
        <v>209</v>
      </c>
      <c r="L128">
        <v>660</v>
      </c>
      <c r="M128">
        <v>1095329</v>
      </c>
      <c r="N128">
        <v>200077</v>
      </c>
      <c r="O128">
        <v>35011</v>
      </c>
      <c r="P128">
        <v>123847</v>
      </c>
      <c r="Q128" t="s">
        <v>93</v>
      </c>
      <c r="R128">
        <v>555177</v>
      </c>
    </row>
    <row r="129" spans="1:18" x14ac:dyDescent="0.25">
      <c r="A129" t="s">
        <v>83</v>
      </c>
      <c r="B129" t="s">
        <v>84</v>
      </c>
      <c r="C129" t="s">
        <v>85</v>
      </c>
      <c r="D129">
        <v>101</v>
      </c>
      <c r="E129" t="s">
        <v>86</v>
      </c>
      <c r="F129" t="s">
        <v>87</v>
      </c>
      <c r="G129" t="s">
        <v>88</v>
      </c>
      <c r="H129" t="s">
        <v>89</v>
      </c>
      <c r="I129" t="s">
        <v>208</v>
      </c>
      <c r="J129" t="s">
        <v>91</v>
      </c>
      <c r="K129" t="s">
        <v>209</v>
      </c>
      <c r="L129">
        <v>5875</v>
      </c>
      <c r="M129">
        <v>1095329</v>
      </c>
      <c r="N129">
        <v>200077</v>
      </c>
      <c r="O129">
        <v>35011</v>
      </c>
      <c r="P129">
        <v>123847</v>
      </c>
      <c r="Q129" t="s">
        <v>93</v>
      </c>
      <c r="R129">
        <v>555177</v>
      </c>
    </row>
    <row r="130" spans="1:18" x14ac:dyDescent="0.25">
      <c r="A130" t="s">
        <v>83</v>
      </c>
      <c r="B130" t="s">
        <v>84</v>
      </c>
      <c r="C130" t="s">
        <v>85</v>
      </c>
      <c r="D130">
        <v>101</v>
      </c>
      <c r="E130" t="s">
        <v>86</v>
      </c>
      <c r="F130" t="s">
        <v>87</v>
      </c>
      <c r="G130" t="s">
        <v>88</v>
      </c>
      <c r="H130" t="s">
        <v>89</v>
      </c>
      <c r="I130" t="s">
        <v>168</v>
      </c>
      <c r="J130" t="s">
        <v>91</v>
      </c>
      <c r="K130" t="s">
        <v>169</v>
      </c>
      <c r="L130">
        <v>25519</v>
      </c>
      <c r="M130">
        <v>1095329</v>
      </c>
      <c r="N130">
        <v>200077</v>
      </c>
      <c r="O130">
        <v>35011</v>
      </c>
      <c r="P130">
        <v>123847</v>
      </c>
      <c r="Q130" t="s">
        <v>93</v>
      </c>
      <c r="R130">
        <v>555177</v>
      </c>
    </row>
    <row r="131" spans="1:18" x14ac:dyDescent="0.25">
      <c r="A131" t="s">
        <v>83</v>
      </c>
      <c r="B131" t="s">
        <v>84</v>
      </c>
      <c r="C131" t="s">
        <v>85</v>
      </c>
      <c r="D131">
        <v>101</v>
      </c>
      <c r="E131" t="s">
        <v>86</v>
      </c>
      <c r="F131" t="s">
        <v>87</v>
      </c>
      <c r="G131" t="s">
        <v>88</v>
      </c>
      <c r="H131" t="s">
        <v>89</v>
      </c>
      <c r="I131" t="s">
        <v>208</v>
      </c>
      <c r="J131" t="s">
        <v>91</v>
      </c>
      <c r="K131" t="s">
        <v>209</v>
      </c>
      <c r="L131">
        <v>175</v>
      </c>
      <c r="M131">
        <v>1095329</v>
      </c>
      <c r="N131">
        <v>200077</v>
      </c>
      <c r="O131">
        <v>35011</v>
      </c>
      <c r="P131">
        <v>123847</v>
      </c>
      <c r="Q131" t="s">
        <v>93</v>
      </c>
      <c r="R131">
        <v>555177</v>
      </c>
    </row>
    <row r="132" spans="1:18" x14ac:dyDescent="0.25">
      <c r="A132" t="s">
        <v>83</v>
      </c>
      <c r="B132" t="s">
        <v>84</v>
      </c>
      <c r="C132" t="s">
        <v>85</v>
      </c>
      <c r="D132">
        <v>101</v>
      </c>
      <c r="E132" t="s">
        <v>86</v>
      </c>
      <c r="F132" t="s">
        <v>87</v>
      </c>
      <c r="G132" t="s">
        <v>88</v>
      </c>
      <c r="H132" t="s">
        <v>89</v>
      </c>
      <c r="I132" t="s">
        <v>208</v>
      </c>
      <c r="J132" t="s">
        <v>91</v>
      </c>
      <c r="K132" t="s">
        <v>209</v>
      </c>
      <c r="L132">
        <v>12625</v>
      </c>
      <c r="M132">
        <v>1095329</v>
      </c>
      <c r="N132">
        <v>200077</v>
      </c>
      <c r="O132">
        <v>35011</v>
      </c>
      <c r="P132">
        <v>123847</v>
      </c>
      <c r="Q132" t="s">
        <v>93</v>
      </c>
      <c r="R132">
        <v>555177</v>
      </c>
    </row>
    <row r="133" spans="1:18" x14ac:dyDescent="0.25">
      <c r="A133" t="s">
        <v>83</v>
      </c>
      <c r="B133" t="s">
        <v>84</v>
      </c>
      <c r="C133" t="s">
        <v>85</v>
      </c>
      <c r="D133">
        <v>101</v>
      </c>
      <c r="E133" t="s">
        <v>86</v>
      </c>
      <c r="F133" t="s">
        <v>87</v>
      </c>
      <c r="G133" t="s">
        <v>88</v>
      </c>
      <c r="H133" t="s">
        <v>89</v>
      </c>
      <c r="I133" t="s">
        <v>212</v>
      </c>
      <c r="J133" t="s">
        <v>91</v>
      </c>
      <c r="K133" t="s">
        <v>213</v>
      </c>
      <c r="L133">
        <v>900</v>
      </c>
      <c r="M133">
        <v>1095329</v>
      </c>
      <c r="N133">
        <v>200077</v>
      </c>
      <c r="O133">
        <v>35011</v>
      </c>
      <c r="P133">
        <v>123847</v>
      </c>
      <c r="Q133" t="s">
        <v>93</v>
      </c>
      <c r="R133">
        <v>555177</v>
      </c>
    </row>
    <row r="134" spans="1:18" x14ac:dyDescent="0.25">
      <c r="A134" t="s">
        <v>83</v>
      </c>
      <c r="B134" t="s">
        <v>84</v>
      </c>
      <c r="C134" t="s">
        <v>85</v>
      </c>
      <c r="D134">
        <v>101</v>
      </c>
      <c r="E134" t="s">
        <v>86</v>
      </c>
      <c r="F134" t="s">
        <v>87</v>
      </c>
      <c r="G134" t="s">
        <v>88</v>
      </c>
      <c r="H134" t="s">
        <v>89</v>
      </c>
      <c r="I134" t="s">
        <v>208</v>
      </c>
      <c r="J134" t="s">
        <v>91</v>
      </c>
      <c r="K134" t="s">
        <v>209</v>
      </c>
      <c r="L134">
        <v>817</v>
      </c>
      <c r="M134">
        <v>1095329</v>
      </c>
      <c r="N134">
        <v>200077</v>
      </c>
      <c r="O134">
        <v>35011</v>
      </c>
      <c r="P134">
        <v>123847</v>
      </c>
      <c r="Q134" t="s">
        <v>93</v>
      </c>
      <c r="R134">
        <v>555177</v>
      </c>
    </row>
    <row r="135" spans="1:18" x14ac:dyDescent="0.25">
      <c r="A135" t="s">
        <v>83</v>
      </c>
      <c r="B135" t="s">
        <v>84</v>
      </c>
      <c r="C135" t="s">
        <v>85</v>
      </c>
      <c r="D135">
        <v>101</v>
      </c>
      <c r="E135" t="s">
        <v>86</v>
      </c>
      <c r="F135" t="s">
        <v>87</v>
      </c>
      <c r="G135" t="s">
        <v>88</v>
      </c>
      <c r="H135" t="s">
        <v>89</v>
      </c>
      <c r="I135" t="s">
        <v>208</v>
      </c>
      <c r="J135" t="s">
        <v>91</v>
      </c>
      <c r="K135" t="s">
        <v>209</v>
      </c>
      <c r="L135">
        <v>1658</v>
      </c>
      <c r="M135">
        <v>1095329</v>
      </c>
      <c r="N135">
        <v>200077</v>
      </c>
      <c r="O135">
        <v>35011</v>
      </c>
      <c r="P135">
        <v>123847</v>
      </c>
      <c r="Q135" t="s">
        <v>93</v>
      </c>
      <c r="R135">
        <v>555177</v>
      </c>
    </row>
    <row r="136" spans="1:18" x14ac:dyDescent="0.25">
      <c r="A136" t="s">
        <v>83</v>
      </c>
      <c r="B136" t="s">
        <v>84</v>
      </c>
      <c r="C136" t="s">
        <v>85</v>
      </c>
      <c r="D136">
        <v>101</v>
      </c>
      <c r="E136" t="s">
        <v>86</v>
      </c>
      <c r="F136" t="s">
        <v>87</v>
      </c>
      <c r="G136" t="s">
        <v>88</v>
      </c>
      <c r="H136" t="s">
        <v>89</v>
      </c>
      <c r="I136" t="s">
        <v>208</v>
      </c>
      <c r="J136" t="s">
        <v>91</v>
      </c>
      <c r="K136" t="s">
        <v>209</v>
      </c>
      <c r="L136">
        <v>3302</v>
      </c>
      <c r="M136">
        <v>1095329</v>
      </c>
      <c r="N136">
        <v>200077</v>
      </c>
      <c r="O136">
        <v>35011</v>
      </c>
      <c r="P136">
        <v>123847</v>
      </c>
      <c r="Q136" t="s">
        <v>93</v>
      </c>
      <c r="R136">
        <v>555177</v>
      </c>
    </row>
    <row r="137" spans="1:18" x14ac:dyDescent="0.25">
      <c r="A137" t="s">
        <v>83</v>
      </c>
      <c r="B137" t="s">
        <v>84</v>
      </c>
      <c r="C137" t="s">
        <v>85</v>
      </c>
      <c r="D137">
        <v>101</v>
      </c>
      <c r="E137" t="s">
        <v>86</v>
      </c>
      <c r="F137" t="s">
        <v>87</v>
      </c>
      <c r="G137" t="s">
        <v>88</v>
      </c>
      <c r="H137" t="s">
        <v>89</v>
      </c>
      <c r="I137" t="s">
        <v>208</v>
      </c>
      <c r="J137" t="s">
        <v>91</v>
      </c>
      <c r="K137" t="s">
        <v>209</v>
      </c>
      <c r="L137">
        <v>732</v>
      </c>
      <c r="M137">
        <v>1095329</v>
      </c>
      <c r="N137">
        <v>200077</v>
      </c>
      <c r="O137">
        <v>35011</v>
      </c>
      <c r="P137">
        <v>123847</v>
      </c>
      <c r="Q137" t="s">
        <v>93</v>
      </c>
      <c r="R137">
        <v>555177</v>
      </c>
    </row>
    <row r="138" spans="1:18" x14ac:dyDescent="0.25">
      <c r="A138" t="s">
        <v>83</v>
      </c>
      <c r="B138" t="s">
        <v>84</v>
      </c>
      <c r="C138" t="s">
        <v>85</v>
      </c>
      <c r="D138">
        <v>101</v>
      </c>
      <c r="E138" t="s">
        <v>86</v>
      </c>
      <c r="F138" t="s">
        <v>87</v>
      </c>
      <c r="G138" t="s">
        <v>88</v>
      </c>
      <c r="H138" t="s">
        <v>89</v>
      </c>
      <c r="I138" t="s">
        <v>200</v>
      </c>
      <c r="J138" t="s">
        <v>91</v>
      </c>
      <c r="K138" t="s">
        <v>201</v>
      </c>
      <c r="L138">
        <v>3930</v>
      </c>
      <c r="M138">
        <v>1095329</v>
      </c>
      <c r="N138">
        <v>200077</v>
      </c>
      <c r="O138">
        <v>35011</v>
      </c>
      <c r="P138">
        <v>123847</v>
      </c>
      <c r="Q138" t="s">
        <v>93</v>
      </c>
      <c r="R138">
        <v>555177</v>
      </c>
    </row>
    <row r="139" spans="1:18" x14ac:dyDescent="0.25">
      <c r="A139" t="s">
        <v>83</v>
      </c>
      <c r="B139" t="s">
        <v>84</v>
      </c>
      <c r="C139" t="s">
        <v>85</v>
      </c>
      <c r="D139">
        <v>101</v>
      </c>
      <c r="E139" t="s">
        <v>86</v>
      </c>
      <c r="F139" t="s">
        <v>87</v>
      </c>
      <c r="G139" t="s">
        <v>88</v>
      </c>
      <c r="H139" t="s">
        <v>89</v>
      </c>
      <c r="I139" t="s">
        <v>208</v>
      </c>
      <c r="J139" t="s">
        <v>91</v>
      </c>
      <c r="K139" t="s">
        <v>209</v>
      </c>
      <c r="L139">
        <v>6597</v>
      </c>
      <c r="M139">
        <v>1095329</v>
      </c>
      <c r="N139">
        <v>200077</v>
      </c>
      <c r="O139">
        <v>35011</v>
      </c>
      <c r="P139">
        <v>123847</v>
      </c>
      <c r="Q139" t="s">
        <v>93</v>
      </c>
      <c r="R139">
        <v>555177</v>
      </c>
    </row>
    <row r="140" spans="1:18" x14ac:dyDescent="0.25">
      <c r="A140" t="s">
        <v>83</v>
      </c>
      <c r="B140" t="s">
        <v>84</v>
      </c>
      <c r="C140" t="s">
        <v>85</v>
      </c>
      <c r="D140">
        <v>101</v>
      </c>
      <c r="E140" t="s">
        <v>86</v>
      </c>
      <c r="F140" t="s">
        <v>87</v>
      </c>
      <c r="G140" t="s">
        <v>88</v>
      </c>
      <c r="H140" t="s">
        <v>89</v>
      </c>
      <c r="I140" t="s">
        <v>208</v>
      </c>
      <c r="J140" t="s">
        <v>91</v>
      </c>
      <c r="K140" t="s">
        <v>209</v>
      </c>
      <c r="L140">
        <v>4221</v>
      </c>
      <c r="M140">
        <v>1095329</v>
      </c>
      <c r="N140">
        <v>200077</v>
      </c>
      <c r="O140">
        <v>35011</v>
      </c>
      <c r="P140">
        <v>123847</v>
      </c>
      <c r="Q140" t="s">
        <v>93</v>
      </c>
      <c r="R140">
        <v>555177</v>
      </c>
    </row>
    <row r="141" spans="1:18" x14ac:dyDescent="0.25">
      <c r="A141" t="s">
        <v>83</v>
      </c>
      <c r="B141" t="s">
        <v>84</v>
      </c>
      <c r="C141" t="s">
        <v>85</v>
      </c>
      <c r="D141">
        <v>101</v>
      </c>
      <c r="E141" t="s">
        <v>86</v>
      </c>
      <c r="F141" t="s">
        <v>87</v>
      </c>
      <c r="G141" t="s">
        <v>88</v>
      </c>
      <c r="H141" t="s">
        <v>89</v>
      </c>
      <c r="I141" t="s">
        <v>208</v>
      </c>
      <c r="J141" t="s">
        <v>91</v>
      </c>
      <c r="K141" t="s">
        <v>209</v>
      </c>
      <c r="L141">
        <v>420</v>
      </c>
      <c r="M141">
        <v>1095329</v>
      </c>
      <c r="N141">
        <v>200077</v>
      </c>
      <c r="O141">
        <v>35011</v>
      </c>
      <c r="P141">
        <v>123847</v>
      </c>
      <c r="Q141" t="s">
        <v>93</v>
      </c>
      <c r="R141">
        <v>555177</v>
      </c>
    </row>
    <row r="142" spans="1:18" x14ac:dyDescent="0.25">
      <c r="A142" t="s">
        <v>83</v>
      </c>
      <c r="B142" t="s">
        <v>84</v>
      </c>
      <c r="C142" t="s">
        <v>85</v>
      </c>
      <c r="D142">
        <v>101</v>
      </c>
      <c r="E142" t="s">
        <v>86</v>
      </c>
      <c r="F142" t="s">
        <v>87</v>
      </c>
      <c r="G142" t="s">
        <v>88</v>
      </c>
      <c r="H142" t="s">
        <v>89</v>
      </c>
      <c r="I142" t="s">
        <v>208</v>
      </c>
      <c r="J142" t="s">
        <v>91</v>
      </c>
      <c r="K142" t="s">
        <v>209</v>
      </c>
      <c r="L142">
        <v>456</v>
      </c>
      <c r="M142">
        <v>1095329</v>
      </c>
      <c r="N142">
        <v>200077</v>
      </c>
      <c r="O142">
        <v>35011</v>
      </c>
      <c r="P142">
        <v>123847</v>
      </c>
      <c r="Q142" t="s">
        <v>93</v>
      </c>
      <c r="R142">
        <v>555177</v>
      </c>
    </row>
    <row r="143" spans="1:18" x14ac:dyDescent="0.25">
      <c r="A143" t="s">
        <v>83</v>
      </c>
      <c r="B143" t="s">
        <v>84</v>
      </c>
      <c r="C143" t="s">
        <v>85</v>
      </c>
      <c r="D143">
        <v>101</v>
      </c>
      <c r="E143" t="s">
        <v>86</v>
      </c>
      <c r="F143" t="s">
        <v>87</v>
      </c>
      <c r="G143" t="s">
        <v>88</v>
      </c>
      <c r="H143" t="s">
        <v>89</v>
      </c>
      <c r="I143" t="s">
        <v>208</v>
      </c>
      <c r="J143" t="s">
        <v>91</v>
      </c>
      <c r="K143" t="s">
        <v>209</v>
      </c>
      <c r="L143">
        <v>1000</v>
      </c>
      <c r="M143">
        <v>1095329</v>
      </c>
      <c r="N143">
        <v>200077</v>
      </c>
      <c r="O143">
        <v>35011</v>
      </c>
      <c r="P143">
        <v>123847</v>
      </c>
      <c r="Q143" t="s">
        <v>93</v>
      </c>
      <c r="R143">
        <v>555177</v>
      </c>
    </row>
    <row r="144" spans="1:18" x14ac:dyDescent="0.25">
      <c r="A144" t="s">
        <v>238</v>
      </c>
      <c r="B144" t="s">
        <v>239</v>
      </c>
      <c r="C144" t="s">
        <v>85</v>
      </c>
      <c r="D144">
        <v>90</v>
      </c>
      <c r="E144" t="s">
        <v>86</v>
      </c>
      <c r="F144" t="s">
        <v>87</v>
      </c>
      <c r="G144" t="s">
        <v>88</v>
      </c>
      <c r="H144" t="s">
        <v>89</v>
      </c>
      <c r="I144" t="s">
        <v>136</v>
      </c>
      <c r="J144" t="s">
        <v>91</v>
      </c>
      <c r="K144" t="s">
        <v>137</v>
      </c>
      <c r="L144">
        <v>516</v>
      </c>
      <c r="M144">
        <v>996327</v>
      </c>
      <c r="N144">
        <v>178377</v>
      </c>
      <c r="O144">
        <v>51324</v>
      </c>
      <c r="P144">
        <v>114184</v>
      </c>
      <c r="Q144" t="s">
        <v>93</v>
      </c>
      <c r="R144">
        <v>506679</v>
      </c>
    </row>
    <row r="145" spans="1:18" x14ac:dyDescent="0.25">
      <c r="A145" t="s">
        <v>238</v>
      </c>
      <c r="B145" t="s">
        <v>239</v>
      </c>
      <c r="C145" t="s">
        <v>85</v>
      </c>
      <c r="D145">
        <v>90</v>
      </c>
      <c r="E145" t="s">
        <v>86</v>
      </c>
      <c r="F145" t="s">
        <v>87</v>
      </c>
      <c r="G145" t="s">
        <v>88</v>
      </c>
      <c r="H145" t="s">
        <v>89</v>
      </c>
      <c r="I145" t="s">
        <v>190</v>
      </c>
      <c r="J145" t="s">
        <v>91</v>
      </c>
      <c r="K145" t="s">
        <v>191</v>
      </c>
      <c r="L145">
        <v>1100</v>
      </c>
      <c r="M145">
        <v>996327</v>
      </c>
      <c r="N145">
        <v>178377</v>
      </c>
      <c r="O145">
        <v>51324</v>
      </c>
      <c r="P145">
        <v>114184</v>
      </c>
      <c r="Q145" t="s">
        <v>93</v>
      </c>
      <c r="R145">
        <v>506679</v>
      </c>
    </row>
    <row r="146" spans="1:18" x14ac:dyDescent="0.25">
      <c r="A146" t="s">
        <v>238</v>
      </c>
      <c r="B146" t="s">
        <v>239</v>
      </c>
      <c r="C146" t="s">
        <v>85</v>
      </c>
      <c r="D146">
        <v>90</v>
      </c>
      <c r="E146" t="s">
        <v>86</v>
      </c>
      <c r="F146" t="s">
        <v>87</v>
      </c>
      <c r="G146" t="s">
        <v>88</v>
      </c>
      <c r="H146" t="s">
        <v>89</v>
      </c>
      <c r="I146" t="s">
        <v>136</v>
      </c>
      <c r="J146" t="s">
        <v>91</v>
      </c>
      <c r="K146" t="s">
        <v>137</v>
      </c>
      <c r="L146">
        <v>480</v>
      </c>
      <c r="M146">
        <v>996327</v>
      </c>
      <c r="N146">
        <v>178377</v>
      </c>
      <c r="O146">
        <v>51324</v>
      </c>
      <c r="P146">
        <v>114184</v>
      </c>
      <c r="Q146" t="s">
        <v>93</v>
      </c>
      <c r="R146">
        <v>506679</v>
      </c>
    </row>
    <row r="147" spans="1:18" x14ac:dyDescent="0.25">
      <c r="A147" t="s">
        <v>238</v>
      </c>
      <c r="B147" t="s">
        <v>239</v>
      </c>
      <c r="C147" t="s">
        <v>85</v>
      </c>
      <c r="D147">
        <v>90</v>
      </c>
      <c r="E147" t="s">
        <v>86</v>
      </c>
      <c r="F147" t="s">
        <v>87</v>
      </c>
      <c r="G147" t="s">
        <v>88</v>
      </c>
      <c r="H147" t="s">
        <v>89</v>
      </c>
      <c r="I147" t="s">
        <v>194</v>
      </c>
      <c r="J147" t="s">
        <v>91</v>
      </c>
      <c r="K147" t="s">
        <v>195</v>
      </c>
      <c r="L147">
        <v>7939</v>
      </c>
      <c r="M147">
        <v>996327</v>
      </c>
      <c r="N147">
        <v>178377</v>
      </c>
      <c r="O147">
        <v>51324</v>
      </c>
      <c r="P147">
        <v>114184</v>
      </c>
      <c r="Q147" t="s">
        <v>93</v>
      </c>
      <c r="R147">
        <v>506679</v>
      </c>
    </row>
    <row r="148" spans="1:18" x14ac:dyDescent="0.25">
      <c r="A148" t="s">
        <v>238</v>
      </c>
      <c r="B148" t="s">
        <v>239</v>
      </c>
      <c r="C148" t="s">
        <v>85</v>
      </c>
      <c r="D148">
        <v>90</v>
      </c>
      <c r="E148" t="s">
        <v>86</v>
      </c>
      <c r="F148" t="s">
        <v>87</v>
      </c>
      <c r="G148" t="s">
        <v>88</v>
      </c>
      <c r="H148" t="s">
        <v>89</v>
      </c>
      <c r="I148" t="s">
        <v>208</v>
      </c>
      <c r="J148" t="s">
        <v>91</v>
      </c>
      <c r="K148" t="s">
        <v>209</v>
      </c>
      <c r="L148">
        <v>1623</v>
      </c>
      <c r="M148">
        <v>996327</v>
      </c>
      <c r="N148">
        <v>178377</v>
      </c>
      <c r="O148">
        <v>51324</v>
      </c>
      <c r="P148">
        <v>114184</v>
      </c>
      <c r="Q148" t="s">
        <v>93</v>
      </c>
      <c r="R148">
        <v>506679</v>
      </c>
    </row>
    <row r="149" spans="1:18" x14ac:dyDescent="0.25">
      <c r="A149" t="s">
        <v>238</v>
      </c>
      <c r="B149" t="s">
        <v>239</v>
      </c>
      <c r="C149" t="s">
        <v>85</v>
      </c>
      <c r="D149">
        <v>90</v>
      </c>
      <c r="E149" t="s">
        <v>86</v>
      </c>
      <c r="F149" t="s">
        <v>87</v>
      </c>
      <c r="G149" t="s">
        <v>88</v>
      </c>
      <c r="H149" t="s">
        <v>89</v>
      </c>
      <c r="I149" t="s">
        <v>192</v>
      </c>
      <c r="J149" t="s">
        <v>91</v>
      </c>
      <c r="K149" t="s">
        <v>193</v>
      </c>
      <c r="L149">
        <v>1000</v>
      </c>
      <c r="M149">
        <v>996327</v>
      </c>
      <c r="N149">
        <v>178377</v>
      </c>
      <c r="O149">
        <v>51324</v>
      </c>
      <c r="P149">
        <v>114184</v>
      </c>
      <c r="Q149" t="s">
        <v>93</v>
      </c>
      <c r="R149">
        <v>506679</v>
      </c>
    </row>
    <row r="150" spans="1:18" x14ac:dyDescent="0.25">
      <c r="A150" t="s">
        <v>238</v>
      </c>
      <c r="B150" t="s">
        <v>239</v>
      </c>
      <c r="C150" t="s">
        <v>85</v>
      </c>
      <c r="D150">
        <v>90</v>
      </c>
      <c r="E150" t="s">
        <v>86</v>
      </c>
      <c r="F150" t="s">
        <v>87</v>
      </c>
      <c r="G150" t="s">
        <v>88</v>
      </c>
      <c r="H150" t="s">
        <v>89</v>
      </c>
      <c r="I150" t="s">
        <v>128</v>
      </c>
      <c r="J150" t="s">
        <v>91</v>
      </c>
      <c r="K150" t="s">
        <v>129</v>
      </c>
      <c r="L150">
        <v>43200</v>
      </c>
      <c r="M150">
        <v>996327</v>
      </c>
      <c r="N150">
        <v>178377</v>
      </c>
      <c r="O150">
        <v>51324</v>
      </c>
      <c r="P150">
        <v>114184</v>
      </c>
      <c r="Q150" t="s">
        <v>93</v>
      </c>
      <c r="R150">
        <v>506679</v>
      </c>
    </row>
    <row r="151" spans="1:18" x14ac:dyDescent="0.25">
      <c r="A151" t="s">
        <v>238</v>
      </c>
      <c r="B151" t="s">
        <v>239</v>
      </c>
      <c r="C151" t="s">
        <v>85</v>
      </c>
      <c r="D151">
        <v>90</v>
      </c>
      <c r="E151" t="s">
        <v>86</v>
      </c>
      <c r="F151" t="s">
        <v>87</v>
      </c>
      <c r="G151" t="s">
        <v>88</v>
      </c>
      <c r="H151" t="s">
        <v>89</v>
      </c>
      <c r="I151" t="s">
        <v>190</v>
      </c>
      <c r="J151" t="s">
        <v>91</v>
      </c>
      <c r="K151" t="s">
        <v>191</v>
      </c>
      <c r="L151">
        <v>2000</v>
      </c>
      <c r="M151">
        <v>996327</v>
      </c>
      <c r="N151">
        <v>178377</v>
      </c>
      <c r="O151">
        <v>51324</v>
      </c>
      <c r="P151">
        <v>114184</v>
      </c>
      <c r="Q151" t="s">
        <v>93</v>
      </c>
      <c r="R151">
        <v>506679</v>
      </c>
    </row>
    <row r="152" spans="1:18" x14ac:dyDescent="0.25">
      <c r="A152" t="s">
        <v>238</v>
      </c>
      <c r="B152" t="s">
        <v>239</v>
      </c>
      <c r="C152" t="s">
        <v>85</v>
      </c>
      <c r="D152">
        <v>90</v>
      </c>
      <c r="E152" t="s">
        <v>86</v>
      </c>
      <c r="F152" t="s">
        <v>87</v>
      </c>
      <c r="G152" t="s">
        <v>88</v>
      </c>
      <c r="H152" t="s">
        <v>89</v>
      </c>
      <c r="I152" t="s">
        <v>190</v>
      </c>
      <c r="J152" t="s">
        <v>91</v>
      </c>
      <c r="K152" t="s">
        <v>191</v>
      </c>
      <c r="L152">
        <v>1000</v>
      </c>
      <c r="M152">
        <v>996327</v>
      </c>
      <c r="N152">
        <v>178377</v>
      </c>
      <c r="O152">
        <v>51324</v>
      </c>
      <c r="P152">
        <v>114184</v>
      </c>
      <c r="Q152" t="s">
        <v>93</v>
      </c>
      <c r="R152">
        <v>506679</v>
      </c>
    </row>
    <row r="153" spans="1:18" x14ac:dyDescent="0.25">
      <c r="A153" t="s">
        <v>238</v>
      </c>
      <c r="B153" t="s">
        <v>239</v>
      </c>
      <c r="C153" t="s">
        <v>85</v>
      </c>
      <c r="D153">
        <v>90</v>
      </c>
      <c r="E153" t="s">
        <v>86</v>
      </c>
      <c r="F153" t="s">
        <v>87</v>
      </c>
      <c r="G153" t="s">
        <v>88</v>
      </c>
      <c r="H153" t="s">
        <v>89</v>
      </c>
      <c r="I153" t="s">
        <v>100</v>
      </c>
      <c r="J153" t="s">
        <v>91</v>
      </c>
      <c r="K153" t="s">
        <v>101</v>
      </c>
      <c r="L153">
        <v>0</v>
      </c>
      <c r="M153">
        <v>996327</v>
      </c>
      <c r="N153">
        <v>178377</v>
      </c>
      <c r="O153">
        <v>51324</v>
      </c>
      <c r="P153">
        <v>114184</v>
      </c>
      <c r="Q153" t="s">
        <v>93</v>
      </c>
      <c r="R153">
        <v>506679</v>
      </c>
    </row>
    <row r="154" spans="1:18" x14ac:dyDescent="0.25">
      <c r="A154" t="s">
        <v>238</v>
      </c>
      <c r="B154" t="s">
        <v>239</v>
      </c>
      <c r="C154" t="s">
        <v>85</v>
      </c>
      <c r="D154">
        <v>90</v>
      </c>
      <c r="E154" t="s">
        <v>86</v>
      </c>
      <c r="F154" t="s">
        <v>87</v>
      </c>
      <c r="G154" t="s">
        <v>88</v>
      </c>
      <c r="H154" t="s">
        <v>89</v>
      </c>
      <c r="I154" t="s">
        <v>102</v>
      </c>
      <c r="J154" t="s">
        <v>91</v>
      </c>
      <c r="K154" t="s">
        <v>103</v>
      </c>
      <c r="L154">
        <v>0</v>
      </c>
      <c r="M154">
        <v>996327</v>
      </c>
      <c r="N154">
        <v>178377</v>
      </c>
      <c r="O154">
        <v>51324</v>
      </c>
      <c r="P154">
        <v>114184</v>
      </c>
      <c r="Q154" t="s">
        <v>93</v>
      </c>
      <c r="R154">
        <v>506679</v>
      </c>
    </row>
    <row r="155" spans="1:18" x14ac:dyDescent="0.25">
      <c r="A155" t="s">
        <v>238</v>
      </c>
      <c r="B155" t="s">
        <v>239</v>
      </c>
      <c r="C155" t="s">
        <v>85</v>
      </c>
      <c r="D155">
        <v>90</v>
      </c>
      <c r="E155" t="s">
        <v>86</v>
      </c>
      <c r="F155" t="s">
        <v>87</v>
      </c>
      <c r="G155" t="s">
        <v>88</v>
      </c>
      <c r="H155" t="s">
        <v>89</v>
      </c>
      <c r="I155" t="s">
        <v>104</v>
      </c>
      <c r="J155" t="s">
        <v>91</v>
      </c>
      <c r="K155" t="s">
        <v>105</v>
      </c>
      <c r="L155">
        <v>0</v>
      </c>
      <c r="M155">
        <v>996327</v>
      </c>
      <c r="N155">
        <v>178377</v>
      </c>
      <c r="O155">
        <v>51324</v>
      </c>
      <c r="P155">
        <v>114184</v>
      </c>
      <c r="Q155" t="s">
        <v>93</v>
      </c>
      <c r="R155">
        <v>506679</v>
      </c>
    </row>
    <row r="156" spans="1:18" x14ac:dyDescent="0.25">
      <c r="A156" t="s">
        <v>238</v>
      </c>
      <c r="B156" t="s">
        <v>239</v>
      </c>
      <c r="C156" t="s">
        <v>85</v>
      </c>
      <c r="D156">
        <v>90</v>
      </c>
      <c r="E156" t="s">
        <v>86</v>
      </c>
      <c r="F156" t="s">
        <v>87</v>
      </c>
      <c r="G156" t="s">
        <v>88</v>
      </c>
      <c r="H156" t="s">
        <v>89</v>
      </c>
      <c r="I156" t="s">
        <v>106</v>
      </c>
      <c r="J156" t="s">
        <v>91</v>
      </c>
      <c r="K156" t="s">
        <v>107</v>
      </c>
      <c r="L156">
        <v>0</v>
      </c>
      <c r="M156">
        <v>996327</v>
      </c>
      <c r="N156">
        <v>178377</v>
      </c>
      <c r="O156">
        <v>51324</v>
      </c>
      <c r="P156">
        <v>114184</v>
      </c>
      <c r="Q156" t="s">
        <v>93</v>
      </c>
      <c r="R156">
        <v>506679</v>
      </c>
    </row>
    <row r="157" spans="1:18" x14ac:dyDescent="0.25">
      <c r="A157" t="s">
        <v>238</v>
      </c>
      <c r="B157" t="s">
        <v>239</v>
      </c>
      <c r="C157" t="s">
        <v>85</v>
      </c>
      <c r="D157">
        <v>90</v>
      </c>
      <c r="E157" t="s">
        <v>86</v>
      </c>
      <c r="F157" t="s">
        <v>87</v>
      </c>
      <c r="G157" t="s">
        <v>88</v>
      </c>
      <c r="H157" t="s">
        <v>89</v>
      </c>
      <c r="I157" t="s">
        <v>108</v>
      </c>
      <c r="J157" t="s">
        <v>91</v>
      </c>
      <c r="K157" t="s">
        <v>109</v>
      </c>
      <c r="L157">
        <v>0</v>
      </c>
      <c r="M157">
        <v>996327</v>
      </c>
      <c r="N157">
        <v>178377</v>
      </c>
      <c r="O157">
        <v>51324</v>
      </c>
      <c r="P157">
        <v>114184</v>
      </c>
      <c r="Q157" t="s">
        <v>93</v>
      </c>
      <c r="R157">
        <v>506679</v>
      </c>
    </row>
    <row r="158" spans="1:18" x14ac:dyDescent="0.25">
      <c r="A158" t="s">
        <v>238</v>
      </c>
      <c r="B158" t="s">
        <v>239</v>
      </c>
      <c r="C158" t="s">
        <v>85</v>
      </c>
      <c r="D158">
        <v>90</v>
      </c>
      <c r="E158" t="s">
        <v>86</v>
      </c>
      <c r="F158" t="s">
        <v>87</v>
      </c>
      <c r="G158" t="s">
        <v>88</v>
      </c>
      <c r="H158" t="s">
        <v>89</v>
      </c>
      <c r="I158" t="s">
        <v>110</v>
      </c>
      <c r="J158" t="s">
        <v>91</v>
      </c>
      <c r="K158" t="s">
        <v>111</v>
      </c>
      <c r="L158">
        <v>0</v>
      </c>
      <c r="M158">
        <v>996327</v>
      </c>
      <c r="N158">
        <v>178377</v>
      </c>
      <c r="O158">
        <v>51324</v>
      </c>
      <c r="P158">
        <v>114184</v>
      </c>
      <c r="Q158" t="s">
        <v>93</v>
      </c>
      <c r="R158">
        <v>506679</v>
      </c>
    </row>
    <row r="159" spans="1:18" x14ac:dyDescent="0.25">
      <c r="A159" t="s">
        <v>238</v>
      </c>
      <c r="B159" t="s">
        <v>239</v>
      </c>
      <c r="C159" t="s">
        <v>85</v>
      </c>
      <c r="D159">
        <v>90</v>
      </c>
      <c r="E159" t="s">
        <v>86</v>
      </c>
      <c r="F159" t="s">
        <v>87</v>
      </c>
      <c r="G159" t="s">
        <v>88</v>
      </c>
      <c r="H159" t="s">
        <v>89</v>
      </c>
      <c r="I159" t="s">
        <v>112</v>
      </c>
      <c r="J159" t="s">
        <v>91</v>
      </c>
      <c r="K159" t="s">
        <v>113</v>
      </c>
      <c r="L159">
        <v>3350</v>
      </c>
      <c r="M159">
        <v>996327</v>
      </c>
      <c r="N159">
        <v>178377</v>
      </c>
      <c r="O159">
        <v>51324</v>
      </c>
      <c r="P159">
        <v>114184</v>
      </c>
      <c r="Q159" t="s">
        <v>93</v>
      </c>
      <c r="R159">
        <v>506679</v>
      </c>
    </row>
    <row r="160" spans="1:18" x14ac:dyDescent="0.25">
      <c r="A160" t="s">
        <v>238</v>
      </c>
      <c r="B160" t="s">
        <v>239</v>
      </c>
      <c r="C160" t="s">
        <v>85</v>
      </c>
      <c r="D160">
        <v>90</v>
      </c>
      <c r="E160" t="s">
        <v>86</v>
      </c>
      <c r="F160" t="s">
        <v>87</v>
      </c>
      <c r="G160" t="s">
        <v>88</v>
      </c>
      <c r="H160" t="s">
        <v>89</v>
      </c>
      <c r="I160" t="s">
        <v>114</v>
      </c>
      <c r="J160" t="s">
        <v>91</v>
      </c>
      <c r="K160" t="s">
        <v>115</v>
      </c>
      <c r="L160">
        <v>68860</v>
      </c>
      <c r="M160">
        <v>996327</v>
      </c>
      <c r="N160">
        <v>178377</v>
      </c>
      <c r="O160">
        <v>51324</v>
      </c>
      <c r="P160">
        <v>114184</v>
      </c>
      <c r="Q160" t="s">
        <v>93</v>
      </c>
      <c r="R160">
        <v>506679</v>
      </c>
    </row>
    <row r="161" spans="1:18" x14ac:dyDescent="0.25">
      <c r="A161" t="s">
        <v>238</v>
      </c>
      <c r="B161" t="s">
        <v>239</v>
      </c>
      <c r="C161" t="s">
        <v>85</v>
      </c>
      <c r="D161">
        <v>90</v>
      </c>
      <c r="E161" t="s">
        <v>86</v>
      </c>
      <c r="F161" t="s">
        <v>87</v>
      </c>
      <c r="G161" t="s">
        <v>88</v>
      </c>
      <c r="H161" t="s">
        <v>89</v>
      </c>
      <c r="I161" t="s">
        <v>116</v>
      </c>
      <c r="J161" t="s">
        <v>91</v>
      </c>
      <c r="K161" t="s">
        <v>117</v>
      </c>
      <c r="L161">
        <v>0</v>
      </c>
      <c r="M161">
        <v>996327</v>
      </c>
      <c r="N161">
        <v>178377</v>
      </c>
      <c r="O161">
        <v>51324</v>
      </c>
      <c r="P161">
        <v>114184</v>
      </c>
      <c r="Q161" t="s">
        <v>93</v>
      </c>
      <c r="R161">
        <v>506679</v>
      </c>
    </row>
    <row r="162" spans="1:18" x14ac:dyDescent="0.25">
      <c r="A162" t="s">
        <v>238</v>
      </c>
      <c r="B162" t="s">
        <v>239</v>
      </c>
      <c r="C162" t="s">
        <v>85</v>
      </c>
      <c r="D162">
        <v>90</v>
      </c>
      <c r="E162" t="s">
        <v>86</v>
      </c>
      <c r="F162" t="s">
        <v>87</v>
      </c>
      <c r="G162" t="s">
        <v>88</v>
      </c>
      <c r="H162" t="s">
        <v>89</v>
      </c>
      <c r="I162" t="s">
        <v>118</v>
      </c>
      <c r="J162" t="s">
        <v>91</v>
      </c>
      <c r="K162" t="s">
        <v>119</v>
      </c>
      <c r="L162">
        <v>0</v>
      </c>
      <c r="M162">
        <v>996327</v>
      </c>
      <c r="N162">
        <v>178377</v>
      </c>
      <c r="O162">
        <v>51324</v>
      </c>
      <c r="P162">
        <v>114184</v>
      </c>
      <c r="Q162" t="s">
        <v>93</v>
      </c>
      <c r="R162">
        <v>506679</v>
      </c>
    </row>
    <row r="163" spans="1:18" x14ac:dyDescent="0.25">
      <c r="A163" t="s">
        <v>238</v>
      </c>
      <c r="B163" t="s">
        <v>239</v>
      </c>
      <c r="C163" t="s">
        <v>85</v>
      </c>
      <c r="D163">
        <v>90</v>
      </c>
      <c r="E163" t="s">
        <v>86</v>
      </c>
      <c r="F163" t="s">
        <v>87</v>
      </c>
      <c r="G163" t="s">
        <v>88</v>
      </c>
      <c r="H163" t="s">
        <v>89</v>
      </c>
      <c r="I163" t="s">
        <v>120</v>
      </c>
      <c r="J163" t="s">
        <v>91</v>
      </c>
      <c r="K163" t="s">
        <v>121</v>
      </c>
      <c r="L163">
        <v>0</v>
      </c>
      <c r="M163">
        <v>996327</v>
      </c>
      <c r="N163">
        <v>178377</v>
      </c>
      <c r="O163">
        <v>51324</v>
      </c>
      <c r="P163">
        <v>114184</v>
      </c>
      <c r="Q163" t="s">
        <v>93</v>
      </c>
      <c r="R163">
        <v>506679</v>
      </c>
    </row>
    <row r="164" spans="1:18" x14ac:dyDescent="0.25">
      <c r="A164" t="s">
        <v>238</v>
      </c>
      <c r="B164" t="s">
        <v>239</v>
      </c>
      <c r="C164" t="s">
        <v>85</v>
      </c>
      <c r="D164">
        <v>90</v>
      </c>
      <c r="E164" t="s">
        <v>86</v>
      </c>
      <c r="F164" t="s">
        <v>87</v>
      </c>
      <c r="G164" t="s">
        <v>88</v>
      </c>
      <c r="H164" t="s">
        <v>89</v>
      </c>
      <c r="I164" t="s">
        <v>122</v>
      </c>
      <c r="J164" t="s">
        <v>91</v>
      </c>
      <c r="K164" t="s">
        <v>123</v>
      </c>
      <c r="L164">
        <v>0</v>
      </c>
      <c r="M164">
        <v>996327</v>
      </c>
      <c r="N164">
        <v>178377</v>
      </c>
      <c r="O164">
        <v>51324</v>
      </c>
      <c r="P164">
        <v>114184</v>
      </c>
      <c r="Q164" t="s">
        <v>93</v>
      </c>
      <c r="R164">
        <v>506679</v>
      </c>
    </row>
    <row r="165" spans="1:18" x14ac:dyDescent="0.25">
      <c r="A165" t="s">
        <v>238</v>
      </c>
      <c r="B165" t="s">
        <v>239</v>
      </c>
      <c r="C165" t="s">
        <v>85</v>
      </c>
      <c r="D165">
        <v>90</v>
      </c>
      <c r="E165" t="s">
        <v>86</v>
      </c>
      <c r="F165" t="s">
        <v>87</v>
      </c>
      <c r="G165" t="s">
        <v>88</v>
      </c>
      <c r="H165" t="s">
        <v>89</v>
      </c>
      <c r="I165" t="s">
        <v>124</v>
      </c>
      <c r="J165" t="s">
        <v>91</v>
      </c>
      <c r="K165" t="s">
        <v>125</v>
      </c>
      <c r="L165">
        <v>0</v>
      </c>
      <c r="M165">
        <v>996327</v>
      </c>
      <c r="N165">
        <v>178377</v>
      </c>
      <c r="O165">
        <v>51324</v>
      </c>
      <c r="P165">
        <v>114184</v>
      </c>
      <c r="Q165" t="s">
        <v>93</v>
      </c>
      <c r="R165">
        <v>506679</v>
      </c>
    </row>
    <row r="166" spans="1:18" x14ac:dyDescent="0.25">
      <c r="A166" t="s">
        <v>238</v>
      </c>
      <c r="B166" t="s">
        <v>239</v>
      </c>
      <c r="C166" t="s">
        <v>85</v>
      </c>
      <c r="D166">
        <v>90</v>
      </c>
      <c r="E166" t="s">
        <v>86</v>
      </c>
      <c r="F166" t="s">
        <v>87</v>
      </c>
      <c r="G166" t="s">
        <v>88</v>
      </c>
      <c r="H166" t="s">
        <v>89</v>
      </c>
      <c r="I166" t="s">
        <v>126</v>
      </c>
      <c r="J166" t="s">
        <v>91</v>
      </c>
      <c r="K166" t="s">
        <v>127</v>
      </c>
      <c r="L166">
        <v>0</v>
      </c>
      <c r="M166">
        <v>996327</v>
      </c>
      <c r="N166">
        <v>178377</v>
      </c>
      <c r="O166">
        <v>51324</v>
      </c>
      <c r="P166">
        <v>114184</v>
      </c>
      <c r="Q166" t="s">
        <v>93</v>
      </c>
      <c r="R166">
        <v>506679</v>
      </c>
    </row>
    <row r="167" spans="1:18" x14ac:dyDescent="0.25">
      <c r="A167" t="s">
        <v>238</v>
      </c>
      <c r="B167" t="s">
        <v>239</v>
      </c>
      <c r="C167" t="s">
        <v>85</v>
      </c>
      <c r="D167">
        <v>90</v>
      </c>
      <c r="E167" t="s">
        <v>86</v>
      </c>
      <c r="F167" t="s">
        <v>87</v>
      </c>
      <c r="G167" t="s">
        <v>88</v>
      </c>
      <c r="H167" t="s">
        <v>89</v>
      </c>
      <c r="I167" t="s">
        <v>128</v>
      </c>
      <c r="J167" t="s">
        <v>91</v>
      </c>
      <c r="K167" t="s">
        <v>129</v>
      </c>
      <c r="L167">
        <v>983016</v>
      </c>
      <c r="M167">
        <v>996327</v>
      </c>
      <c r="N167">
        <v>178377</v>
      </c>
      <c r="O167">
        <v>51324</v>
      </c>
      <c r="P167">
        <v>114184</v>
      </c>
      <c r="Q167" t="s">
        <v>93</v>
      </c>
      <c r="R167">
        <v>506679</v>
      </c>
    </row>
    <row r="168" spans="1:18" x14ac:dyDescent="0.25">
      <c r="A168" t="s">
        <v>238</v>
      </c>
      <c r="B168" t="s">
        <v>239</v>
      </c>
      <c r="C168" t="s">
        <v>85</v>
      </c>
      <c r="D168">
        <v>90</v>
      </c>
      <c r="E168" t="s">
        <v>86</v>
      </c>
      <c r="F168" t="s">
        <v>87</v>
      </c>
      <c r="G168" t="s">
        <v>88</v>
      </c>
      <c r="H168" t="s">
        <v>89</v>
      </c>
      <c r="I168" t="s">
        <v>130</v>
      </c>
      <c r="J168" t="s">
        <v>91</v>
      </c>
      <c r="K168" t="s">
        <v>131</v>
      </c>
      <c r="L168">
        <v>570</v>
      </c>
      <c r="M168">
        <v>996327</v>
      </c>
      <c r="N168">
        <v>178377</v>
      </c>
      <c r="O168">
        <v>51324</v>
      </c>
      <c r="P168">
        <v>114184</v>
      </c>
      <c r="Q168" t="s">
        <v>93</v>
      </c>
      <c r="R168">
        <v>506679</v>
      </c>
    </row>
    <row r="169" spans="1:18" x14ac:dyDescent="0.25">
      <c r="A169" t="s">
        <v>238</v>
      </c>
      <c r="B169" t="s">
        <v>239</v>
      </c>
      <c r="C169" t="s">
        <v>85</v>
      </c>
      <c r="D169">
        <v>90</v>
      </c>
      <c r="E169" t="s">
        <v>86</v>
      </c>
      <c r="F169" t="s">
        <v>87</v>
      </c>
      <c r="G169" t="s">
        <v>88</v>
      </c>
      <c r="H169" t="s">
        <v>89</v>
      </c>
      <c r="I169" t="s">
        <v>132</v>
      </c>
      <c r="J169" t="s">
        <v>91</v>
      </c>
      <c r="K169" t="s">
        <v>133</v>
      </c>
      <c r="L169">
        <v>-44236</v>
      </c>
      <c r="M169">
        <v>996327</v>
      </c>
      <c r="N169">
        <v>178377</v>
      </c>
      <c r="O169">
        <v>51324</v>
      </c>
      <c r="P169">
        <v>114184</v>
      </c>
      <c r="Q169" t="s">
        <v>93</v>
      </c>
      <c r="R169">
        <v>506679</v>
      </c>
    </row>
    <row r="170" spans="1:18" x14ac:dyDescent="0.25">
      <c r="A170" t="s">
        <v>238</v>
      </c>
      <c r="B170" t="s">
        <v>239</v>
      </c>
      <c r="C170" t="s">
        <v>85</v>
      </c>
      <c r="D170">
        <v>90</v>
      </c>
      <c r="E170" t="s">
        <v>86</v>
      </c>
      <c r="F170" t="s">
        <v>87</v>
      </c>
      <c r="G170" t="s">
        <v>88</v>
      </c>
      <c r="H170" t="s">
        <v>89</v>
      </c>
      <c r="I170" t="s">
        <v>134</v>
      </c>
      <c r="J170" t="s">
        <v>91</v>
      </c>
      <c r="K170" t="s">
        <v>135</v>
      </c>
      <c r="L170">
        <v>248773</v>
      </c>
      <c r="M170">
        <v>996327</v>
      </c>
      <c r="N170">
        <v>178377</v>
      </c>
      <c r="O170">
        <v>51324</v>
      </c>
      <c r="P170">
        <v>114184</v>
      </c>
      <c r="Q170" t="s">
        <v>93</v>
      </c>
      <c r="R170">
        <v>506679</v>
      </c>
    </row>
    <row r="171" spans="1:18" x14ac:dyDescent="0.25">
      <c r="A171" t="s">
        <v>238</v>
      </c>
      <c r="B171" t="s">
        <v>239</v>
      </c>
      <c r="C171" t="s">
        <v>85</v>
      </c>
      <c r="D171">
        <v>90</v>
      </c>
      <c r="E171" t="s">
        <v>86</v>
      </c>
      <c r="F171" t="s">
        <v>87</v>
      </c>
      <c r="G171" t="s">
        <v>88</v>
      </c>
      <c r="H171" t="s">
        <v>89</v>
      </c>
      <c r="I171" t="s">
        <v>136</v>
      </c>
      <c r="J171" t="s">
        <v>91</v>
      </c>
      <c r="K171" t="s">
        <v>137</v>
      </c>
      <c r="L171">
        <v>50</v>
      </c>
      <c r="M171">
        <v>996327</v>
      </c>
      <c r="N171">
        <v>178377</v>
      </c>
      <c r="O171">
        <v>51324</v>
      </c>
      <c r="P171">
        <v>114184</v>
      </c>
      <c r="Q171" t="s">
        <v>93</v>
      </c>
      <c r="R171">
        <v>506679</v>
      </c>
    </row>
    <row r="172" spans="1:18" x14ac:dyDescent="0.25">
      <c r="A172" t="s">
        <v>238</v>
      </c>
      <c r="B172" t="s">
        <v>239</v>
      </c>
      <c r="C172" t="s">
        <v>85</v>
      </c>
      <c r="D172">
        <v>90</v>
      </c>
      <c r="E172" t="s">
        <v>86</v>
      </c>
      <c r="F172" t="s">
        <v>87</v>
      </c>
      <c r="G172" t="s">
        <v>88</v>
      </c>
      <c r="H172" t="s">
        <v>89</v>
      </c>
      <c r="I172" t="s">
        <v>138</v>
      </c>
      <c r="J172" t="s">
        <v>91</v>
      </c>
      <c r="K172" t="s">
        <v>139</v>
      </c>
      <c r="L172">
        <v>133585</v>
      </c>
      <c r="M172">
        <v>996327</v>
      </c>
      <c r="N172">
        <v>178377</v>
      </c>
      <c r="O172">
        <v>51324</v>
      </c>
      <c r="P172">
        <v>114184</v>
      </c>
      <c r="Q172" t="s">
        <v>93</v>
      </c>
      <c r="R172">
        <v>506679</v>
      </c>
    </row>
    <row r="173" spans="1:18" x14ac:dyDescent="0.25">
      <c r="A173" t="s">
        <v>238</v>
      </c>
      <c r="B173" t="s">
        <v>239</v>
      </c>
      <c r="C173" t="s">
        <v>85</v>
      </c>
      <c r="D173">
        <v>90</v>
      </c>
      <c r="E173" t="s">
        <v>86</v>
      </c>
      <c r="F173" t="s">
        <v>87</v>
      </c>
      <c r="G173" t="s">
        <v>88</v>
      </c>
      <c r="H173" t="s">
        <v>89</v>
      </c>
      <c r="I173" t="s">
        <v>140</v>
      </c>
      <c r="J173" t="s">
        <v>91</v>
      </c>
      <c r="K173" t="s">
        <v>141</v>
      </c>
      <c r="L173">
        <v>3629</v>
      </c>
      <c r="M173">
        <v>996327</v>
      </c>
      <c r="N173">
        <v>178377</v>
      </c>
      <c r="O173">
        <v>51324</v>
      </c>
      <c r="P173">
        <v>114184</v>
      </c>
      <c r="Q173" t="s">
        <v>93</v>
      </c>
      <c r="R173">
        <v>506679</v>
      </c>
    </row>
    <row r="174" spans="1:18" x14ac:dyDescent="0.25">
      <c r="A174" t="s">
        <v>238</v>
      </c>
      <c r="B174" t="s">
        <v>239</v>
      </c>
      <c r="C174" t="s">
        <v>85</v>
      </c>
      <c r="D174">
        <v>90</v>
      </c>
      <c r="E174" t="s">
        <v>86</v>
      </c>
      <c r="F174" t="s">
        <v>87</v>
      </c>
      <c r="G174" t="s">
        <v>88</v>
      </c>
      <c r="H174" t="s">
        <v>89</v>
      </c>
      <c r="I174" t="s">
        <v>142</v>
      </c>
      <c r="J174" t="s">
        <v>91</v>
      </c>
      <c r="K174" t="s">
        <v>143</v>
      </c>
      <c r="L174">
        <v>0</v>
      </c>
      <c r="M174">
        <v>996327</v>
      </c>
      <c r="N174">
        <v>178377</v>
      </c>
      <c r="O174">
        <v>51324</v>
      </c>
      <c r="P174">
        <v>114184</v>
      </c>
      <c r="Q174" t="s">
        <v>93</v>
      </c>
      <c r="R174">
        <v>506679</v>
      </c>
    </row>
    <row r="175" spans="1:18" x14ac:dyDescent="0.25">
      <c r="A175" t="s">
        <v>238</v>
      </c>
      <c r="B175" t="s">
        <v>239</v>
      </c>
      <c r="C175" t="s">
        <v>85</v>
      </c>
      <c r="D175">
        <v>90</v>
      </c>
      <c r="E175" t="s">
        <v>86</v>
      </c>
      <c r="F175" t="s">
        <v>87</v>
      </c>
      <c r="G175" t="s">
        <v>88</v>
      </c>
      <c r="H175" t="s">
        <v>89</v>
      </c>
      <c r="I175" t="s">
        <v>144</v>
      </c>
      <c r="J175" t="s">
        <v>91</v>
      </c>
      <c r="K175" t="s">
        <v>145</v>
      </c>
      <c r="L175">
        <v>0</v>
      </c>
      <c r="M175">
        <v>996327</v>
      </c>
      <c r="N175">
        <v>178377</v>
      </c>
      <c r="O175">
        <v>51324</v>
      </c>
      <c r="P175">
        <v>114184</v>
      </c>
      <c r="Q175" t="s">
        <v>93</v>
      </c>
      <c r="R175">
        <v>506679</v>
      </c>
    </row>
    <row r="176" spans="1:18" x14ac:dyDescent="0.25">
      <c r="A176" t="s">
        <v>238</v>
      </c>
      <c r="B176" t="s">
        <v>239</v>
      </c>
      <c r="C176" t="s">
        <v>85</v>
      </c>
      <c r="D176">
        <v>90</v>
      </c>
      <c r="E176" t="s">
        <v>86</v>
      </c>
      <c r="F176" t="s">
        <v>87</v>
      </c>
      <c r="G176" t="s">
        <v>88</v>
      </c>
      <c r="H176" t="s">
        <v>89</v>
      </c>
      <c r="I176" t="s">
        <v>146</v>
      </c>
      <c r="J176" t="s">
        <v>91</v>
      </c>
      <c r="K176" t="s">
        <v>147</v>
      </c>
      <c r="L176">
        <v>26228</v>
      </c>
      <c r="M176">
        <v>996327</v>
      </c>
      <c r="N176">
        <v>178377</v>
      </c>
      <c r="O176">
        <v>51324</v>
      </c>
      <c r="P176">
        <v>114184</v>
      </c>
      <c r="Q176" t="s">
        <v>93</v>
      </c>
      <c r="R176">
        <v>506679</v>
      </c>
    </row>
    <row r="177" spans="1:18" x14ac:dyDescent="0.25">
      <c r="A177" t="s">
        <v>238</v>
      </c>
      <c r="B177" t="s">
        <v>239</v>
      </c>
      <c r="C177" t="s">
        <v>85</v>
      </c>
      <c r="D177">
        <v>90</v>
      </c>
      <c r="E177" t="s">
        <v>86</v>
      </c>
      <c r="F177" t="s">
        <v>87</v>
      </c>
      <c r="G177" t="s">
        <v>88</v>
      </c>
      <c r="H177" t="s">
        <v>89</v>
      </c>
      <c r="I177" t="s">
        <v>148</v>
      </c>
      <c r="J177" t="s">
        <v>91</v>
      </c>
      <c r="K177" t="s">
        <v>149</v>
      </c>
      <c r="L177">
        <v>0</v>
      </c>
      <c r="M177">
        <v>996327</v>
      </c>
      <c r="N177">
        <v>178377</v>
      </c>
      <c r="O177">
        <v>51324</v>
      </c>
      <c r="P177">
        <v>114184</v>
      </c>
      <c r="Q177" t="s">
        <v>93</v>
      </c>
      <c r="R177">
        <v>506679</v>
      </c>
    </row>
    <row r="178" spans="1:18" x14ac:dyDescent="0.25">
      <c r="A178" t="s">
        <v>238</v>
      </c>
      <c r="B178" t="s">
        <v>239</v>
      </c>
      <c r="C178" t="s">
        <v>85</v>
      </c>
      <c r="D178">
        <v>90</v>
      </c>
      <c r="E178" t="s">
        <v>86</v>
      </c>
      <c r="F178" t="s">
        <v>87</v>
      </c>
      <c r="G178" t="s">
        <v>88</v>
      </c>
      <c r="H178" t="s">
        <v>89</v>
      </c>
      <c r="I178" t="s">
        <v>150</v>
      </c>
      <c r="J178" t="s">
        <v>91</v>
      </c>
      <c r="K178" t="s">
        <v>151</v>
      </c>
      <c r="L178">
        <v>6684</v>
      </c>
      <c r="M178">
        <v>996327</v>
      </c>
      <c r="N178">
        <v>178377</v>
      </c>
      <c r="O178">
        <v>51324</v>
      </c>
      <c r="P178">
        <v>114184</v>
      </c>
      <c r="Q178" t="s">
        <v>93</v>
      </c>
      <c r="R178">
        <v>506679</v>
      </c>
    </row>
    <row r="179" spans="1:18" x14ac:dyDescent="0.25">
      <c r="A179" t="s">
        <v>238</v>
      </c>
      <c r="B179" t="s">
        <v>239</v>
      </c>
      <c r="C179" t="s">
        <v>85</v>
      </c>
      <c r="D179">
        <v>90</v>
      </c>
      <c r="E179" t="s">
        <v>86</v>
      </c>
      <c r="F179" t="s">
        <v>87</v>
      </c>
      <c r="G179" t="s">
        <v>88</v>
      </c>
      <c r="H179" t="s">
        <v>89</v>
      </c>
      <c r="I179" t="s">
        <v>152</v>
      </c>
      <c r="J179" t="s">
        <v>91</v>
      </c>
      <c r="K179" t="s">
        <v>153</v>
      </c>
      <c r="L179">
        <v>2593</v>
      </c>
      <c r="M179">
        <v>996327</v>
      </c>
      <c r="N179">
        <v>178377</v>
      </c>
      <c r="O179">
        <v>51324</v>
      </c>
      <c r="P179">
        <v>114184</v>
      </c>
      <c r="Q179" t="s">
        <v>93</v>
      </c>
      <c r="R179">
        <v>506679</v>
      </c>
    </row>
    <row r="180" spans="1:18" x14ac:dyDescent="0.25">
      <c r="A180" t="s">
        <v>238</v>
      </c>
      <c r="B180" t="s">
        <v>239</v>
      </c>
      <c r="C180" t="s">
        <v>85</v>
      </c>
      <c r="D180">
        <v>90</v>
      </c>
      <c r="E180" t="s">
        <v>86</v>
      </c>
      <c r="F180" t="s">
        <v>87</v>
      </c>
      <c r="G180" t="s">
        <v>88</v>
      </c>
      <c r="H180" t="s">
        <v>89</v>
      </c>
      <c r="I180" t="s">
        <v>154</v>
      </c>
      <c r="J180" t="s">
        <v>91</v>
      </c>
      <c r="K180" t="s">
        <v>155</v>
      </c>
      <c r="L180">
        <v>0</v>
      </c>
      <c r="M180">
        <v>996327</v>
      </c>
      <c r="N180">
        <v>178377</v>
      </c>
      <c r="O180">
        <v>51324</v>
      </c>
      <c r="P180">
        <v>114184</v>
      </c>
      <c r="Q180" t="s">
        <v>93</v>
      </c>
      <c r="R180">
        <v>506679</v>
      </c>
    </row>
    <row r="181" spans="1:18" x14ac:dyDescent="0.25">
      <c r="A181" t="s">
        <v>238</v>
      </c>
      <c r="B181" t="s">
        <v>239</v>
      </c>
      <c r="C181" t="s">
        <v>85</v>
      </c>
      <c r="D181">
        <v>90</v>
      </c>
      <c r="E181" t="s">
        <v>86</v>
      </c>
      <c r="F181" t="s">
        <v>87</v>
      </c>
      <c r="G181" t="s">
        <v>88</v>
      </c>
      <c r="H181" t="s">
        <v>89</v>
      </c>
      <c r="I181" t="s">
        <v>156</v>
      </c>
      <c r="J181" t="s">
        <v>91</v>
      </c>
      <c r="K181" t="s">
        <v>157</v>
      </c>
      <c r="L181">
        <v>240</v>
      </c>
      <c r="M181">
        <v>996327</v>
      </c>
      <c r="N181">
        <v>178377</v>
      </c>
      <c r="O181">
        <v>51324</v>
      </c>
      <c r="P181">
        <v>114184</v>
      </c>
      <c r="Q181" t="s">
        <v>93</v>
      </c>
      <c r="R181">
        <v>506679</v>
      </c>
    </row>
    <row r="182" spans="1:18" x14ac:dyDescent="0.25">
      <c r="A182" t="s">
        <v>238</v>
      </c>
      <c r="B182" t="s">
        <v>239</v>
      </c>
      <c r="C182" t="s">
        <v>85</v>
      </c>
      <c r="D182">
        <v>90</v>
      </c>
      <c r="E182" t="s">
        <v>86</v>
      </c>
      <c r="F182" t="s">
        <v>87</v>
      </c>
      <c r="G182" t="s">
        <v>88</v>
      </c>
      <c r="H182" t="s">
        <v>89</v>
      </c>
      <c r="I182" t="s">
        <v>158</v>
      </c>
      <c r="J182" t="s">
        <v>91</v>
      </c>
      <c r="K182" t="s">
        <v>159</v>
      </c>
      <c r="L182">
        <v>300</v>
      </c>
      <c r="M182">
        <v>996327</v>
      </c>
      <c r="N182">
        <v>178377</v>
      </c>
      <c r="O182">
        <v>51324</v>
      </c>
      <c r="P182">
        <v>114184</v>
      </c>
      <c r="Q182" t="s">
        <v>93</v>
      </c>
      <c r="R182">
        <v>506679</v>
      </c>
    </row>
    <row r="183" spans="1:18" x14ac:dyDescent="0.25">
      <c r="A183" t="s">
        <v>238</v>
      </c>
      <c r="B183" t="s">
        <v>239</v>
      </c>
      <c r="C183" t="s">
        <v>85</v>
      </c>
      <c r="D183">
        <v>90</v>
      </c>
      <c r="E183" t="s">
        <v>86</v>
      </c>
      <c r="F183" t="s">
        <v>87</v>
      </c>
      <c r="G183" t="s">
        <v>88</v>
      </c>
      <c r="H183" t="s">
        <v>89</v>
      </c>
      <c r="I183" t="s">
        <v>160</v>
      </c>
      <c r="J183" t="s">
        <v>91</v>
      </c>
      <c r="K183" t="s">
        <v>161</v>
      </c>
      <c r="L183">
        <v>720</v>
      </c>
      <c r="M183">
        <v>996327</v>
      </c>
      <c r="N183">
        <v>178377</v>
      </c>
      <c r="O183">
        <v>51324</v>
      </c>
      <c r="P183">
        <v>114184</v>
      </c>
      <c r="Q183" t="s">
        <v>93</v>
      </c>
      <c r="R183">
        <v>506679</v>
      </c>
    </row>
    <row r="184" spans="1:18" x14ac:dyDescent="0.25">
      <c r="A184" t="s">
        <v>238</v>
      </c>
      <c r="B184" t="s">
        <v>239</v>
      </c>
      <c r="C184" t="s">
        <v>85</v>
      </c>
      <c r="D184">
        <v>90</v>
      </c>
      <c r="E184" t="s">
        <v>86</v>
      </c>
      <c r="F184" t="s">
        <v>87</v>
      </c>
      <c r="G184" t="s">
        <v>88</v>
      </c>
      <c r="H184" t="s">
        <v>89</v>
      </c>
      <c r="I184" t="s">
        <v>162</v>
      </c>
      <c r="J184" t="s">
        <v>91</v>
      </c>
      <c r="K184" t="s">
        <v>163</v>
      </c>
      <c r="L184">
        <v>180</v>
      </c>
      <c r="M184">
        <v>996327</v>
      </c>
      <c r="N184">
        <v>178377</v>
      </c>
      <c r="O184">
        <v>51324</v>
      </c>
      <c r="P184">
        <v>114184</v>
      </c>
      <c r="Q184" t="s">
        <v>93</v>
      </c>
      <c r="R184">
        <v>506679</v>
      </c>
    </row>
    <row r="185" spans="1:18" x14ac:dyDescent="0.25">
      <c r="A185" t="s">
        <v>238</v>
      </c>
      <c r="B185" t="s">
        <v>239</v>
      </c>
      <c r="C185" t="s">
        <v>85</v>
      </c>
      <c r="D185">
        <v>90</v>
      </c>
      <c r="E185" t="s">
        <v>86</v>
      </c>
      <c r="F185" t="s">
        <v>87</v>
      </c>
      <c r="G185" t="s">
        <v>88</v>
      </c>
      <c r="H185" t="s">
        <v>89</v>
      </c>
      <c r="I185" t="s">
        <v>164</v>
      </c>
      <c r="J185" t="s">
        <v>91</v>
      </c>
      <c r="K185" t="s">
        <v>165</v>
      </c>
      <c r="L185">
        <v>1550</v>
      </c>
      <c r="M185">
        <v>996327</v>
      </c>
      <c r="N185">
        <v>178377</v>
      </c>
      <c r="O185">
        <v>51324</v>
      </c>
      <c r="P185">
        <v>114184</v>
      </c>
      <c r="Q185" t="s">
        <v>93</v>
      </c>
      <c r="R185">
        <v>506679</v>
      </c>
    </row>
    <row r="186" spans="1:18" x14ac:dyDescent="0.25">
      <c r="A186" t="s">
        <v>238</v>
      </c>
      <c r="B186" t="s">
        <v>239</v>
      </c>
      <c r="C186" t="s">
        <v>85</v>
      </c>
      <c r="D186">
        <v>90</v>
      </c>
      <c r="E186" t="s">
        <v>86</v>
      </c>
      <c r="F186" t="s">
        <v>87</v>
      </c>
      <c r="G186" t="s">
        <v>88</v>
      </c>
      <c r="H186" t="s">
        <v>89</v>
      </c>
      <c r="I186" t="s">
        <v>166</v>
      </c>
      <c r="J186" t="s">
        <v>91</v>
      </c>
      <c r="K186" t="s">
        <v>167</v>
      </c>
      <c r="L186">
        <v>0</v>
      </c>
      <c r="M186">
        <v>996327</v>
      </c>
      <c r="N186">
        <v>178377</v>
      </c>
      <c r="O186">
        <v>51324</v>
      </c>
      <c r="P186">
        <v>114184</v>
      </c>
      <c r="Q186" t="s">
        <v>93</v>
      </c>
      <c r="R186">
        <v>506679</v>
      </c>
    </row>
    <row r="187" spans="1:18" x14ac:dyDescent="0.25">
      <c r="A187" t="s">
        <v>238</v>
      </c>
      <c r="B187" t="s">
        <v>239</v>
      </c>
      <c r="C187" t="s">
        <v>85</v>
      </c>
      <c r="D187">
        <v>90</v>
      </c>
      <c r="E187" t="s">
        <v>86</v>
      </c>
      <c r="F187" t="s">
        <v>87</v>
      </c>
      <c r="G187" t="s">
        <v>88</v>
      </c>
      <c r="H187" t="s">
        <v>89</v>
      </c>
      <c r="I187" t="s">
        <v>168</v>
      </c>
      <c r="J187" t="s">
        <v>91</v>
      </c>
      <c r="K187" t="s">
        <v>169</v>
      </c>
      <c r="L187">
        <v>2172</v>
      </c>
      <c r="M187">
        <v>996327</v>
      </c>
      <c r="N187">
        <v>178377</v>
      </c>
      <c r="O187">
        <v>51324</v>
      </c>
      <c r="P187">
        <v>114184</v>
      </c>
      <c r="Q187" t="s">
        <v>93</v>
      </c>
      <c r="R187">
        <v>506679</v>
      </c>
    </row>
    <row r="188" spans="1:18" x14ac:dyDescent="0.25">
      <c r="A188" t="s">
        <v>238</v>
      </c>
      <c r="B188" t="s">
        <v>239</v>
      </c>
      <c r="C188" t="s">
        <v>85</v>
      </c>
      <c r="D188">
        <v>90</v>
      </c>
      <c r="E188" t="s">
        <v>86</v>
      </c>
      <c r="F188" t="s">
        <v>87</v>
      </c>
      <c r="G188" t="s">
        <v>88</v>
      </c>
      <c r="H188" t="s">
        <v>89</v>
      </c>
      <c r="I188" t="s">
        <v>170</v>
      </c>
      <c r="J188" t="s">
        <v>91</v>
      </c>
      <c r="K188" t="s">
        <v>171</v>
      </c>
      <c r="L188">
        <v>1359</v>
      </c>
      <c r="M188">
        <v>996327</v>
      </c>
      <c r="N188">
        <v>178377</v>
      </c>
      <c r="O188">
        <v>51324</v>
      </c>
      <c r="P188">
        <v>114184</v>
      </c>
      <c r="Q188" t="s">
        <v>93</v>
      </c>
      <c r="R188">
        <v>506679</v>
      </c>
    </row>
    <row r="189" spans="1:18" x14ac:dyDescent="0.25">
      <c r="A189" t="s">
        <v>238</v>
      </c>
      <c r="B189" t="s">
        <v>239</v>
      </c>
      <c r="C189" t="s">
        <v>85</v>
      </c>
      <c r="D189">
        <v>90</v>
      </c>
      <c r="E189" t="s">
        <v>86</v>
      </c>
      <c r="F189" t="s">
        <v>87</v>
      </c>
      <c r="G189" t="s">
        <v>88</v>
      </c>
      <c r="H189" t="s">
        <v>89</v>
      </c>
      <c r="I189" t="s">
        <v>172</v>
      </c>
      <c r="J189" t="s">
        <v>91</v>
      </c>
      <c r="K189" t="s">
        <v>173</v>
      </c>
      <c r="L189">
        <v>0</v>
      </c>
      <c r="M189">
        <v>996327</v>
      </c>
      <c r="N189">
        <v>178377</v>
      </c>
      <c r="O189">
        <v>51324</v>
      </c>
      <c r="P189">
        <v>114184</v>
      </c>
      <c r="Q189" t="s">
        <v>93</v>
      </c>
      <c r="R189">
        <v>506679</v>
      </c>
    </row>
    <row r="190" spans="1:18" x14ac:dyDescent="0.25">
      <c r="A190" t="s">
        <v>238</v>
      </c>
      <c r="B190" t="s">
        <v>239</v>
      </c>
      <c r="C190" t="s">
        <v>85</v>
      </c>
      <c r="D190">
        <v>90</v>
      </c>
      <c r="E190" t="s">
        <v>86</v>
      </c>
      <c r="F190" t="s">
        <v>87</v>
      </c>
      <c r="G190" t="s">
        <v>88</v>
      </c>
      <c r="H190" t="s">
        <v>89</v>
      </c>
      <c r="I190" t="s">
        <v>174</v>
      </c>
      <c r="J190" t="s">
        <v>91</v>
      </c>
      <c r="K190" t="s">
        <v>175</v>
      </c>
      <c r="L190">
        <v>0</v>
      </c>
      <c r="M190">
        <v>996327</v>
      </c>
      <c r="N190">
        <v>178377</v>
      </c>
      <c r="O190">
        <v>51324</v>
      </c>
      <c r="P190">
        <v>114184</v>
      </c>
      <c r="Q190" t="s">
        <v>93</v>
      </c>
      <c r="R190">
        <v>506679</v>
      </c>
    </row>
    <row r="191" spans="1:18" x14ac:dyDescent="0.25">
      <c r="A191" t="s">
        <v>238</v>
      </c>
      <c r="B191" t="s">
        <v>239</v>
      </c>
      <c r="C191" t="s">
        <v>85</v>
      </c>
      <c r="D191">
        <v>90</v>
      </c>
      <c r="E191" t="s">
        <v>86</v>
      </c>
      <c r="F191" t="s">
        <v>87</v>
      </c>
      <c r="G191" t="s">
        <v>88</v>
      </c>
      <c r="H191" t="s">
        <v>89</v>
      </c>
      <c r="I191" t="s">
        <v>176</v>
      </c>
      <c r="J191" t="s">
        <v>91</v>
      </c>
      <c r="K191" t="s">
        <v>177</v>
      </c>
      <c r="L191">
        <v>0</v>
      </c>
      <c r="M191">
        <v>996327</v>
      </c>
      <c r="N191">
        <v>178377</v>
      </c>
      <c r="O191">
        <v>51324</v>
      </c>
      <c r="P191">
        <v>114184</v>
      </c>
      <c r="Q191" t="s">
        <v>93</v>
      </c>
      <c r="R191">
        <v>506679</v>
      </c>
    </row>
    <row r="192" spans="1:18" x14ac:dyDescent="0.25">
      <c r="A192" t="s">
        <v>238</v>
      </c>
      <c r="B192" t="s">
        <v>239</v>
      </c>
      <c r="C192" t="s">
        <v>85</v>
      </c>
      <c r="D192">
        <v>90</v>
      </c>
      <c r="E192" t="s">
        <v>86</v>
      </c>
      <c r="F192" t="s">
        <v>87</v>
      </c>
      <c r="G192" t="s">
        <v>88</v>
      </c>
      <c r="H192" t="s">
        <v>89</v>
      </c>
      <c r="I192" t="s">
        <v>178</v>
      </c>
      <c r="J192" t="s">
        <v>91</v>
      </c>
      <c r="K192" t="s">
        <v>179</v>
      </c>
      <c r="L192">
        <v>31392</v>
      </c>
      <c r="M192">
        <v>996327</v>
      </c>
      <c r="N192">
        <v>178377</v>
      </c>
      <c r="O192">
        <v>51324</v>
      </c>
      <c r="P192">
        <v>114184</v>
      </c>
      <c r="Q192" t="s">
        <v>93</v>
      </c>
      <c r="R192">
        <v>506679</v>
      </c>
    </row>
    <row r="193" spans="1:18" x14ac:dyDescent="0.25">
      <c r="A193" t="s">
        <v>238</v>
      </c>
      <c r="B193" t="s">
        <v>239</v>
      </c>
      <c r="C193" t="s">
        <v>85</v>
      </c>
      <c r="D193">
        <v>90</v>
      </c>
      <c r="E193" t="s">
        <v>86</v>
      </c>
      <c r="F193" t="s">
        <v>87</v>
      </c>
      <c r="G193" t="s">
        <v>88</v>
      </c>
      <c r="H193" t="s">
        <v>89</v>
      </c>
      <c r="I193" t="s">
        <v>180</v>
      </c>
      <c r="J193" t="s">
        <v>91</v>
      </c>
      <c r="K193" t="s">
        <v>181</v>
      </c>
      <c r="L193">
        <v>60820</v>
      </c>
      <c r="M193">
        <v>996327</v>
      </c>
      <c r="N193">
        <v>178377</v>
      </c>
      <c r="O193">
        <v>51324</v>
      </c>
      <c r="P193">
        <v>114184</v>
      </c>
      <c r="Q193" t="s">
        <v>93</v>
      </c>
      <c r="R193">
        <v>506679</v>
      </c>
    </row>
    <row r="194" spans="1:18" x14ac:dyDescent="0.25">
      <c r="A194" t="s">
        <v>238</v>
      </c>
      <c r="B194" t="s">
        <v>239</v>
      </c>
      <c r="C194" t="s">
        <v>85</v>
      </c>
      <c r="D194">
        <v>90</v>
      </c>
      <c r="E194" t="s">
        <v>86</v>
      </c>
      <c r="F194" t="s">
        <v>87</v>
      </c>
      <c r="G194" t="s">
        <v>88</v>
      </c>
      <c r="H194" t="s">
        <v>89</v>
      </c>
      <c r="I194" t="s">
        <v>182</v>
      </c>
      <c r="J194" t="s">
        <v>91</v>
      </c>
      <c r="K194" t="s">
        <v>183</v>
      </c>
      <c r="L194">
        <v>-1200</v>
      </c>
      <c r="M194">
        <v>996327</v>
      </c>
      <c r="N194">
        <v>178377</v>
      </c>
      <c r="O194">
        <v>51324</v>
      </c>
      <c r="P194">
        <v>114184</v>
      </c>
      <c r="Q194" t="s">
        <v>93</v>
      </c>
      <c r="R194">
        <v>506679</v>
      </c>
    </row>
    <row r="195" spans="1:18" x14ac:dyDescent="0.25">
      <c r="A195" t="s">
        <v>238</v>
      </c>
      <c r="B195" t="s">
        <v>239</v>
      </c>
      <c r="C195" t="s">
        <v>85</v>
      </c>
      <c r="D195">
        <v>90</v>
      </c>
      <c r="E195" t="s">
        <v>86</v>
      </c>
      <c r="F195" t="s">
        <v>87</v>
      </c>
      <c r="G195" t="s">
        <v>88</v>
      </c>
      <c r="H195" t="s">
        <v>89</v>
      </c>
      <c r="I195" t="s">
        <v>184</v>
      </c>
      <c r="J195" t="s">
        <v>91</v>
      </c>
      <c r="K195" t="s">
        <v>185</v>
      </c>
      <c r="L195">
        <v>0</v>
      </c>
      <c r="M195">
        <v>996327</v>
      </c>
      <c r="N195">
        <v>178377</v>
      </c>
      <c r="O195">
        <v>51324</v>
      </c>
      <c r="P195">
        <v>114184</v>
      </c>
      <c r="Q195" t="s">
        <v>93</v>
      </c>
      <c r="R195">
        <v>506679</v>
      </c>
    </row>
    <row r="196" spans="1:18" x14ac:dyDescent="0.25">
      <c r="A196" t="s">
        <v>238</v>
      </c>
      <c r="B196" t="s">
        <v>239</v>
      </c>
      <c r="C196" t="s">
        <v>85</v>
      </c>
      <c r="D196">
        <v>90</v>
      </c>
      <c r="E196" t="s">
        <v>86</v>
      </c>
      <c r="F196" t="s">
        <v>87</v>
      </c>
      <c r="G196" t="s">
        <v>88</v>
      </c>
      <c r="H196" t="s">
        <v>89</v>
      </c>
      <c r="I196" t="s">
        <v>186</v>
      </c>
      <c r="J196" t="s">
        <v>91</v>
      </c>
      <c r="K196" t="s">
        <v>187</v>
      </c>
      <c r="L196">
        <v>0</v>
      </c>
      <c r="M196">
        <v>996327</v>
      </c>
      <c r="N196">
        <v>178377</v>
      </c>
      <c r="O196">
        <v>51324</v>
      </c>
      <c r="P196">
        <v>114184</v>
      </c>
      <c r="Q196" t="s">
        <v>93</v>
      </c>
      <c r="R196">
        <v>506679</v>
      </c>
    </row>
    <row r="197" spans="1:18" x14ac:dyDescent="0.25">
      <c r="A197" t="s">
        <v>238</v>
      </c>
      <c r="B197" t="s">
        <v>239</v>
      </c>
      <c r="C197" t="s">
        <v>85</v>
      </c>
      <c r="D197">
        <v>90</v>
      </c>
      <c r="E197" t="s">
        <v>86</v>
      </c>
      <c r="F197" t="s">
        <v>87</v>
      </c>
      <c r="G197" t="s">
        <v>88</v>
      </c>
      <c r="H197" t="s">
        <v>89</v>
      </c>
      <c r="I197" t="s">
        <v>188</v>
      </c>
      <c r="J197" t="s">
        <v>91</v>
      </c>
      <c r="K197" t="s">
        <v>189</v>
      </c>
      <c r="L197">
        <v>0</v>
      </c>
      <c r="M197">
        <v>996327</v>
      </c>
      <c r="N197">
        <v>178377</v>
      </c>
      <c r="O197">
        <v>51324</v>
      </c>
      <c r="P197">
        <v>114184</v>
      </c>
      <c r="Q197" t="s">
        <v>93</v>
      </c>
      <c r="R197">
        <v>506679</v>
      </c>
    </row>
    <row r="198" spans="1:18" x14ac:dyDescent="0.25">
      <c r="A198" t="s">
        <v>238</v>
      </c>
      <c r="B198" t="s">
        <v>239</v>
      </c>
      <c r="C198" t="s">
        <v>85</v>
      </c>
      <c r="D198">
        <v>90</v>
      </c>
      <c r="E198" t="s">
        <v>86</v>
      </c>
      <c r="F198" t="s">
        <v>87</v>
      </c>
      <c r="G198" t="s">
        <v>88</v>
      </c>
      <c r="H198" t="s">
        <v>89</v>
      </c>
      <c r="I198" t="s">
        <v>190</v>
      </c>
      <c r="J198" t="s">
        <v>91</v>
      </c>
      <c r="K198" t="s">
        <v>191</v>
      </c>
      <c r="L198">
        <v>7650</v>
      </c>
      <c r="M198">
        <v>996327</v>
      </c>
      <c r="N198">
        <v>178377</v>
      </c>
      <c r="O198">
        <v>51324</v>
      </c>
      <c r="P198">
        <v>114184</v>
      </c>
      <c r="Q198" t="s">
        <v>93</v>
      </c>
      <c r="R198">
        <v>506679</v>
      </c>
    </row>
    <row r="199" spans="1:18" x14ac:dyDescent="0.25">
      <c r="A199" t="s">
        <v>238</v>
      </c>
      <c r="B199" t="s">
        <v>239</v>
      </c>
      <c r="C199" t="s">
        <v>85</v>
      </c>
      <c r="D199">
        <v>90</v>
      </c>
      <c r="E199" t="s">
        <v>86</v>
      </c>
      <c r="F199" t="s">
        <v>87</v>
      </c>
      <c r="G199" t="s">
        <v>88</v>
      </c>
      <c r="H199" t="s">
        <v>89</v>
      </c>
      <c r="I199" t="s">
        <v>192</v>
      </c>
      <c r="J199" t="s">
        <v>91</v>
      </c>
      <c r="K199" t="s">
        <v>193</v>
      </c>
      <c r="L199">
        <v>3810</v>
      </c>
      <c r="M199">
        <v>996327</v>
      </c>
      <c r="N199">
        <v>178377</v>
      </c>
      <c r="O199">
        <v>51324</v>
      </c>
      <c r="P199">
        <v>114184</v>
      </c>
      <c r="Q199" t="s">
        <v>93</v>
      </c>
      <c r="R199">
        <v>506679</v>
      </c>
    </row>
    <row r="200" spans="1:18" x14ac:dyDescent="0.25">
      <c r="A200" t="s">
        <v>238</v>
      </c>
      <c r="B200" t="s">
        <v>239</v>
      </c>
      <c r="C200" t="s">
        <v>85</v>
      </c>
      <c r="D200">
        <v>90</v>
      </c>
      <c r="E200" t="s">
        <v>86</v>
      </c>
      <c r="F200" t="s">
        <v>87</v>
      </c>
      <c r="G200" t="s">
        <v>88</v>
      </c>
      <c r="H200" t="s">
        <v>89</v>
      </c>
      <c r="I200" t="s">
        <v>194</v>
      </c>
      <c r="J200" t="s">
        <v>91</v>
      </c>
      <c r="K200" t="s">
        <v>195</v>
      </c>
      <c r="L200">
        <v>59382</v>
      </c>
      <c r="M200">
        <v>996327</v>
      </c>
      <c r="N200">
        <v>178377</v>
      </c>
      <c r="O200">
        <v>51324</v>
      </c>
      <c r="P200">
        <v>114184</v>
      </c>
      <c r="Q200" t="s">
        <v>93</v>
      </c>
      <c r="R200">
        <v>506679</v>
      </c>
    </row>
    <row r="201" spans="1:18" x14ac:dyDescent="0.25">
      <c r="A201" t="s">
        <v>238</v>
      </c>
      <c r="B201" t="s">
        <v>239</v>
      </c>
      <c r="C201" t="s">
        <v>85</v>
      </c>
      <c r="D201">
        <v>90</v>
      </c>
      <c r="E201" t="s">
        <v>86</v>
      </c>
      <c r="F201" t="s">
        <v>87</v>
      </c>
      <c r="G201" t="s">
        <v>88</v>
      </c>
      <c r="H201" t="s">
        <v>89</v>
      </c>
      <c r="I201" t="s">
        <v>196</v>
      </c>
      <c r="J201" t="s">
        <v>91</v>
      </c>
      <c r="K201" t="s">
        <v>197</v>
      </c>
      <c r="L201">
        <v>44301</v>
      </c>
      <c r="M201">
        <v>996327</v>
      </c>
      <c r="N201">
        <v>178377</v>
      </c>
      <c r="O201">
        <v>51324</v>
      </c>
      <c r="P201">
        <v>114184</v>
      </c>
      <c r="Q201" t="s">
        <v>93</v>
      </c>
      <c r="R201">
        <v>506679</v>
      </c>
    </row>
    <row r="202" spans="1:18" x14ac:dyDescent="0.25">
      <c r="A202" t="s">
        <v>238</v>
      </c>
      <c r="B202" t="s">
        <v>239</v>
      </c>
      <c r="C202" t="s">
        <v>85</v>
      </c>
      <c r="D202">
        <v>90</v>
      </c>
      <c r="E202" t="s">
        <v>86</v>
      </c>
      <c r="F202" t="s">
        <v>87</v>
      </c>
      <c r="G202" t="s">
        <v>88</v>
      </c>
      <c r="H202" t="s">
        <v>89</v>
      </c>
      <c r="I202" t="s">
        <v>198</v>
      </c>
      <c r="J202" t="s">
        <v>91</v>
      </c>
      <c r="K202" t="s">
        <v>199</v>
      </c>
      <c r="L202">
        <v>0</v>
      </c>
      <c r="M202">
        <v>996327</v>
      </c>
      <c r="N202">
        <v>178377</v>
      </c>
      <c r="O202">
        <v>51324</v>
      </c>
      <c r="P202">
        <v>114184</v>
      </c>
      <c r="Q202" t="s">
        <v>93</v>
      </c>
      <c r="R202">
        <v>506679</v>
      </c>
    </row>
    <row r="203" spans="1:18" x14ac:dyDescent="0.25">
      <c r="A203" t="s">
        <v>238</v>
      </c>
      <c r="B203" t="s">
        <v>239</v>
      </c>
      <c r="C203" t="s">
        <v>85</v>
      </c>
      <c r="D203">
        <v>90</v>
      </c>
      <c r="E203" t="s">
        <v>86</v>
      </c>
      <c r="F203" t="s">
        <v>87</v>
      </c>
      <c r="G203" t="s">
        <v>88</v>
      </c>
      <c r="H203" t="s">
        <v>89</v>
      </c>
      <c r="I203" t="s">
        <v>200</v>
      </c>
      <c r="J203" t="s">
        <v>91</v>
      </c>
      <c r="K203" t="s">
        <v>201</v>
      </c>
      <c r="L203">
        <v>21643</v>
      </c>
      <c r="M203">
        <v>996327</v>
      </c>
      <c r="N203">
        <v>178377</v>
      </c>
      <c r="O203">
        <v>51324</v>
      </c>
      <c r="P203">
        <v>114184</v>
      </c>
      <c r="Q203" t="s">
        <v>93</v>
      </c>
      <c r="R203">
        <v>506679</v>
      </c>
    </row>
    <row r="204" spans="1:18" x14ac:dyDescent="0.25">
      <c r="A204" t="s">
        <v>238</v>
      </c>
      <c r="B204" t="s">
        <v>239</v>
      </c>
      <c r="C204" t="s">
        <v>85</v>
      </c>
      <c r="D204">
        <v>90</v>
      </c>
      <c r="E204" t="s">
        <v>86</v>
      </c>
      <c r="F204" t="s">
        <v>87</v>
      </c>
      <c r="G204" t="s">
        <v>88</v>
      </c>
      <c r="H204" t="s">
        <v>89</v>
      </c>
      <c r="I204" t="s">
        <v>202</v>
      </c>
      <c r="J204" t="s">
        <v>91</v>
      </c>
      <c r="K204" t="s">
        <v>203</v>
      </c>
      <c r="L204">
        <v>491</v>
      </c>
      <c r="M204">
        <v>996327</v>
      </c>
      <c r="N204">
        <v>178377</v>
      </c>
      <c r="O204">
        <v>51324</v>
      </c>
      <c r="P204">
        <v>114184</v>
      </c>
      <c r="Q204" t="s">
        <v>93</v>
      </c>
      <c r="R204">
        <v>506679</v>
      </c>
    </row>
    <row r="205" spans="1:18" x14ac:dyDescent="0.25">
      <c r="A205" t="s">
        <v>238</v>
      </c>
      <c r="B205" t="s">
        <v>239</v>
      </c>
      <c r="C205" t="s">
        <v>85</v>
      </c>
      <c r="D205">
        <v>90</v>
      </c>
      <c r="E205" t="s">
        <v>86</v>
      </c>
      <c r="F205" t="s">
        <v>87</v>
      </c>
      <c r="G205" t="s">
        <v>88</v>
      </c>
      <c r="H205" t="s">
        <v>89</v>
      </c>
      <c r="I205" t="s">
        <v>204</v>
      </c>
      <c r="J205" t="s">
        <v>91</v>
      </c>
      <c r="K205" t="s">
        <v>205</v>
      </c>
      <c r="L205">
        <v>0</v>
      </c>
      <c r="M205">
        <v>996327</v>
      </c>
      <c r="N205">
        <v>178377</v>
      </c>
      <c r="O205">
        <v>51324</v>
      </c>
      <c r="P205">
        <v>114184</v>
      </c>
      <c r="Q205" t="s">
        <v>93</v>
      </c>
      <c r="R205">
        <v>506679</v>
      </c>
    </row>
    <row r="206" spans="1:18" x14ac:dyDescent="0.25">
      <c r="A206" t="s">
        <v>238</v>
      </c>
      <c r="B206" t="s">
        <v>239</v>
      </c>
      <c r="C206" t="s">
        <v>85</v>
      </c>
      <c r="D206">
        <v>90</v>
      </c>
      <c r="E206" t="s">
        <v>86</v>
      </c>
      <c r="F206" t="s">
        <v>87</v>
      </c>
      <c r="G206" t="s">
        <v>88</v>
      </c>
      <c r="H206" t="s">
        <v>89</v>
      </c>
      <c r="I206" t="s">
        <v>206</v>
      </c>
      <c r="J206" t="s">
        <v>91</v>
      </c>
      <c r="K206" t="s">
        <v>207</v>
      </c>
      <c r="L206">
        <v>540</v>
      </c>
      <c r="M206">
        <v>996327</v>
      </c>
      <c r="N206">
        <v>178377</v>
      </c>
      <c r="O206">
        <v>51324</v>
      </c>
      <c r="P206">
        <v>114184</v>
      </c>
      <c r="Q206" t="s">
        <v>93</v>
      </c>
      <c r="R206">
        <v>506679</v>
      </c>
    </row>
    <row r="207" spans="1:18" x14ac:dyDescent="0.25">
      <c r="A207" t="s">
        <v>238</v>
      </c>
      <c r="B207" t="s">
        <v>239</v>
      </c>
      <c r="C207" t="s">
        <v>85</v>
      </c>
      <c r="D207">
        <v>90</v>
      </c>
      <c r="E207" t="s">
        <v>86</v>
      </c>
      <c r="F207" t="s">
        <v>87</v>
      </c>
      <c r="G207" t="s">
        <v>88</v>
      </c>
      <c r="H207" t="s">
        <v>89</v>
      </c>
      <c r="I207" t="s">
        <v>208</v>
      </c>
      <c r="J207" t="s">
        <v>91</v>
      </c>
      <c r="K207" t="s">
        <v>209</v>
      </c>
      <c r="L207">
        <v>820</v>
      </c>
      <c r="M207">
        <v>996327</v>
      </c>
      <c r="N207">
        <v>178377</v>
      </c>
      <c r="O207">
        <v>51324</v>
      </c>
      <c r="P207">
        <v>114184</v>
      </c>
      <c r="Q207" t="s">
        <v>93</v>
      </c>
      <c r="R207">
        <v>506679</v>
      </c>
    </row>
    <row r="208" spans="1:18" x14ac:dyDescent="0.25">
      <c r="A208" t="s">
        <v>238</v>
      </c>
      <c r="B208" t="s">
        <v>239</v>
      </c>
      <c r="C208" t="s">
        <v>85</v>
      </c>
      <c r="D208">
        <v>90</v>
      </c>
      <c r="E208" t="s">
        <v>86</v>
      </c>
      <c r="F208" t="s">
        <v>87</v>
      </c>
      <c r="G208" t="s">
        <v>88</v>
      </c>
      <c r="H208" t="s">
        <v>89</v>
      </c>
      <c r="I208" t="s">
        <v>210</v>
      </c>
      <c r="J208" t="s">
        <v>91</v>
      </c>
      <c r="K208" t="s">
        <v>211</v>
      </c>
      <c r="L208">
        <v>10750</v>
      </c>
      <c r="M208">
        <v>996327</v>
      </c>
      <c r="N208">
        <v>178377</v>
      </c>
      <c r="O208">
        <v>51324</v>
      </c>
      <c r="P208">
        <v>114184</v>
      </c>
      <c r="Q208" t="s">
        <v>93</v>
      </c>
      <c r="R208">
        <v>506679</v>
      </c>
    </row>
    <row r="209" spans="1:18" x14ac:dyDescent="0.25">
      <c r="A209" t="s">
        <v>238</v>
      </c>
      <c r="B209" t="s">
        <v>239</v>
      </c>
      <c r="C209" t="s">
        <v>85</v>
      </c>
      <c r="D209">
        <v>90</v>
      </c>
      <c r="E209" t="s">
        <v>86</v>
      </c>
      <c r="F209" t="s">
        <v>87</v>
      </c>
      <c r="G209" t="s">
        <v>88</v>
      </c>
      <c r="H209" t="s">
        <v>89</v>
      </c>
      <c r="I209" t="s">
        <v>212</v>
      </c>
      <c r="J209" t="s">
        <v>91</v>
      </c>
      <c r="K209" t="s">
        <v>213</v>
      </c>
      <c r="L209">
        <v>900</v>
      </c>
      <c r="M209">
        <v>996327</v>
      </c>
      <c r="N209">
        <v>178377</v>
      </c>
      <c r="O209">
        <v>51324</v>
      </c>
      <c r="P209">
        <v>114184</v>
      </c>
      <c r="Q209" t="s">
        <v>93</v>
      </c>
      <c r="R209">
        <v>506679</v>
      </c>
    </row>
    <row r="210" spans="1:18" x14ac:dyDescent="0.25">
      <c r="A210" t="s">
        <v>238</v>
      </c>
      <c r="B210" t="s">
        <v>239</v>
      </c>
      <c r="C210" t="s">
        <v>85</v>
      </c>
      <c r="D210">
        <v>90</v>
      </c>
      <c r="E210" t="s">
        <v>86</v>
      </c>
      <c r="F210" t="s">
        <v>87</v>
      </c>
      <c r="G210" t="s">
        <v>88</v>
      </c>
      <c r="H210" t="s">
        <v>89</v>
      </c>
      <c r="I210" t="s">
        <v>214</v>
      </c>
      <c r="J210" t="s">
        <v>91</v>
      </c>
      <c r="K210" t="s">
        <v>215</v>
      </c>
      <c r="L210">
        <v>49792</v>
      </c>
      <c r="M210">
        <v>996327</v>
      </c>
      <c r="N210">
        <v>178377</v>
      </c>
      <c r="O210">
        <v>51324</v>
      </c>
      <c r="P210">
        <v>114184</v>
      </c>
      <c r="Q210" t="s">
        <v>93</v>
      </c>
      <c r="R210">
        <v>506679</v>
      </c>
    </row>
    <row r="211" spans="1:18" x14ac:dyDescent="0.25">
      <c r="A211" t="s">
        <v>238</v>
      </c>
      <c r="B211" t="s">
        <v>239</v>
      </c>
      <c r="C211" t="s">
        <v>85</v>
      </c>
      <c r="D211">
        <v>90</v>
      </c>
      <c r="E211" t="s">
        <v>86</v>
      </c>
      <c r="F211" t="s">
        <v>87</v>
      </c>
      <c r="G211" t="s">
        <v>88</v>
      </c>
      <c r="H211" t="s">
        <v>89</v>
      </c>
      <c r="I211" t="s">
        <v>216</v>
      </c>
      <c r="J211" t="s">
        <v>91</v>
      </c>
      <c r="K211" t="s">
        <v>217</v>
      </c>
      <c r="L211">
        <v>1750</v>
      </c>
      <c r="M211">
        <v>996327</v>
      </c>
      <c r="N211">
        <v>178377</v>
      </c>
      <c r="O211">
        <v>51324</v>
      </c>
      <c r="P211">
        <v>114184</v>
      </c>
      <c r="Q211" t="s">
        <v>93</v>
      </c>
      <c r="R211">
        <v>506679</v>
      </c>
    </row>
    <row r="212" spans="1:18" x14ac:dyDescent="0.25">
      <c r="A212" t="s">
        <v>238</v>
      </c>
      <c r="B212" t="s">
        <v>239</v>
      </c>
      <c r="C212" t="s">
        <v>85</v>
      </c>
      <c r="D212">
        <v>90</v>
      </c>
      <c r="E212" t="s">
        <v>86</v>
      </c>
      <c r="F212" t="s">
        <v>87</v>
      </c>
      <c r="G212" t="s">
        <v>88</v>
      </c>
      <c r="H212" t="s">
        <v>89</v>
      </c>
      <c r="I212" t="s">
        <v>218</v>
      </c>
      <c r="J212" t="s">
        <v>91</v>
      </c>
      <c r="K212" t="s">
        <v>219</v>
      </c>
      <c r="L212">
        <v>0</v>
      </c>
      <c r="M212">
        <v>996327</v>
      </c>
      <c r="N212">
        <v>178377</v>
      </c>
      <c r="O212">
        <v>51324</v>
      </c>
      <c r="P212">
        <v>114184</v>
      </c>
      <c r="Q212" t="s">
        <v>93</v>
      </c>
      <c r="R212">
        <v>506679</v>
      </c>
    </row>
    <row r="213" spans="1:18" x14ac:dyDescent="0.25">
      <c r="A213" t="s">
        <v>238</v>
      </c>
      <c r="B213" t="s">
        <v>239</v>
      </c>
      <c r="C213" t="s">
        <v>85</v>
      </c>
      <c r="D213">
        <v>90</v>
      </c>
      <c r="E213" t="s">
        <v>86</v>
      </c>
      <c r="F213" t="s">
        <v>87</v>
      </c>
      <c r="G213" t="s">
        <v>88</v>
      </c>
      <c r="H213" t="s">
        <v>89</v>
      </c>
      <c r="I213" t="s">
        <v>220</v>
      </c>
      <c r="J213" t="s">
        <v>91</v>
      </c>
      <c r="K213" t="s">
        <v>221</v>
      </c>
      <c r="L213">
        <v>4022</v>
      </c>
      <c r="M213">
        <v>996327</v>
      </c>
      <c r="N213">
        <v>178377</v>
      </c>
      <c r="O213">
        <v>51324</v>
      </c>
      <c r="P213">
        <v>114184</v>
      </c>
      <c r="Q213" t="s">
        <v>93</v>
      </c>
      <c r="R213">
        <v>506679</v>
      </c>
    </row>
    <row r="214" spans="1:18" x14ac:dyDescent="0.25">
      <c r="A214" t="s">
        <v>238</v>
      </c>
      <c r="B214" t="s">
        <v>239</v>
      </c>
      <c r="C214" t="s">
        <v>85</v>
      </c>
      <c r="D214">
        <v>90</v>
      </c>
      <c r="E214" t="s">
        <v>86</v>
      </c>
      <c r="F214" t="s">
        <v>87</v>
      </c>
      <c r="G214" t="s">
        <v>88</v>
      </c>
      <c r="H214" t="s">
        <v>89</v>
      </c>
      <c r="I214" t="s">
        <v>222</v>
      </c>
      <c r="J214" t="s">
        <v>91</v>
      </c>
      <c r="K214" t="s">
        <v>223</v>
      </c>
      <c r="L214">
        <v>960</v>
      </c>
      <c r="M214">
        <v>996327</v>
      </c>
      <c r="N214">
        <v>178377</v>
      </c>
      <c r="O214">
        <v>51324</v>
      </c>
      <c r="P214">
        <v>114184</v>
      </c>
      <c r="Q214" t="s">
        <v>93</v>
      </c>
      <c r="R214">
        <v>506679</v>
      </c>
    </row>
    <row r="215" spans="1:18" x14ac:dyDescent="0.25">
      <c r="A215" t="s">
        <v>238</v>
      </c>
      <c r="B215" t="s">
        <v>239</v>
      </c>
      <c r="C215" t="s">
        <v>85</v>
      </c>
      <c r="D215">
        <v>90</v>
      </c>
      <c r="E215" t="s">
        <v>86</v>
      </c>
      <c r="F215" t="s">
        <v>87</v>
      </c>
      <c r="G215" t="s">
        <v>88</v>
      </c>
      <c r="H215" t="s">
        <v>89</v>
      </c>
      <c r="I215" t="s">
        <v>224</v>
      </c>
      <c r="J215" t="s">
        <v>91</v>
      </c>
      <c r="K215" t="s">
        <v>225</v>
      </c>
      <c r="L215">
        <v>1200</v>
      </c>
      <c r="M215">
        <v>996327</v>
      </c>
      <c r="N215">
        <v>178377</v>
      </c>
      <c r="O215">
        <v>51324</v>
      </c>
      <c r="P215">
        <v>114184</v>
      </c>
      <c r="Q215" t="s">
        <v>93</v>
      </c>
      <c r="R215">
        <v>506679</v>
      </c>
    </row>
    <row r="216" spans="1:18" x14ac:dyDescent="0.25">
      <c r="A216" t="s">
        <v>238</v>
      </c>
      <c r="B216" t="s">
        <v>239</v>
      </c>
      <c r="C216" t="s">
        <v>85</v>
      </c>
      <c r="D216">
        <v>90</v>
      </c>
      <c r="E216" t="s">
        <v>86</v>
      </c>
      <c r="F216" t="s">
        <v>87</v>
      </c>
      <c r="G216" t="s">
        <v>88</v>
      </c>
      <c r="H216" t="s">
        <v>89</v>
      </c>
      <c r="I216" t="s">
        <v>226</v>
      </c>
      <c r="J216" t="s">
        <v>91</v>
      </c>
      <c r="K216" t="s">
        <v>227</v>
      </c>
      <c r="L216">
        <v>360</v>
      </c>
      <c r="M216">
        <v>996327</v>
      </c>
      <c r="N216">
        <v>178377</v>
      </c>
      <c r="O216">
        <v>51324</v>
      </c>
      <c r="P216">
        <v>114184</v>
      </c>
      <c r="Q216" t="s">
        <v>93</v>
      </c>
      <c r="R216">
        <v>506679</v>
      </c>
    </row>
    <row r="217" spans="1:18" x14ac:dyDescent="0.25">
      <c r="A217" t="s">
        <v>238</v>
      </c>
      <c r="B217" t="s">
        <v>239</v>
      </c>
      <c r="C217" t="s">
        <v>85</v>
      </c>
      <c r="D217">
        <v>90</v>
      </c>
      <c r="E217" t="s">
        <v>86</v>
      </c>
      <c r="F217" t="s">
        <v>87</v>
      </c>
      <c r="G217" t="s">
        <v>88</v>
      </c>
      <c r="H217" t="s">
        <v>89</v>
      </c>
      <c r="I217" t="s">
        <v>228</v>
      </c>
      <c r="J217" t="s">
        <v>91</v>
      </c>
      <c r="K217" t="s">
        <v>229</v>
      </c>
      <c r="L217">
        <v>0</v>
      </c>
      <c r="M217">
        <v>996327</v>
      </c>
      <c r="N217">
        <v>178377</v>
      </c>
      <c r="O217">
        <v>51324</v>
      </c>
      <c r="P217">
        <v>114184</v>
      </c>
      <c r="Q217" t="s">
        <v>93</v>
      </c>
      <c r="R217">
        <v>506679</v>
      </c>
    </row>
    <row r="218" spans="1:18" x14ac:dyDescent="0.25">
      <c r="A218" t="s">
        <v>238</v>
      </c>
      <c r="B218" t="s">
        <v>239</v>
      </c>
      <c r="C218" t="s">
        <v>85</v>
      </c>
      <c r="D218">
        <v>90</v>
      </c>
      <c r="E218" t="s">
        <v>86</v>
      </c>
      <c r="F218" t="s">
        <v>87</v>
      </c>
      <c r="G218" t="s">
        <v>88</v>
      </c>
      <c r="H218" t="s">
        <v>89</v>
      </c>
      <c r="I218" t="s">
        <v>230</v>
      </c>
      <c r="J218" t="s">
        <v>91</v>
      </c>
      <c r="K218" t="s">
        <v>231</v>
      </c>
      <c r="L218">
        <v>300</v>
      </c>
      <c r="M218">
        <v>996327</v>
      </c>
      <c r="N218">
        <v>178377</v>
      </c>
      <c r="O218">
        <v>51324</v>
      </c>
      <c r="P218">
        <v>114184</v>
      </c>
      <c r="Q218" t="s">
        <v>93</v>
      </c>
      <c r="R218">
        <v>506679</v>
      </c>
    </row>
    <row r="219" spans="1:18" x14ac:dyDescent="0.25">
      <c r="A219" t="s">
        <v>238</v>
      </c>
      <c r="B219" t="s">
        <v>239</v>
      </c>
      <c r="C219" t="s">
        <v>85</v>
      </c>
      <c r="D219">
        <v>90</v>
      </c>
      <c r="E219" t="s">
        <v>86</v>
      </c>
      <c r="F219" t="s">
        <v>87</v>
      </c>
      <c r="G219" t="s">
        <v>88</v>
      </c>
      <c r="H219" t="s">
        <v>89</v>
      </c>
      <c r="I219" t="s">
        <v>232</v>
      </c>
      <c r="J219" t="s">
        <v>91</v>
      </c>
      <c r="K219" t="s">
        <v>233</v>
      </c>
      <c r="L219">
        <v>22604</v>
      </c>
      <c r="M219">
        <v>996327</v>
      </c>
      <c r="N219">
        <v>178377</v>
      </c>
      <c r="O219">
        <v>51324</v>
      </c>
      <c r="P219">
        <v>114184</v>
      </c>
      <c r="Q219" t="s">
        <v>93</v>
      </c>
      <c r="R219">
        <v>506679</v>
      </c>
    </row>
    <row r="220" spans="1:18" x14ac:dyDescent="0.25">
      <c r="A220" t="s">
        <v>238</v>
      </c>
      <c r="B220" t="s">
        <v>239</v>
      </c>
      <c r="C220" t="s">
        <v>85</v>
      </c>
      <c r="D220">
        <v>90</v>
      </c>
      <c r="E220" t="s">
        <v>86</v>
      </c>
      <c r="F220" t="s">
        <v>87</v>
      </c>
      <c r="G220" t="s">
        <v>88</v>
      </c>
      <c r="H220" t="s">
        <v>89</v>
      </c>
      <c r="I220" t="s">
        <v>234</v>
      </c>
      <c r="J220" t="s">
        <v>91</v>
      </c>
      <c r="K220" t="s">
        <v>235</v>
      </c>
      <c r="L220">
        <v>0</v>
      </c>
      <c r="M220">
        <v>996327</v>
      </c>
      <c r="N220">
        <v>178377</v>
      </c>
      <c r="O220">
        <v>51324</v>
      </c>
      <c r="P220">
        <v>114184</v>
      </c>
      <c r="Q220" t="s">
        <v>93</v>
      </c>
      <c r="R220">
        <v>506679</v>
      </c>
    </row>
    <row r="221" spans="1:18" x14ac:dyDescent="0.25">
      <c r="A221" t="s">
        <v>238</v>
      </c>
      <c r="B221" t="s">
        <v>239</v>
      </c>
      <c r="C221" t="s">
        <v>85</v>
      </c>
      <c r="D221">
        <v>90</v>
      </c>
      <c r="E221" t="s">
        <v>86</v>
      </c>
      <c r="F221" t="s">
        <v>87</v>
      </c>
      <c r="G221" t="s">
        <v>88</v>
      </c>
      <c r="H221" t="s">
        <v>89</v>
      </c>
      <c r="I221" t="s">
        <v>236</v>
      </c>
      <c r="J221" t="s">
        <v>91</v>
      </c>
      <c r="K221" t="s">
        <v>237</v>
      </c>
      <c r="L221">
        <v>0</v>
      </c>
      <c r="M221">
        <v>996327</v>
      </c>
      <c r="N221">
        <v>178377</v>
      </c>
      <c r="O221">
        <v>51324</v>
      </c>
      <c r="P221">
        <v>114184</v>
      </c>
      <c r="Q221" t="s">
        <v>93</v>
      </c>
      <c r="R221">
        <v>506679</v>
      </c>
    </row>
    <row r="222" spans="1:18" x14ac:dyDescent="0.25">
      <c r="A222" t="s">
        <v>238</v>
      </c>
      <c r="B222" t="s">
        <v>239</v>
      </c>
      <c r="C222" t="s">
        <v>85</v>
      </c>
      <c r="D222">
        <v>90</v>
      </c>
      <c r="E222" t="s">
        <v>86</v>
      </c>
      <c r="F222" t="s">
        <v>87</v>
      </c>
      <c r="G222" t="s">
        <v>88</v>
      </c>
      <c r="H222" t="s">
        <v>89</v>
      </c>
      <c r="I222" t="s">
        <v>130</v>
      </c>
      <c r="J222" t="s">
        <v>91</v>
      </c>
      <c r="K222" t="s">
        <v>131</v>
      </c>
      <c r="L222">
        <v>3750</v>
      </c>
      <c r="M222">
        <v>996327</v>
      </c>
      <c r="N222">
        <v>178377</v>
      </c>
      <c r="O222">
        <v>51324</v>
      </c>
      <c r="P222">
        <v>114184</v>
      </c>
      <c r="Q222" t="s">
        <v>93</v>
      </c>
      <c r="R222">
        <v>506679</v>
      </c>
    </row>
    <row r="223" spans="1:18" x14ac:dyDescent="0.25">
      <c r="A223" t="s">
        <v>238</v>
      </c>
      <c r="B223" t="s">
        <v>239</v>
      </c>
      <c r="C223" t="s">
        <v>85</v>
      </c>
      <c r="D223">
        <v>90</v>
      </c>
      <c r="E223" t="s">
        <v>86</v>
      </c>
      <c r="F223" t="s">
        <v>87</v>
      </c>
      <c r="G223" t="s">
        <v>88</v>
      </c>
      <c r="H223" t="s">
        <v>89</v>
      </c>
      <c r="I223" t="s">
        <v>224</v>
      </c>
      <c r="J223" t="s">
        <v>91</v>
      </c>
      <c r="K223" t="s">
        <v>225</v>
      </c>
      <c r="L223">
        <v>2600</v>
      </c>
      <c r="M223">
        <v>996327</v>
      </c>
      <c r="N223">
        <v>178377</v>
      </c>
      <c r="O223">
        <v>51324</v>
      </c>
      <c r="P223">
        <v>114184</v>
      </c>
      <c r="Q223" t="s">
        <v>93</v>
      </c>
      <c r="R223">
        <v>506679</v>
      </c>
    </row>
    <row r="224" spans="1:18" x14ac:dyDescent="0.25">
      <c r="A224" t="s">
        <v>238</v>
      </c>
      <c r="B224" t="s">
        <v>239</v>
      </c>
      <c r="C224" t="s">
        <v>85</v>
      </c>
      <c r="D224">
        <v>90</v>
      </c>
      <c r="E224" t="s">
        <v>86</v>
      </c>
      <c r="F224" t="s">
        <v>87</v>
      </c>
      <c r="G224" t="s">
        <v>88</v>
      </c>
      <c r="H224" t="s">
        <v>89</v>
      </c>
      <c r="I224" t="s">
        <v>136</v>
      </c>
      <c r="J224" t="s">
        <v>91</v>
      </c>
      <c r="K224" t="s">
        <v>137</v>
      </c>
      <c r="L224">
        <v>864</v>
      </c>
      <c r="M224">
        <v>996327</v>
      </c>
      <c r="N224">
        <v>178377</v>
      </c>
      <c r="O224">
        <v>51324</v>
      </c>
      <c r="P224">
        <v>114184</v>
      </c>
      <c r="Q224" t="s">
        <v>93</v>
      </c>
      <c r="R224">
        <v>506679</v>
      </c>
    </row>
    <row r="225" spans="1:18" x14ac:dyDescent="0.25">
      <c r="A225" t="s">
        <v>238</v>
      </c>
      <c r="B225" t="s">
        <v>239</v>
      </c>
      <c r="C225" t="s">
        <v>85</v>
      </c>
      <c r="D225">
        <v>90</v>
      </c>
      <c r="E225" t="s">
        <v>86</v>
      </c>
      <c r="F225" t="s">
        <v>87</v>
      </c>
      <c r="G225" t="s">
        <v>88</v>
      </c>
      <c r="H225" t="s">
        <v>89</v>
      </c>
      <c r="I225" t="s">
        <v>130</v>
      </c>
      <c r="J225" t="s">
        <v>91</v>
      </c>
      <c r="K225" t="s">
        <v>131</v>
      </c>
      <c r="L225">
        <v>565</v>
      </c>
      <c r="M225">
        <v>996327</v>
      </c>
      <c r="N225">
        <v>178377</v>
      </c>
      <c r="O225">
        <v>51324</v>
      </c>
      <c r="P225">
        <v>114184</v>
      </c>
      <c r="Q225" t="s">
        <v>93</v>
      </c>
      <c r="R225">
        <v>506679</v>
      </c>
    </row>
    <row r="226" spans="1:18" x14ac:dyDescent="0.25">
      <c r="A226" t="s">
        <v>238</v>
      </c>
      <c r="B226" t="s">
        <v>239</v>
      </c>
      <c r="C226" t="s">
        <v>85</v>
      </c>
      <c r="D226">
        <v>90</v>
      </c>
      <c r="E226" t="s">
        <v>86</v>
      </c>
      <c r="F226" t="s">
        <v>87</v>
      </c>
      <c r="G226" t="s">
        <v>88</v>
      </c>
      <c r="H226" t="s">
        <v>89</v>
      </c>
      <c r="I226" t="s">
        <v>196</v>
      </c>
      <c r="J226" t="s">
        <v>91</v>
      </c>
      <c r="K226" t="s">
        <v>197</v>
      </c>
      <c r="L226">
        <v>20255</v>
      </c>
      <c r="M226">
        <v>996327</v>
      </c>
      <c r="N226">
        <v>178377</v>
      </c>
      <c r="O226">
        <v>51324</v>
      </c>
      <c r="P226">
        <v>114184</v>
      </c>
      <c r="Q226" t="s">
        <v>93</v>
      </c>
      <c r="R226">
        <v>506679</v>
      </c>
    </row>
    <row r="227" spans="1:18" x14ac:dyDescent="0.25">
      <c r="A227" t="s">
        <v>238</v>
      </c>
      <c r="B227" t="s">
        <v>239</v>
      </c>
      <c r="C227" t="s">
        <v>85</v>
      </c>
      <c r="D227">
        <v>90</v>
      </c>
      <c r="E227" t="s">
        <v>86</v>
      </c>
      <c r="F227" t="s">
        <v>87</v>
      </c>
      <c r="G227" t="s">
        <v>88</v>
      </c>
      <c r="H227" t="s">
        <v>89</v>
      </c>
      <c r="I227" t="s">
        <v>194</v>
      </c>
      <c r="J227" t="s">
        <v>91</v>
      </c>
      <c r="K227" t="s">
        <v>195</v>
      </c>
      <c r="L227">
        <v>5933</v>
      </c>
      <c r="M227">
        <v>996327</v>
      </c>
      <c r="N227">
        <v>178377</v>
      </c>
      <c r="O227">
        <v>51324</v>
      </c>
      <c r="P227">
        <v>114184</v>
      </c>
      <c r="Q227" t="s">
        <v>93</v>
      </c>
      <c r="R227">
        <v>506679</v>
      </c>
    </row>
    <row r="228" spans="1:18" x14ac:dyDescent="0.25">
      <c r="A228" t="s">
        <v>238</v>
      </c>
      <c r="B228" t="s">
        <v>239</v>
      </c>
      <c r="C228" t="s">
        <v>85</v>
      </c>
      <c r="D228">
        <v>90</v>
      </c>
      <c r="E228" t="s">
        <v>86</v>
      </c>
      <c r="F228" t="s">
        <v>87</v>
      </c>
      <c r="G228" t="s">
        <v>88</v>
      </c>
      <c r="H228" t="s">
        <v>89</v>
      </c>
      <c r="I228" t="s">
        <v>130</v>
      </c>
      <c r="J228" t="s">
        <v>91</v>
      </c>
      <c r="K228" t="s">
        <v>131</v>
      </c>
      <c r="L228">
        <v>762</v>
      </c>
      <c r="M228">
        <v>996327</v>
      </c>
      <c r="N228">
        <v>178377</v>
      </c>
      <c r="O228">
        <v>51324</v>
      </c>
      <c r="P228">
        <v>114184</v>
      </c>
      <c r="Q228" t="s">
        <v>93</v>
      </c>
      <c r="R228">
        <v>506679</v>
      </c>
    </row>
    <row r="229" spans="1:18" x14ac:dyDescent="0.25">
      <c r="A229" t="s">
        <v>238</v>
      </c>
      <c r="B229" t="s">
        <v>239</v>
      </c>
      <c r="C229" t="s">
        <v>85</v>
      </c>
      <c r="D229">
        <v>90</v>
      </c>
      <c r="E229" t="s">
        <v>86</v>
      </c>
      <c r="F229" t="s">
        <v>87</v>
      </c>
      <c r="G229" t="s">
        <v>88</v>
      </c>
      <c r="H229" t="s">
        <v>89</v>
      </c>
      <c r="I229" t="s">
        <v>190</v>
      </c>
      <c r="J229" t="s">
        <v>91</v>
      </c>
      <c r="K229" t="s">
        <v>191</v>
      </c>
      <c r="L229">
        <v>500</v>
      </c>
      <c r="M229">
        <v>996327</v>
      </c>
      <c r="N229">
        <v>178377</v>
      </c>
      <c r="O229">
        <v>51324</v>
      </c>
      <c r="P229">
        <v>114184</v>
      </c>
      <c r="Q229" t="s">
        <v>93</v>
      </c>
      <c r="R229">
        <v>506679</v>
      </c>
    </row>
    <row r="230" spans="1:18" x14ac:dyDescent="0.25">
      <c r="A230" t="s">
        <v>238</v>
      </c>
      <c r="B230" t="s">
        <v>239</v>
      </c>
      <c r="C230" t="s">
        <v>85</v>
      </c>
      <c r="D230">
        <v>90</v>
      </c>
      <c r="E230" t="s">
        <v>86</v>
      </c>
      <c r="F230" t="s">
        <v>87</v>
      </c>
      <c r="G230" t="s">
        <v>88</v>
      </c>
      <c r="H230" t="s">
        <v>89</v>
      </c>
      <c r="I230" t="s">
        <v>200</v>
      </c>
      <c r="J230" t="s">
        <v>91</v>
      </c>
      <c r="K230" t="s">
        <v>201</v>
      </c>
      <c r="L230">
        <v>2234</v>
      </c>
      <c r="M230">
        <v>996327</v>
      </c>
      <c r="N230">
        <v>178377</v>
      </c>
      <c r="O230">
        <v>51324</v>
      </c>
      <c r="P230">
        <v>114184</v>
      </c>
      <c r="Q230" t="s">
        <v>93</v>
      </c>
      <c r="R230">
        <v>506679</v>
      </c>
    </row>
    <row r="231" spans="1:18" x14ac:dyDescent="0.25">
      <c r="A231" t="s">
        <v>238</v>
      </c>
      <c r="B231" t="s">
        <v>239</v>
      </c>
      <c r="C231" t="s">
        <v>85</v>
      </c>
      <c r="D231">
        <v>90</v>
      </c>
      <c r="E231" t="s">
        <v>86</v>
      </c>
      <c r="F231" t="s">
        <v>87</v>
      </c>
      <c r="G231" t="s">
        <v>88</v>
      </c>
      <c r="H231" t="s">
        <v>89</v>
      </c>
      <c r="I231" t="s">
        <v>196</v>
      </c>
      <c r="J231" t="s">
        <v>91</v>
      </c>
      <c r="K231" t="s">
        <v>197</v>
      </c>
      <c r="L231">
        <v>9977</v>
      </c>
      <c r="M231">
        <v>996327</v>
      </c>
      <c r="N231">
        <v>178377</v>
      </c>
      <c r="O231">
        <v>51324</v>
      </c>
      <c r="P231">
        <v>114184</v>
      </c>
      <c r="Q231" t="s">
        <v>93</v>
      </c>
      <c r="R231">
        <v>506679</v>
      </c>
    </row>
    <row r="232" spans="1:18" x14ac:dyDescent="0.25">
      <c r="A232" t="s">
        <v>238</v>
      </c>
      <c r="B232" t="s">
        <v>239</v>
      </c>
      <c r="C232" t="s">
        <v>85</v>
      </c>
      <c r="D232">
        <v>90</v>
      </c>
      <c r="E232" t="s">
        <v>86</v>
      </c>
      <c r="F232" t="s">
        <v>87</v>
      </c>
      <c r="G232" t="s">
        <v>88</v>
      </c>
      <c r="H232" t="s">
        <v>89</v>
      </c>
      <c r="I232" t="s">
        <v>208</v>
      </c>
      <c r="J232" t="s">
        <v>91</v>
      </c>
      <c r="K232" t="s">
        <v>209</v>
      </c>
      <c r="L232">
        <v>3720</v>
      </c>
      <c r="M232">
        <v>996327</v>
      </c>
      <c r="N232">
        <v>178377</v>
      </c>
      <c r="O232">
        <v>51324</v>
      </c>
      <c r="P232">
        <v>114184</v>
      </c>
      <c r="Q232" t="s">
        <v>93</v>
      </c>
      <c r="R232">
        <v>506679</v>
      </c>
    </row>
    <row r="233" spans="1:18" x14ac:dyDescent="0.25">
      <c r="A233" t="s">
        <v>238</v>
      </c>
      <c r="B233" t="s">
        <v>239</v>
      </c>
      <c r="C233" t="s">
        <v>85</v>
      </c>
      <c r="D233">
        <v>90</v>
      </c>
      <c r="E233" t="s">
        <v>86</v>
      </c>
      <c r="F233" t="s">
        <v>87</v>
      </c>
      <c r="G233" t="s">
        <v>88</v>
      </c>
      <c r="H233" t="s">
        <v>89</v>
      </c>
      <c r="I233" t="s">
        <v>130</v>
      </c>
      <c r="J233" t="s">
        <v>91</v>
      </c>
      <c r="K233" t="s">
        <v>131</v>
      </c>
      <c r="L233">
        <v>9600</v>
      </c>
      <c r="M233">
        <v>996327</v>
      </c>
      <c r="N233">
        <v>178377</v>
      </c>
      <c r="O233">
        <v>51324</v>
      </c>
      <c r="P233">
        <v>114184</v>
      </c>
      <c r="Q233" t="s">
        <v>93</v>
      </c>
      <c r="R233">
        <v>506679</v>
      </c>
    </row>
    <row r="234" spans="1:18" x14ac:dyDescent="0.25">
      <c r="A234" t="s">
        <v>238</v>
      </c>
      <c r="B234" t="s">
        <v>239</v>
      </c>
      <c r="C234" t="s">
        <v>85</v>
      </c>
      <c r="D234">
        <v>90</v>
      </c>
      <c r="E234" t="s">
        <v>86</v>
      </c>
      <c r="F234" t="s">
        <v>87</v>
      </c>
      <c r="G234" t="s">
        <v>88</v>
      </c>
      <c r="H234" t="s">
        <v>89</v>
      </c>
      <c r="I234" t="s">
        <v>90</v>
      </c>
      <c r="J234" t="s">
        <v>91</v>
      </c>
      <c r="K234" t="s">
        <v>92</v>
      </c>
      <c r="L234">
        <v>0</v>
      </c>
      <c r="M234">
        <v>996327</v>
      </c>
      <c r="N234">
        <v>178377</v>
      </c>
      <c r="O234">
        <v>51324</v>
      </c>
      <c r="P234">
        <v>114184</v>
      </c>
      <c r="Q234" t="s">
        <v>93</v>
      </c>
      <c r="R234">
        <v>506679</v>
      </c>
    </row>
    <row r="235" spans="1:18" x14ac:dyDescent="0.25">
      <c r="A235" t="s">
        <v>238</v>
      </c>
      <c r="B235" t="s">
        <v>239</v>
      </c>
      <c r="C235" t="s">
        <v>85</v>
      </c>
      <c r="D235">
        <v>90</v>
      </c>
      <c r="E235" t="s">
        <v>86</v>
      </c>
      <c r="F235" t="s">
        <v>87</v>
      </c>
      <c r="G235" t="s">
        <v>88</v>
      </c>
      <c r="H235" t="s">
        <v>89</v>
      </c>
      <c r="I235" t="s">
        <v>94</v>
      </c>
      <c r="J235" t="s">
        <v>91</v>
      </c>
      <c r="K235" t="s">
        <v>95</v>
      </c>
      <c r="L235">
        <v>0</v>
      </c>
      <c r="M235">
        <v>996327</v>
      </c>
      <c r="N235">
        <v>178377</v>
      </c>
      <c r="O235">
        <v>51324</v>
      </c>
      <c r="P235">
        <v>114184</v>
      </c>
      <c r="Q235" t="s">
        <v>93</v>
      </c>
      <c r="R235">
        <v>506679</v>
      </c>
    </row>
    <row r="236" spans="1:18" x14ac:dyDescent="0.25">
      <c r="A236" t="s">
        <v>238</v>
      </c>
      <c r="B236" t="s">
        <v>239</v>
      </c>
      <c r="C236" t="s">
        <v>85</v>
      </c>
      <c r="D236">
        <v>90</v>
      </c>
      <c r="E236" t="s">
        <v>86</v>
      </c>
      <c r="F236" t="s">
        <v>87</v>
      </c>
      <c r="G236" t="s">
        <v>88</v>
      </c>
      <c r="H236" t="s">
        <v>89</v>
      </c>
      <c r="I236" t="s">
        <v>96</v>
      </c>
      <c r="J236" t="s">
        <v>91</v>
      </c>
      <c r="K236" t="s">
        <v>97</v>
      </c>
      <c r="L236">
        <v>0</v>
      </c>
      <c r="M236">
        <v>996327</v>
      </c>
      <c r="N236">
        <v>178377</v>
      </c>
      <c r="O236">
        <v>51324</v>
      </c>
      <c r="P236">
        <v>114184</v>
      </c>
      <c r="Q236" t="s">
        <v>93</v>
      </c>
      <c r="R236">
        <v>506679</v>
      </c>
    </row>
    <row r="237" spans="1:18" x14ac:dyDescent="0.25">
      <c r="A237" t="s">
        <v>238</v>
      </c>
      <c r="B237" t="s">
        <v>239</v>
      </c>
      <c r="C237" t="s">
        <v>85</v>
      </c>
      <c r="D237">
        <v>90</v>
      </c>
      <c r="E237" t="s">
        <v>86</v>
      </c>
      <c r="F237" t="s">
        <v>87</v>
      </c>
      <c r="G237" t="s">
        <v>88</v>
      </c>
      <c r="H237" t="s">
        <v>89</v>
      </c>
      <c r="I237" t="s">
        <v>98</v>
      </c>
      <c r="J237" t="s">
        <v>91</v>
      </c>
      <c r="K237" t="s">
        <v>99</v>
      </c>
      <c r="L237">
        <v>0</v>
      </c>
      <c r="M237">
        <v>996327</v>
      </c>
      <c r="N237">
        <v>178377</v>
      </c>
      <c r="O237">
        <v>51324</v>
      </c>
      <c r="P237">
        <v>114184</v>
      </c>
      <c r="Q237" t="s">
        <v>93</v>
      </c>
      <c r="R237">
        <v>506679</v>
      </c>
    </row>
    <row r="238" spans="1:18" x14ac:dyDescent="0.25">
      <c r="A238" t="s">
        <v>238</v>
      </c>
      <c r="B238" t="s">
        <v>239</v>
      </c>
      <c r="C238" t="s">
        <v>85</v>
      </c>
      <c r="D238">
        <v>90</v>
      </c>
      <c r="E238" t="s">
        <v>86</v>
      </c>
      <c r="F238" t="s">
        <v>87</v>
      </c>
      <c r="G238" t="s">
        <v>88</v>
      </c>
      <c r="H238" t="s">
        <v>89</v>
      </c>
      <c r="I238" t="s">
        <v>208</v>
      </c>
      <c r="J238" t="s">
        <v>91</v>
      </c>
      <c r="K238" t="s">
        <v>209</v>
      </c>
      <c r="L238">
        <v>2550</v>
      </c>
      <c r="M238">
        <v>996327</v>
      </c>
      <c r="N238">
        <v>178377</v>
      </c>
      <c r="O238">
        <v>51324</v>
      </c>
      <c r="P238">
        <v>114184</v>
      </c>
      <c r="Q238" t="s">
        <v>93</v>
      </c>
      <c r="R238">
        <v>506679</v>
      </c>
    </row>
    <row r="239" spans="1:18" x14ac:dyDescent="0.25">
      <c r="A239" t="s">
        <v>238</v>
      </c>
      <c r="B239" t="s">
        <v>239</v>
      </c>
      <c r="C239" t="s">
        <v>85</v>
      </c>
      <c r="D239">
        <v>90</v>
      </c>
      <c r="E239" t="s">
        <v>86</v>
      </c>
      <c r="F239" t="s">
        <v>87</v>
      </c>
      <c r="G239" t="s">
        <v>88</v>
      </c>
      <c r="H239" t="s">
        <v>89</v>
      </c>
      <c r="I239" t="s">
        <v>130</v>
      </c>
      <c r="J239" t="s">
        <v>91</v>
      </c>
      <c r="K239" t="s">
        <v>131</v>
      </c>
      <c r="L239">
        <v>300</v>
      </c>
      <c r="M239">
        <v>996327</v>
      </c>
      <c r="N239">
        <v>178377</v>
      </c>
      <c r="O239">
        <v>51324</v>
      </c>
      <c r="P239">
        <v>114184</v>
      </c>
      <c r="Q239" t="s">
        <v>93</v>
      </c>
      <c r="R239">
        <v>506679</v>
      </c>
    </row>
    <row r="240" spans="1:18" x14ac:dyDescent="0.25">
      <c r="A240" t="s">
        <v>238</v>
      </c>
      <c r="B240" t="s">
        <v>239</v>
      </c>
      <c r="C240" t="s">
        <v>85</v>
      </c>
      <c r="D240">
        <v>90</v>
      </c>
      <c r="E240" t="s">
        <v>86</v>
      </c>
      <c r="F240" t="s">
        <v>87</v>
      </c>
      <c r="G240" t="s">
        <v>88</v>
      </c>
      <c r="H240" t="s">
        <v>89</v>
      </c>
      <c r="I240" t="s">
        <v>190</v>
      </c>
      <c r="J240" t="s">
        <v>91</v>
      </c>
      <c r="K240" t="s">
        <v>191</v>
      </c>
      <c r="L240">
        <v>2300</v>
      </c>
      <c r="M240">
        <v>996327</v>
      </c>
      <c r="N240">
        <v>178377</v>
      </c>
      <c r="O240">
        <v>51324</v>
      </c>
      <c r="P240">
        <v>114184</v>
      </c>
      <c r="Q240" t="s">
        <v>93</v>
      </c>
      <c r="R240">
        <v>506679</v>
      </c>
    </row>
    <row r="241" spans="1:18" x14ac:dyDescent="0.25">
      <c r="A241" t="s">
        <v>238</v>
      </c>
      <c r="B241" t="s">
        <v>239</v>
      </c>
      <c r="C241" t="s">
        <v>85</v>
      </c>
      <c r="D241">
        <v>90</v>
      </c>
      <c r="E241" t="s">
        <v>86</v>
      </c>
      <c r="F241" t="s">
        <v>87</v>
      </c>
      <c r="G241" t="s">
        <v>88</v>
      </c>
      <c r="H241" t="s">
        <v>89</v>
      </c>
      <c r="I241" t="s">
        <v>190</v>
      </c>
      <c r="J241" t="s">
        <v>91</v>
      </c>
      <c r="K241" t="s">
        <v>191</v>
      </c>
      <c r="L241">
        <v>350</v>
      </c>
      <c r="M241">
        <v>996327</v>
      </c>
      <c r="N241">
        <v>178377</v>
      </c>
      <c r="O241">
        <v>51324</v>
      </c>
      <c r="P241">
        <v>114184</v>
      </c>
      <c r="Q241" t="s">
        <v>93</v>
      </c>
      <c r="R241">
        <v>506679</v>
      </c>
    </row>
    <row r="242" spans="1:18" x14ac:dyDescent="0.25">
      <c r="A242" t="s">
        <v>238</v>
      </c>
      <c r="B242" t="s">
        <v>239</v>
      </c>
      <c r="C242" t="s">
        <v>85</v>
      </c>
      <c r="D242">
        <v>90</v>
      </c>
      <c r="E242" t="s">
        <v>86</v>
      </c>
      <c r="F242" t="s">
        <v>87</v>
      </c>
      <c r="G242" t="s">
        <v>88</v>
      </c>
      <c r="H242" t="s">
        <v>89</v>
      </c>
      <c r="I242" t="s">
        <v>136</v>
      </c>
      <c r="J242" t="s">
        <v>91</v>
      </c>
      <c r="K242" t="s">
        <v>137</v>
      </c>
      <c r="L242">
        <v>720</v>
      </c>
      <c r="M242">
        <v>996327</v>
      </c>
      <c r="N242">
        <v>178377</v>
      </c>
      <c r="O242">
        <v>51324</v>
      </c>
      <c r="P242">
        <v>114184</v>
      </c>
      <c r="Q242" t="s">
        <v>93</v>
      </c>
      <c r="R242">
        <v>506679</v>
      </c>
    </row>
    <row r="243" spans="1:18" x14ac:dyDescent="0.25">
      <c r="A243" t="s">
        <v>238</v>
      </c>
      <c r="B243" t="s">
        <v>239</v>
      </c>
      <c r="C243" t="s">
        <v>85</v>
      </c>
      <c r="D243">
        <v>90</v>
      </c>
      <c r="E243" t="s">
        <v>86</v>
      </c>
      <c r="F243" t="s">
        <v>87</v>
      </c>
      <c r="G243" t="s">
        <v>88</v>
      </c>
      <c r="H243" t="s">
        <v>89</v>
      </c>
      <c r="I243" t="s">
        <v>208</v>
      </c>
      <c r="J243" t="s">
        <v>91</v>
      </c>
      <c r="K243" t="s">
        <v>209</v>
      </c>
      <c r="L243">
        <v>6944</v>
      </c>
      <c r="M243">
        <v>996327</v>
      </c>
      <c r="N243">
        <v>178377</v>
      </c>
      <c r="O243">
        <v>51324</v>
      </c>
      <c r="P243">
        <v>114184</v>
      </c>
      <c r="Q243" t="s">
        <v>93</v>
      </c>
      <c r="R243">
        <v>506679</v>
      </c>
    </row>
    <row r="244" spans="1:18" x14ac:dyDescent="0.25">
      <c r="A244" t="s">
        <v>238</v>
      </c>
      <c r="B244" t="s">
        <v>239</v>
      </c>
      <c r="C244" t="s">
        <v>85</v>
      </c>
      <c r="D244">
        <v>90</v>
      </c>
      <c r="E244" t="s">
        <v>86</v>
      </c>
      <c r="F244" t="s">
        <v>87</v>
      </c>
      <c r="G244" t="s">
        <v>88</v>
      </c>
      <c r="H244" t="s">
        <v>89</v>
      </c>
      <c r="I244" t="s">
        <v>200</v>
      </c>
      <c r="J244" t="s">
        <v>91</v>
      </c>
      <c r="K244" t="s">
        <v>201</v>
      </c>
      <c r="L244">
        <v>19737</v>
      </c>
      <c r="M244">
        <v>996327</v>
      </c>
      <c r="N244">
        <v>178377</v>
      </c>
      <c r="O244">
        <v>51324</v>
      </c>
      <c r="P244">
        <v>114184</v>
      </c>
      <c r="Q244" t="s">
        <v>93</v>
      </c>
      <c r="R244">
        <v>506679</v>
      </c>
    </row>
    <row r="245" spans="1:18" x14ac:dyDescent="0.25">
      <c r="A245" t="s">
        <v>238</v>
      </c>
      <c r="B245" t="s">
        <v>239</v>
      </c>
      <c r="C245" t="s">
        <v>85</v>
      </c>
      <c r="D245">
        <v>90</v>
      </c>
      <c r="E245" t="s">
        <v>86</v>
      </c>
      <c r="F245" t="s">
        <v>87</v>
      </c>
      <c r="G245" t="s">
        <v>88</v>
      </c>
      <c r="H245" t="s">
        <v>89</v>
      </c>
      <c r="I245" t="s">
        <v>208</v>
      </c>
      <c r="J245" t="s">
        <v>91</v>
      </c>
      <c r="K245" t="s">
        <v>209</v>
      </c>
      <c r="L245">
        <v>194</v>
      </c>
      <c r="M245">
        <v>996327</v>
      </c>
      <c r="N245">
        <v>178377</v>
      </c>
      <c r="O245">
        <v>51324</v>
      </c>
      <c r="P245">
        <v>114184</v>
      </c>
      <c r="Q245" t="s">
        <v>93</v>
      </c>
      <c r="R245">
        <v>506679</v>
      </c>
    </row>
    <row r="246" spans="1:18" x14ac:dyDescent="0.25">
      <c r="A246" t="s">
        <v>238</v>
      </c>
      <c r="B246" t="s">
        <v>239</v>
      </c>
      <c r="C246" t="s">
        <v>85</v>
      </c>
      <c r="D246">
        <v>90</v>
      </c>
      <c r="E246" t="s">
        <v>86</v>
      </c>
      <c r="F246" t="s">
        <v>87</v>
      </c>
      <c r="G246" t="s">
        <v>88</v>
      </c>
      <c r="H246" t="s">
        <v>89</v>
      </c>
      <c r="I246" t="s">
        <v>208</v>
      </c>
      <c r="J246" t="s">
        <v>91</v>
      </c>
      <c r="K246" t="s">
        <v>209</v>
      </c>
      <c r="L246">
        <v>732</v>
      </c>
      <c r="M246">
        <v>996327</v>
      </c>
      <c r="N246">
        <v>178377</v>
      </c>
      <c r="O246">
        <v>51324</v>
      </c>
      <c r="P246">
        <v>114184</v>
      </c>
      <c r="Q246" t="s">
        <v>93</v>
      </c>
      <c r="R246">
        <v>506679</v>
      </c>
    </row>
    <row r="247" spans="1:18" x14ac:dyDescent="0.25">
      <c r="A247" t="s">
        <v>238</v>
      </c>
      <c r="B247" t="s">
        <v>239</v>
      </c>
      <c r="C247" t="s">
        <v>85</v>
      </c>
      <c r="D247">
        <v>90</v>
      </c>
      <c r="E247" t="s">
        <v>86</v>
      </c>
      <c r="F247" t="s">
        <v>87</v>
      </c>
      <c r="G247" t="s">
        <v>88</v>
      </c>
      <c r="H247" t="s">
        <v>89</v>
      </c>
      <c r="I247" t="s">
        <v>136</v>
      </c>
      <c r="J247" t="s">
        <v>91</v>
      </c>
      <c r="K247" t="s">
        <v>137</v>
      </c>
      <c r="L247">
        <v>75</v>
      </c>
      <c r="M247">
        <v>996327</v>
      </c>
      <c r="N247">
        <v>178377</v>
      </c>
      <c r="O247">
        <v>51324</v>
      </c>
      <c r="P247">
        <v>114184</v>
      </c>
      <c r="Q247" t="s">
        <v>93</v>
      </c>
      <c r="R247">
        <v>506679</v>
      </c>
    </row>
    <row r="248" spans="1:18" x14ac:dyDescent="0.25">
      <c r="A248" t="s">
        <v>238</v>
      </c>
      <c r="B248" t="s">
        <v>239</v>
      </c>
      <c r="C248" t="s">
        <v>85</v>
      </c>
      <c r="D248">
        <v>90</v>
      </c>
      <c r="E248" t="s">
        <v>86</v>
      </c>
      <c r="F248" t="s">
        <v>87</v>
      </c>
      <c r="G248" t="s">
        <v>88</v>
      </c>
      <c r="H248" t="s">
        <v>89</v>
      </c>
      <c r="I248" t="s">
        <v>190</v>
      </c>
      <c r="J248" t="s">
        <v>91</v>
      </c>
      <c r="K248" t="s">
        <v>191</v>
      </c>
      <c r="L248">
        <v>1750</v>
      </c>
      <c r="M248">
        <v>996327</v>
      </c>
      <c r="N248">
        <v>178377</v>
      </c>
      <c r="O248">
        <v>51324</v>
      </c>
      <c r="P248">
        <v>114184</v>
      </c>
      <c r="Q248" t="s">
        <v>93</v>
      </c>
      <c r="R248">
        <v>506679</v>
      </c>
    </row>
    <row r="249" spans="1:18" x14ac:dyDescent="0.25">
      <c r="A249" t="s">
        <v>238</v>
      </c>
      <c r="B249" t="s">
        <v>239</v>
      </c>
      <c r="C249" t="s">
        <v>85</v>
      </c>
      <c r="D249">
        <v>90</v>
      </c>
      <c r="E249" t="s">
        <v>86</v>
      </c>
      <c r="F249" t="s">
        <v>87</v>
      </c>
      <c r="G249" t="s">
        <v>88</v>
      </c>
      <c r="H249" t="s">
        <v>89</v>
      </c>
      <c r="I249" t="s">
        <v>208</v>
      </c>
      <c r="J249" t="s">
        <v>91</v>
      </c>
      <c r="K249" t="s">
        <v>209</v>
      </c>
      <c r="L249">
        <v>395</v>
      </c>
      <c r="M249">
        <v>996327</v>
      </c>
      <c r="N249">
        <v>178377</v>
      </c>
      <c r="O249">
        <v>51324</v>
      </c>
      <c r="P249">
        <v>114184</v>
      </c>
      <c r="Q249" t="s">
        <v>93</v>
      </c>
      <c r="R249">
        <v>506679</v>
      </c>
    </row>
    <row r="250" spans="1:18" x14ac:dyDescent="0.25">
      <c r="A250" t="s">
        <v>238</v>
      </c>
      <c r="B250" t="s">
        <v>239</v>
      </c>
      <c r="C250" t="s">
        <v>85</v>
      </c>
      <c r="D250">
        <v>90</v>
      </c>
      <c r="E250" t="s">
        <v>86</v>
      </c>
      <c r="F250" t="s">
        <v>87</v>
      </c>
      <c r="G250" t="s">
        <v>88</v>
      </c>
      <c r="H250" t="s">
        <v>89</v>
      </c>
      <c r="I250" t="s">
        <v>208</v>
      </c>
      <c r="J250" t="s">
        <v>91</v>
      </c>
      <c r="K250" t="s">
        <v>209</v>
      </c>
      <c r="L250">
        <v>720</v>
      </c>
      <c r="M250">
        <v>996327</v>
      </c>
      <c r="N250">
        <v>178377</v>
      </c>
      <c r="O250">
        <v>51324</v>
      </c>
      <c r="P250">
        <v>114184</v>
      </c>
      <c r="Q250" t="s">
        <v>93</v>
      </c>
      <c r="R250">
        <v>506679</v>
      </c>
    </row>
    <row r="251" spans="1:18" x14ac:dyDescent="0.25">
      <c r="A251" t="s">
        <v>238</v>
      </c>
      <c r="B251" t="s">
        <v>239</v>
      </c>
      <c r="C251" t="s">
        <v>85</v>
      </c>
      <c r="D251">
        <v>90</v>
      </c>
      <c r="E251" t="s">
        <v>86</v>
      </c>
      <c r="F251" t="s">
        <v>87</v>
      </c>
      <c r="G251" t="s">
        <v>88</v>
      </c>
      <c r="H251" t="s">
        <v>89</v>
      </c>
      <c r="I251" t="s">
        <v>216</v>
      </c>
      <c r="J251" t="s">
        <v>91</v>
      </c>
      <c r="K251" t="s">
        <v>217</v>
      </c>
      <c r="L251">
        <v>9000</v>
      </c>
      <c r="M251">
        <v>996327</v>
      </c>
      <c r="N251">
        <v>178377</v>
      </c>
      <c r="O251">
        <v>51324</v>
      </c>
      <c r="P251">
        <v>114184</v>
      </c>
      <c r="Q251" t="s">
        <v>93</v>
      </c>
      <c r="R251">
        <v>506679</v>
      </c>
    </row>
    <row r="252" spans="1:18" x14ac:dyDescent="0.25">
      <c r="A252" t="s">
        <v>238</v>
      </c>
      <c r="B252" t="s">
        <v>239</v>
      </c>
      <c r="C252" t="s">
        <v>85</v>
      </c>
      <c r="D252">
        <v>90</v>
      </c>
      <c r="E252" t="s">
        <v>86</v>
      </c>
      <c r="F252" t="s">
        <v>87</v>
      </c>
      <c r="G252" t="s">
        <v>88</v>
      </c>
      <c r="H252" t="s">
        <v>89</v>
      </c>
      <c r="I252" t="s">
        <v>168</v>
      </c>
      <c r="J252" t="s">
        <v>91</v>
      </c>
      <c r="K252" t="s">
        <v>169</v>
      </c>
      <c r="L252">
        <v>17760</v>
      </c>
      <c r="M252">
        <v>996327</v>
      </c>
      <c r="N252">
        <v>178377</v>
      </c>
      <c r="O252">
        <v>51324</v>
      </c>
      <c r="P252">
        <v>114184</v>
      </c>
      <c r="Q252" t="s">
        <v>93</v>
      </c>
      <c r="R252">
        <v>506679</v>
      </c>
    </row>
    <row r="253" spans="1:18" x14ac:dyDescent="0.25">
      <c r="A253" t="s">
        <v>238</v>
      </c>
      <c r="B253" t="s">
        <v>239</v>
      </c>
      <c r="C253" t="s">
        <v>85</v>
      </c>
      <c r="D253">
        <v>90</v>
      </c>
      <c r="E253" t="s">
        <v>86</v>
      </c>
      <c r="F253" t="s">
        <v>87</v>
      </c>
      <c r="G253" t="s">
        <v>88</v>
      </c>
      <c r="H253" t="s">
        <v>89</v>
      </c>
      <c r="I253" t="s">
        <v>208</v>
      </c>
      <c r="J253" t="s">
        <v>91</v>
      </c>
      <c r="K253" t="s">
        <v>209</v>
      </c>
      <c r="L253">
        <v>1320</v>
      </c>
      <c r="M253">
        <v>996327</v>
      </c>
      <c r="N253">
        <v>178377</v>
      </c>
      <c r="O253">
        <v>51324</v>
      </c>
      <c r="P253">
        <v>114184</v>
      </c>
      <c r="Q253" t="s">
        <v>93</v>
      </c>
      <c r="R253">
        <v>506679</v>
      </c>
    </row>
    <row r="254" spans="1:18" x14ac:dyDescent="0.25">
      <c r="A254" t="s">
        <v>238</v>
      </c>
      <c r="B254" t="s">
        <v>239</v>
      </c>
      <c r="C254" t="s">
        <v>85</v>
      </c>
      <c r="D254">
        <v>90</v>
      </c>
      <c r="E254" t="s">
        <v>86</v>
      </c>
      <c r="F254" t="s">
        <v>87</v>
      </c>
      <c r="G254" t="s">
        <v>88</v>
      </c>
      <c r="H254" t="s">
        <v>89</v>
      </c>
      <c r="I254" t="s">
        <v>208</v>
      </c>
      <c r="J254" t="s">
        <v>91</v>
      </c>
      <c r="K254" t="s">
        <v>209</v>
      </c>
      <c r="L254">
        <v>4335</v>
      </c>
      <c r="M254">
        <v>996327</v>
      </c>
      <c r="N254">
        <v>178377</v>
      </c>
      <c r="O254">
        <v>51324</v>
      </c>
      <c r="P254">
        <v>114184</v>
      </c>
      <c r="Q254" t="s">
        <v>93</v>
      </c>
      <c r="R254">
        <v>506679</v>
      </c>
    </row>
    <row r="255" spans="1:18" x14ac:dyDescent="0.25">
      <c r="A255" t="s">
        <v>238</v>
      </c>
      <c r="B255" t="s">
        <v>239</v>
      </c>
      <c r="C255" t="s">
        <v>85</v>
      </c>
      <c r="D255">
        <v>90</v>
      </c>
      <c r="E255" t="s">
        <v>86</v>
      </c>
      <c r="F255" t="s">
        <v>87</v>
      </c>
      <c r="G255" t="s">
        <v>88</v>
      </c>
      <c r="H255" t="s">
        <v>89</v>
      </c>
      <c r="I255" t="s">
        <v>208</v>
      </c>
      <c r="J255" t="s">
        <v>91</v>
      </c>
      <c r="K255" t="s">
        <v>209</v>
      </c>
      <c r="L255">
        <v>785</v>
      </c>
      <c r="M255">
        <v>996327</v>
      </c>
      <c r="N255">
        <v>178377</v>
      </c>
      <c r="O255">
        <v>51324</v>
      </c>
      <c r="P255">
        <v>114184</v>
      </c>
      <c r="Q255" t="s">
        <v>93</v>
      </c>
      <c r="R255">
        <v>506679</v>
      </c>
    </row>
    <row r="256" spans="1:18" x14ac:dyDescent="0.25">
      <c r="A256" t="s">
        <v>238</v>
      </c>
      <c r="B256" t="s">
        <v>239</v>
      </c>
      <c r="C256" t="s">
        <v>85</v>
      </c>
      <c r="D256">
        <v>90</v>
      </c>
      <c r="E256" t="s">
        <v>86</v>
      </c>
      <c r="F256" t="s">
        <v>87</v>
      </c>
      <c r="G256" t="s">
        <v>88</v>
      </c>
      <c r="H256" t="s">
        <v>89</v>
      </c>
      <c r="I256" t="s">
        <v>192</v>
      </c>
      <c r="J256" t="s">
        <v>91</v>
      </c>
      <c r="K256" t="s">
        <v>193</v>
      </c>
      <c r="L256">
        <v>115</v>
      </c>
      <c r="M256">
        <v>996327</v>
      </c>
      <c r="N256">
        <v>178377</v>
      </c>
      <c r="O256">
        <v>51324</v>
      </c>
      <c r="P256">
        <v>114184</v>
      </c>
      <c r="Q256" t="s">
        <v>93</v>
      </c>
      <c r="R256">
        <v>506679</v>
      </c>
    </row>
    <row r="257" spans="1:18" x14ac:dyDescent="0.25">
      <c r="A257" t="s">
        <v>238</v>
      </c>
      <c r="B257" t="s">
        <v>239</v>
      </c>
      <c r="C257" t="s">
        <v>85</v>
      </c>
      <c r="D257">
        <v>90</v>
      </c>
      <c r="E257" t="s">
        <v>86</v>
      </c>
      <c r="F257" t="s">
        <v>87</v>
      </c>
      <c r="G257" t="s">
        <v>88</v>
      </c>
      <c r="H257" t="s">
        <v>89</v>
      </c>
      <c r="I257" t="s">
        <v>136</v>
      </c>
      <c r="J257" t="s">
        <v>91</v>
      </c>
      <c r="K257" t="s">
        <v>137</v>
      </c>
      <c r="L257">
        <v>200</v>
      </c>
      <c r="M257">
        <v>996327</v>
      </c>
      <c r="N257">
        <v>178377</v>
      </c>
      <c r="O257">
        <v>51324</v>
      </c>
      <c r="P257">
        <v>114184</v>
      </c>
      <c r="Q257" t="s">
        <v>93</v>
      </c>
      <c r="R257">
        <v>506679</v>
      </c>
    </row>
    <row r="258" spans="1:18" x14ac:dyDescent="0.25">
      <c r="A258" t="s">
        <v>238</v>
      </c>
      <c r="B258" t="s">
        <v>239</v>
      </c>
      <c r="C258" t="s">
        <v>85</v>
      </c>
      <c r="D258">
        <v>90</v>
      </c>
      <c r="E258" t="s">
        <v>86</v>
      </c>
      <c r="F258" t="s">
        <v>87</v>
      </c>
      <c r="G258" t="s">
        <v>88</v>
      </c>
      <c r="H258" t="s">
        <v>89</v>
      </c>
      <c r="I258" t="s">
        <v>136</v>
      </c>
      <c r="J258" t="s">
        <v>91</v>
      </c>
      <c r="K258" t="s">
        <v>137</v>
      </c>
      <c r="L258">
        <v>264</v>
      </c>
      <c r="M258">
        <v>996327</v>
      </c>
      <c r="N258">
        <v>178377</v>
      </c>
      <c r="O258">
        <v>51324</v>
      </c>
      <c r="P258">
        <v>114184</v>
      </c>
      <c r="Q258" t="s">
        <v>93</v>
      </c>
      <c r="R258">
        <v>506679</v>
      </c>
    </row>
    <row r="259" spans="1:18" x14ac:dyDescent="0.25">
      <c r="A259" t="s">
        <v>238</v>
      </c>
      <c r="B259" t="s">
        <v>239</v>
      </c>
      <c r="C259" t="s">
        <v>85</v>
      </c>
      <c r="D259">
        <v>90</v>
      </c>
      <c r="E259" t="s">
        <v>86</v>
      </c>
      <c r="F259" t="s">
        <v>87</v>
      </c>
      <c r="G259" t="s">
        <v>88</v>
      </c>
      <c r="H259" t="s">
        <v>89</v>
      </c>
      <c r="I259" t="s">
        <v>136</v>
      </c>
      <c r="J259" t="s">
        <v>91</v>
      </c>
      <c r="K259" t="s">
        <v>137</v>
      </c>
      <c r="L259">
        <v>2868</v>
      </c>
      <c r="M259">
        <v>996327</v>
      </c>
      <c r="N259">
        <v>178377</v>
      </c>
      <c r="O259">
        <v>51324</v>
      </c>
      <c r="P259">
        <v>114184</v>
      </c>
      <c r="Q259" t="s">
        <v>93</v>
      </c>
      <c r="R259">
        <v>506679</v>
      </c>
    </row>
    <row r="260" spans="1:18" x14ac:dyDescent="0.25">
      <c r="A260" t="s">
        <v>238</v>
      </c>
      <c r="B260" t="s">
        <v>239</v>
      </c>
      <c r="C260" t="s">
        <v>85</v>
      </c>
      <c r="D260">
        <v>90</v>
      </c>
      <c r="E260" t="s">
        <v>86</v>
      </c>
      <c r="F260" t="s">
        <v>87</v>
      </c>
      <c r="G260" t="s">
        <v>88</v>
      </c>
      <c r="H260" t="s">
        <v>89</v>
      </c>
      <c r="I260" t="s">
        <v>212</v>
      </c>
      <c r="J260" t="s">
        <v>91</v>
      </c>
      <c r="K260" t="s">
        <v>213</v>
      </c>
      <c r="L260">
        <v>6679</v>
      </c>
      <c r="M260">
        <v>996327</v>
      </c>
      <c r="N260">
        <v>178377</v>
      </c>
      <c r="O260">
        <v>51324</v>
      </c>
      <c r="P260">
        <v>114184</v>
      </c>
      <c r="Q260" t="s">
        <v>93</v>
      </c>
      <c r="R260">
        <v>506679</v>
      </c>
    </row>
    <row r="261" spans="1:18" x14ac:dyDescent="0.25">
      <c r="A261" t="s">
        <v>238</v>
      </c>
      <c r="B261" t="s">
        <v>239</v>
      </c>
      <c r="C261" t="s">
        <v>85</v>
      </c>
      <c r="D261">
        <v>90</v>
      </c>
      <c r="E261" t="s">
        <v>86</v>
      </c>
      <c r="F261" t="s">
        <v>87</v>
      </c>
      <c r="G261" t="s">
        <v>88</v>
      </c>
      <c r="H261" t="s">
        <v>89</v>
      </c>
      <c r="I261" t="s">
        <v>226</v>
      </c>
      <c r="J261" t="s">
        <v>91</v>
      </c>
      <c r="K261" t="s">
        <v>227</v>
      </c>
      <c r="L261">
        <v>4050</v>
      </c>
      <c r="M261">
        <v>996327</v>
      </c>
      <c r="N261">
        <v>178377</v>
      </c>
      <c r="O261">
        <v>51324</v>
      </c>
      <c r="P261">
        <v>114184</v>
      </c>
      <c r="Q261" t="s">
        <v>93</v>
      </c>
      <c r="R261">
        <v>506679</v>
      </c>
    </row>
    <row r="262" spans="1:18" x14ac:dyDescent="0.25">
      <c r="A262" t="s">
        <v>238</v>
      </c>
      <c r="B262" t="s">
        <v>239</v>
      </c>
      <c r="C262" t="s">
        <v>85</v>
      </c>
      <c r="D262">
        <v>90</v>
      </c>
      <c r="E262" t="s">
        <v>86</v>
      </c>
      <c r="F262" t="s">
        <v>87</v>
      </c>
      <c r="G262" t="s">
        <v>88</v>
      </c>
      <c r="H262" t="s">
        <v>89</v>
      </c>
      <c r="I262" t="s">
        <v>158</v>
      </c>
      <c r="J262" t="s">
        <v>91</v>
      </c>
      <c r="K262" t="s">
        <v>159</v>
      </c>
      <c r="L262">
        <v>2340</v>
      </c>
      <c r="M262">
        <v>996327</v>
      </c>
      <c r="N262">
        <v>178377</v>
      </c>
      <c r="O262">
        <v>51324</v>
      </c>
      <c r="P262">
        <v>114184</v>
      </c>
      <c r="Q262" t="s">
        <v>93</v>
      </c>
      <c r="R262">
        <v>506679</v>
      </c>
    </row>
    <row r="263" spans="1:18" x14ac:dyDescent="0.25">
      <c r="A263" t="s">
        <v>238</v>
      </c>
      <c r="B263" t="s">
        <v>239</v>
      </c>
      <c r="C263" t="s">
        <v>85</v>
      </c>
      <c r="D263">
        <v>90</v>
      </c>
      <c r="E263" t="s">
        <v>86</v>
      </c>
      <c r="F263" t="s">
        <v>87</v>
      </c>
      <c r="G263" t="s">
        <v>88</v>
      </c>
      <c r="H263" t="s">
        <v>89</v>
      </c>
      <c r="I263" t="s">
        <v>160</v>
      </c>
      <c r="J263" t="s">
        <v>91</v>
      </c>
      <c r="K263" t="s">
        <v>161</v>
      </c>
      <c r="L263">
        <v>8220</v>
      </c>
      <c r="M263">
        <v>996327</v>
      </c>
      <c r="N263">
        <v>178377</v>
      </c>
      <c r="O263">
        <v>51324</v>
      </c>
      <c r="P263">
        <v>114184</v>
      </c>
      <c r="Q263" t="s">
        <v>93</v>
      </c>
      <c r="R263">
        <v>506679</v>
      </c>
    </row>
    <row r="264" spans="1:18" x14ac:dyDescent="0.25">
      <c r="A264" t="s">
        <v>238</v>
      </c>
      <c r="B264" t="s">
        <v>239</v>
      </c>
      <c r="C264" t="s">
        <v>85</v>
      </c>
      <c r="D264">
        <v>90</v>
      </c>
      <c r="E264" t="s">
        <v>86</v>
      </c>
      <c r="F264" t="s">
        <v>87</v>
      </c>
      <c r="G264" t="s">
        <v>88</v>
      </c>
      <c r="H264" t="s">
        <v>89</v>
      </c>
      <c r="I264" t="s">
        <v>136</v>
      </c>
      <c r="J264" t="s">
        <v>91</v>
      </c>
      <c r="K264" t="s">
        <v>137</v>
      </c>
      <c r="L264">
        <v>360</v>
      </c>
      <c r="M264">
        <v>996327</v>
      </c>
      <c r="N264">
        <v>178377</v>
      </c>
      <c r="O264">
        <v>51324</v>
      </c>
      <c r="P264">
        <v>114184</v>
      </c>
      <c r="Q264" t="s">
        <v>93</v>
      </c>
      <c r="R264">
        <v>506679</v>
      </c>
    </row>
    <row r="265" spans="1:18" x14ac:dyDescent="0.25">
      <c r="A265" t="s">
        <v>238</v>
      </c>
      <c r="B265" t="s">
        <v>239</v>
      </c>
      <c r="C265" t="s">
        <v>85</v>
      </c>
      <c r="D265">
        <v>90</v>
      </c>
      <c r="E265" t="s">
        <v>86</v>
      </c>
      <c r="F265" t="s">
        <v>87</v>
      </c>
      <c r="G265" t="s">
        <v>88</v>
      </c>
      <c r="H265" t="s">
        <v>89</v>
      </c>
      <c r="I265" t="s">
        <v>190</v>
      </c>
      <c r="J265" t="s">
        <v>91</v>
      </c>
      <c r="K265" t="s">
        <v>191</v>
      </c>
      <c r="L265">
        <v>5000</v>
      </c>
      <c r="M265">
        <v>996327</v>
      </c>
      <c r="N265">
        <v>178377</v>
      </c>
      <c r="O265">
        <v>51324</v>
      </c>
      <c r="P265">
        <v>114184</v>
      </c>
      <c r="Q265" t="s">
        <v>93</v>
      </c>
      <c r="R265">
        <v>506679</v>
      </c>
    </row>
    <row r="266" spans="1:18" x14ac:dyDescent="0.25">
      <c r="A266" t="s">
        <v>238</v>
      </c>
      <c r="B266" t="s">
        <v>239</v>
      </c>
      <c r="C266" t="s">
        <v>85</v>
      </c>
      <c r="D266">
        <v>90</v>
      </c>
      <c r="E266" t="s">
        <v>86</v>
      </c>
      <c r="F266" t="s">
        <v>87</v>
      </c>
      <c r="G266" t="s">
        <v>88</v>
      </c>
      <c r="H266" t="s">
        <v>89</v>
      </c>
      <c r="I266" t="s">
        <v>136</v>
      </c>
      <c r="J266" t="s">
        <v>91</v>
      </c>
      <c r="K266" t="s">
        <v>137</v>
      </c>
      <c r="L266">
        <v>360</v>
      </c>
      <c r="M266">
        <v>996327</v>
      </c>
      <c r="N266">
        <v>178377</v>
      </c>
      <c r="O266">
        <v>51324</v>
      </c>
      <c r="P266">
        <v>114184</v>
      </c>
      <c r="Q266" t="s">
        <v>93</v>
      </c>
      <c r="R266">
        <v>506679</v>
      </c>
    </row>
    <row r="267" spans="1:18" x14ac:dyDescent="0.25">
      <c r="A267" t="s">
        <v>238</v>
      </c>
      <c r="B267" t="s">
        <v>239</v>
      </c>
      <c r="C267" t="s">
        <v>85</v>
      </c>
      <c r="D267">
        <v>90</v>
      </c>
      <c r="E267" t="s">
        <v>86</v>
      </c>
      <c r="F267" t="s">
        <v>87</v>
      </c>
      <c r="G267" t="s">
        <v>88</v>
      </c>
      <c r="H267" t="s">
        <v>89</v>
      </c>
      <c r="I267" t="s">
        <v>136</v>
      </c>
      <c r="J267" t="s">
        <v>91</v>
      </c>
      <c r="K267" t="s">
        <v>137</v>
      </c>
      <c r="L267">
        <v>250</v>
      </c>
      <c r="M267">
        <v>996327</v>
      </c>
      <c r="N267">
        <v>178377</v>
      </c>
      <c r="O267">
        <v>51324</v>
      </c>
      <c r="P267">
        <v>114184</v>
      </c>
      <c r="Q267" t="s">
        <v>93</v>
      </c>
      <c r="R267">
        <v>506679</v>
      </c>
    </row>
    <row r="268" spans="1:18" x14ac:dyDescent="0.25">
      <c r="A268" t="s">
        <v>238</v>
      </c>
      <c r="B268" t="s">
        <v>239</v>
      </c>
      <c r="C268" t="s">
        <v>85</v>
      </c>
      <c r="D268">
        <v>90</v>
      </c>
      <c r="E268" t="s">
        <v>86</v>
      </c>
      <c r="F268" t="s">
        <v>87</v>
      </c>
      <c r="G268" t="s">
        <v>88</v>
      </c>
      <c r="H268" t="s">
        <v>89</v>
      </c>
      <c r="I268" t="s">
        <v>230</v>
      </c>
      <c r="J268" t="s">
        <v>91</v>
      </c>
      <c r="K268" t="s">
        <v>231</v>
      </c>
      <c r="L268">
        <v>2036</v>
      </c>
      <c r="M268">
        <v>996327</v>
      </c>
      <c r="N268">
        <v>178377</v>
      </c>
      <c r="O268">
        <v>51324</v>
      </c>
      <c r="P268">
        <v>114184</v>
      </c>
      <c r="Q268" t="s">
        <v>93</v>
      </c>
      <c r="R268">
        <v>506679</v>
      </c>
    </row>
    <row r="269" spans="1:18" x14ac:dyDescent="0.25">
      <c r="A269" t="s">
        <v>238</v>
      </c>
      <c r="B269" t="s">
        <v>239</v>
      </c>
      <c r="C269" t="s">
        <v>85</v>
      </c>
      <c r="D269">
        <v>90</v>
      </c>
      <c r="E269" t="s">
        <v>86</v>
      </c>
      <c r="F269" t="s">
        <v>87</v>
      </c>
      <c r="G269" t="s">
        <v>88</v>
      </c>
      <c r="H269" t="s">
        <v>89</v>
      </c>
      <c r="I269" t="s">
        <v>224</v>
      </c>
      <c r="J269" t="s">
        <v>91</v>
      </c>
      <c r="K269" t="s">
        <v>225</v>
      </c>
      <c r="L269">
        <v>1950</v>
      </c>
      <c r="M269">
        <v>996327</v>
      </c>
      <c r="N269">
        <v>178377</v>
      </c>
      <c r="O269">
        <v>51324</v>
      </c>
      <c r="P269">
        <v>114184</v>
      </c>
      <c r="Q269" t="s">
        <v>93</v>
      </c>
      <c r="R269">
        <v>506679</v>
      </c>
    </row>
    <row r="270" spans="1:18" x14ac:dyDescent="0.25">
      <c r="A270" t="s">
        <v>238</v>
      </c>
      <c r="B270" t="s">
        <v>239</v>
      </c>
      <c r="C270" t="s">
        <v>85</v>
      </c>
      <c r="D270">
        <v>90</v>
      </c>
      <c r="E270" t="s">
        <v>86</v>
      </c>
      <c r="F270" t="s">
        <v>87</v>
      </c>
      <c r="G270" t="s">
        <v>88</v>
      </c>
      <c r="H270" t="s">
        <v>89</v>
      </c>
      <c r="I270" t="s">
        <v>190</v>
      </c>
      <c r="J270" t="s">
        <v>91</v>
      </c>
      <c r="K270" t="s">
        <v>191</v>
      </c>
      <c r="L270">
        <v>4896</v>
      </c>
      <c r="M270">
        <v>996327</v>
      </c>
      <c r="N270">
        <v>178377</v>
      </c>
      <c r="O270">
        <v>51324</v>
      </c>
      <c r="P270">
        <v>114184</v>
      </c>
      <c r="Q270" t="s">
        <v>93</v>
      </c>
      <c r="R270">
        <v>506679</v>
      </c>
    </row>
    <row r="271" spans="1:18" x14ac:dyDescent="0.25">
      <c r="A271" t="s">
        <v>238</v>
      </c>
      <c r="B271" t="s">
        <v>239</v>
      </c>
      <c r="C271" t="s">
        <v>85</v>
      </c>
      <c r="D271">
        <v>90</v>
      </c>
      <c r="E271" t="s">
        <v>86</v>
      </c>
      <c r="F271" t="s">
        <v>87</v>
      </c>
      <c r="G271" t="s">
        <v>88</v>
      </c>
      <c r="H271" t="s">
        <v>89</v>
      </c>
      <c r="I271" t="s">
        <v>190</v>
      </c>
      <c r="J271" t="s">
        <v>91</v>
      </c>
      <c r="K271" t="s">
        <v>191</v>
      </c>
      <c r="L271">
        <v>5600</v>
      </c>
      <c r="M271">
        <v>996327</v>
      </c>
      <c r="N271">
        <v>178377</v>
      </c>
      <c r="O271">
        <v>51324</v>
      </c>
      <c r="P271">
        <v>114184</v>
      </c>
      <c r="Q271" t="s">
        <v>93</v>
      </c>
      <c r="R271">
        <v>506679</v>
      </c>
    </row>
    <row r="272" spans="1:18" x14ac:dyDescent="0.25">
      <c r="A272" t="s">
        <v>238</v>
      </c>
      <c r="B272" t="s">
        <v>239</v>
      </c>
      <c r="C272" t="s">
        <v>85</v>
      </c>
      <c r="D272">
        <v>90</v>
      </c>
      <c r="E272" t="s">
        <v>86</v>
      </c>
      <c r="F272" t="s">
        <v>87</v>
      </c>
      <c r="G272" t="s">
        <v>88</v>
      </c>
      <c r="H272" t="s">
        <v>89</v>
      </c>
      <c r="I272" t="s">
        <v>190</v>
      </c>
      <c r="J272" t="s">
        <v>91</v>
      </c>
      <c r="K272" t="s">
        <v>191</v>
      </c>
      <c r="L272">
        <v>350</v>
      </c>
      <c r="M272">
        <v>996327</v>
      </c>
      <c r="N272">
        <v>178377</v>
      </c>
      <c r="O272">
        <v>51324</v>
      </c>
      <c r="P272">
        <v>114184</v>
      </c>
      <c r="Q272" t="s">
        <v>93</v>
      </c>
      <c r="R272">
        <v>506679</v>
      </c>
    </row>
    <row r="273" spans="1:18" x14ac:dyDescent="0.25">
      <c r="A273" t="s">
        <v>238</v>
      </c>
      <c r="B273" t="s">
        <v>239</v>
      </c>
      <c r="C273" t="s">
        <v>85</v>
      </c>
      <c r="D273">
        <v>90</v>
      </c>
      <c r="E273" t="s">
        <v>86</v>
      </c>
      <c r="F273" t="s">
        <v>87</v>
      </c>
      <c r="G273" t="s">
        <v>88</v>
      </c>
      <c r="H273" t="s">
        <v>89</v>
      </c>
      <c r="I273" t="s">
        <v>190</v>
      </c>
      <c r="J273" t="s">
        <v>91</v>
      </c>
      <c r="K273" t="s">
        <v>191</v>
      </c>
      <c r="L273">
        <v>3068</v>
      </c>
      <c r="M273">
        <v>996327</v>
      </c>
      <c r="N273">
        <v>178377</v>
      </c>
      <c r="O273">
        <v>51324</v>
      </c>
      <c r="P273">
        <v>114184</v>
      </c>
      <c r="Q273" t="s">
        <v>93</v>
      </c>
      <c r="R273">
        <v>506679</v>
      </c>
    </row>
    <row r="274" spans="1:18" x14ac:dyDescent="0.25">
      <c r="A274" t="s">
        <v>238</v>
      </c>
      <c r="B274" t="s">
        <v>239</v>
      </c>
      <c r="C274" t="s">
        <v>85</v>
      </c>
      <c r="D274">
        <v>90</v>
      </c>
      <c r="E274" t="s">
        <v>86</v>
      </c>
      <c r="F274" t="s">
        <v>87</v>
      </c>
      <c r="G274" t="s">
        <v>88</v>
      </c>
      <c r="H274" t="s">
        <v>89</v>
      </c>
      <c r="I274" t="s">
        <v>190</v>
      </c>
      <c r="J274" t="s">
        <v>91</v>
      </c>
      <c r="K274" t="s">
        <v>191</v>
      </c>
      <c r="L274">
        <v>1000</v>
      </c>
      <c r="M274">
        <v>996327</v>
      </c>
      <c r="N274">
        <v>178377</v>
      </c>
      <c r="O274">
        <v>51324</v>
      </c>
      <c r="P274">
        <v>114184</v>
      </c>
      <c r="Q274" t="s">
        <v>93</v>
      </c>
      <c r="R274">
        <v>506679</v>
      </c>
    </row>
    <row r="275" spans="1:18" x14ac:dyDescent="0.25">
      <c r="A275" t="s">
        <v>238</v>
      </c>
      <c r="B275" t="s">
        <v>239</v>
      </c>
      <c r="C275" t="s">
        <v>85</v>
      </c>
      <c r="D275">
        <v>90</v>
      </c>
      <c r="E275" t="s">
        <v>86</v>
      </c>
      <c r="F275" t="s">
        <v>87</v>
      </c>
      <c r="G275" t="s">
        <v>88</v>
      </c>
      <c r="H275" t="s">
        <v>89</v>
      </c>
      <c r="I275" t="s">
        <v>190</v>
      </c>
      <c r="J275" t="s">
        <v>91</v>
      </c>
      <c r="K275" t="s">
        <v>191</v>
      </c>
      <c r="L275">
        <v>800</v>
      </c>
      <c r="M275">
        <v>996327</v>
      </c>
      <c r="N275">
        <v>178377</v>
      </c>
      <c r="O275">
        <v>51324</v>
      </c>
      <c r="P275">
        <v>114184</v>
      </c>
      <c r="Q275" t="s">
        <v>93</v>
      </c>
      <c r="R275">
        <v>506679</v>
      </c>
    </row>
    <row r="276" spans="1:18" x14ac:dyDescent="0.25">
      <c r="A276" t="s">
        <v>238</v>
      </c>
      <c r="B276" t="s">
        <v>239</v>
      </c>
      <c r="C276" t="s">
        <v>85</v>
      </c>
      <c r="D276">
        <v>90</v>
      </c>
      <c r="E276" t="s">
        <v>86</v>
      </c>
      <c r="F276" t="s">
        <v>87</v>
      </c>
      <c r="G276" t="s">
        <v>88</v>
      </c>
      <c r="H276" t="s">
        <v>89</v>
      </c>
      <c r="I276" t="s">
        <v>190</v>
      </c>
      <c r="J276" t="s">
        <v>91</v>
      </c>
      <c r="K276" t="s">
        <v>191</v>
      </c>
      <c r="L276">
        <v>700</v>
      </c>
      <c r="M276">
        <v>996327</v>
      </c>
      <c r="N276">
        <v>178377</v>
      </c>
      <c r="O276">
        <v>51324</v>
      </c>
      <c r="P276">
        <v>114184</v>
      </c>
      <c r="Q276" t="s">
        <v>93</v>
      </c>
      <c r="R276">
        <v>506679</v>
      </c>
    </row>
    <row r="277" spans="1:18" x14ac:dyDescent="0.25">
      <c r="A277" t="s">
        <v>238</v>
      </c>
      <c r="B277" t="s">
        <v>239</v>
      </c>
      <c r="C277" t="s">
        <v>85</v>
      </c>
      <c r="D277">
        <v>90</v>
      </c>
      <c r="E277" t="s">
        <v>86</v>
      </c>
      <c r="F277" t="s">
        <v>87</v>
      </c>
      <c r="G277" t="s">
        <v>88</v>
      </c>
      <c r="H277" t="s">
        <v>89</v>
      </c>
      <c r="I277" t="s">
        <v>190</v>
      </c>
      <c r="J277" t="s">
        <v>91</v>
      </c>
      <c r="K277" t="s">
        <v>191</v>
      </c>
      <c r="L277">
        <v>650</v>
      </c>
      <c r="M277">
        <v>996327</v>
      </c>
      <c r="N277">
        <v>178377</v>
      </c>
      <c r="O277">
        <v>51324</v>
      </c>
      <c r="P277">
        <v>114184</v>
      </c>
      <c r="Q277" t="s">
        <v>93</v>
      </c>
      <c r="R277">
        <v>506679</v>
      </c>
    </row>
    <row r="278" spans="1:18" x14ac:dyDescent="0.25">
      <c r="A278" t="s">
        <v>238</v>
      </c>
      <c r="B278" t="s">
        <v>239</v>
      </c>
      <c r="C278" t="s">
        <v>85</v>
      </c>
      <c r="D278">
        <v>90</v>
      </c>
      <c r="E278" t="s">
        <v>86</v>
      </c>
      <c r="F278" t="s">
        <v>87</v>
      </c>
      <c r="G278" t="s">
        <v>88</v>
      </c>
      <c r="H278" t="s">
        <v>89</v>
      </c>
      <c r="I278" t="s">
        <v>190</v>
      </c>
      <c r="J278" t="s">
        <v>91</v>
      </c>
      <c r="K278" t="s">
        <v>191</v>
      </c>
      <c r="L278">
        <v>500</v>
      </c>
      <c r="M278">
        <v>996327</v>
      </c>
      <c r="N278">
        <v>178377</v>
      </c>
      <c r="O278">
        <v>51324</v>
      </c>
      <c r="P278">
        <v>114184</v>
      </c>
      <c r="Q278" t="s">
        <v>93</v>
      </c>
      <c r="R278">
        <v>506679</v>
      </c>
    </row>
    <row r="279" spans="1:18" x14ac:dyDescent="0.25">
      <c r="A279" t="s">
        <v>238</v>
      </c>
      <c r="B279" t="s">
        <v>239</v>
      </c>
      <c r="C279" t="s">
        <v>85</v>
      </c>
      <c r="D279">
        <v>90</v>
      </c>
      <c r="E279" t="s">
        <v>86</v>
      </c>
      <c r="F279" t="s">
        <v>87</v>
      </c>
      <c r="G279" t="s">
        <v>88</v>
      </c>
      <c r="H279" t="s">
        <v>89</v>
      </c>
      <c r="I279" t="s">
        <v>190</v>
      </c>
      <c r="J279" t="s">
        <v>91</v>
      </c>
      <c r="K279" t="s">
        <v>191</v>
      </c>
      <c r="L279">
        <v>12000</v>
      </c>
      <c r="M279">
        <v>996327</v>
      </c>
      <c r="N279">
        <v>178377</v>
      </c>
      <c r="O279">
        <v>51324</v>
      </c>
      <c r="P279">
        <v>114184</v>
      </c>
      <c r="Q279" t="s">
        <v>93</v>
      </c>
      <c r="R279">
        <v>506679</v>
      </c>
    </row>
    <row r="280" spans="1:18" x14ac:dyDescent="0.25">
      <c r="A280" t="s">
        <v>238</v>
      </c>
      <c r="B280" t="s">
        <v>239</v>
      </c>
      <c r="C280" t="s">
        <v>85</v>
      </c>
      <c r="D280">
        <v>90</v>
      </c>
      <c r="E280" t="s">
        <v>86</v>
      </c>
      <c r="F280" t="s">
        <v>87</v>
      </c>
      <c r="G280" t="s">
        <v>88</v>
      </c>
      <c r="H280" t="s">
        <v>89</v>
      </c>
      <c r="I280" t="s">
        <v>190</v>
      </c>
      <c r="J280" t="s">
        <v>91</v>
      </c>
      <c r="K280" t="s">
        <v>191</v>
      </c>
      <c r="L280">
        <v>600</v>
      </c>
      <c r="M280">
        <v>996327</v>
      </c>
      <c r="N280">
        <v>178377</v>
      </c>
      <c r="O280">
        <v>51324</v>
      </c>
      <c r="P280">
        <v>114184</v>
      </c>
      <c r="Q280" t="s">
        <v>93</v>
      </c>
      <c r="R280">
        <v>506679</v>
      </c>
    </row>
    <row r="281" spans="1:18" x14ac:dyDescent="0.25">
      <c r="A281" t="s">
        <v>238</v>
      </c>
      <c r="B281" t="s">
        <v>239</v>
      </c>
      <c r="C281" t="s">
        <v>85</v>
      </c>
      <c r="D281">
        <v>90</v>
      </c>
      <c r="E281" t="s">
        <v>86</v>
      </c>
      <c r="F281" t="s">
        <v>87</v>
      </c>
      <c r="G281" t="s">
        <v>88</v>
      </c>
      <c r="H281" t="s">
        <v>89</v>
      </c>
      <c r="I281" t="s">
        <v>190</v>
      </c>
      <c r="J281" t="s">
        <v>91</v>
      </c>
      <c r="K281" t="s">
        <v>191</v>
      </c>
      <c r="L281">
        <v>300</v>
      </c>
      <c r="M281">
        <v>996327</v>
      </c>
      <c r="N281">
        <v>178377</v>
      </c>
      <c r="O281">
        <v>51324</v>
      </c>
      <c r="P281">
        <v>114184</v>
      </c>
      <c r="Q281" t="s">
        <v>93</v>
      </c>
      <c r="R281">
        <v>506679</v>
      </c>
    </row>
    <row r="282" spans="1:18" x14ac:dyDescent="0.25">
      <c r="A282" t="s">
        <v>238</v>
      </c>
      <c r="B282" t="s">
        <v>239</v>
      </c>
      <c r="C282" t="s">
        <v>85</v>
      </c>
      <c r="D282">
        <v>90</v>
      </c>
      <c r="E282" t="s">
        <v>86</v>
      </c>
      <c r="F282" t="s">
        <v>87</v>
      </c>
      <c r="G282" t="s">
        <v>88</v>
      </c>
      <c r="H282" t="s">
        <v>89</v>
      </c>
      <c r="I282" t="s">
        <v>190</v>
      </c>
      <c r="J282" t="s">
        <v>91</v>
      </c>
      <c r="K282" t="s">
        <v>191</v>
      </c>
      <c r="L282">
        <v>1667</v>
      </c>
      <c r="M282">
        <v>996327</v>
      </c>
      <c r="N282">
        <v>178377</v>
      </c>
      <c r="O282">
        <v>51324</v>
      </c>
      <c r="P282">
        <v>114184</v>
      </c>
      <c r="Q282" t="s">
        <v>93</v>
      </c>
      <c r="R282">
        <v>506679</v>
      </c>
    </row>
    <row r="283" spans="1:18" x14ac:dyDescent="0.25">
      <c r="A283" t="s">
        <v>240</v>
      </c>
      <c r="B283" t="s">
        <v>241</v>
      </c>
      <c r="C283" t="s">
        <v>85</v>
      </c>
      <c r="D283">
        <v>80</v>
      </c>
      <c r="E283" t="s">
        <v>86</v>
      </c>
      <c r="F283" t="s">
        <v>87</v>
      </c>
      <c r="G283" t="s">
        <v>88</v>
      </c>
      <c r="H283" t="s">
        <v>89</v>
      </c>
      <c r="I283" t="s">
        <v>136</v>
      </c>
      <c r="J283" t="s">
        <v>91</v>
      </c>
      <c r="K283" t="s">
        <v>137</v>
      </c>
      <c r="L283">
        <v>3300</v>
      </c>
      <c r="M283">
        <v>640232</v>
      </c>
      <c r="N283">
        <v>144359</v>
      </c>
      <c r="O283">
        <v>74412</v>
      </c>
      <c r="P283">
        <v>117722</v>
      </c>
      <c r="Q283" t="s">
        <v>93</v>
      </c>
      <c r="R283">
        <v>451329</v>
      </c>
    </row>
    <row r="284" spans="1:18" x14ac:dyDescent="0.25">
      <c r="A284" t="s">
        <v>240</v>
      </c>
      <c r="B284" t="s">
        <v>241</v>
      </c>
      <c r="C284" t="s">
        <v>85</v>
      </c>
      <c r="D284">
        <v>80</v>
      </c>
      <c r="E284" t="s">
        <v>86</v>
      </c>
      <c r="F284" t="s">
        <v>87</v>
      </c>
      <c r="G284" t="s">
        <v>88</v>
      </c>
      <c r="H284" t="s">
        <v>89</v>
      </c>
      <c r="I284" t="s">
        <v>208</v>
      </c>
      <c r="J284" t="s">
        <v>91</v>
      </c>
      <c r="K284" t="s">
        <v>209</v>
      </c>
      <c r="L284">
        <v>4095</v>
      </c>
      <c r="M284">
        <v>640232</v>
      </c>
      <c r="N284">
        <v>144359</v>
      </c>
      <c r="O284">
        <v>74412</v>
      </c>
      <c r="P284">
        <v>117722</v>
      </c>
      <c r="Q284" t="s">
        <v>93</v>
      </c>
      <c r="R284">
        <v>451329</v>
      </c>
    </row>
    <row r="285" spans="1:18" x14ac:dyDescent="0.25">
      <c r="A285" t="s">
        <v>240</v>
      </c>
      <c r="B285" t="s">
        <v>241</v>
      </c>
      <c r="C285" t="s">
        <v>85</v>
      </c>
      <c r="D285">
        <v>80</v>
      </c>
      <c r="E285" t="s">
        <v>86</v>
      </c>
      <c r="F285" t="s">
        <v>87</v>
      </c>
      <c r="G285" t="s">
        <v>88</v>
      </c>
      <c r="H285" t="s">
        <v>89</v>
      </c>
      <c r="I285" t="s">
        <v>208</v>
      </c>
      <c r="J285" t="s">
        <v>91</v>
      </c>
      <c r="K285" t="s">
        <v>209</v>
      </c>
      <c r="L285">
        <v>889</v>
      </c>
      <c r="M285">
        <v>640232</v>
      </c>
      <c r="N285">
        <v>144359</v>
      </c>
      <c r="O285">
        <v>74412</v>
      </c>
      <c r="P285">
        <v>117722</v>
      </c>
      <c r="Q285" t="s">
        <v>93</v>
      </c>
      <c r="R285">
        <v>451329</v>
      </c>
    </row>
    <row r="286" spans="1:18" x14ac:dyDescent="0.25">
      <c r="A286" t="s">
        <v>240</v>
      </c>
      <c r="B286" t="s">
        <v>241</v>
      </c>
      <c r="C286" t="s">
        <v>85</v>
      </c>
      <c r="D286">
        <v>80</v>
      </c>
      <c r="E286" t="s">
        <v>86</v>
      </c>
      <c r="F286" t="s">
        <v>87</v>
      </c>
      <c r="G286" t="s">
        <v>88</v>
      </c>
      <c r="H286" t="s">
        <v>89</v>
      </c>
      <c r="I286" t="s">
        <v>208</v>
      </c>
      <c r="J286" t="s">
        <v>91</v>
      </c>
      <c r="K286" t="s">
        <v>209</v>
      </c>
      <c r="L286">
        <v>1176</v>
      </c>
      <c r="M286">
        <v>640232</v>
      </c>
      <c r="N286">
        <v>144359</v>
      </c>
      <c r="O286">
        <v>74412</v>
      </c>
      <c r="P286">
        <v>117722</v>
      </c>
      <c r="Q286" t="s">
        <v>93</v>
      </c>
      <c r="R286">
        <v>451329</v>
      </c>
    </row>
    <row r="287" spans="1:18" x14ac:dyDescent="0.25">
      <c r="A287" t="s">
        <v>240</v>
      </c>
      <c r="B287" t="s">
        <v>241</v>
      </c>
      <c r="C287" t="s">
        <v>85</v>
      </c>
      <c r="D287">
        <v>80</v>
      </c>
      <c r="E287" t="s">
        <v>86</v>
      </c>
      <c r="F287" t="s">
        <v>87</v>
      </c>
      <c r="G287" t="s">
        <v>88</v>
      </c>
      <c r="H287" t="s">
        <v>89</v>
      </c>
      <c r="I287" t="s">
        <v>208</v>
      </c>
      <c r="J287" t="s">
        <v>91</v>
      </c>
      <c r="K287" t="s">
        <v>209</v>
      </c>
      <c r="L287">
        <v>2340</v>
      </c>
      <c r="M287">
        <v>640232</v>
      </c>
      <c r="N287">
        <v>144359</v>
      </c>
      <c r="O287">
        <v>74412</v>
      </c>
      <c r="P287">
        <v>117722</v>
      </c>
      <c r="Q287" t="s">
        <v>93</v>
      </c>
      <c r="R287">
        <v>451329</v>
      </c>
    </row>
    <row r="288" spans="1:18" x14ac:dyDescent="0.25">
      <c r="A288" t="s">
        <v>240</v>
      </c>
      <c r="B288" t="s">
        <v>241</v>
      </c>
      <c r="C288" t="s">
        <v>85</v>
      </c>
      <c r="D288">
        <v>80</v>
      </c>
      <c r="E288" t="s">
        <v>86</v>
      </c>
      <c r="F288" t="s">
        <v>87</v>
      </c>
      <c r="G288" t="s">
        <v>88</v>
      </c>
      <c r="H288" t="s">
        <v>89</v>
      </c>
      <c r="I288" t="s">
        <v>212</v>
      </c>
      <c r="J288" t="s">
        <v>91</v>
      </c>
      <c r="K288" t="s">
        <v>213</v>
      </c>
      <c r="L288">
        <v>5673</v>
      </c>
      <c r="M288">
        <v>640232</v>
      </c>
      <c r="N288">
        <v>144359</v>
      </c>
      <c r="O288">
        <v>74412</v>
      </c>
      <c r="P288">
        <v>117722</v>
      </c>
      <c r="Q288" t="s">
        <v>93</v>
      </c>
      <c r="R288">
        <v>451329</v>
      </c>
    </row>
    <row r="289" spans="1:18" x14ac:dyDescent="0.25">
      <c r="A289" t="s">
        <v>240</v>
      </c>
      <c r="B289" t="s">
        <v>241</v>
      </c>
      <c r="C289" t="s">
        <v>85</v>
      </c>
      <c r="D289">
        <v>80</v>
      </c>
      <c r="E289" t="s">
        <v>86</v>
      </c>
      <c r="F289" t="s">
        <v>87</v>
      </c>
      <c r="G289" t="s">
        <v>88</v>
      </c>
      <c r="H289" t="s">
        <v>89</v>
      </c>
      <c r="I289" t="s">
        <v>136</v>
      </c>
      <c r="J289" t="s">
        <v>91</v>
      </c>
      <c r="K289" t="s">
        <v>137</v>
      </c>
      <c r="L289">
        <v>300</v>
      </c>
      <c r="M289">
        <v>640232</v>
      </c>
      <c r="N289">
        <v>144359</v>
      </c>
      <c r="O289">
        <v>74412</v>
      </c>
      <c r="P289">
        <v>117722</v>
      </c>
      <c r="Q289" t="s">
        <v>93</v>
      </c>
      <c r="R289">
        <v>451329</v>
      </c>
    </row>
    <row r="290" spans="1:18" x14ac:dyDescent="0.25">
      <c r="A290" t="s">
        <v>240</v>
      </c>
      <c r="B290" t="s">
        <v>241</v>
      </c>
      <c r="C290" t="s">
        <v>85</v>
      </c>
      <c r="D290">
        <v>80</v>
      </c>
      <c r="E290" t="s">
        <v>86</v>
      </c>
      <c r="F290" t="s">
        <v>87</v>
      </c>
      <c r="G290" t="s">
        <v>88</v>
      </c>
      <c r="H290" t="s">
        <v>89</v>
      </c>
      <c r="I290" t="s">
        <v>130</v>
      </c>
      <c r="J290" t="s">
        <v>91</v>
      </c>
      <c r="K290" t="s">
        <v>131</v>
      </c>
      <c r="L290">
        <v>110</v>
      </c>
      <c r="M290">
        <v>640232</v>
      </c>
      <c r="N290">
        <v>144359</v>
      </c>
      <c r="O290">
        <v>74412</v>
      </c>
      <c r="P290">
        <v>117722</v>
      </c>
      <c r="Q290" t="s">
        <v>93</v>
      </c>
      <c r="R290">
        <v>451329</v>
      </c>
    </row>
    <row r="291" spans="1:18" x14ac:dyDescent="0.25">
      <c r="A291" t="s">
        <v>240</v>
      </c>
      <c r="B291" t="s">
        <v>241</v>
      </c>
      <c r="C291" t="s">
        <v>85</v>
      </c>
      <c r="D291">
        <v>80</v>
      </c>
      <c r="E291" t="s">
        <v>86</v>
      </c>
      <c r="F291" t="s">
        <v>87</v>
      </c>
      <c r="G291" t="s">
        <v>88</v>
      </c>
      <c r="H291" t="s">
        <v>89</v>
      </c>
      <c r="I291" t="s">
        <v>194</v>
      </c>
      <c r="J291" t="s">
        <v>91</v>
      </c>
      <c r="K291" t="s">
        <v>195</v>
      </c>
      <c r="L291">
        <v>31619</v>
      </c>
      <c r="M291">
        <v>640232</v>
      </c>
      <c r="N291">
        <v>144359</v>
      </c>
      <c r="O291">
        <v>74412</v>
      </c>
      <c r="P291">
        <v>117722</v>
      </c>
      <c r="Q291" t="s">
        <v>93</v>
      </c>
      <c r="R291">
        <v>451329</v>
      </c>
    </row>
    <row r="292" spans="1:18" x14ac:dyDescent="0.25">
      <c r="A292" t="s">
        <v>240</v>
      </c>
      <c r="B292" t="s">
        <v>241</v>
      </c>
      <c r="C292" t="s">
        <v>85</v>
      </c>
      <c r="D292">
        <v>80</v>
      </c>
      <c r="E292" t="s">
        <v>86</v>
      </c>
      <c r="F292" t="s">
        <v>87</v>
      </c>
      <c r="G292" t="s">
        <v>88</v>
      </c>
      <c r="H292" t="s">
        <v>89</v>
      </c>
      <c r="I292" t="s">
        <v>130</v>
      </c>
      <c r="J292" t="s">
        <v>91</v>
      </c>
      <c r="K292" t="s">
        <v>131</v>
      </c>
      <c r="L292">
        <v>357</v>
      </c>
      <c r="M292">
        <v>640232</v>
      </c>
      <c r="N292">
        <v>144359</v>
      </c>
      <c r="O292">
        <v>74412</v>
      </c>
      <c r="P292">
        <v>117722</v>
      </c>
      <c r="Q292" t="s">
        <v>93</v>
      </c>
      <c r="R292">
        <v>451329</v>
      </c>
    </row>
    <row r="293" spans="1:18" x14ac:dyDescent="0.25">
      <c r="A293" t="s">
        <v>240</v>
      </c>
      <c r="B293" t="s">
        <v>241</v>
      </c>
      <c r="C293" t="s">
        <v>85</v>
      </c>
      <c r="D293">
        <v>80</v>
      </c>
      <c r="E293" t="s">
        <v>86</v>
      </c>
      <c r="F293" t="s">
        <v>87</v>
      </c>
      <c r="G293" t="s">
        <v>88</v>
      </c>
      <c r="H293" t="s">
        <v>89</v>
      </c>
      <c r="I293" t="s">
        <v>200</v>
      </c>
      <c r="J293" t="s">
        <v>91</v>
      </c>
      <c r="K293" t="s">
        <v>201</v>
      </c>
      <c r="L293">
        <v>15610</v>
      </c>
      <c r="M293">
        <v>640232</v>
      </c>
      <c r="N293">
        <v>144359</v>
      </c>
      <c r="O293">
        <v>74412</v>
      </c>
      <c r="P293">
        <v>117722</v>
      </c>
      <c r="Q293" t="s">
        <v>93</v>
      </c>
      <c r="R293">
        <v>451329</v>
      </c>
    </row>
    <row r="294" spans="1:18" x14ac:dyDescent="0.25">
      <c r="A294" t="s">
        <v>240</v>
      </c>
      <c r="B294" t="s">
        <v>241</v>
      </c>
      <c r="C294" t="s">
        <v>85</v>
      </c>
      <c r="D294">
        <v>80</v>
      </c>
      <c r="E294" t="s">
        <v>86</v>
      </c>
      <c r="F294" t="s">
        <v>87</v>
      </c>
      <c r="G294" t="s">
        <v>88</v>
      </c>
      <c r="H294" t="s">
        <v>89</v>
      </c>
      <c r="I294" t="s">
        <v>196</v>
      </c>
      <c r="J294" t="s">
        <v>91</v>
      </c>
      <c r="K294" t="s">
        <v>197</v>
      </c>
      <c r="L294">
        <v>18720</v>
      </c>
      <c r="M294">
        <v>640232</v>
      </c>
      <c r="N294">
        <v>144359</v>
      </c>
      <c r="O294">
        <v>74412</v>
      </c>
      <c r="P294">
        <v>117722</v>
      </c>
      <c r="Q294" t="s">
        <v>93</v>
      </c>
      <c r="R294">
        <v>451329</v>
      </c>
    </row>
    <row r="295" spans="1:18" x14ac:dyDescent="0.25">
      <c r="A295" t="s">
        <v>240</v>
      </c>
      <c r="B295" t="s">
        <v>241</v>
      </c>
      <c r="C295" t="s">
        <v>85</v>
      </c>
      <c r="D295">
        <v>80</v>
      </c>
      <c r="E295" t="s">
        <v>86</v>
      </c>
      <c r="F295" t="s">
        <v>87</v>
      </c>
      <c r="G295" t="s">
        <v>88</v>
      </c>
      <c r="H295" t="s">
        <v>89</v>
      </c>
      <c r="I295" t="s">
        <v>208</v>
      </c>
      <c r="J295" t="s">
        <v>91</v>
      </c>
      <c r="K295" t="s">
        <v>209</v>
      </c>
      <c r="L295">
        <v>494</v>
      </c>
      <c r="M295">
        <v>640232</v>
      </c>
      <c r="N295">
        <v>144359</v>
      </c>
      <c r="O295">
        <v>74412</v>
      </c>
      <c r="P295">
        <v>117722</v>
      </c>
      <c r="Q295" t="s">
        <v>93</v>
      </c>
      <c r="R295">
        <v>451329</v>
      </c>
    </row>
    <row r="296" spans="1:18" x14ac:dyDescent="0.25">
      <c r="A296" t="s">
        <v>240</v>
      </c>
      <c r="B296" t="s">
        <v>241</v>
      </c>
      <c r="C296" t="s">
        <v>85</v>
      </c>
      <c r="D296">
        <v>80</v>
      </c>
      <c r="E296" t="s">
        <v>86</v>
      </c>
      <c r="F296" t="s">
        <v>87</v>
      </c>
      <c r="G296" t="s">
        <v>88</v>
      </c>
      <c r="H296" t="s">
        <v>89</v>
      </c>
      <c r="I296" t="s">
        <v>208</v>
      </c>
      <c r="J296" t="s">
        <v>91</v>
      </c>
      <c r="K296" t="s">
        <v>209</v>
      </c>
      <c r="L296">
        <v>360</v>
      </c>
      <c r="M296">
        <v>640232</v>
      </c>
      <c r="N296">
        <v>144359</v>
      </c>
      <c r="O296">
        <v>74412</v>
      </c>
      <c r="P296">
        <v>117722</v>
      </c>
      <c r="Q296" t="s">
        <v>93</v>
      </c>
      <c r="R296">
        <v>451329</v>
      </c>
    </row>
    <row r="297" spans="1:18" x14ac:dyDescent="0.25">
      <c r="A297" t="s">
        <v>240</v>
      </c>
      <c r="B297" t="s">
        <v>241</v>
      </c>
      <c r="C297" t="s">
        <v>85</v>
      </c>
      <c r="D297">
        <v>80</v>
      </c>
      <c r="E297" t="s">
        <v>86</v>
      </c>
      <c r="F297" t="s">
        <v>87</v>
      </c>
      <c r="G297" t="s">
        <v>88</v>
      </c>
      <c r="H297" t="s">
        <v>89</v>
      </c>
      <c r="I297" t="s">
        <v>192</v>
      </c>
      <c r="J297" t="s">
        <v>91</v>
      </c>
      <c r="K297" t="s">
        <v>193</v>
      </c>
      <c r="L297">
        <v>200</v>
      </c>
      <c r="M297">
        <v>640232</v>
      </c>
      <c r="N297">
        <v>144359</v>
      </c>
      <c r="O297">
        <v>74412</v>
      </c>
      <c r="P297">
        <v>117722</v>
      </c>
      <c r="Q297" t="s">
        <v>93</v>
      </c>
      <c r="R297">
        <v>451329</v>
      </c>
    </row>
    <row r="298" spans="1:18" x14ac:dyDescent="0.25">
      <c r="A298" t="s">
        <v>240</v>
      </c>
      <c r="B298" t="s">
        <v>241</v>
      </c>
      <c r="C298" t="s">
        <v>85</v>
      </c>
      <c r="D298">
        <v>80</v>
      </c>
      <c r="E298" t="s">
        <v>86</v>
      </c>
      <c r="F298" t="s">
        <v>87</v>
      </c>
      <c r="G298" t="s">
        <v>88</v>
      </c>
      <c r="H298" t="s">
        <v>89</v>
      </c>
      <c r="I298" t="s">
        <v>190</v>
      </c>
      <c r="J298" t="s">
        <v>91</v>
      </c>
      <c r="K298" t="s">
        <v>191</v>
      </c>
      <c r="L298">
        <v>4000</v>
      </c>
      <c r="M298">
        <v>640232</v>
      </c>
      <c r="N298">
        <v>144359</v>
      </c>
      <c r="O298">
        <v>74412</v>
      </c>
      <c r="P298">
        <v>117722</v>
      </c>
      <c r="Q298" t="s">
        <v>93</v>
      </c>
      <c r="R298">
        <v>451329</v>
      </c>
    </row>
    <row r="299" spans="1:18" x14ac:dyDescent="0.25">
      <c r="A299" t="s">
        <v>240</v>
      </c>
      <c r="B299" t="s">
        <v>241</v>
      </c>
      <c r="C299" t="s">
        <v>85</v>
      </c>
      <c r="D299">
        <v>80</v>
      </c>
      <c r="E299" t="s">
        <v>86</v>
      </c>
      <c r="F299" t="s">
        <v>87</v>
      </c>
      <c r="G299" t="s">
        <v>88</v>
      </c>
      <c r="H299" t="s">
        <v>89</v>
      </c>
      <c r="I299" t="s">
        <v>130</v>
      </c>
      <c r="J299" t="s">
        <v>91</v>
      </c>
      <c r="K299" t="s">
        <v>131</v>
      </c>
      <c r="L299">
        <v>100</v>
      </c>
      <c r="M299">
        <v>640232</v>
      </c>
      <c r="N299">
        <v>144359</v>
      </c>
      <c r="O299">
        <v>74412</v>
      </c>
      <c r="P299">
        <v>117722</v>
      </c>
      <c r="Q299" t="s">
        <v>93</v>
      </c>
      <c r="R299">
        <v>451329</v>
      </c>
    </row>
    <row r="300" spans="1:18" x14ac:dyDescent="0.25">
      <c r="A300" t="s">
        <v>240</v>
      </c>
      <c r="B300" t="s">
        <v>241</v>
      </c>
      <c r="C300" t="s">
        <v>85</v>
      </c>
      <c r="D300">
        <v>80</v>
      </c>
      <c r="E300" t="s">
        <v>86</v>
      </c>
      <c r="F300" t="s">
        <v>87</v>
      </c>
      <c r="G300" t="s">
        <v>88</v>
      </c>
      <c r="H300" t="s">
        <v>89</v>
      </c>
      <c r="I300" t="s">
        <v>128</v>
      </c>
      <c r="J300" t="s">
        <v>91</v>
      </c>
      <c r="K300" t="s">
        <v>129</v>
      </c>
      <c r="L300">
        <v>-3182</v>
      </c>
      <c r="M300">
        <v>640232</v>
      </c>
      <c r="N300">
        <v>144359</v>
      </c>
      <c r="O300">
        <v>74412</v>
      </c>
      <c r="P300">
        <v>117722</v>
      </c>
      <c r="Q300" t="s">
        <v>93</v>
      </c>
      <c r="R300">
        <v>451329</v>
      </c>
    </row>
    <row r="301" spans="1:18" x14ac:dyDescent="0.25">
      <c r="A301" t="s">
        <v>240</v>
      </c>
      <c r="B301" t="s">
        <v>241</v>
      </c>
      <c r="C301" t="s">
        <v>85</v>
      </c>
      <c r="D301">
        <v>80</v>
      </c>
      <c r="E301" t="s">
        <v>86</v>
      </c>
      <c r="F301" t="s">
        <v>87</v>
      </c>
      <c r="G301" t="s">
        <v>88</v>
      </c>
      <c r="H301" t="s">
        <v>89</v>
      </c>
      <c r="I301" t="s">
        <v>194</v>
      </c>
      <c r="J301" t="s">
        <v>91</v>
      </c>
      <c r="K301" t="s">
        <v>195</v>
      </c>
      <c r="L301">
        <v>5135</v>
      </c>
      <c r="M301">
        <v>640232</v>
      </c>
      <c r="N301">
        <v>144359</v>
      </c>
      <c r="O301">
        <v>74412</v>
      </c>
      <c r="P301">
        <v>117722</v>
      </c>
      <c r="Q301" t="s">
        <v>93</v>
      </c>
      <c r="R301">
        <v>451329</v>
      </c>
    </row>
    <row r="302" spans="1:18" x14ac:dyDescent="0.25">
      <c r="A302" t="s">
        <v>240</v>
      </c>
      <c r="B302" t="s">
        <v>241</v>
      </c>
      <c r="C302" t="s">
        <v>85</v>
      </c>
      <c r="D302">
        <v>80</v>
      </c>
      <c r="E302" t="s">
        <v>86</v>
      </c>
      <c r="F302" t="s">
        <v>87</v>
      </c>
      <c r="G302" t="s">
        <v>88</v>
      </c>
      <c r="H302" t="s">
        <v>89</v>
      </c>
      <c r="I302" t="s">
        <v>190</v>
      </c>
      <c r="J302" t="s">
        <v>91</v>
      </c>
      <c r="K302" t="s">
        <v>191</v>
      </c>
      <c r="L302">
        <v>5475</v>
      </c>
      <c r="M302">
        <v>640232</v>
      </c>
      <c r="N302">
        <v>144359</v>
      </c>
      <c r="O302">
        <v>74412</v>
      </c>
      <c r="P302">
        <v>117722</v>
      </c>
      <c r="Q302" t="s">
        <v>93</v>
      </c>
      <c r="R302">
        <v>451329</v>
      </c>
    </row>
    <row r="303" spans="1:18" x14ac:dyDescent="0.25">
      <c r="A303" t="s">
        <v>240</v>
      </c>
      <c r="B303" t="s">
        <v>241</v>
      </c>
      <c r="C303" t="s">
        <v>85</v>
      </c>
      <c r="D303">
        <v>80</v>
      </c>
      <c r="E303" t="s">
        <v>86</v>
      </c>
      <c r="F303" t="s">
        <v>87</v>
      </c>
      <c r="G303" t="s">
        <v>88</v>
      </c>
      <c r="H303" t="s">
        <v>89</v>
      </c>
      <c r="I303" t="s">
        <v>130</v>
      </c>
      <c r="J303" t="s">
        <v>91</v>
      </c>
      <c r="K303" t="s">
        <v>131</v>
      </c>
      <c r="L303">
        <v>4760</v>
      </c>
      <c r="M303">
        <v>640232</v>
      </c>
      <c r="N303">
        <v>144359</v>
      </c>
      <c r="O303">
        <v>74412</v>
      </c>
      <c r="P303">
        <v>117722</v>
      </c>
      <c r="Q303" t="s">
        <v>93</v>
      </c>
      <c r="R303">
        <v>451329</v>
      </c>
    </row>
    <row r="304" spans="1:18" x14ac:dyDescent="0.25">
      <c r="A304" t="s">
        <v>240</v>
      </c>
      <c r="B304" t="s">
        <v>241</v>
      </c>
      <c r="C304" t="s">
        <v>85</v>
      </c>
      <c r="D304">
        <v>80</v>
      </c>
      <c r="E304" t="s">
        <v>86</v>
      </c>
      <c r="F304" t="s">
        <v>87</v>
      </c>
      <c r="G304" t="s">
        <v>88</v>
      </c>
      <c r="H304" t="s">
        <v>89</v>
      </c>
      <c r="I304" t="s">
        <v>208</v>
      </c>
      <c r="J304" t="s">
        <v>91</v>
      </c>
      <c r="K304" t="s">
        <v>209</v>
      </c>
      <c r="L304">
        <v>1765</v>
      </c>
      <c r="M304">
        <v>640232</v>
      </c>
      <c r="N304">
        <v>144359</v>
      </c>
      <c r="O304">
        <v>74412</v>
      </c>
      <c r="P304">
        <v>117722</v>
      </c>
      <c r="Q304" t="s">
        <v>93</v>
      </c>
      <c r="R304">
        <v>451329</v>
      </c>
    </row>
    <row r="305" spans="1:18" x14ac:dyDescent="0.25">
      <c r="A305" t="s">
        <v>240</v>
      </c>
      <c r="B305" t="s">
        <v>241</v>
      </c>
      <c r="C305" t="s">
        <v>85</v>
      </c>
      <c r="D305">
        <v>80</v>
      </c>
      <c r="E305" t="s">
        <v>86</v>
      </c>
      <c r="F305" t="s">
        <v>87</v>
      </c>
      <c r="G305" t="s">
        <v>88</v>
      </c>
      <c r="H305" t="s">
        <v>89</v>
      </c>
      <c r="I305" t="s">
        <v>192</v>
      </c>
      <c r="J305" t="s">
        <v>91</v>
      </c>
      <c r="K305" t="s">
        <v>193</v>
      </c>
      <c r="L305">
        <v>115</v>
      </c>
      <c r="M305">
        <v>640232</v>
      </c>
      <c r="N305">
        <v>144359</v>
      </c>
      <c r="O305">
        <v>74412</v>
      </c>
      <c r="P305">
        <v>117722</v>
      </c>
      <c r="Q305" t="s">
        <v>93</v>
      </c>
      <c r="R305">
        <v>451329</v>
      </c>
    </row>
    <row r="306" spans="1:18" x14ac:dyDescent="0.25">
      <c r="A306" t="s">
        <v>240</v>
      </c>
      <c r="B306" t="s">
        <v>241</v>
      </c>
      <c r="C306" t="s">
        <v>85</v>
      </c>
      <c r="D306">
        <v>80</v>
      </c>
      <c r="E306" t="s">
        <v>86</v>
      </c>
      <c r="F306" t="s">
        <v>87</v>
      </c>
      <c r="G306" t="s">
        <v>88</v>
      </c>
      <c r="H306" t="s">
        <v>89</v>
      </c>
      <c r="I306" t="s">
        <v>136</v>
      </c>
      <c r="J306" t="s">
        <v>91</v>
      </c>
      <c r="K306" t="s">
        <v>137</v>
      </c>
      <c r="L306">
        <v>525</v>
      </c>
      <c r="M306">
        <v>640232</v>
      </c>
      <c r="N306">
        <v>144359</v>
      </c>
      <c r="O306">
        <v>74412</v>
      </c>
      <c r="P306">
        <v>117722</v>
      </c>
      <c r="Q306" t="s">
        <v>93</v>
      </c>
      <c r="R306">
        <v>451329</v>
      </c>
    </row>
    <row r="307" spans="1:18" x14ac:dyDescent="0.25">
      <c r="A307" t="s">
        <v>240</v>
      </c>
      <c r="B307" t="s">
        <v>241</v>
      </c>
      <c r="C307" t="s">
        <v>85</v>
      </c>
      <c r="D307">
        <v>80</v>
      </c>
      <c r="E307" t="s">
        <v>86</v>
      </c>
      <c r="F307" t="s">
        <v>87</v>
      </c>
      <c r="G307" t="s">
        <v>88</v>
      </c>
      <c r="H307" t="s">
        <v>89</v>
      </c>
      <c r="I307" t="s">
        <v>136</v>
      </c>
      <c r="J307" t="s">
        <v>91</v>
      </c>
      <c r="K307" t="s">
        <v>137</v>
      </c>
      <c r="L307">
        <v>1300</v>
      </c>
      <c r="M307">
        <v>640232</v>
      </c>
      <c r="N307">
        <v>144359</v>
      </c>
      <c r="O307">
        <v>74412</v>
      </c>
      <c r="P307">
        <v>117722</v>
      </c>
      <c r="Q307" t="s">
        <v>93</v>
      </c>
      <c r="R307">
        <v>451329</v>
      </c>
    </row>
    <row r="308" spans="1:18" x14ac:dyDescent="0.25">
      <c r="A308" t="s">
        <v>240</v>
      </c>
      <c r="B308" t="s">
        <v>241</v>
      </c>
      <c r="C308" t="s">
        <v>85</v>
      </c>
      <c r="D308">
        <v>80</v>
      </c>
      <c r="E308" t="s">
        <v>86</v>
      </c>
      <c r="F308" t="s">
        <v>87</v>
      </c>
      <c r="G308" t="s">
        <v>88</v>
      </c>
      <c r="H308" t="s">
        <v>89</v>
      </c>
      <c r="I308" t="s">
        <v>226</v>
      </c>
      <c r="J308" t="s">
        <v>91</v>
      </c>
      <c r="K308" t="s">
        <v>227</v>
      </c>
      <c r="L308">
        <v>325</v>
      </c>
      <c r="M308">
        <v>640232</v>
      </c>
      <c r="N308">
        <v>144359</v>
      </c>
      <c r="O308">
        <v>74412</v>
      </c>
      <c r="P308">
        <v>117722</v>
      </c>
      <c r="Q308" t="s">
        <v>93</v>
      </c>
      <c r="R308">
        <v>451329</v>
      </c>
    </row>
    <row r="309" spans="1:18" x14ac:dyDescent="0.25">
      <c r="A309" t="s">
        <v>240</v>
      </c>
      <c r="B309" t="s">
        <v>241</v>
      </c>
      <c r="C309" t="s">
        <v>85</v>
      </c>
      <c r="D309">
        <v>80</v>
      </c>
      <c r="E309" t="s">
        <v>86</v>
      </c>
      <c r="F309" t="s">
        <v>87</v>
      </c>
      <c r="G309" t="s">
        <v>88</v>
      </c>
      <c r="H309" t="s">
        <v>89</v>
      </c>
      <c r="I309" t="s">
        <v>136</v>
      </c>
      <c r="J309" t="s">
        <v>91</v>
      </c>
      <c r="K309" t="s">
        <v>137</v>
      </c>
      <c r="L309">
        <v>100</v>
      </c>
      <c r="M309">
        <v>640232</v>
      </c>
      <c r="N309">
        <v>144359</v>
      </c>
      <c r="O309">
        <v>74412</v>
      </c>
      <c r="P309">
        <v>117722</v>
      </c>
      <c r="Q309" t="s">
        <v>93</v>
      </c>
      <c r="R309">
        <v>451329</v>
      </c>
    </row>
    <row r="310" spans="1:18" x14ac:dyDescent="0.25">
      <c r="A310" t="s">
        <v>240</v>
      </c>
      <c r="B310" t="s">
        <v>241</v>
      </c>
      <c r="C310" t="s">
        <v>85</v>
      </c>
      <c r="D310">
        <v>80</v>
      </c>
      <c r="E310" t="s">
        <v>86</v>
      </c>
      <c r="F310" t="s">
        <v>87</v>
      </c>
      <c r="G310" t="s">
        <v>88</v>
      </c>
      <c r="H310" t="s">
        <v>89</v>
      </c>
      <c r="I310" t="s">
        <v>136</v>
      </c>
      <c r="J310" t="s">
        <v>91</v>
      </c>
      <c r="K310" t="s">
        <v>137</v>
      </c>
      <c r="L310">
        <v>3300</v>
      </c>
      <c r="M310">
        <v>640232</v>
      </c>
      <c r="N310">
        <v>144359</v>
      </c>
      <c r="O310">
        <v>74412</v>
      </c>
      <c r="P310">
        <v>117722</v>
      </c>
      <c r="Q310" t="s">
        <v>93</v>
      </c>
      <c r="R310">
        <v>451329</v>
      </c>
    </row>
    <row r="311" spans="1:18" x14ac:dyDescent="0.25">
      <c r="A311" t="s">
        <v>240</v>
      </c>
      <c r="B311" t="s">
        <v>241</v>
      </c>
      <c r="C311" t="s">
        <v>85</v>
      </c>
      <c r="D311">
        <v>80</v>
      </c>
      <c r="E311" t="s">
        <v>86</v>
      </c>
      <c r="F311" t="s">
        <v>87</v>
      </c>
      <c r="G311" t="s">
        <v>88</v>
      </c>
      <c r="H311" t="s">
        <v>89</v>
      </c>
      <c r="I311" t="s">
        <v>136</v>
      </c>
      <c r="J311" t="s">
        <v>91</v>
      </c>
      <c r="K311" t="s">
        <v>137</v>
      </c>
      <c r="L311">
        <v>540</v>
      </c>
      <c r="M311">
        <v>640232</v>
      </c>
      <c r="N311">
        <v>144359</v>
      </c>
      <c r="O311">
        <v>74412</v>
      </c>
      <c r="P311">
        <v>117722</v>
      </c>
      <c r="Q311" t="s">
        <v>93</v>
      </c>
      <c r="R311">
        <v>451329</v>
      </c>
    </row>
    <row r="312" spans="1:18" x14ac:dyDescent="0.25">
      <c r="A312" t="s">
        <v>240</v>
      </c>
      <c r="B312" t="s">
        <v>241</v>
      </c>
      <c r="C312" t="s">
        <v>85</v>
      </c>
      <c r="D312">
        <v>80</v>
      </c>
      <c r="E312" t="s">
        <v>86</v>
      </c>
      <c r="F312" t="s">
        <v>87</v>
      </c>
      <c r="G312" t="s">
        <v>88</v>
      </c>
      <c r="H312" t="s">
        <v>89</v>
      </c>
      <c r="I312" t="s">
        <v>136</v>
      </c>
      <c r="J312" t="s">
        <v>91</v>
      </c>
      <c r="K312" t="s">
        <v>137</v>
      </c>
      <c r="L312">
        <v>150</v>
      </c>
      <c r="M312">
        <v>640232</v>
      </c>
      <c r="N312">
        <v>144359</v>
      </c>
      <c r="O312">
        <v>74412</v>
      </c>
      <c r="P312">
        <v>117722</v>
      </c>
      <c r="Q312" t="s">
        <v>93</v>
      </c>
      <c r="R312">
        <v>451329</v>
      </c>
    </row>
    <row r="313" spans="1:18" x14ac:dyDescent="0.25">
      <c r="A313" t="s">
        <v>240</v>
      </c>
      <c r="B313" t="s">
        <v>241</v>
      </c>
      <c r="C313" t="s">
        <v>85</v>
      </c>
      <c r="D313">
        <v>80</v>
      </c>
      <c r="E313" t="s">
        <v>86</v>
      </c>
      <c r="F313" t="s">
        <v>87</v>
      </c>
      <c r="G313" t="s">
        <v>88</v>
      </c>
      <c r="H313" t="s">
        <v>89</v>
      </c>
      <c r="I313" t="s">
        <v>220</v>
      </c>
      <c r="J313" t="s">
        <v>91</v>
      </c>
      <c r="K313" t="s">
        <v>221</v>
      </c>
      <c r="L313">
        <v>3600</v>
      </c>
      <c r="M313">
        <v>640232</v>
      </c>
      <c r="N313">
        <v>144359</v>
      </c>
      <c r="O313">
        <v>74412</v>
      </c>
      <c r="P313">
        <v>117722</v>
      </c>
      <c r="Q313" t="s">
        <v>93</v>
      </c>
      <c r="R313">
        <v>451329</v>
      </c>
    </row>
    <row r="314" spans="1:18" x14ac:dyDescent="0.25">
      <c r="A314" t="s">
        <v>240</v>
      </c>
      <c r="B314" t="s">
        <v>241</v>
      </c>
      <c r="C314" t="s">
        <v>85</v>
      </c>
      <c r="D314">
        <v>80</v>
      </c>
      <c r="E314" t="s">
        <v>86</v>
      </c>
      <c r="F314" t="s">
        <v>87</v>
      </c>
      <c r="G314" t="s">
        <v>88</v>
      </c>
      <c r="H314" t="s">
        <v>89</v>
      </c>
      <c r="I314" t="s">
        <v>224</v>
      </c>
      <c r="J314" t="s">
        <v>91</v>
      </c>
      <c r="K314" t="s">
        <v>225</v>
      </c>
      <c r="L314">
        <v>3560</v>
      </c>
      <c r="M314">
        <v>640232</v>
      </c>
      <c r="N314">
        <v>144359</v>
      </c>
      <c r="O314">
        <v>74412</v>
      </c>
      <c r="P314">
        <v>117722</v>
      </c>
      <c r="Q314" t="s">
        <v>93</v>
      </c>
      <c r="R314">
        <v>451329</v>
      </c>
    </row>
    <row r="315" spans="1:18" x14ac:dyDescent="0.25">
      <c r="A315" t="s">
        <v>240</v>
      </c>
      <c r="B315" t="s">
        <v>241</v>
      </c>
      <c r="C315" t="s">
        <v>85</v>
      </c>
      <c r="D315">
        <v>80</v>
      </c>
      <c r="E315" t="s">
        <v>86</v>
      </c>
      <c r="F315" t="s">
        <v>87</v>
      </c>
      <c r="G315" t="s">
        <v>88</v>
      </c>
      <c r="H315" t="s">
        <v>89</v>
      </c>
      <c r="I315" t="s">
        <v>190</v>
      </c>
      <c r="J315" t="s">
        <v>91</v>
      </c>
      <c r="K315" t="s">
        <v>191</v>
      </c>
      <c r="L315">
        <v>3600</v>
      </c>
      <c r="M315">
        <v>640232</v>
      </c>
      <c r="N315">
        <v>144359</v>
      </c>
      <c r="O315">
        <v>74412</v>
      </c>
      <c r="P315">
        <v>117722</v>
      </c>
      <c r="Q315" t="s">
        <v>93</v>
      </c>
      <c r="R315">
        <v>451329</v>
      </c>
    </row>
    <row r="316" spans="1:18" x14ac:dyDescent="0.25">
      <c r="A316" t="s">
        <v>240</v>
      </c>
      <c r="B316" t="s">
        <v>241</v>
      </c>
      <c r="C316" t="s">
        <v>85</v>
      </c>
      <c r="D316">
        <v>80</v>
      </c>
      <c r="E316" t="s">
        <v>86</v>
      </c>
      <c r="F316" t="s">
        <v>87</v>
      </c>
      <c r="G316" t="s">
        <v>88</v>
      </c>
      <c r="H316" t="s">
        <v>89</v>
      </c>
      <c r="I316" t="s">
        <v>160</v>
      </c>
      <c r="J316" t="s">
        <v>91</v>
      </c>
      <c r="K316" t="s">
        <v>161</v>
      </c>
      <c r="L316">
        <v>16632</v>
      </c>
      <c r="M316">
        <v>640232</v>
      </c>
      <c r="N316">
        <v>144359</v>
      </c>
      <c r="O316">
        <v>74412</v>
      </c>
      <c r="P316">
        <v>117722</v>
      </c>
      <c r="Q316" t="s">
        <v>93</v>
      </c>
      <c r="R316">
        <v>451329</v>
      </c>
    </row>
    <row r="317" spans="1:18" x14ac:dyDescent="0.25">
      <c r="A317" t="s">
        <v>240</v>
      </c>
      <c r="B317" t="s">
        <v>241</v>
      </c>
      <c r="C317" t="s">
        <v>85</v>
      </c>
      <c r="D317">
        <v>80</v>
      </c>
      <c r="E317" t="s">
        <v>86</v>
      </c>
      <c r="F317" t="s">
        <v>87</v>
      </c>
      <c r="G317" t="s">
        <v>88</v>
      </c>
      <c r="H317" t="s">
        <v>89</v>
      </c>
      <c r="I317" t="s">
        <v>190</v>
      </c>
      <c r="J317" t="s">
        <v>91</v>
      </c>
      <c r="K317" t="s">
        <v>191</v>
      </c>
      <c r="L317">
        <v>5600</v>
      </c>
      <c r="M317">
        <v>640232</v>
      </c>
      <c r="N317">
        <v>144359</v>
      </c>
      <c r="O317">
        <v>74412</v>
      </c>
      <c r="P317">
        <v>117722</v>
      </c>
      <c r="Q317" t="s">
        <v>93</v>
      </c>
      <c r="R317">
        <v>451329</v>
      </c>
    </row>
    <row r="318" spans="1:18" x14ac:dyDescent="0.25">
      <c r="A318" t="s">
        <v>240</v>
      </c>
      <c r="B318" t="s">
        <v>241</v>
      </c>
      <c r="C318" t="s">
        <v>85</v>
      </c>
      <c r="D318">
        <v>80</v>
      </c>
      <c r="E318" t="s">
        <v>86</v>
      </c>
      <c r="F318" t="s">
        <v>87</v>
      </c>
      <c r="G318" t="s">
        <v>88</v>
      </c>
      <c r="H318" t="s">
        <v>89</v>
      </c>
      <c r="I318" t="s">
        <v>190</v>
      </c>
      <c r="J318" t="s">
        <v>91</v>
      </c>
      <c r="K318" t="s">
        <v>191</v>
      </c>
      <c r="L318">
        <v>5000</v>
      </c>
      <c r="M318">
        <v>640232</v>
      </c>
      <c r="N318">
        <v>144359</v>
      </c>
      <c r="O318">
        <v>74412</v>
      </c>
      <c r="P318">
        <v>117722</v>
      </c>
      <c r="Q318" t="s">
        <v>93</v>
      </c>
      <c r="R318">
        <v>451329</v>
      </c>
    </row>
    <row r="319" spans="1:18" x14ac:dyDescent="0.25">
      <c r="A319" t="s">
        <v>240</v>
      </c>
      <c r="B319" t="s">
        <v>241</v>
      </c>
      <c r="C319" t="s">
        <v>85</v>
      </c>
      <c r="D319">
        <v>80</v>
      </c>
      <c r="E319" t="s">
        <v>86</v>
      </c>
      <c r="F319" t="s">
        <v>87</v>
      </c>
      <c r="G319" t="s">
        <v>88</v>
      </c>
      <c r="H319" t="s">
        <v>89</v>
      </c>
      <c r="I319" t="s">
        <v>190</v>
      </c>
      <c r="J319" t="s">
        <v>91</v>
      </c>
      <c r="K319" t="s">
        <v>191</v>
      </c>
      <c r="L319">
        <v>2800</v>
      </c>
      <c r="M319">
        <v>640232</v>
      </c>
      <c r="N319">
        <v>144359</v>
      </c>
      <c r="O319">
        <v>74412</v>
      </c>
      <c r="P319">
        <v>117722</v>
      </c>
      <c r="Q319" t="s">
        <v>93</v>
      </c>
      <c r="R319">
        <v>451329</v>
      </c>
    </row>
    <row r="320" spans="1:18" x14ac:dyDescent="0.25">
      <c r="A320" t="s">
        <v>240</v>
      </c>
      <c r="B320" t="s">
        <v>241</v>
      </c>
      <c r="C320" t="s">
        <v>85</v>
      </c>
      <c r="D320">
        <v>80</v>
      </c>
      <c r="E320" t="s">
        <v>86</v>
      </c>
      <c r="F320" t="s">
        <v>87</v>
      </c>
      <c r="G320" t="s">
        <v>88</v>
      </c>
      <c r="H320" t="s">
        <v>89</v>
      </c>
      <c r="I320" t="s">
        <v>136</v>
      </c>
      <c r="J320" t="s">
        <v>91</v>
      </c>
      <c r="K320" t="s">
        <v>137</v>
      </c>
      <c r="L320">
        <v>380</v>
      </c>
      <c r="M320">
        <v>640232</v>
      </c>
      <c r="N320">
        <v>144359</v>
      </c>
      <c r="O320">
        <v>74412</v>
      </c>
      <c r="P320">
        <v>117722</v>
      </c>
      <c r="Q320" t="s">
        <v>93</v>
      </c>
      <c r="R320">
        <v>451329</v>
      </c>
    </row>
    <row r="321" spans="1:18" x14ac:dyDescent="0.25">
      <c r="A321" t="s">
        <v>240</v>
      </c>
      <c r="B321" t="s">
        <v>241</v>
      </c>
      <c r="C321" t="s">
        <v>85</v>
      </c>
      <c r="D321">
        <v>80</v>
      </c>
      <c r="E321" t="s">
        <v>86</v>
      </c>
      <c r="F321" t="s">
        <v>87</v>
      </c>
      <c r="G321" t="s">
        <v>88</v>
      </c>
      <c r="H321" t="s">
        <v>89</v>
      </c>
      <c r="I321" t="s">
        <v>190</v>
      </c>
      <c r="J321" t="s">
        <v>91</v>
      </c>
      <c r="K321" t="s">
        <v>191</v>
      </c>
      <c r="L321">
        <v>600</v>
      </c>
      <c r="M321">
        <v>640232</v>
      </c>
      <c r="N321">
        <v>144359</v>
      </c>
      <c r="O321">
        <v>74412</v>
      </c>
      <c r="P321">
        <v>117722</v>
      </c>
      <c r="Q321" t="s">
        <v>93</v>
      </c>
      <c r="R321">
        <v>451329</v>
      </c>
    </row>
    <row r="322" spans="1:18" x14ac:dyDescent="0.25">
      <c r="A322" t="s">
        <v>240</v>
      </c>
      <c r="B322" t="s">
        <v>241</v>
      </c>
      <c r="C322" t="s">
        <v>85</v>
      </c>
      <c r="D322">
        <v>80</v>
      </c>
      <c r="E322" t="s">
        <v>86</v>
      </c>
      <c r="F322" t="s">
        <v>87</v>
      </c>
      <c r="G322" t="s">
        <v>88</v>
      </c>
      <c r="H322" t="s">
        <v>89</v>
      </c>
      <c r="I322" t="s">
        <v>190</v>
      </c>
      <c r="J322" t="s">
        <v>91</v>
      </c>
      <c r="K322" t="s">
        <v>191</v>
      </c>
      <c r="L322">
        <v>1210</v>
      </c>
      <c r="M322">
        <v>640232</v>
      </c>
      <c r="N322">
        <v>144359</v>
      </c>
      <c r="O322">
        <v>74412</v>
      </c>
      <c r="P322">
        <v>117722</v>
      </c>
      <c r="Q322" t="s">
        <v>93</v>
      </c>
      <c r="R322">
        <v>451329</v>
      </c>
    </row>
    <row r="323" spans="1:18" x14ac:dyDescent="0.25">
      <c r="A323" t="s">
        <v>240</v>
      </c>
      <c r="B323" t="s">
        <v>241</v>
      </c>
      <c r="C323" t="s">
        <v>85</v>
      </c>
      <c r="D323">
        <v>80</v>
      </c>
      <c r="E323" t="s">
        <v>86</v>
      </c>
      <c r="F323" t="s">
        <v>87</v>
      </c>
      <c r="G323" t="s">
        <v>88</v>
      </c>
      <c r="H323" t="s">
        <v>89</v>
      </c>
      <c r="I323" t="s">
        <v>190</v>
      </c>
      <c r="J323" t="s">
        <v>91</v>
      </c>
      <c r="K323" t="s">
        <v>191</v>
      </c>
      <c r="L323">
        <v>6000</v>
      </c>
      <c r="M323">
        <v>640232</v>
      </c>
      <c r="N323">
        <v>144359</v>
      </c>
      <c r="O323">
        <v>74412</v>
      </c>
      <c r="P323">
        <v>117722</v>
      </c>
      <c r="Q323" t="s">
        <v>93</v>
      </c>
      <c r="R323">
        <v>451329</v>
      </c>
    </row>
    <row r="324" spans="1:18" x14ac:dyDescent="0.25">
      <c r="A324" t="s">
        <v>240</v>
      </c>
      <c r="B324" t="s">
        <v>241</v>
      </c>
      <c r="C324" t="s">
        <v>85</v>
      </c>
      <c r="D324">
        <v>80</v>
      </c>
      <c r="E324" t="s">
        <v>86</v>
      </c>
      <c r="F324" t="s">
        <v>87</v>
      </c>
      <c r="G324" t="s">
        <v>88</v>
      </c>
      <c r="H324" t="s">
        <v>89</v>
      </c>
      <c r="I324" t="s">
        <v>190</v>
      </c>
      <c r="J324" t="s">
        <v>91</v>
      </c>
      <c r="K324" t="s">
        <v>191</v>
      </c>
      <c r="L324">
        <v>6000</v>
      </c>
      <c r="M324">
        <v>640232</v>
      </c>
      <c r="N324">
        <v>144359</v>
      </c>
      <c r="O324">
        <v>74412</v>
      </c>
      <c r="P324">
        <v>117722</v>
      </c>
      <c r="Q324" t="s">
        <v>93</v>
      </c>
      <c r="R324">
        <v>451329</v>
      </c>
    </row>
    <row r="325" spans="1:18" x14ac:dyDescent="0.25">
      <c r="A325" t="s">
        <v>240</v>
      </c>
      <c r="B325" t="s">
        <v>241</v>
      </c>
      <c r="C325" t="s">
        <v>85</v>
      </c>
      <c r="D325">
        <v>80</v>
      </c>
      <c r="E325" t="s">
        <v>86</v>
      </c>
      <c r="F325" t="s">
        <v>87</v>
      </c>
      <c r="G325" t="s">
        <v>88</v>
      </c>
      <c r="H325" t="s">
        <v>89</v>
      </c>
      <c r="I325" t="s">
        <v>190</v>
      </c>
      <c r="J325" t="s">
        <v>91</v>
      </c>
      <c r="K325" t="s">
        <v>191</v>
      </c>
      <c r="L325">
        <v>2000</v>
      </c>
      <c r="M325">
        <v>640232</v>
      </c>
      <c r="N325">
        <v>144359</v>
      </c>
      <c r="O325">
        <v>74412</v>
      </c>
      <c r="P325">
        <v>117722</v>
      </c>
      <c r="Q325" t="s">
        <v>93</v>
      </c>
      <c r="R325">
        <v>451329</v>
      </c>
    </row>
    <row r="326" spans="1:18" x14ac:dyDescent="0.25">
      <c r="A326" t="s">
        <v>240</v>
      </c>
      <c r="B326" t="s">
        <v>241</v>
      </c>
      <c r="C326" t="s">
        <v>85</v>
      </c>
      <c r="D326">
        <v>80</v>
      </c>
      <c r="E326" t="s">
        <v>86</v>
      </c>
      <c r="F326" t="s">
        <v>87</v>
      </c>
      <c r="G326" t="s">
        <v>88</v>
      </c>
      <c r="H326" t="s">
        <v>89</v>
      </c>
      <c r="I326" t="s">
        <v>100</v>
      </c>
      <c r="J326" t="s">
        <v>91</v>
      </c>
      <c r="K326" t="s">
        <v>101</v>
      </c>
      <c r="L326">
        <v>0</v>
      </c>
      <c r="M326">
        <v>640232</v>
      </c>
      <c r="N326">
        <v>144359</v>
      </c>
      <c r="O326">
        <v>74412</v>
      </c>
      <c r="P326">
        <v>117722</v>
      </c>
      <c r="Q326" t="s">
        <v>93</v>
      </c>
      <c r="R326">
        <v>451329</v>
      </c>
    </row>
    <row r="327" spans="1:18" x14ac:dyDescent="0.25">
      <c r="A327" t="s">
        <v>240</v>
      </c>
      <c r="B327" t="s">
        <v>241</v>
      </c>
      <c r="C327" t="s">
        <v>85</v>
      </c>
      <c r="D327">
        <v>80</v>
      </c>
      <c r="E327" t="s">
        <v>86</v>
      </c>
      <c r="F327" t="s">
        <v>87</v>
      </c>
      <c r="G327" t="s">
        <v>88</v>
      </c>
      <c r="H327" t="s">
        <v>89</v>
      </c>
      <c r="I327" t="s">
        <v>102</v>
      </c>
      <c r="J327" t="s">
        <v>91</v>
      </c>
      <c r="K327" t="s">
        <v>103</v>
      </c>
      <c r="L327">
        <v>0</v>
      </c>
      <c r="M327">
        <v>640232</v>
      </c>
      <c r="N327">
        <v>144359</v>
      </c>
      <c r="O327">
        <v>74412</v>
      </c>
      <c r="P327">
        <v>117722</v>
      </c>
      <c r="Q327" t="s">
        <v>93</v>
      </c>
      <c r="R327">
        <v>451329</v>
      </c>
    </row>
    <row r="328" spans="1:18" x14ac:dyDescent="0.25">
      <c r="A328" t="s">
        <v>240</v>
      </c>
      <c r="B328" t="s">
        <v>241</v>
      </c>
      <c r="C328" t="s">
        <v>85</v>
      </c>
      <c r="D328">
        <v>80</v>
      </c>
      <c r="E328" t="s">
        <v>86</v>
      </c>
      <c r="F328" t="s">
        <v>87</v>
      </c>
      <c r="G328" t="s">
        <v>88</v>
      </c>
      <c r="H328" t="s">
        <v>89</v>
      </c>
      <c r="I328" t="s">
        <v>104</v>
      </c>
      <c r="J328" t="s">
        <v>91</v>
      </c>
      <c r="K328" t="s">
        <v>105</v>
      </c>
      <c r="L328">
        <v>0</v>
      </c>
      <c r="M328">
        <v>640232</v>
      </c>
      <c r="N328">
        <v>144359</v>
      </c>
      <c r="O328">
        <v>74412</v>
      </c>
      <c r="P328">
        <v>117722</v>
      </c>
      <c r="Q328" t="s">
        <v>93</v>
      </c>
      <c r="R328">
        <v>451329</v>
      </c>
    </row>
    <row r="329" spans="1:18" x14ac:dyDescent="0.25">
      <c r="A329" t="s">
        <v>240</v>
      </c>
      <c r="B329" t="s">
        <v>241</v>
      </c>
      <c r="C329" t="s">
        <v>85</v>
      </c>
      <c r="D329">
        <v>80</v>
      </c>
      <c r="E329" t="s">
        <v>86</v>
      </c>
      <c r="F329" t="s">
        <v>87</v>
      </c>
      <c r="G329" t="s">
        <v>88</v>
      </c>
      <c r="H329" t="s">
        <v>89</v>
      </c>
      <c r="I329" t="s">
        <v>106</v>
      </c>
      <c r="J329" t="s">
        <v>91</v>
      </c>
      <c r="K329" t="s">
        <v>107</v>
      </c>
      <c r="L329">
        <v>0</v>
      </c>
      <c r="M329">
        <v>640232</v>
      </c>
      <c r="N329">
        <v>144359</v>
      </c>
      <c r="O329">
        <v>74412</v>
      </c>
      <c r="P329">
        <v>117722</v>
      </c>
      <c r="Q329" t="s">
        <v>93</v>
      </c>
      <c r="R329">
        <v>451329</v>
      </c>
    </row>
    <row r="330" spans="1:18" x14ac:dyDescent="0.25">
      <c r="A330" t="s">
        <v>240</v>
      </c>
      <c r="B330" t="s">
        <v>241</v>
      </c>
      <c r="C330" t="s">
        <v>85</v>
      </c>
      <c r="D330">
        <v>80</v>
      </c>
      <c r="E330" t="s">
        <v>86</v>
      </c>
      <c r="F330" t="s">
        <v>87</v>
      </c>
      <c r="G330" t="s">
        <v>88</v>
      </c>
      <c r="H330" t="s">
        <v>89</v>
      </c>
      <c r="I330" t="s">
        <v>108</v>
      </c>
      <c r="J330" t="s">
        <v>91</v>
      </c>
      <c r="K330" t="s">
        <v>109</v>
      </c>
      <c r="L330">
        <v>0</v>
      </c>
      <c r="M330">
        <v>640232</v>
      </c>
      <c r="N330">
        <v>144359</v>
      </c>
      <c r="O330">
        <v>74412</v>
      </c>
      <c r="P330">
        <v>117722</v>
      </c>
      <c r="Q330" t="s">
        <v>93</v>
      </c>
      <c r="R330">
        <v>451329</v>
      </c>
    </row>
    <row r="331" spans="1:18" x14ac:dyDescent="0.25">
      <c r="A331" t="s">
        <v>240</v>
      </c>
      <c r="B331" t="s">
        <v>241</v>
      </c>
      <c r="C331" t="s">
        <v>85</v>
      </c>
      <c r="D331">
        <v>80</v>
      </c>
      <c r="E331" t="s">
        <v>86</v>
      </c>
      <c r="F331" t="s">
        <v>87</v>
      </c>
      <c r="G331" t="s">
        <v>88</v>
      </c>
      <c r="H331" t="s">
        <v>89</v>
      </c>
      <c r="I331" t="s">
        <v>110</v>
      </c>
      <c r="J331" t="s">
        <v>91</v>
      </c>
      <c r="K331" t="s">
        <v>111</v>
      </c>
      <c r="L331">
        <v>0</v>
      </c>
      <c r="M331">
        <v>640232</v>
      </c>
      <c r="N331">
        <v>144359</v>
      </c>
      <c r="O331">
        <v>74412</v>
      </c>
      <c r="P331">
        <v>117722</v>
      </c>
      <c r="Q331" t="s">
        <v>93</v>
      </c>
      <c r="R331">
        <v>451329</v>
      </c>
    </row>
    <row r="332" spans="1:18" x14ac:dyDescent="0.25">
      <c r="A332" t="s">
        <v>240</v>
      </c>
      <c r="B332" t="s">
        <v>241</v>
      </c>
      <c r="C332" t="s">
        <v>85</v>
      </c>
      <c r="D332">
        <v>80</v>
      </c>
      <c r="E332" t="s">
        <v>86</v>
      </c>
      <c r="F332" t="s">
        <v>87</v>
      </c>
      <c r="G332" t="s">
        <v>88</v>
      </c>
      <c r="H332" t="s">
        <v>89</v>
      </c>
      <c r="I332" t="s">
        <v>112</v>
      </c>
      <c r="J332" t="s">
        <v>91</v>
      </c>
      <c r="K332" t="s">
        <v>113</v>
      </c>
      <c r="L332">
        <v>3050</v>
      </c>
      <c r="M332">
        <v>640232</v>
      </c>
      <c r="N332">
        <v>144359</v>
      </c>
      <c r="O332">
        <v>74412</v>
      </c>
      <c r="P332">
        <v>117722</v>
      </c>
      <c r="Q332" t="s">
        <v>93</v>
      </c>
      <c r="R332">
        <v>451329</v>
      </c>
    </row>
    <row r="333" spans="1:18" x14ac:dyDescent="0.25">
      <c r="A333" t="s">
        <v>240</v>
      </c>
      <c r="B333" t="s">
        <v>241</v>
      </c>
      <c r="C333" t="s">
        <v>85</v>
      </c>
      <c r="D333">
        <v>80</v>
      </c>
      <c r="E333" t="s">
        <v>86</v>
      </c>
      <c r="F333" t="s">
        <v>87</v>
      </c>
      <c r="G333" t="s">
        <v>88</v>
      </c>
      <c r="H333" t="s">
        <v>89</v>
      </c>
      <c r="I333" t="s">
        <v>114</v>
      </c>
      <c r="J333" t="s">
        <v>91</v>
      </c>
      <c r="K333" t="s">
        <v>115</v>
      </c>
      <c r="L333">
        <v>0</v>
      </c>
      <c r="M333">
        <v>640232</v>
      </c>
      <c r="N333">
        <v>144359</v>
      </c>
      <c r="O333">
        <v>74412</v>
      </c>
      <c r="P333">
        <v>117722</v>
      </c>
      <c r="Q333" t="s">
        <v>93</v>
      </c>
      <c r="R333">
        <v>451329</v>
      </c>
    </row>
    <row r="334" spans="1:18" x14ac:dyDescent="0.25">
      <c r="A334" t="s">
        <v>240</v>
      </c>
      <c r="B334" t="s">
        <v>241</v>
      </c>
      <c r="C334" t="s">
        <v>85</v>
      </c>
      <c r="D334">
        <v>80</v>
      </c>
      <c r="E334" t="s">
        <v>86</v>
      </c>
      <c r="F334" t="s">
        <v>87</v>
      </c>
      <c r="G334" t="s">
        <v>88</v>
      </c>
      <c r="H334" t="s">
        <v>89</v>
      </c>
      <c r="I334" t="s">
        <v>116</v>
      </c>
      <c r="J334" t="s">
        <v>91</v>
      </c>
      <c r="K334" t="s">
        <v>117</v>
      </c>
      <c r="L334">
        <v>0</v>
      </c>
      <c r="M334">
        <v>640232</v>
      </c>
      <c r="N334">
        <v>144359</v>
      </c>
      <c r="O334">
        <v>74412</v>
      </c>
      <c r="P334">
        <v>117722</v>
      </c>
      <c r="Q334" t="s">
        <v>93</v>
      </c>
      <c r="R334">
        <v>451329</v>
      </c>
    </row>
    <row r="335" spans="1:18" x14ac:dyDescent="0.25">
      <c r="A335" t="s">
        <v>240</v>
      </c>
      <c r="B335" t="s">
        <v>241</v>
      </c>
      <c r="C335" t="s">
        <v>85</v>
      </c>
      <c r="D335">
        <v>80</v>
      </c>
      <c r="E335" t="s">
        <v>86</v>
      </c>
      <c r="F335" t="s">
        <v>87</v>
      </c>
      <c r="G335" t="s">
        <v>88</v>
      </c>
      <c r="H335" t="s">
        <v>89</v>
      </c>
      <c r="I335" t="s">
        <v>118</v>
      </c>
      <c r="J335" t="s">
        <v>91</v>
      </c>
      <c r="K335" t="s">
        <v>119</v>
      </c>
      <c r="L335">
        <v>0</v>
      </c>
      <c r="M335">
        <v>640232</v>
      </c>
      <c r="N335">
        <v>144359</v>
      </c>
      <c r="O335">
        <v>74412</v>
      </c>
      <c r="P335">
        <v>117722</v>
      </c>
      <c r="Q335" t="s">
        <v>93</v>
      </c>
      <c r="R335">
        <v>451329</v>
      </c>
    </row>
    <row r="336" spans="1:18" x14ac:dyDescent="0.25">
      <c r="A336" t="s">
        <v>240</v>
      </c>
      <c r="B336" t="s">
        <v>241</v>
      </c>
      <c r="C336" t="s">
        <v>85</v>
      </c>
      <c r="D336">
        <v>80</v>
      </c>
      <c r="E336" t="s">
        <v>86</v>
      </c>
      <c r="F336" t="s">
        <v>87</v>
      </c>
      <c r="G336" t="s">
        <v>88</v>
      </c>
      <c r="H336" t="s">
        <v>89</v>
      </c>
      <c r="I336" t="s">
        <v>120</v>
      </c>
      <c r="J336" t="s">
        <v>91</v>
      </c>
      <c r="K336" t="s">
        <v>121</v>
      </c>
      <c r="L336">
        <v>0</v>
      </c>
      <c r="M336">
        <v>640232</v>
      </c>
      <c r="N336">
        <v>144359</v>
      </c>
      <c r="O336">
        <v>74412</v>
      </c>
      <c r="P336">
        <v>117722</v>
      </c>
      <c r="Q336" t="s">
        <v>93</v>
      </c>
      <c r="R336">
        <v>451329</v>
      </c>
    </row>
    <row r="337" spans="1:18" x14ac:dyDescent="0.25">
      <c r="A337" t="s">
        <v>240</v>
      </c>
      <c r="B337" t="s">
        <v>241</v>
      </c>
      <c r="C337" t="s">
        <v>85</v>
      </c>
      <c r="D337">
        <v>80</v>
      </c>
      <c r="E337" t="s">
        <v>86</v>
      </c>
      <c r="F337" t="s">
        <v>87</v>
      </c>
      <c r="G337" t="s">
        <v>88</v>
      </c>
      <c r="H337" t="s">
        <v>89</v>
      </c>
      <c r="I337" t="s">
        <v>122</v>
      </c>
      <c r="J337" t="s">
        <v>91</v>
      </c>
      <c r="K337" t="s">
        <v>123</v>
      </c>
      <c r="L337">
        <v>0</v>
      </c>
      <c r="M337">
        <v>640232</v>
      </c>
      <c r="N337">
        <v>144359</v>
      </c>
      <c r="O337">
        <v>74412</v>
      </c>
      <c r="P337">
        <v>117722</v>
      </c>
      <c r="Q337" t="s">
        <v>93</v>
      </c>
      <c r="R337">
        <v>451329</v>
      </c>
    </row>
    <row r="338" spans="1:18" x14ac:dyDescent="0.25">
      <c r="A338" t="s">
        <v>240</v>
      </c>
      <c r="B338" t="s">
        <v>241</v>
      </c>
      <c r="C338" t="s">
        <v>85</v>
      </c>
      <c r="D338">
        <v>80</v>
      </c>
      <c r="E338" t="s">
        <v>86</v>
      </c>
      <c r="F338" t="s">
        <v>87</v>
      </c>
      <c r="G338" t="s">
        <v>88</v>
      </c>
      <c r="H338" t="s">
        <v>89</v>
      </c>
      <c r="I338" t="s">
        <v>124</v>
      </c>
      <c r="J338" t="s">
        <v>91</v>
      </c>
      <c r="K338" t="s">
        <v>125</v>
      </c>
      <c r="L338">
        <v>0</v>
      </c>
      <c r="M338">
        <v>640232</v>
      </c>
      <c r="N338">
        <v>144359</v>
      </c>
      <c r="O338">
        <v>74412</v>
      </c>
      <c r="P338">
        <v>117722</v>
      </c>
      <c r="Q338" t="s">
        <v>93</v>
      </c>
      <c r="R338">
        <v>451329</v>
      </c>
    </row>
    <row r="339" spans="1:18" x14ac:dyDescent="0.25">
      <c r="A339" t="s">
        <v>240</v>
      </c>
      <c r="B339" t="s">
        <v>241</v>
      </c>
      <c r="C339" t="s">
        <v>85</v>
      </c>
      <c r="D339">
        <v>80</v>
      </c>
      <c r="E339" t="s">
        <v>86</v>
      </c>
      <c r="F339" t="s">
        <v>87</v>
      </c>
      <c r="G339" t="s">
        <v>88</v>
      </c>
      <c r="H339" t="s">
        <v>89</v>
      </c>
      <c r="I339" t="s">
        <v>126</v>
      </c>
      <c r="J339" t="s">
        <v>91</v>
      </c>
      <c r="K339" t="s">
        <v>127</v>
      </c>
      <c r="L339">
        <v>0</v>
      </c>
      <c r="M339">
        <v>640232</v>
      </c>
      <c r="N339">
        <v>144359</v>
      </c>
      <c r="O339">
        <v>74412</v>
      </c>
      <c r="P339">
        <v>117722</v>
      </c>
      <c r="Q339" t="s">
        <v>93</v>
      </c>
      <c r="R339">
        <v>451329</v>
      </c>
    </row>
    <row r="340" spans="1:18" x14ac:dyDescent="0.25">
      <c r="A340" t="s">
        <v>240</v>
      </c>
      <c r="B340" t="s">
        <v>241</v>
      </c>
      <c r="C340" t="s">
        <v>85</v>
      </c>
      <c r="D340">
        <v>80</v>
      </c>
      <c r="E340" t="s">
        <v>86</v>
      </c>
      <c r="F340" t="s">
        <v>87</v>
      </c>
      <c r="G340" t="s">
        <v>88</v>
      </c>
      <c r="H340" t="s">
        <v>89</v>
      </c>
      <c r="I340" t="s">
        <v>128</v>
      </c>
      <c r="J340" t="s">
        <v>91</v>
      </c>
      <c r="K340" t="s">
        <v>129</v>
      </c>
      <c r="L340">
        <v>643044</v>
      </c>
      <c r="M340">
        <v>640232</v>
      </c>
      <c r="N340">
        <v>144359</v>
      </c>
      <c r="O340">
        <v>74412</v>
      </c>
      <c r="P340">
        <v>117722</v>
      </c>
      <c r="Q340" t="s">
        <v>93</v>
      </c>
      <c r="R340">
        <v>451329</v>
      </c>
    </row>
    <row r="341" spans="1:18" x14ac:dyDescent="0.25">
      <c r="A341" t="s">
        <v>240</v>
      </c>
      <c r="B341" t="s">
        <v>241</v>
      </c>
      <c r="C341" t="s">
        <v>85</v>
      </c>
      <c r="D341">
        <v>80</v>
      </c>
      <c r="E341" t="s">
        <v>86</v>
      </c>
      <c r="F341" t="s">
        <v>87</v>
      </c>
      <c r="G341" t="s">
        <v>88</v>
      </c>
      <c r="H341" t="s">
        <v>89</v>
      </c>
      <c r="I341" t="s">
        <v>130</v>
      </c>
      <c r="J341" t="s">
        <v>91</v>
      </c>
      <c r="K341" t="s">
        <v>131</v>
      </c>
      <c r="L341">
        <v>100</v>
      </c>
      <c r="M341">
        <v>640232</v>
      </c>
      <c r="N341">
        <v>144359</v>
      </c>
      <c r="O341">
        <v>74412</v>
      </c>
      <c r="P341">
        <v>117722</v>
      </c>
      <c r="Q341" t="s">
        <v>93</v>
      </c>
      <c r="R341">
        <v>451329</v>
      </c>
    </row>
    <row r="342" spans="1:18" x14ac:dyDescent="0.25">
      <c r="A342" t="s">
        <v>240</v>
      </c>
      <c r="B342" t="s">
        <v>241</v>
      </c>
      <c r="C342" t="s">
        <v>85</v>
      </c>
      <c r="D342">
        <v>80</v>
      </c>
      <c r="E342" t="s">
        <v>86</v>
      </c>
      <c r="F342" t="s">
        <v>87</v>
      </c>
      <c r="G342" t="s">
        <v>88</v>
      </c>
      <c r="H342" t="s">
        <v>89</v>
      </c>
      <c r="I342" t="s">
        <v>132</v>
      </c>
      <c r="J342" t="s">
        <v>91</v>
      </c>
      <c r="K342" t="s">
        <v>133</v>
      </c>
      <c r="L342">
        <v>-13397</v>
      </c>
      <c r="M342">
        <v>640232</v>
      </c>
      <c r="N342">
        <v>144359</v>
      </c>
      <c r="O342">
        <v>74412</v>
      </c>
      <c r="P342">
        <v>117722</v>
      </c>
      <c r="Q342" t="s">
        <v>93</v>
      </c>
      <c r="R342">
        <v>451329</v>
      </c>
    </row>
    <row r="343" spans="1:18" x14ac:dyDescent="0.25">
      <c r="A343" t="s">
        <v>240</v>
      </c>
      <c r="B343" t="s">
        <v>241</v>
      </c>
      <c r="C343" t="s">
        <v>85</v>
      </c>
      <c r="D343">
        <v>80</v>
      </c>
      <c r="E343" t="s">
        <v>86</v>
      </c>
      <c r="F343" t="s">
        <v>87</v>
      </c>
      <c r="G343" t="s">
        <v>88</v>
      </c>
      <c r="H343" t="s">
        <v>89</v>
      </c>
      <c r="I343" t="s">
        <v>134</v>
      </c>
      <c r="J343" t="s">
        <v>91</v>
      </c>
      <c r="K343" t="s">
        <v>135</v>
      </c>
      <c r="L343">
        <v>73579</v>
      </c>
      <c r="M343">
        <v>640232</v>
      </c>
      <c r="N343">
        <v>144359</v>
      </c>
      <c r="O343">
        <v>74412</v>
      </c>
      <c r="P343">
        <v>117722</v>
      </c>
      <c r="Q343" t="s">
        <v>93</v>
      </c>
      <c r="R343">
        <v>451329</v>
      </c>
    </row>
    <row r="344" spans="1:18" x14ac:dyDescent="0.25">
      <c r="A344" t="s">
        <v>240</v>
      </c>
      <c r="B344" t="s">
        <v>241</v>
      </c>
      <c r="C344" t="s">
        <v>85</v>
      </c>
      <c r="D344">
        <v>80</v>
      </c>
      <c r="E344" t="s">
        <v>86</v>
      </c>
      <c r="F344" t="s">
        <v>87</v>
      </c>
      <c r="G344" t="s">
        <v>88</v>
      </c>
      <c r="H344" t="s">
        <v>89</v>
      </c>
      <c r="I344" t="s">
        <v>136</v>
      </c>
      <c r="J344" t="s">
        <v>91</v>
      </c>
      <c r="K344" t="s">
        <v>137</v>
      </c>
      <c r="L344">
        <v>200</v>
      </c>
      <c r="M344">
        <v>640232</v>
      </c>
      <c r="N344">
        <v>144359</v>
      </c>
      <c r="O344">
        <v>74412</v>
      </c>
      <c r="P344">
        <v>117722</v>
      </c>
      <c r="Q344" t="s">
        <v>93</v>
      </c>
      <c r="R344">
        <v>451329</v>
      </c>
    </row>
    <row r="345" spans="1:18" x14ac:dyDescent="0.25">
      <c r="A345" t="s">
        <v>240</v>
      </c>
      <c r="B345" t="s">
        <v>241</v>
      </c>
      <c r="C345" t="s">
        <v>85</v>
      </c>
      <c r="D345">
        <v>80</v>
      </c>
      <c r="E345" t="s">
        <v>86</v>
      </c>
      <c r="F345" t="s">
        <v>87</v>
      </c>
      <c r="G345" t="s">
        <v>88</v>
      </c>
      <c r="H345" t="s">
        <v>89</v>
      </c>
      <c r="I345" t="s">
        <v>138</v>
      </c>
      <c r="J345" t="s">
        <v>91</v>
      </c>
      <c r="K345" t="s">
        <v>139</v>
      </c>
      <c r="L345">
        <v>65844</v>
      </c>
      <c r="M345">
        <v>640232</v>
      </c>
      <c r="N345">
        <v>144359</v>
      </c>
      <c r="O345">
        <v>74412</v>
      </c>
      <c r="P345">
        <v>117722</v>
      </c>
      <c r="Q345" t="s">
        <v>93</v>
      </c>
      <c r="R345">
        <v>451329</v>
      </c>
    </row>
    <row r="346" spans="1:18" x14ac:dyDescent="0.25">
      <c r="A346" t="s">
        <v>240</v>
      </c>
      <c r="B346" t="s">
        <v>241</v>
      </c>
      <c r="C346" t="s">
        <v>85</v>
      </c>
      <c r="D346">
        <v>80</v>
      </c>
      <c r="E346" t="s">
        <v>86</v>
      </c>
      <c r="F346" t="s">
        <v>87</v>
      </c>
      <c r="G346" t="s">
        <v>88</v>
      </c>
      <c r="H346" t="s">
        <v>89</v>
      </c>
      <c r="I346" t="s">
        <v>140</v>
      </c>
      <c r="J346" t="s">
        <v>91</v>
      </c>
      <c r="K346" t="s">
        <v>141</v>
      </c>
      <c r="L346">
        <v>0</v>
      </c>
      <c r="M346">
        <v>640232</v>
      </c>
      <c r="N346">
        <v>144359</v>
      </c>
      <c r="O346">
        <v>74412</v>
      </c>
      <c r="P346">
        <v>117722</v>
      </c>
      <c r="Q346" t="s">
        <v>93</v>
      </c>
      <c r="R346">
        <v>451329</v>
      </c>
    </row>
    <row r="347" spans="1:18" x14ac:dyDescent="0.25">
      <c r="A347" t="s">
        <v>240</v>
      </c>
      <c r="B347" t="s">
        <v>241</v>
      </c>
      <c r="C347" t="s">
        <v>85</v>
      </c>
      <c r="D347">
        <v>80</v>
      </c>
      <c r="E347" t="s">
        <v>86</v>
      </c>
      <c r="F347" t="s">
        <v>87</v>
      </c>
      <c r="G347" t="s">
        <v>88</v>
      </c>
      <c r="H347" t="s">
        <v>89</v>
      </c>
      <c r="I347" t="s">
        <v>142</v>
      </c>
      <c r="J347" t="s">
        <v>91</v>
      </c>
      <c r="K347" t="s">
        <v>143</v>
      </c>
      <c r="L347">
        <v>0</v>
      </c>
      <c r="M347">
        <v>640232</v>
      </c>
      <c r="N347">
        <v>144359</v>
      </c>
      <c r="O347">
        <v>74412</v>
      </c>
      <c r="P347">
        <v>117722</v>
      </c>
      <c r="Q347" t="s">
        <v>93</v>
      </c>
      <c r="R347">
        <v>451329</v>
      </c>
    </row>
    <row r="348" spans="1:18" x14ac:dyDescent="0.25">
      <c r="A348" t="s">
        <v>240</v>
      </c>
      <c r="B348" t="s">
        <v>241</v>
      </c>
      <c r="C348" t="s">
        <v>85</v>
      </c>
      <c r="D348">
        <v>80</v>
      </c>
      <c r="E348" t="s">
        <v>86</v>
      </c>
      <c r="F348" t="s">
        <v>87</v>
      </c>
      <c r="G348" t="s">
        <v>88</v>
      </c>
      <c r="H348" t="s">
        <v>89</v>
      </c>
      <c r="I348" t="s">
        <v>144</v>
      </c>
      <c r="J348" t="s">
        <v>91</v>
      </c>
      <c r="K348" t="s">
        <v>145</v>
      </c>
      <c r="L348">
        <v>0</v>
      </c>
      <c r="M348">
        <v>640232</v>
      </c>
      <c r="N348">
        <v>144359</v>
      </c>
      <c r="O348">
        <v>74412</v>
      </c>
      <c r="P348">
        <v>117722</v>
      </c>
      <c r="Q348" t="s">
        <v>93</v>
      </c>
      <c r="R348">
        <v>451329</v>
      </c>
    </row>
    <row r="349" spans="1:18" x14ac:dyDescent="0.25">
      <c r="A349" t="s">
        <v>240</v>
      </c>
      <c r="B349" t="s">
        <v>241</v>
      </c>
      <c r="C349" t="s">
        <v>85</v>
      </c>
      <c r="D349">
        <v>80</v>
      </c>
      <c r="E349" t="s">
        <v>86</v>
      </c>
      <c r="F349" t="s">
        <v>87</v>
      </c>
      <c r="G349" t="s">
        <v>88</v>
      </c>
      <c r="H349" t="s">
        <v>89</v>
      </c>
      <c r="I349" t="s">
        <v>146</v>
      </c>
      <c r="J349" t="s">
        <v>91</v>
      </c>
      <c r="K349" t="s">
        <v>147</v>
      </c>
      <c r="L349">
        <v>0</v>
      </c>
      <c r="M349">
        <v>640232</v>
      </c>
      <c r="N349">
        <v>144359</v>
      </c>
      <c r="O349">
        <v>74412</v>
      </c>
      <c r="P349">
        <v>117722</v>
      </c>
      <c r="Q349" t="s">
        <v>93</v>
      </c>
      <c r="R349">
        <v>451329</v>
      </c>
    </row>
    <row r="350" spans="1:18" x14ac:dyDescent="0.25">
      <c r="A350" t="s">
        <v>240</v>
      </c>
      <c r="B350" t="s">
        <v>241</v>
      </c>
      <c r="C350" t="s">
        <v>85</v>
      </c>
      <c r="D350">
        <v>80</v>
      </c>
      <c r="E350" t="s">
        <v>86</v>
      </c>
      <c r="F350" t="s">
        <v>87</v>
      </c>
      <c r="G350" t="s">
        <v>88</v>
      </c>
      <c r="H350" t="s">
        <v>89</v>
      </c>
      <c r="I350" t="s">
        <v>148</v>
      </c>
      <c r="J350" t="s">
        <v>91</v>
      </c>
      <c r="K350" t="s">
        <v>149</v>
      </c>
      <c r="L350">
        <v>0</v>
      </c>
      <c r="M350">
        <v>640232</v>
      </c>
      <c r="N350">
        <v>144359</v>
      </c>
      <c r="O350">
        <v>74412</v>
      </c>
      <c r="P350">
        <v>117722</v>
      </c>
      <c r="Q350" t="s">
        <v>93</v>
      </c>
      <c r="R350">
        <v>451329</v>
      </c>
    </row>
    <row r="351" spans="1:18" x14ac:dyDescent="0.25">
      <c r="A351" t="s">
        <v>240</v>
      </c>
      <c r="B351" t="s">
        <v>241</v>
      </c>
      <c r="C351" t="s">
        <v>85</v>
      </c>
      <c r="D351">
        <v>80</v>
      </c>
      <c r="E351" t="s">
        <v>86</v>
      </c>
      <c r="F351" t="s">
        <v>87</v>
      </c>
      <c r="G351" t="s">
        <v>88</v>
      </c>
      <c r="H351" t="s">
        <v>89</v>
      </c>
      <c r="I351" t="s">
        <v>150</v>
      </c>
      <c r="J351" t="s">
        <v>91</v>
      </c>
      <c r="K351" t="s">
        <v>151</v>
      </c>
      <c r="L351">
        <v>2570</v>
      </c>
      <c r="M351">
        <v>640232</v>
      </c>
      <c r="N351">
        <v>144359</v>
      </c>
      <c r="O351">
        <v>74412</v>
      </c>
      <c r="P351">
        <v>117722</v>
      </c>
      <c r="Q351" t="s">
        <v>93</v>
      </c>
      <c r="R351">
        <v>451329</v>
      </c>
    </row>
    <row r="352" spans="1:18" x14ac:dyDescent="0.25">
      <c r="A352" t="s">
        <v>240</v>
      </c>
      <c r="B352" t="s">
        <v>241</v>
      </c>
      <c r="C352" t="s">
        <v>85</v>
      </c>
      <c r="D352">
        <v>80</v>
      </c>
      <c r="E352" t="s">
        <v>86</v>
      </c>
      <c r="F352" t="s">
        <v>87</v>
      </c>
      <c r="G352" t="s">
        <v>88</v>
      </c>
      <c r="H352" t="s">
        <v>89</v>
      </c>
      <c r="I352" t="s">
        <v>152</v>
      </c>
      <c r="J352" t="s">
        <v>91</v>
      </c>
      <c r="K352" t="s">
        <v>153</v>
      </c>
      <c r="L352">
        <v>2128</v>
      </c>
      <c r="M352">
        <v>640232</v>
      </c>
      <c r="N352">
        <v>144359</v>
      </c>
      <c r="O352">
        <v>74412</v>
      </c>
      <c r="P352">
        <v>117722</v>
      </c>
      <c r="Q352" t="s">
        <v>93</v>
      </c>
      <c r="R352">
        <v>451329</v>
      </c>
    </row>
    <row r="353" spans="1:18" x14ac:dyDescent="0.25">
      <c r="A353" t="s">
        <v>240</v>
      </c>
      <c r="B353" t="s">
        <v>241</v>
      </c>
      <c r="C353" t="s">
        <v>85</v>
      </c>
      <c r="D353">
        <v>80</v>
      </c>
      <c r="E353" t="s">
        <v>86</v>
      </c>
      <c r="F353" t="s">
        <v>87</v>
      </c>
      <c r="G353" t="s">
        <v>88</v>
      </c>
      <c r="H353" t="s">
        <v>89</v>
      </c>
      <c r="I353" t="s">
        <v>154</v>
      </c>
      <c r="J353" t="s">
        <v>91</v>
      </c>
      <c r="K353" t="s">
        <v>155</v>
      </c>
      <c r="L353">
        <v>0</v>
      </c>
      <c r="M353">
        <v>640232</v>
      </c>
      <c r="N353">
        <v>144359</v>
      </c>
      <c r="O353">
        <v>74412</v>
      </c>
      <c r="P353">
        <v>117722</v>
      </c>
      <c r="Q353" t="s">
        <v>93</v>
      </c>
      <c r="R353">
        <v>451329</v>
      </c>
    </row>
    <row r="354" spans="1:18" x14ac:dyDescent="0.25">
      <c r="A354" t="s">
        <v>240</v>
      </c>
      <c r="B354" t="s">
        <v>241</v>
      </c>
      <c r="C354" t="s">
        <v>85</v>
      </c>
      <c r="D354">
        <v>80</v>
      </c>
      <c r="E354" t="s">
        <v>86</v>
      </c>
      <c r="F354" t="s">
        <v>87</v>
      </c>
      <c r="G354" t="s">
        <v>88</v>
      </c>
      <c r="H354" t="s">
        <v>89</v>
      </c>
      <c r="I354" t="s">
        <v>156</v>
      </c>
      <c r="J354" t="s">
        <v>91</v>
      </c>
      <c r="K354" t="s">
        <v>157</v>
      </c>
      <c r="L354">
        <v>250</v>
      </c>
      <c r="M354">
        <v>640232</v>
      </c>
      <c r="N354">
        <v>144359</v>
      </c>
      <c r="O354">
        <v>74412</v>
      </c>
      <c r="P354">
        <v>117722</v>
      </c>
      <c r="Q354" t="s">
        <v>93</v>
      </c>
      <c r="R354">
        <v>451329</v>
      </c>
    </row>
    <row r="355" spans="1:18" x14ac:dyDescent="0.25">
      <c r="A355" t="s">
        <v>240</v>
      </c>
      <c r="B355" t="s">
        <v>241</v>
      </c>
      <c r="C355" t="s">
        <v>85</v>
      </c>
      <c r="D355">
        <v>80</v>
      </c>
      <c r="E355" t="s">
        <v>86</v>
      </c>
      <c r="F355" t="s">
        <v>87</v>
      </c>
      <c r="G355" t="s">
        <v>88</v>
      </c>
      <c r="H355" t="s">
        <v>89</v>
      </c>
      <c r="I355" t="s">
        <v>158</v>
      </c>
      <c r="J355" t="s">
        <v>91</v>
      </c>
      <c r="K355" t="s">
        <v>159</v>
      </c>
      <c r="L355">
        <v>1980</v>
      </c>
      <c r="M355">
        <v>640232</v>
      </c>
      <c r="N355">
        <v>144359</v>
      </c>
      <c r="O355">
        <v>74412</v>
      </c>
      <c r="P355">
        <v>117722</v>
      </c>
      <c r="Q355" t="s">
        <v>93</v>
      </c>
      <c r="R355">
        <v>451329</v>
      </c>
    </row>
    <row r="356" spans="1:18" x14ac:dyDescent="0.25">
      <c r="A356" t="s">
        <v>240</v>
      </c>
      <c r="B356" t="s">
        <v>241</v>
      </c>
      <c r="C356" t="s">
        <v>85</v>
      </c>
      <c r="D356">
        <v>80</v>
      </c>
      <c r="E356" t="s">
        <v>86</v>
      </c>
      <c r="F356" t="s">
        <v>87</v>
      </c>
      <c r="G356" t="s">
        <v>88</v>
      </c>
      <c r="H356" t="s">
        <v>89</v>
      </c>
      <c r="I356" t="s">
        <v>160</v>
      </c>
      <c r="J356" t="s">
        <v>91</v>
      </c>
      <c r="K356" t="s">
        <v>161</v>
      </c>
      <c r="L356">
        <v>500</v>
      </c>
      <c r="M356">
        <v>640232</v>
      </c>
      <c r="N356">
        <v>144359</v>
      </c>
      <c r="O356">
        <v>74412</v>
      </c>
      <c r="P356">
        <v>117722</v>
      </c>
      <c r="Q356" t="s">
        <v>93</v>
      </c>
      <c r="R356">
        <v>451329</v>
      </c>
    </row>
    <row r="357" spans="1:18" x14ac:dyDescent="0.25">
      <c r="A357" t="s">
        <v>240</v>
      </c>
      <c r="B357" t="s">
        <v>241</v>
      </c>
      <c r="C357" t="s">
        <v>85</v>
      </c>
      <c r="D357">
        <v>80</v>
      </c>
      <c r="E357" t="s">
        <v>86</v>
      </c>
      <c r="F357" t="s">
        <v>87</v>
      </c>
      <c r="G357" t="s">
        <v>88</v>
      </c>
      <c r="H357" t="s">
        <v>89</v>
      </c>
      <c r="I357" t="s">
        <v>162</v>
      </c>
      <c r="J357" t="s">
        <v>91</v>
      </c>
      <c r="K357" t="s">
        <v>163</v>
      </c>
      <c r="L357">
        <v>0</v>
      </c>
      <c r="M357">
        <v>640232</v>
      </c>
      <c r="N357">
        <v>144359</v>
      </c>
      <c r="O357">
        <v>74412</v>
      </c>
      <c r="P357">
        <v>117722</v>
      </c>
      <c r="Q357" t="s">
        <v>93</v>
      </c>
      <c r="R357">
        <v>451329</v>
      </c>
    </row>
    <row r="358" spans="1:18" x14ac:dyDescent="0.25">
      <c r="A358" t="s">
        <v>240</v>
      </c>
      <c r="B358" t="s">
        <v>241</v>
      </c>
      <c r="C358" t="s">
        <v>85</v>
      </c>
      <c r="D358">
        <v>80</v>
      </c>
      <c r="E358" t="s">
        <v>86</v>
      </c>
      <c r="F358" t="s">
        <v>87</v>
      </c>
      <c r="G358" t="s">
        <v>88</v>
      </c>
      <c r="H358" t="s">
        <v>89</v>
      </c>
      <c r="I358" t="s">
        <v>164</v>
      </c>
      <c r="J358" t="s">
        <v>91</v>
      </c>
      <c r="K358" t="s">
        <v>165</v>
      </c>
      <c r="L358">
        <v>7600</v>
      </c>
      <c r="M358">
        <v>640232</v>
      </c>
      <c r="N358">
        <v>144359</v>
      </c>
      <c r="O358">
        <v>74412</v>
      </c>
      <c r="P358">
        <v>117722</v>
      </c>
      <c r="Q358" t="s">
        <v>93</v>
      </c>
      <c r="R358">
        <v>451329</v>
      </c>
    </row>
    <row r="359" spans="1:18" x14ac:dyDescent="0.25">
      <c r="A359" t="s">
        <v>240</v>
      </c>
      <c r="B359" t="s">
        <v>241</v>
      </c>
      <c r="C359" t="s">
        <v>85</v>
      </c>
      <c r="D359">
        <v>80</v>
      </c>
      <c r="E359" t="s">
        <v>86</v>
      </c>
      <c r="F359" t="s">
        <v>87</v>
      </c>
      <c r="G359" t="s">
        <v>88</v>
      </c>
      <c r="H359" t="s">
        <v>89</v>
      </c>
      <c r="I359" t="s">
        <v>166</v>
      </c>
      <c r="J359" t="s">
        <v>91</v>
      </c>
      <c r="K359" t="s">
        <v>167</v>
      </c>
      <c r="L359">
        <v>0</v>
      </c>
      <c r="M359">
        <v>640232</v>
      </c>
      <c r="N359">
        <v>144359</v>
      </c>
      <c r="O359">
        <v>74412</v>
      </c>
      <c r="P359">
        <v>117722</v>
      </c>
      <c r="Q359" t="s">
        <v>93</v>
      </c>
      <c r="R359">
        <v>451329</v>
      </c>
    </row>
    <row r="360" spans="1:18" x14ac:dyDescent="0.25">
      <c r="A360" t="s">
        <v>240</v>
      </c>
      <c r="B360" t="s">
        <v>241</v>
      </c>
      <c r="C360" t="s">
        <v>85</v>
      </c>
      <c r="D360">
        <v>80</v>
      </c>
      <c r="E360" t="s">
        <v>86</v>
      </c>
      <c r="F360" t="s">
        <v>87</v>
      </c>
      <c r="G360" t="s">
        <v>88</v>
      </c>
      <c r="H360" t="s">
        <v>89</v>
      </c>
      <c r="I360" t="s">
        <v>168</v>
      </c>
      <c r="J360" t="s">
        <v>91</v>
      </c>
      <c r="K360" t="s">
        <v>169</v>
      </c>
      <c r="L360">
        <v>460</v>
      </c>
      <c r="M360">
        <v>640232</v>
      </c>
      <c r="N360">
        <v>144359</v>
      </c>
      <c r="O360">
        <v>74412</v>
      </c>
      <c r="P360">
        <v>117722</v>
      </c>
      <c r="Q360" t="s">
        <v>93</v>
      </c>
      <c r="R360">
        <v>451329</v>
      </c>
    </row>
    <row r="361" spans="1:18" x14ac:dyDescent="0.25">
      <c r="A361" t="s">
        <v>240</v>
      </c>
      <c r="B361" t="s">
        <v>241</v>
      </c>
      <c r="C361" t="s">
        <v>85</v>
      </c>
      <c r="D361">
        <v>80</v>
      </c>
      <c r="E361" t="s">
        <v>86</v>
      </c>
      <c r="F361" t="s">
        <v>87</v>
      </c>
      <c r="G361" t="s">
        <v>88</v>
      </c>
      <c r="H361" t="s">
        <v>89</v>
      </c>
      <c r="I361" t="s">
        <v>170</v>
      </c>
      <c r="J361" t="s">
        <v>91</v>
      </c>
      <c r="K361" t="s">
        <v>171</v>
      </c>
      <c r="L361">
        <v>2360</v>
      </c>
      <c r="M361">
        <v>640232</v>
      </c>
      <c r="N361">
        <v>144359</v>
      </c>
      <c r="O361">
        <v>74412</v>
      </c>
      <c r="P361">
        <v>117722</v>
      </c>
      <c r="Q361" t="s">
        <v>93</v>
      </c>
      <c r="R361">
        <v>451329</v>
      </c>
    </row>
    <row r="362" spans="1:18" x14ac:dyDescent="0.25">
      <c r="A362" t="s">
        <v>240</v>
      </c>
      <c r="B362" t="s">
        <v>241</v>
      </c>
      <c r="C362" t="s">
        <v>85</v>
      </c>
      <c r="D362">
        <v>80</v>
      </c>
      <c r="E362" t="s">
        <v>86</v>
      </c>
      <c r="F362" t="s">
        <v>87</v>
      </c>
      <c r="G362" t="s">
        <v>88</v>
      </c>
      <c r="H362" t="s">
        <v>89</v>
      </c>
      <c r="I362" t="s">
        <v>172</v>
      </c>
      <c r="J362" t="s">
        <v>91</v>
      </c>
      <c r="K362" t="s">
        <v>173</v>
      </c>
      <c r="L362">
        <v>0</v>
      </c>
      <c r="M362">
        <v>640232</v>
      </c>
      <c r="N362">
        <v>144359</v>
      </c>
      <c r="O362">
        <v>74412</v>
      </c>
      <c r="P362">
        <v>117722</v>
      </c>
      <c r="Q362" t="s">
        <v>93</v>
      </c>
      <c r="R362">
        <v>451329</v>
      </c>
    </row>
    <row r="363" spans="1:18" x14ac:dyDescent="0.25">
      <c r="A363" t="s">
        <v>240</v>
      </c>
      <c r="B363" t="s">
        <v>241</v>
      </c>
      <c r="C363" t="s">
        <v>85</v>
      </c>
      <c r="D363">
        <v>80</v>
      </c>
      <c r="E363" t="s">
        <v>86</v>
      </c>
      <c r="F363" t="s">
        <v>87</v>
      </c>
      <c r="G363" t="s">
        <v>88</v>
      </c>
      <c r="H363" t="s">
        <v>89</v>
      </c>
      <c r="I363" t="s">
        <v>174</v>
      </c>
      <c r="J363" t="s">
        <v>91</v>
      </c>
      <c r="K363" t="s">
        <v>175</v>
      </c>
      <c r="L363">
        <v>0</v>
      </c>
      <c r="M363">
        <v>640232</v>
      </c>
      <c r="N363">
        <v>144359</v>
      </c>
      <c r="O363">
        <v>74412</v>
      </c>
      <c r="P363">
        <v>117722</v>
      </c>
      <c r="Q363" t="s">
        <v>93</v>
      </c>
      <c r="R363">
        <v>451329</v>
      </c>
    </row>
    <row r="364" spans="1:18" x14ac:dyDescent="0.25">
      <c r="A364" t="s">
        <v>240</v>
      </c>
      <c r="B364" t="s">
        <v>241</v>
      </c>
      <c r="C364" t="s">
        <v>85</v>
      </c>
      <c r="D364">
        <v>80</v>
      </c>
      <c r="E364" t="s">
        <v>86</v>
      </c>
      <c r="F364" t="s">
        <v>87</v>
      </c>
      <c r="G364" t="s">
        <v>88</v>
      </c>
      <c r="H364" t="s">
        <v>89</v>
      </c>
      <c r="I364" t="s">
        <v>176</v>
      </c>
      <c r="J364" t="s">
        <v>91</v>
      </c>
      <c r="K364" t="s">
        <v>177</v>
      </c>
      <c r="L364">
        <v>0</v>
      </c>
      <c r="M364">
        <v>640232</v>
      </c>
      <c r="N364">
        <v>144359</v>
      </c>
      <c r="O364">
        <v>74412</v>
      </c>
      <c r="P364">
        <v>117722</v>
      </c>
      <c r="Q364" t="s">
        <v>93</v>
      </c>
      <c r="R364">
        <v>451329</v>
      </c>
    </row>
    <row r="365" spans="1:18" x14ac:dyDescent="0.25">
      <c r="A365" t="s">
        <v>240</v>
      </c>
      <c r="B365" t="s">
        <v>241</v>
      </c>
      <c r="C365" t="s">
        <v>85</v>
      </c>
      <c r="D365">
        <v>80</v>
      </c>
      <c r="E365" t="s">
        <v>86</v>
      </c>
      <c r="F365" t="s">
        <v>87</v>
      </c>
      <c r="G365" t="s">
        <v>88</v>
      </c>
      <c r="H365" t="s">
        <v>89</v>
      </c>
      <c r="I365" t="s">
        <v>178</v>
      </c>
      <c r="J365" t="s">
        <v>91</v>
      </c>
      <c r="K365" t="s">
        <v>179</v>
      </c>
      <c r="L365">
        <v>54252</v>
      </c>
      <c r="M365">
        <v>640232</v>
      </c>
      <c r="N365">
        <v>144359</v>
      </c>
      <c r="O365">
        <v>74412</v>
      </c>
      <c r="P365">
        <v>117722</v>
      </c>
      <c r="Q365" t="s">
        <v>93</v>
      </c>
      <c r="R365">
        <v>451329</v>
      </c>
    </row>
    <row r="366" spans="1:18" x14ac:dyDescent="0.25">
      <c r="A366" t="s">
        <v>240</v>
      </c>
      <c r="B366" t="s">
        <v>241</v>
      </c>
      <c r="C366" t="s">
        <v>85</v>
      </c>
      <c r="D366">
        <v>80</v>
      </c>
      <c r="E366" t="s">
        <v>86</v>
      </c>
      <c r="F366" t="s">
        <v>87</v>
      </c>
      <c r="G366" t="s">
        <v>88</v>
      </c>
      <c r="H366" t="s">
        <v>89</v>
      </c>
      <c r="I366" t="s">
        <v>180</v>
      </c>
      <c r="J366" t="s">
        <v>91</v>
      </c>
      <c r="K366" t="s">
        <v>181</v>
      </c>
      <c r="L366">
        <v>54745</v>
      </c>
      <c r="M366">
        <v>640232</v>
      </c>
      <c r="N366">
        <v>144359</v>
      </c>
      <c r="O366">
        <v>74412</v>
      </c>
      <c r="P366">
        <v>117722</v>
      </c>
      <c r="Q366" t="s">
        <v>93</v>
      </c>
      <c r="R366">
        <v>451329</v>
      </c>
    </row>
    <row r="367" spans="1:18" x14ac:dyDescent="0.25">
      <c r="A367" t="s">
        <v>240</v>
      </c>
      <c r="B367" t="s">
        <v>241</v>
      </c>
      <c r="C367" t="s">
        <v>85</v>
      </c>
      <c r="D367">
        <v>80</v>
      </c>
      <c r="E367" t="s">
        <v>86</v>
      </c>
      <c r="F367" t="s">
        <v>87</v>
      </c>
      <c r="G367" t="s">
        <v>88</v>
      </c>
      <c r="H367" t="s">
        <v>89</v>
      </c>
      <c r="I367" t="s">
        <v>182</v>
      </c>
      <c r="J367" t="s">
        <v>91</v>
      </c>
      <c r="K367" t="s">
        <v>183</v>
      </c>
      <c r="L367">
        <v>0</v>
      </c>
      <c r="M367">
        <v>640232</v>
      </c>
      <c r="N367">
        <v>144359</v>
      </c>
      <c r="O367">
        <v>74412</v>
      </c>
      <c r="P367">
        <v>117722</v>
      </c>
      <c r="Q367" t="s">
        <v>93</v>
      </c>
      <c r="R367">
        <v>451329</v>
      </c>
    </row>
    <row r="368" spans="1:18" x14ac:dyDescent="0.25">
      <c r="A368" t="s">
        <v>240</v>
      </c>
      <c r="B368" t="s">
        <v>241</v>
      </c>
      <c r="C368" t="s">
        <v>85</v>
      </c>
      <c r="D368">
        <v>80</v>
      </c>
      <c r="E368" t="s">
        <v>86</v>
      </c>
      <c r="F368" t="s">
        <v>87</v>
      </c>
      <c r="G368" t="s">
        <v>88</v>
      </c>
      <c r="H368" t="s">
        <v>89</v>
      </c>
      <c r="I368" t="s">
        <v>184</v>
      </c>
      <c r="J368" t="s">
        <v>91</v>
      </c>
      <c r="K368" t="s">
        <v>185</v>
      </c>
      <c r="L368">
        <v>0</v>
      </c>
      <c r="M368">
        <v>640232</v>
      </c>
      <c r="N368">
        <v>144359</v>
      </c>
      <c r="O368">
        <v>74412</v>
      </c>
      <c r="P368">
        <v>117722</v>
      </c>
      <c r="Q368" t="s">
        <v>93</v>
      </c>
      <c r="R368">
        <v>451329</v>
      </c>
    </row>
    <row r="369" spans="1:18" x14ac:dyDescent="0.25">
      <c r="A369" t="s">
        <v>240</v>
      </c>
      <c r="B369" t="s">
        <v>241</v>
      </c>
      <c r="C369" t="s">
        <v>85</v>
      </c>
      <c r="D369">
        <v>80</v>
      </c>
      <c r="E369" t="s">
        <v>86</v>
      </c>
      <c r="F369" t="s">
        <v>87</v>
      </c>
      <c r="G369" t="s">
        <v>88</v>
      </c>
      <c r="H369" t="s">
        <v>89</v>
      </c>
      <c r="I369" t="s">
        <v>186</v>
      </c>
      <c r="J369" t="s">
        <v>91</v>
      </c>
      <c r="K369" t="s">
        <v>187</v>
      </c>
      <c r="L369">
        <v>0</v>
      </c>
      <c r="M369">
        <v>640232</v>
      </c>
      <c r="N369">
        <v>144359</v>
      </c>
      <c r="O369">
        <v>74412</v>
      </c>
      <c r="P369">
        <v>117722</v>
      </c>
      <c r="Q369" t="s">
        <v>93</v>
      </c>
      <c r="R369">
        <v>451329</v>
      </c>
    </row>
    <row r="370" spans="1:18" x14ac:dyDescent="0.25">
      <c r="A370" t="s">
        <v>240</v>
      </c>
      <c r="B370" t="s">
        <v>241</v>
      </c>
      <c r="C370" t="s">
        <v>85</v>
      </c>
      <c r="D370">
        <v>80</v>
      </c>
      <c r="E370" t="s">
        <v>86</v>
      </c>
      <c r="F370" t="s">
        <v>87</v>
      </c>
      <c r="G370" t="s">
        <v>88</v>
      </c>
      <c r="H370" t="s">
        <v>89</v>
      </c>
      <c r="I370" t="s">
        <v>188</v>
      </c>
      <c r="J370" t="s">
        <v>91</v>
      </c>
      <c r="K370" t="s">
        <v>189</v>
      </c>
      <c r="L370">
        <v>0</v>
      </c>
      <c r="M370">
        <v>640232</v>
      </c>
      <c r="N370">
        <v>144359</v>
      </c>
      <c r="O370">
        <v>74412</v>
      </c>
      <c r="P370">
        <v>117722</v>
      </c>
      <c r="Q370" t="s">
        <v>93</v>
      </c>
      <c r="R370">
        <v>451329</v>
      </c>
    </row>
    <row r="371" spans="1:18" x14ac:dyDescent="0.25">
      <c r="A371" t="s">
        <v>240</v>
      </c>
      <c r="B371" t="s">
        <v>241</v>
      </c>
      <c r="C371" t="s">
        <v>85</v>
      </c>
      <c r="D371">
        <v>80</v>
      </c>
      <c r="E371" t="s">
        <v>86</v>
      </c>
      <c r="F371" t="s">
        <v>87</v>
      </c>
      <c r="G371" t="s">
        <v>88</v>
      </c>
      <c r="H371" t="s">
        <v>89</v>
      </c>
      <c r="I371" t="s">
        <v>190</v>
      </c>
      <c r="J371" t="s">
        <v>91</v>
      </c>
      <c r="K371" t="s">
        <v>191</v>
      </c>
      <c r="L371">
        <v>1050</v>
      </c>
      <c r="M371">
        <v>640232</v>
      </c>
      <c r="N371">
        <v>144359</v>
      </c>
      <c r="O371">
        <v>74412</v>
      </c>
      <c r="P371">
        <v>117722</v>
      </c>
      <c r="Q371" t="s">
        <v>93</v>
      </c>
      <c r="R371">
        <v>451329</v>
      </c>
    </row>
    <row r="372" spans="1:18" x14ac:dyDescent="0.25">
      <c r="A372" t="s">
        <v>240</v>
      </c>
      <c r="B372" t="s">
        <v>241</v>
      </c>
      <c r="C372" t="s">
        <v>85</v>
      </c>
      <c r="D372">
        <v>80</v>
      </c>
      <c r="E372" t="s">
        <v>86</v>
      </c>
      <c r="F372" t="s">
        <v>87</v>
      </c>
      <c r="G372" t="s">
        <v>88</v>
      </c>
      <c r="H372" t="s">
        <v>89</v>
      </c>
      <c r="I372" t="s">
        <v>192</v>
      </c>
      <c r="J372" t="s">
        <v>91</v>
      </c>
      <c r="K372" t="s">
        <v>193</v>
      </c>
      <c r="L372">
        <v>2169</v>
      </c>
      <c r="M372">
        <v>640232</v>
      </c>
      <c r="N372">
        <v>144359</v>
      </c>
      <c r="O372">
        <v>74412</v>
      </c>
      <c r="P372">
        <v>117722</v>
      </c>
      <c r="Q372" t="s">
        <v>93</v>
      </c>
      <c r="R372">
        <v>451329</v>
      </c>
    </row>
    <row r="373" spans="1:18" x14ac:dyDescent="0.25">
      <c r="A373" t="s">
        <v>240</v>
      </c>
      <c r="B373" t="s">
        <v>241</v>
      </c>
      <c r="C373" t="s">
        <v>85</v>
      </c>
      <c r="D373">
        <v>80</v>
      </c>
      <c r="E373" t="s">
        <v>86</v>
      </c>
      <c r="F373" t="s">
        <v>87</v>
      </c>
      <c r="G373" t="s">
        <v>88</v>
      </c>
      <c r="H373" t="s">
        <v>89</v>
      </c>
      <c r="I373" t="s">
        <v>194</v>
      </c>
      <c r="J373" t="s">
        <v>91</v>
      </c>
      <c r="K373" t="s">
        <v>195</v>
      </c>
      <c r="L373">
        <v>18957</v>
      </c>
      <c r="M373">
        <v>640232</v>
      </c>
      <c r="N373">
        <v>144359</v>
      </c>
      <c r="O373">
        <v>74412</v>
      </c>
      <c r="P373">
        <v>117722</v>
      </c>
      <c r="Q373" t="s">
        <v>93</v>
      </c>
      <c r="R373">
        <v>451329</v>
      </c>
    </row>
    <row r="374" spans="1:18" x14ac:dyDescent="0.25">
      <c r="A374" t="s">
        <v>240</v>
      </c>
      <c r="B374" t="s">
        <v>241</v>
      </c>
      <c r="C374" t="s">
        <v>85</v>
      </c>
      <c r="D374">
        <v>80</v>
      </c>
      <c r="E374" t="s">
        <v>86</v>
      </c>
      <c r="F374" t="s">
        <v>87</v>
      </c>
      <c r="G374" t="s">
        <v>88</v>
      </c>
      <c r="H374" t="s">
        <v>89</v>
      </c>
      <c r="I374" t="s">
        <v>196</v>
      </c>
      <c r="J374" t="s">
        <v>91</v>
      </c>
      <c r="K374" t="s">
        <v>197</v>
      </c>
      <c r="L374">
        <v>40743</v>
      </c>
      <c r="M374">
        <v>640232</v>
      </c>
      <c r="N374">
        <v>144359</v>
      </c>
      <c r="O374">
        <v>74412</v>
      </c>
      <c r="P374">
        <v>117722</v>
      </c>
      <c r="Q374" t="s">
        <v>93</v>
      </c>
      <c r="R374">
        <v>451329</v>
      </c>
    </row>
    <row r="375" spans="1:18" x14ac:dyDescent="0.25">
      <c r="A375" t="s">
        <v>240</v>
      </c>
      <c r="B375" t="s">
        <v>241</v>
      </c>
      <c r="C375" t="s">
        <v>85</v>
      </c>
      <c r="D375">
        <v>80</v>
      </c>
      <c r="E375" t="s">
        <v>86</v>
      </c>
      <c r="F375" t="s">
        <v>87</v>
      </c>
      <c r="G375" t="s">
        <v>88</v>
      </c>
      <c r="H375" t="s">
        <v>89</v>
      </c>
      <c r="I375" t="s">
        <v>198</v>
      </c>
      <c r="J375" t="s">
        <v>91</v>
      </c>
      <c r="K375" t="s">
        <v>199</v>
      </c>
      <c r="L375">
        <v>0</v>
      </c>
      <c r="M375">
        <v>640232</v>
      </c>
      <c r="N375">
        <v>144359</v>
      </c>
      <c r="O375">
        <v>74412</v>
      </c>
      <c r="P375">
        <v>117722</v>
      </c>
      <c r="Q375" t="s">
        <v>93</v>
      </c>
      <c r="R375">
        <v>451329</v>
      </c>
    </row>
    <row r="376" spans="1:18" x14ac:dyDescent="0.25">
      <c r="A376" t="s">
        <v>240</v>
      </c>
      <c r="B376" t="s">
        <v>241</v>
      </c>
      <c r="C376" t="s">
        <v>85</v>
      </c>
      <c r="D376">
        <v>80</v>
      </c>
      <c r="E376" t="s">
        <v>86</v>
      </c>
      <c r="F376" t="s">
        <v>87</v>
      </c>
      <c r="G376" t="s">
        <v>88</v>
      </c>
      <c r="H376" t="s">
        <v>89</v>
      </c>
      <c r="I376" t="s">
        <v>200</v>
      </c>
      <c r="J376" t="s">
        <v>91</v>
      </c>
      <c r="K376" t="s">
        <v>201</v>
      </c>
      <c r="L376">
        <v>18087</v>
      </c>
      <c r="M376">
        <v>640232</v>
      </c>
      <c r="N376">
        <v>144359</v>
      </c>
      <c r="O376">
        <v>74412</v>
      </c>
      <c r="P376">
        <v>117722</v>
      </c>
      <c r="Q376" t="s">
        <v>93</v>
      </c>
      <c r="R376">
        <v>451329</v>
      </c>
    </row>
    <row r="377" spans="1:18" x14ac:dyDescent="0.25">
      <c r="A377" t="s">
        <v>240</v>
      </c>
      <c r="B377" t="s">
        <v>241</v>
      </c>
      <c r="C377" t="s">
        <v>85</v>
      </c>
      <c r="D377">
        <v>80</v>
      </c>
      <c r="E377" t="s">
        <v>86</v>
      </c>
      <c r="F377" t="s">
        <v>87</v>
      </c>
      <c r="G377" t="s">
        <v>88</v>
      </c>
      <c r="H377" t="s">
        <v>89</v>
      </c>
      <c r="I377" t="s">
        <v>202</v>
      </c>
      <c r="J377" t="s">
        <v>91</v>
      </c>
      <c r="K377" t="s">
        <v>203</v>
      </c>
      <c r="L377">
        <v>0</v>
      </c>
      <c r="M377">
        <v>640232</v>
      </c>
      <c r="N377">
        <v>144359</v>
      </c>
      <c r="O377">
        <v>74412</v>
      </c>
      <c r="P377">
        <v>117722</v>
      </c>
      <c r="Q377" t="s">
        <v>93</v>
      </c>
      <c r="R377">
        <v>451329</v>
      </c>
    </row>
    <row r="378" spans="1:18" x14ac:dyDescent="0.25">
      <c r="A378" t="s">
        <v>240</v>
      </c>
      <c r="B378" t="s">
        <v>241</v>
      </c>
      <c r="C378" t="s">
        <v>85</v>
      </c>
      <c r="D378">
        <v>80</v>
      </c>
      <c r="E378" t="s">
        <v>86</v>
      </c>
      <c r="F378" t="s">
        <v>87</v>
      </c>
      <c r="G378" t="s">
        <v>88</v>
      </c>
      <c r="H378" t="s">
        <v>89</v>
      </c>
      <c r="I378" t="s">
        <v>204</v>
      </c>
      <c r="J378" t="s">
        <v>91</v>
      </c>
      <c r="K378" t="s">
        <v>205</v>
      </c>
      <c r="L378">
        <v>0</v>
      </c>
      <c r="M378">
        <v>640232</v>
      </c>
      <c r="N378">
        <v>144359</v>
      </c>
      <c r="O378">
        <v>74412</v>
      </c>
      <c r="P378">
        <v>117722</v>
      </c>
      <c r="Q378" t="s">
        <v>93</v>
      </c>
      <c r="R378">
        <v>451329</v>
      </c>
    </row>
    <row r="379" spans="1:18" x14ac:dyDescent="0.25">
      <c r="A379" t="s">
        <v>240</v>
      </c>
      <c r="B379" t="s">
        <v>241</v>
      </c>
      <c r="C379" t="s">
        <v>85</v>
      </c>
      <c r="D379">
        <v>80</v>
      </c>
      <c r="E379" t="s">
        <v>86</v>
      </c>
      <c r="F379" t="s">
        <v>87</v>
      </c>
      <c r="G379" t="s">
        <v>88</v>
      </c>
      <c r="H379" t="s">
        <v>89</v>
      </c>
      <c r="I379" t="s">
        <v>206</v>
      </c>
      <c r="J379" t="s">
        <v>91</v>
      </c>
      <c r="K379" t="s">
        <v>207</v>
      </c>
      <c r="L379">
        <v>505</v>
      </c>
      <c r="M379">
        <v>640232</v>
      </c>
      <c r="N379">
        <v>144359</v>
      </c>
      <c r="O379">
        <v>74412</v>
      </c>
      <c r="P379">
        <v>117722</v>
      </c>
      <c r="Q379" t="s">
        <v>93</v>
      </c>
      <c r="R379">
        <v>451329</v>
      </c>
    </row>
    <row r="380" spans="1:18" x14ac:dyDescent="0.25">
      <c r="A380" t="s">
        <v>240</v>
      </c>
      <c r="B380" t="s">
        <v>241</v>
      </c>
      <c r="C380" t="s">
        <v>85</v>
      </c>
      <c r="D380">
        <v>80</v>
      </c>
      <c r="E380" t="s">
        <v>86</v>
      </c>
      <c r="F380" t="s">
        <v>87</v>
      </c>
      <c r="G380" t="s">
        <v>88</v>
      </c>
      <c r="H380" t="s">
        <v>89</v>
      </c>
      <c r="I380" t="s">
        <v>208</v>
      </c>
      <c r="J380" t="s">
        <v>91</v>
      </c>
      <c r="K380" t="s">
        <v>209</v>
      </c>
      <c r="L380">
        <v>580</v>
      </c>
      <c r="M380">
        <v>640232</v>
      </c>
      <c r="N380">
        <v>144359</v>
      </c>
      <c r="O380">
        <v>74412</v>
      </c>
      <c r="P380">
        <v>117722</v>
      </c>
      <c r="Q380" t="s">
        <v>93</v>
      </c>
      <c r="R380">
        <v>451329</v>
      </c>
    </row>
    <row r="381" spans="1:18" x14ac:dyDescent="0.25">
      <c r="A381" t="s">
        <v>240</v>
      </c>
      <c r="B381" t="s">
        <v>241</v>
      </c>
      <c r="C381" t="s">
        <v>85</v>
      </c>
      <c r="D381">
        <v>80</v>
      </c>
      <c r="E381" t="s">
        <v>86</v>
      </c>
      <c r="F381" t="s">
        <v>87</v>
      </c>
      <c r="G381" t="s">
        <v>88</v>
      </c>
      <c r="H381" t="s">
        <v>89</v>
      </c>
      <c r="I381" t="s">
        <v>210</v>
      </c>
      <c r="J381" t="s">
        <v>91</v>
      </c>
      <c r="K381" t="s">
        <v>211</v>
      </c>
      <c r="L381">
        <v>9250</v>
      </c>
      <c r="M381">
        <v>640232</v>
      </c>
      <c r="N381">
        <v>144359</v>
      </c>
      <c r="O381">
        <v>74412</v>
      </c>
      <c r="P381">
        <v>117722</v>
      </c>
      <c r="Q381" t="s">
        <v>93</v>
      </c>
      <c r="R381">
        <v>451329</v>
      </c>
    </row>
    <row r="382" spans="1:18" x14ac:dyDescent="0.25">
      <c r="A382" t="s">
        <v>240</v>
      </c>
      <c r="B382" t="s">
        <v>241</v>
      </c>
      <c r="C382" t="s">
        <v>85</v>
      </c>
      <c r="D382">
        <v>80</v>
      </c>
      <c r="E382" t="s">
        <v>86</v>
      </c>
      <c r="F382" t="s">
        <v>87</v>
      </c>
      <c r="G382" t="s">
        <v>88</v>
      </c>
      <c r="H382" t="s">
        <v>89</v>
      </c>
      <c r="I382" t="s">
        <v>212</v>
      </c>
      <c r="J382" t="s">
        <v>91</v>
      </c>
      <c r="K382" t="s">
        <v>213</v>
      </c>
      <c r="L382">
        <v>960</v>
      </c>
      <c r="M382">
        <v>640232</v>
      </c>
      <c r="N382">
        <v>144359</v>
      </c>
      <c r="O382">
        <v>74412</v>
      </c>
      <c r="P382">
        <v>117722</v>
      </c>
      <c r="Q382" t="s">
        <v>93</v>
      </c>
      <c r="R382">
        <v>451329</v>
      </c>
    </row>
    <row r="383" spans="1:18" x14ac:dyDescent="0.25">
      <c r="A383" t="s">
        <v>240</v>
      </c>
      <c r="B383" t="s">
        <v>241</v>
      </c>
      <c r="C383" t="s">
        <v>85</v>
      </c>
      <c r="D383">
        <v>80</v>
      </c>
      <c r="E383" t="s">
        <v>86</v>
      </c>
      <c r="F383" t="s">
        <v>87</v>
      </c>
      <c r="G383" t="s">
        <v>88</v>
      </c>
      <c r="H383" t="s">
        <v>89</v>
      </c>
      <c r="I383" t="s">
        <v>214</v>
      </c>
      <c r="J383" t="s">
        <v>91</v>
      </c>
      <c r="K383" t="s">
        <v>215</v>
      </c>
      <c r="L383">
        <v>41615</v>
      </c>
      <c r="M383">
        <v>640232</v>
      </c>
      <c r="N383">
        <v>144359</v>
      </c>
      <c r="O383">
        <v>74412</v>
      </c>
      <c r="P383">
        <v>117722</v>
      </c>
      <c r="Q383" t="s">
        <v>93</v>
      </c>
      <c r="R383">
        <v>451329</v>
      </c>
    </row>
    <row r="384" spans="1:18" x14ac:dyDescent="0.25">
      <c r="A384" t="s">
        <v>240</v>
      </c>
      <c r="B384" t="s">
        <v>241</v>
      </c>
      <c r="C384" t="s">
        <v>85</v>
      </c>
      <c r="D384">
        <v>80</v>
      </c>
      <c r="E384" t="s">
        <v>86</v>
      </c>
      <c r="F384" t="s">
        <v>87</v>
      </c>
      <c r="G384" t="s">
        <v>88</v>
      </c>
      <c r="H384" t="s">
        <v>89</v>
      </c>
      <c r="I384" t="s">
        <v>216</v>
      </c>
      <c r="J384" t="s">
        <v>91</v>
      </c>
      <c r="K384" t="s">
        <v>217</v>
      </c>
      <c r="L384">
        <v>3340</v>
      </c>
      <c r="M384">
        <v>640232</v>
      </c>
      <c r="N384">
        <v>144359</v>
      </c>
      <c r="O384">
        <v>74412</v>
      </c>
      <c r="P384">
        <v>117722</v>
      </c>
      <c r="Q384" t="s">
        <v>93</v>
      </c>
      <c r="R384">
        <v>451329</v>
      </c>
    </row>
    <row r="385" spans="1:18" x14ac:dyDescent="0.25">
      <c r="A385" t="s">
        <v>240</v>
      </c>
      <c r="B385" t="s">
        <v>241</v>
      </c>
      <c r="C385" t="s">
        <v>85</v>
      </c>
      <c r="D385">
        <v>80</v>
      </c>
      <c r="E385" t="s">
        <v>86</v>
      </c>
      <c r="F385" t="s">
        <v>87</v>
      </c>
      <c r="G385" t="s">
        <v>88</v>
      </c>
      <c r="H385" t="s">
        <v>89</v>
      </c>
      <c r="I385" t="s">
        <v>218</v>
      </c>
      <c r="J385" t="s">
        <v>91</v>
      </c>
      <c r="K385" t="s">
        <v>219</v>
      </c>
      <c r="L385">
        <v>0</v>
      </c>
      <c r="M385">
        <v>640232</v>
      </c>
      <c r="N385">
        <v>144359</v>
      </c>
      <c r="O385">
        <v>74412</v>
      </c>
      <c r="P385">
        <v>117722</v>
      </c>
      <c r="Q385" t="s">
        <v>93</v>
      </c>
      <c r="R385">
        <v>451329</v>
      </c>
    </row>
    <row r="386" spans="1:18" x14ac:dyDescent="0.25">
      <c r="A386" t="s">
        <v>240</v>
      </c>
      <c r="B386" t="s">
        <v>241</v>
      </c>
      <c r="C386" t="s">
        <v>85</v>
      </c>
      <c r="D386">
        <v>80</v>
      </c>
      <c r="E386" t="s">
        <v>86</v>
      </c>
      <c r="F386" t="s">
        <v>87</v>
      </c>
      <c r="G386" t="s">
        <v>88</v>
      </c>
      <c r="H386" t="s">
        <v>89</v>
      </c>
      <c r="I386" t="s">
        <v>220</v>
      </c>
      <c r="J386" t="s">
        <v>91</v>
      </c>
      <c r="K386" t="s">
        <v>221</v>
      </c>
      <c r="L386">
        <v>200</v>
      </c>
      <c r="M386">
        <v>640232</v>
      </c>
      <c r="N386">
        <v>144359</v>
      </c>
      <c r="O386">
        <v>74412</v>
      </c>
      <c r="P386">
        <v>117722</v>
      </c>
      <c r="Q386" t="s">
        <v>93</v>
      </c>
      <c r="R386">
        <v>451329</v>
      </c>
    </row>
    <row r="387" spans="1:18" x14ac:dyDescent="0.25">
      <c r="A387" t="s">
        <v>240</v>
      </c>
      <c r="B387" t="s">
        <v>241</v>
      </c>
      <c r="C387" t="s">
        <v>85</v>
      </c>
      <c r="D387">
        <v>80</v>
      </c>
      <c r="E387" t="s">
        <v>86</v>
      </c>
      <c r="F387" t="s">
        <v>87</v>
      </c>
      <c r="G387" t="s">
        <v>88</v>
      </c>
      <c r="H387" t="s">
        <v>89</v>
      </c>
      <c r="I387" t="s">
        <v>222</v>
      </c>
      <c r="J387" t="s">
        <v>91</v>
      </c>
      <c r="K387" t="s">
        <v>223</v>
      </c>
      <c r="L387">
        <v>2150</v>
      </c>
      <c r="M387">
        <v>640232</v>
      </c>
      <c r="N387">
        <v>144359</v>
      </c>
      <c r="O387">
        <v>74412</v>
      </c>
      <c r="P387">
        <v>117722</v>
      </c>
      <c r="Q387" t="s">
        <v>93</v>
      </c>
      <c r="R387">
        <v>451329</v>
      </c>
    </row>
    <row r="388" spans="1:18" x14ac:dyDescent="0.25">
      <c r="A388" t="s">
        <v>240</v>
      </c>
      <c r="B388" t="s">
        <v>241</v>
      </c>
      <c r="C388" t="s">
        <v>85</v>
      </c>
      <c r="D388">
        <v>80</v>
      </c>
      <c r="E388" t="s">
        <v>86</v>
      </c>
      <c r="F388" t="s">
        <v>87</v>
      </c>
      <c r="G388" t="s">
        <v>88</v>
      </c>
      <c r="H388" t="s">
        <v>89</v>
      </c>
      <c r="I388" t="s">
        <v>224</v>
      </c>
      <c r="J388" t="s">
        <v>91</v>
      </c>
      <c r="K388" t="s">
        <v>225</v>
      </c>
      <c r="L388">
        <v>3420</v>
      </c>
      <c r="M388">
        <v>640232</v>
      </c>
      <c r="N388">
        <v>144359</v>
      </c>
      <c r="O388">
        <v>74412</v>
      </c>
      <c r="P388">
        <v>117722</v>
      </c>
      <c r="Q388" t="s">
        <v>93</v>
      </c>
      <c r="R388">
        <v>451329</v>
      </c>
    </row>
    <row r="389" spans="1:18" x14ac:dyDescent="0.25">
      <c r="A389" t="s">
        <v>240</v>
      </c>
      <c r="B389" t="s">
        <v>241</v>
      </c>
      <c r="C389" t="s">
        <v>85</v>
      </c>
      <c r="D389">
        <v>80</v>
      </c>
      <c r="E389" t="s">
        <v>86</v>
      </c>
      <c r="F389" t="s">
        <v>87</v>
      </c>
      <c r="G389" t="s">
        <v>88</v>
      </c>
      <c r="H389" t="s">
        <v>89</v>
      </c>
      <c r="I389" t="s">
        <v>226</v>
      </c>
      <c r="J389" t="s">
        <v>91</v>
      </c>
      <c r="K389" t="s">
        <v>227</v>
      </c>
      <c r="L389">
        <v>2475</v>
      </c>
      <c r="M389">
        <v>640232</v>
      </c>
      <c r="N389">
        <v>144359</v>
      </c>
      <c r="O389">
        <v>74412</v>
      </c>
      <c r="P389">
        <v>117722</v>
      </c>
      <c r="Q389" t="s">
        <v>93</v>
      </c>
      <c r="R389">
        <v>451329</v>
      </c>
    </row>
    <row r="390" spans="1:18" x14ac:dyDescent="0.25">
      <c r="A390" t="s">
        <v>240</v>
      </c>
      <c r="B390" t="s">
        <v>241</v>
      </c>
      <c r="C390" t="s">
        <v>85</v>
      </c>
      <c r="D390">
        <v>80</v>
      </c>
      <c r="E390" t="s">
        <v>86</v>
      </c>
      <c r="F390" t="s">
        <v>87</v>
      </c>
      <c r="G390" t="s">
        <v>88</v>
      </c>
      <c r="H390" t="s">
        <v>89</v>
      </c>
      <c r="I390" t="s">
        <v>228</v>
      </c>
      <c r="J390" t="s">
        <v>91</v>
      </c>
      <c r="K390" t="s">
        <v>229</v>
      </c>
      <c r="L390">
        <v>0</v>
      </c>
      <c r="M390">
        <v>640232</v>
      </c>
      <c r="N390">
        <v>144359</v>
      </c>
      <c r="O390">
        <v>74412</v>
      </c>
      <c r="P390">
        <v>117722</v>
      </c>
      <c r="Q390" t="s">
        <v>93</v>
      </c>
      <c r="R390">
        <v>451329</v>
      </c>
    </row>
    <row r="391" spans="1:18" x14ac:dyDescent="0.25">
      <c r="A391" t="s">
        <v>240</v>
      </c>
      <c r="B391" t="s">
        <v>241</v>
      </c>
      <c r="C391" t="s">
        <v>85</v>
      </c>
      <c r="D391">
        <v>80</v>
      </c>
      <c r="E391" t="s">
        <v>86</v>
      </c>
      <c r="F391" t="s">
        <v>87</v>
      </c>
      <c r="G391" t="s">
        <v>88</v>
      </c>
      <c r="H391" t="s">
        <v>89</v>
      </c>
      <c r="I391" t="s">
        <v>230</v>
      </c>
      <c r="J391" t="s">
        <v>91</v>
      </c>
      <c r="K391" t="s">
        <v>231</v>
      </c>
      <c r="L391">
        <v>0</v>
      </c>
      <c r="M391">
        <v>640232</v>
      </c>
      <c r="N391">
        <v>144359</v>
      </c>
      <c r="O391">
        <v>74412</v>
      </c>
      <c r="P391">
        <v>117722</v>
      </c>
      <c r="Q391" t="s">
        <v>93</v>
      </c>
      <c r="R391">
        <v>451329</v>
      </c>
    </row>
    <row r="392" spans="1:18" x14ac:dyDescent="0.25">
      <c r="A392" t="s">
        <v>240</v>
      </c>
      <c r="B392" t="s">
        <v>241</v>
      </c>
      <c r="C392" t="s">
        <v>85</v>
      </c>
      <c r="D392">
        <v>80</v>
      </c>
      <c r="E392" t="s">
        <v>86</v>
      </c>
      <c r="F392" t="s">
        <v>87</v>
      </c>
      <c r="G392" t="s">
        <v>88</v>
      </c>
      <c r="H392" t="s">
        <v>89</v>
      </c>
      <c r="I392" t="s">
        <v>232</v>
      </c>
      <c r="J392" t="s">
        <v>91</v>
      </c>
      <c r="K392" t="s">
        <v>233</v>
      </c>
      <c r="L392">
        <v>15426</v>
      </c>
      <c r="M392">
        <v>640232</v>
      </c>
      <c r="N392">
        <v>144359</v>
      </c>
      <c r="O392">
        <v>74412</v>
      </c>
      <c r="P392">
        <v>117722</v>
      </c>
      <c r="Q392" t="s">
        <v>93</v>
      </c>
      <c r="R392">
        <v>451329</v>
      </c>
    </row>
    <row r="393" spans="1:18" x14ac:dyDescent="0.25">
      <c r="A393" t="s">
        <v>240</v>
      </c>
      <c r="B393" t="s">
        <v>241</v>
      </c>
      <c r="C393" t="s">
        <v>85</v>
      </c>
      <c r="D393">
        <v>80</v>
      </c>
      <c r="E393" t="s">
        <v>86</v>
      </c>
      <c r="F393" t="s">
        <v>87</v>
      </c>
      <c r="G393" t="s">
        <v>88</v>
      </c>
      <c r="H393" t="s">
        <v>89</v>
      </c>
      <c r="I393" t="s">
        <v>234</v>
      </c>
      <c r="J393" t="s">
        <v>91</v>
      </c>
      <c r="K393" t="s">
        <v>235</v>
      </c>
      <c r="L393">
        <v>0</v>
      </c>
      <c r="M393">
        <v>640232</v>
      </c>
      <c r="N393">
        <v>144359</v>
      </c>
      <c r="O393">
        <v>74412</v>
      </c>
      <c r="P393">
        <v>117722</v>
      </c>
      <c r="Q393" t="s">
        <v>93</v>
      </c>
      <c r="R393">
        <v>451329</v>
      </c>
    </row>
    <row r="394" spans="1:18" x14ac:dyDescent="0.25">
      <c r="A394" t="s">
        <v>240</v>
      </c>
      <c r="B394" t="s">
        <v>241</v>
      </c>
      <c r="C394" t="s">
        <v>85</v>
      </c>
      <c r="D394">
        <v>80</v>
      </c>
      <c r="E394" t="s">
        <v>86</v>
      </c>
      <c r="F394" t="s">
        <v>87</v>
      </c>
      <c r="G394" t="s">
        <v>88</v>
      </c>
      <c r="H394" t="s">
        <v>89</v>
      </c>
      <c r="I394" t="s">
        <v>236</v>
      </c>
      <c r="J394" t="s">
        <v>91</v>
      </c>
      <c r="K394" t="s">
        <v>237</v>
      </c>
      <c r="L394">
        <v>0</v>
      </c>
      <c r="M394">
        <v>640232</v>
      </c>
      <c r="N394">
        <v>144359</v>
      </c>
      <c r="O394">
        <v>74412</v>
      </c>
      <c r="P394">
        <v>117722</v>
      </c>
      <c r="Q394" t="s">
        <v>93</v>
      </c>
      <c r="R394">
        <v>451329</v>
      </c>
    </row>
    <row r="395" spans="1:18" x14ac:dyDescent="0.25">
      <c r="A395" t="s">
        <v>240</v>
      </c>
      <c r="B395" t="s">
        <v>241</v>
      </c>
      <c r="C395" t="s">
        <v>85</v>
      </c>
      <c r="D395">
        <v>80</v>
      </c>
      <c r="E395" t="s">
        <v>86</v>
      </c>
      <c r="F395" t="s">
        <v>87</v>
      </c>
      <c r="G395" t="s">
        <v>88</v>
      </c>
      <c r="H395" t="s">
        <v>89</v>
      </c>
      <c r="I395" t="s">
        <v>200</v>
      </c>
      <c r="J395" t="s">
        <v>91</v>
      </c>
      <c r="K395" t="s">
        <v>201</v>
      </c>
      <c r="L395">
        <v>5293</v>
      </c>
      <c r="M395">
        <v>640232</v>
      </c>
      <c r="N395">
        <v>144359</v>
      </c>
      <c r="O395">
        <v>74412</v>
      </c>
      <c r="P395">
        <v>117722</v>
      </c>
      <c r="Q395" t="s">
        <v>93</v>
      </c>
      <c r="R395">
        <v>451329</v>
      </c>
    </row>
    <row r="396" spans="1:18" x14ac:dyDescent="0.25">
      <c r="A396" t="s">
        <v>240</v>
      </c>
      <c r="B396" t="s">
        <v>241</v>
      </c>
      <c r="C396" t="s">
        <v>85</v>
      </c>
      <c r="D396">
        <v>80</v>
      </c>
      <c r="E396" t="s">
        <v>86</v>
      </c>
      <c r="F396" t="s">
        <v>87</v>
      </c>
      <c r="G396" t="s">
        <v>88</v>
      </c>
      <c r="H396" t="s">
        <v>89</v>
      </c>
      <c r="I396" t="s">
        <v>138</v>
      </c>
      <c r="J396" t="s">
        <v>91</v>
      </c>
      <c r="K396" t="s">
        <v>139</v>
      </c>
      <c r="L396">
        <v>14879</v>
      </c>
      <c r="M396">
        <v>640232</v>
      </c>
      <c r="N396">
        <v>144359</v>
      </c>
      <c r="O396">
        <v>74412</v>
      </c>
      <c r="P396">
        <v>117722</v>
      </c>
      <c r="Q396" t="s">
        <v>93</v>
      </c>
      <c r="R396">
        <v>451329</v>
      </c>
    </row>
    <row r="397" spans="1:18" x14ac:dyDescent="0.25">
      <c r="A397" t="s">
        <v>240</v>
      </c>
      <c r="B397" t="s">
        <v>241</v>
      </c>
      <c r="C397" t="s">
        <v>85</v>
      </c>
      <c r="D397">
        <v>80</v>
      </c>
      <c r="E397" t="s">
        <v>86</v>
      </c>
      <c r="F397" t="s">
        <v>87</v>
      </c>
      <c r="G397" t="s">
        <v>88</v>
      </c>
      <c r="H397" t="s">
        <v>89</v>
      </c>
      <c r="I397" t="s">
        <v>194</v>
      </c>
      <c r="J397" t="s">
        <v>91</v>
      </c>
      <c r="K397" t="s">
        <v>195</v>
      </c>
      <c r="L397">
        <v>5177</v>
      </c>
      <c r="M397">
        <v>640232</v>
      </c>
      <c r="N397">
        <v>144359</v>
      </c>
      <c r="O397">
        <v>74412</v>
      </c>
      <c r="P397">
        <v>117722</v>
      </c>
      <c r="Q397" t="s">
        <v>93</v>
      </c>
      <c r="R397">
        <v>451329</v>
      </c>
    </row>
    <row r="398" spans="1:18" x14ac:dyDescent="0.25">
      <c r="A398" t="s">
        <v>240</v>
      </c>
      <c r="B398" t="s">
        <v>241</v>
      </c>
      <c r="C398" t="s">
        <v>85</v>
      </c>
      <c r="D398">
        <v>80</v>
      </c>
      <c r="E398" t="s">
        <v>86</v>
      </c>
      <c r="F398" t="s">
        <v>87</v>
      </c>
      <c r="G398" t="s">
        <v>88</v>
      </c>
      <c r="H398" t="s">
        <v>89</v>
      </c>
      <c r="I398" t="s">
        <v>208</v>
      </c>
      <c r="J398" t="s">
        <v>91</v>
      </c>
      <c r="K398" t="s">
        <v>209</v>
      </c>
      <c r="L398">
        <v>2216</v>
      </c>
      <c r="M398">
        <v>640232</v>
      </c>
      <c r="N398">
        <v>144359</v>
      </c>
      <c r="O398">
        <v>74412</v>
      </c>
      <c r="P398">
        <v>117722</v>
      </c>
      <c r="Q398" t="s">
        <v>93</v>
      </c>
      <c r="R398">
        <v>451329</v>
      </c>
    </row>
    <row r="399" spans="1:18" x14ac:dyDescent="0.25">
      <c r="A399" t="s">
        <v>240</v>
      </c>
      <c r="B399" t="s">
        <v>241</v>
      </c>
      <c r="C399" t="s">
        <v>85</v>
      </c>
      <c r="D399">
        <v>80</v>
      </c>
      <c r="E399" t="s">
        <v>86</v>
      </c>
      <c r="F399" t="s">
        <v>87</v>
      </c>
      <c r="G399" t="s">
        <v>88</v>
      </c>
      <c r="H399" t="s">
        <v>89</v>
      </c>
      <c r="I399" t="s">
        <v>136</v>
      </c>
      <c r="J399" t="s">
        <v>91</v>
      </c>
      <c r="K399" t="s">
        <v>137</v>
      </c>
      <c r="L399">
        <v>100</v>
      </c>
      <c r="M399">
        <v>640232</v>
      </c>
      <c r="N399">
        <v>144359</v>
      </c>
      <c r="O399">
        <v>74412</v>
      </c>
      <c r="P399">
        <v>117722</v>
      </c>
      <c r="Q399" t="s">
        <v>93</v>
      </c>
      <c r="R399">
        <v>451329</v>
      </c>
    </row>
    <row r="400" spans="1:18" x14ac:dyDescent="0.25">
      <c r="A400" t="s">
        <v>240</v>
      </c>
      <c r="B400" t="s">
        <v>241</v>
      </c>
      <c r="C400" t="s">
        <v>85</v>
      </c>
      <c r="D400">
        <v>80</v>
      </c>
      <c r="E400" t="s">
        <v>86</v>
      </c>
      <c r="F400" t="s">
        <v>87</v>
      </c>
      <c r="G400" t="s">
        <v>88</v>
      </c>
      <c r="H400" t="s">
        <v>89</v>
      </c>
      <c r="I400" t="s">
        <v>190</v>
      </c>
      <c r="J400" t="s">
        <v>91</v>
      </c>
      <c r="K400" t="s">
        <v>191</v>
      </c>
      <c r="L400">
        <v>13000</v>
      </c>
      <c r="M400">
        <v>640232</v>
      </c>
      <c r="N400">
        <v>144359</v>
      </c>
      <c r="O400">
        <v>74412</v>
      </c>
      <c r="P400">
        <v>117722</v>
      </c>
      <c r="Q400" t="s">
        <v>93</v>
      </c>
      <c r="R400">
        <v>451329</v>
      </c>
    </row>
    <row r="401" spans="1:18" x14ac:dyDescent="0.25">
      <c r="A401" t="s">
        <v>240</v>
      </c>
      <c r="B401" t="s">
        <v>241</v>
      </c>
      <c r="C401" t="s">
        <v>85</v>
      </c>
      <c r="D401">
        <v>80</v>
      </c>
      <c r="E401" t="s">
        <v>86</v>
      </c>
      <c r="F401" t="s">
        <v>87</v>
      </c>
      <c r="G401" t="s">
        <v>88</v>
      </c>
      <c r="H401" t="s">
        <v>89</v>
      </c>
      <c r="I401" t="s">
        <v>190</v>
      </c>
      <c r="J401" t="s">
        <v>91</v>
      </c>
      <c r="K401" t="s">
        <v>191</v>
      </c>
      <c r="L401">
        <v>850</v>
      </c>
      <c r="M401">
        <v>640232</v>
      </c>
      <c r="N401">
        <v>144359</v>
      </c>
      <c r="O401">
        <v>74412</v>
      </c>
      <c r="P401">
        <v>117722</v>
      </c>
      <c r="Q401" t="s">
        <v>93</v>
      </c>
      <c r="R401">
        <v>451329</v>
      </c>
    </row>
    <row r="402" spans="1:18" x14ac:dyDescent="0.25">
      <c r="A402" t="s">
        <v>240</v>
      </c>
      <c r="B402" t="s">
        <v>241</v>
      </c>
      <c r="C402" t="s">
        <v>85</v>
      </c>
      <c r="D402">
        <v>80</v>
      </c>
      <c r="E402" t="s">
        <v>86</v>
      </c>
      <c r="F402" t="s">
        <v>87</v>
      </c>
      <c r="G402" t="s">
        <v>88</v>
      </c>
      <c r="H402" t="s">
        <v>89</v>
      </c>
      <c r="I402" t="s">
        <v>130</v>
      </c>
      <c r="J402" t="s">
        <v>91</v>
      </c>
      <c r="K402" t="s">
        <v>131</v>
      </c>
      <c r="L402">
        <v>7920</v>
      </c>
      <c r="M402">
        <v>640232</v>
      </c>
      <c r="N402">
        <v>144359</v>
      </c>
      <c r="O402">
        <v>74412</v>
      </c>
      <c r="P402">
        <v>117722</v>
      </c>
      <c r="Q402" t="s">
        <v>93</v>
      </c>
      <c r="R402">
        <v>451329</v>
      </c>
    </row>
    <row r="403" spans="1:18" x14ac:dyDescent="0.25">
      <c r="A403" t="s">
        <v>240</v>
      </c>
      <c r="B403" t="s">
        <v>241</v>
      </c>
      <c r="C403" t="s">
        <v>85</v>
      </c>
      <c r="D403">
        <v>80</v>
      </c>
      <c r="E403" t="s">
        <v>86</v>
      </c>
      <c r="F403" t="s">
        <v>87</v>
      </c>
      <c r="G403" t="s">
        <v>88</v>
      </c>
      <c r="H403" t="s">
        <v>89</v>
      </c>
      <c r="I403" t="s">
        <v>130</v>
      </c>
      <c r="J403" t="s">
        <v>91</v>
      </c>
      <c r="K403" t="s">
        <v>131</v>
      </c>
      <c r="L403">
        <v>420</v>
      </c>
      <c r="M403">
        <v>640232</v>
      </c>
      <c r="N403">
        <v>144359</v>
      </c>
      <c r="O403">
        <v>74412</v>
      </c>
      <c r="P403">
        <v>117722</v>
      </c>
      <c r="Q403" t="s">
        <v>93</v>
      </c>
      <c r="R403">
        <v>451329</v>
      </c>
    </row>
    <row r="404" spans="1:18" x14ac:dyDescent="0.25">
      <c r="A404" t="s">
        <v>240</v>
      </c>
      <c r="B404" t="s">
        <v>241</v>
      </c>
      <c r="C404" t="s">
        <v>85</v>
      </c>
      <c r="D404">
        <v>80</v>
      </c>
      <c r="E404" t="s">
        <v>86</v>
      </c>
      <c r="F404" t="s">
        <v>87</v>
      </c>
      <c r="G404" t="s">
        <v>88</v>
      </c>
      <c r="H404" t="s">
        <v>89</v>
      </c>
      <c r="I404" t="s">
        <v>208</v>
      </c>
      <c r="J404" t="s">
        <v>91</v>
      </c>
      <c r="K404" t="s">
        <v>209</v>
      </c>
      <c r="L404">
        <v>1518</v>
      </c>
      <c r="M404">
        <v>640232</v>
      </c>
      <c r="N404">
        <v>144359</v>
      </c>
      <c r="O404">
        <v>74412</v>
      </c>
      <c r="P404">
        <v>117722</v>
      </c>
      <c r="Q404" t="s">
        <v>93</v>
      </c>
      <c r="R404">
        <v>451329</v>
      </c>
    </row>
    <row r="405" spans="1:18" x14ac:dyDescent="0.25">
      <c r="A405" t="s">
        <v>240</v>
      </c>
      <c r="B405" t="s">
        <v>241</v>
      </c>
      <c r="C405" t="s">
        <v>85</v>
      </c>
      <c r="D405">
        <v>80</v>
      </c>
      <c r="E405" t="s">
        <v>86</v>
      </c>
      <c r="F405" t="s">
        <v>87</v>
      </c>
      <c r="G405" t="s">
        <v>88</v>
      </c>
      <c r="H405" t="s">
        <v>89</v>
      </c>
      <c r="I405" t="s">
        <v>190</v>
      </c>
      <c r="J405" t="s">
        <v>91</v>
      </c>
      <c r="K405" t="s">
        <v>191</v>
      </c>
      <c r="L405">
        <v>1200</v>
      </c>
      <c r="M405">
        <v>640232</v>
      </c>
      <c r="N405">
        <v>144359</v>
      </c>
      <c r="O405">
        <v>74412</v>
      </c>
      <c r="P405">
        <v>117722</v>
      </c>
      <c r="Q405" t="s">
        <v>93</v>
      </c>
      <c r="R405">
        <v>451329</v>
      </c>
    </row>
    <row r="406" spans="1:18" x14ac:dyDescent="0.25">
      <c r="A406" t="s">
        <v>240</v>
      </c>
      <c r="B406" t="s">
        <v>241</v>
      </c>
      <c r="C406" t="s">
        <v>85</v>
      </c>
      <c r="D406">
        <v>80</v>
      </c>
      <c r="E406" t="s">
        <v>86</v>
      </c>
      <c r="F406" t="s">
        <v>87</v>
      </c>
      <c r="G406" t="s">
        <v>88</v>
      </c>
      <c r="H406" t="s">
        <v>89</v>
      </c>
      <c r="I406" t="s">
        <v>208</v>
      </c>
      <c r="J406" t="s">
        <v>91</v>
      </c>
      <c r="K406" t="s">
        <v>209</v>
      </c>
      <c r="L406">
        <v>6066</v>
      </c>
      <c r="M406">
        <v>640232</v>
      </c>
      <c r="N406">
        <v>144359</v>
      </c>
      <c r="O406">
        <v>74412</v>
      </c>
      <c r="P406">
        <v>117722</v>
      </c>
      <c r="Q406" t="s">
        <v>93</v>
      </c>
      <c r="R406">
        <v>451329</v>
      </c>
    </row>
    <row r="407" spans="1:18" x14ac:dyDescent="0.25">
      <c r="A407" t="s">
        <v>240</v>
      </c>
      <c r="B407" t="s">
        <v>241</v>
      </c>
      <c r="C407" t="s">
        <v>85</v>
      </c>
      <c r="D407">
        <v>80</v>
      </c>
      <c r="E407" t="s">
        <v>86</v>
      </c>
      <c r="F407" t="s">
        <v>87</v>
      </c>
      <c r="G407" t="s">
        <v>88</v>
      </c>
      <c r="H407" t="s">
        <v>89</v>
      </c>
      <c r="I407" t="s">
        <v>208</v>
      </c>
      <c r="J407" t="s">
        <v>91</v>
      </c>
      <c r="K407" t="s">
        <v>209</v>
      </c>
      <c r="L407">
        <v>220</v>
      </c>
      <c r="M407">
        <v>640232</v>
      </c>
      <c r="N407">
        <v>144359</v>
      </c>
      <c r="O407">
        <v>74412</v>
      </c>
      <c r="P407">
        <v>117722</v>
      </c>
      <c r="Q407" t="s">
        <v>93</v>
      </c>
      <c r="R407">
        <v>451329</v>
      </c>
    </row>
    <row r="408" spans="1:18" x14ac:dyDescent="0.25">
      <c r="A408" t="s">
        <v>240</v>
      </c>
      <c r="B408" t="s">
        <v>241</v>
      </c>
      <c r="C408" t="s">
        <v>85</v>
      </c>
      <c r="D408">
        <v>80</v>
      </c>
      <c r="E408" t="s">
        <v>86</v>
      </c>
      <c r="F408" t="s">
        <v>87</v>
      </c>
      <c r="G408" t="s">
        <v>88</v>
      </c>
      <c r="H408" t="s">
        <v>89</v>
      </c>
      <c r="I408" t="s">
        <v>90</v>
      </c>
      <c r="J408" t="s">
        <v>91</v>
      </c>
      <c r="K408" t="s">
        <v>92</v>
      </c>
      <c r="L408">
        <v>0</v>
      </c>
      <c r="M408">
        <v>640232</v>
      </c>
      <c r="N408">
        <v>144359</v>
      </c>
      <c r="O408">
        <v>74412</v>
      </c>
      <c r="P408">
        <v>117722</v>
      </c>
      <c r="Q408" t="s">
        <v>93</v>
      </c>
      <c r="R408">
        <v>451329</v>
      </c>
    </row>
    <row r="409" spans="1:18" x14ac:dyDescent="0.25">
      <c r="A409" t="s">
        <v>240</v>
      </c>
      <c r="B409" t="s">
        <v>241</v>
      </c>
      <c r="C409" t="s">
        <v>85</v>
      </c>
      <c r="D409">
        <v>80</v>
      </c>
      <c r="E409" t="s">
        <v>86</v>
      </c>
      <c r="F409" t="s">
        <v>87</v>
      </c>
      <c r="G409" t="s">
        <v>88</v>
      </c>
      <c r="H409" t="s">
        <v>89</v>
      </c>
      <c r="I409" t="s">
        <v>94</v>
      </c>
      <c r="J409" t="s">
        <v>91</v>
      </c>
      <c r="K409" t="s">
        <v>95</v>
      </c>
      <c r="L409">
        <v>0</v>
      </c>
      <c r="M409">
        <v>640232</v>
      </c>
      <c r="N409">
        <v>144359</v>
      </c>
      <c r="O409">
        <v>74412</v>
      </c>
      <c r="P409">
        <v>117722</v>
      </c>
      <c r="Q409" t="s">
        <v>93</v>
      </c>
      <c r="R409">
        <v>451329</v>
      </c>
    </row>
    <row r="410" spans="1:18" x14ac:dyDescent="0.25">
      <c r="A410" t="s">
        <v>240</v>
      </c>
      <c r="B410" t="s">
        <v>241</v>
      </c>
      <c r="C410" t="s">
        <v>85</v>
      </c>
      <c r="D410">
        <v>80</v>
      </c>
      <c r="E410" t="s">
        <v>86</v>
      </c>
      <c r="F410" t="s">
        <v>87</v>
      </c>
      <c r="G410" t="s">
        <v>88</v>
      </c>
      <c r="H410" t="s">
        <v>89</v>
      </c>
      <c r="I410" t="s">
        <v>96</v>
      </c>
      <c r="J410" t="s">
        <v>91</v>
      </c>
      <c r="K410" t="s">
        <v>97</v>
      </c>
      <c r="L410">
        <v>0</v>
      </c>
      <c r="M410">
        <v>640232</v>
      </c>
      <c r="N410">
        <v>144359</v>
      </c>
      <c r="O410">
        <v>74412</v>
      </c>
      <c r="P410">
        <v>117722</v>
      </c>
      <c r="Q410" t="s">
        <v>93</v>
      </c>
      <c r="R410">
        <v>451329</v>
      </c>
    </row>
    <row r="411" spans="1:18" x14ac:dyDescent="0.25">
      <c r="A411" t="s">
        <v>240</v>
      </c>
      <c r="B411" t="s">
        <v>241</v>
      </c>
      <c r="C411" t="s">
        <v>85</v>
      </c>
      <c r="D411">
        <v>80</v>
      </c>
      <c r="E411" t="s">
        <v>86</v>
      </c>
      <c r="F411" t="s">
        <v>87</v>
      </c>
      <c r="G411" t="s">
        <v>88</v>
      </c>
      <c r="H411" t="s">
        <v>89</v>
      </c>
      <c r="I411" t="s">
        <v>98</v>
      </c>
      <c r="J411" t="s">
        <v>91</v>
      </c>
      <c r="K411" t="s">
        <v>99</v>
      </c>
      <c r="L411">
        <v>0</v>
      </c>
      <c r="M411">
        <v>640232</v>
      </c>
      <c r="N411">
        <v>144359</v>
      </c>
      <c r="O411">
        <v>74412</v>
      </c>
      <c r="P411">
        <v>117722</v>
      </c>
      <c r="Q411" t="s">
        <v>93</v>
      </c>
      <c r="R411">
        <v>451329</v>
      </c>
    </row>
    <row r="412" spans="1:18" x14ac:dyDescent="0.25">
      <c r="A412" t="s">
        <v>240</v>
      </c>
      <c r="B412" t="s">
        <v>241</v>
      </c>
      <c r="C412" t="s">
        <v>85</v>
      </c>
      <c r="D412">
        <v>80</v>
      </c>
      <c r="E412" t="s">
        <v>86</v>
      </c>
      <c r="F412" t="s">
        <v>87</v>
      </c>
      <c r="G412" t="s">
        <v>88</v>
      </c>
      <c r="H412" t="s">
        <v>89</v>
      </c>
      <c r="I412" t="s">
        <v>136</v>
      </c>
      <c r="J412" t="s">
        <v>91</v>
      </c>
      <c r="K412" t="s">
        <v>137</v>
      </c>
      <c r="L412">
        <v>684</v>
      </c>
      <c r="M412">
        <v>640232</v>
      </c>
      <c r="N412">
        <v>144359</v>
      </c>
      <c r="O412">
        <v>74412</v>
      </c>
      <c r="P412">
        <v>117722</v>
      </c>
      <c r="Q412" t="s">
        <v>93</v>
      </c>
      <c r="R412">
        <v>451329</v>
      </c>
    </row>
    <row r="413" spans="1:18" x14ac:dyDescent="0.25">
      <c r="A413" t="s">
        <v>240</v>
      </c>
      <c r="B413" t="s">
        <v>241</v>
      </c>
      <c r="C413" t="s">
        <v>85</v>
      </c>
      <c r="D413">
        <v>80</v>
      </c>
      <c r="E413" t="s">
        <v>86</v>
      </c>
      <c r="F413" t="s">
        <v>87</v>
      </c>
      <c r="G413" t="s">
        <v>88</v>
      </c>
      <c r="H413" t="s">
        <v>89</v>
      </c>
      <c r="I413" t="s">
        <v>168</v>
      </c>
      <c r="J413" t="s">
        <v>91</v>
      </c>
      <c r="K413" t="s">
        <v>169</v>
      </c>
      <c r="L413">
        <v>19700</v>
      </c>
      <c r="M413">
        <v>640232</v>
      </c>
      <c r="N413">
        <v>144359</v>
      </c>
      <c r="O413">
        <v>74412</v>
      </c>
      <c r="P413">
        <v>117722</v>
      </c>
      <c r="Q413" t="s">
        <v>93</v>
      </c>
      <c r="R413">
        <v>451329</v>
      </c>
    </row>
    <row r="414" spans="1:18" x14ac:dyDescent="0.25">
      <c r="A414" t="s">
        <v>240</v>
      </c>
      <c r="B414" t="s">
        <v>241</v>
      </c>
      <c r="C414" t="s">
        <v>85</v>
      </c>
      <c r="D414">
        <v>80</v>
      </c>
      <c r="E414" t="s">
        <v>86</v>
      </c>
      <c r="F414" t="s">
        <v>87</v>
      </c>
      <c r="G414" t="s">
        <v>88</v>
      </c>
      <c r="H414" t="s">
        <v>89</v>
      </c>
      <c r="I414" t="s">
        <v>190</v>
      </c>
      <c r="J414" t="s">
        <v>91</v>
      </c>
      <c r="K414" t="s">
        <v>191</v>
      </c>
      <c r="L414">
        <v>3000</v>
      </c>
      <c r="M414">
        <v>640232</v>
      </c>
      <c r="N414">
        <v>144359</v>
      </c>
      <c r="O414">
        <v>74412</v>
      </c>
      <c r="P414">
        <v>117722</v>
      </c>
      <c r="Q414" t="s">
        <v>93</v>
      </c>
      <c r="R414">
        <v>451329</v>
      </c>
    </row>
    <row r="415" spans="1:18" x14ac:dyDescent="0.25">
      <c r="A415" t="s">
        <v>240</v>
      </c>
      <c r="B415" t="s">
        <v>241</v>
      </c>
      <c r="C415" t="s">
        <v>85</v>
      </c>
      <c r="D415">
        <v>80</v>
      </c>
      <c r="E415" t="s">
        <v>86</v>
      </c>
      <c r="F415" t="s">
        <v>87</v>
      </c>
      <c r="G415" t="s">
        <v>88</v>
      </c>
      <c r="H415" t="s">
        <v>89</v>
      </c>
      <c r="I415" t="s">
        <v>190</v>
      </c>
      <c r="J415" t="s">
        <v>91</v>
      </c>
      <c r="K415" t="s">
        <v>191</v>
      </c>
      <c r="L415">
        <v>3000</v>
      </c>
      <c r="M415">
        <v>640232</v>
      </c>
      <c r="N415">
        <v>144359</v>
      </c>
      <c r="O415">
        <v>74412</v>
      </c>
      <c r="P415">
        <v>117722</v>
      </c>
      <c r="Q415" t="s">
        <v>93</v>
      </c>
      <c r="R415">
        <v>451329</v>
      </c>
    </row>
    <row r="416" spans="1:18" x14ac:dyDescent="0.25">
      <c r="A416" t="s">
        <v>240</v>
      </c>
      <c r="B416" t="s">
        <v>241</v>
      </c>
      <c r="C416" t="s">
        <v>85</v>
      </c>
      <c r="D416">
        <v>80</v>
      </c>
      <c r="E416" t="s">
        <v>86</v>
      </c>
      <c r="F416" t="s">
        <v>87</v>
      </c>
      <c r="G416" t="s">
        <v>88</v>
      </c>
      <c r="H416" t="s">
        <v>89</v>
      </c>
      <c r="I416" t="s">
        <v>208</v>
      </c>
      <c r="J416" t="s">
        <v>91</v>
      </c>
      <c r="K416" t="s">
        <v>209</v>
      </c>
      <c r="L416">
        <v>550</v>
      </c>
      <c r="M416">
        <v>640232</v>
      </c>
      <c r="N416">
        <v>144359</v>
      </c>
      <c r="O416">
        <v>74412</v>
      </c>
      <c r="P416">
        <v>117722</v>
      </c>
      <c r="Q416" t="s">
        <v>93</v>
      </c>
      <c r="R416">
        <v>451329</v>
      </c>
    </row>
    <row r="417" spans="1:18" x14ac:dyDescent="0.25">
      <c r="A417" t="s">
        <v>240</v>
      </c>
      <c r="B417" t="s">
        <v>241</v>
      </c>
      <c r="C417" t="s">
        <v>85</v>
      </c>
      <c r="D417">
        <v>80</v>
      </c>
      <c r="E417" t="s">
        <v>86</v>
      </c>
      <c r="F417" t="s">
        <v>87</v>
      </c>
      <c r="G417" t="s">
        <v>88</v>
      </c>
      <c r="H417" t="s">
        <v>89</v>
      </c>
      <c r="I417" t="s">
        <v>136</v>
      </c>
      <c r="J417" t="s">
        <v>91</v>
      </c>
      <c r="K417" t="s">
        <v>137</v>
      </c>
      <c r="L417">
        <v>200</v>
      </c>
      <c r="M417">
        <v>640232</v>
      </c>
      <c r="N417">
        <v>144359</v>
      </c>
      <c r="O417">
        <v>74412</v>
      </c>
      <c r="P417">
        <v>117722</v>
      </c>
      <c r="Q417" t="s">
        <v>93</v>
      </c>
      <c r="R417">
        <v>451329</v>
      </c>
    </row>
    <row r="418" spans="1:18" x14ac:dyDescent="0.25">
      <c r="A418" t="s">
        <v>240</v>
      </c>
      <c r="B418" t="s">
        <v>241</v>
      </c>
      <c r="C418" t="s">
        <v>85</v>
      </c>
      <c r="D418">
        <v>80</v>
      </c>
      <c r="E418" t="s">
        <v>86</v>
      </c>
      <c r="F418" t="s">
        <v>87</v>
      </c>
      <c r="G418" t="s">
        <v>88</v>
      </c>
      <c r="H418" t="s">
        <v>89</v>
      </c>
      <c r="I418" t="s">
        <v>190</v>
      </c>
      <c r="J418" t="s">
        <v>91</v>
      </c>
      <c r="K418" t="s">
        <v>191</v>
      </c>
      <c r="L418">
        <v>2400</v>
      </c>
      <c r="M418">
        <v>640232</v>
      </c>
      <c r="N418">
        <v>144359</v>
      </c>
      <c r="O418">
        <v>74412</v>
      </c>
      <c r="P418">
        <v>117722</v>
      </c>
      <c r="Q418" t="s">
        <v>93</v>
      </c>
      <c r="R418">
        <v>451329</v>
      </c>
    </row>
    <row r="419" spans="1:18" x14ac:dyDescent="0.25">
      <c r="A419" t="s">
        <v>240</v>
      </c>
      <c r="B419" t="s">
        <v>241</v>
      </c>
      <c r="C419" t="s">
        <v>85</v>
      </c>
      <c r="D419">
        <v>80</v>
      </c>
      <c r="E419" t="s">
        <v>86</v>
      </c>
      <c r="F419" t="s">
        <v>87</v>
      </c>
      <c r="G419" t="s">
        <v>88</v>
      </c>
      <c r="H419" t="s">
        <v>89</v>
      </c>
      <c r="I419" t="s">
        <v>190</v>
      </c>
      <c r="J419" t="s">
        <v>91</v>
      </c>
      <c r="K419" t="s">
        <v>191</v>
      </c>
      <c r="L419">
        <v>1500</v>
      </c>
      <c r="M419">
        <v>640232</v>
      </c>
      <c r="N419">
        <v>144359</v>
      </c>
      <c r="O419">
        <v>74412</v>
      </c>
      <c r="P419">
        <v>117722</v>
      </c>
      <c r="Q419" t="s">
        <v>93</v>
      </c>
      <c r="R419">
        <v>451329</v>
      </c>
    </row>
    <row r="420" spans="1:18" x14ac:dyDescent="0.25">
      <c r="A420" t="s">
        <v>242</v>
      </c>
      <c r="B420" t="s">
        <v>243</v>
      </c>
      <c r="C420" t="s">
        <v>85</v>
      </c>
      <c r="D420">
        <v>64</v>
      </c>
      <c r="E420" t="s">
        <v>86</v>
      </c>
      <c r="F420" t="s">
        <v>87</v>
      </c>
      <c r="G420" t="s">
        <v>88</v>
      </c>
      <c r="H420" t="s">
        <v>89</v>
      </c>
      <c r="I420" t="s">
        <v>194</v>
      </c>
      <c r="J420" t="s">
        <v>91</v>
      </c>
      <c r="K420" t="s">
        <v>195</v>
      </c>
      <c r="L420">
        <v>14836</v>
      </c>
      <c r="M420">
        <v>534839</v>
      </c>
      <c r="N420">
        <v>121086</v>
      </c>
      <c r="O420">
        <v>67033</v>
      </c>
      <c r="P420">
        <v>93640</v>
      </c>
      <c r="Q420" t="s">
        <v>93</v>
      </c>
      <c r="R420">
        <v>379963</v>
      </c>
    </row>
    <row r="421" spans="1:18" x14ac:dyDescent="0.25">
      <c r="A421" t="s">
        <v>242</v>
      </c>
      <c r="B421" t="s">
        <v>243</v>
      </c>
      <c r="C421" t="s">
        <v>85</v>
      </c>
      <c r="D421">
        <v>64</v>
      </c>
      <c r="E421" t="s">
        <v>86</v>
      </c>
      <c r="F421" t="s">
        <v>87</v>
      </c>
      <c r="G421" t="s">
        <v>88</v>
      </c>
      <c r="H421" t="s">
        <v>89</v>
      </c>
      <c r="I421" t="s">
        <v>194</v>
      </c>
      <c r="J421" t="s">
        <v>91</v>
      </c>
      <c r="K421" t="s">
        <v>195</v>
      </c>
      <c r="L421">
        <v>4029</v>
      </c>
      <c r="M421">
        <v>534839</v>
      </c>
      <c r="N421">
        <v>121086</v>
      </c>
      <c r="O421">
        <v>67033</v>
      </c>
      <c r="P421">
        <v>93640</v>
      </c>
      <c r="Q421" t="s">
        <v>93</v>
      </c>
      <c r="R421">
        <v>379963</v>
      </c>
    </row>
    <row r="422" spans="1:18" x14ac:dyDescent="0.25">
      <c r="A422" t="s">
        <v>242</v>
      </c>
      <c r="B422" t="s">
        <v>243</v>
      </c>
      <c r="C422" t="s">
        <v>85</v>
      </c>
      <c r="D422">
        <v>64</v>
      </c>
      <c r="E422" t="s">
        <v>86</v>
      </c>
      <c r="F422" t="s">
        <v>87</v>
      </c>
      <c r="G422" t="s">
        <v>88</v>
      </c>
      <c r="H422" t="s">
        <v>89</v>
      </c>
      <c r="I422" t="s">
        <v>208</v>
      </c>
      <c r="J422" t="s">
        <v>91</v>
      </c>
      <c r="K422" t="s">
        <v>209</v>
      </c>
      <c r="L422">
        <v>475</v>
      </c>
      <c r="M422">
        <v>534839</v>
      </c>
      <c r="N422">
        <v>121086</v>
      </c>
      <c r="O422">
        <v>67033</v>
      </c>
      <c r="P422">
        <v>93640</v>
      </c>
      <c r="Q422" t="s">
        <v>93</v>
      </c>
      <c r="R422">
        <v>379963</v>
      </c>
    </row>
    <row r="423" spans="1:18" x14ac:dyDescent="0.25">
      <c r="A423" t="s">
        <v>242</v>
      </c>
      <c r="B423" t="s">
        <v>243</v>
      </c>
      <c r="C423" t="s">
        <v>85</v>
      </c>
      <c r="D423">
        <v>64</v>
      </c>
      <c r="E423" t="s">
        <v>86</v>
      </c>
      <c r="F423" t="s">
        <v>87</v>
      </c>
      <c r="G423" t="s">
        <v>88</v>
      </c>
      <c r="H423" t="s">
        <v>89</v>
      </c>
      <c r="I423" t="s">
        <v>192</v>
      </c>
      <c r="J423" t="s">
        <v>91</v>
      </c>
      <c r="K423" t="s">
        <v>193</v>
      </c>
      <c r="L423">
        <v>500</v>
      </c>
      <c r="M423">
        <v>534839</v>
      </c>
      <c r="N423">
        <v>121086</v>
      </c>
      <c r="O423">
        <v>67033</v>
      </c>
      <c r="P423">
        <v>93640</v>
      </c>
      <c r="Q423" t="s">
        <v>93</v>
      </c>
      <c r="R423">
        <v>379963</v>
      </c>
    </row>
    <row r="424" spans="1:18" x14ac:dyDescent="0.25">
      <c r="A424" t="s">
        <v>242</v>
      </c>
      <c r="B424" t="s">
        <v>243</v>
      </c>
      <c r="C424" t="s">
        <v>85</v>
      </c>
      <c r="D424">
        <v>64</v>
      </c>
      <c r="E424" t="s">
        <v>86</v>
      </c>
      <c r="F424" t="s">
        <v>87</v>
      </c>
      <c r="G424" t="s">
        <v>88</v>
      </c>
      <c r="H424" t="s">
        <v>89</v>
      </c>
      <c r="I424" t="s">
        <v>136</v>
      </c>
      <c r="J424" t="s">
        <v>91</v>
      </c>
      <c r="K424" t="s">
        <v>137</v>
      </c>
      <c r="L424">
        <v>1925</v>
      </c>
      <c r="M424">
        <v>534839</v>
      </c>
      <c r="N424">
        <v>121086</v>
      </c>
      <c r="O424">
        <v>67033</v>
      </c>
      <c r="P424">
        <v>93640</v>
      </c>
      <c r="Q424" t="s">
        <v>93</v>
      </c>
      <c r="R424">
        <v>379963</v>
      </c>
    </row>
    <row r="425" spans="1:18" x14ac:dyDescent="0.25">
      <c r="A425" t="s">
        <v>242</v>
      </c>
      <c r="B425" t="s">
        <v>243</v>
      </c>
      <c r="C425" t="s">
        <v>85</v>
      </c>
      <c r="D425">
        <v>64</v>
      </c>
      <c r="E425" t="s">
        <v>86</v>
      </c>
      <c r="F425" t="s">
        <v>87</v>
      </c>
      <c r="G425" t="s">
        <v>88</v>
      </c>
      <c r="H425" t="s">
        <v>89</v>
      </c>
      <c r="I425" t="s">
        <v>136</v>
      </c>
      <c r="J425" t="s">
        <v>91</v>
      </c>
      <c r="K425" t="s">
        <v>137</v>
      </c>
      <c r="L425">
        <v>832</v>
      </c>
      <c r="M425">
        <v>534839</v>
      </c>
      <c r="N425">
        <v>121086</v>
      </c>
      <c r="O425">
        <v>67033</v>
      </c>
      <c r="P425">
        <v>93640</v>
      </c>
      <c r="Q425" t="s">
        <v>93</v>
      </c>
      <c r="R425">
        <v>379963</v>
      </c>
    </row>
    <row r="426" spans="1:18" x14ac:dyDescent="0.25">
      <c r="A426" t="s">
        <v>242</v>
      </c>
      <c r="B426" t="s">
        <v>243</v>
      </c>
      <c r="C426" t="s">
        <v>85</v>
      </c>
      <c r="D426">
        <v>64</v>
      </c>
      <c r="E426" t="s">
        <v>86</v>
      </c>
      <c r="F426" t="s">
        <v>87</v>
      </c>
      <c r="G426" t="s">
        <v>88</v>
      </c>
      <c r="H426" t="s">
        <v>89</v>
      </c>
      <c r="I426" t="s">
        <v>226</v>
      </c>
      <c r="J426" t="s">
        <v>91</v>
      </c>
      <c r="K426" t="s">
        <v>227</v>
      </c>
      <c r="L426">
        <v>353</v>
      </c>
      <c r="M426">
        <v>534839</v>
      </c>
      <c r="N426">
        <v>121086</v>
      </c>
      <c r="O426">
        <v>67033</v>
      </c>
      <c r="P426">
        <v>93640</v>
      </c>
      <c r="Q426" t="s">
        <v>93</v>
      </c>
      <c r="R426">
        <v>379963</v>
      </c>
    </row>
    <row r="427" spans="1:18" x14ac:dyDescent="0.25">
      <c r="A427" t="s">
        <v>242</v>
      </c>
      <c r="B427" t="s">
        <v>243</v>
      </c>
      <c r="C427" t="s">
        <v>85</v>
      </c>
      <c r="D427">
        <v>64</v>
      </c>
      <c r="E427" t="s">
        <v>86</v>
      </c>
      <c r="F427" t="s">
        <v>87</v>
      </c>
      <c r="G427" t="s">
        <v>88</v>
      </c>
      <c r="H427" t="s">
        <v>89</v>
      </c>
      <c r="I427" t="s">
        <v>136</v>
      </c>
      <c r="J427" t="s">
        <v>91</v>
      </c>
      <c r="K427" t="s">
        <v>137</v>
      </c>
      <c r="L427">
        <v>1500</v>
      </c>
      <c r="M427">
        <v>534839</v>
      </c>
      <c r="N427">
        <v>121086</v>
      </c>
      <c r="O427">
        <v>67033</v>
      </c>
      <c r="P427">
        <v>93640</v>
      </c>
      <c r="Q427" t="s">
        <v>93</v>
      </c>
      <c r="R427">
        <v>379963</v>
      </c>
    </row>
    <row r="428" spans="1:18" x14ac:dyDescent="0.25">
      <c r="A428" t="s">
        <v>242</v>
      </c>
      <c r="B428" t="s">
        <v>243</v>
      </c>
      <c r="C428" t="s">
        <v>85</v>
      </c>
      <c r="D428">
        <v>64</v>
      </c>
      <c r="E428" t="s">
        <v>86</v>
      </c>
      <c r="F428" t="s">
        <v>87</v>
      </c>
      <c r="G428" t="s">
        <v>88</v>
      </c>
      <c r="H428" t="s">
        <v>89</v>
      </c>
      <c r="I428" t="s">
        <v>130</v>
      </c>
      <c r="J428" t="s">
        <v>91</v>
      </c>
      <c r="K428" t="s">
        <v>131</v>
      </c>
      <c r="L428">
        <v>6324</v>
      </c>
      <c r="M428">
        <v>534839</v>
      </c>
      <c r="N428">
        <v>121086</v>
      </c>
      <c r="O428">
        <v>67033</v>
      </c>
      <c r="P428">
        <v>93640</v>
      </c>
      <c r="Q428" t="s">
        <v>93</v>
      </c>
      <c r="R428">
        <v>379963</v>
      </c>
    </row>
    <row r="429" spans="1:18" x14ac:dyDescent="0.25">
      <c r="A429" t="s">
        <v>242</v>
      </c>
      <c r="B429" t="s">
        <v>243</v>
      </c>
      <c r="C429" t="s">
        <v>85</v>
      </c>
      <c r="D429">
        <v>64</v>
      </c>
      <c r="E429" t="s">
        <v>86</v>
      </c>
      <c r="F429" t="s">
        <v>87</v>
      </c>
      <c r="G429" t="s">
        <v>88</v>
      </c>
      <c r="H429" t="s">
        <v>89</v>
      </c>
      <c r="I429" t="s">
        <v>136</v>
      </c>
      <c r="J429" t="s">
        <v>91</v>
      </c>
      <c r="K429" t="s">
        <v>137</v>
      </c>
      <c r="L429">
        <v>350</v>
      </c>
      <c r="M429">
        <v>534839</v>
      </c>
      <c r="N429">
        <v>121086</v>
      </c>
      <c r="O429">
        <v>67033</v>
      </c>
      <c r="P429">
        <v>93640</v>
      </c>
      <c r="Q429" t="s">
        <v>93</v>
      </c>
      <c r="R429">
        <v>379963</v>
      </c>
    </row>
    <row r="430" spans="1:18" x14ac:dyDescent="0.25">
      <c r="A430" t="s">
        <v>242</v>
      </c>
      <c r="B430" t="s">
        <v>243</v>
      </c>
      <c r="C430" t="s">
        <v>85</v>
      </c>
      <c r="D430">
        <v>64</v>
      </c>
      <c r="E430" t="s">
        <v>86</v>
      </c>
      <c r="F430" t="s">
        <v>87</v>
      </c>
      <c r="G430" t="s">
        <v>88</v>
      </c>
      <c r="H430" t="s">
        <v>89</v>
      </c>
      <c r="I430" t="s">
        <v>190</v>
      </c>
      <c r="J430" t="s">
        <v>91</v>
      </c>
      <c r="K430" t="s">
        <v>191</v>
      </c>
      <c r="L430">
        <v>750</v>
      </c>
      <c r="M430">
        <v>534839</v>
      </c>
      <c r="N430">
        <v>121086</v>
      </c>
      <c r="O430">
        <v>67033</v>
      </c>
      <c r="P430">
        <v>93640</v>
      </c>
      <c r="Q430" t="s">
        <v>93</v>
      </c>
      <c r="R430">
        <v>379963</v>
      </c>
    </row>
    <row r="431" spans="1:18" x14ac:dyDescent="0.25">
      <c r="A431" t="s">
        <v>242</v>
      </c>
      <c r="B431" t="s">
        <v>243</v>
      </c>
      <c r="C431" t="s">
        <v>85</v>
      </c>
      <c r="D431">
        <v>64</v>
      </c>
      <c r="E431" t="s">
        <v>86</v>
      </c>
      <c r="F431" t="s">
        <v>87</v>
      </c>
      <c r="G431" t="s">
        <v>88</v>
      </c>
      <c r="H431" t="s">
        <v>89</v>
      </c>
      <c r="I431" t="s">
        <v>130</v>
      </c>
      <c r="J431" t="s">
        <v>91</v>
      </c>
      <c r="K431" t="s">
        <v>131</v>
      </c>
      <c r="L431">
        <v>125</v>
      </c>
      <c r="M431">
        <v>534839</v>
      </c>
      <c r="N431">
        <v>121086</v>
      </c>
      <c r="O431">
        <v>67033</v>
      </c>
      <c r="P431">
        <v>93640</v>
      </c>
      <c r="Q431" t="s">
        <v>93</v>
      </c>
      <c r="R431">
        <v>379963</v>
      </c>
    </row>
    <row r="432" spans="1:18" x14ac:dyDescent="0.25">
      <c r="A432" t="s">
        <v>242</v>
      </c>
      <c r="B432" t="s">
        <v>243</v>
      </c>
      <c r="C432" t="s">
        <v>85</v>
      </c>
      <c r="D432">
        <v>64</v>
      </c>
      <c r="E432" t="s">
        <v>86</v>
      </c>
      <c r="F432" t="s">
        <v>87</v>
      </c>
      <c r="G432" t="s">
        <v>88</v>
      </c>
      <c r="H432" t="s">
        <v>89</v>
      </c>
      <c r="I432" t="s">
        <v>130</v>
      </c>
      <c r="J432" t="s">
        <v>91</v>
      </c>
      <c r="K432" t="s">
        <v>131</v>
      </c>
      <c r="L432">
        <v>120</v>
      </c>
      <c r="M432">
        <v>534839</v>
      </c>
      <c r="N432">
        <v>121086</v>
      </c>
      <c r="O432">
        <v>67033</v>
      </c>
      <c r="P432">
        <v>93640</v>
      </c>
      <c r="Q432" t="s">
        <v>93</v>
      </c>
      <c r="R432">
        <v>379963</v>
      </c>
    </row>
    <row r="433" spans="1:18" x14ac:dyDescent="0.25">
      <c r="A433" t="s">
        <v>242</v>
      </c>
      <c r="B433" t="s">
        <v>243</v>
      </c>
      <c r="C433" t="s">
        <v>85</v>
      </c>
      <c r="D433">
        <v>64</v>
      </c>
      <c r="E433" t="s">
        <v>86</v>
      </c>
      <c r="F433" t="s">
        <v>87</v>
      </c>
      <c r="G433" t="s">
        <v>88</v>
      </c>
      <c r="H433" t="s">
        <v>89</v>
      </c>
      <c r="I433" t="s">
        <v>194</v>
      </c>
      <c r="J433" t="s">
        <v>91</v>
      </c>
      <c r="K433" t="s">
        <v>195</v>
      </c>
      <c r="L433">
        <v>4063</v>
      </c>
      <c r="M433">
        <v>534839</v>
      </c>
      <c r="N433">
        <v>121086</v>
      </c>
      <c r="O433">
        <v>67033</v>
      </c>
      <c r="P433">
        <v>93640</v>
      </c>
      <c r="Q433" t="s">
        <v>93</v>
      </c>
      <c r="R433">
        <v>379963</v>
      </c>
    </row>
    <row r="434" spans="1:18" x14ac:dyDescent="0.25">
      <c r="A434" t="s">
        <v>242</v>
      </c>
      <c r="B434" t="s">
        <v>243</v>
      </c>
      <c r="C434" t="s">
        <v>85</v>
      </c>
      <c r="D434">
        <v>64</v>
      </c>
      <c r="E434" t="s">
        <v>86</v>
      </c>
      <c r="F434" t="s">
        <v>87</v>
      </c>
      <c r="G434" t="s">
        <v>88</v>
      </c>
      <c r="H434" t="s">
        <v>89</v>
      </c>
      <c r="I434" t="s">
        <v>200</v>
      </c>
      <c r="J434" t="s">
        <v>91</v>
      </c>
      <c r="K434" t="s">
        <v>201</v>
      </c>
      <c r="L434">
        <v>12248</v>
      </c>
      <c r="M434">
        <v>534839</v>
      </c>
      <c r="N434">
        <v>121086</v>
      </c>
      <c r="O434">
        <v>67033</v>
      </c>
      <c r="P434">
        <v>93640</v>
      </c>
      <c r="Q434" t="s">
        <v>93</v>
      </c>
      <c r="R434">
        <v>379963</v>
      </c>
    </row>
    <row r="435" spans="1:18" x14ac:dyDescent="0.25">
      <c r="A435" t="s">
        <v>242</v>
      </c>
      <c r="B435" t="s">
        <v>243</v>
      </c>
      <c r="C435" t="s">
        <v>85</v>
      </c>
      <c r="D435">
        <v>64</v>
      </c>
      <c r="E435" t="s">
        <v>86</v>
      </c>
      <c r="F435" t="s">
        <v>87</v>
      </c>
      <c r="G435" t="s">
        <v>88</v>
      </c>
      <c r="H435" t="s">
        <v>89</v>
      </c>
      <c r="I435" t="s">
        <v>208</v>
      </c>
      <c r="J435" t="s">
        <v>91</v>
      </c>
      <c r="K435" t="s">
        <v>209</v>
      </c>
      <c r="L435">
        <v>590</v>
      </c>
      <c r="M435">
        <v>534839</v>
      </c>
      <c r="N435">
        <v>121086</v>
      </c>
      <c r="O435">
        <v>67033</v>
      </c>
      <c r="P435">
        <v>93640</v>
      </c>
      <c r="Q435" t="s">
        <v>93</v>
      </c>
      <c r="R435">
        <v>379963</v>
      </c>
    </row>
    <row r="436" spans="1:18" x14ac:dyDescent="0.25">
      <c r="A436" t="s">
        <v>242</v>
      </c>
      <c r="B436" t="s">
        <v>243</v>
      </c>
      <c r="C436" t="s">
        <v>85</v>
      </c>
      <c r="D436">
        <v>64</v>
      </c>
      <c r="E436" t="s">
        <v>86</v>
      </c>
      <c r="F436" t="s">
        <v>87</v>
      </c>
      <c r="G436" t="s">
        <v>88</v>
      </c>
      <c r="H436" t="s">
        <v>89</v>
      </c>
      <c r="I436" t="s">
        <v>208</v>
      </c>
      <c r="J436" t="s">
        <v>91</v>
      </c>
      <c r="K436" t="s">
        <v>209</v>
      </c>
      <c r="L436">
        <v>430</v>
      </c>
      <c r="M436">
        <v>534839</v>
      </c>
      <c r="N436">
        <v>121086</v>
      </c>
      <c r="O436">
        <v>67033</v>
      </c>
      <c r="P436">
        <v>93640</v>
      </c>
      <c r="Q436" t="s">
        <v>93</v>
      </c>
      <c r="R436">
        <v>379963</v>
      </c>
    </row>
    <row r="437" spans="1:18" x14ac:dyDescent="0.25">
      <c r="A437" t="s">
        <v>242</v>
      </c>
      <c r="B437" t="s">
        <v>243</v>
      </c>
      <c r="C437" t="s">
        <v>85</v>
      </c>
      <c r="D437">
        <v>64</v>
      </c>
      <c r="E437" t="s">
        <v>86</v>
      </c>
      <c r="F437" t="s">
        <v>87</v>
      </c>
      <c r="G437" t="s">
        <v>88</v>
      </c>
      <c r="H437" t="s">
        <v>89</v>
      </c>
      <c r="I437" t="s">
        <v>160</v>
      </c>
      <c r="J437" t="s">
        <v>91</v>
      </c>
      <c r="K437" t="s">
        <v>161</v>
      </c>
      <c r="L437">
        <v>14102</v>
      </c>
      <c r="M437">
        <v>534839</v>
      </c>
      <c r="N437">
        <v>121086</v>
      </c>
      <c r="O437">
        <v>67033</v>
      </c>
      <c r="P437">
        <v>93640</v>
      </c>
      <c r="Q437" t="s">
        <v>93</v>
      </c>
      <c r="R437">
        <v>379963</v>
      </c>
    </row>
    <row r="438" spans="1:18" x14ac:dyDescent="0.25">
      <c r="A438" t="s">
        <v>242</v>
      </c>
      <c r="B438" t="s">
        <v>243</v>
      </c>
      <c r="C438" t="s">
        <v>85</v>
      </c>
      <c r="D438">
        <v>64</v>
      </c>
      <c r="E438" t="s">
        <v>86</v>
      </c>
      <c r="F438" t="s">
        <v>87</v>
      </c>
      <c r="G438" t="s">
        <v>88</v>
      </c>
      <c r="H438" t="s">
        <v>89</v>
      </c>
      <c r="I438" t="s">
        <v>208</v>
      </c>
      <c r="J438" t="s">
        <v>91</v>
      </c>
      <c r="K438" t="s">
        <v>209</v>
      </c>
      <c r="L438">
        <v>480</v>
      </c>
      <c r="M438">
        <v>534839</v>
      </c>
      <c r="N438">
        <v>121086</v>
      </c>
      <c r="O438">
        <v>67033</v>
      </c>
      <c r="P438">
        <v>93640</v>
      </c>
      <c r="Q438" t="s">
        <v>93</v>
      </c>
      <c r="R438">
        <v>379963</v>
      </c>
    </row>
    <row r="439" spans="1:18" x14ac:dyDescent="0.25">
      <c r="A439" t="s">
        <v>242</v>
      </c>
      <c r="B439" t="s">
        <v>243</v>
      </c>
      <c r="C439" t="s">
        <v>85</v>
      </c>
      <c r="D439">
        <v>64</v>
      </c>
      <c r="E439" t="s">
        <v>86</v>
      </c>
      <c r="F439" t="s">
        <v>87</v>
      </c>
      <c r="G439" t="s">
        <v>88</v>
      </c>
      <c r="H439" t="s">
        <v>89</v>
      </c>
      <c r="I439" t="s">
        <v>136</v>
      </c>
      <c r="J439" t="s">
        <v>91</v>
      </c>
      <c r="K439" t="s">
        <v>137</v>
      </c>
      <c r="L439">
        <v>240</v>
      </c>
      <c r="M439">
        <v>534839</v>
      </c>
      <c r="N439">
        <v>121086</v>
      </c>
      <c r="O439">
        <v>67033</v>
      </c>
      <c r="P439">
        <v>93640</v>
      </c>
      <c r="Q439" t="s">
        <v>93</v>
      </c>
      <c r="R439">
        <v>379963</v>
      </c>
    </row>
    <row r="440" spans="1:18" x14ac:dyDescent="0.25">
      <c r="A440" t="s">
        <v>242</v>
      </c>
      <c r="B440" t="s">
        <v>243</v>
      </c>
      <c r="C440" t="s">
        <v>85</v>
      </c>
      <c r="D440">
        <v>64</v>
      </c>
      <c r="E440" t="s">
        <v>86</v>
      </c>
      <c r="F440" t="s">
        <v>87</v>
      </c>
      <c r="G440" t="s">
        <v>88</v>
      </c>
      <c r="H440" t="s">
        <v>89</v>
      </c>
      <c r="I440" t="s">
        <v>192</v>
      </c>
      <c r="J440" t="s">
        <v>91</v>
      </c>
      <c r="K440" t="s">
        <v>193</v>
      </c>
      <c r="L440">
        <v>155</v>
      </c>
      <c r="M440">
        <v>534839</v>
      </c>
      <c r="N440">
        <v>121086</v>
      </c>
      <c r="O440">
        <v>67033</v>
      </c>
      <c r="P440">
        <v>93640</v>
      </c>
      <c r="Q440" t="s">
        <v>93</v>
      </c>
      <c r="R440">
        <v>379963</v>
      </c>
    </row>
    <row r="441" spans="1:18" x14ac:dyDescent="0.25">
      <c r="A441" t="s">
        <v>242</v>
      </c>
      <c r="B441" t="s">
        <v>243</v>
      </c>
      <c r="C441" t="s">
        <v>85</v>
      </c>
      <c r="D441">
        <v>64</v>
      </c>
      <c r="E441" t="s">
        <v>86</v>
      </c>
      <c r="F441" t="s">
        <v>87</v>
      </c>
      <c r="G441" t="s">
        <v>88</v>
      </c>
      <c r="H441" t="s">
        <v>89</v>
      </c>
      <c r="I441" t="s">
        <v>208</v>
      </c>
      <c r="J441" t="s">
        <v>91</v>
      </c>
      <c r="K441" t="s">
        <v>209</v>
      </c>
      <c r="L441">
        <v>4305</v>
      </c>
      <c r="M441">
        <v>534839</v>
      </c>
      <c r="N441">
        <v>121086</v>
      </c>
      <c r="O441">
        <v>67033</v>
      </c>
      <c r="P441">
        <v>93640</v>
      </c>
      <c r="Q441" t="s">
        <v>93</v>
      </c>
      <c r="R441">
        <v>379963</v>
      </c>
    </row>
    <row r="442" spans="1:18" x14ac:dyDescent="0.25">
      <c r="A442" t="s">
        <v>242</v>
      </c>
      <c r="B442" t="s">
        <v>243</v>
      </c>
      <c r="C442" t="s">
        <v>85</v>
      </c>
      <c r="D442">
        <v>64</v>
      </c>
      <c r="E442" t="s">
        <v>86</v>
      </c>
      <c r="F442" t="s">
        <v>87</v>
      </c>
      <c r="G442" t="s">
        <v>88</v>
      </c>
      <c r="H442" t="s">
        <v>89</v>
      </c>
      <c r="I442" t="s">
        <v>208</v>
      </c>
      <c r="J442" t="s">
        <v>91</v>
      </c>
      <c r="K442" t="s">
        <v>209</v>
      </c>
      <c r="L442">
        <v>4567</v>
      </c>
      <c r="M442">
        <v>534839</v>
      </c>
      <c r="N442">
        <v>121086</v>
      </c>
      <c r="O442">
        <v>67033</v>
      </c>
      <c r="P442">
        <v>93640</v>
      </c>
      <c r="Q442" t="s">
        <v>93</v>
      </c>
      <c r="R442">
        <v>379963</v>
      </c>
    </row>
    <row r="443" spans="1:18" x14ac:dyDescent="0.25">
      <c r="A443" t="s">
        <v>242</v>
      </c>
      <c r="B443" t="s">
        <v>243</v>
      </c>
      <c r="C443" t="s">
        <v>85</v>
      </c>
      <c r="D443">
        <v>64</v>
      </c>
      <c r="E443" t="s">
        <v>86</v>
      </c>
      <c r="F443" t="s">
        <v>87</v>
      </c>
      <c r="G443" t="s">
        <v>88</v>
      </c>
      <c r="H443" t="s">
        <v>89</v>
      </c>
      <c r="I443" t="s">
        <v>212</v>
      </c>
      <c r="J443" t="s">
        <v>91</v>
      </c>
      <c r="K443" t="s">
        <v>213</v>
      </c>
      <c r="L443">
        <v>6468</v>
      </c>
      <c r="M443">
        <v>534839</v>
      </c>
      <c r="N443">
        <v>121086</v>
      </c>
      <c r="O443">
        <v>67033</v>
      </c>
      <c r="P443">
        <v>93640</v>
      </c>
      <c r="Q443" t="s">
        <v>93</v>
      </c>
      <c r="R443">
        <v>379963</v>
      </c>
    </row>
    <row r="444" spans="1:18" x14ac:dyDescent="0.25">
      <c r="A444" t="s">
        <v>242</v>
      </c>
      <c r="B444" t="s">
        <v>243</v>
      </c>
      <c r="C444" t="s">
        <v>85</v>
      </c>
      <c r="D444">
        <v>64</v>
      </c>
      <c r="E444" t="s">
        <v>86</v>
      </c>
      <c r="F444" t="s">
        <v>87</v>
      </c>
      <c r="G444" t="s">
        <v>88</v>
      </c>
      <c r="H444" t="s">
        <v>89</v>
      </c>
      <c r="I444" t="s">
        <v>190</v>
      </c>
      <c r="J444" t="s">
        <v>91</v>
      </c>
      <c r="K444" t="s">
        <v>191</v>
      </c>
      <c r="L444">
        <v>1800</v>
      </c>
      <c r="M444">
        <v>534839</v>
      </c>
      <c r="N444">
        <v>121086</v>
      </c>
      <c r="O444">
        <v>67033</v>
      </c>
      <c r="P444">
        <v>93640</v>
      </c>
      <c r="Q444" t="s">
        <v>93</v>
      </c>
      <c r="R444">
        <v>379963</v>
      </c>
    </row>
    <row r="445" spans="1:18" x14ac:dyDescent="0.25">
      <c r="A445" t="s">
        <v>242</v>
      </c>
      <c r="B445" t="s">
        <v>243</v>
      </c>
      <c r="C445" t="s">
        <v>85</v>
      </c>
      <c r="D445">
        <v>64</v>
      </c>
      <c r="E445" t="s">
        <v>86</v>
      </c>
      <c r="F445" t="s">
        <v>87</v>
      </c>
      <c r="G445" t="s">
        <v>88</v>
      </c>
      <c r="H445" t="s">
        <v>89</v>
      </c>
      <c r="I445" t="s">
        <v>208</v>
      </c>
      <c r="J445" t="s">
        <v>91</v>
      </c>
      <c r="K445" t="s">
        <v>209</v>
      </c>
      <c r="L445">
        <v>1167</v>
      </c>
      <c r="M445">
        <v>534839</v>
      </c>
      <c r="N445">
        <v>121086</v>
      </c>
      <c r="O445">
        <v>67033</v>
      </c>
      <c r="P445">
        <v>93640</v>
      </c>
      <c r="Q445" t="s">
        <v>93</v>
      </c>
      <c r="R445">
        <v>379963</v>
      </c>
    </row>
    <row r="446" spans="1:18" x14ac:dyDescent="0.25">
      <c r="A446" t="s">
        <v>242</v>
      </c>
      <c r="B446" t="s">
        <v>243</v>
      </c>
      <c r="C446" t="s">
        <v>85</v>
      </c>
      <c r="D446">
        <v>64</v>
      </c>
      <c r="E446" t="s">
        <v>86</v>
      </c>
      <c r="F446" t="s">
        <v>87</v>
      </c>
      <c r="G446" t="s">
        <v>88</v>
      </c>
      <c r="H446" t="s">
        <v>89</v>
      </c>
      <c r="I446" t="s">
        <v>208</v>
      </c>
      <c r="J446" t="s">
        <v>91</v>
      </c>
      <c r="K446" t="s">
        <v>209</v>
      </c>
      <c r="L446">
        <v>470</v>
      </c>
      <c r="M446">
        <v>534839</v>
      </c>
      <c r="N446">
        <v>121086</v>
      </c>
      <c r="O446">
        <v>67033</v>
      </c>
      <c r="P446">
        <v>93640</v>
      </c>
      <c r="Q446" t="s">
        <v>93</v>
      </c>
      <c r="R446">
        <v>379963</v>
      </c>
    </row>
    <row r="447" spans="1:18" x14ac:dyDescent="0.25">
      <c r="A447" t="s">
        <v>242</v>
      </c>
      <c r="B447" t="s">
        <v>243</v>
      </c>
      <c r="C447" t="s">
        <v>85</v>
      </c>
      <c r="D447">
        <v>64</v>
      </c>
      <c r="E447" t="s">
        <v>86</v>
      </c>
      <c r="F447" t="s">
        <v>87</v>
      </c>
      <c r="G447" t="s">
        <v>88</v>
      </c>
      <c r="H447" t="s">
        <v>89</v>
      </c>
      <c r="I447" t="s">
        <v>208</v>
      </c>
      <c r="J447" t="s">
        <v>91</v>
      </c>
      <c r="K447" t="s">
        <v>209</v>
      </c>
      <c r="L447">
        <v>1240</v>
      </c>
      <c r="M447">
        <v>534839</v>
      </c>
      <c r="N447">
        <v>121086</v>
      </c>
      <c r="O447">
        <v>67033</v>
      </c>
      <c r="P447">
        <v>93640</v>
      </c>
      <c r="Q447" t="s">
        <v>93</v>
      </c>
      <c r="R447">
        <v>379963</v>
      </c>
    </row>
    <row r="448" spans="1:18" x14ac:dyDescent="0.25">
      <c r="A448" t="s">
        <v>242</v>
      </c>
      <c r="B448" t="s">
        <v>243</v>
      </c>
      <c r="C448" t="s">
        <v>85</v>
      </c>
      <c r="D448">
        <v>64</v>
      </c>
      <c r="E448" t="s">
        <v>86</v>
      </c>
      <c r="F448" t="s">
        <v>87</v>
      </c>
      <c r="G448" t="s">
        <v>88</v>
      </c>
      <c r="H448" t="s">
        <v>89</v>
      </c>
      <c r="I448" t="s">
        <v>168</v>
      </c>
      <c r="J448" t="s">
        <v>91</v>
      </c>
      <c r="K448" t="s">
        <v>169</v>
      </c>
      <c r="L448">
        <v>18417</v>
      </c>
      <c r="M448">
        <v>534839</v>
      </c>
      <c r="N448">
        <v>121086</v>
      </c>
      <c r="O448">
        <v>67033</v>
      </c>
      <c r="P448">
        <v>93640</v>
      </c>
      <c r="Q448" t="s">
        <v>93</v>
      </c>
      <c r="R448">
        <v>379963</v>
      </c>
    </row>
    <row r="449" spans="1:18" x14ac:dyDescent="0.25">
      <c r="A449" t="s">
        <v>242</v>
      </c>
      <c r="B449" t="s">
        <v>243</v>
      </c>
      <c r="C449" t="s">
        <v>85</v>
      </c>
      <c r="D449">
        <v>64</v>
      </c>
      <c r="E449" t="s">
        <v>86</v>
      </c>
      <c r="F449" t="s">
        <v>87</v>
      </c>
      <c r="G449" t="s">
        <v>88</v>
      </c>
      <c r="H449" t="s">
        <v>89</v>
      </c>
      <c r="I449" t="s">
        <v>136</v>
      </c>
      <c r="J449" t="s">
        <v>91</v>
      </c>
      <c r="K449" t="s">
        <v>137</v>
      </c>
      <c r="L449">
        <v>300</v>
      </c>
      <c r="M449">
        <v>534839</v>
      </c>
      <c r="N449">
        <v>121086</v>
      </c>
      <c r="O449">
        <v>67033</v>
      </c>
      <c r="P449">
        <v>93640</v>
      </c>
      <c r="Q449" t="s">
        <v>93</v>
      </c>
      <c r="R449">
        <v>379963</v>
      </c>
    </row>
    <row r="450" spans="1:18" x14ac:dyDescent="0.25">
      <c r="A450" t="s">
        <v>242</v>
      </c>
      <c r="B450" t="s">
        <v>243</v>
      </c>
      <c r="C450" t="s">
        <v>85</v>
      </c>
      <c r="D450">
        <v>64</v>
      </c>
      <c r="E450" t="s">
        <v>86</v>
      </c>
      <c r="F450" t="s">
        <v>87</v>
      </c>
      <c r="G450" t="s">
        <v>88</v>
      </c>
      <c r="H450" t="s">
        <v>89</v>
      </c>
      <c r="I450" t="s">
        <v>136</v>
      </c>
      <c r="J450" t="s">
        <v>91</v>
      </c>
      <c r="K450" t="s">
        <v>137</v>
      </c>
      <c r="L450">
        <v>50</v>
      </c>
      <c r="M450">
        <v>534839</v>
      </c>
      <c r="N450">
        <v>121086</v>
      </c>
      <c r="O450">
        <v>67033</v>
      </c>
      <c r="P450">
        <v>93640</v>
      </c>
      <c r="Q450" t="s">
        <v>93</v>
      </c>
      <c r="R450">
        <v>379963</v>
      </c>
    </row>
    <row r="451" spans="1:18" x14ac:dyDescent="0.25">
      <c r="A451" t="s">
        <v>242</v>
      </c>
      <c r="B451" t="s">
        <v>243</v>
      </c>
      <c r="C451" t="s">
        <v>85</v>
      </c>
      <c r="D451">
        <v>64</v>
      </c>
      <c r="E451" t="s">
        <v>86</v>
      </c>
      <c r="F451" t="s">
        <v>87</v>
      </c>
      <c r="G451" t="s">
        <v>88</v>
      </c>
      <c r="H451" t="s">
        <v>89</v>
      </c>
      <c r="I451" t="s">
        <v>220</v>
      </c>
      <c r="J451" t="s">
        <v>91</v>
      </c>
      <c r="K451" t="s">
        <v>221</v>
      </c>
      <c r="L451">
        <v>4248</v>
      </c>
      <c r="M451">
        <v>534839</v>
      </c>
      <c r="N451">
        <v>121086</v>
      </c>
      <c r="O451">
        <v>67033</v>
      </c>
      <c r="P451">
        <v>93640</v>
      </c>
      <c r="Q451" t="s">
        <v>93</v>
      </c>
      <c r="R451">
        <v>379963</v>
      </c>
    </row>
    <row r="452" spans="1:18" x14ac:dyDescent="0.25">
      <c r="A452" t="s">
        <v>242</v>
      </c>
      <c r="B452" t="s">
        <v>243</v>
      </c>
      <c r="C452" t="s">
        <v>85</v>
      </c>
      <c r="D452">
        <v>64</v>
      </c>
      <c r="E452" t="s">
        <v>86</v>
      </c>
      <c r="F452" t="s">
        <v>87</v>
      </c>
      <c r="G452" t="s">
        <v>88</v>
      </c>
      <c r="H452" t="s">
        <v>89</v>
      </c>
      <c r="I452" t="s">
        <v>190</v>
      </c>
      <c r="J452" t="s">
        <v>91</v>
      </c>
      <c r="K452" t="s">
        <v>191</v>
      </c>
      <c r="L452">
        <v>4400</v>
      </c>
      <c r="M452">
        <v>534839</v>
      </c>
      <c r="N452">
        <v>121086</v>
      </c>
      <c r="O452">
        <v>67033</v>
      </c>
      <c r="P452">
        <v>93640</v>
      </c>
      <c r="Q452" t="s">
        <v>93</v>
      </c>
      <c r="R452">
        <v>379963</v>
      </c>
    </row>
    <row r="453" spans="1:18" x14ac:dyDescent="0.25">
      <c r="A453" t="s">
        <v>242</v>
      </c>
      <c r="B453" t="s">
        <v>243</v>
      </c>
      <c r="C453" t="s">
        <v>85</v>
      </c>
      <c r="D453">
        <v>64</v>
      </c>
      <c r="E453" t="s">
        <v>86</v>
      </c>
      <c r="F453" t="s">
        <v>87</v>
      </c>
      <c r="G453" t="s">
        <v>88</v>
      </c>
      <c r="H453" t="s">
        <v>89</v>
      </c>
      <c r="I453" t="s">
        <v>136</v>
      </c>
      <c r="J453" t="s">
        <v>91</v>
      </c>
      <c r="K453" t="s">
        <v>137</v>
      </c>
      <c r="L453">
        <v>684</v>
      </c>
      <c r="M453">
        <v>534839</v>
      </c>
      <c r="N453">
        <v>121086</v>
      </c>
      <c r="O453">
        <v>67033</v>
      </c>
      <c r="P453">
        <v>93640</v>
      </c>
      <c r="Q453" t="s">
        <v>93</v>
      </c>
      <c r="R453">
        <v>379963</v>
      </c>
    </row>
    <row r="454" spans="1:18" x14ac:dyDescent="0.25">
      <c r="A454" t="s">
        <v>242</v>
      </c>
      <c r="B454" t="s">
        <v>243</v>
      </c>
      <c r="C454" t="s">
        <v>85</v>
      </c>
      <c r="D454">
        <v>64</v>
      </c>
      <c r="E454" t="s">
        <v>86</v>
      </c>
      <c r="F454" t="s">
        <v>87</v>
      </c>
      <c r="G454" t="s">
        <v>88</v>
      </c>
      <c r="H454" t="s">
        <v>89</v>
      </c>
      <c r="I454" t="s">
        <v>190</v>
      </c>
      <c r="J454" t="s">
        <v>91</v>
      </c>
      <c r="K454" t="s">
        <v>191</v>
      </c>
      <c r="L454">
        <v>5000</v>
      </c>
      <c r="M454">
        <v>534839</v>
      </c>
      <c r="N454">
        <v>121086</v>
      </c>
      <c r="O454">
        <v>67033</v>
      </c>
      <c r="P454">
        <v>93640</v>
      </c>
      <c r="Q454" t="s">
        <v>93</v>
      </c>
      <c r="R454">
        <v>379963</v>
      </c>
    </row>
    <row r="455" spans="1:18" x14ac:dyDescent="0.25">
      <c r="A455" t="s">
        <v>242</v>
      </c>
      <c r="B455" t="s">
        <v>243</v>
      </c>
      <c r="C455" t="s">
        <v>85</v>
      </c>
      <c r="D455">
        <v>64</v>
      </c>
      <c r="E455" t="s">
        <v>86</v>
      </c>
      <c r="F455" t="s">
        <v>87</v>
      </c>
      <c r="G455" t="s">
        <v>88</v>
      </c>
      <c r="H455" t="s">
        <v>89</v>
      </c>
      <c r="I455" t="s">
        <v>190</v>
      </c>
      <c r="J455" t="s">
        <v>91</v>
      </c>
      <c r="K455" t="s">
        <v>191</v>
      </c>
      <c r="L455">
        <v>3400</v>
      </c>
      <c r="M455">
        <v>534839</v>
      </c>
      <c r="N455">
        <v>121086</v>
      </c>
      <c r="O455">
        <v>67033</v>
      </c>
      <c r="P455">
        <v>93640</v>
      </c>
      <c r="Q455" t="s">
        <v>93</v>
      </c>
      <c r="R455">
        <v>379963</v>
      </c>
    </row>
    <row r="456" spans="1:18" x14ac:dyDescent="0.25">
      <c r="A456" t="s">
        <v>242</v>
      </c>
      <c r="B456" t="s">
        <v>243</v>
      </c>
      <c r="C456" t="s">
        <v>85</v>
      </c>
      <c r="D456">
        <v>64</v>
      </c>
      <c r="E456" t="s">
        <v>86</v>
      </c>
      <c r="F456" t="s">
        <v>87</v>
      </c>
      <c r="G456" t="s">
        <v>88</v>
      </c>
      <c r="H456" t="s">
        <v>89</v>
      </c>
      <c r="I456" t="s">
        <v>190</v>
      </c>
      <c r="J456" t="s">
        <v>91</v>
      </c>
      <c r="K456" t="s">
        <v>191</v>
      </c>
      <c r="L456">
        <v>850</v>
      </c>
      <c r="M456">
        <v>534839</v>
      </c>
      <c r="N456">
        <v>121086</v>
      </c>
      <c r="O456">
        <v>67033</v>
      </c>
      <c r="P456">
        <v>93640</v>
      </c>
      <c r="Q456" t="s">
        <v>93</v>
      </c>
      <c r="R456">
        <v>379963</v>
      </c>
    </row>
    <row r="457" spans="1:18" x14ac:dyDescent="0.25">
      <c r="A457" t="s">
        <v>242</v>
      </c>
      <c r="B457" t="s">
        <v>243</v>
      </c>
      <c r="C457" t="s">
        <v>85</v>
      </c>
      <c r="D457">
        <v>64</v>
      </c>
      <c r="E457" t="s">
        <v>86</v>
      </c>
      <c r="F457" t="s">
        <v>87</v>
      </c>
      <c r="G457" t="s">
        <v>88</v>
      </c>
      <c r="H457" t="s">
        <v>89</v>
      </c>
      <c r="I457" t="s">
        <v>138</v>
      </c>
      <c r="J457" t="s">
        <v>91</v>
      </c>
      <c r="K457" t="s">
        <v>139</v>
      </c>
      <c r="L457">
        <v>7500</v>
      </c>
      <c r="M457">
        <v>534839</v>
      </c>
      <c r="N457">
        <v>121086</v>
      </c>
      <c r="O457">
        <v>67033</v>
      </c>
      <c r="P457">
        <v>93640</v>
      </c>
      <c r="Q457" t="s">
        <v>93</v>
      </c>
      <c r="R457">
        <v>379963</v>
      </c>
    </row>
    <row r="458" spans="1:18" x14ac:dyDescent="0.25">
      <c r="A458" t="s">
        <v>242</v>
      </c>
      <c r="B458" t="s">
        <v>243</v>
      </c>
      <c r="C458" t="s">
        <v>85</v>
      </c>
      <c r="D458">
        <v>64</v>
      </c>
      <c r="E458" t="s">
        <v>86</v>
      </c>
      <c r="F458" t="s">
        <v>87</v>
      </c>
      <c r="G458" t="s">
        <v>88</v>
      </c>
      <c r="H458" t="s">
        <v>89</v>
      </c>
      <c r="I458" t="s">
        <v>190</v>
      </c>
      <c r="J458" t="s">
        <v>91</v>
      </c>
      <c r="K458" t="s">
        <v>191</v>
      </c>
      <c r="L458">
        <v>600</v>
      </c>
      <c r="M458">
        <v>534839</v>
      </c>
      <c r="N458">
        <v>121086</v>
      </c>
      <c r="O458">
        <v>67033</v>
      </c>
      <c r="P458">
        <v>93640</v>
      </c>
      <c r="Q458" t="s">
        <v>93</v>
      </c>
      <c r="R458">
        <v>379963</v>
      </c>
    </row>
    <row r="459" spans="1:18" x14ac:dyDescent="0.25">
      <c r="A459" t="s">
        <v>242</v>
      </c>
      <c r="B459" t="s">
        <v>243</v>
      </c>
      <c r="C459" t="s">
        <v>85</v>
      </c>
      <c r="D459">
        <v>64</v>
      </c>
      <c r="E459" t="s">
        <v>86</v>
      </c>
      <c r="F459" t="s">
        <v>87</v>
      </c>
      <c r="G459" t="s">
        <v>88</v>
      </c>
      <c r="H459" t="s">
        <v>89</v>
      </c>
      <c r="I459" t="s">
        <v>190</v>
      </c>
      <c r="J459" t="s">
        <v>91</v>
      </c>
      <c r="K459" t="s">
        <v>191</v>
      </c>
      <c r="L459">
        <v>500</v>
      </c>
      <c r="M459">
        <v>534839</v>
      </c>
      <c r="N459">
        <v>121086</v>
      </c>
      <c r="O459">
        <v>67033</v>
      </c>
      <c r="P459">
        <v>93640</v>
      </c>
      <c r="Q459" t="s">
        <v>93</v>
      </c>
      <c r="R459">
        <v>379963</v>
      </c>
    </row>
    <row r="460" spans="1:18" x14ac:dyDescent="0.25">
      <c r="A460" t="s">
        <v>242</v>
      </c>
      <c r="B460" t="s">
        <v>243</v>
      </c>
      <c r="C460" t="s">
        <v>85</v>
      </c>
      <c r="D460">
        <v>64</v>
      </c>
      <c r="E460" t="s">
        <v>86</v>
      </c>
      <c r="F460" t="s">
        <v>87</v>
      </c>
      <c r="G460" t="s">
        <v>88</v>
      </c>
      <c r="H460" t="s">
        <v>89</v>
      </c>
      <c r="I460" t="s">
        <v>190</v>
      </c>
      <c r="J460" t="s">
        <v>91</v>
      </c>
      <c r="K460" t="s">
        <v>191</v>
      </c>
      <c r="L460">
        <v>3000</v>
      </c>
      <c r="M460">
        <v>534839</v>
      </c>
      <c r="N460">
        <v>121086</v>
      </c>
      <c r="O460">
        <v>67033</v>
      </c>
      <c r="P460">
        <v>93640</v>
      </c>
      <c r="Q460" t="s">
        <v>93</v>
      </c>
      <c r="R460">
        <v>379963</v>
      </c>
    </row>
    <row r="461" spans="1:18" x14ac:dyDescent="0.25">
      <c r="A461" t="s">
        <v>242</v>
      </c>
      <c r="B461" t="s">
        <v>243</v>
      </c>
      <c r="C461" t="s">
        <v>85</v>
      </c>
      <c r="D461">
        <v>64</v>
      </c>
      <c r="E461" t="s">
        <v>86</v>
      </c>
      <c r="F461" t="s">
        <v>87</v>
      </c>
      <c r="G461" t="s">
        <v>88</v>
      </c>
      <c r="H461" t="s">
        <v>89</v>
      </c>
      <c r="I461" t="s">
        <v>190</v>
      </c>
      <c r="J461" t="s">
        <v>91</v>
      </c>
      <c r="K461" t="s">
        <v>191</v>
      </c>
      <c r="L461">
        <v>24000</v>
      </c>
      <c r="M461">
        <v>534839</v>
      </c>
      <c r="N461">
        <v>121086</v>
      </c>
      <c r="O461">
        <v>67033</v>
      </c>
      <c r="P461">
        <v>93640</v>
      </c>
      <c r="Q461" t="s">
        <v>93</v>
      </c>
      <c r="R461">
        <v>379963</v>
      </c>
    </row>
    <row r="462" spans="1:18" x14ac:dyDescent="0.25">
      <c r="A462" t="s">
        <v>242</v>
      </c>
      <c r="B462" t="s">
        <v>243</v>
      </c>
      <c r="C462" t="s">
        <v>85</v>
      </c>
      <c r="D462">
        <v>64</v>
      </c>
      <c r="E462" t="s">
        <v>86</v>
      </c>
      <c r="F462" t="s">
        <v>87</v>
      </c>
      <c r="G462" t="s">
        <v>88</v>
      </c>
      <c r="H462" t="s">
        <v>89</v>
      </c>
      <c r="I462" t="s">
        <v>190</v>
      </c>
      <c r="J462" t="s">
        <v>91</v>
      </c>
      <c r="K462" t="s">
        <v>191</v>
      </c>
      <c r="L462">
        <v>2000</v>
      </c>
      <c r="M462">
        <v>534839</v>
      </c>
      <c r="N462">
        <v>121086</v>
      </c>
      <c r="O462">
        <v>67033</v>
      </c>
      <c r="P462">
        <v>93640</v>
      </c>
      <c r="Q462" t="s">
        <v>93</v>
      </c>
      <c r="R462">
        <v>379963</v>
      </c>
    </row>
    <row r="463" spans="1:18" x14ac:dyDescent="0.25">
      <c r="A463" t="s">
        <v>242</v>
      </c>
      <c r="B463" t="s">
        <v>243</v>
      </c>
      <c r="C463" t="s">
        <v>85</v>
      </c>
      <c r="D463">
        <v>64</v>
      </c>
      <c r="E463" t="s">
        <v>86</v>
      </c>
      <c r="F463" t="s">
        <v>87</v>
      </c>
      <c r="G463" t="s">
        <v>88</v>
      </c>
      <c r="H463" t="s">
        <v>89</v>
      </c>
      <c r="I463" t="s">
        <v>190</v>
      </c>
      <c r="J463" t="s">
        <v>91</v>
      </c>
      <c r="K463" t="s">
        <v>191</v>
      </c>
      <c r="L463">
        <v>15000</v>
      </c>
      <c r="M463">
        <v>534839</v>
      </c>
      <c r="N463">
        <v>121086</v>
      </c>
      <c r="O463">
        <v>67033</v>
      </c>
      <c r="P463">
        <v>93640</v>
      </c>
      <c r="Q463" t="s">
        <v>93</v>
      </c>
      <c r="R463">
        <v>379963</v>
      </c>
    </row>
    <row r="464" spans="1:18" x14ac:dyDescent="0.25">
      <c r="A464" t="s">
        <v>242</v>
      </c>
      <c r="B464" t="s">
        <v>243</v>
      </c>
      <c r="C464" t="s">
        <v>85</v>
      </c>
      <c r="D464">
        <v>64</v>
      </c>
      <c r="E464" t="s">
        <v>86</v>
      </c>
      <c r="F464" t="s">
        <v>87</v>
      </c>
      <c r="G464" t="s">
        <v>88</v>
      </c>
      <c r="H464" t="s">
        <v>89</v>
      </c>
      <c r="I464" t="s">
        <v>190</v>
      </c>
      <c r="J464" t="s">
        <v>91</v>
      </c>
      <c r="K464" t="s">
        <v>191</v>
      </c>
      <c r="L464">
        <v>2000</v>
      </c>
      <c r="M464">
        <v>534839</v>
      </c>
      <c r="N464">
        <v>121086</v>
      </c>
      <c r="O464">
        <v>67033</v>
      </c>
      <c r="P464">
        <v>93640</v>
      </c>
      <c r="Q464" t="s">
        <v>93</v>
      </c>
      <c r="R464">
        <v>379963</v>
      </c>
    </row>
    <row r="465" spans="1:18" x14ac:dyDescent="0.25">
      <c r="A465" t="s">
        <v>242</v>
      </c>
      <c r="B465" t="s">
        <v>243</v>
      </c>
      <c r="C465" t="s">
        <v>85</v>
      </c>
      <c r="D465">
        <v>64</v>
      </c>
      <c r="E465" t="s">
        <v>86</v>
      </c>
      <c r="F465" t="s">
        <v>87</v>
      </c>
      <c r="G465" t="s">
        <v>88</v>
      </c>
      <c r="H465" t="s">
        <v>89</v>
      </c>
      <c r="I465" t="s">
        <v>190</v>
      </c>
      <c r="J465" t="s">
        <v>91</v>
      </c>
      <c r="K465" t="s">
        <v>191</v>
      </c>
      <c r="L465">
        <v>4200</v>
      </c>
      <c r="M465">
        <v>534839</v>
      </c>
      <c r="N465">
        <v>121086</v>
      </c>
      <c r="O465">
        <v>67033</v>
      </c>
      <c r="P465">
        <v>93640</v>
      </c>
      <c r="Q465" t="s">
        <v>93</v>
      </c>
      <c r="R465">
        <v>379963</v>
      </c>
    </row>
    <row r="466" spans="1:18" x14ac:dyDescent="0.25">
      <c r="A466" t="s">
        <v>242</v>
      </c>
      <c r="B466" t="s">
        <v>243</v>
      </c>
      <c r="C466" t="s">
        <v>85</v>
      </c>
      <c r="D466">
        <v>64</v>
      </c>
      <c r="E466" t="s">
        <v>86</v>
      </c>
      <c r="F466" t="s">
        <v>87</v>
      </c>
      <c r="G466" t="s">
        <v>88</v>
      </c>
      <c r="H466" t="s">
        <v>89</v>
      </c>
      <c r="I466" t="s">
        <v>130</v>
      </c>
      <c r="J466" t="s">
        <v>91</v>
      </c>
      <c r="K466" t="s">
        <v>131</v>
      </c>
      <c r="L466">
        <v>500</v>
      </c>
      <c r="M466">
        <v>534839</v>
      </c>
      <c r="N466">
        <v>121086</v>
      </c>
      <c r="O466">
        <v>67033</v>
      </c>
      <c r="P466">
        <v>93640</v>
      </c>
      <c r="Q466" t="s">
        <v>93</v>
      </c>
      <c r="R466">
        <v>379963</v>
      </c>
    </row>
    <row r="467" spans="1:18" x14ac:dyDescent="0.25">
      <c r="A467" t="s">
        <v>242</v>
      </c>
      <c r="B467" t="s">
        <v>243</v>
      </c>
      <c r="C467" t="s">
        <v>85</v>
      </c>
      <c r="D467">
        <v>64</v>
      </c>
      <c r="E467" t="s">
        <v>86</v>
      </c>
      <c r="F467" t="s">
        <v>87</v>
      </c>
      <c r="G467" t="s">
        <v>88</v>
      </c>
      <c r="H467" t="s">
        <v>89</v>
      </c>
      <c r="I467" t="s">
        <v>136</v>
      </c>
      <c r="J467" t="s">
        <v>91</v>
      </c>
      <c r="K467" t="s">
        <v>137</v>
      </c>
      <c r="L467">
        <v>503</v>
      </c>
      <c r="M467">
        <v>534839</v>
      </c>
      <c r="N467">
        <v>121086</v>
      </c>
      <c r="O467">
        <v>67033</v>
      </c>
      <c r="P467">
        <v>93640</v>
      </c>
      <c r="Q467" t="s">
        <v>93</v>
      </c>
      <c r="R467">
        <v>379963</v>
      </c>
    </row>
    <row r="468" spans="1:18" x14ac:dyDescent="0.25">
      <c r="A468" t="s">
        <v>242</v>
      </c>
      <c r="B468" t="s">
        <v>243</v>
      </c>
      <c r="C468" t="s">
        <v>85</v>
      </c>
      <c r="D468">
        <v>64</v>
      </c>
      <c r="E468" t="s">
        <v>86</v>
      </c>
      <c r="F468" t="s">
        <v>87</v>
      </c>
      <c r="G468" t="s">
        <v>88</v>
      </c>
      <c r="H468" t="s">
        <v>89</v>
      </c>
      <c r="I468" t="s">
        <v>208</v>
      </c>
      <c r="J468" t="s">
        <v>91</v>
      </c>
      <c r="K468" t="s">
        <v>209</v>
      </c>
      <c r="L468">
        <v>186</v>
      </c>
      <c r="M468">
        <v>534839</v>
      </c>
      <c r="N468">
        <v>121086</v>
      </c>
      <c r="O468">
        <v>67033</v>
      </c>
      <c r="P468">
        <v>93640</v>
      </c>
      <c r="Q468" t="s">
        <v>93</v>
      </c>
      <c r="R468">
        <v>379963</v>
      </c>
    </row>
    <row r="469" spans="1:18" x14ac:dyDescent="0.25">
      <c r="A469" t="s">
        <v>242</v>
      </c>
      <c r="B469" t="s">
        <v>243</v>
      </c>
      <c r="C469" t="s">
        <v>85</v>
      </c>
      <c r="D469">
        <v>64</v>
      </c>
      <c r="E469" t="s">
        <v>86</v>
      </c>
      <c r="F469" t="s">
        <v>87</v>
      </c>
      <c r="G469" t="s">
        <v>88</v>
      </c>
      <c r="H469" t="s">
        <v>89</v>
      </c>
      <c r="I469" t="s">
        <v>208</v>
      </c>
      <c r="J469" t="s">
        <v>91</v>
      </c>
      <c r="K469" t="s">
        <v>209</v>
      </c>
      <c r="L469">
        <v>2220</v>
      </c>
      <c r="M469">
        <v>534839</v>
      </c>
      <c r="N469">
        <v>121086</v>
      </c>
      <c r="O469">
        <v>67033</v>
      </c>
      <c r="P469">
        <v>93640</v>
      </c>
      <c r="Q469" t="s">
        <v>93</v>
      </c>
      <c r="R469">
        <v>379963</v>
      </c>
    </row>
    <row r="470" spans="1:18" x14ac:dyDescent="0.25">
      <c r="A470" t="s">
        <v>242</v>
      </c>
      <c r="B470" t="s">
        <v>243</v>
      </c>
      <c r="C470" t="s">
        <v>85</v>
      </c>
      <c r="D470">
        <v>64</v>
      </c>
      <c r="E470" t="s">
        <v>86</v>
      </c>
      <c r="F470" t="s">
        <v>87</v>
      </c>
      <c r="G470" t="s">
        <v>88</v>
      </c>
      <c r="H470" t="s">
        <v>89</v>
      </c>
      <c r="I470" t="s">
        <v>224</v>
      </c>
      <c r="J470" t="s">
        <v>91</v>
      </c>
      <c r="K470" t="s">
        <v>225</v>
      </c>
      <c r="L470">
        <v>1324</v>
      </c>
      <c r="M470">
        <v>534839</v>
      </c>
      <c r="N470">
        <v>121086</v>
      </c>
      <c r="O470">
        <v>67033</v>
      </c>
      <c r="P470">
        <v>93640</v>
      </c>
      <c r="Q470" t="s">
        <v>93</v>
      </c>
      <c r="R470">
        <v>379963</v>
      </c>
    </row>
    <row r="471" spans="1:18" x14ac:dyDescent="0.25">
      <c r="A471" t="s">
        <v>242</v>
      </c>
      <c r="B471" t="s">
        <v>243</v>
      </c>
      <c r="C471" t="s">
        <v>85</v>
      </c>
      <c r="D471">
        <v>64</v>
      </c>
      <c r="E471" t="s">
        <v>86</v>
      </c>
      <c r="F471" t="s">
        <v>87</v>
      </c>
      <c r="G471" t="s">
        <v>88</v>
      </c>
      <c r="H471" t="s">
        <v>89</v>
      </c>
      <c r="I471" t="s">
        <v>196</v>
      </c>
      <c r="J471" t="s">
        <v>91</v>
      </c>
      <c r="K471" t="s">
        <v>197</v>
      </c>
      <c r="L471">
        <v>13324</v>
      </c>
      <c r="M471">
        <v>534839</v>
      </c>
      <c r="N471">
        <v>121086</v>
      </c>
      <c r="O471">
        <v>67033</v>
      </c>
      <c r="P471">
        <v>93640</v>
      </c>
      <c r="Q471" t="s">
        <v>93</v>
      </c>
      <c r="R471">
        <v>379963</v>
      </c>
    </row>
    <row r="472" spans="1:18" x14ac:dyDescent="0.25">
      <c r="A472" t="s">
        <v>242</v>
      </c>
      <c r="B472" t="s">
        <v>243</v>
      </c>
      <c r="C472" t="s">
        <v>85</v>
      </c>
      <c r="D472">
        <v>64</v>
      </c>
      <c r="E472" t="s">
        <v>86</v>
      </c>
      <c r="F472" t="s">
        <v>87</v>
      </c>
      <c r="G472" t="s">
        <v>88</v>
      </c>
      <c r="H472" t="s">
        <v>89</v>
      </c>
      <c r="I472" t="s">
        <v>200</v>
      </c>
      <c r="J472" t="s">
        <v>91</v>
      </c>
      <c r="K472" t="s">
        <v>201</v>
      </c>
      <c r="L472">
        <v>4194</v>
      </c>
      <c r="M472">
        <v>534839</v>
      </c>
      <c r="N472">
        <v>121086</v>
      </c>
      <c r="O472">
        <v>67033</v>
      </c>
      <c r="P472">
        <v>93640</v>
      </c>
      <c r="Q472" t="s">
        <v>93</v>
      </c>
      <c r="R472">
        <v>379963</v>
      </c>
    </row>
    <row r="473" spans="1:18" x14ac:dyDescent="0.25">
      <c r="A473" t="s">
        <v>242</v>
      </c>
      <c r="B473" t="s">
        <v>243</v>
      </c>
      <c r="C473" t="s">
        <v>85</v>
      </c>
      <c r="D473">
        <v>64</v>
      </c>
      <c r="E473" t="s">
        <v>86</v>
      </c>
      <c r="F473" t="s">
        <v>87</v>
      </c>
      <c r="G473" t="s">
        <v>88</v>
      </c>
      <c r="H473" t="s">
        <v>89</v>
      </c>
      <c r="I473" t="s">
        <v>208</v>
      </c>
      <c r="J473" t="s">
        <v>91</v>
      </c>
      <c r="K473" t="s">
        <v>209</v>
      </c>
      <c r="L473">
        <v>1518</v>
      </c>
      <c r="M473">
        <v>534839</v>
      </c>
      <c r="N473">
        <v>121086</v>
      </c>
      <c r="O473">
        <v>67033</v>
      </c>
      <c r="P473">
        <v>93640</v>
      </c>
      <c r="Q473" t="s">
        <v>93</v>
      </c>
      <c r="R473">
        <v>379963</v>
      </c>
    </row>
    <row r="474" spans="1:18" x14ac:dyDescent="0.25">
      <c r="A474" t="s">
        <v>242</v>
      </c>
      <c r="B474" t="s">
        <v>243</v>
      </c>
      <c r="C474" t="s">
        <v>85</v>
      </c>
      <c r="D474">
        <v>64</v>
      </c>
      <c r="E474" t="s">
        <v>86</v>
      </c>
      <c r="F474" t="s">
        <v>87</v>
      </c>
      <c r="G474" t="s">
        <v>88</v>
      </c>
      <c r="H474" t="s">
        <v>89</v>
      </c>
      <c r="I474" t="s">
        <v>158</v>
      </c>
      <c r="J474" t="s">
        <v>91</v>
      </c>
      <c r="K474" t="s">
        <v>159</v>
      </c>
      <c r="L474">
        <v>1560</v>
      </c>
      <c r="M474">
        <v>534839</v>
      </c>
      <c r="N474">
        <v>121086</v>
      </c>
      <c r="O474">
        <v>67033</v>
      </c>
      <c r="P474">
        <v>93640</v>
      </c>
      <c r="Q474" t="s">
        <v>93</v>
      </c>
      <c r="R474">
        <v>379963</v>
      </c>
    </row>
    <row r="475" spans="1:18" x14ac:dyDescent="0.25">
      <c r="A475" t="s">
        <v>242</v>
      </c>
      <c r="B475" t="s">
        <v>243</v>
      </c>
      <c r="C475" t="s">
        <v>85</v>
      </c>
      <c r="D475">
        <v>64</v>
      </c>
      <c r="E475" t="s">
        <v>86</v>
      </c>
      <c r="F475" t="s">
        <v>87</v>
      </c>
      <c r="G475" t="s">
        <v>88</v>
      </c>
      <c r="H475" t="s">
        <v>89</v>
      </c>
      <c r="I475" t="s">
        <v>128</v>
      </c>
      <c r="J475" t="s">
        <v>91</v>
      </c>
      <c r="K475" t="s">
        <v>129</v>
      </c>
      <c r="L475">
        <v>-539</v>
      </c>
      <c r="M475">
        <v>534839</v>
      </c>
      <c r="N475">
        <v>121086</v>
      </c>
      <c r="O475">
        <v>67033</v>
      </c>
      <c r="P475">
        <v>93640</v>
      </c>
      <c r="Q475" t="s">
        <v>93</v>
      </c>
      <c r="R475">
        <v>379963</v>
      </c>
    </row>
    <row r="476" spans="1:18" x14ac:dyDescent="0.25">
      <c r="A476" t="s">
        <v>242</v>
      </c>
      <c r="B476" t="s">
        <v>243</v>
      </c>
      <c r="C476" t="s">
        <v>85</v>
      </c>
      <c r="D476">
        <v>64</v>
      </c>
      <c r="E476" t="s">
        <v>86</v>
      </c>
      <c r="F476" t="s">
        <v>87</v>
      </c>
      <c r="G476" t="s">
        <v>88</v>
      </c>
      <c r="H476" t="s">
        <v>89</v>
      </c>
      <c r="I476" t="s">
        <v>130</v>
      </c>
      <c r="J476" t="s">
        <v>91</v>
      </c>
      <c r="K476" t="s">
        <v>131</v>
      </c>
      <c r="L476">
        <v>4160</v>
      </c>
      <c r="M476">
        <v>534839</v>
      </c>
      <c r="N476">
        <v>121086</v>
      </c>
      <c r="O476">
        <v>67033</v>
      </c>
      <c r="P476">
        <v>93640</v>
      </c>
      <c r="Q476" t="s">
        <v>93</v>
      </c>
      <c r="R476">
        <v>379963</v>
      </c>
    </row>
    <row r="477" spans="1:18" x14ac:dyDescent="0.25">
      <c r="A477" t="s">
        <v>242</v>
      </c>
      <c r="B477" t="s">
        <v>243</v>
      </c>
      <c r="C477" t="s">
        <v>85</v>
      </c>
      <c r="D477">
        <v>64</v>
      </c>
      <c r="E477" t="s">
        <v>86</v>
      </c>
      <c r="F477" t="s">
        <v>87</v>
      </c>
      <c r="G477" t="s">
        <v>88</v>
      </c>
      <c r="H477" t="s">
        <v>89</v>
      </c>
      <c r="I477" t="s">
        <v>90</v>
      </c>
      <c r="J477" t="s">
        <v>91</v>
      </c>
      <c r="K477" t="s">
        <v>92</v>
      </c>
      <c r="L477">
        <v>0</v>
      </c>
      <c r="M477">
        <v>534839</v>
      </c>
      <c r="N477">
        <v>121086</v>
      </c>
      <c r="O477">
        <v>67033</v>
      </c>
      <c r="P477">
        <v>93640</v>
      </c>
      <c r="Q477" t="s">
        <v>93</v>
      </c>
      <c r="R477">
        <v>379963</v>
      </c>
    </row>
    <row r="478" spans="1:18" x14ac:dyDescent="0.25">
      <c r="A478" t="s">
        <v>242</v>
      </c>
      <c r="B478" t="s">
        <v>243</v>
      </c>
      <c r="C478" t="s">
        <v>85</v>
      </c>
      <c r="D478">
        <v>64</v>
      </c>
      <c r="E478" t="s">
        <v>86</v>
      </c>
      <c r="F478" t="s">
        <v>87</v>
      </c>
      <c r="G478" t="s">
        <v>88</v>
      </c>
      <c r="H478" t="s">
        <v>89</v>
      </c>
      <c r="I478" t="s">
        <v>94</v>
      </c>
      <c r="J478" t="s">
        <v>91</v>
      </c>
      <c r="K478" t="s">
        <v>95</v>
      </c>
      <c r="L478">
        <v>0</v>
      </c>
      <c r="M478">
        <v>534839</v>
      </c>
      <c r="N478">
        <v>121086</v>
      </c>
      <c r="O478">
        <v>67033</v>
      </c>
      <c r="P478">
        <v>93640</v>
      </c>
      <c r="Q478" t="s">
        <v>93</v>
      </c>
      <c r="R478">
        <v>379963</v>
      </c>
    </row>
    <row r="479" spans="1:18" x14ac:dyDescent="0.25">
      <c r="A479" t="s">
        <v>242</v>
      </c>
      <c r="B479" t="s">
        <v>243</v>
      </c>
      <c r="C479" t="s">
        <v>85</v>
      </c>
      <c r="D479">
        <v>64</v>
      </c>
      <c r="E479" t="s">
        <v>86</v>
      </c>
      <c r="F479" t="s">
        <v>87</v>
      </c>
      <c r="G479" t="s">
        <v>88</v>
      </c>
      <c r="H479" t="s">
        <v>89</v>
      </c>
      <c r="I479" t="s">
        <v>96</v>
      </c>
      <c r="J479" t="s">
        <v>91</v>
      </c>
      <c r="K479" t="s">
        <v>97</v>
      </c>
      <c r="L479">
        <v>0</v>
      </c>
      <c r="M479">
        <v>534839</v>
      </c>
      <c r="N479">
        <v>121086</v>
      </c>
      <c r="O479">
        <v>67033</v>
      </c>
      <c r="P479">
        <v>93640</v>
      </c>
      <c r="Q479" t="s">
        <v>93</v>
      </c>
      <c r="R479">
        <v>379963</v>
      </c>
    </row>
    <row r="480" spans="1:18" x14ac:dyDescent="0.25">
      <c r="A480" t="s">
        <v>242</v>
      </c>
      <c r="B480" t="s">
        <v>243</v>
      </c>
      <c r="C480" t="s">
        <v>85</v>
      </c>
      <c r="D480">
        <v>64</v>
      </c>
      <c r="E480" t="s">
        <v>86</v>
      </c>
      <c r="F480" t="s">
        <v>87</v>
      </c>
      <c r="G480" t="s">
        <v>88</v>
      </c>
      <c r="H480" t="s">
        <v>89</v>
      </c>
      <c r="I480" t="s">
        <v>98</v>
      </c>
      <c r="J480" t="s">
        <v>91</v>
      </c>
      <c r="K480" t="s">
        <v>99</v>
      </c>
      <c r="L480">
        <v>0</v>
      </c>
      <c r="M480">
        <v>534839</v>
      </c>
      <c r="N480">
        <v>121086</v>
      </c>
      <c r="O480">
        <v>67033</v>
      </c>
      <c r="P480">
        <v>93640</v>
      </c>
      <c r="Q480" t="s">
        <v>93</v>
      </c>
      <c r="R480">
        <v>379963</v>
      </c>
    </row>
    <row r="481" spans="1:18" x14ac:dyDescent="0.25">
      <c r="A481" t="s">
        <v>242</v>
      </c>
      <c r="B481" t="s">
        <v>243</v>
      </c>
      <c r="C481" t="s">
        <v>85</v>
      </c>
      <c r="D481">
        <v>64</v>
      </c>
      <c r="E481" t="s">
        <v>86</v>
      </c>
      <c r="F481" t="s">
        <v>87</v>
      </c>
      <c r="G481" t="s">
        <v>88</v>
      </c>
      <c r="H481" t="s">
        <v>89</v>
      </c>
      <c r="I481" t="s">
        <v>100</v>
      </c>
      <c r="J481" t="s">
        <v>91</v>
      </c>
      <c r="K481" t="s">
        <v>101</v>
      </c>
      <c r="L481">
        <v>0</v>
      </c>
      <c r="M481">
        <v>534839</v>
      </c>
      <c r="N481">
        <v>121086</v>
      </c>
      <c r="O481">
        <v>67033</v>
      </c>
      <c r="P481">
        <v>93640</v>
      </c>
      <c r="Q481" t="s">
        <v>93</v>
      </c>
      <c r="R481">
        <v>379963</v>
      </c>
    </row>
    <row r="482" spans="1:18" x14ac:dyDescent="0.25">
      <c r="A482" t="s">
        <v>242</v>
      </c>
      <c r="B482" t="s">
        <v>243</v>
      </c>
      <c r="C482" t="s">
        <v>85</v>
      </c>
      <c r="D482">
        <v>64</v>
      </c>
      <c r="E482" t="s">
        <v>86</v>
      </c>
      <c r="F482" t="s">
        <v>87</v>
      </c>
      <c r="G482" t="s">
        <v>88</v>
      </c>
      <c r="H482" t="s">
        <v>89</v>
      </c>
      <c r="I482" t="s">
        <v>102</v>
      </c>
      <c r="J482" t="s">
        <v>91</v>
      </c>
      <c r="K482" t="s">
        <v>103</v>
      </c>
      <c r="L482">
        <v>0</v>
      </c>
      <c r="M482">
        <v>534839</v>
      </c>
      <c r="N482">
        <v>121086</v>
      </c>
      <c r="O482">
        <v>67033</v>
      </c>
      <c r="P482">
        <v>93640</v>
      </c>
      <c r="Q482" t="s">
        <v>93</v>
      </c>
      <c r="R482">
        <v>379963</v>
      </c>
    </row>
    <row r="483" spans="1:18" x14ac:dyDescent="0.25">
      <c r="A483" t="s">
        <v>242</v>
      </c>
      <c r="B483" t="s">
        <v>243</v>
      </c>
      <c r="C483" t="s">
        <v>85</v>
      </c>
      <c r="D483">
        <v>64</v>
      </c>
      <c r="E483" t="s">
        <v>86</v>
      </c>
      <c r="F483" t="s">
        <v>87</v>
      </c>
      <c r="G483" t="s">
        <v>88</v>
      </c>
      <c r="H483" t="s">
        <v>89</v>
      </c>
      <c r="I483" t="s">
        <v>104</v>
      </c>
      <c r="J483" t="s">
        <v>91</v>
      </c>
      <c r="K483" t="s">
        <v>105</v>
      </c>
      <c r="L483">
        <v>0</v>
      </c>
      <c r="M483">
        <v>534839</v>
      </c>
      <c r="N483">
        <v>121086</v>
      </c>
      <c r="O483">
        <v>67033</v>
      </c>
      <c r="P483">
        <v>93640</v>
      </c>
      <c r="Q483" t="s">
        <v>93</v>
      </c>
      <c r="R483">
        <v>379963</v>
      </c>
    </row>
    <row r="484" spans="1:18" x14ac:dyDescent="0.25">
      <c r="A484" t="s">
        <v>242</v>
      </c>
      <c r="B484" t="s">
        <v>243</v>
      </c>
      <c r="C484" t="s">
        <v>85</v>
      </c>
      <c r="D484">
        <v>64</v>
      </c>
      <c r="E484" t="s">
        <v>86</v>
      </c>
      <c r="F484" t="s">
        <v>87</v>
      </c>
      <c r="G484" t="s">
        <v>88</v>
      </c>
      <c r="H484" t="s">
        <v>89</v>
      </c>
      <c r="I484" t="s">
        <v>106</v>
      </c>
      <c r="J484" t="s">
        <v>91</v>
      </c>
      <c r="K484" t="s">
        <v>107</v>
      </c>
      <c r="L484">
        <v>0</v>
      </c>
      <c r="M484">
        <v>534839</v>
      </c>
      <c r="N484">
        <v>121086</v>
      </c>
      <c r="O484">
        <v>67033</v>
      </c>
      <c r="P484">
        <v>93640</v>
      </c>
      <c r="Q484" t="s">
        <v>93</v>
      </c>
      <c r="R484">
        <v>379963</v>
      </c>
    </row>
    <row r="485" spans="1:18" x14ac:dyDescent="0.25">
      <c r="A485" t="s">
        <v>242</v>
      </c>
      <c r="B485" t="s">
        <v>243</v>
      </c>
      <c r="C485" t="s">
        <v>85</v>
      </c>
      <c r="D485">
        <v>64</v>
      </c>
      <c r="E485" t="s">
        <v>86</v>
      </c>
      <c r="F485" t="s">
        <v>87</v>
      </c>
      <c r="G485" t="s">
        <v>88</v>
      </c>
      <c r="H485" t="s">
        <v>89</v>
      </c>
      <c r="I485" t="s">
        <v>108</v>
      </c>
      <c r="J485" t="s">
        <v>91</v>
      </c>
      <c r="K485" t="s">
        <v>109</v>
      </c>
      <c r="L485">
        <v>0</v>
      </c>
      <c r="M485">
        <v>534839</v>
      </c>
      <c r="N485">
        <v>121086</v>
      </c>
      <c r="O485">
        <v>67033</v>
      </c>
      <c r="P485">
        <v>93640</v>
      </c>
      <c r="Q485" t="s">
        <v>93</v>
      </c>
      <c r="R485">
        <v>379963</v>
      </c>
    </row>
    <row r="486" spans="1:18" x14ac:dyDescent="0.25">
      <c r="A486" t="s">
        <v>242</v>
      </c>
      <c r="B486" t="s">
        <v>243</v>
      </c>
      <c r="C486" t="s">
        <v>85</v>
      </c>
      <c r="D486">
        <v>64</v>
      </c>
      <c r="E486" t="s">
        <v>86</v>
      </c>
      <c r="F486" t="s">
        <v>87</v>
      </c>
      <c r="G486" t="s">
        <v>88</v>
      </c>
      <c r="H486" t="s">
        <v>89</v>
      </c>
      <c r="I486" t="s">
        <v>110</v>
      </c>
      <c r="J486" t="s">
        <v>91</v>
      </c>
      <c r="K486" t="s">
        <v>111</v>
      </c>
      <c r="L486">
        <v>0</v>
      </c>
      <c r="M486">
        <v>534839</v>
      </c>
      <c r="N486">
        <v>121086</v>
      </c>
      <c r="O486">
        <v>67033</v>
      </c>
      <c r="P486">
        <v>93640</v>
      </c>
      <c r="Q486" t="s">
        <v>93</v>
      </c>
      <c r="R486">
        <v>379963</v>
      </c>
    </row>
    <row r="487" spans="1:18" x14ac:dyDescent="0.25">
      <c r="A487" t="s">
        <v>242</v>
      </c>
      <c r="B487" t="s">
        <v>243</v>
      </c>
      <c r="C487" t="s">
        <v>85</v>
      </c>
      <c r="D487">
        <v>64</v>
      </c>
      <c r="E487" t="s">
        <v>86</v>
      </c>
      <c r="F487" t="s">
        <v>87</v>
      </c>
      <c r="G487" t="s">
        <v>88</v>
      </c>
      <c r="H487" t="s">
        <v>89</v>
      </c>
      <c r="I487" t="s">
        <v>112</v>
      </c>
      <c r="J487" t="s">
        <v>91</v>
      </c>
      <c r="K487" t="s">
        <v>113</v>
      </c>
      <c r="L487">
        <v>2890</v>
      </c>
      <c r="M487">
        <v>534839</v>
      </c>
      <c r="N487">
        <v>121086</v>
      </c>
      <c r="O487">
        <v>67033</v>
      </c>
      <c r="P487">
        <v>93640</v>
      </c>
      <c r="Q487" t="s">
        <v>93</v>
      </c>
      <c r="R487">
        <v>379963</v>
      </c>
    </row>
    <row r="488" spans="1:18" x14ac:dyDescent="0.25">
      <c r="A488" t="s">
        <v>242</v>
      </c>
      <c r="B488" t="s">
        <v>243</v>
      </c>
      <c r="C488" t="s">
        <v>85</v>
      </c>
      <c r="D488">
        <v>64</v>
      </c>
      <c r="E488" t="s">
        <v>86</v>
      </c>
      <c r="F488" t="s">
        <v>87</v>
      </c>
      <c r="G488" t="s">
        <v>88</v>
      </c>
      <c r="H488" t="s">
        <v>89</v>
      </c>
      <c r="I488" t="s">
        <v>114</v>
      </c>
      <c r="J488" t="s">
        <v>91</v>
      </c>
      <c r="K488" t="s">
        <v>115</v>
      </c>
      <c r="L488">
        <v>0</v>
      </c>
      <c r="M488">
        <v>534839</v>
      </c>
      <c r="N488">
        <v>121086</v>
      </c>
      <c r="O488">
        <v>67033</v>
      </c>
      <c r="P488">
        <v>93640</v>
      </c>
      <c r="Q488" t="s">
        <v>93</v>
      </c>
      <c r="R488">
        <v>379963</v>
      </c>
    </row>
    <row r="489" spans="1:18" x14ac:dyDescent="0.25">
      <c r="A489" t="s">
        <v>242</v>
      </c>
      <c r="B489" t="s">
        <v>243</v>
      </c>
      <c r="C489" t="s">
        <v>85</v>
      </c>
      <c r="D489">
        <v>64</v>
      </c>
      <c r="E489" t="s">
        <v>86</v>
      </c>
      <c r="F489" t="s">
        <v>87</v>
      </c>
      <c r="G489" t="s">
        <v>88</v>
      </c>
      <c r="H489" t="s">
        <v>89</v>
      </c>
      <c r="I489" t="s">
        <v>116</v>
      </c>
      <c r="J489" t="s">
        <v>91</v>
      </c>
      <c r="K489" t="s">
        <v>117</v>
      </c>
      <c r="L489">
        <v>0</v>
      </c>
      <c r="M489">
        <v>534839</v>
      </c>
      <c r="N489">
        <v>121086</v>
      </c>
      <c r="O489">
        <v>67033</v>
      </c>
      <c r="P489">
        <v>93640</v>
      </c>
      <c r="Q489" t="s">
        <v>93</v>
      </c>
      <c r="R489">
        <v>379963</v>
      </c>
    </row>
    <row r="490" spans="1:18" x14ac:dyDescent="0.25">
      <c r="A490" t="s">
        <v>242</v>
      </c>
      <c r="B490" t="s">
        <v>243</v>
      </c>
      <c r="C490" t="s">
        <v>85</v>
      </c>
      <c r="D490">
        <v>64</v>
      </c>
      <c r="E490" t="s">
        <v>86</v>
      </c>
      <c r="F490" t="s">
        <v>87</v>
      </c>
      <c r="G490" t="s">
        <v>88</v>
      </c>
      <c r="H490" t="s">
        <v>89</v>
      </c>
      <c r="I490" t="s">
        <v>118</v>
      </c>
      <c r="J490" t="s">
        <v>91</v>
      </c>
      <c r="K490" t="s">
        <v>119</v>
      </c>
      <c r="L490">
        <v>0</v>
      </c>
      <c r="M490">
        <v>534839</v>
      </c>
      <c r="N490">
        <v>121086</v>
      </c>
      <c r="O490">
        <v>67033</v>
      </c>
      <c r="P490">
        <v>93640</v>
      </c>
      <c r="Q490" t="s">
        <v>93</v>
      </c>
      <c r="R490">
        <v>379963</v>
      </c>
    </row>
    <row r="491" spans="1:18" x14ac:dyDescent="0.25">
      <c r="A491" t="s">
        <v>242</v>
      </c>
      <c r="B491" t="s">
        <v>243</v>
      </c>
      <c r="C491" t="s">
        <v>85</v>
      </c>
      <c r="D491">
        <v>64</v>
      </c>
      <c r="E491" t="s">
        <v>86</v>
      </c>
      <c r="F491" t="s">
        <v>87</v>
      </c>
      <c r="G491" t="s">
        <v>88</v>
      </c>
      <c r="H491" t="s">
        <v>89</v>
      </c>
      <c r="I491" t="s">
        <v>120</v>
      </c>
      <c r="J491" t="s">
        <v>91</v>
      </c>
      <c r="K491" t="s">
        <v>121</v>
      </c>
      <c r="L491">
        <v>0</v>
      </c>
      <c r="M491">
        <v>534839</v>
      </c>
      <c r="N491">
        <v>121086</v>
      </c>
      <c r="O491">
        <v>67033</v>
      </c>
      <c r="P491">
        <v>93640</v>
      </c>
      <c r="Q491" t="s">
        <v>93</v>
      </c>
      <c r="R491">
        <v>379963</v>
      </c>
    </row>
    <row r="492" spans="1:18" x14ac:dyDescent="0.25">
      <c r="A492" t="s">
        <v>242</v>
      </c>
      <c r="B492" t="s">
        <v>243</v>
      </c>
      <c r="C492" t="s">
        <v>85</v>
      </c>
      <c r="D492">
        <v>64</v>
      </c>
      <c r="E492" t="s">
        <v>86</v>
      </c>
      <c r="F492" t="s">
        <v>87</v>
      </c>
      <c r="G492" t="s">
        <v>88</v>
      </c>
      <c r="H492" t="s">
        <v>89</v>
      </c>
      <c r="I492" t="s">
        <v>122</v>
      </c>
      <c r="J492" t="s">
        <v>91</v>
      </c>
      <c r="K492" t="s">
        <v>123</v>
      </c>
      <c r="L492">
        <v>0</v>
      </c>
      <c r="M492">
        <v>534839</v>
      </c>
      <c r="N492">
        <v>121086</v>
      </c>
      <c r="O492">
        <v>67033</v>
      </c>
      <c r="P492">
        <v>93640</v>
      </c>
      <c r="Q492" t="s">
        <v>93</v>
      </c>
      <c r="R492">
        <v>379963</v>
      </c>
    </row>
    <row r="493" spans="1:18" x14ac:dyDescent="0.25">
      <c r="A493" t="s">
        <v>242</v>
      </c>
      <c r="B493" t="s">
        <v>243</v>
      </c>
      <c r="C493" t="s">
        <v>85</v>
      </c>
      <c r="D493">
        <v>64</v>
      </c>
      <c r="E493" t="s">
        <v>86</v>
      </c>
      <c r="F493" t="s">
        <v>87</v>
      </c>
      <c r="G493" t="s">
        <v>88</v>
      </c>
      <c r="H493" t="s">
        <v>89</v>
      </c>
      <c r="I493" t="s">
        <v>124</v>
      </c>
      <c r="J493" t="s">
        <v>91</v>
      </c>
      <c r="K493" t="s">
        <v>125</v>
      </c>
      <c r="L493">
        <v>0</v>
      </c>
      <c r="M493">
        <v>534839</v>
      </c>
      <c r="N493">
        <v>121086</v>
      </c>
      <c r="O493">
        <v>67033</v>
      </c>
      <c r="P493">
        <v>93640</v>
      </c>
      <c r="Q493" t="s">
        <v>93</v>
      </c>
      <c r="R493">
        <v>379963</v>
      </c>
    </row>
    <row r="494" spans="1:18" x14ac:dyDescent="0.25">
      <c r="A494" t="s">
        <v>242</v>
      </c>
      <c r="B494" t="s">
        <v>243</v>
      </c>
      <c r="C494" t="s">
        <v>85</v>
      </c>
      <c r="D494">
        <v>64</v>
      </c>
      <c r="E494" t="s">
        <v>86</v>
      </c>
      <c r="F494" t="s">
        <v>87</v>
      </c>
      <c r="G494" t="s">
        <v>88</v>
      </c>
      <c r="H494" t="s">
        <v>89</v>
      </c>
      <c r="I494" t="s">
        <v>126</v>
      </c>
      <c r="J494" t="s">
        <v>91</v>
      </c>
      <c r="K494" t="s">
        <v>127</v>
      </c>
      <c r="L494">
        <v>0</v>
      </c>
      <c r="M494">
        <v>534839</v>
      </c>
      <c r="N494">
        <v>121086</v>
      </c>
      <c r="O494">
        <v>67033</v>
      </c>
      <c r="P494">
        <v>93640</v>
      </c>
      <c r="Q494" t="s">
        <v>93</v>
      </c>
      <c r="R494">
        <v>379963</v>
      </c>
    </row>
    <row r="495" spans="1:18" x14ac:dyDescent="0.25">
      <c r="A495" t="s">
        <v>242</v>
      </c>
      <c r="B495" t="s">
        <v>243</v>
      </c>
      <c r="C495" t="s">
        <v>85</v>
      </c>
      <c r="D495">
        <v>64</v>
      </c>
      <c r="E495" t="s">
        <v>86</v>
      </c>
      <c r="F495" t="s">
        <v>87</v>
      </c>
      <c r="G495" t="s">
        <v>88</v>
      </c>
      <c r="H495" t="s">
        <v>89</v>
      </c>
      <c r="I495" t="s">
        <v>128</v>
      </c>
      <c r="J495" t="s">
        <v>91</v>
      </c>
      <c r="K495" t="s">
        <v>129</v>
      </c>
      <c r="L495">
        <v>541984</v>
      </c>
      <c r="M495">
        <v>534839</v>
      </c>
      <c r="N495">
        <v>121086</v>
      </c>
      <c r="O495">
        <v>67033</v>
      </c>
      <c r="P495">
        <v>93640</v>
      </c>
      <c r="Q495" t="s">
        <v>93</v>
      </c>
      <c r="R495">
        <v>379963</v>
      </c>
    </row>
    <row r="496" spans="1:18" x14ac:dyDescent="0.25">
      <c r="A496" t="s">
        <v>242</v>
      </c>
      <c r="B496" t="s">
        <v>243</v>
      </c>
      <c r="C496" t="s">
        <v>85</v>
      </c>
      <c r="D496">
        <v>64</v>
      </c>
      <c r="E496" t="s">
        <v>86</v>
      </c>
      <c r="F496" t="s">
        <v>87</v>
      </c>
      <c r="G496" t="s">
        <v>88</v>
      </c>
      <c r="H496" t="s">
        <v>89</v>
      </c>
      <c r="I496" t="s">
        <v>130</v>
      </c>
      <c r="J496" t="s">
        <v>91</v>
      </c>
      <c r="K496" t="s">
        <v>131</v>
      </c>
      <c r="L496">
        <v>320</v>
      </c>
      <c r="M496">
        <v>534839</v>
      </c>
      <c r="N496">
        <v>121086</v>
      </c>
      <c r="O496">
        <v>67033</v>
      </c>
      <c r="P496">
        <v>93640</v>
      </c>
      <c r="Q496" t="s">
        <v>93</v>
      </c>
      <c r="R496">
        <v>379963</v>
      </c>
    </row>
    <row r="497" spans="1:18" x14ac:dyDescent="0.25">
      <c r="A497" t="s">
        <v>242</v>
      </c>
      <c r="B497" t="s">
        <v>243</v>
      </c>
      <c r="C497" t="s">
        <v>85</v>
      </c>
      <c r="D497">
        <v>64</v>
      </c>
      <c r="E497" t="s">
        <v>86</v>
      </c>
      <c r="F497" t="s">
        <v>87</v>
      </c>
      <c r="G497" t="s">
        <v>88</v>
      </c>
      <c r="H497" t="s">
        <v>89</v>
      </c>
      <c r="I497" t="s">
        <v>132</v>
      </c>
      <c r="J497" t="s">
        <v>91</v>
      </c>
      <c r="K497" t="s">
        <v>133</v>
      </c>
      <c r="L497">
        <v>-18291</v>
      </c>
      <c r="M497">
        <v>534839</v>
      </c>
      <c r="N497">
        <v>121086</v>
      </c>
      <c r="O497">
        <v>67033</v>
      </c>
      <c r="P497">
        <v>93640</v>
      </c>
      <c r="Q497" t="s">
        <v>93</v>
      </c>
      <c r="R497">
        <v>379963</v>
      </c>
    </row>
    <row r="498" spans="1:18" x14ac:dyDescent="0.25">
      <c r="A498" t="s">
        <v>242</v>
      </c>
      <c r="B498" t="s">
        <v>243</v>
      </c>
      <c r="C498" t="s">
        <v>85</v>
      </c>
      <c r="D498">
        <v>64</v>
      </c>
      <c r="E498" t="s">
        <v>86</v>
      </c>
      <c r="F498" t="s">
        <v>87</v>
      </c>
      <c r="G498" t="s">
        <v>88</v>
      </c>
      <c r="H498" t="s">
        <v>89</v>
      </c>
      <c r="I498" t="s">
        <v>134</v>
      </c>
      <c r="J498" t="s">
        <v>91</v>
      </c>
      <c r="K498" t="s">
        <v>135</v>
      </c>
      <c r="L498">
        <v>79500</v>
      </c>
      <c r="M498">
        <v>534839</v>
      </c>
      <c r="N498">
        <v>121086</v>
      </c>
      <c r="O498">
        <v>67033</v>
      </c>
      <c r="P498">
        <v>93640</v>
      </c>
      <c r="Q498" t="s">
        <v>93</v>
      </c>
      <c r="R498">
        <v>379963</v>
      </c>
    </row>
    <row r="499" spans="1:18" x14ac:dyDescent="0.25">
      <c r="A499" t="s">
        <v>242</v>
      </c>
      <c r="B499" t="s">
        <v>243</v>
      </c>
      <c r="C499" t="s">
        <v>85</v>
      </c>
      <c r="D499">
        <v>64</v>
      </c>
      <c r="E499" t="s">
        <v>86</v>
      </c>
      <c r="F499" t="s">
        <v>87</v>
      </c>
      <c r="G499" t="s">
        <v>88</v>
      </c>
      <c r="H499" t="s">
        <v>89</v>
      </c>
      <c r="I499" t="s">
        <v>136</v>
      </c>
      <c r="J499" t="s">
        <v>91</v>
      </c>
      <c r="K499" t="s">
        <v>137</v>
      </c>
      <c r="L499">
        <v>520</v>
      </c>
      <c r="M499">
        <v>534839</v>
      </c>
      <c r="N499">
        <v>121086</v>
      </c>
      <c r="O499">
        <v>67033</v>
      </c>
      <c r="P499">
        <v>93640</v>
      </c>
      <c r="Q499" t="s">
        <v>93</v>
      </c>
      <c r="R499">
        <v>379963</v>
      </c>
    </row>
    <row r="500" spans="1:18" x14ac:dyDescent="0.25">
      <c r="A500" t="s">
        <v>242</v>
      </c>
      <c r="B500" t="s">
        <v>243</v>
      </c>
      <c r="C500" t="s">
        <v>85</v>
      </c>
      <c r="D500">
        <v>64</v>
      </c>
      <c r="E500" t="s">
        <v>86</v>
      </c>
      <c r="F500" t="s">
        <v>87</v>
      </c>
      <c r="G500" t="s">
        <v>88</v>
      </c>
      <c r="H500" t="s">
        <v>89</v>
      </c>
      <c r="I500" t="s">
        <v>138</v>
      </c>
      <c r="J500" t="s">
        <v>91</v>
      </c>
      <c r="K500" t="s">
        <v>139</v>
      </c>
      <c r="L500">
        <v>50352</v>
      </c>
      <c r="M500">
        <v>534839</v>
      </c>
      <c r="N500">
        <v>121086</v>
      </c>
      <c r="O500">
        <v>67033</v>
      </c>
      <c r="P500">
        <v>93640</v>
      </c>
      <c r="Q500" t="s">
        <v>93</v>
      </c>
      <c r="R500">
        <v>379963</v>
      </c>
    </row>
    <row r="501" spans="1:18" x14ac:dyDescent="0.25">
      <c r="A501" t="s">
        <v>242</v>
      </c>
      <c r="B501" t="s">
        <v>243</v>
      </c>
      <c r="C501" t="s">
        <v>85</v>
      </c>
      <c r="D501">
        <v>64</v>
      </c>
      <c r="E501" t="s">
        <v>86</v>
      </c>
      <c r="F501" t="s">
        <v>87</v>
      </c>
      <c r="G501" t="s">
        <v>88</v>
      </c>
      <c r="H501" t="s">
        <v>89</v>
      </c>
      <c r="I501" t="s">
        <v>140</v>
      </c>
      <c r="J501" t="s">
        <v>91</v>
      </c>
      <c r="K501" t="s">
        <v>141</v>
      </c>
      <c r="L501">
        <v>0</v>
      </c>
      <c r="M501">
        <v>534839</v>
      </c>
      <c r="N501">
        <v>121086</v>
      </c>
      <c r="O501">
        <v>67033</v>
      </c>
      <c r="P501">
        <v>93640</v>
      </c>
      <c r="Q501" t="s">
        <v>93</v>
      </c>
      <c r="R501">
        <v>379963</v>
      </c>
    </row>
    <row r="502" spans="1:18" x14ac:dyDescent="0.25">
      <c r="A502" t="s">
        <v>242</v>
      </c>
      <c r="B502" t="s">
        <v>243</v>
      </c>
      <c r="C502" t="s">
        <v>85</v>
      </c>
      <c r="D502">
        <v>64</v>
      </c>
      <c r="E502" t="s">
        <v>86</v>
      </c>
      <c r="F502" t="s">
        <v>87</v>
      </c>
      <c r="G502" t="s">
        <v>88</v>
      </c>
      <c r="H502" t="s">
        <v>89</v>
      </c>
      <c r="I502" t="s">
        <v>142</v>
      </c>
      <c r="J502" t="s">
        <v>91</v>
      </c>
      <c r="K502" t="s">
        <v>143</v>
      </c>
      <c r="L502">
        <v>0</v>
      </c>
      <c r="M502">
        <v>534839</v>
      </c>
      <c r="N502">
        <v>121086</v>
      </c>
      <c r="O502">
        <v>67033</v>
      </c>
      <c r="P502">
        <v>93640</v>
      </c>
      <c r="Q502" t="s">
        <v>93</v>
      </c>
      <c r="R502">
        <v>379963</v>
      </c>
    </row>
    <row r="503" spans="1:18" x14ac:dyDescent="0.25">
      <c r="A503" t="s">
        <v>242</v>
      </c>
      <c r="B503" t="s">
        <v>243</v>
      </c>
      <c r="C503" t="s">
        <v>85</v>
      </c>
      <c r="D503">
        <v>64</v>
      </c>
      <c r="E503" t="s">
        <v>86</v>
      </c>
      <c r="F503" t="s">
        <v>87</v>
      </c>
      <c r="G503" t="s">
        <v>88</v>
      </c>
      <c r="H503" t="s">
        <v>89</v>
      </c>
      <c r="I503" t="s">
        <v>144</v>
      </c>
      <c r="J503" t="s">
        <v>91</v>
      </c>
      <c r="K503" t="s">
        <v>145</v>
      </c>
      <c r="L503">
        <v>0</v>
      </c>
      <c r="M503">
        <v>534839</v>
      </c>
      <c r="N503">
        <v>121086</v>
      </c>
      <c r="O503">
        <v>67033</v>
      </c>
      <c r="P503">
        <v>93640</v>
      </c>
      <c r="Q503" t="s">
        <v>93</v>
      </c>
      <c r="R503">
        <v>379963</v>
      </c>
    </row>
    <row r="504" spans="1:18" x14ac:dyDescent="0.25">
      <c r="A504" t="s">
        <v>242</v>
      </c>
      <c r="B504" t="s">
        <v>243</v>
      </c>
      <c r="C504" t="s">
        <v>85</v>
      </c>
      <c r="D504">
        <v>64</v>
      </c>
      <c r="E504" t="s">
        <v>86</v>
      </c>
      <c r="F504" t="s">
        <v>87</v>
      </c>
      <c r="G504" t="s">
        <v>88</v>
      </c>
      <c r="H504" t="s">
        <v>89</v>
      </c>
      <c r="I504" t="s">
        <v>146</v>
      </c>
      <c r="J504" t="s">
        <v>91</v>
      </c>
      <c r="K504" t="s">
        <v>147</v>
      </c>
      <c r="L504">
        <v>0</v>
      </c>
      <c r="M504">
        <v>534839</v>
      </c>
      <c r="N504">
        <v>121086</v>
      </c>
      <c r="O504">
        <v>67033</v>
      </c>
      <c r="P504">
        <v>93640</v>
      </c>
      <c r="Q504" t="s">
        <v>93</v>
      </c>
      <c r="R504">
        <v>379963</v>
      </c>
    </row>
    <row r="505" spans="1:18" x14ac:dyDescent="0.25">
      <c r="A505" t="s">
        <v>242</v>
      </c>
      <c r="B505" t="s">
        <v>243</v>
      </c>
      <c r="C505" t="s">
        <v>85</v>
      </c>
      <c r="D505">
        <v>64</v>
      </c>
      <c r="E505" t="s">
        <v>86</v>
      </c>
      <c r="F505" t="s">
        <v>87</v>
      </c>
      <c r="G505" t="s">
        <v>88</v>
      </c>
      <c r="H505" t="s">
        <v>89</v>
      </c>
      <c r="I505" t="s">
        <v>148</v>
      </c>
      <c r="J505" t="s">
        <v>91</v>
      </c>
      <c r="K505" t="s">
        <v>149</v>
      </c>
      <c r="L505">
        <v>0</v>
      </c>
      <c r="M505">
        <v>534839</v>
      </c>
      <c r="N505">
        <v>121086</v>
      </c>
      <c r="O505">
        <v>67033</v>
      </c>
      <c r="P505">
        <v>93640</v>
      </c>
      <c r="Q505" t="s">
        <v>93</v>
      </c>
      <c r="R505">
        <v>379963</v>
      </c>
    </row>
    <row r="506" spans="1:18" x14ac:dyDescent="0.25">
      <c r="A506" t="s">
        <v>242</v>
      </c>
      <c r="B506" t="s">
        <v>243</v>
      </c>
      <c r="C506" t="s">
        <v>85</v>
      </c>
      <c r="D506">
        <v>64</v>
      </c>
      <c r="E506" t="s">
        <v>86</v>
      </c>
      <c r="F506" t="s">
        <v>87</v>
      </c>
      <c r="G506" t="s">
        <v>88</v>
      </c>
      <c r="H506" t="s">
        <v>89</v>
      </c>
      <c r="I506" t="s">
        <v>150</v>
      </c>
      <c r="J506" t="s">
        <v>91</v>
      </c>
      <c r="K506" t="s">
        <v>151</v>
      </c>
      <c r="L506">
        <v>3228</v>
      </c>
      <c r="M506">
        <v>534839</v>
      </c>
      <c r="N506">
        <v>121086</v>
      </c>
      <c r="O506">
        <v>67033</v>
      </c>
      <c r="P506">
        <v>93640</v>
      </c>
      <c r="Q506" t="s">
        <v>93</v>
      </c>
      <c r="R506">
        <v>379963</v>
      </c>
    </row>
    <row r="507" spans="1:18" x14ac:dyDescent="0.25">
      <c r="A507" t="s">
        <v>242</v>
      </c>
      <c r="B507" t="s">
        <v>243</v>
      </c>
      <c r="C507" t="s">
        <v>85</v>
      </c>
      <c r="D507">
        <v>64</v>
      </c>
      <c r="E507" t="s">
        <v>86</v>
      </c>
      <c r="F507" t="s">
        <v>87</v>
      </c>
      <c r="G507" t="s">
        <v>88</v>
      </c>
      <c r="H507" t="s">
        <v>89</v>
      </c>
      <c r="I507" t="s">
        <v>152</v>
      </c>
      <c r="J507" t="s">
        <v>91</v>
      </c>
      <c r="K507" t="s">
        <v>153</v>
      </c>
      <c r="L507">
        <v>2090</v>
      </c>
      <c r="M507">
        <v>534839</v>
      </c>
      <c r="N507">
        <v>121086</v>
      </c>
      <c r="O507">
        <v>67033</v>
      </c>
      <c r="P507">
        <v>93640</v>
      </c>
      <c r="Q507" t="s">
        <v>93</v>
      </c>
      <c r="R507">
        <v>379963</v>
      </c>
    </row>
    <row r="508" spans="1:18" x14ac:dyDescent="0.25">
      <c r="A508" t="s">
        <v>242</v>
      </c>
      <c r="B508" t="s">
        <v>243</v>
      </c>
      <c r="C508" t="s">
        <v>85</v>
      </c>
      <c r="D508">
        <v>64</v>
      </c>
      <c r="E508" t="s">
        <v>86</v>
      </c>
      <c r="F508" t="s">
        <v>87</v>
      </c>
      <c r="G508" t="s">
        <v>88</v>
      </c>
      <c r="H508" t="s">
        <v>89</v>
      </c>
      <c r="I508" t="s">
        <v>154</v>
      </c>
      <c r="J508" t="s">
        <v>91</v>
      </c>
      <c r="K508" t="s">
        <v>155</v>
      </c>
      <c r="L508">
        <v>0</v>
      </c>
      <c r="M508">
        <v>534839</v>
      </c>
      <c r="N508">
        <v>121086</v>
      </c>
      <c r="O508">
        <v>67033</v>
      </c>
      <c r="P508">
        <v>93640</v>
      </c>
      <c r="Q508" t="s">
        <v>93</v>
      </c>
      <c r="R508">
        <v>379963</v>
      </c>
    </row>
    <row r="509" spans="1:18" x14ac:dyDescent="0.25">
      <c r="A509" t="s">
        <v>242</v>
      </c>
      <c r="B509" t="s">
        <v>243</v>
      </c>
      <c r="C509" t="s">
        <v>85</v>
      </c>
      <c r="D509">
        <v>64</v>
      </c>
      <c r="E509" t="s">
        <v>86</v>
      </c>
      <c r="F509" t="s">
        <v>87</v>
      </c>
      <c r="G509" t="s">
        <v>88</v>
      </c>
      <c r="H509" t="s">
        <v>89</v>
      </c>
      <c r="I509" t="s">
        <v>156</v>
      </c>
      <c r="J509" t="s">
        <v>91</v>
      </c>
      <c r="K509" t="s">
        <v>157</v>
      </c>
      <c r="L509">
        <v>225</v>
      </c>
      <c r="M509">
        <v>534839</v>
      </c>
      <c r="N509">
        <v>121086</v>
      </c>
      <c r="O509">
        <v>67033</v>
      </c>
      <c r="P509">
        <v>93640</v>
      </c>
      <c r="Q509" t="s">
        <v>93</v>
      </c>
      <c r="R509">
        <v>379963</v>
      </c>
    </row>
    <row r="510" spans="1:18" x14ac:dyDescent="0.25">
      <c r="A510" t="s">
        <v>242</v>
      </c>
      <c r="B510" t="s">
        <v>243</v>
      </c>
      <c r="C510" t="s">
        <v>85</v>
      </c>
      <c r="D510">
        <v>64</v>
      </c>
      <c r="E510" t="s">
        <v>86</v>
      </c>
      <c r="F510" t="s">
        <v>87</v>
      </c>
      <c r="G510" t="s">
        <v>88</v>
      </c>
      <c r="H510" t="s">
        <v>89</v>
      </c>
      <c r="I510" t="s">
        <v>158</v>
      </c>
      <c r="J510" t="s">
        <v>91</v>
      </c>
      <c r="K510" t="s">
        <v>159</v>
      </c>
      <c r="L510">
        <v>150</v>
      </c>
      <c r="M510">
        <v>534839</v>
      </c>
      <c r="N510">
        <v>121086</v>
      </c>
      <c r="O510">
        <v>67033</v>
      </c>
      <c r="P510">
        <v>93640</v>
      </c>
      <c r="Q510" t="s">
        <v>93</v>
      </c>
      <c r="R510">
        <v>379963</v>
      </c>
    </row>
    <row r="511" spans="1:18" x14ac:dyDescent="0.25">
      <c r="A511" t="s">
        <v>242</v>
      </c>
      <c r="B511" t="s">
        <v>243</v>
      </c>
      <c r="C511" t="s">
        <v>85</v>
      </c>
      <c r="D511">
        <v>64</v>
      </c>
      <c r="E511" t="s">
        <v>86</v>
      </c>
      <c r="F511" t="s">
        <v>87</v>
      </c>
      <c r="G511" t="s">
        <v>88</v>
      </c>
      <c r="H511" t="s">
        <v>89</v>
      </c>
      <c r="I511" t="s">
        <v>160</v>
      </c>
      <c r="J511" t="s">
        <v>91</v>
      </c>
      <c r="K511" t="s">
        <v>161</v>
      </c>
      <c r="L511">
        <v>400</v>
      </c>
      <c r="M511">
        <v>534839</v>
      </c>
      <c r="N511">
        <v>121086</v>
      </c>
      <c r="O511">
        <v>67033</v>
      </c>
      <c r="P511">
        <v>93640</v>
      </c>
      <c r="Q511" t="s">
        <v>93</v>
      </c>
      <c r="R511">
        <v>379963</v>
      </c>
    </row>
    <row r="512" spans="1:18" x14ac:dyDescent="0.25">
      <c r="A512" t="s">
        <v>242</v>
      </c>
      <c r="B512" t="s">
        <v>243</v>
      </c>
      <c r="C512" t="s">
        <v>85</v>
      </c>
      <c r="D512">
        <v>64</v>
      </c>
      <c r="E512" t="s">
        <v>86</v>
      </c>
      <c r="F512" t="s">
        <v>87</v>
      </c>
      <c r="G512" t="s">
        <v>88</v>
      </c>
      <c r="H512" t="s">
        <v>89</v>
      </c>
      <c r="I512" t="s">
        <v>162</v>
      </c>
      <c r="J512" t="s">
        <v>91</v>
      </c>
      <c r="K512" t="s">
        <v>163</v>
      </c>
      <c r="L512">
        <v>0</v>
      </c>
      <c r="M512">
        <v>534839</v>
      </c>
      <c r="N512">
        <v>121086</v>
      </c>
      <c r="O512">
        <v>67033</v>
      </c>
      <c r="P512">
        <v>93640</v>
      </c>
      <c r="Q512" t="s">
        <v>93</v>
      </c>
      <c r="R512">
        <v>379963</v>
      </c>
    </row>
    <row r="513" spans="1:18" x14ac:dyDescent="0.25">
      <c r="A513" t="s">
        <v>242</v>
      </c>
      <c r="B513" t="s">
        <v>243</v>
      </c>
      <c r="C513" t="s">
        <v>85</v>
      </c>
      <c r="D513">
        <v>64</v>
      </c>
      <c r="E513" t="s">
        <v>86</v>
      </c>
      <c r="F513" t="s">
        <v>87</v>
      </c>
      <c r="G513" t="s">
        <v>88</v>
      </c>
      <c r="H513" t="s">
        <v>89</v>
      </c>
      <c r="I513" t="s">
        <v>164</v>
      </c>
      <c r="J513" t="s">
        <v>91</v>
      </c>
      <c r="K513" t="s">
        <v>165</v>
      </c>
      <c r="L513">
        <v>5500</v>
      </c>
      <c r="M513">
        <v>534839</v>
      </c>
      <c r="N513">
        <v>121086</v>
      </c>
      <c r="O513">
        <v>67033</v>
      </c>
      <c r="P513">
        <v>93640</v>
      </c>
      <c r="Q513" t="s">
        <v>93</v>
      </c>
      <c r="R513">
        <v>379963</v>
      </c>
    </row>
    <row r="514" spans="1:18" x14ac:dyDescent="0.25">
      <c r="A514" t="s">
        <v>242</v>
      </c>
      <c r="B514" t="s">
        <v>243</v>
      </c>
      <c r="C514" t="s">
        <v>85</v>
      </c>
      <c r="D514">
        <v>64</v>
      </c>
      <c r="E514" t="s">
        <v>86</v>
      </c>
      <c r="F514" t="s">
        <v>87</v>
      </c>
      <c r="G514" t="s">
        <v>88</v>
      </c>
      <c r="H514" t="s">
        <v>89</v>
      </c>
      <c r="I514" t="s">
        <v>166</v>
      </c>
      <c r="J514" t="s">
        <v>91</v>
      </c>
      <c r="K514" t="s">
        <v>167</v>
      </c>
      <c r="L514">
        <v>0</v>
      </c>
      <c r="M514">
        <v>534839</v>
      </c>
      <c r="N514">
        <v>121086</v>
      </c>
      <c r="O514">
        <v>67033</v>
      </c>
      <c r="P514">
        <v>93640</v>
      </c>
      <c r="Q514" t="s">
        <v>93</v>
      </c>
      <c r="R514">
        <v>379963</v>
      </c>
    </row>
    <row r="515" spans="1:18" x14ac:dyDescent="0.25">
      <c r="A515" t="s">
        <v>242</v>
      </c>
      <c r="B515" t="s">
        <v>243</v>
      </c>
      <c r="C515" t="s">
        <v>85</v>
      </c>
      <c r="D515">
        <v>64</v>
      </c>
      <c r="E515" t="s">
        <v>86</v>
      </c>
      <c r="F515" t="s">
        <v>87</v>
      </c>
      <c r="G515" t="s">
        <v>88</v>
      </c>
      <c r="H515" t="s">
        <v>89</v>
      </c>
      <c r="I515" t="s">
        <v>168</v>
      </c>
      <c r="J515" t="s">
        <v>91</v>
      </c>
      <c r="K515" t="s">
        <v>169</v>
      </c>
      <c r="L515">
        <v>600</v>
      </c>
      <c r="M515">
        <v>534839</v>
      </c>
      <c r="N515">
        <v>121086</v>
      </c>
      <c r="O515">
        <v>67033</v>
      </c>
      <c r="P515">
        <v>93640</v>
      </c>
      <c r="Q515" t="s">
        <v>93</v>
      </c>
      <c r="R515">
        <v>379963</v>
      </c>
    </row>
    <row r="516" spans="1:18" x14ac:dyDescent="0.25">
      <c r="A516" t="s">
        <v>242</v>
      </c>
      <c r="B516" t="s">
        <v>243</v>
      </c>
      <c r="C516" t="s">
        <v>85</v>
      </c>
      <c r="D516">
        <v>64</v>
      </c>
      <c r="E516" t="s">
        <v>86</v>
      </c>
      <c r="F516" t="s">
        <v>87</v>
      </c>
      <c r="G516" t="s">
        <v>88</v>
      </c>
      <c r="H516" t="s">
        <v>89</v>
      </c>
      <c r="I516" t="s">
        <v>170</v>
      </c>
      <c r="J516" t="s">
        <v>91</v>
      </c>
      <c r="K516" t="s">
        <v>171</v>
      </c>
      <c r="L516">
        <v>2412</v>
      </c>
      <c r="M516">
        <v>534839</v>
      </c>
      <c r="N516">
        <v>121086</v>
      </c>
      <c r="O516">
        <v>67033</v>
      </c>
      <c r="P516">
        <v>93640</v>
      </c>
      <c r="Q516" t="s">
        <v>93</v>
      </c>
      <c r="R516">
        <v>379963</v>
      </c>
    </row>
    <row r="517" spans="1:18" x14ac:dyDescent="0.25">
      <c r="A517" t="s">
        <v>242</v>
      </c>
      <c r="B517" t="s">
        <v>243</v>
      </c>
      <c r="C517" t="s">
        <v>85</v>
      </c>
      <c r="D517">
        <v>64</v>
      </c>
      <c r="E517" t="s">
        <v>86</v>
      </c>
      <c r="F517" t="s">
        <v>87</v>
      </c>
      <c r="G517" t="s">
        <v>88</v>
      </c>
      <c r="H517" t="s">
        <v>89</v>
      </c>
      <c r="I517" t="s">
        <v>172</v>
      </c>
      <c r="J517" t="s">
        <v>91</v>
      </c>
      <c r="K517" t="s">
        <v>173</v>
      </c>
      <c r="L517">
        <v>0</v>
      </c>
      <c r="M517">
        <v>534839</v>
      </c>
      <c r="N517">
        <v>121086</v>
      </c>
      <c r="O517">
        <v>67033</v>
      </c>
      <c r="P517">
        <v>93640</v>
      </c>
      <c r="Q517" t="s">
        <v>93</v>
      </c>
      <c r="R517">
        <v>379963</v>
      </c>
    </row>
    <row r="518" spans="1:18" x14ac:dyDescent="0.25">
      <c r="A518" t="s">
        <v>242</v>
      </c>
      <c r="B518" t="s">
        <v>243</v>
      </c>
      <c r="C518" t="s">
        <v>85</v>
      </c>
      <c r="D518">
        <v>64</v>
      </c>
      <c r="E518" t="s">
        <v>86</v>
      </c>
      <c r="F518" t="s">
        <v>87</v>
      </c>
      <c r="G518" t="s">
        <v>88</v>
      </c>
      <c r="H518" t="s">
        <v>89</v>
      </c>
      <c r="I518" t="s">
        <v>174</v>
      </c>
      <c r="J518" t="s">
        <v>91</v>
      </c>
      <c r="K518" t="s">
        <v>175</v>
      </c>
      <c r="L518">
        <v>0</v>
      </c>
      <c r="M518">
        <v>534839</v>
      </c>
      <c r="N518">
        <v>121086</v>
      </c>
      <c r="O518">
        <v>67033</v>
      </c>
      <c r="P518">
        <v>93640</v>
      </c>
      <c r="Q518" t="s">
        <v>93</v>
      </c>
      <c r="R518">
        <v>379963</v>
      </c>
    </row>
    <row r="519" spans="1:18" x14ac:dyDescent="0.25">
      <c r="A519" t="s">
        <v>242</v>
      </c>
      <c r="B519" t="s">
        <v>243</v>
      </c>
      <c r="C519" t="s">
        <v>85</v>
      </c>
      <c r="D519">
        <v>64</v>
      </c>
      <c r="E519" t="s">
        <v>86</v>
      </c>
      <c r="F519" t="s">
        <v>87</v>
      </c>
      <c r="G519" t="s">
        <v>88</v>
      </c>
      <c r="H519" t="s">
        <v>89</v>
      </c>
      <c r="I519" t="s">
        <v>176</v>
      </c>
      <c r="J519" t="s">
        <v>91</v>
      </c>
      <c r="K519" t="s">
        <v>177</v>
      </c>
      <c r="L519">
        <v>0</v>
      </c>
      <c r="M519">
        <v>534839</v>
      </c>
      <c r="N519">
        <v>121086</v>
      </c>
      <c r="O519">
        <v>67033</v>
      </c>
      <c r="P519">
        <v>93640</v>
      </c>
      <c r="Q519" t="s">
        <v>93</v>
      </c>
      <c r="R519">
        <v>379963</v>
      </c>
    </row>
    <row r="520" spans="1:18" x14ac:dyDescent="0.25">
      <c r="A520" t="s">
        <v>242</v>
      </c>
      <c r="B520" t="s">
        <v>243</v>
      </c>
      <c r="C520" t="s">
        <v>85</v>
      </c>
      <c r="D520">
        <v>64</v>
      </c>
      <c r="E520" t="s">
        <v>86</v>
      </c>
      <c r="F520" t="s">
        <v>87</v>
      </c>
      <c r="G520" t="s">
        <v>88</v>
      </c>
      <c r="H520" t="s">
        <v>89</v>
      </c>
      <c r="I520" t="s">
        <v>178</v>
      </c>
      <c r="J520" t="s">
        <v>91</v>
      </c>
      <c r="K520" t="s">
        <v>179</v>
      </c>
      <c r="L520">
        <v>48016</v>
      </c>
      <c r="M520">
        <v>534839</v>
      </c>
      <c r="N520">
        <v>121086</v>
      </c>
      <c r="O520">
        <v>67033</v>
      </c>
      <c r="P520">
        <v>93640</v>
      </c>
      <c r="Q520" t="s">
        <v>93</v>
      </c>
      <c r="R520">
        <v>379963</v>
      </c>
    </row>
    <row r="521" spans="1:18" x14ac:dyDescent="0.25">
      <c r="A521" t="s">
        <v>242</v>
      </c>
      <c r="B521" t="s">
        <v>243</v>
      </c>
      <c r="C521" t="s">
        <v>85</v>
      </c>
      <c r="D521">
        <v>64</v>
      </c>
      <c r="E521" t="s">
        <v>86</v>
      </c>
      <c r="F521" t="s">
        <v>87</v>
      </c>
      <c r="G521" t="s">
        <v>88</v>
      </c>
      <c r="H521" t="s">
        <v>89</v>
      </c>
      <c r="I521" t="s">
        <v>180</v>
      </c>
      <c r="J521" t="s">
        <v>91</v>
      </c>
      <c r="K521" t="s">
        <v>181</v>
      </c>
      <c r="L521">
        <v>50193</v>
      </c>
      <c r="M521">
        <v>534839</v>
      </c>
      <c r="N521">
        <v>121086</v>
      </c>
      <c r="O521">
        <v>67033</v>
      </c>
      <c r="P521">
        <v>93640</v>
      </c>
      <c r="Q521" t="s">
        <v>93</v>
      </c>
      <c r="R521">
        <v>379963</v>
      </c>
    </row>
    <row r="522" spans="1:18" x14ac:dyDescent="0.25">
      <c r="A522" t="s">
        <v>242</v>
      </c>
      <c r="B522" t="s">
        <v>243</v>
      </c>
      <c r="C522" t="s">
        <v>85</v>
      </c>
      <c r="D522">
        <v>64</v>
      </c>
      <c r="E522" t="s">
        <v>86</v>
      </c>
      <c r="F522" t="s">
        <v>87</v>
      </c>
      <c r="G522" t="s">
        <v>88</v>
      </c>
      <c r="H522" t="s">
        <v>89</v>
      </c>
      <c r="I522" t="s">
        <v>182</v>
      </c>
      <c r="J522" t="s">
        <v>91</v>
      </c>
      <c r="K522" t="s">
        <v>183</v>
      </c>
      <c r="L522">
        <v>0</v>
      </c>
      <c r="M522">
        <v>534839</v>
      </c>
      <c r="N522">
        <v>121086</v>
      </c>
      <c r="O522">
        <v>67033</v>
      </c>
      <c r="P522">
        <v>93640</v>
      </c>
      <c r="Q522" t="s">
        <v>93</v>
      </c>
      <c r="R522">
        <v>379963</v>
      </c>
    </row>
    <row r="523" spans="1:18" x14ac:dyDescent="0.25">
      <c r="A523" t="s">
        <v>242</v>
      </c>
      <c r="B523" t="s">
        <v>243</v>
      </c>
      <c r="C523" t="s">
        <v>85</v>
      </c>
      <c r="D523">
        <v>64</v>
      </c>
      <c r="E523" t="s">
        <v>86</v>
      </c>
      <c r="F523" t="s">
        <v>87</v>
      </c>
      <c r="G523" t="s">
        <v>88</v>
      </c>
      <c r="H523" t="s">
        <v>89</v>
      </c>
      <c r="I523" t="s">
        <v>184</v>
      </c>
      <c r="J523" t="s">
        <v>91</v>
      </c>
      <c r="K523" t="s">
        <v>185</v>
      </c>
      <c r="L523">
        <v>0</v>
      </c>
      <c r="M523">
        <v>534839</v>
      </c>
      <c r="N523">
        <v>121086</v>
      </c>
      <c r="O523">
        <v>67033</v>
      </c>
      <c r="P523">
        <v>93640</v>
      </c>
      <c r="Q523" t="s">
        <v>93</v>
      </c>
      <c r="R523">
        <v>379963</v>
      </c>
    </row>
    <row r="524" spans="1:18" x14ac:dyDescent="0.25">
      <c r="A524" t="s">
        <v>242</v>
      </c>
      <c r="B524" t="s">
        <v>243</v>
      </c>
      <c r="C524" t="s">
        <v>85</v>
      </c>
      <c r="D524">
        <v>64</v>
      </c>
      <c r="E524" t="s">
        <v>86</v>
      </c>
      <c r="F524" t="s">
        <v>87</v>
      </c>
      <c r="G524" t="s">
        <v>88</v>
      </c>
      <c r="H524" t="s">
        <v>89</v>
      </c>
      <c r="I524" t="s">
        <v>186</v>
      </c>
      <c r="J524" t="s">
        <v>91</v>
      </c>
      <c r="K524" t="s">
        <v>187</v>
      </c>
      <c r="L524">
        <v>0</v>
      </c>
      <c r="M524">
        <v>534839</v>
      </c>
      <c r="N524">
        <v>121086</v>
      </c>
      <c r="O524">
        <v>67033</v>
      </c>
      <c r="P524">
        <v>93640</v>
      </c>
      <c r="Q524" t="s">
        <v>93</v>
      </c>
      <c r="R524">
        <v>379963</v>
      </c>
    </row>
    <row r="525" spans="1:18" x14ac:dyDescent="0.25">
      <c r="A525" t="s">
        <v>242</v>
      </c>
      <c r="B525" t="s">
        <v>243</v>
      </c>
      <c r="C525" t="s">
        <v>85</v>
      </c>
      <c r="D525">
        <v>64</v>
      </c>
      <c r="E525" t="s">
        <v>86</v>
      </c>
      <c r="F525" t="s">
        <v>87</v>
      </c>
      <c r="G525" t="s">
        <v>88</v>
      </c>
      <c r="H525" t="s">
        <v>89</v>
      </c>
      <c r="I525" t="s">
        <v>188</v>
      </c>
      <c r="J525" t="s">
        <v>91</v>
      </c>
      <c r="K525" t="s">
        <v>189</v>
      </c>
      <c r="L525">
        <v>0</v>
      </c>
      <c r="M525">
        <v>534839</v>
      </c>
      <c r="N525">
        <v>121086</v>
      </c>
      <c r="O525">
        <v>67033</v>
      </c>
      <c r="P525">
        <v>93640</v>
      </c>
      <c r="Q525" t="s">
        <v>93</v>
      </c>
      <c r="R525">
        <v>379963</v>
      </c>
    </row>
    <row r="526" spans="1:18" x14ac:dyDescent="0.25">
      <c r="A526" t="s">
        <v>242</v>
      </c>
      <c r="B526" t="s">
        <v>243</v>
      </c>
      <c r="C526" t="s">
        <v>85</v>
      </c>
      <c r="D526">
        <v>64</v>
      </c>
      <c r="E526" t="s">
        <v>86</v>
      </c>
      <c r="F526" t="s">
        <v>87</v>
      </c>
      <c r="G526" t="s">
        <v>88</v>
      </c>
      <c r="H526" t="s">
        <v>89</v>
      </c>
      <c r="I526" t="s">
        <v>190</v>
      </c>
      <c r="J526" t="s">
        <v>91</v>
      </c>
      <c r="K526" t="s">
        <v>191</v>
      </c>
      <c r="L526">
        <v>6400</v>
      </c>
      <c r="M526">
        <v>534839</v>
      </c>
      <c r="N526">
        <v>121086</v>
      </c>
      <c r="O526">
        <v>67033</v>
      </c>
      <c r="P526">
        <v>93640</v>
      </c>
      <c r="Q526" t="s">
        <v>93</v>
      </c>
      <c r="R526">
        <v>379963</v>
      </c>
    </row>
    <row r="527" spans="1:18" x14ac:dyDescent="0.25">
      <c r="A527" t="s">
        <v>242</v>
      </c>
      <c r="B527" t="s">
        <v>243</v>
      </c>
      <c r="C527" t="s">
        <v>85</v>
      </c>
      <c r="D527">
        <v>64</v>
      </c>
      <c r="E527" t="s">
        <v>86</v>
      </c>
      <c r="F527" t="s">
        <v>87</v>
      </c>
      <c r="G527" t="s">
        <v>88</v>
      </c>
      <c r="H527" t="s">
        <v>89</v>
      </c>
      <c r="I527" t="s">
        <v>192</v>
      </c>
      <c r="J527" t="s">
        <v>91</v>
      </c>
      <c r="K527" t="s">
        <v>193</v>
      </c>
      <c r="L527">
        <v>1477</v>
      </c>
      <c r="M527">
        <v>534839</v>
      </c>
      <c r="N527">
        <v>121086</v>
      </c>
      <c r="O527">
        <v>67033</v>
      </c>
      <c r="P527">
        <v>93640</v>
      </c>
      <c r="Q527" t="s">
        <v>93</v>
      </c>
      <c r="R527">
        <v>379963</v>
      </c>
    </row>
    <row r="528" spans="1:18" x14ac:dyDescent="0.25">
      <c r="A528" t="s">
        <v>242</v>
      </c>
      <c r="B528" t="s">
        <v>243</v>
      </c>
      <c r="C528" t="s">
        <v>85</v>
      </c>
      <c r="D528">
        <v>64</v>
      </c>
      <c r="E528" t="s">
        <v>86</v>
      </c>
      <c r="F528" t="s">
        <v>87</v>
      </c>
      <c r="G528" t="s">
        <v>88</v>
      </c>
      <c r="H528" t="s">
        <v>89</v>
      </c>
      <c r="I528" t="s">
        <v>194</v>
      </c>
      <c r="J528" t="s">
        <v>91</v>
      </c>
      <c r="K528" t="s">
        <v>195</v>
      </c>
      <c r="L528">
        <v>24843</v>
      </c>
      <c r="M528">
        <v>534839</v>
      </c>
      <c r="N528">
        <v>121086</v>
      </c>
      <c r="O528">
        <v>67033</v>
      </c>
      <c r="P528">
        <v>93640</v>
      </c>
      <c r="Q528" t="s">
        <v>93</v>
      </c>
      <c r="R528">
        <v>379963</v>
      </c>
    </row>
    <row r="529" spans="1:18" x14ac:dyDescent="0.25">
      <c r="A529" t="s">
        <v>242</v>
      </c>
      <c r="B529" t="s">
        <v>243</v>
      </c>
      <c r="C529" t="s">
        <v>85</v>
      </c>
      <c r="D529">
        <v>64</v>
      </c>
      <c r="E529" t="s">
        <v>86</v>
      </c>
      <c r="F529" t="s">
        <v>87</v>
      </c>
      <c r="G529" t="s">
        <v>88</v>
      </c>
      <c r="H529" t="s">
        <v>89</v>
      </c>
      <c r="I529" t="s">
        <v>196</v>
      </c>
      <c r="J529" t="s">
        <v>91</v>
      </c>
      <c r="K529" t="s">
        <v>197</v>
      </c>
      <c r="L529">
        <v>34186</v>
      </c>
      <c r="M529">
        <v>534839</v>
      </c>
      <c r="N529">
        <v>121086</v>
      </c>
      <c r="O529">
        <v>67033</v>
      </c>
      <c r="P529">
        <v>93640</v>
      </c>
      <c r="Q529" t="s">
        <v>93</v>
      </c>
      <c r="R529">
        <v>379963</v>
      </c>
    </row>
    <row r="530" spans="1:18" x14ac:dyDescent="0.25">
      <c r="A530" t="s">
        <v>242</v>
      </c>
      <c r="B530" t="s">
        <v>243</v>
      </c>
      <c r="C530" t="s">
        <v>85</v>
      </c>
      <c r="D530">
        <v>64</v>
      </c>
      <c r="E530" t="s">
        <v>86</v>
      </c>
      <c r="F530" t="s">
        <v>87</v>
      </c>
      <c r="G530" t="s">
        <v>88</v>
      </c>
      <c r="H530" t="s">
        <v>89</v>
      </c>
      <c r="I530" t="s">
        <v>198</v>
      </c>
      <c r="J530" t="s">
        <v>91</v>
      </c>
      <c r="K530" t="s">
        <v>199</v>
      </c>
      <c r="L530">
        <v>0</v>
      </c>
      <c r="M530">
        <v>534839</v>
      </c>
      <c r="N530">
        <v>121086</v>
      </c>
      <c r="O530">
        <v>67033</v>
      </c>
      <c r="P530">
        <v>93640</v>
      </c>
      <c r="Q530" t="s">
        <v>93</v>
      </c>
      <c r="R530">
        <v>379963</v>
      </c>
    </row>
    <row r="531" spans="1:18" x14ac:dyDescent="0.25">
      <c r="A531" t="s">
        <v>242</v>
      </c>
      <c r="B531" t="s">
        <v>243</v>
      </c>
      <c r="C531" t="s">
        <v>85</v>
      </c>
      <c r="D531">
        <v>64</v>
      </c>
      <c r="E531" t="s">
        <v>86</v>
      </c>
      <c r="F531" t="s">
        <v>87</v>
      </c>
      <c r="G531" t="s">
        <v>88</v>
      </c>
      <c r="H531" t="s">
        <v>89</v>
      </c>
      <c r="I531" t="s">
        <v>200</v>
      </c>
      <c r="J531" t="s">
        <v>91</v>
      </c>
      <c r="K531" t="s">
        <v>201</v>
      </c>
      <c r="L531">
        <v>14431</v>
      </c>
      <c r="M531">
        <v>534839</v>
      </c>
      <c r="N531">
        <v>121086</v>
      </c>
      <c r="O531">
        <v>67033</v>
      </c>
      <c r="P531">
        <v>93640</v>
      </c>
      <c r="Q531" t="s">
        <v>93</v>
      </c>
      <c r="R531">
        <v>379963</v>
      </c>
    </row>
    <row r="532" spans="1:18" x14ac:dyDescent="0.25">
      <c r="A532" t="s">
        <v>242</v>
      </c>
      <c r="B532" t="s">
        <v>243</v>
      </c>
      <c r="C532" t="s">
        <v>85</v>
      </c>
      <c r="D532">
        <v>64</v>
      </c>
      <c r="E532" t="s">
        <v>86</v>
      </c>
      <c r="F532" t="s">
        <v>87</v>
      </c>
      <c r="G532" t="s">
        <v>88</v>
      </c>
      <c r="H532" t="s">
        <v>89</v>
      </c>
      <c r="I532" t="s">
        <v>202</v>
      </c>
      <c r="J532" t="s">
        <v>91</v>
      </c>
      <c r="K532" t="s">
        <v>203</v>
      </c>
      <c r="L532">
        <v>0</v>
      </c>
      <c r="M532">
        <v>534839</v>
      </c>
      <c r="N532">
        <v>121086</v>
      </c>
      <c r="O532">
        <v>67033</v>
      </c>
      <c r="P532">
        <v>93640</v>
      </c>
      <c r="Q532" t="s">
        <v>93</v>
      </c>
      <c r="R532">
        <v>379963</v>
      </c>
    </row>
    <row r="533" spans="1:18" x14ac:dyDescent="0.25">
      <c r="A533" t="s">
        <v>242</v>
      </c>
      <c r="B533" t="s">
        <v>243</v>
      </c>
      <c r="C533" t="s">
        <v>85</v>
      </c>
      <c r="D533">
        <v>64</v>
      </c>
      <c r="E533" t="s">
        <v>86</v>
      </c>
      <c r="F533" t="s">
        <v>87</v>
      </c>
      <c r="G533" t="s">
        <v>88</v>
      </c>
      <c r="H533" t="s">
        <v>89</v>
      </c>
      <c r="I533" t="s">
        <v>204</v>
      </c>
      <c r="J533" t="s">
        <v>91</v>
      </c>
      <c r="K533" t="s">
        <v>205</v>
      </c>
      <c r="L533">
        <v>0</v>
      </c>
      <c r="M533">
        <v>534839</v>
      </c>
      <c r="N533">
        <v>121086</v>
      </c>
      <c r="O533">
        <v>67033</v>
      </c>
      <c r="P533">
        <v>93640</v>
      </c>
      <c r="Q533" t="s">
        <v>93</v>
      </c>
      <c r="R533">
        <v>379963</v>
      </c>
    </row>
    <row r="534" spans="1:18" x14ac:dyDescent="0.25">
      <c r="A534" t="s">
        <v>242</v>
      </c>
      <c r="B534" t="s">
        <v>243</v>
      </c>
      <c r="C534" t="s">
        <v>85</v>
      </c>
      <c r="D534">
        <v>64</v>
      </c>
      <c r="E534" t="s">
        <v>86</v>
      </c>
      <c r="F534" t="s">
        <v>87</v>
      </c>
      <c r="G534" t="s">
        <v>88</v>
      </c>
      <c r="H534" t="s">
        <v>89</v>
      </c>
      <c r="I534" t="s">
        <v>206</v>
      </c>
      <c r="J534" t="s">
        <v>91</v>
      </c>
      <c r="K534" t="s">
        <v>207</v>
      </c>
      <c r="L534">
        <v>433</v>
      </c>
      <c r="M534">
        <v>534839</v>
      </c>
      <c r="N534">
        <v>121086</v>
      </c>
      <c r="O534">
        <v>67033</v>
      </c>
      <c r="P534">
        <v>93640</v>
      </c>
      <c r="Q534" t="s">
        <v>93</v>
      </c>
      <c r="R534">
        <v>379963</v>
      </c>
    </row>
    <row r="535" spans="1:18" x14ac:dyDescent="0.25">
      <c r="A535" t="s">
        <v>242</v>
      </c>
      <c r="B535" t="s">
        <v>243</v>
      </c>
      <c r="C535" t="s">
        <v>85</v>
      </c>
      <c r="D535">
        <v>64</v>
      </c>
      <c r="E535" t="s">
        <v>86</v>
      </c>
      <c r="F535" t="s">
        <v>87</v>
      </c>
      <c r="G535" t="s">
        <v>88</v>
      </c>
      <c r="H535" t="s">
        <v>89</v>
      </c>
      <c r="I535" t="s">
        <v>208</v>
      </c>
      <c r="J535" t="s">
        <v>91</v>
      </c>
      <c r="K535" t="s">
        <v>209</v>
      </c>
      <c r="L535">
        <v>2315</v>
      </c>
      <c r="M535">
        <v>534839</v>
      </c>
      <c r="N535">
        <v>121086</v>
      </c>
      <c r="O535">
        <v>67033</v>
      </c>
      <c r="P535">
        <v>93640</v>
      </c>
      <c r="Q535" t="s">
        <v>93</v>
      </c>
      <c r="R535">
        <v>379963</v>
      </c>
    </row>
    <row r="536" spans="1:18" x14ac:dyDescent="0.25">
      <c r="A536" t="s">
        <v>242</v>
      </c>
      <c r="B536" t="s">
        <v>243</v>
      </c>
      <c r="C536" t="s">
        <v>85</v>
      </c>
      <c r="D536">
        <v>64</v>
      </c>
      <c r="E536" t="s">
        <v>86</v>
      </c>
      <c r="F536" t="s">
        <v>87</v>
      </c>
      <c r="G536" t="s">
        <v>88</v>
      </c>
      <c r="H536" t="s">
        <v>89</v>
      </c>
      <c r="I536" t="s">
        <v>210</v>
      </c>
      <c r="J536" t="s">
        <v>91</v>
      </c>
      <c r="K536" t="s">
        <v>211</v>
      </c>
      <c r="L536">
        <v>9250</v>
      </c>
      <c r="M536">
        <v>534839</v>
      </c>
      <c r="N536">
        <v>121086</v>
      </c>
      <c r="O536">
        <v>67033</v>
      </c>
      <c r="P536">
        <v>93640</v>
      </c>
      <c r="Q536" t="s">
        <v>93</v>
      </c>
      <c r="R536">
        <v>379963</v>
      </c>
    </row>
    <row r="537" spans="1:18" x14ac:dyDescent="0.25">
      <c r="A537" t="s">
        <v>242</v>
      </c>
      <c r="B537" t="s">
        <v>243</v>
      </c>
      <c r="C537" t="s">
        <v>85</v>
      </c>
      <c r="D537">
        <v>64</v>
      </c>
      <c r="E537" t="s">
        <v>86</v>
      </c>
      <c r="F537" t="s">
        <v>87</v>
      </c>
      <c r="G537" t="s">
        <v>88</v>
      </c>
      <c r="H537" t="s">
        <v>89</v>
      </c>
      <c r="I537" t="s">
        <v>212</v>
      </c>
      <c r="J537" t="s">
        <v>91</v>
      </c>
      <c r="K537" t="s">
        <v>213</v>
      </c>
      <c r="L537">
        <v>960</v>
      </c>
      <c r="M537">
        <v>534839</v>
      </c>
      <c r="N537">
        <v>121086</v>
      </c>
      <c r="O537">
        <v>67033</v>
      </c>
      <c r="P537">
        <v>93640</v>
      </c>
      <c r="Q537" t="s">
        <v>93</v>
      </c>
      <c r="R537">
        <v>379963</v>
      </c>
    </row>
    <row r="538" spans="1:18" x14ac:dyDescent="0.25">
      <c r="A538" t="s">
        <v>242</v>
      </c>
      <c r="B538" t="s">
        <v>243</v>
      </c>
      <c r="C538" t="s">
        <v>85</v>
      </c>
      <c r="D538">
        <v>64</v>
      </c>
      <c r="E538" t="s">
        <v>86</v>
      </c>
      <c r="F538" t="s">
        <v>87</v>
      </c>
      <c r="G538" t="s">
        <v>88</v>
      </c>
      <c r="H538" t="s">
        <v>89</v>
      </c>
      <c r="I538" t="s">
        <v>214</v>
      </c>
      <c r="J538" t="s">
        <v>91</v>
      </c>
      <c r="K538" t="s">
        <v>215</v>
      </c>
      <c r="L538">
        <v>32090</v>
      </c>
      <c r="M538">
        <v>534839</v>
      </c>
      <c r="N538">
        <v>121086</v>
      </c>
      <c r="O538">
        <v>67033</v>
      </c>
      <c r="P538">
        <v>93640</v>
      </c>
      <c r="Q538" t="s">
        <v>93</v>
      </c>
      <c r="R538">
        <v>379963</v>
      </c>
    </row>
    <row r="539" spans="1:18" x14ac:dyDescent="0.25">
      <c r="A539" t="s">
        <v>242</v>
      </c>
      <c r="B539" t="s">
        <v>243</v>
      </c>
      <c r="C539" t="s">
        <v>85</v>
      </c>
      <c r="D539">
        <v>64</v>
      </c>
      <c r="E539" t="s">
        <v>86</v>
      </c>
      <c r="F539" t="s">
        <v>87</v>
      </c>
      <c r="G539" t="s">
        <v>88</v>
      </c>
      <c r="H539" t="s">
        <v>89</v>
      </c>
      <c r="I539" t="s">
        <v>216</v>
      </c>
      <c r="J539" t="s">
        <v>91</v>
      </c>
      <c r="K539" t="s">
        <v>217</v>
      </c>
      <c r="L539">
        <v>3236</v>
      </c>
      <c r="M539">
        <v>534839</v>
      </c>
      <c r="N539">
        <v>121086</v>
      </c>
      <c r="O539">
        <v>67033</v>
      </c>
      <c r="P539">
        <v>93640</v>
      </c>
      <c r="Q539" t="s">
        <v>93</v>
      </c>
      <c r="R539">
        <v>379963</v>
      </c>
    </row>
    <row r="540" spans="1:18" x14ac:dyDescent="0.25">
      <c r="A540" t="s">
        <v>242</v>
      </c>
      <c r="B540" t="s">
        <v>243</v>
      </c>
      <c r="C540" t="s">
        <v>85</v>
      </c>
      <c r="D540">
        <v>64</v>
      </c>
      <c r="E540" t="s">
        <v>86</v>
      </c>
      <c r="F540" t="s">
        <v>87</v>
      </c>
      <c r="G540" t="s">
        <v>88</v>
      </c>
      <c r="H540" t="s">
        <v>89</v>
      </c>
      <c r="I540" t="s">
        <v>218</v>
      </c>
      <c r="J540" t="s">
        <v>91</v>
      </c>
      <c r="K540" t="s">
        <v>219</v>
      </c>
      <c r="L540">
        <v>0</v>
      </c>
      <c r="M540">
        <v>534839</v>
      </c>
      <c r="N540">
        <v>121086</v>
      </c>
      <c r="O540">
        <v>67033</v>
      </c>
      <c r="P540">
        <v>93640</v>
      </c>
      <c r="Q540" t="s">
        <v>93</v>
      </c>
      <c r="R540">
        <v>379963</v>
      </c>
    </row>
    <row r="541" spans="1:18" x14ac:dyDescent="0.25">
      <c r="A541" t="s">
        <v>242</v>
      </c>
      <c r="B541" t="s">
        <v>243</v>
      </c>
      <c r="C541" t="s">
        <v>85</v>
      </c>
      <c r="D541">
        <v>64</v>
      </c>
      <c r="E541" t="s">
        <v>86</v>
      </c>
      <c r="F541" t="s">
        <v>87</v>
      </c>
      <c r="G541" t="s">
        <v>88</v>
      </c>
      <c r="H541" t="s">
        <v>89</v>
      </c>
      <c r="I541" t="s">
        <v>220</v>
      </c>
      <c r="J541" t="s">
        <v>91</v>
      </c>
      <c r="K541" t="s">
        <v>221</v>
      </c>
      <c r="L541">
        <v>200</v>
      </c>
      <c r="M541">
        <v>534839</v>
      </c>
      <c r="N541">
        <v>121086</v>
      </c>
      <c r="O541">
        <v>67033</v>
      </c>
      <c r="P541">
        <v>93640</v>
      </c>
      <c r="Q541" t="s">
        <v>93</v>
      </c>
      <c r="R541">
        <v>379963</v>
      </c>
    </row>
    <row r="542" spans="1:18" x14ac:dyDescent="0.25">
      <c r="A542" t="s">
        <v>242</v>
      </c>
      <c r="B542" t="s">
        <v>243</v>
      </c>
      <c r="C542" t="s">
        <v>85</v>
      </c>
      <c r="D542">
        <v>64</v>
      </c>
      <c r="E542" t="s">
        <v>86</v>
      </c>
      <c r="F542" t="s">
        <v>87</v>
      </c>
      <c r="G542" t="s">
        <v>88</v>
      </c>
      <c r="H542" t="s">
        <v>89</v>
      </c>
      <c r="I542" t="s">
        <v>222</v>
      </c>
      <c r="J542" t="s">
        <v>91</v>
      </c>
      <c r="K542" t="s">
        <v>223</v>
      </c>
      <c r="L542">
        <v>755</v>
      </c>
      <c r="M542">
        <v>534839</v>
      </c>
      <c r="N542">
        <v>121086</v>
      </c>
      <c r="O542">
        <v>67033</v>
      </c>
      <c r="P542">
        <v>93640</v>
      </c>
      <c r="Q542" t="s">
        <v>93</v>
      </c>
      <c r="R542">
        <v>379963</v>
      </c>
    </row>
    <row r="543" spans="1:18" x14ac:dyDescent="0.25">
      <c r="A543" t="s">
        <v>242</v>
      </c>
      <c r="B543" t="s">
        <v>243</v>
      </c>
      <c r="C543" t="s">
        <v>85</v>
      </c>
      <c r="D543">
        <v>64</v>
      </c>
      <c r="E543" t="s">
        <v>86</v>
      </c>
      <c r="F543" t="s">
        <v>87</v>
      </c>
      <c r="G543" t="s">
        <v>88</v>
      </c>
      <c r="H543" t="s">
        <v>89</v>
      </c>
      <c r="I543" t="s">
        <v>224</v>
      </c>
      <c r="J543" t="s">
        <v>91</v>
      </c>
      <c r="K543" t="s">
        <v>225</v>
      </c>
      <c r="L543">
        <v>4107</v>
      </c>
      <c r="M543">
        <v>534839</v>
      </c>
      <c r="N543">
        <v>121086</v>
      </c>
      <c r="O543">
        <v>67033</v>
      </c>
      <c r="P543">
        <v>93640</v>
      </c>
      <c r="Q543" t="s">
        <v>93</v>
      </c>
      <c r="R543">
        <v>379963</v>
      </c>
    </row>
    <row r="544" spans="1:18" x14ac:dyDescent="0.25">
      <c r="A544" t="s">
        <v>242</v>
      </c>
      <c r="B544" t="s">
        <v>243</v>
      </c>
      <c r="C544" t="s">
        <v>85</v>
      </c>
      <c r="D544">
        <v>64</v>
      </c>
      <c r="E544" t="s">
        <v>86</v>
      </c>
      <c r="F544" t="s">
        <v>87</v>
      </c>
      <c r="G544" t="s">
        <v>88</v>
      </c>
      <c r="H544" t="s">
        <v>89</v>
      </c>
      <c r="I544" t="s">
        <v>226</v>
      </c>
      <c r="J544" t="s">
        <v>91</v>
      </c>
      <c r="K544" t="s">
        <v>227</v>
      </c>
      <c r="L544">
        <v>1800</v>
      </c>
      <c r="M544">
        <v>534839</v>
      </c>
      <c r="N544">
        <v>121086</v>
      </c>
      <c r="O544">
        <v>67033</v>
      </c>
      <c r="P544">
        <v>93640</v>
      </c>
      <c r="Q544" t="s">
        <v>93</v>
      </c>
      <c r="R544">
        <v>379963</v>
      </c>
    </row>
    <row r="545" spans="1:18" x14ac:dyDescent="0.25">
      <c r="A545" t="s">
        <v>242</v>
      </c>
      <c r="B545" t="s">
        <v>243</v>
      </c>
      <c r="C545" t="s">
        <v>85</v>
      </c>
      <c r="D545">
        <v>64</v>
      </c>
      <c r="E545" t="s">
        <v>86</v>
      </c>
      <c r="F545" t="s">
        <v>87</v>
      </c>
      <c r="G545" t="s">
        <v>88</v>
      </c>
      <c r="H545" t="s">
        <v>89</v>
      </c>
      <c r="I545" t="s">
        <v>228</v>
      </c>
      <c r="J545" t="s">
        <v>91</v>
      </c>
      <c r="K545" t="s">
        <v>229</v>
      </c>
      <c r="L545">
        <v>0</v>
      </c>
      <c r="M545">
        <v>534839</v>
      </c>
      <c r="N545">
        <v>121086</v>
      </c>
      <c r="O545">
        <v>67033</v>
      </c>
      <c r="P545">
        <v>93640</v>
      </c>
      <c r="Q545" t="s">
        <v>93</v>
      </c>
      <c r="R545">
        <v>379963</v>
      </c>
    </row>
    <row r="546" spans="1:18" x14ac:dyDescent="0.25">
      <c r="A546" t="s">
        <v>242</v>
      </c>
      <c r="B546" t="s">
        <v>243</v>
      </c>
      <c r="C546" t="s">
        <v>85</v>
      </c>
      <c r="D546">
        <v>64</v>
      </c>
      <c r="E546" t="s">
        <v>86</v>
      </c>
      <c r="F546" t="s">
        <v>87</v>
      </c>
      <c r="G546" t="s">
        <v>88</v>
      </c>
      <c r="H546" t="s">
        <v>89</v>
      </c>
      <c r="I546" t="s">
        <v>230</v>
      </c>
      <c r="J546" t="s">
        <v>91</v>
      </c>
      <c r="K546" t="s">
        <v>231</v>
      </c>
      <c r="L546">
        <v>0</v>
      </c>
      <c r="M546">
        <v>534839</v>
      </c>
      <c r="N546">
        <v>121086</v>
      </c>
      <c r="O546">
        <v>67033</v>
      </c>
      <c r="P546">
        <v>93640</v>
      </c>
      <c r="Q546" t="s">
        <v>93</v>
      </c>
      <c r="R546">
        <v>379963</v>
      </c>
    </row>
    <row r="547" spans="1:18" x14ac:dyDescent="0.25">
      <c r="A547" t="s">
        <v>242</v>
      </c>
      <c r="B547" t="s">
        <v>243</v>
      </c>
      <c r="C547" t="s">
        <v>85</v>
      </c>
      <c r="D547">
        <v>64</v>
      </c>
      <c r="E547" t="s">
        <v>86</v>
      </c>
      <c r="F547" t="s">
        <v>87</v>
      </c>
      <c r="G547" t="s">
        <v>88</v>
      </c>
      <c r="H547" t="s">
        <v>89</v>
      </c>
      <c r="I547" t="s">
        <v>232</v>
      </c>
      <c r="J547" t="s">
        <v>91</v>
      </c>
      <c r="K547" t="s">
        <v>233</v>
      </c>
      <c r="L547">
        <v>13031</v>
      </c>
      <c r="M547">
        <v>534839</v>
      </c>
      <c r="N547">
        <v>121086</v>
      </c>
      <c r="O547">
        <v>67033</v>
      </c>
      <c r="P547">
        <v>93640</v>
      </c>
      <c r="Q547" t="s">
        <v>93</v>
      </c>
      <c r="R547">
        <v>379963</v>
      </c>
    </row>
    <row r="548" spans="1:18" x14ac:dyDescent="0.25">
      <c r="A548" t="s">
        <v>242</v>
      </c>
      <c r="B548" t="s">
        <v>243</v>
      </c>
      <c r="C548" t="s">
        <v>85</v>
      </c>
      <c r="D548">
        <v>64</v>
      </c>
      <c r="E548" t="s">
        <v>86</v>
      </c>
      <c r="F548" t="s">
        <v>87</v>
      </c>
      <c r="G548" t="s">
        <v>88</v>
      </c>
      <c r="H548" t="s">
        <v>89</v>
      </c>
      <c r="I548" t="s">
        <v>234</v>
      </c>
      <c r="J548" t="s">
        <v>91</v>
      </c>
      <c r="K548" t="s">
        <v>235</v>
      </c>
      <c r="L548">
        <v>0</v>
      </c>
      <c r="M548">
        <v>534839</v>
      </c>
      <c r="N548">
        <v>121086</v>
      </c>
      <c r="O548">
        <v>67033</v>
      </c>
      <c r="P548">
        <v>93640</v>
      </c>
      <c r="Q548" t="s">
        <v>93</v>
      </c>
      <c r="R548">
        <v>379963</v>
      </c>
    </row>
    <row r="549" spans="1:18" x14ac:dyDescent="0.25">
      <c r="A549" t="s">
        <v>242</v>
      </c>
      <c r="B549" t="s">
        <v>243</v>
      </c>
      <c r="C549" t="s">
        <v>85</v>
      </c>
      <c r="D549">
        <v>64</v>
      </c>
      <c r="E549" t="s">
        <v>86</v>
      </c>
      <c r="F549" t="s">
        <v>87</v>
      </c>
      <c r="G549" t="s">
        <v>88</v>
      </c>
      <c r="H549" t="s">
        <v>89</v>
      </c>
      <c r="I549" t="s">
        <v>236</v>
      </c>
      <c r="J549" t="s">
        <v>91</v>
      </c>
      <c r="K549" t="s">
        <v>237</v>
      </c>
      <c r="L549">
        <v>0</v>
      </c>
      <c r="M549">
        <v>534839</v>
      </c>
      <c r="N549">
        <v>121086</v>
      </c>
      <c r="O549">
        <v>67033</v>
      </c>
      <c r="P549">
        <v>93640</v>
      </c>
      <c r="Q549" t="s">
        <v>93</v>
      </c>
      <c r="R549">
        <v>379963</v>
      </c>
    </row>
    <row r="550" spans="1:18" x14ac:dyDescent="0.25">
      <c r="A550" t="s">
        <v>242</v>
      </c>
      <c r="B550" t="s">
        <v>243</v>
      </c>
      <c r="C550" t="s">
        <v>85</v>
      </c>
      <c r="D550">
        <v>64</v>
      </c>
      <c r="E550" t="s">
        <v>86</v>
      </c>
      <c r="F550" t="s">
        <v>87</v>
      </c>
      <c r="G550" t="s">
        <v>88</v>
      </c>
      <c r="H550" t="s">
        <v>89</v>
      </c>
      <c r="I550" t="s">
        <v>130</v>
      </c>
      <c r="J550" t="s">
        <v>91</v>
      </c>
      <c r="K550" t="s">
        <v>131</v>
      </c>
      <c r="L550">
        <v>136</v>
      </c>
      <c r="M550">
        <v>534839</v>
      </c>
      <c r="N550">
        <v>121086</v>
      </c>
      <c r="O550">
        <v>67033</v>
      </c>
      <c r="P550">
        <v>93640</v>
      </c>
      <c r="Q550" t="s">
        <v>93</v>
      </c>
      <c r="R550">
        <v>379963</v>
      </c>
    </row>
    <row r="551" spans="1:18" x14ac:dyDescent="0.25">
      <c r="A551" t="s">
        <v>242</v>
      </c>
      <c r="B551" t="s">
        <v>243</v>
      </c>
      <c r="C551" t="s">
        <v>85</v>
      </c>
      <c r="D551">
        <v>64</v>
      </c>
      <c r="E551" t="s">
        <v>86</v>
      </c>
      <c r="F551" t="s">
        <v>87</v>
      </c>
      <c r="G551" t="s">
        <v>88</v>
      </c>
      <c r="H551" t="s">
        <v>89</v>
      </c>
      <c r="I551" t="s">
        <v>190</v>
      </c>
      <c r="J551" t="s">
        <v>91</v>
      </c>
      <c r="K551" t="s">
        <v>191</v>
      </c>
      <c r="L551">
        <v>1250</v>
      </c>
      <c r="M551">
        <v>534839</v>
      </c>
      <c r="N551">
        <v>121086</v>
      </c>
      <c r="O551">
        <v>67033</v>
      </c>
      <c r="P551">
        <v>93640</v>
      </c>
      <c r="Q551" t="s">
        <v>93</v>
      </c>
      <c r="R551">
        <v>379963</v>
      </c>
    </row>
    <row r="552" spans="1:18" x14ac:dyDescent="0.25">
      <c r="A552" t="s">
        <v>244</v>
      </c>
      <c r="B552" t="s">
        <v>245</v>
      </c>
      <c r="C552" t="s">
        <v>85</v>
      </c>
      <c r="D552">
        <v>79</v>
      </c>
      <c r="E552" t="s">
        <v>86</v>
      </c>
      <c r="F552" t="s">
        <v>87</v>
      </c>
      <c r="G552" t="s">
        <v>88</v>
      </c>
      <c r="H552" t="s">
        <v>89</v>
      </c>
      <c r="I552" t="s">
        <v>136</v>
      </c>
      <c r="J552" t="s">
        <v>91</v>
      </c>
      <c r="K552" t="s">
        <v>137</v>
      </c>
      <c r="L552">
        <v>400</v>
      </c>
      <c r="M552">
        <v>767915</v>
      </c>
      <c r="N552">
        <v>168125</v>
      </c>
      <c r="O552">
        <v>61466</v>
      </c>
      <c r="P552">
        <v>137927</v>
      </c>
      <c r="Q552" t="s">
        <v>93</v>
      </c>
      <c r="R552">
        <v>512914</v>
      </c>
    </row>
    <row r="553" spans="1:18" x14ac:dyDescent="0.25">
      <c r="A553" t="s">
        <v>244</v>
      </c>
      <c r="B553" t="s">
        <v>245</v>
      </c>
      <c r="C553" t="s">
        <v>85</v>
      </c>
      <c r="D553">
        <v>79</v>
      </c>
      <c r="E553" t="s">
        <v>86</v>
      </c>
      <c r="F553" t="s">
        <v>87</v>
      </c>
      <c r="G553" t="s">
        <v>88</v>
      </c>
      <c r="H553" t="s">
        <v>89</v>
      </c>
      <c r="I553" t="s">
        <v>190</v>
      </c>
      <c r="J553" t="s">
        <v>91</v>
      </c>
      <c r="K553" t="s">
        <v>191</v>
      </c>
      <c r="L553">
        <v>4500</v>
      </c>
      <c r="M553">
        <v>767915</v>
      </c>
      <c r="N553">
        <v>168125</v>
      </c>
      <c r="O553">
        <v>61466</v>
      </c>
      <c r="P553">
        <v>137927</v>
      </c>
      <c r="Q553" t="s">
        <v>93</v>
      </c>
      <c r="R553">
        <v>512914</v>
      </c>
    </row>
    <row r="554" spans="1:18" x14ac:dyDescent="0.25">
      <c r="A554" t="s">
        <v>244</v>
      </c>
      <c r="B554" t="s">
        <v>245</v>
      </c>
      <c r="C554" t="s">
        <v>85</v>
      </c>
      <c r="D554">
        <v>79</v>
      </c>
      <c r="E554" t="s">
        <v>86</v>
      </c>
      <c r="F554" t="s">
        <v>87</v>
      </c>
      <c r="G554" t="s">
        <v>88</v>
      </c>
      <c r="H554" t="s">
        <v>89</v>
      </c>
      <c r="I554" t="s">
        <v>208</v>
      </c>
      <c r="J554" t="s">
        <v>91</v>
      </c>
      <c r="K554" t="s">
        <v>209</v>
      </c>
      <c r="L554">
        <v>996</v>
      </c>
      <c r="M554">
        <v>767915</v>
      </c>
      <c r="N554">
        <v>168125</v>
      </c>
      <c r="O554">
        <v>61466</v>
      </c>
      <c r="P554">
        <v>137927</v>
      </c>
      <c r="Q554" t="s">
        <v>93</v>
      </c>
      <c r="R554">
        <v>512914</v>
      </c>
    </row>
    <row r="555" spans="1:18" x14ac:dyDescent="0.25">
      <c r="A555" t="s">
        <v>244</v>
      </c>
      <c r="B555" t="s">
        <v>245</v>
      </c>
      <c r="C555" t="s">
        <v>85</v>
      </c>
      <c r="D555">
        <v>79</v>
      </c>
      <c r="E555" t="s">
        <v>86</v>
      </c>
      <c r="F555" t="s">
        <v>87</v>
      </c>
      <c r="G555" t="s">
        <v>88</v>
      </c>
      <c r="H555" t="s">
        <v>89</v>
      </c>
      <c r="I555" t="s">
        <v>224</v>
      </c>
      <c r="J555" t="s">
        <v>91</v>
      </c>
      <c r="K555" t="s">
        <v>225</v>
      </c>
      <c r="L555">
        <v>1462</v>
      </c>
      <c r="M555">
        <v>767915</v>
      </c>
      <c r="N555">
        <v>168125</v>
      </c>
      <c r="O555">
        <v>61466</v>
      </c>
      <c r="P555">
        <v>137927</v>
      </c>
      <c r="Q555" t="s">
        <v>93</v>
      </c>
      <c r="R555">
        <v>512914</v>
      </c>
    </row>
    <row r="556" spans="1:18" x14ac:dyDescent="0.25">
      <c r="A556" t="s">
        <v>244</v>
      </c>
      <c r="B556" t="s">
        <v>245</v>
      </c>
      <c r="C556" t="s">
        <v>85</v>
      </c>
      <c r="D556">
        <v>79</v>
      </c>
      <c r="E556" t="s">
        <v>86</v>
      </c>
      <c r="F556" t="s">
        <v>87</v>
      </c>
      <c r="G556" t="s">
        <v>88</v>
      </c>
      <c r="H556" t="s">
        <v>89</v>
      </c>
      <c r="I556" t="s">
        <v>200</v>
      </c>
      <c r="J556" t="s">
        <v>91</v>
      </c>
      <c r="K556" t="s">
        <v>201</v>
      </c>
      <c r="L556">
        <v>6450</v>
      </c>
      <c r="M556">
        <v>767915</v>
      </c>
      <c r="N556">
        <v>168125</v>
      </c>
      <c r="O556">
        <v>61466</v>
      </c>
      <c r="P556">
        <v>137927</v>
      </c>
      <c r="Q556" t="s">
        <v>93</v>
      </c>
      <c r="R556">
        <v>512914</v>
      </c>
    </row>
    <row r="557" spans="1:18" x14ac:dyDescent="0.25">
      <c r="A557" t="s">
        <v>244</v>
      </c>
      <c r="B557" t="s">
        <v>245</v>
      </c>
      <c r="C557" t="s">
        <v>85</v>
      </c>
      <c r="D557">
        <v>79</v>
      </c>
      <c r="E557" t="s">
        <v>86</v>
      </c>
      <c r="F557" t="s">
        <v>87</v>
      </c>
      <c r="G557" t="s">
        <v>88</v>
      </c>
      <c r="H557" t="s">
        <v>89</v>
      </c>
      <c r="I557" t="s">
        <v>136</v>
      </c>
      <c r="J557" t="s">
        <v>91</v>
      </c>
      <c r="K557" t="s">
        <v>137</v>
      </c>
      <c r="L557">
        <v>400</v>
      </c>
      <c r="M557">
        <v>767915</v>
      </c>
      <c r="N557">
        <v>168125</v>
      </c>
      <c r="O557">
        <v>61466</v>
      </c>
      <c r="P557">
        <v>137927</v>
      </c>
      <c r="Q557" t="s">
        <v>93</v>
      </c>
      <c r="R557">
        <v>512914</v>
      </c>
    </row>
    <row r="558" spans="1:18" x14ac:dyDescent="0.25">
      <c r="A558" t="s">
        <v>244</v>
      </c>
      <c r="B558" t="s">
        <v>245</v>
      </c>
      <c r="C558" t="s">
        <v>85</v>
      </c>
      <c r="D558">
        <v>79</v>
      </c>
      <c r="E558" t="s">
        <v>86</v>
      </c>
      <c r="F558" t="s">
        <v>87</v>
      </c>
      <c r="G558" t="s">
        <v>88</v>
      </c>
      <c r="H558" t="s">
        <v>89</v>
      </c>
      <c r="I558" t="s">
        <v>190</v>
      </c>
      <c r="J558" t="s">
        <v>91</v>
      </c>
      <c r="K558" t="s">
        <v>191</v>
      </c>
      <c r="L558">
        <v>2250</v>
      </c>
      <c r="M558">
        <v>767915</v>
      </c>
      <c r="N558">
        <v>168125</v>
      </c>
      <c r="O558">
        <v>61466</v>
      </c>
      <c r="P558">
        <v>137927</v>
      </c>
      <c r="Q558" t="s">
        <v>93</v>
      </c>
      <c r="R558">
        <v>512914</v>
      </c>
    </row>
    <row r="559" spans="1:18" x14ac:dyDescent="0.25">
      <c r="A559" t="s">
        <v>244</v>
      </c>
      <c r="B559" t="s">
        <v>245</v>
      </c>
      <c r="C559" t="s">
        <v>85</v>
      </c>
      <c r="D559">
        <v>79</v>
      </c>
      <c r="E559" t="s">
        <v>86</v>
      </c>
      <c r="F559" t="s">
        <v>87</v>
      </c>
      <c r="G559" t="s">
        <v>88</v>
      </c>
      <c r="H559" t="s">
        <v>89</v>
      </c>
      <c r="I559" t="s">
        <v>130</v>
      </c>
      <c r="J559" t="s">
        <v>91</v>
      </c>
      <c r="K559" t="s">
        <v>131</v>
      </c>
      <c r="L559">
        <v>6800</v>
      </c>
      <c r="M559">
        <v>767915</v>
      </c>
      <c r="N559">
        <v>168125</v>
      </c>
      <c r="O559">
        <v>61466</v>
      </c>
      <c r="P559">
        <v>137927</v>
      </c>
      <c r="Q559" t="s">
        <v>93</v>
      </c>
      <c r="R559">
        <v>512914</v>
      </c>
    </row>
    <row r="560" spans="1:18" x14ac:dyDescent="0.25">
      <c r="A560" t="s">
        <v>244</v>
      </c>
      <c r="B560" t="s">
        <v>245</v>
      </c>
      <c r="C560" t="s">
        <v>85</v>
      </c>
      <c r="D560">
        <v>79</v>
      </c>
      <c r="E560" t="s">
        <v>86</v>
      </c>
      <c r="F560" t="s">
        <v>87</v>
      </c>
      <c r="G560" t="s">
        <v>88</v>
      </c>
      <c r="H560" t="s">
        <v>89</v>
      </c>
      <c r="I560" t="s">
        <v>208</v>
      </c>
      <c r="J560" t="s">
        <v>91</v>
      </c>
      <c r="K560" t="s">
        <v>209</v>
      </c>
      <c r="L560">
        <v>5704</v>
      </c>
      <c r="M560">
        <v>767915</v>
      </c>
      <c r="N560">
        <v>168125</v>
      </c>
      <c r="O560">
        <v>61466</v>
      </c>
      <c r="P560">
        <v>137927</v>
      </c>
      <c r="Q560" t="s">
        <v>93</v>
      </c>
      <c r="R560">
        <v>512914</v>
      </c>
    </row>
    <row r="561" spans="1:18" x14ac:dyDescent="0.25">
      <c r="A561" t="s">
        <v>244</v>
      </c>
      <c r="B561" t="s">
        <v>245</v>
      </c>
      <c r="C561" t="s">
        <v>85</v>
      </c>
      <c r="D561">
        <v>79</v>
      </c>
      <c r="E561" t="s">
        <v>86</v>
      </c>
      <c r="F561" t="s">
        <v>87</v>
      </c>
      <c r="G561" t="s">
        <v>88</v>
      </c>
      <c r="H561" t="s">
        <v>89</v>
      </c>
      <c r="I561" t="s">
        <v>224</v>
      </c>
      <c r="J561" t="s">
        <v>91</v>
      </c>
      <c r="K561" t="s">
        <v>225</v>
      </c>
      <c r="L561">
        <v>1200</v>
      </c>
      <c r="M561">
        <v>767915</v>
      </c>
      <c r="N561">
        <v>168125</v>
      </c>
      <c r="O561">
        <v>61466</v>
      </c>
      <c r="P561">
        <v>137927</v>
      </c>
      <c r="Q561" t="s">
        <v>93</v>
      </c>
      <c r="R561">
        <v>512914</v>
      </c>
    </row>
    <row r="562" spans="1:18" x14ac:dyDescent="0.25">
      <c r="A562" t="s">
        <v>244</v>
      </c>
      <c r="B562" t="s">
        <v>245</v>
      </c>
      <c r="C562" t="s">
        <v>85</v>
      </c>
      <c r="D562">
        <v>79</v>
      </c>
      <c r="E562" t="s">
        <v>86</v>
      </c>
      <c r="F562" t="s">
        <v>87</v>
      </c>
      <c r="G562" t="s">
        <v>88</v>
      </c>
      <c r="H562" t="s">
        <v>89</v>
      </c>
      <c r="I562" t="s">
        <v>208</v>
      </c>
      <c r="J562" t="s">
        <v>91</v>
      </c>
      <c r="K562" t="s">
        <v>209</v>
      </c>
      <c r="L562">
        <v>3448</v>
      </c>
      <c r="M562">
        <v>767915</v>
      </c>
      <c r="N562">
        <v>168125</v>
      </c>
      <c r="O562">
        <v>61466</v>
      </c>
      <c r="P562">
        <v>137927</v>
      </c>
      <c r="Q562" t="s">
        <v>93</v>
      </c>
      <c r="R562">
        <v>512914</v>
      </c>
    </row>
    <row r="563" spans="1:18" x14ac:dyDescent="0.25">
      <c r="A563" t="s">
        <v>244</v>
      </c>
      <c r="B563" t="s">
        <v>245</v>
      </c>
      <c r="C563" t="s">
        <v>85</v>
      </c>
      <c r="D563">
        <v>79</v>
      </c>
      <c r="E563" t="s">
        <v>86</v>
      </c>
      <c r="F563" t="s">
        <v>87</v>
      </c>
      <c r="G563" t="s">
        <v>88</v>
      </c>
      <c r="H563" t="s">
        <v>89</v>
      </c>
      <c r="I563" t="s">
        <v>190</v>
      </c>
      <c r="J563" t="s">
        <v>91</v>
      </c>
      <c r="K563" t="s">
        <v>191</v>
      </c>
      <c r="L563">
        <v>1000</v>
      </c>
      <c r="M563">
        <v>767915</v>
      </c>
      <c r="N563">
        <v>168125</v>
      </c>
      <c r="O563">
        <v>61466</v>
      </c>
      <c r="P563">
        <v>137927</v>
      </c>
      <c r="Q563" t="s">
        <v>93</v>
      </c>
      <c r="R563">
        <v>512914</v>
      </c>
    </row>
    <row r="564" spans="1:18" x14ac:dyDescent="0.25">
      <c r="A564" t="s">
        <v>244</v>
      </c>
      <c r="B564" t="s">
        <v>245</v>
      </c>
      <c r="C564" t="s">
        <v>85</v>
      </c>
      <c r="D564">
        <v>79</v>
      </c>
      <c r="E564" t="s">
        <v>86</v>
      </c>
      <c r="F564" t="s">
        <v>87</v>
      </c>
      <c r="G564" t="s">
        <v>88</v>
      </c>
      <c r="H564" t="s">
        <v>89</v>
      </c>
      <c r="I564" t="s">
        <v>208</v>
      </c>
      <c r="J564" t="s">
        <v>91</v>
      </c>
      <c r="K564" t="s">
        <v>209</v>
      </c>
      <c r="L564">
        <v>529</v>
      </c>
      <c r="M564">
        <v>767915</v>
      </c>
      <c r="N564">
        <v>168125</v>
      </c>
      <c r="O564">
        <v>61466</v>
      </c>
      <c r="P564">
        <v>137927</v>
      </c>
      <c r="Q564" t="s">
        <v>93</v>
      </c>
      <c r="R564">
        <v>512914</v>
      </c>
    </row>
    <row r="565" spans="1:18" x14ac:dyDescent="0.25">
      <c r="A565" t="s">
        <v>244</v>
      </c>
      <c r="B565" t="s">
        <v>245</v>
      </c>
      <c r="C565" t="s">
        <v>85</v>
      </c>
      <c r="D565">
        <v>79</v>
      </c>
      <c r="E565" t="s">
        <v>86</v>
      </c>
      <c r="F565" t="s">
        <v>87</v>
      </c>
      <c r="G565" t="s">
        <v>88</v>
      </c>
      <c r="H565" t="s">
        <v>89</v>
      </c>
      <c r="I565" t="s">
        <v>136</v>
      </c>
      <c r="J565" t="s">
        <v>91</v>
      </c>
      <c r="K565" t="s">
        <v>137</v>
      </c>
      <c r="L565">
        <v>2340</v>
      </c>
      <c r="M565">
        <v>767915</v>
      </c>
      <c r="N565">
        <v>168125</v>
      </c>
      <c r="O565">
        <v>61466</v>
      </c>
      <c r="P565">
        <v>137927</v>
      </c>
      <c r="Q565" t="s">
        <v>93</v>
      </c>
      <c r="R565">
        <v>512914</v>
      </c>
    </row>
    <row r="566" spans="1:18" x14ac:dyDescent="0.25">
      <c r="A566" t="s">
        <v>244</v>
      </c>
      <c r="B566" t="s">
        <v>245</v>
      </c>
      <c r="C566" t="s">
        <v>85</v>
      </c>
      <c r="D566">
        <v>79</v>
      </c>
      <c r="E566" t="s">
        <v>86</v>
      </c>
      <c r="F566" t="s">
        <v>87</v>
      </c>
      <c r="G566" t="s">
        <v>88</v>
      </c>
      <c r="H566" t="s">
        <v>89</v>
      </c>
      <c r="I566" t="s">
        <v>190</v>
      </c>
      <c r="J566" t="s">
        <v>91</v>
      </c>
      <c r="K566" t="s">
        <v>191</v>
      </c>
      <c r="L566">
        <v>1200</v>
      </c>
      <c r="M566">
        <v>767915</v>
      </c>
      <c r="N566">
        <v>168125</v>
      </c>
      <c r="O566">
        <v>61466</v>
      </c>
      <c r="P566">
        <v>137927</v>
      </c>
      <c r="Q566" t="s">
        <v>93</v>
      </c>
      <c r="R566">
        <v>512914</v>
      </c>
    </row>
    <row r="567" spans="1:18" x14ac:dyDescent="0.25">
      <c r="A567" t="s">
        <v>244</v>
      </c>
      <c r="B567" t="s">
        <v>245</v>
      </c>
      <c r="C567" t="s">
        <v>85</v>
      </c>
      <c r="D567">
        <v>79</v>
      </c>
      <c r="E567" t="s">
        <v>86</v>
      </c>
      <c r="F567" t="s">
        <v>87</v>
      </c>
      <c r="G567" t="s">
        <v>88</v>
      </c>
      <c r="H567" t="s">
        <v>89</v>
      </c>
      <c r="I567" t="s">
        <v>190</v>
      </c>
      <c r="J567" t="s">
        <v>91</v>
      </c>
      <c r="K567" t="s">
        <v>191</v>
      </c>
      <c r="L567">
        <v>2000</v>
      </c>
      <c r="M567">
        <v>767915</v>
      </c>
      <c r="N567">
        <v>168125</v>
      </c>
      <c r="O567">
        <v>61466</v>
      </c>
      <c r="P567">
        <v>137927</v>
      </c>
      <c r="Q567" t="s">
        <v>93</v>
      </c>
      <c r="R567">
        <v>512914</v>
      </c>
    </row>
    <row r="568" spans="1:18" x14ac:dyDescent="0.25">
      <c r="A568" t="s">
        <v>244</v>
      </c>
      <c r="B568" t="s">
        <v>245</v>
      </c>
      <c r="C568" t="s">
        <v>85</v>
      </c>
      <c r="D568">
        <v>79</v>
      </c>
      <c r="E568" t="s">
        <v>86</v>
      </c>
      <c r="F568" t="s">
        <v>87</v>
      </c>
      <c r="G568" t="s">
        <v>88</v>
      </c>
      <c r="H568" t="s">
        <v>89</v>
      </c>
      <c r="I568" t="s">
        <v>130</v>
      </c>
      <c r="J568" t="s">
        <v>91</v>
      </c>
      <c r="K568" t="s">
        <v>131</v>
      </c>
      <c r="L568">
        <v>350</v>
      </c>
      <c r="M568">
        <v>767915</v>
      </c>
      <c r="N568">
        <v>168125</v>
      </c>
      <c r="O568">
        <v>61466</v>
      </c>
      <c r="P568">
        <v>137927</v>
      </c>
      <c r="Q568" t="s">
        <v>93</v>
      </c>
      <c r="R568">
        <v>512914</v>
      </c>
    </row>
    <row r="569" spans="1:18" x14ac:dyDescent="0.25">
      <c r="A569" t="s">
        <v>244</v>
      </c>
      <c r="B569" t="s">
        <v>245</v>
      </c>
      <c r="C569" t="s">
        <v>85</v>
      </c>
      <c r="D569">
        <v>79</v>
      </c>
      <c r="E569" t="s">
        <v>86</v>
      </c>
      <c r="F569" t="s">
        <v>87</v>
      </c>
      <c r="G569" t="s">
        <v>88</v>
      </c>
      <c r="H569" t="s">
        <v>89</v>
      </c>
      <c r="I569" t="s">
        <v>208</v>
      </c>
      <c r="J569" t="s">
        <v>91</v>
      </c>
      <c r="K569" t="s">
        <v>209</v>
      </c>
      <c r="L569">
        <v>4494</v>
      </c>
      <c r="M569">
        <v>767915</v>
      </c>
      <c r="N569">
        <v>168125</v>
      </c>
      <c r="O569">
        <v>61466</v>
      </c>
      <c r="P569">
        <v>137927</v>
      </c>
      <c r="Q569" t="s">
        <v>93</v>
      </c>
      <c r="R569">
        <v>512914</v>
      </c>
    </row>
    <row r="570" spans="1:18" x14ac:dyDescent="0.25">
      <c r="A570" t="s">
        <v>244</v>
      </c>
      <c r="B570" t="s">
        <v>245</v>
      </c>
      <c r="C570" t="s">
        <v>85</v>
      </c>
      <c r="D570">
        <v>79</v>
      </c>
      <c r="E570" t="s">
        <v>86</v>
      </c>
      <c r="F570" t="s">
        <v>87</v>
      </c>
      <c r="G570" t="s">
        <v>88</v>
      </c>
      <c r="H570" t="s">
        <v>89</v>
      </c>
      <c r="I570" t="s">
        <v>136</v>
      </c>
      <c r="J570" t="s">
        <v>91</v>
      </c>
      <c r="K570" t="s">
        <v>137</v>
      </c>
      <c r="L570">
        <v>750</v>
      </c>
      <c r="M570">
        <v>767915</v>
      </c>
      <c r="N570">
        <v>168125</v>
      </c>
      <c r="O570">
        <v>61466</v>
      </c>
      <c r="P570">
        <v>137927</v>
      </c>
      <c r="Q570" t="s">
        <v>93</v>
      </c>
      <c r="R570">
        <v>512914</v>
      </c>
    </row>
    <row r="571" spans="1:18" x14ac:dyDescent="0.25">
      <c r="A571" t="s">
        <v>244</v>
      </c>
      <c r="B571" t="s">
        <v>245</v>
      </c>
      <c r="C571" t="s">
        <v>85</v>
      </c>
      <c r="D571">
        <v>79</v>
      </c>
      <c r="E571" t="s">
        <v>86</v>
      </c>
      <c r="F571" t="s">
        <v>87</v>
      </c>
      <c r="G571" t="s">
        <v>88</v>
      </c>
      <c r="H571" t="s">
        <v>89</v>
      </c>
      <c r="I571" t="s">
        <v>130</v>
      </c>
      <c r="J571" t="s">
        <v>91</v>
      </c>
      <c r="K571" t="s">
        <v>131</v>
      </c>
      <c r="L571">
        <v>60</v>
      </c>
      <c r="M571">
        <v>767915</v>
      </c>
      <c r="N571">
        <v>168125</v>
      </c>
      <c r="O571">
        <v>61466</v>
      </c>
      <c r="P571">
        <v>137927</v>
      </c>
      <c r="Q571" t="s">
        <v>93</v>
      </c>
      <c r="R571">
        <v>512914</v>
      </c>
    </row>
    <row r="572" spans="1:18" x14ac:dyDescent="0.25">
      <c r="A572" t="s">
        <v>244</v>
      </c>
      <c r="B572" t="s">
        <v>245</v>
      </c>
      <c r="C572" t="s">
        <v>85</v>
      </c>
      <c r="D572">
        <v>79</v>
      </c>
      <c r="E572" t="s">
        <v>86</v>
      </c>
      <c r="F572" t="s">
        <v>87</v>
      </c>
      <c r="G572" t="s">
        <v>88</v>
      </c>
      <c r="H572" t="s">
        <v>89</v>
      </c>
      <c r="I572" t="s">
        <v>190</v>
      </c>
      <c r="J572" t="s">
        <v>91</v>
      </c>
      <c r="K572" t="s">
        <v>191</v>
      </c>
      <c r="L572">
        <v>1125</v>
      </c>
      <c r="M572">
        <v>767915</v>
      </c>
      <c r="N572">
        <v>168125</v>
      </c>
      <c r="O572">
        <v>61466</v>
      </c>
      <c r="P572">
        <v>137927</v>
      </c>
      <c r="Q572" t="s">
        <v>93</v>
      </c>
      <c r="R572">
        <v>512914</v>
      </c>
    </row>
    <row r="573" spans="1:18" x14ac:dyDescent="0.25">
      <c r="A573" t="s">
        <v>244</v>
      </c>
      <c r="B573" t="s">
        <v>245</v>
      </c>
      <c r="C573" t="s">
        <v>85</v>
      </c>
      <c r="D573">
        <v>79</v>
      </c>
      <c r="E573" t="s">
        <v>86</v>
      </c>
      <c r="F573" t="s">
        <v>87</v>
      </c>
      <c r="G573" t="s">
        <v>88</v>
      </c>
      <c r="H573" t="s">
        <v>89</v>
      </c>
      <c r="I573" t="s">
        <v>130</v>
      </c>
      <c r="J573" t="s">
        <v>91</v>
      </c>
      <c r="K573" t="s">
        <v>131</v>
      </c>
      <c r="L573">
        <v>8700</v>
      </c>
      <c r="M573">
        <v>767915</v>
      </c>
      <c r="N573">
        <v>168125</v>
      </c>
      <c r="O573">
        <v>61466</v>
      </c>
      <c r="P573">
        <v>137927</v>
      </c>
      <c r="Q573" t="s">
        <v>93</v>
      </c>
      <c r="R573">
        <v>512914</v>
      </c>
    </row>
    <row r="574" spans="1:18" x14ac:dyDescent="0.25">
      <c r="A574" t="s">
        <v>244</v>
      </c>
      <c r="B574" t="s">
        <v>245</v>
      </c>
      <c r="C574" t="s">
        <v>85</v>
      </c>
      <c r="D574">
        <v>79</v>
      </c>
      <c r="E574" t="s">
        <v>86</v>
      </c>
      <c r="F574" t="s">
        <v>87</v>
      </c>
      <c r="G574" t="s">
        <v>88</v>
      </c>
      <c r="H574" t="s">
        <v>89</v>
      </c>
      <c r="I574" t="s">
        <v>130</v>
      </c>
      <c r="J574" t="s">
        <v>91</v>
      </c>
      <c r="K574" t="s">
        <v>131</v>
      </c>
      <c r="L574">
        <v>1200</v>
      </c>
      <c r="M574">
        <v>767915</v>
      </c>
      <c r="N574">
        <v>168125</v>
      </c>
      <c r="O574">
        <v>61466</v>
      </c>
      <c r="P574">
        <v>137927</v>
      </c>
      <c r="Q574" t="s">
        <v>93</v>
      </c>
      <c r="R574">
        <v>512914</v>
      </c>
    </row>
    <row r="575" spans="1:18" x14ac:dyDescent="0.25">
      <c r="A575" t="s">
        <v>244</v>
      </c>
      <c r="B575" t="s">
        <v>245</v>
      </c>
      <c r="C575" t="s">
        <v>85</v>
      </c>
      <c r="D575">
        <v>79</v>
      </c>
      <c r="E575" t="s">
        <v>86</v>
      </c>
      <c r="F575" t="s">
        <v>87</v>
      </c>
      <c r="G575" t="s">
        <v>88</v>
      </c>
      <c r="H575" t="s">
        <v>89</v>
      </c>
      <c r="I575" t="s">
        <v>194</v>
      </c>
      <c r="J575" t="s">
        <v>91</v>
      </c>
      <c r="K575" t="s">
        <v>195</v>
      </c>
      <c r="L575">
        <v>6725</v>
      </c>
      <c r="M575">
        <v>767915</v>
      </c>
      <c r="N575">
        <v>168125</v>
      </c>
      <c r="O575">
        <v>61466</v>
      </c>
      <c r="P575">
        <v>137927</v>
      </c>
      <c r="Q575" t="s">
        <v>93</v>
      </c>
      <c r="R575">
        <v>512914</v>
      </c>
    </row>
    <row r="576" spans="1:18" x14ac:dyDescent="0.25">
      <c r="A576" t="s">
        <v>244</v>
      </c>
      <c r="B576" t="s">
        <v>245</v>
      </c>
      <c r="C576" t="s">
        <v>85</v>
      </c>
      <c r="D576">
        <v>79</v>
      </c>
      <c r="E576" t="s">
        <v>86</v>
      </c>
      <c r="F576" t="s">
        <v>87</v>
      </c>
      <c r="G576" t="s">
        <v>88</v>
      </c>
      <c r="H576" t="s">
        <v>89</v>
      </c>
      <c r="I576" t="s">
        <v>194</v>
      </c>
      <c r="J576" t="s">
        <v>91</v>
      </c>
      <c r="K576" t="s">
        <v>195</v>
      </c>
      <c r="L576">
        <v>6684</v>
      </c>
      <c r="M576">
        <v>767915</v>
      </c>
      <c r="N576">
        <v>168125</v>
      </c>
      <c r="O576">
        <v>61466</v>
      </c>
      <c r="P576">
        <v>137927</v>
      </c>
      <c r="Q576" t="s">
        <v>93</v>
      </c>
      <c r="R576">
        <v>512914</v>
      </c>
    </row>
    <row r="577" spans="1:18" x14ac:dyDescent="0.25">
      <c r="A577" t="s">
        <v>244</v>
      </c>
      <c r="B577" t="s">
        <v>245</v>
      </c>
      <c r="C577" t="s">
        <v>85</v>
      </c>
      <c r="D577">
        <v>79</v>
      </c>
      <c r="E577" t="s">
        <v>86</v>
      </c>
      <c r="F577" t="s">
        <v>87</v>
      </c>
      <c r="G577" t="s">
        <v>88</v>
      </c>
      <c r="H577" t="s">
        <v>89</v>
      </c>
      <c r="I577" t="s">
        <v>130</v>
      </c>
      <c r="J577" t="s">
        <v>91</v>
      </c>
      <c r="K577" t="s">
        <v>131</v>
      </c>
      <c r="L577">
        <v>35</v>
      </c>
      <c r="M577">
        <v>767915</v>
      </c>
      <c r="N577">
        <v>168125</v>
      </c>
      <c r="O577">
        <v>61466</v>
      </c>
      <c r="P577">
        <v>137927</v>
      </c>
      <c r="Q577" t="s">
        <v>93</v>
      </c>
      <c r="R577">
        <v>512914</v>
      </c>
    </row>
    <row r="578" spans="1:18" x14ac:dyDescent="0.25">
      <c r="A578" t="s">
        <v>244</v>
      </c>
      <c r="B578" t="s">
        <v>245</v>
      </c>
      <c r="C578" t="s">
        <v>85</v>
      </c>
      <c r="D578">
        <v>79</v>
      </c>
      <c r="E578" t="s">
        <v>86</v>
      </c>
      <c r="F578" t="s">
        <v>87</v>
      </c>
      <c r="G578" t="s">
        <v>88</v>
      </c>
      <c r="H578" t="s">
        <v>89</v>
      </c>
      <c r="I578" t="s">
        <v>136</v>
      </c>
      <c r="J578" t="s">
        <v>91</v>
      </c>
      <c r="K578" t="s">
        <v>137</v>
      </c>
      <c r="L578">
        <v>240</v>
      </c>
      <c r="M578">
        <v>767915</v>
      </c>
      <c r="N578">
        <v>168125</v>
      </c>
      <c r="O578">
        <v>61466</v>
      </c>
      <c r="P578">
        <v>137927</v>
      </c>
      <c r="Q578" t="s">
        <v>93</v>
      </c>
      <c r="R578">
        <v>512914</v>
      </c>
    </row>
    <row r="579" spans="1:18" x14ac:dyDescent="0.25">
      <c r="A579" t="s">
        <v>244</v>
      </c>
      <c r="B579" t="s">
        <v>245</v>
      </c>
      <c r="C579" t="s">
        <v>85</v>
      </c>
      <c r="D579">
        <v>79</v>
      </c>
      <c r="E579" t="s">
        <v>86</v>
      </c>
      <c r="F579" t="s">
        <v>87</v>
      </c>
      <c r="G579" t="s">
        <v>88</v>
      </c>
      <c r="H579" t="s">
        <v>89</v>
      </c>
      <c r="I579" t="s">
        <v>200</v>
      </c>
      <c r="J579" t="s">
        <v>91</v>
      </c>
      <c r="K579" t="s">
        <v>201</v>
      </c>
      <c r="L579">
        <v>17350</v>
      </c>
      <c r="M579">
        <v>767915</v>
      </c>
      <c r="N579">
        <v>168125</v>
      </c>
      <c r="O579">
        <v>61466</v>
      </c>
      <c r="P579">
        <v>137927</v>
      </c>
      <c r="Q579" t="s">
        <v>93</v>
      </c>
      <c r="R579">
        <v>512914</v>
      </c>
    </row>
    <row r="580" spans="1:18" x14ac:dyDescent="0.25">
      <c r="A580" t="s">
        <v>244</v>
      </c>
      <c r="B580" t="s">
        <v>245</v>
      </c>
      <c r="C580" t="s">
        <v>85</v>
      </c>
      <c r="D580">
        <v>79</v>
      </c>
      <c r="E580" t="s">
        <v>86</v>
      </c>
      <c r="F580" t="s">
        <v>87</v>
      </c>
      <c r="G580" t="s">
        <v>88</v>
      </c>
      <c r="H580" t="s">
        <v>89</v>
      </c>
      <c r="I580" t="s">
        <v>196</v>
      </c>
      <c r="J580" t="s">
        <v>91</v>
      </c>
      <c r="K580" t="s">
        <v>197</v>
      </c>
      <c r="L580">
        <v>35052</v>
      </c>
      <c r="M580">
        <v>767915</v>
      </c>
      <c r="N580">
        <v>168125</v>
      </c>
      <c r="O580">
        <v>61466</v>
      </c>
      <c r="P580">
        <v>137927</v>
      </c>
      <c r="Q580" t="s">
        <v>93</v>
      </c>
      <c r="R580">
        <v>512914</v>
      </c>
    </row>
    <row r="581" spans="1:18" x14ac:dyDescent="0.25">
      <c r="A581" t="s">
        <v>244</v>
      </c>
      <c r="B581" t="s">
        <v>245</v>
      </c>
      <c r="C581" t="s">
        <v>85</v>
      </c>
      <c r="D581">
        <v>79</v>
      </c>
      <c r="E581" t="s">
        <v>86</v>
      </c>
      <c r="F581" t="s">
        <v>87</v>
      </c>
      <c r="G581" t="s">
        <v>88</v>
      </c>
      <c r="H581" t="s">
        <v>89</v>
      </c>
      <c r="I581" t="s">
        <v>190</v>
      </c>
      <c r="J581" t="s">
        <v>91</v>
      </c>
      <c r="K581" t="s">
        <v>191</v>
      </c>
      <c r="L581">
        <v>2000</v>
      </c>
      <c r="M581">
        <v>767915</v>
      </c>
      <c r="N581">
        <v>168125</v>
      </c>
      <c r="O581">
        <v>61466</v>
      </c>
      <c r="P581">
        <v>137927</v>
      </c>
      <c r="Q581" t="s">
        <v>93</v>
      </c>
      <c r="R581">
        <v>512914</v>
      </c>
    </row>
    <row r="582" spans="1:18" x14ac:dyDescent="0.25">
      <c r="A582" t="s">
        <v>244</v>
      </c>
      <c r="B582" t="s">
        <v>245</v>
      </c>
      <c r="C582" t="s">
        <v>85</v>
      </c>
      <c r="D582">
        <v>79</v>
      </c>
      <c r="E582" t="s">
        <v>86</v>
      </c>
      <c r="F582" t="s">
        <v>87</v>
      </c>
      <c r="G582" t="s">
        <v>88</v>
      </c>
      <c r="H582" t="s">
        <v>89</v>
      </c>
      <c r="I582" t="s">
        <v>208</v>
      </c>
      <c r="J582" t="s">
        <v>91</v>
      </c>
      <c r="K582" t="s">
        <v>209</v>
      </c>
      <c r="L582">
        <v>760</v>
      </c>
      <c r="M582">
        <v>767915</v>
      </c>
      <c r="N582">
        <v>168125</v>
      </c>
      <c r="O582">
        <v>61466</v>
      </c>
      <c r="P582">
        <v>137927</v>
      </c>
      <c r="Q582" t="s">
        <v>93</v>
      </c>
      <c r="R582">
        <v>512914</v>
      </c>
    </row>
    <row r="583" spans="1:18" x14ac:dyDescent="0.25">
      <c r="A583" t="s">
        <v>244</v>
      </c>
      <c r="B583" t="s">
        <v>245</v>
      </c>
      <c r="C583" t="s">
        <v>85</v>
      </c>
      <c r="D583">
        <v>79</v>
      </c>
      <c r="E583" t="s">
        <v>86</v>
      </c>
      <c r="F583" t="s">
        <v>87</v>
      </c>
      <c r="G583" t="s">
        <v>88</v>
      </c>
      <c r="H583" t="s">
        <v>89</v>
      </c>
      <c r="I583" t="s">
        <v>208</v>
      </c>
      <c r="J583" t="s">
        <v>91</v>
      </c>
      <c r="K583" t="s">
        <v>209</v>
      </c>
      <c r="L583">
        <v>4751</v>
      </c>
      <c r="M583">
        <v>767915</v>
      </c>
      <c r="N583">
        <v>168125</v>
      </c>
      <c r="O583">
        <v>61466</v>
      </c>
      <c r="P583">
        <v>137927</v>
      </c>
      <c r="Q583" t="s">
        <v>93</v>
      </c>
      <c r="R583">
        <v>512914</v>
      </c>
    </row>
    <row r="584" spans="1:18" x14ac:dyDescent="0.25">
      <c r="A584" t="s">
        <v>244</v>
      </c>
      <c r="B584" t="s">
        <v>245</v>
      </c>
      <c r="C584" t="s">
        <v>85</v>
      </c>
      <c r="D584">
        <v>79</v>
      </c>
      <c r="E584" t="s">
        <v>86</v>
      </c>
      <c r="F584" t="s">
        <v>87</v>
      </c>
      <c r="G584" t="s">
        <v>88</v>
      </c>
      <c r="H584" t="s">
        <v>89</v>
      </c>
      <c r="I584" t="s">
        <v>208</v>
      </c>
      <c r="J584" t="s">
        <v>91</v>
      </c>
      <c r="K584" t="s">
        <v>209</v>
      </c>
      <c r="L584">
        <v>2252</v>
      </c>
      <c r="M584">
        <v>767915</v>
      </c>
      <c r="N584">
        <v>168125</v>
      </c>
      <c r="O584">
        <v>61466</v>
      </c>
      <c r="P584">
        <v>137927</v>
      </c>
      <c r="Q584" t="s">
        <v>93</v>
      </c>
      <c r="R584">
        <v>512914</v>
      </c>
    </row>
    <row r="585" spans="1:18" x14ac:dyDescent="0.25">
      <c r="A585" t="s">
        <v>244</v>
      </c>
      <c r="B585" t="s">
        <v>245</v>
      </c>
      <c r="C585" t="s">
        <v>85</v>
      </c>
      <c r="D585">
        <v>79</v>
      </c>
      <c r="E585" t="s">
        <v>86</v>
      </c>
      <c r="F585" t="s">
        <v>87</v>
      </c>
      <c r="G585" t="s">
        <v>88</v>
      </c>
      <c r="H585" t="s">
        <v>89</v>
      </c>
      <c r="I585" t="s">
        <v>208</v>
      </c>
      <c r="J585" t="s">
        <v>91</v>
      </c>
      <c r="K585" t="s">
        <v>209</v>
      </c>
      <c r="L585">
        <v>1865</v>
      </c>
      <c r="M585">
        <v>767915</v>
      </c>
      <c r="N585">
        <v>168125</v>
      </c>
      <c r="O585">
        <v>61466</v>
      </c>
      <c r="P585">
        <v>137927</v>
      </c>
      <c r="Q585" t="s">
        <v>93</v>
      </c>
      <c r="R585">
        <v>512914</v>
      </c>
    </row>
    <row r="586" spans="1:18" x14ac:dyDescent="0.25">
      <c r="A586" t="s">
        <v>244</v>
      </c>
      <c r="B586" t="s">
        <v>245</v>
      </c>
      <c r="C586" t="s">
        <v>85</v>
      </c>
      <c r="D586">
        <v>79</v>
      </c>
      <c r="E586" t="s">
        <v>86</v>
      </c>
      <c r="F586" t="s">
        <v>87</v>
      </c>
      <c r="G586" t="s">
        <v>88</v>
      </c>
      <c r="H586" t="s">
        <v>89</v>
      </c>
      <c r="I586" t="s">
        <v>192</v>
      </c>
      <c r="J586" t="s">
        <v>91</v>
      </c>
      <c r="K586" t="s">
        <v>193</v>
      </c>
      <c r="L586">
        <v>155</v>
      </c>
      <c r="M586">
        <v>767915</v>
      </c>
      <c r="N586">
        <v>168125</v>
      </c>
      <c r="O586">
        <v>61466</v>
      </c>
      <c r="P586">
        <v>137927</v>
      </c>
      <c r="Q586" t="s">
        <v>93</v>
      </c>
      <c r="R586">
        <v>512914</v>
      </c>
    </row>
    <row r="587" spans="1:18" x14ac:dyDescent="0.25">
      <c r="A587" t="s">
        <v>244</v>
      </c>
      <c r="B587" t="s">
        <v>245</v>
      </c>
      <c r="C587" t="s">
        <v>85</v>
      </c>
      <c r="D587">
        <v>79</v>
      </c>
      <c r="E587" t="s">
        <v>86</v>
      </c>
      <c r="F587" t="s">
        <v>87</v>
      </c>
      <c r="G587" t="s">
        <v>88</v>
      </c>
      <c r="H587" t="s">
        <v>89</v>
      </c>
      <c r="I587" t="s">
        <v>136</v>
      </c>
      <c r="J587" t="s">
        <v>91</v>
      </c>
      <c r="K587" t="s">
        <v>137</v>
      </c>
      <c r="L587">
        <v>120</v>
      </c>
      <c r="M587">
        <v>767915</v>
      </c>
      <c r="N587">
        <v>168125</v>
      </c>
      <c r="O587">
        <v>61466</v>
      </c>
      <c r="P587">
        <v>137927</v>
      </c>
      <c r="Q587" t="s">
        <v>93</v>
      </c>
      <c r="R587">
        <v>512914</v>
      </c>
    </row>
    <row r="588" spans="1:18" x14ac:dyDescent="0.25">
      <c r="A588" t="s">
        <v>244</v>
      </c>
      <c r="B588" t="s">
        <v>245</v>
      </c>
      <c r="C588" t="s">
        <v>85</v>
      </c>
      <c r="D588">
        <v>79</v>
      </c>
      <c r="E588" t="s">
        <v>86</v>
      </c>
      <c r="F588" t="s">
        <v>87</v>
      </c>
      <c r="G588" t="s">
        <v>88</v>
      </c>
      <c r="H588" t="s">
        <v>89</v>
      </c>
      <c r="I588" t="s">
        <v>160</v>
      </c>
      <c r="J588" t="s">
        <v>91</v>
      </c>
      <c r="K588" t="s">
        <v>161</v>
      </c>
      <c r="L588">
        <v>15744</v>
      </c>
      <c r="M588">
        <v>767915</v>
      </c>
      <c r="N588">
        <v>168125</v>
      </c>
      <c r="O588">
        <v>61466</v>
      </c>
      <c r="P588">
        <v>137927</v>
      </c>
      <c r="Q588" t="s">
        <v>93</v>
      </c>
      <c r="R588">
        <v>512914</v>
      </c>
    </row>
    <row r="589" spans="1:18" x14ac:dyDescent="0.25">
      <c r="A589" t="s">
        <v>244</v>
      </c>
      <c r="B589" t="s">
        <v>245</v>
      </c>
      <c r="C589" t="s">
        <v>85</v>
      </c>
      <c r="D589">
        <v>79</v>
      </c>
      <c r="E589" t="s">
        <v>86</v>
      </c>
      <c r="F589" t="s">
        <v>87</v>
      </c>
      <c r="G589" t="s">
        <v>88</v>
      </c>
      <c r="H589" t="s">
        <v>89</v>
      </c>
      <c r="I589" t="s">
        <v>190</v>
      </c>
      <c r="J589" t="s">
        <v>91</v>
      </c>
      <c r="K589" t="s">
        <v>191</v>
      </c>
      <c r="L589">
        <v>1000</v>
      </c>
      <c r="M589">
        <v>767915</v>
      </c>
      <c r="N589">
        <v>168125</v>
      </c>
      <c r="O589">
        <v>61466</v>
      </c>
      <c r="P589">
        <v>137927</v>
      </c>
      <c r="Q589" t="s">
        <v>93</v>
      </c>
      <c r="R589">
        <v>512914</v>
      </c>
    </row>
    <row r="590" spans="1:18" x14ac:dyDescent="0.25">
      <c r="A590" t="s">
        <v>244</v>
      </c>
      <c r="B590" t="s">
        <v>245</v>
      </c>
      <c r="C590" t="s">
        <v>85</v>
      </c>
      <c r="D590">
        <v>79</v>
      </c>
      <c r="E590" t="s">
        <v>86</v>
      </c>
      <c r="F590" t="s">
        <v>87</v>
      </c>
      <c r="G590" t="s">
        <v>88</v>
      </c>
      <c r="H590" t="s">
        <v>89</v>
      </c>
      <c r="I590" t="s">
        <v>90</v>
      </c>
      <c r="J590" t="s">
        <v>91</v>
      </c>
      <c r="K590" t="s">
        <v>92</v>
      </c>
      <c r="L590">
        <v>0</v>
      </c>
      <c r="M590">
        <v>767915</v>
      </c>
      <c r="N590">
        <v>168125</v>
      </c>
      <c r="O590">
        <v>61466</v>
      </c>
      <c r="P590">
        <v>137927</v>
      </c>
      <c r="Q590" t="s">
        <v>93</v>
      </c>
      <c r="R590">
        <v>512914</v>
      </c>
    </row>
    <row r="591" spans="1:18" x14ac:dyDescent="0.25">
      <c r="A591" t="s">
        <v>244</v>
      </c>
      <c r="B591" t="s">
        <v>245</v>
      </c>
      <c r="C591" t="s">
        <v>85</v>
      </c>
      <c r="D591">
        <v>79</v>
      </c>
      <c r="E591" t="s">
        <v>86</v>
      </c>
      <c r="F591" t="s">
        <v>87</v>
      </c>
      <c r="G591" t="s">
        <v>88</v>
      </c>
      <c r="H591" t="s">
        <v>89</v>
      </c>
      <c r="I591" t="s">
        <v>94</v>
      </c>
      <c r="J591" t="s">
        <v>91</v>
      </c>
      <c r="K591" t="s">
        <v>95</v>
      </c>
      <c r="L591">
        <v>0</v>
      </c>
      <c r="M591">
        <v>767915</v>
      </c>
      <c r="N591">
        <v>168125</v>
      </c>
      <c r="O591">
        <v>61466</v>
      </c>
      <c r="P591">
        <v>137927</v>
      </c>
      <c r="Q591" t="s">
        <v>93</v>
      </c>
      <c r="R591">
        <v>512914</v>
      </c>
    </row>
    <row r="592" spans="1:18" x14ac:dyDescent="0.25">
      <c r="A592" t="s">
        <v>244</v>
      </c>
      <c r="B592" t="s">
        <v>245</v>
      </c>
      <c r="C592" t="s">
        <v>85</v>
      </c>
      <c r="D592">
        <v>79</v>
      </c>
      <c r="E592" t="s">
        <v>86</v>
      </c>
      <c r="F592" t="s">
        <v>87</v>
      </c>
      <c r="G592" t="s">
        <v>88</v>
      </c>
      <c r="H592" t="s">
        <v>89</v>
      </c>
      <c r="I592" t="s">
        <v>96</v>
      </c>
      <c r="J592" t="s">
        <v>91</v>
      </c>
      <c r="K592" t="s">
        <v>97</v>
      </c>
      <c r="L592">
        <v>0</v>
      </c>
      <c r="M592">
        <v>767915</v>
      </c>
      <c r="N592">
        <v>168125</v>
      </c>
      <c r="O592">
        <v>61466</v>
      </c>
      <c r="P592">
        <v>137927</v>
      </c>
      <c r="Q592" t="s">
        <v>93</v>
      </c>
      <c r="R592">
        <v>512914</v>
      </c>
    </row>
    <row r="593" spans="1:18" x14ac:dyDescent="0.25">
      <c r="A593" t="s">
        <v>244</v>
      </c>
      <c r="B593" t="s">
        <v>245</v>
      </c>
      <c r="C593" t="s">
        <v>85</v>
      </c>
      <c r="D593">
        <v>79</v>
      </c>
      <c r="E593" t="s">
        <v>86</v>
      </c>
      <c r="F593" t="s">
        <v>87</v>
      </c>
      <c r="G593" t="s">
        <v>88</v>
      </c>
      <c r="H593" t="s">
        <v>89</v>
      </c>
      <c r="I593" t="s">
        <v>98</v>
      </c>
      <c r="J593" t="s">
        <v>91</v>
      </c>
      <c r="K593" t="s">
        <v>99</v>
      </c>
      <c r="L593">
        <v>0</v>
      </c>
      <c r="M593">
        <v>767915</v>
      </c>
      <c r="N593">
        <v>168125</v>
      </c>
      <c r="O593">
        <v>61466</v>
      </c>
      <c r="P593">
        <v>137927</v>
      </c>
      <c r="Q593" t="s">
        <v>93</v>
      </c>
      <c r="R593">
        <v>512914</v>
      </c>
    </row>
    <row r="594" spans="1:18" x14ac:dyDescent="0.25">
      <c r="A594" t="s">
        <v>244</v>
      </c>
      <c r="B594" t="s">
        <v>245</v>
      </c>
      <c r="C594" t="s">
        <v>85</v>
      </c>
      <c r="D594">
        <v>79</v>
      </c>
      <c r="E594" t="s">
        <v>86</v>
      </c>
      <c r="F594" t="s">
        <v>87</v>
      </c>
      <c r="G594" t="s">
        <v>88</v>
      </c>
      <c r="H594" t="s">
        <v>89</v>
      </c>
      <c r="I594" t="s">
        <v>100</v>
      </c>
      <c r="J594" t="s">
        <v>91</v>
      </c>
      <c r="K594" t="s">
        <v>101</v>
      </c>
      <c r="L594">
        <v>0</v>
      </c>
      <c r="M594">
        <v>767915</v>
      </c>
      <c r="N594">
        <v>168125</v>
      </c>
      <c r="O594">
        <v>61466</v>
      </c>
      <c r="P594">
        <v>137927</v>
      </c>
      <c r="Q594" t="s">
        <v>93</v>
      </c>
      <c r="R594">
        <v>512914</v>
      </c>
    </row>
    <row r="595" spans="1:18" x14ac:dyDescent="0.25">
      <c r="A595" t="s">
        <v>244</v>
      </c>
      <c r="B595" t="s">
        <v>245</v>
      </c>
      <c r="C595" t="s">
        <v>85</v>
      </c>
      <c r="D595">
        <v>79</v>
      </c>
      <c r="E595" t="s">
        <v>86</v>
      </c>
      <c r="F595" t="s">
        <v>87</v>
      </c>
      <c r="G595" t="s">
        <v>88</v>
      </c>
      <c r="H595" t="s">
        <v>89</v>
      </c>
      <c r="I595" t="s">
        <v>102</v>
      </c>
      <c r="J595" t="s">
        <v>91</v>
      </c>
      <c r="K595" t="s">
        <v>103</v>
      </c>
      <c r="L595">
        <v>0</v>
      </c>
      <c r="M595">
        <v>767915</v>
      </c>
      <c r="N595">
        <v>168125</v>
      </c>
      <c r="O595">
        <v>61466</v>
      </c>
      <c r="P595">
        <v>137927</v>
      </c>
      <c r="Q595" t="s">
        <v>93</v>
      </c>
      <c r="R595">
        <v>512914</v>
      </c>
    </row>
    <row r="596" spans="1:18" x14ac:dyDescent="0.25">
      <c r="A596" t="s">
        <v>244</v>
      </c>
      <c r="B596" t="s">
        <v>245</v>
      </c>
      <c r="C596" t="s">
        <v>85</v>
      </c>
      <c r="D596">
        <v>79</v>
      </c>
      <c r="E596" t="s">
        <v>86</v>
      </c>
      <c r="F596" t="s">
        <v>87</v>
      </c>
      <c r="G596" t="s">
        <v>88</v>
      </c>
      <c r="H596" t="s">
        <v>89</v>
      </c>
      <c r="I596" t="s">
        <v>104</v>
      </c>
      <c r="J596" t="s">
        <v>91</v>
      </c>
      <c r="K596" t="s">
        <v>105</v>
      </c>
      <c r="L596">
        <v>0</v>
      </c>
      <c r="M596">
        <v>767915</v>
      </c>
      <c r="N596">
        <v>168125</v>
      </c>
      <c r="O596">
        <v>61466</v>
      </c>
      <c r="P596">
        <v>137927</v>
      </c>
      <c r="Q596" t="s">
        <v>93</v>
      </c>
      <c r="R596">
        <v>512914</v>
      </c>
    </row>
    <row r="597" spans="1:18" x14ac:dyDescent="0.25">
      <c r="A597" t="s">
        <v>244</v>
      </c>
      <c r="B597" t="s">
        <v>245</v>
      </c>
      <c r="C597" t="s">
        <v>85</v>
      </c>
      <c r="D597">
        <v>79</v>
      </c>
      <c r="E597" t="s">
        <v>86</v>
      </c>
      <c r="F597" t="s">
        <v>87</v>
      </c>
      <c r="G597" t="s">
        <v>88</v>
      </c>
      <c r="H597" t="s">
        <v>89</v>
      </c>
      <c r="I597" t="s">
        <v>106</v>
      </c>
      <c r="J597" t="s">
        <v>91</v>
      </c>
      <c r="K597" t="s">
        <v>107</v>
      </c>
      <c r="L597">
        <v>0</v>
      </c>
      <c r="M597">
        <v>767915</v>
      </c>
      <c r="N597">
        <v>168125</v>
      </c>
      <c r="O597">
        <v>61466</v>
      </c>
      <c r="P597">
        <v>137927</v>
      </c>
      <c r="Q597" t="s">
        <v>93</v>
      </c>
      <c r="R597">
        <v>512914</v>
      </c>
    </row>
    <row r="598" spans="1:18" x14ac:dyDescent="0.25">
      <c r="A598" t="s">
        <v>244</v>
      </c>
      <c r="B598" t="s">
        <v>245</v>
      </c>
      <c r="C598" t="s">
        <v>85</v>
      </c>
      <c r="D598">
        <v>79</v>
      </c>
      <c r="E598" t="s">
        <v>86</v>
      </c>
      <c r="F598" t="s">
        <v>87</v>
      </c>
      <c r="G598" t="s">
        <v>88</v>
      </c>
      <c r="H598" t="s">
        <v>89</v>
      </c>
      <c r="I598" t="s">
        <v>108</v>
      </c>
      <c r="J598" t="s">
        <v>91</v>
      </c>
      <c r="K598" t="s">
        <v>109</v>
      </c>
      <c r="L598">
        <v>0</v>
      </c>
      <c r="M598">
        <v>767915</v>
      </c>
      <c r="N598">
        <v>168125</v>
      </c>
      <c r="O598">
        <v>61466</v>
      </c>
      <c r="P598">
        <v>137927</v>
      </c>
      <c r="Q598" t="s">
        <v>93</v>
      </c>
      <c r="R598">
        <v>512914</v>
      </c>
    </row>
    <row r="599" spans="1:18" x14ac:dyDescent="0.25">
      <c r="A599" t="s">
        <v>244</v>
      </c>
      <c r="B599" t="s">
        <v>245</v>
      </c>
      <c r="C599" t="s">
        <v>85</v>
      </c>
      <c r="D599">
        <v>79</v>
      </c>
      <c r="E599" t="s">
        <v>86</v>
      </c>
      <c r="F599" t="s">
        <v>87</v>
      </c>
      <c r="G599" t="s">
        <v>88</v>
      </c>
      <c r="H599" t="s">
        <v>89</v>
      </c>
      <c r="I599" t="s">
        <v>110</v>
      </c>
      <c r="J599" t="s">
        <v>91</v>
      </c>
      <c r="K599" t="s">
        <v>111</v>
      </c>
      <c r="L599">
        <v>0</v>
      </c>
      <c r="M599">
        <v>767915</v>
      </c>
      <c r="N599">
        <v>168125</v>
      </c>
      <c r="O599">
        <v>61466</v>
      </c>
      <c r="P599">
        <v>137927</v>
      </c>
      <c r="Q599" t="s">
        <v>93</v>
      </c>
      <c r="R599">
        <v>512914</v>
      </c>
    </row>
    <row r="600" spans="1:18" x14ac:dyDescent="0.25">
      <c r="A600" t="s">
        <v>244</v>
      </c>
      <c r="B600" t="s">
        <v>245</v>
      </c>
      <c r="C600" t="s">
        <v>85</v>
      </c>
      <c r="D600">
        <v>79</v>
      </c>
      <c r="E600" t="s">
        <v>86</v>
      </c>
      <c r="F600" t="s">
        <v>87</v>
      </c>
      <c r="G600" t="s">
        <v>88</v>
      </c>
      <c r="H600" t="s">
        <v>89</v>
      </c>
      <c r="I600" t="s">
        <v>112</v>
      </c>
      <c r="J600" t="s">
        <v>91</v>
      </c>
      <c r="K600" t="s">
        <v>113</v>
      </c>
      <c r="L600">
        <v>6688</v>
      </c>
      <c r="M600">
        <v>767915</v>
      </c>
      <c r="N600">
        <v>168125</v>
      </c>
      <c r="O600">
        <v>61466</v>
      </c>
      <c r="P600">
        <v>137927</v>
      </c>
      <c r="Q600" t="s">
        <v>93</v>
      </c>
      <c r="R600">
        <v>512914</v>
      </c>
    </row>
    <row r="601" spans="1:18" x14ac:dyDescent="0.25">
      <c r="A601" t="s">
        <v>244</v>
      </c>
      <c r="B601" t="s">
        <v>245</v>
      </c>
      <c r="C601" t="s">
        <v>85</v>
      </c>
      <c r="D601">
        <v>79</v>
      </c>
      <c r="E601" t="s">
        <v>86</v>
      </c>
      <c r="F601" t="s">
        <v>87</v>
      </c>
      <c r="G601" t="s">
        <v>88</v>
      </c>
      <c r="H601" t="s">
        <v>89</v>
      </c>
      <c r="I601" t="s">
        <v>114</v>
      </c>
      <c r="J601" t="s">
        <v>91</v>
      </c>
      <c r="K601" t="s">
        <v>115</v>
      </c>
      <c r="L601">
        <v>0</v>
      </c>
      <c r="M601">
        <v>767915</v>
      </c>
      <c r="N601">
        <v>168125</v>
      </c>
      <c r="O601">
        <v>61466</v>
      </c>
      <c r="P601">
        <v>137927</v>
      </c>
      <c r="Q601" t="s">
        <v>93</v>
      </c>
      <c r="R601">
        <v>512914</v>
      </c>
    </row>
    <row r="602" spans="1:18" x14ac:dyDescent="0.25">
      <c r="A602" t="s">
        <v>244</v>
      </c>
      <c r="B602" t="s">
        <v>245</v>
      </c>
      <c r="C602" t="s">
        <v>85</v>
      </c>
      <c r="D602">
        <v>79</v>
      </c>
      <c r="E602" t="s">
        <v>86</v>
      </c>
      <c r="F602" t="s">
        <v>87</v>
      </c>
      <c r="G602" t="s">
        <v>88</v>
      </c>
      <c r="H602" t="s">
        <v>89</v>
      </c>
      <c r="I602" t="s">
        <v>116</v>
      </c>
      <c r="J602" t="s">
        <v>91</v>
      </c>
      <c r="K602" t="s">
        <v>117</v>
      </c>
      <c r="L602">
        <v>0</v>
      </c>
      <c r="M602">
        <v>767915</v>
      </c>
      <c r="N602">
        <v>168125</v>
      </c>
      <c r="O602">
        <v>61466</v>
      </c>
      <c r="P602">
        <v>137927</v>
      </c>
      <c r="Q602" t="s">
        <v>93</v>
      </c>
      <c r="R602">
        <v>512914</v>
      </c>
    </row>
    <row r="603" spans="1:18" x14ac:dyDescent="0.25">
      <c r="A603" t="s">
        <v>244</v>
      </c>
      <c r="B603" t="s">
        <v>245</v>
      </c>
      <c r="C603" t="s">
        <v>85</v>
      </c>
      <c r="D603">
        <v>79</v>
      </c>
      <c r="E603" t="s">
        <v>86</v>
      </c>
      <c r="F603" t="s">
        <v>87</v>
      </c>
      <c r="G603" t="s">
        <v>88</v>
      </c>
      <c r="H603" t="s">
        <v>89</v>
      </c>
      <c r="I603" t="s">
        <v>118</v>
      </c>
      <c r="J603" t="s">
        <v>91</v>
      </c>
      <c r="K603" t="s">
        <v>119</v>
      </c>
      <c r="L603">
        <v>0</v>
      </c>
      <c r="M603">
        <v>767915</v>
      </c>
      <c r="N603">
        <v>168125</v>
      </c>
      <c r="O603">
        <v>61466</v>
      </c>
      <c r="P603">
        <v>137927</v>
      </c>
      <c r="Q603" t="s">
        <v>93</v>
      </c>
      <c r="R603">
        <v>512914</v>
      </c>
    </row>
    <row r="604" spans="1:18" x14ac:dyDescent="0.25">
      <c r="A604" t="s">
        <v>244</v>
      </c>
      <c r="B604" t="s">
        <v>245</v>
      </c>
      <c r="C604" t="s">
        <v>85</v>
      </c>
      <c r="D604">
        <v>79</v>
      </c>
      <c r="E604" t="s">
        <v>86</v>
      </c>
      <c r="F604" t="s">
        <v>87</v>
      </c>
      <c r="G604" t="s">
        <v>88</v>
      </c>
      <c r="H604" t="s">
        <v>89</v>
      </c>
      <c r="I604" t="s">
        <v>120</v>
      </c>
      <c r="J604" t="s">
        <v>91</v>
      </c>
      <c r="K604" t="s">
        <v>121</v>
      </c>
      <c r="L604">
        <v>0</v>
      </c>
      <c r="M604">
        <v>767915</v>
      </c>
      <c r="N604">
        <v>168125</v>
      </c>
      <c r="O604">
        <v>61466</v>
      </c>
      <c r="P604">
        <v>137927</v>
      </c>
      <c r="Q604" t="s">
        <v>93</v>
      </c>
      <c r="R604">
        <v>512914</v>
      </c>
    </row>
    <row r="605" spans="1:18" x14ac:dyDescent="0.25">
      <c r="A605" t="s">
        <v>244</v>
      </c>
      <c r="B605" t="s">
        <v>245</v>
      </c>
      <c r="C605" t="s">
        <v>85</v>
      </c>
      <c r="D605">
        <v>79</v>
      </c>
      <c r="E605" t="s">
        <v>86</v>
      </c>
      <c r="F605" t="s">
        <v>87</v>
      </c>
      <c r="G605" t="s">
        <v>88</v>
      </c>
      <c r="H605" t="s">
        <v>89</v>
      </c>
      <c r="I605" t="s">
        <v>122</v>
      </c>
      <c r="J605" t="s">
        <v>91</v>
      </c>
      <c r="K605" t="s">
        <v>123</v>
      </c>
      <c r="L605">
        <v>0</v>
      </c>
      <c r="M605">
        <v>767915</v>
      </c>
      <c r="N605">
        <v>168125</v>
      </c>
      <c r="O605">
        <v>61466</v>
      </c>
      <c r="P605">
        <v>137927</v>
      </c>
      <c r="Q605" t="s">
        <v>93</v>
      </c>
      <c r="R605">
        <v>512914</v>
      </c>
    </row>
    <row r="606" spans="1:18" x14ac:dyDescent="0.25">
      <c r="A606" t="s">
        <v>244</v>
      </c>
      <c r="B606" t="s">
        <v>245</v>
      </c>
      <c r="C606" t="s">
        <v>85</v>
      </c>
      <c r="D606">
        <v>79</v>
      </c>
      <c r="E606" t="s">
        <v>86</v>
      </c>
      <c r="F606" t="s">
        <v>87</v>
      </c>
      <c r="G606" t="s">
        <v>88</v>
      </c>
      <c r="H606" t="s">
        <v>89</v>
      </c>
      <c r="I606" t="s">
        <v>124</v>
      </c>
      <c r="J606" t="s">
        <v>91</v>
      </c>
      <c r="K606" t="s">
        <v>125</v>
      </c>
      <c r="L606">
        <v>0</v>
      </c>
      <c r="M606">
        <v>767915</v>
      </c>
      <c r="N606">
        <v>168125</v>
      </c>
      <c r="O606">
        <v>61466</v>
      </c>
      <c r="P606">
        <v>137927</v>
      </c>
      <c r="Q606" t="s">
        <v>93</v>
      </c>
      <c r="R606">
        <v>512914</v>
      </c>
    </row>
    <row r="607" spans="1:18" x14ac:dyDescent="0.25">
      <c r="A607" t="s">
        <v>244</v>
      </c>
      <c r="B607" t="s">
        <v>245</v>
      </c>
      <c r="C607" t="s">
        <v>85</v>
      </c>
      <c r="D607">
        <v>79</v>
      </c>
      <c r="E607" t="s">
        <v>86</v>
      </c>
      <c r="F607" t="s">
        <v>87</v>
      </c>
      <c r="G607" t="s">
        <v>88</v>
      </c>
      <c r="H607" t="s">
        <v>89</v>
      </c>
      <c r="I607" t="s">
        <v>126</v>
      </c>
      <c r="J607" t="s">
        <v>91</v>
      </c>
      <c r="K607" t="s">
        <v>127</v>
      </c>
      <c r="L607">
        <v>0</v>
      </c>
      <c r="M607">
        <v>767915</v>
      </c>
      <c r="N607">
        <v>168125</v>
      </c>
      <c r="O607">
        <v>61466</v>
      </c>
      <c r="P607">
        <v>137927</v>
      </c>
      <c r="Q607" t="s">
        <v>93</v>
      </c>
      <c r="R607">
        <v>512914</v>
      </c>
    </row>
    <row r="608" spans="1:18" x14ac:dyDescent="0.25">
      <c r="A608" t="s">
        <v>244</v>
      </c>
      <c r="B608" t="s">
        <v>245</v>
      </c>
      <c r="C608" t="s">
        <v>85</v>
      </c>
      <c r="D608">
        <v>79</v>
      </c>
      <c r="E608" t="s">
        <v>86</v>
      </c>
      <c r="F608" t="s">
        <v>87</v>
      </c>
      <c r="G608" t="s">
        <v>88</v>
      </c>
      <c r="H608" t="s">
        <v>89</v>
      </c>
      <c r="I608" t="s">
        <v>128</v>
      </c>
      <c r="J608" t="s">
        <v>91</v>
      </c>
      <c r="K608" t="s">
        <v>129</v>
      </c>
      <c r="L608">
        <v>793247</v>
      </c>
      <c r="M608">
        <v>767915</v>
      </c>
      <c r="N608">
        <v>168125</v>
      </c>
      <c r="O608">
        <v>61466</v>
      </c>
      <c r="P608">
        <v>137927</v>
      </c>
      <c r="Q608" t="s">
        <v>93</v>
      </c>
      <c r="R608">
        <v>512914</v>
      </c>
    </row>
    <row r="609" spans="1:18" x14ac:dyDescent="0.25">
      <c r="A609" t="s">
        <v>244</v>
      </c>
      <c r="B609" t="s">
        <v>245</v>
      </c>
      <c r="C609" t="s">
        <v>85</v>
      </c>
      <c r="D609">
        <v>79</v>
      </c>
      <c r="E609" t="s">
        <v>86</v>
      </c>
      <c r="F609" t="s">
        <v>87</v>
      </c>
      <c r="G609" t="s">
        <v>88</v>
      </c>
      <c r="H609" t="s">
        <v>89</v>
      </c>
      <c r="I609" t="s">
        <v>130</v>
      </c>
      <c r="J609" t="s">
        <v>91</v>
      </c>
      <c r="K609" t="s">
        <v>131</v>
      </c>
      <c r="L609">
        <v>280</v>
      </c>
      <c r="M609">
        <v>767915</v>
      </c>
      <c r="N609">
        <v>168125</v>
      </c>
      <c r="O609">
        <v>61466</v>
      </c>
      <c r="P609">
        <v>137927</v>
      </c>
      <c r="Q609" t="s">
        <v>93</v>
      </c>
      <c r="R609">
        <v>512914</v>
      </c>
    </row>
    <row r="610" spans="1:18" x14ac:dyDescent="0.25">
      <c r="A610" t="s">
        <v>244</v>
      </c>
      <c r="B610" t="s">
        <v>245</v>
      </c>
      <c r="C610" t="s">
        <v>85</v>
      </c>
      <c r="D610">
        <v>79</v>
      </c>
      <c r="E610" t="s">
        <v>86</v>
      </c>
      <c r="F610" t="s">
        <v>87</v>
      </c>
      <c r="G610" t="s">
        <v>88</v>
      </c>
      <c r="H610" t="s">
        <v>89</v>
      </c>
      <c r="I610" t="s">
        <v>132</v>
      </c>
      <c r="J610" t="s">
        <v>91</v>
      </c>
      <c r="K610" t="s">
        <v>133</v>
      </c>
      <c r="L610">
        <v>-8927</v>
      </c>
      <c r="M610">
        <v>767915</v>
      </c>
      <c r="N610">
        <v>168125</v>
      </c>
      <c r="O610">
        <v>61466</v>
      </c>
      <c r="P610">
        <v>137927</v>
      </c>
      <c r="Q610" t="s">
        <v>93</v>
      </c>
      <c r="R610">
        <v>512914</v>
      </c>
    </row>
    <row r="611" spans="1:18" x14ac:dyDescent="0.25">
      <c r="A611" t="s">
        <v>244</v>
      </c>
      <c r="B611" t="s">
        <v>245</v>
      </c>
      <c r="C611" t="s">
        <v>85</v>
      </c>
      <c r="D611">
        <v>79</v>
      </c>
      <c r="E611" t="s">
        <v>86</v>
      </c>
      <c r="F611" t="s">
        <v>87</v>
      </c>
      <c r="G611" t="s">
        <v>88</v>
      </c>
      <c r="H611" t="s">
        <v>89</v>
      </c>
      <c r="I611" t="s">
        <v>134</v>
      </c>
      <c r="J611" t="s">
        <v>91</v>
      </c>
      <c r="K611" t="s">
        <v>135</v>
      </c>
      <c r="L611">
        <v>1218936</v>
      </c>
      <c r="M611">
        <v>767915</v>
      </c>
      <c r="N611">
        <v>168125</v>
      </c>
      <c r="O611">
        <v>61466</v>
      </c>
      <c r="P611">
        <v>137927</v>
      </c>
      <c r="Q611" t="s">
        <v>93</v>
      </c>
      <c r="R611">
        <v>512914</v>
      </c>
    </row>
    <row r="612" spans="1:18" x14ac:dyDescent="0.25">
      <c r="A612" t="s">
        <v>244</v>
      </c>
      <c r="B612" t="s">
        <v>245</v>
      </c>
      <c r="C612" t="s">
        <v>85</v>
      </c>
      <c r="D612">
        <v>79</v>
      </c>
      <c r="E612" t="s">
        <v>86</v>
      </c>
      <c r="F612" t="s">
        <v>87</v>
      </c>
      <c r="G612" t="s">
        <v>88</v>
      </c>
      <c r="H612" t="s">
        <v>89</v>
      </c>
      <c r="I612" t="s">
        <v>136</v>
      </c>
      <c r="J612" t="s">
        <v>91</v>
      </c>
      <c r="K612" t="s">
        <v>137</v>
      </c>
      <c r="L612">
        <v>3096</v>
      </c>
      <c r="M612">
        <v>767915</v>
      </c>
      <c r="N612">
        <v>168125</v>
      </c>
      <c r="O612">
        <v>61466</v>
      </c>
      <c r="P612">
        <v>137927</v>
      </c>
      <c r="Q612" t="s">
        <v>93</v>
      </c>
      <c r="R612">
        <v>512914</v>
      </c>
    </row>
    <row r="613" spans="1:18" x14ac:dyDescent="0.25">
      <c r="A613" t="s">
        <v>244</v>
      </c>
      <c r="B613" t="s">
        <v>245</v>
      </c>
      <c r="C613" t="s">
        <v>85</v>
      </c>
      <c r="D613">
        <v>79</v>
      </c>
      <c r="E613" t="s">
        <v>86</v>
      </c>
      <c r="F613" t="s">
        <v>87</v>
      </c>
      <c r="G613" t="s">
        <v>88</v>
      </c>
      <c r="H613" t="s">
        <v>89</v>
      </c>
      <c r="I613" t="s">
        <v>138</v>
      </c>
      <c r="J613" t="s">
        <v>91</v>
      </c>
      <c r="K613" t="s">
        <v>139</v>
      </c>
      <c r="L613">
        <v>104568</v>
      </c>
      <c r="M613">
        <v>767915</v>
      </c>
      <c r="N613">
        <v>168125</v>
      </c>
      <c r="O613">
        <v>61466</v>
      </c>
      <c r="P613">
        <v>137927</v>
      </c>
      <c r="Q613" t="s">
        <v>93</v>
      </c>
      <c r="R613">
        <v>512914</v>
      </c>
    </row>
    <row r="614" spans="1:18" x14ac:dyDescent="0.25">
      <c r="A614" t="s">
        <v>244</v>
      </c>
      <c r="B614" t="s">
        <v>245</v>
      </c>
      <c r="C614" t="s">
        <v>85</v>
      </c>
      <c r="D614">
        <v>79</v>
      </c>
      <c r="E614" t="s">
        <v>86</v>
      </c>
      <c r="F614" t="s">
        <v>87</v>
      </c>
      <c r="G614" t="s">
        <v>88</v>
      </c>
      <c r="H614" t="s">
        <v>89</v>
      </c>
      <c r="I614" t="s">
        <v>140</v>
      </c>
      <c r="J614" t="s">
        <v>91</v>
      </c>
      <c r="K614" t="s">
        <v>141</v>
      </c>
      <c r="L614">
        <v>0</v>
      </c>
      <c r="M614">
        <v>767915</v>
      </c>
      <c r="N614">
        <v>168125</v>
      </c>
      <c r="O614">
        <v>61466</v>
      </c>
      <c r="P614">
        <v>137927</v>
      </c>
      <c r="Q614" t="s">
        <v>93</v>
      </c>
      <c r="R614">
        <v>512914</v>
      </c>
    </row>
    <row r="615" spans="1:18" x14ac:dyDescent="0.25">
      <c r="A615" t="s">
        <v>244</v>
      </c>
      <c r="B615" t="s">
        <v>245</v>
      </c>
      <c r="C615" t="s">
        <v>85</v>
      </c>
      <c r="D615">
        <v>79</v>
      </c>
      <c r="E615" t="s">
        <v>86</v>
      </c>
      <c r="F615" t="s">
        <v>87</v>
      </c>
      <c r="G615" t="s">
        <v>88</v>
      </c>
      <c r="H615" t="s">
        <v>89</v>
      </c>
      <c r="I615" t="s">
        <v>142</v>
      </c>
      <c r="J615" t="s">
        <v>91</v>
      </c>
      <c r="K615" t="s">
        <v>143</v>
      </c>
      <c r="L615">
        <v>0</v>
      </c>
      <c r="M615">
        <v>767915</v>
      </c>
      <c r="N615">
        <v>168125</v>
      </c>
      <c r="O615">
        <v>61466</v>
      </c>
      <c r="P615">
        <v>137927</v>
      </c>
      <c r="Q615" t="s">
        <v>93</v>
      </c>
      <c r="R615">
        <v>512914</v>
      </c>
    </row>
    <row r="616" spans="1:18" x14ac:dyDescent="0.25">
      <c r="A616" t="s">
        <v>244</v>
      </c>
      <c r="B616" t="s">
        <v>245</v>
      </c>
      <c r="C616" t="s">
        <v>85</v>
      </c>
      <c r="D616">
        <v>79</v>
      </c>
      <c r="E616" t="s">
        <v>86</v>
      </c>
      <c r="F616" t="s">
        <v>87</v>
      </c>
      <c r="G616" t="s">
        <v>88</v>
      </c>
      <c r="H616" t="s">
        <v>89</v>
      </c>
      <c r="I616" t="s">
        <v>144</v>
      </c>
      <c r="J616" t="s">
        <v>91</v>
      </c>
      <c r="K616" t="s">
        <v>145</v>
      </c>
      <c r="L616">
        <v>0</v>
      </c>
      <c r="M616">
        <v>767915</v>
      </c>
      <c r="N616">
        <v>168125</v>
      </c>
      <c r="O616">
        <v>61466</v>
      </c>
      <c r="P616">
        <v>137927</v>
      </c>
      <c r="Q616" t="s">
        <v>93</v>
      </c>
      <c r="R616">
        <v>512914</v>
      </c>
    </row>
    <row r="617" spans="1:18" x14ac:dyDescent="0.25">
      <c r="A617" t="s">
        <v>244</v>
      </c>
      <c r="B617" t="s">
        <v>245</v>
      </c>
      <c r="C617" t="s">
        <v>85</v>
      </c>
      <c r="D617">
        <v>79</v>
      </c>
      <c r="E617" t="s">
        <v>86</v>
      </c>
      <c r="F617" t="s">
        <v>87</v>
      </c>
      <c r="G617" t="s">
        <v>88</v>
      </c>
      <c r="H617" t="s">
        <v>89</v>
      </c>
      <c r="I617" t="s">
        <v>146</v>
      </c>
      <c r="J617" t="s">
        <v>91</v>
      </c>
      <c r="K617" t="s">
        <v>147</v>
      </c>
      <c r="L617">
        <v>0</v>
      </c>
      <c r="M617">
        <v>767915</v>
      </c>
      <c r="N617">
        <v>168125</v>
      </c>
      <c r="O617">
        <v>61466</v>
      </c>
      <c r="P617">
        <v>137927</v>
      </c>
      <c r="Q617" t="s">
        <v>93</v>
      </c>
      <c r="R617">
        <v>512914</v>
      </c>
    </row>
    <row r="618" spans="1:18" x14ac:dyDescent="0.25">
      <c r="A618" t="s">
        <v>244</v>
      </c>
      <c r="B618" t="s">
        <v>245</v>
      </c>
      <c r="C618" t="s">
        <v>85</v>
      </c>
      <c r="D618">
        <v>79</v>
      </c>
      <c r="E618" t="s">
        <v>86</v>
      </c>
      <c r="F618" t="s">
        <v>87</v>
      </c>
      <c r="G618" t="s">
        <v>88</v>
      </c>
      <c r="H618" t="s">
        <v>89</v>
      </c>
      <c r="I618" t="s">
        <v>148</v>
      </c>
      <c r="J618" t="s">
        <v>91</v>
      </c>
      <c r="K618" t="s">
        <v>149</v>
      </c>
      <c r="L618">
        <v>0</v>
      </c>
      <c r="M618">
        <v>767915</v>
      </c>
      <c r="N618">
        <v>168125</v>
      </c>
      <c r="O618">
        <v>61466</v>
      </c>
      <c r="P618">
        <v>137927</v>
      </c>
      <c r="Q618" t="s">
        <v>93</v>
      </c>
      <c r="R618">
        <v>512914</v>
      </c>
    </row>
    <row r="619" spans="1:18" x14ac:dyDescent="0.25">
      <c r="A619" t="s">
        <v>244</v>
      </c>
      <c r="B619" t="s">
        <v>245</v>
      </c>
      <c r="C619" t="s">
        <v>85</v>
      </c>
      <c r="D619">
        <v>79</v>
      </c>
      <c r="E619" t="s">
        <v>86</v>
      </c>
      <c r="F619" t="s">
        <v>87</v>
      </c>
      <c r="G619" t="s">
        <v>88</v>
      </c>
      <c r="H619" t="s">
        <v>89</v>
      </c>
      <c r="I619" t="s">
        <v>150</v>
      </c>
      <c r="J619" t="s">
        <v>91</v>
      </c>
      <c r="K619" t="s">
        <v>151</v>
      </c>
      <c r="L619">
        <v>54012</v>
      </c>
      <c r="M619">
        <v>767915</v>
      </c>
      <c r="N619">
        <v>168125</v>
      </c>
      <c r="O619">
        <v>61466</v>
      </c>
      <c r="P619">
        <v>137927</v>
      </c>
      <c r="Q619" t="s">
        <v>93</v>
      </c>
      <c r="R619">
        <v>512914</v>
      </c>
    </row>
    <row r="620" spans="1:18" x14ac:dyDescent="0.25">
      <c r="A620" t="s">
        <v>244</v>
      </c>
      <c r="B620" t="s">
        <v>245</v>
      </c>
      <c r="C620" t="s">
        <v>85</v>
      </c>
      <c r="D620">
        <v>79</v>
      </c>
      <c r="E620" t="s">
        <v>86</v>
      </c>
      <c r="F620" t="s">
        <v>87</v>
      </c>
      <c r="G620" t="s">
        <v>88</v>
      </c>
      <c r="H620" t="s">
        <v>89</v>
      </c>
      <c r="I620" t="s">
        <v>152</v>
      </c>
      <c r="J620" t="s">
        <v>91</v>
      </c>
      <c r="K620" t="s">
        <v>153</v>
      </c>
      <c r="L620">
        <v>9084</v>
      </c>
      <c r="M620">
        <v>767915</v>
      </c>
      <c r="N620">
        <v>168125</v>
      </c>
      <c r="O620">
        <v>61466</v>
      </c>
      <c r="P620">
        <v>137927</v>
      </c>
      <c r="Q620" t="s">
        <v>93</v>
      </c>
      <c r="R620">
        <v>512914</v>
      </c>
    </row>
    <row r="621" spans="1:18" x14ac:dyDescent="0.25">
      <c r="A621" t="s">
        <v>244</v>
      </c>
      <c r="B621" t="s">
        <v>245</v>
      </c>
      <c r="C621" t="s">
        <v>85</v>
      </c>
      <c r="D621">
        <v>79</v>
      </c>
      <c r="E621" t="s">
        <v>86</v>
      </c>
      <c r="F621" t="s">
        <v>87</v>
      </c>
      <c r="G621" t="s">
        <v>88</v>
      </c>
      <c r="H621" t="s">
        <v>89</v>
      </c>
      <c r="I621" t="s">
        <v>154</v>
      </c>
      <c r="J621" t="s">
        <v>91</v>
      </c>
      <c r="K621" t="s">
        <v>155</v>
      </c>
      <c r="L621">
        <v>0</v>
      </c>
      <c r="M621">
        <v>767915</v>
      </c>
      <c r="N621">
        <v>168125</v>
      </c>
      <c r="O621">
        <v>61466</v>
      </c>
      <c r="P621">
        <v>137927</v>
      </c>
      <c r="Q621" t="s">
        <v>93</v>
      </c>
      <c r="R621">
        <v>512914</v>
      </c>
    </row>
    <row r="622" spans="1:18" x14ac:dyDescent="0.25">
      <c r="A622" t="s">
        <v>244</v>
      </c>
      <c r="B622" t="s">
        <v>245</v>
      </c>
      <c r="C622" t="s">
        <v>85</v>
      </c>
      <c r="D622">
        <v>79</v>
      </c>
      <c r="E622" t="s">
        <v>86</v>
      </c>
      <c r="F622" t="s">
        <v>87</v>
      </c>
      <c r="G622" t="s">
        <v>88</v>
      </c>
      <c r="H622" t="s">
        <v>89</v>
      </c>
      <c r="I622" t="s">
        <v>156</v>
      </c>
      <c r="J622" t="s">
        <v>91</v>
      </c>
      <c r="K622" t="s">
        <v>157</v>
      </c>
      <c r="L622">
        <v>0</v>
      </c>
      <c r="M622">
        <v>767915</v>
      </c>
      <c r="N622">
        <v>168125</v>
      </c>
      <c r="O622">
        <v>61466</v>
      </c>
      <c r="P622">
        <v>137927</v>
      </c>
      <c r="Q622" t="s">
        <v>93</v>
      </c>
      <c r="R622">
        <v>512914</v>
      </c>
    </row>
    <row r="623" spans="1:18" x14ac:dyDescent="0.25">
      <c r="A623" t="s">
        <v>244</v>
      </c>
      <c r="B623" t="s">
        <v>245</v>
      </c>
      <c r="C623" t="s">
        <v>85</v>
      </c>
      <c r="D623">
        <v>79</v>
      </c>
      <c r="E623" t="s">
        <v>86</v>
      </c>
      <c r="F623" t="s">
        <v>87</v>
      </c>
      <c r="G623" t="s">
        <v>88</v>
      </c>
      <c r="H623" t="s">
        <v>89</v>
      </c>
      <c r="I623" t="s">
        <v>158</v>
      </c>
      <c r="J623" t="s">
        <v>91</v>
      </c>
      <c r="K623" t="s">
        <v>159</v>
      </c>
      <c r="L623">
        <v>1680</v>
      </c>
      <c r="M623">
        <v>767915</v>
      </c>
      <c r="N623">
        <v>168125</v>
      </c>
      <c r="O623">
        <v>61466</v>
      </c>
      <c r="P623">
        <v>137927</v>
      </c>
      <c r="Q623" t="s">
        <v>93</v>
      </c>
      <c r="R623">
        <v>512914</v>
      </c>
    </row>
    <row r="624" spans="1:18" x14ac:dyDescent="0.25">
      <c r="A624" t="s">
        <v>244</v>
      </c>
      <c r="B624" t="s">
        <v>245</v>
      </c>
      <c r="C624" t="s">
        <v>85</v>
      </c>
      <c r="D624">
        <v>79</v>
      </c>
      <c r="E624" t="s">
        <v>86</v>
      </c>
      <c r="F624" t="s">
        <v>87</v>
      </c>
      <c r="G624" t="s">
        <v>88</v>
      </c>
      <c r="H624" t="s">
        <v>89</v>
      </c>
      <c r="I624" t="s">
        <v>160</v>
      </c>
      <c r="J624" t="s">
        <v>91</v>
      </c>
      <c r="K624" t="s">
        <v>161</v>
      </c>
      <c r="L624">
        <v>813</v>
      </c>
      <c r="M624">
        <v>767915</v>
      </c>
      <c r="N624">
        <v>168125</v>
      </c>
      <c r="O624">
        <v>61466</v>
      </c>
      <c r="P624">
        <v>137927</v>
      </c>
      <c r="Q624" t="s">
        <v>93</v>
      </c>
      <c r="R624">
        <v>512914</v>
      </c>
    </row>
    <row r="625" spans="1:18" x14ac:dyDescent="0.25">
      <c r="A625" t="s">
        <v>244</v>
      </c>
      <c r="B625" t="s">
        <v>245</v>
      </c>
      <c r="C625" t="s">
        <v>85</v>
      </c>
      <c r="D625">
        <v>79</v>
      </c>
      <c r="E625" t="s">
        <v>86</v>
      </c>
      <c r="F625" t="s">
        <v>87</v>
      </c>
      <c r="G625" t="s">
        <v>88</v>
      </c>
      <c r="H625" t="s">
        <v>89</v>
      </c>
      <c r="I625" t="s">
        <v>162</v>
      </c>
      <c r="J625" t="s">
        <v>91</v>
      </c>
      <c r="K625" t="s">
        <v>163</v>
      </c>
      <c r="L625">
        <v>450</v>
      </c>
      <c r="M625">
        <v>767915</v>
      </c>
      <c r="N625">
        <v>168125</v>
      </c>
      <c r="O625">
        <v>61466</v>
      </c>
      <c r="P625">
        <v>137927</v>
      </c>
      <c r="Q625" t="s">
        <v>93</v>
      </c>
      <c r="R625">
        <v>512914</v>
      </c>
    </row>
    <row r="626" spans="1:18" x14ac:dyDescent="0.25">
      <c r="A626" t="s">
        <v>244</v>
      </c>
      <c r="B626" t="s">
        <v>245</v>
      </c>
      <c r="C626" t="s">
        <v>85</v>
      </c>
      <c r="D626">
        <v>79</v>
      </c>
      <c r="E626" t="s">
        <v>86</v>
      </c>
      <c r="F626" t="s">
        <v>87</v>
      </c>
      <c r="G626" t="s">
        <v>88</v>
      </c>
      <c r="H626" t="s">
        <v>89</v>
      </c>
      <c r="I626" t="s">
        <v>164</v>
      </c>
      <c r="J626" t="s">
        <v>91</v>
      </c>
      <c r="K626" t="s">
        <v>165</v>
      </c>
      <c r="L626">
        <v>5500</v>
      </c>
      <c r="M626">
        <v>767915</v>
      </c>
      <c r="N626">
        <v>168125</v>
      </c>
      <c r="O626">
        <v>61466</v>
      </c>
      <c r="P626">
        <v>137927</v>
      </c>
      <c r="Q626" t="s">
        <v>93</v>
      </c>
      <c r="R626">
        <v>512914</v>
      </c>
    </row>
    <row r="627" spans="1:18" x14ac:dyDescent="0.25">
      <c r="A627" t="s">
        <v>244</v>
      </c>
      <c r="B627" t="s">
        <v>245</v>
      </c>
      <c r="C627" t="s">
        <v>85</v>
      </c>
      <c r="D627">
        <v>79</v>
      </c>
      <c r="E627" t="s">
        <v>86</v>
      </c>
      <c r="F627" t="s">
        <v>87</v>
      </c>
      <c r="G627" t="s">
        <v>88</v>
      </c>
      <c r="H627" t="s">
        <v>89</v>
      </c>
      <c r="I627" t="s">
        <v>166</v>
      </c>
      <c r="J627" t="s">
        <v>91</v>
      </c>
      <c r="K627" t="s">
        <v>167</v>
      </c>
      <c r="L627">
        <v>0</v>
      </c>
      <c r="M627">
        <v>767915</v>
      </c>
      <c r="N627">
        <v>168125</v>
      </c>
      <c r="O627">
        <v>61466</v>
      </c>
      <c r="P627">
        <v>137927</v>
      </c>
      <c r="Q627" t="s">
        <v>93</v>
      </c>
      <c r="R627">
        <v>512914</v>
      </c>
    </row>
    <row r="628" spans="1:18" x14ac:dyDescent="0.25">
      <c r="A628" t="s">
        <v>244</v>
      </c>
      <c r="B628" t="s">
        <v>245</v>
      </c>
      <c r="C628" t="s">
        <v>85</v>
      </c>
      <c r="D628">
        <v>79</v>
      </c>
      <c r="E628" t="s">
        <v>86</v>
      </c>
      <c r="F628" t="s">
        <v>87</v>
      </c>
      <c r="G628" t="s">
        <v>88</v>
      </c>
      <c r="H628" t="s">
        <v>89</v>
      </c>
      <c r="I628" t="s">
        <v>168</v>
      </c>
      <c r="J628" t="s">
        <v>91</v>
      </c>
      <c r="K628" t="s">
        <v>169</v>
      </c>
      <c r="L628">
        <v>360</v>
      </c>
      <c r="M628">
        <v>767915</v>
      </c>
      <c r="N628">
        <v>168125</v>
      </c>
      <c r="O628">
        <v>61466</v>
      </c>
      <c r="P628">
        <v>137927</v>
      </c>
      <c r="Q628" t="s">
        <v>93</v>
      </c>
      <c r="R628">
        <v>512914</v>
      </c>
    </row>
    <row r="629" spans="1:18" x14ac:dyDescent="0.25">
      <c r="A629" t="s">
        <v>244</v>
      </c>
      <c r="B629" t="s">
        <v>245</v>
      </c>
      <c r="C629" t="s">
        <v>85</v>
      </c>
      <c r="D629">
        <v>79</v>
      </c>
      <c r="E629" t="s">
        <v>86</v>
      </c>
      <c r="F629" t="s">
        <v>87</v>
      </c>
      <c r="G629" t="s">
        <v>88</v>
      </c>
      <c r="H629" t="s">
        <v>89</v>
      </c>
      <c r="I629" t="s">
        <v>170</v>
      </c>
      <c r="J629" t="s">
        <v>91</v>
      </c>
      <c r="K629" t="s">
        <v>171</v>
      </c>
      <c r="L629">
        <v>1688</v>
      </c>
      <c r="M629">
        <v>767915</v>
      </c>
      <c r="N629">
        <v>168125</v>
      </c>
      <c r="O629">
        <v>61466</v>
      </c>
      <c r="P629">
        <v>137927</v>
      </c>
      <c r="Q629" t="s">
        <v>93</v>
      </c>
      <c r="R629">
        <v>512914</v>
      </c>
    </row>
    <row r="630" spans="1:18" x14ac:dyDescent="0.25">
      <c r="A630" t="s">
        <v>244</v>
      </c>
      <c r="B630" t="s">
        <v>245</v>
      </c>
      <c r="C630" t="s">
        <v>85</v>
      </c>
      <c r="D630">
        <v>79</v>
      </c>
      <c r="E630" t="s">
        <v>86</v>
      </c>
      <c r="F630" t="s">
        <v>87</v>
      </c>
      <c r="G630" t="s">
        <v>88</v>
      </c>
      <c r="H630" t="s">
        <v>89</v>
      </c>
      <c r="I630" t="s">
        <v>172</v>
      </c>
      <c r="J630" t="s">
        <v>91</v>
      </c>
      <c r="K630" t="s">
        <v>173</v>
      </c>
      <c r="L630">
        <v>0</v>
      </c>
      <c r="M630">
        <v>767915</v>
      </c>
      <c r="N630">
        <v>168125</v>
      </c>
      <c r="O630">
        <v>61466</v>
      </c>
      <c r="P630">
        <v>137927</v>
      </c>
      <c r="Q630" t="s">
        <v>93</v>
      </c>
      <c r="R630">
        <v>512914</v>
      </c>
    </row>
    <row r="631" spans="1:18" x14ac:dyDescent="0.25">
      <c r="A631" t="s">
        <v>244</v>
      </c>
      <c r="B631" t="s">
        <v>245</v>
      </c>
      <c r="C631" t="s">
        <v>85</v>
      </c>
      <c r="D631">
        <v>79</v>
      </c>
      <c r="E631" t="s">
        <v>86</v>
      </c>
      <c r="F631" t="s">
        <v>87</v>
      </c>
      <c r="G631" t="s">
        <v>88</v>
      </c>
      <c r="H631" t="s">
        <v>89</v>
      </c>
      <c r="I631" t="s">
        <v>174</v>
      </c>
      <c r="J631" t="s">
        <v>91</v>
      </c>
      <c r="K631" t="s">
        <v>175</v>
      </c>
      <c r="L631">
        <v>0</v>
      </c>
      <c r="M631">
        <v>767915</v>
      </c>
      <c r="N631">
        <v>168125</v>
      </c>
      <c r="O631">
        <v>61466</v>
      </c>
      <c r="P631">
        <v>137927</v>
      </c>
      <c r="Q631" t="s">
        <v>93</v>
      </c>
      <c r="R631">
        <v>512914</v>
      </c>
    </row>
    <row r="632" spans="1:18" x14ac:dyDescent="0.25">
      <c r="A632" t="s">
        <v>244</v>
      </c>
      <c r="B632" t="s">
        <v>245</v>
      </c>
      <c r="C632" t="s">
        <v>85</v>
      </c>
      <c r="D632">
        <v>79</v>
      </c>
      <c r="E632" t="s">
        <v>86</v>
      </c>
      <c r="F632" t="s">
        <v>87</v>
      </c>
      <c r="G632" t="s">
        <v>88</v>
      </c>
      <c r="H632" t="s">
        <v>89</v>
      </c>
      <c r="I632" t="s">
        <v>176</v>
      </c>
      <c r="J632" t="s">
        <v>91</v>
      </c>
      <c r="K632" t="s">
        <v>177</v>
      </c>
      <c r="L632">
        <v>0</v>
      </c>
      <c r="M632">
        <v>767915</v>
      </c>
      <c r="N632">
        <v>168125</v>
      </c>
      <c r="O632">
        <v>61466</v>
      </c>
      <c r="P632">
        <v>137927</v>
      </c>
      <c r="Q632" t="s">
        <v>93</v>
      </c>
      <c r="R632">
        <v>512914</v>
      </c>
    </row>
    <row r="633" spans="1:18" x14ac:dyDescent="0.25">
      <c r="A633" t="s">
        <v>244</v>
      </c>
      <c r="B633" t="s">
        <v>245</v>
      </c>
      <c r="C633" t="s">
        <v>85</v>
      </c>
      <c r="D633">
        <v>79</v>
      </c>
      <c r="E633" t="s">
        <v>86</v>
      </c>
      <c r="F633" t="s">
        <v>87</v>
      </c>
      <c r="G633" t="s">
        <v>88</v>
      </c>
      <c r="H633" t="s">
        <v>89</v>
      </c>
      <c r="I633" t="s">
        <v>178</v>
      </c>
      <c r="J633" t="s">
        <v>91</v>
      </c>
      <c r="K633" t="s">
        <v>179</v>
      </c>
      <c r="L633">
        <v>40313</v>
      </c>
      <c r="M633">
        <v>767915</v>
      </c>
      <c r="N633">
        <v>168125</v>
      </c>
      <c r="O633">
        <v>61466</v>
      </c>
      <c r="P633">
        <v>137927</v>
      </c>
      <c r="Q633" t="s">
        <v>93</v>
      </c>
      <c r="R633">
        <v>512914</v>
      </c>
    </row>
    <row r="634" spans="1:18" x14ac:dyDescent="0.25">
      <c r="A634" t="s">
        <v>244</v>
      </c>
      <c r="B634" t="s">
        <v>245</v>
      </c>
      <c r="C634" t="s">
        <v>85</v>
      </c>
      <c r="D634">
        <v>79</v>
      </c>
      <c r="E634" t="s">
        <v>86</v>
      </c>
      <c r="F634" t="s">
        <v>87</v>
      </c>
      <c r="G634" t="s">
        <v>88</v>
      </c>
      <c r="H634" t="s">
        <v>89</v>
      </c>
      <c r="I634" t="s">
        <v>180</v>
      </c>
      <c r="J634" t="s">
        <v>91</v>
      </c>
      <c r="K634" t="s">
        <v>181</v>
      </c>
      <c r="L634">
        <v>68201</v>
      </c>
      <c r="M634">
        <v>767915</v>
      </c>
      <c r="N634">
        <v>168125</v>
      </c>
      <c r="O634">
        <v>61466</v>
      </c>
      <c r="P634">
        <v>137927</v>
      </c>
      <c r="Q634" t="s">
        <v>93</v>
      </c>
      <c r="R634">
        <v>512914</v>
      </c>
    </row>
    <row r="635" spans="1:18" x14ac:dyDescent="0.25">
      <c r="A635" t="s">
        <v>244</v>
      </c>
      <c r="B635" t="s">
        <v>245</v>
      </c>
      <c r="C635" t="s">
        <v>85</v>
      </c>
      <c r="D635">
        <v>79</v>
      </c>
      <c r="E635" t="s">
        <v>86</v>
      </c>
      <c r="F635" t="s">
        <v>87</v>
      </c>
      <c r="G635" t="s">
        <v>88</v>
      </c>
      <c r="H635" t="s">
        <v>89</v>
      </c>
      <c r="I635" t="s">
        <v>182</v>
      </c>
      <c r="J635" t="s">
        <v>91</v>
      </c>
      <c r="K635" t="s">
        <v>183</v>
      </c>
      <c r="L635">
        <v>0</v>
      </c>
      <c r="M635">
        <v>767915</v>
      </c>
      <c r="N635">
        <v>168125</v>
      </c>
      <c r="O635">
        <v>61466</v>
      </c>
      <c r="P635">
        <v>137927</v>
      </c>
      <c r="Q635" t="s">
        <v>93</v>
      </c>
      <c r="R635">
        <v>512914</v>
      </c>
    </row>
    <row r="636" spans="1:18" x14ac:dyDescent="0.25">
      <c r="A636" t="s">
        <v>244</v>
      </c>
      <c r="B636" t="s">
        <v>245</v>
      </c>
      <c r="C636" t="s">
        <v>85</v>
      </c>
      <c r="D636">
        <v>79</v>
      </c>
      <c r="E636" t="s">
        <v>86</v>
      </c>
      <c r="F636" t="s">
        <v>87</v>
      </c>
      <c r="G636" t="s">
        <v>88</v>
      </c>
      <c r="H636" t="s">
        <v>89</v>
      </c>
      <c r="I636" t="s">
        <v>184</v>
      </c>
      <c r="J636" t="s">
        <v>91</v>
      </c>
      <c r="K636" t="s">
        <v>185</v>
      </c>
      <c r="L636">
        <v>0</v>
      </c>
      <c r="M636">
        <v>767915</v>
      </c>
      <c r="N636">
        <v>168125</v>
      </c>
      <c r="O636">
        <v>61466</v>
      </c>
      <c r="P636">
        <v>137927</v>
      </c>
      <c r="Q636" t="s">
        <v>93</v>
      </c>
      <c r="R636">
        <v>512914</v>
      </c>
    </row>
    <row r="637" spans="1:18" x14ac:dyDescent="0.25">
      <c r="A637" t="s">
        <v>244</v>
      </c>
      <c r="B637" t="s">
        <v>245</v>
      </c>
      <c r="C637" t="s">
        <v>85</v>
      </c>
      <c r="D637">
        <v>79</v>
      </c>
      <c r="E637" t="s">
        <v>86</v>
      </c>
      <c r="F637" t="s">
        <v>87</v>
      </c>
      <c r="G637" t="s">
        <v>88</v>
      </c>
      <c r="H637" t="s">
        <v>89</v>
      </c>
      <c r="I637" t="s">
        <v>186</v>
      </c>
      <c r="J637" t="s">
        <v>91</v>
      </c>
      <c r="K637" t="s">
        <v>187</v>
      </c>
      <c r="L637">
        <v>0</v>
      </c>
      <c r="M637">
        <v>767915</v>
      </c>
      <c r="N637">
        <v>168125</v>
      </c>
      <c r="O637">
        <v>61466</v>
      </c>
      <c r="P637">
        <v>137927</v>
      </c>
      <c r="Q637" t="s">
        <v>93</v>
      </c>
      <c r="R637">
        <v>512914</v>
      </c>
    </row>
    <row r="638" spans="1:18" x14ac:dyDescent="0.25">
      <c r="A638" t="s">
        <v>244</v>
      </c>
      <c r="B638" t="s">
        <v>245</v>
      </c>
      <c r="C638" t="s">
        <v>85</v>
      </c>
      <c r="D638">
        <v>79</v>
      </c>
      <c r="E638" t="s">
        <v>86</v>
      </c>
      <c r="F638" t="s">
        <v>87</v>
      </c>
      <c r="G638" t="s">
        <v>88</v>
      </c>
      <c r="H638" t="s">
        <v>89</v>
      </c>
      <c r="I638" t="s">
        <v>188</v>
      </c>
      <c r="J638" t="s">
        <v>91</v>
      </c>
      <c r="K638" t="s">
        <v>189</v>
      </c>
      <c r="L638">
        <v>0</v>
      </c>
      <c r="M638">
        <v>767915</v>
      </c>
      <c r="N638">
        <v>168125</v>
      </c>
      <c r="O638">
        <v>61466</v>
      </c>
      <c r="P638">
        <v>137927</v>
      </c>
      <c r="Q638" t="s">
        <v>93</v>
      </c>
      <c r="R638">
        <v>512914</v>
      </c>
    </row>
    <row r="639" spans="1:18" x14ac:dyDescent="0.25">
      <c r="A639" t="s">
        <v>244</v>
      </c>
      <c r="B639" t="s">
        <v>245</v>
      </c>
      <c r="C639" t="s">
        <v>85</v>
      </c>
      <c r="D639">
        <v>79</v>
      </c>
      <c r="E639" t="s">
        <v>86</v>
      </c>
      <c r="F639" t="s">
        <v>87</v>
      </c>
      <c r="G639" t="s">
        <v>88</v>
      </c>
      <c r="H639" t="s">
        <v>89</v>
      </c>
      <c r="I639" t="s">
        <v>190</v>
      </c>
      <c r="J639" t="s">
        <v>91</v>
      </c>
      <c r="K639" t="s">
        <v>191</v>
      </c>
      <c r="L639">
        <v>7200</v>
      </c>
      <c r="M639">
        <v>767915</v>
      </c>
      <c r="N639">
        <v>168125</v>
      </c>
      <c r="O639">
        <v>61466</v>
      </c>
      <c r="P639">
        <v>137927</v>
      </c>
      <c r="Q639" t="s">
        <v>93</v>
      </c>
      <c r="R639">
        <v>512914</v>
      </c>
    </row>
    <row r="640" spans="1:18" x14ac:dyDescent="0.25">
      <c r="A640" t="s">
        <v>244</v>
      </c>
      <c r="B640" t="s">
        <v>245</v>
      </c>
      <c r="C640" t="s">
        <v>85</v>
      </c>
      <c r="D640">
        <v>79</v>
      </c>
      <c r="E640" t="s">
        <v>86</v>
      </c>
      <c r="F640" t="s">
        <v>87</v>
      </c>
      <c r="G640" t="s">
        <v>88</v>
      </c>
      <c r="H640" t="s">
        <v>89</v>
      </c>
      <c r="I640" t="s">
        <v>192</v>
      </c>
      <c r="J640" t="s">
        <v>91</v>
      </c>
      <c r="K640" t="s">
        <v>193</v>
      </c>
      <c r="L640">
        <v>1685</v>
      </c>
      <c r="M640">
        <v>767915</v>
      </c>
      <c r="N640">
        <v>168125</v>
      </c>
      <c r="O640">
        <v>61466</v>
      </c>
      <c r="P640">
        <v>137927</v>
      </c>
      <c r="Q640" t="s">
        <v>93</v>
      </c>
      <c r="R640">
        <v>512914</v>
      </c>
    </row>
    <row r="641" spans="1:18" x14ac:dyDescent="0.25">
      <c r="A641" t="s">
        <v>244</v>
      </c>
      <c r="B641" t="s">
        <v>245</v>
      </c>
      <c r="C641" t="s">
        <v>85</v>
      </c>
      <c r="D641">
        <v>79</v>
      </c>
      <c r="E641" t="s">
        <v>86</v>
      </c>
      <c r="F641" t="s">
        <v>87</v>
      </c>
      <c r="G641" t="s">
        <v>88</v>
      </c>
      <c r="H641" t="s">
        <v>89</v>
      </c>
      <c r="I641" t="s">
        <v>194</v>
      </c>
      <c r="J641" t="s">
        <v>91</v>
      </c>
      <c r="K641" t="s">
        <v>195</v>
      </c>
      <c r="L641">
        <v>55239</v>
      </c>
      <c r="M641">
        <v>767915</v>
      </c>
      <c r="N641">
        <v>168125</v>
      </c>
      <c r="O641">
        <v>61466</v>
      </c>
      <c r="P641">
        <v>137927</v>
      </c>
      <c r="Q641" t="s">
        <v>93</v>
      </c>
      <c r="R641">
        <v>512914</v>
      </c>
    </row>
    <row r="642" spans="1:18" x14ac:dyDescent="0.25">
      <c r="A642" t="s">
        <v>244</v>
      </c>
      <c r="B642" t="s">
        <v>245</v>
      </c>
      <c r="C642" t="s">
        <v>85</v>
      </c>
      <c r="D642">
        <v>79</v>
      </c>
      <c r="E642" t="s">
        <v>86</v>
      </c>
      <c r="F642" t="s">
        <v>87</v>
      </c>
      <c r="G642" t="s">
        <v>88</v>
      </c>
      <c r="H642" t="s">
        <v>89</v>
      </c>
      <c r="I642" t="s">
        <v>196</v>
      </c>
      <c r="J642" t="s">
        <v>91</v>
      </c>
      <c r="K642" t="s">
        <v>197</v>
      </c>
      <c r="L642">
        <v>43815</v>
      </c>
      <c r="M642">
        <v>767915</v>
      </c>
      <c r="N642">
        <v>168125</v>
      </c>
      <c r="O642">
        <v>61466</v>
      </c>
      <c r="P642">
        <v>137927</v>
      </c>
      <c r="Q642" t="s">
        <v>93</v>
      </c>
      <c r="R642">
        <v>512914</v>
      </c>
    </row>
    <row r="643" spans="1:18" x14ac:dyDescent="0.25">
      <c r="A643" t="s">
        <v>244</v>
      </c>
      <c r="B643" t="s">
        <v>245</v>
      </c>
      <c r="C643" t="s">
        <v>85</v>
      </c>
      <c r="D643">
        <v>79</v>
      </c>
      <c r="E643" t="s">
        <v>86</v>
      </c>
      <c r="F643" t="s">
        <v>87</v>
      </c>
      <c r="G643" t="s">
        <v>88</v>
      </c>
      <c r="H643" t="s">
        <v>89</v>
      </c>
      <c r="I643" t="s">
        <v>198</v>
      </c>
      <c r="J643" t="s">
        <v>91</v>
      </c>
      <c r="K643" t="s">
        <v>199</v>
      </c>
      <c r="L643">
        <v>0</v>
      </c>
      <c r="M643">
        <v>767915</v>
      </c>
      <c r="N643">
        <v>168125</v>
      </c>
      <c r="O643">
        <v>61466</v>
      </c>
      <c r="P643">
        <v>137927</v>
      </c>
      <c r="Q643" t="s">
        <v>93</v>
      </c>
      <c r="R643">
        <v>512914</v>
      </c>
    </row>
    <row r="644" spans="1:18" x14ac:dyDescent="0.25">
      <c r="A644" t="s">
        <v>244</v>
      </c>
      <c r="B644" t="s">
        <v>245</v>
      </c>
      <c r="C644" t="s">
        <v>85</v>
      </c>
      <c r="D644">
        <v>79</v>
      </c>
      <c r="E644" t="s">
        <v>86</v>
      </c>
      <c r="F644" t="s">
        <v>87</v>
      </c>
      <c r="G644" t="s">
        <v>88</v>
      </c>
      <c r="H644" t="s">
        <v>89</v>
      </c>
      <c r="I644" t="s">
        <v>200</v>
      </c>
      <c r="J644" t="s">
        <v>91</v>
      </c>
      <c r="K644" t="s">
        <v>201</v>
      </c>
      <c r="L644">
        <v>23954</v>
      </c>
      <c r="M644">
        <v>767915</v>
      </c>
      <c r="N644">
        <v>168125</v>
      </c>
      <c r="O644">
        <v>61466</v>
      </c>
      <c r="P644">
        <v>137927</v>
      </c>
      <c r="Q644" t="s">
        <v>93</v>
      </c>
      <c r="R644">
        <v>512914</v>
      </c>
    </row>
    <row r="645" spans="1:18" x14ac:dyDescent="0.25">
      <c r="A645" t="s">
        <v>244</v>
      </c>
      <c r="B645" t="s">
        <v>245</v>
      </c>
      <c r="C645" t="s">
        <v>85</v>
      </c>
      <c r="D645">
        <v>79</v>
      </c>
      <c r="E645" t="s">
        <v>86</v>
      </c>
      <c r="F645" t="s">
        <v>87</v>
      </c>
      <c r="G645" t="s">
        <v>88</v>
      </c>
      <c r="H645" t="s">
        <v>89</v>
      </c>
      <c r="I645" t="s">
        <v>202</v>
      </c>
      <c r="J645" t="s">
        <v>91</v>
      </c>
      <c r="K645" t="s">
        <v>203</v>
      </c>
      <c r="L645">
        <v>0</v>
      </c>
      <c r="M645">
        <v>767915</v>
      </c>
      <c r="N645">
        <v>168125</v>
      </c>
      <c r="O645">
        <v>61466</v>
      </c>
      <c r="P645">
        <v>137927</v>
      </c>
      <c r="Q645" t="s">
        <v>93</v>
      </c>
      <c r="R645">
        <v>512914</v>
      </c>
    </row>
    <row r="646" spans="1:18" x14ac:dyDescent="0.25">
      <c r="A646" t="s">
        <v>244</v>
      </c>
      <c r="B646" t="s">
        <v>245</v>
      </c>
      <c r="C646" t="s">
        <v>85</v>
      </c>
      <c r="D646">
        <v>79</v>
      </c>
      <c r="E646" t="s">
        <v>86</v>
      </c>
      <c r="F646" t="s">
        <v>87</v>
      </c>
      <c r="G646" t="s">
        <v>88</v>
      </c>
      <c r="H646" t="s">
        <v>89</v>
      </c>
      <c r="I646" t="s">
        <v>204</v>
      </c>
      <c r="J646" t="s">
        <v>91</v>
      </c>
      <c r="K646" t="s">
        <v>205</v>
      </c>
      <c r="L646">
        <v>0</v>
      </c>
      <c r="M646">
        <v>767915</v>
      </c>
      <c r="N646">
        <v>168125</v>
      </c>
      <c r="O646">
        <v>61466</v>
      </c>
      <c r="P646">
        <v>137927</v>
      </c>
      <c r="Q646" t="s">
        <v>93</v>
      </c>
      <c r="R646">
        <v>512914</v>
      </c>
    </row>
    <row r="647" spans="1:18" x14ac:dyDescent="0.25">
      <c r="A647" t="s">
        <v>244</v>
      </c>
      <c r="B647" t="s">
        <v>245</v>
      </c>
      <c r="C647" t="s">
        <v>85</v>
      </c>
      <c r="D647">
        <v>79</v>
      </c>
      <c r="E647" t="s">
        <v>86</v>
      </c>
      <c r="F647" t="s">
        <v>87</v>
      </c>
      <c r="G647" t="s">
        <v>88</v>
      </c>
      <c r="H647" t="s">
        <v>89</v>
      </c>
      <c r="I647" t="s">
        <v>206</v>
      </c>
      <c r="J647" t="s">
        <v>91</v>
      </c>
      <c r="K647" t="s">
        <v>207</v>
      </c>
      <c r="L647">
        <v>459</v>
      </c>
      <c r="M647">
        <v>767915</v>
      </c>
      <c r="N647">
        <v>168125</v>
      </c>
      <c r="O647">
        <v>61466</v>
      </c>
      <c r="P647">
        <v>137927</v>
      </c>
      <c r="Q647" t="s">
        <v>93</v>
      </c>
      <c r="R647">
        <v>512914</v>
      </c>
    </row>
    <row r="648" spans="1:18" x14ac:dyDescent="0.25">
      <c r="A648" t="s">
        <v>244</v>
      </c>
      <c r="B648" t="s">
        <v>245</v>
      </c>
      <c r="C648" t="s">
        <v>85</v>
      </c>
      <c r="D648">
        <v>79</v>
      </c>
      <c r="E648" t="s">
        <v>86</v>
      </c>
      <c r="F648" t="s">
        <v>87</v>
      </c>
      <c r="G648" t="s">
        <v>88</v>
      </c>
      <c r="H648" t="s">
        <v>89</v>
      </c>
      <c r="I648" t="s">
        <v>208</v>
      </c>
      <c r="J648" t="s">
        <v>91</v>
      </c>
      <c r="K648" t="s">
        <v>209</v>
      </c>
      <c r="L648">
        <v>550</v>
      </c>
      <c r="M648">
        <v>767915</v>
      </c>
      <c r="N648">
        <v>168125</v>
      </c>
      <c r="O648">
        <v>61466</v>
      </c>
      <c r="P648">
        <v>137927</v>
      </c>
      <c r="Q648" t="s">
        <v>93</v>
      </c>
      <c r="R648">
        <v>512914</v>
      </c>
    </row>
    <row r="649" spans="1:18" x14ac:dyDescent="0.25">
      <c r="A649" t="s">
        <v>244</v>
      </c>
      <c r="B649" t="s">
        <v>245</v>
      </c>
      <c r="C649" t="s">
        <v>85</v>
      </c>
      <c r="D649">
        <v>79</v>
      </c>
      <c r="E649" t="s">
        <v>86</v>
      </c>
      <c r="F649" t="s">
        <v>87</v>
      </c>
      <c r="G649" t="s">
        <v>88</v>
      </c>
      <c r="H649" t="s">
        <v>89</v>
      </c>
      <c r="I649" t="s">
        <v>210</v>
      </c>
      <c r="J649" t="s">
        <v>91</v>
      </c>
      <c r="K649" t="s">
        <v>211</v>
      </c>
      <c r="L649">
        <v>9250</v>
      </c>
      <c r="M649">
        <v>767915</v>
      </c>
      <c r="N649">
        <v>168125</v>
      </c>
      <c r="O649">
        <v>61466</v>
      </c>
      <c r="P649">
        <v>137927</v>
      </c>
      <c r="Q649" t="s">
        <v>93</v>
      </c>
      <c r="R649">
        <v>512914</v>
      </c>
    </row>
    <row r="650" spans="1:18" x14ac:dyDescent="0.25">
      <c r="A650" t="s">
        <v>244</v>
      </c>
      <c r="B650" t="s">
        <v>245</v>
      </c>
      <c r="C650" t="s">
        <v>85</v>
      </c>
      <c r="D650">
        <v>79</v>
      </c>
      <c r="E650" t="s">
        <v>86</v>
      </c>
      <c r="F650" t="s">
        <v>87</v>
      </c>
      <c r="G650" t="s">
        <v>88</v>
      </c>
      <c r="H650" t="s">
        <v>89</v>
      </c>
      <c r="I650" t="s">
        <v>212</v>
      </c>
      <c r="J650" t="s">
        <v>91</v>
      </c>
      <c r="K650" t="s">
        <v>213</v>
      </c>
      <c r="L650">
        <v>900</v>
      </c>
      <c r="M650">
        <v>767915</v>
      </c>
      <c r="N650">
        <v>168125</v>
      </c>
      <c r="O650">
        <v>61466</v>
      </c>
      <c r="P650">
        <v>137927</v>
      </c>
      <c r="Q650" t="s">
        <v>93</v>
      </c>
      <c r="R650">
        <v>512914</v>
      </c>
    </row>
    <row r="651" spans="1:18" x14ac:dyDescent="0.25">
      <c r="A651" t="s">
        <v>244</v>
      </c>
      <c r="B651" t="s">
        <v>245</v>
      </c>
      <c r="C651" t="s">
        <v>85</v>
      </c>
      <c r="D651">
        <v>79</v>
      </c>
      <c r="E651" t="s">
        <v>86</v>
      </c>
      <c r="F651" t="s">
        <v>87</v>
      </c>
      <c r="G651" t="s">
        <v>88</v>
      </c>
      <c r="H651" t="s">
        <v>89</v>
      </c>
      <c r="I651" t="s">
        <v>214</v>
      </c>
      <c r="J651" t="s">
        <v>91</v>
      </c>
      <c r="K651" t="s">
        <v>215</v>
      </c>
      <c r="L651">
        <v>54495</v>
      </c>
      <c r="M651">
        <v>767915</v>
      </c>
      <c r="N651">
        <v>168125</v>
      </c>
      <c r="O651">
        <v>61466</v>
      </c>
      <c r="P651">
        <v>137927</v>
      </c>
      <c r="Q651" t="s">
        <v>93</v>
      </c>
      <c r="R651">
        <v>512914</v>
      </c>
    </row>
    <row r="652" spans="1:18" x14ac:dyDescent="0.25">
      <c r="A652" t="s">
        <v>244</v>
      </c>
      <c r="B652" t="s">
        <v>245</v>
      </c>
      <c r="C652" t="s">
        <v>85</v>
      </c>
      <c r="D652">
        <v>79</v>
      </c>
      <c r="E652" t="s">
        <v>86</v>
      </c>
      <c r="F652" t="s">
        <v>87</v>
      </c>
      <c r="G652" t="s">
        <v>88</v>
      </c>
      <c r="H652" t="s">
        <v>89</v>
      </c>
      <c r="I652" t="s">
        <v>216</v>
      </c>
      <c r="J652" t="s">
        <v>91</v>
      </c>
      <c r="K652" t="s">
        <v>217</v>
      </c>
      <c r="L652">
        <v>3316</v>
      </c>
      <c r="M652">
        <v>767915</v>
      </c>
      <c r="N652">
        <v>168125</v>
      </c>
      <c r="O652">
        <v>61466</v>
      </c>
      <c r="P652">
        <v>137927</v>
      </c>
      <c r="Q652" t="s">
        <v>93</v>
      </c>
      <c r="R652">
        <v>512914</v>
      </c>
    </row>
    <row r="653" spans="1:18" x14ac:dyDescent="0.25">
      <c r="A653" t="s">
        <v>244</v>
      </c>
      <c r="B653" t="s">
        <v>245</v>
      </c>
      <c r="C653" t="s">
        <v>85</v>
      </c>
      <c r="D653">
        <v>79</v>
      </c>
      <c r="E653" t="s">
        <v>86</v>
      </c>
      <c r="F653" t="s">
        <v>87</v>
      </c>
      <c r="G653" t="s">
        <v>88</v>
      </c>
      <c r="H653" t="s">
        <v>89</v>
      </c>
      <c r="I653" t="s">
        <v>218</v>
      </c>
      <c r="J653" t="s">
        <v>91</v>
      </c>
      <c r="K653" t="s">
        <v>219</v>
      </c>
      <c r="L653">
        <v>0</v>
      </c>
      <c r="M653">
        <v>767915</v>
      </c>
      <c r="N653">
        <v>168125</v>
      </c>
      <c r="O653">
        <v>61466</v>
      </c>
      <c r="P653">
        <v>137927</v>
      </c>
      <c r="Q653" t="s">
        <v>93</v>
      </c>
      <c r="R653">
        <v>512914</v>
      </c>
    </row>
    <row r="654" spans="1:18" x14ac:dyDescent="0.25">
      <c r="A654" t="s">
        <v>244</v>
      </c>
      <c r="B654" t="s">
        <v>245</v>
      </c>
      <c r="C654" t="s">
        <v>85</v>
      </c>
      <c r="D654">
        <v>79</v>
      </c>
      <c r="E654" t="s">
        <v>86</v>
      </c>
      <c r="F654" t="s">
        <v>87</v>
      </c>
      <c r="G654" t="s">
        <v>88</v>
      </c>
      <c r="H654" t="s">
        <v>89</v>
      </c>
      <c r="I654" t="s">
        <v>220</v>
      </c>
      <c r="J654" t="s">
        <v>91</v>
      </c>
      <c r="K654" t="s">
        <v>221</v>
      </c>
      <c r="L654">
        <v>3000</v>
      </c>
      <c r="M654">
        <v>767915</v>
      </c>
      <c r="N654">
        <v>168125</v>
      </c>
      <c r="O654">
        <v>61466</v>
      </c>
      <c r="P654">
        <v>137927</v>
      </c>
      <c r="Q654" t="s">
        <v>93</v>
      </c>
      <c r="R654">
        <v>512914</v>
      </c>
    </row>
    <row r="655" spans="1:18" x14ac:dyDescent="0.25">
      <c r="A655" t="s">
        <v>244</v>
      </c>
      <c r="B655" t="s">
        <v>245</v>
      </c>
      <c r="C655" t="s">
        <v>85</v>
      </c>
      <c r="D655">
        <v>79</v>
      </c>
      <c r="E655" t="s">
        <v>86</v>
      </c>
      <c r="F655" t="s">
        <v>87</v>
      </c>
      <c r="G655" t="s">
        <v>88</v>
      </c>
      <c r="H655" t="s">
        <v>89</v>
      </c>
      <c r="I655" t="s">
        <v>222</v>
      </c>
      <c r="J655" t="s">
        <v>91</v>
      </c>
      <c r="K655" t="s">
        <v>223</v>
      </c>
      <c r="L655">
        <v>0</v>
      </c>
      <c r="M655">
        <v>767915</v>
      </c>
      <c r="N655">
        <v>168125</v>
      </c>
      <c r="O655">
        <v>61466</v>
      </c>
      <c r="P655">
        <v>137927</v>
      </c>
      <c r="Q655" t="s">
        <v>93</v>
      </c>
      <c r="R655">
        <v>512914</v>
      </c>
    </row>
    <row r="656" spans="1:18" x14ac:dyDescent="0.25">
      <c r="A656" t="s">
        <v>244</v>
      </c>
      <c r="B656" t="s">
        <v>245</v>
      </c>
      <c r="C656" t="s">
        <v>85</v>
      </c>
      <c r="D656">
        <v>79</v>
      </c>
      <c r="E656" t="s">
        <v>86</v>
      </c>
      <c r="F656" t="s">
        <v>87</v>
      </c>
      <c r="G656" t="s">
        <v>88</v>
      </c>
      <c r="H656" t="s">
        <v>89</v>
      </c>
      <c r="I656" t="s">
        <v>224</v>
      </c>
      <c r="J656" t="s">
        <v>91</v>
      </c>
      <c r="K656" t="s">
        <v>225</v>
      </c>
      <c r="L656">
        <v>6505</v>
      </c>
      <c r="M656">
        <v>767915</v>
      </c>
      <c r="N656">
        <v>168125</v>
      </c>
      <c r="O656">
        <v>61466</v>
      </c>
      <c r="P656">
        <v>137927</v>
      </c>
      <c r="Q656" t="s">
        <v>93</v>
      </c>
      <c r="R656">
        <v>512914</v>
      </c>
    </row>
    <row r="657" spans="1:18" x14ac:dyDescent="0.25">
      <c r="A657" t="s">
        <v>244</v>
      </c>
      <c r="B657" t="s">
        <v>245</v>
      </c>
      <c r="C657" t="s">
        <v>85</v>
      </c>
      <c r="D657">
        <v>79</v>
      </c>
      <c r="E657" t="s">
        <v>86</v>
      </c>
      <c r="F657" t="s">
        <v>87</v>
      </c>
      <c r="G657" t="s">
        <v>88</v>
      </c>
      <c r="H657" t="s">
        <v>89</v>
      </c>
      <c r="I657" t="s">
        <v>226</v>
      </c>
      <c r="J657" t="s">
        <v>91</v>
      </c>
      <c r="K657" t="s">
        <v>227</v>
      </c>
      <c r="L657">
        <v>2068</v>
      </c>
      <c r="M657">
        <v>767915</v>
      </c>
      <c r="N657">
        <v>168125</v>
      </c>
      <c r="O657">
        <v>61466</v>
      </c>
      <c r="P657">
        <v>137927</v>
      </c>
      <c r="Q657" t="s">
        <v>93</v>
      </c>
      <c r="R657">
        <v>512914</v>
      </c>
    </row>
    <row r="658" spans="1:18" x14ac:dyDescent="0.25">
      <c r="A658" t="s">
        <v>244</v>
      </c>
      <c r="B658" t="s">
        <v>245</v>
      </c>
      <c r="C658" t="s">
        <v>85</v>
      </c>
      <c r="D658">
        <v>79</v>
      </c>
      <c r="E658" t="s">
        <v>86</v>
      </c>
      <c r="F658" t="s">
        <v>87</v>
      </c>
      <c r="G658" t="s">
        <v>88</v>
      </c>
      <c r="H658" t="s">
        <v>89</v>
      </c>
      <c r="I658" t="s">
        <v>228</v>
      </c>
      <c r="J658" t="s">
        <v>91</v>
      </c>
      <c r="K658" t="s">
        <v>229</v>
      </c>
      <c r="L658">
        <v>0</v>
      </c>
      <c r="M658">
        <v>767915</v>
      </c>
      <c r="N658">
        <v>168125</v>
      </c>
      <c r="O658">
        <v>61466</v>
      </c>
      <c r="P658">
        <v>137927</v>
      </c>
      <c r="Q658" t="s">
        <v>93</v>
      </c>
      <c r="R658">
        <v>512914</v>
      </c>
    </row>
    <row r="659" spans="1:18" x14ac:dyDescent="0.25">
      <c r="A659" t="s">
        <v>244</v>
      </c>
      <c r="B659" t="s">
        <v>245</v>
      </c>
      <c r="C659" t="s">
        <v>85</v>
      </c>
      <c r="D659">
        <v>79</v>
      </c>
      <c r="E659" t="s">
        <v>86</v>
      </c>
      <c r="F659" t="s">
        <v>87</v>
      </c>
      <c r="G659" t="s">
        <v>88</v>
      </c>
      <c r="H659" t="s">
        <v>89</v>
      </c>
      <c r="I659" t="s">
        <v>230</v>
      </c>
      <c r="J659" t="s">
        <v>91</v>
      </c>
      <c r="K659" t="s">
        <v>231</v>
      </c>
      <c r="L659">
        <v>0</v>
      </c>
      <c r="M659">
        <v>767915</v>
      </c>
      <c r="N659">
        <v>168125</v>
      </c>
      <c r="O659">
        <v>61466</v>
      </c>
      <c r="P659">
        <v>137927</v>
      </c>
      <c r="Q659" t="s">
        <v>93</v>
      </c>
      <c r="R659">
        <v>512914</v>
      </c>
    </row>
    <row r="660" spans="1:18" x14ac:dyDescent="0.25">
      <c r="A660" t="s">
        <v>244</v>
      </c>
      <c r="B660" t="s">
        <v>245</v>
      </c>
      <c r="C660" t="s">
        <v>85</v>
      </c>
      <c r="D660">
        <v>79</v>
      </c>
      <c r="E660" t="s">
        <v>86</v>
      </c>
      <c r="F660" t="s">
        <v>87</v>
      </c>
      <c r="G660" t="s">
        <v>88</v>
      </c>
      <c r="H660" t="s">
        <v>89</v>
      </c>
      <c r="I660" t="s">
        <v>232</v>
      </c>
      <c r="J660" t="s">
        <v>91</v>
      </c>
      <c r="K660" t="s">
        <v>233</v>
      </c>
      <c r="L660">
        <v>16012</v>
      </c>
      <c r="M660">
        <v>767915</v>
      </c>
      <c r="N660">
        <v>168125</v>
      </c>
      <c r="O660">
        <v>61466</v>
      </c>
      <c r="P660">
        <v>137927</v>
      </c>
      <c r="Q660" t="s">
        <v>93</v>
      </c>
      <c r="R660">
        <v>512914</v>
      </c>
    </row>
    <row r="661" spans="1:18" x14ac:dyDescent="0.25">
      <c r="A661" t="s">
        <v>244</v>
      </c>
      <c r="B661" t="s">
        <v>245</v>
      </c>
      <c r="C661" t="s">
        <v>85</v>
      </c>
      <c r="D661">
        <v>79</v>
      </c>
      <c r="E661" t="s">
        <v>86</v>
      </c>
      <c r="F661" t="s">
        <v>87</v>
      </c>
      <c r="G661" t="s">
        <v>88</v>
      </c>
      <c r="H661" t="s">
        <v>89</v>
      </c>
      <c r="I661" t="s">
        <v>234</v>
      </c>
      <c r="J661" t="s">
        <v>91</v>
      </c>
      <c r="K661" t="s">
        <v>235</v>
      </c>
      <c r="L661">
        <v>0</v>
      </c>
      <c r="M661">
        <v>767915</v>
      </c>
      <c r="N661">
        <v>168125</v>
      </c>
      <c r="O661">
        <v>61466</v>
      </c>
      <c r="P661">
        <v>137927</v>
      </c>
      <c r="Q661" t="s">
        <v>93</v>
      </c>
      <c r="R661">
        <v>512914</v>
      </c>
    </row>
    <row r="662" spans="1:18" x14ac:dyDescent="0.25">
      <c r="A662" t="s">
        <v>244</v>
      </c>
      <c r="B662" t="s">
        <v>245</v>
      </c>
      <c r="C662" t="s">
        <v>85</v>
      </c>
      <c r="D662">
        <v>79</v>
      </c>
      <c r="E662" t="s">
        <v>86</v>
      </c>
      <c r="F662" t="s">
        <v>87</v>
      </c>
      <c r="G662" t="s">
        <v>88</v>
      </c>
      <c r="H662" t="s">
        <v>89</v>
      </c>
      <c r="I662" t="s">
        <v>236</v>
      </c>
      <c r="J662" t="s">
        <v>91</v>
      </c>
      <c r="K662" t="s">
        <v>237</v>
      </c>
      <c r="L662">
        <v>0</v>
      </c>
      <c r="M662">
        <v>767915</v>
      </c>
      <c r="N662">
        <v>168125</v>
      </c>
      <c r="O662">
        <v>61466</v>
      </c>
      <c r="P662">
        <v>137927</v>
      </c>
      <c r="Q662" t="s">
        <v>93</v>
      </c>
      <c r="R662">
        <v>512914</v>
      </c>
    </row>
    <row r="663" spans="1:18" x14ac:dyDescent="0.25">
      <c r="A663" t="s">
        <v>244</v>
      </c>
      <c r="B663" t="s">
        <v>245</v>
      </c>
      <c r="C663" t="s">
        <v>85</v>
      </c>
      <c r="D663">
        <v>79</v>
      </c>
      <c r="E663" t="s">
        <v>86</v>
      </c>
      <c r="F663" t="s">
        <v>87</v>
      </c>
      <c r="G663" t="s">
        <v>88</v>
      </c>
      <c r="H663" t="s">
        <v>89</v>
      </c>
      <c r="I663" t="s">
        <v>128</v>
      </c>
      <c r="J663" t="s">
        <v>91</v>
      </c>
      <c r="K663" t="s">
        <v>129</v>
      </c>
      <c r="L663">
        <v>-33830</v>
      </c>
      <c r="M663">
        <v>767915</v>
      </c>
      <c r="N663">
        <v>168125</v>
      </c>
      <c r="O663">
        <v>61466</v>
      </c>
      <c r="P663">
        <v>137927</v>
      </c>
      <c r="Q663" t="s">
        <v>93</v>
      </c>
      <c r="R663">
        <v>512914</v>
      </c>
    </row>
    <row r="664" spans="1:18" x14ac:dyDescent="0.25">
      <c r="A664" t="s">
        <v>244</v>
      </c>
      <c r="B664" t="s">
        <v>245</v>
      </c>
      <c r="C664" t="s">
        <v>85</v>
      </c>
      <c r="D664">
        <v>79</v>
      </c>
      <c r="E664" t="s">
        <v>86</v>
      </c>
      <c r="F664" t="s">
        <v>87</v>
      </c>
      <c r="G664" t="s">
        <v>88</v>
      </c>
      <c r="H664" t="s">
        <v>89</v>
      </c>
      <c r="I664" t="s">
        <v>212</v>
      </c>
      <c r="J664" t="s">
        <v>91</v>
      </c>
      <c r="K664" t="s">
        <v>213</v>
      </c>
      <c r="L664">
        <v>7302</v>
      </c>
      <c r="M664">
        <v>767915</v>
      </c>
      <c r="N664">
        <v>168125</v>
      </c>
      <c r="O664">
        <v>61466</v>
      </c>
      <c r="P664">
        <v>137927</v>
      </c>
      <c r="Q664" t="s">
        <v>93</v>
      </c>
      <c r="R664">
        <v>512914</v>
      </c>
    </row>
    <row r="665" spans="1:18" x14ac:dyDescent="0.25">
      <c r="A665" t="s">
        <v>244</v>
      </c>
      <c r="B665" t="s">
        <v>245</v>
      </c>
      <c r="C665" t="s">
        <v>85</v>
      </c>
      <c r="D665">
        <v>79</v>
      </c>
      <c r="E665" t="s">
        <v>86</v>
      </c>
      <c r="F665" t="s">
        <v>87</v>
      </c>
      <c r="G665" t="s">
        <v>88</v>
      </c>
      <c r="H665" t="s">
        <v>89</v>
      </c>
      <c r="I665" t="s">
        <v>208</v>
      </c>
      <c r="J665" t="s">
        <v>91</v>
      </c>
      <c r="K665" t="s">
        <v>209</v>
      </c>
      <c r="L665">
        <v>602</v>
      </c>
      <c r="M665">
        <v>767915</v>
      </c>
      <c r="N665">
        <v>168125</v>
      </c>
      <c r="O665">
        <v>61466</v>
      </c>
      <c r="P665">
        <v>137927</v>
      </c>
      <c r="Q665" t="s">
        <v>93</v>
      </c>
      <c r="R665">
        <v>512914</v>
      </c>
    </row>
    <row r="666" spans="1:18" x14ac:dyDescent="0.25">
      <c r="A666" t="s">
        <v>244</v>
      </c>
      <c r="B666" t="s">
        <v>245</v>
      </c>
      <c r="C666" t="s">
        <v>85</v>
      </c>
      <c r="D666">
        <v>79</v>
      </c>
      <c r="E666" t="s">
        <v>86</v>
      </c>
      <c r="F666" t="s">
        <v>87</v>
      </c>
      <c r="G666" t="s">
        <v>88</v>
      </c>
      <c r="H666" t="s">
        <v>89</v>
      </c>
      <c r="I666" t="s">
        <v>208</v>
      </c>
      <c r="J666" t="s">
        <v>91</v>
      </c>
      <c r="K666" t="s">
        <v>209</v>
      </c>
      <c r="L666">
        <v>785</v>
      </c>
      <c r="M666">
        <v>767915</v>
      </c>
      <c r="N666">
        <v>168125</v>
      </c>
      <c r="O666">
        <v>61466</v>
      </c>
      <c r="P666">
        <v>137927</v>
      </c>
      <c r="Q666" t="s">
        <v>93</v>
      </c>
      <c r="R666">
        <v>512914</v>
      </c>
    </row>
    <row r="667" spans="1:18" x14ac:dyDescent="0.25">
      <c r="A667" t="s">
        <v>244</v>
      </c>
      <c r="B667" t="s">
        <v>245</v>
      </c>
      <c r="C667" t="s">
        <v>85</v>
      </c>
      <c r="D667">
        <v>79</v>
      </c>
      <c r="E667" t="s">
        <v>86</v>
      </c>
      <c r="F667" t="s">
        <v>87</v>
      </c>
      <c r="G667" t="s">
        <v>88</v>
      </c>
      <c r="H667" t="s">
        <v>89</v>
      </c>
      <c r="I667" t="s">
        <v>136</v>
      </c>
      <c r="J667" t="s">
        <v>91</v>
      </c>
      <c r="K667" t="s">
        <v>137</v>
      </c>
      <c r="L667">
        <v>1218</v>
      </c>
      <c r="M667">
        <v>767915</v>
      </c>
      <c r="N667">
        <v>168125</v>
      </c>
      <c r="O667">
        <v>61466</v>
      </c>
      <c r="P667">
        <v>137927</v>
      </c>
      <c r="Q667" t="s">
        <v>93</v>
      </c>
      <c r="R667">
        <v>512914</v>
      </c>
    </row>
    <row r="668" spans="1:18" x14ac:dyDescent="0.25">
      <c r="A668" t="s">
        <v>244</v>
      </c>
      <c r="B668" t="s">
        <v>245</v>
      </c>
      <c r="C668" t="s">
        <v>85</v>
      </c>
      <c r="D668">
        <v>79</v>
      </c>
      <c r="E668" t="s">
        <v>86</v>
      </c>
      <c r="F668" t="s">
        <v>87</v>
      </c>
      <c r="G668" t="s">
        <v>88</v>
      </c>
      <c r="H668" t="s">
        <v>89</v>
      </c>
      <c r="I668" t="s">
        <v>168</v>
      </c>
      <c r="J668" t="s">
        <v>91</v>
      </c>
      <c r="K668" t="s">
        <v>169</v>
      </c>
      <c r="L668">
        <v>20793</v>
      </c>
      <c r="M668">
        <v>767915</v>
      </c>
      <c r="N668">
        <v>168125</v>
      </c>
      <c r="O668">
        <v>61466</v>
      </c>
      <c r="P668">
        <v>137927</v>
      </c>
      <c r="Q668" t="s">
        <v>93</v>
      </c>
      <c r="R668">
        <v>512914</v>
      </c>
    </row>
    <row r="669" spans="1:18" x14ac:dyDescent="0.25">
      <c r="A669" t="s">
        <v>244</v>
      </c>
      <c r="B669" t="s">
        <v>245</v>
      </c>
      <c r="C669" t="s">
        <v>85</v>
      </c>
      <c r="D669">
        <v>79</v>
      </c>
      <c r="E669" t="s">
        <v>86</v>
      </c>
      <c r="F669" t="s">
        <v>87</v>
      </c>
      <c r="G669" t="s">
        <v>88</v>
      </c>
      <c r="H669" t="s">
        <v>89</v>
      </c>
      <c r="I669" t="s">
        <v>136</v>
      </c>
      <c r="J669" t="s">
        <v>91</v>
      </c>
      <c r="K669" t="s">
        <v>137</v>
      </c>
      <c r="L669">
        <v>684</v>
      </c>
      <c r="M669">
        <v>767915</v>
      </c>
      <c r="N669">
        <v>168125</v>
      </c>
      <c r="O669">
        <v>61466</v>
      </c>
      <c r="P669">
        <v>137927</v>
      </c>
      <c r="Q669" t="s">
        <v>93</v>
      </c>
      <c r="R669">
        <v>512914</v>
      </c>
    </row>
    <row r="670" spans="1:18" x14ac:dyDescent="0.25">
      <c r="A670" t="s">
        <v>244</v>
      </c>
      <c r="B670" t="s">
        <v>245</v>
      </c>
      <c r="C670" t="s">
        <v>85</v>
      </c>
      <c r="D670">
        <v>79</v>
      </c>
      <c r="E670" t="s">
        <v>86</v>
      </c>
      <c r="F670" t="s">
        <v>87</v>
      </c>
      <c r="G670" t="s">
        <v>88</v>
      </c>
      <c r="H670" t="s">
        <v>89</v>
      </c>
      <c r="I670" t="s">
        <v>190</v>
      </c>
      <c r="J670" t="s">
        <v>91</v>
      </c>
      <c r="K670" t="s">
        <v>191</v>
      </c>
      <c r="L670">
        <v>5400</v>
      </c>
      <c r="M670">
        <v>767915</v>
      </c>
      <c r="N670">
        <v>168125</v>
      </c>
      <c r="O670">
        <v>61466</v>
      </c>
      <c r="P670">
        <v>137927</v>
      </c>
      <c r="Q670" t="s">
        <v>93</v>
      </c>
      <c r="R670">
        <v>512914</v>
      </c>
    </row>
    <row r="671" spans="1:18" x14ac:dyDescent="0.25">
      <c r="A671" t="s">
        <v>244</v>
      </c>
      <c r="B671" t="s">
        <v>245</v>
      </c>
      <c r="C671" t="s">
        <v>85</v>
      </c>
      <c r="D671">
        <v>79</v>
      </c>
      <c r="E671" t="s">
        <v>86</v>
      </c>
      <c r="F671" t="s">
        <v>87</v>
      </c>
      <c r="G671" t="s">
        <v>88</v>
      </c>
      <c r="H671" t="s">
        <v>89</v>
      </c>
      <c r="I671" t="s">
        <v>190</v>
      </c>
      <c r="J671" t="s">
        <v>91</v>
      </c>
      <c r="K671" t="s">
        <v>191</v>
      </c>
      <c r="L671">
        <v>2220</v>
      </c>
      <c r="M671">
        <v>767915</v>
      </c>
      <c r="N671">
        <v>168125</v>
      </c>
      <c r="O671">
        <v>61466</v>
      </c>
      <c r="P671">
        <v>137927</v>
      </c>
      <c r="Q671" t="s">
        <v>93</v>
      </c>
      <c r="R671">
        <v>512914</v>
      </c>
    </row>
    <row r="672" spans="1:18" x14ac:dyDescent="0.25">
      <c r="A672" t="s">
        <v>244</v>
      </c>
      <c r="B672" t="s">
        <v>245</v>
      </c>
      <c r="C672" t="s">
        <v>85</v>
      </c>
      <c r="D672">
        <v>79</v>
      </c>
      <c r="E672" t="s">
        <v>86</v>
      </c>
      <c r="F672" t="s">
        <v>87</v>
      </c>
      <c r="G672" t="s">
        <v>88</v>
      </c>
      <c r="H672" t="s">
        <v>89</v>
      </c>
      <c r="I672" t="s">
        <v>190</v>
      </c>
      <c r="J672" t="s">
        <v>91</v>
      </c>
      <c r="K672" t="s">
        <v>191</v>
      </c>
      <c r="L672">
        <v>6000</v>
      </c>
      <c r="M672">
        <v>767915</v>
      </c>
      <c r="N672">
        <v>168125</v>
      </c>
      <c r="O672">
        <v>61466</v>
      </c>
      <c r="P672">
        <v>137927</v>
      </c>
      <c r="Q672" t="s">
        <v>93</v>
      </c>
      <c r="R672">
        <v>512914</v>
      </c>
    </row>
    <row r="673" spans="1:18" x14ac:dyDescent="0.25">
      <c r="A673" t="s">
        <v>244</v>
      </c>
      <c r="B673" t="s">
        <v>245</v>
      </c>
      <c r="C673" t="s">
        <v>85</v>
      </c>
      <c r="D673">
        <v>79</v>
      </c>
      <c r="E673" t="s">
        <v>86</v>
      </c>
      <c r="F673" t="s">
        <v>87</v>
      </c>
      <c r="G673" t="s">
        <v>88</v>
      </c>
      <c r="H673" t="s">
        <v>89</v>
      </c>
      <c r="I673" t="s">
        <v>190</v>
      </c>
      <c r="J673" t="s">
        <v>91</v>
      </c>
      <c r="K673" t="s">
        <v>191</v>
      </c>
      <c r="L673">
        <v>8000</v>
      </c>
      <c r="M673">
        <v>767915</v>
      </c>
      <c r="N673">
        <v>168125</v>
      </c>
      <c r="O673">
        <v>61466</v>
      </c>
      <c r="P673">
        <v>137927</v>
      </c>
      <c r="Q673" t="s">
        <v>93</v>
      </c>
      <c r="R673">
        <v>512914</v>
      </c>
    </row>
    <row r="674" spans="1:18" x14ac:dyDescent="0.25">
      <c r="A674" t="s">
        <v>244</v>
      </c>
      <c r="B674" t="s">
        <v>245</v>
      </c>
      <c r="C674" t="s">
        <v>85</v>
      </c>
      <c r="D674">
        <v>79</v>
      </c>
      <c r="E674" t="s">
        <v>86</v>
      </c>
      <c r="F674" t="s">
        <v>87</v>
      </c>
      <c r="G674" t="s">
        <v>88</v>
      </c>
      <c r="H674" t="s">
        <v>89</v>
      </c>
      <c r="I674" t="s">
        <v>190</v>
      </c>
      <c r="J674" t="s">
        <v>91</v>
      </c>
      <c r="K674" t="s">
        <v>191</v>
      </c>
      <c r="L674">
        <v>1700</v>
      </c>
      <c r="M674">
        <v>767915</v>
      </c>
      <c r="N674">
        <v>168125</v>
      </c>
      <c r="O674">
        <v>61466</v>
      </c>
      <c r="P674">
        <v>137927</v>
      </c>
      <c r="Q674" t="s">
        <v>93</v>
      </c>
      <c r="R674">
        <v>512914</v>
      </c>
    </row>
    <row r="675" spans="1:18" x14ac:dyDescent="0.25">
      <c r="A675" t="s">
        <v>244</v>
      </c>
      <c r="B675" t="s">
        <v>245</v>
      </c>
      <c r="C675" t="s">
        <v>85</v>
      </c>
      <c r="D675">
        <v>79</v>
      </c>
      <c r="E675" t="s">
        <v>86</v>
      </c>
      <c r="F675" t="s">
        <v>87</v>
      </c>
      <c r="G675" t="s">
        <v>88</v>
      </c>
      <c r="H675" t="s">
        <v>89</v>
      </c>
      <c r="I675" t="s">
        <v>190</v>
      </c>
      <c r="J675" t="s">
        <v>91</v>
      </c>
      <c r="K675" t="s">
        <v>191</v>
      </c>
      <c r="L675">
        <v>2500</v>
      </c>
      <c r="M675">
        <v>767915</v>
      </c>
      <c r="N675">
        <v>168125</v>
      </c>
      <c r="O675">
        <v>61466</v>
      </c>
      <c r="P675">
        <v>137927</v>
      </c>
      <c r="Q675" t="s">
        <v>93</v>
      </c>
      <c r="R675">
        <v>512914</v>
      </c>
    </row>
    <row r="676" spans="1:18" x14ac:dyDescent="0.25">
      <c r="A676" t="s">
        <v>244</v>
      </c>
      <c r="B676" t="s">
        <v>245</v>
      </c>
      <c r="C676" t="s">
        <v>85</v>
      </c>
      <c r="D676">
        <v>79</v>
      </c>
      <c r="E676" t="s">
        <v>86</v>
      </c>
      <c r="F676" t="s">
        <v>87</v>
      </c>
      <c r="G676" t="s">
        <v>88</v>
      </c>
      <c r="H676" t="s">
        <v>89</v>
      </c>
      <c r="I676" t="s">
        <v>190</v>
      </c>
      <c r="J676" t="s">
        <v>91</v>
      </c>
      <c r="K676" t="s">
        <v>191</v>
      </c>
      <c r="L676">
        <v>500</v>
      </c>
      <c r="M676">
        <v>767915</v>
      </c>
      <c r="N676">
        <v>168125</v>
      </c>
      <c r="O676">
        <v>61466</v>
      </c>
      <c r="P676">
        <v>137927</v>
      </c>
      <c r="Q676" t="s">
        <v>93</v>
      </c>
      <c r="R676">
        <v>512914</v>
      </c>
    </row>
    <row r="677" spans="1:18" x14ac:dyDescent="0.25">
      <c r="A677" t="s">
        <v>244</v>
      </c>
      <c r="B677" t="s">
        <v>245</v>
      </c>
      <c r="C677" t="s">
        <v>85</v>
      </c>
      <c r="D677">
        <v>79</v>
      </c>
      <c r="E677" t="s">
        <v>86</v>
      </c>
      <c r="F677" t="s">
        <v>87</v>
      </c>
      <c r="G677" t="s">
        <v>88</v>
      </c>
      <c r="H677" t="s">
        <v>89</v>
      </c>
      <c r="I677" t="s">
        <v>190</v>
      </c>
      <c r="J677" t="s">
        <v>91</v>
      </c>
      <c r="K677" t="s">
        <v>191</v>
      </c>
      <c r="L677">
        <v>6500</v>
      </c>
      <c r="M677">
        <v>767915</v>
      </c>
      <c r="N677">
        <v>168125</v>
      </c>
      <c r="O677">
        <v>61466</v>
      </c>
      <c r="P677">
        <v>137927</v>
      </c>
      <c r="Q677" t="s">
        <v>93</v>
      </c>
      <c r="R677">
        <v>512914</v>
      </c>
    </row>
    <row r="678" spans="1:18" x14ac:dyDescent="0.25">
      <c r="A678" t="s">
        <v>244</v>
      </c>
      <c r="B678" t="s">
        <v>245</v>
      </c>
      <c r="C678" t="s">
        <v>85</v>
      </c>
      <c r="D678">
        <v>79</v>
      </c>
      <c r="E678" t="s">
        <v>86</v>
      </c>
      <c r="F678" t="s">
        <v>87</v>
      </c>
      <c r="G678" t="s">
        <v>88</v>
      </c>
      <c r="H678" t="s">
        <v>89</v>
      </c>
      <c r="I678" t="s">
        <v>190</v>
      </c>
      <c r="J678" t="s">
        <v>91</v>
      </c>
      <c r="K678" t="s">
        <v>191</v>
      </c>
      <c r="L678">
        <v>2500</v>
      </c>
      <c r="M678">
        <v>767915</v>
      </c>
      <c r="N678">
        <v>168125</v>
      </c>
      <c r="O678">
        <v>61466</v>
      </c>
      <c r="P678">
        <v>137927</v>
      </c>
      <c r="Q678" t="s">
        <v>93</v>
      </c>
      <c r="R678">
        <v>512914</v>
      </c>
    </row>
    <row r="679" spans="1:18" x14ac:dyDescent="0.25">
      <c r="A679" t="s">
        <v>244</v>
      </c>
      <c r="B679" t="s">
        <v>245</v>
      </c>
      <c r="C679" t="s">
        <v>85</v>
      </c>
      <c r="D679">
        <v>79</v>
      </c>
      <c r="E679" t="s">
        <v>86</v>
      </c>
      <c r="F679" t="s">
        <v>87</v>
      </c>
      <c r="G679" t="s">
        <v>88</v>
      </c>
      <c r="H679" t="s">
        <v>89</v>
      </c>
      <c r="I679" t="s">
        <v>190</v>
      </c>
      <c r="J679" t="s">
        <v>91</v>
      </c>
      <c r="K679" t="s">
        <v>191</v>
      </c>
      <c r="L679">
        <v>3900</v>
      </c>
      <c r="M679">
        <v>767915</v>
      </c>
      <c r="N679">
        <v>168125</v>
      </c>
      <c r="O679">
        <v>61466</v>
      </c>
      <c r="P679">
        <v>137927</v>
      </c>
      <c r="Q679" t="s">
        <v>93</v>
      </c>
      <c r="R679">
        <v>512914</v>
      </c>
    </row>
    <row r="680" spans="1:18" x14ac:dyDescent="0.25">
      <c r="A680" t="s">
        <v>244</v>
      </c>
      <c r="B680" t="s">
        <v>245</v>
      </c>
      <c r="C680" t="s">
        <v>85</v>
      </c>
      <c r="D680">
        <v>79</v>
      </c>
      <c r="E680" t="s">
        <v>86</v>
      </c>
      <c r="F680" t="s">
        <v>87</v>
      </c>
      <c r="G680" t="s">
        <v>88</v>
      </c>
      <c r="H680" t="s">
        <v>89</v>
      </c>
      <c r="I680" t="s">
        <v>190</v>
      </c>
      <c r="J680" t="s">
        <v>91</v>
      </c>
      <c r="K680" t="s">
        <v>191</v>
      </c>
      <c r="L680">
        <v>7500</v>
      </c>
      <c r="M680">
        <v>767915</v>
      </c>
      <c r="N680">
        <v>168125</v>
      </c>
      <c r="O680">
        <v>61466</v>
      </c>
      <c r="P680">
        <v>137927</v>
      </c>
      <c r="Q680" t="s">
        <v>93</v>
      </c>
      <c r="R680">
        <v>512914</v>
      </c>
    </row>
    <row r="681" spans="1:18" x14ac:dyDescent="0.25">
      <c r="A681" t="s">
        <v>244</v>
      </c>
      <c r="B681" t="s">
        <v>245</v>
      </c>
      <c r="C681" t="s">
        <v>85</v>
      </c>
      <c r="D681">
        <v>79</v>
      </c>
      <c r="E681" t="s">
        <v>86</v>
      </c>
      <c r="F681" t="s">
        <v>87</v>
      </c>
      <c r="G681" t="s">
        <v>88</v>
      </c>
      <c r="H681" t="s">
        <v>89</v>
      </c>
      <c r="I681" t="s">
        <v>190</v>
      </c>
      <c r="J681" t="s">
        <v>91</v>
      </c>
      <c r="K681" t="s">
        <v>191</v>
      </c>
      <c r="L681">
        <v>6000</v>
      </c>
      <c r="M681">
        <v>767915</v>
      </c>
      <c r="N681">
        <v>168125</v>
      </c>
      <c r="O681">
        <v>61466</v>
      </c>
      <c r="P681">
        <v>137927</v>
      </c>
      <c r="Q681" t="s">
        <v>93</v>
      </c>
      <c r="R681">
        <v>512914</v>
      </c>
    </row>
    <row r="682" spans="1:18" x14ac:dyDescent="0.25">
      <c r="A682" t="s">
        <v>244</v>
      </c>
      <c r="B682" t="s">
        <v>245</v>
      </c>
      <c r="C682" t="s">
        <v>85</v>
      </c>
      <c r="D682">
        <v>79</v>
      </c>
      <c r="E682" t="s">
        <v>86</v>
      </c>
      <c r="F682" t="s">
        <v>87</v>
      </c>
      <c r="G682" t="s">
        <v>88</v>
      </c>
      <c r="H682" t="s">
        <v>89</v>
      </c>
      <c r="I682" t="s">
        <v>138</v>
      </c>
      <c r="J682" t="s">
        <v>91</v>
      </c>
      <c r="K682" t="s">
        <v>139</v>
      </c>
      <c r="L682">
        <v>13507</v>
      </c>
      <c r="M682">
        <v>767915</v>
      </c>
      <c r="N682">
        <v>168125</v>
      </c>
      <c r="O682">
        <v>61466</v>
      </c>
      <c r="P682">
        <v>137927</v>
      </c>
      <c r="Q682" t="s">
        <v>93</v>
      </c>
      <c r="R682">
        <v>512914</v>
      </c>
    </row>
    <row r="683" spans="1:18" x14ac:dyDescent="0.25">
      <c r="A683" t="s">
        <v>244</v>
      </c>
      <c r="B683" t="s">
        <v>245</v>
      </c>
      <c r="C683" t="s">
        <v>85</v>
      </c>
      <c r="D683">
        <v>79</v>
      </c>
      <c r="E683" t="s">
        <v>86</v>
      </c>
      <c r="F683" t="s">
        <v>87</v>
      </c>
      <c r="G683" t="s">
        <v>88</v>
      </c>
      <c r="H683" t="s">
        <v>89</v>
      </c>
      <c r="I683" t="s">
        <v>208</v>
      </c>
      <c r="J683" t="s">
        <v>91</v>
      </c>
      <c r="K683" t="s">
        <v>209</v>
      </c>
      <c r="L683">
        <v>1920</v>
      </c>
      <c r="M683">
        <v>767915</v>
      </c>
      <c r="N683">
        <v>168125</v>
      </c>
      <c r="O683">
        <v>61466</v>
      </c>
      <c r="P683">
        <v>137927</v>
      </c>
      <c r="Q683" t="s">
        <v>93</v>
      </c>
      <c r="R683">
        <v>512914</v>
      </c>
    </row>
    <row r="684" spans="1:18" x14ac:dyDescent="0.25">
      <c r="A684" t="s">
        <v>244</v>
      </c>
      <c r="B684" t="s">
        <v>245</v>
      </c>
      <c r="C684" t="s">
        <v>85</v>
      </c>
      <c r="D684">
        <v>79</v>
      </c>
      <c r="E684" t="s">
        <v>86</v>
      </c>
      <c r="F684" t="s">
        <v>87</v>
      </c>
      <c r="G684" t="s">
        <v>88</v>
      </c>
      <c r="H684" t="s">
        <v>89</v>
      </c>
      <c r="I684" t="s">
        <v>226</v>
      </c>
      <c r="J684" t="s">
        <v>91</v>
      </c>
      <c r="K684" t="s">
        <v>227</v>
      </c>
      <c r="L684">
        <v>618</v>
      </c>
      <c r="M684">
        <v>767915</v>
      </c>
      <c r="N684">
        <v>168125</v>
      </c>
      <c r="O684">
        <v>61466</v>
      </c>
      <c r="P684">
        <v>137927</v>
      </c>
      <c r="Q684" t="s">
        <v>93</v>
      </c>
      <c r="R684">
        <v>512914</v>
      </c>
    </row>
    <row r="685" spans="1:18" x14ac:dyDescent="0.25">
      <c r="A685" t="s">
        <v>244</v>
      </c>
      <c r="B685" t="s">
        <v>245</v>
      </c>
      <c r="C685" t="s">
        <v>85</v>
      </c>
      <c r="D685">
        <v>79</v>
      </c>
      <c r="E685" t="s">
        <v>86</v>
      </c>
      <c r="F685" t="s">
        <v>87</v>
      </c>
      <c r="G685" t="s">
        <v>88</v>
      </c>
      <c r="H685" t="s">
        <v>89</v>
      </c>
      <c r="I685" t="s">
        <v>190</v>
      </c>
      <c r="J685" t="s">
        <v>91</v>
      </c>
      <c r="K685" t="s">
        <v>191</v>
      </c>
      <c r="L685">
        <v>2000</v>
      </c>
      <c r="M685">
        <v>767915</v>
      </c>
      <c r="N685">
        <v>168125</v>
      </c>
      <c r="O685">
        <v>61466</v>
      </c>
      <c r="P685">
        <v>137927</v>
      </c>
      <c r="Q685" t="s">
        <v>93</v>
      </c>
      <c r="R685">
        <v>512914</v>
      </c>
    </row>
    <row r="686" spans="1:18" x14ac:dyDescent="0.25">
      <c r="A686" t="s">
        <v>246</v>
      </c>
      <c r="B686" t="s">
        <v>247</v>
      </c>
      <c r="D686">
        <v>102</v>
      </c>
      <c r="E686" t="s">
        <v>86</v>
      </c>
      <c r="F686" t="s">
        <v>87</v>
      </c>
      <c r="G686" t="s">
        <v>88</v>
      </c>
      <c r="H686" t="s">
        <v>89</v>
      </c>
      <c r="I686" t="s">
        <v>208</v>
      </c>
      <c r="J686" t="s">
        <v>91</v>
      </c>
      <c r="K686" t="s">
        <v>209</v>
      </c>
      <c r="L686">
        <v>1730</v>
      </c>
      <c r="M686">
        <v>938744</v>
      </c>
      <c r="N686">
        <v>192884</v>
      </c>
      <c r="O686">
        <v>103516</v>
      </c>
      <c r="P686">
        <v>158516</v>
      </c>
      <c r="Q686" t="s">
        <v>93</v>
      </c>
      <c r="R686">
        <v>656129</v>
      </c>
    </row>
    <row r="687" spans="1:18" x14ac:dyDescent="0.25">
      <c r="A687" t="s">
        <v>246</v>
      </c>
      <c r="B687" t="s">
        <v>247</v>
      </c>
      <c r="D687">
        <v>102</v>
      </c>
      <c r="E687" t="s">
        <v>86</v>
      </c>
      <c r="F687" t="s">
        <v>87</v>
      </c>
      <c r="G687" t="s">
        <v>88</v>
      </c>
      <c r="H687" t="s">
        <v>89</v>
      </c>
      <c r="I687" t="s">
        <v>190</v>
      </c>
      <c r="J687" t="s">
        <v>91</v>
      </c>
      <c r="K687" t="s">
        <v>191</v>
      </c>
      <c r="L687">
        <v>450</v>
      </c>
      <c r="M687">
        <v>938744</v>
      </c>
      <c r="N687">
        <v>192884</v>
      </c>
      <c r="O687">
        <v>103516</v>
      </c>
      <c r="P687">
        <v>158516</v>
      </c>
      <c r="Q687" t="s">
        <v>93</v>
      </c>
      <c r="R687">
        <v>656129</v>
      </c>
    </row>
    <row r="688" spans="1:18" x14ac:dyDescent="0.25">
      <c r="A688" t="s">
        <v>246</v>
      </c>
      <c r="B688" t="s">
        <v>247</v>
      </c>
      <c r="D688">
        <v>102</v>
      </c>
      <c r="E688" t="s">
        <v>86</v>
      </c>
      <c r="F688" t="s">
        <v>87</v>
      </c>
      <c r="G688" t="s">
        <v>88</v>
      </c>
      <c r="H688" t="s">
        <v>89</v>
      </c>
      <c r="I688" t="s">
        <v>190</v>
      </c>
      <c r="J688" t="s">
        <v>91</v>
      </c>
      <c r="K688" t="s">
        <v>191</v>
      </c>
      <c r="L688">
        <v>6000</v>
      </c>
      <c r="M688">
        <v>938744</v>
      </c>
      <c r="N688">
        <v>192884</v>
      </c>
      <c r="O688">
        <v>103516</v>
      </c>
      <c r="P688">
        <v>158516</v>
      </c>
      <c r="Q688" t="s">
        <v>93</v>
      </c>
      <c r="R688">
        <v>656129</v>
      </c>
    </row>
    <row r="689" spans="1:18" x14ac:dyDescent="0.25">
      <c r="A689" t="s">
        <v>246</v>
      </c>
      <c r="B689" t="s">
        <v>247</v>
      </c>
      <c r="D689">
        <v>102</v>
      </c>
      <c r="E689" t="s">
        <v>86</v>
      </c>
      <c r="F689" t="s">
        <v>87</v>
      </c>
      <c r="G689" t="s">
        <v>88</v>
      </c>
      <c r="H689" t="s">
        <v>89</v>
      </c>
      <c r="I689" t="s">
        <v>190</v>
      </c>
      <c r="J689" t="s">
        <v>91</v>
      </c>
      <c r="K689" t="s">
        <v>191</v>
      </c>
      <c r="L689">
        <v>700</v>
      </c>
      <c r="M689">
        <v>938744</v>
      </c>
      <c r="N689">
        <v>192884</v>
      </c>
      <c r="O689">
        <v>103516</v>
      </c>
      <c r="P689">
        <v>158516</v>
      </c>
      <c r="Q689" t="s">
        <v>93</v>
      </c>
      <c r="R689">
        <v>656129</v>
      </c>
    </row>
    <row r="690" spans="1:18" x14ac:dyDescent="0.25">
      <c r="A690" t="s">
        <v>246</v>
      </c>
      <c r="B690" t="s">
        <v>247</v>
      </c>
      <c r="D690">
        <v>102</v>
      </c>
      <c r="E690" t="s">
        <v>86</v>
      </c>
      <c r="F690" t="s">
        <v>87</v>
      </c>
      <c r="G690" t="s">
        <v>88</v>
      </c>
      <c r="H690" t="s">
        <v>89</v>
      </c>
      <c r="I690" t="s">
        <v>190</v>
      </c>
      <c r="J690" t="s">
        <v>91</v>
      </c>
      <c r="K690" t="s">
        <v>191</v>
      </c>
      <c r="L690">
        <v>1800</v>
      </c>
      <c r="M690">
        <v>938744</v>
      </c>
      <c r="N690">
        <v>192884</v>
      </c>
      <c r="O690">
        <v>103516</v>
      </c>
      <c r="P690">
        <v>158516</v>
      </c>
      <c r="Q690" t="s">
        <v>93</v>
      </c>
      <c r="R690">
        <v>656129</v>
      </c>
    </row>
    <row r="691" spans="1:18" x14ac:dyDescent="0.25">
      <c r="A691" t="s">
        <v>246</v>
      </c>
      <c r="B691" t="s">
        <v>247</v>
      </c>
      <c r="D691">
        <v>102</v>
      </c>
      <c r="E691" t="s">
        <v>86</v>
      </c>
      <c r="F691" t="s">
        <v>87</v>
      </c>
      <c r="G691" t="s">
        <v>88</v>
      </c>
      <c r="H691" t="s">
        <v>89</v>
      </c>
      <c r="I691" t="s">
        <v>190</v>
      </c>
      <c r="J691" t="s">
        <v>91</v>
      </c>
      <c r="K691" t="s">
        <v>191</v>
      </c>
      <c r="L691">
        <v>300</v>
      </c>
      <c r="M691">
        <v>938744</v>
      </c>
      <c r="N691">
        <v>192884</v>
      </c>
      <c r="O691">
        <v>103516</v>
      </c>
      <c r="P691">
        <v>158516</v>
      </c>
      <c r="Q691" t="s">
        <v>93</v>
      </c>
      <c r="R691">
        <v>656129</v>
      </c>
    </row>
    <row r="692" spans="1:18" x14ac:dyDescent="0.25">
      <c r="A692" t="s">
        <v>246</v>
      </c>
      <c r="B692" t="s">
        <v>247</v>
      </c>
      <c r="D692">
        <v>102</v>
      </c>
      <c r="E692" t="s">
        <v>86</v>
      </c>
      <c r="F692" t="s">
        <v>87</v>
      </c>
      <c r="G692" t="s">
        <v>88</v>
      </c>
      <c r="H692" t="s">
        <v>89</v>
      </c>
      <c r="I692" t="s">
        <v>190</v>
      </c>
      <c r="J692" t="s">
        <v>91</v>
      </c>
      <c r="K692" t="s">
        <v>191</v>
      </c>
      <c r="L692">
        <v>2580</v>
      </c>
      <c r="M692">
        <v>938744</v>
      </c>
      <c r="N692">
        <v>192884</v>
      </c>
      <c r="O692">
        <v>103516</v>
      </c>
      <c r="P692">
        <v>158516</v>
      </c>
      <c r="Q692" t="s">
        <v>93</v>
      </c>
      <c r="R692">
        <v>656129</v>
      </c>
    </row>
    <row r="693" spans="1:18" x14ac:dyDescent="0.25">
      <c r="A693" t="s">
        <v>246</v>
      </c>
      <c r="B693" t="s">
        <v>247</v>
      </c>
      <c r="D693">
        <v>102</v>
      </c>
      <c r="E693" t="s">
        <v>86</v>
      </c>
      <c r="F693" t="s">
        <v>87</v>
      </c>
      <c r="G693" t="s">
        <v>88</v>
      </c>
      <c r="H693" t="s">
        <v>89</v>
      </c>
      <c r="I693" t="s">
        <v>190</v>
      </c>
      <c r="J693" t="s">
        <v>91</v>
      </c>
      <c r="K693" t="s">
        <v>191</v>
      </c>
      <c r="L693">
        <v>600</v>
      </c>
      <c r="M693">
        <v>938744</v>
      </c>
      <c r="N693">
        <v>192884</v>
      </c>
      <c r="O693">
        <v>103516</v>
      </c>
      <c r="P693">
        <v>158516</v>
      </c>
      <c r="Q693" t="s">
        <v>93</v>
      </c>
      <c r="R693">
        <v>656129</v>
      </c>
    </row>
    <row r="694" spans="1:18" x14ac:dyDescent="0.25">
      <c r="A694" t="s">
        <v>246</v>
      </c>
      <c r="B694" t="s">
        <v>247</v>
      </c>
      <c r="D694">
        <v>102</v>
      </c>
      <c r="E694" t="s">
        <v>86</v>
      </c>
      <c r="F694" t="s">
        <v>87</v>
      </c>
      <c r="G694" t="s">
        <v>88</v>
      </c>
      <c r="H694" t="s">
        <v>89</v>
      </c>
      <c r="I694" t="s">
        <v>190</v>
      </c>
      <c r="J694" t="s">
        <v>91</v>
      </c>
      <c r="K694" t="s">
        <v>191</v>
      </c>
      <c r="L694">
        <v>2000</v>
      </c>
      <c r="M694">
        <v>938744</v>
      </c>
      <c r="N694">
        <v>192884</v>
      </c>
      <c r="O694">
        <v>103516</v>
      </c>
      <c r="P694">
        <v>158516</v>
      </c>
      <c r="Q694" t="s">
        <v>93</v>
      </c>
      <c r="R694">
        <v>656129</v>
      </c>
    </row>
    <row r="695" spans="1:18" x14ac:dyDescent="0.25">
      <c r="A695" t="s">
        <v>246</v>
      </c>
      <c r="B695" t="s">
        <v>247</v>
      </c>
      <c r="D695">
        <v>102</v>
      </c>
      <c r="E695" t="s">
        <v>86</v>
      </c>
      <c r="F695" t="s">
        <v>87</v>
      </c>
      <c r="G695" t="s">
        <v>88</v>
      </c>
      <c r="H695" t="s">
        <v>89</v>
      </c>
      <c r="I695" t="s">
        <v>190</v>
      </c>
      <c r="J695" t="s">
        <v>91</v>
      </c>
      <c r="K695" t="s">
        <v>191</v>
      </c>
      <c r="L695">
        <v>5000</v>
      </c>
      <c r="M695">
        <v>938744</v>
      </c>
      <c r="N695">
        <v>192884</v>
      </c>
      <c r="O695">
        <v>103516</v>
      </c>
      <c r="P695">
        <v>158516</v>
      </c>
      <c r="Q695" t="s">
        <v>93</v>
      </c>
      <c r="R695">
        <v>656129</v>
      </c>
    </row>
    <row r="696" spans="1:18" x14ac:dyDescent="0.25">
      <c r="A696" t="s">
        <v>246</v>
      </c>
      <c r="B696" t="s">
        <v>247</v>
      </c>
      <c r="D696">
        <v>102</v>
      </c>
      <c r="E696" t="s">
        <v>86</v>
      </c>
      <c r="F696" t="s">
        <v>87</v>
      </c>
      <c r="G696" t="s">
        <v>88</v>
      </c>
      <c r="H696" t="s">
        <v>89</v>
      </c>
      <c r="I696" t="s">
        <v>190</v>
      </c>
      <c r="J696" t="s">
        <v>91</v>
      </c>
      <c r="K696" t="s">
        <v>191</v>
      </c>
      <c r="L696">
        <v>5000</v>
      </c>
      <c r="M696">
        <v>938744</v>
      </c>
      <c r="N696">
        <v>192884</v>
      </c>
      <c r="O696">
        <v>103516</v>
      </c>
      <c r="P696">
        <v>158516</v>
      </c>
      <c r="Q696" t="s">
        <v>93</v>
      </c>
      <c r="R696">
        <v>656129</v>
      </c>
    </row>
    <row r="697" spans="1:18" x14ac:dyDescent="0.25">
      <c r="A697" t="s">
        <v>246</v>
      </c>
      <c r="B697" t="s">
        <v>247</v>
      </c>
      <c r="D697">
        <v>102</v>
      </c>
      <c r="E697" t="s">
        <v>86</v>
      </c>
      <c r="F697" t="s">
        <v>87</v>
      </c>
      <c r="G697" t="s">
        <v>88</v>
      </c>
      <c r="H697" t="s">
        <v>89</v>
      </c>
      <c r="I697" t="s">
        <v>136</v>
      </c>
      <c r="J697" t="s">
        <v>91</v>
      </c>
      <c r="K697" t="s">
        <v>137</v>
      </c>
      <c r="L697">
        <v>315</v>
      </c>
      <c r="M697">
        <v>938744</v>
      </c>
      <c r="N697">
        <v>192884</v>
      </c>
      <c r="O697">
        <v>103516</v>
      </c>
      <c r="P697">
        <v>158516</v>
      </c>
      <c r="Q697" t="s">
        <v>93</v>
      </c>
      <c r="R697">
        <v>656129</v>
      </c>
    </row>
    <row r="698" spans="1:18" x14ac:dyDescent="0.25">
      <c r="A698" t="s">
        <v>246</v>
      </c>
      <c r="B698" t="s">
        <v>247</v>
      </c>
      <c r="D698">
        <v>102</v>
      </c>
      <c r="E698" t="s">
        <v>86</v>
      </c>
      <c r="F698" t="s">
        <v>87</v>
      </c>
      <c r="G698" t="s">
        <v>88</v>
      </c>
      <c r="H698" t="s">
        <v>89</v>
      </c>
      <c r="I698" t="s">
        <v>192</v>
      </c>
      <c r="J698" t="s">
        <v>91</v>
      </c>
      <c r="K698" t="s">
        <v>193</v>
      </c>
      <c r="L698">
        <v>155</v>
      </c>
      <c r="M698">
        <v>938744</v>
      </c>
      <c r="N698">
        <v>192884</v>
      </c>
      <c r="O698">
        <v>103516</v>
      </c>
      <c r="P698">
        <v>158516</v>
      </c>
      <c r="Q698" t="s">
        <v>93</v>
      </c>
      <c r="R698">
        <v>656129</v>
      </c>
    </row>
    <row r="699" spans="1:18" x14ac:dyDescent="0.25">
      <c r="A699" t="s">
        <v>246</v>
      </c>
      <c r="B699" t="s">
        <v>247</v>
      </c>
      <c r="D699">
        <v>102</v>
      </c>
      <c r="E699" t="s">
        <v>86</v>
      </c>
      <c r="F699" t="s">
        <v>87</v>
      </c>
      <c r="G699" t="s">
        <v>88</v>
      </c>
      <c r="H699" t="s">
        <v>89</v>
      </c>
      <c r="I699" t="s">
        <v>226</v>
      </c>
      <c r="J699" t="s">
        <v>91</v>
      </c>
      <c r="K699" t="s">
        <v>227</v>
      </c>
      <c r="L699">
        <v>3800</v>
      </c>
      <c r="M699">
        <v>938744</v>
      </c>
      <c r="N699">
        <v>192884</v>
      </c>
      <c r="O699">
        <v>103516</v>
      </c>
      <c r="P699">
        <v>158516</v>
      </c>
      <c r="Q699" t="s">
        <v>93</v>
      </c>
      <c r="R699">
        <v>656129</v>
      </c>
    </row>
    <row r="700" spans="1:18" x14ac:dyDescent="0.25">
      <c r="A700" t="s">
        <v>246</v>
      </c>
      <c r="B700" t="s">
        <v>247</v>
      </c>
      <c r="D700">
        <v>102</v>
      </c>
      <c r="E700" t="s">
        <v>86</v>
      </c>
      <c r="F700" t="s">
        <v>87</v>
      </c>
      <c r="G700" t="s">
        <v>88</v>
      </c>
      <c r="H700" t="s">
        <v>89</v>
      </c>
      <c r="I700" t="s">
        <v>136</v>
      </c>
      <c r="J700" t="s">
        <v>91</v>
      </c>
      <c r="K700" t="s">
        <v>137</v>
      </c>
      <c r="L700">
        <v>77</v>
      </c>
      <c r="M700">
        <v>938744</v>
      </c>
      <c r="N700">
        <v>192884</v>
      </c>
      <c r="O700">
        <v>103516</v>
      </c>
      <c r="P700">
        <v>158516</v>
      </c>
      <c r="Q700" t="s">
        <v>93</v>
      </c>
      <c r="R700">
        <v>656129</v>
      </c>
    </row>
    <row r="701" spans="1:18" x14ac:dyDescent="0.25">
      <c r="A701" t="s">
        <v>246</v>
      </c>
      <c r="B701" t="s">
        <v>247</v>
      </c>
      <c r="D701">
        <v>102</v>
      </c>
      <c r="E701" t="s">
        <v>86</v>
      </c>
      <c r="F701" t="s">
        <v>87</v>
      </c>
      <c r="G701" t="s">
        <v>88</v>
      </c>
      <c r="H701" t="s">
        <v>89</v>
      </c>
      <c r="I701" t="s">
        <v>136</v>
      </c>
      <c r="J701" t="s">
        <v>91</v>
      </c>
      <c r="K701" t="s">
        <v>137</v>
      </c>
      <c r="L701">
        <v>100</v>
      </c>
      <c r="M701">
        <v>938744</v>
      </c>
      <c r="N701">
        <v>192884</v>
      </c>
      <c r="O701">
        <v>103516</v>
      </c>
      <c r="P701">
        <v>158516</v>
      </c>
      <c r="Q701" t="s">
        <v>93</v>
      </c>
      <c r="R701">
        <v>656129</v>
      </c>
    </row>
    <row r="702" spans="1:18" x14ac:dyDescent="0.25">
      <c r="A702" t="s">
        <v>246</v>
      </c>
      <c r="B702" t="s">
        <v>247</v>
      </c>
      <c r="D702">
        <v>102</v>
      </c>
      <c r="E702" t="s">
        <v>86</v>
      </c>
      <c r="F702" t="s">
        <v>87</v>
      </c>
      <c r="G702" t="s">
        <v>88</v>
      </c>
      <c r="H702" t="s">
        <v>89</v>
      </c>
      <c r="I702" t="s">
        <v>160</v>
      </c>
      <c r="J702" t="s">
        <v>91</v>
      </c>
      <c r="K702" t="s">
        <v>161</v>
      </c>
      <c r="L702">
        <v>18821</v>
      </c>
      <c r="M702">
        <v>938744</v>
      </c>
      <c r="N702">
        <v>192884</v>
      </c>
      <c r="O702">
        <v>103516</v>
      </c>
      <c r="P702">
        <v>158516</v>
      </c>
      <c r="Q702" t="s">
        <v>93</v>
      </c>
      <c r="R702">
        <v>656129</v>
      </c>
    </row>
    <row r="703" spans="1:18" x14ac:dyDescent="0.25">
      <c r="A703" t="s">
        <v>246</v>
      </c>
      <c r="B703" t="s">
        <v>247</v>
      </c>
      <c r="D703">
        <v>102</v>
      </c>
      <c r="E703" t="s">
        <v>86</v>
      </c>
      <c r="F703" t="s">
        <v>87</v>
      </c>
      <c r="G703" t="s">
        <v>88</v>
      </c>
      <c r="H703" t="s">
        <v>89</v>
      </c>
      <c r="I703" t="s">
        <v>136</v>
      </c>
      <c r="J703" t="s">
        <v>91</v>
      </c>
      <c r="K703" t="s">
        <v>137</v>
      </c>
      <c r="L703">
        <v>1500</v>
      </c>
      <c r="M703">
        <v>938744</v>
      </c>
      <c r="N703">
        <v>192884</v>
      </c>
      <c r="O703">
        <v>103516</v>
      </c>
      <c r="P703">
        <v>158516</v>
      </c>
      <c r="Q703" t="s">
        <v>93</v>
      </c>
      <c r="R703">
        <v>656129</v>
      </c>
    </row>
    <row r="704" spans="1:18" x14ac:dyDescent="0.25">
      <c r="A704" t="s">
        <v>246</v>
      </c>
      <c r="B704" t="s">
        <v>247</v>
      </c>
      <c r="D704">
        <v>102</v>
      </c>
      <c r="E704" t="s">
        <v>86</v>
      </c>
      <c r="F704" t="s">
        <v>87</v>
      </c>
      <c r="G704" t="s">
        <v>88</v>
      </c>
      <c r="H704" t="s">
        <v>89</v>
      </c>
      <c r="I704" t="s">
        <v>136</v>
      </c>
      <c r="J704" t="s">
        <v>91</v>
      </c>
      <c r="K704" t="s">
        <v>137</v>
      </c>
      <c r="L704">
        <v>300</v>
      </c>
      <c r="M704">
        <v>938744</v>
      </c>
      <c r="N704">
        <v>192884</v>
      </c>
      <c r="O704">
        <v>103516</v>
      </c>
      <c r="P704">
        <v>158516</v>
      </c>
      <c r="Q704" t="s">
        <v>93</v>
      </c>
      <c r="R704">
        <v>656129</v>
      </c>
    </row>
    <row r="705" spans="1:18" x14ac:dyDescent="0.25">
      <c r="A705" t="s">
        <v>246</v>
      </c>
      <c r="B705" t="s">
        <v>247</v>
      </c>
      <c r="D705">
        <v>102</v>
      </c>
      <c r="E705" t="s">
        <v>86</v>
      </c>
      <c r="F705" t="s">
        <v>87</v>
      </c>
      <c r="G705" t="s">
        <v>88</v>
      </c>
      <c r="H705" t="s">
        <v>89</v>
      </c>
      <c r="I705" t="s">
        <v>190</v>
      </c>
      <c r="J705" t="s">
        <v>91</v>
      </c>
      <c r="K705" t="s">
        <v>191</v>
      </c>
      <c r="L705">
        <v>2250</v>
      </c>
      <c r="M705">
        <v>938744</v>
      </c>
      <c r="N705">
        <v>192884</v>
      </c>
      <c r="O705">
        <v>103516</v>
      </c>
      <c r="P705">
        <v>158516</v>
      </c>
      <c r="Q705" t="s">
        <v>93</v>
      </c>
      <c r="R705">
        <v>656129</v>
      </c>
    </row>
    <row r="706" spans="1:18" x14ac:dyDescent="0.25">
      <c r="A706" t="s">
        <v>246</v>
      </c>
      <c r="B706" t="s">
        <v>247</v>
      </c>
      <c r="D706">
        <v>102</v>
      </c>
      <c r="E706" t="s">
        <v>86</v>
      </c>
      <c r="F706" t="s">
        <v>87</v>
      </c>
      <c r="G706" t="s">
        <v>88</v>
      </c>
      <c r="H706" t="s">
        <v>89</v>
      </c>
      <c r="I706" t="s">
        <v>190</v>
      </c>
      <c r="J706" t="s">
        <v>91</v>
      </c>
      <c r="K706" t="s">
        <v>191</v>
      </c>
      <c r="L706">
        <v>475</v>
      </c>
      <c r="M706">
        <v>938744</v>
      </c>
      <c r="N706">
        <v>192884</v>
      </c>
      <c r="O706">
        <v>103516</v>
      </c>
      <c r="P706">
        <v>158516</v>
      </c>
      <c r="Q706" t="s">
        <v>93</v>
      </c>
      <c r="R706">
        <v>656129</v>
      </c>
    </row>
    <row r="707" spans="1:18" x14ac:dyDescent="0.25">
      <c r="A707" t="s">
        <v>246</v>
      </c>
      <c r="B707" t="s">
        <v>247</v>
      </c>
      <c r="D707">
        <v>102</v>
      </c>
      <c r="E707" t="s">
        <v>86</v>
      </c>
      <c r="F707" t="s">
        <v>87</v>
      </c>
      <c r="G707" t="s">
        <v>88</v>
      </c>
      <c r="H707" t="s">
        <v>89</v>
      </c>
      <c r="I707" t="s">
        <v>136</v>
      </c>
      <c r="J707" t="s">
        <v>91</v>
      </c>
      <c r="K707" t="s">
        <v>137</v>
      </c>
      <c r="L707">
        <v>684</v>
      </c>
      <c r="M707">
        <v>938744</v>
      </c>
      <c r="N707">
        <v>192884</v>
      </c>
      <c r="O707">
        <v>103516</v>
      </c>
      <c r="P707">
        <v>158516</v>
      </c>
      <c r="Q707" t="s">
        <v>93</v>
      </c>
      <c r="R707">
        <v>656129</v>
      </c>
    </row>
    <row r="708" spans="1:18" x14ac:dyDescent="0.25">
      <c r="A708" t="s">
        <v>246</v>
      </c>
      <c r="B708" t="s">
        <v>247</v>
      </c>
      <c r="D708">
        <v>102</v>
      </c>
      <c r="E708" t="s">
        <v>86</v>
      </c>
      <c r="F708" t="s">
        <v>87</v>
      </c>
      <c r="G708" t="s">
        <v>88</v>
      </c>
      <c r="H708" t="s">
        <v>89</v>
      </c>
      <c r="I708" t="s">
        <v>190</v>
      </c>
      <c r="J708" t="s">
        <v>91</v>
      </c>
      <c r="K708" t="s">
        <v>191</v>
      </c>
      <c r="L708">
        <v>8400</v>
      </c>
      <c r="M708">
        <v>938744</v>
      </c>
      <c r="N708">
        <v>192884</v>
      </c>
      <c r="O708">
        <v>103516</v>
      </c>
      <c r="P708">
        <v>158516</v>
      </c>
      <c r="Q708" t="s">
        <v>93</v>
      </c>
      <c r="R708">
        <v>656129</v>
      </c>
    </row>
    <row r="709" spans="1:18" x14ac:dyDescent="0.25">
      <c r="A709" t="s">
        <v>246</v>
      </c>
      <c r="B709" t="s">
        <v>247</v>
      </c>
      <c r="D709">
        <v>102</v>
      </c>
      <c r="E709" t="s">
        <v>86</v>
      </c>
      <c r="F709" t="s">
        <v>87</v>
      </c>
      <c r="G709" t="s">
        <v>88</v>
      </c>
      <c r="H709" t="s">
        <v>89</v>
      </c>
      <c r="I709" t="s">
        <v>190</v>
      </c>
      <c r="J709" t="s">
        <v>91</v>
      </c>
      <c r="K709" t="s">
        <v>191</v>
      </c>
      <c r="L709">
        <v>11000</v>
      </c>
      <c r="M709">
        <v>938744</v>
      </c>
      <c r="N709">
        <v>192884</v>
      </c>
      <c r="O709">
        <v>103516</v>
      </c>
      <c r="P709">
        <v>158516</v>
      </c>
      <c r="Q709" t="s">
        <v>93</v>
      </c>
      <c r="R709">
        <v>656129</v>
      </c>
    </row>
    <row r="710" spans="1:18" x14ac:dyDescent="0.25">
      <c r="A710" t="s">
        <v>246</v>
      </c>
      <c r="B710" t="s">
        <v>247</v>
      </c>
      <c r="D710">
        <v>102</v>
      </c>
      <c r="E710" t="s">
        <v>86</v>
      </c>
      <c r="F710" t="s">
        <v>87</v>
      </c>
      <c r="G710" t="s">
        <v>88</v>
      </c>
      <c r="H710" t="s">
        <v>89</v>
      </c>
      <c r="I710" t="s">
        <v>190</v>
      </c>
      <c r="J710" t="s">
        <v>91</v>
      </c>
      <c r="K710" t="s">
        <v>191</v>
      </c>
      <c r="L710">
        <v>3000</v>
      </c>
      <c r="M710">
        <v>938744</v>
      </c>
      <c r="N710">
        <v>192884</v>
      </c>
      <c r="O710">
        <v>103516</v>
      </c>
      <c r="P710">
        <v>158516</v>
      </c>
      <c r="Q710" t="s">
        <v>93</v>
      </c>
      <c r="R710">
        <v>656129</v>
      </c>
    </row>
    <row r="711" spans="1:18" x14ac:dyDescent="0.25">
      <c r="A711" t="s">
        <v>246</v>
      </c>
      <c r="B711" t="s">
        <v>247</v>
      </c>
      <c r="D711">
        <v>102</v>
      </c>
      <c r="E711" t="s">
        <v>86</v>
      </c>
      <c r="F711" t="s">
        <v>87</v>
      </c>
      <c r="G711" t="s">
        <v>88</v>
      </c>
      <c r="H711" t="s">
        <v>89</v>
      </c>
      <c r="I711" t="s">
        <v>190</v>
      </c>
      <c r="J711" t="s">
        <v>91</v>
      </c>
      <c r="K711" t="s">
        <v>191</v>
      </c>
      <c r="L711">
        <v>4750</v>
      </c>
      <c r="M711">
        <v>938744</v>
      </c>
      <c r="N711">
        <v>192884</v>
      </c>
      <c r="O711">
        <v>103516</v>
      </c>
      <c r="P711">
        <v>158516</v>
      </c>
      <c r="Q711" t="s">
        <v>93</v>
      </c>
      <c r="R711">
        <v>656129</v>
      </c>
    </row>
    <row r="712" spans="1:18" x14ac:dyDescent="0.25">
      <c r="A712" t="s">
        <v>246</v>
      </c>
      <c r="B712" t="s">
        <v>247</v>
      </c>
      <c r="D712">
        <v>102</v>
      </c>
      <c r="E712" t="s">
        <v>86</v>
      </c>
      <c r="F712" t="s">
        <v>87</v>
      </c>
      <c r="G712" t="s">
        <v>88</v>
      </c>
      <c r="H712" t="s">
        <v>89</v>
      </c>
      <c r="I712" t="s">
        <v>212</v>
      </c>
      <c r="J712" t="s">
        <v>91</v>
      </c>
      <c r="K712" t="s">
        <v>213</v>
      </c>
      <c r="L712">
        <v>5363</v>
      </c>
      <c r="M712">
        <v>938744</v>
      </c>
      <c r="N712">
        <v>192884</v>
      </c>
      <c r="O712">
        <v>103516</v>
      </c>
      <c r="P712">
        <v>158516</v>
      </c>
      <c r="Q712" t="s">
        <v>93</v>
      </c>
      <c r="R712">
        <v>656129</v>
      </c>
    </row>
    <row r="713" spans="1:18" x14ac:dyDescent="0.25">
      <c r="A713" t="s">
        <v>246</v>
      </c>
      <c r="B713" t="s">
        <v>247</v>
      </c>
      <c r="D713">
        <v>102</v>
      </c>
      <c r="E713" t="s">
        <v>86</v>
      </c>
      <c r="F713" t="s">
        <v>87</v>
      </c>
      <c r="G713" t="s">
        <v>88</v>
      </c>
      <c r="H713" t="s">
        <v>89</v>
      </c>
      <c r="I713" t="s">
        <v>130</v>
      </c>
      <c r="J713" t="s">
        <v>91</v>
      </c>
      <c r="K713" t="s">
        <v>131</v>
      </c>
      <c r="L713">
        <v>1560</v>
      </c>
      <c r="M713">
        <v>938744</v>
      </c>
      <c r="N713">
        <v>192884</v>
      </c>
      <c r="O713">
        <v>103516</v>
      </c>
      <c r="P713">
        <v>158516</v>
      </c>
      <c r="Q713" t="s">
        <v>93</v>
      </c>
      <c r="R713">
        <v>656129</v>
      </c>
    </row>
    <row r="714" spans="1:18" x14ac:dyDescent="0.25">
      <c r="A714" t="s">
        <v>246</v>
      </c>
      <c r="B714" t="s">
        <v>247</v>
      </c>
      <c r="D714">
        <v>102</v>
      </c>
      <c r="E714" t="s">
        <v>86</v>
      </c>
      <c r="F714" t="s">
        <v>87</v>
      </c>
      <c r="G714" t="s">
        <v>88</v>
      </c>
      <c r="H714" t="s">
        <v>89</v>
      </c>
      <c r="I714" t="s">
        <v>200</v>
      </c>
      <c r="J714" t="s">
        <v>91</v>
      </c>
      <c r="K714" t="s">
        <v>201</v>
      </c>
      <c r="L714">
        <v>21177</v>
      </c>
      <c r="M714">
        <v>938744</v>
      </c>
      <c r="N714">
        <v>192884</v>
      </c>
      <c r="O714">
        <v>103516</v>
      </c>
      <c r="P714">
        <v>158516</v>
      </c>
      <c r="Q714" t="s">
        <v>93</v>
      </c>
      <c r="R714">
        <v>656129</v>
      </c>
    </row>
    <row r="715" spans="1:18" x14ac:dyDescent="0.25">
      <c r="A715" t="s">
        <v>246</v>
      </c>
      <c r="B715" t="s">
        <v>247</v>
      </c>
      <c r="D715">
        <v>102</v>
      </c>
      <c r="E715" t="s">
        <v>86</v>
      </c>
      <c r="F715" t="s">
        <v>87</v>
      </c>
      <c r="G715" t="s">
        <v>88</v>
      </c>
      <c r="H715" t="s">
        <v>89</v>
      </c>
      <c r="I715" t="s">
        <v>196</v>
      </c>
      <c r="J715" t="s">
        <v>91</v>
      </c>
      <c r="K715" t="s">
        <v>197</v>
      </c>
      <c r="L715">
        <v>55842</v>
      </c>
      <c r="M715">
        <v>938744</v>
      </c>
      <c r="N715">
        <v>192884</v>
      </c>
      <c r="O715">
        <v>103516</v>
      </c>
      <c r="P715">
        <v>158516</v>
      </c>
      <c r="Q715" t="s">
        <v>93</v>
      </c>
      <c r="R715">
        <v>656129</v>
      </c>
    </row>
    <row r="716" spans="1:18" x14ac:dyDescent="0.25">
      <c r="A716" t="s">
        <v>246</v>
      </c>
      <c r="B716" t="s">
        <v>247</v>
      </c>
      <c r="D716">
        <v>102</v>
      </c>
      <c r="E716" t="s">
        <v>86</v>
      </c>
      <c r="F716" t="s">
        <v>87</v>
      </c>
      <c r="G716" t="s">
        <v>88</v>
      </c>
      <c r="H716" t="s">
        <v>89</v>
      </c>
      <c r="I716" t="s">
        <v>138</v>
      </c>
      <c r="J716" t="s">
        <v>91</v>
      </c>
      <c r="K716" t="s">
        <v>139</v>
      </c>
      <c r="L716">
        <v>32256</v>
      </c>
      <c r="M716">
        <v>938744</v>
      </c>
      <c r="N716">
        <v>192884</v>
      </c>
      <c r="O716">
        <v>103516</v>
      </c>
      <c r="P716">
        <v>158516</v>
      </c>
      <c r="Q716" t="s">
        <v>93</v>
      </c>
      <c r="R716">
        <v>656129</v>
      </c>
    </row>
    <row r="717" spans="1:18" x14ac:dyDescent="0.25">
      <c r="A717" t="s">
        <v>246</v>
      </c>
      <c r="B717" t="s">
        <v>247</v>
      </c>
      <c r="D717">
        <v>102</v>
      </c>
      <c r="E717" t="s">
        <v>86</v>
      </c>
      <c r="F717" t="s">
        <v>87</v>
      </c>
      <c r="G717" t="s">
        <v>88</v>
      </c>
      <c r="H717" t="s">
        <v>89</v>
      </c>
      <c r="I717" t="s">
        <v>208</v>
      </c>
      <c r="J717" t="s">
        <v>91</v>
      </c>
      <c r="K717" t="s">
        <v>209</v>
      </c>
      <c r="L717">
        <v>6046</v>
      </c>
      <c r="M717">
        <v>938744</v>
      </c>
      <c r="N717">
        <v>192884</v>
      </c>
      <c r="O717">
        <v>103516</v>
      </c>
      <c r="P717">
        <v>158516</v>
      </c>
      <c r="Q717" t="s">
        <v>93</v>
      </c>
      <c r="R717">
        <v>656129</v>
      </c>
    </row>
    <row r="718" spans="1:18" x14ac:dyDescent="0.25">
      <c r="A718" t="s">
        <v>246</v>
      </c>
      <c r="B718" t="s">
        <v>247</v>
      </c>
      <c r="D718">
        <v>102</v>
      </c>
      <c r="E718" t="s">
        <v>86</v>
      </c>
      <c r="F718" t="s">
        <v>87</v>
      </c>
      <c r="G718" t="s">
        <v>88</v>
      </c>
      <c r="H718" t="s">
        <v>89</v>
      </c>
      <c r="I718" t="s">
        <v>208</v>
      </c>
      <c r="J718" t="s">
        <v>91</v>
      </c>
      <c r="K718" t="s">
        <v>209</v>
      </c>
      <c r="L718">
        <v>660</v>
      </c>
      <c r="M718">
        <v>938744</v>
      </c>
      <c r="N718">
        <v>192884</v>
      </c>
      <c r="O718">
        <v>103516</v>
      </c>
      <c r="P718">
        <v>158516</v>
      </c>
      <c r="Q718" t="s">
        <v>93</v>
      </c>
      <c r="R718">
        <v>656129</v>
      </c>
    </row>
    <row r="719" spans="1:18" x14ac:dyDescent="0.25">
      <c r="A719" t="s">
        <v>246</v>
      </c>
      <c r="B719" t="s">
        <v>247</v>
      </c>
      <c r="D719">
        <v>102</v>
      </c>
      <c r="E719" t="s">
        <v>86</v>
      </c>
      <c r="F719" t="s">
        <v>87</v>
      </c>
      <c r="G719" t="s">
        <v>88</v>
      </c>
      <c r="H719" t="s">
        <v>89</v>
      </c>
      <c r="I719" t="s">
        <v>208</v>
      </c>
      <c r="J719" t="s">
        <v>91</v>
      </c>
      <c r="K719" t="s">
        <v>209</v>
      </c>
      <c r="L719">
        <v>888</v>
      </c>
      <c r="M719">
        <v>938744</v>
      </c>
      <c r="N719">
        <v>192884</v>
      </c>
      <c r="O719">
        <v>103516</v>
      </c>
      <c r="P719">
        <v>158516</v>
      </c>
      <c r="Q719" t="s">
        <v>93</v>
      </c>
      <c r="R719">
        <v>656129</v>
      </c>
    </row>
    <row r="720" spans="1:18" x14ac:dyDescent="0.25">
      <c r="A720" t="s">
        <v>246</v>
      </c>
      <c r="B720" t="s">
        <v>247</v>
      </c>
      <c r="D720">
        <v>102</v>
      </c>
      <c r="E720" t="s">
        <v>86</v>
      </c>
      <c r="F720" t="s">
        <v>87</v>
      </c>
      <c r="G720" t="s">
        <v>88</v>
      </c>
      <c r="H720" t="s">
        <v>89</v>
      </c>
      <c r="I720" t="s">
        <v>208</v>
      </c>
      <c r="J720" t="s">
        <v>91</v>
      </c>
      <c r="K720" t="s">
        <v>209</v>
      </c>
      <c r="L720">
        <v>1518</v>
      </c>
      <c r="M720">
        <v>938744</v>
      </c>
      <c r="N720">
        <v>192884</v>
      </c>
      <c r="O720">
        <v>103516</v>
      </c>
      <c r="P720">
        <v>158516</v>
      </c>
      <c r="Q720" t="s">
        <v>93</v>
      </c>
      <c r="R720">
        <v>656129</v>
      </c>
    </row>
    <row r="721" spans="1:18" x14ac:dyDescent="0.25">
      <c r="A721" t="s">
        <v>246</v>
      </c>
      <c r="B721" t="s">
        <v>247</v>
      </c>
      <c r="D721">
        <v>102</v>
      </c>
      <c r="E721" t="s">
        <v>86</v>
      </c>
      <c r="F721" t="s">
        <v>87</v>
      </c>
      <c r="G721" t="s">
        <v>88</v>
      </c>
      <c r="H721" t="s">
        <v>89</v>
      </c>
      <c r="I721" t="s">
        <v>208</v>
      </c>
      <c r="J721" t="s">
        <v>91</v>
      </c>
      <c r="K721" t="s">
        <v>209</v>
      </c>
      <c r="L721">
        <v>1272</v>
      </c>
      <c r="M721">
        <v>938744</v>
      </c>
      <c r="N721">
        <v>192884</v>
      </c>
      <c r="O721">
        <v>103516</v>
      </c>
      <c r="P721">
        <v>158516</v>
      </c>
      <c r="Q721" t="s">
        <v>93</v>
      </c>
      <c r="R721">
        <v>656129</v>
      </c>
    </row>
    <row r="722" spans="1:18" x14ac:dyDescent="0.25">
      <c r="A722" t="s">
        <v>246</v>
      </c>
      <c r="B722" t="s">
        <v>247</v>
      </c>
      <c r="D722">
        <v>102</v>
      </c>
      <c r="E722" t="s">
        <v>86</v>
      </c>
      <c r="F722" t="s">
        <v>87</v>
      </c>
      <c r="G722" t="s">
        <v>88</v>
      </c>
      <c r="H722" t="s">
        <v>89</v>
      </c>
      <c r="I722" t="s">
        <v>208</v>
      </c>
      <c r="J722" t="s">
        <v>91</v>
      </c>
      <c r="K722" t="s">
        <v>209</v>
      </c>
      <c r="L722">
        <v>171</v>
      </c>
      <c r="M722">
        <v>938744</v>
      </c>
      <c r="N722">
        <v>192884</v>
      </c>
      <c r="O722">
        <v>103516</v>
      </c>
      <c r="P722">
        <v>158516</v>
      </c>
      <c r="Q722" t="s">
        <v>93</v>
      </c>
      <c r="R722">
        <v>656129</v>
      </c>
    </row>
    <row r="723" spans="1:18" x14ac:dyDescent="0.25">
      <c r="A723" t="s">
        <v>246</v>
      </c>
      <c r="B723" t="s">
        <v>247</v>
      </c>
      <c r="D723">
        <v>102</v>
      </c>
      <c r="E723" t="s">
        <v>86</v>
      </c>
      <c r="F723" t="s">
        <v>87</v>
      </c>
      <c r="G723" t="s">
        <v>88</v>
      </c>
      <c r="H723" t="s">
        <v>89</v>
      </c>
      <c r="I723" t="s">
        <v>136</v>
      </c>
      <c r="J723" t="s">
        <v>91</v>
      </c>
      <c r="K723" t="s">
        <v>137</v>
      </c>
      <c r="L723">
        <v>180</v>
      </c>
      <c r="M723">
        <v>938744</v>
      </c>
      <c r="N723">
        <v>192884</v>
      </c>
      <c r="O723">
        <v>103516</v>
      </c>
      <c r="P723">
        <v>158516</v>
      </c>
      <c r="Q723" t="s">
        <v>93</v>
      </c>
      <c r="R723">
        <v>656129</v>
      </c>
    </row>
    <row r="724" spans="1:18" x14ac:dyDescent="0.25">
      <c r="A724" t="s">
        <v>246</v>
      </c>
      <c r="B724" t="s">
        <v>247</v>
      </c>
      <c r="D724">
        <v>102</v>
      </c>
      <c r="E724" t="s">
        <v>86</v>
      </c>
      <c r="F724" t="s">
        <v>87</v>
      </c>
      <c r="G724" t="s">
        <v>88</v>
      </c>
      <c r="H724" t="s">
        <v>89</v>
      </c>
      <c r="I724" t="s">
        <v>136</v>
      </c>
      <c r="J724" t="s">
        <v>91</v>
      </c>
      <c r="K724" t="s">
        <v>137</v>
      </c>
      <c r="L724">
        <v>2240</v>
      </c>
      <c r="M724">
        <v>938744</v>
      </c>
      <c r="N724">
        <v>192884</v>
      </c>
      <c r="O724">
        <v>103516</v>
      </c>
      <c r="P724">
        <v>158516</v>
      </c>
      <c r="Q724" t="s">
        <v>93</v>
      </c>
      <c r="R724">
        <v>656129</v>
      </c>
    </row>
    <row r="725" spans="1:18" x14ac:dyDescent="0.25">
      <c r="A725" t="s">
        <v>246</v>
      </c>
      <c r="B725" t="s">
        <v>247</v>
      </c>
      <c r="D725">
        <v>102</v>
      </c>
      <c r="E725" t="s">
        <v>86</v>
      </c>
      <c r="F725" t="s">
        <v>87</v>
      </c>
      <c r="G725" t="s">
        <v>88</v>
      </c>
      <c r="H725" t="s">
        <v>89</v>
      </c>
      <c r="I725" t="s">
        <v>208</v>
      </c>
      <c r="J725" t="s">
        <v>91</v>
      </c>
      <c r="K725" t="s">
        <v>209</v>
      </c>
      <c r="L725">
        <v>351</v>
      </c>
      <c r="M725">
        <v>938744</v>
      </c>
      <c r="N725">
        <v>192884</v>
      </c>
      <c r="O725">
        <v>103516</v>
      </c>
      <c r="P725">
        <v>158516</v>
      </c>
      <c r="Q725" t="s">
        <v>93</v>
      </c>
      <c r="R725">
        <v>656129</v>
      </c>
    </row>
    <row r="726" spans="1:18" x14ac:dyDescent="0.25">
      <c r="A726" t="s">
        <v>246</v>
      </c>
      <c r="B726" t="s">
        <v>247</v>
      </c>
      <c r="D726">
        <v>102</v>
      </c>
      <c r="E726" t="s">
        <v>86</v>
      </c>
      <c r="F726" t="s">
        <v>87</v>
      </c>
      <c r="G726" t="s">
        <v>88</v>
      </c>
      <c r="H726" t="s">
        <v>89</v>
      </c>
      <c r="I726" t="s">
        <v>98</v>
      </c>
      <c r="J726" t="s">
        <v>91</v>
      </c>
      <c r="K726" t="s">
        <v>99</v>
      </c>
      <c r="L726">
        <v>0</v>
      </c>
      <c r="M726">
        <v>938744</v>
      </c>
      <c r="N726">
        <v>192884</v>
      </c>
      <c r="O726">
        <v>103516</v>
      </c>
      <c r="P726">
        <v>158516</v>
      </c>
      <c r="Q726" t="s">
        <v>93</v>
      </c>
      <c r="R726">
        <v>656129</v>
      </c>
    </row>
    <row r="727" spans="1:18" x14ac:dyDescent="0.25">
      <c r="A727" t="s">
        <v>246</v>
      </c>
      <c r="B727" t="s">
        <v>247</v>
      </c>
      <c r="D727">
        <v>102</v>
      </c>
      <c r="E727" t="s">
        <v>86</v>
      </c>
      <c r="F727" t="s">
        <v>87</v>
      </c>
      <c r="G727" t="s">
        <v>88</v>
      </c>
      <c r="H727" t="s">
        <v>89</v>
      </c>
      <c r="I727" t="s">
        <v>100</v>
      </c>
      <c r="J727" t="s">
        <v>91</v>
      </c>
      <c r="K727" t="s">
        <v>101</v>
      </c>
      <c r="L727">
        <v>0</v>
      </c>
      <c r="M727">
        <v>938744</v>
      </c>
      <c r="N727">
        <v>192884</v>
      </c>
      <c r="O727">
        <v>103516</v>
      </c>
      <c r="P727">
        <v>158516</v>
      </c>
      <c r="Q727" t="s">
        <v>93</v>
      </c>
      <c r="R727">
        <v>656129</v>
      </c>
    </row>
    <row r="728" spans="1:18" x14ac:dyDescent="0.25">
      <c r="A728" t="s">
        <v>246</v>
      </c>
      <c r="B728" t="s">
        <v>247</v>
      </c>
      <c r="D728">
        <v>102</v>
      </c>
      <c r="E728" t="s">
        <v>86</v>
      </c>
      <c r="F728" t="s">
        <v>87</v>
      </c>
      <c r="G728" t="s">
        <v>88</v>
      </c>
      <c r="H728" t="s">
        <v>89</v>
      </c>
      <c r="I728" t="s">
        <v>102</v>
      </c>
      <c r="J728" t="s">
        <v>91</v>
      </c>
      <c r="K728" t="s">
        <v>103</v>
      </c>
      <c r="L728">
        <v>0</v>
      </c>
      <c r="M728">
        <v>938744</v>
      </c>
      <c r="N728">
        <v>192884</v>
      </c>
      <c r="O728">
        <v>103516</v>
      </c>
      <c r="P728">
        <v>158516</v>
      </c>
      <c r="Q728" t="s">
        <v>93</v>
      </c>
      <c r="R728">
        <v>656129</v>
      </c>
    </row>
    <row r="729" spans="1:18" x14ac:dyDescent="0.25">
      <c r="A729" t="s">
        <v>246</v>
      </c>
      <c r="B729" t="s">
        <v>247</v>
      </c>
      <c r="D729">
        <v>102</v>
      </c>
      <c r="E729" t="s">
        <v>86</v>
      </c>
      <c r="F729" t="s">
        <v>87</v>
      </c>
      <c r="G729" t="s">
        <v>88</v>
      </c>
      <c r="H729" t="s">
        <v>89</v>
      </c>
      <c r="I729" t="s">
        <v>104</v>
      </c>
      <c r="J729" t="s">
        <v>91</v>
      </c>
      <c r="K729" t="s">
        <v>105</v>
      </c>
      <c r="L729">
        <v>0</v>
      </c>
      <c r="M729">
        <v>938744</v>
      </c>
      <c r="N729">
        <v>192884</v>
      </c>
      <c r="O729">
        <v>103516</v>
      </c>
      <c r="P729">
        <v>158516</v>
      </c>
      <c r="Q729" t="s">
        <v>93</v>
      </c>
      <c r="R729">
        <v>656129</v>
      </c>
    </row>
    <row r="730" spans="1:18" x14ac:dyDescent="0.25">
      <c r="A730" t="s">
        <v>246</v>
      </c>
      <c r="B730" t="s">
        <v>247</v>
      </c>
      <c r="D730">
        <v>102</v>
      </c>
      <c r="E730" t="s">
        <v>86</v>
      </c>
      <c r="F730" t="s">
        <v>87</v>
      </c>
      <c r="G730" t="s">
        <v>88</v>
      </c>
      <c r="H730" t="s">
        <v>89</v>
      </c>
      <c r="I730" t="s">
        <v>106</v>
      </c>
      <c r="J730" t="s">
        <v>91</v>
      </c>
      <c r="K730" t="s">
        <v>107</v>
      </c>
      <c r="L730">
        <v>0</v>
      </c>
      <c r="M730">
        <v>938744</v>
      </c>
      <c r="N730">
        <v>192884</v>
      </c>
      <c r="O730">
        <v>103516</v>
      </c>
      <c r="P730">
        <v>158516</v>
      </c>
      <c r="Q730" t="s">
        <v>93</v>
      </c>
      <c r="R730">
        <v>656129</v>
      </c>
    </row>
    <row r="731" spans="1:18" x14ac:dyDescent="0.25">
      <c r="A731" t="s">
        <v>246</v>
      </c>
      <c r="B731" t="s">
        <v>247</v>
      </c>
      <c r="D731">
        <v>102</v>
      </c>
      <c r="E731" t="s">
        <v>86</v>
      </c>
      <c r="F731" t="s">
        <v>87</v>
      </c>
      <c r="G731" t="s">
        <v>88</v>
      </c>
      <c r="H731" t="s">
        <v>89</v>
      </c>
      <c r="I731" t="s">
        <v>108</v>
      </c>
      <c r="J731" t="s">
        <v>91</v>
      </c>
      <c r="K731" t="s">
        <v>109</v>
      </c>
      <c r="L731">
        <v>0</v>
      </c>
      <c r="M731">
        <v>938744</v>
      </c>
      <c r="N731">
        <v>192884</v>
      </c>
      <c r="O731">
        <v>103516</v>
      </c>
      <c r="P731">
        <v>158516</v>
      </c>
      <c r="Q731" t="s">
        <v>93</v>
      </c>
      <c r="R731">
        <v>656129</v>
      </c>
    </row>
    <row r="732" spans="1:18" x14ac:dyDescent="0.25">
      <c r="A732" t="s">
        <v>246</v>
      </c>
      <c r="B732" t="s">
        <v>247</v>
      </c>
      <c r="D732">
        <v>102</v>
      </c>
      <c r="E732" t="s">
        <v>86</v>
      </c>
      <c r="F732" t="s">
        <v>87</v>
      </c>
      <c r="G732" t="s">
        <v>88</v>
      </c>
      <c r="H732" t="s">
        <v>89</v>
      </c>
      <c r="I732" t="s">
        <v>110</v>
      </c>
      <c r="J732" t="s">
        <v>91</v>
      </c>
      <c r="K732" t="s">
        <v>111</v>
      </c>
      <c r="L732">
        <v>0</v>
      </c>
      <c r="M732">
        <v>938744</v>
      </c>
      <c r="N732">
        <v>192884</v>
      </c>
      <c r="O732">
        <v>103516</v>
      </c>
      <c r="P732">
        <v>158516</v>
      </c>
      <c r="Q732" t="s">
        <v>93</v>
      </c>
      <c r="R732">
        <v>656129</v>
      </c>
    </row>
    <row r="733" spans="1:18" x14ac:dyDescent="0.25">
      <c r="A733" t="s">
        <v>246</v>
      </c>
      <c r="B733" t="s">
        <v>247</v>
      </c>
      <c r="D733">
        <v>102</v>
      </c>
      <c r="E733" t="s">
        <v>86</v>
      </c>
      <c r="F733" t="s">
        <v>87</v>
      </c>
      <c r="G733" t="s">
        <v>88</v>
      </c>
      <c r="H733" t="s">
        <v>89</v>
      </c>
      <c r="I733" t="s">
        <v>112</v>
      </c>
      <c r="J733" t="s">
        <v>91</v>
      </c>
      <c r="K733" t="s">
        <v>113</v>
      </c>
      <c r="L733">
        <v>3215</v>
      </c>
      <c r="M733">
        <v>938744</v>
      </c>
      <c r="N733">
        <v>192884</v>
      </c>
      <c r="O733">
        <v>103516</v>
      </c>
      <c r="P733">
        <v>158516</v>
      </c>
      <c r="Q733" t="s">
        <v>93</v>
      </c>
      <c r="R733">
        <v>656129</v>
      </c>
    </row>
    <row r="734" spans="1:18" x14ac:dyDescent="0.25">
      <c r="A734" t="s">
        <v>246</v>
      </c>
      <c r="B734" t="s">
        <v>247</v>
      </c>
      <c r="D734">
        <v>102</v>
      </c>
      <c r="E734" t="s">
        <v>86</v>
      </c>
      <c r="F734" t="s">
        <v>87</v>
      </c>
      <c r="G734" t="s">
        <v>88</v>
      </c>
      <c r="H734" t="s">
        <v>89</v>
      </c>
      <c r="I734" t="s">
        <v>114</v>
      </c>
      <c r="J734" t="s">
        <v>91</v>
      </c>
      <c r="K734" t="s">
        <v>115</v>
      </c>
      <c r="L734">
        <v>0</v>
      </c>
      <c r="M734">
        <v>938744</v>
      </c>
      <c r="N734">
        <v>192884</v>
      </c>
      <c r="O734">
        <v>103516</v>
      </c>
      <c r="P734">
        <v>158516</v>
      </c>
      <c r="Q734" t="s">
        <v>93</v>
      </c>
      <c r="R734">
        <v>656129</v>
      </c>
    </row>
    <row r="735" spans="1:18" x14ac:dyDescent="0.25">
      <c r="A735" t="s">
        <v>246</v>
      </c>
      <c r="B735" t="s">
        <v>247</v>
      </c>
      <c r="D735">
        <v>102</v>
      </c>
      <c r="E735" t="s">
        <v>86</v>
      </c>
      <c r="F735" t="s">
        <v>87</v>
      </c>
      <c r="G735" t="s">
        <v>88</v>
      </c>
      <c r="H735" t="s">
        <v>89</v>
      </c>
      <c r="I735" t="s">
        <v>116</v>
      </c>
      <c r="J735" t="s">
        <v>91</v>
      </c>
      <c r="K735" t="s">
        <v>117</v>
      </c>
      <c r="L735">
        <v>0</v>
      </c>
      <c r="M735">
        <v>938744</v>
      </c>
      <c r="N735">
        <v>192884</v>
      </c>
      <c r="O735">
        <v>103516</v>
      </c>
      <c r="P735">
        <v>158516</v>
      </c>
      <c r="Q735" t="s">
        <v>93</v>
      </c>
      <c r="R735">
        <v>656129</v>
      </c>
    </row>
    <row r="736" spans="1:18" x14ac:dyDescent="0.25">
      <c r="A736" t="s">
        <v>246</v>
      </c>
      <c r="B736" t="s">
        <v>247</v>
      </c>
      <c r="D736">
        <v>102</v>
      </c>
      <c r="E736" t="s">
        <v>86</v>
      </c>
      <c r="F736" t="s">
        <v>87</v>
      </c>
      <c r="G736" t="s">
        <v>88</v>
      </c>
      <c r="H736" t="s">
        <v>89</v>
      </c>
      <c r="I736" t="s">
        <v>118</v>
      </c>
      <c r="J736" t="s">
        <v>91</v>
      </c>
      <c r="K736" t="s">
        <v>119</v>
      </c>
      <c r="L736">
        <v>0</v>
      </c>
      <c r="M736">
        <v>938744</v>
      </c>
      <c r="N736">
        <v>192884</v>
      </c>
      <c r="O736">
        <v>103516</v>
      </c>
      <c r="P736">
        <v>158516</v>
      </c>
      <c r="Q736" t="s">
        <v>93</v>
      </c>
      <c r="R736">
        <v>656129</v>
      </c>
    </row>
    <row r="737" spans="1:18" x14ac:dyDescent="0.25">
      <c r="A737" t="s">
        <v>246</v>
      </c>
      <c r="B737" t="s">
        <v>247</v>
      </c>
      <c r="D737">
        <v>102</v>
      </c>
      <c r="E737" t="s">
        <v>86</v>
      </c>
      <c r="F737" t="s">
        <v>87</v>
      </c>
      <c r="G737" t="s">
        <v>88</v>
      </c>
      <c r="H737" t="s">
        <v>89</v>
      </c>
      <c r="I737" t="s">
        <v>120</v>
      </c>
      <c r="J737" t="s">
        <v>91</v>
      </c>
      <c r="K737" t="s">
        <v>121</v>
      </c>
      <c r="L737">
        <v>0</v>
      </c>
      <c r="M737">
        <v>938744</v>
      </c>
      <c r="N737">
        <v>192884</v>
      </c>
      <c r="O737">
        <v>103516</v>
      </c>
      <c r="P737">
        <v>158516</v>
      </c>
      <c r="Q737" t="s">
        <v>93</v>
      </c>
      <c r="R737">
        <v>656129</v>
      </c>
    </row>
    <row r="738" spans="1:18" x14ac:dyDescent="0.25">
      <c r="A738" t="s">
        <v>246</v>
      </c>
      <c r="B738" t="s">
        <v>247</v>
      </c>
      <c r="D738">
        <v>102</v>
      </c>
      <c r="E738" t="s">
        <v>86</v>
      </c>
      <c r="F738" t="s">
        <v>87</v>
      </c>
      <c r="G738" t="s">
        <v>88</v>
      </c>
      <c r="H738" t="s">
        <v>89</v>
      </c>
      <c r="I738" t="s">
        <v>122</v>
      </c>
      <c r="J738" t="s">
        <v>91</v>
      </c>
      <c r="K738" t="s">
        <v>123</v>
      </c>
      <c r="L738">
        <v>0</v>
      </c>
      <c r="M738">
        <v>938744</v>
      </c>
      <c r="N738">
        <v>192884</v>
      </c>
      <c r="O738">
        <v>103516</v>
      </c>
      <c r="P738">
        <v>158516</v>
      </c>
      <c r="Q738" t="s">
        <v>93</v>
      </c>
      <c r="R738">
        <v>656129</v>
      </c>
    </row>
    <row r="739" spans="1:18" x14ac:dyDescent="0.25">
      <c r="A739" t="s">
        <v>246</v>
      </c>
      <c r="B739" t="s">
        <v>247</v>
      </c>
      <c r="D739">
        <v>102</v>
      </c>
      <c r="E739" t="s">
        <v>86</v>
      </c>
      <c r="F739" t="s">
        <v>87</v>
      </c>
      <c r="G739" t="s">
        <v>88</v>
      </c>
      <c r="H739" t="s">
        <v>89</v>
      </c>
      <c r="I739" t="s">
        <v>124</v>
      </c>
      <c r="J739" t="s">
        <v>91</v>
      </c>
      <c r="K739" t="s">
        <v>125</v>
      </c>
      <c r="L739">
        <v>0</v>
      </c>
      <c r="M739">
        <v>938744</v>
      </c>
      <c r="N739">
        <v>192884</v>
      </c>
      <c r="O739">
        <v>103516</v>
      </c>
      <c r="P739">
        <v>158516</v>
      </c>
      <c r="Q739" t="s">
        <v>93</v>
      </c>
      <c r="R739">
        <v>656129</v>
      </c>
    </row>
    <row r="740" spans="1:18" x14ac:dyDescent="0.25">
      <c r="A740" t="s">
        <v>246</v>
      </c>
      <c r="B740" t="s">
        <v>247</v>
      </c>
      <c r="D740">
        <v>102</v>
      </c>
      <c r="E740" t="s">
        <v>86</v>
      </c>
      <c r="F740" t="s">
        <v>87</v>
      </c>
      <c r="G740" t="s">
        <v>88</v>
      </c>
      <c r="H740" t="s">
        <v>89</v>
      </c>
      <c r="I740" t="s">
        <v>126</v>
      </c>
      <c r="J740" t="s">
        <v>91</v>
      </c>
      <c r="K740" t="s">
        <v>127</v>
      </c>
      <c r="L740">
        <v>0</v>
      </c>
      <c r="M740">
        <v>938744</v>
      </c>
      <c r="N740">
        <v>192884</v>
      </c>
      <c r="O740">
        <v>103516</v>
      </c>
      <c r="P740">
        <v>158516</v>
      </c>
      <c r="Q740" t="s">
        <v>93</v>
      </c>
      <c r="R740">
        <v>656129</v>
      </c>
    </row>
    <row r="741" spans="1:18" x14ac:dyDescent="0.25">
      <c r="A741" t="s">
        <v>246</v>
      </c>
      <c r="B741" t="s">
        <v>247</v>
      </c>
      <c r="D741">
        <v>102</v>
      </c>
      <c r="E741" t="s">
        <v>86</v>
      </c>
      <c r="F741" t="s">
        <v>87</v>
      </c>
      <c r="G741" t="s">
        <v>88</v>
      </c>
      <c r="H741" t="s">
        <v>89</v>
      </c>
      <c r="I741" t="s">
        <v>128</v>
      </c>
      <c r="J741" t="s">
        <v>91</v>
      </c>
      <c r="K741" t="s">
        <v>129</v>
      </c>
      <c r="L741">
        <v>962604</v>
      </c>
      <c r="M741">
        <v>938744</v>
      </c>
      <c r="N741">
        <v>192884</v>
      </c>
      <c r="O741">
        <v>103516</v>
      </c>
      <c r="P741">
        <v>158516</v>
      </c>
      <c r="Q741" t="s">
        <v>93</v>
      </c>
      <c r="R741">
        <v>656129</v>
      </c>
    </row>
    <row r="742" spans="1:18" x14ac:dyDescent="0.25">
      <c r="A742" t="s">
        <v>246</v>
      </c>
      <c r="B742" t="s">
        <v>247</v>
      </c>
      <c r="D742">
        <v>102</v>
      </c>
      <c r="E742" t="s">
        <v>86</v>
      </c>
      <c r="F742" t="s">
        <v>87</v>
      </c>
      <c r="G742" t="s">
        <v>88</v>
      </c>
      <c r="H742" t="s">
        <v>89</v>
      </c>
      <c r="I742" t="s">
        <v>130</v>
      </c>
      <c r="J742" t="s">
        <v>91</v>
      </c>
      <c r="K742" t="s">
        <v>131</v>
      </c>
      <c r="L742">
        <v>1320</v>
      </c>
      <c r="M742">
        <v>938744</v>
      </c>
      <c r="N742">
        <v>192884</v>
      </c>
      <c r="O742">
        <v>103516</v>
      </c>
      <c r="P742">
        <v>158516</v>
      </c>
      <c r="Q742" t="s">
        <v>93</v>
      </c>
      <c r="R742">
        <v>656129</v>
      </c>
    </row>
    <row r="743" spans="1:18" x14ac:dyDescent="0.25">
      <c r="A743" t="s">
        <v>246</v>
      </c>
      <c r="B743" t="s">
        <v>247</v>
      </c>
      <c r="D743">
        <v>102</v>
      </c>
      <c r="E743" t="s">
        <v>86</v>
      </c>
      <c r="F743" t="s">
        <v>87</v>
      </c>
      <c r="G743" t="s">
        <v>88</v>
      </c>
      <c r="H743" t="s">
        <v>89</v>
      </c>
      <c r="I743" t="s">
        <v>132</v>
      </c>
      <c r="J743" t="s">
        <v>91</v>
      </c>
      <c r="K743" t="s">
        <v>133</v>
      </c>
      <c r="L743">
        <v>-24852</v>
      </c>
      <c r="M743">
        <v>938744</v>
      </c>
      <c r="N743">
        <v>192884</v>
      </c>
      <c r="O743">
        <v>103516</v>
      </c>
      <c r="P743">
        <v>158516</v>
      </c>
      <c r="Q743" t="s">
        <v>93</v>
      </c>
      <c r="R743">
        <v>656129</v>
      </c>
    </row>
    <row r="744" spans="1:18" x14ac:dyDescent="0.25">
      <c r="A744" t="s">
        <v>246</v>
      </c>
      <c r="B744" t="s">
        <v>247</v>
      </c>
      <c r="D744">
        <v>102</v>
      </c>
      <c r="E744" t="s">
        <v>86</v>
      </c>
      <c r="F744" t="s">
        <v>87</v>
      </c>
      <c r="G744" t="s">
        <v>88</v>
      </c>
      <c r="H744" t="s">
        <v>89</v>
      </c>
      <c r="I744" t="s">
        <v>134</v>
      </c>
      <c r="J744" t="s">
        <v>91</v>
      </c>
      <c r="K744" t="s">
        <v>135</v>
      </c>
      <c r="L744">
        <v>249007</v>
      </c>
      <c r="M744">
        <v>938744</v>
      </c>
      <c r="N744">
        <v>192884</v>
      </c>
      <c r="O744">
        <v>103516</v>
      </c>
      <c r="P744">
        <v>158516</v>
      </c>
      <c r="Q744" t="s">
        <v>93</v>
      </c>
      <c r="R744">
        <v>656129</v>
      </c>
    </row>
    <row r="745" spans="1:18" x14ac:dyDescent="0.25">
      <c r="A745" t="s">
        <v>246</v>
      </c>
      <c r="B745" t="s">
        <v>247</v>
      </c>
      <c r="D745">
        <v>102</v>
      </c>
      <c r="E745" t="s">
        <v>86</v>
      </c>
      <c r="F745" t="s">
        <v>87</v>
      </c>
      <c r="G745" t="s">
        <v>88</v>
      </c>
      <c r="H745" t="s">
        <v>89</v>
      </c>
      <c r="I745" t="s">
        <v>136</v>
      </c>
      <c r="J745" t="s">
        <v>91</v>
      </c>
      <c r="K745" t="s">
        <v>137</v>
      </c>
      <c r="L745">
        <v>3600</v>
      </c>
      <c r="M745">
        <v>938744</v>
      </c>
      <c r="N745">
        <v>192884</v>
      </c>
      <c r="O745">
        <v>103516</v>
      </c>
      <c r="P745">
        <v>158516</v>
      </c>
      <c r="Q745" t="s">
        <v>93</v>
      </c>
      <c r="R745">
        <v>656129</v>
      </c>
    </row>
    <row r="746" spans="1:18" x14ac:dyDescent="0.25">
      <c r="A746" t="s">
        <v>246</v>
      </c>
      <c r="B746" t="s">
        <v>247</v>
      </c>
      <c r="D746">
        <v>102</v>
      </c>
      <c r="E746" t="s">
        <v>86</v>
      </c>
      <c r="F746" t="s">
        <v>87</v>
      </c>
      <c r="G746" t="s">
        <v>88</v>
      </c>
      <c r="H746" t="s">
        <v>89</v>
      </c>
      <c r="I746" t="s">
        <v>138</v>
      </c>
      <c r="J746" t="s">
        <v>91</v>
      </c>
      <c r="K746" t="s">
        <v>139</v>
      </c>
      <c r="L746">
        <v>90524</v>
      </c>
      <c r="M746">
        <v>938744</v>
      </c>
      <c r="N746">
        <v>192884</v>
      </c>
      <c r="O746">
        <v>103516</v>
      </c>
      <c r="P746">
        <v>158516</v>
      </c>
      <c r="Q746" t="s">
        <v>93</v>
      </c>
      <c r="R746">
        <v>656129</v>
      </c>
    </row>
    <row r="747" spans="1:18" x14ac:dyDescent="0.25">
      <c r="A747" t="s">
        <v>246</v>
      </c>
      <c r="B747" t="s">
        <v>247</v>
      </c>
      <c r="D747">
        <v>102</v>
      </c>
      <c r="E747" t="s">
        <v>86</v>
      </c>
      <c r="F747" t="s">
        <v>87</v>
      </c>
      <c r="G747" t="s">
        <v>88</v>
      </c>
      <c r="H747" t="s">
        <v>89</v>
      </c>
      <c r="I747" t="s">
        <v>140</v>
      </c>
      <c r="J747" t="s">
        <v>91</v>
      </c>
      <c r="K747" t="s">
        <v>141</v>
      </c>
      <c r="L747">
        <v>3253</v>
      </c>
      <c r="M747">
        <v>938744</v>
      </c>
      <c r="N747">
        <v>192884</v>
      </c>
      <c r="O747">
        <v>103516</v>
      </c>
      <c r="P747">
        <v>158516</v>
      </c>
      <c r="Q747" t="s">
        <v>93</v>
      </c>
      <c r="R747">
        <v>656129</v>
      </c>
    </row>
    <row r="748" spans="1:18" x14ac:dyDescent="0.25">
      <c r="A748" t="s">
        <v>246</v>
      </c>
      <c r="B748" t="s">
        <v>247</v>
      </c>
      <c r="D748">
        <v>102</v>
      </c>
      <c r="E748" t="s">
        <v>86</v>
      </c>
      <c r="F748" t="s">
        <v>87</v>
      </c>
      <c r="G748" t="s">
        <v>88</v>
      </c>
      <c r="H748" t="s">
        <v>89</v>
      </c>
      <c r="I748" t="s">
        <v>142</v>
      </c>
      <c r="J748" t="s">
        <v>91</v>
      </c>
      <c r="K748" t="s">
        <v>143</v>
      </c>
      <c r="L748">
        <v>0</v>
      </c>
      <c r="M748">
        <v>938744</v>
      </c>
      <c r="N748">
        <v>192884</v>
      </c>
      <c r="O748">
        <v>103516</v>
      </c>
      <c r="P748">
        <v>158516</v>
      </c>
      <c r="Q748" t="s">
        <v>93</v>
      </c>
      <c r="R748">
        <v>656129</v>
      </c>
    </row>
    <row r="749" spans="1:18" x14ac:dyDescent="0.25">
      <c r="A749" t="s">
        <v>246</v>
      </c>
      <c r="B749" t="s">
        <v>247</v>
      </c>
      <c r="D749">
        <v>102</v>
      </c>
      <c r="E749" t="s">
        <v>86</v>
      </c>
      <c r="F749" t="s">
        <v>87</v>
      </c>
      <c r="G749" t="s">
        <v>88</v>
      </c>
      <c r="H749" t="s">
        <v>89</v>
      </c>
      <c r="I749" t="s">
        <v>144</v>
      </c>
      <c r="J749" t="s">
        <v>91</v>
      </c>
      <c r="K749" t="s">
        <v>145</v>
      </c>
      <c r="L749">
        <v>0</v>
      </c>
      <c r="M749">
        <v>938744</v>
      </c>
      <c r="N749">
        <v>192884</v>
      </c>
      <c r="O749">
        <v>103516</v>
      </c>
      <c r="P749">
        <v>158516</v>
      </c>
      <c r="Q749" t="s">
        <v>93</v>
      </c>
      <c r="R749">
        <v>656129</v>
      </c>
    </row>
    <row r="750" spans="1:18" x14ac:dyDescent="0.25">
      <c r="A750" t="s">
        <v>246</v>
      </c>
      <c r="B750" t="s">
        <v>247</v>
      </c>
      <c r="D750">
        <v>102</v>
      </c>
      <c r="E750" t="s">
        <v>86</v>
      </c>
      <c r="F750" t="s">
        <v>87</v>
      </c>
      <c r="G750" t="s">
        <v>88</v>
      </c>
      <c r="H750" t="s">
        <v>89</v>
      </c>
      <c r="I750" t="s">
        <v>146</v>
      </c>
      <c r="J750" t="s">
        <v>91</v>
      </c>
      <c r="K750" t="s">
        <v>147</v>
      </c>
      <c r="L750">
        <v>3715</v>
      </c>
      <c r="M750">
        <v>938744</v>
      </c>
      <c r="N750">
        <v>192884</v>
      </c>
      <c r="O750">
        <v>103516</v>
      </c>
      <c r="P750">
        <v>158516</v>
      </c>
      <c r="Q750" t="s">
        <v>93</v>
      </c>
      <c r="R750">
        <v>656129</v>
      </c>
    </row>
    <row r="751" spans="1:18" x14ac:dyDescent="0.25">
      <c r="A751" t="s">
        <v>246</v>
      </c>
      <c r="B751" t="s">
        <v>247</v>
      </c>
      <c r="D751">
        <v>102</v>
      </c>
      <c r="E751" t="s">
        <v>86</v>
      </c>
      <c r="F751" t="s">
        <v>87</v>
      </c>
      <c r="G751" t="s">
        <v>88</v>
      </c>
      <c r="H751" t="s">
        <v>89</v>
      </c>
      <c r="I751" t="s">
        <v>148</v>
      </c>
      <c r="J751" t="s">
        <v>91</v>
      </c>
      <c r="K751" t="s">
        <v>149</v>
      </c>
      <c r="L751">
        <v>0</v>
      </c>
      <c r="M751">
        <v>938744</v>
      </c>
      <c r="N751">
        <v>192884</v>
      </c>
      <c r="O751">
        <v>103516</v>
      </c>
      <c r="P751">
        <v>158516</v>
      </c>
      <c r="Q751" t="s">
        <v>93</v>
      </c>
      <c r="R751">
        <v>656129</v>
      </c>
    </row>
    <row r="752" spans="1:18" x14ac:dyDescent="0.25">
      <c r="A752" t="s">
        <v>246</v>
      </c>
      <c r="B752" t="s">
        <v>247</v>
      </c>
      <c r="D752">
        <v>102</v>
      </c>
      <c r="E752" t="s">
        <v>86</v>
      </c>
      <c r="F752" t="s">
        <v>87</v>
      </c>
      <c r="G752" t="s">
        <v>88</v>
      </c>
      <c r="H752" t="s">
        <v>89</v>
      </c>
      <c r="I752" t="s">
        <v>150</v>
      </c>
      <c r="J752" t="s">
        <v>91</v>
      </c>
      <c r="K752" t="s">
        <v>151</v>
      </c>
      <c r="L752">
        <v>8525</v>
      </c>
      <c r="M752">
        <v>938744</v>
      </c>
      <c r="N752">
        <v>192884</v>
      </c>
      <c r="O752">
        <v>103516</v>
      </c>
      <c r="P752">
        <v>158516</v>
      </c>
      <c r="Q752" t="s">
        <v>93</v>
      </c>
      <c r="R752">
        <v>656129</v>
      </c>
    </row>
    <row r="753" spans="1:18" x14ac:dyDescent="0.25">
      <c r="A753" t="s">
        <v>246</v>
      </c>
      <c r="B753" t="s">
        <v>247</v>
      </c>
      <c r="D753">
        <v>102</v>
      </c>
      <c r="E753" t="s">
        <v>86</v>
      </c>
      <c r="F753" t="s">
        <v>87</v>
      </c>
      <c r="G753" t="s">
        <v>88</v>
      </c>
      <c r="H753" t="s">
        <v>89</v>
      </c>
      <c r="I753" t="s">
        <v>152</v>
      </c>
      <c r="J753" t="s">
        <v>91</v>
      </c>
      <c r="K753" t="s">
        <v>153</v>
      </c>
      <c r="L753">
        <v>10479</v>
      </c>
      <c r="M753">
        <v>938744</v>
      </c>
      <c r="N753">
        <v>192884</v>
      </c>
      <c r="O753">
        <v>103516</v>
      </c>
      <c r="P753">
        <v>158516</v>
      </c>
      <c r="Q753" t="s">
        <v>93</v>
      </c>
      <c r="R753">
        <v>656129</v>
      </c>
    </row>
    <row r="754" spans="1:18" x14ac:dyDescent="0.25">
      <c r="A754" t="s">
        <v>246</v>
      </c>
      <c r="B754" t="s">
        <v>247</v>
      </c>
      <c r="D754">
        <v>102</v>
      </c>
      <c r="E754" t="s">
        <v>86</v>
      </c>
      <c r="F754" t="s">
        <v>87</v>
      </c>
      <c r="G754" t="s">
        <v>88</v>
      </c>
      <c r="H754" t="s">
        <v>89</v>
      </c>
      <c r="I754" t="s">
        <v>154</v>
      </c>
      <c r="J754" t="s">
        <v>91</v>
      </c>
      <c r="K754" t="s">
        <v>155</v>
      </c>
      <c r="L754">
        <v>0</v>
      </c>
      <c r="M754">
        <v>938744</v>
      </c>
      <c r="N754">
        <v>192884</v>
      </c>
      <c r="O754">
        <v>103516</v>
      </c>
      <c r="P754">
        <v>158516</v>
      </c>
      <c r="Q754" t="s">
        <v>93</v>
      </c>
      <c r="R754">
        <v>656129</v>
      </c>
    </row>
    <row r="755" spans="1:18" x14ac:dyDescent="0.25">
      <c r="A755" t="s">
        <v>246</v>
      </c>
      <c r="B755" t="s">
        <v>247</v>
      </c>
      <c r="D755">
        <v>102</v>
      </c>
      <c r="E755" t="s">
        <v>86</v>
      </c>
      <c r="F755" t="s">
        <v>87</v>
      </c>
      <c r="G755" t="s">
        <v>88</v>
      </c>
      <c r="H755" t="s">
        <v>89</v>
      </c>
      <c r="I755" t="s">
        <v>156</v>
      </c>
      <c r="J755" t="s">
        <v>91</v>
      </c>
      <c r="K755" t="s">
        <v>157</v>
      </c>
      <c r="L755">
        <v>1200</v>
      </c>
      <c r="M755">
        <v>938744</v>
      </c>
      <c r="N755">
        <v>192884</v>
      </c>
      <c r="O755">
        <v>103516</v>
      </c>
      <c r="P755">
        <v>158516</v>
      </c>
      <c r="Q755" t="s">
        <v>93</v>
      </c>
      <c r="R755">
        <v>656129</v>
      </c>
    </row>
    <row r="756" spans="1:18" x14ac:dyDescent="0.25">
      <c r="A756" t="s">
        <v>246</v>
      </c>
      <c r="B756" t="s">
        <v>247</v>
      </c>
      <c r="D756">
        <v>102</v>
      </c>
      <c r="E756" t="s">
        <v>86</v>
      </c>
      <c r="F756" t="s">
        <v>87</v>
      </c>
      <c r="G756" t="s">
        <v>88</v>
      </c>
      <c r="H756" t="s">
        <v>89</v>
      </c>
      <c r="I756" t="s">
        <v>158</v>
      </c>
      <c r="J756" t="s">
        <v>91</v>
      </c>
      <c r="K756" t="s">
        <v>159</v>
      </c>
      <c r="L756">
        <v>1880</v>
      </c>
      <c r="M756">
        <v>938744</v>
      </c>
      <c r="N756">
        <v>192884</v>
      </c>
      <c r="O756">
        <v>103516</v>
      </c>
      <c r="P756">
        <v>158516</v>
      </c>
      <c r="Q756" t="s">
        <v>93</v>
      </c>
      <c r="R756">
        <v>656129</v>
      </c>
    </row>
    <row r="757" spans="1:18" x14ac:dyDescent="0.25">
      <c r="A757" t="s">
        <v>246</v>
      </c>
      <c r="B757" t="s">
        <v>247</v>
      </c>
      <c r="D757">
        <v>102</v>
      </c>
      <c r="E757" t="s">
        <v>86</v>
      </c>
      <c r="F757" t="s">
        <v>87</v>
      </c>
      <c r="G757" t="s">
        <v>88</v>
      </c>
      <c r="H757" t="s">
        <v>89</v>
      </c>
      <c r="I757" t="s">
        <v>160</v>
      </c>
      <c r="J757" t="s">
        <v>91</v>
      </c>
      <c r="K757" t="s">
        <v>161</v>
      </c>
      <c r="L757">
        <v>1500</v>
      </c>
      <c r="M757">
        <v>938744</v>
      </c>
      <c r="N757">
        <v>192884</v>
      </c>
      <c r="O757">
        <v>103516</v>
      </c>
      <c r="P757">
        <v>158516</v>
      </c>
      <c r="Q757" t="s">
        <v>93</v>
      </c>
      <c r="R757">
        <v>656129</v>
      </c>
    </row>
    <row r="758" spans="1:18" x14ac:dyDescent="0.25">
      <c r="A758" t="s">
        <v>246</v>
      </c>
      <c r="B758" t="s">
        <v>247</v>
      </c>
      <c r="D758">
        <v>102</v>
      </c>
      <c r="E758" t="s">
        <v>86</v>
      </c>
      <c r="F758" t="s">
        <v>87</v>
      </c>
      <c r="G758" t="s">
        <v>88</v>
      </c>
      <c r="H758" t="s">
        <v>89</v>
      </c>
      <c r="I758" t="s">
        <v>162</v>
      </c>
      <c r="J758" t="s">
        <v>91</v>
      </c>
      <c r="K758" t="s">
        <v>163</v>
      </c>
      <c r="L758">
        <v>270</v>
      </c>
      <c r="M758">
        <v>938744</v>
      </c>
      <c r="N758">
        <v>192884</v>
      </c>
      <c r="O758">
        <v>103516</v>
      </c>
      <c r="P758">
        <v>158516</v>
      </c>
      <c r="Q758" t="s">
        <v>93</v>
      </c>
      <c r="R758">
        <v>656129</v>
      </c>
    </row>
    <row r="759" spans="1:18" x14ac:dyDescent="0.25">
      <c r="A759" t="s">
        <v>246</v>
      </c>
      <c r="B759" t="s">
        <v>247</v>
      </c>
      <c r="D759">
        <v>102</v>
      </c>
      <c r="E759" t="s">
        <v>86</v>
      </c>
      <c r="F759" t="s">
        <v>87</v>
      </c>
      <c r="G759" t="s">
        <v>88</v>
      </c>
      <c r="H759" t="s">
        <v>89</v>
      </c>
      <c r="I759" t="s">
        <v>164</v>
      </c>
      <c r="J759" t="s">
        <v>91</v>
      </c>
      <c r="K759" t="s">
        <v>165</v>
      </c>
      <c r="L759">
        <v>13000</v>
      </c>
      <c r="M759">
        <v>938744</v>
      </c>
      <c r="N759">
        <v>192884</v>
      </c>
      <c r="O759">
        <v>103516</v>
      </c>
      <c r="P759">
        <v>158516</v>
      </c>
      <c r="Q759" t="s">
        <v>93</v>
      </c>
      <c r="R759">
        <v>656129</v>
      </c>
    </row>
    <row r="760" spans="1:18" x14ac:dyDescent="0.25">
      <c r="A760" t="s">
        <v>246</v>
      </c>
      <c r="B760" t="s">
        <v>247</v>
      </c>
      <c r="D760">
        <v>102</v>
      </c>
      <c r="E760" t="s">
        <v>86</v>
      </c>
      <c r="F760" t="s">
        <v>87</v>
      </c>
      <c r="G760" t="s">
        <v>88</v>
      </c>
      <c r="H760" t="s">
        <v>89</v>
      </c>
      <c r="I760" t="s">
        <v>166</v>
      </c>
      <c r="J760" t="s">
        <v>91</v>
      </c>
      <c r="K760" t="s">
        <v>167</v>
      </c>
      <c r="L760">
        <v>0</v>
      </c>
      <c r="M760">
        <v>938744</v>
      </c>
      <c r="N760">
        <v>192884</v>
      </c>
      <c r="O760">
        <v>103516</v>
      </c>
      <c r="P760">
        <v>158516</v>
      </c>
      <c r="Q760" t="s">
        <v>93</v>
      </c>
      <c r="R760">
        <v>656129</v>
      </c>
    </row>
    <row r="761" spans="1:18" x14ac:dyDescent="0.25">
      <c r="A761" t="s">
        <v>246</v>
      </c>
      <c r="B761" t="s">
        <v>247</v>
      </c>
      <c r="D761">
        <v>102</v>
      </c>
      <c r="E761" t="s">
        <v>86</v>
      </c>
      <c r="F761" t="s">
        <v>87</v>
      </c>
      <c r="G761" t="s">
        <v>88</v>
      </c>
      <c r="H761" t="s">
        <v>89</v>
      </c>
      <c r="I761" t="s">
        <v>168</v>
      </c>
      <c r="J761" t="s">
        <v>91</v>
      </c>
      <c r="K761" t="s">
        <v>169</v>
      </c>
      <c r="L761">
        <v>2466</v>
      </c>
      <c r="M761">
        <v>938744</v>
      </c>
      <c r="N761">
        <v>192884</v>
      </c>
      <c r="O761">
        <v>103516</v>
      </c>
      <c r="P761">
        <v>158516</v>
      </c>
      <c r="Q761" t="s">
        <v>93</v>
      </c>
      <c r="R761">
        <v>656129</v>
      </c>
    </row>
    <row r="762" spans="1:18" x14ac:dyDescent="0.25">
      <c r="A762" t="s">
        <v>246</v>
      </c>
      <c r="B762" t="s">
        <v>247</v>
      </c>
      <c r="D762">
        <v>102</v>
      </c>
      <c r="E762" t="s">
        <v>86</v>
      </c>
      <c r="F762" t="s">
        <v>87</v>
      </c>
      <c r="G762" t="s">
        <v>88</v>
      </c>
      <c r="H762" t="s">
        <v>89</v>
      </c>
      <c r="I762" t="s">
        <v>170</v>
      </c>
      <c r="J762" t="s">
        <v>91</v>
      </c>
      <c r="K762" t="s">
        <v>171</v>
      </c>
      <c r="L762">
        <v>6468</v>
      </c>
      <c r="M762">
        <v>938744</v>
      </c>
      <c r="N762">
        <v>192884</v>
      </c>
      <c r="O762">
        <v>103516</v>
      </c>
      <c r="P762">
        <v>158516</v>
      </c>
      <c r="Q762" t="s">
        <v>93</v>
      </c>
      <c r="R762">
        <v>656129</v>
      </c>
    </row>
    <row r="763" spans="1:18" x14ac:dyDescent="0.25">
      <c r="A763" t="s">
        <v>246</v>
      </c>
      <c r="B763" t="s">
        <v>247</v>
      </c>
      <c r="D763">
        <v>102</v>
      </c>
      <c r="E763" t="s">
        <v>86</v>
      </c>
      <c r="F763" t="s">
        <v>87</v>
      </c>
      <c r="G763" t="s">
        <v>88</v>
      </c>
      <c r="H763" t="s">
        <v>89</v>
      </c>
      <c r="I763" t="s">
        <v>172</v>
      </c>
      <c r="J763" t="s">
        <v>91</v>
      </c>
      <c r="K763" t="s">
        <v>173</v>
      </c>
      <c r="L763">
        <v>0</v>
      </c>
      <c r="M763">
        <v>938744</v>
      </c>
      <c r="N763">
        <v>192884</v>
      </c>
      <c r="O763">
        <v>103516</v>
      </c>
      <c r="P763">
        <v>158516</v>
      </c>
      <c r="Q763" t="s">
        <v>93</v>
      </c>
      <c r="R763">
        <v>656129</v>
      </c>
    </row>
    <row r="764" spans="1:18" x14ac:dyDescent="0.25">
      <c r="A764" t="s">
        <v>246</v>
      </c>
      <c r="B764" t="s">
        <v>247</v>
      </c>
      <c r="D764">
        <v>102</v>
      </c>
      <c r="E764" t="s">
        <v>86</v>
      </c>
      <c r="F764" t="s">
        <v>87</v>
      </c>
      <c r="G764" t="s">
        <v>88</v>
      </c>
      <c r="H764" t="s">
        <v>89</v>
      </c>
      <c r="I764" t="s">
        <v>174</v>
      </c>
      <c r="J764" t="s">
        <v>91</v>
      </c>
      <c r="K764" t="s">
        <v>175</v>
      </c>
      <c r="L764">
        <v>0</v>
      </c>
      <c r="M764">
        <v>938744</v>
      </c>
      <c r="N764">
        <v>192884</v>
      </c>
      <c r="O764">
        <v>103516</v>
      </c>
      <c r="P764">
        <v>158516</v>
      </c>
      <c r="Q764" t="s">
        <v>93</v>
      </c>
      <c r="R764">
        <v>656129</v>
      </c>
    </row>
    <row r="765" spans="1:18" x14ac:dyDescent="0.25">
      <c r="A765" t="s">
        <v>246</v>
      </c>
      <c r="B765" t="s">
        <v>247</v>
      </c>
      <c r="D765">
        <v>102</v>
      </c>
      <c r="E765" t="s">
        <v>86</v>
      </c>
      <c r="F765" t="s">
        <v>87</v>
      </c>
      <c r="G765" t="s">
        <v>88</v>
      </c>
      <c r="H765" t="s">
        <v>89</v>
      </c>
      <c r="I765" t="s">
        <v>176</v>
      </c>
      <c r="J765" t="s">
        <v>91</v>
      </c>
      <c r="K765" t="s">
        <v>177</v>
      </c>
      <c r="L765">
        <v>0</v>
      </c>
      <c r="M765">
        <v>938744</v>
      </c>
      <c r="N765">
        <v>192884</v>
      </c>
      <c r="O765">
        <v>103516</v>
      </c>
      <c r="P765">
        <v>158516</v>
      </c>
      <c r="Q765" t="s">
        <v>93</v>
      </c>
      <c r="R765">
        <v>656129</v>
      </c>
    </row>
    <row r="766" spans="1:18" x14ac:dyDescent="0.25">
      <c r="A766" t="s">
        <v>246</v>
      </c>
      <c r="B766" t="s">
        <v>247</v>
      </c>
      <c r="D766">
        <v>102</v>
      </c>
      <c r="E766" t="s">
        <v>86</v>
      </c>
      <c r="F766" t="s">
        <v>87</v>
      </c>
      <c r="G766" t="s">
        <v>88</v>
      </c>
      <c r="H766" t="s">
        <v>89</v>
      </c>
      <c r="I766" t="s">
        <v>178</v>
      </c>
      <c r="J766" t="s">
        <v>91</v>
      </c>
      <c r="K766" t="s">
        <v>179</v>
      </c>
      <c r="L766">
        <v>83899</v>
      </c>
      <c r="M766">
        <v>938744</v>
      </c>
      <c r="N766">
        <v>192884</v>
      </c>
      <c r="O766">
        <v>103516</v>
      </c>
      <c r="P766">
        <v>158516</v>
      </c>
      <c r="Q766" t="s">
        <v>93</v>
      </c>
      <c r="R766">
        <v>656129</v>
      </c>
    </row>
    <row r="767" spans="1:18" x14ac:dyDescent="0.25">
      <c r="A767" t="s">
        <v>246</v>
      </c>
      <c r="B767" t="s">
        <v>247</v>
      </c>
      <c r="D767">
        <v>102</v>
      </c>
      <c r="E767" t="s">
        <v>86</v>
      </c>
      <c r="F767" t="s">
        <v>87</v>
      </c>
      <c r="G767" t="s">
        <v>88</v>
      </c>
      <c r="H767" t="s">
        <v>89</v>
      </c>
      <c r="I767" t="s">
        <v>180</v>
      </c>
      <c r="J767" t="s">
        <v>91</v>
      </c>
      <c r="K767" t="s">
        <v>181</v>
      </c>
      <c r="L767">
        <v>111303</v>
      </c>
      <c r="M767">
        <v>938744</v>
      </c>
      <c r="N767">
        <v>192884</v>
      </c>
      <c r="O767">
        <v>103516</v>
      </c>
      <c r="P767">
        <v>158516</v>
      </c>
      <c r="Q767" t="s">
        <v>93</v>
      </c>
      <c r="R767">
        <v>656129</v>
      </c>
    </row>
    <row r="768" spans="1:18" x14ac:dyDescent="0.25">
      <c r="A768" t="s">
        <v>246</v>
      </c>
      <c r="B768" t="s">
        <v>247</v>
      </c>
      <c r="D768">
        <v>102</v>
      </c>
      <c r="E768" t="s">
        <v>86</v>
      </c>
      <c r="F768" t="s">
        <v>87</v>
      </c>
      <c r="G768" t="s">
        <v>88</v>
      </c>
      <c r="H768" t="s">
        <v>89</v>
      </c>
      <c r="I768" t="s">
        <v>182</v>
      </c>
      <c r="J768" t="s">
        <v>91</v>
      </c>
      <c r="K768" t="s">
        <v>183</v>
      </c>
      <c r="L768">
        <v>0</v>
      </c>
      <c r="M768">
        <v>938744</v>
      </c>
      <c r="N768">
        <v>192884</v>
      </c>
      <c r="O768">
        <v>103516</v>
      </c>
      <c r="P768">
        <v>158516</v>
      </c>
      <c r="Q768" t="s">
        <v>93</v>
      </c>
      <c r="R768">
        <v>656129</v>
      </c>
    </row>
    <row r="769" spans="1:18" x14ac:dyDescent="0.25">
      <c r="A769" t="s">
        <v>246</v>
      </c>
      <c r="B769" t="s">
        <v>247</v>
      </c>
      <c r="D769">
        <v>102</v>
      </c>
      <c r="E769" t="s">
        <v>86</v>
      </c>
      <c r="F769" t="s">
        <v>87</v>
      </c>
      <c r="G769" t="s">
        <v>88</v>
      </c>
      <c r="H769" t="s">
        <v>89</v>
      </c>
      <c r="I769" t="s">
        <v>184</v>
      </c>
      <c r="J769" t="s">
        <v>91</v>
      </c>
      <c r="K769" t="s">
        <v>185</v>
      </c>
      <c r="L769">
        <v>0</v>
      </c>
      <c r="M769">
        <v>938744</v>
      </c>
      <c r="N769">
        <v>192884</v>
      </c>
      <c r="O769">
        <v>103516</v>
      </c>
      <c r="P769">
        <v>158516</v>
      </c>
      <c r="Q769" t="s">
        <v>93</v>
      </c>
      <c r="R769">
        <v>656129</v>
      </c>
    </row>
    <row r="770" spans="1:18" x14ac:dyDescent="0.25">
      <c r="A770" t="s">
        <v>246</v>
      </c>
      <c r="B770" t="s">
        <v>247</v>
      </c>
      <c r="D770">
        <v>102</v>
      </c>
      <c r="E770" t="s">
        <v>86</v>
      </c>
      <c r="F770" t="s">
        <v>87</v>
      </c>
      <c r="G770" t="s">
        <v>88</v>
      </c>
      <c r="H770" t="s">
        <v>89</v>
      </c>
      <c r="I770" t="s">
        <v>186</v>
      </c>
      <c r="J770" t="s">
        <v>91</v>
      </c>
      <c r="K770" t="s">
        <v>187</v>
      </c>
      <c r="L770">
        <v>0</v>
      </c>
      <c r="M770">
        <v>938744</v>
      </c>
      <c r="N770">
        <v>192884</v>
      </c>
      <c r="O770">
        <v>103516</v>
      </c>
      <c r="P770">
        <v>158516</v>
      </c>
      <c r="Q770" t="s">
        <v>93</v>
      </c>
      <c r="R770">
        <v>656129</v>
      </c>
    </row>
    <row r="771" spans="1:18" x14ac:dyDescent="0.25">
      <c r="A771" t="s">
        <v>246</v>
      </c>
      <c r="B771" t="s">
        <v>247</v>
      </c>
      <c r="D771">
        <v>102</v>
      </c>
      <c r="E771" t="s">
        <v>86</v>
      </c>
      <c r="F771" t="s">
        <v>87</v>
      </c>
      <c r="G771" t="s">
        <v>88</v>
      </c>
      <c r="H771" t="s">
        <v>89</v>
      </c>
      <c r="I771" t="s">
        <v>188</v>
      </c>
      <c r="J771" t="s">
        <v>91</v>
      </c>
      <c r="K771" t="s">
        <v>189</v>
      </c>
      <c r="L771">
        <v>0</v>
      </c>
      <c r="M771">
        <v>938744</v>
      </c>
      <c r="N771">
        <v>192884</v>
      </c>
      <c r="O771">
        <v>103516</v>
      </c>
      <c r="P771">
        <v>158516</v>
      </c>
      <c r="Q771" t="s">
        <v>93</v>
      </c>
      <c r="R771">
        <v>656129</v>
      </c>
    </row>
    <row r="772" spans="1:18" x14ac:dyDescent="0.25">
      <c r="A772" t="s">
        <v>246</v>
      </c>
      <c r="B772" t="s">
        <v>247</v>
      </c>
      <c r="D772">
        <v>102</v>
      </c>
      <c r="E772" t="s">
        <v>86</v>
      </c>
      <c r="F772" t="s">
        <v>87</v>
      </c>
      <c r="G772" t="s">
        <v>88</v>
      </c>
      <c r="H772" t="s">
        <v>89</v>
      </c>
      <c r="I772" t="s">
        <v>190</v>
      </c>
      <c r="J772" t="s">
        <v>91</v>
      </c>
      <c r="K772" t="s">
        <v>191</v>
      </c>
      <c r="L772">
        <v>12000</v>
      </c>
      <c r="M772">
        <v>938744</v>
      </c>
      <c r="N772">
        <v>192884</v>
      </c>
      <c r="O772">
        <v>103516</v>
      </c>
      <c r="P772">
        <v>158516</v>
      </c>
      <c r="Q772" t="s">
        <v>93</v>
      </c>
      <c r="R772">
        <v>656129</v>
      </c>
    </row>
    <row r="773" spans="1:18" x14ac:dyDescent="0.25">
      <c r="A773" t="s">
        <v>246</v>
      </c>
      <c r="B773" t="s">
        <v>247</v>
      </c>
      <c r="D773">
        <v>102</v>
      </c>
      <c r="E773" t="s">
        <v>86</v>
      </c>
      <c r="F773" t="s">
        <v>87</v>
      </c>
      <c r="G773" t="s">
        <v>88</v>
      </c>
      <c r="H773" t="s">
        <v>89</v>
      </c>
      <c r="I773" t="s">
        <v>192</v>
      </c>
      <c r="J773" t="s">
        <v>91</v>
      </c>
      <c r="K773" t="s">
        <v>193</v>
      </c>
      <c r="L773">
        <v>1210</v>
      </c>
      <c r="M773">
        <v>938744</v>
      </c>
      <c r="N773">
        <v>192884</v>
      </c>
      <c r="O773">
        <v>103516</v>
      </c>
      <c r="P773">
        <v>158516</v>
      </c>
      <c r="Q773" t="s">
        <v>93</v>
      </c>
      <c r="R773">
        <v>656129</v>
      </c>
    </row>
    <row r="774" spans="1:18" x14ac:dyDescent="0.25">
      <c r="A774" t="s">
        <v>246</v>
      </c>
      <c r="B774" t="s">
        <v>247</v>
      </c>
      <c r="D774">
        <v>102</v>
      </c>
      <c r="E774" t="s">
        <v>86</v>
      </c>
      <c r="F774" t="s">
        <v>87</v>
      </c>
      <c r="G774" t="s">
        <v>88</v>
      </c>
      <c r="H774" t="s">
        <v>89</v>
      </c>
      <c r="I774" t="s">
        <v>194</v>
      </c>
      <c r="J774" t="s">
        <v>91</v>
      </c>
      <c r="K774" t="s">
        <v>195</v>
      </c>
      <c r="L774">
        <v>48221</v>
      </c>
      <c r="M774">
        <v>938744</v>
      </c>
      <c r="N774">
        <v>192884</v>
      </c>
      <c r="O774">
        <v>103516</v>
      </c>
      <c r="P774">
        <v>158516</v>
      </c>
      <c r="Q774" t="s">
        <v>93</v>
      </c>
      <c r="R774">
        <v>656129</v>
      </c>
    </row>
    <row r="775" spans="1:18" x14ac:dyDescent="0.25">
      <c r="A775" t="s">
        <v>246</v>
      </c>
      <c r="B775" t="s">
        <v>247</v>
      </c>
      <c r="D775">
        <v>102</v>
      </c>
      <c r="E775" t="s">
        <v>86</v>
      </c>
      <c r="F775" t="s">
        <v>87</v>
      </c>
      <c r="G775" t="s">
        <v>88</v>
      </c>
      <c r="H775" t="s">
        <v>89</v>
      </c>
      <c r="I775" t="s">
        <v>196</v>
      </c>
      <c r="J775" t="s">
        <v>91</v>
      </c>
      <c r="K775" t="s">
        <v>197</v>
      </c>
      <c r="L775">
        <v>27762</v>
      </c>
      <c r="M775">
        <v>938744</v>
      </c>
      <c r="N775">
        <v>192884</v>
      </c>
      <c r="O775">
        <v>103516</v>
      </c>
      <c r="P775">
        <v>158516</v>
      </c>
      <c r="Q775" t="s">
        <v>93</v>
      </c>
      <c r="R775">
        <v>656129</v>
      </c>
    </row>
    <row r="776" spans="1:18" x14ac:dyDescent="0.25">
      <c r="A776" t="s">
        <v>246</v>
      </c>
      <c r="B776" t="s">
        <v>247</v>
      </c>
      <c r="D776">
        <v>102</v>
      </c>
      <c r="E776" t="s">
        <v>86</v>
      </c>
      <c r="F776" t="s">
        <v>87</v>
      </c>
      <c r="G776" t="s">
        <v>88</v>
      </c>
      <c r="H776" t="s">
        <v>89</v>
      </c>
      <c r="I776" t="s">
        <v>198</v>
      </c>
      <c r="J776" t="s">
        <v>91</v>
      </c>
      <c r="K776" t="s">
        <v>199</v>
      </c>
      <c r="L776">
        <v>0</v>
      </c>
      <c r="M776">
        <v>938744</v>
      </c>
      <c r="N776">
        <v>192884</v>
      </c>
      <c r="O776">
        <v>103516</v>
      </c>
      <c r="P776">
        <v>158516</v>
      </c>
      <c r="Q776" t="s">
        <v>93</v>
      </c>
      <c r="R776">
        <v>656129</v>
      </c>
    </row>
    <row r="777" spans="1:18" x14ac:dyDescent="0.25">
      <c r="A777" t="s">
        <v>246</v>
      </c>
      <c r="B777" t="s">
        <v>247</v>
      </c>
      <c r="D777">
        <v>102</v>
      </c>
      <c r="E777" t="s">
        <v>86</v>
      </c>
      <c r="F777" t="s">
        <v>87</v>
      </c>
      <c r="G777" t="s">
        <v>88</v>
      </c>
      <c r="H777" t="s">
        <v>89</v>
      </c>
      <c r="I777" t="s">
        <v>200</v>
      </c>
      <c r="J777" t="s">
        <v>91</v>
      </c>
      <c r="K777" t="s">
        <v>201</v>
      </c>
      <c r="L777">
        <v>25485</v>
      </c>
      <c r="M777">
        <v>938744</v>
      </c>
      <c r="N777">
        <v>192884</v>
      </c>
      <c r="O777">
        <v>103516</v>
      </c>
      <c r="P777">
        <v>158516</v>
      </c>
      <c r="Q777" t="s">
        <v>93</v>
      </c>
      <c r="R777">
        <v>656129</v>
      </c>
    </row>
    <row r="778" spans="1:18" x14ac:dyDescent="0.25">
      <c r="A778" t="s">
        <v>246</v>
      </c>
      <c r="B778" t="s">
        <v>247</v>
      </c>
      <c r="D778">
        <v>102</v>
      </c>
      <c r="E778" t="s">
        <v>86</v>
      </c>
      <c r="F778" t="s">
        <v>87</v>
      </c>
      <c r="G778" t="s">
        <v>88</v>
      </c>
      <c r="H778" t="s">
        <v>89</v>
      </c>
      <c r="I778" t="s">
        <v>202</v>
      </c>
      <c r="J778" t="s">
        <v>91</v>
      </c>
      <c r="K778" t="s">
        <v>203</v>
      </c>
      <c r="L778">
        <v>5525</v>
      </c>
      <c r="M778">
        <v>938744</v>
      </c>
      <c r="N778">
        <v>192884</v>
      </c>
      <c r="O778">
        <v>103516</v>
      </c>
      <c r="P778">
        <v>158516</v>
      </c>
      <c r="Q778" t="s">
        <v>93</v>
      </c>
      <c r="R778">
        <v>656129</v>
      </c>
    </row>
    <row r="779" spans="1:18" x14ac:dyDescent="0.25">
      <c r="A779" t="s">
        <v>246</v>
      </c>
      <c r="B779" t="s">
        <v>247</v>
      </c>
      <c r="D779">
        <v>102</v>
      </c>
      <c r="E779" t="s">
        <v>86</v>
      </c>
      <c r="F779" t="s">
        <v>87</v>
      </c>
      <c r="G779" t="s">
        <v>88</v>
      </c>
      <c r="H779" t="s">
        <v>89</v>
      </c>
      <c r="I779" t="s">
        <v>204</v>
      </c>
      <c r="J779" t="s">
        <v>91</v>
      </c>
      <c r="K779" t="s">
        <v>205</v>
      </c>
      <c r="L779">
        <v>0</v>
      </c>
      <c r="M779">
        <v>938744</v>
      </c>
      <c r="N779">
        <v>192884</v>
      </c>
      <c r="O779">
        <v>103516</v>
      </c>
      <c r="P779">
        <v>158516</v>
      </c>
      <c r="Q779" t="s">
        <v>93</v>
      </c>
      <c r="R779">
        <v>656129</v>
      </c>
    </row>
    <row r="780" spans="1:18" x14ac:dyDescent="0.25">
      <c r="A780" t="s">
        <v>246</v>
      </c>
      <c r="B780" t="s">
        <v>247</v>
      </c>
      <c r="D780">
        <v>102</v>
      </c>
      <c r="E780" t="s">
        <v>86</v>
      </c>
      <c r="F780" t="s">
        <v>87</v>
      </c>
      <c r="G780" t="s">
        <v>88</v>
      </c>
      <c r="H780" t="s">
        <v>89</v>
      </c>
      <c r="I780" t="s">
        <v>206</v>
      </c>
      <c r="J780" t="s">
        <v>91</v>
      </c>
      <c r="K780" t="s">
        <v>207</v>
      </c>
      <c r="L780">
        <v>3600</v>
      </c>
      <c r="M780">
        <v>938744</v>
      </c>
      <c r="N780">
        <v>192884</v>
      </c>
      <c r="O780">
        <v>103516</v>
      </c>
      <c r="P780">
        <v>158516</v>
      </c>
      <c r="Q780" t="s">
        <v>93</v>
      </c>
      <c r="R780">
        <v>656129</v>
      </c>
    </row>
    <row r="781" spans="1:18" x14ac:dyDescent="0.25">
      <c r="A781" t="s">
        <v>246</v>
      </c>
      <c r="B781" t="s">
        <v>247</v>
      </c>
      <c r="D781">
        <v>102</v>
      </c>
      <c r="E781" t="s">
        <v>86</v>
      </c>
      <c r="F781" t="s">
        <v>87</v>
      </c>
      <c r="G781" t="s">
        <v>88</v>
      </c>
      <c r="H781" t="s">
        <v>89</v>
      </c>
      <c r="I781" t="s">
        <v>208</v>
      </c>
      <c r="J781" t="s">
        <v>91</v>
      </c>
      <c r="K781" t="s">
        <v>209</v>
      </c>
      <c r="L781">
        <v>7774</v>
      </c>
      <c r="M781">
        <v>938744</v>
      </c>
      <c r="N781">
        <v>192884</v>
      </c>
      <c r="O781">
        <v>103516</v>
      </c>
      <c r="P781">
        <v>158516</v>
      </c>
      <c r="Q781" t="s">
        <v>93</v>
      </c>
      <c r="R781">
        <v>656129</v>
      </c>
    </row>
    <row r="782" spans="1:18" x14ac:dyDescent="0.25">
      <c r="A782" t="s">
        <v>246</v>
      </c>
      <c r="B782" t="s">
        <v>247</v>
      </c>
      <c r="D782">
        <v>102</v>
      </c>
      <c r="E782" t="s">
        <v>86</v>
      </c>
      <c r="F782" t="s">
        <v>87</v>
      </c>
      <c r="G782" t="s">
        <v>88</v>
      </c>
      <c r="H782" t="s">
        <v>89</v>
      </c>
      <c r="I782" t="s">
        <v>210</v>
      </c>
      <c r="J782" t="s">
        <v>91</v>
      </c>
      <c r="K782" t="s">
        <v>211</v>
      </c>
      <c r="L782">
        <v>9250</v>
      </c>
      <c r="M782">
        <v>938744</v>
      </c>
      <c r="N782">
        <v>192884</v>
      </c>
      <c r="O782">
        <v>103516</v>
      </c>
      <c r="P782">
        <v>158516</v>
      </c>
      <c r="Q782" t="s">
        <v>93</v>
      </c>
      <c r="R782">
        <v>656129</v>
      </c>
    </row>
    <row r="783" spans="1:18" x14ac:dyDescent="0.25">
      <c r="A783" t="s">
        <v>246</v>
      </c>
      <c r="B783" t="s">
        <v>247</v>
      </c>
      <c r="D783">
        <v>102</v>
      </c>
      <c r="E783" t="s">
        <v>86</v>
      </c>
      <c r="F783" t="s">
        <v>87</v>
      </c>
      <c r="G783" t="s">
        <v>88</v>
      </c>
      <c r="H783" t="s">
        <v>89</v>
      </c>
      <c r="I783" t="s">
        <v>212</v>
      </c>
      <c r="J783" t="s">
        <v>91</v>
      </c>
      <c r="K783" t="s">
        <v>213</v>
      </c>
      <c r="L783">
        <v>957</v>
      </c>
      <c r="M783">
        <v>938744</v>
      </c>
      <c r="N783">
        <v>192884</v>
      </c>
      <c r="O783">
        <v>103516</v>
      </c>
      <c r="P783">
        <v>158516</v>
      </c>
      <c r="Q783" t="s">
        <v>93</v>
      </c>
      <c r="R783">
        <v>656129</v>
      </c>
    </row>
    <row r="784" spans="1:18" x14ac:dyDescent="0.25">
      <c r="A784" t="s">
        <v>246</v>
      </c>
      <c r="B784" t="s">
        <v>247</v>
      </c>
      <c r="D784">
        <v>102</v>
      </c>
      <c r="E784" t="s">
        <v>86</v>
      </c>
      <c r="F784" t="s">
        <v>87</v>
      </c>
      <c r="G784" t="s">
        <v>88</v>
      </c>
      <c r="H784" t="s">
        <v>89</v>
      </c>
      <c r="I784" t="s">
        <v>214</v>
      </c>
      <c r="J784" t="s">
        <v>91</v>
      </c>
      <c r="K784" t="s">
        <v>215</v>
      </c>
      <c r="L784">
        <v>51327</v>
      </c>
      <c r="M784">
        <v>938744</v>
      </c>
      <c r="N784">
        <v>192884</v>
      </c>
      <c r="O784">
        <v>103516</v>
      </c>
      <c r="P784">
        <v>158516</v>
      </c>
      <c r="Q784" t="s">
        <v>93</v>
      </c>
      <c r="R784">
        <v>656129</v>
      </c>
    </row>
    <row r="785" spans="1:18" x14ac:dyDescent="0.25">
      <c r="A785" t="s">
        <v>246</v>
      </c>
      <c r="B785" t="s">
        <v>247</v>
      </c>
      <c r="D785">
        <v>102</v>
      </c>
      <c r="E785" t="s">
        <v>86</v>
      </c>
      <c r="F785" t="s">
        <v>87</v>
      </c>
      <c r="G785" t="s">
        <v>88</v>
      </c>
      <c r="H785" t="s">
        <v>89</v>
      </c>
      <c r="I785" t="s">
        <v>216</v>
      </c>
      <c r="J785" t="s">
        <v>91</v>
      </c>
      <c r="K785" t="s">
        <v>217</v>
      </c>
      <c r="L785">
        <v>3936</v>
      </c>
      <c r="M785">
        <v>938744</v>
      </c>
      <c r="N785">
        <v>192884</v>
      </c>
      <c r="O785">
        <v>103516</v>
      </c>
      <c r="P785">
        <v>158516</v>
      </c>
      <c r="Q785" t="s">
        <v>93</v>
      </c>
      <c r="R785">
        <v>656129</v>
      </c>
    </row>
    <row r="786" spans="1:18" x14ac:dyDescent="0.25">
      <c r="A786" t="s">
        <v>246</v>
      </c>
      <c r="B786" t="s">
        <v>247</v>
      </c>
      <c r="D786">
        <v>102</v>
      </c>
      <c r="E786" t="s">
        <v>86</v>
      </c>
      <c r="F786" t="s">
        <v>87</v>
      </c>
      <c r="G786" t="s">
        <v>88</v>
      </c>
      <c r="H786" t="s">
        <v>89</v>
      </c>
      <c r="I786" t="s">
        <v>218</v>
      </c>
      <c r="J786" t="s">
        <v>91</v>
      </c>
      <c r="K786" t="s">
        <v>219</v>
      </c>
      <c r="L786">
        <v>0</v>
      </c>
      <c r="M786">
        <v>938744</v>
      </c>
      <c r="N786">
        <v>192884</v>
      </c>
      <c r="O786">
        <v>103516</v>
      </c>
      <c r="P786">
        <v>158516</v>
      </c>
      <c r="Q786" t="s">
        <v>93</v>
      </c>
      <c r="R786">
        <v>656129</v>
      </c>
    </row>
    <row r="787" spans="1:18" x14ac:dyDescent="0.25">
      <c r="A787" t="s">
        <v>246</v>
      </c>
      <c r="B787" t="s">
        <v>247</v>
      </c>
      <c r="D787">
        <v>102</v>
      </c>
      <c r="E787" t="s">
        <v>86</v>
      </c>
      <c r="F787" t="s">
        <v>87</v>
      </c>
      <c r="G787" t="s">
        <v>88</v>
      </c>
      <c r="H787" t="s">
        <v>89</v>
      </c>
      <c r="I787" t="s">
        <v>220</v>
      </c>
      <c r="J787" t="s">
        <v>91</v>
      </c>
      <c r="K787" t="s">
        <v>221</v>
      </c>
      <c r="L787">
        <v>0</v>
      </c>
      <c r="M787">
        <v>938744</v>
      </c>
      <c r="N787">
        <v>192884</v>
      </c>
      <c r="O787">
        <v>103516</v>
      </c>
      <c r="P787">
        <v>158516</v>
      </c>
      <c r="Q787" t="s">
        <v>93</v>
      </c>
      <c r="R787">
        <v>656129</v>
      </c>
    </row>
    <row r="788" spans="1:18" x14ac:dyDescent="0.25">
      <c r="A788" t="s">
        <v>246</v>
      </c>
      <c r="B788" t="s">
        <v>247</v>
      </c>
      <c r="D788">
        <v>102</v>
      </c>
      <c r="E788" t="s">
        <v>86</v>
      </c>
      <c r="F788" t="s">
        <v>87</v>
      </c>
      <c r="G788" t="s">
        <v>88</v>
      </c>
      <c r="H788" t="s">
        <v>89</v>
      </c>
      <c r="I788" t="s">
        <v>222</v>
      </c>
      <c r="J788" t="s">
        <v>91</v>
      </c>
      <c r="K788" t="s">
        <v>223</v>
      </c>
      <c r="L788">
        <v>1200</v>
      </c>
      <c r="M788">
        <v>938744</v>
      </c>
      <c r="N788">
        <v>192884</v>
      </c>
      <c r="O788">
        <v>103516</v>
      </c>
      <c r="P788">
        <v>158516</v>
      </c>
      <c r="Q788" t="s">
        <v>93</v>
      </c>
      <c r="R788">
        <v>656129</v>
      </c>
    </row>
    <row r="789" spans="1:18" x14ac:dyDescent="0.25">
      <c r="A789" t="s">
        <v>246</v>
      </c>
      <c r="B789" t="s">
        <v>247</v>
      </c>
      <c r="D789">
        <v>102</v>
      </c>
      <c r="E789" t="s">
        <v>86</v>
      </c>
      <c r="F789" t="s">
        <v>87</v>
      </c>
      <c r="G789" t="s">
        <v>88</v>
      </c>
      <c r="H789" t="s">
        <v>89</v>
      </c>
      <c r="I789" t="s">
        <v>224</v>
      </c>
      <c r="J789" t="s">
        <v>91</v>
      </c>
      <c r="K789" t="s">
        <v>225</v>
      </c>
      <c r="L789">
        <v>1638</v>
      </c>
      <c r="M789">
        <v>938744</v>
      </c>
      <c r="N789">
        <v>192884</v>
      </c>
      <c r="O789">
        <v>103516</v>
      </c>
      <c r="P789">
        <v>158516</v>
      </c>
      <c r="Q789" t="s">
        <v>93</v>
      </c>
      <c r="R789">
        <v>656129</v>
      </c>
    </row>
    <row r="790" spans="1:18" x14ac:dyDescent="0.25">
      <c r="A790" t="s">
        <v>246</v>
      </c>
      <c r="B790" t="s">
        <v>247</v>
      </c>
      <c r="D790">
        <v>102</v>
      </c>
      <c r="E790" t="s">
        <v>86</v>
      </c>
      <c r="F790" t="s">
        <v>87</v>
      </c>
      <c r="G790" t="s">
        <v>88</v>
      </c>
      <c r="H790" t="s">
        <v>89</v>
      </c>
      <c r="I790" t="s">
        <v>226</v>
      </c>
      <c r="J790" t="s">
        <v>91</v>
      </c>
      <c r="K790" t="s">
        <v>227</v>
      </c>
      <c r="L790">
        <v>200</v>
      </c>
      <c r="M790">
        <v>938744</v>
      </c>
      <c r="N790">
        <v>192884</v>
      </c>
      <c r="O790">
        <v>103516</v>
      </c>
      <c r="P790">
        <v>158516</v>
      </c>
      <c r="Q790" t="s">
        <v>93</v>
      </c>
      <c r="R790">
        <v>656129</v>
      </c>
    </row>
    <row r="791" spans="1:18" x14ac:dyDescent="0.25">
      <c r="A791" t="s">
        <v>246</v>
      </c>
      <c r="B791" t="s">
        <v>247</v>
      </c>
      <c r="D791">
        <v>102</v>
      </c>
      <c r="E791" t="s">
        <v>86</v>
      </c>
      <c r="F791" t="s">
        <v>87</v>
      </c>
      <c r="G791" t="s">
        <v>88</v>
      </c>
      <c r="H791" t="s">
        <v>89</v>
      </c>
      <c r="I791" t="s">
        <v>228</v>
      </c>
      <c r="J791" t="s">
        <v>91</v>
      </c>
      <c r="K791" t="s">
        <v>229</v>
      </c>
      <c r="L791">
        <v>0</v>
      </c>
      <c r="M791">
        <v>938744</v>
      </c>
      <c r="N791">
        <v>192884</v>
      </c>
      <c r="O791">
        <v>103516</v>
      </c>
      <c r="P791">
        <v>158516</v>
      </c>
      <c r="Q791" t="s">
        <v>93</v>
      </c>
      <c r="R791">
        <v>656129</v>
      </c>
    </row>
    <row r="792" spans="1:18" x14ac:dyDescent="0.25">
      <c r="A792" t="s">
        <v>246</v>
      </c>
      <c r="B792" t="s">
        <v>247</v>
      </c>
      <c r="D792">
        <v>102</v>
      </c>
      <c r="E792" t="s">
        <v>86</v>
      </c>
      <c r="F792" t="s">
        <v>87</v>
      </c>
      <c r="G792" t="s">
        <v>88</v>
      </c>
      <c r="H792" t="s">
        <v>89</v>
      </c>
      <c r="I792" t="s">
        <v>230</v>
      </c>
      <c r="J792" t="s">
        <v>91</v>
      </c>
      <c r="K792" t="s">
        <v>231</v>
      </c>
      <c r="L792">
        <v>300</v>
      </c>
      <c r="M792">
        <v>938744</v>
      </c>
      <c r="N792">
        <v>192884</v>
      </c>
      <c r="O792">
        <v>103516</v>
      </c>
      <c r="P792">
        <v>158516</v>
      </c>
      <c r="Q792" t="s">
        <v>93</v>
      </c>
      <c r="R792">
        <v>656129</v>
      </c>
    </row>
    <row r="793" spans="1:18" x14ac:dyDescent="0.25">
      <c r="A793" t="s">
        <v>246</v>
      </c>
      <c r="B793" t="s">
        <v>247</v>
      </c>
      <c r="D793">
        <v>102</v>
      </c>
      <c r="E793" t="s">
        <v>86</v>
      </c>
      <c r="F793" t="s">
        <v>87</v>
      </c>
      <c r="G793" t="s">
        <v>88</v>
      </c>
      <c r="H793" t="s">
        <v>89</v>
      </c>
      <c r="I793" t="s">
        <v>232</v>
      </c>
      <c r="J793" t="s">
        <v>91</v>
      </c>
      <c r="K793" t="s">
        <v>233</v>
      </c>
      <c r="L793">
        <v>24411</v>
      </c>
      <c r="M793">
        <v>938744</v>
      </c>
      <c r="N793">
        <v>192884</v>
      </c>
      <c r="O793">
        <v>103516</v>
      </c>
      <c r="P793">
        <v>158516</v>
      </c>
      <c r="Q793" t="s">
        <v>93</v>
      </c>
      <c r="R793">
        <v>656129</v>
      </c>
    </row>
    <row r="794" spans="1:18" x14ac:dyDescent="0.25">
      <c r="A794" t="s">
        <v>246</v>
      </c>
      <c r="B794" t="s">
        <v>247</v>
      </c>
      <c r="D794">
        <v>102</v>
      </c>
      <c r="E794" t="s">
        <v>86</v>
      </c>
      <c r="F794" t="s">
        <v>87</v>
      </c>
      <c r="G794" t="s">
        <v>88</v>
      </c>
      <c r="H794" t="s">
        <v>89</v>
      </c>
      <c r="I794" t="s">
        <v>234</v>
      </c>
      <c r="J794" t="s">
        <v>91</v>
      </c>
      <c r="K794" t="s">
        <v>235</v>
      </c>
      <c r="L794">
        <v>0</v>
      </c>
      <c r="M794">
        <v>938744</v>
      </c>
      <c r="N794">
        <v>192884</v>
      </c>
      <c r="O794">
        <v>103516</v>
      </c>
      <c r="P794">
        <v>158516</v>
      </c>
      <c r="Q794" t="s">
        <v>93</v>
      </c>
      <c r="R794">
        <v>656129</v>
      </c>
    </row>
    <row r="795" spans="1:18" x14ac:dyDescent="0.25">
      <c r="A795" t="s">
        <v>246</v>
      </c>
      <c r="B795" t="s">
        <v>247</v>
      </c>
      <c r="D795">
        <v>102</v>
      </c>
      <c r="E795" t="s">
        <v>86</v>
      </c>
      <c r="F795" t="s">
        <v>87</v>
      </c>
      <c r="G795" t="s">
        <v>88</v>
      </c>
      <c r="H795" t="s">
        <v>89</v>
      </c>
      <c r="I795" t="s">
        <v>236</v>
      </c>
      <c r="J795" t="s">
        <v>91</v>
      </c>
      <c r="K795" t="s">
        <v>237</v>
      </c>
      <c r="L795">
        <v>0</v>
      </c>
      <c r="M795">
        <v>938744</v>
      </c>
      <c r="N795">
        <v>192884</v>
      </c>
      <c r="O795">
        <v>103516</v>
      </c>
      <c r="P795">
        <v>158516</v>
      </c>
      <c r="Q795" t="s">
        <v>93</v>
      </c>
      <c r="R795">
        <v>656129</v>
      </c>
    </row>
    <row r="796" spans="1:18" x14ac:dyDescent="0.25">
      <c r="A796" t="s">
        <v>246</v>
      </c>
      <c r="B796" t="s">
        <v>247</v>
      </c>
      <c r="D796">
        <v>102</v>
      </c>
      <c r="E796" t="s">
        <v>86</v>
      </c>
      <c r="F796" t="s">
        <v>87</v>
      </c>
      <c r="G796" t="s">
        <v>88</v>
      </c>
      <c r="H796" t="s">
        <v>89</v>
      </c>
      <c r="I796" t="s">
        <v>130</v>
      </c>
      <c r="J796" t="s">
        <v>91</v>
      </c>
      <c r="K796" t="s">
        <v>131</v>
      </c>
      <c r="L796">
        <v>4800</v>
      </c>
      <c r="M796">
        <v>938744</v>
      </c>
      <c r="N796">
        <v>192884</v>
      </c>
      <c r="O796">
        <v>103516</v>
      </c>
      <c r="P796">
        <v>158516</v>
      </c>
      <c r="Q796" t="s">
        <v>93</v>
      </c>
      <c r="R796">
        <v>656129</v>
      </c>
    </row>
    <row r="797" spans="1:18" x14ac:dyDescent="0.25">
      <c r="A797" t="s">
        <v>246</v>
      </c>
      <c r="B797" t="s">
        <v>247</v>
      </c>
      <c r="D797">
        <v>102</v>
      </c>
      <c r="E797" t="s">
        <v>86</v>
      </c>
      <c r="F797" t="s">
        <v>87</v>
      </c>
      <c r="G797" t="s">
        <v>88</v>
      </c>
      <c r="H797" t="s">
        <v>89</v>
      </c>
      <c r="I797" t="s">
        <v>130</v>
      </c>
      <c r="J797" t="s">
        <v>91</v>
      </c>
      <c r="K797" t="s">
        <v>131</v>
      </c>
      <c r="L797">
        <v>1200</v>
      </c>
      <c r="M797">
        <v>938744</v>
      </c>
      <c r="N797">
        <v>192884</v>
      </c>
      <c r="O797">
        <v>103516</v>
      </c>
      <c r="P797">
        <v>158516</v>
      </c>
      <c r="Q797" t="s">
        <v>93</v>
      </c>
      <c r="R797">
        <v>656129</v>
      </c>
    </row>
    <row r="798" spans="1:18" x14ac:dyDescent="0.25">
      <c r="A798" t="s">
        <v>246</v>
      </c>
      <c r="B798" t="s">
        <v>247</v>
      </c>
      <c r="D798">
        <v>102</v>
      </c>
      <c r="E798" t="s">
        <v>86</v>
      </c>
      <c r="F798" t="s">
        <v>87</v>
      </c>
      <c r="G798" t="s">
        <v>88</v>
      </c>
      <c r="H798" t="s">
        <v>89</v>
      </c>
      <c r="I798" t="s">
        <v>130</v>
      </c>
      <c r="J798" t="s">
        <v>91</v>
      </c>
      <c r="K798" t="s">
        <v>131</v>
      </c>
      <c r="L798">
        <v>4270</v>
      </c>
      <c r="M798">
        <v>938744</v>
      </c>
      <c r="N798">
        <v>192884</v>
      </c>
      <c r="O798">
        <v>103516</v>
      </c>
      <c r="P798">
        <v>158516</v>
      </c>
      <c r="Q798" t="s">
        <v>93</v>
      </c>
      <c r="R798">
        <v>656129</v>
      </c>
    </row>
    <row r="799" spans="1:18" x14ac:dyDescent="0.25">
      <c r="A799" t="s">
        <v>246</v>
      </c>
      <c r="B799" t="s">
        <v>247</v>
      </c>
      <c r="D799">
        <v>102</v>
      </c>
      <c r="E799" t="s">
        <v>86</v>
      </c>
      <c r="F799" t="s">
        <v>87</v>
      </c>
      <c r="G799" t="s">
        <v>88</v>
      </c>
      <c r="H799" t="s">
        <v>89</v>
      </c>
      <c r="I799" t="s">
        <v>130</v>
      </c>
      <c r="J799" t="s">
        <v>91</v>
      </c>
      <c r="K799" t="s">
        <v>131</v>
      </c>
      <c r="L799">
        <v>4800</v>
      </c>
      <c r="M799">
        <v>938744</v>
      </c>
      <c r="N799">
        <v>192884</v>
      </c>
      <c r="O799">
        <v>103516</v>
      </c>
      <c r="P799">
        <v>158516</v>
      </c>
      <c r="Q799" t="s">
        <v>93</v>
      </c>
      <c r="R799">
        <v>656129</v>
      </c>
    </row>
    <row r="800" spans="1:18" x14ac:dyDescent="0.25">
      <c r="A800" t="s">
        <v>246</v>
      </c>
      <c r="B800" t="s">
        <v>247</v>
      </c>
      <c r="D800">
        <v>102</v>
      </c>
      <c r="E800" t="s">
        <v>86</v>
      </c>
      <c r="F800" t="s">
        <v>87</v>
      </c>
      <c r="G800" t="s">
        <v>88</v>
      </c>
      <c r="H800" t="s">
        <v>89</v>
      </c>
      <c r="I800" t="s">
        <v>208</v>
      </c>
      <c r="J800" t="s">
        <v>91</v>
      </c>
      <c r="K800" t="s">
        <v>209</v>
      </c>
      <c r="L800">
        <v>732</v>
      </c>
      <c r="M800">
        <v>938744</v>
      </c>
      <c r="N800">
        <v>192884</v>
      </c>
      <c r="O800">
        <v>103516</v>
      </c>
      <c r="P800">
        <v>158516</v>
      </c>
      <c r="Q800" t="s">
        <v>93</v>
      </c>
      <c r="R800">
        <v>656129</v>
      </c>
    </row>
    <row r="801" spans="1:18" x14ac:dyDescent="0.25">
      <c r="A801" t="s">
        <v>246</v>
      </c>
      <c r="B801" t="s">
        <v>247</v>
      </c>
      <c r="D801">
        <v>102</v>
      </c>
      <c r="E801" t="s">
        <v>86</v>
      </c>
      <c r="F801" t="s">
        <v>87</v>
      </c>
      <c r="G801" t="s">
        <v>88</v>
      </c>
      <c r="H801" t="s">
        <v>89</v>
      </c>
      <c r="I801" t="s">
        <v>194</v>
      </c>
      <c r="J801" t="s">
        <v>91</v>
      </c>
      <c r="K801" t="s">
        <v>195</v>
      </c>
      <c r="L801">
        <v>7299</v>
      </c>
      <c r="M801">
        <v>938744</v>
      </c>
      <c r="N801">
        <v>192884</v>
      </c>
      <c r="O801">
        <v>103516</v>
      </c>
      <c r="P801">
        <v>158516</v>
      </c>
      <c r="Q801" t="s">
        <v>93</v>
      </c>
      <c r="R801">
        <v>656129</v>
      </c>
    </row>
    <row r="802" spans="1:18" x14ac:dyDescent="0.25">
      <c r="A802" t="s">
        <v>246</v>
      </c>
      <c r="B802" t="s">
        <v>247</v>
      </c>
      <c r="D802">
        <v>102</v>
      </c>
      <c r="E802" t="s">
        <v>86</v>
      </c>
      <c r="F802" t="s">
        <v>87</v>
      </c>
      <c r="G802" t="s">
        <v>88</v>
      </c>
      <c r="H802" t="s">
        <v>89</v>
      </c>
      <c r="I802" t="s">
        <v>190</v>
      </c>
      <c r="J802" t="s">
        <v>91</v>
      </c>
      <c r="K802" t="s">
        <v>191</v>
      </c>
      <c r="L802">
        <v>700</v>
      </c>
      <c r="M802">
        <v>938744</v>
      </c>
      <c r="N802">
        <v>192884</v>
      </c>
      <c r="O802">
        <v>103516</v>
      </c>
      <c r="P802">
        <v>158516</v>
      </c>
      <c r="Q802" t="s">
        <v>93</v>
      </c>
      <c r="R802">
        <v>656129</v>
      </c>
    </row>
    <row r="803" spans="1:18" x14ac:dyDescent="0.25">
      <c r="A803" t="s">
        <v>246</v>
      </c>
      <c r="B803" t="s">
        <v>247</v>
      </c>
      <c r="D803">
        <v>102</v>
      </c>
      <c r="E803" t="s">
        <v>86</v>
      </c>
      <c r="F803" t="s">
        <v>87</v>
      </c>
      <c r="G803" t="s">
        <v>88</v>
      </c>
      <c r="H803" t="s">
        <v>89</v>
      </c>
      <c r="I803" t="s">
        <v>128</v>
      </c>
      <c r="J803" t="s">
        <v>91</v>
      </c>
      <c r="K803" t="s">
        <v>129</v>
      </c>
      <c r="L803">
        <v>-16958</v>
      </c>
      <c r="M803">
        <v>938744</v>
      </c>
      <c r="N803">
        <v>192884</v>
      </c>
      <c r="O803">
        <v>103516</v>
      </c>
      <c r="P803">
        <v>158516</v>
      </c>
      <c r="Q803" t="s">
        <v>93</v>
      </c>
      <c r="R803">
        <v>656129</v>
      </c>
    </row>
    <row r="804" spans="1:18" x14ac:dyDescent="0.25">
      <c r="A804" t="s">
        <v>246</v>
      </c>
      <c r="B804" t="s">
        <v>247</v>
      </c>
      <c r="D804">
        <v>102</v>
      </c>
      <c r="E804" t="s">
        <v>86</v>
      </c>
      <c r="F804" t="s">
        <v>87</v>
      </c>
      <c r="G804" t="s">
        <v>88</v>
      </c>
      <c r="H804" t="s">
        <v>89</v>
      </c>
      <c r="I804" t="s">
        <v>200</v>
      </c>
      <c r="J804" t="s">
        <v>91</v>
      </c>
      <c r="K804" t="s">
        <v>201</v>
      </c>
      <c r="L804">
        <v>7308</v>
      </c>
      <c r="M804">
        <v>938744</v>
      </c>
      <c r="N804">
        <v>192884</v>
      </c>
      <c r="O804">
        <v>103516</v>
      </c>
      <c r="P804">
        <v>158516</v>
      </c>
      <c r="Q804" t="s">
        <v>93</v>
      </c>
      <c r="R804">
        <v>656129</v>
      </c>
    </row>
    <row r="805" spans="1:18" x14ac:dyDescent="0.25">
      <c r="A805" t="s">
        <v>246</v>
      </c>
      <c r="B805" t="s">
        <v>247</v>
      </c>
      <c r="D805">
        <v>102</v>
      </c>
      <c r="E805" t="s">
        <v>86</v>
      </c>
      <c r="F805" t="s">
        <v>87</v>
      </c>
      <c r="G805" t="s">
        <v>88</v>
      </c>
      <c r="H805" t="s">
        <v>89</v>
      </c>
      <c r="I805" t="s">
        <v>168</v>
      </c>
      <c r="J805" t="s">
        <v>91</v>
      </c>
      <c r="K805" t="s">
        <v>169</v>
      </c>
      <c r="L805">
        <v>17151</v>
      </c>
      <c r="M805">
        <v>938744</v>
      </c>
      <c r="N805">
        <v>192884</v>
      </c>
      <c r="O805">
        <v>103516</v>
      </c>
      <c r="P805">
        <v>158516</v>
      </c>
      <c r="Q805" t="s">
        <v>93</v>
      </c>
      <c r="R805">
        <v>656129</v>
      </c>
    </row>
    <row r="806" spans="1:18" x14ac:dyDescent="0.25">
      <c r="A806" t="s">
        <v>246</v>
      </c>
      <c r="B806" t="s">
        <v>247</v>
      </c>
      <c r="D806">
        <v>102</v>
      </c>
      <c r="E806" t="s">
        <v>86</v>
      </c>
      <c r="F806" t="s">
        <v>87</v>
      </c>
      <c r="G806" t="s">
        <v>88</v>
      </c>
      <c r="H806" t="s">
        <v>89</v>
      </c>
      <c r="I806" t="s">
        <v>208</v>
      </c>
      <c r="J806" t="s">
        <v>91</v>
      </c>
      <c r="K806" t="s">
        <v>209</v>
      </c>
      <c r="L806">
        <v>200</v>
      </c>
      <c r="M806">
        <v>938744</v>
      </c>
      <c r="N806">
        <v>192884</v>
      </c>
      <c r="O806">
        <v>103516</v>
      </c>
      <c r="P806">
        <v>158516</v>
      </c>
      <c r="Q806" t="s">
        <v>93</v>
      </c>
      <c r="R806">
        <v>656129</v>
      </c>
    </row>
    <row r="807" spans="1:18" x14ac:dyDescent="0.25">
      <c r="A807" t="s">
        <v>246</v>
      </c>
      <c r="B807" t="s">
        <v>247</v>
      </c>
      <c r="D807">
        <v>102</v>
      </c>
      <c r="E807" t="s">
        <v>86</v>
      </c>
      <c r="F807" t="s">
        <v>87</v>
      </c>
      <c r="G807" t="s">
        <v>88</v>
      </c>
      <c r="H807" t="s">
        <v>89</v>
      </c>
      <c r="I807" t="s">
        <v>190</v>
      </c>
      <c r="J807" t="s">
        <v>91</v>
      </c>
      <c r="K807" t="s">
        <v>191</v>
      </c>
      <c r="L807">
        <v>700</v>
      </c>
      <c r="M807">
        <v>938744</v>
      </c>
      <c r="N807">
        <v>192884</v>
      </c>
      <c r="O807">
        <v>103516</v>
      </c>
      <c r="P807">
        <v>158516</v>
      </c>
      <c r="Q807" t="s">
        <v>93</v>
      </c>
      <c r="R807">
        <v>656129</v>
      </c>
    </row>
    <row r="808" spans="1:18" x14ac:dyDescent="0.25">
      <c r="A808" t="s">
        <v>246</v>
      </c>
      <c r="B808" t="s">
        <v>247</v>
      </c>
      <c r="D808">
        <v>102</v>
      </c>
      <c r="E808" t="s">
        <v>86</v>
      </c>
      <c r="F808" t="s">
        <v>87</v>
      </c>
      <c r="G808" t="s">
        <v>88</v>
      </c>
      <c r="H808" t="s">
        <v>89</v>
      </c>
      <c r="I808" t="s">
        <v>208</v>
      </c>
      <c r="J808" t="s">
        <v>91</v>
      </c>
      <c r="K808" t="s">
        <v>209</v>
      </c>
      <c r="L808">
        <v>1665</v>
      </c>
      <c r="M808">
        <v>938744</v>
      </c>
      <c r="N808">
        <v>192884</v>
      </c>
      <c r="O808">
        <v>103516</v>
      </c>
      <c r="P808">
        <v>158516</v>
      </c>
      <c r="Q808" t="s">
        <v>93</v>
      </c>
      <c r="R808">
        <v>656129</v>
      </c>
    </row>
    <row r="809" spans="1:18" x14ac:dyDescent="0.25">
      <c r="A809" t="s">
        <v>246</v>
      </c>
      <c r="B809" t="s">
        <v>247</v>
      </c>
      <c r="D809">
        <v>102</v>
      </c>
      <c r="E809" t="s">
        <v>86</v>
      </c>
      <c r="F809" t="s">
        <v>87</v>
      </c>
      <c r="G809" t="s">
        <v>88</v>
      </c>
      <c r="H809" t="s">
        <v>89</v>
      </c>
      <c r="I809" t="s">
        <v>208</v>
      </c>
      <c r="J809" t="s">
        <v>91</v>
      </c>
      <c r="K809" t="s">
        <v>209</v>
      </c>
      <c r="L809">
        <v>2564</v>
      </c>
      <c r="M809">
        <v>938744</v>
      </c>
      <c r="N809">
        <v>192884</v>
      </c>
      <c r="O809">
        <v>103516</v>
      </c>
      <c r="P809">
        <v>158516</v>
      </c>
      <c r="Q809" t="s">
        <v>93</v>
      </c>
      <c r="R809">
        <v>656129</v>
      </c>
    </row>
    <row r="810" spans="1:18" x14ac:dyDescent="0.25">
      <c r="A810" t="s">
        <v>246</v>
      </c>
      <c r="B810" t="s">
        <v>247</v>
      </c>
      <c r="D810">
        <v>102</v>
      </c>
      <c r="E810" t="s">
        <v>86</v>
      </c>
      <c r="F810" t="s">
        <v>87</v>
      </c>
      <c r="G810" t="s">
        <v>88</v>
      </c>
      <c r="H810" t="s">
        <v>89</v>
      </c>
      <c r="I810" t="s">
        <v>190</v>
      </c>
      <c r="J810" t="s">
        <v>91</v>
      </c>
      <c r="K810" t="s">
        <v>191</v>
      </c>
      <c r="L810">
        <v>3000</v>
      </c>
      <c r="M810">
        <v>938744</v>
      </c>
      <c r="N810">
        <v>192884</v>
      </c>
      <c r="O810">
        <v>103516</v>
      </c>
      <c r="P810">
        <v>158516</v>
      </c>
      <c r="Q810" t="s">
        <v>93</v>
      </c>
      <c r="R810">
        <v>656129</v>
      </c>
    </row>
    <row r="811" spans="1:18" x14ac:dyDescent="0.25">
      <c r="A811" t="s">
        <v>246</v>
      </c>
      <c r="B811" t="s">
        <v>247</v>
      </c>
      <c r="D811">
        <v>102</v>
      </c>
      <c r="E811" t="s">
        <v>86</v>
      </c>
      <c r="F811" t="s">
        <v>87</v>
      </c>
      <c r="G811" t="s">
        <v>88</v>
      </c>
      <c r="H811" t="s">
        <v>89</v>
      </c>
      <c r="I811" t="s">
        <v>194</v>
      </c>
      <c r="J811" t="s">
        <v>91</v>
      </c>
      <c r="K811" t="s">
        <v>195</v>
      </c>
      <c r="L811">
        <v>20113</v>
      </c>
      <c r="M811">
        <v>938744</v>
      </c>
      <c r="N811">
        <v>192884</v>
      </c>
      <c r="O811">
        <v>103516</v>
      </c>
      <c r="P811">
        <v>158516</v>
      </c>
      <c r="Q811" t="s">
        <v>93</v>
      </c>
      <c r="R811">
        <v>656129</v>
      </c>
    </row>
    <row r="812" spans="1:18" x14ac:dyDescent="0.25">
      <c r="A812" t="s">
        <v>246</v>
      </c>
      <c r="B812" t="s">
        <v>247</v>
      </c>
      <c r="D812">
        <v>102</v>
      </c>
      <c r="E812" t="s">
        <v>86</v>
      </c>
      <c r="F812" t="s">
        <v>87</v>
      </c>
      <c r="G812" t="s">
        <v>88</v>
      </c>
      <c r="H812" t="s">
        <v>89</v>
      </c>
      <c r="I812" t="s">
        <v>194</v>
      </c>
      <c r="J812" t="s">
        <v>91</v>
      </c>
      <c r="K812" t="s">
        <v>195</v>
      </c>
      <c r="L812">
        <v>7414</v>
      </c>
      <c r="M812">
        <v>938744</v>
      </c>
      <c r="N812">
        <v>192884</v>
      </c>
      <c r="O812">
        <v>103516</v>
      </c>
      <c r="P812">
        <v>158516</v>
      </c>
      <c r="Q812" t="s">
        <v>93</v>
      </c>
      <c r="R812">
        <v>656129</v>
      </c>
    </row>
    <row r="813" spans="1:18" x14ac:dyDescent="0.25">
      <c r="A813" t="s">
        <v>246</v>
      </c>
      <c r="B813" t="s">
        <v>247</v>
      </c>
      <c r="D813">
        <v>102</v>
      </c>
      <c r="E813" t="s">
        <v>86</v>
      </c>
      <c r="F813" t="s">
        <v>87</v>
      </c>
      <c r="G813" t="s">
        <v>88</v>
      </c>
      <c r="H813" t="s">
        <v>89</v>
      </c>
      <c r="I813" t="s">
        <v>90</v>
      </c>
      <c r="J813" t="s">
        <v>91</v>
      </c>
      <c r="K813" t="s">
        <v>92</v>
      </c>
      <c r="L813">
        <v>0</v>
      </c>
      <c r="M813">
        <v>938744</v>
      </c>
      <c r="N813">
        <v>192884</v>
      </c>
      <c r="O813">
        <v>103516</v>
      </c>
      <c r="P813">
        <v>158516</v>
      </c>
      <c r="Q813" t="s">
        <v>93</v>
      </c>
      <c r="R813">
        <v>656129</v>
      </c>
    </row>
    <row r="814" spans="1:18" x14ac:dyDescent="0.25">
      <c r="A814" t="s">
        <v>246</v>
      </c>
      <c r="B814" t="s">
        <v>247</v>
      </c>
      <c r="D814">
        <v>102</v>
      </c>
      <c r="E814" t="s">
        <v>86</v>
      </c>
      <c r="F814" t="s">
        <v>87</v>
      </c>
      <c r="G814" t="s">
        <v>88</v>
      </c>
      <c r="H814" t="s">
        <v>89</v>
      </c>
      <c r="I814" t="s">
        <v>94</v>
      </c>
      <c r="J814" t="s">
        <v>91</v>
      </c>
      <c r="K814" t="s">
        <v>95</v>
      </c>
      <c r="L814">
        <v>0</v>
      </c>
      <c r="M814">
        <v>938744</v>
      </c>
      <c r="N814">
        <v>192884</v>
      </c>
      <c r="O814">
        <v>103516</v>
      </c>
      <c r="P814">
        <v>158516</v>
      </c>
      <c r="Q814" t="s">
        <v>93</v>
      </c>
      <c r="R814">
        <v>656129</v>
      </c>
    </row>
    <row r="815" spans="1:18" x14ac:dyDescent="0.25">
      <c r="A815" t="s">
        <v>246</v>
      </c>
      <c r="B815" t="s">
        <v>247</v>
      </c>
      <c r="D815">
        <v>102</v>
      </c>
      <c r="E815" t="s">
        <v>86</v>
      </c>
      <c r="F815" t="s">
        <v>87</v>
      </c>
      <c r="G815" t="s">
        <v>88</v>
      </c>
      <c r="H815" t="s">
        <v>89</v>
      </c>
      <c r="I815" t="s">
        <v>96</v>
      </c>
      <c r="J815" t="s">
        <v>91</v>
      </c>
      <c r="K815" t="s">
        <v>97</v>
      </c>
      <c r="L815">
        <v>0</v>
      </c>
      <c r="M815">
        <v>938744</v>
      </c>
      <c r="N815">
        <v>192884</v>
      </c>
      <c r="O815">
        <v>103516</v>
      </c>
      <c r="P815">
        <v>158516</v>
      </c>
      <c r="Q815" t="s">
        <v>93</v>
      </c>
      <c r="R815">
        <v>656129</v>
      </c>
    </row>
    <row r="816" spans="1:18" x14ac:dyDescent="0.25">
      <c r="A816" t="s">
        <v>246</v>
      </c>
      <c r="B816" t="s">
        <v>247</v>
      </c>
      <c r="D816">
        <v>102</v>
      </c>
      <c r="E816" t="s">
        <v>86</v>
      </c>
      <c r="F816" t="s">
        <v>87</v>
      </c>
      <c r="G816" t="s">
        <v>88</v>
      </c>
      <c r="H816" t="s">
        <v>89</v>
      </c>
      <c r="I816" t="s">
        <v>190</v>
      </c>
      <c r="J816" t="s">
        <v>91</v>
      </c>
      <c r="K816" t="s">
        <v>191</v>
      </c>
      <c r="L816">
        <v>8000</v>
      </c>
      <c r="M816">
        <v>938744</v>
      </c>
      <c r="N816">
        <v>192884</v>
      </c>
      <c r="O816">
        <v>103516</v>
      </c>
      <c r="P816">
        <v>158516</v>
      </c>
      <c r="Q816" t="s">
        <v>93</v>
      </c>
      <c r="R816">
        <v>656129</v>
      </c>
    </row>
    <row r="817" spans="1:18" x14ac:dyDescent="0.25">
      <c r="A817" t="s">
        <v>246</v>
      </c>
      <c r="B817" t="s">
        <v>247</v>
      </c>
      <c r="D817">
        <v>102</v>
      </c>
      <c r="E817" t="s">
        <v>86</v>
      </c>
      <c r="F817" t="s">
        <v>87</v>
      </c>
      <c r="G817" t="s">
        <v>88</v>
      </c>
      <c r="H817" t="s">
        <v>89</v>
      </c>
      <c r="I817" t="s">
        <v>136</v>
      </c>
      <c r="J817" t="s">
        <v>91</v>
      </c>
      <c r="K817" t="s">
        <v>137</v>
      </c>
      <c r="L817">
        <v>500</v>
      </c>
      <c r="M817">
        <v>938744</v>
      </c>
      <c r="N817">
        <v>192884</v>
      </c>
      <c r="O817">
        <v>103516</v>
      </c>
      <c r="P817">
        <v>158516</v>
      </c>
      <c r="Q817" t="s">
        <v>93</v>
      </c>
      <c r="R817">
        <v>656129</v>
      </c>
    </row>
    <row r="818" spans="1:18" x14ac:dyDescent="0.25">
      <c r="A818" t="s">
        <v>246</v>
      </c>
      <c r="B818" t="s">
        <v>247</v>
      </c>
      <c r="D818">
        <v>102</v>
      </c>
      <c r="E818" t="s">
        <v>86</v>
      </c>
      <c r="F818" t="s">
        <v>87</v>
      </c>
      <c r="G818" t="s">
        <v>88</v>
      </c>
      <c r="H818" t="s">
        <v>89</v>
      </c>
      <c r="I818" t="s">
        <v>224</v>
      </c>
      <c r="J818" t="s">
        <v>91</v>
      </c>
      <c r="K818" t="s">
        <v>225</v>
      </c>
      <c r="L818">
        <v>4810</v>
      </c>
      <c r="M818">
        <v>938744</v>
      </c>
      <c r="N818">
        <v>192884</v>
      </c>
      <c r="O818">
        <v>103516</v>
      </c>
      <c r="P818">
        <v>158516</v>
      </c>
      <c r="Q818" t="s">
        <v>93</v>
      </c>
      <c r="R818">
        <v>656129</v>
      </c>
    </row>
    <row r="819" spans="1:18" x14ac:dyDescent="0.25">
      <c r="A819" t="s">
        <v>246</v>
      </c>
      <c r="B819" t="s">
        <v>247</v>
      </c>
      <c r="D819">
        <v>102</v>
      </c>
      <c r="E819" t="s">
        <v>86</v>
      </c>
      <c r="F819" t="s">
        <v>87</v>
      </c>
      <c r="G819" t="s">
        <v>88</v>
      </c>
      <c r="H819" t="s">
        <v>89</v>
      </c>
      <c r="I819" t="s">
        <v>146</v>
      </c>
      <c r="J819" t="s">
        <v>91</v>
      </c>
      <c r="K819" t="s">
        <v>147</v>
      </c>
      <c r="L819">
        <v>7242</v>
      </c>
      <c r="M819">
        <v>938744</v>
      </c>
      <c r="N819">
        <v>192884</v>
      </c>
      <c r="O819">
        <v>103516</v>
      </c>
      <c r="P819">
        <v>158516</v>
      </c>
      <c r="Q819" t="s">
        <v>93</v>
      </c>
      <c r="R819">
        <v>656129</v>
      </c>
    </row>
    <row r="820" spans="1:18" x14ac:dyDescent="0.25">
      <c r="A820" t="s">
        <v>246</v>
      </c>
      <c r="B820" t="s">
        <v>247</v>
      </c>
      <c r="D820">
        <v>102</v>
      </c>
      <c r="E820" t="s">
        <v>86</v>
      </c>
      <c r="F820" t="s">
        <v>87</v>
      </c>
      <c r="G820" t="s">
        <v>88</v>
      </c>
      <c r="H820" t="s">
        <v>89</v>
      </c>
      <c r="I820" t="s">
        <v>136</v>
      </c>
      <c r="J820" t="s">
        <v>91</v>
      </c>
      <c r="K820" t="s">
        <v>137</v>
      </c>
      <c r="L820">
        <v>150</v>
      </c>
      <c r="M820">
        <v>938744</v>
      </c>
      <c r="N820">
        <v>192884</v>
      </c>
      <c r="O820">
        <v>103516</v>
      </c>
      <c r="P820">
        <v>158516</v>
      </c>
      <c r="Q820" t="s">
        <v>93</v>
      </c>
      <c r="R820">
        <v>656129</v>
      </c>
    </row>
    <row r="821" spans="1:18" x14ac:dyDescent="0.25">
      <c r="A821" t="s">
        <v>248</v>
      </c>
      <c r="B821" t="s">
        <v>249</v>
      </c>
      <c r="C821" t="s">
        <v>85</v>
      </c>
      <c r="D821">
        <v>99</v>
      </c>
      <c r="E821" t="s">
        <v>86</v>
      </c>
      <c r="F821" t="s">
        <v>87</v>
      </c>
      <c r="G821" t="s">
        <v>88</v>
      </c>
      <c r="H821" t="s">
        <v>89</v>
      </c>
      <c r="I821" t="s">
        <v>208</v>
      </c>
      <c r="J821" t="s">
        <v>91</v>
      </c>
      <c r="K821" t="s">
        <v>209</v>
      </c>
      <c r="L821">
        <v>3800</v>
      </c>
      <c r="M821">
        <v>987812</v>
      </c>
      <c r="N821">
        <v>224357</v>
      </c>
      <c r="O821">
        <v>96989</v>
      </c>
      <c r="P821">
        <v>158945</v>
      </c>
      <c r="Q821" t="s">
        <v>93</v>
      </c>
      <c r="R821">
        <v>657964</v>
      </c>
    </row>
    <row r="822" spans="1:18" x14ac:dyDescent="0.25">
      <c r="A822" t="s">
        <v>248</v>
      </c>
      <c r="B822" t="s">
        <v>249</v>
      </c>
      <c r="C822" t="s">
        <v>85</v>
      </c>
      <c r="D822">
        <v>99</v>
      </c>
      <c r="E822" t="s">
        <v>86</v>
      </c>
      <c r="F822" t="s">
        <v>87</v>
      </c>
      <c r="G822" t="s">
        <v>88</v>
      </c>
      <c r="H822" t="s">
        <v>89</v>
      </c>
      <c r="I822" t="s">
        <v>208</v>
      </c>
      <c r="J822" t="s">
        <v>91</v>
      </c>
      <c r="K822" t="s">
        <v>209</v>
      </c>
      <c r="L822">
        <v>3105</v>
      </c>
      <c r="M822">
        <v>987812</v>
      </c>
      <c r="N822">
        <v>224357</v>
      </c>
      <c r="O822">
        <v>96989</v>
      </c>
      <c r="P822">
        <v>158945</v>
      </c>
      <c r="Q822" t="s">
        <v>93</v>
      </c>
      <c r="R822">
        <v>657964</v>
      </c>
    </row>
    <row r="823" spans="1:18" x14ac:dyDescent="0.25">
      <c r="A823" t="s">
        <v>248</v>
      </c>
      <c r="B823" t="s">
        <v>249</v>
      </c>
      <c r="C823" t="s">
        <v>85</v>
      </c>
      <c r="D823">
        <v>99</v>
      </c>
      <c r="E823" t="s">
        <v>86</v>
      </c>
      <c r="F823" t="s">
        <v>87</v>
      </c>
      <c r="G823" t="s">
        <v>88</v>
      </c>
      <c r="H823" t="s">
        <v>89</v>
      </c>
      <c r="I823" t="s">
        <v>190</v>
      </c>
      <c r="J823" t="s">
        <v>91</v>
      </c>
      <c r="K823" t="s">
        <v>191</v>
      </c>
      <c r="L823">
        <v>1500</v>
      </c>
      <c r="M823">
        <v>987812</v>
      </c>
      <c r="N823">
        <v>224357</v>
      </c>
      <c r="O823">
        <v>96989</v>
      </c>
      <c r="P823">
        <v>158945</v>
      </c>
      <c r="Q823" t="s">
        <v>93</v>
      </c>
      <c r="R823">
        <v>657964</v>
      </c>
    </row>
    <row r="824" spans="1:18" x14ac:dyDescent="0.25">
      <c r="A824" t="s">
        <v>248</v>
      </c>
      <c r="B824" t="s">
        <v>249</v>
      </c>
      <c r="C824" t="s">
        <v>85</v>
      </c>
      <c r="D824">
        <v>99</v>
      </c>
      <c r="E824" t="s">
        <v>86</v>
      </c>
      <c r="F824" t="s">
        <v>87</v>
      </c>
      <c r="G824" t="s">
        <v>88</v>
      </c>
      <c r="H824" t="s">
        <v>89</v>
      </c>
      <c r="I824" t="s">
        <v>136</v>
      </c>
      <c r="J824" t="s">
        <v>91</v>
      </c>
      <c r="K824" t="s">
        <v>137</v>
      </c>
      <c r="L824">
        <v>1907</v>
      </c>
      <c r="M824">
        <v>987812</v>
      </c>
      <c r="N824">
        <v>224357</v>
      </c>
      <c r="O824">
        <v>96989</v>
      </c>
      <c r="P824">
        <v>158945</v>
      </c>
      <c r="Q824" t="s">
        <v>93</v>
      </c>
      <c r="R824">
        <v>657964</v>
      </c>
    </row>
    <row r="825" spans="1:18" x14ac:dyDescent="0.25">
      <c r="A825" t="s">
        <v>248</v>
      </c>
      <c r="B825" t="s">
        <v>249</v>
      </c>
      <c r="C825" t="s">
        <v>85</v>
      </c>
      <c r="D825">
        <v>99</v>
      </c>
      <c r="E825" t="s">
        <v>86</v>
      </c>
      <c r="F825" t="s">
        <v>87</v>
      </c>
      <c r="G825" t="s">
        <v>88</v>
      </c>
      <c r="H825" t="s">
        <v>89</v>
      </c>
      <c r="I825" t="s">
        <v>208</v>
      </c>
      <c r="J825" t="s">
        <v>91</v>
      </c>
      <c r="K825" t="s">
        <v>209</v>
      </c>
      <c r="L825">
        <v>2816</v>
      </c>
      <c r="M825">
        <v>987812</v>
      </c>
      <c r="N825">
        <v>224357</v>
      </c>
      <c r="O825">
        <v>96989</v>
      </c>
      <c r="P825">
        <v>158945</v>
      </c>
      <c r="Q825" t="s">
        <v>93</v>
      </c>
      <c r="R825">
        <v>657964</v>
      </c>
    </row>
    <row r="826" spans="1:18" x14ac:dyDescent="0.25">
      <c r="A826" t="s">
        <v>248</v>
      </c>
      <c r="B826" t="s">
        <v>249</v>
      </c>
      <c r="C826" t="s">
        <v>85</v>
      </c>
      <c r="D826">
        <v>99</v>
      </c>
      <c r="E826" t="s">
        <v>86</v>
      </c>
      <c r="F826" t="s">
        <v>87</v>
      </c>
      <c r="G826" t="s">
        <v>88</v>
      </c>
      <c r="H826" t="s">
        <v>89</v>
      </c>
      <c r="I826" t="s">
        <v>136</v>
      </c>
      <c r="J826" t="s">
        <v>91</v>
      </c>
      <c r="K826" t="s">
        <v>137</v>
      </c>
      <c r="L826">
        <v>300</v>
      </c>
      <c r="M826">
        <v>987812</v>
      </c>
      <c r="N826">
        <v>224357</v>
      </c>
      <c r="O826">
        <v>96989</v>
      </c>
      <c r="P826">
        <v>158945</v>
      </c>
      <c r="Q826" t="s">
        <v>93</v>
      </c>
      <c r="R826">
        <v>657964</v>
      </c>
    </row>
    <row r="827" spans="1:18" x14ac:dyDescent="0.25">
      <c r="A827" t="s">
        <v>248</v>
      </c>
      <c r="B827" t="s">
        <v>249</v>
      </c>
      <c r="C827" t="s">
        <v>85</v>
      </c>
      <c r="D827">
        <v>99</v>
      </c>
      <c r="E827" t="s">
        <v>86</v>
      </c>
      <c r="F827" t="s">
        <v>87</v>
      </c>
      <c r="G827" t="s">
        <v>88</v>
      </c>
      <c r="H827" t="s">
        <v>89</v>
      </c>
      <c r="I827" t="s">
        <v>196</v>
      </c>
      <c r="J827" t="s">
        <v>91</v>
      </c>
      <c r="K827" t="s">
        <v>197</v>
      </c>
      <c r="L827">
        <v>38360</v>
      </c>
      <c r="M827">
        <v>987812</v>
      </c>
      <c r="N827">
        <v>224357</v>
      </c>
      <c r="O827">
        <v>96989</v>
      </c>
      <c r="P827">
        <v>158945</v>
      </c>
      <c r="Q827" t="s">
        <v>93</v>
      </c>
      <c r="R827">
        <v>657964</v>
      </c>
    </row>
    <row r="828" spans="1:18" x14ac:dyDescent="0.25">
      <c r="A828" t="s">
        <v>248</v>
      </c>
      <c r="B828" t="s">
        <v>249</v>
      </c>
      <c r="C828" t="s">
        <v>85</v>
      </c>
      <c r="D828">
        <v>99</v>
      </c>
      <c r="E828" t="s">
        <v>86</v>
      </c>
      <c r="F828" t="s">
        <v>87</v>
      </c>
      <c r="G828" t="s">
        <v>88</v>
      </c>
      <c r="H828" t="s">
        <v>89</v>
      </c>
      <c r="I828" t="s">
        <v>130</v>
      </c>
      <c r="J828" t="s">
        <v>91</v>
      </c>
      <c r="K828" t="s">
        <v>131</v>
      </c>
      <c r="L828">
        <v>320</v>
      </c>
      <c r="M828">
        <v>987812</v>
      </c>
      <c r="N828">
        <v>224357</v>
      </c>
      <c r="O828">
        <v>96989</v>
      </c>
      <c r="P828">
        <v>158945</v>
      </c>
      <c r="Q828" t="s">
        <v>93</v>
      </c>
      <c r="R828">
        <v>657964</v>
      </c>
    </row>
    <row r="829" spans="1:18" x14ac:dyDescent="0.25">
      <c r="A829" t="s">
        <v>248</v>
      </c>
      <c r="B829" t="s">
        <v>249</v>
      </c>
      <c r="C829" t="s">
        <v>85</v>
      </c>
      <c r="D829">
        <v>99</v>
      </c>
      <c r="E829" t="s">
        <v>86</v>
      </c>
      <c r="F829" t="s">
        <v>87</v>
      </c>
      <c r="G829" t="s">
        <v>88</v>
      </c>
      <c r="H829" t="s">
        <v>89</v>
      </c>
      <c r="I829" t="s">
        <v>194</v>
      </c>
      <c r="J829" t="s">
        <v>91</v>
      </c>
      <c r="K829" t="s">
        <v>195</v>
      </c>
      <c r="L829">
        <v>30001</v>
      </c>
      <c r="M829">
        <v>987812</v>
      </c>
      <c r="N829">
        <v>224357</v>
      </c>
      <c r="O829">
        <v>96989</v>
      </c>
      <c r="P829">
        <v>158945</v>
      </c>
      <c r="Q829" t="s">
        <v>93</v>
      </c>
      <c r="R829">
        <v>657964</v>
      </c>
    </row>
    <row r="830" spans="1:18" x14ac:dyDescent="0.25">
      <c r="A830" t="s">
        <v>248</v>
      </c>
      <c r="B830" t="s">
        <v>249</v>
      </c>
      <c r="C830" t="s">
        <v>85</v>
      </c>
      <c r="D830">
        <v>99</v>
      </c>
      <c r="E830" t="s">
        <v>86</v>
      </c>
      <c r="F830" t="s">
        <v>87</v>
      </c>
      <c r="G830" t="s">
        <v>88</v>
      </c>
      <c r="H830" t="s">
        <v>89</v>
      </c>
      <c r="I830" t="s">
        <v>194</v>
      </c>
      <c r="J830" t="s">
        <v>91</v>
      </c>
      <c r="K830" t="s">
        <v>195</v>
      </c>
      <c r="L830">
        <v>9465</v>
      </c>
      <c r="M830">
        <v>987812</v>
      </c>
      <c r="N830">
        <v>224357</v>
      </c>
      <c r="O830">
        <v>96989</v>
      </c>
      <c r="P830">
        <v>158945</v>
      </c>
      <c r="Q830" t="s">
        <v>93</v>
      </c>
      <c r="R830">
        <v>657964</v>
      </c>
    </row>
    <row r="831" spans="1:18" x14ac:dyDescent="0.25">
      <c r="A831" t="s">
        <v>248</v>
      </c>
      <c r="B831" t="s">
        <v>249</v>
      </c>
      <c r="C831" t="s">
        <v>85</v>
      </c>
      <c r="D831">
        <v>99</v>
      </c>
      <c r="E831" t="s">
        <v>86</v>
      </c>
      <c r="F831" t="s">
        <v>87</v>
      </c>
      <c r="G831" t="s">
        <v>88</v>
      </c>
      <c r="H831" t="s">
        <v>89</v>
      </c>
      <c r="I831" t="s">
        <v>130</v>
      </c>
      <c r="J831" t="s">
        <v>91</v>
      </c>
      <c r="K831" t="s">
        <v>131</v>
      </c>
      <c r="L831">
        <v>11652</v>
      </c>
      <c r="M831">
        <v>987812</v>
      </c>
      <c r="N831">
        <v>224357</v>
      </c>
      <c r="O831">
        <v>96989</v>
      </c>
      <c r="P831">
        <v>158945</v>
      </c>
      <c r="Q831" t="s">
        <v>93</v>
      </c>
      <c r="R831">
        <v>657964</v>
      </c>
    </row>
    <row r="832" spans="1:18" x14ac:dyDescent="0.25">
      <c r="A832" t="s">
        <v>248</v>
      </c>
      <c r="B832" t="s">
        <v>249</v>
      </c>
      <c r="C832" t="s">
        <v>85</v>
      </c>
      <c r="D832">
        <v>99</v>
      </c>
      <c r="E832" t="s">
        <v>86</v>
      </c>
      <c r="F832" t="s">
        <v>87</v>
      </c>
      <c r="G832" t="s">
        <v>88</v>
      </c>
      <c r="H832" t="s">
        <v>89</v>
      </c>
      <c r="I832" t="s">
        <v>208</v>
      </c>
      <c r="J832" t="s">
        <v>91</v>
      </c>
      <c r="K832" t="s">
        <v>209</v>
      </c>
      <c r="L832">
        <v>600</v>
      </c>
      <c r="M832">
        <v>987812</v>
      </c>
      <c r="N832">
        <v>224357</v>
      </c>
      <c r="O832">
        <v>96989</v>
      </c>
      <c r="P832">
        <v>158945</v>
      </c>
      <c r="Q832" t="s">
        <v>93</v>
      </c>
      <c r="R832">
        <v>657964</v>
      </c>
    </row>
    <row r="833" spans="1:18" x14ac:dyDescent="0.25">
      <c r="A833" t="s">
        <v>248</v>
      </c>
      <c r="B833" t="s">
        <v>249</v>
      </c>
      <c r="C833" t="s">
        <v>85</v>
      </c>
      <c r="D833">
        <v>99</v>
      </c>
      <c r="E833" t="s">
        <v>86</v>
      </c>
      <c r="F833" t="s">
        <v>87</v>
      </c>
      <c r="G833" t="s">
        <v>88</v>
      </c>
      <c r="H833" t="s">
        <v>89</v>
      </c>
      <c r="I833" t="s">
        <v>130</v>
      </c>
      <c r="J833" t="s">
        <v>91</v>
      </c>
      <c r="K833" t="s">
        <v>131</v>
      </c>
      <c r="L833">
        <v>6000</v>
      </c>
      <c r="M833">
        <v>987812</v>
      </c>
      <c r="N833">
        <v>224357</v>
      </c>
      <c r="O833">
        <v>96989</v>
      </c>
      <c r="P833">
        <v>158945</v>
      </c>
      <c r="Q833" t="s">
        <v>93</v>
      </c>
      <c r="R833">
        <v>657964</v>
      </c>
    </row>
    <row r="834" spans="1:18" x14ac:dyDescent="0.25">
      <c r="A834" t="s">
        <v>248</v>
      </c>
      <c r="B834" t="s">
        <v>249</v>
      </c>
      <c r="C834" t="s">
        <v>85</v>
      </c>
      <c r="D834">
        <v>99</v>
      </c>
      <c r="E834" t="s">
        <v>86</v>
      </c>
      <c r="F834" t="s">
        <v>87</v>
      </c>
      <c r="G834" t="s">
        <v>88</v>
      </c>
      <c r="H834" t="s">
        <v>89</v>
      </c>
      <c r="I834" t="s">
        <v>130</v>
      </c>
      <c r="J834" t="s">
        <v>91</v>
      </c>
      <c r="K834" t="s">
        <v>131</v>
      </c>
      <c r="L834">
        <v>250</v>
      </c>
      <c r="M834">
        <v>987812</v>
      </c>
      <c r="N834">
        <v>224357</v>
      </c>
      <c r="O834">
        <v>96989</v>
      </c>
      <c r="P834">
        <v>158945</v>
      </c>
      <c r="Q834" t="s">
        <v>93</v>
      </c>
      <c r="R834">
        <v>657964</v>
      </c>
    </row>
    <row r="835" spans="1:18" x14ac:dyDescent="0.25">
      <c r="A835" t="s">
        <v>248</v>
      </c>
      <c r="B835" t="s">
        <v>249</v>
      </c>
      <c r="C835" t="s">
        <v>85</v>
      </c>
      <c r="D835">
        <v>99</v>
      </c>
      <c r="E835" t="s">
        <v>86</v>
      </c>
      <c r="F835" t="s">
        <v>87</v>
      </c>
      <c r="G835" t="s">
        <v>88</v>
      </c>
      <c r="H835" t="s">
        <v>89</v>
      </c>
      <c r="I835" t="s">
        <v>136</v>
      </c>
      <c r="J835" t="s">
        <v>91</v>
      </c>
      <c r="K835" t="s">
        <v>137</v>
      </c>
      <c r="L835">
        <v>684</v>
      </c>
      <c r="M835">
        <v>987812</v>
      </c>
      <c r="N835">
        <v>224357</v>
      </c>
      <c r="O835">
        <v>96989</v>
      </c>
      <c r="P835">
        <v>158945</v>
      </c>
      <c r="Q835" t="s">
        <v>93</v>
      </c>
      <c r="R835">
        <v>657964</v>
      </c>
    </row>
    <row r="836" spans="1:18" x14ac:dyDescent="0.25">
      <c r="A836" t="s">
        <v>248</v>
      </c>
      <c r="B836" t="s">
        <v>249</v>
      </c>
      <c r="C836" t="s">
        <v>85</v>
      </c>
      <c r="D836">
        <v>99</v>
      </c>
      <c r="E836" t="s">
        <v>86</v>
      </c>
      <c r="F836" t="s">
        <v>87</v>
      </c>
      <c r="G836" t="s">
        <v>88</v>
      </c>
      <c r="H836" t="s">
        <v>89</v>
      </c>
      <c r="I836" t="s">
        <v>190</v>
      </c>
      <c r="J836" t="s">
        <v>91</v>
      </c>
      <c r="K836" t="s">
        <v>191</v>
      </c>
      <c r="L836">
        <v>2500</v>
      </c>
      <c r="M836">
        <v>987812</v>
      </c>
      <c r="N836">
        <v>224357</v>
      </c>
      <c r="O836">
        <v>96989</v>
      </c>
      <c r="P836">
        <v>158945</v>
      </c>
      <c r="Q836" t="s">
        <v>93</v>
      </c>
      <c r="R836">
        <v>657964</v>
      </c>
    </row>
    <row r="837" spans="1:18" x14ac:dyDescent="0.25">
      <c r="A837" t="s">
        <v>248</v>
      </c>
      <c r="B837" t="s">
        <v>249</v>
      </c>
      <c r="C837" t="s">
        <v>85</v>
      </c>
      <c r="D837">
        <v>99</v>
      </c>
      <c r="E837" t="s">
        <v>86</v>
      </c>
      <c r="F837" t="s">
        <v>87</v>
      </c>
      <c r="G837" t="s">
        <v>88</v>
      </c>
      <c r="H837" t="s">
        <v>89</v>
      </c>
      <c r="I837" t="s">
        <v>200</v>
      </c>
      <c r="J837" t="s">
        <v>91</v>
      </c>
      <c r="K837" t="s">
        <v>201</v>
      </c>
      <c r="L837">
        <v>25772</v>
      </c>
      <c r="M837">
        <v>987812</v>
      </c>
      <c r="N837">
        <v>224357</v>
      </c>
      <c r="O837">
        <v>96989</v>
      </c>
      <c r="P837">
        <v>158945</v>
      </c>
      <c r="Q837" t="s">
        <v>93</v>
      </c>
      <c r="R837">
        <v>657964</v>
      </c>
    </row>
    <row r="838" spans="1:18" x14ac:dyDescent="0.25">
      <c r="A838" t="s">
        <v>248</v>
      </c>
      <c r="B838" t="s">
        <v>249</v>
      </c>
      <c r="C838" t="s">
        <v>85</v>
      </c>
      <c r="D838">
        <v>99</v>
      </c>
      <c r="E838" t="s">
        <v>86</v>
      </c>
      <c r="F838" t="s">
        <v>87</v>
      </c>
      <c r="G838" t="s">
        <v>88</v>
      </c>
      <c r="H838" t="s">
        <v>89</v>
      </c>
      <c r="I838" t="s">
        <v>208</v>
      </c>
      <c r="J838" t="s">
        <v>91</v>
      </c>
      <c r="K838" t="s">
        <v>209</v>
      </c>
      <c r="L838">
        <v>732</v>
      </c>
      <c r="M838">
        <v>987812</v>
      </c>
      <c r="N838">
        <v>224357</v>
      </c>
      <c r="O838">
        <v>96989</v>
      </c>
      <c r="P838">
        <v>158945</v>
      </c>
      <c r="Q838" t="s">
        <v>93</v>
      </c>
      <c r="R838">
        <v>657964</v>
      </c>
    </row>
    <row r="839" spans="1:18" x14ac:dyDescent="0.25">
      <c r="A839" t="s">
        <v>248</v>
      </c>
      <c r="B839" t="s">
        <v>249</v>
      </c>
      <c r="C839" t="s">
        <v>85</v>
      </c>
      <c r="D839">
        <v>99</v>
      </c>
      <c r="E839" t="s">
        <v>86</v>
      </c>
      <c r="F839" t="s">
        <v>87</v>
      </c>
      <c r="G839" t="s">
        <v>88</v>
      </c>
      <c r="H839" t="s">
        <v>89</v>
      </c>
      <c r="I839" t="s">
        <v>200</v>
      </c>
      <c r="J839" t="s">
        <v>91</v>
      </c>
      <c r="K839" t="s">
        <v>201</v>
      </c>
      <c r="L839">
        <v>8423</v>
      </c>
      <c r="M839">
        <v>987812</v>
      </c>
      <c r="N839">
        <v>224357</v>
      </c>
      <c r="O839">
        <v>96989</v>
      </c>
      <c r="P839">
        <v>158945</v>
      </c>
      <c r="Q839" t="s">
        <v>93</v>
      </c>
      <c r="R839">
        <v>657964</v>
      </c>
    </row>
    <row r="840" spans="1:18" x14ac:dyDescent="0.25">
      <c r="A840" t="s">
        <v>248</v>
      </c>
      <c r="B840" t="s">
        <v>249</v>
      </c>
      <c r="C840" t="s">
        <v>85</v>
      </c>
      <c r="D840">
        <v>99</v>
      </c>
      <c r="E840" t="s">
        <v>86</v>
      </c>
      <c r="F840" t="s">
        <v>87</v>
      </c>
      <c r="G840" t="s">
        <v>88</v>
      </c>
      <c r="H840" t="s">
        <v>89</v>
      </c>
      <c r="I840" t="s">
        <v>208</v>
      </c>
      <c r="J840" t="s">
        <v>91</v>
      </c>
      <c r="K840" t="s">
        <v>209</v>
      </c>
      <c r="L840">
        <v>353</v>
      </c>
      <c r="M840">
        <v>987812</v>
      </c>
      <c r="N840">
        <v>224357</v>
      </c>
      <c r="O840">
        <v>96989</v>
      </c>
      <c r="P840">
        <v>158945</v>
      </c>
      <c r="Q840" t="s">
        <v>93</v>
      </c>
      <c r="R840">
        <v>657964</v>
      </c>
    </row>
    <row r="841" spans="1:18" x14ac:dyDescent="0.25">
      <c r="A841" t="s">
        <v>248</v>
      </c>
      <c r="B841" t="s">
        <v>249</v>
      </c>
      <c r="C841" t="s">
        <v>85</v>
      </c>
      <c r="D841">
        <v>99</v>
      </c>
      <c r="E841" t="s">
        <v>86</v>
      </c>
      <c r="F841" t="s">
        <v>87</v>
      </c>
      <c r="G841" t="s">
        <v>88</v>
      </c>
      <c r="H841" t="s">
        <v>89</v>
      </c>
      <c r="I841" t="s">
        <v>208</v>
      </c>
      <c r="J841" t="s">
        <v>91</v>
      </c>
      <c r="K841" t="s">
        <v>209</v>
      </c>
      <c r="L841">
        <v>480</v>
      </c>
      <c r="M841">
        <v>987812</v>
      </c>
      <c r="N841">
        <v>224357</v>
      </c>
      <c r="O841">
        <v>96989</v>
      </c>
      <c r="P841">
        <v>158945</v>
      </c>
      <c r="Q841" t="s">
        <v>93</v>
      </c>
      <c r="R841">
        <v>657964</v>
      </c>
    </row>
    <row r="842" spans="1:18" x14ac:dyDescent="0.25">
      <c r="A842" t="s">
        <v>248</v>
      </c>
      <c r="B842" t="s">
        <v>249</v>
      </c>
      <c r="C842" t="s">
        <v>85</v>
      </c>
      <c r="D842">
        <v>99</v>
      </c>
      <c r="E842" t="s">
        <v>86</v>
      </c>
      <c r="F842" t="s">
        <v>87</v>
      </c>
      <c r="G842" t="s">
        <v>88</v>
      </c>
      <c r="H842" t="s">
        <v>89</v>
      </c>
      <c r="I842" t="s">
        <v>208</v>
      </c>
      <c r="J842" t="s">
        <v>91</v>
      </c>
      <c r="K842" t="s">
        <v>209</v>
      </c>
      <c r="L842">
        <v>7932</v>
      </c>
      <c r="M842">
        <v>987812</v>
      </c>
      <c r="N842">
        <v>224357</v>
      </c>
      <c r="O842">
        <v>96989</v>
      </c>
      <c r="P842">
        <v>158945</v>
      </c>
      <c r="Q842" t="s">
        <v>93</v>
      </c>
      <c r="R842">
        <v>657964</v>
      </c>
    </row>
    <row r="843" spans="1:18" x14ac:dyDescent="0.25">
      <c r="A843" t="s">
        <v>248</v>
      </c>
      <c r="B843" t="s">
        <v>249</v>
      </c>
      <c r="C843" t="s">
        <v>85</v>
      </c>
      <c r="D843">
        <v>99</v>
      </c>
      <c r="E843" t="s">
        <v>86</v>
      </c>
      <c r="F843" t="s">
        <v>87</v>
      </c>
      <c r="G843" t="s">
        <v>88</v>
      </c>
      <c r="H843" t="s">
        <v>89</v>
      </c>
      <c r="I843" t="s">
        <v>208</v>
      </c>
      <c r="J843" t="s">
        <v>91</v>
      </c>
      <c r="K843" t="s">
        <v>209</v>
      </c>
      <c r="L843">
        <v>367</v>
      </c>
      <c r="M843">
        <v>987812</v>
      </c>
      <c r="N843">
        <v>224357</v>
      </c>
      <c r="O843">
        <v>96989</v>
      </c>
      <c r="P843">
        <v>158945</v>
      </c>
      <c r="Q843" t="s">
        <v>93</v>
      </c>
      <c r="R843">
        <v>657964</v>
      </c>
    </row>
    <row r="844" spans="1:18" x14ac:dyDescent="0.25">
      <c r="A844" t="s">
        <v>248</v>
      </c>
      <c r="B844" t="s">
        <v>249</v>
      </c>
      <c r="C844" t="s">
        <v>85</v>
      </c>
      <c r="D844">
        <v>99</v>
      </c>
      <c r="E844" t="s">
        <v>86</v>
      </c>
      <c r="F844" t="s">
        <v>87</v>
      </c>
      <c r="G844" t="s">
        <v>88</v>
      </c>
      <c r="H844" t="s">
        <v>89</v>
      </c>
      <c r="I844" t="s">
        <v>208</v>
      </c>
      <c r="J844" t="s">
        <v>91</v>
      </c>
      <c r="K844" t="s">
        <v>209</v>
      </c>
      <c r="L844">
        <v>600</v>
      </c>
      <c r="M844">
        <v>987812</v>
      </c>
      <c r="N844">
        <v>224357</v>
      </c>
      <c r="O844">
        <v>96989</v>
      </c>
      <c r="P844">
        <v>158945</v>
      </c>
      <c r="Q844" t="s">
        <v>93</v>
      </c>
      <c r="R844">
        <v>657964</v>
      </c>
    </row>
    <row r="845" spans="1:18" x14ac:dyDescent="0.25">
      <c r="A845" t="s">
        <v>248</v>
      </c>
      <c r="B845" t="s">
        <v>249</v>
      </c>
      <c r="C845" t="s">
        <v>85</v>
      </c>
      <c r="D845">
        <v>99</v>
      </c>
      <c r="E845" t="s">
        <v>86</v>
      </c>
      <c r="F845" t="s">
        <v>87</v>
      </c>
      <c r="G845" t="s">
        <v>88</v>
      </c>
      <c r="H845" t="s">
        <v>89</v>
      </c>
      <c r="I845" t="s">
        <v>208</v>
      </c>
      <c r="J845" t="s">
        <v>91</v>
      </c>
      <c r="K845" t="s">
        <v>209</v>
      </c>
      <c r="L845">
        <v>1356</v>
      </c>
      <c r="M845">
        <v>987812</v>
      </c>
      <c r="N845">
        <v>224357</v>
      </c>
      <c r="O845">
        <v>96989</v>
      </c>
      <c r="P845">
        <v>158945</v>
      </c>
      <c r="Q845" t="s">
        <v>93</v>
      </c>
      <c r="R845">
        <v>657964</v>
      </c>
    </row>
    <row r="846" spans="1:18" x14ac:dyDescent="0.25">
      <c r="A846" t="s">
        <v>248</v>
      </c>
      <c r="B846" t="s">
        <v>249</v>
      </c>
      <c r="C846" t="s">
        <v>85</v>
      </c>
      <c r="D846">
        <v>99</v>
      </c>
      <c r="E846" t="s">
        <v>86</v>
      </c>
      <c r="F846" t="s">
        <v>87</v>
      </c>
      <c r="G846" t="s">
        <v>88</v>
      </c>
      <c r="H846" t="s">
        <v>89</v>
      </c>
      <c r="I846" t="s">
        <v>168</v>
      </c>
      <c r="J846" t="s">
        <v>91</v>
      </c>
      <c r="K846" t="s">
        <v>169</v>
      </c>
      <c r="L846">
        <v>27300</v>
      </c>
      <c r="M846">
        <v>987812</v>
      </c>
      <c r="N846">
        <v>224357</v>
      </c>
      <c r="O846">
        <v>96989</v>
      </c>
      <c r="P846">
        <v>158945</v>
      </c>
      <c r="Q846" t="s">
        <v>93</v>
      </c>
      <c r="R846">
        <v>657964</v>
      </c>
    </row>
    <row r="847" spans="1:18" x14ac:dyDescent="0.25">
      <c r="A847" t="s">
        <v>248</v>
      </c>
      <c r="B847" t="s">
        <v>249</v>
      </c>
      <c r="C847" t="s">
        <v>85</v>
      </c>
      <c r="D847">
        <v>99</v>
      </c>
      <c r="E847" t="s">
        <v>86</v>
      </c>
      <c r="F847" t="s">
        <v>87</v>
      </c>
      <c r="G847" t="s">
        <v>88</v>
      </c>
      <c r="H847" t="s">
        <v>89</v>
      </c>
      <c r="I847" t="s">
        <v>192</v>
      </c>
      <c r="J847" t="s">
        <v>91</v>
      </c>
      <c r="K847" t="s">
        <v>193</v>
      </c>
      <c r="L847">
        <v>200</v>
      </c>
      <c r="M847">
        <v>987812</v>
      </c>
      <c r="N847">
        <v>224357</v>
      </c>
      <c r="O847">
        <v>96989</v>
      </c>
      <c r="P847">
        <v>158945</v>
      </c>
      <c r="Q847" t="s">
        <v>93</v>
      </c>
      <c r="R847">
        <v>657964</v>
      </c>
    </row>
    <row r="848" spans="1:18" x14ac:dyDescent="0.25">
      <c r="A848" t="s">
        <v>248</v>
      </c>
      <c r="B848" t="s">
        <v>249</v>
      </c>
      <c r="C848" t="s">
        <v>85</v>
      </c>
      <c r="D848">
        <v>99</v>
      </c>
      <c r="E848" t="s">
        <v>86</v>
      </c>
      <c r="F848" t="s">
        <v>87</v>
      </c>
      <c r="G848" t="s">
        <v>88</v>
      </c>
      <c r="H848" t="s">
        <v>89</v>
      </c>
      <c r="I848" t="s">
        <v>208</v>
      </c>
      <c r="J848" t="s">
        <v>91</v>
      </c>
      <c r="K848" t="s">
        <v>209</v>
      </c>
      <c r="L848">
        <v>1739</v>
      </c>
      <c r="M848">
        <v>987812</v>
      </c>
      <c r="N848">
        <v>224357</v>
      </c>
      <c r="O848">
        <v>96989</v>
      </c>
      <c r="P848">
        <v>158945</v>
      </c>
      <c r="Q848" t="s">
        <v>93</v>
      </c>
      <c r="R848">
        <v>657964</v>
      </c>
    </row>
    <row r="849" spans="1:18" x14ac:dyDescent="0.25">
      <c r="A849" t="s">
        <v>248</v>
      </c>
      <c r="B849" t="s">
        <v>249</v>
      </c>
      <c r="C849" t="s">
        <v>85</v>
      </c>
      <c r="D849">
        <v>99</v>
      </c>
      <c r="E849" t="s">
        <v>86</v>
      </c>
      <c r="F849" t="s">
        <v>87</v>
      </c>
      <c r="G849" t="s">
        <v>88</v>
      </c>
      <c r="H849" t="s">
        <v>89</v>
      </c>
      <c r="I849" t="s">
        <v>212</v>
      </c>
      <c r="J849" t="s">
        <v>91</v>
      </c>
      <c r="K849" t="s">
        <v>213</v>
      </c>
      <c r="L849">
        <v>9052</v>
      </c>
      <c r="M849">
        <v>987812</v>
      </c>
      <c r="N849">
        <v>224357</v>
      </c>
      <c r="O849">
        <v>96989</v>
      </c>
      <c r="P849">
        <v>158945</v>
      </c>
      <c r="Q849" t="s">
        <v>93</v>
      </c>
      <c r="R849">
        <v>657964</v>
      </c>
    </row>
    <row r="850" spans="1:18" x14ac:dyDescent="0.25">
      <c r="A850" t="s">
        <v>248</v>
      </c>
      <c r="B850" t="s">
        <v>249</v>
      </c>
      <c r="C850" t="s">
        <v>85</v>
      </c>
      <c r="D850">
        <v>99</v>
      </c>
      <c r="E850" t="s">
        <v>86</v>
      </c>
      <c r="F850" t="s">
        <v>87</v>
      </c>
      <c r="G850" t="s">
        <v>88</v>
      </c>
      <c r="H850" t="s">
        <v>89</v>
      </c>
      <c r="I850" t="s">
        <v>136</v>
      </c>
      <c r="J850" t="s">
        <v>91</v>
      </c>
      <c r="K850" t="s">
        <v>137</v>
      </c>
      <c r="L850">
        <v>2280</v>
      </c>
      <c r="M850">
        <v>987812</v>
      </c>
      <c r="N850">
        <v>224357</v>
      </c>
      <c r="O850">
        <v>96989</v>
      </c>
      <c r="P850">
        <v>158945</v>
      </c>
      <c r="Q850" t="s">
        <v>93</v>
      </c>
      <c r="R850">
        <v>657964</v>
      </c>
    </row>
    <row r="851" spans="1:18" x14ac:dyDescent="0.25">
      <c r="A851" t="s">
        <v>248</v>
      </c>
      <c r="B851" t="s">
        <v>249</v>
      </c>
      <c r="C851" t="s">
        <v>85</v>
      </c>
      <c r="D851">
        <v>99</v>
      </c>
      <c r="E851" t="s">
        <v>86</v>
      </c>
      <c r="F851" t="s">
        <v>87</v>
      </c>
      <c r="G851" t="s">
        <v>88</v>
      </c>
      <c r="H851" t="s">
        <v>89</v>
      </c>
      <c r="I851" t="s">
        <v>136</v>
      </c>
      <c r="J851" t="s">
        <v>91</v>
      </c>
      <c r="K851" t="s">
        <v>137</v>
      </c>
      <c r="L851">
        <v>3300</v>
      </c>
      <c r="M851">
        <v>987812</v>
      </c>
      <c r="N851">
        <v>224357</v>
      </c>
      <c r="O851">
        <v>96989</v>
      </c>
      <c r="P851">
        <v>158945</v>
      </c>
      <c r="Q851" t="s">
        <v>93</v>
      </c>
      <c r="R851">
        <v>657964</v>
      </c>
    </row>
    <row r="852" spans="1:18" x14ac:dyDescent="0.25">
      <c r="A852" t="s">
        <v>248</v>
      </c>
      <c r="B852" t="s">
        <v>249</v>
      </c>
      <c r="C852" t="s">
        <v>85</v>
      </c>
      <c r="D852">
        <v>99</v>
      </c>
      <c r="E852" t="s">
        <v>86</v>
      </c>
      <c r="F852" t="s">
        <v>87</v>
      </c>
      <c r="G852" t="s">
        <v>88</v>
      </c>
      <c r="H852" t="s">
        <v>89</v>
      </c>
      <c r="I852" t="s">
        <v>136</v>
      </c>
      <c r="J852" t="s">
        <v>91</v>
      </c>
      <c r="K852" t="s">
        <v>137</v>
      </c>
      <c r="L852">
        <v>300</v>
      </c>
      <c r="M852">
        <v>987812</v>
      </c>
      <c r="N852">
        <v>224357</v>
      </c>
      <c r="O852">
        <v>96989</v>
      </c>
      <c r="P852">
        <v>158945</v>
      </c>
      <c r="Q852" t="s">
        <v>93</v>
      </c>
      <c r="R852">
        <v>657964</v>
      </c>
    </row>
    <row r="853" spans="1:18" x14ac:dyDescent="0.25">
      <c r="A853" t="s">
        <v>248</v>
      </c>
      <c r="B853" t="s">
        <v>249</v>
      </c>
      <c r="C853" t="s">
        <v>85</v>
      </c>
      <c r="D853">
        <v>99</v>
      </c>
      <c r="E853" t="s">
        <v>86</v>
      </c>
      <c r="F853" t="s">
        <v>87</v>
      </c>
      <c r="G853" t="s">
        <v>88</v>
      </c>
      <c r="H853" t="s">
        <v>89</v>
      </c>
      <c r="I853" t="s">
        <v>136</v>
      </c>
      <c r="J853" t="s">
        <v>91</v>
      </c>
      <c r="K853" t="s">
        <v>137</v>
      </c>
      <c r="L853">
        <v>1107</v>
      </c>
      <c r="M853">
        <v>987812</v>
      </c>
      <c r="N853">
        <v>224357</v>
      </c>
      <c r="O853">
        <v>96989</v>
      </c>
      <c r="P853">
        <v>158945</v>
      </c>
      <c r="Q853" t="s">
        <v>93</v>
      </c>
      <c r="R853">
        <v>657964</v>
      </c>
    </row>
    <row r="854" spans="1:18" x14ac:dyDescent="0.25">
      <c r="A854" t="s">
        <v>248</v>
      </c>
      <c r="B854" t="s">
        <v>249</v>
      </c>
      <c r="C854" t="s">
        <v>85</v>
      </c>
      <c r="D854">
        <v>99</v>
      </c>
      <c r="E854" t="s">
        <v>86</v>
      </c>
      <c r="F854" t="s">
        <v>87</v>
      </c>
      <c r="G854" t="s">
        <v>88</v>
      </c>
      <c r="H854" t="s">
        <v>89</v>
      </c>
      <c r="I854" t="s">
        <v>136</v>
      </c>
      <c r="J854" t="s">
        <v>91</v>
      </c>
      <c r="K854" t="s">
        <v>137</v>
      </c>
      <c r="L854">
        <v>1235</v>
      </c>
      <c r="M854">
        <v>987812</v>
      </c>
      <c r="N854">
        <v>224357</v>
      </c>
      <c r="O854">
        <v>96989</v>
      </c>
      <c r="P854">
        <v>158945</v>
      </c>
      <c r="Q854" t="s">
        <v>93</v>
      </c>
      <c r="R854">
        <v>657964</v>
      </c>
    </row>
    <row r="855" spans="1:18" x14ac:dyDescent="0.25">
      <c r="A855" t="s">
        <v>248</v>
      </c>
      <c r="B855" t="s">
        <v>249</v>
      </c>
      <c r="C855" t="s">
        <v>85</v>
      </c>
      <c r="D855">
        <v>99</v>
      </c>
      <c r="E855" t="s">
        <v>86</v>
      </c>
      <c r="F855" t="s">
        <v>87</v>
      </c>
      <c r="G855" t="s">
        <v>88</v>
      </c>
      <c r="H855" t="s">
        <v>89</v>
      </c>
      <c r="I855" t="s">
        <v>190</v>
      </c>
      <c r="J855" t="s">
        <v>91</v>
      </c>
      <c r="K855" t="s">
        <v>191</v>
      </c>
      <c r="L855">
        <v>10000</v>
      </c>
      <c r="M855">
        <v>987812</v>
      </c>
      <c r="N855">
        <v>224357</v>
      </c>
      <c r="O855">
        <v>96989</v>
      </c>
      <c r="P855">
        <v>158945</v>
      </c>
      <c r="Q855" t="s">
        <v>93</v>
      </c>
      <c r="R855">
        <v>657964</v>
      </c>
    </row>
    <row r="856" spans="1:18" x14ac:dyDescent="0.25">
      <c r="A856" t="s">
        <v>248</v>
      </c>
      <c r="B856" t="s">
        <v>249</v>
      </c>
      <c r="C856" t="s">
        <v>85</v>
      </c>
      <c r="D856">
        <v>99</v>
      </c>
      <c r="E856" t="s">
        <v>86</v>
      </c>
      <c r="F856" t="s">
        <v>87</v>
      </c>
      <c r="G856" t="s">
        <v>88</v>
      </c>
      <c r="H856" t="s">
        <v>89</v>
      </c>
      <c r="I856" t="s">
        <v>220</v>
      </c>
      <c r="J856" t="s">
        <v>91</v>
      </c>
      <c r="K856" t="s">
        <v>221</v>
      </c>
      <c r="L856">
        <v>2892</v>
      </c>
      <c r="M856">
        <v>987812</v>
      </c>
      <c r="N856">
        <v>224357</v>
      </c>
      <c r="O856">
        <v>96989</v>
      </c>
      <c r="P856">
        <v>158945</v>
      </c>
      <c r="Q856" t="s">
        <v>93</v>
      </c>
      <c r="R856">
        <v>657964</v>
      </c>
    </row>
    <row r="857" spans="1:18" x14ac:dyDescent="0.25">
      <c r="A857" t="s">
        <v>248</v>
      </c>
      <c r="B857" t="s">
        <v>249</v>
      </c>
      <c r="C857" t="s">
        <v>85</v>
      </c>
      <c r="D857">
        <v>99</v>
      </c>
      <c r="E857" t="s">
        <v>86</v>
      </c>
      <c r="F857" t="s">
        <v>87</v>
      </c>
      <c r="G857" t="s">
        <v>88</v>
      </c>
      <c r="H857" t="s">
        <v>89</v>
      </c>
      <c r="I857" t="s">
        <v>160</v>
      </c>
      <c r="J857" t="s">
        <v>91</v>
      </c>
      <c r="K857" t="s">
        <v>161</v>
      </c>
      <c r="L857">
        <v>22050</v>
      </c>
      <c r="M857">
        <v>987812</v>
      </c>
      <c r="N857">
        <v>224357</v>
      </c>
      <c r="O857">
        <v>96989</v>
      </c>
      <c r="P857">
        <v>158945</v>
      </c>
      <c r="Q857" t="s">
        <v>93</v>
      </c>
      <c r="R857">
        <v>657964</v>
      </c>
    </row>
    <row r="858" spans="1:18" x14ac:dyDescent="0.25">
      <c r="A858" t="s">
        <v>248</v>
      </c>
      <c r="B858" t="s">
        <v>249</v>
      </c>
      <c r="C858" t="s">
        <v>85</v>
      </c>
      <c r="D858">
        <v>99</v>
      </c>
      <c r="E858" t="s">
        <v>86</v>
      </c>
      <c r="F858" t="s">
        <v>87</v>
      </c>
      <c r="G858" t="s">
        <v>88</v>
      </c>
      <c r="H858" t="s">
        <v>89</v>
      </c>
      <c r="I858" t="s">
        <v>190</v>
      </c>
      <c r="J858" t="s">
        <v>91</v>
      </c>
      <c r="K858" t="s">
        <v>191</v>
      </c>
      <c r="L858">
        <v>7500</v>
      </c>
      <c r="M858">
        <v>987812</v>
      </c>
      <c r="N858">
        <v>224357</v>
      </c>
      <c r="O858">
        <v>96989</v>
      </c>
      <c r="P858">
        <v>158945</v>
      </c>
      <c r="Q858" t="s">
        <v>93</v>
      </c>
      <c r="R858">
        <v>657964</v>
      </c>
    </row>
    <row r="859" spans="1:18" x14ac:dyDescent="0.25">
      <c r="A859" t="s">
        <v>248</v>
      </c>
      <c r="B859" t="s">
        <v>249</v>
      </c>
      <c r="C859" t="s">
        <v>85</v>
      </c>
      <c r="D859">
        <v>99</v>
      </c>
      <c r="E859" t="s">
        <v>86</v>
      </c>
      <c r="F859" t="s">
        <v>87</v>
      </c>
      <c r="G859" t="s">
        <v>88</v>
      </c>
      <c r="H859" t="s">
        <v>89</v>
      </c>
      <c r="I859" t="s">
        <v>190</v>
      </c>
      <c r="J859" t="s">
        <v>91</v>
      </c>
      <c r="K859" t="s">
        <v>191</v>
      </c>
      <c r="L859">
        <v>3600</v>
      </c>
      <c r="M859">
        <v>987812</v>
      </c>
      <c r="N859">
        <v>224357</v>
      </c>
      <c r="O859">
        <v>96989</v>
      </c>
      <c r="P859">
        <v>158945</v>
      </c>
      <c r="Q859" t="s">
        <v>93</v>
      </c>
      <c r="R859">
        <v>657964</v>
      </c>
    </row>
    <row r="860" spans="1:18" x14ac:dyDescent="0.25">
      <c r="A860" t="s">
        <v>248</v>
      </c>
      <c r="B860" t="s">
        <v>249</v>
      </c>
      <c r="C860" t="s">
        <v>85</v>
      </c>
      <c r="D860">
        <v>99</v>
      </c>
      <c r="E860" t="s">
        <v>86</v>
      </c>
      <c r="F860" t="s">
        <v>87</v>
      </c>
      <c r="G860" t="s">
        <v>88</v>
      </c>
      <c r="H860" t="s">
        <v>89</v>
      </c>
      <c r="I860" t="s">
        <v>190</v>
      </c>
      <c r="J860" t="s">
        <v>91</v>
      </c>
      <c r="K860" t="s">
        <v>191</v>
      </c>
      <c r="L860">
        <v>12000</v>
      </c>
      <c r="M860">
        <v>987812</v>
      </c>
      <c r="N860">
        <v>224357</v>
      </c>
      <c r="O860">
        <v>96989</v>
      </c>
      <c r="P860">
        <v>158945</v>
      </c>
      <c r="Q860" t="s">
        <v>93</v>
      </c>
      <c r="R860">
        <v>657964</v>
      </c>
    </row>
    <row r="861" spans="1:18" x14ac:dyDescent="0.25">
      <c r="A861" t="s">
        <v>248</v>
      </c>
      <c r="B861" t="s">
        <v>249</v>
      </c>
      <c r="C861" t="s">
        <v>85</v>
      </c>
      <c r="D861">
        <v>99</v>
      </c>
      <c r="E861" t="s">
        <v>86</v>
      </c>
      <c r="F861" t="s">
        <v>87</v>
      </c>
      <c r="G861" t="s">
        <v>88</v>
      </c>
      <c r="H861" t="s">
        <v>89</v>
      </c>
      <c r="I861" t="s">
        <v>190</v>
      </c>
      <c r="J861" t="s">
        <v>91</v>
      </c>
      <c r="K861" t="s">
        <v>191</v>
      </c>
      <c r="L861">
        <v>2500</v>
      </c>
      <c r="M861">
        <v>987812</v>
      </c>
      <c r="N861">
        <v>224357</v>
      </c>
      <c r="O861">
        <v>96989</v>
      </c>
      <c r="P861">
        <v>158945</v>
      </c>
      <c r="Q861" t="s">
        <v>93</v>
      </c>
      <c r="R861">
        <v>657964</v>
      </c>
    </row>
    <row r="862" spans="1:18" x14ac:dyDescent="0.25">
      <c r="A862" t="s">
        <v>248</v>
      </c>
      <c r="B862" t="s">
        <v>249</v>
      </c>
      <c r="C862" t="s">
        <v>85</v>
      </c>
      <c r="D862">
        <v>99</v>
      </c>
      <c r="E862" t="s">
        <v>86</v>
      </c>
      <c r="F862" t="s">
        <v>87</v>
      </c>
      <c r="G862" t="s">
        <v>88</v>
      </c>
      <c r="H862" t="s">
        <v>89</v>
      </c>
      <c r="I862" t="s">
        <v>190</v>
      </c>
      <c r="J862" t="s">
        <v>91</v>
      </c>
      <c r="K862" t="s">
        <v>191</v>
      </c>
      <c r="L862">
        <v>3000</v>
      </c>
      <c r="M862">
        <v>987812</v>
      </c>
      <c r="N862">
        <v>224357</v>
      </c>
      <c r="O862">
        <v>96989</v>
      </c>
      <c r="P862">
        <v>158945</v>
      </c>
      <c r="Q862" t="s">
        <v>93</v>
      </c>
      <c r="R862">
        <v>657964</v>
      </c>
    </row>
    <row r="863" spans="1:18" x14ac:dyDescent="0.25">
      <c r="A863" t="s">
        <v>248</v>
      </c>
      <c r="B863" t="s">
        <v>249</v>
      </c>
      <c r="C863" t="s">
        <v>85</v>
      </c>
      <c r="D863">
        <v>99</v>
      </c>
      <c r="E863" t="s">
        <v>86</v>
      </c>
      <c r="F863" t="s">
        <v>87</v>
      </c>
      <c r="G863" t="s">
        <v>88</v>
      </c>
      <c r="H863" t="s">
        <v>89</v>
      </c>
      <c r="I863" t="s">
        <v>190</v>
      </c>
      <c r="J863" t="s">
        <v>91</v>
      </c>
      <c r="K863" t="s">
        <v>191</v>
      </c>
      <c r="L863">
        <v>2000</v>
      </c>
      <c r="M863">
        <v>987812</v>
      </c>
      <c r="N863">
        <v>224357</v>
      </c>
      <c r="O863">
        <v>96989</v>
      </c>
      <c r="P863">
        <v>158945</v>
      </c>
      <c r="Q863" t="s">
        <v>93</v>
      </c>
      <c r="R863">
        <v>657964</v>
      </c>
    </row>
    <row r="864" spans="1:18" x14ac:dyDescent="0.25">
      <c r="A864" t="s">
        <v>248</v>
      </c>
      <c r="B864" t="s">
        <v>249</v>
      </c>
      <c r="C864" t="s">
        <v>85</v>
      </c>
      <c r="D864">
        <v>99</v>
      </c>
      <c r="E864" t="s">
        <v>86</v>
      </c>
      <c r="F864" t="s">
        <v>87</v>
      </c>
      <c r="G864" t="s">
        <v>88</v>
      </c>
      <c r="H864" t="s">
        <v>89</v>
      </c>
      <c r="I864" t="s">
        <v>190</v>
      </c>
      <c r="J864" t="s">
        <v>91</v>
      </c>
      <c r="K864" t="s">
        <v>191</v>
      </c>
      <c r="L864">
        <v>2600</v>
      </c>
      <c r="M864">
        <v>987812</v>
      </c>
      <c r="N864">
        <v>224357</v>
      </c>
      <c r="O864">
        <v>96989</v>
      </c>
      <c r="P864">
        <v>158945</v>
      </c>
      <c r="Q864" t="s">
        <v>93</v>
      </c>
      <c r="R864">
        <v>657964</v>
      </c>
    </row>
    <row r="865" spans="1:18" x14ac:dyDescent="0.25">
      <c r="A865" t="s">
        <v>248</v>
      </c>
      <c r="B865" t="s">
        <v>249</v>
      </c>
      <c r="C865" t="s">
        <v>85</v>
      </c>
      <c r="D865">
        <v>99</v>
      </c>
      <c r="E865" t="s">
        <v>86</v>
      </c>
      <c r="F865" t="s">
        <v>87</v>
      </c>
      <c r="G865" t="s">
        <v>88</v>
      </c>
      <c r="H865" t="s">
        <v>89</v>
      </c>
      <c r="I865" t="s">
        <v>190</v>
      </c>
      <c r="J865" t="s">
        <v>91</v>
      </c>
      <c r="K865" t="s">
        <v>191</v>
      </c>
      <c r="L865">
        <v>1400</v>
      </c>
      <c r="M865">
        <v>987812</v>
      </c>
      <c r="N865">
        <v>224357</v>
      </c>
      <c r="O865">
        <v>96989</v>
      </c>
      <c r="P865">
        <v>158945</v>
      </c>
      <c r="Q865" t="s">
        <v>93</v>
      </c>
      <c r="R865">
        <v>657964</v>
      </c>
    </row>
    <row r="866" spans="1:18" x14ac:dyDescent="0.25">
      <c r="A866" t="s">
        <v>248</v>
      </c>
      <c r="B866" t="s">
        <v>249</v>
      </c>
      <c r="C866" t="s">
        <v>85</v>
      </c>
      <c r="D866">
        <v>99</v>
      </c>
      <c r="E866" t="s">
        <v>86</v>
      </c>
      <c r="F866" t="s">
        <v>87</v>
      </c>
      <c r="G866" t="s">
        <v>88</v>
      </c>
      <c r="H866" t="s">
        <v>89</v>
      </c>
      <c r="I866" t="s">
        <v>190</v>
      </c>
      <c r="J866" t="s">
        <v>91</v>
      </c>
      <c r="K866" t="s">
        <v>191</v>
      </c>
      <c r="L866">
        <v>1000</v>
      </c>
      <c r="M866">
        <v>987812</v>
      </c>
      <c r="N866">
        <v>224357</v>
      </c>
      <c r="O866">
        <v>96989</v>
      </c>
      <c r="P866">
        <v>158945</v>
      </c>
      <c r="Q866" t="s">
        <v>93</v>
      </c>
      <c r="R866">
        <v>657964</v>
      </c>
    </row>
    <row r="867" spans="1:18" x14ac:dyDescent="0.25">
      <c r="A867" t="s">
        <v>248</v>
      </c>
      <c r="B867" t="s">
        <v>249</v>
      </c>
      <c r="C867" t="s">
        <v>85</v>
      </c>
      <c r="D867">
        <v>99</v>
      </c>
      <c r="E867" t="s">
        <v>86</v>
      </c>
      <c r="F867" t="s">
        <v>87</v>
      </c>
      <c r="G867" t="s">
        <v>88</v>
      </c>
      <c r="H867" t="s">
        <v>89</v>
      </c>
      <c r="I867" t="s">
        <v>90</v>
      </c>
      <c r="J867" t="s">
        <v>91</v>
      </c>
      <c r="K867" t="s">
        <v>92</v>
      </c>
      <c r="L867">
        <v>0</v>
      </c>
      <c r="M867">
        <v>987812</v>
      </c>
      <c r="N867">
        <v>224357</v>
      </c>
      <c r="O867">
        <v>96989</v>
      </c>
      <c r="P867">
        <v>158945</v>
      </c>
      <c r="Q867" t="s">
        <v>93</v>
      </c>
      <c r="R867">
        <v>657964</v>
      </c>
    </row>
    <row r="868" spans="1:18" x14ac:dyDescent="0.25">
      <c r="A868" t="s">
        <v>248</v>
      </c>
      <c r="B868" t="s">
        <v>249</v>
      </c>
      <c r="C868" t="s">
        <v>85</v>
      </c>
      <c r="D868">
        <v>99</v>
      </c>
      <c r="E868" t="s">
        <v>86</v>
      </c>
      <c r="F868" t="s">
        <v>87</v>
      </c>
      <c r="G868" t="s">
        <v>88</v>
      </c>
      <c r="H868" t="s">
        <v>89</v>
      </c>
      <c r="I868" t="s">
        <v>94</v>
      </c>
      <c r="J868" t="s">
        <v>91</v>
      </c>
      <c r="K868" t="s">
        <v>95</v>
      </c>
      <c r="L868">
        <v>0</v>
      </c>
      <c r="M868">
        <v>987812</v>
      </c>
      <c r="N868">
        <v>224357</v>
      </c>
      <c r="O868">
        <v>96989</v>
      </c>
      <c r="P868">
        <v>158945</v>
      </c>
      <c r="Q868" t="s">
        <v>93</v>
      </c>
      <c r="R868">
        <v>657964</v>
      </c>
    </row>
    <row r="869" spans="1:18" x14ac:dyDescent="0.25">
      <c r="A869" t="s">
        <v>248</v>
      </c>
      <c r="B869" t="s">
        <v>249</v>
      </c>
      <c r="C869" t="s">
        <v>85</v>
      </c>
      <c r="D869">
        <v>99</v>
      </c>
      <c r="E869" t="s">
        <v>86</v>
      </c>
      <c r="F869" t="s">
        <v>87</v>
      </c>
      <c r="G869" t="s">
        <v>88</v>
      </c>
      <c r="H869" t="s">
        <v>89</v>
      </c>
      <c r="I869" t="s">
        <v>96</v>
      </c>
      <c r="J869" t="s">
        <v>91</v>
      </c>
      <c r="K869" t="s">
        <v>97</v>
      </c>
      <c r="L869">
        <v>0</v>
      </c>
      <c r="M869">
        <v>987812</v>
      </c>
      <c r="N869">
        <v>224357</v>
      </c>
      <c r="O869">
        <v>96989</v>
      </c>
      <c r="P869">
        <v>158945</v>
      </c>
      <c r="Q869" t="s">
        <v>93</v>
      </c>
      <c r="R869">
        <v>657964</v>
      </c>
    </row>
    <row r="870" spans="1:18" x14ac:dyDescent="0.25">
      <c r="A870" t="s">
        <v>248</v>
      </c>
      <c r="B870" t="s">
        <v>249</v>
      </c>
      <c r="C870" t="s">
        <v>85</v>
      </c>
      <c r="D870">
        <v>99</v>
      </c>
      <c r="E870" t="s">
        <v>86</v>
      </c>
      <c r="F870" t="s">
        <v>87</v>
      </c>
      <c r="G870" t="s">
        <v>88</v>
      </c>
      <c r="H870" t="s">
        <v>89</v>
      </c>
      <c r="I870" t="s">
        <v>98</v>
      </c>
      <c r="J870" t="s">
        <v>91</v>
      </c>
      <c r="K870" t="s">
        <v>99</v>
      </c>
      <c r="L870">
        <v>0</v>
      </c>
      <c r="M870">
        <v>987812</v>
      </c>
      <c r="N870">
        <v>224357</v>
      </c>
      <c r="O870">
        <v>96989</v>
      </c>
      <c r="P870">
        <v>158945</v>
      </c>
      <c r="Q870" t="s">
        <v>93</v>
      </c>
      <c r="R870">
        <v>657964</v>
      </c>
    </row>
    <row r="871" spans="1:18" x14ac:dyDescent="0.25">
      <c r="A871" t="s">
        <v>248</v>
      </c>
      <c r="B871" t="s">
        <v>249</v>
      </c>
      <c r="C871" t="s">
        <v>85</v>
      </c>
      <c r="D871">
        <v>99</v>
      </c>
      <c r="E871" t="s">
        <v>86</v>
      </c>
      <c r="F871" t="s">
        <v>87</v>
      </c>
      <c r="G871" t="s">
        <v>88</v>
      </c>
      <c r="H871" t="s">
        <v>89</v>
      </c>
      <c r="I871" t="s">
        <v>100</v>
      </c>
      <c r="J871" t="s">
        <v>91</v>
      </c>
      <c r="K871" t="s">
        <v>101</v>
      </c>
      <c r="L871">
        <v>0</v>
      </c>
      <c r="M871">
        <v>987812</v>
      </c>
      <c r="N871">
        <v>224357</v>
      </c>
      <c r="O871">
        <v>96989</v>
      </c>
      <c r="P871">
        <v>158945</v>
      </c>
      <c r="Q871" t="s">
        <v>93</v>
      </c>
      <c r="R871">
        <v>657964</v>
      </c>
    </row>
    <row r="872" spans="1:18" x14ac:dyDescent="0.25">
      <c r="A872" t="s">
        <v>248</v>
      </c>
      <c r="B872" t="s">
        <v>249</v>
      </c>
      <c r="C872" t="s">
        <v>85</v>
      </c>
      <c r="D872">
        <v>99</v>
      </c>
      <c r="E872" t="s">
        <v>86</v>
      </c>
      <c r="F872" t="s">
        <v>87</v>
      </c>
      <c r="G872" t="s">
        <v>88</v>
      </c>
      <c r="H872" t="s">
        <v>89</v>
      </c>
      <c r="I872" t="s">
        <v>102</v>
      </c>
      <c r="J872" t="s">
        <v>91</v>
      </c>
      <c r="K872" t="s">
        <v>103</v>
      </c>
      <c r="L872">
        <v>0</v>
      </c>
      <c r="M872">
        <v>987812</v>
      </c>
      <c r="N872">
        <v>224357</v>
      </c>
      <c r="O872">
        <v>96989</v>
      </c>
      <c r="P872">
        <v>158945</v>
      </c>
      <c r="Q872" t="s">
        <v>93</v>
      </c>
      <c r="R872">
        <v>657964</v>
      </c>
    </row>
    <row r="873" spans="1:18" x14ac:dyDescent="0.25">
      <c r="A873" t="s">
        <v>248</v>
      </c>
      <c r="B873" t="s">
        <v>249</v>
      </c>
      <c r="C873" t="s">
        <v>85</v>
      </c>
      <c r="D873">
        <v>99</v>
      </c>
      <c r="E873" t="s">
        <v>86</v>
      </c>
      <c r="F873" t="s">
        <v>87</v>
      </c>
      <c r="G873" t="s">
        <v>88</v>
      </c>
      <c r="H873" t="s">
        <v>89</v>
      </c>
      <c r="I873" t="s">
        <v>104</v>
      </c>
      <c r="J873" t="s">
        <v>91</v>
      </c>
      <c r="K873" t="s">
        <v>105</v>
      </c>
      <c r="L873">
        <v>0</v>
      </c>
      <c r="M873">
        <v>987812</v>
      </c>
      <c r="N873">
        <v>224357</v>
      </c>
      <c r="O873">
        <v>96989</v>
      </c>
      <c r="P873">
        <v>158945</v>
      </c>
      <c r="Q873" t="s">
        <v>93</v>
      </c>
      <c r="R873">
        <v>657964</v>
      </c>
    </row>
    <row r="874" spans="1:18" x14ac:dyDescent="0.25">
      <c r="A874" t="s">
        <v>248</v>
      </c>
      <c r="B874" t="s">
        <v>249</v>
      </c>
      <c r="C874" t="s">
        <v>85</v>
      </c>
      <c r="D874">
        <v>99</v>
      </c>
      <c r="E874" t="s">
        <v>86</v>
      </c>
      <c r="F874" t="s">
        <v>87</v>
      </c>
      <c r="G874" t="s">
        <v>88</v>
      </c>
      <c r="H874" t="s">
        <v>89</v>
      </c>
      <c r="I874" t="s">
        <v>106</v>
      </c>
      <c r="J874" t="s">
        <v>91</v>
      </c>
      <c r="K874" t="s">
        <v>107</v>
      </c>
      <c r="L874">
        <v>0</v>
      </c>
      <c r="M874">
        <v>987812</v>
      </c>
      <c r="N874">
        <v>224357</v>
      </c>
      <c r="O874">
        <v>96989</v>
      </c>
      <c r="P874">
        <v>158945</v>
      </c>
      <c r="Q874" t="s">
        <v>93</v>
      </c>
      <c r="R874">
        <v>657964</v>
      </c>
    </row>
    <row r="875" spans="1:18" x14ac:dyDescent="0.25">
      <c r="A875" t="s">
        <v>248</v>
      </c>
      <c r="B875" t="s">
        <v>249</v>
      </c>
      <c r="C875" t="s">
        <v>85</v>
      </c>
      <c r="D875">
        <v>99</v>
      </c>
      <c r="E875" t="s">
        <v>86</v>
      </c>
      <c r="F875" t="s">
        <v>87</v>
      </c>
      <c r="G875" t="s">
        <v>88</v>
      </c>
      <c r="H875" t="s">
        <v>89</v>
      </c>
      <c r="I875" t="s">
        <v>108</v>
      </c>
      <c r="J875" t="s">
        <v>91</v>
      </c>
      <c r="K875" t="s">
        <v>109</v>
      </c>
      <c r="L875">
        <v>0</v>
      </c>
      <c r="M875">
        <v>987812</v>
      </c>
      <c r="N875">
        <v>224357</v>
      </c>
      <c r="O875">
        <v>96989</v>
      </c>
      <c r="P875">
        <v>158945</v>
      </c>
      <c r="Q875" t="s">
        <v>93</v>
      </c>
      <c r="R875">
        <v>657964</v>
      </c>
    </row>
    <row r="876" spans="1:18" x14ac:dyDescent="0.25">
      <c r="A876" t="s">
        <v>248</v>
      </c>
      <c r="B876" t="s">
        <v>249</v>
      </c>
      <c r="C876" t="s">
        <v>85</v>
      </c>
      <c r="D876">
        <v>99</v>
      </c>
      <c r="E876" t="s">
        <v>86</v>
      </c>
      <c r="F876" t="s">
        <v>87</v>
      </c>
      <c r="G876" t="s">
        <v>88</v>
      </c>
      <c r="H876" t="s">
        <v>89</v>
      </c>
      <c r="I876" t="s">
        <v>110</v>
      </c>
      <c r="J876" t="s">
        <v>91</v>
      </c>
      <c r="K876" t="s">
        <v>111</v>
      </c>
      <c r="L876">
        <v>0</v>
      </c>
      <c r="M876">
        <v>987812</v>
      </c>
      <c r="N876">
        <v>224357</v>
      </c>
      <c r="O876">
        <v>96989</v>
      </c>
      <c r="P876">
        <v>158945</v>
      </c>
      <c r="Q876" t="s">
        <v>93</v>
      </c>
      <c r="R876">
        <v>657964</v>
      </c>
    </row>
    <row r="877" spans="1:18" x14ac:dyDescent="0.25">
      <c r="A877" t="s">
        <v>248</v>
      </c>
      <c r="B877" t="s">
        <v>249</v>
      </c>
      <c r="C877" t="s">
        <v>85</v>
      </c>
      <c r="D877">
        <v>99</v>
      </c>
      <c r="E877" t="s">
        <v>86</v>
      </c>
      <c r="F877" t="s">
        <v>87</v>
      </c>
      <c r="G877" t="s">
        <v>88</v>
      </c>
      <c r="H877" t="s">
        <v>89</v>
      </c>
      <c r="I877" t="s">
        <v>112</v>
      </c>
      <c r="J877" t="s">
        <v>91</v>
      </c>
      <c r="K877" t="s">
        <v>113</v>
      </c>
      <c r="L877">
        <v>7400</v>
      </c>
      <c r="M877">
        <v>987812</v>
      </c>
      <c r="N877">
        <v>224357</v>
      </c>
      <c r="O877">
        <v>96989</v>
      </c>
      <c r="P877">
        <v>158945</v>
      </c>
      <c r="Q877" t="s">
        <v>93</v>
      </c>
      <c r="R877">
        <v>657964</v>
      </c>
    </row>
    <row r="878" spans="1:18" x14ac:dyDescent="0.25">
      <c r="A878" t="s">
        <v>248</v>
      </c>
      <c r="B878" t="s">
        <v>249</v>
      </c>
      <c r="C878" t="s">
        <v>85</v>
      </c>
      <c r="D878">
        <v>99</v>
      </c>
      <c r="E878" t="s">
        <v>86</v>
      </c>
      <c r="F878" t="s">
        <v>87</v>
      </c>
      <c r="G878" t="s">
        <v>88</v>
      </c>
      <c r="H878" t="s">
        <v>89</v>
      </c>
      <c r="I878" t="s">
        <v>114</v>
      </c>
      <c r="J878" t="s">
        <v>91</v>
      </c>
      <c r="K878" t="s">
        <v>115</v>
      </c>
      <c r="L878">
        <v>0</v>
      </c>
      <c r="M878">
        <v>987812</v>
      </c>
      <c r="N878">
        <v>224357</v>
      </c>
      <c r="O878">
        <v>96989</v>
      </c>
      <c r="P878">
        <v>158945</v>
      </c>
      <c r="Q878" t="s">
        <v>93</v>
      </c>
      <c r="R878">
        <v>657964</v>
      </c>
    </row>
    <row r="879" spans="1:18" x14ac:dyDescent="0.25">
      <c r="A879" t="s">
        <v>248</v>
      </c>
      <c r="B879" t="s">
        <v>249</v>
      </c>
      <c r="C879" t="s">
        <v>85</v>
      </c>
      <c r="D879">
        <v>99</v>
      </c>
      <c r="E879" t="s">
        <v>86</v>
      </c>
      <c r="F879" t="s">
        <v>87</v>
      </c>
      <c r="G879" t="s">
        <v>88</v>
      </c>
      <c r="H879" t="s">
        <v>89</v>
      </c>
      <c r="I879" t="s">
        <v>116</v>
      </c>
      <c r="J879" t="s">
        <v>91</v>
      </c>
      <c r="K879" t="s">
        <v>117</v>
      </c>
      <c r="L879">
        <v>0</v>
      </c>
      <c r="M879">
        <v>987812</v>
      </c>
      <c r="N879">
        <v>224357</v>
      </c>
      <c r="O879">
        <v>96989</v>
      </c>
      <c r="P879">
        <v>158945</v>
      </c>
      <c r="Q879" t="s">
        <v>93</v>
      </c>
      <c r="R879">
        <v>657964</v>
      </c>
    </row>
    <row r="880" spans="1:18" x14ac:dyDescent="0.25">
      <c r="A880" t="s">
        <v>248</v>
      </c>
      <c r="B880" t="s">
        <v>249</v>
      </c>
      <c r="C880" t="s">
        <v>85</v>
      </c>
      <c r="D880">
        <v>99</v>
      </c>
      <c r="E880" t="s">
        <v>86</v>
      </c>
      <c r="F880" t="s">
        <v>87</v>
      </c>
      <c r="G880" t="s">
        <v>88</v>
      </c>
      <c r="H880" t="s">
        <v>89</v>
      </c>
      <c r="I880" t="s">
        <v>118</v>
      </c>
      <c r="J880" t="s">
        <v>91</v>
      </c>
      <c r="K880" t="s">
        <v>119</v>
      </c>
      <c r="L880">
        <v>0</v>
      </c>
      <c r="M880">
        <v>987812</v>
      </c>
      <c r="N880">
        <v>224357</v>
      </c>
      <c r="O880">
        <v>96989</v>
      </c>
      <c r="P880">
        <v>158945</v>
      </c>
      <c r="Q880" t="s">
        <v>93</v>
      </c>
      <c r="R880">
        <v>657964</v>
      </c>
    </row>
    <row r="881" spans="1:18" x14ac:dyDescent="0.25">
      <c r="A881" t="s">
        <v>248</v>
      </c>
      <c r="B881" t="s">
        <v>249</v>
      </c>
      <c r="C881" t="s">
        <v>85</v>
      </c>
      <c r="D881">
        <v>99</v>
      </c>
      <c r="E881" t="s">
        <v>86</v>
      </c>
      <c r="F881" t="s">
        <v>87</v>
      </c>
      <c r="G881" t="s">
        <v>88</v>
      </c>
      <c r="H881" t="s">
        <v>89</v>
      </c>
      <c r="I881" t="s">
        <v>120</v>
      </c>
      <c r="J881" t="s">
        <v>91</v>
      </c>
      <c r="K881" t="s">
        <v>121</v>
      </c>
      <c r="L881">
        <v>0</v>
      </c>
      <c r="M881">
        <v>987812</v>
      </c>
      <c r="N881">
        <v>224357</v>
      </c>
      <c r="O881">
        <v>96989</v>
      </c>
      <c r="P881">
        <v>158945</v>
      </c>
      <c r="Q881" t="s">
        <v>93</v>
      </c>
      <c r="R881">
        <v>657964</v>
      </c>
    </row>
    <row r="882" spans="1:18" x14ac:dyDescent="0.25">
      <c r="A882" t="s">
        <v>248</v>
      </c>
      <c r="B882" t="s">
        <v>249</v>
      </c>
      <c r="C882" t="s">
        <v>85</v>
      </c>
      <c r="D882">
        <v>99</v>
      </c>
      <c r="E882" t="s">
        <v>86</v>
      </c>
      <c r="F882" t="s">
        <v>87</v>
      </c>
      <c r="G882" t="s">
        <v>88</v>
      </c>
      <c r="H882" t="s">
        <v>89</v>
      </c>
      <c r="I882" t="s">
        <v>122</v>
      </c>
      <c r="J882" t="s">
        <v>91</v>
      </c>
      <c r="K882" t="s">
        <v>123</v>
      </c>
      <c r="L882">
        <v>0</v>
      </c>
      <c r="M882">
        <v>987812</v>
      </c>
      <c r="N882">
        <v>224357</v>
      </c>
      <c r="O882">
        <v>96989</v>
      </c>
      <c r="P882">
        <v>158945</v>
      </c>
      <c r="Q882" t="s">
        <v>93</v>
      </c>
      <c r="R882">
        <v>657964</v>
      </c>
    </row>
    <row r="883" spans="1:18" x14ac:dyDescent="0.25">
      <c r="A883" t="s">
        <v>248</v>
      </c>
      <c r="B883" t="s">
        <v>249</v>
      </c>
      <c r="C883" t="s">
        <v>85</v>
      </c>
      <c r="D883">
        <v>99</v>
      </c>
      <c r="E883" t="s">
        <v>86</v>
      </c>
      <c r="F883" t="s">
        <v>87</v>
      </c>
      <c r="G883" t="s">
        <v>88</v>
      </c>
      <c r="H883" t="s">
        <v>89</v>
      </c>
      <c r="I883" t="s">
        <v>124</v>
      </c>
      <c r="J883" t="s">
        <v>91</v>
      </c>
      <c r="K883" t="s">
        <v>125</v>
      </c>
      <c r="L883">
        <v>0</v>
      </c>
      <c r="M883">
        <v>987812</v>
      </c>
      <c r="N883">
        <v>224357</v>
      </c>
      <c r="O883">
        <v>96989</v>
      </c>
      <c r="P883">
        <v>158945</v>
      </c>
      <c r="Q883" t="s">
        <v>93</v>
      </c>
      <c r="R883">
        <v>657964</v>
      </c>
    </row>
    <row r="884" spans="1:18" x14ac:dyDescent="0.25">
      <c r="A884" t="s">
        <v>248</v>
      </c>
      <c r="B884" t="s">
        <v>249</v>
      </c>
      <c r="C884" t="s">
        <v>85</v>
      </c>
      <c r="D884">
        <v>99</v>
      </c>
      <c r="E884" t="s">
        <v>86</v>
      </c>
      <c r="F884" t="s">
        <v>87</v>
      </c>
      <c r="G884" t="s">
        <v>88</v>
      </c>
      <c r="H884" t="s">
        <v>89</v>
      </c>
      <c r="I884" t="s">
        <v>126</v>
      </c>
      <c r="J884" t="s">
        <v>91</v>
      </c>
      <c r="K884" t="s">
        <v>127</v>
      </c>
      <c r="L884">
        <v>0</v>
      </c>
      <c r="M884">
        <v>987812</v>
      </c>
      <c r="N884">
        <v>224357</v>
      </c>
      <c r="O884">
        <v>96989</v>
      </c>
      <c r="P884">
        <v>158945</v>
      </c>
      <c r="Q884" t="s">
        <v>93</v>
      </c>
      <c r="R884">
        <v>657964</v>
      </c>
    </row>
    <row r="885" spans="1:18" x14ac:dyDescent="0.25">
      <c r="A885" t="s">
        <v>248</v>
      </c>
      <c r="B885" t="s">
        <v>249</v>
      </c>
      <c r="C885" t="s">
        <v>85</v>
      </c>
      <c r="D885">
        <v>99</v>
      </c>
      <c r="E885" t="s">
        <v>86</v>
      </c>
      <c r="F885" t="s">
        <v>87</v>
      </c>
      <c r="G885" t="s">
        <v>88</v>
      </c>
      <c r="H885" t="s">
        <v>89</v>
      </c>
      <c r="I885" t="s">
        <v>128</v>
      </c>
      <c r="J885" t="s">
        <v>91</v>
      </c>
      <c r="K885" t="s">
        <v>129</v>
      </c>
      <c r="L885">
        <v>983232</v>
      </c>
      <c r="M885">
        <v>987812</v>
      </c>
      <c r="N885">
        <v>224357</v>
      </c>
      <c r="O885">
        <v>96989</v>
      </c>
      <c r="P885">
        <v>158945</v>
      </c>
      <c r="Q885" t="s">
        <v>93</v>
      </c>
      <c r="R885">
        <v>657964</v>
      </c>
    </row>
    <row r="886" spans="1:18" x14ac:dyDescent="0.25">
      <c r="A886" t="s">
        <v>248</v>
      </c>
      <c r="B886" t="s">
        <v>249</v>
      </c>
      <c r="C886" t="s">
        <v>85</v>
      </c>
      <c r="D886">
        <v>99</v>
      </c>
      <c r="E886" t="s">
        <v>86</v>
      </c>
      <c r="F886" t="s">
        <v>87</v>
      </c>
      <c r="G886" t="s">
        <v>88</v>
      </c>
      <c r="H886" t="s">
        <v>89</v>
      </c>
      <c r="I886" t="s">
        <v>130</v>
      </c>
      <c r="J886" t="s">
        <v>91</v>
      </c>
      <c r="K886" t="s">
        <v>131</v>
      </c>
      <c r="L886">
        <v>560</v>
      </c>
      <c r="M886">
        <v>987812</v>
      </c>
      <c r="N886">
        <v>224357</v>
      </c>
      <c r="O886">
        <v>96989</v>
      </c>
      <c r="P886">
        <v>158945</v>
      </c>
      <c r="Q886" t="s">
        <v>93</v>
      </c>
      <c r="R886">
        <v>657964</v>
      </c>
    </row>
    <row r="887" spans="1:18" x14ac:dyDescent="0.25">
      <c r="A887" t="s">
        <v>248</v>
      </c>
      <c r="B887" t="s">
        <v>249</v>
      </c>
      <c r="C887" t="s">
        <v>85</v>
      </c>
      <c r="D887">
        <v>99</v>
      </c>
      <c r="E887" t="s">
        <v>86</v>
      </c>
      <c r="F887" t="s">
        <v>87</v>
      </c>
      <c r="G887" t="s">
        <v>88</v>
      </c>
      <c r="H887" t="s">
        <v>89</v>
      </c>
      <c r="I887" t="s">
        <v>132</v>
      </c>
      <c r="J887" t="s">
        <v>91</v>
      </c>
      <c r="K887" t="s">
        <v>133</v>
      </c>
      <c r="L887">
        <v>-9832</v>
      </c>
      <c r="M887">
        <v>987812</v>
      </c>
      <c r="N887">
        <v>224357</v>
      </c>
      <c r="O887">
        <v>96989</v>
      </c>
      <c r="P887">
        <v>158945</v>
      </c>
      <c r="Q887" t="s">
        <v>93</v>
      </c>
      <c r="R887">
        <v>657964</v>
      </c>
    </row>
    <row r="888" spans="1:18" x14ac:dyDescent="0.25">
      <c r="A888" t="s">
        <v>248</v>
      </c>
      <c r="B888" t="s">
        <v>249</v>
      </c>
      <c r="C888" t="s">
        <v>85</v>
      </c>
      <c r="D888">
        <v>99</v>
      </c>
      <c r="E888" t="s">
        <v>86</v>
      </c>
      <c r="F888" t="s">
        <v>87</v>
      </c>
      <c r="G888" t="s">
        <v>88</v>
      </c>
      <c r="H888" t="s">
        <v>89</v>
      </c>
      <c r="I888" t="s">
        <v>134</v>
      </c>
      <c r="J888" t="s">
        <v>91</v>
      </c>
      <c r="K888" t="s">
        <v>135</v>
      </c>
      <c r="L888">
        <v>182503</v>
      </c>
      <c r="M888">
        <v>987812</v>
      </c>
      <c r="N888">
        <v>224357</v>
      </c>
      <c r="O888">
        <v>96989</v>
      </c>
      <c r="P888">
        <v>158945</v>
      </c>
      <c r="Q888" t="s">
        <v>93</v>
      </c>
      <c r="R888">
        <v>657964</v>
      </c>
    </row>
    <row r="889" spans="1:18" x14ac:dyDescent="0.25">
      <c r="A889" t="s">
        <v>248</v>
      </c>
      <c r="B889" t="s">
        <v>249</v>
      </c>
      <c r="C889" t="s">
        <v>85</v>
      </c>
      <c r="D889">
        <v>99</v>
      </c>
      <c r="E889" t="s">
        <v>86</v>
      </c>
      <c r="F889" t="s">
        <v>87</v>
      </c>
      <c r="G889" t="s">
        <v>88</v>
      </c>
      <c r="H889" t="s">
        <v>89</v>
      </c>
      <c r="I889" t="s">
        <v>136</v>
      </c>
      <c r="J889" t="s">
        <v>91</v>
      </c>
      <c r="K889" t="s">
        <v>137</v>
      </c>
      <c r="L889">
        <v>400</v>
      </c>
      <c r="M889">
        <v>987812</v>
      </c>
      <c r="N889">
        <v>224357</v>
      </c>
      <c r="O889">
        <v>96989</v>
      </c>
      <c r="P889">
        <v>158945</v>
      </c>
      <c r="Q889" t="s">
        <v>93</v>
      </c>
      <c r="R889">
        <v>657964</v>
      </c>
    </row>
    <row r="890" spans="1:18" x14ac:dyDescent="0.25">
      <c r="A890" t="s">
        <v>248</v>
      </c>
      <c r="B890" t="s">
        <v>249</v>
      </c>
      <c r="C890" t="s">
        <v>85</v>
      </c>
      <c r="D890">
        <v>99</v>
      </c>
      <c r="E890" t="s">
        <v>86</v>
      </c>
      <c r="F890" t="s">
        <v>87</v>
      </c>
      <c r="G890" t="s">
        <v>88</v>
      </c>
      <c r="H890" t="s">
        <v>89</v>
      </c>
      <c r="I890" t="s">
        <v>138</v>
      </c>
      <c r="J890" t="s">
        <v>91</v>
      </c>
      <c r="K890" t="s">
        <v>139</v>
      </c>
      <c r="L890">
        <v>112320</v>
      </c>
      <c r="M890">
        <v>987812</v>
      </c>
      <c r="N890">
        <v>224357</v>
      </c>
      <c r="O890">
        <v>96989</v>
      </c>
      <c r="P890">
        <v>158945</v>
      </c>
      <c r="Q890" t="s">
        <v>93</v>
      </c>
      <c r="R890">
        <v>657964</v>
      </c>
    </row>
    <row r="891" spans="1:18" x14ac:dyDescent="0.25">
      <c r="A891" t="s">
        <v>248</v>
      </c>
      <c r="B891" t="s">
        <v>249</v>
      </c>
      <c r="C891" t="s">
        <v>85</v>
      </c>
      <c r="D891">
        <v>99</v>
      </c>
      <c r="E891" t="s">
        <v>86</v>
      </c>
      <c r="F891" t="s">
        <v>87</v>
      </c>
      <c r="G891" t="s">
        <v>88</v>
      </c>
      <c r="H891" t="s">
        <v>89</v>
      </c>
      <c r="I891" t="s">
        <v>140</v>
      </c>
      <c r="J891" t="s">
        <v>91</v>
      </c>
      <c r="K891" t="s">
        <v>141</v>
      </c>
      <c r="L891">
        <v>0</v>
      </c>
      <c r="M891">
        <v>987812</v>
      </c>
      <c r="N891">
        <v>224357</v>
      </c>
      <c r="O891">
        <v>96989</v>
      </c>
      <c r="P891">
        <v>158945</v>
      </c>
      <c r="Q891" t="s">
        <v>93</v>
      </c>
      <c r="R891">
        <v>657964</v>
      </c>
    </row>
    <row r="892" spans="1:18" x14ac:dyDescent="0.25">
      <c r="A892" t="s">
        <v>248</v>
      </c>
      <c r="B892" t="s">
        <v>249</v>
      </c>
      <c r="C892" t="s">
        <v>85</v>
      </c>
      <c r="D892">
        <v>99</v>
      </c>
      <c r="E892" t="s">
        <v>86</v>
      </c>
      <c r="F892" t="s">
        <v>87</v>
      </c>
      <c r="G892" t="s">
        <v>88</v>
      </c>
      <c r="H892" t="s">
        <v>89</v>
      </c>
      <c r="I892" t="s">
        <v>142</v>
      </c>
      <c r="J892" t="s">
        <v>91</v>
      </c>
      <c r="K892" t="s">
        <v>143</v>
      </c>
      <c r="L892">
        <v>0</v>
      </c>
      <c r="M892">
        <v>987812</v>
      </c>
      <c r="N892">
        <v>224357</v>
      </c>
      <c r="O892">
        <v>96989</v>
      </c>
      <c r="P892">
        <v>158945</v>
      </c>
      <c r="Q892" t="s">
        <v>93</v>
      </c>
      <c r="R892">
        <v>657964</v>
      </c>
    </row>
    <row r="893" spans="1:18" x14ac:dyDescent="0.25">
      <c r="A893" t="s">
        <v>248</v>
      </c>
      <c r="B893" t="s">
        <v>249</v>
      </c>
      <c r="C893" t="s">
        <v>85</v>
      </c>
      <c r="D893">
        <v>99</v>
      </c>
      <c r="E893" t="s">
        <v>86</v>
      </c>
      <c r="F893" t="s">
        <v>87</v>
      </c>
      <c r="G893" t="s">
        <v>88</v>
      </c>
      <c r="H893" t="s">
        <v>89</v>
      </c>
      <c r="I893" t="s">
        <v>144</v>
      </c>
      <c r="J893" t="s">
        <v>91</v>
      </c>
      <c r="K893" t="s">
        <v>145</v>
      </c>
      <c r="L893">
        <v>0</v>
      </c>
      <c r="M893">
        <v>987812</v>
      </c>
      <c r="N893">
        <v>224357</v>
      </c>
      <c r="O893">
        <v>96989</v>
      </c>
      <c r="P893">
        <v>158945</v>
      </c>
      <c r="Q893" t="s">
        <v>93</v>
      </c>
      <c r="R893">
        <v>657964</v>
      </c>
    </row>
    <row r="894" spans="1:18" x14ac:dyDescent="0.25">
      <c r="A894" t="s">
        <v>248</v>
      </c>
      <c r="B894" t="s">
        <v>249</v>
      </c>
      <c r="C894" t="s">
        <v>85</v>
      </c>
      <c r="D894">
        <v>99</v>
      </c>
      <c r="E894" t="s">
        <v>86</v>
      </c>
      <c r="F894" t="s">
        <v>87</v>
      </c>
      <c r="G894" t="s">
        <v>88</v>
      </c>
      <c r="H894" t="s">
        <v>89</v>
      </c>
      <c r="I894" t="s">
        <v>146</v>
      </c>
      <c r="J894" t="s">
        <v>91</v>
      </c>
      <c r="K894" t="s">
        <v>147</v>
      </c>
      <c r="L894">
        <v>0</v>
      </c>
      <c r="M894">
        <v>987812</v>
      </c>
      <c r="N894">
        <v>224357</v>
      </c>
      <c r="O894">
        <v>96989</v>
      </c>
      <c r="P894">
        <v>158945</v>
      </c>
      <c r="Q894" t="s">
        <v>93</v>
      </c>
      <c r="R894">
        <v>657964</v>
      </c>
    </row>
    <row r="895" spans="1:18" x14ac:dyDescent="0.25">
      <c r="A895" t="s">
        <v>248</v>
      </c>
      <c r="B895" t="s">
        <v>249</v>
      </c>
      <c r="C895" t="s">
        <v>85</v>
      </c>
      <c r="D895">
        <v>99</v>
      </c>
      <c r="E895" t="s">
        <v>86</v>
      </c>
      <c r="F895" t="s">
        <v>87</v>
      </c>
      <c r="G895" t="s">
        <v>88</v>
      </c>
      <c r="H895" t="s">
        <v>89</v>
      </c>
      <c r="I895" t="s">
        <v>148</v>
      </c>
      <c r="J895" t="s">
        <v>91</v>
      </c>
      <c r="K895" t="s">
        <v>149</v>
      </c>
      <c r="L895">
        <v>0</v>
      </c>
      <c r="M895">
        <v>987812</v>
      </c>
      <c r="N895">
        <v>224357</v>
      </c>
      <c r="O895">
        <v>96989</v>
      </c>
      <c r="P895">
        <v>158945</v>
      </c>
      <c r="Q895" t="s">
        <v>93</v>
      </c>
      <c r="R895">
        <v>657964</v>
      </c>
    </row>
    <row r="896" spans="1:18" x14ac:dyDescent="0.25">
      <c r="A896" t="s">
        <v>248</v>
      </c>
      <c r="B896" t="s">
        <v>249</v>
      </c>
      <c r="C896" t="s">
        <v>85</v>
      </c>
      <c r="D896">
        <v>99</v>
      </c>
      <c r="E896" t="s">
        <v>86</v>
      </c>
      <c r="F896" t="s">
        <v>87</v>
      </c>
      <c r="G896" t="s">
        <v>88</v>
      </c>
      <c r="H896" t="s">
        <v>89</v>
      </c>
      <c r="I896" t="s">
        <v>150</v>
      </c>
      <c r="J896" t="s">
        <v>91</v>
      </c>
      <c r="K896" t="s">
        <v>151</v>
      </c>
      <c r="L896">
        <v>5959</v>
      </c>
      <c r="M896">
        <v>987812</v>
      </c>
      <c r="N896">
        <v>224357</v>
      </c>
      <c r="O896">
        <v>96989</v>
      </c>
      <c r="P896">
        <v>158945</v>
      </c>
      <c r="Q896" t="s">
        <v>93</v>
      </c>
      <c r="R896">
        <v>657964</v>
      </c>
    </row>
    <row r="897" spans="1:18" x14ac:dyDescent="0.25">
      <c r="A897" t="s">
        <v>248</v>
      </c>
      <c r="B897" t="s">
        <v>249</v>
      </c>
      <c r="C897" t="s">
        <v>85</v>
      </c>
      <c r="D897">
        <v>99</v>
      </c>
      <c r="E897" t="s">
        <v>86</v>
      </c>
      <c r="F897" t="s">
        <v>87</v>
      </c>
      <c r="G897" t="s">
        <v>88</v>
      </c>
      <c r="H897" t="s">
        <v>89</v>
      </c>
      <c r="I897" t="s">
        <v>152</v>
      </c>
      <c r="J897" t="s">
        <v>91</v>
      </c>
      <c r="K897" t="s">
        <v>153</v>
      </c>
      <c r="L897">
        <v>6150</v>
      </c>
      <c r="M897">
        <v>987812</v>
      </c>
      <c r="N897">
        <v>224357</v>
      </c>
      <c r="O897">
        <v>96989</v>
      </c>
      <c r="P897">
        <v>158945</v>
      </c>
      <c r="Q897" t="s">
        <v>93</v>
      </c>
      <c r="R897">
        <v>657964</v>
      </c>
    </row>
    <row r="898" spans="1:18" x14ac:dyDescent="0.25">
      <c r="A898" t="s">
        <v>248</v>
      </c>
      <c r="B898" t="s">
        <v>249</v>
      </c>
      <c r="C898" t="s">
        <v>85</v>
      </c>
      <c r="D898">
        <v>99</v>
      </c>
      <c r="E898" t="s">
        <v>86</v>
      </c>
      <c r="F898" t="s">
        <v>87</v>
      </c>
      <c r="G898" t="s">
        <v>88</v>
      </c>
      <c r="H898" t="s">
        <v>89</v>
      </c>
      <c r="I898" t="s">
        <v>154</v>
      </c>
      <c r="J898" t="s">
        <v>91</v>
      </c>
      <c r="K898" t="s">
        <v>155</v>
      </c>
      <c r="L898">
        <v>0</v>
      </c>
      <c r="M898">
        <v>987812</v>
      </c>
      <c r="N898">
        <v>224357</v>
      </c>
      <c r="O898">
        <v>96989</v>
      </c>
      <c r="P898">
        <v>158945</v>
      </c>
      <c r="Q898" t="s">
        <v>93</v>
      </c>
      <c r="R898">
        <v>657964</v>
      </c>
    </row>
    <row r="899" spans="1:18" x14ac:dyDescent="0.25">
      <c r="A899" t="s">
        <v>248</v>
      </c>
      <c r="B899" t="s">
        <v>249</v>
      </c>
      <c r="C899" t="s">
        <v>85</v>
      </c>
      <c r="D899">
        <v>99</v>
      </c>
      <c r="E899" t="s">
        <v>86</v>
      </c>
      <c r="F899" t="s">
        <v>87</v>
      </c>
      <c r="G899" t="s">
        <v>88</v>
      </c>
      <c r="H899" t="s">
        <v>89</v>
      </c>
      <c r="I899" t="s">
        <v>156</v>
      </c>
      <c r="J899" t="s">
        <v>91</v>
      </c>
      <c r="K899" t="s">
        <v>157</v>
      </c>
      <c r="L899">
        <v>1200</v>
      </c>
      <c r="M899">
        <v>987812</v>
      </c>
      <c r="N899">
        <v>224357</v>
      </c>
      <c r="O899">
        <v>96989</v>
      </c>
      <c r="P899">
        <v>158945</v>
      </c>
      <c r="Q899" t="s">
        <v>93</v>
      </c>
      <c r="R899">
        <v>657964</v>
      </c>
    </row>
    <row r="900" spans="1:18" x14ac:dyDescent="0.25">
      <c r="A900" t="s">
        <v>248</v>
      </c>
      <c r="B900" t="s">
        <v>249</v>
      </c>
      <c r="C900" t="s">
        <v>85</v>
      </c>
      <c r="D900">
        <v>99</v>
      </c>
      <c r="E900" t="s">
        <v>86</v>
      </c>
      <c r="F900" t="s">
        <v>87</v>
      </c>
      <c r="G900" t="s">
        <v>88</v>
      </c>
      <c r="H900" t="s">
        <v>89</v>
      </c>
      <c r="I900" t="s">
        <v>158</v>
      </c>
      <c r="J900" t="s">
        <v>91</v>
      </c>
      <c r="K900" t="s">
        <v>159</v>
      </c>
      <c r="L900">
        <v>3000</v>
      </c>
      <c r="M900">
        <v>987812</v>
      </c>
      <c r="N900">
        <v>224357</v>
      </c>
      <c r="O900">
        <v>96989</v>
      </c>
      <c r="P900">
        <v>158945</v>
      </c>
      <c r="Q900" t="s">
        <v>93</v>
      </c>
      <c r="R900">
        <v>657964</v>
      </c>
    </row>
    <row r="901" spans="1:18" x14ac:dyDescent="0.25">
      <c r="A901" t="s">
        <v>248</v>
      </c>
      <c r="B901" t="s">
        <v>249</v>
      </c>
      <c r="C901" t="s">
        <v>85</v>
      </c>
      <c r="D901">
        <v>99</v>
      </c>
      <c r="E901" t="s">
        <v>86</v>
      </c>
      <c r="F901" t="s">
        <v>87</v>
      </c>
      <c r="G901" t="s">
        <v>88</v>
      </c>
      <c r="H901" t="s">
        <v>89</v>
      </c>
      <c r="I901" t="s">
        <v>160</v>
      </c>
      <c r="J901" t="s">
        <v>91</v>
      </c>
      <c r="K901" t="s">
        <v>161</v>
      </c>
      <c r="L901">
        <v>800</v>
      </c>
      <c r="M901">
        <v>987812</v>
      </c>
      <c r="N901">
        <v>224357</v>
      </c>
      <c r="O901">
        <v>96989</v>
      </c>
      <c r="P901">
        <v>158945</v>
      </c>
      <c r="Q901" t="s">
        <v>93</v>
      </c>
      <c r="R901">
        <v>657964</v>
      </c>
    </row>
    <row r="902" spans="1:18" x14ac:dyDescent="0.25">
      <c r="A902" t="s">
        <v>248</v>
      </c>
      <c r="B902" t="s">
        <v>249</v>
      </c>
      <c r="C902" t="s">
        <v>85</v>
      </c>
      <c r="D902">
        <v>99</v>
      </c>
      <c r="E902" t="s">
        <v>86</v>
      </c>
      <c r="F902" t="s">
        <v>87</v>
      </c>
      <c r="G902" t="s">
        <v>88</v>
      </c>
      <c r="H902" t="s">
        <v>89</v>
      </c>
      <c r="I902" t="s">
        <v>162</v>
      </c>
      <c r="J902" t="s">
        <v>91</v>
      </c>
      <c r="K902" t="s">
        <v>163</v>
      </c>
      <c r="L902">
        <v>40</v>
      </c>
      <c r="M902">
        <v>987812</v>
      </c>
      <c r="N902">
        <v>224357</v>
      </c>
      <c r="O902">
        <v>96989</v>
      </c>
      <c r="P902">
        <v>158945</v>
      </c>
      <c r="Q902" t="s">
        <v>93</v>
      </c>
      <c r="R902">
        <v>657964</v>
      </c>
    </row>
    <row r="903" spans="1:18" x14ac:dyDescent="0.25">
      <c r="A903" t="s">
        <v>248</v>
      </c>
      <c r="B903" t="s">
        <v>249</v>
      </c>
      <c r="C903" t="s">
        <v>85</v>
      </c>
      <c r="D903">
        <v>99</v>
      </c>
      <c r="E903" t="s">
        <v>86</v>
      </c>
      <c r="F903" t="s">
        <v>87</v>
      </c>
      <c r="G903" t="s">
        <v>88</v>
      </c>
      <c r="H903" t="s">
        <v>89</v>
      </c>
      <c r="I903" t="s">
        <v>164</v>
      </c>
      <c r="J903" t="s">
        <v>91</v>
      </c>
      <c r="K903" t="s">
        <v>165</v>
      </c>
      <c r="L903">
        <v>9000</v>
      </c>
      <c r="M903">
        <v>987812</v>
      </c>
      <c r="N903">
        <v>224357</v>
      </c>
      <c r="O903">
        <v>96989</v>
      </c>
      <c r="P903">
        <v>158945</v>
      </c>
      <c r="Q903" t="s">
        <v>93</v>
      </c>
      <c r="R903">
        <v>657964</v>
      </c>
    </row>
    <row r="904" spans="1:18" x14ac:dyDescent="0.25">
      <c r="A904" t="s">
        <v>248</v>
      </c>
      <c r="B904" t="s">
        <v>249</v>
      </c>
      <c r="C904" t="s">
        <v>85</v>
      </c>
      <c r="D904">
        <v>99</v>
      </c>
      <c r="E904" t="s">
        <v>86</v>
      </c>
      <c r="F904" t="s">
        <v>87</v>
      </c>
      <c r="G904" t="s">
        <v>88</v>
      </c>
      <c r="H904" t="s">
        <v>89</v>
      </c>
      <c r="I904" t="s">
        <v>166</v>
      </c>
      <c r="J904" t="s">
        <v>91</v>
      </c>
      <c r="K904" t="s">
        <v>167</v>
      </c>
      <c r="L904">
        <v>0</v>
      </c>
      <c r="M904">
        <v>987812</v>
      </c>
      <c r="N904">
        <v>224357</v>
      </c>
      <c r="O904">
        <v>96989</v>
      </c>
      <c r="P904">
        <v>158945</v>
      </c>
      <c r="Q904" t="s">
        <v>93</v>
      </c>
      <c r="R904">
        <v>657964</v>
      </c>
    </row>
    <row r="905" spans="1:18" x14ac:dyDescent="0.25">
      <c r="A905" t="s">
        <v>248</v>
      </c>
      <c r="B905" t="s">
        <v>249</v>
      </c>
      <c r="C905" t="s">
        <v>85</v>
      </c>
      <c r="D905">
        <v>99</v>
      </c>
      <c r="E905" t="s">
        <v>86</v>
      </c>
      <c r="F905" t="s">
        <v>87</v>
      </c>
      <c r="G905" t="s">
        <v>88</v>
      </c>
      <c r="H905" t="s">
        <v>89</v>
      </c>
      <c r="I905" t="s">
        <v>168</v>
      </c>
      <c r="J905" t="s">
        <v>91</v>
      </c>
      <c r="K905" t="s">
        <v>169</v>
      </c>
      <c r="L905">
        <v>480</v>
      </c>
      <c r="M905">
        <v>987812</v>
      </c>
      <c r="N905">
        <v>224357</v>
      </c>
      <c r="O905">
        <v>96989</v>
      </c>
      <c r="P905">
        <v>158945</v>
      </c>
      <c r="Q905" t="s">
        <v>93</v>
      </c>
      <c r="R905">
        <v>657964</v>
      </c>
    </row>
    <row r="906" spans="1:18" x14ac:dyDescent="0.25">
      <c r="A906" t="s">
        <v>248</v>
      </c>
      <c r="B906" t="s">
        <v>249</v>
      </c>
      <c r="C906" t="s">
        <v>85</v>
      </c>
      <c r="D906">
        <v>99</v>
      </c>
      <c r="E906" t="s">
        <v>86</v>
      </c>
      <c r="F906" t="s">
        <v>87</v>
      </c>
      <c r="G906" t="s">
        <v>88</v>
      </c>
      <c r="H906" t="s">
        <v>89</v>
      </c>
      <c r="I906" t="s">
        <v>170</v>
      </c>
      <c r="J906" t="s">
        <v>91</v>
      </c>
      <c r="K906" t="s">
        <v>171</v>
      </c>
      <c r="L906">
        <v>1972</v>
      </c>
      <c r="M906">
        <v>987812</v>
      </c>
      <c r="N906">
        <v>224357</v>
      </c>
      <c r="O906">
        <v>96989</v>
      </c>
      <c r="P906">
        <v>158945</v>
      </c>
      <c r="Q906" t="s">
        <v>93</v>
      </c>
      <c r="R906">
        <v>657964</v>
      </c>
    </row>
    <row r="907" spans="1:18" x14ac:dyDescent="0.25">
      <c r="A907" t="s">
        <v>248</v>
      </c>
      <c r="B907" t="s">
        <v>249</v>
      </c>
      <c r="C907" t="s">
        <v>85</v>
      </c>
      <c r="D907">
        <v>99</v>
      </c>
      <c r="E907" t="s">
        <v>86</v>
      </c>
      <c r="F907" t="s">
        <v>87</v>
      </c>
      <c r="G907" t="s">
        <v>88</v>
      </c>
      <c r="H907" t="s">
        <v>89</v>
      </c>
      <c r="I907" t="s">
        <v>172</v>
      </c>
      <c r="J907" t="s">
        <v>91</v>
      </c>
      <c r="K907" t="s">
        <v>173</v>
      </c>
      <c r="L907">
        <v>1100</v>
      </c>
      <c r="M907">
        <v>987812</v>
      </c>
      <c r="N907">
        <v>224357</v>
      </c>
      <c r="O907">
        <v>96989</v>
      </c>
      <c r="P907">
        <v>158945</v>
      </c>
      <c r="Q907" t="s">
        <v>93</v>
      </c>
      <c r="R907">
        <v>657964</v>
      </c>
    </row>
    <row r="908" spans="1:18" x14ac:dyDescent="0.25">
      <c r="A908" t="s">
        <v>248</v>
      </c>
      <c r="B908" t="s">
        <v>249</v>
      </c>
      <c r="C908" t="s">
        <v>85</v>
      </c>
      <c r="D908">
        <v>99</v>
      </c>
      <c r="E908" t="s">
        <v>86</v>
      </c>
      <c r="F908" t="s">
        <v>87</v>
      </c>
      <c r="G908" t="s">
        <v>88</v>
      </c>
      <c r="H908" t="s">
        <v>89</v>
      </c>
      <c r="I908" t="s">
        <v>174</v>
      </c>
      <c r="J908" t="s">
        <v>91</v>
      </c>
      <c r="K908" t="s">
        <v>175</v>
      </c>
      <c r="L908">
        <v>309</v>
      </c>
      <c r="M908">
        <v>987812</v>
      </c>
      <c r="N908">
        <v>224357</v>
      </c>
      <c r="O908">
        <v>96989</v>
      </c>
      <c r="P908">
        <v>158945</v>
      </c>
      <c r="Q908" t="s">
        <v>93</v>
      </c>
      <c r="R908">
        <v>657964</v>
      </c>
    </row>
    <row r="909" spans="1:18" x14ac:dyDescent="0.25">
      <c r="A909" t="s">
        <v>248</v>
      </c>
      <c r="B909" t="s">
        <v>249</v>
      </c>
      <c r="C909" t="s">
        <v>85</v>
      </c>
      <c r="D909">
        <v>99</v>
      </c>
      <c r="E909" t="s">
        <v>86</v>
      </c>
      <c r="F909" t="s">
        <v>87</v>
      </c>
      <c r="G909" t="s">
        <v>88</v>
      </c>
      <c r="H909" t="s">
        <v>89</v>
      </c>
      <c r="I909" t="s">
        <v>176</v>
      </c>
      <c r="J909" t="s">
        <v>91</v>
      </c>
      <c r="K909" t="s">
        <v>177</v>
      </c>
      <c r="L909">
        <v>0</v>
      </c>
      <c r="M909">
        <v>987812</v>
      </c>
      <c r="N909">
        <v>224357</v>
      </c>
      <c r="O909">
        <v>96989</v>
      </c>
      <c r="P909">
        <v>158945</v>
      </c>
      <c r="Q909" t="s">
        <v>93</v>
      </c>
      <c r="R909">
        <v>657964</v>
      </c>
    </row>
    <row r="910" spans="1:18" x14ac:dyDescent="0.25">
      <c r="A910" t="s">
        <v>248</v>
      </c>
      <c r="B910" t="s">
        <v>249</v>
      </c>
      <c r="C910" t="s">
        <v>85</v>
      </c>
      <c r="D910">
        <v>99</v>
      </c>
      <c r="E910" t="s">
        <v>86</v>
      </c>
      <c r="F910" t="s">
        <v>87</v>
      </c>
      <c r="G910" t="s">
        <v>88</v>
      </c>
      <c r="H910" t="s">
        <v>89</v>
      </c>
      <c r="I910" t="s">
        <v>178</v>
      </c>
      <c r="J910" t="s">
        <v>91</v>
      </c>
      <c r="K910" t="s">
        <v>179</v>
      </c>
      <c r="L910">
        <v>67800</v>
      </c>
      <c r="M910">
        <v>987812</v>
      </c>
      <c r="N910">
        <v>224357</v>
      </c>
      <c r="O910">
        <v>96989</v>
      </c>
      <c r="P910">
        <v>158945</v>
      </c>
      <c r="Q910" t="s">
        <v>93</v>
      </c>
      <c r="R910">
        <v>657964</v>
      </c>
    </row>
    <row r="911" spans="1:18" x14ac:dyDescent="0.25">
      <c r="A911" t="s">
        <v>248</v>
      </c>
      <c r="B911" t="s">
        <v>249</v>
      </c>
      <c r="C911" t="s">
        <v>85</v>
      </c>
      <c r="D911">
        <v>99</v>
      </c>
      <c r="E911" t="s">
        <v>86</v>
      </c>
      <c r="F911" t="s">
        <v>87</v>
      </c>
      <c r="G911" t="s">
        <v>88</v>
      </c>
      <c r="H911" t="s">
        <v>89</v>
      </c>
      <c r="I911" t="s">
        <v>180</v>
      </c>
      <c r="J911" t="s">
        <v>91</v>
      </c>
      <c r="K911" t="s">
        <v>181</v>
      </c>
      <c r="L911">
        <v>80437</v>
      </c>
      <c r="M911">
        <v>987812</v>
      </c>
      <c r="N911">
        <v>224357</v>
      </c>
      <c r="O911">
        <v>96989</v>
      </c>
      <c r="P911">
        <v>158945</v>
      </c>
      <c r="Q911" t="s">
        <v>93</v>
      </c>
      <c r="R911">
        <v>657964</v>
      </c>
    </row>
    <row r="912" spans="1:18" x14ac:dyDescent="0.25">
      <c r="A912" t="s">
        <v>248</v>
      </c>
      <c r="B912" t="s">
        <v>249</v>
      </c>
      <c r="C912" t="s">
        <v>85</v>
      </c>
      <c r="D912">
        <v>99</v>
      </c>
      <c r="E912" t="s">
        <v>86</v>
      </c>
      <c r="F912" t="s">
        <v>87</v>
      </c>
      <c r="G912" t="s">
        <v>88</v>
      </c>
      <c r="H912" t="s">
        <v>89</v>
      </c>
      <c r="I912" t="s">
        <v>182</v>
      </c>
      <c r="J912" t="s">
        <v>91</v>
      </c>
      <c r="K912" t="s">
        <v>183</v>
      </c>
      <c r="L912">
        <v>0</v>
      </c>
      <c r="M912">
        <v>987812</v>
      </c>
      <c r="N912">
        <v>224357</v>
      </c>
      <c r="O912">
        <v>96989</v>
      </c>
      <c r="P912">
        <v>158945</v>
      </c>
      <c r="Q912" t="s">
        <v>93</v>
      </c>
      <c r="R912">
        <v>657964</v>
      </c>
    </row>
    <row r="913" spans="1:18" x14ac:dyDescent="0.25">
      <c r="A913" t="s">
        <v>248</v>
      </c>
      <c r="B913" t="s">
        <v>249</v>
      </c>
      <c r="C913" t="s">
        <v>85</v>
      </c>
      <c r="D913">
        <v>99</v>
      </c>
      <c r="E913" t="s">
        <v>86</v>
      </c>
      <c r="F913" t="s">
        <v>87</v>
      </c>
      <c r="G913" t="s">
        <v>88</v>
      </c>
      <c r="H913" t="s">
        <v>89</v>
      </c>
      <c r="I913" t="s">
        <v>184</v>
      </c>
      <c r="J913" t="s">
        <v>91</v>
      </c>
      <c r="K913" t="s">
        <v>185</v>
      </c>
      <c r="L913">
        <v>0</v>
      </c>
      <c r="M913">
        <v>987812</v>
      </c>
      <c r="N913">
        <v>224357</v>
      </c>
      <c r="O913">
        <v>96989</v>
      </c>
      <c r="P913">
        <v>158945</v>
      </c>
      <c r="Q913" t="s">
        <v>93</v>
      </c>
      <c r="R913">
        <v>657964</v>
      </c>
    </row>
    <row r="914" spans="1:18" x14ac:dyDescent="0.25">
      <c r="A914" t="s">
        <v>248</v>
      </c>
      <c r="B914" t="s">
        <v>249</v>
      </c>
      <c r="C914" t="s">
        <v>85</v>
      </c>
      <c r="D914">
        <v>99</v>
      </c>
      <c r="E914" t="s">
        <v>86</v>
      </c>
      <c r="F914" t="s">
        <v>87</v>
      </c>
      <c r="G914" t="s">
        <v>88</v>
      </c>
      <c r="H914" t="s">
        <v>89</v>
      </c>
      <c r="I914" t="s">
        <v>186</v>
      </c>
      <c r="J914" t="s">
        <v>91</v>
      </c>
      <c r="K914" t="s">
        <v>187</v>
      </c>
      <c r="L914">
        <v>0</v>
      </c>
      <c r="M914">
        <v>987812</v>
      </c>
      <c r="N914">
        <v>224357</v>
      </c>
      <c r="O914">
        <v>96989</v>
      </c>
      <c r="P914">
        <v>158945</v>
      </c>
      <c r="Q914" t="s">
        <v>93</v>
      </c>
      <c r="R914">
        <v>657964</v>
      </c>
    </row>
    <row r="915" spans="1:18" x14ac:dyDescent="0.25">
      <c r="A915" t="s">
        <v>248</v>
      </c>
      <c r="B915" t="s">
        <v>249</v>
      </c>
      <c r="C915" t="s">
        <v>85</v>
      </c>
      <c r="D915">
        <v>99</v>
      </c>
      <c r="E915" t="s">
        <v>86</v>
      </c>
      <c r="F915" t="s">
        <v>87</v>
      </c>
      <c r="G915" t="s">
        <v>88</v>
      </c>
      <c r="H915" t="s">
        <v>89</v>
      </c>
      <c r="I915" t="s">
        <v>188</v>
      </c>
      <c r="J915" t="s">
        <v>91</v>
      </c>
      <c r="K915" t="s">
        <v>189</v>
      </c>
      <c r="L915">
        <v>0</v>
      </c>
      <c r="M915">
        <v>987812</v>
      </c>
      <c r="N915">
        <v>224357</v>
      </c>
      <c r="O915">
        <v>96989</v>
      </c>
      <c r="P915">
        <v>158945</v>
      </c>
      <c r="Q915" t="s">
        <v>93</v>
      </c>
      <c r="R915">
        <v>657964</v>
      </c>
    </row>
    <row r="916" spans="1:18" x14ac:dyDescent="0.25">
      <c r="A916" t="s">
        <v>248</v>
      </c>
      <c r="B916" t="s">
        <v>249</v>
      </c>
      <c r="C916" t="s">
        <v>85</v>
      </c>
      <c r="D916">
        <v>99</v>
      </c>
      <c r="E916" t="s">
        <v>86</v>
      </c>
      <c r="F916" t="s">
        <v>87</v>
      </c>
      <c r="G916" t="s">
        <v>88</v>
      </c>
      <c r="H916" t="s">
        <v>89</v>
      </c>
      <c r="I916" t="s">
        <v>190</v>
      </c>
      <c r="J916" t="s">
        <v>91</v>
      </c>
      <c r="K916" t="s">
        <v>191</v>
      </c>
      <c r="L916">
        <v>18000</v>
      </c>
      <c r="M916">
        <v>987812</v>
      </c>
      <c r="N916">
        <v>224357</v>
      </c>
      <c r="O916">
        <v>96989</v>
      </c>
      <c r="P916">
        <v>158945</v>
      </c>
      <c r="Q916" t="s">
        <v>93</v>
      </c>
      <c r="R916">
        <v>657964</v>
      </c>
    </row>
    <row r="917" spans="1:18" x14ac:dyDescent="0.25">
      <c r="A917" t="s">
        <v>248</v>
      </c>
      <c r="B917" t="s">
        <v>249</v>
      </c>
      <c r="C917" t="s">
        <v>85</v>
      </c>
      <c r="D917">
        <v>99</v>
      </c>
      <c r="E917" t="s">
        <v>86</v>
      </c>
      <c r="F917" t="s">
        <v>87</v>
      </c>
      <c r="G917" t="s">
        <v>88</v>
      </c>
      <c r="H917" t="s">
        <v>89</v>
      </c>
      <c r="I917" t="s">
        <v>192</v>
      </c>
      <c r="J917" t="s">
        <v>91</v>
      </c>
      <c r="K917" t="s">
        <v>193</v>
      </c>
      <c r="L917">
        <v>155</v>
      </c>
      <c r="M917">
        <v>987812</v>
      </c>
      <c r="N917">
        <v>224357</v>
      </c>
      <c r="O917">
        <v>96989</v>
      </c>
      <c r="P917">
        <v>158945</v>
      </c>
      <c r="Q917" t="s">
        <v>93</v>
      </c>
      <c r="R917">
        <v>657964</v>
      </c>
    </row>
    <row r="918" spans="1:18" x14ac:dyDescent="0.25">
      <c r="A918" t="s">
        <v>248</v>
      </c>
      <c r="B918" t="s">
        <v>249</v>
      </c>
      <c r="C918" t="s">
        <v>85</v>
      </c>
      <c r="D918">
        <v>99</v>
      </c>
      <c r="E918" t="s">
        <v>86</v>
      </c>
      <c r="F918" t="s">
        <v>87</v>
      </c>
      <c r="G918" t="s">
        <v>88</v>
      </c>
      <c r="H918" t="s">
        <v>89</v>
      </c>
      <c r="I918" t="s">
        <v>194</v>
      </c>
      <c r="J918" t="s">
        <v>91</v>
      </c>
      <c r="K918" t="s">
        <v>195</v>
      </c>
      <c r="L918">
        <v>60235</v>
      </c>
      <c r="M918">
        <v>987812</v>
      </c>
      <c r="N918">
        <v>224357</v>
      </c>
      <c r="O918">
        <v>96989</v>
      </c>
      <c r="P918">
        <v>158945</v>
      </c>
      <c r="Q918" t="s">
        <v>93</v>
      </c>
      <c r="R918">
        <v>657964</v>
      </c>
    </row>
    <row r="919" spans="1:18" x14ac:dyDescent="0.25">
      <c r="A919" t="s">
        <v>248</v>
      </c>
      <c r="B919" t="s">
        <v>249</v>
      </c>
      <c r="C919" t="s">
        <v>85</v>
      </c>
      <c r="D919">
        <v>99</v>
      </c>
      <c r="E919" t="s">
        <v>86</v>
      </c>
      <c r="F919" t="s">
        <v>87</v>
      </c>
      <c r="G919" t="s">
        <v>88</v>
      </c>
      <c r="H919" t="s">
        <v>89</v>
      </c>
      <c r="I919" t="s">
        <v>196</v>
      </c>
      <c r="J919" t="s">
        <v>91</v>
      </c>
      <c r="K919" t="s">
        <v>197</v>
      </c>
      <c r="L919">
        <v>46509</v>
      </c>
      <c r="M919">
        <v>987812</v>
      </c>
      <c r="N919">
        <v>224357</v>
      </c>
      <c r="O919">
        <v>96989</v>
      </c>
      <c r="P919">
        <v>158945</v>
      </c>
      <c r="Q919" t="s">
        <v>93</v>
      </c>
      <c r="R919">
        <v>657964</v>
      </c>
    </row>
    <row r="920" spans="1:18" x14ac:dyDescent="0.25">
      <c r="A920" t="s">
        <v>248</v>
      </c>
      <c r="B920" t="s">
        <v>249</v>
      </c>
      <c r="C920" t="s">
        <v>85</v>
      </c>
      <c r="D920">
        <v>99</v>
      </c>
      <c r="E920" t="s">
        <v>86</v>
      </c>
      <c r="F920" t="s">
        <v>87</v>
      </c>
      <c r="G920" t="s">
        <v>88</v>
      </c>
      <c r="H920" t="s">
        <v>89</v>
      </c>
      <c r="I920" t="s">
        <v>198</v>
      </c>
      <c r="J920" t="s">
        <v>91</v>
      </c>
      <c r="K920" t="s">
        <v>199</v>
      </c>
      <c r="L920">
        <v>0</v>
      </c>
      <c r="M920">
        <v>987812</v>
      </c>
      <c r="N920">
        <v>224357</v>
      </c>
      <c r="O920">
        <v>96989</v>
      </c>
      <c r="P920">
        <v>158945</v>
      </c>
      <c r="Q920" t="s">
        <v>93</v>
      </c>
      <c r="R920">
        <v>657964</v>
      </c>
    </row>
    <row r="921" spans="1:18" x14ac:dyDescent="0.25">
      <c r="A921" t="s">
        <v>248</v>
      </c>
      <c r="B921" t="s">
        <v>249</v>
      </c>
      <c r="C921" t="s">
        <v>85</v>
      </c>
      <c r="D921">
        <v>99</v>
      </c>
      <c r="E921" t="s">
        <v>86</v>
      </c>
      <c r="F921" t="s">
        <v>87</v>
      </c>
      <c r="G921" t="s">
        <v>88</v>
      </c>
      <c r="H921" t="s">
        <v>89</v>
      </c>
      <c r="I921" t="s">
        <v>200</v>
      </c>
      <c r="J921" t="s">
        <v>91</v>
      </c>
      <c r="K921" t="s">
        <v>201</v>
      </c>
      <c r="L921">
        <v>27916</v>
      </c>
      <c r="M921">
        <v>987812</v>
      </c>
      <c r="N921">
        <v>224357</v>
      </c>
      <c r="O921">
        <v>96989</v>
      </c>
      <c r="P921">
        <v>158945</v>
      </c>
      <c r="Q921" t="s">
        <v>93</v>
      </c>
      <c r="R921">
        <v>657964</v>
      </c>
    </row>
    <row r="922" spans="1:18" x14ac:dyDescent="0.25">
      <c r="A922" t="s">
        <v>248</v>
      </c>
      <c r="B922" t="s">
        <v>249</v>
      </c>
      <c r="C922" t="s">
        <v>85</v>
      </c>
      <c r="D922">
        <v>99</v>
      </c>
      <c r="E922" t="s">
        <v>86</v>
      </c>
      <c r="F922" t="s">
        <v>87</v>
      </c>
      <c r="G922" t="s">
        <v>88</v>
      </c>
      <c r="H922" t="s">
        <v>89</v>
      </c>
      <c r="I922" t="s">
        <v>202</v>
      </c>
      <c r="J922" t="s">
        <v>91</v>
      </c>
      <c r="K922" t="s">
        <v>203</v>
      </c>
      <c r="L922">
        <v>484</v>
      </c>
      <c r="M922">
        <v>987812</v>
      </c>
      <c r="N922">
        <v>224357</v>
      </c>
      <c r="O922">
        <v>96989</v>
      </c>
      <c r="P922">
        <v>158945</v>
      </c>
      <c r="Q922" t="s">
        <v>93</v>
      </c>
      <c r="R922">
        <v>657964</v>
      </c>
    </row>
    <row r="923" spans="1:18" x14ac:dyDescent="0.25">
      <c r="A923" t="s">
        <v>248</v>
      </c>
      <c r="B923" t="s">
        <v>249</v>
      </c>
      <c r="C923" t="s">
        <v>85</v>
      </c>
      <c r="D923">
        <v>99</v>
      </c>
      <c r="E923" t="s">
        <v>86</v>
      </c>
      <c r="F923" t="s">
        <v>87</v>
      </c>
      <c r="G923" t="s">
        <v>88</v>
      </c>
      <c r="H923" t="s">
        <v>89</v>
      </c>
      <c r="I923" t="s">
        <v>204</v>
      </c>
      <c r="J923" t="s">
        <v>91</v>
      </c>
      <c r="K923" t="s">
        <v>205</v>
      </c>
      <c r="L923">
        <v>0</v>
      </c>
      <c r="M923">
        <v>987812</v>
      </c>
      <c r="N923">
        <v>224357</v>
      </c>
      <c r="O923">
        <v>96989</v>
      </c>
      <c r="P923">
        <v>158945</v>
      </c>
      <c r="Q923" t="s">
        <v>93</v>
      </c>
      <c r="R923">
        <v>657964</v>
      </c>
    </row>
    <row r="924" spans="1:18" x14ac:dyDescent="0.25">
      <c r="A924" t="s">
        <v>248</v>
      </c>
      <c r="B924" t="s">
        <v>249</v>
      </c>
      <c r="C924" t="s">
        <v>85</v>
      </c>
      <c r="D924">
        <v>99</v>
      </c>
      <c r="E924" t="s">
        <v>86</v>
      </c>
      <c r="F924" t="s">
        <v>87</v>
      </c>
      <c r="G924" t="s">
        <v>88</v>
      </c>
      <c r="H924" t="s">
        <v>89</v>
      </c>
      <c r="I924" t="s">
        <v>206</v>
      </c>
      <c r="J924" t="s">
        <v>91</v>
      </c>
      <c r="K924" t="s">
        <v>207</v>
      </c>
      <c r="L924">
        <v>830</v>
      </c>
      <c r="M924">
        <v>987812</v>
      </c>
      <c r="N924">
        <v>224357</v>
      </c>
      <c r="O924">
        <v>96989</v>
      </c>
      <c r="P924">
        <v>158945</v>
      </c>
      <c r="Q924" t="s">
        <v>93</v>
      </c>
      <c r="R924">
        <v>657964</v>
      </c>
    </row>
    <row r="925" spans="1:18" x14ac:dyDescent="0.25">
      <c r="A925" t="s">
        <v>248</v>
      </c>
      <c r="B925" t="s">
        <v>249</v>
      </c>
      <c r="C925" t="s">
        <v>85</v>
      </c>
      <c r="D925">
        <v>99</v>
      </c>
      <c r="E925" t="s">
        <v>86</v>
      </c>
      <c r="F925" t="s">
        <v>87</v>
      </c>
      <c r="G925" t="s">
        <v>88</v>
      </c>
      <c r="H925" t="s">
        <v>89</v>
      </c>
      <c r="I925" t="s">
        <v>208</v>
      </c>
      <c r="J925" t="s">
        <v>91</v>
      </c>
      <c r="K925" t="s">
        <v>209</v>
      </c>
      <c r="L925">
        <v>4908</v>
      </c>
      <c r="M925">
        <v>987812</v>
      </c>
      <c r="N925">
        <v>224357</v>
      </c>
      <c r="O925">
        <v>96989</v>
      </c>
      <c r="P925">
        <v>158945</v>
      </c>
      <c r="Q925" t="s">
        <v>93</v>
      </c>
      <c r="R925">
        <v>657964</v>
      </c>
    </row>
    <row r="926" spans="1:18" x14ac:dyDescent="0.25">
      <c r="A926" t="s">
        <v>248</v>
      </c>
      <c r="B926" t="s">
        <v>249</v>
      </c>
      <c r="C926" t="s">
        <v>85</v>
      </c>
      <c r="D926">
        <v>99</v>
      </c>
      <c r="E926" t="s">
        <v>86</v>
      </c>
      <c r="F926" t="s">
        <v>87</v>
      </c>
      <c r="G926" t="s">
        <v>88</v>
      </c>
      <c r="H926" t="s">
        <v>89</v>
      </c>
      <c r="I926" t="s">
        <v>210</v>
      </c>
      <c r="J926" t="s">
        <v>91</v>
      </c>
      <c r="K926" t="s">
        <v>211</v>
      </c>
      <c r="L926">
        <v>9250</v>
      </c>
      <c r="M926">
        <v>987812</v>
      </c>
      <c r="N926">
        <v>224357</v>
      </c>
      <c r="O926">
        <v>96989</v>
      </c>
      <c r="P926">
        <v>158945</v>
      </c>
      <c r="Q926" t="s">
        <v>93</v>
      </c>
      <c r="R926">
        <v>657964</v>
      </c>
    </row>
    <row r="927" spans="1:18" x14ac:dyDescent="0.25">
      <c r="A927" t="s">
        <v>248</v>
      </c>
      <c r="B927" t="s">
        <v>249</v>
      </c>
      <c r="C927" t="s">
        <v>85</v>
      </c>
      <c r="D927">
        <v>99</v>
      </c>
      <c r="E927" t="s">
        <v>86</v>
      </c>
      <c r="F927" t="s">
        <v>87</v>
      </c>
      <c r="G927" t="s">
        <v>88</v>
      </c>
      <c r="H927" t="s">
        <v>89</v>
      </c>
      <c r="I927" t="s">
        <v>212</v>
      </c>
      <c r="J927" t="s">
        <v>91</v>
      </c>
      <c r="K927" t="s">
        <v>213</v>
      </c>
      <c r="L927">
        <v>956</v>
      </c>
      <c r="M927">
        <v>987812</v>
      </c>
      <c r="N927">
        <v>224357</v>
      </c>
      <c r="O927">
        <v>96989</v>
      </c>
      <c r="P927">
        <v>158945</v>
      </c>
      <c r="Q927" t="s">
        <v>93</v>
      </c>
      <c r="R927">
        <v>657964</v>
      </c>
    </row>
    <row r="928" spans="1:18" x14ac:dyDescent="0.25">
      <c r="A928" t="s">
        <v>248</v>
      </c>
      <c r="B928" t="s">
        <v>249</v>
      </c>
      <c r="C928" t="s">
        <v>85</v>
      </c>
      <c r="D928">
        <v>99</v>
      </c>
      <c r="E928" t="s">
        <v>86</v>
      </c>
      <c r="F928" t="s">
        <v>87</v>
      </c>
      <c r="G928" t="s">
        <v>88</v>
      </c>
      <c r="H928" t="s">
        <v>89</v>
      </c>
      <c r="I928" t="s">
        <v>214</v>
      </c>
      <c r="J928" t="s">
        <v>91</v>
      </c>
      <c r="K928" t="s">
        <v>215</v>
      </c>
      <c r="L928">
        <v>69496</v>
      </c>
      <c r="M928">
        <v>987812</v>
      </c>
      <c r="N928">
        <v>224357</v>
      </c>
      <c r="O928">
        <v>96989</v>
      </c>
      <c r="P928">
        <v>158945</v>
      </c>
      <c r="Q928" t="s">
        <v>93</v>
      </c>
      <c r="R928">
        <v>657964</v>
      </c>
    </row>
    <row r="929" spans="1:18" x14ac:dyDescent="0.25">
      <c r="A929" t="s">
        <v>248</v>
      </c>
      <c r="B929" t="s">
        <v>249</v>
      </c>
      <c r="C929" t="s">
        <v>85</v>
      </c>
      <c r="D929">
        <v>99</v>
      </c>
      <c r="E929" t="s">
        <v>86</v>
      </c>
      <c r="F929" t="s">
        <v>87</v>
      </c>
      <c r="G929" t="s">
        <v>88</v>
      </c>
      <c r="H929" t="s">
        <v>89</v>
      </c>
      <c r="I929" t="s">
        <v>216</v>
      </c>
      <c r="J929" t="s">
        <v>91</v>
      </c>
      <c r="K929" t="s">
        <v>217</v>
      </c>
      <c r="L929">
        <v>3416</v>
      </c>
      <c r="M929">
        <v>987812</v>
      </c>
      <c r="N929">
        <v>224357</v>
      </c>
      <c r="O929">
        <v>96989</v>
      </c>
      <c r="P929">
        <v>158945</v>
      </c>
      <c r="Q929" t="s">
        <v>93</v>
      </c>
      <c r="R929">
        <v>657964</v>
      </c>
    </row>
    <row r="930" spans="1:18" x14ac:dyDescent="0.25">
      <c r="A930" t="s">
        <v>248</v>
      </c>
      <c r="B930" t="s">
        <v>249</v>
      </c>
      <c r="C930" t="s">
        <v>85</v>
      </c>
      <c r="D930">
        <v>99</v>
      </c>
      <c r="E930" t="s">
        <v>86</v>
      </c>
      <c r="F930" t="s">
        <v>87</v>
      </c>
      <c r="G930" t="s">
        <v>88</v>
      </c>
      <c r="H930" t="s">
        <v>89</v>
      </c>
      <c r="I930" t="s">
        <v>218</v>
      </c>
      <c r="J930" t="s">
        <v>91</v>
      </c>
      <c r="K930" t="s">
        <v>219</v>
      </c>
      <c r="L930">
        <v>0</v>
      </c>
      <c r="M930">
        <v>987812</v>
      </c>
      <c r="N930">
        <v>224357</v>
      </c>
      <c r="O930">
        <v>96989</v>
      </c>
      <c r="P930">
        <v>158945</v>
      </c>
      <c r="Q930" t="s">
        <v>93</v>
      </c>
      <c r="R930">
        <v>657964</v>
      </c>
    </row>
    <row r="931" spans="1:18" x14ac:dyDescent="0.25">
      <c r="A931" t="s">
        <v>248</v>
      </c>
      <c r="B931" t="s">
        <v>249</v>
      </c>
      <c r="C931" t="s">
        <v>85</v>
      </c>
      <c r="D931">
        <v>99</v>
      </c>
      <c r="E931" t="s">
        <v>86</v>
      </c>
      <c r="F931" t="s">
        <v>87</v>
      </c>
      <c r="G931" t="s">
        <v>88</v>
      </c>
      <c r="H931" t="s">
        <v>89</v>
      </c>
      <c r="I931" t="s">
        <v>220</v>
      </c>
      <c r="J931" t="s">
        <v>91</v>
      </c>
      <c r="K931" t="s">
        <v>221</v>
      </c>
      <c r="L931">
        <v>400</v>
      </c>
      <c r="M931">
        <v>987812</v>
      </c>
      <c r="N931">
        <v>224357</v>
      </c>
      <c r="O931">
        <v>96989</v>
      </c>
      <c r="P931">
        <v>158945</v>
      </c>
      <c r="Q931" t="s">
        <v>93</v>
      </c>
      <c r="R931">
        <v>657964</v>
      </c>
    </row>
    <row r="932" spans="1:18" x14ac:dyDescent="0.25">
      <c r="A932" t="s">
        <v>248</v>
      </c>
      <c r="B932" t="s">
        <v>249</v>
      </c>
      <c r="C932" t="s">
        <v>85</v>
      </c>
      <c r="D932">
        <v>99</v>
      </c>
      <c r="E932" t="s">
        <v>86</v>
      </c>
      <c r="F932" t="s">
        <v>87</v>
      </c>
      <c r="G932" t="s">
        <v>88</v>
      </c>
      <c r="H932" t="s">
        <v>89</v>
      </c>
      <c r="I932" t="s">
        <v>222</v>
      </c>
      <c r="J932" t="s">
        <v>91</v>
      </c>
      <c r="K932" t="s">
        <v>223</v>
      </c>
      <c r="L932">
        <v>1200</v>
      </c>
      <c r="M932">
        <v>987812</v>
      </c>
      <c r="N932">
        <v>224357</v>
      </c>
      <c r="O932">
        <v>96989</v>
      </c>
      <c r="P932">
        <v>158945</v>
      </c>
      <c r="Q932" t="s">
        <v>93</v>
      </c>
      <c r="R932">
        <v>657964</v>
      </c>
    </row>
    <row r="933" spans="1:18" x14ac:dyDescent="0.25">
      <c r="A933" t="s">
        <v>248</v>
      </c>
      <c r="B933" t="s">
        <v>249</v>
      </c>
      <c r="C933" t="s">
        <v>85</v>
      </c>
      <c r="D933">
        <v>99</v>
      </c>
      <c r="E933" t="s">
        <v>86</v>
      </c>
      <c r="F933" t="s">
        <v>87</v>
      </c>
      <c r="G933" t="s">
        <v>88</v>
      </c>
      <c r="H933" t="s">
        <v>89</v>
      </c>
      <c r="I933" t="s">
        <v>224</v>
      </c>
      <c r="J933" t="s">
        <v>91</v>
      </c>
      <c r="K933" t="s">
        <v>225</v>
      </c>
      <c r="L933">
        <v>1674</v>
      </c>
      <c r="M933">
        <v>987812</v>
      </c>
      <c r="N933">
        <v>224357</v>
      </c>
      <c r="O933">
        <v>96989</v>
      </c>
      <c r="P933">
        <v>158945</v>
      </c>
      <c r="Q933" t="s">
        <v>93</v>
      </c>
      <c r="R933">
        <v>657964</v>
      </c>
    </row>
    <row r="934" spans="1:18" x14ac:dyDescent="0.25">
      <c r="A934" t="s">
        <v>248</v>
      </c>
      <c r="B934" t="s">
        <v>249</v>
      </c>
      <c r="C934" t="s">
        <v>85</v>
      </c>
      <c r="D934">
        <v>99</v>
      </c>
      <c r="E934" t="s">
        <v>86</v>
      </c>
      <c r="F934" t="s">
        <v>87</v>
      </c>
      <c r="G934" t="s">
        <v>88</v>
      </c>
      <c r="H934" t="s">
        <v>89</v>
      </c>
      <c r="I934" t="s">
        <v>226</v>
      </c>
      <c r="J934" t="s">
        <v>91</v>
      </c>
      <c r="K934" t="s">
        <v>227</v>
      </c>
      <c r="L934">
        <v>2100</v>
      </c>
      <c r="M934">
        <v>987812</v>
      </c>
      <c r="N934">
        <v>224357</v>
      </c>
      <c r="O934">
        <v>96989</v>
      </c>
      <c r="P934">
        <v>158945</v>
      </c>
      <c r="Q934" t="s">
        <v>93</v>
      </c>
      <c r="R934">
        <v>657964</v>
      </c>
    </row>
    <row r="935" spans="1:18" x14ac:dyDescent="0.25">
      <c r="A935" t="s">
        <v>248</v>
      </c>
      <c r="B935" t="s">
        <v>249</v>
      </c>
      <c r="C935" t="s">
        <v>85</v>
      </c>
      <c r="D935">
        <v>99</v>
      </c>
      <c r="E935" t="s">
        <v>86</v>
      </c>
      <c r="F935" t="s">
        <v>87</v>
      </c>
      <c r="G935" t="s">
        <v>88</v>
      </c>
      <c r="H935" t="s">
        <v>89</v>
      </c>
      <c r="I935" t="s">
        <v>228</v>
      </c>
      <c r="J935" t="s">
        <v>91</v>
      </c>
      <c r="K935" t="s">
        <v>229</v>
      </c>
      <c r="L935">
        <v>0</v>
      </c>
      <c r="M935">
        <v>987812</v>
      </c>
      <c r="N935">
        <v>224357</v>
      </c>
      <c r="O935">
        <v>96989</v>
      </c>
      <c r="P935">
        <v>158945</v>
      </c>
      <c r="Q935" t="s">
        <v>93</v>
      </c>
      <c r="R935">
        <v>657964</v>
      </c>
    </row>
    <row r="936" spans="1:18" x14ac:dyDescent="0.25">
      <c r="A936" t="s">
        <v>248</v>
      </c>
      <c r="B936" t="s">
        <v>249</v>
      </c>
      <c r="C936" t="s">
        <v>85</v>
      </c>
      <c r="D936">
        <v>99</v>
      </c>
      <c r="E936" t="s">
        <v>86</v>
      </c>
      <c r="F936" t="s">
        <v>87</v>
      </c>
      <c r="G936" t="s">
        <v>88</v>
      </c>
      <c r="H936" t="s">
        <v>89</v>
      </c>
      <c r="I936" t="s">
        <v>230</v>
      </c>
      <c r="J936" t="s">
        <v>91</v>
      </c>
      <c r="K936" t="s">
        <v>231</v>
      </c>
      <c r="L936">
        <v>0</v>
      </c>
      <c r="M936">
        <v>987812</v>
      </c>
      <c r="N936">
        <v>224357</v>
      </c>
      <c r="O936">
        <v>96989</v>
      </c>
      <c r="P936">
        <v>158945</v>
      </c>
      <c r="Q936" t="s">
        <v>93</v>
      </c>
      <c r="R936">
        <v>657964</v>
      </c>
    </row>
    <row r="937" spans="1:18" x14ac:dyDescent="0.25">
      <c r="A937" t="s">
        <v>248</v>
      </c>
      <c r="B937" t="s">
        <v>249</v>
      </c>
      <c r="C937" t="s">
        <v>85</v>
      </c>
      <c r="D937">
        <v>99</v>
      </c>
      <c r="E937" t="s">
        <v>86</v>
      </c>
      <c r="F937" t="s">
        <v>87</v>
      </c>
      <c r="G937" t="s">
        <v>88</v>
      </c>
      <c r="H937" t="s">
        <v>89</v>
      </c>
      <c r="I937" t="s">
        <v>232</v>
      </c>
      <c r="J937" t="s">
        <v>91</v>
      </c>
      <c r="K937" t="s">
        <v>233</v>
      </c>
      <c r="L937">
        <v>20340</v>
      </c>
      <c r="M937">
        <v>987812</v>
      </c>
      <c r="N937">
        <v>224357</v>
      </c>
      <c r="O937">
        <v>96989</v>
      </c>
      <c r="P937">
        <v>158945</v>
      </c>
      <c r="Q937" t="s">
        <v>93</v>
      </c>
      <c r="R937">
        <v>657964</v>
      </c>
    </row>
    <row r="938" spans="1:18" x14ac:dyDescent="0.25">
      <c r="A938" t="s">
        <v>248</v>
      </c>
      <c r="B938" t="s">
        <v>249</v>
      </c>
      <c r="C938" t="s">
        <v>85</v>
      </c>
      <c r="D938">
        <v>99</v>
      </c>
      <c r="E938" t="s">
        <v>86</v>
      </c>
      <c r="F938" t="s">
        <v>87</v>
      </c>
      <c r="G938" t="s">
        <v>88</v>
      </c>
      <c r="H938" t="s">
        <v>89</v>
      </c>
      <c r="I938" t="s">
        <v>234</v>
      </c>
      <c r="J938" t="s">
        <v>91</v>
      </c>
      <c r="K938" t="s">
        <v>235</v>
      </c>
      <c r="L938">
        <v>0</v>
      </c>
      <c r="M938">
        <v>987812</v>
      </c>
      <c r="N938">
        <v>224357</v>
      </c>
      <c r="O938">
        <v>96989</v>
      </c>
      <c r="P938">
        <v>158945</v>
      </c>
      <c r="Q938" t="s">
        <v>93</v>
      </c>
      <c r="R938">
        <v>657964</v>
      </c>
    </row>
    <row r="939" spans="1:18" x14ac:dyDescent="0.25">
      <c r="A939" t="s">
        <v>248</v>
      </c>
      <c r="B939" t="s">
        <v>249</v>
      </c>
      <c r="C939" t="s">
        <v>85</v>
      </c>
      <c r="D939">
        <v>99</v>
      </c>
      <c r="E939" t="s">
        <v>86</v>
      </c>
      <c r="F939" t="s">
        <v>87</v>
      </c>
      <c r="G939" t="s">
        <v>88</v>
      </c>
      <c r="H939" t="s">
        <v>89</v>
      </c>
      <c r="I939" t="s">
        <v>236</v>
      </c>
      <c r="J939" t="s">
        <v>91</v>
      </c>
      <c r="K939" t="s">
        <v>237</v>
      </c>
      <c r="L939">
        <v>0</v>
      </c>
      <c r="M939">
        <v>987812</v>
      </c>
      <c r="N939">
        <v>224357</v>
      </c>
      <c r="O939">
        <v>96989</v>
      </c>
      <c r="P939">
        <v>158945</v>
      </c>
      <c r="Q939" t="s">
        <v>93</v>
      </c>
      <c r="R939">
        <v>657964</v>
      </c>
    </row>
    <row r="940" spans="1:18" x14ac:dyDescent="0.25">
      <c r="A940" t="s">
        <v>248</v>
      </c>
      <c r="B940" t="s">
        <v>249</v>
      </c>
      <c r="C940" t="s">
        <v>85</v>
      </c>
      <c r="D940">
        <v>99</v>
      </c>
      <c r="E940" t="s">
        <v>86</v>
      </c>
      <c r="F940" t="s">
        <v>87</v>
      </c>
      <c r="G940" t="s">
        <v>88</v>
      </c>
      <c r="H940" t="s">
        <v>89</v>
      </c>
      <c r="I940" t="s">
        <v>128</v>
      </c>
      <c r="J940" t="s">
        <v>91</v>
      </c>
      <c r="K940" t="s">
        <v>129</v>
      </c>
      <c r="L940">
        <v>-4600</v>
      </c>
      <c r="M940">
        <v>987812</v>
      </c>
      <c r="N940">
        <v>224357</v>
      </c>
      <c r="O940">
        <v>96989</v>
      </c>
      <c r="P940">
        <v>158945</v>
      </c>
      <c r="Q940" t="s">
        <v>93</v>
      </c>
      <c r="R940">
        <v>657964</v>
      </c>
    </row>
    <row r="941" spans="1:18" x14ac:dyDescent="0.25">
      <c r="A941" t="s">
        <v>248</v>
      </c>
      <c r="B941" t="s">
        <v>249</v>
      </c>
      <c r="C941" t="s">
        <v>85</v>
      </c>
      <c r="D941">
        <v>99</v>
      </c>
      <c r="E941" t="s">
        <v>86</v>
      </c>
      <c r="F941" t="s">
        <v>87</v>
      </c>
      <c r="G941" t="s">
        <v>88</v>
      </c>
      <c r="H941" t="s">
        <v>89</v>
      </c>
      <c r="I941" t="s">
        <v>130</v>
      </c>
      <c r="J941" t="s">
        <v>91</v>
      </c>
      <c r="K941" t="s">
        <v>131</v>
      </c>
      <c r="L941">
        <v>120</v>
      </c>
      <c r="M941">
        <v>987812</v>
      </c>
      <c r="N941">
        <v>224357</v>
      </c>
      <c r="O941">
        <v>96989</v>
      </c>
      <c r="P941">
        <v>158945</v>
      </c>
      <c r="Q941" t="s">
        <v>93</v>
      </c>
      <c r="R941">
        <v>657964</v>
      </c>
    </row>
    <row r="942" spans="1:18" x14ac:dyDescent="0.25">
      <c r="A942" t="s">
        <v>248</v>
      </c>
      <c r="B942" t="s">
        <v>249</v>
      </c>
      <c r="C942" t="s">
        <v>85</v>
      </c>
      <c r="D942">
        <v>99</v>
      </c>
      <c r="E942" t="s">
        <v>86</v>
      </c>
      <c r="F942" t="s">
        <v>87</v>
      </c>
      <c r="G942" t="s">
        <v>88</v>
      </c>
      <c r="H942" t="s">
        <v>89</v>
      </c>
      <c r="I942" t="s">
        <v>190</v>
      </c>
      <c r="J942" t="s">
        <v>91</v>
      </c>
      <c r="K942" t="s">
        <v>191</v>
      </c>
      <c r="L942">
        <v>3200</v>
      </c>
      <c r="M942">
        <v>987812</v>
      </c>
      <c r="N942">
        <v>224357</v>
      </c>
      <c r="O942">
        <v>96989</v>
      </c>
      <c r="P942">
        <v>158945</v>
      </c>
      <c r="Q942" t="s">
        <v>93</v>
      </c>
      <c r="R942">
        <v>657964</v>
      </c>
    </row>
    <row r="943" spans="1:18" x14ac:dyDescent="0.25">
      <c r="A943" t="s">
        <v>248</v>
      </c>
      <c r="B943" t="s">
        <v>249</v>
      </c>
      <c r="C943" t="s">
        <v>85</v>
      </c>
      <c r="D943">
        <v>99</v>
      </c>
      <c r="E943" t="s">
        <v>86</v>
      </c>
      <c r="F943" t="s">
        <v>87</v>
      </c>
      <c r="G943" t="s">
        <v>88</v>
      </c>
      <c r="H943" t="s">
        <v>89</v>
      </c>
      <c r="I943" t="s">
        <v>224</v>
      </c>
      <c r="J943" t="s">
        <v>91</v>
      </c>
      <c r="K943" t="s">
        <v>225</v>
      </c>
      <c r="L943">
        <v>8175</v>
      </c>
      <c r="M943">
        <v>987812</v>
      </c>
      <c r="N943">
        <v>224357</v>
      </c>
      <c r="O943">
        <v>96989</v>
      </c>
      <c r="P943">
        <v>158945</v>
      </c>
      <c r="Q943" t="s">
        <v>93</v>
      </c>
      <c r="R943">
        <v>657964</v>
      </c>
    </row>
    <row r="944" spans="1:18" x14ac:dyDescent="0.25">
      <c r="A944" t="s">
        <v>248</v>
      </c>
      <c r="B944" t="s">
        <v>249</v>
      </c>
      <c r="C944" t="s">
        <v>85</v>
      </c>
      <c r="D944">
        <v>99</v>
      </c>
      <c r="E944" t="s">
        <v>86</v>
      </c>
      <c r="F944" t="s">
        <v>87</v>
      </c>
      <c r="G944" t="s">
        <v>88</v>
      </c>
      <c r="H944" t="s">
        <v>89</v>
      </c>
      <c r="I944" t="s">
        <v>208</v>
      </c>
      <c r="J944" t="s">
        <v>91</v>
      </c>
      <c r="K944" t="s">
        <v>209</v>
      </c>
      <c r="L944">
        <v>840</v>
      </c>
      <c r="M944">
        <v>987812</v>
      </c>
      <c r="N944">
        <v>224357</v>
      </c>
      <c r="O944">
        <v>96989</v>
      </c>
      <c r="P944">
        <v>158945</v>
      </c>
      <c r="Q944" t="s">
        <v>93</v>
      </c>
      <c r="R944">
        <v>657964</v>
      </c>
    </row>
    <row r="945" spans="1:18" x14ac:dyDescent="0.25">
      <c r="A945" t="s">
        <v>248</v>
      </c>
      <c r="B945" t="s">
        <v>249</v>
      </c>
      <c r="C945" t="s">
        <v>85</v>
      </c>
      <c r="D945">
        <v>99</v>
      </c>
      <c r="E945" t="s">
        <v>86</v>
      </c>
      <c r="F945" t="s">
        <v>87</v>
      </c>
      <c r="G945" t="s">
        <v>88</v>
      </c>
      <c r="H945" t="s">
        <v>89</v>
      </c>
      <c r="I945" t="s">
        <v>136</v>
      </c>
      <c r="J945" t="s">
        <v>91</v>
      </c>
      <c r="K945" t="s">
        <v>137</v>
      </c>
      <c r="L945">
        <v>260</v>
      </c>
      <c r="M945">
        <v>987812</v>
      </c>
      <c r="N945">
        <v>224357</v>
      </c>
      <c r="O945">
        <v>96989</v>
      </c>
      <c r="P945">
        <v>158945</v>
      </c>
      <c r="Q945" t="s">
        <v>93</v>
      </c>
      <c r="R945">
        <v>657964</v>
      </c>
    </row>
    <row r="946" spans="1:18" x14ac:dyDescent="0.25">
      <c r="A946" t="s">
        <v>248</v>
      </c>
      <c r="B946" t="s">
        <v>249</v>
      </c>
      <c r="C946" t="s">
        <v>85</v>
      </c>
      <c r="D946">
        <v>99</v>
      </c>
      <c r="E946" t="s">
        <v>86</v>
      </c>
      <c r="F946" t="s">
        <v>87</v>
      </c>
      <c r="G946" t="s">
        <v>88</v>
      </c>
      <c r="H946" t="s">
        <v>89</v>
      </c>
      <c r="I946" t="s">
        <v>190</v>
      </c>
      <c r="J946" t="s">
        <v>91</v>
      </c>
      <c r="K946" t="s">
        <v>191</v>
      </c>
      <c r="L946">
        <v>6000</v>
      </c>
      <c r="M946">
        <v>987812</v>
      </c>
      <c r="N946">
        <v>224357</v>
      </c>
      <c r="O946">
        <v>96989</v>
      </c>
      <c r="P946">
        <v>158945</v>
      </c>
      <c r="Q946" t="s">
        <v>93</v>
      </c>
      <c r="R946">
        <v>657964</v>
      </c>
    </row>
    <row r="947" spans="1:18" x14ac:dyDescent="0.25">
      <c r="A947" t="s">
        <v>248</v>
      </c>
      <c r="B947" t="s">
        <v>249</v>
      </c>
      <c r="C947" t="s">
        <v>85</v>
      </c>
      <c r="D947">
        <v>99</v>
      </c>
      <c r="E947" t="s">
        <v>86</v>
      </c>
      <c r="F947" t="s">
        <v>87</v>
      </c>
      <c r="G947" t="s">
        <v>88</v>
      </c>
      <c r="H947" t="s">
        <v>89</v>
      </c>
      <c r="I947" t="s">
        <v>130</v>
      </c>
      <c r="J947" t="s">
        <v>91</v>
      </c>
      <c r="K947" t="s">
        <v>131</v>
      </c>
      <c r="L947">
        <v>110</v>
      </c>
      <c r="M947">
        <v>987812</v>
      </c>
      <c r="N947">
        <v>224357</v>
      </c>
      <c r="O947">
        <v>96989</v>
      </c>
      <c r="P947">
        <v>158945</v>
      </c>
      <c r="Q947" t="s">
        <v>93</v>
      </c>
      <c r="R947">
        <v>657964</v>
      </c>
    </row>
    <row r="948" spans="1:18" x14ac:dyDescent="0.25">
      <c r="A948" t="s">
        <v>248</v>
      </c>
      <c r="B948" t="s">
        <v>249</v>
      </c>
      <c r="C948" t="s">
        <v>85</v>
      </c>
      <c r="D948">
        <v>99</v>
      </c>
      <c r="E948" t="s">
        <v>86</v>
      </c>
      <c r="F948" t="s">
        <v>87</v>
      </c>
      <c r="G948" t="s">
        <v>88</v>
      </c>
      <c r="H948" t="s">
        <v>89</v>
      </c>
      <c r="I948" t="s">
        <v>136</v>
      </c>
      <c r="J948" t="s">
        <v>91</v>
      </c>
      <c r="K948" t="s">
        <v>137</v>
      </c>
      <c r="L948">
        <v>360</v>
      </c>
      <c r="M948">
        <v>987812</v>
      </c>
      <c r="N948">
        <v>224357</v>
      </c>
      <c r="O948">
        <v>96989</v>
      </c>
      <c r="P948">
        <v>158945</v>
      </c>
      <c r="Q948" t="s">
        <v>93</v>
      </c>
      <c r="R948">
        <v>657964</v>
      </c>
    </row>
    <row r="949" spans="1:18" x14ac:dyDescent="0.25">
      <c r="A949" t="s">
        <v>248</v>
      </c>
      <c r="B949" t="s">
        <v>249</v>
      </c>
      <c r="C949" t="s">
        <v>85</v>
      </c>
      <c r="D949">
        <v>99</v>
      </c>
      <c r="E949" t="s">
        <v>86</v>
      </c>
      <c r="F949" t="s">
        <v>87</v>
      </c>
      <c r="G949" t="s">
        <v>88</v>
      </c>
      <c r="H949" t="s">
        <v>89</v>
      </c>
      <c r="I949" t="s">
        <v>192</v>
      </c>
      <c r="J949" t="s">
        <v>91</v>
      </c>
      <c r="K949" t="s">
        <v>193</v>
      </c>
      <c r="L949">
        <v>1400</v>
      </c>
      <c r="M949">
        <v>987812</v>
      </c>
      <c r="N949">
        <v>224357</v>
      </c>
      <c r="O949">
        <v>96989</v>
      </c>
      <c r="P949">
        <v>158945</v>
      </c>
      <c r="Q949" t="s">
        <v>93</v>
      </c>
      <c r="R949">
        <v>657964</v>
      </c>
    </row>
    <row r="950" spans="1:18" x14ac:dyDescent="0.25">
      <c r="A950" t="s">
        <v>248</v>
      </c>
      <c r="B950" t="s">
        <v>249</v>
      </c>
      <c r="C950" t="s">
        <v>85</v>
      </c>
      <c r="D950">
        <v>99</v>
      </c>
      <c r="E950" t="s">
        <v>86</v>
      </c>
      <c r="F950" t="s">
        <v>87</v>
      </c>
      <c r="G950" t="s">
        <v>88</v>
      </c>
      <c r="H950" t="s">
        <v>89</v>
      </c>
      <c r="I950" t="s">
        <v>226</v>
      </c>
      <c r="J950" t="s">
        <v>91</v>
      </c>
      <c r="K950" t="s">
        <v>227</v>
      </c>
      <c r="L950">
        <v>600</v>
      </c>
      <c r="M950">
        <v>987812</v>
      </c>
      <c r="N950">
        <v>224357</v>
      </c>
      <c r="O950">
        <v>96989</v>
      </c>
      <c r="P950">
        <v>158945</v>
      </c>
      <c r="Q950" t="s">
        <v>93</v>
      </c>
      <c r="R950">
        <v>657964</v>
      </c>
    </row>
    <row r="951" spans="1:18" x14ac:dyDescent="0.25">
      <c r="A951" t="s">
        <v>248</v>
      </c>
      <c r="B951" t="s">
        <v>249</v>
      </c>
      <c r="C951" t="s">
        <v>85</v>
      </c>
      <c r="D951">
        <v>99</v>
      </c>
      <c r="E951" t="s">
        <v>86</v>
      </c>
      <c r="F951" t="s">
        <v>87</v>
      </c>
      <c r="G951" t="s">
        <v>88</v>
      </c>
      <c r="H951" t="s">
        <v>89</v>
      </c>
      <c r="I951" t="s">
        <v>194</v>
      </c>
      <c r="J951" t="s">
        <v>91</v>
      </c>
      <c r="K951" t="s">
        <v>195</v>
      </c>
      <c r="L951">
        <v>7174</v>
      </c>
      <c r="M951">
        <v>987812</v>
      </c>
      <c r="N951">
        <v>224357</v>
      </c>
      <c r="O951">
        <v>96989</v>
      </c>
      <c r="P951">
        <v>158945</v>
      </c>
      <c r="Q951" t="s">
        <v>93</v>
      </c>
      <c r="R951">
        <v>657964</v>
      </c>
    </row>
    <row r="952" spans="1:18" x14ac:dyDescent="0.25">
      <c r="A952" t="s">
        <v>248</v>
      </c>
      <c r="B952" t="s">
        <v>249</v>
      </c>
      <c r="C952" t="s">
        <v>85</v>
      </c>
      <c r="D952">
        <v>99</v>
      </c>
      <c r="E952" t="s">
        <v>86</v>
      </c>
      <c r="F952" t="s">
        <v>87</v>
      </c>
      <c r="G952" t="s">
        <v>88</v>
      </c>
      <c r="H952" t="s">
        <v>89</v>
      </c>
      <c r="I952" t="s">
        <v>190</v>
      </c>
      <c r="J952" t="s">
        <v>91</v>
      </c>
      <c r="K952" t="s">
        <v>191</v>
      </c>
      <c r="L952">
        <v>1350</v>
      </c>
      <c r="M952">
        <v>987812</v>
      </c>
      <c r="N952">
        <v>224357</v>
      </c>
      <c r="O952">
        <v>96989</v>
      </c>
      <c r="P952">
        <v>158945</v>
      </c>
      <c r="Q952" t="s">
        <v>93</v>
      </c>
      <c r="R952">
        <v>657964</v>
      </c>
    </row>
    <row r="953" spans="1:18" x14ac:dyDescent="0.25">
      <c r="A953" t="s">
        <v>248</v>
      </c>
      <c r="B953" t="s">
        <v>249</v>
      </c>
      <c r="C953" t="s">
        <v>85</v>
      </c>
      <c r="D953">
        <v>99</v>
      </c>
      <c r="E953" t="s">
        <v>86</v>
      </c>
      <c r="F953" t="s">
        <v>87</v>
      </c>
      <c r="G953" t="s">
        <v>88</v>
      </c>
      <c r="H953" t="s">
        <v>89</v>
      </c>
      <c r="I953" t="s">
        <v>136</v>
      </c>
      <c r="J953" t="s">
        <v>91</v>
      </c>
      <c r="K953" t="s">
        <v>137</v>
      </c>
      <c r="L953">
        <v>690</v>
      </c>
      <c r="M953">
        <v>987812</v>
      </c>
      <c r="N953">
        <v>224357</v>
      </c>
      <c r="O953">
        <v>96989</v>
      </c>
      <c r="P953">
        <v>158945</v>
      </c>
      <c r="Q953" t="s">
        <v>93</v>
      </c>
      <c r="R953">
        <v>657964</v>
      </c>
    </row>
    <row r="954" spans="1:18" x14ac:dyDescent="0.25">
      <c r="A954" t="s">
        <v>248</v>
      </c>
      <c r="B954" t="s">
        <v>249</v>
      </c>
      <c r="C954" t="s">
        <v>85</v>
      </c>
      <c r="D954">
        <v>99</v>
      </c>
      <c r="E954" t="s">
        <v>86</v>
      </c>
      <c r="F954" t="s">
        <v>87</v>
      </c>
      <c r="G954" t="s">
        <v>88</v>
      </c>
      <c r="H954" t="s">
        <v>250</v>
      </c>
      <c r="I954" t="s">
        <v>251</v>
      </c>
      <c r="J954" t="s">
        <v>91</v>
      </c>
      <c r="K954" t="s">
        <v>252</v>
      </c>
      <c r="L954">
        <v>0</v>
      </c>
      <c r="M954">
        <v>0</v>
      </c>
      <c r="N954">
        <v>0</v>
      </c>
      <c r="O954">
        <v>0</v>
      </c>
      <c r="P954">
        <v>0</v>
      </c>
      <c r="Q954" t="s">
        <v>93</v>
      </c>
      <c r="R954">
        <v>0</v>
      </c>
    </row>
    <row r="955" spans="1:18" x14ac:dyDescent="0.25">
      <c r="A955" t="s">
        <v>248</v>
      </c>
      <c r="B955" t="s">
        <v>249</v>
      </c>
      <c r="C955" t="s">
        <v>85</v>
      </c>
      <c r="D955">
        <v>99</v>
      </c>
      <c r="E955" t="s">
        <v>86</v>
      </c>
      <c r="F955" t="s">
        <v>87</v>
      </c>
      <c r="G955" t="s">
        <v>88</v>
      </c>
      <c r="H955" t="s">
        <v>250</v>
      </c>
      <c r="I955" t="s">
        <v>253</v>
      </c>
      <c r="J955" t="s">
        <v>91</v>
      </c>
      <c r="K955" t="s">
        <v>254</v>
      </c>
      <c r="L955">
        <v>0</v>
      </c>
      <c r="M955">
        <v>0</v>
      </c>
      <c r="N955">
        <v>0</v>
      </c>
      <c r="O955">
        <v>0</v>
      </c>
      <c r="P955">
        <v>0</v>
      </c>
      <c r="Q955" t="s">
        <v>93</v>
      </c>
      <c r="R955">
        <v>0</v>
      </c>
    </row>
    <row r="956" spans="1:18" x14ac:dyDescent="0.25">
      <c r="A956" t="s">
        <v>248</v>
      </c>
      <c r="B956" t="s">
        <v>249</v>
      </c>
      <c r="C956" t="s">
        <v>85</v>
      </c>
      <c r="D956">
        <v>99</v>
      </c>
      <c r="E956" t="s">
        <v>86</v>
      </c>
      <c r="F956" t="s">
        <v>87</v>
      </c>
      <c r="G956" t="s">
        <v>88</v>
      </c>
      <c r="H956" t="s">
        <v>250</v>
      </c>
      <c r="I956" t="s">
        <v>255</v>
      </c>
      <c r="J956" t="s">
        <v>91</v>
      </c>
      <c r="K956" t="s">
        <v>256</v>
      </c>
      <c r="L956">
        <v>0</v>
      </c>
      <c r="M956">
        <v>0</v>
      </c>
      <c r="N956">
        <v>0</v>
      </c>
      <c r="O956">
        <v>0</v>
      </c>
      <c r="P956">
        <v>0</v>
      </c>
      <c r="Q956" t="s">
        <v>93</v>
      </c>
      <c r="R956">
        <v>0</v>
      </c>
    </row>
    <row r="957" spans="1:18" x14ac:dyDescent="0.25">
      <c r="A957" t="s">
        <v>248</v>
      </c>
      <c r="B957" t="s">
        <v>249</v>
      </c>
      <c r="C957" t="s">
        <v>85</v>
      </c>
      <c r="D957">
        <v>99</v>
      </c>
      <c r="E957" t="s">
        <v>86</v>
      </c>
      <c r="F957" t="s">
        <v>87</v>
      </c>
      <c r="G957" t="s">
        <v>88</v>
      </c>
      <c r="H957" t="s">
        <v>250</v>
      </c>
      <c r="I957" t="s">
        <v>257</v>
      </c>
      <c r="J957" t="s">
        <v>91</v>
      </c>
      <c r="K957" t="s">
        <v>258</v>
      </c>
      <c r="L957">
        <v>0</v>
      </c>
      <c r="M957">
        <v>0</v>
      </c>
      <c r="N957">
        <v>0</v>
      </c>
      <c r="O957">
        <v>0</v>
      </c>
      <c r="P957">
        <v>0</v>
      </c>
      <c r="Q957" t="s">
        <v>93</v>
      </c>
      <c r="R957">
        <v>0</v>
      </c>
    </row>
    <row r="958" spans="1:18" x14ac:dyDescent="0.25">
      <c r="A958" t="s">
        <v>248</v>
      </c>
      <c r="B958" t="s">
        <v>249</v>
      </c>
      <c r="C958" t="s">
        <v>85</v>
      </c>
      <c r="D958">
        <v>99</v>
      </c>
      <c r="E958" t="s">
        <v>86</v>
      </c>
      <c r="F958" t="s">
        <v>87</v>
      </c>
      <c r="G958" t="s">
        <v>88</v>
      </c>
      <c r="H958" t="s">
        <v>250</v>
      </c>
      <c r="I958" t="s">
        <v>259</v>
      </c>
      <c r="J958" t="s">
        <v>91</v>
      </c>
      <c r="K958" t="s">
        <v>260</v>
      </c>
      <c r="L958">
        <v>0</v>
      </c>
      <c r="M958">
        <v>0</v>
      </c>
      <c r="N958">
        <v>0</v>
      </c>
      <c r="O958">
        <v>0</v>
      </c>
      <c r="P958">
        <v>0</v>
      </c>
      <c r="Q958" t="s">
        <v>93</v>
      </c>
      <c r="R958">
        <v>0</v>
      </c>
    </row>
    <row r="959" spans="1:18" x14ac:dyDescent="0.25">
      <c r="A959" t="s">
        <v>248</v>
      </c>
      <c r="B959" t="s">
        <v>249</v>
      </c>
      <c r="C959" t="s">
        <v>85</v>
      </c>
      <c r="D959">
        <v>99</v>
      </c>
      <c r="E959" t="s">
        <v>86</v>
      </c>
      <c r="F959" t="s">
        <v>87</v>
      </c>
      <c r="G959" t="s">
        <v>88</v>
      </c>
      <c r="H959" t="s">
        <v>250</v>
      </c>
      <c r="I959" t="s">
        <v>261</v>
      </c>
      <c r="J959" t="s">
        <v>91</v>
      </c>
      <c r="K959" t="s">
        <v>262</v>
      </c>
      <c r="L959">
        <v>0</v>
      </c>
      <c r="M959">
        <v>0</v>
      </c>
      <c r="N959">
        <v>0</v>
      </c>
      <c r="O959">
        <v>0</v>
      </c>
      <c r="P959">
        <v>0</v>
      </c>
      <c r="Q959" t="s">
        <v>93</v>
      </c>
      <c r="R959">
        <v>0</v>
      </c>
    </row>
    <row r="960" spans="1:18" x14ac:dyDescent="0.25">
      <c r="A960" t="s">
        <v>248</v>
      </c>
      <c r="B960" t="s">
        <v>249</v>
      </c>
      <c r="C960" t="s">
        <v>85</v>
      </c>
      <c r="D960">
        <v>99</v>
      </c>
      <c r="E960" t="s">
        <v>86</v>
      </c>
      <c r="F960" t="s">
        <v>87</v>
      </c>
      <c r="G960" t="s">
        <v>88</v>
      </c>
      <c r="H960" t="s">
        <v>250</v>
      </c>
      <c r="I960" t="s">
        <v>263</v>
      </c>
      <c r="J960" t="s">
        <v>91</v>
      </c>
      <c r="K960" t="s">
        <v>264</v>
      </c>
      <c r="L960">
        <v>0</v>
      </c>
      <c r="M960">
        <v>0</v>
      </c>
      <c r="N960">
        <v>0</v>
      </c>
      <c r="O960">
        <v>0</v>
      </c>
      <c r="P960">
        <v>0</v>
      </c>
      <c r="Q960" t="s">
        <v>93</v>
      </c>
      <c r="R960">
        <v>0</v>
      </c>
    </row>
    <row r="961" spans="1:18" x14ac:dyDescent="0.25">
      <c r="A961" t="s">
        <v>248</v>
      </c>
      <c r="B961" t="s">
        <v>249</v>
      </c>
      <c r="C961" t="s">
        <v>85</v>
      </c>
      <c r="D961">
        <v>99</v>
      </c>
      <c r="E961" t="s">
        <v>86</v>
      </c>
      <c r="F961" t="s">
        <v>87</v>
      </c>
      <c r="G961" t="s">
        <v>88</v>
      </c>
      <c r="H961" t="s">
        <v>250</v>
      </c>
      <c r="I961" t="s">
        <v>265</v>
      </c>
      <c r="J961" t="s">
        <v>91</v>
      </c>
      <c r="K961" t="s">
        <v>266</v>
      </c>
      <c r="L961">
        <v>0</v>
      </c>
      <c r="M961">
        <v>0</v>
      </c>
      <c r="N961">
        <v>0</v>
      </c>
      <c r="O961">
        <v>0</v>
      </c>
      <c r="P961">
        <v>0</v>
      </c>
      <c r="Q961" t="s">
        <v>93</v>
      </c>
      <c r="R961">
        <v>0</v>
      </c>
    </row>
    <row r="962" spans="1:18" x14ac:dyDescent="0.25">
      <c r="A962" t="s">
        <v>248</v>
      </c>
      <c r="B962" t="s">
        <v>249</v>
      </c>
      <c r="C962" t="s">
        <v>85</v>
      </c>
      <c r="D962">
        <v>99</v>
      </c>
      <c r="E962" t="s">
        <v>86</v>
      </c>
      <c r="F962" t="s">
        <v>87</v>
      </c>
      <c r="G962" t="s">
        <v>88</v>
      </c>
      <c r="H962" t="s">
        <v>250</v>
      </c>
      <c r="I962" t="s">
        <v>267</v>
      </c>
      <c r="J962" t="s">
        <v>91</v>
      </c>
      <c r="K962" t="s">
        <v>268</v>
      </c>
      <c r="L962">
        <v>0</v>
      </c>
      <c r="M962">
        <v>0</v>
      </c>
      <c r="N962">
        <v>0</v>
      </c>
      <c r="O962">
        <v>0</v>
      </c>
      <c r="P962">
        <v>0</v>
      </c>
      <c r="Q962" t="s">
        <v>93</v>
      </c>
      <c r="R962">
        <v>0</v>
      </c>
    </row>
    <row r="963" spans="1:18" x14ac:dyDescent="0.25">
      <c r="A963" t="s">
        <v>248</v>
      </c>
      <c r="B963" t="s">
        <v>249</v>
      </c>
      <c r="C963" t="s">
        <v>85</v>
      </c>
      <c r="D963">
        <v>99</v>
      </c>
      <c r="E963" t="s">
        <v>86</v>
      </c>
      <c r="F963" t="s">
        <v>87</v>
      </c>
      <c r="G963" t="s">
        <v>88</v>
      </c>
      <c r="H963" t="s">
        <v>250</v>
      </c>
      <c r="I963" t="s">
        <v>269</v>
      </c>
      <c r="J963" t="s">
        <v>91</v>
      </c>
      <c r="K963" t="s">
        <v>270</v>
      </c>
      <c r="L963">
        <v>0</v>
      </c>
      <c r="M963">
        <v>0</v>
      </c>
      <c r="N963">
        <v>0</v>
      </c>
      <c r="O963">
        <v>0</v>
      </c>
      <c r="P963">
        <v>0</v>
      </c>
      <c r="Q963" t="s">
        <v>93</v>
      </c>
      <c r="R963">
        <v>0</v>
      </c>
    </row>
    <row r="964" spans="1:18" x14ac:dyDescent="0.25">
      <c r="A964" t="s">
        <v>248</v>
      </c>
      <c r="B964" t="s">
        <v>249</v>
      </c>
      <c r="C964" t="s">
        <v>85</v>
      </c>
      <c r="D964">
        <v>99</v>
      </c>
      <c r="E964" t="s">
        <v>86</v>
      </c>
      <c r="F964" t="s">
        <v>87</v>
      </c>
      <c r="G964" t="s">
        <v>88</v>
      </c>
      <c r="H964" t="s">
        <v>250</v>
      </c>
      <c r="I964" t="s">
        <v>271</v>
      </c>
      <c r="J964" t="s">
        <v>91</v>
      </c>
      <c r="K964" t="s">
        <v>272</v>
      </c>
      <c r="L964">
        <v>0</v>
      </c>
      <c r="M964">
        <v>0</v>
      </c>
      <c r="N964">
        <v>0</v>
      </c>
      <c r="O964">
        <v>0</v>
      </c>
      <c r="P964">
        <v>0</v>
      </c>
      <c r="Q964" t="s">
        <v>93</v>
      </c>
      <c r="R964">
        <v>0</v>
      </c>
    </row>
    <row r="965" spans="1:18" x14ac:dyDescent="0.25">
      <c r="A965" t="s">
        <v>248</v>
      </c>
      <c r="B965" t="s">
        <v>249</v>
      </c>
      <c r="C965" t="s">
        <v>85</v>
      </c>
      <c r="D965">
        <v>99</v>
      </c>
      <c r="E965" t="s">
        <v>86</v>
      </c>
      <c r="F965" t="s">
        <v>87</v>
      </c>
      <c r="G965" t="s">
        <v>88</v>
      </c>
      <c r="H965" t="s">
        <v>250</v>
      </c>
      <c r="I965" t="s">
        <v>273</v>
      </c>
      <c r="J965" t="s">
        <v>91</v>
      </c>
      <c r="K965" t="s">
        <v>274</v>
      </c>
      <c r="L965">
        <v>0</v>
      </c>
      <c r="M965">
        <v>0</v>
      </c>
      <c r="N965">
        <v>0</v>
      </c>
      <c r="O965">
        <v>0</v>
      </c>
      <c r="P965">
        <v>0</v>
      </c>
      <c r="Q965" t="s">
        <v>93</v>
      </c>
      <c r="R965">
        <v>0</v>
      </c>
    </row>
    <row r="966" spans="1:18" x14ac:dyDescent="0.25">
      <c r="A966" t="s">
        <v>248</v>
      </c>
      <c r="B966" t="s">
        <v>249</v>
      </c>
      <c r="C966" t="s">
        <v>85</v>
      </c>
      <c r="D966">
        <v>99</v>
      </c>
      <c r="E966" t="s">
        <v>86</v>
      </c>
      <c r="F966" t="s">
        <v>87</v>
      </c>
      <c r="G966" t="s">
        <v>88</v>
      </c>
      <c r="H966" t="s">
        <v>250</v>
      </c>
      <c r="I966" t="s">
        <v>275</v>
      </c>
      <c r="J966" t="s">
        <v>91</v>
      </c>
      <c r="K966" t="s">
        <v>276</v>
      </c>
      <c r="L966">
        <v>0</v>
      </c>
      <c r="M966">
        <v>0</v>
      </c>
      <c r="N966">
        <v>0</v>
      </c>
      <c r="O966">
        <v>0</v>
      </c>
      <c r="P966">
        <v>0</v>
      </c>
      <c r="Q966" t="s">
        <v>93</v>
      </c>
      <c r="R966">
        <v>0</v>
      </c>
    </row>
    <row r="967" spans="1:18" x14ac:dyDescent="0.25">
      <c r="A967" t="s">
        <v>248</v>
      </c>
      <c r="B967" t="s">
        <v>249</v>
      </c>
      <c r="C967" t="s">
        <v>85</v>
      </c>
      <c r="D967">
        <v>99</v>
      </c>
      <c r="E967" t="s">
        <v>86</v>
      </c>
      <c r="F967" t="s">
        <v>87</v>
      </c>
      <c r="G967" t="s">
        <v>88</v>
      </c>
      <c r="H967" t="s">
        <v>250</v>
      </c>
      <c r="I967" t="s">
        <v>277</v>
      </c>
      <c r="J967" t="s">
        <v>91</v>
      </c>
      <c r="K967" t="s">
        <v>278</v>
      </c>
      <c r="L967">
        <v>0</v>
      </c>
      <c r="M967">
        <v>0</v>
      </c>
      <c r="N967">
        <v>0</v>
      </c>
      <c r="O967">
        <v>0</v>
      </c>
      <c r="P967">
        <v>0</v>
      </c>
      <c r="Q967" t="s">
        <v>93</v>
      </c>
      <c r="R967">
        <v>0</v>
      </c>
    </row>
    <row r="968" spans="1:18" x14ac:dyDescent="0.25">
      <c r="A968" t="s">
        <v>248</v>
      </c>
      <c r="B968" t="s">
        <v>249</v>
      </c>
      <c r="C968" t="s">
        <v>85</v>
      </c>
      <c r="D968">
        <v>99</v>
      </c>
      <c r="E968" t="s">
        <v>86</v>
      </c>
      <c r="F968" t="s">
        <v>87</v>
      </c>
      <c r="G968" t="s">
        <v>88</v>
      </c>
      <c r="H968" t="s">
        <v>250</v>
      </c>
      <c r="I968" t="s">
        <v>279</v>
      </c>
      <c r="J968" t="s">
        <v>91</v>
      </c>
      <c r="K968" t="s">
        <v>280</v>
      </c>
      <c r="L968">
        <v>0</v>
      </c>
      <c r="M968">
        <v>0</v>
      </c>
      <c r="N968">
        <v>0</v>
      </c>
      <c r="O968">
        <v>0</v>
      </c>
      <c r="P968">
        <v>0</v>
      </c>
      <c r="Q968" t="s">
        <v>93</v>
      </c>
      <c r="R968">
        <v>0</v>
      </c>
    </row>
    <row r="969" spans="1:18" x14ac:dyDescent="0.25">
      <c r="A969" t="s">
        <v>248</v>
      </c>
      <c r="B969" t="s">
        <v>249</v>
      </c>
      <c r="C969" t="s">
        <v>85</v>
      </c>
      <c r="D969">
        <v>99</v>
      </c>
      <c r="E969" t="s">
        <v>86</v>
      </c>
      <c r="F969" t="s">
        <v>87</v>
      </c>
      <c r="G969" t="s">
        <v>88</v>
      </c>
      <c r="H969" t="s">
        <v>250</v>
      </c>
      <c r="I969" t="s">
        <v>281</v>
      </c>
      <c r="J969" t="s">
        <v>91</v>
      </c>
      <c r="K969" t="s">
        <v>282</v>
      </c>
      <c r="L969">
        <v>0</v>
      </c>
      <c r="M969">
        <v>0</v>
      </c>
      <c r="N969">
        <v>0</v>
      </c>
      <c r="O969">
        <v>0</v>
      </c>
      <c r="P969">
        <v>0</v>
      </c>
      <c r="Q969" t="s">
        <v>93</v>
      </c>
      <c r="R969">
        <v>0</v>
      </c>
    </row>
    <row r="970" spans="1:18" x14ac:dyDescent="0.25">
      <c r="A970" t="s">
        <v>248</v>
      </c>
      <c r="B970" t="s">
        <v>249</v>
      </c>
      <c r="C970" t="s">
        <v>85</v>
      </c>
      <c r="D970">
        <v>99</v>
      </c>
      <c r="E970" t="s">
        <v>86</v>
      </c>
      <c r="F970" t="s">
        <v>87</v>
      </c>
      <c r="G970" t="s">
        <v>88</v>
      </c>
      <c r="H970" t="s">
        <v>250</v>
      </c>
      <c r="I970" t="s">
        <v>283</v>
      </c>
      <c r="J970" t="s">
        <v>91</v>
      </c>
      <c r="K970" t="s">
        <v>284</v>
      </c>
      <c r="L970">
        <v>0</v>
      </c>
      <c r="M970">
        <v>0</v>
      </c>
      <c r="N970">
        <v>0</v>
      </c>
      <c r="O970">
        <v>0</v>
      </c>
      <c r="P970">
        <v>0</v>
      </c>
      <c r="Q970" t="s">
        <v>93</v>
      </c>
      <c r="R970">
        <v>0</v>
      </c>
    </row>
    <row r="971" spans="1:18" x14ac:dyDescent="0.25">
      <c r="A971" t="s">
        <v>248</v>
      </c>
      <c r="B971" t="s">
        <v>249</v>
      </c>
      <c r="C971" t="s">
        <v>85</v>
      </c>
      <c r="D971">
        <v>99</v>
      </c>
      <c r="E971" t="s">
        <v>86</v>
      </c>
      <c r="F971" t="s">
        <v>87</v>
      </c>
      <c r="G971" t="s">
        <v>88</v>
      </c>
      <c r="H971" t="s">
        <v>250</v>
      </c>
      <c r="I971" t="s">
        <v>285</v>
      </c>
      <c r="J971" t="s">
        <v>91</v>
      </c>
      <c r="K971" t="s">
        <v>286</v>
      </c>
      <c r="L971">
        <v>0</v>
      </c>
      <c r="M971">
        <v>0</v>
      </c>
      <c r="N971">
        <v>0</v>
      </c>
      <c r="O971">
        <v>0</v>
      </c>
      <c r="P971">
        <v>0</v>
      </c>
      <c r="Q971" t="s">
        <v>93</v>
      </c>
      <c r="R971">
        <v>0</v>
      </c>
    </row>
    <row r="972" spans="1:18" x14ac:dyDescent="0.25">
      <c r="A972" t="s">
        <v>248</v>
      </c>
      <c r="B972" t="s">
        <v>249</v>
      </c>
      <c r="C972" t="s">
        <v>85</v>
      </c>
      <c r="D972">
        <v>99</v>
      </c>
      <c r="E972" t="s">
        <v>86</v>
      </c>
      <c r="F972" t="s">
        <v>87</v>
      </c>
      <c r="G972" t="s">
        <v>88</v>
      </c>
      <c r="H972" t="s">
        <v>250</v>
      </c>
      <c r="I972" t="s">
        <v>287</v>
      </c>
      <c r="J972" t="s">
        <v>91</v>
      </c>
      <c r="K972" t="s">
        <v>288</v>
      </c>
      <c r="L972">
        <v>0</v>
      </c>
      <c r="M972">
        <v>0</v>
      </c>
      <c r="N972">
        <v>0</v>
      </c>
      <c r="O972">
        <v>0</v>
      </c>
      <c r="P972">
        <v>0</v>
      </c>
      <c r="Q972" t="s">
        <v>93</v>
      </c>
      <c r="R972">
        <v>0</v>
      </c>
    </row>
    <row r="973" spans="1:18" x14ac:dyDescent="0.25">
      <c r="A973" t="s">
        <v>248</v>
      </c>
      <c r="B973" t="s">
        <v>249</v>
      </c>
      <c r="C973" t="s">
        <v>85</v>
      </c>
      <c r="D973">
        <v>99</v>
      </c>
      <c r="E973" t="s">
        <v>86</v>
      </c>
      <c r="F973" t="s">
        <v>87</v>
      </c>
      <c r="G973" t="s">
        <v>88</v>
      </c>
      <c r="H973" t="s">
        <v>250</v>
      </c>
      <c r="I973" t="s">
        <v>289</v>
      </c>
      <c r="J973" t="s">
        <v>91</v>
      </c>
      <c r="K973" t="s">
        <v>290</v>
      </c>
      <c r="L973">
        <v>0</v>
      </c>
      <c r="M973">
        <v>0</v>
      </c>
      <c r="N973">
        <v>0</v>
      </c>
      <c r="O973">
        <v>0</v>
      </c>
      <c r="P973">
        <v>0</v>
      </c>
      <c r="Q973" t="s">
        <v>93</v>
      </c>
      <c r="R973">
        <v>0</v>
      </c>
    </row>
    <row r="974" spans="1:18" x14ac:dyDescent="0.25">
      <c r="A974" t="s">
        <v>248</v>
      </c>
      <c r="B974" t="s">
        <v>249</v>
      </c>
      <c r="C974" t="s">
        <v>85</v>
      </c>
      <c r="D974">
        <v>99</v>
      </c>
      <c r="E974" t="s">
        <v>86</v>
      </c>
      <c r="F974" t="s">
        <v>87</v>
      </c>
      <c r="G974" t="s">
        <v>88</v>
      </c>
      <c r="H974" t="s">
        <v>250</v>
      </c>
      <c r="I974" t="s">
        <v>291</v>
      </c>
      <c r="J974" t="s">
        <v>91</v>
      </c>
      <c r="K974" t="s">
        <v>292</v>
      </c>
      <c r="L974">
        <v>0</v>
      </c>
      <c r="M974">
        <v>0</v>
      </c>
      <c r="N974">
        <v>0</v>
      </c>
      <c r="O974">
        <v>0</v>
      </c>
      <c r="P974">
        <v>0</v>
      </c>
      <c r="Q974" t="s">
        <v>93</v>
      </c>
      <c r="R974">
        <v>0</v>
      </c>
    </row>
    <row r="975" spans="1:18" x14ac:dyDescent="0.25">
      <c r="A975" t="s">
        <v>248</v>
      </c>
      <c r="B975" t="s">
        <v>249</v>
      </c>
      <c r="C975" t="s">
        <v>85</v>
      </c>
      <c r="D975">
        <v>99</v>
      </c>
      <c r="E975" t="s">
        <v>86</v>
      </c>
      <c r="F975" t="s">
        <v>87</v>
      </c>
      <c r="G975" t="s">
        <v>88</v>
      </c>
      <c r="H975" t="s">
        <v>250</v>
      </c>
      <c r="I975" t="s">
        <v>293</v>
      </c>
      <c r="J975" t="s">
        <v>91</v>
      </c>
      <c r="K975" t="s">
        <v>294</v>
      </c>
      <c r="L975">
        <v>0</v>
      </c>
      <c r="M975">
        <v>0</v>
      </c>
      <c r="N975">
        <v>0</v>
      </c>
      <c r="O975">
        <v>0</v>
      </c>
      <c r="P975">
        <v>0</v>
      </c>
      <c r="Q975" t="s">
        <v>93</v>
      </c>
      <c r="R975">
        <v>0</v>
      </c>
    </row>
    <row r="976" spans="1:18" x14ac:dyDescent="0.25">
      <c r="A976" t="s">
        <v>248</v>
      </c>
      <c r="B976" t="s">
        <v>249</v>
      </c>
      <c r="C976" t="s">
        <v>85</v>
      </c>
      <c r="D976">
        <v>99</v>
      </c>
      <c r="E976" t="s">
        <v>86</v>
      </c>
      <c r="F976" t="s">
        <v>87</v>
      </c>
      <c r="G976" t="s">
        <v>88</v>
      </c>
      <c r="H976" t="s">
        <v>250</v>
      </c>
      <c r="I976" t="s">
        <v>295</v>
      </c>
      <c r="J976" t="s">
        <v>91</v>
      </c>
      <c r="K976" t="s">
        <v>296</v>
      </c>
      <c r="L976">
        <v>0</v>
      </c>
      <c r="M976">
        <v>0</v>
      </c>
      <c r="N976">
        <v>0</v>
      </c>
      <c r="O976">
        <v>0</v>
      </c>
      <c r="P976">
        <v>0</v>
      </c>
      <c r="Q976" t="s">
        <v>93</v>
      </c>
      <c r="R976">
        <v>0</v>
      </c>
    </row>
    <row r="977" spans="1:18" x14ac:dyDescent="0.25">
      <c r="A977" t="s">
        <v>248</v>
      </c>
      <c r="B977" t="s">
        <v>249</v>
      </c>
      <c r="C977" t="s">
        <v>85</v>
      </c>
      <c r="D977">
        <v>99</v>
      </c>
      <c r="E977" t="s">
        <v>86</v>
      </c>
      <c r="F977" t="s">
        <v>87</v>
      </c>
      <c r="G977" t="s">
        <v>88</v>
      </c>
      <c r="H977" t="s">
        <v>250</v>
      </c>
      <c r="I977" t="s">
        <v>297</v>
      </c>
      <c r="J977" t="s">
        <v>91</v>
      </c>
      <c r="K977" t="s">
        <v>298</v>
      </c>
      <c r="L977">
        <v>0</v>
      </c>
      <c r="M977">
        <v>0</v>
      </c>
      <c r="N977">
        <v>0</v>
      </c>
      <c r="O977">
        <v>0</v>
      </c>
      <c r="P977">
        <v>0</v>
      </c>
      <c r="Q977" t="s">
        <v>93</v>
      </c>
      <c r="R977">
        <v>0</v>
      </c>
    </row>
    <row r="978" spans="1:18" x14ac:dyDescent="0.25">
      <c r="A978" t="s">
        <v>248</v>
      </c>
      <c r="B978" t="s">
        <v>249</v>
      </c>
      <c r="C978" t="s">
        <v>85</v>
      </c>
      <c r="D978">
        <v>99</v>
      </c>
      <c r="E978" t="s">
        <v>86</v>
      </c>
      <c r="F978" t="s">
        <v>87</v>
      </c>
      <c r="G978" t="s">
        <v>88</v>
      </c>
      <c r="H978" t="s">
        <v>250</v>
      </c>
      <c r="I978" t="s">
        <v>299</v>
      </c>
      <c r="J978" t="s">
        <v>91</v>
      </c>
      <c r="K978" t="s">
        <v>300</v>
      </c>
      <c r="L978">
        <v>0</v>
      </c>
      <c r="M978">
        <v>0</v>
      </c>
      <c r="N978">
        <v>0</v>
      </c>
      <c r="O978">
        <v>0</v>
      </c>
      <c r="P978">
        <v>0</v>
      </c>
      <c r="Q978" t="s">
        <v>93</v>
      </c>
      <c r="R978">
        <v>0</v>
      </c>
    </row>
    <row r="979" spans="1:18" x14ac:dyDescent="0.25">
      <c r="A979" t="s">
        <v>248</v>
      </c>
      <c r="B979" t="s">
        <v>249</v>
      </c>
      <c r="C979" t="s">
        <v>85</v>
      </c>
      <c r="D979">
        <v>99</v>
      </c>
      <c r="E979" t="s">
        <v>86</v>
      </c>
      <c r="F979" t="s">
        <v>87</v>
      </c>
      <c r="G979" t="s">
        <v>88</v>
      </c>
      <c r="H979" t="s">
        <v>250</v>
      </c>
      <c r="I979" t="s">
        <v>301</v>
      </c>
      <c r="J979" t="s">
        <v>91</v>
      </c>
      <c r="K979" t="s">
        <v>302</v>
      </c>
      <c r="L979">
        <v>0</v>
      </c>
      <c r="M979">
        <v>0</v>
      </c>
      <c r="N979">
        <v>0</v>
      </c>
      <c r="O979">
        <v>0</v>
      </c>
      <c r="P979">
        <v>0</v>
      </c>
      <c r="Q979" t="s">
        <v>93</v>
      </c>
      <c r="R979">
        <v>0</v>
      </c>
    </row>
    <row r="980" spans="1:18" x14ac:dyDescent="0.25">
      <c r="A980" t="s">
        <v>248</v>
      </c>
      <c r="B980" t="s">
        <v>249</v>
      </c>
      <c r="C980" t="s">
        <v>85</v>
      </c>
      <c r="D980">
        <v>99</v>
      </c>
      <c r="E980" t="s">
        <v>86</v>
      </c>
      <c r="F980" t="s">
        <v>87</v>
      </c>
      <c r="G980" t="s">
        <v>88</v>
      </c>
      <c r="H980" t="s">
        <v>250</v>
      </c>
      <c r="I980" t="s">
        <v>303</v>
      </c>
      <c r="J980" t="s">
        <v>91</v>
      </c>
      <c r="K980" t="s">
        <v>304</v>
      </c>
      <c r="L980">
        <v>0</v>
      </c>
      <c r="M980">
        <v>0</v>
      </c>
      <c r="N980">
        <v>0</v>
      </c>
      <c r="O980">
        <v>0</v>
      </c>
      <c r="P980">
        <v>0</v>
      </c>
      <c r="Q980" t="s">
        <v>93</v>
      </c>
      <c r="R980">
        <v>0</v>
      </c>
    </row>
    <row r="981" spans="1:18" x14ac:dyDescent="0.25">
      <c r="A981" t="s">
        <v>248</v>
      </c>
      <c r="B981" t="s">
        <v>249</v>
      </c>
      <c r="C981" t="s">
        <v>85</v>
      </c>
      <c r="D981">
        <v>99</v>
      </c>
      <c r="E981" t="s">
        <v>86</v>
      </c>
      <c r="F981" t="s">
        <v>87</v>
      </c>
      <c r="G981" t="s">
        <v>88</v>
      </c>
      <c r="H981" t="s">
        <v>250</v>
      </c>
      <c r="I981" t="s">
        <v>305</v>
      </c>
      <c r="J981" t="s">
        <v>91</v>
      </c>
      <c r="K981" t="s">
        <v>306</v>
      </c>
      <c r="L981">
        <v>0</v>
      </c>
      <c r="M981">
        <v>0</v>
      </c>
      <c r="N981">
        <v>0</v>
      </c>
      <c r="O981">
        <v>0</v>
      </c>
      <c r="P981">
        <v>0</v>
      </c>
      <c r="Q981" t="s">
        <v>93</v>
      </c>
      <c r="R981">
        <v>0</v>
      </c>
    </row>
    <row r="982" spans="1:18" x14ac:dyDescent="0.25">
      <c r="A982" t="s">
        <v>248</v>
      </c>
      <c r="B982" t="s">
        <v>249</v>
      </c>
      <c r="C982" t="s">
        <v>85</v>
      </c>
      <c r="D982">
        <v>99</v>
      </c>
      <c r="E982" t="s">
        <v>86</v>
      </c>
      <c r="F982" t="s">
        <v>87</v>
      </c>
      <c r="G982" t="s">
        <v>88</v>
      </c>
      <c r="H982" t="s">
        <v>250</v>
      </c>
      <c r="I982" t="s">
        <v>307</v>
      </c>
      <c r="J982" t="s">
        <v>91</v>
      </c>
      <c r="K982" t="s">
        <v>308</v>
      </c>
      <c r="L982">
        <v>0</v>
      </c>
      <c r="M982">
        <v>0</v>
      </c>
      <c r="N982">
        <v>0</v>
      </c>
      <c r="O982">
        <v>0</v>
      </c>
      <c r="P982">
        <v>0</v>
      </c>
      <c r="Q982" t="s">
        <v>93</v>
      </c>
      <c r="R982">
        <v>0</v>
      </c>
    </row>
    <row r="983" spans="1:18" x14ac:dyDescent="0.25">
      <c r="A983" t="s">
        <v>248</v>
      </c>
      <c r="B983" t="s">
        <v>249</v>
      </c>
      <c r="C983" t="s">
        <v>85</v>
      </c>
      <c r="D983">
        <v>99</v>
      </c>
      <c r="E983" t="s">
        <v>86</v>
      </c>
      <c r="F983" t="s">
        <v>87</v>
      </c>
      <c r="G983" t="s">
        <v>88</v>
      </c>
      <c r="H983" t="s">
        <v>250</v>
      </c>
      <c r="I983" t="s">
        <v>309</v>
      </c>
      <c r="J983" t="s">
        <v>91</v>
      </c>
      <c r="K983" t="s">
        <v>310</v>
      </c>
      <c r="L983">
        <v>0</v>
      </c>
      <c r="M983">
        <v>0</v>
      </c>
      <c r="N983">
        <v>0</v>
      </c>
      <c r="O983">
        <v>0</v>
      </c>
      <c r="P983">
        <v>0</v>
      </c>
      <c r="Q983" t="s">
        <v>93</v>
      </c>
      <c r="R983">
        <v>0</v>
      </c>
    </row>
    <row r="984" spans="1:18" x14ac:dyDescent="0.25">
      <c r="A984" t="s">
        <v>248</v>
      </c>
      <c r="B984" t="s">
        <v>249</v>
      </c>
      <c r="C984" t="s">
        <v>85</v>
      </c>
      <c r="D984">
        <v>99</v>
      </c>
      <c r="E984" t="s">
        <v>86</v>
      </c>
      <c r="F984" t="s">
        <v>87</v>
      </c>
      <c r="G984" t="s">
        <v>88</v>
      </c>
      <c r="H984" t="s">
        <v>250</v>
      </c>
      <c r="I984" t="s">
        <v>311</v>
      </c>
      <c r="J984" t="s">
        <v>91</v>
      </c>
      <c r="K984" t="s">
        <v>312</v>
      </c>
      <c r="L984">
        <v>0</v>
      </c>
      <c r="M984">
        <v>0</v>
      </c>
      <c r="N984">
        <v>0</v>
      </c>
      <c r="O984">
        <v>0</v>
      </c>
      <c r="P984">
        <v>0</v>
      </c>
      <c r="Q984" t="s">
        <v>93</v>
      </c>
      <c r="R984">
        <v>0</v>
      </c>
    </row>
    <row r="985" spans="1:18" x14ac:dyDescent="0.25">
      <c r="A985" t="s">
        <v>248</v>
      </c>
      <c r="B985" t="s">
        <v>249</v>
      </c>
      <c r="C985" t="s">
        <v>85</v>
      </c>
      <c r="D985">
        <v>99</v>
      </c>
      <c r="E985" t="s">
        <v>86</v>
      </c>
      <c r="F985" t="s">
        <v>87</v>
      </c>
      <c r="G985" t="s">
        <v>88</v>
      </c>
      <c r="H985" t="s">
        <v>250</v>
      </c>
      <c r="I985" t="s">
        <v>313</v>
      </c>
      <c r="J985" t="s">
        <v>91</v>
      </c>
      <c r="K985" t="s">
        <v>314</v>
      </c>
      <c r="L985">
        <v>0</v>
      </c>
      <c r="M985">
        <v>0</v>
      </c>
      <c r="N985">
        <v>0</v>
      </c>
      <c r="O985">
        <v>0</v>
      </c>
      <c r="P985">
        <v>0</v>
      </c>
      <c r="Q985" t="s">
        <v>93</v>
      </c>
      <c r="R985">
        <v>0</v>
      </c>
    </row>
    <row r="986" spans="1:18" x14ac:dyDescent="0.25">
      <c r="A986" t="s">
        <v>248</v>
      </c>
      <c r="B986" t="s">
        <v>249</v>
      </c>
      <c r="C986" t="s">
        <v>85</v>
      </c>
      <c r="D986">
        <v>99</v>
      </c>
      <c r="E986" t="s">
        <v>86</v>
      </c>
      <c r="F986" t="s">
        <v>87</v>
      </c>
      <c r="G986" t="s">
        <v>88</v>
      </c>
      <c r="H986" t="s">
        <v>250</v>
      </c>
      <c r="I986" t="s">
        <v>315</v>
      </c>
      <c r="J986" t="s">
        <v>91</v>
      </c>
      <c r="K986" t="s">
        <v>316</v>
      </c>
      <c r="L986">
        <v>0</v>
      </c>
      <c r="M986">
        <v>0</v>
      </c>
      <c r="N986">
        <v>0</v>
      </c>
      <c r="O986">
        <v>0</v>
      </c>
      <c r="P986">
        <v>0</v>
      </c>
      <c r="Q986" t="s">
        <v>93</v>
      </c>
      <c r="R986">
        <v>0</v>
      </c>
    </row>
    <row r="987" spans="1:18" x14ac:dyDescent="0.25">
      <c r="A987" t="s">
        <v>248</v>
      </c>
      <c r="B987" t="s">
        <v>249</v>
      </c>
      <c r="C987" t="s">
        <v>85</v>
      </c>
      <c r="D987">
        <v>99</v>
      </c>
      <c r="E987" t="s">
        <v>86</v>
      </c>
      <c r="F987" t="s">
        <v>87</v>
      </c>
      <c r="G987" t="s">
        <v>88</v>
      </c>
      <c r="H987" t="s">
        <v>250</v>
      </c>
      <c r="I987" t="s">
        <v>317</v>
      </c>
      <c r="J987" t="s">
        <v>91</v>
      </c>
      <c r="K987" t="s">
        <v>318</v>
      </c>
      <c r="L987">
        <v>0</v>
      </c>
      <c r="M987">
        <v>0</v>
      </c>
      <c r="N987">
        <v>0</v>
      </c>
      <c r="O987">
        <v>0</v>
      </c>
      <c r="P987">
        <v>0</v>
      </c>
      <c r="Q987" t="s">
        <v>93</v>
      </c>
      <c r="R987">
        <v>0</v>
      </c>
    </row>
    <row r="988" spans="1:18" x14ac:dyDescent="0.25">
      <c r="A988" t="s">
        <v>248</v>
      </c>
      <c r="B988" t="s">
        <v>249</v>
      </c>
      <c r="C988" t="s">
        <v>85</v>
      </c>
      <c r="D988">
        <v>99</v>
      </c>
      <c r="E988" t="s">
        <v>86</v>
      </c>
      <c r="F988" t="s">
        <v>87</v>
      </c>
      <c r="G988" t="s">
        <v>88</v>
      </c>
      <c r="H988" t="s">
        <v>250</v>
      </c>
      <c r="I988" t="s">
        <v>319</v>
      </c>
      <c r="J988" t="s">
        <v>91</v>
      </c>
      <c r="K988" t="s">
        <v>320</v>
      </c>
      <c r="L988">
        <v>0</v>
      </c>
      <c r="M988">
        <v>0</v>
      </c>
      <c r="N988">
        <v>0</v>
      </c>
      <c r="O988">
        <v>0</v>
      </c>
      <c r="P988">
        <v>0</v>
      </c>
      <c r="Q988" t="s">
        <v>93</v>
      </c>
      <c r="R988">
        <v>0</v>
      </c>
    </row>
    <row r="989" spans="1:18" x14ac:dyDescent="0.25">
      <c r="A989" t="s">
        <v>248</v>
      </c>
      <c r="B989" t="s">
        <v>249</v>
      </c>
      <c r="C989" t="s">
        <v>85</v>
      </c>
      <c r="D989">
        <v>99</v>
      </c>
      <c r="E989" t="s">
        <v>86</v>
      </c>
      <c r="F989" t="s">
        <v>87</v>
      </c>
      <c r="G989" t="s">
        <v>88</v>
      </c>
      <c r="H989" t="s">
        <v>250</v>
      </c>
      <c r="I989" t="s">
        <v>321</v>
      </c>
      <c r="J989" t="s">
        <v>91</v>
      </c>
      <c r="K989" t="s">
        <v>322</v>
      </c>
      <c r="L989">
        <v>0</v>
      </c>
      <c r="M989">
        <v>0</v>
      </c>
      <c r="N989">
        <v>0</v>
      </c>
      <c r="O989">
        <v>0</v>
      </c>
      <c r="P989">
        <v>0</v>
      </c>
      <c r="Q989" t="s">
        <v>93</v>
      </c>
      <c r="R989">
        <v>0</v>
      </c>
    </row>
    <row r="990" spans="1:18" x14ac:dyDescent="0.25">
      <c r="A990" t="s">
        <v>248</v>
      </c>
      <c r="B990" t="s">
        <v>249</v>
      </c>
      <c r="C990" t="s">
        <v>85</v>
      </c>
      <c r="D990">
        <v>99</v>
      </c>
      <c r="E990" t="s">
        <v>86</v>
      </c>
      <c r="F990" t="s">
        <v>87</v>
      </c>
      <c r="G990" t="s">
        <v>88</v>
      </c>
      <c r="H990" t="s">
        <v>250</v>
      </c>
      <c r="I990" t="s">
        <v>323</v>
      </c>
      <c r="J990" t="s">
        <v>91</v>
      </c>
      <c r="K990" t="s">
        <v>324</v>
      </c>
      <c r="L990">
        <v>0</v>
      </c>
      <c r="M990">
        <v>0</v>
      </c>
      <c r="N990">
        <v>0</v>
      </c>
      <c r="O990">
        <v>0</v>
      </c>
      <c r="P990">
        <v>0</v>
      </c>
      <c r="Q990" t="s">
        <v>93</v>
      </c>
      <c r="R990">
        <v>0</v>
      </c>
    </row>
    <row r="991" spans="1:18" x14ac:dyDescent="0.25">
      <c r="A991" t="s">
        <v>248</v>
      </c>
      <c r="B991" t="s">
        <v>249</v>
      </c>
      <c r="C991" t="s">
        <v>85</v>
      </c>
      <c r="D991">
        <v>99</v>
      </c>
      <c r="E991" t="s">
        <v>86</v>
      </c>
      <c r="F991" t="s">
        <v>87</v>
      </c>
      <c r="G991" t="s">
        <v>88</v>
      </c>
      <c r="H991" t="s">
        <v>250</v>
      </c>
      <c r="I991" t="s">
        <v>325</v>
      </c>
      <c r="J991" t="s">
        <v>91</v>
      </c>
      <c r="K991" t="s">
        <v>326</v>
      </c>
      <c r="L991">
        <v>0</v>
      </c>
      <c r="M991">
        <v>0</v>
      </c>
      <c r="N991">
        <v>0</v>
      </c>
      <c r="O991">
        <v>0</v>
      </c>
      <c r="P991">
        <v>0</v>
      </c>
      <c r="Q991" t="s">
        <v>93</v>
      </c>
      <c r="R991">
        <v>0</v>
      </c>
    </row>
    <row r="992" spans="1:18" x14ac:dyDescent="0.25">
      <c r="A992" t="s">
        <v>248</v>
      </c>
      <c r="B992" t="s">
        <v>249</v>
      </c>
      <c r="C992" t="s">
        <v>85</v>
      </c>
      <c r="D992">
        <v>99</v>
      </c>
      <c r="E992" t="s">
        <v>86</v>
      </c>
      <c r="F992" t="s">
        <v>87</v>
      </c>
      <c r="G992" t="s">
        <v>88</v>
      </c>
      <c r="H992" t="s">
        <v>250</v>
      </c>
      <c r="I992" t="s">
        <v>327</v>
      </c>
      <c r="J992" t="s">
        <v>91</v>
      </c>
      <c r="K992" t="s">
        <v>328</v>
      </c>
      <c r="L992">
        <v>0</v>
      </c>
      <c r="M992">
        <v>0</v>
      </c>
      <c r="N992">
        <v>0</v>
      </c>
      <c r="O992">
        <v>0</v>
      </c>
      <c r="P992">
        <v>0</v>
      </c>
      <c r="Q992" t="s">
        <v>93</v>
      </c>
      <c r="R992">
        <v>0</v>
      </c>
    </row>
    <row r="993" spans="1:18" x14ac:dyDescent="0.25">
      <c r="A993" t="s">
        <v>248</v>
      </c>
      <c r="B993" t="s">
        <v>249</v>
      </c>
      <c r="C993" t="s">
        <v>85</v>
      </c>
      <c r="D993">
        <v>99</v>
      </c>
      <c r="E993" t="s">
        <v>86</v>
      </c>
      <c r="F993" t="s">
        <v>87</v>
      </c>
      <c r="G993" t="s">
        <v>88</v>
      </c>
      <c r="H993" t="s">
        <v>250</v>
      </c>
      <c r="I993" t="s">
        <v>329</v>
      </c>
      <c r="J993" t="s">
        <v>91</v>
      </c>
      <c r="K993" t="s">
        <v>330</v>
      </c>
      <c r="L993">
        <v>0</v>
      </c>
      <c r="M993">
        <v>0</v>
      </c>
      <c r="N993">
        <v>0</v>
      </c>
      <c r="O993">
        <v>0</v>
      </c>
      <c r="P993">
        <v>0</v>
      </c>
      <c r="Q993" t="s">
        <v>93</v>
      </c>
      <c r="R993">
        <v>0</v>
      </c>
    </row>
    <row r="994" spans="1:18" x14ac:dyDescent="0.25">
      <c r="A994" t="s">
        <v>248</v>
      </c>
      <c r="B994" t="s">
        <v>249</v>
      </c>
      <c r="C994" t="s">
        <v>85</v>
      </c>
      <c r="D994">
        <v>99</v>
      </c>
      <c r="E994" t="s">
        <v>86</v>
      </c>
      <c r="F994" t="s">
        <v>87</v>
      </c>
      <c r="G994" t="s">
        <v>88</v>
      </c>
      <c r="H994" t="s">
        <v>250</v>
      </c>
      <c r="I994" t="s">
        <v>331</v>
      </c>
      <c r="J994" t="s">
        <v>91</v>
      </c>
      <c r="K994" t="s">
        <v>332</v>
      </c>
      <c r="L994">
        <v>0</v>
      </c>
      <c r="M994">
        <v>0</v>
      </c>
      <c r="N994">
        <v>0</v>
      </c>
      <c r="O994">
        <v>0</v>
      </c>
      <c r="P994">
        <v>0</v>
      </c>
      <c r="Q994" t="s">
        <v>93</v>
      </c>
      <c r="R994">
        <v>0</v>
      </c>
    </row>
    <row r="995" spans="1:18" x14ac:dyDescent="0.25">
      <c r="A995" t="s">
        <v>248</v>
      </c>
      <c r="B995" t="s">
        <v>249</v>
      </c>
      <c r="C995" t="s">
        <v>85</v>
      </c>
      <c r="D995">
        <v>99</v>
      </c>
      <c r="E995" t="s">
        <v>86</v>
      </c>
      <c r="F995" t="s">
        <v>87</v>
      </c>
      <c r="G995" t="s">
        <v>88</v>
      </c>
      <c r="H995" t="s">
        <v>250</v>
      </c>
      <c r="I995" t="s">
        <v>333</v>
      </c>
      <c r="J995" t="s">
        <v>91</v>
      </c>
      <c r="K995" t="s">
        <v>334</v>
      </c>
      <c r="L995">
        <v>0</v>
      </c>
      <c r="M995">
        <v>0</v>
      </c>
      <c r="N995">
        <v>0</v>
      </c>
      <c r="O995">
        <v>0</v>
      </c>
      <c r="P995">
        <v>0</v>
      </c>
      <c r="Q995" t="s">
        <v>93</v>
      </c>
      <c r="R995">
        <v>0</v>
      </c>
    </row>
    <row r="996" spans="1:18" x14ac:dyDescent="0.25">
      <c r="A996" t="s">
        <v>248</v>
      </c>
      <c r="B996" t="s">
        <v>249</v>
      </c>
      <c r="C996" t="s">
        <v>85</v>
      </c>
      <c r="D996">
        <v>99</v>
      </c>
      <c r="E996" t="s">
        <v>86</v>
      </c>
      <c r="F996" t="s">
        <v>87</v>
      </c>
      <c r="G996" t="s">
        <v>88</v>
      </c>
      <c r="H996" t="s">
        <v>250</v>
      </c>
      <c r="I996" t="s">
        <v>335</v>
      </c>
      <c r="J996" t="s">
        <v>91</v>
      </c>
      <c r="K996" t="s">
        <v>336</v>
      </c>
      <c r="L996">
        <v>0</v>
      </c>
      <c r="M996">
        <v>0</v>
      </c>
      <c r="N996">
        <v>0</v>
      </c>
      <c r="O996">
        <v>0</v>
      </c>
      <c r="P996">
        <v>0</v>
      </c>
      <c r="Q996" t="s">
        <v>93</v>
      </c>
      <c r="R996">
        <v>0</v>
      </c>
    </row>
    <row r="997" spans="1:18" x14ac:dyDescent="0.25">
      <c r="A997" t="s">
        <v>248</v>
      </c>
      <c r="B997" t="s">
        <v>249</v>
      </c>
      <c r="C997" t="s">
        <v>85</v>
      </c>
      <c r="D997">
        <v>99</v>
      </c>
      <c r="E997" t="s">
        <v>86</v>
      </c>
      <c r="F997" t="s">
        <v>87</v>
      </c>
      <c r="G997" t="s">
        <v>88</v>
      </c>
      <c r="H997" t="s">
        <v>250</v>
      </c>
      <c r="I997" t="s">
        <v>337</v>
      </c>
      <c r="J997" t="s">
        <v>91</v>
      </c>
      <c r="K997" t="s">
        <v>338</v>
      </c>
      <c r="L997">
        <v>0</v>
      </c>
      <c r="M997">
        <v>0</v>
      </c>
      <c r="N997">
        <v>0</v>
      </c>
      <c r="O997">
        <v>0</v>
      </c>
      <c r="P997">
        <v>0</v>
      </c>
      <c r="Q997" t="s">
        <v>93</v>
      </c>
      <c r="R997">
        <v>0</v>
      </c>
    </row>
    <row r="998" spans="1:18" x14ac:dyDescent="0.25">
      <c r="A998" t="s">
        <v>248</v>
      </c>
      <c r="B998" t="s">
        <v>249</v>
      </c>
      <c r="C998" t="s">
        <v>85</v>
      </c>
      <c r="D998">
        <v>99</v>
      </c>
      <c r="E998" t="s">
        <v>86</v>
      </c>
      <c r="F998" t="s">
        <v>87</v>
      </c>
      <c r="G998" t="s">
        <v>88</v>
      </c>
      <c r="H998" t="s">
        <v>250</v>
      </c>
      <c r="I998" t="s">
        <v>337</v>
      </c>
      <c r="J998" t="s">
        <v>91</v>
      </c>
      <c r="K998" t="s">
        <v>339</v>
      </c>
      <c r="L998">
        <v>0</v>
      </c>
      <c r="M998">
        <v>0</v>
      </c>
      <c r="N998">
        <v>0</v>
      </c>
      <c r="O998">
        <v>0</v>
      </c>
      <c r="P998">
        <v>0</v>
      </c>
      <c r="Q998" t="s">
        <v>93</v>
      </c>
      <c r="R998">
        <v>0</v>
      </c>
    </row>
    <row r="999" spans="1:18" x14ac:dyDescent="0.25">
      <c r="A999" t="s">
        <v>248</v>
      </c>
      <c r="B999" t="s">
        <v>249</v>
      </c>
      <c r="C999" t="s">
        <v>85</v>
      </c>
      <c r="D999">
        <v>99</v>
      </c>
      <c r="E999" t="s">
        <v>86</v>
      </c>
      <c r="F999" t="s">
        <v>87</v>
      </c>
      <c r="G999" t="s">
        <v>88</v>
      </c>
      <c r="H999" t="s">
        <v>250</v>
      </c>
      <c r="I999" t="s">
        <v>340</v>
      </c>
      <c r="J999" t="s">
        <v>91</v>
      </c>
      <c r="K999" t="s">
        <v>341</v>
      </c>
      <c r="L999">
        <v>0</v>
      </c>
      <c r="M999">
        <v>0</v>
      </c>
      <c r="N999">
        <v>0</v>
      </c>
      <c r="O999">
        <v>0</v>
      </c>
      <c r="P999">
        <v>0</v>
      </c>
      <c r="Q999" t="s">
        <v>93</v>
      </c>
      <c r="R999">
        <v>0</v>
      </c>
    </row>
    <row r="1000" spans="1:18" x14ac:dyDescent="0.25">
      <c r="A1000" t="s">
        <v>248</v>
      </c>
      <c r="B1000" t="s">
        <v>249</v>
      </c>
      <c r="C1000" t="s">
        <v>85</v>
      </c>
      <c r="D1000">
        <v>99</v>
      </c>
      <c r="E1000" t="s">
        <v>86</v>
      </c>
      <c r="F1000" t="s">
        <v>87</v>
      </c>
      <c r="G1000" t="s">
        <v>88</v>
      </c>
      <c r="H1000" t="s">
        <v>250</v>
      </c>
      <c r="I1000" t="s">
        <v>342</v>
      </c>
      <c r="J1000" t="s">
        <v>91</v>
      </c>
      <c r="K1000" t="s">
        <v>343</v>
      </c>
      <c r="L1000">
        <v>0</v>
      </c>
      <c r="M1000">
        <v>0</v>
      </c>
      <c r="N1000">
        <v>0</v>
      </c>
      <c r="O1000">
        <v>0</v>
      </c>
      <c r="P1000">
        <v>0</v>
      </c>
      <c r="Q1000" t="s">
        <v>93</v>
      </c>
      <c r="R1000">
        <v>0</v>
      </c>
    </row>
    <row r="1001" spans="1:18" x14ac:dyDescent="0.25">
      <c r="A1001" t="s">
        <v>248</v>
      </c>
      <c r="B1001" t="s">
        <v>249</v>
      </c>
      <c r="C1001" t="s">
        <v>85</v>
      </c>
      <c r="D1001">
        <v>99</v>
      </c>
      <c r="E1001" t="s">
        <v>86</v>
      </c>
      <c r="F1001" t="s">
        <v>87</v>
      </c>
      <c r="G1001" t="s">
        <v>88</v>
      </c>
      <c r="H1001" t="s">
        <v>250</v>
      </c>
      <c r="I1001" t="s">
        <v>344</v>
      </c>
      <c r="J1001" t="s">
        <v>91</v>
      </c>
      <c r="K1001" t="s">
        <v>345</v>
      </c>
      <c r="L1001">
        <v>0</v>
      </c>
      <c r="M1001">
        <v>0</v>
      </c>
      <c r="N1001">
        <v>0</v>
      </c>
      <c r="O1001">
        <v>0</v>
      </c>
      <c r="P1001">
        <v>0</v>
      </c>
      <c r="Q1001" t="s">
        <v>93</v>
      </c>
      <c r="R1001">
        <v>0</v>
      </c>
    </row>
    <row r="1002" spans="1:18" x14ac:dyDescent="0.25">
      <c r="A1002" t="s">
        <v>248</v>
      </c>
      <c r="B1002" t="s">
        <v>249</v>
      </c>
      <c r="C1002" t="s">
        <v>85</v>
      </c>
      <c r="D1002">
        <v>99</v>
      </c>
      <c r="E1002" t="s">
        <v>86</v>
      </c>
      <c r="F1002" t="s">
        <v>87</v>
      </c>
      <c r="G1002" t="s">
        <v>88</v>
      </c>
      <c r="H1002" t="s">
        <v>250</v>
      </c>
      <c r="I1002" t="s">
        <v>346</v>
      </c>
      <c r="J1002" t="s">
        <v>91</v>
      </c>
      <c r="K1002" t="s">
        <v>347</v>
      </c>
      <c r="L1002">
        <v>0</v>
      </c>
      <c r="M1002">
        <v>0</v>
      </c>
      <c r="N1002">
        <v>0</v>
      </c>
      <c r="O1002">
        <v>0</v>
      </c>
      <c r="P1002">
        <v>0</v>
      </c>
      <c r="Q1002" t="s">
        <v>93</v>
      </c>
      <c r="R1002">
        <v>0</v>
      </c>
    </row>
    <row r="1003" spans="1:18" x14ac:dyDescent="0.25">
      <c r="A1003" t="s">
        <v>248</v>
      </c>
      <c r="B1003" t="s">
        <v>249</v>
      </c>
      <c r="C1003" t="s">
        <v>85</v>
      </c>
      <c r="D1003">
        <v>99</v>
      </c>
      <c r="E1003" t="s">
        <v>86</v>
      </c>
      <c r="F1003" t="s">
        <v>87</v>
      </c>
      <c r="G1003" t="s">
        <v>88</v>
      </c>
      <c r="H1003" t="s">
        <v>250</v>
      </c>
      <c r="I1003" t="s">
        <v>348</v>
      </c>
      <c r="J1003" t="s">
        <v>91</v>
      </c>
      <c r="K1003" t="s">
        <v>349</v>
      </c>
      <c r="L1003">
        <v>0</v>
      </c>
      <c r="M1003">
        <v>0</v>
      </c>
      <c r="N1003">
        <v>0</v>
      </c>
      <c r="O1003">
        <v>0</v>
      </c>
      <c r="P1003">
        <v>0</v>
      </c>
      <c r="Q1003" t="s">
        <v>93</v>
      </c>
      <c r="R1003">
        <v>0</v>
      </c>
    </row>
    <row r="1004" spans="1:18" x14ac:dyDescent="0.25">
      <c r="A1004" t="s">
        <v>248</v>
      </c>
      <c r="B1004" t="s">
        <v>249</v>
      </c>
      <c r="C1004" t="s">
        <v>85</v>
      </c>
      <c r="D1004">
        <v>99</v>
      </c>
      <c r="E1004" t="s">
        <v>86</v>
      </c>
      <c r="F1004" t="s">
        <v>87</v>
      </c>
      <c r="G1004" t="s">
        <v>88</v>
      </c>
      <c r="H1004" t="s">
        <v>250</v>
      </c>
      <c r="I1004" t="s">
        <v>350</v>
      </c>
      <c r="J1004" t="s">
        <v>91</v>
      </c>
      <c r="K1004" t="s">
        <v>351</v>
      </c>
      <c r="L1004">
        <v>0</v>
      </c>
      <c r="M1004">
        <v>0</v>
      </c>
      <c r="N1004">
        <v>0</v>
      </c>
      <c r="O1004">
        <v>0</v>
      </c>
      <c r="P1004">
        <v>0</v>
      </c>
      <c r="Q1004" t="s">
        <v>93</v>
      </c>
      <c r="R1004">
        <v>0</v>
      </c>
    </row>
    <row r="1005" spans="1:18" x14ac:dyDescent="0.25">
      <c r="A1005" t="s">
        <v>248</v>
      </c>
      <c r="B1005" t="s">
        <v>249</v>
      </c>
      <c r="C1005" t="s">
        <v>85</v>
      </c>
      <c r="D1005">
        <v>99</v>
      </c>
      <c r="E1005" t="s">
        <v>86</v>
      </c>
      <c r="F1005" t="s">
        <v>87</v>
      </c>
      <c r="G1005" t="s">
        <v>88</v>
      </c>
      <c r="H1005" t="s">
        <v>250</v>
      </c>
      <c r="I1005" t="s">
        <v>352</v>
      </c>
      <c r="J1005" t="s">
        <v>91</v>
      </c>
      <c r="K1005" t="s">
        <v>353</v>
      </c>
      <c r="L1005">
        <v>0</v>
      </c>
      <c r="M1005">
        <v>0</v>
      </c>
      <c r="N1005">
        <v>0</v>
      </c>
      <c r="O1005">
        <v>0</v>
      </c>
      <c r="P1005">
        <v>0</v>
      </c>
      <c r="Q1005" t="s">
        <v>93</v>
      </c>
      <c r="R1005">
        <v>0</v>
      </c>
    </row>
    <row r="1006" spans="1:18" x14ac:dyDescent="0.25">
      <c r="A1006" t="s">
        <v>248</v>
      </c>
      <c r="B1006" t="s">
        <v>249</v>
      </c>
      <c r="C1006" t="s">
        <v>85</v>
      </c>
      <c r="D1006">
        <v>99</v>
      </c>
      <c r="E1006" t="s">
        <v>86</v>
      </c>
      <c r="F1006" t="s">
        <v>87</v>
      </c>
      <c r="G1006" t="s">
        <v>88</v>
      </c>
      <c r="H1006" t="s">
        <v>250</v>
      </c>
      <c r="I1006" t="s">
        <v>354</v>
      </c>
      <c r="J1006" t="s">
        <v>91</v>
      </c>
      <c r="K1006" t="s">
        <v>355</v>
      </c>
      <c r="L1006">
        <v>0</v>
      </c>
      <c r="M1006">
        <v>0</v>
      </c>
      <c r="N1006">
        <v>0</v>
      </c>
      <c r="O1006">
        <v>0</v>
      </c>
      <c r="P1006">
        <v>0</v>
      </c>
      <c r="Q1006" t="s">
        <v>93</v>
      </c>
      <c r="R1006">
        <v>0</v>
      </c>
    </row>
    <row r="1007" spans="1:18" x14ac:dyDescent="0.25">
      <c r="A1007" t="s">
        <v>248</v>
      </c>
      <c r="B1007" t="s">
        <v>249</v>
      </c>
      <c r="C1007" t="s">
        <v>85</v>
      </c>
      <c r="D1007">
        <v>99</v>
      </c>
      <c r="E1007" t="s">
        <v>86</v>
      </c>
      <c r="F1007" t="s">
        <v>87</v>
      </c>
      <c r="G1007" t="s">
        <v>88</v>
      </c>
      <c r="H1007" t="s">
        <v>250</v>
      </c>
      <c r="I1007" t="s">
        <v>356</v>
      </c>
      <c r="J1007" t="s">
        <v>91</v>
      </c>
      <c r="K1007" t="s">
        <v>357</v>
      </c>
      <c r="L1007">
        <v>0</v>
      </c>
      <c r="M1007">
        <v>0</v>
      </c>
      <c r="N1007">
        <v>0</v>
      </c>
      <c r="O1007">
        <v>0</v>
      </c>
      <c r="P1007">
        <v>0</v>
      </c>
      <c r="Q1007" t="s">
        <v>93</v>
      </c>
      <c r="R1007">
        <v>0</v>
      </c>
    </row>
    <row r="1008" spans="1:18" x14ac:dyDescent="0.25">
      <c r="A1008" t="s">
        <v>248</v>
      </c>
      <c r="B1008" t="s">
        <v>249</v>
      </c>
      <c r="C1008" t="s">
        <v>85</v>
      </c>
      <c r="D1008">
        <v>99</v>
      </c>
      <c r="E1008" t="s">
        <v>86</v>
      </c>
      <c r="F1008" t="s">
        <v>87</v>
      </c>
      <c r="G1008" t="s">
        <v>88</v>
      </c>
      <c r="H1008" t="s">
        <v>250</v>
      </c>
      <c r="I1008" t="s">
        <v>358</v>
      </c>
      <c r="J1008" t="s">
        <v>91</v>
      </c>
      <c r="K1008" t="s">
        <v>359</v>
      </c>
      <c r="L1008">
        <v>0</v>
      </c>
      <c r="M1008">
        <v>0</v>
      </c>
      <c r="N1008">
        <v>0</v>
      </c>
      <c r="O1008">
        <v>0</v>
      </c>
      <c r="P1008">
        <v>0</v>
      </c>
      <c r="Q1008" t="s">
        <v>93</v>
      </c>
      <c r="R1008">
        <v>0</v>
      </c>
    </row>
    <row r="1009" spans="1:18" x14ac:dyDescent="0.25">
      <c r="A1009" t="s">
        <v>248</v>
      </c>
      <c r="B1009" t="s">
        <v>249</v>
      </c>
      <c r="C1009" t="s">
        <v>85</v>
      </c>
      <c r="D1009">
        <v>99</v>
      </c>
      <c r="E1009" t="s">
        <v>86</v>
      </c>
      <c r="F1009" t="s">
        <v>87</v>
      </c>
      <c r="G1009" t="s">
        <v>88</v>
      </c>
      <c r="H1009" t="s">
        <v>250</v>
      </c>
      <c r="I1009" t="s">
        <v>360</v>
      </c>
      <c r="J1009" t="s">
        <v>91</v>
      </c>
      <c r="K1009" t="s">
        <v>361</v>
      </c>
      <c r="L1009">
        <v>0</v>
      </c>
      <c r="M1009">
        <v>0</v>
      </c>
      <c r="N1009">
        <v>0</v>
      </c>
      <c r="O1009">
        <v>0</v>
      </c>
      <c r="P1009">
        <v>0</v>
      </c>
      <c r="Q1009" t="s">
        <v>93</v>
      </c>
      <c r="R1009">
        <v>0</v>
      </c>
    </row>
    <row r="1010" spans="1:18" x14ac:dyDescent="0.25">
      <c r="A1010" t="s">
        <v>248</v>
      </c>
      <c r="B1010" t="s">
        <v>249</v>
      </c>
      <c r="C1010" t="s">
        <v>85</v>
      </c>
      <c r="D1010">
        <v>99</v>
      </c>
      <c r="E1010" t="s">
        <v>86</v>
      </c>
      <c r="F1010" t="s">
        <v>87</v>
      </c>
      <c r="G1010" t="s">
        <v>88</v>
      </c>
      <c r="H1010" t="s">
        <v>250</v>
      </c>
      <c r="I1010" t="s">
        <v>362</v>
      </c>
      <c r="J1010" t="s">
        <v>91</v>
      </c>
      <c r="K1010" t="s">
        <v>363</v>
      </c>
      <c r="L1010">
        <v>0</v>
      </c>
      <c r="M1010">
        <v>0</v>
      </c>
      <c r="N1010">
        <v>0</v>
      </c>
      <c r="O1010">
        <v>0</v>
      </c>
      <c r="P1010">
        <v>0</v>
      </c>
      <c r="Q1010" t="s">
        <v>93</v>
      </c>
      <c r="R1010">
        <v>0</v>
      </c>
    </row>
    <row r="1011" spans="1:18" x14ac:dyDescent="0.25">
      <c r="A1011" t="s">
        <v>248</v>
      </c>
      <c r="B1011" t="s">
        <v>249</v>
      </c>
      <c r="C1011" t="s">
        <v>85</v>
      </c>
      <c r="D1011">
        <v>99</v>
      </c>
      <c r="E1011" t="s">
        <v>86</v>
      </c>
      <c r="F1011" t="s">
        <v>87</v>
      </c>
      <c r="G1011" t="s">
        <v>88</v>
      </c>
      <c r="H1011" t="s">
        <v>250</v>
      </c>
      <c r="I1011" t="s">
        <v>364</v>
      </c>
      <c r="J1011" t="s">
        <v>91</v>
      </c>
      <c r="K1011" t="s">
        <v>365</v>
      </c>
      <c r="L1011">
        <v>0</v>
      </c>
      <c r="M1011">
        <v>0</v>
      </c>
      <c r="N1011">
        <v>0</v>
      </c>
      <c r="O1011">
        <v>0</v>
      </c>
      <c r="P1011">
        <v>0</v>
      </c>
      <c r="Q1011" t="s">
        <v>93</v>
      </c>
      <c r="R1011">
        <v>0</v>
      </c>
    </row>
    <row r="1012" spans="1:18" x14ac:dyDescent="0.25">
      <c r="A1012" t="s">
        <v>248</v>
      </c>
      <c r="B1012" t="s">
        <v>249</v>
      </c>
      <c r="C1012" t="s">
        <v>85</v>
      </c>
      <c r="D1012">
        <v>99</v>
      </c>
      <c r="E1012" t="s">
        <v>86</v>
      </c>
      <c r="F1012" t="s">
        <v>87</v>
      </c>
      <c r="G1012" t="s">
        <v>88</v>
      </c>
      <c r="H1012" t="s">
        <v>250</v>
      </c>
      <c r="I1012" t="s">
        <v>366</v>
      </c>
      <c r="J1012" t="s">
        <v>91</v>
      </c>
      <c r="K1012" t="s">
        <v>367</v>
      </c>
      <c r="L1012">
        <v>0</v>
      </c>
      <c r="M1012">
        <v>0</v>
      </c>
      <c r="N1012">
        <v>0</v>
      </c>
      <c r="O1012">
        <v>0</v>
      </c>
      <c r="P1012">
        <v>0</v>
      </c>
      <c r="Q1012" t="s">
        <v>93</v>
      </c>
      <c r="R1012">
        <v>0</v>
      </c>
    </row>
    <row r="1013" spans="1:18" x14ac:dyDescent="0.25">
      <c r="A1013" t="s">
        <v>248</v>
      </c>
      <c r="B1013" t="s">
        <v>249</v>
      </c>
      <c r="C1013" t="s">
        <v>85</v>
      </c>
      <c r="D1013">
        <v>99</v>
      </c>
      <c r="E1013" t="s">
        <v>86</v>
      </c>
      <c r="F1013" t="s">
        <v>87</v>
      </c>
      <c r="G1013" t="s">
        <v>88</v>
      </c>
      <c r="H1013" t="s">
        <v>250</v>
      </c>
      <c r="I1013" t="s">
        <v>368</v>
      </c>
      <c r="J1013" t="s">
        <v>91</v>
      </c>
      <c r="K1013" t="s">
        <v>369</v>
      </c>
      <c r="L1013">
        <v>0</v>
      </c>
      <c r="M1013">
        <v>0</v>
      </c>
      <c r="N1013">
        <v>0</v>
      </c>
      <c r="O1013">
        <v>0</v>
      </c>
      <c r="P1013">
        <v>0</v>
      </c>
      <c r="Q1013" t="s">
        <v>93</v>
      </c>
      <c r="R1013">
        <v>0</v>
      </c>
    </row>
    <row r="1014" spans="1:18" x14ac:dyDescent="0.25">
      <c r="A1014" t="s">
        <v>248</v>
      </c>
      <c r="B1014" t="s">
        <v>249</v>
      </c>
      <c r="C1014" t="s">
        <v>85</v>
      </c>
      <c r="D1014">
        <v>99</v>
      </c>
      <c r="E1014" t="s">
        <v>86</v>
      </c>
      <c r="F1014" t="s">
        <v>87</v>
      </c>
      <c r="G1014" t="s">
        <v>88</v>
      </c>
      <c r="H1014" t="s">
        <v>250</v>
      </c>
      <c r="I1014" t="s">
        <v>370</v>
      </c>
      <c r="J1014" t="s">
        <v>91</v>
      </c>
      <c r="K1014" t="s">
        <v>371</v>
      </c>
      <c r="L1014">
        <v>0</v>
      </c>
      <c r="M1014">
        <v>0</v>
      </c>
      <c r="N1014">
        <v>0</v>
      </c>
      <c r="O1014">
        <v>0</v>
      </c>
      <c r="P1014">
        <v>0</v>
      </c>
      <c r="Q1014" t="s">
        <v>93</v>
      </c>
      <c r="R1014">
        <v>0</v>
      </c>
    </row>
    <row r="1015" spans="1:18" x14ac:dyDescent="0.25">
      <c r="A1015" t="s">
        <v>248</v>
      </c>
      <c r="B1015" t="s">
        <v>249</v>
      </c>
      <c r="C1015" t="s">
        <v>85</v>
      </c>
      <c r="D1015">
        <v>99</v>
      </c>
      <c r="E1015" t="s">
        <v>86</v>
      </c>
      <c r="F1015" t="s">
        <v>87</v>
      </c>
      <c r="G1015" t="s">
        <v>88</v>
      </c>
      <c r="H1015" t="s">
        <v>250</v>
      </c>
      <c r="I1015" t="s">
        <v>372</v>
      </c>
      <c r="J1015" t="s">
        <v>91</v>
      </c>
      <c r="K1015" t="s">
        <v>373</v>
      </c>
      <c r="L1015">
        <v>0</v>
      </c>
      <c r="M1015">
        <v>0</v>
      </c>
      <c r="N1015">
        <v>0</v>
      </c>
      <c r="O1015">
        <v>0</v>
      </c>
      <c r="P1015">
        <v>0</v>
      </c>
      <c r="Q1015" t="s">
        <v>93</v>
      </c>
      <c r="R1015">
        <v>0</v>
      </c>
    </row>
    <row r="1016" spans="1:18" x14ac:dyDescent="0.25">
      <c r="A1016" t="s">
        <v>248</v>
      </c>
      <c r="B1016" t="s">
        <v>249</v>
      </c>
      <c r="C1016" t="s">
        <v>85</v>
      </c>
      <c r="D1016">
        <v>99</v>
      </c>
      <c r="E1016" t="s">
        <v>86</v>
      </c>
      <c r="F1016" t="s">
        <v>87</v>
      </c>
      <c r="G1016" t="s">
        <v>88</v>
      </c>
      <c r="H1016" t="s">
        <v>250</v>
      </c>
      <c r="I1016" t="s">
        <v>374</v>
      </c>
      <c r="J1016" t="s">
        <v>91</v>
      </c>
      <c r="K1016" t="s">
        <v>375</v>
      </c>
      <c r="L1016">
        <v>0</v>
      </c>
      <c r="M1016">
        <v>0</v>
      </c>
      <c r="N1016">
        <v>0</v>
      </c>
      <c r="O1016">
        <v>0</v>
      </c>
      <c r="P1016">
        <v>0</v>
      </c>
      <c r="Q1016" t="s">
        <v>93</v>
      </c>
      <c r="R1016">
        <v>0</v>
      </c>
    </row>
    <row r="1017" spans="1:18" x14ac:dyDescent="0.25">
      <c r="A1017" t="s">
        <v>248</v>
      </c>
      <c r="B1017" t="s">
        <v>249</v>
      </c>
      <c r="C1017" t="s">
        <v>85</v>
      </c>
      <c r="D1017">
        <v>99</v>
      </c>
      <c r="E1017" t="s">
        <v>86</v>
      </c>
      <c r="F1017" t="s">
        <v>87</v>
      </c>
      <c r="G1017" t="s">
        <v>88</v>
      </c>
      <c r="H1017" t="s">
        <v>250</v>
      </c>
      <c r="I1017" t="s">
        <v>376</v>
      </c>
      <c r="J1017" t="s">
        <v>91</v>
      </c>
      <c r="K1017" t="s">
        <v>377</v>
      </c>
      <c r="L1017">
        <v>0</v>
      </c>
      <c r="M1017">
        <v>0</v>
      </c>
      <c r="N1017">
        <v>0</v>
      </c>
      <c r="O1017">
        <v>0</v>
      </c>
      <c r="P1017">
        <v>0</v>
      </c>
      <c r="Q1017" t="s">
        <v>93</v>
      </c>
      <c r="R1017">
        <v>0</v>
      </c>
    </row>
    <row r="1018" spans="1:18" x14ac:dyDescent="0.25">
      <c r="A1018" t="s">
        <v>248</v>
      </c>
      <c r="B1018" t="s">
        <v>249</v>
      </c>
      <c r="C1018" t="s">
        <v>85</v>
      </c>
      <c r="D1018">
        <v>99</v>
      </c>
      <c r="E1018" t="s">
        <v>86</v>
      </c>
      <c r="F1018" t="s">
        <v>87</v>
      </c>
      <c r="G1018" t="s">
        <v>88</v>
      </c>
      <c r="H1018" t="s">
        <v>250</v>
      </c>
      <c r="I1018" t="s">
        <v>378</v>
      </c>
      <c r="J1018" t="s">
        <v>91</v>
      </c>
      <c r="K1018" t="s">
        <v>379</v>
      </c>
      <c r="L1018">
        <v>0</v>
      </c>
      <c r="M1018">
        <v>0</v>
      </c>
      <c r="N1018">
        <v>0</v>
      </c>
      <c r="O1018">
        <v>0</v>
      </c>
      <c r="P1018">
        <v>0</v>
      </c>
      <c r="Q1018" t="s">
        <v>93</v>
      </c>
      <c r="R1018">
        <v>0</v>
      </c>
    </row>
    <row r="1019" spans="1:18" x14ac:dyDescent="0.25">
      <c r="A1019" t="s">
        <v>380</v>
      </c>
      <c r="B1019" t="s">
        <v>381</v>
      </c>
      <c r="C1019" t="s">
        <v>85</v>
      </c>
      <c r="D1019">
        <v>75</v>
      </c>
      <c r="E1019" t="s">
        <v>86</v>
      </c>
      <c r="F1019" t="s">
        <v>87</v>
      </c>
      <c r="G1019" t="s">
        <v>88</v>
      </c>
      <c r="H1019" t="s">
        <v>89</v>
      </c>
      <c r="I1019" t="s">
        <v>90</v>
      </c>
      <c r="J1019" t="s">
        <v>91</v>
      </c>
      <c r="K1019" t="s">
        <v>92</v>
      </c>
      <c r="L1019">
        <v>0</v>
      </c>
      <c r="M1019">
        <v>687971</v>
      </c>
      <c r="N1019">
        <v>161533</v>
      </c>
      <c r="O1019">
        <v>70628</v>
      </c>
      <c r="P1019">
        <v>111868</v>
      </c>
      <c r="Q1019" t="s">
        <v>93</v>
      </c>
      <c r="R1019">
        <v>508158</v>
      </c>
    </row>
    <row r="1020" spans="1:18" x14ac:dyDescent="0.25">
      <c r="A1020" t="s">
        <v>380</v>
      </c>
      <c r="B1020" t="s">
        <v>381</v>
      </c>
      <c r="C1020" t="s">
        <v>85</v>
      </c>
      <c r="D1020">
        <v>75</v>
      </c>
      <c r="E1020" t="s">
        <v>86</v>
      </c>
      <c r="F1020" t="s">
        <v>87</v>
      </c>
      <c r="G1020" t="s">
        <v>88</v>
      </c>
      <c r="H1020" t="s">
        <v>89</v>
      </c>
      <c r="I1020" t="s">
        <v>94</v>
      </c>
      <c r="J1020" t="s">
        <v>91</v>
      </c>
      <c r="K1020" t="s">
        <v>95</v>
      </c>
      <c r="L1020">
        <v>0</v>
      </c>
      <c r="M1020">
        <v>687971</v>
      </c>
      <c r="N1020">
        <v>161533</v>
      </c>
      <c r="O1020">
        <v>70628</v>
      </c>
      <c r="P1020">
        <v>111868</v>
      </c>
      <c r="Q1020" t="s">
        <v>93</v>
      </c>
      <c r="R1020">
        <v>508158</v>
      </c>
    </row>
    <row r="1021" spans="1:18" x14ac:dyDescent="0.25">
      <c r="A1021" t="s">
        <v>380</v>
      </c>
      <c r="B1021" t="s">
        <v>381</v>
      </c>
      <c r="C1021" t="s">
        <v>85</v>
      </c>
      <c r="D1021">
        <v>75</v>
      </c>
      <c r="E1021" t="s">
        <v>86</v>
      </c>
      <c r="F1021" t="s">
        <v>87</v>
      </c>
      <c r="G1021" t="s">
        <v>88</v>
      </c>
      <c r="H1021" t="s">
        <v>89</v>
      </c>
      <c r="I1021" t="s">
        <v>96</v>
      </c>
      <c r="J1021" t="s">
        <v>91</v>
      </c>
      <c r="K1021" t="s">
        <v>97</v>
      </c>
      <c r="L1021">
        <v>0</v>
      </c>
      <c r="M1021">
        <v>687971</v>
      </c>
      <c r="N1021">
        <v>161533</v>
      </c>
      <c r="O1021">
        <v>70628</v>
      </c>
      <c r="P1021">
        <v>111868</v>
      </c>
      <c r="Q1021" t="s">
        <v>93</v>
      </c>
      <c r="R1021">
        <v>508158</v>
      </c>
    </row>
    <row r="1022" spans="1:18" x14ac:dyDescent="0.25">
      <c r="A1022" t="s">
        <v>380</v>
      </c>
      <c r="B1022" t="s">
        <v>381</v>
      </c>
      <c r="C1022" t="s">
        <v>85</v>
      </c>
      <c r="D1022">
        <v>75</v>
      </c>
      <c r="E1022" t="s">
        <v>86</v>
      </c>
      <c r="F1022" t="s">
        <v>87</v>
      </c>
      <c r="G1022" t="s">
        <v>88</v>
      </c>
      <c r="H1022" t="s">
        <v>89</v>
      </c>
      <c r="I1022" t="s">
        <v>98</v>
      </c>
      <c r="J1022" t="s">
        <v>91</v>
      </c>
      <c r="K1022" t="s">
        <v>99</v>
      </c>
      <c r="L1022">
        <v>0</v>
      </c>
      <c r="M1022">
        <v>687971</v>
      </c>
      <c r="N1022">
        <v>161533</v>
      </c>
      <c r="O1022">
        <v>70628</v>
      </c>
      <c r="P1022">
        <v>111868</v>
      </c>
      <c r="Q1022" t="s">
        <v>93</v>
      </c>
      <c r="R1022">
        <v>508158</v>
      </c>
    </row>
    <row r="1023" spans="1:18" x14ac:dyDescent="0.25">
      <c r="A1023" t="s">
        <v>380</v>
      </c>
      <c r="B1023" t="s">
        <v>381</v>
      </c>
      <c r="C1023" t="s">
        <v>85</v>
      </c>
      <c r="D1023">
        <v>75</v>
      </c>
      <c r="E1023" t="s">
        <v>86</v>
      </c>
      <c r="F1023" t="s">
        <v>87</v>
      </c>
      <c r="G1023" t="s">
        <v>88</v>
      </c>
      <c r="H1023" t="s">
        <v>89</v>
      </c>
      <c r="I1023" t="s">
        <v>100</v>
      </c>
      <c r="J1023" t="s">
        <v>91</v>
      </c>
      <c r="K1023" t="s">
        <v>101</v>
      </c>
      <c r="L1023">
        <v>0</v>
      </c>
      <c r="M1023">
        <v>687971</v>
      </c>
      <c r="N1023">
        <v>161533</v>
      </c>
      <c r="O1023">
        <v>70628</v>
      </c>
      <c r="P1023">
        <v>111868</v>
      </c>
      <c r="Q1023" t="s">
        <v>93</v>
      </c>
      <c r="R1023">
        <v>508158</v>
      </c>
    </row>
    <row r="1024" spans="1:18" x14ac:dyDescent="0.25">
      <c r="A1024" t="s">
        <v>380</v>
      </c>
      <c r="B1024" t="s">
        <v>381</v>
      </c>
      <c r="C1024" t="s">
        <v>85</v>
      </c>
      <c r="D1024">
        <v>75</v>
      </c>
      <c r="E1024" t="s">
        <v>86</v>
      </c>
      <c r="F1024" t="s">
        <v>87</v>
      </c>
      <c r="G1024" t="s">
        <v>88</v>
      </c>
      <c r="H1024" t="s">
        <v>89</v>
      </c>
      <c r="I1024" t="s">
        <v>102</v>
      </c>
      <c r="J1024" t="s">
        <v>91</v>
      </c>
      <c r="K1024" t="s">
        <v>103</v>
      </c>
      <c r="L1024">
        <v>0</v>
      </c>
      <c r="M1024">
        <v>687971</v>
      </c>
      <c r="N1024">
        <v>161533</v>
      </c>
      <c r="O1024">
        <v>70628</v>
      </c>
      <c r="P1024">
        <v>111868</v>
      </c>
      <c r="Q1024" t="s">
        <v>93</v>
      </c>
      <c r="R1024">
        <v>508158</v>
      </c>
    </row>
    <row r="1025" spans="1:18" x14ac:dyDescent="0.25">
      <c r="A1025" t="s">
        <v>380</v>
      </c>
      <c r="B1025" t="s">
        <v>381</v>
      </c>
      <c r="C1025" t="s">
        <v>85</v>
      </c>
      <c r="D1025">
        <v>75</v>
      </c>
      <c r="E1025" t="s">
        <v>86</v>
      </c>
      <c r="F1025" t="s">
        <v>87</v>
      </c>
      <c r="G1025" t="s">
        <v>88</v>
      </c>
      <c r="H1025" t="s">
        <v>89</v>
      </c>
      <c r="I1025" t="s">
        <v>104</v>
      </c>
      <c r="J1025" t="s">
        <v>91</v>
      </c>
      <c r="K1025" t="s">
        <v>105</v>
      </c>
      <c r="L1025">
        <v>0</v>
      </c>
      <c r="M1025">
        <v>687971</v>
      </c>
      <c r="N1025">
        <v>161533</v>
      </c>
      <c r="O1025">
        <v>70628</v>
      </c>
      <c r="P1025">
        <v>111868</v>
      </c>
      <c r="Q1025" t="s">
        <v>93</v>
      </c>
      <c r="R1025">
        <v>508158</v>
      </c>
    </row>
    <row r="1026" spans="1:18" x14ac:dyDescent="0.25">
      <c r="A1026" t="s">
        <v>380</v>
      </c>
      <c r="B1026" t="s">
        <v>381</v>
      </c>
      <c r="C1026" t="s">
        <v>85</v>
      </c>
      <c r="D1026">
        <v>75</v>
      </c>
      <c r="E1026" t="s">
        <v>86</v>
      </c>
      <c r="F1026" t="s">
        <v>87</v>
      </c>
      <c r="G1026" t="s">
        <v>88</v>
      </c>
      <c r="H1026" t="s">
        <v>89</v>
      </c>
      <c r="I1026" t="s">
        <v>106</v>
      </c>
      <c r="J1026" t="s">
        <v>91</v>
      </c>
      <c r="K1026" t="s">
        <v>107</v>
      </c>
      <c r="L1026">
        <v>0</v>
      </c>
      <c r="M1026">
        <v>687971</v>
      </c>
      <c r="N1026">
        <v>161533</v>
      </c>
      <c r="O1026">
        <v>70628</v>
      </c>
      <c r="P1026">
        <v>111868</v>
      </c>
      <c r="Q1026" t="s">
        <v>93</v>
      </c>
      <c r="R1026">
        <v>508158</v>
      </c>
    </row>
    <row r="1027" spans="1:18" x14ac:dyDescent="0.25">
      <c r="A1027" t="s">
        <v>380</v>
      </c>
      <c r="B1027" t="s">
        <v>381</v>
      </c>
      <c r="C1027" t="s">
        <v>85</v>
      </c>
      <c r="D1027">
        <v>75</v>
      </c>
      <c r="E1027" t="s">
        <v>86</v>
      </c>
      <c r="F1027" t="s">
        <v>87</v>
      </c>
      <c r="G1027" t="s">
        <v>88</v>
      </c>
      <c r="H1027" t="s">
        <v>89</v>
      </c>
      <c r="I1027" t="s">
        <v>108</v>
      </c>
      <c r="J1027" t="s">
        <v>91</v>
      </c>
      <c r="K1027" t="s">
        <v>109</v>
      </c>
      <c r="L1027">
        <v>0</v>
      </c>
      <c r="M1027">
        <v>687971</v>
      </c>
      <c r="N1027">
        <v>161533</v>
      </c>
      <c r="O1027">
        <v>70628</v>
      </c>
      <c r="P1027">
        <v>111868</v>
      </c>
      <c r="Q1027" t="s">
        <v>93</v>
      </c>
      <c r="R1027">
        <v>508158</v>
      </c>
    </row>
    <row r="1028" spans="1:18" x14ac:dyDescent="0.25">
      <c r="A1028" t="s">
        <v>380</v>
      </c>
      <c r="B1028" t="s">
        <v>381</v>
      </c>
      <c r="C1028" t="s">
        <v>85</v>
      </c>
      <c r="D1028">
        <v>75</v>
      </c>
      <c r="E1028" t="s">
        <v>86</v>
      </c>
      <c r="F1028" t="s">
        <v>87</v>
      </c>
      <c r="G1028" t="s">
        <v>88</v>
      </c>
      <c r="H1028" t="s">
        <v>89</v>
      </c>
      <c r="I1028" t="s">
        <v>110</v>
      </c>
      <c r="J1028" t="s">
        <v>91</v>
      </c>
      <c r="K1028" t="s">
        <v>111</v>
      </c>
      <c r="L1028">
        <v>0</v>
      </c>
      <c r="M1028">
        <v>687971</v>
      </c>
      <c r="N1028">
        <v>161533</v>
      </c>
      <c r="O1028">
        <v>70628</v>
      </c>
      <c r="P1028">
        <v>111868</v>
      </c>
      <c r="Q1028" t="s">
        <v>93</v>
      </c>
      <c r="R1028">
        <v>508158</v>
      </c>
    </row>
    <row r="1029" spans="1:18" x14ac:dyDescent="0.25">
      <c r="A1029" t="s">
        <v>380</v>
      </c>
      <c r="B1029" t="s">
        <v>381</v>
      </c>
      <c r="C1029" t="s">
        <v>85</v>
      </c>
      <c r="D1029">
        <v>75</v>
      </c>
      <c r="E1029" t="s">
        <v>86</v>
      </c>
      <c r="F1029" t="s">
        <v>87</v>
      </c>
      <c r="G1029" t="s">
        <v>88</v>
      </c>
      <c r="H1029" t="s">
        <v>89</v>
      </c>
      <c r="I1029" t="s">
        <v>112</v>
      </c>
      <c r="J1029" t="s">
        <v>91</v>
      </c>
      <c r="K1029" t="s">
        <v>113</v>
      </c>
      <c r="L1029">
        <v>3387</v>
      </c>
      <c r="M1029">
        <v>687971</v>
      </c>
      <c r="N1029">
        <v>161533</v>
      </c>
      <c r="O1029">
        <v>70628</v>
      </c>
      <c r="P1029">
        <v>111868</v>
      </c>
      <c r="Q1029" t="s">
        <v>93</v>
      </c>
      <c r="R1029">
        <v>508158</v>
      </c>
    </row>
    <row r="1030" spans="1:18" x14ac:dyDescent="0.25">
      <c r="A1030" t="s">
        <v>380</v>
      </c>
      <c r="B1030" t="s">
        <v>381</v>
      </c>
      <c r="C1030" t="s">
        <v>85</v>
      </c>
      <c r="D1030">
        <v>75</v>
      </c>
      <c r="E1030" t="s">
        <v>86</v>
      </c>
      <c r="F1030" t="s">
        <v>87</v>
      </c>
      <c r="G1030" t="s">
        <v>88</v>
      </c>
      <c r="H1030" t="s">
        <v>89</v>
      </c>
      <c r="I1030" t="s">
        <v>114</v>
      </c>
      <c r="J1030" t="s">
        <v>91</v>
      </c>
      <c r="K1030" t="s">
        <v>115</v>
      </c>
      <c r="L1030">
        <v>0</v>
      </c>
      <c r="M1030">
        <v>687971</v>
      </c>
      <c r="N1030">
        <v>161533</v>
      </c>
      <c r="O1030">
        <v>70628</v>
      </c>
      <c r="P1030">
        <v>111868</v>
      </c>
      <c r="Q1030" t="s">
        <v>93</v>
      </c>
      <c r="R1030">
        <v>508158</v>
      </c>
    </row>
    <row r="1031" spans="1:18" x14ac:dyDescent="0.25">
      <c r="A1031" t="s">
        <v>380</v>
      </c>
      <c r="B1031" t="s">
        <v>381</v>
      </c>
      <c r="C1031" t="s">
        <v>85</v>
      </c>
      <c r="D1031">
        <v>75</v>
      </c>
      <c r="E1031" t="s">
        <v>86</v>
      </c>
      <c r="F1031" t="s">
        <v>87</v>
      </c>
      <c r="G1031" t="s">
        <v>88</v>
      </c>
      <c r="H1031" t="s">
        <v>89</v>
      </c>
      <c r="I1031" t="s">
        <v>116</v>
      </c>
      <c r="J1031" t="s">
        <v>91</v>
      </c>
      <c r="K1031" t="s">
        <v>117</v>
      </c>
      <c r="L1031">
        <v>0</v>
      </c>
      <c r="M1031">
        <v>687971</v>
      </c>
      <c r="N1031">
        <v>161533</v>
      </c>
      <c r="O1031">
        <v>70628</v>
      </c>
      <c r="P1031">
        <v>111868</v>
      </c>
      <c r="Q1031" t="s">
        <v>93</v>
      </c>
      <c r="R1031">
        <v>508158</v>
      </c>
    </row>
    <row r="1032" spans="1:18" x14ac:dyDescent="0.25">
      <c r="A1032" t="s">
        <v>380</v>
      </c>
      <c r="B1032" t="s">
        <v>381</v>
      </c>
      <c r="C1032" t="s">
        <v>85</v>
      </c>
      <c r="D1032">
        <v>75</v>
      </c>
      <c r="E1032" t="s">
        <v>86</v>
      </c>
      <c r="F1032" t="s">
        <v>87</v>
      </c>
      <c r="G1032" t="s">
        <v>88</v>
      </c>
      <c r="H1032" t="s">
        <v>89</v>
      </c>
      <c r="I1032" t="s">
        <v>118</v>
      </c>
      <c r="J1032" t="s">
        <v>91</v>
      </c>
      <c r="K1032" t="s">
        <v>119</v>
      </c>
      <c r="L1032">
        <v>0</v>
      </c>
      <c r="M1032">
        <v>687971</v>
      </c>
      <c r="N1032">
        <v>161533</v>
      </c>
      <c r="O1032">
        <v>70628</v>
      </c>
      <c r="P1032">
        <v>111868</v>
      </c>
      <c r="Q1032" t="s">
        <v>93</v>
      </c>
      <c r="R1032">
        <v>508158</v>
      </c>
    </row>
    <row r="1033" spans="1:18" x14ac:dyDescent="0.25">
      <c r="A1033" t="s">
        <v>380</v>
      </c>
      <c r="B1033" t="s">
        <v>381</v>
      </c>
      <c r="C1033" t="s">
        <v>85</v>
      </c>
      <c r="D1033">
        <v>75</v>
      </c>
      <c r="E1033" t="s">
        <v>86</v>
      </c>
      <c r="F1033" t="s">
        <v>87</v>
      </c>
      <c r="G1033" t="s">
        <v>88</v>
      </c>
      <c r="H1033" t="s">
        <v>89</v>
      </c>
      <c r="I1033" t="s">
        <v>120</v>
      </c>
      <c r="J1033" t="s">
        <v>91</v>
      </c>
      <c r="K1033" t="s">
        <v>121</v>
      </c>
      <c r="L1033">
        <v>0</v>
      </c>
      <c r="M1033">
        <v>687971</v>
      </c>
      <c r="N1033">
        <v>161533</v>
      </c>
      <c r="O1033">
        <v>70628</v>
      </c>
      <c r="P1033">
        <v>111868</v>
      </c>
      <c r="Q1033" t="s">
        <v>93</v>
      </c>
      <c r="R1033">
        <v>508158</v>
      </c>
    </row>
    <row r="1034" spans="1:18" x14ac:dyDescent="0.25">
      <c r="A1034" t="s">
        <v>380</v>
      </c>
      <c r="B1034" t="s">
        <v>381</v>
      </c>
      <c r="C1034" t="s">
        <v>85</v>
      </c>
      <c r="D1034">
        <v>75</v>
      </c>
      <c r="E1034" t="s">
        <v>86</v>
      </c>
      <c r="F1034" t="s">
        <v>87</v>
      </c>
      <c r="G1034" t="s">
        <v>88</v>
      </c>
      <c r="H1034" t="s">
        <v>89</v>
      </c>
      <c r="I1034" t="s">
        <v>122</v>
      </c>
      <c r="J1034" t="s">
        <v>91</v>
      </c>
      <c r="K1034" t="s">
        <v>123</v>
      </c>
      <c r="L1034">
        <v>0</v>
      </c>
      <c r="M1034">
        <v>687971</v>
      </c>
      <c r="N1034">
        <v>161533</v>
      </c>
      <c r="O1034">
        <v>70628</v>
      </c>
      <c r="P1034">
        <v>111868</v>
      </c>
      <c r="Q1034" t="s">
        <v>93</v>
      </c>
      <c r="R1034">
        <v>508158</v>
      </c>
    </row>
    <row r="1035" spans="1:18" x14ac:dyDescent="0.25">
      <c r="A1035" t="s">
        <v>380</v>
      </c>
      <c r="B1035" t="s">
        <v>381</v>
      </c>
      <c r="C1035" t="s">
        <v>85</v>
      </c>
      <c r="D1035">
        <v>75</v>
      </c>
      <c r="E1035" t="s">
        <v>86</v>
      </c>
      <c r="F1035" t="s">
        <v>87</v>
      </c>
      <c r="G1035" t="s">
        <v>88</v>
      </c>
      <c r="H1035" t="s">
        <v>89</v>
      </c>
      <c r="I1035" t="s">
        <v>124</v>
      </c>
      <c r="J1035" t="s">
        <v>91</v>
      </c>
      <c r="K1035" t="s">
        <v>125</v>
      </c>
      <c r="L1035">
        <v>0</v>
      </c>
      <c r="M1035">
        <v>687971</v>
      </c>
      <c r="N1035">
        <v>161533</v>
      </c>
      <c r="O1035">
        <v>70628</v>
      </c>
      <c r="P1035">
        <v>111868</v>
      </c>
      <c r="Q1035" t="s">
        <v>93</v>
      </c>
      <c r="R1035">
        <v>508158</v>
      </c>
    </row>
    <row r="1036" spans="1:18" x14ac:dyDescent="0.25">
      <c r="A1036" t="s">
        <v>380</v>
      </c>
      <c r="B1036" t="s">
        <v>381</v>
      </c>
      <c r="C1036" t="s">
        <v>85</v>
      </c>
      <c r="D1036">
        <v>75</v>
      </c>
      <c r="E1036" t="s">
        <v>86</v>
      </c>
      <c r="F1036" t="s">
        <v>87</v>
      </c>
      <c r="G1036" t="s">
        <v>88</v>
      </c>
      <c r="H1036" t="s">
        <v>89</v>
      </c>
      <c r="I1036" t="s">
        <v>126</v>
      </c>
      <c r="J1036" t="s">
        <v>91</v>
      </c>
      <c r="K1036" t="s">
        <v>127</v>
      </c>
      <c r="L1036">
        <v>0</v>
      </c>
      <c r="M1036">
        <v>687971</v>
      </c>
      <c r="N1036">
        <v>161533</v>
      </c>
      <c r="O1036">
        <v>70628</v>
      </c>
      <c r="P1036">
        <v>111868</v>
      </c>
      <c r="Q1036" t="s">
        <v>93</v>
      </c>
      <c r="R1036">
        <v>508158</v>
      </c>
    </row>
    <row r="1037" spans="1:18" x14ac:dyDescent="0.25">
      <c r="A1037" t="s">
        <v>380</v>
      </c>
      <c r="B1037" t="s">
        <v>381</v>
      </c>
      <c r="C1037" t="s">
        <v>85</v>
      </c>
      <c r="D1037">
        <v>75</v>
      </c>
      <c r="E1037" t="s">
        <v>86</v>
      </c>
      <c r="F1037" t="s">
        <v>87</v>
      </c>
      <c r="G1037" t="s">
        <v>88</v>
      </c>
      <c r="H1037" t="s">
        <v>89</v>
      </c>
      <c r="I1037" t="s">
        <v>128</v>
      </c>
      <c r="J1037" t="s">
        <v>91</v>
      </c>
      <c r="K1037" t="s">
        <v>129</v>
      </c>
      <c r="L1037">
        <v>703449</v>
      </c>
      <c r="M1037">
        <v>687971</v>
      </c>
      <c r="N1037">
        <v>161533</v>
      </c>
      <c r="O1037">
        <v>70628</v>
      </c>
      <c r="P1037">
        <v>111868</v>
      </c>
      <c r="Q1037" t="s">
        <v>93</v>
      </c>
      <c r="R1037">
        <v>508158</v>
      </c>
    </row>
    <row r="1038" spans="1:18" x14ac:dyDescent="0.25">
      <c r="A1038" t="s">
        <v>380</v>
      </c>
      <c r="B1038" t="s">
        <v>381</v>
      </c>
      <c r="C1038" t="s">
        <v>85</v>
      </c>
      <c r="D1038">
        <v>75</v>
      </c>
      <c r="E1038" t="s">
        <v>86</v>
      </c>
      <c r="F1038" t="s">
        <v>87</v>
      </c>
      <c r="G1038" t="s">
        <v>88</v>
      </c>
      <c r="H1038" t="s">
        <v>89</v>
      </c>
      <c r="I1038" t="s">
        <v>130</v>
      </c>
      <c r="J1038" t="s">
        <v>91</v>
      </c>
      <c r="K1038" t="s">
        <v>131</v>
      </c>
      <c r="L1038">
        <v>440</v>
      </c>
      <c r="M1038">
        <v>687971</v>
      </c>
      <c r="N1038">
        <v>161533</v>
      </c>
      <c r="O1038">
        <v>70628</v>
      </c>
      <c r="P1038">
        <v>111868</v>
      </c>
      <c r="Q1038" t="s">
        <v>93</v>
      </c>
      <c r="R1038">
        <v>508158</v>
      </c>
    </row>
    <row r="1039" spans="1:18" x14ac:dyDescent="0.25">
      <c r="A1039" t="s">
        <v>380</v>
      </c>
      <c r="B1039" t="s">
        <v>381</v>
      </c>
      <c r="C1039" t="s">
        <v>85</v>
      </c>
      <c r="D1039">
        <v>75</v>
      </c>
      <c r="E1039" t="s">
        <v>86</v>
      </c>
      <c r="F1039" t="s">
        <v>87</v>
      </c>
      <c r="G1039" t="s">
        <v>88</v>
      </c>
      <c r="H1039" t="s">
        <v>89</v>
      </c>
      <c r="I1039" t="s">
        <v>132</v>
      </c>
      <c r="J1039" t="s">
        <v>91</v>
      </c>
      <c r="K1039" t="s">
        <v>133</v>
      </c>
      <c r="L1039">
        <v>-24928</v>
      </c>
      <c r="M1039">
        <v>687971</v>
      </c>
      <c r="N1039">
        <v>161533</v>
      </c>
      <c r="O1039">
        <v>70628</v>
      </c>
      <c r="P1039">
        <v>111868</v>
      </c>
      <c r="Q1039" t="s">
        <v>93</v>
      </c>
      <c r="R1039">
        <v>508158</v>
      </c>
    </row>
    <row r="1040" spans="1:18" x14ac:dyDescent="0.25">
      <c r="A1040" t="s">
        <v>380</v>
      </c>
      <c r="B1040" t="s">
        <v>381</v>
      </c>
      <c r="C1040" t="s">
        <v>85</v>
      </c>
      <c r="D1040">
        <v>75</v>
      </c>
      <c r="E1040" t="s">
        <v>86</v>
      </c>
      <c r="F1040" t="s">
        <v>87</v>
      </c>
      <c r="G1040" t="s">
        <v>88</v>
      </c>
      <c r="H1040" t="s">
        <v>89</v>
      </c>
      <c r="I1040" t="s">
        <v>134</v>
      </c>
      <c r="J1040" t="s">
        <v>91</v>
      </c>
      <c r="K1040" t="s">
        <v>135</v>
      </c>
      <c r="L1040">
        <v>235164</v>
      </c>
      <c r="M1040">
        <v>687971</v>
      </c>
      <c r="N1040">
        <v>161533</v>
      </c>
      <c r="O1040">
        <v>70628</v>
      </c>
      <c r="P1040">
        <v>111868</v>
      </c>
      <c r="Q1040" t="s">
        <v>93</v>
      </c>
      <c r="R1040">
        <v>508158</v>
      </c>
    </row>
    <row r="1041" spans="1:18" x14ac:dyDescent="0.25">
      <c r="A1041" t="s">
        <v>380</v>
      </c>
      <c r="B1041" t="s">
        <v>381</v>
      </c>
      <c r="C1041" t="s">
        <v>85</v>
      </c>
      <c r="D1041">
        <v>75</v>
      </c>
      <c r="E1041" t="s">
        <v>86</v>
      </c>
      <c r="F1041" t="s">
        <v>87</v>
      </c>
      <c r="G1041" t="s">
        <v>88</v>
      </c>
      <c r="H1041" t="s">
        <v>89</v>
      </c>
      <c r="I1041" t="s">
        <v>136</v>
      </c>
      <c r="J1041" t="s">
        <v>91</v>
      </c>
      <c r="K1041" t="s">
        <v>137</v>
      </c>
      <c r="L1041">
        <v>480</v>
      </c>
      <c r="M1041">
        <v>687971</v>
      </c>
      <c r="N1041">
        <v>161533</v>
      </c>
      <c r="O1041">
        <v>70628</v>
      </c>
      <c r="P1041">
        <v>111868</v>
      </c>
      <c r="Q1041" t="s">
        <v>93</v>
      </c>
      <c r="R1041">
        <v>508158</v>
      </c>
    </row>
    <row r="1042" spans="1:18" x14ac:dyDescent="0.25">
      <c r="A1042" t="s">
        <v>380</v>
      </c>
      <c r="B1042" t="s">
        <v>381</v>
      </c>
      <c r="C1042" t="s">
        <v>85</v>
      </c>
      <c r="D1042">
        <v>75</v>
      </c>
      <c r="E1042" t="s">
        <v>86</v>
      </c>
      <c r="F1042" t="s">
        <v>87</v>
      </c>
      <c r="G1042" t="s">
        <v>88</v>
      </c>
      <c r="H1042" t="s">
        <v>89</v>
      </c>
      <c r="I1042" t="s">
        <v>138</v>
      </c>
      <c r="J1042" t="s">
        <v>91</v>
      </c>
      <c r="K1042" t="s">
        <v>139</v>
      </c>
      <c r="L1042">
        <v>63778</v>
      </c>
      <c r="M1042">
        <v>687971</v>
      </c>
      <c r="N1042">
        <v>161533</v>
      </c>
      <c r="O1042">
        <v>70628</v>
      </c>
      <c r="P1042">
        <v>111868</v>
      </c>
      <c r="Q1042" t="s">
        <v>93</v>
      </c>
      <c r="R1042">
        <v>508158</v>
      </c>
    </row>
    <row r="1043" spans="1:18" x14ac:dyDescent="0.25">
      <c r="A1043" t="s">
        <v>380</v>
      </c>
      <c r="B1043" t="s">
        <v>381</v>
      </c>
      <c r="C1043" t="s">
        <v>85</v>
      </c>
      <c r="D1043">
        <v>75</v>
      </c>
      <c r="E1043" t="s">
        <v>86</v>
      </c>
      <c r="F1043" t="s">
        <v>87</v>
      </c>
      <c r="G1043" t="s">
        <v>88</v>
      </c>
      <c r="H1043" t="s">
        <v>89</v>
      </c>
      <c r="I1043" t="s">
        <v>140</v>
      </c>
      <c r="J1043" t="s">
        <v>91</v>
      </c>
      <c r="K1043" t="s">
        <v>141</v>
      </c>
      <c r="L1043">
        <v>3342</v>
      </c>
      <c r="M1043">
        <v>687971</v>
      </c>
      <c r="N1043">
        <v>161533</v>
      </c>
      <c r="O1043">
        <v>70628</v>
      </c>
      <c r="P1043">
        <v>111868</v>
      </c>
      <c r="Q1043" t="s">
        <v>93</v>
      </c>
      <c r="R1043">
        <v>508158</v>
      </c>
    </row>
    <row r="1044" spans="1:18" x14ac:dyDescent="0.25">
      <c r="A1044" t="s">
        <v>380</v>
      </c>
      <c r="B1044" t="s">
        <v>381</v>
      </c>
      <c r="C1044" t="s">
        <v>85</v>
      </c>
      <c r="D1044">
        <v>75</v>
      </c>
      <c r="E1044" t="s">
        <v>86</v>
      </c>
      <c r="F1044" t="s">
        <v>87</v>
      </c>
      <c r="G1044" t="s">
        <v>88</v>
      </c>
      <c r="H1044" t="s">
        <v>89</v>
      </c>
      <c r="I1044" t="s">
        <v>142</v>
      </c>
      <c r="J1044" t="s">
        <v>91</v>
      </c>
      <c r="K1044" t="s">
        <v>143</v>
      </c>
      <c r="L1044">
        <v>0</v>
      </c>
      <c r="M1044">
        <v>687971</v>
      </c>
      <c r="N1044">
        <v>161533</v>
      </c>
      <c r="O1044">
        <v>70628</v>
      </c>
      <c r="P1044">
        <v>111868</v>
      </c>
      <c r="Q1044" t="s">
        <v>93</v>
      </c>
      <c r="R1044">
        <v>508158</v>
      </c>
    </row>
    <row r="1045" spans="1:18" x14ac:dyDescent="0.25">
      <c r="A1045" t="s">
        <v>380</v>
      </c>
      <c r="B1045" t="s">
        <v>381</v>
      </c>
      <c r="C1045" t="s">
        <v>85</v>
      </c>
      <c r="D1045">
        <v>75</v>
      </c>
      <c r="E1045" t="s">
        <v>86</v>
      </c>
      <c r="F1045" t="s">
        <v>87</v>
      </c>
      <c r="G1045" t="s">
        <v>88</v>
      </c>
      <c r="H1045" t="s">
        <v>89</v>
      </c>
      <c r="I1045" t="s">
        <v>144</v>
      </c>
      <c r="J1045" t="s">
        <v>91</v>
      </c>
      <c r="K1045" t="s">
        <v>145</v>
      </c>
      <c r="L1045">
        <v>0</v>
      </c>
      <c r="M1045">
        <v>687971</v>
      </c>
      <c r="N1045">
        <v>161533</v>
      </c>
      <c r="O1045">
        <v>70628</v>
      </c>
      <c r="P1045">
        <v>111868</v>
      </c>
      <c r="Q1045" t="s">
        <v>93</v>
      </c>
      <c r="R1045">
        <v>508158</v>
      </c>
    </row>
    <row r="1046" spans="1:18" x14ac:dyDescent="0.25">
      <c r="A1046" t="s">
        <v>380</v>
      </c>
      <c r="B1046" t="s">
        <v>381</v>
      </c>
      <c r="C1046" t="s">
        <v>85</v>
      </c>
      <c r="D1046">
        <v>75</v>
      </c>
      <c r="E1046" t="s">
        <v>86</v>
      </c>
      <c r="F1046" t="s">
        <v>87</v>
      </c>
      <c r="G1046" t="s">
        <v>88</v>
      </c>
      <c r="H1046" t="s">
        <v>89</v>
      </c>
      <c r="I1046" t="s">
        <v>146</v>
      </c>
      <c r="J1046" t="s">
        <v>91</v>
      </c>
      <c r="K1046" t="s">
        <v>147</v>
      </c>
      <c r="L1046">
        <v>0</v>
      </c>
      <c r="M1046">
        <v>687971</v>
      </c>
      <c r="N1046">
        <v>161533</v>
      </c>
      <c r="O1046">
        <v>70628</v>
      </c>
      <c r="P1046">
        <v>111868</v>
      </c>
      <c r="Q1046" t="s">
        <v>93</v>
      </c>
      <c r="R1046">
        <v>508158</v>
      </c>
    </row>
    <row r="1047" spans="1:18" x14ac:dyDescent="0.25">
      <c r="A1047" t="s">
        <v>380</v>
      </c>
      <c r="B1047" t="s">
        <v>381</v>
      </c>
      <c r="C1047" t="s">
        <v>85</v>
      </c>
      <c r="D1047">
        <v>75</v>
      </c>
      <c r="E1047" t="s">
        <v>86</v>
      </c>
      <c r="F1047" t="s">
        <v>87</v>
      </c>
      <c r="G1047" t="s">
        <v>88</v>
      </c>
      <c r="H1047" t="s">
        <v>89</v>
      </c>
      <c r="I1047" t="s">
        <v>148</v>
      </c>
      <c r="J1047" t="s">
        <v>91</v>
      </c>
      <c r="K1047" t="s">
        <v>149</v>
      </c>
      <c r="L1047">
        <v>0</v>
      </c>
      <c r="M1047">
        <v>687971</v>
      </c>
      <c r="N1047">
        <v>161533</v>
      </c>
      <c r="O1047">
        <v>70628</v>
      </c>
      <c r="P1047">
        <v>111868</v>
      </c>
      <c r="Q1047" t="s">
        <v>93</v>
      </c>
      <c r="R1047">
        <v>508158</v>
      </c>
    </row>
    <row r="1048" spans="1:18" x14ac:dyDescent="0.25">
      <c r="A1048" t="s">
        <v>380</v>
      </c>
      <c r="B1048" t="s">
        <v>381</v>
      </c>
      <c r="C1048" t="s">
        <v>85</v>
      </c>
      <c r="D1048">
        <v>75</v>
      </c>
      <c r="E1048" t="s">
        <v>86</v>
      </c>
      <c r="F1048" t="s">
        <v>87</v>
      </c>
      <c r="G1048" t="s">
        <v>88</v>
      </c>
      <c r="H1048" t="s">
        <v>89</v>
      </c>
      <c r="I1048" t="s">
        <v>150</v>
      </c>
      <c r="J1048" t="s">
        <v>91</v>
      </c>
      <c r="K1048" t="s">
        <v>151</v>
      </c>
      <c r="L1048">
        <v>3782</v>
      </c>
      <c r="M1048">
        <v>687971</v>
      </c>
      <c r="N1048">
        <v>161533</v>
      </c>
      <c r="O1048">
        <v>70628</v>
      </c>
      <c r="P1048">
        <v>111868</v>
      </c>
      <c r="Q1048" t="s">
        <v>93</v>
      </c>
      <c r="R1048">
        <v>508158</v>
      </c>
    </row>
    <row r="1049" spans="1:18" x14ac:dyDescent="0.25">
      <c r="A1049" t="s">
        <v>380</v>
      </c>
      <c r="B1049" t="s">
        <v>381</v>
      </c>
      <c r="C1049" t="s">
        <v>85</v>
      </c>
      <c r="D1049">
        <v>75</v>
      </c>
      <c r="E1049" t="s">
        <v>86</v>
      </c>
      <c r="F1049" t="s">
        <v>87</v>
      </c>
      <c r="G1049" t="s">
        <v>88</v>
      </c>
      <c r="H1049" t="s">
        <v>89</v>
      </c>
      <c r="I1049" t="s">
        <v>152</v>
      </c>
      <c r="J1049" t="s">
        <v>91</v>
      </c>
      <c r="K1049" t="s">
        <v>153</v>
      </c>
      <c r="L1049">
        <v>7850</v>
      </c>
      <c r="M1049">
        <v>687971</v>
      </c>
      <c r="N1049">
        <v>161533</v>
      </c>
      <c r="O1049">
        <v>70628</v>
      </c>
      <c r="P1049">
        <v>111868</v>
      </c>
      <c r="Q1049" t="s">
        <v>93</v>
      </c>
      <c r="R1049">
        <v>508158</v>
      </c>
    </row>
    <row r="1050" spans="1:18" x14ac:dyDescent="0.25">
      <c r="A1050" t="s">
        <v>380</v>
      </c>
      <c r="B1050" t="s">
        <v>381</v>
      </c>
      <c r="C1050" t="s">
        <v>85</v>
      </c>
      <c r="D1050">
        <v>75</v>
      </c>
      <c r="E1050" t="s">
        <v>86</v>
      </c>
      <c r="F1050" t="s">
        <v>87</v>
      </c>
      <c r="G1050" t="s">
        <v>88</v>
      </c>
      <c r="H1050" t="s">
        <v>89</v>
      </c>
      <c r="I1050" t="s">
        <v>154</v>
      </c>
      <c r="J1050" t="s">
        <v>91</v>
      </c>
      <c r="K1050" t="s">
        <v>155</v>
      </c>
      <c r="L1050">
        <v>0</v>
      </c>
      <c r="M1050">
        <v>687971</v>
      </c>
      <c r="N1050">
        <v>161533</v>
      </c>
      <c r="O1050">
        <v>70628</v>
      </c>
      <c r="P1050">
        <v>111868</v>
      </c>
      <c r="Q1050" t="s">
        <v>93</v>
      </c>
      <c r="R1050">
        <v>508158</v>
      </c>
    </row>
    <row r="1051" spans="1:18" x14ac:dyDescent="0.25">
      <c r="A1051" t="s">
        <v>380</v>
      </c>
      <c r="B1051" t="s">
        <v>381</v>
      </c>
      <c r="C1051" t="s">
        <v>85</v>
      </c>
      <c r="D1051">
        <v>75</v>
      </c>
      <c r="E1051" t="s">
        <v>86</v>
      </c>
      <c r="F1051" t="s">
        <v>87</v>
      </c>
      <c r="G1051" t="s">
        <v>88</v>
      </c>
      <c r="H1051" t="s">
        <v>89</v>
      </c>
      <c r="I1051" t="s">
        <v>156</v>
      </c>
      <c r="J1051" t="s">
        <v>91</v>
      </c>
      <c r="K1051" t="s">
        <v>157</v>
      </c>
      <c r="L1051">
        <v>0</v>
      </c>
      <c r="M1051">
        <v>687971</v>
      </c>
      <c r="N1051">
        <v>161533</v>
      </c>
      <c r="O1051">
        <v>70628</v>
      </c>
      <c r="P1051">
        <v>111868</v>
      </c>
      <c r="Q1051" t="s">
        <v>93</v>
      </c>
      <c r="R1051">
        <v>508158</v>
      </c>
    </row>
    <row r="1052" spans="1:18" x14ac:dyDescent="0.25">
      <c r="A1052" t="s">
        <v>380</v>
      </c>
      <c r="B1052" t="s">
        <v>381</v>
      </c>
      <c r="C1052" t="s">
        <v>85</v>
      </c>
      <c r="D1052">
        <v>75</v>
      </c>
      <c r="E1052" t="s">
        <v>86</v>
      </c>
      <c r="F1052" t="s">
        <v>87</v>
      </c>
      <c r="G1052" t="s">
        <v>88</v>
      </c>
      <c r="H1052" t="s">
        <v>89</v>
      </c>
      <c r="I1052" t="s">
        <v>158</v>
      </c>
      <c r="J1052" t="s">
        <v>91</v>
      </c>
      <c r="K1052" t="s">
        <v>159</v>
      </c>
      <c r="L1052">
        <v>1800</v>
      </c>
      <c r="M1052">
        <v>687971</v>
      </c>
      <c r="N1052">
        <v>161533</v>
      </c>
      <c r="O1052">
        <v>70628</v>
      </c>
      <c r="P1052">
        <v>111868</v>
      </c>
      <c r="Q1052" t="s">
        <v>93</v>
      </c>
      <c r="R1052">
        <v>508158</v>
      </c>
    </row>
    <row r="1053" spans="1:18" x14ac:dyDescent="0.25">
      <c r="A1053" t="s">
        <v>380</v>
      </c>
      <c r="B1053" t="s">
        <v>381</v>
      </c>
      <c r="C1053" t="s">
        <v>85</v>
      </c>
      <c r="D1053">
        <v>75</v>
      </c>
      <c r="E1053" t="s">
        <v>86</v>
      </c>
      <c r="F1053" t="s">
        <v>87</v>
      </c>
      <c r="G1053" t="s">
        <v>88</v>
      </c>
      <c r="H1053" t="s">
        <v>89</v>
      </c>
      <c r="I1053" t="s">
        <v>160</v>
      </c>
      <c r="J1053" t="s">
        <v>91</v>
      </c>
      <c r="K1053" t="s">
        <v>161</v>
      </c>
      <c r="L1053">
        <v>1000</v>
      </c>
      <c r="M1053">
        <v>687971</v>
      </c>
      <c r="N1053">
        <v>161533</v>
      </c>
      <c r="O1053">
        <v>70628</v>
      </c>
      <c r="P1053">
        <v>111868</v>
      </c>
      <c r="Q1053" t="s">
        <v>93</v>
      </c>
      <c r="R1053">
        <v>508158</v>
      </c>
    </row>
    <row r="1054" spans="1:18" x14ac:dyDescent="0.25">
      <c r="A1054" t="s">
        <v>380</v>
      </c>
      <c r="B1054" t="s">
        <v>381</v>
      </c>
      <c r="C1054" t="s">
        <v>85</v>
      </c>
      <c r="D1054">
        <v>75</v>
      </c>
      <c r="E1054" t="s">
        <v>86</v>
      </c>
      <c r="F1054" t="s">
        <v>87</v>
      </c>
      <c r="G1054" t="s">
        <v>88</v>
      </c>
      <c r="H1054" t="s">
        <v>89</v>
      </c>
      <c r="I1054" t="s">
        <v>162</v>
      </c>
      <c r="J1054" t="s">
        <v>91</v>
      </c>
      <c r="K1054" t="s">
        <v>163</v>
      </c>
      <c r="L1054">
        <v>100</v>
      </c>
      <c r="M1054">
        <v>687971</v>
      </c>
      <c r="N1054">
        <v>161533</v>
      </c>
      <c r="O1054">
        <v>70628</v>
      </c>
      <c r="P1054">
        <v>111868</v>
      </c>
      <c r="Q1054" t="s">
        <v>93</v>
      </c>
      <c r="R1054">
        <v>508158</v>
      </c>
    </row>
    <row r="1055" spans="1:18" x14ac:dyDescent="0.25">
      <c r="A1055" t="s">
        <v>380</v>
      </c>
      <c r="B1055" t="s">
        <v>381</v>
      </c>
      <c r="C1055" t="s">
        <v>85</v>
      </c>
      <c r="D1055">
        <v>75</v>
      </c>
      <c r="E1055" t="s">
        <v>86</v>
      </c>
      <c r="F1055" t="s">
        <v>87</v>
      </c>
      <c r="G1055" t="s">
        <v>88</v>
      </c>
      <c r="H1055" t="s">
        <v>89</v>
      </c>
      <c r="I1055" t="s">
        <v>164</v>
      </c>
      <c r="J1055" t="s">
        <v>91</v>
      </c>
      <c r="K1055" t="s">
        <v>165</v>
      </c>
      <c r="L1055">
        <v>6000</v>
      </c>
      <c r="M1055">
        <v>687971</v>
      </c>
      <c r="N1055">
        <v>161533</v>
      </c>
      <c r="O1055">
        <v>70628</v>
      </c>
      <c r="P1055">
        <v>111868</v>
      </c>
      <c r="Q1055" t="s">
        <v>93</v>
      </c>
      <c r="R1055">
        <v>508158</v>
      </c>
    </row>
    <row r="1056" spans="1:18" x14ac:dyDescent="0.25">
      <c r="A1056" t="s">
        <v>380</v>
      </c>
      <c r="B1056" t="s">
        <v>381</v>
      </c>
      <c r="C1056" t="s">
        <v>85</v>
      </c>
      <c r="D1056">
        <v>75</v>
      </c>
      <c r="E1056" t="s">
        <v>86</v>
      </c>
      <c r="F1056" t="s">
        <v>87</v>
      </c>
      <c r="G1056" t="s">
        <v>88</v>
      </c>
      <c r="H1056" t="s">
        <v>89</v>
      </c>
      <c r="I1056" t="s">
        <v>166</v>
      </c>
      <c r="J1056" t="s">
        <v>91</v>
      </c>
      <c r="K1056" t="s">
        <v>167</v>
      </c>
      <c r="L1056">
        <v>0</v>
      </c>
      <c r="M1056">
        <v>687971</v>
      </c>
      <c r="N1056">
        <v>161533</v>
      </c>
      <c r="O1056">
        <v>70628</v>
      </c>
      <c r="P1056">
        <v>111868</v>
      </c>
      <c r="Q1056" t="s">
        <v>93</v>
      </c>
      <c r="R1056">
        <v>508158</v>
      </c>
    </row>
    <row r="1057" spans="1:18" x14ac:dyDescent="0.25">
      <c r="A1057" t="s">
        <v>380</v>
      </c>
      <c r="B1057" t="s">
        <v>381</v>
      </c>
      <c r="C1057" t="s">
        <v>85</v>
      </c>
      <c r="D1057">
        <v>75</v>
      </c>
      <c r="E1057" t="s">
        <v>86</v>
      </c>
      <c r="F1057" t="s">
        <v>87</v>
      </c>
      <c r="G1057" t="s">
        <v>88</v>
      </c>
      <c r="H1057" t="s">
        <v>89</v>
      </c>
      <c r="I1057" t="s">
        <v>168</v>
      </c>
      <c r="J1057" t="s">
        <v>91</v>
      </c>
      <c r="K1057" t="s">
        <v>169</v>
      </c>
      <c r="L1057">
        <v>1200</v>
      </c>
      <c r="M1057">
        <v>687971</v>
      </c>
      <c r="N1057">
        <v>161533</v>
      </c>
      <c r="O1057">
        <v>70628</v>
      </c>
      <c r="P1057">
        <v>111868</v>
      </c>
      <c r="Q1057" t="s">
        <v>93</v>
      </c>
      <c r="R1057">
        <v>508158</v>
      </c>
    </row>
    <row r="1058" spans="1:18" x14ac:dyDescent="0.25">
      <c r="A1058" t="s">
        <v>380</v>
      </c>
      <c r="B1058" t="s">
        <v>381</v>
      </c>
      <c r="C1058" t="s">
        <v>85</v>
      </c>
      <c r="D1058">
        <v>75</v>
      </c>
      <c r="E1058" t="s">
        <v>86</v>
      </c>
      <c r="F1058" t="s">
        <v>87</v>
      </c>
      <c r="G1058" t="s">
        <v>88</v>
      </c>
      <c r="H1058" t="s">
        <v>89</v>
      </c>
      <c r="I1058" t="s">
        <v>170</v>
      </c>
      <c r="J1058" t="s">
        <v>91</v>
      </c>
      <c r="K1058" t="s">
        <v>171</v>
      </c>
      <c r="L1058">
        <v>2175</v>
      </c>
      <c r="M1058">
        <v>687971</v>
      </c>
      <c r="N1058">
        <v>161533</v>
      </c>
      <c r="O1058">
        <v>70628</v>
      </c>
      <c r="P1058">
        <v>111868</v>
      </c>
      <c r="Q1058" t="s">
        <v>93</v>
      </c>
      <c r="R1058">
        <v>508158</v>
      </c>
    </row>
    <row r="1059" spans="1:18" x14ac:dyDescent="0.25">
      <c r="A1059" t="s">
        <v>380</v>
      </c>
      <c r="B1059" t="s">
        <v>381</v>
      </c>
      <c r="C1059" t="s">
        <v>85</v>
      </c>
      <c r="D1059">
        <v>75</v>
      </c>
      <c r="E1059" t="s">
        <v>86</v>
      </c>
      <c r="F1059" t="s">
        <v>87</v>
      </c>
      <c r="G1059" t="s">
        <v>88</v>
      </c>
      <c r="H1059" t="s">
        <v>89</v>
      </c>
      <c r="I1059" t="s">
        <v>172</v>
      </c>
      <c r="J1059" t="s">
        <v>91</v>
      </c>
      <c r="K1059" t="s">
        <v>173</v>
      </c>
      <c r="L1059">
        <v>0</v>
      </c>
      <c r="M1059">
        <v>687971</v>
      </c>
      <c r="N1059">
        <v>161533</v>
      </c>
      <c r="O1059">
        <v>70628</v>
      </c>
      <c r="P1059">
        <v>111868</v>
      </c>
      <c r="Q1059" t="s">
        <v>93</v>
      </c>
      <c r="R1059">
        <v>508158</v>
      </c>
    </row>
    <row r="1060" spans="1:18" x14ac:dyDescent="0.25">
      <c r="A1060" t="s">
        <v>380</v>
      </c>
      <c r="B1060" t="s">
        <v>381</v>
      </c>
      <c r="C1060" t="s">
        <v>85</v>
      </c>
      <c r="D1060">
        <v>75</v>
      </c>
      <c r="E1060" t="s">
        <v>86</v>
      </c>
      <c r="F1060" t="s">
        <v>87</v>
      </c>
      <c r="G1060" t="s">
        <v>88</v>
      </c>
      <c r="H1060" t="s">
        <v>89</v>
      </c>
      <c r="I1060" t="s">
        <v>174</v>
      </c>
      <c r="J1060" t="s">
        <v>91</v>
      </c>
      <c r="K1060" t="s">
        <v>175</v>
      </c>
      <c r="L1060">
        <v>0</v>
      </c>
      <c r="M1060">
        <v>687971</v>
      </c>
      <c r="N1060">
        <v>161533</v>
      </c>
      <c r="O1060">
        <v>70628</v>
      </c>
      <c r="P1060">
        <v>111868</v>
      </c>
      <c r="Q1060" t="s">
        <v>93</v>
      </c>
      <c r="R1060">
        <v>508158</v>
      </c>
    </row>
    <row r="1061" spans="1:18" x14ac:dyDescent="0.25">
      <c r="A1061" t="s">
        <v>380</v>
      </c>
      <c r="B1061" t="s">
        <v>381</v>
      </c>
      <c r="C1061" t="s">
        <v>85</v>
      </c>
      <c r="D1061">
        <v>75</v>
      </c>
      <c r="E1061" t="s">
        <v>86</v>
      </c>
      <c r="F1061" t="s">
        <v>87</v>
      </c>
      <c r="G1061" t="s">
        <v>88</v>
      </c>
      <c r="H1061" t="s">
        <v>89</v>
      </c>
      <c r="I1061" t="s">
        <v>176</v>
      </c>
      <c r="J1061" t="s">
        <v>91</v>
      </c>
      <c r="K1061" t="s">
        <v>177</v>
      </c>
      <c r="L1061">
        <v>0</v>
      </c>
      <c r="M1061">
        <v>687971</v>
      </c>
      <c r="N1061">
        <v>161533</v>
      </c>
      <c r="O1061">
        <v>70628</v>
      </c>
      <c r="P1061">
        <v>111868</v>
      </c>
      <c r="Q1061" t="s">
        <v>93</v>
      </c>
      <c r="R1061">
        <v>508158</v>
      </c>
    </row>
    <row r="1062" spans="1:18" x14ac:dyDescent="0.25">
      <c r="A1062" t="s">
        <v>380</v>
      </c>
      <c r="B1062" t="s">
        <v>381</v>
      </c>
      <c r="C1062" t="s">
        <v>85</v>
      </c>
      <c r="D1062">
        <v>75</v>
      </c>
      <c r="E1062" t="s">
        <v>86</v>
      </c>
      <c r="F1062" t="s">
        <v>87</v>
      </c>
      <c r="G1062" t="s">
        <v>88</v>
      </c>
      <c r="H1062" t="s">
        <v>89</v>
      </c>
      <c r="I1062" t="s">
        <v>178</v>
      </c>
      <c r="J1062" t="s">
        <v>91</v>
      </c>
      <c r="K1062" t="s">
        <v>179</v>
      </c>
      <c r="L1062">
        <v>46784</v>
      </c>
      <c r="M1062">
        <v>687971</v>
      </c>
      <c r="N1062">
        <v>161533</v>
      </c>
      <c r="O1062">
        <v>70628</v>
      </c>
      <c r="P1062">
        <v>111868</v>
      </c>
      <c r="Q1062" t="s">
        <v>93</v>
      </c>
      <c r="R1062">
        <v>508158</v>
      </c>
    </row>
    <row r="1063" spans="1:18" x14ac:dyDescent="0.25">
      <c r="A1063" t="s">
        <v>380</v>
      </c>
      <c r="B1063" t="s">
        <v>381</v>
      </c>
      <c r="C1063" t="s">
        <v>85</v>
      </c>
      <c r="D1063">
        <v>75</v>
      </c>
      <c r="E1063" t="s">
        <v>86</v>
      </c>
      <c r="F1063" t="s">
        <v>87</v>
      </c>
      <c r="G1063" t="s">
        <v>88</v>
      </c>
      <c r="H1063" t="s">
        <v>89</v>
      </c>
      <c r="I1063" t="s">
        <v>180</v>
      </c>
      <c r="J1063" t="s">
        <v>91</v>
      </c>
      <c r="K1063" t="s">
        <v>181</v>
      </c>
      <c r="L1063">
        <v>102744</v>
      </c>
      <c r="M1063">
        <v>687971</v>
      </c>
      <c r="N1063">
        <v>161533</v>
      </c>
      <c r="O1063">
        <v>70628</v>
      </c>
      <c r="P1063">
        <v>111868</v>
      </c>
      <c r="Q1063" t="s">
        <v>93</v>
      </c>
      <c r="R1063">
        <v>508158</v>
      </c>
    </row>
    <row r="1064" spans="1:18" x14ac:dyDescent="0.25">
      <c r="A1064" t="s">
        <v>380</v>
      </c>
      <c r="B1064" t="s">
        <v>381</v>
      </c>
      <c r="C1064" t="s">
        <v>85</v>
      </c>
      <c r="D1064">
        <v>75</v>
      </c>
      <c r="E1064" t="s">
        <v>86</v>
      </c>
      <c r="F1064" t="s">
        <v>87</v>
      </c>
      <c r="G1064" t="s">
        <v>88</v>
      </c>
      <c r="H1064" t="s">
        <v>89</v>
      </c>
      <c r="I1064" t="s">
        <v>182</v>
      </c>
      <c r="J1064" t="s">
        <v>91</v>
      </c>
      <c r="K1064" t="s">
        <v>183</v>
      </c>
      <c r="L1064">
        <v>0</v>
      </c>
      <c r="M1064">
        <v>687971</v>
      </c>
      <c r="N1064">
        <v>161533</v>
      </c>
      <c r="O1064">
        <v>70628</v>
      </c>
      <c r="P1064">
        <v>111868</v>
      </c>
      <c r="Q1064" t="s">
        <v>93</v>
      </c>
      <c r="R1064">
        <v>508158</v>
      </c>
    </row>
    <row r="1065" spans="1:18" x14ac:dyDescent="0.25">
      <c r="A1065" t="s">
        <v>380</v>
      </c>
      <c r="B1065" t="s">
        <v>381</v>
      </c>
      <c r="C1065" t="s">
        <v>85</v>
      </c>
      <c r="D1065">
        <v>75</v>
      </c>
      <c r="E1065" t="s">
        <v>86</v>
      </c>
      <c r="F1065" t="s">
        <v>87</v>
      </c>
      <c r="G1065" t="s">
        <v>88</v>
      </c>
      <c r="H1065" t="s">
        <v>89</v>
      </c>
      <c r="I1065" t="s">
        <v>184</v>
      </c>
      <c r="J1065" t="s">
        <v>91</v>
      </c>
      <c r="K1065" t="s">
        <v>185</v>
      </c>
      <c r="L1065">
        <v>0</v>
      </c>
      <c r="M1065">
        <v>687971</v>
      </c>
      <c r="N1065">
        <v>161533</v>
      </c>
      <c r="O1065">
        <v>70628</v>
      </c>
      <c r="P1065">
        <v>111868</v>
      </c>
      <c r="Q1065" t="s">
        <v>93</v>
      </c>
      <c r="R1065">
        <v>508158</v>
      </c>
    </row>
    <row r="1066" spans="1:18" x14ac:dyDescent="0.25">
      <c r="A1066" t="s">
        <v>380</v>
      </c>
      <c r="B1066" t="s">
        <v>381</v>
      </c>
      <c r="C1066" t="s">
        <v>85</v>
      </c>
      <c r="D1066">
        <v>75</v>
      </c>
      <c r="E1066" t="s">
        <v>86</v>
      </c>
      <c r="F1066" t="s">
        <v>87</v>
      </c>
      <c r="G1066" t="s">
        <v>88</v>
      </c>
      <c r="H1066" t="s">
        <v>89</v>
      </c>
      <c r="I1066" t="s">
        <v>186</v>
      </c>
      <c r="J1066" t="s">
        <v>91</v>
      </c>
      <c r="K1066" t="s">
        <v>187</v>
      </c>
      <c r="L1066">
        <v>0</v>
      </c>
      <c r="M1066">
        <v>687971</v>
      </c>
      <c r="N1066">
        <v>161533</v>
      </c>
      <c r="O1066">
        <v>70628</v>
      </c>
      <c r="P1066">
        <v>111868</v>
      </c>
      <c r="Q1066" t="s">
        <v>93</v>
      </c>
      <c r="R1066">
        <v>508158</v>
      </c>
    </row>
    <row r="1067" spans="1:18" x14ac:dyDescent="0.25">
      <c r="A1067" t="s">
        <v>380</v>
      </c>
      <c r="B1067" t="s">
        <v>381</v>
      </c>
      <c r="C1067" t="s">
        <v>85</v>
      </c>
      <c r="D1067">
        <v>75</v>
      </c>
      <c r="E1067" t="s">
        <v>86</v>
      </c>
      <c r="F1067" t="s">
        <v>87</v>
      </c>
      <c r="G1067" t="s">
        <v>88</v>
      </c>
      <c r="H1067" t="s">
        <v>89</v>
      </c>
      <c r="I1067" t="s">
        <v>188</v>
      </c>
      <c r="J1067" t="s">
        <v>91</v>
      </c>
      <c r="K1067" t="s">
        <v>189</v>
      </c>
      <c r="L1067">
        <v>0</v>
      </c>
      <c r="M1067">
        <v>687971</v>
      </c>
      <c r="N1067">
        <v>161533</v>
      </c>
      <c r="O1067">
        <v>70628</v>
      </c>
      <c r="P1067">
        <v>111868</v>
      </c>
      <c r="Q1067" t="s">
        <v>93</v>
      </c>
      <c r="R1067">
        <v>508158</v>
      </c>
    </row>
    <row r="1068" spans="1:18" x14ac:dyDescent="0.25">
      <c r="A1068" t="s">
        <v>380</v>
      </c>
      <c r="B1068" t="s">
        <v>381</v>
      </c>
      <c r="C1068" t="s">
        <v>85</v>
      </c>
      <c r="D1068">
        <v>75</v>
      </c>
      <c r="E1068" t="s">
        <v>86</v>
      </c>
      <c r="F1068" t="s">
        <v>87</v>
      </c>
      <c r="G1068" t="s">
        <v>88</v>
      </c>
      <c r="H1068" t="s">
        <v>89</v>
      </c>
      <c r="I1068" t="s">
        <v>190</v>
      </c>
      <c r="J1068" t="s">
        <v>91</v>
      </c>
      <c r="K1068" t="s">
        <v>191</v>
      </c>
      <c r="L1068">
        <v>1050</v>
      </c>
      <c r="M1068">
        <v>687971</v>
      </c>
      <c r="N1068">
        <v>161533</v>
      </c>
      <c r="O1068">
        <v>70628</v>
      </c>
      <c r="P1068">
        <v>111868</v>
      </c>
      <c r="Q1068" t="s">
        <v>93</v>
      </c>
      <c r="R1068">
        <v>508158</v>
      </c>
    </row>
    <row r="1069" spans="1:18" x14ac:dyDescent="0.25">
      <c r="A1069" t="s">
        <v>380</v>
      </c>
      <c r="B1069" t="s">
        <v>381</v>
      </c>
      <c r="C1069" t="s">
        <v>85</v>
      </c>
      <c r="D1069">
        <v>75</v>
      </c>
      <c r="E1069" t="s">
        <v>86</v>
      </c>
      <c r="F1069" t="s">
        <v>87</v>
      </c>
      <c r="G1069" t="s">
        <v>88</v>
      </c>
      <c r="H1069" t="s">
        <v>89</v>
      </c>
      <c r="I1069" t="s">
        <v>192</v>
      </c>
      <c r="J1069" t="s">
        <v>91</v>
      </c>
      <c r="K1069" t="s">
        <v>193</v>
      </c>
      <c r="L1069">
        <v>315</v>
      </c>
      <c r="M1069">
        <v>687971</v>
      </c>
      <c r="N1069">
        <v>161533</v>
      </c>
      <c r="O1069">
        <v>70628</v>
      </c>
      <c r="P1069">
        <v>111868</v>
      </c>
      <c r="Q1069" t="s">
        <v>93</v>
      </c>
      <c r="R1069">
        <v>508158</v>
      </c>
    </row>
    <row r="1070" spans="1:18" x14ac:dyDescent="0.25">
      <c r="A1070" t="s">
        <v>380</v>
      </c>
      <c r="B1070" t="s">
        <v>381</v>
      </c>
      <c r="C1070" t="s">
        <v>85</v>
      </c>
      <c r="D1070">
        <v>75</v>
      </c>
      <c r="E1070" t="s">
        <v>86</v>
      </c>
      <c r="F1070" t="s">
        <v>87</v>
      </c>
      <c r="G1070" t="s">
        <v>88</v>
      </c>
      <c r="H1070" t="s">
        <v>89</v>
      </c>
      <c r="I1070" t="s">
        <v>194</v>
      </c>
      <c r="J1070" t="s">
        <v>91</v>
      </c>
      <c r="K1070" t="s">
        <v>195</v>
      </c>
      <c r="L1070">
        <v>55558</v>
      </c>
      <c r="M1070">
        <v>687971</v>
      </c>
      <c r="N1070">
        <v>161533</v>
      </c>
      <c r="O1070">
        <v>70628</v>
      </c>
      <c r="P1070">
        <v>111868</v>
      </c>
      <c r="Q1070" t="s">
        <v>93</v>
      </c>
      <c r="R1070">
        <v>508158</v>
      </c>
    </row>
    <row r="1071" spans="1:18" x14ac:dyDescent="0.25">
      <c r="A1071" t="s">
        <v>380</v>
      </c>
      <c r="B1071" t="s">
        <v>381</v>
      </c>
      <c r="C1071" t="s">
        <v>85</v>
      </c>
      <c r="D1071">
        <v>75</v>
      </c>
      <c r="E1071" t="s">
        <v>86</v>
      </c>
      <c r="F1071" t="s">
        <v>87</v>
      </c>
      <c r="G1071" t="s">
        <v>88</v>
      </c>
      <c r="H1071" t="s">
        <v>89</v>
      </c>
      <c r="I1071" t="s">
        <v>196</v>
      </c>
      <c r="J1071" t="s">
        <v>91</v>
      </c>
      <c r="K1071" t="s">
        <v>197</v>
      </c>
      <c r="L1071">
        <v>45808</v>
      </c>
      <c r="M1071">
        <v>687971</v>
      </c>
      <c r="N1071">
        <v>161533</v>
      </c>
      <c r="O1071">
        <v>70628</v>
      </c>
      <c r="P1071">
        <v>111868</v>
      </c>
      <c r="Q1071" t="s">
        <v>93</v>
      </c>
      <c r="R1071">
        <v>508158</v>
      </c>
    </row>
    <row r="1072" spans="1:18" x14ac:dyDescent="0.25">
      <c r="A1072" t="s">
        <v>380</v>
      </c>
      <c r="B1072" t="s">
        <v>381</v>
      </c>
      <c r="C1072" t="s">
        <v>85</v>
      </c>
      <c r="D1072">
        <v>75</v>
      </c>
      <c r="E1072" t="s">
        <v>86</v>
      </c>
      <c r="F1072" t="s">
        <v>87</v>
      </c>
      <c r="G1072" t="s">
        <v>88</v>
      </c>
      <c r="H1072" t="s">
        <v>89</v>
      </c>
      <c r="I1072" t="s">
        <v>198</v>
      </c>
      <c r="J1072" t="s">
        <v>91</v>
      </c>
      <c r="K1072" t="s">
        <v>199</v>
      </c>
      <c r="L1072">
        <v>0</v>
      </c>
      <c r="M1072">
        <v>687971</v>
      </c>
      <c r="N1072">
        <v>161533</v>
      </c>
      <c r="O1072">
        <v>70628</v>
      </c>
      <c r="P1072">
        <v>111868</v>
      </c>
      <c r="Q1072" t="s">
        <v>93</v>
      </c>
      <c r="R1072">
        <v>508158</v>
      </c>
    </row>
    <row r="1073" spans="1:18" x14ac:dyDescent="0.25">
      <c r="A1073" t="s">
        <v>380</v>
      </c>
      <c r="B1073" t="s">
        <v>381</v>
      </c>
      <c r="C1073" t="s">
        <v>85</v>
      </c>
      <c r="D1073">
        <v>75</v>
      </c>
      <c r="E1073" t="s">
        <v>86</v>
      </c>
      <c r="F1073" t="s">
        <v>87</v>
      </c>
      <c r="G1073" t="s">
        <v>88</v>
      </c>
      <c r="H1073" t="s">
        <v>89</v>
      </c>
      <c r="I1073" t="s">
        <v>200</v>
      </c>
      <c r="J1073" t="s">
        <v>91</v>
      </c>
      <c r="K1073" t="s">
        <v>201</v>
      </c>
      <c r="L1073">
        <v>17450</v>
      </c>
      <c r="M1073">
        <v>687971</v>
      </c>
      <c r="N1073">
        <v>161533</v>
      </c>
      <c r="O1073">
        <v>70628</v>
      </c>
      <c r="P1073">
        <v>111868</v>
      </c>
      <c r="Q1073" t="s">
        <v>93</v>
      </c>
      <c r="R1073">
        <v>508158</v>
      </c>
    </row>
    <row r="1074" spans="1:18" x14ac:dyDescent="0.25">
      <c r="A1074" t="s">
        <v>380</v>
      </c>
      <c r="B1074" t="s">
        <v>381</v>
      </c>
      <c r="C1074" t="s">
        <v>85</v>
      </c>
      <c r="D1074">
        <v>75</v>
      </c>
      <c r="E1074" t="s">
        <v>86</v>
      </c>
      <c r="F1074" t="s">
        <v>87</v>
      </c>
      <c r="G1074" t="s">
        <v>88</v>
      </c>
      <c r="H1074" t="s">
        <v>89</v>
      </c>
      <c r="I1074" t="s">
        <v>202</v>
      </c>
      <c r="J1074" t="s">
        <v>91</v>
      </c>
      <c r="K1074" t="s">
        <v>203</v>
      </c>
      <c r="L1074">
        <v>0</v>
      </c>
      <c r="M1074">
        <v>687971</v>
      </c>
      <c r="N1074">
        <v>161533</v>
      </c>
      <c r="O1074">
        <v>70628</v>
      </c>
      <c r="P1074">
        <v>111868</v>
      </c>
      <c r="Q1074" t="s">
        <v>93</v>
      </c>
      <c r="R1074">
        <v>508158</v>
      </c>
    </row>
    <row r="1075" spans="1:18" x14ac:dyDescent="0.25">
      <c r="A1075" t="s">
        <v>380</v>
      </c>
      <c r="B1075" t="s">
        <v>381</v>
      </c>
      <c r="C1075" t="s">
        <v>85</v>
      </c>
      <c r="D1075">
        <v>75</v>
      </c>
      <c r="E1075" t="s">
        <v>86</v>
      </c>
      <c r="F1075" t="s">
        <v>87</v>
      </c>
      <c r="G1075" t="s">
        <v>88</v>
      </c>
      <c r="H1075" t="s">
        <v>89</v>
      </c>
      <c r="I1075" t="s">
        <v>204</v>
      </c>
      <c r="J1075" t="s">
        <v>91</v>
      </c>
      <c r="K1075" t="s">
        <v>205</v>
      </c>
      <c r="L1075">
        <v>0</v>
      </c>
      <c r="M1075">
        <v>687971</v>
      </c>
      <c r="N1075">
        <v>161533</v>
      </c>
      <c r="O1075">
        <v>70628</v>
      </c>
      <c r="P1075">
        <v>111868</v>
      </c>
      <c r="Q1075" t="s">
        <v>93</v>
      </c>
      <c r="R1075">
        <v>508158</v>
      </c>
    </row>
    <row r="1076" spans="1:18" x14ac:dyDescent="0.25">
      <c r="A1076" t="s">
        <v>380</v>
      </c>
      <c r="B1076" t="s">
        <v>381</v>
      </c>
      <c r="C1076" t="s">
        <v>85</v>
      </c>
      <c r="D1076">
        <v>75</v>
      </c>
      <c r="E1076" t="s">
        <v>86</v>
      </c>
      <c r="F1076" t="s">
        <v>87</v>
      </c>
      <c r="G1076" t="s">
        <v>88</v>
      </c>
      <c r="H1076" t="s">
        <v>89</v>
      </c>
      <c r="I1076" t="s">
        <v>206</v>
      </c>
      <c r="J1076" t="s">
        <v>91</v>
      </c>
      <c r="K1076" t="s">
        <v>207</v>
      </c>
      <c r="L1076">
        <v>1800</v>
      </c>
      <c r="M1076">
        <v>687971</v>
      </c>
      <c r="N1076">
        <v>161533</v>
      </c>
      <c r="O1076">
        <v>70628</v>
      </c>
      <c r="P1076">
        <v>111868</v>
      </c>
      <c r="Q1076" t="s">
        <v>93</v>
      </c>
      <c r="R1076">
        <v>508158</v>
      </c>
    </row>
    <row r="1077" spans="1:18" x14ac:dyDescent="0.25">
      <c r="A1077" t="s">
        <v>380</v>
      </c>
      <c r="B1077" t="s">
        <v>381</v>
      </c>
      <c r="C1077" t="s">
        <v>85</v>
      </c>
      <c r="D1077">
        <v>75</v>
      </c>
      <c r="E1077" t="s">
        <v>86</v>
      </c>
      <c r="F1077" t="s">
        <v>87</v>
      </c>
      <c r="G1077" t="s">
        <v>88</v>
      </c>
      <c r="H1077" t="s">
        <v>89</v>
      </c>
      <c r="I1077" t="s">
        <v>208</v>
      </c>
      <c r="J1077" t="s">
        <v>91</v>
      </c>
      <c r="K1077" t="s">
        <v>209</v>
      </c>
      <c r="L1077">
        <v>2417</v>
      </c>
      <c r="M1077">
        <v>687971</v>
      </c>
      <c r="N1077">
        <v>161533</v>
      </c>
      <c r="O1077">
        <v>70628</v>
      </c>
      <c r="P1077">
        <v>111868</v>
      </c>
      <c r="Q1077" t="s">
        <v>93</v>
      </c>
      <c r="R1077">
        <v>508158</v>
      </c>
    </row>
    <row r="1078" spans="1:18" x14ac:dyDescent="0.25">
      <c r="A1078" t="s">
        <v>380</v>
      </c>
      <c r="B1078" t="s">
        <v>381</v>
      </c>
      <c r="C1078" t="s">
        <v>85</v>
      </c>
      <c r="D1078">
        <v>75</v>
      </c>
      <c r="E1078" t="s">
        <v>86</v>
      </c>
      <c r="F1078" t="s">
        <v>87</v>
      </c>
      <c r="G1078" t="s">
        <v>88</v>
      </c>
      <c r="H1078" t="s">
        <v>89</v>
      </c>
      <c r="I1078" t="s">
        <v>210</v>
      </c>
      <c r="J1078" t="s">
        <v>91</v>
      </c>
      <c r="K1078" t="s">
        <v>211</v>
      </c>
      <c r="L1078">
        <v>9250</v>
      </c>
      <c r="M1078">
        <v>687971</v>
      </c>
      <c r="N1078">
        <v>161533</v>
      </c>
      <c r="O1078">
        <v>70628</v>
      </c>
      <c r="P1078">
        <v>111868</v>
      </c>
      <c r="Q1078" t="s">
        <v>93</v>
      </c>
      <c r="R1078">
        <v>508158</v>
      </c>
    </row>
    <row r="1079" spans="1:18" x14ac:dyDescent="0.25">
      <c r="A1079" t="s">
        <v>380</v>
      </c>
      <c r="B1079" t="s">
        <v>381</v>
      </c>
      <c r="C1079" t="s">
        <v>85</v>
      </c>
      <c r="D1079">
        <v>75</v>
      </c>
      <c r="E1079" t="s">
        <v>86</v>
      </c>
      <c r="F1079" t="s">
        <v>87</v>
      </c>
      <c r="G1079" t="s">
        <v>88</v>
      </c>
      <c r="H1079" t="s">
        <v>89</v>
      </c>
      <c r="I1079" t="s">
        <v>212</v>
      </c>
      <c r="J1079" t="s">
        <v>91</v>
      </c>
      <c r="K1079" t="s">
        <v>213</v>
      </c>
      <c r="L1079">
        <v>900</v>
      </c>
      <c r="M1079">
        <v>687971</v>
      </c>
      <c r="N1079">
        <v>161533</v>
      </c>
      <c r="O1079">
        <v>70628</v>
      </c>
      <c r="P1079">
        <v>111868</v>
      </c>
      <c r="Q1079" t="s">
        <v>93</v>
      </c>
      <c r="R1079">
        <v>508158</v>
      </c>
    </row>
    <row r="1080" spans="1:18" x14ac:dyDescent="0.25">
      <c r="A1080" t="s">
        <v>380</v>
      </c>
      <c r="B1080" t="s">
        <v>381</v>
      </c>
      <c r="C1080" t="s">
        <v>85</v>
      </c>
      <c r="D1080">
        <v>75</v>
      </c>
      <c r="E1080" t="s">
        <v>86</v>
      </c>
      <c r="F1080" t="s">
        <v>87</v>
      </c>
      <c r="G1080" t="s">
        <v>88</v>
      </c>
      <c r="H1080" t="s">
        <v>89</v>
      </c>
      <c r="I1080" t="s">
        <v>214</v>
      </c>
      <c r="J1080" t="s">
        <v>91</v>
      </c>
      <c r="K1080" t="s">
        <v>215</v>
      </c>
      <c r="L1080">
        <v>41693</v>
      </c>
      <c r="M1080">
        <v>687971</v>
      </c>
      <c r="N1080">
        <v>161533</v>
      </c>
      <c r="O1080">
        <v>70628</v>
      </c>
      <c r="P1080">
        <v>111868</v>
      </c>
      <c r="Q1080" t="s">
        <v>93</v>
      </c>
      <c r="R1080">
        <v>508158</v>
      </c>
    </row>
    <row r="1081" spans="1:18" x14ac:dyDescent="0.25">
      <c r="A1081" t="s">
        <v>380</v>
      </c>
      <c r="B1081" t="s">
        <v>381</v>
      </c>
      <c r="C1081" t="s">
        <v>85</v>
      </c>
      <c r="D1081">
        <v>75</v>
      </c>
      <c r="E1081" t="s">
        <v>86</v>
      </c>
      <c r="F1081" t="s">
        <v>87</v>
      </c>
      <c r="G1081" t="s">
        <v>88</v>
      </c>
      <c r="H1081" t="s">
        <v>89</v>
      </c>
      <c r="I1081" t="s">
        <v>216</v>
      </c>
      <c r="J1081" t="s">
        <v>91</v>
      </c>
      <c r="K1081" t="s">
        <v>217</v>
      </c>
      <c r="L1081">
        <v>3291</v>
      </c>
      <c r="M1081">
        <v>687971</v>
      </c>
      <c r="N1081">
        <v>161533</v>
      </c>
      <c r="O1081">
        <v>70628</v>
      </c>
      <c r="P1081">
        <v>111868</v>
      </c>
      <c r="Q1081" t="s">
        <v>93</v>
      </c>
      <c r="R1081">
        <v>508158</v>
      </c>
    </row>
    <row r="1082" spans="1:18" x14ac:dyDescent="0.25">
      <c r="A1082" t="s">
        <v>380</v>
      </c>
      <c r="B1082" t="s">
        <v>381</v>
      </c>
      <c r="C1082" t="s">
        <v>85</v>
      </c>
      <c r="D1082">
        <v>75</v>
      </c>
      <c r="E1082" t="s">
        <v>86</v>
      </c>
      <c r="F1082" t="s">
        <v>87</v>
      </c>
      <c r="G1082" t="s">
        <v>88</v>
      </c>
      <c r="H1082" t="s">
        <v>89</v>
      </c>
      <c r="I1082" t="s">
        <v>218</v>
      </c>
      <c r="J1082" t="s">
        <v>91</v>
      </c>
      <c r="K1082" t="s">
        <v>219</v>
      </c>
      <c r="L1082">
        <v>0</v>
      </c>
      <c r="M1082">
        <v>687971</v>
      </c>
      <c r="N1082">
        <v>161533</v>
      </c>
      <c r="O1082">
        <v>70628</v>
      </c>
      <c r="P1082">
        <v>111868</v>
      </c>
      <c r="Q1082" t="s">
        <v>93</v>
      </c>
      <c r="R1082">
        <v>508158</v>
      </c>
    </row>
    <row r="1083" spans="1:18" x14ac:dyDescent="0.25">
      <c r="A1083" t="s">
        <v>380</v>
      </c>
      <c r="B1083" t="s">
        <v>381</v>
      </c>
      <c r="C1083" t="s">
        <v>85</v>
      </c>
      <c r="D1083">
        <v>75</v>
      </c>
      <c r="E1083" t="s">
        <v>86</v>
      </c>
      <c r="F1083" t="s">
        <v>87</v>
      </c>
      <c r="G1083" t="s">
        <v>88</v>
      </c>
      <c r="H1083" t="s">
        <v>89</v>
      </c>
      <c r="I1083" t="s">
        <v>220</v>
      </c>
      <c r="J1083" t="s">
        <v>91</v>
      </c>
      <c r="K1083" t="s">
        <v>221</v>
      </c>
      <c r="L1083">
        <v>150</v>
      </c>
      <c r="M1083">
        <v>687971</v>
      </c>
      <c r="N1083">
        <v>161533</v>
      </c>
      <c r="O1083">
        <v>70628</v>
      </c>
      <c r="P1083">
        <v>111868</v>
      </c>
      <c r="Q1083" t="s">
        <v>93</v>
      </c>
      <c r="R1083">
        <v>508158</v>
      </c>
    </row>
    <row r="1084" spans="1:18" x14ac:dyDescent="0.25">
      <c r="A1084" t="s">
        <v>380</v>
      </c>
      <c r="B1084" t="s">
        <v>381</v>
      </c>
      <c r="C1084" t="s">
        <v>85</v>
      </c>
      <c r="D1084">
        <v>75</v>
      </c>
      <c r="E1084" t="s">
        <v>86</v>
      </c>
      <c r="F1084" t="s">
        <v>87</v>
      </c>
      <c r="G1084" t="s">
        <v>88</v>
      </c>
      <c r="H1084" t="s">
        <v>89</v>
      </c>
      <c r="I1084" t="s">
        <v>222</v>
      </c>
      <c r="J1084" t="s">
        <v>91</v>
      </c>
      <c r="K1084" t="s">
        <v>223</v>
      </c>
      <c r="L1084">
        <v>1440</v>
      </c>
      <c r="M1084">
        <v>687971</v>
      </c>
      <c r="N1084">
        <v>161533</v>
      </c>
      <c r="O1084">
        <v>70628</v>
      </c>
      <c r="P1084">
        <v>111868</v>
      </c>
      <c r="Q1084" t="s">
        <v>93</v>
      </c>
      <c r="R1084">
        <v>508158</v>
      </c>
    </row>
    <row r="1085" spans="1:18" x14ac:dyDescent="0.25">
      <c r="A1085" t="s">
        <v>380</v>
      </c>
      <c r="B1085" t="s">
        <v>381</v>
      </c>
      <c r="C1085" t="s">
        <v>85</v>
      </c>
      <c r="D1085">
        <v>75</v>
      </c>
      <c r="E1085" t="s">
        <v>86</v>
      </c>
      <c r="F1085" t="s">
        <v>87</v>
      </c>
      <c r="G1085" t="s">
        <v>88</v>
      </c>
      <c r="H1085" t="s">
        <v>89</v>
      </c>
      <c r="I1085" t="s">
        <v>224</v>
      </c>
      <c r="J1085" t="s">
        <v>91</v>
      </c>
      <c r="K1085" t="s">
        <v>225</v>
      </c>
      <c r="L1085">
        <v>255</v>
      </c>
      <c r="M1085">
        <v>687971</v>
      </c>
      <c r="N1085">
        <v>161533</v>
      </c>
      <c r="O1085">
        <v>70628</v>
      </c>
      <c r="P1085">
        <v>111868</v>
      </c>
      <c r="Q1085" t="s">
        <v>93</v>
      </c>
      <c r="R1085">
        <v>508158</v>
      </c>
    </row>
    <row r="1086" spans="1:18" x14ac:dyDescent="0.25">
      <c r="A1086" t="s">
        <v>380</v>
      </c>
      <c r="B1086" t="s">
        <v>381</v>
      </c>
      <c r="C1086" t="s">
        <v>85</v>
      </c>
      <c r="D1086">
        <v>75</v>
      </c>
      <c r="E1086" t="s">
        <v>86</v>
      </c>
      <c r="F1086" t="s">
        <v>87</v>
      </c>
      <c r="G1086" t="s">
        <v>88</v>
      </c>
      <c r="H1086" t="s">
        <v>89</v>
      </c>
      <c r="I1086" t="s">
        <v>226</v>
      </c>
      <c r="J1086" t="s">
        <v>91</v>
      </c>
      <c r="K1086" t="s">
        <v>227</v>
      </c>
      <c r="L1086">
        <v>1980</v>
      </c>
      <c r="M1086">
        <v>687971</v>
      </c>
      <c r="N1086">
        <v>161533</v>
      </c>
      <c r="O1086">
        <v>70628</v>
      </c>
      <c r="P1086">
        <v>111868</v>
      </c>
      <c r="Q1086" t="s">
        <v>93</v>
      </c>
      <c r="R1086">
        <v>508158</v>
      </c>
    </row>
    <row r="1087" spans="1:18" x14ac:dyDescent="0.25">
      <c r="A1087" t="s">
        <v>380</v>
      </c>
      <c r="B1087" t="s">
        <v>381</v>
      </c>
      <c r="C1087" t="s">
        <v>85</v>
      </c>
      <c r="D1087">
        <v>75</v>
      </c>
      <c r="E1087" t="s">
        <v>86</v>
      </c>
      <c r="F1087" t="s">
        <v>87</v>
      </c>
      <c r="G1087" t="s">
        <v>88</v>
      </c>
      <c r="H1087" t="s">
        <v>89</v>
      </c>
      <c r="I1087" t="s">
        <v>228</v>
      </c>
      <c r="J1087" t="s">
        <v>91</v>
      </c>
      <c r="K1087" t="s">
        <v>229</v>
      </c>
      <c r="L1087">
        <v>0</v>
      </c>
      <c r="M1087">
        <v>687971</v>
      </c>
      <c r="N1087">
        <v>161533</v>
      </c>
      <c r="O1087">
        <v>70628</v>
      </c>
      <c r="P1087">
        <v>111868</v>
      </c>
      <c r="Q1087" t="s">
        <v>93</v>
      </c>
      <c r="R1087">
        <v>508158</v>
      </c>
    </row>
    <row r="1088" spans="1:18" x14ac:dyDescent="0.25">
      <c r="A1088" t="s">
        <v>380</v>
      </c>
      <c r="B1088" t="s">
        <v>381</v>
      </c>
      <c r="C1088" t="s">
        <v>85</v>
      </c>
      <c r="D1088">
        <v>75</v>
      </c>
      <c r="E1088" t="s">
        <v>86</v>
      </c>
      <c r="F1088" t="s">
        <v>87</v>
      </c>
      <c r="G1088" t="s">
        <v>88</v>
      </c>
      <c r="H1088" t="s">
        <v>89</v>
      </c>
      <c r="I1088" t="s">
        <v>230</v>
      </c>
      <c r="J1088" t="s">
        <v>91</v>
      </c>
      <c r="K1088" t="s">
        <v>231</v>
      </c>
      <c r="L1088">
        <v>300</v>
      </c>
      <c r="M1088">
        <v>687971</v>
      </c>
      <c r="N1088">
        <v>161533</v>
      </c>
      <c r="O1088">
        <v>70628</v>
      </c>
      <c r="P1088">
        <v>111868</v>
      </c>
      <c r="Q1088" t="s">
        <v>93</v>
      </c>
      <c r="R1088">
        <v>508158</v>
      </c>
    </row>
    <row r="1089" spans="1:18" x14ac:dyDescent="0.25">
      <c r="A1089" t="s">
        <v>380</v>
      </c>
      <c r="B1089" t="s">
        <v>381</v>
      </c>
      <c r="C1089" t="s">
        <v>85</v>
      </c>
      <c r="D1089">
        <v>75</v>
      </c>
      <c r="E1089" t="s">
        <v>86</v>
      </c>
      <c r="F1089" t="s">
        <v>87</v>
      </c>
      <c r="G1089" t="s">
        <v>88</v>
      </c>
      <c r="H1089" t="s">
        <v>89</v>
      </c>
      <c r="I1089" t="s">
        <v>232</v>
      </c>
      <c r="J1089" t="s">
        <v>91</v>
      </c>
      <c r="K1089" t="s">
        <v>233</v>
      </c>
      <c r="L1089">
        <v>16305</v>
      </c>
      <c r="M1089">
        <v>687971</v>
      </c>
      <c r="N1089">
        <v>161533</v>
      </c>
      <c r="O1089">
        <v>70628</v>
      </c>
      <c r="P1089">
        <v>111868</v>
      </c>
      <c r="Q1089" t="s">
        <v>93</v>
      </c>
      <c r="R1089">
        <v>508158</v>
      </c>
    </row>
    <row r="1090" spans="1:18" x14ac:dyDescent="0.25">
      <c r="A1090" t="s">
        <v>380</v>
      </c>
      <c r="B1090" t="s">
        <v>381</v>
      </c>
      <c r="C1090" t="s">
        <v>85</v>
      </c>
      <c r="D1090">
        <v>75</v>
      </c>
      <c r="E1090" t="s">
        <v>86</v>
      </c>
      <c r="F1090" t="s">
        <v>87</v>
      </c>
      <c r="G1090" t="s">
        <v>88</v>
      </c>
      <c r="H1090" t="s">
        <v>89</v>
      </c>
      <c r="I1090" t="s">
        <v>234</v>
      </c>
      <c r="J1090" t="s">
        <v>91</v>
      </c>
      <c r="K1090" t="s">
        <v>235</v>
      </c>
      <c r="L1090">
        <v>0</v>
      </c>
      <c r="M1090">
        <v>687971</v>
      </c>
      <c r="N1090">
        <v>161533</v>
      </c>
      <c r="O1090">
        <v>70628</v>
      </c>
      <c r="P1090">
        <v>111868</v>
      </c>
      <c r="Q1090" t="s">
        <v>93</v>
      </c>
      <c r="R1090">
        <v>508158</v>
      </c>
    </row>
    <row r="1091" spans="1:18" x14ac:dyDescent="0.25">
      <c r="A1091" t="s">
        <v>380</v>
      </c>
      <c r="B1091" t="s">
        <v>381</v>
      </c>
      <c r="C1091" t="s">
        <v>85</v>
      </c>
      <c r="D1091">
        <v>75</v>
      </c>
      <c r="E1091" t="s">
        <v>86</v>
      </c>
      <c r="F1091" t="s">
        <v>87</v>
      </c>
      <c r="G1091" t="s">
        <v>88</v>
      </c>
      <c r="H1091" t="s">
        <v>89</v>
      </c>
      <c r="I1091" t="s">
        <v>236</v>
      </c>
      <c r="J1091" t="s">
        <v>91</v>
      </c>
      <c r="K1091" t="s">
        <v>237</v>
      </c>
      <c r="L1091">
        <v>0</v>
      </c>
      <c r="M1091">
        <v>687971</v>
      </c>
      <c r="N1091">
        <v>161533</v>
      </c>
      <c r="O1091">
        <v>70628</v>
      </c>
      <c r="P1091">
        <v>111868</v>
      </c>
      <c r="Q1091" t="s">
        <v>93</v>
      </c>
      <c r="R1091">
        <v>508158</v>
      </c>
    </row>
    <row r="1092" spans="1:18" x14ac:dyDescent="0.25">
      <c r="A1092" t="s">
        <v>380</v>
      </c>
      <c r="B1092" t="s">
        <v>381</v>
      </c>
      <c r="C1092" t="s">
        <v>85</v>
      </c>
      <c r="D1092">
        <v>75</v>
      </c>
      <c r="E1092" t="s">
        <v>86</v>
      </c>
      <c r="F1092" t="s">
        <v>87</v>
      </c>
      <c r="G1092" t="s">
        <v>88</v>
      </c>
      <c r="H1092" t="s">
        <v>89</v>
      </c>
      <c r="I1092" t="s">
        <v>128</v>
      </c>
      <c r="J1092" t="s">
        <v>91</v>
      </c>
      <c r="K1092" t="s">
        <v>129</v>
      </c>
      <c r="L1092">
        <v>-4643</v>
      </c>
      <c r="M1092">
        <v>687971</v>
      </c>
      <c r="N1092">
        <v>161533</v>
      </c>
      <c r="O1092">
        <v>70628</v>
      </c>
      <c r="P1092">
        <v>111868</v>
      </c>
      <c r="Q1092" t="s">
        <v>93</v>
      </c>
      <c r="R1092">
        <v>508158</v>
      </c>
    </row>
    <row r="1093" spans="1:18" x14ac:dyDescent="0.25">
      <c r="A1093" t="s">
        <v>380</v>
      </c>
      <c r="B1093" t="s">
        <v>381</v>
      </c>
      <c r="C1093" t="s">
        <v>85</v>
      </c>
      <c r="D1093">
        <v>75</v>
      </c>
      <c r="E1093" t="s">
        <v>86</v>
      </c>
      <c r="F1093" t="s">
        <v>87</v>
      </c>
      <c r="G1093" t="s">
        <v>88</v>
      </c>
      <c r="H1093" t="s">
        <v>89</v>
      </c>
      <c r="I1093" t="s">
        <v>130</v>
      </c>
      <c r="J1093" t="s">
        <v>91</v>
      </c>
      <c r="K1093" t="s">
        <v>131</v>
      </c>
      <c r="L1093">
        <v>960</v>
      </c>
      <c r="M1093">
        <v>687971</v>
      </c>
      <c r="N1093">
        <v>161533</v>
      </c>
      <c r="O1093">
        <v>70628</v>
      </c>
      <c r="P1093">
        <v>111868</v>
      </c>
      <c r="Q1093" t="s">
        <v>93</v>
      </c>
      <c r="R1093">
        <v>508158</v>
      </c>
    </row>
    <row r="1094" spans="1:18" x14ac:dyDescent="0.25">
      <c r="A1094" t="s">
        <v>380</v>
      </c>
      <c r="B1094" t="s">
        <v>381</v>
      </c>
      <c r="C1094" t="s">
        <v>85</v>
      </c>
      <c r="D1094">
        <v>75</v>
      </c>
      <c r="E1094" t="s">
        <v>86</v>
      </c>
      <c r="F1094" t="s">
        <v>87</v>
      </c>
      <c r="G1094" t="s">
        <v>88</v>
      </c>
      <c r="H1094" t="s">
        <v>89</v>
      </c>
      <c r="I1094" t="s">
        <v>130</v>
      </c>
      <c r="J1094" t="s">
        <v>91</v>
      </c>
      <c r="K1094" t="s">
        <v>131</v>
      </c>
      <c r="L1094">
        <v>8040</v>
      </c>
      <c r="M1094">
        <v>687971</v>
      </c>
      <c r="N1094">
        <v>161533</v>
      </c>
      <c r="O1094">
        <v>70628</v>
      </c>
      <c r="P1094">
        <v>111868</v>
      </c>
      <c r="Q1094" t="s">
        <v>93</v>
      </c>
      <c r="R1094">
        <v>508158</v>
      </c>
    </row>
    <row r="1095" spans="1:18" x14ac:dyDescent="0.25">
      <c r="A1095" t="s">
        <v>380</v>
      </c>
      <c r="B1095" t="s">
        <v>381</v>
      </c>
      <c r="C1095" t="s">
        <v>85</v>
      </c>
      <c r="D1095">
        <v>75</v>
      </c>
      <c r="E1095" t="s">
        <v>86</v>
      </c>
      <c r="F1095" t="s">
        <v>87</v>
      </c>
      <c r="G1095" t="s">
        <v>88</v>
      </c>
      <c r="H1095" t="s">
        <v>89</v>
      </c>
      <c r="I1095" t="s">
        <v>208</v>
      </c>
      <c r="J1095" t="s">
        <v>91</v>
      </c>
      <c r="K1095" t="s">
        <v>209</v>
      </c>
      <c r="L1095">
        <v>3444</v>
      </c>
      <c r="M1095">
        <v>687971</v>
      </c>
      <c r="N1095">
        <v>161533</v>
      </c>
      <c r="O1095">
        <v>70628</v>
      </c>
      <c r="P1095">
        <v>111868</v>
      </c>
      <c r="Q1095" t="s">
        <v>93</v>
      </c>
      <c r="R1095">
        <v>508158</v>
      </c>
    </row>
    <row r="1096" spans="1:18" x14ac:dyDescent="0.25">
      <c r="A1096" t="s">
        <v>380</v>
      </c>
      <c r="B1096" t="s">
        <v>381</v>
      </c>
      <c r="C1096" t="s">
        <v>85</v>
      </c>
      <c r="D1096">
        <v>75</v>
      </c>
      <c r="E1096" t="s">
        <v>86</v>
      </c>
      <c r="F1096" t="s">
        <v>87</v>
      </c>
      <c r="G1096" t="s">
        <v>88</v>
      </c>
      <c r="H1096" t="s">
        <v>89</v>
      </c>
      <c r="I1096" t="s">
        <v>200</v>
      </c>
      <c r="J1096" t="s">
        <v>91</v>
      </c>
      <c r="K1096" t="s">
        <v>201</v>
      </c>
      <c r="L1096">
        <v>5424</v>
      </c>
      <c r="M1096">
        <v>687971</v>
      </c>
      <c r="N1096">
        <v>161533</v>
      </c>
      <c r="O1096">
        <v>70628</v>
      </c>
      <c r="P1096">
        <v>111868</v>
      </c>
      <c r="Q1096" t="s">
        <v>93</v>
      </c>
      <c r="R1096">
        <v>508158</v>
      </c>
    </row>
    <row r="1097" spans="1:18" x14ac:dyDescent="0.25">
      <c r="A1097" t="s">
        <v>380</v>
      </c>
      <c r="B1097" t="s">
        <v>381</v>
      </c>
      <c r="C1097" t="s">
        <v>85</v>
      </c>
      <c r="D1097">
        <v>75</v>
      </c>
      <c r="E1097" t="s">
        <v>86</v>
      </c>
      <c r="F1097" t="s">
        <v>87</v>
      </c>
      <c r="G1097" t="s">
        <v>88</v>
      </c>
      <c r="H1097" t="s">
        <v>89</v>
      </c>
      <c r="I1097" t="s">
        <v>130</v>
      </c>
      <c r="J1097" t="s">
        <v>91</v>
      </c>
      <c r="K1097" t="s">
        <v>131</v>
      </c>
      <c r="L1097">
        <v>3453</v>
      </c>
      <c r="M1097">
        <v>687971</v>
      </c>
      <c r="N1097">
        <v>161533</v>
      </c>
      <c r="O1097">
        <v>70628</v>
      </c>
      <c r="P1097">
        <v>111868</v>
      </c>
      <c r="Q1097" t="s">
        <v>93</v>
      </c>
      <c r="R1097">
        <v>508158</v>
      </c>
    </row>
    <row r="1098" spans="1:18" x14ac:dyDescent="0.25">
      <c r="A1098" t="s">
        <v>380</v>
      </c>
      <c r="B1098" t="s">
        <v>381</v>
      </c>
      <c r="C1098" t="s">
        <v>85</v>
      </c>
      <c r="D1098">
        <v>75</v>
      </c>
      <c r="E1098" t="s">
        <v>86</v>
      </c>
      <c r="F1098" t="s">
        <v>87</v>
      </c>
      <c r="G1098" t="s">
        <v>88</v>
      </c>
      <c r="H1098" t="s">
        <v>89</v>
      </c>
      <c r="I1098" t="s">
        <v>190</v>
      </c>
      <c r="J1098" t="s">
        <v>91</v>
      </c>
      <c r="K1098" t="s">
        <v>191</v>
      </c>
      <c r="L1098">
        <v>3000</v>
      </c>
      <c r="M1098">
        <v>687971</v>
      </c>
      <c r="N1098">
        <v>161533</v>
      </c>
      <c r="O1098">
        <v>70628</v>
      </c>
      <c r="P1098">
        <v>111868</v>
      </c>
      <c r="Q1098" t="s">
        <v>93</v>
      </c>
      <c r="R1098">
        <v>508158</v>
      </c>
    </row>
    <row r="1099" spans="1:18" x14ac:dyDescent="0.25">
      <c r="A1099" t="s">
        <v>380</v>
      </c>
      <c r="B1099" t="s">
        <v>381</v>
      </c>
      <c r="C1099" t="s">
        <v>85</v>
      </c>
      <c r="D1099">
        <v>75</v>
      </c>
      <c r="E1099" t="s">
        <v>86</v>
      </c>
      <c r="F1099" t="s">
        <v>87</v>
      </c>
      <c r="G1099" t="s">
        <v>88</v>
      </c>
      <c r="H1099" t="s">
        <v>89</v>
      </c>
      <c r="I1099" t="s">
        <v>190</v>
      </c>
      <c r="J1099" t="s">
        <v>91</v>
      </c>
      <c r="K1099" t="s">
        <v>191</v>
      </c>
      <c r="L1099">
        <v>500</v>
      </c>
      <c r="M1099">
        <v>687971</v>
      </c>
      <c r="N1099">
        <v>161533</v>
      </c>
      <c r="O1099">
        <v>70628</v>
      </c>
      <c r="P1099">
        <v>111868</v>
      </c>
      <c r="Q1099" t="s">
        <v>93</v>
      </c>
      <c r="R1099">
        <v>508158</v>
      </c>
    </row>
    <row r="1100" spans="1:18" x14ac:dyDescent="0.25">
      <c r="A1100" t="s">
        <v>380</v>
      </c>
      <c r="B1100" t="s">
        <v>381</v>
      </c>
      <c r="C1100" t="s">
        <v>85</v>
      </c>
      <c r="D1100">
        <v>75</v>
      </c>
      <c r="E1100" t="s">
        <v>86</v>
      </c>
      <c r="F1100" t="s">
        <v>87</v>
      </c>
      <c r="G1100" t="s">
        <v>88</v>
      </c>
      <c r="H1100" t="s">
        <v>89</v>
      </c>
      <c r="I1100" t="s">
        <v>190</v>
      </c>
      <c r="J1100" t="s">
        <v>91</v>
      </c>
      <c r="K1100" t="s">
        <v>191</v>
      </c>
      <c r="L1100">
        <v>2300</v>
      </c>
      <c r="M1100">
        <v>687971</v>
      </c>
      <c r="N1100">
        <v>161533</v>
      </c>
      <c r="O1100">
        <v>70628</v>
      </c>
      <c r="P1100">
        <v>111868</v>
      </c>
      <c r="Q1100" t="s">
        <v>93</v>
      </c>
      <c r="R1100">
        <v>508158</v>
      </c>
    </row>
    <row r="1101" spans="1:18" x14ac:dyDescent="0.25">
      <c r="A1101" t="s">
        <v>380</v>
      </c>
      <c r="B1101" t="s">
        <v>381</v>
      </c>
      <c r="C1101" t="s">
        <v>85</v>
      </c>
      <c r="D1101">
        <v>75</v>
      </c>
      <c r="E1101" t="s">
        <v>86</v>
      </c>
      <c r="F1101" t="s">
        <v>87</v>
      </c>
      <c r="G1101" t="s">
        <v>88</v>
      </c>
      <c r="H1101" t="s">
        <v>89</v>
      </c>
      <c r="I1101" t="s">
        <v>208</v>
      </c>
      <c r="J1101" t="s">
        <v>91</v>
      </c>
      <c r="K1101" t="s">
        <v>209</v>
      </c>
      <c r="L1101">
        <v>2259</v>
      </c>
      <c r="M1101">
        <v>687971</v>
      </c>
      <c r="N1101">
        <v>161533</v>
      </c>
      <c r="O1101">
        <v>70628</v>
      </c>
      <c r="P1101">
        <v>111868</v>
      </c>
      <c r="Q1101" t="s">
        <v>93</v>
      </c>
      <c r="R1101">
        <v>508158</v>
      </c>
    </row>
    <row r="1102" spans="1:18" x14ac:dyDescent="0.25">
      <c r="A1102" t="s">
        <v>380</v>
      </c>
      <c r="B1102" t="s">
        <v>381</v>
      </c>
      <c r="C1102" t="s">
        <v>85</v>
      </c>
      <c r="D1102">
        <v>75</v>
      </c>
      <c r="E1102" t="s">
        <v>86</v>
      </c>
      <c r="F1102" t="s">
        <v>87</v>
      </c>
      <c r="G1102" t="s">
        <v>88</v>
      </c>
      <c r="H1102" t="s">
        <v>89</v>
      </c>
      <c r="I1102" t="s">
        <v>208</v>
      </c>
      <c r="J1102" t="s">
        <v>91</v>
      </c>
      <c r="K1102" t="s">
        <v>209</v>
      </c>
      <c r="L1102">
        <v>240</v>
      </c>
      <c r="M1102">
        <v>687971</v>
      </c>
      <c r="N1102">
        <v>161533</v>
      </c>
      <c r="O1102">
        <v>70628</v>
      </c>
      <c r="P1102">
        <v>111868</v>
      </c>
      <c r="Q1102" t="s">
        <v>93</v>
      </c>
      <c r="R1102">
        <v>508158</v>
      </c>
    </row>
    <row r="1103" spans="1:18" x14ac:dyDescent="0.25">
      <c r="A1103" t="s">
        <v>380</v>
      </c>
      <c r="B1103" t="s">
        <v>381</v>
      </c>
      <c r="C1103" t="s">
        <v>85</v>
      </c>
      <c r="D1103">
        <v>75</v>
      </c>
      <c r="E1103" t="s">
        <v>86</v>
      </c>
      <c r="F1103" t="s">
        <v>87</v>
      </c>
      <c r="G1103" t="s">
        <v>88</v>
      </c>
      <c r="H1103" t="s">
        <v>89</v>
      </c>
      <c r="I1103" t="s">
        <v>208</v>
      </c>
      <c r="J1103" t="s">
        <v>91</v>
      </c>
      <c r="K1103" t="s">
        <v>209</v>
      </c>
      <c r="L1103">
        <v>401</v>
      </c>
      <c r="M1103">
        <v>687971</v>
      </c>
      <c r="N1103">
        <v>161533</v>
      </c>
      <c r="O1103">
        <v>70628</v>
      </c>
      <c r="P1103">
        <v>111868</v>
      </c>
      <c r="Q1103" t="s">
        <v>93</v>
      </c>
      <c r="R1103">
        <v>508158</v>
      </c>
    </row>
    <row r="1104" spans="1:18" x14ac:dyDescent="0.25">
      <c r="A1104" t="s">
        <v>380</v>
      </c>
      <c r="B1104" t="s">
        <v>381</v>
      </c>
      <c r="C1104" t="s">
        <v>85</v>
      </c>
      <c r="D1104">
        <v>75</v>
      </c>
      <c r="E1104" t="s">
        <v>86</v>
      </c>
      <c r="F1104" t="s">
        <v>87</v>
      </c>
      <c r="G1104" t="s">
        <v>88</v>
      </c>
      <c r="H1104" t="s">
        <v>89</v>
      </c>
      <c r="I1104" t="s">
        <v>168</v>
      </c>
      <c r="J1104" t="s">
        <v>91</v>
      </c>
      <c r="K1104" t="s">
        <v>169</v>
      </c>
      <c r="L1104">
        <v>22644</v>
      </c>
      <c r="M1104">
        <v>687971</v>
      </c>
      <c r="N1104">
        <v>161533</v>
      </c>
      <c r="O1104">
        <v>70628</v>
      </c>
      <c r="P1104">
        <v>111868</v>
      </c>
      <c r="Q1104" t="s">
        <v>93</v>
      </c>
      <c r="R1104">
        <v>508158</v>
      </c>
    </row>
    <row r="1105" spans="1:18" x14ac:dyDescent="0.25">
      <c r="A1105" t="s">
        <v>380</v>
      </c>
      <c r="B1105" t="s">
        <v>381</v>
      </c>
      <c r="C1105" t="s">
        <v>85</v>
      </c>
      <c r="D1105">
        <v>75</v>
      </c>
      <c r="E1105" t="s">
        <v>86</v>
      </c>
      <c r="F1105" t="s">
        <v>87</v>
      </c>
      <c r="G1105" t="s">
        <v>88</v>
      </c>
      <c r="H1105" t="s">
        <v>89</v>
      </c>
      <c r="I1105" t="s">
        <v>208</v>
      </c>
      <c r="J1105" t="s">
        <v>91</v>
      </c>
      <c r="K1105" t="s">
        <v>209</v>
      </c>
      <c r="L1105">
        <v>5552</v>
      </c>
      <c r="M1105">
        <v>687971</v>
      </c>
      <c r="N1105">
        <v>161533</v>
      </c>
      <c r="O1105">
        <v>70628</v>
      </c>
      <c r="P1105">
        <v>111868</v>
      </c>
      <c r="Q1105" t="s">
        <v>93</v>
      </c>
      <c r="R1105">
        <v>508158</v>
      </c>
    </row>
    <row r="1106" spans="1:18" x14ac:dyDescent="0.25">
      <c r="A1106" t="s">
        <v>380</v>
      </c>
      <c r="B1106" t="s">
        <v>381</v>
      </c>
      <c r="C1106" t="s">
        <v>85</v>
      </c>
      <c r="D1106">
        <v>75</v>
      </c>
      <c r="E1106" t="s">
        <v>86</v>
      </c>
      <c r="F1106" t="s">
        <v>87</v>
      </c>
      <c r="G1106" t="s">
        <v>88</v>
      </c>
      <c r="H1106" t="s">
        <v>89</v>
      </c>
      <c r="I1106" t="s">
        <v>208</v>
      </c>
      <c r="J1106" t="s">
        <v>91</v>
      </c>
      <c r="K1106" t="s">
        <v>209</v>
      </c>
      <c r="L1106">
        <v>4596</v>
      </c>
      <c r="M1106">
        <v>687971</v>
      </c>
      <c r="N1106">
        <v>161533</v>
      </c>
      <c r="O1106">
        <v>70628</v>
      </c>
      <c r="P1106">
        <v>111868</v>
      </c>
      <c r="Q1106" t="s">
        <v>93</v>
      </c>
      <c r="R1106">
        <v>508158</v>
      </c>
    </row>
    <row r="1107" spans="1:18" x14ac:dyDescent="0.25">
      <c r="A1107" t="s">
        <v>380</v>
      </c>
      <c r="B1107" t="s">
        <v>381</v>
      </c>
      <c r="C1107" t="s">
        <v>85</v>
      </c>
      <c r="D1107">
        <v>75</v>
      </c>
      <c r="E1107" t="s">
        <v>86</v>
      </c>
      <c r="F1107" t="s">
        <v>87</v>
      </c>
      <c r="G1107" t="s">
        <v>88</v>
      </c>
      <c r="H1107" t="s">
        <v>89</v>
      </c>
      <c r="I1107" t="s">
        <v>208</v>
      </c>
      <c r="J1107" t="s">
        <v>91</v>
      </c>
      <c r="K1107" t="s">
        <v>209</v>
      </c>
      <c r="L1107">
        <v>300</v>
      </c>
      <c r="M1107">
        <v>687971</v>
      </c>
      <c r="N1107">
        <v>161533</v>
      </c>
      <c r="O1107">
        <v>70628</v>
      </c>
      <c r="P1107">
        <v>111868</v>
      </c>
      <c r="Q1107" t="s">
        <v>93</v>
      </c>
      <c r="R1107">
        <v>508158</v>
      </c>
    </row>
    <row r="1108" spans="1:18" x14ac:dyDescent="0.25">
      <c r="A1108" t="s">
        <v>380</v>
      </c>
      <c r="B1108" t="s">
        <v>381</v>
      </c>
      <c r="C1108" t="s">
        <v>85</v>
      </c>
      <c r="D1108">
        <v>75</v>
      </c>
      <c r="E1108" t="s">
        <v>86</v>
      </c>
      <c r="F1108" t="s">
        <v>87</v>
      </c>
      <c r="G1108" t="s">
        <v>88</v>
      </c>
      <c r="H1108" t="s">
        <v>89</v>
      </c>
      <c r="I1108" t="s">
        <v>208</v>
      </c>
      <c r="J1108" t="s">
        <v>91</v>
      </c>
      <c r="K1108" t="s">
        <v>209</v>
      </c>
      <c r="L1108">
        <v>3043</v>
      </c>
      <c r="M1108">
        <v>687971</v>
      </c>
      <c r="N1108">
        <v>161533</v>
      </c>
      <c r="O1108">
        <v>70628</v>
      </c>
      <c r="P1108">
        <v>111868</v>
      </c>
      <c r="Q1108" t="s">
        <v>93</v>
      </c>
      <c r="R1108">
        <v>508158</v>
      </c>
    </row>
    <row r="1109" spans="1:18" x14ac:dyDescent="0.25">
      <c r="A1109" t="s">
        <v>380</v>
      </c>
      <c r="B1109" t="s">
        <v>381</v>
      </c>
      <c r="C1109" t="s">
        <v>85</v>
      </c>
      <c r="D1109">
        <v>75</v>
      </c>
      <c r="E1109" t="s">
        <v>86</v>
      </c>
      <c r="F1109" t="s">
        <v>87</v>
      </c>
      <c r="G1109" t="s">
        <v>88</v>
      </c>
      <c r="H1109" t="s">
        <v>89</v>
      </c>
      <c r="I1109" t="s">
        <v>192</v>
      </c>
      <c r="J1109" t="s">
        <v>91</v>
      </c>
      <c r="K1109" t="s">
        <v>193</v>
      </c>
      <c r="L1109">
        <v>700</v>
      </c>
      <c r="M1109">
        <v>687971</v>
      </c>
      <c r="N1109">
        <v>161533</v>
      </c>
      <c r="O1109">
        <v>70628</v>
      </c>
      <c r="P1109">
        <v>111868</v>
      </c>
      <c r="Q1109" t="s">
        <v>93</v>
      </c>
      <c r="R1109">
        <v>508158</v>
      </c>
    </row>
    <row r="1110" spans="1:18" x14ac:dyDescent="0.25">
      <c r="A1110" t="s">
        <v>380</v>
      </c>
      <c r="B1110" t="s">
        <v>381</v>
      </c>
      <c r="C1110" t="s">
        <v>85</v>
      </c>
      <c r="D1110">
        <v>75</v>
      </c>
      <c r="E1110" t="s">
        <v>86</v>
      </c>
      <c r="F1110" t="s">
        <v>87</v>
      </c>
      <c r="G1110" t="s">
        <v>88</v>
      </c>
      <c r="H1110" t="s">
        <v>89</v>
      </c>
      <c r="I1110" t="s">
        <v>208</v>
      </c>
      <c r="J1110" t="s">
        <v>91</v>
      </c>
      <c r="K1110" t="s">
        <v>209</v>
      </c>
      <c r="L1110">
        <v>1200</v>
      </c>
      <c r="M1110">
        <v>687971</v>
      </c>
      <c r="N1110">
        <v>161533</v>
      </c>
      <c r="O1110">
        <v>70628</v>
      </c>
      <c r="P1110">
        <v>111868</v>
      </c>
      <c r="Q1110" t="s">
        <v>93</v>
      </c>
      <c r="R1110">
        <v>508158</v>
      </c>
    </row>
    <row r="1111" spans="1:18" x14ac:dyDescent="0.25">
      <c r="A1111" t="s">
        <v>380</v>
      </c>
      <c r="B1111" t="s">
        <v>381</v>
      </c>
      <c r="C1111" t="s">
        <v>85</v>
      </c>
      <c r="D1111">
        <v>75</v>
      </c>
      <c r="E1111" t="s">
        <v>86</v>
      </c>
      <c r="F1111" t="s">
        <v>87</v>
      </c>
      <c r="G1111" t="s">
        <v>88</v>
      </c>
      <c r="H1111" t="s">
        <v>89</v>
      </c>
      <c r="I1111" t="s">
        <v>190</v>
      </c>
      <c r="J1111" t="s">
        <v>91</v>
      </c>
      <c r="K1111" t="s">
        <v>191</v>
      </c>
      <c r="L1111">
        <v>500</v>
      </c>
      <c r="M1111">
        <v>687971</v>
      </c>
      <c r="N1111">
        <v>161533</v>
      </c>
      <c r="O1111">
        <v>70628</v>
      </c>
      <c r="P1111">
        <v>111868</v>
      </c>
      <c r="Q1111" t="s">
        <v>93</v>
      </c>
      <c r="R1111">
        <v>508158</v>
      </c>
    </row>
    <row r="1112" spans="1:18" x14ac:dyDescent="0.25">
      <c r="A1112" t="s">
        <v>380</v>
      </c>
      <c r="B1112" t="s">
        <v>381</v>
      </c>
      <c r="C1112" t="s">
        <v>85</v>
      </c>
      <c r="D1112">
        <v>75</v>
      </c>
      <c r="E1112" t="s">
        <v>86</v>
      </c>
      <c r="F1112" t="s">
        <v>87</v>
      </c>
      <c r="G1112" t="s">
        <v>88</v>
      </c>
      <c r="H1112" t="s">
        <v>89</v>
      </c>
      <c r="I1112" t="s">
        <v>208</v>
      </c>
      <c r="J1112" t="s">
        <v>91</v>
      </c>
      <c r="K1112" t="s">
        <v>209</v>
      </c>
      <c r="L1112">
        <v>1236</v>
      </c>
      <c r="M1112">
        <v>687971</v>
      </c>
      <c r="N1112">
        <v>161533</v>
      </c>
      <c r="O1112">
        <v>70628</v>
      </c>
      <c r="P1112">
        <v>111868</v>
      </c>
      <c r="Q1112" t="s">
        <v>93</v>
      </c>
      <c r="R1112">
        <v>508158</v>
      </c>
    </row>
    <row r="1113" spans="1:18" x14ac:dyDescent="0.25">
      <c r="A1113" t="s">
        <v>380</v>
      </c>
      <c r="B1113" t="s">
        <v>381</v>
      </c>
      <c r="C1113" t="s">
        <v>85</v>
      </c>
      <c r="D1113">
        <v>75</v>
      </c>
      <c r="E1113" t="s">
        <v>86</v>
      </c>
      <c r="F1113" t="s">
        <v>87</v>
      </c>
      <c r="G1113" t="s">
        <v>88</v>
      </c>
      <c r="H1113" t="s">
        <v>89</v>
      </c>
      <c r="I1113" t="s">
        <v>208</v>
      </c>
      <c r="J1113" t="s">
        <v>91</v>
      </c>
      <c r="K1113" t="s">
        <v>209</v>
      </c>
      <c r="L1113">
        <v>2280</v>
      </c>
      <c r="M1113">
        <v>687971</v>
      </c>
      <c r="N1113">
        <v>161533</v>
      </c>
      <c r="O1113">
        <v>70628</v>
      </c>
      <c r="P1113">
        <v>111868</v>
      </c>
      <c r="Q1113" t="s">
        <v>93</v>
      </c>
      <c r="R1113">
        <v>508158</v>
      </c>
    </row>
    <row r="1114" spans="1:18" x14ac:dyDescent="0.25">
      <c r="A1114" t="s">
        <v>380</v>
      </c>
      <c r="B1114" t="s">
        <v>381</v>
      </c>
      <c r="C1114" t="s">
        <v>85</v>
      </c>
      <c r="D1114">
        <v>75</v>
      </c>
      <c r="E1114" t="s">
        <v>86</v>
      </c>
      <c r="F1114" t="s">
        <v>87</v>
      </c>
      <c r="G1114" t="s">
        <v>88</v>
      </c>
      <c r="H1114" t="s">
        <v>89</v>
      </c>
      <c r="I1114" t="s">
        <v>212</v>
      </c>
      <c r="J1114" t="s">
        <v>91</v>
      </c>
      <c r="K1114" t="s">
        <v>213</v>
      </c>
      <c r="L1114">
        <v>8176</v>
      </c>
      <c r="M1114">
        <v>687971</v>
      </c>
      <c r="N1114">
        <v>161533</v>
      </c>
      <c r="O1114">
        <v>70628</v>
      </c>
      <c r="P1114">
        <v>111868</v>
      </c>
      <c r="Q1114" t="s">
        <v>93</v>
      </c>
      <c r="R1114">
        <v>508158</v>
      </c>
    </row>
    <row r="1115" spans="1:18" x14ac:dyDescent="0.25">
      <c r="A1115" t="s">
        <v>380</v>
      </c>
      <c r="B1115" t="s">
        <v>381</v>
      </c>
      <c r="C1115" t="s">
        <v>85</v>
      </c>
      <c r="D1115">
        <v>75</v>
      </c>
      <c r="E1115" t="s">
        <v>86</v>
      </c>
      <c r="F1115" t="s">
        <v>87</v>
      </c>
      <c r="G1115" t="s">
        <v>88</v>
      </c>
      <c r="H1115" t="s">
        <v>89</v>
      </c>
      <c r="I1115" t="s">
        <v>194</v>
      </c>
      <c r="J1115" t="s">
        <v>91</v>
      </c>
      <c r="K1115" t="s">
        <v>195</v>
      </c>
      <c r="L1115">
        <v>6764</v>
      </c>
      <c r="M1115">
        <v>687971</v>
      </c>
      <c r="N1115">
        <v>161533</v>
      </c>
      <c r="O1115">
        <v>70628</v>
      </c>
      <c r="P1115">
        <v>111868</v>
      </c>
      <c r="Q1115" t="s">
        <v>93</v>
      </c>
      <c r="R1115">
        <v>508158</v>
      </c>
    </row>
    <row r="1116" spans="1:18" x14ac:dyDescent="0.25">
      <c r="A1116" t="s">
        <v>380</v>
      </c>
      <c r="B1116" t="s">
        <v>381</v>
      </c>
      <c r="C1116" t="s">
        <v>85</v>
      </c>
      <c r="D1116">
        <v>75</v>
      </c>
      <c r="E1116" t="s">
        <v>86</v>
      </c>
      <c r="F1116" t="s">
        <v>87</v>
      </c>
      <c r="G1116" t="s">
        <v>88</v>
      </c>
      <c r="H1116" t="s">
        <v>89</v>
      </c>
      <c r="I1116" t="s">
        <v>196</v>
      </c>
      <c r="J1116" t="s">
        <v>91</v>
      </c>
      <c r="K1116" t="s">
        <v>197</v>
      </c>
      <c r="L1116">
        <v>11402</v>
      </c>
      <c r="M1116">
        <v>687971</v>
      </c>
      <c r="N1116">
        <v>161533</v>
      </c>
      <c r="O1116">
        <v>70628</v>
      </c>
      <c r="P1116">
        <v>111868</v>
      </c>
      <c r="Q1116" t="s">
        <v>93</v>
      </c>
      <c r="R1116">
        <v>508158</v>
      </c>
    </row>
    <row r="1117" spans="1:18" x14ac:dyDescent="0.25">
      <c r="A1117" t="s">
        <v>380</v>
      </c>
      <c r="B1117" t="s">
        <v>381</v>
      </c>
      <c r="C1117" t="s">
        <v>85</v>
      </c>
      <c r="D1117">
        <v>75</v>
      </c>
      <c r="E1117" t="s">
        <v>86</v>
      </c>
      <c r="F1117" t="s">
        <v>87</v>
      </c>
      <c r="G1117" t="s">
        <v>88</v>
      </c>
      <c r="H1117" t="s">
        <v>89</v>
      </c>
      <c r="I1117" t="s">
        <v>194</v>
      </c>
      <c r="J1117" t="s">
        <v>91</v>
      </c>
      <c r="K1117" t="s">
        <v>195</v>
      </c>
      <c r="L1117">
        <v>4988</v>
      </c>
      <c r="M1117">
        <v>687971</v>
      </c>
      <c r="N1117">
        <v>161533</v>
      </c>
      <c r="O1117">
        <v>70628</v>
      </c>
      <c r="P1117">
        <v>111868</v>
      </c>
      <c r="Q1117" t="s">
        <v>93</v>
      </c>
      <c r="R1117">
        <v>508158</v>
      </c>
    </row>
    <row r="1118" spans="1:18" x14ac:dyDescent="0.25">
      <c r="A1118" t="s">
        <v>380</v>
      </c>
      <c r="B1118" t="s">
        <v>381</v>
      </c>
      <c r="C1118" t="s">
        <v>85</v>
      </c>
      <c r="D1118">
        <v>75</v>
      </c>
      <c r="E1118" t="s">
        <v>86</v>
      </c>
      <c r="F1118" t="s">
        <v>87</v>
      </c>
      <c r="G1118" t="s">
        <v>88</v>
      </c>
      <c r="H1118" t="s">
        <v>89</v>
      </c>
      <c r="I1118" t="s">
        <v>200</v>
      </c>
      <c r="J1118" t="s">
        <v>91</v>
      </c>
      <c r="K1118" t="s">
        <v>201</v>
      </c>
      <c r="L1118">
        <v>17415</v>
      </c>
      <c r="M1118">
        <v>687971</v>
      </c>
      <c r="N1118">
        <v>161533</v>
      </c>
      <c r="O1118">
        <v>70628</v>
      </c>
      <c r="P1118">
        <v>111868</v>
      </c>
      <c r="Q1118" t="s">
        <v>93</v>
      </c>
      <c r="R1118">
        <v>508158</v>
      </c>
    </row>
    <row r="1119" spans="1:18" x14ac:dyDescent="0.25">
      <c r="A1119" t="s">
        <v>380</v>
      </c>
      <c r="B1119" t="s">
        <v>381</v>
      </c>
      <c r="C1119" t="s">
        <v>85</v>
      </c>
      <c r="D1119">
        <v>75</v>
      </c>
      <c r="E1119" t="s">
        <v>86</v>
      </c>
      <c r="F1119" t="s">
        <v>87</v>
      </c>
      <c r="G1119" t="s">
        <v>88</v>
      </c>
      <c r="H1119" t="s">
        <v>89</v>
      </c>
      <c r="I1119" t="s">
        <v>208</v>
      </c>
      <c r="J1119" t="s">
        <v>91</v>
      </c>
      <c r="K1119" t="s">
        <v>209</v>
      </c>
      <c r="L1119">
        <v>550</v>
      </c>
      <c r="M1119">
        <v>687971</v>
      </c>
      <c r="N1119">
        <v>161533</v>
      </c>
      <c r="O1119">
        <v>70628</v>
      </c>
      <c r="P1119">
        <v>111868</v>
      </c>
      <c r="Q1119" t="s">
        <v>93</v>
      </c>
      <c r="R1119">
        <v>508158</v>
      </c>
    </row>
    <row r="1120" spans="1:18" x14ac:dyDescent="0.25">
      <c r="A1120" t="s">
        <v>380</v>
      </c>
      <c r="B1120" t="s">
        <v>381</v>
      </c>
      <c r="C1120" t="s">
        <v>85</v>
      </c>
      <c r="D1120">
        <v>75</v>
      </c>
      <c r="E1120" t="s">
        <v>86</v>
      </c>
      <c r="F1120" t="s">
        <v>87</v>
      </c>
      <c r="G1120" t="s">
        <v>88</v>
      </c>
      <c r="H1120" t="s">
        <v>89</v>
      </c>
      <c r="I1120" t="s">
        <v>192</v>
      </c>
      <c r="J1120" t="s">
        <v>91</v>
      </c>
      <c r="K1120" t="s">
        <v>193</v>
      </c>
      <c r="L1120">
        <v>1684</v>
      </c>
      <c r="M1120">
        <v>687971</v>
      </c>
      <c r="N1120">
        <v>161533</v>
      </c>
      <c r="O1120">
        <v>70628</v>
      </c>
      <c r="P1120">
        <v>111868</v>
      </c>
      <c r="Q1120" t="s">
        <v>93</v>
      </c>
      <c r="R1120">
        <v>508158</v>
      </c>
    </row>
    <row r="1121" spans="1:18" x14ac:dyDescent="0.25">
      <c r="A1121" t="s">
        <v>380</v>
      </c>
      <c r="B1121" t="s">
        <v>381</v>
      </c>
      <c r="C1121" t="s">
        <v>85</v>
      </c>
      <c r="D1121">
        <v>75</v>
      </c>
      <c r="E1121" t="s">
        <v>86</v>
      </c>
      <c r="F1121" t="s">
        <v>87</v>
      </c>
      <c r="G1121" t="s">
        <v>88</v>
      </c>
      <c r="H1121" t="s">
        <v>89</v>
      </c>
      <c r="I1121" t="s">
        <v>136</v>
      </c>
      <c r="J1121" t="s">
        <v>91</v>
      </c>
      <c r="K1121" t="s">
        <v>137</v>
      </c>
      <c r="L1121">
        <v>3600</v>
      </c>
      <c r="M1121">
        <v>687971</v>
      </c>
      <c r="N1121">
        <v>161533</v>
      </c>
      <c r="O1121">
        <v>70628</v>
      </c>
      <c r="P1121">
        <v>111868</v>
      </c>
      <c r="Q1121" t="s">
        <v>93</v>
      </c>
      <c r="R1121">
        <v>508158</v>
      </c>
    </row>
    <row r="1122" spans="1:18" x14ac:dyDescent="0.25">
      <c r="A1122" t="s">
        <v>380</v>
      </c>
      <c r="B1122" t="s">
        <v>381</v>
      </c>
      <c r="C1122" t="s">
        <v>85</v>
      </c>
      <c r="D1122">
        <v>75</v>
      </c>
      <c r="E1122" t="s">
        <v>86</v>
      </c>
      <c r="F1122" t="s">
        <v>87</v>
      </c>
      <c r="G1122" t="s">
        <v>88</v>
      </c>
      <c r="H1122" t="s">
        <v>89</v>
      </c>
      <c r="I1122" t="s">
        <v>190</v>
      </c>
      <c r="J1122" t="s">
        <v>91</v>
      </c>
      <c r="K1122" t="s">
        <v>191</v>
      </c>
      <c r="L1122">
        <v>7000</v>
      </c>
      <c r="M1122">
        <v>687971</v>
      </c>
      <c r="N1122">
        <v>161533</v>
      </c>
      <c r="O1122">
        <v>70628</v>
      </c>
      <c r="P1122">
        <v>111868</v>
      </c>
      <c r="Q1122" t="s">
        <v>93</v>
      </c>
      <c r="R1122">
        <v>508158</v>
      </c>
    </row>
    <row r="1123" spans="1:18" x14ac:dyDescent="0.25">
      <c r="A1123" t="s">
        <v>380</v>
      </c>
      <c r="B1123" t="s">
        <v>381</v>
      </c>
      <c r="C1123" t="s">
        <v>85</v>
      </c>
      <c r="D1123">
        <v>75</v>
      </c>
      <c r="E1123" t="s">
        <v>86</v>
      </c>
      <c r="F1123" t="s">
        <v>87</v>
      </c>
      <c r="G1123" t="s">
        <v>88</v>
      </c>
      <c r="H1123" t="s">
        <v>89</v>
      </c>
      <c r="I1123" t="s">
        <v>136</v>
      </c>
      <c r="J1123" t="s">
        <v>91</v>
      </c>
      <c r="K1123" t="s">
        <v>137</v>
      </c>
      <c r="L1123">
        <v>2500</v>
      </c>
      <c r="M1123">
        <v>687971</v>
      </c>
      <c r="N1123">
        <v>161533</v>
      </c>
      <c r="O1123">
        <v>70628</v>
      </c>
      <c r="P1123">
        <v>111868</v>
      </c>
      <c r="Q1123" t="s">
        <v>93</v>
      </c>
      <c r="R1123">
        <v>508158</v>
      </c>
    </row>
    <row r="1124" spans="1:18" x14ac:dyDescent="0.25">
      <c r="A1124" t="s">
        <v>380</v>
      </c>
      <c r="B1124" t="s">
        <v>381</v>
      </c>
      <c r="C1124" t="s">
        <v>85</v>
      </c>
      <c r="D1124">
        <v>75</v>
      </c>
      <c r="E1124" t="s">
        <v>86</v>
      </c>
      <c r="F1124" t="s">
        <v>87</v>
      </c>
      <c r="G1124" t="s">
        <v>88</v>
      </c>
      <c r="H1124" t="s">
        <v>89</v>
      </c>
      <c r="I1124" t="s">
        <v>130</v>
      </c>
      <c r="J1124" t="s">
        <v>91</v>
      </c>
      <c r="K1124" t="s">
        <v>131</v>
      </c>
      <c r="L1124">
        <v>1200</v>
      </c>
      <c r="M1124">
        <v>687971</v>
      </c>
      <c r="N1124">
        <v>161533</v>
      </c>
      <c r="O1124">
        <v>70628</v>
      </c>
      <c r="P1124">
        <v>111868</v>
      </c>
      <c r="Q1124" t="s">
        <v>93</v>
      </c>
      <c r="R1124">
        <v>508158</v>
      </c>
    </row>
    <row r="1125" spans="1:18" x14ac:dyDescent="0.25">
      <c r="A1125" t="s">
        <v>380</v>
      </c>
      <c r="B1125" t="s">
        <v>381</v>
      </c>
      <c r="C1125" t="s">
        <v>85</v>
      </c>
      <c r="D1125">
        <v>75</v>
      </c>
      <c r="E1125" t="s">
        <v>86</v>
      </c>
      <c r="F1125" t="s">
        <v>87</v>
      </c>
      <c r="G1125" t="s">
        <v>88</v>
      </c>
      <c r="H1125" t="s">
        <v>89</v>
      </c>
      <c r="I1125" t="s">
        <v>160</v>
      </c>
      <c r="J1125" t="s">
        <v>91</v>
      </c>
      <c r="K1125" t="s">
        <v>161</v>
      </c>
      <c r="L1125">
        <v>13800</v>
      </c>
      <c r="M1125">
        <v>687971</v>
      </c>
      <c r="N1125">
        <v>161533</v>
      </c>
      <c r="O1125">
        <v>70628</v>
      </c>
      <c r="P1125">
        <v>111868</v>
      </c>
      <c r="Q1125" t="s">
        <v>93</v>
      </c>
      <c r="R1125">
        <v>508158</v>
      </c>
    </row>
    <row r="1126" spans="1:18" x14ac:dyDescent="0.25">
      <c r="A1126" t="s">
        <v>380</v>
      </c>
      <c r="B1126" t="s">
        <v>381</v>
      </c>
      <c r="C1126" t="s">
        <v>85</v>
      </c>
      <c r="D1126">
        <v>75</v>
      </c>
      <c r="E1126" t="s">
        <v>86</v>
      </c>
      <c r="F1126" t="s">
        <v>87</v>
      </c>
      <c r="G1126" t="s">
        <v>88</v>
      </c>
      <c r="H1126" t="s">
        <v>89</v>
      </c>
      <c r="I1126" t="s">
        <v>226</v>
      </c>
      <c r="J1126" t="s">
        <v>91</v>
      </c>
      <c r="K1126" t="s">
        <v>227</v>
      </c>
      <c r="L1126">
        <v>300</v>
      </c>
      <c r="M1126">
        <v>687971</v>
      </c>
      <c r="N1126">
        <v>161533</v>
      </c>
      <c r="O1126">
        <v>70628</v>
      </c>
      <c r="P1126">
        <v>111868</v>
      </c>
      <c r="Q1126" t="s">
        <v>93</v>
      </c>
      <c r="R1126">
        <v>508158</v>
      </c>
    </row>
    <row r="1127" spans="1:18" x14ac:dyDescent="0.25">
      <c r="A1127" t="s">
        <v>380</v>
      </c>
      <c r="B1127" t="s">
        <v>381</v>
      </c>
      <c r="C1127" t="s">
        <v>85</v>
      </c>
      <c r="D1127">
        <v>75</v>
      </c>
      <c r="E1127" t="s">
        <v>86</v>
      </c>
      <c r="F1127" t="s">
        <v>87</v>
      </c>
      <c r="G1127" t="s">
        <v>88</v>
      </c>
      <c r="H1127" t="s">
        <v>89</v>
      </c>
      <c r="I1127" t="s">
        <v>136</v>
      </c>
      <c r="J1127" t="s">
        <v>91</v>
      </c>
      <c r="K1127" t="s">
        <v>137</v>
      </c>
      <c r="L1127">
        <v>1200</v>
      </c>
      <c r="M1127">
        <v>687971</v>
      </c>
      <c r="N1127">
        <v>161533</v>
      </c>
      <c r="O1127">
        <v>70628</v>
      </c>
      <c r="P1127">
        <v>111868</v>
      </c>
      <c r="Q1127" t="s">
        <v>93</v>
      </c>
      <c r="R1127">
        <v>508158</v>
      </c>
    </row>
    <row r="1128" spans="1:18" x14ac:dyDescent="0.25">
      <c r="A1128" t="s">
        <v>380</v>
      </c>
      <c r="B1128" t="s">
        <v>381</v>
      </c>
      <c r="C1128" t="s">
        <v>85</v>
      </c>
      <c r="D1128">
        <v>75</v>
      </c>
      <c r="E1128" t="s">
        <v>86</v>
      </c>
      <c r="F1128" t="s">
        <v>87</v>
      </c>
      <c r="G1128" t="s">
        <v>88</v>
      </c>
      <c r="H1128" t="s">
        <v>89</v>
      </c>
      <c r="I1128" t="s">
        <v>136</v>
      </c>
      <c r="J1128" t="s">
        <v>91</v>
      </c>
      <c r="K1128" t="s">
        <v>137</v>
      </c>
      <c r="L1128">
        <v>300</v>
      </c>
      <c r="M1128">
        <v>687971</v>
      </c>
      <c r="N1128">
        <v>161533</v>
      </c>
      <c r="O1128">
        <v>70628</v>
      </c>
      <c r="P1128">
        <v>111868</v>
      </c>
      <c r="Q1128" t="s">
        <v>93</v>
      </c>
      <c r="R1128">
        <v>508158</v>
      </c>
    </row>
    <row r="1129" spans="1:18" x14ac:dyDescent="0.25">
      <c r="A1129" t="s">
        <v>380</v>
      </c>
      <c r="B1129" t="s">
        <v>381</v>
      </c>
      <c r="C1129" t="s">
        <v>85</v>
      </c>
      <c r="D1129">
        <v>75</v>
      </c>
      <c r="E1129" t="s">
        <v>86</v>
      </c>
      <c r="F1129" t="s">
        <v>87</v>
      </c>
      <c r="G1129" t="s">
        <v>88</v>
      </c>
      <c r="H1129" t="s">
        <v>89</v>
      </c>
      <c r="I1129" t="s">
        <v>136</v>
      </c>
      <c r="J1129" t="s">
        <v>91</v>
      </c>
      <c r="K1129" t="s">
        <v>137</v>
      </c>
      <c r="L1129">
        <v>76</v>
      </c>
      <c r="M1129">
        <v>687971</v>
      </c>
      <c r="N1129">
        <v>161533</v>
      </c>
      <c r="O1129">
        <v>70628</v>
      </c>
      <c r="P1129">
        <v>111868</v>
      </c>
      <c r="Q1129" t="s">
        <v>93</v>
      </c>
      <c r="R1129">
        <v>508158</v>
      </c>
    </row>
    <row r="1130" spans="1:18" x14ac:dyDescent="0.25">
      <c r="A1130" t="s">
        <v>380</v>
      </c>
      <c r="B1130" t="s">
        <v>381</v>
      </c>
      <c r="C1130" t="s">
        <v>85</v>
      </c>
      <c r="D1130">
        <v>75</v>
      </c>
      <c r="E1130" t="s">
        <v>86</v>
      </c>
      <c r="F1130" t="s">
        <v>87</v>
      </c>
      <c r="G1130" t="s">
        <v>88</v>
      </c>
      <c r="H1130" t="s">
        <v>89</v>
      </c>
      <c r="I1130" t="s">
        <v>220</v>
      </c>
      <c r="J1130" t="s">
        <v>91</v>
      </c>
      <c r="K1130" t="s">
        <v>221</v>
      </c>
      <c r="L1130">
        <v>1800</v>
      </c>
      <c r="M1130">
        <v>687971</v>
      </c>
      <c r="N1130">
        <v>161533</v>
      </c>
      <c r="O1130">
        <v>70628</v>
      </c>
      <c r="P1130">
        <v>111868</v>
      </c>
      <c r="Q1130" t="s">
        <v>93</v>
      </c>
      <c r="R1130">
        <v>508158</v>
      </c>
    </row>
    <row r="1131" spans="1:18" x14ac:dyDescent="0.25">
      <c r="A1131" t="s">
        <v>380</v>
      </c>
      <c r="B1131" t="s">
        <v>381</v>
      </c>
      <c r="C1131" t="s">
        <v>85</v>
      </c>
      <c r="D1131">
        <v>75</v>
      </c>
      <c r="E1131" t="s">
        <v>86</v>
      </c>
      <c r="F1131" t="s">
        <v>87</v>
      </c>
      <c r="G1131" t="s">
        <v>88</v>
      </c>
      <c r="H1131" t="s">
        <v>89</v>
      </c>
      <c r="I1131" t="s">
        <v>224</v>
      </c>
      <c r="J1131" t="s">
        <v>91</v>
      </c>
      <c r="K1131" t="s">
        <v>225</v>
      </c>
      <c r="L1131">
        <v>7168</v>
      </c>
      <c r="M1131">
        <v>687971</v>
      </c>
      <c r="N1131">
        <v>161533</v>
      </c>
      <c r="O1131">
        <v>70628</v>
      </c>
      <c r="P1131">
        <v>111868</v>
      </c>
      <c r="Q1131" t="s">
        <v>93</v>
      </c>
      <c r="R1131">
        <v>508158</v>
      </c>
    </row>
    <row r="1132" spans="1:18" x14ac:dyDescent="0.25">
      <c r="A1132" t="s">
        <v>380</v>
      </c>
      <c r="B1132" t="s">
        <v>381</v>
      </c>
      <c r="C1132" t="s">
        <v>85</v>
      </c>
      <c r="D1132">
        <v>75</v>
      </c>
      <c r="E1132" t="s">
        <v>86</v>
      </c>
      <c r="F1132" t="s">
        <v>87</v>
      </c>
      <c r="G1132" t="s">
        <v>88</v>
      </c>
      <c r="H1132" t="s">
        <v>89</v>
      </c>
      <c r="I1132" t="s">
        <v>190</v>
      </c>
      <c r="J1132" t="s">
        <v>91</v>
      </c>
      <c r="K1132" t="s">
        <v>191</v>
      </c>
      <c r="L1132">
        <v>3476</v>
      </c>
      <c r="M1132">
        <v>687971</v>
      </c>
      <c r="N1132">
        <v>161533</v>
      </c>
      <c r="O1132">
        <v>70628</v>
      </c>
      <c r="P1132">
        <v>111868</v>
      </c>
      <c r="Q1132" t="s">
        <v>93</v>
      </c>
      <c r="R1132">
        <v>508158</v>
      </c>
    </row>
    <row r="1133" spans="1:18" x14ac:dyDescent="0.25">
      <c r="A1133" t="s">
        <v>380</v>
      </c>
      <c r="B1133" t="s">
        <v>381</v>
      </c>
      <c r="C1133" t="s">
        <v>85</v>
      </c>
      <c r="D1133">
        <v>75</v>
      </c>
      <c r="E1133" t="s">
        <v>86</v>
      </c>
      <c r="F1133" t="s">
        <v>87</v>
      </c>
      <c r="G1133" t="s">
        <v>88</v>
      </c>
      <c r="H1133" t="s">
        <v>89</v>
      </c>
      <c r="I1133" t="s">
        <v>190</v>
      </c>
      <c r="J1133" t="s">
        <v>91</v>
      </c>
      <c r="K1133" t="s">
        <v>191</v>
      </c>
      <c r="L1133">
        <v>6000</v>
      </c>
      <c r="M1133">
        <v>687971</v>
      </c>
      <c r="N1133">
        <v>161533</v>
      </c>
      <c r="O1133">
        <v>70628</v>
      </c>
      <c r="P1133">
        <v>111868</v>
      </c>
      <c r="Q1133" t="s">
        <v>93</v>
      </c>
      <c r="R1133">
        <v>508158</v>
      </c>
    </row>
    <row r="1134" spans="1:18" x14ac:dyDescent="0.25">
      <c r="A1134" t="s">
        <v>380</v>
      </c>
      <c r="B1134" t="s">
        <v>381</v>
      </c>
      <c r="C1134" t="s">
        <v>85</v>
      </c>
      <c r="D1134">
        <v>75</v>
      </c>
      <c r="E1134" t="s">
        <v>86</v>
      </c>
      <c r="F1134" t="s">
        <v>87</v>
      </c>
      <c r="G1134" t="s">
        <v>88</v>
      </c>
      <c r="H1134" t="s">
        <v>89</v>
      </c>
      <c r="I1134" t="s">
        <v>136</v>
      </c>
      <c r="J1134" t="s">
        <v>91</v>
      </c>
      <c r="K1134" t="s">
        <v>137</v>
      </c>
      <c r="L1134">
        <v>684</v>
      </c>
      <c r="M1134">
        <v>687971</v>
      </c>
      <c r="N1134">
        <v>161533</v>
      </c>
      <c r="O1134">
        <v>70628</v>
      </c>
      <c r="P1134">
        <v>111868</v>
      </c>
      <c r="Q1134" t="s">
        <v>93</v>
      </c>
      <c r="R1134">
        <v>508158</v>
      </c>
    </row>
    <row r="1135" spans="1:18" x14ac:dyDescent="0.25">
      <c r="A1135" t="s">
        <v>380</v>
      </c>
      <c r="B1135" t="s">
        <v>381</v>
      </c>
      <c r="C1135" t="s">
        <v>85</v>
      </c>
      <c r="D1135">
        <v>75</v>
      </c>
      <c r="E1135" t="s">
        <v>86</v>
      </c>
      <c r="F1135" t="s">
        <v>87</v>
      </c>
      <c r="G1135" t="s">
        <v>88</v>
      </c>
      <c r="H1135" t="s">
        <v>89</v>
      </c>
      <c r="I1135" t="s">
        <v>190</v>
      </c>
      <c r="J1135" t="s">
        <v>91</v>
      </c>
      <c r="K1135" t="s">
        <v>191</v>
      </c>
      <c r="L1135">
        <v>392</v>
      </c>
      <c r="M1135">
        <v>687971</v>
      </c>
      <c r="N1135">
        <v>161533</v>
      </c>
      <c r="O1135">
        <v>70628</v>
      </c>
      <c r="P1135">
        <v>111868</v>
      </c>
      <c r="Q1135" t="s">
        <v>93</v>
      </c>
      <c r="R1135">
        <v>508158</v>
      </c>
    </row>
    <row r="1136" spans="1:18" x14ac:dyDescent="0.25">
      <c r="A1136" t="s">
        <v>380</v>
      </c>
      <c r="B1136" t="s">
        <v>381</v>
      </c>
      <c r="C1136" t="s">
        <v>85</v>
      </c>
      <c r="D1136">
        <v>75</v>
      </c>
      <c r="E1136" t="s">
        <v>86</v>
      </c>
      <c r="F1136" t="s">
        <v>87</v>
      </c>
      <c r="G1136" t="s">
        <v>88</v>
      </c>
      <c r="H1136" t="s">
        <v>89</v>
      </c>
      <c r="I1136" t="s">
        <v>190</v>
      </c>
      <c r="J1136" t="s">
        <v>91</v>
      </c>
      <c r="K1136" t="s">
        <v>191</v>
      </c>
      <c r="L1136">
        <v>4000</v>
      </c>
      <c r="M1136">
        <v>687971</v>
      </c>
      <c r="N1136">
        <v>161533</v>
      </c>
      <c r="O1136">
        <v>70628</v>
      </c>
      <c r="P1136">
        <v>111868</v>
      </c>
      <c r="Q1136" t="s">
        <v>93</v>
      </c>
      <c r="R1136">
        <v>508158</v>
      </c>
    </row>
    <row r="1137" spans="1:18" x14ac:dyDescent="0.25">
      <c r="A1137" t="s">
        <v>380</v>
      </c>
      <c r="B1137" t="s">
        <v>381</v>
      </c>
      <c r="C1137" t="s">
        <v>85</v>
      </c>
      <c r="D1137">
        <v>75</v>
      </c>
      <c r="E1137" t="s">
        <v>86</v>
      </c>
      <c r="F1137" t="s">
        <v>87</v>
      </c>
      <c r="G1137" t="s">
        <v>88</v>
      </c>
      <c r="H1137" t="s">
        <v>89</v>
      </c>
      <c r="I1137" t="s">
        <v>190</v>
      </c>
      <c r="J1137" t="s">
        <v>91</v>
      </c>
      <c r="K1137" t="s">
        <v>191</v>
      </c>
      <c r="L1137">
        <v>6000</v>
      </c>
      <c r="M1137">
        <v>687971</v>
      </c>
      <c r="N1137">
        <v>161533</v>
      </c>
      <c r="O1137">
        <v>70628</v>
      </c>
      <c r="P1137">
        <v>111868</v>
      </c>
      <c r="Q1137" t="s">
        <v>93</v>
      </c>
      <c r="R1137">
        <v>508158</v>
      </c>
    </row>
    <row r="1138" spans="1:18" x14ac:dyDescent="0.25">
      <c r="A1138" t="s">
        <v>380</v>
      </c>
      <c r="B1138" t="s">
        <v>381</v>
      </c>
      <c r="C1138" t="s">
        <v>85</v>
      </c>
      <c r="D1138">
        <v>75</v>
      </c>
      <c r="E1138" t="s">
        <v>86</v>
      </c>
      <c r="F1138" t="s">
        <v>87</v>
      </c>
      <c r="G1138" t="s">
        <v>88</v>
      </c>
      <c r="H1138" t="s">
        <v>89</v>
      </c>
      <c r="I1138" t="s">
        <v>190</v>
      </c>
      <c r="J1138" t="s">
        <v>91</v>
      </c>
      <c r="K1138" t="s">
        <v>191</v>
      </c>
      <c r="L1138">
        <v>4800</v>
      </c>
      <c r="M1138">
        <v>687971</v>
      </c>
      <c r="N1138">
        <v>161533</v>
      </c>
      <c r="O1138">
        <v>70628</v>
      </c>
      <c r="P1138">
        <v>111868</v>
      </c>
      <c r="Q1138" t="s">
        <v>93</v>
      </c>
      <c r="R1138">
        <v>508158</v>
      </c>
    </row>
    <row r="1139" spans="1:18" x14ac:dyDescent="0.25">
      <c r="A1139" t="s">
        <v>380</v>
      </c>
      <c r="B1139" t="s">
        <v>381</v>
      </c>
      <c r="C1139" t="s">
        <v>85</v>
      </c>
      <c r="D1139">
        <v>75</v>
      </c>
      <c r="E1139" t="s">
        <v>86</v>
      </c>
      <c r="F1139" t="s">
        <v>87</v>
      </c>
      <c r="G1139" t="s">
        <v>88</v>
      </c>
      <c r="H1139" t="s">
        <v>89</v>
      </c>
      <c r="I1139" t="s">
        <v>190</v>
      </c>
      <c r="J1139" t="s">
        <v>91</v>
      </c>
      <c r="K1139" t="s">
        <v>191</v>
      </c>
      <c r="L1139">
        <v>850</v>
      </c>
      <c r="M1139">
        <v>687971</v>
      </c>
      <c r="N1139">
        <v>161533</v>
      </c>
      <c r="O1139">
        <v>70628</v>
      </c>
      <c r="P1139">
        <v>111868</v>
      </c>
      <c r="Q1139" t="s">
        <v>93</v>
      </c>
      <c r="R1139">
        <v>508158</v>
      </c>
    </row>
    <row r="1140" spans="1:18" x14ac:dyDescent="0.25">
      <c r="A1140" t="s">
        <v>380</v>
      </c>
      <c r="B1140" t="s">
        <v>381</v>
      </c>
      <c r="C1140" t="s">
        <v>85</v>
      </c>
      <c r="D1140">
        <v>75</v>
      </c>
      <c r="E1140" t="s">
        <v>86</v>
      </c>
      <c r="F1140" t="s">
        <v>87</v>
      </c>
      <c r="G1140" t="s">
        <v>88</v>
      </c>
      <c r="H1140" t="s">
        <v>89</v>
      </c>
      <c r="I1140" t="s">
        <v>138</v>
      </c>
      <c r="J1140" t="s">
        <v>91</v>
      </c>
      <c r="K1140" t="s">
        <v>139</v>
      </c>
      <c r="L1140">
        <v>58380</v>
      </c>
      <c r="M1140">
        <v>687971</v>
      </c>
      <c r="N1140">
        <v>161533</v>
      </c>
      <c r="O1140">
        <v>70628</v>
      </c>
      <c r="P1140">
        <v>111868</v>
      </c>
      <c r="Q1140" t="s">
        <v>93</v>
      </c>
      <c r="R1140">
        <v>508158</v>
      </c>
    </row>
    <row r="1141" spans="1:18" x14ac:dyDescent="0.25">
      <c r="A1141" t="s">
        <v>380</v>
      </c>
      <c r="B1141" t="s">
        <v>381</v>
      </c>
      <c r="C1141" t="s">
        <v>85</v>
      </c>
      <c r="D1141">
        <v>75</v>
      </c>
      <c r="E1141" t="s">
        <v>86</v>
      </c>
      <c r="F1141" t="s">
        <v>87</v>
      </c>
      <c r="G1141" t="s">
        <v>88</v>
      </c>
      <c r="H1141" t="s">
        <v>89</v>
      </c>
      <c r="I1141" t="s">
        <v>190</v>
      </c>
      <c r="J1141" t="s">
        <v>91</v>
      </c>
      <c r="K1141" t="s">
        <v>191</v>
      </c>
      <c r="L1141">
        <v>1950</v>
      </c>
      <c r="M1141">
        <v>687971</v>
      </c>
      <c r="N1141">
        <v>161533</v>
      </c>
      <c r="O1141">
        <v>70628</v>
      </c>
      <c r="P1141">
        <v>111868</v>
      </c>
      <c r="Q1141" t="s">
        <v>93</v>
      </c>
      <c r="R1141">
        <v>508158</v>
      </c>
    </row>
    <row r="1142" spans="1:18" x14ac:dyDescent="0.25">
      <c r="A1142" t="s">
        <v>380</v>
      </c>
      <c r="B1142" t="s">
        <v>381</v>
      </c>
      <c r="C1142" t="s">
        <v>85</v>
      </c>
      <c r="D1142">
        <v>75</v>
      </c>
      <c r="E1142" t="s">
        <v>86</v>
      </c>
      <c r="F1142" t="s">
        <v>87</v>
      </c>
      <c r="G1142" t="s">
        <v>88</v>
      </c>
      <c r="H1142" t="s">
        <v>89</v>
      </c>
      <c r="I1142" t="s">
        <v>190</v>
      </c>
      <c r="J1142" t="s">
        <v>91</v>
      </c>
      <c r="K1142" t="s">
        <v>191</v>
      </c>
      <c r="L1142">
        <v>600</v>
      </c>
      <c r="M1142">
        <v>687971</v>
      </c>
      <c r="N1142">
        <v>161533</v>
      </c>
      <c r="O1142">
        <v>70628</v>
      </c>
      <c r="P1142">
        <v>111868</v>
      </c>
      <c r="Q1142" t="s">
        <v>93</v>
      </c>
      <c r="R1142">
        <v>508158</v>
      </c>
    </row>
    <row r="1143" spans="1:18" x14ac:dyDescent="0.25">
      <c r="A1143" t="s">
        <v>382</v>
      </c>
      <c r="B1143" t="s">
        <v>383</v>
      </c>
      <c r="C1143" t="s">
        <v>85</v>
      </c>
      <c r="D1143">
        <v>115</v>
      </c>
      <c r="E1143" t="s">
        <v>86</v>
      </c>
      <c r="F1143" t="s">
        <v>87</v>
      </c>
      <c r="G1143" t="s">
        <v>88</v>
      </c>
      <c r="H1143" t="s">
        <v>89</v>
      </c>
      <c r="I1143" t="s">
        <v>190</v>
      </c>
      <c r="J1143" t="s">
        <v>91</v>
      </c>
      <c r="K1143" t="s">
        <v>191</v>
      </c>
      <c r="L1143">
        <v>4980</v>
      </c>
      <c r="M1143">
        <v>1037204</v>
      </c>
      <c r="N1143">
        <v>165196</v>
      </c>
      <c r="O1143">
        <v>59886</v>
      </c>
      <c r="P1143">
        <v>168145</v>
      </c>
      <c r="Q1143" t="s">
        <v>93</v>
      </c>
      <c r="R1143">
        <v>606152</v>
      </c>
    </row>
    <row r="1144" spans="1:18" x14ac:dyDescent="0.25">
      <c r="A1144" t="s">
        <v>382</v>
      </c>
      <c r="B1144" t="s">
        <v>383</v>
      </c>
      <c r="C1144" t="s">
        <v>85</v>
      </c>
      <c r="D1144">
        <v>115</v>
      </c>
      <c r="E1144" t="s">
        <v>86</v>
      </c>
      <c r="F1144" t="s">
        <v>87</v>
      </c>
      <c r="G1144" t="s">
        <v>88</v>
      </c>
      <c r="H1144" t="s">
        <v>89</v>
      </c>
      <c r="I1144" t="s">
        <v>208</v>
      </c>
      <c r="J1144" t="s">
        <v>91</v>
      </c>
      <c r="K1144" t="s">
        <v>209</v>
      </c>
      <c r="L1144">
        <v>7384</v>
      </c>
      <c r="M1144">
        <v>1037204</v>
      </c>
      <c r="N1144">
        <v>165196</v>
      </c>
      <c r="O1144">
        <v>59886</v>
      </c>
      <c r="P1144">
        <v>168145</v>
      </c>
      <c r="Q1144" t="s">
        <v>93</v>
      </c>
      <c r="R1144">
        <v>606152</v>
      </c>
    </row>
    <row r="1145" spans="1:18" x14ac:dyDescent="0.25">
      <c r="A1145" t="s">
        <v>382</v>
      </c>
      <c r="B1145" t="s">
        <v>383</v>
      </c>
      <c r="C1145" t="s">
        <v>85</v>
      </c>
      <c r="D1145">
        <v>115</v>
      </c>
      <c r="E1145" t="s">
        <v>86</v>
      </c>
      <c r="F1145" t="s">
        <v>87</v>
      </c>
      <c r="G1145" t="s">
        <v>88</v>
      </c>
      <c r="H1145" t="s">
        <v>89</v>
      </c>
      <c r="I1145" t="s">
        <v>208</v>
      </c>
      <c r="J1145" t="s">
        <v>91</v>
      </c>
      <c r="K1145" t="s">
        <v>209</v>
      </c>
      <c r="L1145">
        <v>550</v>
      </c>
      <c r="M1145">
        <v>1037204</v>
      </c>
      <c r="N1145">
        <v>165196</v>
      </c>
      <c r="O1145">
        <v>59886</v>
      </c>
      <c r="P1145">
        <v>168145</v>
      </c>
      <c r="Q1145" t="s">
        <v>93</v>
      </c>
      <c r="R1145">
        <v>606152</v>
      </c>
    </row>
    <row r="1146" spans="1:18" x14ac:dyDescent="0.25">
      <c r="A1146" t="s">
        <v>382</v>
      </c>
      <c r="B1146" t="s">
        <v>383</v>
      </c>
      <c r="C1146" t="s">
        <v>85</v>
      </c>
      <c r="D1146">
        <v>115</v>
      </c>
      <c r="E1146" t="s">
        <v>86</v>
      </c>
      <c r="F1146" t="s">
        <v>87</v>
      </c>
      <c r="G1146" t="s">
        <v>88</v>
      </c>
      <c r="H1146" t="s">
        <v>89</v>
      </c>
      <c r="I1146" t="s">
        <v>200</v>
      </c>
      <c r="J1146" t="s">
        <v>91</v>
      </c>
      <c r="K1146" t="s">
        <v>201</v>
      </c>
      <c r="L1146">
        <v>6270</v>
      </c>
      <c r="M1146">
        <v>1037204</v>
      </c>
      <c r="N1146">
        <v>165196</v>
      </c>
      <c r="O1146">
        <v>59886</v>
      </c>
      <c r="P1146">
        <v>168145</v>
      </c>
      <c r="Q1146" t="s">
        <v>93</v>
      </c>
      <c r="R1146">
        <v>606152</v>
      </c>
    </row>
    <row r="1147" spans="1:18" x14ac:dyDescent="0.25">
      <c r="A1147" t="s">
        <v>382</v>
      </c>
      <c r="B1147" t="s">
        <v>383</v>
      </c>
      <c r="C1147" t="s">
        <v>85</v>
      </c>
      <c r="D1147">
        <v>115</v>
      </c>
      <c r="E1147" t="s">
        <v>86</v>
      </c>
      <c r="F1147" t="s">
        <v>87</v>
      </c>
      <c r="G1147" t="s">
        <v>88</v>
      </c>
      <c r="H1147" t="s">
        <v>89</v>
      </c>
      <c r="I1147" t="s">
        <v>194</v>
      </c>
      <c r="J1147" t="s">
        <v>91</v>
      </c>
      <c r="K1147" t="s">
        <v>195</v>
      </c>
      <c r="L1147">
        <v>51831</v>
      </c>
      <c r="M1147">
        <v>1037204</v>
      </c>
      <c r="N1147">
        <v>165196</v>
      </c>
      <c r="O1147">
        <v>59886</v>
      </c>
      <c r="P1147">
        <v>168145</v>
      </c>
      <c r="Q1147" t="s">
        <v>93</v>
      </c>
      <c r="R1147">
        <v>606152</v>
      </c>
    </row>
    <row r="1148" spans="1:18" x14ac:dyDescent="0.25">
      <c r="A1148" t="s">
        <v>382</v>
      </c>
      <c r="B1148" t="s">
        <v>383</v>
      </c>
      <c r="C1148" t="s">
        <v>85</v>
      </c>
      <c r="D1148">
        <v>115</v>
      </c>
      <c r="E1148" t="s">
        <v>86</v>
      </c>
      <c r="F1148" t="s">
        <v>87</v>
      </c>
      <c r="G1148" t="s">
        <v>88</v>
      </c>
      <c r="H1148" t="s">
        <v>89</v>
      </c>
      <c r="I1148" t="s">
        <v>136</v>
      </c>
      <c r="J1148" t="s">
        <v>91</v>
      </c>
      <c r="K1148" t="s">
        <v>137</v>
      </c>
      <c r="L1148">
        <v>375</v>
      </c>
      <c r="M1148">
        <v>1037204</v>
      </c>
      <c r="N1148">
        <v>165196</v>
      </c>
      <c r="O1148">
        <v>59886</v>
      </c>
      <c r="P1148">
        <v>168145</v>
      </c>
      <c r="Q1148" t="s">
        <v>93</v>
      </c>
      <c r="R1148">
        <v>606152</v>
      </c>
    </row>
    <row r="1149" spans="1:18" x14ac:dyDescent="0.25">
      <c r="A1149" t="s">
        <v>382</v>
      </c>
      <c r="B1149" t="s">
        <v>383</v>
      </c>
      <c r="C1149" t="s">
        <v>85</v>
      </c>
      <c r="D1149">
        <v>115</v>
      </c>
      <c r="E1149" t="s">
        <v>86</v>
      </c>
      <c r="F1149" t="s">
        <v>87</v>
      </c>
      <c r="G1149" t="s">
        <v>88</v>
      </c>
      <c r="H1149" t="s">
        <v>89</v>
      </c>
      <c r="I1149" t="s">
        <v>194</v>
      </c>
      <c r="J1149" t="s">
        <v>91</v>
      </c>
      <c r="K1149" t="s">
        <v>195</v>
      </c>
      <c r="L1149">
        <v>6311</v>
      </c>
      <c r="M1149">
        <v>1037204</v>
      </c>
      <c r="N1149">
        <v>165196</v>
      </c>
      <c r="O1149">
        <v>59886</v>
      </c>
      <c r="P1149">
        <v>168145</v>
      </c>
      <c r="Q1149" t="s">
        <v>93</v>
      </c>
      <c r="R1149">
        <v>606152</v>
      </c>
    </row>
    <row r="1150" spans="1:18" x14ac:dyDescent="0.25">
      <c r="A1150" t="s">
        <v>382</v>
      </c>
      <c r="B1150" t="s">
        <v>383</v>
      </c>
      <c r="C1150" t="s">
        <v>85</v>
      </c>
      <c r="D1150">
        <v>115</v>
      </c>
      <c r="E1150" t="s">
        <v>86</v>
      </c>
      <c r="F1150" t="s">
        <v>87</v>
      </c>
      <c r="G1150" t="s">
        <v>88</v>
      </c>
      <c r="H1150" t="s">
        <v>89</v>
      </c>
      <c r="I1150" t="s">
        <v>200</v>
      </c>
      <c r="J1150" t="s">
        <v>91</v>
      </c>
      <c r="K1150" t="s">
        <v>201</v>
      </c>
      <c r="L1150">
        <v>16280</v>
      </c>
      <c r="M1150">
        <v>1037204</v>
      </c>
      <c r="N1150">
        <v>165196</v>
      </c>
      <c r="O1150">
        <v>59886</v>
      </c>
      <c r="P1150">
        <v>168145</v>
      </c>
      <c r="Q1150" t="s">
        <v>93</v>
      </c>
      <c r="R1150">
        <v>606152</v>
      </c>
    </row>
    <row r="1151" spans="1:18" x14ac:dyDescent="0.25">
      <c r="A1151" t="s">
        <v>382</v>
      </c>
      <c r="B1151" t="s">
        <v>383</v>
      </c>
      <c r="C1151" t="s">
        <v>85</v>
      </c>
      <c r="D1151">
        <v>115</v>
      </c>
      <c r="E1151" t="s">
        <v>86</v>
      </c>
      <c r="F1151" t="s">
        <v>87</v>
      </c>
      <c r="G1151" t="s">
        <v>88</v>
      </c>
      <c r="H1151" t="s">
        <v>89</v>
      </c>
      <c r="I1151" t="s">
        <v>90</v>
      </c>
      <c r="J1151" t="s">
        <v>91</v>
      </c>
      <c r="K1151" t="s">
        <v>92</v>
      </c>
      <c r="L1151">
        <v>0</v>
      </c>
      <c r="M1151">
        <v>1037204</v>
      </c>
      <c r="N1151">
        <v>165196</v>
      </c>
      <c r="O1151">
        <v>59886</v>
      </c>
      <c r="P1151">
        <v>168145</v>
      </c>
      <c r="Q1151" t="s">
        <v>93</v>
      </c>
      <c r="R1151">
        <v>606152</v>
      </c>
    </row>
    <row r="1152" spans="1:18" x14ac:dyDescent="0.25">
      <c r="A1152" t="s">
        <v>382</v>
      </c>
      <c r="B1152" t="s">
        <v>383</v>
      </c>
      <c r="C1152" t="s">
        <v>85</v>
      </c>
      <c r="D1152">
        <v>115</v>
      </c>
      <c r="E1152" t="s">
        <v>86</v>
      </c>
      <c r="F1152" t="s">
        <v>87</v>
      </c>
      <c r="G1152" t="s">
        <v>88</v>
      </c>
      <c r="H1152" t="s">
        <v>89</v>
      </c>
      <c r="I1152" t="s">
        <v>94</v>
      </c>
      <c r="J1152" t="s">
        <v>91</v>
      </c>
      <c r="K1152" t="s">
        <v>95</v>
      </c>
      <c r="L1152">
        <v>0</v>
      </c>
      <c r="M1152">
        <v>1037204</v>
      </c>
      <c r="N1152">
        <v>165196</v>
      </c>
      <c r="O1152">
        <v>59886</v>
      </c>
      <c r="P1152">
        <v>168145</v>
      </c>
      <c r="Q1152" t="s">
        <v>93</v>
      </c>
      <c r="R1152">
        <v>606152</v>
      </c>
    </row>
    <row r="1153" spans="1:18" x14ac:dyDescent="0.25">
      <c r="A1153" t="s">
        <v>382</v>
      </c>
      <c r="B1153" t="s">
        <v>383</v>
      </c>
      <c r="C1153" t="s">
        <v>85</v>
      </c>
      <c r="D1153">
        <v>115</v>
      </c>
      <c r="E1153" t="s">
        <v>86</v>
      </c>
      <c r="F1153" t="s">
        <v>87</v>
      </c>
      <c r="G1153" t="s">
        <v>88</v>
      </c>
      <c r="H1153" t="s">
        <v>89</v>
      </c>
      <c r="I1153" t="s">
        <v>96</v>
      </c>
      <c r="J1153" t="s">
        <v>91</v>
      </c>
      <c r="K1153" t="s">
        <v>97</v>
      </c>
      <c r="L1153">
        <v>0</v>
      </c>
      <c r="M1153">
        <v>1037204</v>
      </c>
      <c r="N1153">
        <v>165196</v>
      </c>
      <c r="O1153">
        <v>59886</v>
      </c>
      <c r="P1153">
        <v>168145</v>
      </c>
      <c r="Q1153" t="s">
        <v>93</v>
      </c>
      <c r="R1153">
        <v>606152</v>
      </c>
    </row>
    <row r="1154" spans="1:18" x14ac:dyDescent="0.25">
      <c r="A1154" t="s">
        <v>382</v>
      </c>
      <c r="B1154" t="s">
        <v>383</v>
      </c>
      <c r="C1154" t="s">
        <v>85</v>
      </c>
      <c r="D1154">
        <v>115</v>
      </c>
      <c r="E1154" t="s">
        <v>86</v>
      </c>
      <c r="F1154" t="s">
        <v>87</v>
      </c>
      <c r="G1154" t="s">
        <v>88</v>
      </c>
      <c r="H1154" t="s">
        <v>89</v>
      </c>
      <c r="I1154" t="s">
        <v>98</v>
      </c>
      <c r="J1154" t="s">
        <v>91</v>
      </c>
      <c r="K1154" t="s">
        <v>99</v>
      </c>
      <c r="L1154">
        <v>0</v>
      </c>
      <c r="M1154">
        <v>1037204</v>
      </c>
      <c r="N1154">
        <v>165196</v>
      </c>
      <c r="O1154">
        <v>59886</v>
      </c>
      <c r="P1154">
        <v>168145</v>
      </c>
      <c r="Q1154" t="s">
        <v>93</v>
      </c>
      <c r="R1154">
        <v>606152</v>
      </c>
    </row>
    <row r="1155" spans="1:18" x14ac:dyDescent="0.25">
      <c r="A1155" t="s">
        <v>382</v>
      </c>
      <c r="B1155" t="s">
        <v>383</v>
      </c>
      <c r="C1155" t="s">
        <v>85</v>
      </c>
      <c r="D1155">
        <v>115</v>
      </c>
      <c r="E1155" t="s">
        <v>86</v>
      </c>
      <c r="F1155" t="s">
        <v>87</v>
      </c>
      <c r="G1155" t="s">
        <v>88</v>
      </c>
      <c r="H1155" t="s">
        <v>89</v>
      </c>
      <c r="I1155" t="s">
        <v>100</v>
      </c>
      <c r="J1155" t="s">
        <v>91</v>
      </c>
      <c r="K1155" t="s">
        <v>101</v>
      </c>
      <c r="L1155">
        <v>0</v>
      </c>
      <c r="M1155">
        <v>1037204</v>
      </c>
      <c r="N1155">
        <v>165196</v>
      </c>
      <c r="O1155">
        <v>59886</v>
      </c>
      <c r="P1155">
        <v>168145</v>
      </c>
      <c r="Q1155" t="s">
        <v>93</v>
      </c>
      <c r="R1155">
        <v>606152</v>
      </c>
    </row>
    <row r="1156" spans="1:18" x14ac:dyDescent="0.25">
      <c r="A1156" t="s">
        <v>382</v>
      </c>
      <c r="B1156" t="s">
        <v>383</v>
      </c>
      <c r="C1156" t="s">
        <v>85</v>
      </c>
      <c r="D1156">
        <v>115</v>
      </c>
      <c r="E1156" t="s">
        <v>86</v>
      </c>
      <c r="F1156" t="s">
        <v>87</v>
      </c>
      <c r="G1156" t="s">
        <v>88</v>
      </c>
      <c r="H1156" t="s">
        <v>89</v>
      </c>
      <c r="I1156" t="s">
        <v>102</v>
      </c>
      <c r="J1156" t="s">
        <v>91</v>
      </c>
      <c r="K1156" t="s">
        <v>103</v>
      </c>
      <c r="L1156">
        <v>0</v>
      </c>
      <c r="M1156">
        <v>1037204</v>
      </c>
      <c r="N1156">
        <v>165196</v>
      </c>
      <c r="O1156">
        <v>59886</v>
      </c>
      <c r="P1156">
        <v>168145</v>
      </c>
      <c r="Q1156" t="s">
        <v>93</v>
      </c>
      <c r="R1156">
        <v>606152</v>
      </c>
    </row>
    <row r="1157" spans="1:18" x14ac:dyDescent="0.25">
      <c r="A1157" t="s">
        <v>382</v>
      </c>
      <c r="B1157" t="s">
        <v>383</v>
      </c>
      <c r="C1157" t="s">
        <v>85</v>
      </c>
      <c r="D1157">
        <v>115</v>
      </c>
      <c r="E1157" t="s">
        <v>86</v>
      </c>
      <c r="F1157" t="s">
        <v>87</v>
      </c>
      <c r="G1157" t="s">
        <v>88</v>
      </c>
      <c r="H1157" t="s">
        <v>89</v>
      </c>
      <c r="I1157" t="s">
        <v>104</v>
      </c>
      <c r="J1157" t="s">
        <v>91</v>
      </c>
      <c r="K1157" t="s">
        <v>105</v>
      </c>
      <c r="L1157">
        <v>0</v>
      </c>
      <c r="M1157">
        <v>1037204</v>
      </c>
      <c r="N1157">
        <v>165196</v>
      </c>
      <c r="O1157">
        <v>59886</v>
      </c>
      <c r="P1157">
        <v>168145</v>
      </c>
      <c r="Q1157" t="s">
        <v>93</v>
      </c>
      <c r="R1157">
        <v>606152</v>
      </c>
    </row>
    <row r="1158" spans="1:18" x14ac:dyDescent="0.25">
      <c r="A1158" t="s">
        <v>382</v>
      </c>
      <c r="B1158" t="s">
        <v>383</v>
      </c>
      <c r="C1158" t="s">
        <v>85</v>
      </c>
      <c r="D1158">
        <v>115</v>
      </c>
      <c r="E1158" t="s">
        <v>86</v>
      </c>
      <c r="F1158" t="s">
        <v>87</v>
      </c>
      <c r="G1158" t="s">
        <v>88</v>
      </c>
      <c r="H1158" t="s">
        <v>89</v>
      </c>
      <c r="I1158" t="s">
        <v>106</v>
      </c>
      <c r="J1158" t="s">
        <v>91</v>
      </c>
      <c r="K1158" t="s">
        <v>107</v>
      </c>
      <c r="L1158">
        <v>0</v>
      </c>
      <c r="M1158">
        <v>1037204</v>
      </c>
      <c r="N1158">
        <v>165196</v>
      </c>
      <c r="O1158">
        <v>59886</v>
      </c>
      <c r="P1158">
        <v>168145</v>
      </c>
      <c r="Q1158" t="s">
        <v>93</v>
      </c>
      <c r="R1158">
        <v>606152</v>
      </c>
    </row>
    <row r="1159" spans="1:18" x14ac:dyDescent="0.25">
      <c r="A1159" t="s">
        <v>382</v>
      </c>
      <c r="B1159" t="s">
        <v>383</v>
      </c>
      <c r="C1159" t="s">
        <v>85</v>
      </c>
      <c r="D1159">
        <v>115</v>
      </c>
      <c r="E1159" t="s">
        <v>86</v>
      </c>
      <c r="F1159" t="s">
        <v>87</v>
      </c>
      <c r="G1159" t="s">
        <v>88</v>
      </c>
      <c r="H1159" t="s">
        <v>89</v>
      </c>
      <c r="I1159" t="s">
        <v>108</v>
      </c>
      <c r="J1159" t="s">
        <v>91</v>
      </c>
      <c r="K1159" t="s">
        <v>109</v>
      </c>
      <c r="L1159">
        <v>0</v>
      </c>
      <c r="M1159">
        <v>1037204</v>
      </c>
      <c r="N1159">
        <v>165196</v>
      </c>
      <c r="O1159">
        <v>59886</v>
      </c>
      <c r="P1159">
        <v>168145</v>
      </c>
      <c r="Q1159" t="s">
        <v>93</v>
      </c>
      <c r="R1159">
        <v>606152</v>
      </c>
    </row>
    <row r="1160" spans="1:18" x14ac:dyDescent="0.25">
      <c r="A1160" t="s">
        <v>382</v>
      </c>
      <c r="B1160" t="s">
        <v>383</v>
      </c>
      <c r="C1160" t="s">
        <v>85</v>
      </c>
      <c r="D1160">
        <v>115</v>
      </c>
      <c r="E1160" t="s">
        <v>86</v>
      </c>
      <c r="F1160" t="s">
        <v>87</v>
      </c>
      <c r="G1160" t="s">
        <v>88</v>
      </c>
      <c r="H1160" t="s">
        <v>89</v>
      </c>
      <c r="I1160" t="s">
        <v>110</v>
      </c>
      <c r="J1160" t="s">
        <v>91</v>
      </c>
      <c r="K1160" t="s">
        <v>111</v>
      </c>
      <c r="L1160">
        <v>0</v>
      </c>
      <c r="M1160">
        <v>1037204</v>
      </c>
      <c r="N1160">
        <v>165196</v>
      </c>
      <c r="O1160">
        <v>59886</v>
      </c>
      <c r="P1160">
        <v>168145</v>
      </c>
      <c r="Q1160" t="s">
        <v>93</v>
      </c>
      <c r="R1160">
        <v>606152</v>
      </c>
    </row>
    <row r="1161" spans="1:18" x14ac:dyDescent="0.25">
      <c r="A1161" t="s">
        <v>382</v>
      </c>
      <c r="B1161" t="s">
        <v>383</v>
      </c>
      <c r="C1161" t="s">
        <v>85</v>
      </c>
      <c r="D1161">
        <v>115</v>
      </c>
      <c r="E1161" t="s">
        <v>86</v>
      </c>
      <c r="F1161" t="s">
        <v>87</v>
      </c>
      <c r="G1161" t="s">
        <v>88</v>
      </c>
      <c r="H1161" t="s">
        <v>89</v>
      </c>
      <c r="I1161" t="s">
        <v>112</v>
      </c>
      <c r="J1161" t="s">
        <v>91</v>
      </c>
      <c r="K1161" t="s">
        <v>113</v>
      </c>
      <c r="L1161">
        <v>7788</v>
      </c>
      <c r="M1161">
        <v>1037204</v>
      </c>
      <c r="N1161">
        <v>165196</v>
      </c>
      <c r="O1161">
        <v>59886</v>
      </c>
      <c r="P1161">
        <v>168145</v>
      </c>
      <c r="Q1161" t="s">
        <v>93</v>
      </c>
      <c r="R1161">
        <v>606152</v>
      </c>
    </row>
    <row r="1162" spans="1:18" x14ac:dyDescent="0.25">
      <c r="A1162" t="s">
        <v>382</v>
      </c>
      <c r="B1162" t="s">
        <v>383</v>
      </c>
      <c r="C1162" t="s">
        <v>85</v>
      </c>
      <c r="D1162">
        <v>115</v>
      </c>
      <c r="E1162" t="s">
        <v>86</v>
      </c>
      <c r="F1162" t="s">
        <v>87</v>
      </c>
      <c r="G1162" t="s">
        <v>88</v>
      </c>
      <c r="H1162" t="s">
        <v>89</v>
      </c>
      <c r="I1162" t="s">
        <v>114</v>
      </c>
      <c r="J1162" t="s">
        <v>91</v>
      </c>
      <c r="K1162" t="s">
        <v>115</v>
      </c>
      <c r="L1162">
        <v>0</v>
      </c>
      <c r="M1162">
        <v>1037204</v>
      </c>
      <c r="N1162">
        <v>165196</v>
      </c>
      <c r="O1162">
        <v>59886</v>
      </c>
      <c r="P1162">
        <v>168145</v>
      </c>
      <c r="Q1162" t="s">
        <v>93</v>
      </c>
      <c r="R1162">
        <v>606152</v>
      </c>
    </row>
    <row r="1163" spans="1:18" x14ac:dyDescent="0.25">
      <c r="A1163" t="s">
        <v>382</v>
      </c>
      <c r="B1163" t="s">
        <v>383</v>
      </c>
      <c r="C1163" t="s">
        <v>85</v>
      </c>
      <c r="D1163">
        <v>115</v>
      </c>
      <c r="E1163" t="s">
        <v>86</v>
      </c>
      <c r="F1163" t="s">
        <v>87</v>
      </c>
      <c r="G1163" t="s">
        <v>88</v>
      </c>
      <c r="H1163" t="s">
        <v>89</v>
      </c>
      <c r="I1163" t="s">
        <v>116</v>
      </c>
      <c r="J1163" t="s">
        <v>91</v>
      </c>
      <c r="K1163" t="s">
        <v>117</v>
      </c>
      <c r="L1163">
        <v>0</v>
      </c>
      <c r="M1163">
        <v>1037204</v>
      </c>
      <c r="N1163">
        <v>165196</v>
      </c>
      <c r="O1163">
        <v>59886</v>
      </c>
      <c r="P1163">
        <v>168145</v>
      </c>
      <c r="Q1163" t="s">
        <v>93</v>
      </c>
      <c r="R1163">
        <v>606152</v>
      </c>
    </row>
    <row r="1164" spans="1:18" x14ac:dyDescent="0.25">
      <c r="A1164" t="s">
        <v>382</v>
      </c>
      <c r="B1164" t="s">
        <v>383</v>
      </c>
      <c r="C1164" t="s">
        <v>85</v>
      </c>
      <c r="D1164">
        <v>115</v>
      </c>
      <c r="E1164" t="s">
        <v>86</v>
      </c>
      <c r="F1164" t="s">
        <v>87</v>
      </c>
      <c r="G1164" t="s">
        <v>88</v>
      </c>
      <c r="H1164" t="s">
        <v>89</v>
      </c>
      <c r="I1164" t="s">
        <v>118</v>
      </c>
      <c r="J1164" t="s">
        <v>91</v>
      </c>
      <c r="K1164" t="s">
        <v>119</v>
      </c>
      <c r="L1164">
        <v>0</v>
      </c>
      <c r="M1164">
        <v>1037204</v>
      </c>
      <c r="N1164">
        <v>165196</v>
      </c>
      <c r="O1164">
        <v>59886</v>
      </c>
      <c r="P1164">
        <v>168145</v>
      </c>
      <c r="Q1164" t="s">
        <v>93</v>
      </c>
      <c r="R1164">
        <v>606152</v>
      </c>
    </row>
    <row r="1165" spans="1:18" x14ac:dyDescent="0.25">
      <c r="A1165" t="s">
        <v>382</v>
      </c>
      <c r="B1165" t="s">
        <v>383</v>
      </c>
      <c r="C1165" t="s">
        <v>85</v>
      </c>
      <c r="D1165">
        <v>115</v>
      </c>
      <c r="E1165" t="s">
        <v>86</v>
      </c>
      <c r="F1165" t="s">
        <v>87</v>
      </c>
      <c r="G1165" t="s">
        <v>88</v>
      </c>
      <c r="H1165" t="s">
        <v>89</v>
      </c>
      <c r="I1165" t="s">
        <v>120</v>
      </c>
      <c r="J1165" t="s">
        <v>91</v>
      </c>
      <c r="K1165" t="s">
        <v>121</v>
      </c>
      <c r="L1165">
        <v>0</v>
      </c>
      <c r="M1165">
        <v>1037204</v>
      </c>
      <c r="N1165">
        <v>165196</v>
      </c>
      <c r="O1165">
        <v>59886</v>
      </c>
      <c r="P1165">
        <v>168145</v>
      </c>
      <c r="Q1165" t="s">
        <v>93</v>
      </c>
      <c r="R1165">
        <v>606152</v>
      </c>
    </row>
    <row r="1166" spans="1:18" x14ac:dyDescent="0.25">
      <c r="A1166" t="s">
        <v>382</v>
      </c>
      <c r="B1166" t="s">
        <v>383</v>
      </c>
      <c r="C1166" t="s">
        <v>85</v>
      </c>
      <c r="D1166">
        <v>115</v>
      </c>
      <c r="E1166" t="s">
        <v>86</v>
      </c>
      <c r="F1166" t="s">
        <v>87</v>
      </c>
      <c r="G1166" t="s">
        <v>88</v>
      </c>
      <c r="H1166" t="s">
        <v>89</v>
      </c>
      <c r="I1166" t="s">
        <v>122</v>
      </c>
      <c r="J1166" t="s">
        <v>91</v>
      </c>
      <c r="K1166" t="s">
        <v>123</v>
      </c>
      <c r="L1166">
        <v>0</v>
      </c>
      <c r="M1166">
        <v>1037204</v>
      </c>
      <c r="N1166">
        <v>165196</v>
      </c>
      <c r="O1166">
        <v>59886</v>
      </c>
      <c r="P1166">
        <v>168145</v>
      </c>
      <c r="Q1166" t="s">
        <v>93</v>
      </c>
      <c r="R1166">
        <v>606152</v>
      </c>
    </row>
    <row r="1167" spans="1:18" x14ac:dyDescent="0.25">
      <c r="A1167" t="s">
        <v>382</v>
      </c>
      <c r="B1167" t="s">
        <v>383</v>
      </c>
      <c r="C1167" t="s">
        <v>85</v>
      </c>
      <c r="D1167">
        <v>115</v>
      </c>
      <c r="E1167" t="s">
        <v>86</v>
      </c>
      <c r="F1167" t="s">
        <v>87</v>
      </c>
      <c r="G1167" t="s">
        <v>88</v>
      </c>
      <c r="H1167" t="s">
        <v>89</v>
      </c>
      <c r="I1167" t="s">
        <v>124</v>
      </c>
      <c r="J1167" t="s">
        <v>91</v>
      </c>
      <c r="K1167" t="s">
        <v>125</v>
      </c>
      <c r="L1167">
        <v>0</v>
      </c>
      <c r="M1167">
        <v>1037204</v>
      </c>
      <c r="N1167">
        <v>165196</v>
      </c>
      <c r="O1167">
        <v>59886</v>
      </c>
      <c r="P1167">
        <v>168145</v>
      </c>
      <c r="Q1167" t="s">
        <v>93</v>
      </c>
      <c r="R1167">
        <v>606152</v>
      </c>
    </row>
    <row r="1168" spans="1:18" x14ac:dyDescent="0.25">
      <c r="A1168" t="s">
        <v>382</v>
      </c>
      <c r="B1168" t="s">
        <v>383</v>
      </c>
      <c r="C1168" t="s">
        <v>85</v>
      </c>
      <c r="D1168">
        <v>115</v>
      </c>
      <c r="E1168" t="s">
        <v>86</v>
      </c>
      <c r="F1168" t="s">
        <v>87</v>
      </c>
      <c r="G1168" t="s">
        <v>88</v>
      </c>
      <c r="H1168" t="s">
        <v>89</v>
      </c>
      <c r="I1168" t="s">
        <v>126</v>
      </c>
      <c r="J1168" t="s">
        <v>91</v>
      </c>
      <c r="K1168" t="s">
        <v>127</v>
      </c>
      <c r="L1168">
        <v>0</v>
      </c>
      <c r="M1168">
        <v>1037204</v>
      </c>
      <c r="N1168">
        <v>165196</v>
      </c>
      <c r="O1168">
        <v>59886</v>
      </c>
      <c r="P1168">
        <v>168145</v>
      </c>
      <c r="Q1168" t="s">
        <v>93</v>
      </c>
      <c r="R1168">
        <v>606152</v>
      </c>
    </row>
    <row r="1169" spans="1:18" x14ac:dyDescent="0.25">
      <c r="A1169" t="s">
        <v>382</v>
      </c>
      <c r="B1169" t="s">
        <v>383</v>
      </c>
      <c r="C1169" t="s">
        <v>85</v>
      </c>
      <c r="D1169">
        <v>115</v>
      </c>
      <c r="E1169" t="s">
        <v>86</v>
      </c>
      <c r="F1169" t="s">
        <v>87</v>
      </c>
      <c r="G1169" t="s">
        <v>88</v>
      </c>
      <c r="H1169" t="s">
        <v>89</v>
      </c>
      <c r="I1169" t="s">
        <v>128</v>
      </c>
      <c r="J1169" t="s">
        <v>91</v>
      </c>
      <c r="K1169" t="s">
        <v>129</v>
      </c>
      <c r="L1169">
        <v>1040292</v>
      </c>
      <c r="M1169">
        <v>1037204</v>
      </c>
      <c r="N1169">
        <v>165196</v>
      </c>
      <c r="O1169">
        <v>59886</v>
      </c>
      <c r="P1169">
        <v>168145</v>
      </c>
      <c r="Q1169" t="s">
        <v>93</v>
      </c>
      <c r="R1169">
        <v>606152</v>
      </c>
    </row>
    <row r="1170" spans="1:18" x14ac:dyDescent="0.25">
      <c r="A1170" t="s">
        <v>382</v>
      </c>
      <c r="B1170" t="s">
        <v>383</v>
      </c>
      <c r="C1170" t="s">
        <v>85</v>
      </c>
      <c r="D1170">
        <v>115</v>
      </c>
      <c r="E1170" t="s">
        <v>86</v>
      </c>
      <c r="F1170" t="s">
        <v>87</v>
      </c>
      <c r="G1170" t="s">
        <v>88</v>
      </c>
      <c r="H1170" t="s">
        <v>89</v>
      </c>
      <c r="I1170" t="s">
        <v>130</v>
      </c>
      <c r="J1170" t="s">
        <v>91</v>
      </c>
      <c r="K1170" t="s">
        <v>131</v>
      </c>
      <c r="L1170">
        <v>120</v>
      </c>
      <c r="M1170">
        <v>1037204</v>
      </c>
      <c r="N1170">
        <v>165196</v>
      </c>
      <c r="O1170">
        <v>59886</v>
      </c>
      <c r="P1170">
        <v>168145</v>
      </c>
      <c r="Q1170" t="s">
        <v>93</v>
      </c>
      <c r="R1170">
        <v>606152</v>
      </c>
    </row>
    <row r="1171" spans="1:18" x14ac:dyDescent="0.25">
      <c r="A1171" t="s">
        <v>382</v>
      </c>
      <c r="B1171" t="s">
        <v>383</v>
      </c>
      <c r="C1171" t="s">
        <v>85</v>
      </c>
      <c r="D1171">
        <v>115</v>
      </c>
      <c r="E1171" t="s">
        <v>86</v>
      </c>
      <c r="F1171" t="s">
        <v>87</v>
      </c>
      <c r="G1171" t="s">
        <v>88</v>
      </c>
      <c r="H1171" t="s">
        <v>89</v>
      </c>
      <c r="I1171" t="s">
        <v>132</v>
      </c>
      <c r="J1171" t="s">
        <v>91</v>
      </c>
      <c r="K1171" t="s">
        <v>133</v>
      </c>
      <c r="L1171">
        <v>-21409</v>
      </c>
      <c r="M1171">
        <v>1037204</v>
      </c>
      <c r="N1171">
        <v>165196</v>
      </c>
      <c r="O1171">
        <v>59886</v>
      </c>
      <c r="P1171">
        <v>168145</v>
      </c>
      <c r="Q1171" t="s">
        <v>93</v>
      </c>
      <c r="R1171">
        <v>606152</v>
      </c>
    </row>
    <row r="1172" spans="1:18" x14ac:dyDescent="0.25">
      <c r="A1172" t="s">
        <v>382</v>
      </c>
      <c r="B1172" t="s">
        <v>383</v>
      </c>
      <c r="C1172" t="s">
        <v>85</v>
      </c>
      <c r="D1172">
        <v>115</v>
      </c>
      <c r="E1172" t="s">
        <v>86</v>
      </c>
      <c r="F1172" t="s">
        <v>87</v>
      </c>
      <c r="G1172" t="s">
        <v>88</v>
      </c>
      <c r="H1172" t="s">
        <v>89</v>
      </c>
      <c r="I1172" t="s">
        <v>134</v>
      </c>
      <c r="J1172" t="s">
        <v>91</v>
      </c>
      <c r="K1172" t="s">
        <v>135</v>
      </c>
      <c r="L1172">
        <v>189589</v>
      </c>
      <c r="M1172">
        <v>1037204</v>
      </c>
      <c r="N1172">
        <v>165196</v>
      </c>
      <c r="O1172">
        <v>59886</v>
      </c>
      <c r="P1172">
        <v>168145</v>
      </c>
      <c r="Q1172" t="s">
        <v>93</v>
      </c>
      <c r="R1172">
        <v>606152</v>
      </c>
    </row>
    <row r="1173" spans="1:18" x14ac:dyDescent="0.25">
      <c r="A1173" t="s">
        <v>382</v>
      </c>
      <c r="B1173" t="s">
        <v>383</v>
      </c>
      <c r="C1173" t="s">
        <v>85</v>
      </c>
      <c r="D1173">
        <v>115</v>
      </c>
      <c r="E1173" t="s">
        <v>86</v>
      </c>
      <c r="F1173" t="s">
        <v>87</v>
      </c>
      <c r="G1173" t="s">
        <v>88</v>
      </c>
      <c r="H1173" t="s">
        <v>89</v>
      </c>
      <c r="I1173" t="s">
        <v>136</v>
      </c>
      <c r="J1173" t="s">
        <v>91</v>
      </c>
      <c r="K1173" t="s">
        <v>137</v>
      </c>
      <c r="L1173">
        <v>684</v>
      </c>
      <c r="M1173">
        <v>1037204</v>
      </c>
      <c r="N1173">
        <v>165196</v>
      </c>
      <c r="O1173">
        <v>59886</v>
      </c>
      <c r="P1173">
        <v>168145</v>
      </c>
      <c r="Q1173" t="s">
        <v>93</v>
      </c>
      <c r="R1173">
        <v>606152</v>
      </c>
    </row>
    <row r="1174" spans="1:18" x14ac:dyDescent="0.25">
      <c r="A1174" t="s">
        <v>382</v>
      </c>
      <c r="B1174" t="s">
        <v>383</v>
      </c>
      <c r="C1174" t="s">
        <v>85</v>
      </c>
      <c r="D1174">
        <v>115</v>
      </c>
      <c r="E1174" t="s">
        <v>86</v>
      </c>
      <c r="F1174" t="s">
        <v>87</v>
      </c>
      <c r="G1174" t="s">
        <v>88</v>
      </c>
      <c r="H1174" t="s">
        <v>89</v>
      </c>
      <c r="I1174" t="s">
        <v>138</v>
      </c>
      <c r="J1174" t="s">
        <v>91</v>
      </c>
      <c r="K1174" t="s">
        <v>139</v>
      </c>
      <c r="L1174">
        <v>208452</v>
      </c>
      <c r="M1174">
        <v>1037204</v>
      </c>
      <c r="N1174">
        <v>165196</v>
      </c>
      <c r="O1174">
        <v>59886</v>
      </c>
      <c r="P1174">
        <v>168145</v>
      </c>
      <c r="Q1174" t="s">
        <v>93</v>
      </c>
      <c r="R1174">
        <v>606152</v>
      </c>
    </row>
    <row r="1175" spans="1:18" x14ac:dyDescent="0.25">
      <c r="A1175" t="s">
        <v>382</v>
      </c>
      <c r="B1175" t="s">
        <v>383</v>
      </c>
      <c r="C1175" t="s">
        <v>85</v>
      </c>
      <c r="D1175">
        <v>115</v>
      </c>
      <c r="E1175" t="s">
        <v>86</v>
      </c>
      <c r="F1175" t="s">
        <v>87</v>
      </c>
      <c r="G1175" t="s">
        <v>88</v>
      </c>
      <c r="H1175" t="s">
        <v>89</v>
      </c>
      <c r="I1175" t="s">
        <v>140</v>
      </c>
      <c r="J1175" t="s">
        <v>91</v>
      </c>
      <c r="K1175" t="s">
        <v>141</v>
      </c>
      <c r="L1175">
        <v>0</v>
      </c>
      <c r="M1175">
        <v>1037204</v>
      </c>
      <c r="N1175">
        <v>165196</v>
      </c>
      <c r="O1175">
        <v>59886</v>
      </c>
      <c r="P1175">
        <v>168145</v>
      </c>
      <c r="Q1175" t="s">
        <v>93</v>
      </c>
      <c r="R1175">
        <v>606152</v>
      </c>
    </row>
    <row r="1176" spans="1:18" x14ac:dyDescent="0.25">
      <c r="A1176" t="s">
        <v>382</v>
      </c>
      <c r="B1176" t="s">
        <v>383</v>
      </c>
      <c r="C1176" t="s">
        <v>85</v>
      </c>
      <c r="D1176">
        <v>115</v>
      </c>
      <c r="E1176" t="s">
        <v>86</v>
      </c>
      <c r="F1176" t="s">
        <v>87</v>
      </c>
      <c r="G1176" t="s">
        <v>88</v>
      </c>
      <c r="H1176" t="s">
        <v>89</v>
      </c>
      <c r="I1176" t="s">
        <v>142</v>
      </c>
      <c r="J1176" t="s">
        <v>91</v>
      </c>
      <c r="K1176" t="s">
        <v>143</v>
      </c>
      <c r="L1176">
        <v>0</v>
      </c>
      <c r="M1176">
        <v>1037204</v>
      </c>
      <c r="N1176">
        <v>165196</v>
      </c>
      <c r="O1176">
        <v>59886</v>
      </c>
      <c r="P1176">
        <v>168145</v>
      </c>
      <c r="Q1176" t="s">
        <v>93</v>
      </c>
      <c r="R1176">
        <v>606152</v>
      </c>
    </row>
    <row r="1177" spans="1:18" x14ac:dyDescent="0.25">
      <c r="A1177" t="s">
        <v>382</v>
      </c>
      <c r="B1177" t="s">
        <v>383</v>
      </c>
      <c r="C1177" t="s">
        <v>85</v>
      </c>
      <c r="D1177">
        <v>115</v>
      </c>
      <c r="E1177" t="s">
        <v>86</v>
      </c>
      <c r="F1177" t="s">
        <v>87</v>
      </c>
      <c r="G1177" t="s">
        <v>88</v>
      </c>
      <c r="H1177" t="s">
        <v>89</v>
      </c>
      <c r="I1177" t="s">
        <v>144</v>
      </c>
      <c r="J1177" t="s">
        <v>91</v>
      </c>
      <c r="K1177" t="s">
        <v>145</v>
      </c>
      <c r="L1177">
        <v>0</v>
      </c>
      <c r="M1177">
        <v>1037204</v>
      </c>
      <c r="N1177">
        <v>165196</v>
      </c>
      <c r="O1177">
        <v>59886</v>
      </c>
      <c r="P1177">
        <v>168145</v>
      </c>
      <c r="Q1177" t="s">
        <v>93</v>
      </c>
      <c r="R1177">
        <v>606152</v>
      </c>
    </row>
    <row r="1178" spans="1:18" x14ac:dyDescent="0.25">
      <c r="A1178" t="s">
        <v>382</v>
      </c>
      <c r="B1178" t="s">
        <v>383</v>
      </c>
      <c r="C1178" t="s">
        <v>85</v>
      </c>
      <c r="D1178">
        <v>115</v>
      </c>
      <c r="E1178" t="s">
        <v>86</v>
      </c>
      <c r="F1178" t="s">
        <v>87</v>
      </c>
      <c r="G1178" t="s">
        <v>88</v>
      </c>
      <c r="H1178" t="s">
        <v>89</v>
      </c>
      <c r="I1178" t="s">
        <v>146</v>
      </c>
      <c r="J1178" t="s">
        <v>91</v>
      </c>
      <c r="K1178" t="s">
        <v>147</v>
      </c>
      <c r="L1178">
        <v>0</v>
      </c>
      <c r="M1178">
        <v>1037204</v>
      </c>
      <c r="N1178">
        <v>165196</v>
      </c>
      <c r="O1178">
        <v>59886</v>
      </c>
      <c r="P1178">
        <v>168145</v>
      </c>
      <c r="Q1178" t="s">
        <v>93</v>
      </c>
      <c r="R1178">
        <v>606152</v>
      </c>
    </row>
    <row r="1179" spans="1:18" x14ac:dyDescent="0.25">
      <c r="A1179" t="s">
        <v>382</v>
      </c>
      <c r="B1179" t="s">
        <v>383</v>
      </c>
      <c r="C1179" t="s">
        <v>85</v>
      </c>
      <c r="D1179">
        <v>115</v>
      </c>
      <c r="E1179" t="s">
        <v>86</v>
      </c>
      <c r="F1179" t="s">
        <v>87</v>
      </c>
      <c r="G1179" t="s">
        <v>88</v>
      </c>
      <c r="H1179" t="s">
        <v>89</v>
      </c>
      <c r="I1179" t="s">
        <v>148</v>
      </c>
      <c r="J1179" t="s">
        <v>91</v>
      </c>
      <c r="K1179" t="s">
        <v>149</v>
      </c>
      <c r="L1179">
        <v>0</v>
      </c>
      <c r="M1179">
        <v>1037204</v>
      </c>
      <c r="N1179">
        <v>165196</v>
      </c>
      <c r="O1179">
        <v>59886</v>
      </c>
      <c r="P1179">
        <v>168145</v>
      </c>
      <c r="Q1179" t="s">
        <v>93</v>
      </c>
      <c r="R1179">
        <v>606152</v>
      </c>
    </row>
    <row r="1180" spans="1:18" x14ac:dyDescent="0.25">
      <c r="A1180" t="s">
        <v>382</v>
      </c>
      <c r="B1180" t="s">
        <v>383</v>
      </c>
      <c r="C1180" t="s">
        <v>85</v>
      </c>
      <c r="D1180">
        <v>115</v>
      </c>
      <c r="E1180" t="s">
        <v>86</v>
      </c>
      <c r="F1180" t="s">
        <v>87</v>
      </c>
      <c r="G1180" t="s">
        <v>88</v>
      </c>
      <c r="H1180" t="s">
        <v>89</v>
      </c>
      <c r="I1180" t="s">
        <v>150</v>
      </c>
      <c r="J1180" t="s">
        <v>91</v>
      </c>
      <c r="K1180" t="s">
        <v>151</v>
      </c>
      <c r="L1180">
        <v>7502</v>
      </c>
      <c r="M1180">
        <v>1037204</v>
      </c>
      <c r="N1180">
        <v>165196</v>
      </c>
      <c r="O1180">
        <v>59886</v>
      </c>
      <c r="P1180">
        <v>168145</v>
      </c>
      <c r="Q1180" t="s">
        <v>93</v>
      </c>
      <c r="R1180">
        <v>606152</v>
      </c>
    </row>
    <row r="1181" spans="1:18" x14ac:dyDescent="0.25">
      <c r="A1181" t="s">
        <v>382</v>
      </c>
      <c r="B1181" t="s">
        <v>383</v>
      </c>
      <c r="C1181" t="s">
        <v>85</v>
      </c>
      <c r="D1181">
        <v>115</v>
      </c>
      <c r="E1181" t="s">
        <v>86</v>
      </c>
      <c r="F1181" t="s">
        <v>87</v>
      </c>
      <c r="G1181" t="s">
        <v>88</v>
      </c>
      <c r="H1181" t="s">
        <v>89</v>
      </c>
      <c r="I1181" t="s">
        <v>152</v>
      </c>
      <c r="J1181" t="s">
        <v>91</v>
      </c>
      <c r="K1181" t="s">
        <v>153</v>
      </c>
      <c r="L1181">
        <v>13332</v>
      </c>
      <c r="M1181">
        <v>1037204</v>
      </c>
      <c r="N1181">
        <v>165196</v>
      </c>
      <c r="O1181">
        <v>59886</v>
      </c>
      <c r="P1181">
        <v>168145</v>
      </c>
      <c r="Q1181" t="s">
        <v>93</v>
      </c>
      <c r="R1181">
        <v>606152</v>
      </c>
    </row>
    <row r="1182" spans="1:18" x14ac:dyDescent="0.25">
      <c r="A1182" t="s">
        <v>382</v>
      </c>
      <c r="B1182" t="s">
        <v>383</v>
      </c>
      <c r="C1182" t="s">
        <v>85</v>
      </c>
      <c r="D1182">
        <v>115</v>
      </c>
      <c r="E1182" t="s">
        <v>86</v>
      </c>
      <c r="F1182" t="s">
        <v>87</v>
      </c>
      <c r="G1182" t="s">
        <v>88</v>
      </c>
      <c r="H1182" t="s">
        <v>89</v>
      </c>
      <c r="I1182" t="s">
        <v>154</v>
      </c>
      <c r="J1182" t="s">
        <v>91</v>
      </c>
      <c r="K1182" t="s">
        <v>155</v>
      </c>
      <c r="L1182">
        <v>0</v>
      </c>
      <c r="M1182">
        <v>1037204</v>
      </c>
      <c r="N1182">
        <v>165196</v>
      </c>
      <c r="O1182">
        <v>59886</v>
      </c>
      <c r="P1182">
        <v>168145</v>
      </c>
      <c r="Q1182" t="s">
        <v>93</v>
      </c>
      <c r="R1182">
        <v>606152</v>
      </c>
    </row>
    <row r="1183" spans="1:18" x14ac:dyDescent="0.25">
      <c r="A1183" t="s">
        <v>382</v>
      </c>
      <c r="B1183" t="s">
        <v>383</v>
      </c>
      <c r="C1183" t="s">
        <v>85</v>
      </c>
      <c r="D1183">
        <v>115</v>
      </c>
      <c r="E1183" t="s">
        <v>86</v>
      </c>
      <c r="F1183" t="s">
        <v>87</v>
      </c>
      <c r="G1183" t="s">
        <v>88</v>
      </c>
      <c r="H1183" t="s">
        <v>89</v>
      </c>
      <c r="I1183" t="s">
        <v>156</v>
      </c>
      <c r="J1183" t="s">
        <v>91</v>
      </c>
      <c r="K1183" t="s">
        <v>157</v>
      </c>
      <c r="L1183">
        <v>0</v>
      </c>
      <c r="M1183">
        <v>1037204</v>
      </c>
      <c r="N1183">
        <v>165196</v>
      </c>
      <c r="O1183">
        <v>59886</v>
      </c>
      <c r="P1183">
        <v>168145</v>
      </c>
      <c r="Q1183" t="s">
        <v>93</v>
      </c>
      <c r="R1183">
        <v>606152</v>
      </c>
    </row>
    <row r="1184" spans="1:18" x14ac:dyDescent="0.25">
      <c r="A1184" t="s">
        <v>382</v>
      </c>
      <c r="B1184" t="s">
        <v>383</v>
      </c>
      <c r="C1184" t="s">
        <v>85</v>
      </c>
      <c r="D1184">
        <v>115</v>
      </c>
      <c r="E1184" t="s">
        <v>86</v>
      </c>
      <c r="F1184" t="s">
        <v>87</v>
      </c>
      <c r="G1184" t="s">
        <v>88</v>
      </c>
      <c r="H1184" t="s">
        <v>89</v>
      </c>
      <c r="I1184" t="s">
        <v>158</v>
      </c>
      <c r="J1184" t="s">
        <v>91</v>
      </c>
      <c r="K1184" t="s">
        <v>159</v>
      </c>
      <c r="L1184">
        <v>2520</v>
      </c>
      <c r="M1184">
        <v>1037204</v>
      </c>
      <c r="N1184">
        <v>165196</v>
      </c>
      <c r="O1184">
        <v>59886</v>
      </c>
      <c r="P1184">
        <v>168145</v>
      </c>
      <c r="Q1184" t="s">
        <v>93</v>
      </c>
      <c r="R1184">
        <v>606152</v>
      </c>
    </row>
    <row r="1185" spans="1:18" x14ac:dyDescent="0.25">
      <c r="A1185" t="s">
        <v>382</v>
      </c>
      <c r="B1185" t="s">
        <v>383</v>
      </c>
      <c r="C1185" t="s">
        <v>85</v>
      </c>
      <c r="D1185">
        <v>115</v>
      </c>
      <c r="E1185" t="s">
        <v>86</v>
      </c>
      <c r="F1185" t="s">
        <v>87</v>
      </c>
      <c r="G1185" t="s">
        <v>88</v>
      </c>
      <c r="H1185" t="s">
        <v>89</v>
      </c>
      <c r="I1185" t="s">
        <v>160</v>
      </c>
      <c r="J1185" t="s">
        <v>91</v>
      </c>
      <c r="K1185" t="s">
        <v>161</v>
      </c>
      <c r="L1185">
        <v>22264</v>
      </c>
      <c r="M1185">
        <v>1037204</v>
      </c>
      <c r="N1185">
        <v>165196</v>
      </c>
      <c r="O1185">
        <v>59886</v>
      </c>
      <c r="P1185">
        <v>168145</v>
      </c>
      <c r="Q1185" t="s">
        <v>93</v>
      </c>
      <c r="R1185">
        <v>606152</v>
      </c>
    </row>
    <row r="1186" spans="1:18" x14ac:dyDescent="0.25">
      <c r="A1186" t="s">
        <v>382</v>
      </c>
      <c r="B1186" t="s">
        <v>383</v>
      </c>
      <c r="C1186" t="s">
        <v>85</v>
      </c>
      <c r="D1186">
        <v>115</v>
      </c>
      <c r="E1186" t="s">
        <v>86</v>
      </c>
      <c r="F1186" t="s">
        <v>87</v>
      </c>
      <c r="G1186" t="s">
        <v>88</v>
      </c>
      <c r="H1186" t="s">
        <v>89</v>
      </c>
      <c r="I1186" t="s">
        <v>162</v>
      </c>
      <c r="J1186" t="s">
        <v>91</v>
      </c>
      <c r="K1186" t="s">
        <v>163</v>
      </c>
      <c r="L1186">
        <v>840</v>
      </c>
      <c r="M1186">
        <v>1037204</v>
      </c>
      <c r="N1186">
        <v>165196</v>
      </c>
      <c r="O1186">
        <v>59886</v>
      </c>
      <c r="P1186">
        <v>168145</v>
      </c>
      <c r="Q1186" t="s">
        <v>93</v>
      </c>
      <c r="R1186">
        <v>606152</v>
      </c>
    </row>
    <row r="1187" spans="1:18" x14ac:dyDescent="0.25">
      <c r="A1187" t="s">
        <v>382</v>
      </c>
      <c r="B1187" t="s">
        <v>383</v>
      </c>
      <c r="C1187" t="s">
        <v>85</v>
      </c>
      <c r="D1187">
        <v>115</v>
      </c>
      <c r="E1187" t="s">
        <v>86</v>
      </c>
      <c r="F1187" t="s">
        <v>87</v>
      </c>
      <c r="G1187" t="s">
        <v>88</v>
      </c>
      <c r="H1187" t="s">
        <v>89</v>
      </c>
      <c r="I1187" t="s">
        <v>164</v>
      </c>
      <c r="J1187" t="s">
        <v>91</v>
      </c>
      <c r="K1187" t="s">
        <v>165</v>
      </c>
      <c r="L1187">
        <v>11000</v>
      </c>
      <c r="M1187">
        <v>1037204</v>
      </c>
      <c r="N1187">
        <v>165196</v>
      </c>
      <c r="O1187">
        <v>59886</v>
      </c>
      <c r="P1187">
        <v>168145</v>
      </c>
      <c r="Q1187" t="s">
        <v>93</v>
      </c>
      <c r="R1187">
        <v>606152</v>
      </c>
    </row>
    <row r="1188" spans="1:18" x14ac:dyDescent="0.25">
      <c r="A1188" t="s">
        <v>382</v>
      </c>
      <c r="B1188" t="s">
        <v>383</v>
      </c>
      <c r="C1188" t="s">
        <v>85</v>
      </c>
      <c r="D1188">
        <v>115</v>
      </c>
      <c r="E1188" t="s">
        <v>86</v>
      </c>
      <c r="F1188" t="s">
        <v>87</v>
      </c>
      <c r="G1188" t="s">
        <v>88</v>
      </c>
      <c r="H1188" t="s">
        <v>89</v>
      </c>
      <c r="I1188" t="s">
        <v>166</v>
      </c>
      <c r="J1188" t="s">
        <v>91</v>
      </c>
      <c r="K1188" t="s">
        <v>167</v>
      </c>
      <c r="L1188">
        <v>0</v>
      </c>
      <c r="M1188">
        <v>1037204</v>
      </c>
      <c r="N1188">
        <v>165196</v>
      </c>
      <c r="O1188">
        <v>59886</v>
      </c>
      <c r="P1188">
        <v>168145</v>
      </c>
      <c r="Q1188" t="s">
        <v>93</v>
      </c>
      <c r="R1188">
        <v>606152</v>
      </c>
    </row>
    <row r="1189" spans="1:18" x14ac:dyDescent="0.25">
      <c r="A1189" t="s">
        <v>382</v>
      </c>
      <c r="B1189" t="s">
        <v>383</v>
      </c>
      <c r="C1189" t="s">
        <v>85</v>
      </c>
      <c r="D1189">
        <v>115</v>
      </c>
      <c r="E1189" t="s">
        <v>86</v>
      </c>
      <c r="F1189" t="s">
        <v>87</v>
      </c>
      <c r="G1189" t="s">
        <v>88</v>
      </c>
      <c r="H1189" t="s">
        <v>89</v>
      </c>
      <c r="I1189" t="s">
        <v>168</v>
      </c>
      <c r="J1189" t="s">
        <v>91</v>
      </c>
      <c r="K1189" t="s">
        <v>169</v>
      </c>
      <c r="L1189">
        <v>1200</v>
      </c>
      <c r="M1189">
        <v>1037204</v>
      </c>
      <c r="N1189">
        <v>165196</v>
      </c>
      <c r="O1189">
        <v>59886</v>
      </c>
      <c r="P1189">
        <v>168145</v>
      </c>
      <c r="Q1189" t="s">
        <v>93</v>
      </c>
      <c r="R1189">
        <v>606152</v>
      </c>
    </row>
    <row r="1190" spans="1:18" x14ac:dyDescent="0.25">
      <c r="A1190" t="s">
        <v>382</v>
      </c>
      <c r="B1190" t="s">
        <v>383</v>
      </c>
      <c r="C1190" t="s">
        <v>85</v>
      </c>
      <c r="D1190">
        <v>115</v>
      </c>
      <c r="E1190" t="s">
        <v>86</v>
      </c>
      <c r="F1190" t="s">
        <v>87</v>
      </c>
      <c r="G1190" t="s">
        <v>88</v>
      </c>
      <c r="H1190" t="s">
        <v>89</v>
      </c>
      <c r="I1190" t="s">
        <v>170</v>
      </c>
      <c r="J1190" t="s">
        <v>91</v>
      </c>
      <c r="K1190" t="s">
        <v>171</v>
      </c>
      <c r="L1190">
        <v>2302</v>
      </c>
      <c r="M1190">
        <v>1037204</v>
      </c>
      <c r="N1190">
        <v>165196</v>
      </c>
      <c r="O1190">
        <v>59886</v>
      </c>
      <c r="P1190">
        <v>168145</v>
      </c>
      <c r="Q1190" t="s">
        <v>93</v>
      </c>
      <c r="R1190">
        <v>606152</v>
      </c>
    </row>
    <row r="1191" spans="1:18" x14ac:dyDescent="0.25">
      <c r="A1191" t="s">
        <v>382</v>
      </c>
      <c r="B1191" t="s">
        <v>383</v>
      </c>
      <c r="C1191" t="s">
        <v>85</v>
      </c>
      <c r="D1191">
        <v>115</v>
      </c>
      <c r="E1191" t="s">
        <v>86</v>
      </c>
      <c r="F1191" t="s">
        <v>87</v>
      </c>
      <c r="G1191" t="s">
        <v>88</v>
      </c>
      <c r="H1191" t="s">
        <v>89</v>
      </c>
      <c r="I1191" t="s">
        <v>172</v>
      </c>
      <c r="J1191" t="s">
        <v>91</v>
      </c>
      <c r="K1191" t="s">
        <v>173</v>
      </c>
      <c r="L1191">
        <v>956</v>
      </c>
      <c r="M1191">
        <v>1037204</v>
      </c>
      <c r="N1191">
        <v>165196</v>
      </c>
      <c r="O1191">
        <v>59886</v>
      </c>
      <c r="P1191">
        <v>168145</v>
      </c>
      <c r="Q1191" t="s">
        <v>93</v>
      </c>
      <c r="R1191">
        <v>606152</v>
      </c>
    </row>
    <row r="1192" spans="1:18" x14ac:dyDescent="0.25">
      <c r="A1192" t="s">
        <v>382</v>
      </c>
      <c r="B1192" t="s">
        <v>383</v>
      </c>
      <c r="C1192" t="s">
        <v>85</v>
      </c>
      <c r="D1192">
        <v>115</v>
      </c>
      <c r="E1192" t="s">
        <v>86</v>
      </c>
      <c r="F1192" t="s">
        <v>87</v>
      </c>
      <c r="G1192" t="s">
        <v>88</v>
      </c>
      <c r="H1192" t="s">
        <v>89</v>
      </c>
      <c r="I1192" t="s">
        <v>174</v>
      </c>
      <c r="J1192" t="s">
        <v>91</v>
      </c>
      <c r="K1192" t="s">
        <v>175</v>
      </c>
      <c r="L1192">
        <v>0</v>
      </c>
      <c r="M1192">
        <v>1037204</v>
      </c>
      <c r="N1192">
        <v>165196</v>
      </c>
      <c r="O1192">
        <v>59886</v>
      </c>
      <c r="P1192">
        <v>168145</v>
      </c>
      <c r="Q1192" t="s">
        <v>93</v>
      </c>
      <c r="R1192">
        <v>606152</v>
      </c>
    </row>
    <row r="1193" spans="1:18" x14ac:dyDescent="0.25">
      <c r="A1193" t="s">
        <v>382</v>
      </c>
      <c r="B1193" t="s">
        <v>383</v>
      </c>
      <c r="C1193" t="s">
        <v>85</v>
      </c>
      <c r="D1193">
        <v>115</v>
      </c>
      <c r="E1193" t="s">
        <v>86</v>
      </c>
      <c r="F1193" t="s">
        <v>87</v>
      </c>
      <c r="G1193" t="s">
        <v>88</v>
      </c>
      <c r="H1193" t="s">
        <v>89</v>
      </c>
      <c r="I1193" t="s">
        <v>176</v>
      </c>
      <c r="J1193" t="s">
        <v>91</v>
      </c>
      <c r="K1193" t="s">
        <v>177</v>
      </c>
      <c r="L1193">
        <v>0</v>
      </c>
      <c r="M1193">
        <v>1037204</v>
      </c>
      <c r="N1193">
        <v>165196</v>
      </c>
      <c r="O1193">
        <v>59886</v>
      </c>
      <c r="P1193">
        <v>168145</v>
      </c>
      <c r="Q1193" t="s">
        <v>93</v>
      </c>
      <c r="R1193">
        <v>606152</v>
      </c>
    </row>
    <row r="1194" spans="1:18" x14ac:dyDescent="0.25">
      <c r="A1194" t="s">
        <v>382</v>
      </c>
      <c r="B1194" t="s">
        <v>383</v>
      </c>
      <c r="C1194" t="s">
        <v>85</v>
      </c>
      <c r="D1194">
        <v>115</v>
      </c>
      <c r="E1194" t="s">
        <v>86</v>
      </c>
      <c r="F1194" t="s">
        <v>87</v>
      </c>
      <c r="G1194" t="s">
        <v>88</v>
      </c>
      <c r="H1194" t="s">
        <v>89</v>
      </c>
      <c r="I1194" t="s">
        <v>178</v>
      </c>
      <c r="J1194" t="s">
        <v>91</v>
      </c>
      <c r="K1194" t="s">
        <v>179</v>
      </c>
      <c r="L1194">
        <v>37607</v>
      </c>
      <c r="M1194">
        <v>1037204</v>
      </c>
      <c r="N1194">
        <v>165196</v>
      </c>
      <c r="O1194">
        <v>59886</v>
      </c>
      <c r="P1194">
        <v>168145</v>
      </c>
      <c r="Q1194" t="s">
        <v>93</v>
      </c>
      <c r="R1194">
        <v>606152</v>
      </c>
    </row>
    <row r="1195" spans="1:18" x14ac:dyDescent="0.25">
      <c r="A1195" t="s">
        <v>382</v>
      </c>
      <c r="B1195" t="s">
        <v>383</v>
      </c>
      <c r="C1195" t="s">
        <v>85</v>
      </c>
      <c r="D1195">
        <v>115</v>
      </c>
      <c r="E1195" t="s">
        <v>86</v>
      </c>
      <c r="F1195" t="s">
        <v>87</v>
      </c>
      <c r="G1195" t="s">
        <v>88</v>
      </c>
      <c r="H1195" t="s">
        <v>89</v>
      </c>
      <c r="I1195" t="s">
        <v>180</v>
      </c>
      <c r="J1195" t="s">
        <v>91</v>
      </c>
      <c r="K1195" t="s">
        <v>181</v>
      </c>
      <c r="L1195">
        <v>117809</v>
      </c>
      <c r="M1195">
        <v>1037204</v>
      </c>
      <c r="N1195">
        <v>165196</v>
      </c>
      <c r="O1195">
        <v>59886</v>
      </c>
      <c r="P1195">
        <v>168145</v>
      </c>
      <c r="Q1195" t="s">
        <v>93</v>
      </c>
      <c r="R1195">
        <v>606152</v>
      </c>
    </row>
    <row r="1196" spans="1:18" x14ac:dyDescent="0.25">
      <c r="A1196" t="s">
        <v>382</v>
      </c>
      <c r="B1196" t="s">
        <v>383</v>
      </c>
      <c r="C1196" t="s">
        <v>85</v>
      </c>
      <c r="D1196">
        <v>115</v>
      </c>
      <c r="E1196" t="s">
        <v>86</v>
      </c>
      <c r="F1196" t="s">
        <v>87</v>
      </c>
      <c r="G1196" t="s">
        <v>88</v>
      </c>
      <c r="H1196" t="s">
        <v>89</v>
      </c>
      <c r="I1196" t="s">
        <v>182</v>
      </c>
      <c r="J1196" t="s">
        <v>91</v>
      </c>
      <c r="K1196" t="s">
        <v>183</v>
      </c>
      <c r="L1196">
        <v>0</v>
      </c>
      <c r="M1196">
        <v>1037204</v>
      </c>
      <c r="N1196">
        <v>165196</v>
      </c>
      <c r="O1196">
        <v>59886</v>
      </c>
      <c r="P1196">
        <v>168145</v>
      </c>
      <c r="Q1196" t="s">
        <v>93</v>
      </c>
      <c r="R1196">
        <v>606152</v>
      </c>
    </row>
    <row r="1197" spans="1:18" x14ac:dyDescent="0.25">
      <c r="A1197" t="s">
        <v>382</v>
      </c>
      <c r="B1197" t="s">
        <v>383</v>
      </c>
      <c r="C1197" t="s">
        <v>85</v>
      </c>
      <c r="D1197">
        <v>115</v>
      </c>
      <c r="E1197" t="s">
        <v>86</v>
      </c>
      <c r="F1197" t="s">
        <v>87</v>
      </c>
      <c r="G1197" t="s">
        <v>88</v>
      </c>
      <c r="H1197" t="s">
        <v>89</v>
      </c>
      <c r="I1197" t="s">
        <v>184</v>
      </c>
      <c r="J1197" t="s">
        <v>91</v>
      </c>
      <c r="K1197" t="s">
        <v>185</v>
      </c>
      <c r="L1197">
        <v>0</v>
      </c>
      <c r="M1197">
        <v>1037204</v>
      </c>
      <c r="N1197">
        <v>165196</v>
      </c>
      <c r="O1197">
        <v>59886</v>
      </c>
      <c r="P1197">
        <v>168145</v>
      </c>
      <c r="Q1197" t="s">
        <v>93</v>
      </c>
      <c r="R1197">
        <v>606152</v>
      </c>
    </row>
    <row r="1198" spans="1:18" x14ac:dyDescent="0.25">
      <c r="A1198" t="s">
        <v>382</v>
      </c>
      <c r="B1198" t="s">
        <v>383</v>
      </c>
      <c r="C1198" t="s">
        <v>85</v>
      </c>
      <c r="D1198">
        <v>115</v>
      </c>
      <c r="E1198" t="s">
        <v>86</v>
      </c>
      <c r="F1198" t="s">
        <v>87</v>
      </c>
      <c r="G1198" t="s">
        <v>88</v>
      </c>
      <c r="H1198" t="s">
        <v>89</v>
      </c>
      <c r="I1198" t="s">
        <v>186</v>
      </c>
      <c r="J1198" t="s">
        <v>91</v>
      </c>
      <c r="K1198" t="s">
        <v>187</v>
      </c>
      <c r="L1198">
        <v>0</v>
      </c>
      <c r="M1198">
        <v>1037204</v>
      </c>
      <c r="N1198">
        <v>165196</v>
      </c>
      <c r="O1198">
        <v>59886</v>
      </c>
      <c r="P1198">
        <v>168145</v>
      </c>
      <c r="Q1198" t="s">
        <v>93</v>
      </c>
      <c r="R1198">
        <v>606152</v>
      </c>
    </row>
    <row r="1199" spans="1:18" x14ac:dyDescent="0.25">
      <c r="A1199" t="s">
        <v>382</v>
      </c>
      <c r="B1199" t="s">
        <v>383</v>
      </c>
      <c r="C1199" t="s">
        <v>85</v>
      </c>
      <c r="D1199">
        <v>115</v>
      </c>
      <c r="E1199" t="s">
        <v>86</v>
      </c>
      <c r="F1199" t="s">
        <v>87</v>
      </c>
      <c r="G1199" t="s">
        <v>88</v>
      </c>
      <c r="H1199" t="s">
        <v>89</v>
      </c>
      <c r="I1199" t="s">
        <v>188</v>
      </c>
      <c r="J1199" t="s">
        <v>91</v>
      </c>
      <c r="K1199" t="s">
        <v>189</v>
      </c>
      <c r="L1199">
        <v>0</v>
      </c>
      <c r="M1199">
        <v>1037204</v>
      </c>
      <c r="N1199">
        <v>165196</v>
      </c>
      <c r="O1199">
        <v>59886</v>
      </c>
      <c r="P1199">
        <v>168145</v>
      </c>
      <c r="Q1199" t="s">
        <v>93</v>
      </c>
      <c r="R1199">
        <v>606152</v>
      </c>
    </row>
    <row r="1200" spans="1:18" x14ac:dyDescent="0.25">
      <c r="A1200" t="s">
        <v>382</v>
      </c>
      <c r="B1200" t="s">
        <v>383</v>
      </c>
      <c r="C1200" t="s">
        <v>85</v>
      </c>
      <c r="D1200">
        <v>115</v>
      </c>
      <c r="E1200" t="s">
        <v>86</v>
      </c>
      <c r="F1200" t="s">
        <v>87</v>
      </c>
      <c r="G1200" t="s">
        <v>88</v>
      </c>
      <c r="H1200" t="s">
        <v>89</v>
      </c>
      <c r="I1200" t="s">
        <v>190</v>
      </c>
      <c r="J1200" t="s">
        <v>91</v>
      </c>
      <c r="K1200" t="s">
        <v>191</v>
      </c>
      <c r="L1200">
        <v>4000</v>
      </c>
      <c r="M1200">
        <v>1037204</v>
      </c>
      <c r="N1200">
        <v>165196</v>
      </c>
      <c r="O1200">
        <v>59886</v>
      </c>
      <c r="P1200">
        <v>168145</v>
      </c>
      <c r="Q1200" t="s">
        <v>93</v>
      </c>
      <c r="R1200">
        <v>606152</v>
      </c>
    </row>
    <row r="1201" spans="1:18" x14ac:dyDescent="0.25">
      <c r="A1201" t="s">
        <v>382</v>
      </c>
      <c r="B1201" t="s">
        <v>383</v>
      </c>
      <c r="C1201" t="s">
        <v>85</v>
      </c>
      <c r="D1201">
        <v>115</v>
      </c>
      <c r="E1201" t="s">
        <v>86</v>
      </c>
      <c r="F1201" t="s">
        <v>87</v>
      </c>
      <c r="G1201" t="s">
        <v>88</v>
      </c>
      <c r="H1201" t="s">
        <v>89</v>
      </c>
      <c r="I1201" t="s">
        <v>192</v>
      </c>
      <c r="J1201" t="s">
        <v>91</v>
      </c>
      <c r="K1201" t="s">
        <v>193</v>
      </c>
      <c r="L1201">
        <v>1175</v>
      </c>
      <c r="M1201">
        <v>1037204</v>
      </c>
      <c r="N1201">
        <v>165196</v>
      </c>
      <c r="O1201">
        <v>59886</v>
      </c>
      <c r="P1201">
        <v>168145</v>
      </c>
      <c r="Q1201" t="s">
        <v>93</v>
      </c>
      <c r="R1201">
        <v>606152</v>
      </c>
    </row>
    <row r="1202" spans="1:18" x14ac:dyDescent="0.25">
      <c r="A1202" t="s">
        <v>382</v>
      </c>
      <c r="B1202" t="s">
        <v>383</v>
      </c>
      <c r="C1202" t="s">
        <v>85</v>
      </c>
      <c r="D1202">
        <v>115</v>
      </c>
      <c r="E1202" t="s">
        <v>86</v>
      </c>
      <c r="F1202" t="s">
        <v>87</v>
      </c>
      <c r="G1202" t="s">
        <v>88</v>
      </c>
      <c r="H1202" t="s">
        <v>89</v>
      </c>
      <c r="I1202" t="s">
        <v>194</v>
      </c>
      <c r="J1202" t="s">
        <v>91</v>
      </c>
      <c r="K1202" t="s">
        <v>195</v>
      </c>
      <c r="L1202">
        <v>6545</v>
      </c>
      <c r="M1202">
        <v>1037204</v>
      </c>
      <c r="N1202">
        <v>165196</v>
      </c>
      <c r="O1202">
        <v>59886</v>
      </c>
      <c r="P1202">
        <v>168145</v>
      </c>
      <c r="Q1202" t="s">
        <v>93</v>
      </c>
      <c r="R1202">
        <v>606152</v>
      </c>
    </row>
    <row r="1203" spans="1:18" x14ac:dyDescent="0.25">
      <c r="A1203" t="s">
        <v>382</v>
      </c>
      <c r="B1203" t="s">
        <v>383</v>
      </c>
      <c r="C1203" t="s">
        <v>85</v>
      </c>
      <c r="D1203">
        <v>115</v>
      </c>
      <c r="E1203" t="s">
        <v>86</v>
      </c>
      <c r="F1203" t="s">
        <v>87</v>
      </c>
      <c r="G1203" t="s">
        <v>88</v>
      </c>
      <c r="H1203" t="s">
        <v>89</v>
      </c>
      <c r="I1203" t="s">
        <v>196</v>
      </c>
      <c r="J1203" t="s">
        <v>91</v>
      </c>
      <c r="K1203" t="s">
        <v>197</v>
      </c>
      <c r="L1203">
        <v>42376</v>
      </c>
      <c r="M1203">
        <v>1037204</v>
      </c>
      <c r="N1203">
        <v>165196</v>
      </c>
      <c r="O1203">
        <v>59886</v>
      </c>
      <c r="P1203">
        <v>168145</v>
      </c>
      <c r="Q1203" t="s">
        <v>93</v>
      </c>
      <c r="R1203">
        <v>606152</v>
      </c>
    </row>
    <row r="1204" spans="1:18" x14ac:dyDescent="0.25">
      <c r="A1204" t="s">
        <v>382</v>
      </c>
      <c r="B1204" t="s">
        <v>383</v>
      </c>
      <c r="C1204" t="s">
        <v>85</v>
      </c>
      <c r="D1204">
        <v>115</v>
      </c>
      <c r="E1204" t="s">
        <v>86</v>
      </c>
      <c r="F1204" t="s">
        <v>87</v>
      </c>
      <c r="G1204" t="s">
        <v>88</v>
      </c>
      <c r="H1204" t="s">
        <v>89</v>
      </c>
      <c r="I1204" t="s">
        <v>198</v>
      </c>
      <c r="J1204" t="s">
        <v>91</v>
      </c>
      <c r="K1204" t="s">
        <v>199</v>
      </c>
      <c r="L1204">
        <v>0</v>
      </c>
      <c r="M1204">
        <v>1037204</v>
      </c>
      <c r="N1204">
        <v>165196</v>
      </c>
      <c r="O1204">
        <v>59886</v>
      </c>
      <c r="P1204">
        <v>168145</v>
      </c>
      <c r="Q1204" t="s">
        <v>93</v>
      </c>
      <c r="R1204">
        <v>606152</v>
      </c>
    </row>
    <row r="1205" spans="1:18" x14ac:dyDescent="0.25">
      <c r="A1205" t="s">
        <v>382</v>
      </c>
      <c r="B1205" t="s">
        <v>383</v>
      </c>
      <c r="C1205" t="s">
        <v>85</v>
      </c>
      <c r="D1205">
        <v>115</v>
      </c>
      <c r="E1205" t="s">
        <v>86</v>
      </c>
      <c r="F1205" t="s">
        <v>87</v>
      </c>
      <c r="G1205" t="s">
        <v>88</v>
      </c>
      <c r="H1205" t="s">
        <v>89</v>
      </c>
      <c r="I1205" t="s">
        <v>200</v>
      </c>
      <c r="J1205" t="s">
        <v>91</v>
      </c>
      <c r="K1205" t="s">
        <v>201</v>
      </c>
      <c r="L1205">
        <v>23819</v>
      </c>
      <c r="M1205">
        <v>1037204</v>
      </c>
      <c r="N1205">
        <v>165196</v>
      </c>
      <c r="O1205">
        <v>59886</v>
      </c>
      <c r="P1205">
        <v>168145</v>
      </c>
      <c r="Q1205" t="s">
        <v>93</v>
      </c>
      <c r="R1205">
        <v>606152</v>
      </c>
    </row>
    <row r="1206" spans="1:18" x14ac:dyDescent="0.25">
      <c r="A1206" t="s">
        <v>382</v>
      </c>
      <c r="B1206" t="s">
        <v>383</v>
      </c>
      <c r="C1206" t="s">
        <v>85</v>
      </c>
      <c r="D1206">
        <v>115</v>
      </c>
      <c r="E1206" t="s">
        <v>86</v>
      </c>
      <c r="F1206" t="s">
        <v>87</v>
      </c>
      <c r="G1206" t="s">
        <v>88</v>
      </c>
      <c r="H1206" t="s">
        <v>89</v>
      </c>
      <c r="I1206" t="s">
        <v>202</v>
      </c>
      <c r="J1206" t="s">
        <v>91</v>
      </c>
      <c r="K1206" t="s">
        <v>203</v>
      </c>
      <c r="L1206">
        <v>0</v>
      </c>
      <c r="M1206">
        <v>1037204</v>
      </c>
      <c r="N1206">
        <v>165196</v>
      </c>
      <c r="O1206">
        <v>59886</v>
      </c>
      <c r="P1206">
        <v>168145</v>
      </c>
      <c r="Q1206" t="s">
        <v>93</v>
      </c>
      <c r="R1206">
        <v>606152</v>
      </c>
    </row>
    <row r="1207" spans="1:18" x14ac:dyDescent="0.25">
      <c r="A1207" t="s">
        <v>382</v>
      </c>
      <c r="B1207" t="s">
        <v>383</v>
      </c>
      <c r="C1207" t="s">
        <v>85</v>
      </c>
      <c r="D1207">
        <v>115</v>
      </c>
      <c r="E1207" t="s">
        <v>86</v>
      </c>
      <c r="F1207" t="s">
        <v>87</v>
      </c>
      <c r="G1207" t="s">
        <v>88</v>
      </c>
      <c r="H1207" t="s">
        <v>89</v>
      </c>
      <c r="I1207" t="s">
        <v>204</v>
      </c>
      <c r="J1207" t="s">
        <v>91</v>
      </c>
      <c r="K1207" t="s">
        <v>205</v>
      </c>
      <c r="L1207">
        <v>0</v>
      </c>
      <c r="M1207">
        <v>1037204</v>
      </c>
      <c r="N1207">
        <v>165196</v>
      </c>
      <c r="O1207">
        <v>59886</v>
      </c>
      <c r="P1207">
        <v>168145</v>
      </c>
      <c r="Q1207" t="s">
        <v>93</v>
      </c>
      <c r="R1207">
        <v>606152</v>
      </c>
    </row>
    <row r="1208" spans="1:18" x14ac:dyDescent="0.25">
      <c r="A1208" t="s">
        <v>382</v>
      </c>
      <c r="B1208" t="s">
        <v>383</v>
      </c>
      <c r="C1208" t="s">
        <v>85</v>
      </c>
      <c r="D1208">
        <v>115</v>
      </c>
      <c r="E1208" t="s">
        <v>86</v>
      </c>
      <c r="F1208" t="s">
        <v>87</v>
      </c>
      <c r="G1208" t="s">
        <v>88</v>
      </c>
      <c r="H1208" t="s">
        <v>89</v>
      </c>
      <c r="I1208" t="s">
        <v>206</v>
      </c>
      <c r="J1208" t="s">
        <v>91</v>
      </c>
      <c r="K1208" t="s">
        <v>207</v>
      </c>
      <c r="L1208">
        <v>4270</v>
      </c>
      <c r="M1208">
        <v>1037204</v>
      </c>
      <c r="N1208">
        <v>165196</v>
      </c>
      <c r="O1208">
        <v>59886</v>
      </c>
      <c r="P1208">
        <v>168145</v>
      </c>
      <c r="Q1208" t="s">
        <v>93</v>
      </c>
      <c r="R1208">
        <v>606152</v>
      </c>
    </row>
    <row r="1209" spans="1:18" x14ac:dyDescent="0.25">
      <c r="A1209" t="s">
        <v>382</v>
      </c>
      <c r="B1209" t="s">
        <v>383</v>
      </c>
      <c r="C1209" t="s">
        <v>85</v>
      </c>
      <c r="D1209">
        <v>115</v>
      </c>
      <c r="E1209" t="s">
        <v>86</v>
      </c>
      <c r="F1209" t="s">
        <v>87</v>
      </c>
      <c r="G1209" t="s">
        <v>88</v>
      </c>
      <c r="H1209" t="s">
        <v>89</v>
      </c>
      <c r="I1209" t="s">
        <v>208</v>
      </c>
      <c r="J1209" t="s">
        <v>91</v>
      </c>
      <c r="K1209" t="s">
        <v>209</v>
      </c>
      <c r="L1209">
        <v>888</v>
      </c>
      <c r="M1209">
        <v>1037204</v>
      </c>
      <c r="N1209">
        <v>165196</v>
      </c>
      <c r="O1209">
        <v>59886</v>
      </c>
      <c r="P1209">
        <v>168145</v>
      </c>
      <c r="Q1209" t="s">
        <v>93</v>
      </c>
      <c r="R1209">
        <v>606152</v>
      </c>
    </row>
    <row r="1210" spans="1:18" x14ac:dyDescent="0.25">
      <c r="A1210" t="s">
        <v>382</v>
      </c>
      <c r="B1210" t="s">
        <v>383</v>
      </c>
      <c r="C1210" t="s">
        <v>85</v>
      </c>
      <c r="D1210">
        <v>115</v>
      </c>
      <c r="E1210" t="s">
        <v>86</v>
      </c>
      <c r="F1210" t="s">
        <v>87</v>
      </c>
      <c r="G1210" t="s">
        <v>88</v>
      </c>
      <c r="H1210" t="s">
        <v>89</v>
      </c>
      <c r="I1210" t="s">
        <v>210</v>
      </c>
      <c r="J1210" t="s">
        <v>91</v>
      </c>
      <c r="K1210" t="s">
        <v>211</v>
      </c>
      <c r="L1210">
        <v>9250</v>
      </c>
      <c r="M1210">
        <v>1037204</v>
      </c>
      <c r="N1210">
        <v>165196</v>
      </c>
      <c r="O1210">
        <v>59886</v>
      </c>
      <c r="P1210">
        <v>168145</v>
      </c>
      <c r="Q1210" t="s">
        <v>93</v>
      </c>
      <c r="R1210">
        <v>606152</v>
      </c>
    </row>
    <row r="1211" spans="1:18" x14ac:dyDescent="0.25">
      <c r="A1211" t="s">
        <v>382</v>
      </c>
      <c r="B1211" t="s">
        <v>383</v>
      </c>
      <c r="C1211" t="s">
        <v>85</v>
      </c>
      <c r="D1211">
        <v>115</v>
      </c>
      <c r="E1211" t="s">
        <v>86</v>
      </c>
      <c r="F1211" t="s">
        <v>87</v>
      </c>
      <c r="G1211" t="s">
        <v>88</v>
      </c>
      <c r="H1211" t="s">
        <v>89</v>
      </c>
      <c r="I1211" t="s">
        <v>212</v>
      </c>
      <c r="J1211" t="s">
        <v>91</v>
      </c>
      <c r="K1211" t="s">
        <v>213</v>
      </c>
      <c r="L1211">
        <v>5320</v>
      </c>
      <c r="M1211">
        <v>1037204</v>
      </c>
      <c r="N1211">
        <v>165196</v>
      </c>
      <c r="O1211">
        <v>59886</v>
      </c>
      <c r="P1211">
        <v>168145</v>
      </c>
      <c r="Q1211" t="s">
        <v>93</v>
      </c>
      <c r="R1211">
        <v>606152</v>
      </c>
    </row>
    <row r="1212" spans="1:18" x14ac:dyDescent="0.25">
      <c r="A1212" t="s">
        <v>382</v>
      </c>
      <c r="B1212" t="s">
        <v>383</v>
      </c>
      <c r="C1212" t="s">
        <v>85</v>
      </c>
      <c r="D1212">
        <v>115</v>
      </c>
      <c r="E1212" t="s">
        <v>86</v>
      </c>
      <c r="F1212" t="s">
        <v>87</v>
      </c>
      <c r="G1212" t="s">
        <v>88</v>
      </c>
      <c r="H1212" t="s">
        <v>89</v>
      </c>
      <c r="I1212" t="s">
        <v>214</v>
      </c>
      <c r="J1212" t="s">
        <v>91</v>
      </c>
      <c r="K1212" t="s">
        <v>215</v>
      </c>
      <c r="L1212">
        <v>62587</v>
      </c>
      <c r="M1212">
        <v>1037204</v>
      </c>
      <c r="N1212">
        <v>165196</v>
      </c>
      <c r="O1212">
        <v>59886</v>
      </c>
      <c r="P1212">
        <v>168145</v>
      </c>
      <c r="Q1212" t="s">
        <v>93</v>
      </c>
      <c r="R1212">
        <v>606152</v>
      </c>
    </row>
    <row r="1213" spans="1:18" x14ac:dyDescent="0.25">
      <c r="A1213" t="s">
        <v>382</v>
      </c>
      <c r="B1213" t="s">
        <v>383</v>
      </c>
      <c r="C1213" t="s">
        <v>85</v>
      </c>
      <c r="D1213">
        <v>115</v>
      </c>
      <c r="E1213" t="s">
        <v>86</v>
      </c>
      <c r="F1213" t="s">
        <v>87</v>
      </c>
      <c r="G1213" t="s">
        <v>88</v>
      </c>
      <c r="H1213" t="s">
        <v>89</v>
      </c>
      <c r="I1213" t="s">
        <v>216</v>
      </c>
      <c r="J1213" t="s">
        <v>91</v>
      </c>
      <c r="K1213" t="s">
        <v>217</v>
      </c>
      <c r="L1213">
        <v>4091</v>
      </c>
      <c r="M1213">
        <v>1037204</v>
      </c>
      <c r="N1213">
        <v>165196</v>
      </c>
      <c r="O1213">
        <v>59886</v>
      </c>
      <c r="P1213">
        <v>168145</v>
      </c>
      <c r="Q1213" t="s">
        <v>93</v>
      </c>
      <c r="R1213">
        <v>606152</v>
      </c>
    </row>
    <row r="1214" spans="1:18" x14ac:dyDescent="0.25">
      <c r="A1214" t="s">
        <v>382</v>
      </c>
      <c r="B1214" t="s">
        <v>383</v>
      </c>
      <c r="C1214" t="s">
        <v>85</v>
      </c>
      <c r="D1214">
        <v>115</v>
      </c>
      <c r="E1214" t="s">
        <v>86</v>
      </c>
      <c r="F1214" t="s">
        <v>87</v>
      </c>
      <c r="G1214" t="s">
        <v>88</v>
      </c>
      <c r="H1214" t="s">
        <v>89</v>
      </c>
      <c r="I1214" t="s">
        <v>218</v>
      </c>
      <c r="J1214" t="s">
        <v>91</v>
      </c>
      <c r="K1214" t="s">
        <v>219</v>
      </c>
      <c r="L1214">
        <v>0</v>
      </c>
      <c r="M1214">
        <v>1037204</v>
      </c>
      <c r="N1214">
        <v>165196</v>
      </c>
      <c r="O1214">
        <v>59886</v>
      </c>
      <c r="P1214">
        <v>168145</v>
      </c>
      <c r="Q1214" t="s">
        <v>93</v>
      </c>
      <c r="R1214">
        <v>606152</v>
      </c>
    </row>
    <row r="1215" spans="1:18" x14ac:dyDescent="0.25">
      <c r="A1215" t="s">
        <v>382</v>
      </c>
      <c r="B1215" t="s">
        <v>383</v>
      </c>
      <c r="C1215" t="s">
        <v>85</v>
      </c>
      <c r="D1215">
        <v>115</v>
      </c>
      <c r="E1215" t="s">
        <v>86</v>
      </c>
      <c r="F1215" t="s">
        <v>87</v>
      </c>
      <c r="G1215" t="s">
        <v>88</v>
      </c>
      <c r="H1215" t="s">
        <v>89</v>
      </c>
      <c r="I1215" t="s">
        <v>220</v>
      </c>
      <c r="J1215" t="s">
        <v>91</v>
      </c>
      <c r="K1215" t="s">
        <v>221</v>
      </c>
      <c r="L1215">
        <v>4880</v>
      </c>
      <c r="M1215">
        <v>1037204</v>
      </c>
      <c r="N1215">
        <v>165196</v>
      </c>
      <c r="O1215">
        <v>59886</v>
      </c>
      <c r="P1215">
        <v>168145</v>
      </c>
      <c r="Q1215" t="s">
        <v>93</v>
      </c>
      <c r="R1215">
        <v>606152</v>
      </c>
    </row>
    <row r="1216" spans="1:18" x14ac:dyDescent="0.25">
      <c r="A1216" t="s">
        <v>382</v>
      </c>
      <c r="B1216" t="s">
        <v>383</v>
      </c>
      <c r="C1216" t="s">
        <v>85</v>
      </c>
      <c r="D1216">
        <v>115</v>
      </c>
      <c r="E1216" t="s">
        <v>86</v>
      </c>
      <c r="F1216" t="s">
        <v>87</v>
      </c>
      <c r="G1216" t="s">
        <v>88</v>
      </c>
      <c r="H1216" t="s">
        <v>89</v>
      </c>
      <c r="I1216" t="s">
        <v>222</v>
      </c>
      <c r="J1216" t="s">
        <v>91</v>
      </c>
      <c r="K1216" t="s">
        <v>223</v>
      </c>
      <c r="L1216">
        <v>2700</v>
      </c>
      <c r="M1216">
        <v>1037204</v>
      </c>
      <c r="N1216">
        <v>165196</v>
      </c>
      <c r="O1216">
        <v>59886</v>
      </c>
      <c r="P1216">
        <v>168145</v>
      </c>
      <c r="Q1216" t="s">
        <v>93</v>
      </c>
      <c r="R1216">
        <v>606152</v>
      </c>
    </row>
    <row r="1217" spans="1:18" x14ac:dyDescent="0.25">
      <c r="A1217" t="s">
        <v>382</v>
      </c>
      <c r="B1217" t="s">
        <v>383</v>
      </c>
      <c r="C1217" t="s">
        <v>85</v>
      </c>
      <c r="D1217">
        <v>115</v>
      </c>
      <c r="E1217" t="s">
        <v>86</v>
      </c>
      <c r="F1217" t="s">
        <v>87</v>
      </c>
      <c r="G1217" t="s">
        <v>88</v>
      </c>
      <c r="H1217" t="s">
        <v>89</v>
      </c>
      <c r="I1217" t="s">
        <v>224</v>
      </c>
      <c r="J1217" t="s">
        <v>91</v>
      </c>
      <c r="K1217" t="s">
        <v>225</v>
      </c>
      <c r="L1217">
        <v>11288</v>
      </c>
      <c r="M1217">
        <v>1037204</v>
      </c>
      <c r="N1217">
        <v>165196</v>
      </c>
      <c r="O1217">
        <v>59886</v>
      </c>
      <c r="P1217">
        <v>168145</v>
      </c>
      <c r="Q1217" t="s">
        <v>93</v>
      </c>
      <c r="R1217">
        <v>606152</v>
      </c>
    </row>
    <row r="1218" spans="1:18" x14ac:dyDescent="0.25">
      <c r="A1218" t="s">
        <v>382</v>
      </c>
      <c r="B1218" t="s">
        <v>383</v>
      </c>
      <c r="C1218" t="s">
        <v>85</v>
      </c>
      <c r="D1218">
        <v>115</v>
      </c>
      <c r="E1218" t="s">
        <v>86</v>
      </c>
      <c r="F1218" t="s">
        <v>87</v>
      </c>
      <c r="G1218" t="s">
        <v>88</v>
      </c>
      <c r="H1218" t="s">
        <v>89</v>
      </c>
      <c r="I1218" t="s">
        <v>226</v>
      </c>
      <c r="J1218" t="s">
        <v>91</v>
      </c>
      <c r="K1218" t="s">
        <v>227</v>
      </c>
      <c r="L1218">
        <v>600</v>
      </c>
      <c r="M1218">
        <v>1037204</v>
      </c>
      <c r="N1218">
        <v>165196</v>
      </c>
      <c r="O1218">
        <v>59886</v>
      </c>
      <c r="P1218">
        <v>168145</v>
      </c>
      <c r="Q1218" t="s">
        <v>93</v>
      </c>
      <c r="R1218">
        <v>606152</v>
      </c>
    </row>
    <row r="1219" spans="1:18" x14ac:dyDescent="0.25">
      <c r="A1219" t="s">
        <v>382</v>
      </c>
      <c r="B1219" t="s">
        <v>383</v>
      </c>
      <c r="C1219" t="s">
        <v>85</v>
      </c>
      <c r="D1219">
        <v>115</v>
      </c>
      <c r="E1219" t="s">
        <v>86</v>
      </c>
      <c r="F1219" t="s">
        <v>87</v>
      </c>
      <c r="G1219" t="s">
        <v>88</v>
      </c>
      <c r="H1219" t="s">
        <v>89</v>
      </c>
      <c r="I1219" t="s">
        <v>228</v>
      </c>
      <c r="J1219" t="s">
        <v>91</v>
      </c>
      <c r="K1219" t="s">
        <v>229</v>
      </c>
      <c r="L1219">
        <v>0</v>
      </c>
      <c r="M1219">
        <v>1037204</v>
      </c>
      <c r="N1219">
        <v>165196</v>
      </c>
      <c r="O1219">
        <v>59886</v>
      </c>
      <c r="P1219">
        <v>168145</v>
      </c>
      <c r="Q1219" t="s">
        <v>93</v>
      </c>
      <c r="R1219">
        <v>606152</v>
      </c>
    </row>
    <row r="1220" spans="1:18" x14ac:dyDescent="0.25">
      <c r="A1220" t="s">
        <v>382</v>
      </c>
      <c r="B1220" t="s">
        <v>383</v>
      </c>
      <c r="C1220" t="s">
        <v>85</v>
      </c>
      <c r="D1220">
        <v>115</v>
      </c>
      <c r="E1220" t="s">
        <v>86</v>
      </c>
      <c r="F1220" t="s">
        <v>87</v>
      </c>
      <c r="G1220" t="s">
        <v>88</v>
      </c>
      <c r="H1220" t="s">
        <v>89</v>
      </c>
      <c r="I1220" t="s">
        <v>230</v>
      </c>
      <c r="J1220" t="s">
        <v>91</v>
      </c>
      <c r="K1220" t="s">
        <v>231</v>
      </c>
      <c r="L1220">
        <v>0</v>
      </c>
      <c r="M1220">
        <v>1037204</v>
      </c>
      <c r="N1220">
        <v>165196</v>
      </c>
      <c r="O1220">
        <v>59886</v>
      </c>
      <c r="P1220">
        <v>168145</v>
      </c>
      <c r="Q1220" t="s">
        <v>93</v>
      </c>
      <c r="R1220">
        <v>606152</v>
      </c>
    </row>
    <row r="1221" spans="1:18" x14ac:dyDescent="0.25">
      <c r="A1221" t="s">
        <v>382</v>
      </c>
      <c r="B1221" t="s">
        <v>383</v>
      </c>
      <c r="C1221" t="s">
        <v>85</v>
      </c>
      <c r="D1221">
        <v>115</v>
      </c>
      <c r="E1221" t="s">
        <v>86</v>
      </c>
      <c r="F1221" t="s">
        <v>87</v>
      </c>
      <c r="G1221" t="s">
        <v>88</v>
      </c>
      <c r="H1221" t="s">
        <v>89</v>
      </c>
      <c r="I1221" t="s">
        <v>232</v>
      </c>
      <c r="J1221" t="s">
        <v>91</v>
      </c>
      <c r="K1221" t="s">
        <v>233</v>
      </c>
      <c r="L1221">
        <v>24741</v>
      </c>
      <c r="M1221">
        <v>1037204</v>
      </c>
      <c r="N1221">
        <v>165196</v>
      </c>
      <c r="O1221">
        <v>59886</v>
      </c>
      <c r="P1221">
        <v>168145</v>
      </c>
      <c r="Q1221" t="s">
        <v>93</v>
      </c>
      <c r="R1221">
        <v>606152</v>
      </c>
    </row>
    <row r="1222" spans="1:18" x14ac:dyDescent="0.25">
      <c r="A1222" t="s">
        <v>382</v>
      </c>
      <c r="B1222" t="s">
        <v>383</v>
      </c>
      <c r="C1222" t="s">
        <v>85</v>
      </c>
      <c r="D1222">
        <v>115</v>
      </c>
      <c r="E1222" t="s">
        <v>86</v>
      </c>
      <c r="F1222" t="s">
        <v>87</v>
      </c>
      <c r="G1222" t="s">
        <v>88</v>
      </c>
      <c r="H1222" t="s">
        <v>89</v>
      </c>
      <c r="I1222" t="s">
        <v>234</v>
      </c>
      <c r="J1222" t="s">
        <v>91</v>
      </c>
      <c r="K1222" t="s">
        <v>235</v>
      </c>
      <c r="L1222">
        <v>0</v>
      </c>
      <c r="M1222">
        <v>1037204</v>
      </c>
      <c r="N1222">
        <v>165196</v>
      </c>
      <c r="O1222">
        <v>59886</v>
      </c>
      <c r="P1222">
        <v>168145</v>
      </c>
      <c r="Q1222" t="s">
        <v>93</v>
      </c>
      <c r="R1222">
        <v>606152</v>
      </c>
    </row>
    <row r="1223" spans="1:18" x14ac:dyDescent="0.25">
      <c r="A1223" t="s">
        <v>382</v>
      </c>
      <c r="B1223" t="s">
        <v>383</v>
      </c>
      <c r="C1223" t="s">
        <v>85</v>
      </c>
      <c r="D1223">
        <v>115</v>
      </c>
      <c r="E1223" t="s">
        <v>86</v>
      </c>
      <c r="F1223" t="s">
        <v>87</v>
      </c>
      <c r="G1223" t="s">
        <v>88</v>
      </c>
      <c r="H1223" t="s">
        <v>89</v>
      </c>
      <c r="I1223" t="s">
        <v>236</v>
      </c>
      <c r="J1223" t="s">
        <v>91</v>
      </c>
      <c r="K1223" t="s">
        <v>237</v>
      </c>
      <c r="L1223">
        <v>0</v>
      </c>
      <c r="M1223">
        <v>1037204</v>
      </c>
      <c r="N1223">
        <v>165196</v>
      </c>
      <c r="O1223">
        <v>59886</v>
      </c>
      <c r="P1223">
        <v>168145</v>
      </c>
      <c r="Q1223" t="s">
        <v>93</v>
      </c>
      <c r="R1223">
        <v>606152</v>
      </c>
    </row>
    <row r="1224" spans="1:18" x14ac:dyDescent="0.25">
      <c r="A1224" t="s">
        <v>382</v>
      </c>
      <c r="B1224" t="s">
        <v>383</v>
      </c>
      <c r="C1224" t="s">
        <v>85</v>
      </c>
      <c r="D1224">
        <v>115</v>
      </c>
      <c r="E1224" t="s">
        <v>86</v>
      </c>
      <c r="F1224" t="s">
        <v>87</v>
      </c>
      <c r="G1224" t="s">
        <v>88</v>
      </c>
      <c r="H1224" t="s">
        <v>89</v>
      </c>
      <c r="I1224" t="s">
        <v>128</v>
      </c>
      <c r="J1224" t="s">
        <v>91</v>
      </c>
      <c r="K1224" t="s">
        <v>129</v>
      </c>
      <c r="L1224">
        <v>4945</v>
      </c>
      <c r="M1224">
        <v>1037204</v>
      </c>
      <c r="N1224">
        <v>165196</v>
      </c>
      <c r="O1224">
        <v>59886</v>
      </c>
      <c r="P1224">
        <v>168145</v>
      </c>
      <c r="Q1224" t="s">
        <v>93</v>
      </c>
      <c r="R1224">
        <v>606152</v>
      </c>
    </row>
    <row r="1225" spans="1:18" x14ac:dyDescent="0.25">
      <c r="A1225" t="s">
        <v>382</v>
      </c>
      <c r="B1225" t="s">
        <v>383</v>
      </c>
      <c r="C1225" t="s">
        <v>85</v>
      </c>
      <c r="D1225">
        <v>115</v>
      </c>
      <c r="E1225" t="s">
        <v>86</v>
      </c>
      <c r="F1225" t="s">
        <v>87</v>
      </c>
      <c r="G1225" t="s">
        <v>88</v>
      </c>
      <c r="H1225" t="s">
        <v>89</v>
      </c>
      <c r="I1225" t="s">
        <v>130</v>
      </c>
      <c r="J1225" t="s">
        <v>91</v>
      </c>
      <c r="K1225" t="s">
        <v>131</v>
      </c>
      <c r="L1225">
        <v>80</v>
      </c>
      <c r="M1225">
        <v>1037204</v>
      </c>
      <c r="N1225">
        <v>165196</v>
      </c>
      <c r="O1225">
        <v>59886</v>
      </c>
      <c r="P1225">
        <v>168145</v>
      </c>
      <c r="Q1225" t="s">
        <v>93</v>
      </c>
      <c r="R1225">
        <v>606152</v>
      </c>
    </row>
    <row r="1226" spans="1:18" x14ac:dyDescent="0.25">
      <c r="A1226" t="s">
        <v>382</v>
      </c>
      <c r="B1226" t="s">
        <v>383</v>
      </c>
      <c r="C1226" t="s">
        <v>85</v>
      </c>
      <c r="D1226">
        <v>115</v>
      </c>
      <c r="E1226" t="s">
        <v>86</v>
      </c>
      <c r="F1226" t="s">
        <v>87</v>
      </c>
      <c r="G1226" t="s">
        <v>88</v>
      </c>
      <c r="H1226" t="s">
        <v>89</v>
      </c>
      <c r="I1226" t="s">
        <v>168</v>
      </c>
      <c r="J1226" t="s">
        <v>91</v>
      </c>
      <c r="K1226" t="s">
        <v>169</v>
      </c>
      <c r="L1226">
        <v>20123</v>
      </c>
      <c r="M1226">
        <v>1037204</v>
      </c>
      <c r="N1226">
        <v>165196</v>
      </c>
      <c r="O1226">
        <v>59886</v>
      </c>
      <c r="P1226">
        <v>168145</v>
      </c>
      <c r="Q1226" t="s">
        <v>93</v>
      </c>
      <c r="R1226">
        <v>606152</v>
      </c>
    </row>
    <row r="1227" spans="1:18" x14ac:dyDescent="0.25">
      <c r="A1227" t="s">
        <v>382</v>
      </c>
      <c r="B1227" t="s">
        <v>383</v>
      </c>
      <c r="C1227" t="s">
        <v>85</v>
      </c>
      <c r="D1227">
        <v>115</v>
      </c>
      <c r="E1227" t="s">
        <v>86</v>
      </c>
      <c r="F1227" t="s">
        <v>87</v>
      </c>
      <c r="G1227" t="s">
        <v>88</v>
      </c>
      <c r="H1227" t="s">
        <v>89</v>
      </c>
      <c r="I1227" t="s">
        <v>130</v>
      </c>
      <c r="J1227" t="s">
        <v>91</v>
      </c>
      <c r="K1227" t="s">
        <v>131</v>
      </c>
      <c r="L1227">
        <v>8856</v>
      </c>
      <c r="M1227">
        <v>1037204</v>
      </c>
      <c r="N1227">
        <v>165196</v>
      </c>
      <c r="O1227">
        <v>59886</v>
      </c>
      <c r="P1227">
        <v>168145</v>
      </c>
      <c r="Q1227" t="s">
        <v>93</v>
      </c>
      <c r="R1227">
        <v>606152</v>
      </c>
    </row>
    <row r="1228" spans="1:18" x14ac:dyDescent="0.25">
      <c r="A1228" t="s">
        <v>382</v>
      </c>
      <c r="B1228" t="s">
        <v>383</v>
      </c>
      <c r="C1228" t="s">
        <v>85</v>
      </c>
      <c r="D1228">
        <v>115</v>
      </c>
      <c r="E1228" t="s">
        <v>86</v>
      </c>
      <c r="F1228" t="s">
        <v>87</v>
      </c>
      <c r="G1228" t="s">
        <v>88</v>
      </c>
      <c r="H1228" t="s">
        <v>89</v>
      </c>
      <c r="I1228" t="s">
        <v>190</v>
      </c>
      <c r="J1228" t="s">
        <v>91</v>
      </c>
      <c r="K1228" t="s">
        <v>191</v>
      </c>
      <c r="L1228">
        <v>2000</v>
      </c>
      <c r="M1228">
        <v>1037204</v>
      </c>
      <c r="N1228">
        <v>165196</v>
      </c>
      <c r="O1228">
        <v>59886</v>
      </c>
      <c r="P1228">
        <v>168145</v>
      </c>
      <c r="Q1228" t="s">
        <v>93</v>
      </c>
      <c r="R1228">
        <v>606152</v>
      </c>
    </row>
    <row r="1229" spans="1:18" x14ac:dyDescent="0.25">
      <c r="A1229" t="s">
        <v>382</v>
      </c>
      <c r="B1229" t="s">
        <v>383</v>
      </c>
      <c r="C1229" t="s">
        <v>85</v>
      </c>
      <c r="D1229">
        <v>115</v>
      </c>
      <c r="E1229" t="s">
        <v>86</v>
      </c>
      <c r="F1229" t="s">
        <v>87</v>
      </c>
      <c r="G1229" t="s">
        <v>88</v>
      </c>
      <c r="H1229" t="s">
        <v>89</v>
      </c>
      <c r="I1229" t="s">
        <v>190</v>
      </c>
      <c r="J1229" t="s">
        <v>91</v>
      </c>
      <c r="K1229" t="s">
        <v>191</v>
      </c>
      <c r="L1229">
        <v>1500</v>
      </c>
      <c r="M1229">
        <v>1037204</v>
      </c>
      <c r="N1229">
        <v>165196</v>
      </c>
      <c r="O1229">
        <v>59886</v>
      </c>
      <c r="P1229">
        <v>168145</v>
      </c>
      <c r="Q1229" t="s">
        <v>93</v>
      </c>
      <c r="R1229">
        <v>606152</v>
      </c>
    </row>
    <row r="1230" spans="1:18" x14ac:dyDescent="0.25">
      <c r="A1230" t="s">
        <v>382</v>
      </c>
      <c r="B1230" t="s">
        <v>383</v>
      </c>
      <c r="C1230" t="s">
        <v>85</v>
      </c>
      <c r="D1230">
        <v>115</v>
      </c>
      <c r="E1230" t="s">
        <v>86</v>
      </c>
      <c r="F1230" t="s">
        <v>87</v>
      </c>
      <c r="G1230" t="s">
        <v>88</v>
      </c>
      <c r="H1230" t="s">
        <v>89</v>
      </c>
      <c r="I1230" t="s">
        <v>190</v>
      </c>
      <c r="J1230" t="s">
        <v>91</v>
      </c>
      <c r="K1230" t="s">
        <v>191</v>
      </c>
      <c r="L1230">
        <v>2000</v>
      </c>
      <c r="M1230">
        <v>1037204</v>
      </c>
      <c r="N1230">
        <v>165196</v>
      </c>
      <c r="O1230">
        <v>59886</v>
      </c>
      <c r="P1230">
        <v>168145</v>
      </c>
      <c r="Q1230" t="s">
        <v>93</v>
      </c>
      <c r="R1230">
        <v>606152</v>
      </c>
    </row>
    <row r="1231" spans="1:18" x14ac:dyDescent="0.25">
      <c r="A1231" t="s">
        <v>382</v>
      </c>
      <c r="B1231" t="s">
        <v>383</v>
      </c>
      <c r="C1231" t="s">
        <v>85</v>
      </c>
      <c r="D1231">
        <v>115</v>
      </c>
      <c r="E1231" t="s">
        <v>86</v>
      </c>
      <c r="F1231" t="s">
        <v>87</v>
      </c>
      <c r="G1231" t="s">
        <v>88</v>
      </c>
      <c r="H1231" t="s">
        <v>89</v>
      </c>
      <c r="I1231" t="s">
        <v>224</v>
      </c>
      <c r="J1231" t="s">
        <v>91</v>
      </c>
      <c r="K1231" t="s">
        <v>225</v>
      </c>
      <c r="L1231">
        <v>2894</v>
      </c>
      <c r="M1231">
        <v>1037204</v>
      </c>
      <c r="N1231">
        <v>165196</v>
      </c>
      <c r="O1231">
        <v>59886</v>
      </c>
      <c r="P1231">
        <v>168145</v>
      </c>
      <c r="Q1231" t="s">
        <v>93</v>
      </c>
      <c r="R1231">
        <v>606152</v>
      </c>
    </row>
    <row r="1232" spans="1:18" x14ac:dyDescent="0.25">
      <c r="A1232" t="s">
        <v>382</v>
      </c>
      <c r="B1232" t="s">
        <v>383</v>
      </c>
      <c r="C1232" t="s">
        <v>85</v>
      </c>
      <c r="D1232">
        <v>115</v>
      </c>
      <c r="E1232" t="s">
        <v>86</v>
      </c>
      <c r="F1232" t="s">
        <v>87</v>
      </c>
      <c r="G1232" t="s">
        <v>88</v>
      </c>
      <c r="H1232" t="s">
        <v>89</v>
      </c>
      <c r="I1232" t="s">
        <v>190</v>
      </c>
      <c r="J1232" t="s">
        <v>91</v>
      </c>
      <c r="K1232" t="s">
        <v>191</v>
      </c>
      <c r="L1232">
        <v>350</v>
      </c>
      <c r="M1232">
        <v>1037204</v>
      </c>
      <c r="N1232">
        <v>165196</v>
      </c>
      <c r="O1232">
        <v>59886</v>
      </c>
      <c r="P1232">
        <v>168145</v>
      </c>
      <c r="Q1232" t="s">
        <v>93</v>
      </c>
      <c r="R1232">
        <v>606152</v>
      </c>
    </row>
    <row r="1233" spans="1:18" x14ac:dyDescent="0.25">
      <c r="A1233" t="s">
        <v>382</v>
      </c>
      <c r="B1233" t="s">
        <v>383</v>
      </c>
      <c r="C1233" t="s">
        <v>85</v>
      </c>
      <c r="D1233">
        <v>115</v>
      </c>
      <c r="E1233" t="s">
        <v>86</v>
      </c>
      <c r="F1233" t="s">
        <v>87</v>
      </c>
      <c r="G1233" t="s">
        <v>88</v>
      </c>
      <c r="H1233" t="s">
        <v>89</v>
      </c>
      <c r="I1233" t="s">
        <v>190</v>
      </c>
      <c r="J1233" t="s">
        <v>91</v>
      </c>
      <c r="K1233" t="s">
        <v>191</v>
      </c>
      <c r="L1233">
        <v>1600</v>
      </c>
      <c r="M1233">
        <v>1037204</v>
      </c>
      <c r="N1233">
        <v>165196</v>
      </c>
      <c r="O1233">
        <v>59886</v>
      </c>
      <c r="P1233">
        <v>168145</v>
      </c>
      <c r="Q1233" t="s">
        <v>93</v>
      </c>
      <c r="R1233">
        <v>606152</v>
      </c>
    </row>
    <row r="1234" spans="1:18" x14ac:dyDescent="0.25">
      <c r="A1234" t="s">
        <v>382</v>
      </c>
      <c r="B1234" t="s">
        <v>383</v>
      </c>
      <c r="C1234" t="s">
        <v>85</v>
      </c>
      <c r="D1234">
        <v>115</v>
      </c>
      <c r="E1234" t="s">
        <v>86</v>
      </c>
      <c r="F1234" t="s">
        <v>87</v>
      </c>
      <c r="G1234" t="s">
        <v>88</v>
      </c>
      <c r="H1234" t="s">
        <v>89</v>
      </c>
      <c r="I1234" t="s">
        <v>190</v>
      </c>
      <c r="J1234" t="s">
        <v>91</v>
      </c>
      <c r="K1234" t="s">
        <v>191</v>
      </c>
      <c r="L1234">
        <v>600</v>
      </c>
      <c r="M1234">
        <v>1037204</v>
      </c>
      <c r="N1234">
        <v>165196</v>
      </c>
      <c r="O1234">
        <v>59886</v>
      </c>
      <c r="P1234">
        <v>168145</v>
      </c>
      <c r="Q1234" t="s">
        <v>93</v>
      </c>
      <c r="R1234">
        <v>606152</v>
      </c>
    </row>
    <row r="1235" spans="1:18" x14ac:dyDescent="0.25">
      <c r="A1235" t="s">
        <v>382</v>
      </c>
      <c r="B1235" t="s">
        <v>383</v>
      </c>
      <c r="C1235" t="s">
        <v>85</v>
      </c>
      <c r="D1235">
        <v>115</v>
      </c>
      <c r="E1235" t="s">
        <v>86</v>
      </c>
      <c r="F1235" t="s">
        <v>87</v>
      </c>
      <c r="G1235" t="s">
        <v>88</v>
      </c>
      <c r="H1235" t="s">
        <v>89</v>
      </c>
      <c r="I1235" t="s">
        <v>190</v>
      </c>
      <c r="J1235" t="s">
        <v>91</v>
      </c>
      <c r="K1235" t="s">
        <v>191</v>
      </c>
      <c r="L1235">
        <v>600</v>
      </c>
      <c r="M1235">
        <v>1037204</v>
      </c>
      <c r="N1235">
        <v>165196</v>
      </c>
      <c r="O1235">
        <v>59886</v>
      </c>
      <c r="P1235">
        <v>168145</v>
      </c>
      <c r="Q1235" t="s">
        <v>93</v>
      </c>
      <c r="R1235">
        <v>606152</v>
      </c>
    </row>
    <row r="1236" spans="1:18" x14ac:dyDescent="0.25">
      <c r="A1236" t="s">
        <v>382</v>
      </c>
      <c r="B1236" t="s">
        <v>383</v>
      </c>
      <c r="C1236" t="s">
        <v>85</v>
      </c>
      <c r="D1236">
        <v>115</v>
      </c>
      <c r="E1236" t="s">
        <v>86</v>
      </c>
      <c r="F1236" t="s">
        <v>87</v>
      </c>
      <c r="G1236" t="s">
        <v>88</v>
      </c>
      <c r="H1236" t="s">
        <v>89</v>
      </c>
      <c r="I1236" t="s">
        <v>190</v>
      </c>
      <c r="J1236" t="s">
        <v>91</v>
      </c>
      <c r="K1236" t="s">
        <v>191</v>
      </c>
      <c r="L1236">
        <v>720</v>
      </c>
      <c r="M1236">
        <v>1037204</v>
      </c>
      <c r="N1236">
        <v>165196</v>
      </c>
      <c r="O1236">
        <v>59886</v>
      </c>
      <c r="P1236">
        <v>168145</v>
      </c>
      <c r="Q1236" t="s">
        <v>93</v>
      </c>
      <c r="R1236">
        <v>606152</v>
      </c>
    </row>
    <row r="1237" spans="1:18" x14ac:dyDescent="0.25">
      <c r="A1237" t="s">
        <v>382</v>
      </c>
      <c r="B1237" t="s">
        <v>383</v>
      </c>
      <c r="C1237" t="s">
        <v>85</v>
      </c>
      <c r="D1237">
        <v>115</v>
      </c>
      <c r="E1237" t="s">
        <v>86</v>
      </c>
      <c r="F1237" t="s">
        <v>87</v>
      </c>
      <c r="G1237" t="s">
        <v>88</v>
      </c>
      <c r="H1237" t="s">
        <v>89</v>
      </c>
      <c r="I1237" t="s">
        <v>190</v>
      </c>
      <c r="J1237" t="s">
        <v>91</v>
      </c>
      <c r="K1237" t="s">
        <v>191</v>
      </c>
      <c r="L1237">
        <v>750</v>
      </c>
      <c r="M1237">
        <v>1037204</v>
      </c>
      <c r="N1237">
        <v>165196</v>
      </c>
      <c r="O1237">
        <v>59886</v>
      </c>
      <c r="P1237">
        <v>168145</v>
      </c>
      <c r="Q1237" t="s">
        <v>93</v>
      </c>
      <c r="R1237">
        <v>606152</v>
      </c>
    </row>
    <row r="1238" spans="1:18" x14ac:dyDescent="0.25">
      <c r="A1238" t="s">
        <v>382</v>
      </c>
      <c r="B1238" t="s">
        <v>383</v>
      </c>
      <c r="C1238" t="s">
        <v>85</v>
      </c>
      <c r="D1238">
        <v>115</v>
      </c>
      <c r="E1238" t="s">
        <v>86</v>
      </c>
      <c r="F1238" t="s">
        <v>87</v>
      </c>
      <c r="G1238" t="s">
        <v>88</v>
      </c>
      <c r="H1238" t="s">
        <v>89</v>
      </c>
      <c r="I1238" t="s">
        <v>190</v>
      </c>
      <c r="J1238" t="s">
        <v>91</v>
      </c>
      <c r="K1238" t="s">
        <v>191</v>
      </c>
      <c r="L1238">
        <v>4000</v>
      </c>
      <c r="M1238">
        <v>1037204</v>
      </c>
      <c r="N1238">
        <v>165196</v>
      </c>
      <c r="O1238">
        <v>59886</v>
      </c>
      <c r="P1238">
        <v>168145</v>
      </c>
      <c r="Q1238" t="s">
        <v>93</v>
      </c>
      <c r="R1238">
        <v>606152</v>
      </c>
    </row>
    <row r="1239" spans="1:18" x14ac:dyDescent="0.25">
      <c r="A1239" t="s">
        <v>382</v>
      </c>
      <c r="B1239" t="s">
        <v>383</v>
      </c>
      <c r="C1239" t="s">
        <v>85</v>
      </c>
      <c r="D1239">
        <v>115</v>
      </c>
      <c r="E1239" t="s">
        <v>86</v>
      </c>
      <c r="F1239" t="s">
        <v>87</v>
      </c>
      <c r="G1239" t="s">
        <v>88</v>
      </c>
      <c r="H1239" t="s">
        <v>89</v>
      </c>
      <c r="I1239" t="s">
        <v>136</v>
      </c>
      <c r="J1239" t="s">
        <v>91</v>
      </c>
      <c r="K1239" t="s">
        <v>137</v>
      </c>
      <c r="L1239">
        <v>3913</v>
      </c>
      <c r="M1239">
        <v>1037204</v>
      </c>
      <c r="N1239">
        <v>165196</v>
      </c>
      <c r="O1239">
        <v>59886</v>
      </c>
      <c r="P1239">
        <v>168145</v>
      </c>
      <c r="Q1239" t="s">
        <v>93</v>
      </c>
      <c r="R1239">
        <v>606152</v>
      </c>
    </row>
    <row r="1240" spans="1:18" x14ac:dyDescent="0.25">
      <c r="A1240" t="s">
        <v>382</v>
      </c>
      <c r="B1240" t="s">
        <v>383</v>
      </c>
      <c r="C1240" t="s">
        <v>85</v>
      </c>
      <c r="D1240">
        <v>115</v>
      </c>
      <c r="E1240" t="s">
        <v>86</v>
      </c>
      <c r="F1240" t="s">
        <v>87</v>
      </c>
      <c r="G1240" t="s">
        <v>88</v>
      </c>
      <c r="H1240" t="s">
        <v>89</v>
      </c>
      <c r="I1240" t="s">
        <v>190</v>
      </c>
      <c r="J1240" t="s">
        <v>91</v>
      </c>
      <c r="K1240" t="s">
        <v>191</v>
      </c>
      <c r="L1240">
        <v>3000</v>
      </c>
      <c r="M1240">
        <v>1037204</v>
      </c>
      <c r="N1240">
        <v>165196</v>
      </c>
      <c r="O1240">
        <v>59886</v>
      </c>
      <c r="P1240">
        <v>168145</v>
      </c>
      <c r="Q1240" t="s">
        <v>93</v>
      </c>
      <c r="R1240">
        <v>606152</v>
      </c>
    </row>
    <row r="1241" spans="1:18" x14ac:dyDescent="0.25">
      <c r="A1241" t="s">
        <v>382</v>
      </c>
      <c r="B1241" t="s">
        <v>383</v>
      </c>
      <c r="C1241" t="s">
        <v>85</v>
      </c>
      <c r="D1241">
        <v>115</v>
      </c>
      <c r="E1241" t="s">
        <v>86</v>
      </c>
      <c r="F1241" t="s">
        <v>87</v>
      </c>
      <c r="G1241" t="s">
        <v>88</v>
      </c>
      <c r="H1241" t="s">
        <v>89</v>
      </c>
      <c r="I1241" t="s">
        <v>190</v>
      </c>
      <c r="J1241" t="s">
        <v>91</v>
      </c>
      <c r="K1241" t="s">
        <v>191</v>
      </c>
      <c r="L1241">
        <v>10200</v>
      </c>
      <c r="M1241">
        <v>1037204</v>
      </c>
      <c r="N1241">
        <v>165196</v>
      </c>
      <c r="O1241">
        <v>59886</v>
      </c>
      <c r="P1241">
        <v>168145</v>
      </c>
      <c r="Q1241" t="s">
        <v>93</v>
      </c>
      <c r="R1241">
        <v>606152</v>
      </c>
    </row>
    <row r="1242" spans="1:18" x14ac:dyDescent="0.25">
      <c r="A1242" t="s">
        <v>382</v>
      </c>
      <c r="B1242" t="s">
        <v>383</v>
      </c>
      <c r="C1242" t="s">
        <v>85</v>
      </c>
      <c r="D1242">
        <v>115</v>
      </c>
      <c r="E1242" t="s">
        <v>86</v>
      </c>
      <c r="F1242" t="s">
        <v>87</v>
      </c>
      <c r="G1242" t="s">
        <v>88</v>
      </c>
      <c r="H1242" t="s">
        <v>89</v>
      </c>
      <c r="I1242" t="s">
        <v>208</v>
      </c>
      <c r="J1242" t="s">
        <v>91</v>
      </c>
      <c r="K1242" t="s">
        <v>209</v>
      </c>
      <c r="L1242">
        <v>4484</v>
      </c>
      <c r="M1242">
        <v>1037204</v>
      </c>
      <c r="N1242">
        <v>165196</v>
      </c>
      <c r="O1242">
        <v>59886</v>
      </c>
      <c r="P1242">
        <v>168145</v>
      </c>
      <c r="Q1242" t="s">
        <v>93</v>
      </c>
      <c r="R1242">
        <v>606152</v>
      </c>
    </row>
    <row r="1243" spans="1:18" x14ac:dyDescent="0.25">
      <c r="A1243" t="s">
        <v>382</v>
      </c>
      <c r="B1243" t="s">
        <v>383</v>
      </c>
      <c r="C1243" t="s">
        <v>85</v>
      </c>
      <c r="D1243">
        <v>115</v>
      </c>
      <c r="E1243" t="s">
        <v>86</v>
      </c>
      <c r="F1243" t="s">
        <v>87</v>
      </c>
      <c r="G1243" t="s">
        <v>88</v>
      </c>
      <c r="H1243" t="s">
        <v>89</v>
      </c>
      <c r="I1243" t="s">
        <v>190</v>
      </c>
      <c r="J1243" t="s">
        <v>91</v>
      </c>
      <c r="K1243" t="s">
        <v>191</v>
      </c>
      <c r="L1243">
        <v>950</v>
      </c>
      <c r="M1243">
        <v>1037204</v>
      </c>
      <c r="N1243">
        <v>165196</v>
      </c>
      <c r="O1243">
        <v>59886</v>
      </c>
      <c r="P1243">
        <v>168145</v>
      </c>
      <c r="Q1243" t="s">
        <v>93</v>
      </c>
      <c r="R1243">
        <v>606152</v>
      </c>
    </row>
    <row r="1244" spans="1:18" x14ac:dyDescent="0.25">
      <c r="A1244" t="s">
        <v>382</v>
      </c>
      <c r="B1244" t="s">
        <v>383</v>
      </c>
      <c r="C1244" t="s">
        <v>85</v>
      </c>
      <c r="D1244">
        <v>115</v>
      </c>
      <c r="E1244" t="s">
        <v>86</v>
      </c>
      <c r="F1244" t="s">
        <v>87</v>
      </c>
      <c r="G1244" t="s">
        <v>88</v>
      </c>
      <c r="H1244" t="s">
        <v>89</v>
      </c>
      <c r="I1244" t="s">
        <v>190</v>
      </c>
      <c r="J1244" t="s">
        <v>91</v>
      </c>
      <c r="K1244" t="s">
        <v>191</v>
      </c>
      <c r="L1244">
        <v>5200</v>
      </c>
      <c r="M1244">
        <v>1037204</v>
      </c>
      <c r="N1244">
        <v>165196</v>
      </c>
      <c r="O1244">
        <v>59886</v>
      </c>
      <c r="P1244">
        <v>168145</v>
      </c>
      <c r="Q1244" t="s">
        <v>93</v>
      </c>
      <c r="R1244">
        <v>606152</v>
      </c>
    </row>
    <row r="1245" spans="1:18" x14ac:dyDescent="0.25">
      <c r="A1245" t="s">
        <v>382</v>
      </c>
      <c r="B1245" t="s">
        <v>383</v>
      </c>
      <c r="C1245" t="s">
        <v>85</v>
      </c>
      <c r="D1245">
        <v>115</v>
      </c>
      <c r="E1245" t="s">
        <v>86</v>
      </c>
      <c r="F1245" t="s">
        <v>87</v>
      </c>
      <c r="G1245" t="s">
        <v>88</v>
      </c>
      <c r="H1245" t="s">
        <v>89</v>
      </c>
      <c r="I1245" t="s">
        <v>190</v>
      </c>
      <c r="J1245" t="s">
        <v>91</v>
      </c>
      <c r="K1245" t="s">
        <v>191</v>
      </c>
      <c r="L1245">
        <v>10800</v>
      </c>
      <c r="M1245">
        <v>1037204</v>
      </c>
      <c r="N1245">
        <v>165196</v>
      </c>
      <c r="O1245">
        <v>59886</v>
      </c>
      <c r="P1245">
        <v>168145</v>
      </c>
      <c r="Q1245" t="s">
        <v>93</v>
      </c>
      <c r="R1245">
        <v>606152</v>
      </c>
    </row>
    <row r="1246" spans="1:18" x14ac:dyDescent="0.25">
      <c r="A1246" t="s">
        <v>382</v>
      </c>
      <c r="B1246" t="s">
        <v>383</v>
      </c>
      <c r="C1246" t="s">
        <v>85</v>
      </c>
      <c r="D1246">
        <v>115</v>
      </c>
      <c r="E1246" t="s">
        <v>86</v>
      </c>
      <c r="F1246" t="s">
        <v>87</v>
      </c>
      <c r="G1246" t="s">
        <v>88</v>
      </c>
      <c r="H1246" t="s">
        <v>89</v>
      </c>
      <c r="I1246" t="s">
        <v>190</v>
      </c>
      <c r="J1246" t="s">
        <v>91</v>
      </c>
      <c r="K1246" t="s">
        <v>191</v>
      </c>
      <c r="L1246">
        <v>2750</v>
      </c>
      <c r="M1246">
        <v>1037204</v>
      </c>
      <c r="N1246">
        <v>165196</v>
      </c>
      <c r="O1246">
        <v>59886</v>
      </c>
      <c r="P1246">
        <v>168145</v>
      </c>
      <c r="Q1246" t="s">
        <v>93</v>
      </c>
      <c r="R1246">
        <v>606152</v>
      </c>
    </row>
    <row r="1247" spans="1:18" x14ac:dyDescent="0.25">
      <c r="A1247" t="s">
        <v>382</v>
      </c>
      <c r="B1247" t="s">
        <v>383</v>
      </c>
      <c r="C1247" t="s">
        <v>85</v>
      </c>
      <c r="D1247">
        <v>115</v>
      </c>
      <c r="E1247" t="s">
        <v>86</v>
      </c>
      <c r="F1247" t="s">
        <v>87</v>
      </c>
      <c r="G1247" t="s">
        <v>88</v>
      </c>
      <c r="H1247" t="s">
        <v>89</v>
      </c>
      <c r="I1247" t="s">
        <v>136</v>
      </c>
      <c r="J1247" t="s">
        <v>91</v>
      </c>
      <c r="K1247" t="s">
        <v>137</v>
      </c>
      <c r="L1247">
        <v>500</v>
      </c>
      <c r="M1247">
        <v>1037204</v>
      </c>
      <c r="N1247">
        <v>165196</v>
      </c>
      <c r="O1247">
        <v>59886</v>
      </c>
      <c r="P1247">
        <v>168145</v>
      </c>
      <c r="Q1247" t="s">
        <v>93</v>
      </c>
      <c r="R1247">
        <v>606152</v>
      </c>
    </row>
    <row r="1248" spans="1:18" x14ac:dyDescent="0.25">
      <c r="A1248" t="s">
        <v>382</v>
      </c>
      <c r="B1248" t="s">
        <v>383</v>
      </c>
      <c r="C1248" t="s">
        <v>85</v>
      </c>
      <c r="D1248">
        <v>115</v>
      </c>
      <c r="E1248" t="s">
        <v>86</v>
      </c>
      <c r="F1248" t="s">
        <v>87</v>
      </c>
      <c r="G1248" t="s">
        <v>88</v>
      </c>
      <c r="H1248" t="s">
        <v>89</v>
      </c>
      <c r="I1248" t="s">
        <v>136</v>
      </c>
      <c r="J1248" t="s">
        <v>91</v>
      </c>
      <c r="K1248" t="s">
        <v>137</v>
      </c>
      <c r="L1248">
        <v>800</v>
      </c>
      <c r="M1248">
        <v>1037204</v>
      </c>
      <c r="N1248">
        <v>165196</v>
      </c>
      <c r="O1248">
        <v>59886</v>
      </c>
      <c r="P1248">
        <v>168145</v>
      </c>
      <c r="Q1248" t="s">
        <v>93</v>
      </c>
      <c r="R1248">
        <v>606152</v>
      </c>
    </row>
    <row r="1249" spans="1:18" x14ac:dyDescent="0.25">
      <c r="A1249" t="s">
        <v>382</v>
      </c>
      <c r="B1249" t="s">
        <v>383</v>
      </c>
      <c r="C1249" t="s">
        <v>85</v>
      </c>
      <c r="D1249">
        <v>115</v>
      </c>
      <c r="E1249" t="s">
        <v>86</v>
      </c>
      <c r="F1249" t="s">
        <v>87</v>
      </c>
      <c r="G1249" t="s">
        <v>88</v>
      </c>
      <c r="H1249" t="s">
        <v>89</v>
      </c>
      <c r="I1249" t="s">
        <v>208</v>
      </c>
      <c r="J1249" t="s">
        <v>91</v>
      </c>
      <c r="K1249" t="s">
        <v>209</v>
      </c>
      <c r="L1249">
        <v>398</v>
      </c>
      <c r="M1249">
        <v>1037204</v>
      </c>
      <c r="N1249">
        <v>165196</v>
      </c>
      <c r="O1249">
        <v>59886</v>
      </c>
      <c r="P1249">
        <v>168145</v>
      </c>
      <c r="Q1249" t="s">
        <v>93</v>
      </c>
      <c r="R1249">
        <v>606152</v>
      </c>
    </row>
    <row r="1250" spans="1:18" x14ac:dyDescent="0.25">
      <c r="A1250" t="s">
        <v>382</v>
      </c>
      <c r="B1250" t="s">
        <v>383</v>
      </c>
      <c r="C1250" t="s">
        <v>85</v>
      </c>
      <c r="D1250">
        <v>115</v>
      </c>
      <c r="E1250" t="s">
        <v>86</v>
      </c>
      <c r="F1250" t="s">
        <v>87</v>
      </c>
      <c r="G1250" t="s">
        <v>88</v>
      </c>
      <c r="H1250" t="s">
        <v>89</v>
      </c>
      <c r="I1250" t="s">
        <v>136</v>
      </c>
      <c r="J1250" t="s">
        <v>91</v>
      </c>
      <c r="K1250" t="s">
        <v>137</v>
      </c>
      <c r="L1250">
        <v>450</v>
      </c>
      <c r="M1250">
        <v>1037204</v>
      </c>
      <c r="N1250">
        <v>165196</v>
      </c>
      <c r="O1250">
        <v>59886</v>
      </c>
      <c r="P1250">
        <v>168145</v>
      </c>
      <c r="Q1250" t="s">
        <v>93</v>
      </c>
      <c r="R1250">
        <v>606152</v>
      </c>
    </row>
    <row r="1251" spans="1:18" x14ac:dyDescent="0.25">
      <c r="A1251" t="s">
        <v>382</v>
      </c>
      <c r="B1251" t="s">
        <v>383</v>
      </c>
      <c r="C1251" t="s">
        <v>85</v>
      </c>
      <c r="D1251">
        <v>115</v>
      </c>
      <c r="E1251" t="s">
        <v>86</v>
      </c>
      <c r="F1251" t="s">
        <v>87</v>
      </c>
      <c r="G1251" t="s">
        <v>88</v>
      </c>
      <c r="H1251" t="s">
        <v>89</v>
      </c>
      <c r="I1251" t="s">
        <v>136</v>
      </c>
      <c r="J1251" t="s">
        <v>91</v>
      </c>
      <c r="K1251" t="s">
        <v>137</v>
      </c>
      <c r="L1251">
        <v>340</v>
      </c>
      <c r="M1251">
        <v>1037204</v>
      </c>
      <c r="N1251">
        <v>165196</v>
      </c>
      <c r="O1251">
        <v>59886</v>
      </c>
      <c r="P1251">
        <v>168145</v>
      </c>
      <c r="Q1251" t="s">
        <v>93</v>
      </c>
      <c r="R1251">
        <v>606152</v>
      </c>
    </row>
    <row r="1252" spans="1:18" x14ac:dyDescent="0.25">
      <c r="A1252" t="s">
        <v>382</v>
      </c>
      <c r="B1252" t="s">
        <v>383</v>
      </c>
      <c r="C1252" t="s">
        <v>85</v>
      </c>
      <c r="D1252">
        <v>115</v>
      </c>
      <c r="E1252" t="s">
        <v>86</v>
      </c>
      <c r="F1252" t="s">
        <v>87</v>
      </c>
      <c r="G1252" t="s">
        <v>88</v>
      </c>
      <c r="H1252" t="s">
        <v>89</v>
      </c>
      <c r="I1252" t="s">
        <v>136</v>
      </c>
      <c r="J1252" t="s">
        <v>91</v>
      </c>
      <c r="K1252" t="s">
        <v>137</v>
      </c>
      <c r="L1252">
        <v>200</v>
      </c>
      <c r="M1252">
        <v>1037204</v>
      </c>
      <c r="N1252">
        <v>165196</v>
      </c>
      <c r="O1252">
        <v>59886</v>
      </c>
      <c r="P1252">
        <v>168145</v>
      </c>
      <c r="Q1252" t="s">
        <v>93</v>
      </c>
      <c r="R1252">
        <v>606152</v>
      </c>
    </row>
    <row r="1253" spans="1:18" x14ac:dyDescent="0.25">
      <c r="A1253" t="s">
        <v>382</v>
      </c>
      <c r="B1253" t="s">
        <v>383</v>
      </c>
      <c r="C1253" t="s">
        <v>85</v>
      </c>
      <c r="D1253">
        <v>115</v>
      </c>
      <c r="E1253" t="s">
        <v>86</v>
      </c>
      <c r="F1253" t="s">
        <v>87</v>
      </c>
      <c r="G1253" t="s">
        <v>88</v>
      </c>
      <c r="H1253" t="s">
        <v>89</v>
      </c>
      <c r="I1253" t="s">
        <v>160</v>
      </c>
      <c r="J1253" t="s">
        <v>91</v>
      </c>
      <c r="K1253" t="s">
        <v>161</v>
      </c>
      <c r="L1253">
        <v>1000</v>
      </c>
      <c r="M1253">
        <v>1037204</v>
      </c>
      <c r="N1253">
        <v>165196</v>
      </c>
      <c r="O1253">
        <v>59886</v>
      </c>
      <c r="P1253">
        <v>168145</v>
      </c>
      <c r="Q1253" t="s">
        <v>93</v>
      </c>
      <c r="R1253">
        <v>606152</v>
      </c>
    </row>
    <row r="1254" spans="1:18" x14ac:dyDescent="0.25">
      <c r="A1254" t="s">
        <v>382</v>
      </c>
      <c r="B1254" t="s">
        <v>383</v>
      </c>
      <c r="C1254" t="s">
        <v>85</v>
      </c>
      <c r="D1254">
        <v>115</v>
      </c>
      <c r="E1254" t="s">
        <v>86</v>
      </c>
      <c r="F1254" t="s">
        <v>87</v>
      </c>
      <c r="G1254" t="s">
        <v>88</v>
      </c>
      <c r="H1254" t="s">
        <v>89</v>
      </c>
      <c r="I1254" t="s">
        <v>196</v>
      </c>
      <c r="J1254" t="s">
        <v>91</v>
      </c>
      <c r="K1254" t="s">
        <v>197</v>
      </c>
      <c r="L1254">
        <v>36147</v>
      </c>
      <c r="M1254">
        <v>1037204</v>
      </c>
      <c r="N1254">
        <v>165196</v>
      </c>
      <c r="O1254">
        <v>59886</v>
      </c>
      <c r="P1254">
        <v>168145</v>
      </c>
      <c r="Q1254" t="s">
        <v>93</v>
      </c>
      <c r="R1254">
        <v>606152</v>
      </c>
    </row>
    <row r="1255" spans="1:18" x14ac:dyDescent="0.25">
      <c r="A1255" t="s">
        <v>382</v>
      </c>
      <c r="B1255" t="s">
        <v>383</v>
      </c>
      <c r="C1255" t="s">
        <v>85</v>
      </c>
      <c r="D1255">
        <v>115</v>
      </c>
      <c r="E1255" t="s">
        <v>86</v>
      </c>
      <c r="F1255" t="s">
        <v>87</v>
      </c>
      <c r="G1255" t="s">
        <v>88</v>
      </c>
      <c r="H1255" t="s">
        <v>89</v>
      </c>
      <c r="I1255" t="s">
        <v>136</v>
      </c>
      <c r="J1255" t="s">
        <v>91</v>
      </c>
      <c r="K1255" t="s">
        <v>137</v>
      </c>
      <c r="L1255">
        <v>2640</v>
      </c>
      <c r="M1255">
        <v>1037204</v>
      </c>
      <c r="N1255">
        <v>165196</v>
      </c>
      <c r="O1255">
        <v>59886</v>
      </c>
      <c r="P1255">
        <v>168145</v>
      </c>
      <c r="Q1255" t="s">
        <v>93</v>
      </c>
      <c r="R1255">
        <v>606152</v>
      </c>
    </row>
    <row r="1256" spans="1:18" x14ac:dyDescent="0.25">
      <c r="A1256" t="s">
        <v>382</v>
      </c>
      <c r="B1256" t="s">
        <v>383</v>
      </c>
      <c r="C1256" t="s">
        <v>85</v>
      </c>
      <c r="D1256">
        <v>115</v>
      </c>
      <c r="E1256" t="s">
        <v>86</v>
      </c>
      <c r="F1256" t="s">
        <v>87</v>
      </c>
      <c r="G1256" t="s">
        <v>88</v>
      </c>
      <c r="H1256" t="s">
        <v>89</v>
      </c>
      <c r="I1256" t="s">
        <v>192</v>
      </c>
      <c r="J1256" t="s">
        <v>91</v>
      </c>
      <c r="K1256" t="s">
        <v>193</v>
      </c>
      <c r="L1256">
        <v>155</v>
      </c>
      <c r="M1256">
        <v>1037204</v>
      </c>
      <c r="N1256">
        <v>165196</v>
      </c>
      <c r="O1256">
        <v>59886</v>
      </c>
      <c r="P1256">
        <v>168145</v>
      </c>
      <c r="Q1256" t="s">
        <v>93</v>
      </c>
      <c r="R1256">
        <v>606152</v>
      </c>
    </row>
    <row r="1257" spans="1:18" x14ac:dyDescent="0.25">
      <c r="A1257" t="s">
        <v>382</v>
      </c>
      <c r="B1257" t="s">
        <v>383</v>
      </c>
      <c r="C1257" t="s">
        <v>85</v>
      </c>
      <c r="D1257">
        <v>115</v>
      </c>
      <c r="E1257" t="s">
        <v>86</v>
      </c>
      <c r="F1257" t="s">
        <v>87</v>
      </c>
      <c r="G1257" t="s">
        <v>88</v>
      </c>
      <c r="H1257" t="s">
        <v>89</v>
      </c>
      <c r="I1257" t="s">
        <v>226</v>
      </c>
      <c r="J1257" t="s">
        <v>91</v>
      </c>
      <c r="K1257" t="s">
        <v>227</v>
      </c>
      <c r="L1257">
        <v>3200</v>
      </c>
      <c r="M1257">
        <v>1037204</v>
      </c>
      <c r="N1257">
        <v>165196</v>
      </c>
      <c r="O1257">
        <v>59886</v>
      </c>
      <c r="P1257">
        <v>168145</v>
      </c>
      <c r="Q1257" t="s">
        <v>93</v>
      </c>
      <c r="R1257">
        <v>606152</v>
      </c>
    </row>
    <row r="1258" spans="1:18" x14ac:dyDescent="0.25">
      <c r="A1258" t="s">
        <v>382</v>
      </c>
      <c r="B1258" t="s">
        <v>383</v>
      </c>
      <c r="C1258" t="s">
        <v>85</v>
      </c>
      <c r="D1258">
        <v>115</v>
      </c>
      <c r="E1258" t="s">
        <v>86</v>
      </c>
      <c r="F1258" t="s">
        <v>87</v>
      </c>
      <c r="G1258" t="s">
        <v>88</v>
      </c>
      <c r="H1258" t="s">
        <v>89</v>
      </c>
      <c r="I1258" t="s">
        <v>130</v>
      </c>
      <c r="J1258" t="s">
        <v>91</v>
      </c>
      <c r="K1258" t="s">
        <v>131</v>
      </c>
      <c r="L1258">
        <v>4320</v>
      </c>
      <c r="M1258">
        <v>1037204</v>
      </c>
      <c r="N1258">
        <v>165196</v>
      </c>
      <c r="O1258">
        <v>59886</v>
      </c>
      <c r="P1258">
        <v>168145</v>
      </c>
      <c r="Q1258" t="s">
        <v>93</v>
      </c>
      <c r="R1258">
        <v>606152</v>
      </c>
    </row>
    <row r="1259" spans="1:18" x14ac:dyDescent="0.25">
      <c r="A1259" t="s">
        <v>382</v>
      </c>
      <c r="B1259" t="s">
        <v>383</v>
      </c>
      <c r="C1259" t="s">
        <v>85</v>
      </c>
      <c r="D1259">
        <v>115</v>
      </c>
      <c r="E1259" t="s">
        <v>86</v>
      </c>
      <c r="F1259" t="s">
        <v>87</v>
      </c>
      <c r="G1259" t="s">
        <v>88</v>
      </c>
      <c r="H1259" t="s">
        <v>89</v>
      </c>
      <c r="I1259" t="s">
        <v>136</v>
      </c>
      <c r="J1259" t="s">
        <v>91</v>
      </c>
      <c r="K1259" t="s">
        <v>137</v>
      </c>
      <c r="L1259">
        <v>900</v>
      </c>
      <c r="M1259">
        <v>1037204</v>
      </c>
      <c r="N1259">
        <v>165196</v>
      </c>
      <c r="O1259">
        <v>59886</v>
      </c>
      <c r="P1259">
        <v>168145</v>
      </c>
      <c r="Q1259" t="s">
        <v>93</v>
      </c>
      <c r="R1259">
        <v>606152</v>
      </c>
    </row>
    <row r="1260" spans="1:18" x14ac:dyDescent="0.25">
      <c r="A1260" t="s">
        <v>382</v>
      </c>
      <c r="B1260" t="s">
        <v>383</v>
      </c>
      <c r="C1260" t="s">
        <v>85</v>
      </c>
      <c r="D1260">
        <v>115</v>
      </c>
      <c r="E1260" t="s">
        <v>86</v>
      </c>
      <c r="F1260" t="s">
        <v>87</v>
      </c>
      <c r="G1260" t="s">
        <v>88</v>
      </c>
      <c r="H1260" t="s">
        <v>89</v>
      </c>
      <c r="I1260" t="s">
        <v>208</v>
      </c>
      <c r="J1260" t="s">
        <v>91</v>
      </c>
      <c r="K1260" t="s">
        <v>209</v>
      </c>
      <c r="L1260">
        <v>1080</v>
      </c>
      <c r="M1260">
        <v>1037204</v>
      </c>
      <c r="N1260">
        <v>165196</v>
      </c>
      <c r="O1260">
        <v>59886</v>
      </c>
      <c r="P1260">
        <v>168145</v>
      </c>
      <c r="Q1260" t="s">
        <v>93</v>
      </c>
      <c r="R1260">
        <v>606152</v>
      </c>
    </row>
    <row r="1261" spans="1:18" x14ac:dyDescent="0.25">
      <c r="A1261" t="s">
        <v>382</v>
      </c>
      <c r="B1261" t="s">
        <v>383</v>
      </c>
      <c r="C1261" t="s">
        <v>85</v>
      </c>
      <c r="D1261">
        <v>115</v>
      </c>
      <c r="E1261" t="s">
        <v>86</v>
      </c>
      <c r="F1261" t="s">
        <v>87</v>
      </c>
      <c r="G1261" t="s">
        <v>88</v>
      </c>
      <c r="H1261" t="s">
        <v>89</v>
      </c>
      <c r="I1261" t="s">
        <v>208</v>
      </c>
      <c r="J1261" t="s">
        <v>91</v>
      </c>
      <c r="K1261" t="s">
        <v>209</v>
      </c>
      <c r="L1261">
        <v>5277</v>
      </c>
      <c r="M1261">
        <v>1037204</v>
      </c>
      <c r="N1261">
        <v>165196</v>
      </c>
      <c r="O1261">
        <v>59886</v>
      </c>
      <c r="P1261">
        <v>168145</v>
      </c>
      <c r="Q1261" t="s">
        <v>93</v>
      </c>
      <c r="R1261">
        <v>606152</v>
      </c>
    </row>
    <row r="1262" spans="1:18" x14ac:dyDescent="0.25">
      <c r="A1262" t="s">
        <v>382</v>
      </c>
      <c r="B1262" t="s">
        <v>383</v>
      </c>
      <c r="C1262" t="s">
        <v>85</v>
      </c>
      <c r="D1262">
        <v>115</v>
      </c>
      <c r="E1262" t="s">
        <v>86</v>
      </c>
      <c r="F1262" t="s">
        <v>87</v>
      </c>
      <c r="G1262" t="s">
        <v>88</v>
      </c>
      <c r="H1262" t="s">
        <v>89</v>
      </c>
      <c r="I1262" t="s">
        <v>208</v>
      </c>
      <c r="J1262" t="s">
        <v>91</v>
      </c>
      <c r="K1262" t="s">
        <v>209</v>
      </c>
      <c r="L1262">
        <v>300</v>
      </c>
      <c r="M1262">
        <v>1037204</v>
      </c>
      <c r="N1262">
        <v>165196</v>
      </c>
      <c r="O1262">
        <v>59886</v>
      </c>
      <c r="P1262">
        <v>168145</v>
      </c>
      <c r="Q1262" t="s">
        <v>93</v>
      </c>
      <c r="R1262">
        <v>606152</v>
      </c>
    </row>
    <row r="1263" spans="1:18" x14ac:dyDescent="0.25">
      <c r="A1263" t="s">
        <v>382</v>
      </c>
      <c r="B1263" t="s">
        <v>383</v>
      </c>
      <c r="C1263" t="s">
        <v>85</v>
      </c>
      <c r="D1263">
        <v>115</v>
      </c>
      <c r="E1263" t="s">
        <v>86</v>
      </c>
      <c r="F1263" t="s">
        <v>87</v>
      </c>
      <c r="G1263" t="s">
        <v>88</v>
      </c>
      <c r="H1263" t="s">
        <v>89</v>
      </c>
      <c r="I1263" t="s">
        <v>208</v>
      </c>
      <c r="J1263" t="s">
        <v>91</v>
      </c>
      <c r="K1263" t="s">
        <v>209</v>
      </c>
      <c r="L1263">
        <v>2292</v>
      </c>
      <c r="M1263">
        <v>1037204</v>
      </c>
      <c r="N1263">
        <v>165196</v>
      </c>
      <c r="O1263">
        <v>59886</v>
      </c>
      <c r="P1263">
        <v>168145</v>
      </c>
      <c r="Q1263" t="s">
        <v>93</v>
      </c>
      <c r="R1263">
        <v>606152</v>
      </c>
    </row>
    <row r="1264" spans="1:18" x14ac:dyDescent="0.25">
      <c r="A1264" t="s">
        <v>382</v>
      </c>
      <c r="B1264" t="s">
        <v>383</v>
      </c>
      <c r="C1264" t="s">
        <v>85</v>
      </c>
      <c r="D1264">
        <v>115</v>
      </c>
      <c r="E1264" t="s">
        <v>86</v>
      </c>
      <c r="F1264" t="s">
        <v>87</v>
      </c>
      <c r="G1264" t="s">
        <v>88</v>
      </c>
      <c r="H1264" t="s">
        <v>89</v>
      </c>
      <c r="I1264" t="s">
        <v>208</v>
      </c>
      <c r="J1264" t="s">
        <v>91</v>
      </c>
      <c r="K1264" t="s">
        <v>209</v>
      </c>
      <c r="L1264">
        <v>3428</v>
      </c>
      <c r="M1264">
        <v>1037204</v>
      </c>
      <c r="N1264">
        <v>165196</v>
      </c>
      <c r="O1264">
        <v>59886</v>
      </c>
      <c r="P1264">
        <v>168145</v>
      </c>
      <c r="Q1264" t="s">
        <v>93</v>
      </c>
      <c r="R1264">
        <v>606152</v>
      </c>
    </row>
    <row r="1265" spans="1:18" x14ac:dyDescent="0.25">
      <c r="A1265" t="s">
        <v>382</v>
      </c>
      <c r="B1265" t="s">
        <v>383</v>
      </c>
      <c r="C1265" t="s">
        <v>85</v>
      </c>
      <c r="D1265">
        <v>115</v>
      </c>
      <c r="E1265" t="s">
        <v>86</v>
      </c>
      <c r="F1265" t="s">
        <v>87</v>
      </c>
      <c r="G1265" t="s">
        <v>88</v>
      </c>
      <c r="H1265" t="s">
        <v>89</v>
      </c>
      <c r="I1265" t="s">
        <v>212</v>
      </c>
      <c r="J1265" t="s">
        <v>91</v>
      </c>
      <c r="K1265" t="s">
        <v>213</v>
      </c>
      <c r="L1265">
        <v>900</v>
      </c>
      <c r="M1265">
        <v>1037204</v>
      </c>
      <c r="N1265">
        <v>165196</v>
      </c>
      <c r="O1265">
        <v>59886</v>
      </c>
      <c r="P1265">
        <v>168145</v>
      </c>
      <c r="Q1265" t="s">
        <v>93</v>
      </c>
      <c r="R1265">
        <v>606152</v>
      </c>
    </row>
    <row r="1266" spans="1:18" x14ac:dyDescent="0.25">
      <c r="A1266" t="s">
        <v>382</v>
      </c>
      <c r="B1266" t="s">
        <v>383</v>
      </c>
      <c r="C1266" t="s">
        <v>85</v>
      </c>
      <c r="D1266">
        <v>115</v>
      </c>
      <c r="E1266" t="s">
        <v>86</v>
      </c>
      <c r="F1266" t="s">
        <v>87</v>
      </c>
      <c r="G1266" t="s">
        <v>88</v>
      </c>
      <c r="H1266" t="s">
        <v>89</v>
      </c>
      <c r="I1266" t="s">
        <v>208</v>
      </c>
      <c r="J1266" t="s">
        <v>91</v>
      </c>
      <c r="K1266" t="s">
        <v>209</v>
      </c>
      <c r="L1266">
        <v>480</v>
      </c>
      <c r="M1266">
        <v>1037204</v>
      </c>
      <c r="N1266">
        <v>165196</v>
      </c>
      <c r="O1266">
        <v>59886</v>
      </c>
      <c r="P1266">
        <v>168145</v>
      </c>
      <c r="Q1266" t="s">
        <v>93</v>
      </c>
      <c r="R1266">
        <v>606152</v>
      </c>
    </row>
    <row r="1267" spans="1:18" x14ac:dyDescent="0.25">
      <c r="A1267" t="s">
        <v>382</v>
      </c>
      <c r="B1267" t="s">
        <v>383</v>
      </c>
      <c r="C1267" t="s">
        <v>85</v>
      </c>
      <c r="D1267">
        <v>115</v>
      </c>
      <c r="E1267" t="s">
        <v>86</v>
      </c>
      <c r="F1267" t="s">
        <v>87</v>
      </c>
      <c r="G1267" t="s">
        <v>88</v>
      </c>
      <c r="H1267" t="s">
        <v>89</v>
      </c>
      <c r="I1267" t="s">
        <v>208</v>
      </c>
      <c r="J1267" t="s">
        <v>91</v>
      </c>
      <c r="K1267" t="s">
        <v>209</v>
      </c>
      <c r="L1267">
        <v>2418</v>
      </c>
      <c r="M1267">
        <v>1037204</v>
      </c>
      <c r="N1267">
        <v>165196</v>
      </c>
      <c r="O1267">
        <v>59886</v>
      </c>
      <c r="P1267">
        <v>168145</v>
      </c>
      <c r="Q1267" t="s">
        <v>93</v>
      </c>
      <c r="R1267">
        <v>606152</v>
      </c>
    </row>
    <row r="1268" spans="1:18" x14ac:dyDescent="0.25">
      <c r="A1268" t="s">
        <v>384</v>
      </c>
      <c r="B1268" t="s">
        <v>385</v>
      </c>
      <c r="C1268" t="s">
        <v>85</v>
      </c>
      <c r="D1268">
        <v>96</v>
      </c>
      <c r="E1268" t="s">
        <v>86</v>
      </c>
      <c r="F1268" t="s">
        <v>87</v>
      </c>
      <c r="G1268" t="s">
        <v>88</v>
      </c>
      <c r="H1268" t="s">
        <v>89</v>
      </c>
      <c r="I1268" t="s">
        <v>190</v>
      </c>
      <c r="J1268" t="s">
        <v>91</v>
      </c>
      <c r="K1268" t="s">
        <v>191</v>
      </c>
      <c r="L1268">
        <v>600</v>
      </c>
      <c r="M1268">
        <v>809620</v>
      </c>
      <c r="N1268">
        <v>256026</v>
      </c>
      <c r="O1268">
        <v>52547</v>
      </c>
      <c r="P1268">
        <v>158482</v>
      </c>
      <c r="Q1268" t="s">
        <v>93</v>
      </c>
      <c r="R1268">
        <v>568828</v>
      </c>
    </row>
    <row r="1269" spans="1:18" x14ac:dyDescent="0.25">
      <c r="A1269" t="s">
        <v>384</v>
      </c>
      <c r="B1269" t="s">
        <v>385</v>
      </c>
      <c r="C1269" t="s">
        <v>85</v>
      </c>
      <c r="D1269">
        <v>96</v>
      </c>
      <c r="E1269" t="s">
        <v>86</v>
      </c>
      <c r="F1269" t="s">
        <v>87</v>
      </c>
      <c r="G1269" t="s">
        <v>88</v>
      </c>
      <c r="H1269" t="s">
        <v>89</v>
      </c>
      <c r="I1269" t="s">
        <v>226</v>
      </c>
      <c r="J1269" t="s">
        <v>91</v>
      </c>
      <c r="K1269" t="s">
        <v>227</v>
      </c>
      <c r="L1269">
        <v>600</v>
      </c>
      <c r="M1269">
        <v>809620</v>
      </c>
      <c r="N1269">
        <v>256026</v>
      </c>
      <c r="O1269">
        <v>52547</v>
      </c>
      <c r="P1269">
        <v>158482</v>
      </c>
      <c r="Q1269" t="s">
        <v>93</v>
      </c>
      <c r="R1269">
        <v>568828</v>
      </c>
    </row>
    <row r="1270" spans="1:18" x14ac:dyDescent="0.25">
      <c r="A1270" t="s">
        <v>384</v>
      </c>
      <c r="B1270" t="s">
        <v>385</v>
      </c>
      <c r="C1270" t="s">
        <v>85</v>
      </c>
      <c r="D1270">
        <v>96</v>
      </c>
      <c r="E1270" t="s">
        <v>86</v>
      </c>
      <c r="F1270" t="s">
        <v>87</v>
      </c>
      <c r="G1270" t="s">
        <v>88</v>
      </c>
      <c r="H1270" t="s">
        <v>89</v>
      </c>
      <c r="I1270" t="s">
        <v>208</v>
      </c>
      <c r="J1270" t="s">
        <v>91</v>
      </c>
      <c r="K1270" t="s">
        <v>209</v>
      </c>
      <c r="L1270">
        <v>1300</v>
      </c>
      <c r="M1270">
        <v>809620</v>
      </c>
      <c r="N1270">
        <v>256026</v>
      </c>
      <c r="O1270">
        <v>52547</v>
      </c>
      <c r="P1270">
        <v>158482</v>
      </c>
      <c r="Q1270" t="s">
        <v>93</v>
      </c>
      <c r="R1270">
        <v>568828</v>
      </c>
    </row>
    <row r="1271" spans="1:18" x14ac:dyDescent="0.25">
      <c r="A1271" t="s">
        <v>384</v>
      </c>
      <c r="B1271" t="s">
        <v>385</v>
      </c>
      <c r="C1271" t="s">
        <v>85</v>
      </c>
      <c r="D1271">
        <v>96</v>
      </c>
      <c r="E1271" t="s">
        <v>86</v>
      </c>
      <c r="F1271" t="s">
        <v>87</v>
      </c>
      <c r="G1271" t="s">
        <v>88</v>
      </c>
      <c r="H1271" t="s">
        <v>89</v>
      </c>
      <c r="I1271" t="s">
        <v>190</v>
      </c>
      <c r="J1271" t="s">
        <v>91</v>
      </c>
      <c r="K1271" t="s">
        <v>191</v>
      </c>
      <c r="L1271">
        <v>1500</v>
      </c>
      <c r="M1271">
        <v>809620</v>
      </c>
      <c r="N1271">
        <v>256026</v>
      </c>
      <c r="O1271">
        <v>52547</v>
      </c>
      <c r="P1271">
        <v>158482</v>
      </c>
      <c r="Q1271" t="s">
        <v>93</v>
      </c>
      <c r="R1271">
        <v>568828</v>
      </c>
    </row>
    <row r="1272" spans="1:18" x14ac:dyDescent="0.25">
      <c r="A1272" t="s">
        <v>384</v>
      </c>
      <c r="B1272" t="s">
        <v>385</v>
      </c>
      <c r="C1272" t="s">
        <v>85</v>
      </c>
      <c r="D1272">
        <v>96</v>
      </c>
      <c r="E1272" t="s">
        <v>86</v>
      </c>
      <c r="F1272" t="s">
        <v>87</v>
      </c>
      <c r="G1272" t="s">
        <v>88</v>
      </c>
      <c r="H1272" t="s">
        <v>89</v>
      </c>
      <c r="I1272" t="s">
        <v>194</v>
      </c>
      <c r="J1272" t="s">
        <v>91</v>
      </c>
      <c r="K1272" t="s">
        <v>195</v>
      </c>
      <c r="L1272">
        <v>9167</v>
      </c>
      <c r="M1272">
        <v>809620</v>
      </c>
      <c r="N1272">
        <v>256026</v>
      </c>
      <c r="O1272">
        <v>52547</v>
      </c>
      <c r="P1272">
        <v>158482</v>
      </c>
      <c r="Q1272" t="s">
        <v>93</v>
      </c>
      <c r="R1272">
        <v>568828</v>
      </c>
    </row>
    <row r="1273" spans="1:18" x14ac:dyDescent="0.25">
      <c r="A1273" t="s">
        <v>384</v>
      </c>
      <c r="B1273" t="s">
        <v>385</v>
      </c>
      <c r="C1273" t="s">
        <v>85</v>
      </c>
      <c r="D1273">
        <v>96</v>
      </c>
      <c r="E1273" t="s">
        <v>86</v>
      </c>
      <c r="F1273" t="s">
        <v>87</v>
      </c>
      <c r="G1273" t="s">
        <v>88</v>
      </c>
      <c r="H1273" t="s">
        <v>89</v>
      </c>
      <c r="I1273" t="s">
        <v>208</v>
      </c>
      <c r="J1273" t="s">
        <v>91</v>
      </c>
      <c r="K1273" t="s">
        <v>209</v>
      </c>
      <c r="L1273">
        <v>2714</v>
      </c>
      <c r="M1273">
        <v>809620</v>
      </c>
      <c r="N1273">
        <v>256026</v>
      </c>
      <c r="O1273">
        <v>52547</v>
      </c>
      <c r="P1273">
        <v>158482</v>
      </c>
      <c r="Q1273" t="s">
        <v>93</v>
      </c>
      <c r="R1273">
        <v>568828</v>
      </c>
    </row>
    <row r="1274" spans="1:18" x14ac:dyDescent="0.25">
      <c r="A1274" t="s">
        <v>384</v>
      </c>
      <c r="B1274" t="s">
        <v>385</v>
      </c>
      <c r="C1274" t="s">
        <v>85</v>
      </c>
      <c r="D1274">
        <v>96</v>
      </c>
      <c r="E1274" t="s">
        <v>86</v>
      </c>
      <c r="F1274" t="s">
        <v>87</v>
      </c>
      <c r="G1274" t="s">
        <v>88</v>
      </c>
      <c r="H1274" t="s">
        <v>89</v>
      </c>
      <c r="I1274" t="s">
        <v>208</v>
      </c>
      <c r="J1274" t="s">
        <v>91</v>
      </c>
      <c r="K1274" t="s">
        <v>209</v>
      </c>
      <c r="L1274">
        <v>2440</v>
      </c>
      <c r="M1274">
        <v>809620</v>
      </c>
      <c r="N1274">
        <v>256026</v>
      </c>
      <c r="O1274">
        <v>52547</v>
      </c>
      <c r="P1274">
        <v>158482</v>
      </c>
      <c r="Q1274" t="s">
        <v>93</v>
      </c>
      <c r="R1274">
        <v>568828</v>
      </c>
    </row>
    <row r="1275" spans="1:18" x14ac:dyDescent="0.25">
      <c r="A1275" t="s">
        <v>384</v>
      </c>
      <c r="B1275" t="s">
        <v>385</v>
      </c>
      <c r="C1275" t="s">
        <v>85</v>
      </c>
      <c r="D1275">
        <v>96</v>
      </c>
      <c r="E1275" t="s">
        <v>86</v>
      </c>
      <c r="F1275" t="s">
        <v>87</v>
      </c>
      <c r="G1275" t="s">
        <v>88</v>
      </c>
      <c r="H1275" t="s">
        <v>89</v>
      </c>
      <c r="I1275" t="s">
        <v>136</v>
      </c>
      <c r="J1275" t="s">
        <v>91</v>
      </c>
      <c r="K1275" t="s">
        <v>137</v>
      </c>
      <c r="L1275">
        <v>143</v>
      </c>
      <c r="M1275">
        <v>809620</v>
      </c>
      <c r="N1275">
        <v>256026</v>
      </c>
      <c r="O1275">
        <v>52547</v>
      </c>
      <c r="P1275">
        <v>158482</v>
      </c>
      <c r="Q1275" t="s">
        <v>93</v>
      </c>
      <c r="R1275">
        <v>568828</v>
      </c>
    </row>
    <row r="1276" spans="1:18" x14ac:dyDescent="0.25">
      <c r="A1276" t="s">
        <v>384</v>
      </c>
      <c r="B1276" t="s">
        <v>385</v>
      </c>
      <c r="C1276" t="s">
        <v>85</v>
      </c>
      <c r="D1276">
        <v>96</v>
      </c>
      <c r="E1276" t="s">
        <v>86</v>
      </c>
      <c r="F1276" t="s">
        <v>87</v>
      </c>
      <c r="G1276" t="s">
        <v>88</v>
      </c>
      <c r="H1276" t="s">
        <v>89</v>
      </c>
      <c r="I1276" t="s">
        <v>130</v>
      </c>
      <c r="J1276" t="s">
        <v>91</v>
      </c>
      <c r="K1276" t="s">
        <v>131</v>
      </c>
      <c r="L1276">
        <v>3480</v>
      </c>
      <c r="M1276">
        <v>809620</v>
      </c>
      <c r="N1276">
        <v>256026</v>
      </c>
      <c r="O1276">
        <v>52547</v>
      </c>
      <c r="P1276">
        <v>158482</v>
      </c>
      <c r="Q1276" t="s">
        <v>93</v>
      </c>
      <c r="R1276">
        <v>568828</v>
      </c>
    </row>
    <row r="1277" spans="1:18" x14ac:dyDescent="0.25">
      <c r="A1277" t="s">
        <v>384</v>
      </c>
      <c r="B1277" t="s">
        <v>385</v>
      </c>
      <c r="C1277" t="s">
        <v>85</v>
      </c>
      <c r="D1277">
        <v>96</v>
      </c>
      <c r="E1277" t="s">
        <v>86</v>
      </c>
      <c r="F1277" t="s">
        <v>87</v>
      </c>
      <c r="G1277" t="s">
        <v>88</v>
      </c>
      <c r="H1277" t="s">
        <v>89</v>
      </c>
      <c r="I1277" t="s">
        <v>190</v>
      </c>
      <c r="J1277" t="s">
        <v>91</v>
      </c>
      <c r="K1277" t="s">
        <v>191</v>
      </c>
      <c r="L1277">
        <v>500</v>
      </c>
      <c r="M1277">
        <v>809620</v>
      </c>
      <c r="N1277">
        <v>256026</v>
      </c>
      <c r="O1277">
        <v>52547</v>
      </c>
      <c r="P1277">
        <v>158482</v>
      </c>
      <c r="Q1277" t="s">
        <v>93</v>
      </c>
      <c r="R1277">
        <v>568828</v>
      </c>
    </row>
    <row r="1278" spans="1:18" x14ac:dyDescent="0.25">
      <c r="A1278" t="s">
        <v>384</v>
      </c>
      <c r="B1278" t="s">
        <v>385</v>
      </c>
      <c r="C1278" t="s">
        <v>85</v>
      </c>
      <c r="D1278">
        <v>96</v>
      </c>
      <c r="E1278" t="s">
        <v>86</v>
      </c>
      <c r="F1278" t="s">
        <v>87</v>
      </c>
      <c r="G1278" t="s">
        <v>88</v>
      </c>
      <c r="H1278" t="s">
        <v>89</v>
      </c>
      <c r="I1278" t="s">
        <v>128</v>
      </c>
      <c r="J1278" t="s">
        <v>91</v>
      </c>
      <c r="K1278" t="s">
        <v>129</v>
      </c>
      <c r="L1278">
        <v>10800</v>
      </c>
      <c r="M1278">
        <v>809620</v>
      </c>
      <c r="N1278">
        <v>256026</v>
      </c>
      <c r="O1278">
        <v>52547</v>
      </c>
      <c r="P1278">
        <v>158482</v>
      </c>
      <c r="Q1278" t="s">
        <v>93</v>
      </c>
      <c r="R1278">
        <v>568828</v>
      </c>
    </row>
    <row r="1279" spans="1:18" x14ac:dyDescent="0.25">
      <c r="A1279" t="s">
        <v>384</v>
      </c>
      <c r="B1279" t="s">
        <v>385</v>
      </c>
      <c r="C1279" t="s">
        <v>85</v>
      </c>
      <c r="D1279">
        <v>96</v>
      </c>
      <c r="E1279" t="s">
        <v>86</v>
      </c>
      <c r="F1279" t="s">
        <v>87</v>
      </c>
      <c r="G1279" t="s">
        <v>88</v>
      </c>
      <c r="H1279" t="s">
        <v>89</v>
      </c>
      <c r="I1279" t="s">
        <v>190</v>
      </c>
      <c r="J1279" t="s">
        <v>91</v>
      </c>
      <c r="K1279" t="s">
        <v>191</v>
      </c>
      <c r="L1279">
        <v>1000</v>
      </c>
      <c r="M1279">
        <v>809620</v>
      </c>
      <c r="N1279">
        <v>256026</v>
      </c>
      <c r="O1279">
        <v>52547</v>
      </c>
      <c r="P1279">
        <v>158482</v>
      </c>
      <c r="Q1279" t="s">
        <v>93</v>
      </c>
      <c r="R1279">
        <v>568828</v>
      </c>
    </row>
    <row r="1280" spans="1:18" x14ac:dyDescent="0.25">
      <c r="A1280" t="s">
        <v>384</v>
      </c>
      <c r="B1280" t="s">
        <v>385</v>
      </c>
      <c r="C1280" t="s">
        <v>85</v>
      </c>
      <c r="D1280">
        <v>96</v>
      </c>
      <c r="E1280" t="s">
        <v>86</v>
      </c>
      <c r="F1280" t="s">
        <v>87</v>
      </c>
      <c r="G1280" t="s">
        <v>88</v>
      </c>
      <c r="H1280" t="s">
        <v>89</v>
      </c>
      <c r="I1280" t="s">
        <v>212</v>
      </c>
      <c r="J1280" t="s">
        <v>91</v>
      </c>
      <c r="K1280" t="s">
        <v>213</v>
      </c>
      <c r="L1280">
        <v>5079</v>
      </c>
      <c r="M1280">
        <v>809620</v>
      </c>
      <c r="N1280">
        <v>256026</v>
      </c>
      <c r="O1280">
        <v>52547</v>
      </c>
      <c r="P1280">
        <v>158482</v>
      </c>
      <c r="Q1280" t="s">
        <v>93</v>
      </c>
      <c r="R1280">
        <v>568828</v>
      </c>
    </row>
    <row r="1281" spans="1:18" x14ac:dyDescent="0.25">
      <c r="A1281" t="s">
        <v>384</v>
      </c>
      <c r="B1281" t="s">
        <v>385</v>
      </c>
      <c r="C1281" t="s">
        <v>85</v>
      </c>
      <c r="D1281">
        <v>96</v>
      </c>
      <c r="E1281" t="s">
        <v>86</v>
      </c>
      <c r="F1281" t="s">
        <v>87</v>
      </c>
      <c r="G1281" t="s">
        <v>88</v>
      </c>
      <c r="H1281" t="s">
        <v>89</v>
      </c>
      <c r="I1281" t="s">
        <v>90</v>
      </c>
      <c r="J1281" t="s">
        <v>91</v>
      </c>
      <c r="K1281" t="s">
        <v>92</v>
      </c>
      <c r="L1281">
        <v>0</v>
      </c>
      <c r="M1281">
        <v>809620</v>
      </c>
      <c r="N1281">
        <v>256026</v>
      </c>
      <c r="O1281">
        <v>52547</v>
      </c>
      <c r="P1281">
        <v>158482</v>
      </c>
      <c r="Q1281" t="s">
        <v>93</v>
      </c>
      <c r="R1281">
        <v>568828</v>
      </c>
    </row>
    <row r="1282" spans="1:18" x14ac:dyDescent="0.25">
      <c r="A1282" t="s">
        <v>384</v>
      </c>
      <c r="B1282" t="s">
        <v>385</v>
      </c>
      <c r="C1282" t="s">
        <v>85</v>
      </c>
      <c r="D1282">
        <v>96</v>
      </c>
      <c r="E1282" t="s">
        <v>86</v>
      </c>
      <c r="F1282" t="s">
        <v>87</v>
      </c>
      <c r="G1282" t="s">
        <v>88</v>
      </c>
      <c r="H1282" t="s">
        <v>89</v>
      </c>
      <c r="I1282" t="s">
        <v>94</v>
      </c>
      <c r="J1282" t="s">
        <v>91</v>
      </c>
      <c r="K1282" t="s">
        <v>95</v>
      </c>
      <c r="L1282">
        <v>0</v>
      </c>
      <c r="M1282">
        <v>809620</v>
      </c>
      <c r="N1282">
        <v>256026</v>
      </c>
      <c r="O1282">
        <v>52547</v>
      </c>
      <c r="P1282">
        <v>158482</v>
      </c>
      <c r="Q1282" t="s">
        <v>93</v>
      </c>
      <c r="R1282">
        <v>568828</v>
      </c>
    </row>
    <row r="1283" spans="1:18" x14ac:dyDescent="0.25">
      <c r="A1283" t="s">
        <v>384</v>
      </c>
      <c r="B1283" t="s">
        <v>385</v>
      </c>
      <c r="C1283" t="s">
        <v>85</v>
      </c>
      <c r="D1283">
        <v>96</v>
      </c>
      <c r="E1283" t="s">
        <v>86</v>
      </c>
      <c r="F1283" t="s">
        <v>87</v>
      </c>
      <c r="G1283" t="s">
        <v>88</v>
      </c>
      <c r="H1283" t="s">
        <v>89</v>
      </c>
      <c r="I1283" t="s">
        <v>96</v>
      </c>
      <c r="J1283" t="s">
        <v>91</v>
      </c>
      <c r="K1283" t="s">
        <v>97</v>
      </c>
      <c r="L1283">
        <v>0</v>
      </c>
      <c r="M1283">
        <v>809620</v>
      </c>
      <c r="N1283">
        <v>256026</v>
      </c>
      <c r="O1283">
        <v>52547</v>
      </c>
      <c r="P1283">
        <v>158482</v>
      </c>
      <c r="Q1283" t="s">
        <v>93</v>
      </c>
      <c r="R1283">
        <v>568828</v>
      </c>
    </row>
    <row r="1284" spans="1:18" x14ac:dyDescent="0.25">
      <c r="A1284" t="s">
        <v>384</v>
      </c>
      <c r="B1284" t="s">
        <v>385</v>
      </c>
      <c r="C1284" t="s">
        <v>85</v>
      </c>
      <c r="D1284">
        <v>96</v>
      </c>
      <c r="E1284" t="s">
        <v>86</v>
      </c>
      <c r="F1284" t="s">
        <v>87</v>
      </c>
      <c r="G1284" t="s">
        <v>88</v>
      </c>
      <c r="H1284" t="s">
        <v>89</v>
      </c>
      <c r="I1284" t="s">
        <v>98</v>
      </c>
      <c r="J1284" t="s">
        <v>91</v>
      </c>
      <c r="K1284" t="s">
        <v>99</v>
      </c>
      <c r="L1284">
        <v>0</v>
      </c>
      <c r="M1284">
        <v>809620</v>
      </c>
      <c r="N1284">
        <v>256026</v>
      </c>
      <c r="O1284">
        <v>52547</v>
      </c>
      <c r="P1284">
        <v>158482</v>
      </c>
      <c r="Q1284" t="s">
        <v>93</v>
      </c>
      <c r="R1284">
        <v>568828</v>
      </c>
    </row>
    <row r="1285" spans="1:18" x14ac:dyDescent="0.25">
      <c r="A1285" t="s">
        <v>384</v>
      </c>
      <c r="B1285" t="s">
        <v>385</v>
      </c>
      <c r="C1285" t="s">
        <v>85</v>
      </c>
      <c r="D1285">
        <v>96</v>
      </c>
      <c r="E1285" t="s">
        <v>86</v>
      </c>
      <c r="F1285" t="s">
        <v>87</v>
      </c>
      <c r="G1285" t="s">
        <v>88</v>
      </c>
      <c r="H1285" t="s">
        <v>89</v>
      </c>
      <c r="I1285" t="s">
        <v>100</v>
      </c>
      <c r="J1285" t="s">
        <v>91</v>
      </c>
      <c r="K1285" t="s">
        <v>101</v>
      </c>
      <c r="L1285">
        <v>0</v>
      </c>
      <c r="M1285">
        <v>809620</v>
      </c>
      <c r="N1285">
        <v>256026</v>
      </c>
      <c r="O1285">
        <v>52547</v>
      </c>
      <c r="P1285">
        <v>158482</v>
      </c>
      <c r="Q1285" t="s">
        <v>93</v>
      </c>
      <c r="R1285">
        <v>568828</v>
      </c>
    </row>
    <row r="1286" spans="1:18" x14ac:dyDescent="0.25">
      <c r="A1286" t="s">
        <v>384</v>
      </c>
      <c r="B1286" t="s">
        <v>385</v>
      </c>
      <c r="C1286" t="s">
        <v>85</v>
      </c>
      <c r="D1286">
        <v>96</v>
      </c>
      <c r="E1286" t="s">
        <v>86</v>
      </c>
      <c r="F1286" t="s">
        <v>87</v>
      </c>
      <c r="G1286" t="s">
        <v>88</v>
      </c>
      <c r="H1286" t="s">
        <v>89</v>
      </c>
      <c r="I1286" t="s">
        <v>102</v>
      </c>
      <c r="J1286" t="s">
        <v>91</v>
      </c>
      <c r="K1286" t="s">
        <v>103</v>
      </c>
      <c r="L1286">
        <v>0</v>
      </c>
      <c r="M1286">
        <v>809620</v>
      </c>
      <c r="N1286">
        <v>256026</v>
      </c>
      <c r="O1286">
        <v>52547</v>
      </c>
      <c r="P1286">
        <v>158482</v>
      </c>
      <c r="Q1286" t="s">
        <v>93</v>
      </c>
      <c r="R1286">
        <v>568828</v>
      </c>
    </row>
    <row r="1287" spans="1:18" x14ac:dyDescent="0.25">
      <c r="A1287" t="s">
        <v>384</v>
      </c>
      <c r="B1287" t="s">
        <v>385</v>
      </c>
      <c r="C1287" t="s">
        <v>85</v>
      </c>
      <c r="D1287">
        <v>96</v>
      </c>
      <c r="E1287" t="s">
        <v>86</v>
      </c>
      <c r="F1287" t="s">
        <v>87</v>
      </c>
      <c r="G1287" t="s">
        <v>88</v>
      </c>
      <c r="H1287" t="s">
        <v>89</v>
      </c>
      <c r="I1287" t="s">
        <v>104</v>
      </c>
      <c r="J1287" t="s">
        <v>91</v>
      </c>
      <c r="K1287" t="s">
        <v>105</v>
      </c>
      <c r="L1287">
        <v>0</v>
      </c>
      <c r="M1287">
        <v>809620</v>
      </c>
      <c r="N1287">
        <v>256026</v>
      </c>
      <c r="O1287">
        <v>52547</v>
      </c>
      <c r="P1287">
        <v>158482</v>
      </c>
      <c r="Q1287" t="s">
        <v>93</v>
      </c>
      <c r="R1287">
        <v>568828</v>
      </c>
    </row>
    <row r="1288" spans="1:18" x14ac:dyDescent="0.25">
      <c r="A1288" t="s">
        <v>384</v>
      </c>
      <c r="B1288" t="s">
        <v>385</v>
      </c>
      <c r="C1288" t="s">
        <v>85</v>
      </c>
      <c r="D1288">
        <v>96</v>
      </c>
      <c r="E1288" t="s">
        <v>86</v>
      </c>
      <c r="F1288" t="s">
        <v>87</v>
      </c>
      <c r="G1288" t="s">
        <v>88</v>
      </c>
      <c r="H1288" t="s">
        <v>89</v>
      </c>
      <c r="I1288" t="s">
        <v>106</v>
      </c>
      <c r="J1288" t="s">
        <v>91</v>
      </c>
      <c r="K1288" t="s">
        <v>107</v>
      </c>
      <c r="L1288">
        <v>0</v>
      </c>
      <c r="M1288">
        <v>809620</v>
      </c>
      <c r="N1288">
        <v>256026</v>
      </c>
      <c r="O1288">
        <v>52547</v>
      </c>
      <c r="P1288">
        <v>158482</v>
      </c>
      <c r="Q1288" t="s">
        <v>93</v>
      </c>
      <c r="R1288">
        <v>568828</v>
      </c>
    </row>
    <row r="1289" spans="1:18" x14ac:dyDescent="0.25">
      <c r="A1289" t="s">
        <v>384</v>
      </c>
      <c r="B1289" t="s">
        <v>385</v>
      </c>
      <c r="C1289" t="s">
        <v>85</v>
      </c>
      <c r="D1289">
        <v>96</v>
      </c>
      <c r="E1289" t="s">
        <v>86</v>
      </c>
      <c r="F1289" t="s">
        <v>87</v>
      </c>
      <c r="G1289" t="s">
        <v>88</v>
      </c>
      <c r="H1289" t="s">
        <v>89</v>
      </c>
      <c r="I1289" t="s">
        <v>108</v>
      </c>
      <c r="J1289" t="s">
        <v>91</v>
      </c>
      <c r="K1289" t="s">
        <v>109</v>
      </c>
      <c r="L1289">
        <v>0</v>
      </c>
      <c r="M1289">
        <v>809620</v>
      </c>
      <c r="N1289">
        <v>256026</v>
      </c>
      <c r="O1289">
        <v>52547</v>
      </c>
      <c r="P1289">
        <v>158482</v>
      </c>
      <c r="Q1289" t="s">
        <v>93</v>
      </c>
      <c r="R1289">
        <v>568828</v>
      </c>
    </row>
    <row r="1290" spans="1:18" x14ac:dyDescent="0.25">
      <c r="A1290" t="s">
        <v>384</v>
      </c>
      <c r="B1290" t="s">
        <v>385</v>
      </c>
      <c r="C1290" t="s">
        <v>85</v>
      </c>
      <c r="D1290">
        <v>96</v>
      </c>
      <c r="E1290" t="s">
        <v>86</v>
      </c>
      <c r="F1290" t="s">
        <v>87</v>
      </c>
      <c r="G1290" t="s">
        <v>88</v>
      </c>
      <c r="H1290" t="s">
        <v>89</v>
      </c>
      <c r="I1290" t="s">
        <v>110</v>
      </c>
      <c r="J1290" t="s">
        <v>91</v>
      </c>
      <c r="K1290" t="s">
        <v>111</v>
      </c>
      <c r="L1290">
        <v>0</v>
      </c>
      <c r="M1290">
        <v>809620</v>
      </c>
      <c r="N1290">
        <v>256026</v>
      </c>
      <c r="O1290">
        <v>52547</v>
      </c>
      <c r="P1290">
        <v>158482</v>
      </c>
      <c r="Q1290" t="s">
        <v>93</v>
      </c>
      <c r="R1290">
        <v>568828</v>
      </c>
    </row>
    <row r="1291" spans="1:18" x14ac:dyDescent="0.25">
      <c r="A1291" t="s">
        <v>384</v>
      </c>
      <c r="B1291" t="s">
        <v>385</v>
      </c>
      <c r="C1291" t="s">
        <v>85</v>
      </c>
      <c r="D1291">
        <v>96</v>
      </c>
      <c r="E1291" t="s">
        <v>86</v>
      </c>
      <c r="F1291" t="s">
        <v>87</v>
      </c>
      <c r="G1291" t="s">
        <v>88</v>
      </c>
      <c r="H1291" t="s">
        <v>89</v>
      </c>
      <c r="I1291" t="s">
        <v>112</v>
      </c>
      <c r="J1291" t="s">
        <v>91</v>
      </c>
      <c r="K1291" t="s">
        <v>113</v>
      </c>
      <c r="L1291">
        <v>3260</v>
      </c>
      <c r="M1291">
        <v>809620</v>
      </c>
      <c r="N1291">
        <v>256026</v>
      </c>
      <c r="O1291">
        <v>52547</v>
      </c>
      <c r="P1291">
        <v>158482</v>
      </c>
      <c r="Q1291" t="s">
        <v>93</v>
      </c>
      <c r="R1291">
        <v>568828</v>
      </c>
    </row>
    <row r="1292" spans="1:18" x14ac:dyDescent="0.25">
      <c r="A1292" t="s">
        <v>384</v>
      </c>
      <c r="B1292" t="s">
        <v>385</v>
      </c>
      <c r="C1292" t="s">
        <v>85</v>
      </c>
      <c r="D1292">
        <v>96</v>
      </c>
      <c r="E1292" t="s">
        <v>86</v>
      </c>
      <c r="F1292" t="s">
        <v>87</v>
      </c>
      <c r="G1292" t="s">
        <v>88</v>
      </c>
      <c r="H1292" t="s">
        <v>89</v>
      </c>
      <c r="I1292" t="s">
        <v>114</v>
      </c>
      <c r="J1292" t="s">
        <v>91</v>
      </c>
      <c r="K1292" t="s">
        <v>115</v>
      </c>
      <c r="L1292">
        <v>0</v>
      </c>
      <c r="M1292">
        <v>809620</v>
      </c>
      <c r="N1292">
        <v>256026</v>
      </c>
      <c r="O1292">
        <v>52547</v>
      </c>
      <c r="P1292">
        <v>158482</v>
      </c>
      <c r="Q1292" t="s">
        <v>93</v>
      </c>
      <c r="R1292">
        <v>568828</v>
      </c>
    </row>
    <row r="1293" spans="1:18" x14ac:dyDescent="0.25">
      <c r="A1293" t="s">
        <v>384</v>
      </c>
      <c r="B1293" t="s">
        <v>385</v>
      </c>
      <c r="C1293" t="s">
        <v>85</v>
      </c>
      <c r="D1293">
        <v>96</v>
      </c>
      <c r="E1293" t="s">
        <v>86</v>
      </c>
      <c r="F1293" t="s">
        <v>87</v>
      </c>
      <c r="G1293" t="s">
        <v>88</v>
      </c>
      <c r="H1293" t="s">
        <v>89</v>
      </c>
      <c r="I1293" t="s">
        <v>116</v>
      </c>
      <c r="J1293" t="s">
        <v>91</v>
      </c>
      <c r="K1293" t="s">
        <v>117</v>
      </c>
      <c r="L1293">
        <v>0</v>
      </c>
      <c r="M1293">
        <v>809620</v>
      </c>
      <c r="N1293">
        <v>256026</v>
      </c>
      <c r="O1293">
        <v>52547</v>
      </c>
      <c r="P1293">
        <v>158482</v>
      </c>
      <c r="Q1293" t="s">
        <v>93</v>
      </c>
      <c r="R1293">
        <v>568828</v>
      </c>
    </row>
    <row r="1294" spans="1:18" x14ac:dyDescent="0.25">
      <c r="A1294" t="s">
        <v>384</v>
      </c>
      <c r="B1294" t="s">
        <v>385</v>
      </c>
      <c r="C1294" t="s">
        <v>85</v>
      </c>
      <c r="D1294">
        <v>96</v>
      </c>
      <c r="E1294" t="s">
        <v>86</v>
      </c>
      <c r="F1294" t="s">
        <v>87</v>
      </c>
      <c r="G1294" t="s">
        <v>88</v>
      </c>
      <c r="H1294" t="s">
        <v>89</v>
      </c>
      <c r="I1294" t="s">
        <v>118</v>
      </c>
      <c r="J1294" t="s">
        <v>91</v>
      </c>
      <c r="K1294" t="s">
        <v>119</v>
      </c>
      <c r="L1294">
        <v>0</v>
      </c>
      <c r="M1294">
        <v>809620</v>
      </c>
      <c r="N1294">
        <v>256026</v>
      </c>
      <c r="O1294">
        <v>52547</v>
      </c>
      <c r="P1294">
        <v>158482</v>
      </c>
      <c r="Q1294" t="s">
        <v>93</v>
      </c>
      <c r="R1294">
        <v>568828</v>
      </c>
    </row>
    <row r="1295" spans="1:18" x14ac:dyDescent="0.25">
      <c r="A1295" t="s">
        <v>384</v>
      </c>
      <c r="B1295" t="s">
        <v>385</v>
      </c>
      <c r="C1295" t="s">
        <v>85</v>
      </c>
      <c r="D1295">
        <v>96</v>
      </c>
      <c r="E1295" t="s">
        <v>86</v>
      </c>
      <c r="F1295" t="s">
        <v>87</v>
      </c>
      <c r="G1295" t="s">
        <v>88</v>
      </c>
      <c r="H1295" t="s">
        <v>89</v>
      </c>
      <c r="I1295" t="s">
        <v>120</v>
      </c>
      <c r="J1295" t="s">
        <v>91</v>
      </c>
      <c r="K1295" t="s">
        <v>121</v>
      </c>
      <c r="L1295">
        <v>0</v>
      </c>
      <c r="M1295">
        <v>809620</v>
      </c>
      <c r="N1295">
        <v>256026</v>
      </c>
      <c r="O1295">
        <v>52547</v>
      </c>
      <c r="P1295">
        <v>158482</v>
      </c>
      <c r="Q1295" t="s">
        <v>93</v>
      </c>
      <c r="R1295">
        <v>568828</v>
      </c>
    </row>
    <row r="1296" spans="1:18" x14ac:dyDescent="0.25">
      <c r="A1296" t="s">
        <v>384</v>
      </c>
      <c r="B1296" t="s">
        <v>385</v>
      </c>
      <c r="C1296" t="s">
        <v>85</v>
      </c>
      <c r="D1296">
        <v>96</v>
      </c>
      <c r="E1296" t="s">
        <v>86</v>
      </c>
      <c r="F1296" t="s">
        <v>87</v>
      </c>
      <c r="G1296" t="s">
        <v>88</v>
      </c>
      <c r="H1296" t="s">
        <v>89</v>
      </c>
      <c r="I1296" t="s">
        <v>122</v>
      </c>
      <c r="J1296" t="s">
        <v>91</v>
      </c>
      <c r="K1296" t="s">
        <v>123</v>
      </c>
      <c r="L1296">
        <v>0</v>
      </c>
      <c r="M1296">
        <v>809620</v>
      </c>
      <c r="N1296">
        <v>256026</v>
      </c>
      <c r="O1296">
        <v>52547</v>
      </c>
      <c r="P1296">
        <v>158482</v>
      </c>
      <c r="Q1296" t="s">
        <v>93</v>
      </c>
      <c r="R1296">
        <v>568828</v>
      </c>
    </row>
    <row r="1297" spans="1:18" x14ac:dyDescent="0.25">
      <c r="A1297" t="s">
        <v>384</v>
      </c>
      <c r="B1297" t="s">
        <v>385</v>
      </c>
      <c r="C1297" t="s">
        <v>85</v>
      </c>
      <c r="D1297">
        <v>96</v>
      </c>
      <c r="E1297" t="s">
        <v>86</v>
      </c>
      <c r="F1297" t="s">
        <v>87</v>
      </c>
      <c r="G1297" t="s">
        <v>88</v>
      </c>
      <c r="H1297" t="s">
        <v>89</v>
      </c>
      <c r="I1297" t="s">
        <v>124</v>
      </c>
      <c r="J1297" t="s">
        <v>91</v>
      </c>
      <c r="K1297" t="s">
        <v>125</v>
      </c>
      <c r="L1297">
        <v>0</v>
      </c>
      <c r="M1297">
        <v>809620</v>
      </c>
      <c r="N1297">
        <v>256026</v>
      </c>
      <c r="O1297">
        <v>52547</v>
      </c>
      <c r="P1297">
        <v>158482</v>
      </c>
      <c r="Q1297" t="s">
        <v>93</v>
      </c>
      <c r="R1297">
        <v>568828</v>
      </c>
    </row>
    <row r="1298" spans="1:18" x14ac:dyDescent="0.25">
      <c r="A1298" t="s">
        <v>384</v>
      </c>
      <c r="B1298" t="s">
        <v>385</v>
      </c>
      <c r="C1298" t="s">
        <v>85</v>
      </c>
      <c r="D1298">
        <v>96</v>
      </c>
      <c r="E1298" t="s">
        <v>86</v>
      </c>
      <c r="F1298" t="s">
        <v>87</v>
      </c>
      <c r="G1298" t="s">
        <v>88</v>
      </c>
      <c r="H1298" t="s">
        <v>89</v>
      </c>
      <c r="I1298" t="s">
        <v>126</v>
      </c>
      <c r="J1298" t="s">
        <v>91</v>
      </c>
      <c r="K1298" t="s">
        <v>127</v>
      </c>
      <c r="L1298">
        <v>0</v>
      </c>
      <c r="M1298">
        <v>809620</v>
      </c>
      <c r="N1298">
        <v>256026</v>
      </c>
      <c r="O1298">
        <v>52547</v>
      </c>
      <c r="P1298">
        <v>158482</v>
      </c>
      <c r="Q1298" t="s">
        <v>93</v>
      </c>
      <c r="R1298">
        <v>568828</v>
      </c>
    </row>
    <row r="1299" spans="1:18" x14ac:dyDescent="0.25">
      <c r="A1299" t="s">
        <v>384</v>
      </c>
      <c r="B1299" t="s">
        <v>385</v>
      </c>
      <c r="C1299" t="s">
        <v>85</v>
      </c>
      <c r="D1299">
        <v>96</v>
      </c>
      <c r="E1299" t="s">
        <v>86</v>
      </c>
      <c r="F1299" t="s">
        <v>87</v>
      </c>
      <c r="G1299" t="s">
        <v>88</v>
      </c>
      <c r="H1299" t="s">
        <v>89</v>
      </c>
      <c r="I1299" t="s">
        <v>128</v>
      </c>
      <c r="J1299" t="s">
        <v>91</v>
      </c>
      <c r="K1299" t="s">
        <v>129</v>
      </c>
      <c r="L1299">
        <v>806400</v>
      </c>
      <c r="M1299">
        <v>809620</v>
      </c>
      <c r="N1299">
        <v>256026</v>
      </c>
      <c r="O1299">
        <v>52547</v>
      </c>
      <c r="P1299">
        <v>158482</v>
      </c>
      <c r="Q1299" t="s">
        <v>93</v>
      </c>
      <c r="R1299">
        <v>568828</v>
      </c>
    </row>
    <row r="1300" spans="1:18" x14ac:dyDescent="0.25">
      <c r="A1300" t="s">
        <v>384</v>
      </c>
      <c r="B1300" t="s">
        <v>385</v>
      </c>
      <c r="C1300" t="s">
        <v>85</v>
      </c>
      <c r="D1300">
        <v>96</v>
      </c>
      <c r="E1300" t="s">
        <v>86</v>
      </c>
      <c r="F1300" t="s">
        <v>87</v>
      </c>
      <c r="G1300" t="s">
        <v>88</v>
      </c>
      <c r="H1300" t="s">
        <v>89</v>
      </c>
      <c r="I1300" t="s">
        <v>130</v>
      </c>
      <c r="J1300" t="s">
        <v>91</v>
      </c>
      <c r="K1300" t="s">
        <v>131</v>
      </c>
      <c r="L1300">
        <v>1500</v>
      </c>
      <c r="M1300">
        <v>809620</v>
      </c>
      <c r="N1300">
        <v>256026</v>
      </c>
      <c r="O1300">
        <v>52547</v>
      </c>
      <c r="P1300">
        <v>158482</v>
      </c>
      <c r="Q1300" t="s">
        <v>93</v>
      </c>
      <c r="R1300">
        <v>568828</v>
      </c>
    </row>
    <row r="1301" spans="1:18" x14ac:dyDescent="0.25">
      <c r="A1301" t="s">
        <v>384</v>
      </c>
      <c r="B1301" t="s">
        <v>385</v>
      </c>
      <c r="C1301" t="s">
        <v>85</v>
      </c>
      <c r="D1301">
        <v>96</v>
      </c>
      <c r="E1301" t="s">
        <v>86</v>
      </c>
      <c r="F1301" t="s">
        <v>87</v>
      </c>
      <c r="G1301" t="s">
        <v>88</v>
      </c>
      <c r="H1301" t="s">
        <v>89</v>
      </c>
      <c r="I1301" t="s">
        <v>132</v>
      </c>
      <c r="J1301" t="s">
        <v>91</v>
      </c>
      <c r="K1301" t="s">
        <v>133</v>
      </c>
      <c r="L1301">
        <v>-31920</v>
      </c>
      <c r="M1301">
        <v>809620</v>
      </c>
      <c r="N1301">
        <v>256026</v>
      </c>
      <c r="O1301">
        <v>52547</v>
      </c>
      <c r="P1301">
        <v>158482</v>
      </c>
      <c r="Q1301" t="s">
        <v>93</v>
      </c>
      <c r="R1301">
        <v>568828</v>
      </c>
    </row>
    <row r="1302" spans="1:18" x14ac:dyDescent="0.25">
      <c r="A1302" t="s">
        <v>384</v>
      </c>
      <c r="B1302" t="s">
        <v>385</v>
      </c>
      <c r="C1302" t="s">
        <v>85</v>
      </c>
      <c r="D1302">
        <v>96</v>
      </c>
      <c r="E1302" t="s">
        <v>86</v>
      </c>
      <c r="F1302" t="s">
        <v>87</v>
      </c>
      <c r="G1302" t="s">
        <v>88</v>
      </c>
      <c r="H1302" t="s">
        <v>89</v>
      </c>
      <c r="I1302" t="s">
        <v>134</v>
      </c>
      <c r="J1302" t="s">
        <v>91</v>
      </c>
      <c r="K1302" t="s">
        <v>135</v>
      </c>
      <c r="L1302">
        <v>327693</v>
      </c>
      <c r="M1302">
        <v>809620</v>
      </c>
      <c r="N1302">
        <v>256026</v>
      </c>
      <c r="O1302">
        <v>52547</v>
      </c>
      <c r="P1302">
        <v>158482</v>
      </c>
      <c r="Q1302" t="s">
        <v>93</v>
      </c>
      <c r="R1302">
        <v>568828</v>
      </c>
    </row>
    <row r="1303" spans="1:18" x14ac:dyDescent="0.25">
      <c r="A1303" t="s">
        <v>384</v>
      </c>
      <c r="B1303" t="s">
        <v>385</v>
      </c>
      <c r="C1303" t="s">
        <v>85</v>
      </c>
      <c r="D1303">
        <v>96</v>
      </c>
      <c r="E1303" t="s">
        <v>86</v>
      </c>
      <c r="F1303" t="s">
        <v>87</v>
      </c>
      <c r="G1303" t="s">
        <v>88</v>
      </c>
      <c r="H1303" t="s">
        <v>89</v>
      </c>
      <c r="I1303" t="s">
        <v>136</v>
      </c>
      <c r="J1303" t="s">
        <v>91</v>
      </c>
      <c r="K1303" t="s">
        <v>137</v>
      </c>
      <c r="L1303">
        <v>960</v>
      </c>
      <c r="M1303">
        <v>809620</v>
      </c>
      <c r="N1303">
        <v>256026</v>
      </c>
      <c r="O1303">
        <v>52547</v>
      </c>
      <c r="P1303">
        <v>158482</v>
      </c>
      <c r="Q1303" t="s">
        <v>93</v>
      </c>
      <c r="R1303">
        <v>568828</v>
      </c>
    </row>
    <row r="1304" spans="1:18" x14ac:dyDescent="0.25">
      <c r="A1304" t="s">
        <v>384</v>
      </c>
      <c r="B1304" t="s">
        <v>385</v>
      </c>
      <c r="C1304" t="s">
        <v>85</v>
      </c>
      <c r="D1304">
        <v>96</v>
      </c>
      <c r="E1304" t="s">
        <v>86</v>
      </c>
      <c r="F1304" t="s">
        <v>87</v>
      </c>
      <c r="G1304" t="s">
        <v>88</v>
      </c>
      <c r="H1304" t="s">
        <v>89</v>
      </c>
      <c r="I1304" t="s">
        <v>138</v>
      </c>
      <c r="J1304" t="s">
        <v>91</v>
      </c>
      <c r="K1304" t="s">
        <v>139</v>
      </c>
      <c r="L1304">
        <v>54244</v>
      </c>
      <c r="M1304">
        <v>809620</v>
      </c>
      <c r="N1304">
        <v>256026</v>
      </c>
      <c r="O1304">
        <v>52547</v>
      </c>
      <c r="P1304">
        <v>158482</v>
      </c>
      <c r="Q1304" t="s">
        <v>93</v>
      </c>
      <c r="R1304">
        <v>568828</v>
      </c>
    </row>
    <row r="1305" spans="1:18" x14ac:dyDescent="0.25">
      <c r="A1305" t="s">
        <v>384</v>
      </c>
      <c r="B1305" t="s">
        <v>385</v>
      </c>
      <c r="C1305" t="s">
        <v>85</v>
      </c>
      <c r="D1305">
        <v>96</v>
      </c>
      <c r="E1305" t="s">
        <v>86</v>
      </c>
      <c r="F1305" t="s">
        <v>87</v>
      </c>
      <c r="G1305" t="s">
        <v>88</v>
      </c>
      <c r="H1305" t="s">
        <v>89</v>
      </c>
      <c r="I1305" t="s">
        <v>140</v>
      </c>
      <c r="J1305" t="s">
        <v>91</v>
      </c>
      <c r="K1305" t="s">
        <v>141</v>
      </c>
      <c r="L1305">
        <v>3239</v>
      </c>
      <c r="M1305">
        <v>809620</v>
      </c>
      <c r="N1305">
        <v>256026</v>
      </c>
      <c r="O1305">
        <v>52547</v>
      </c>
      <c r="P1305">
        <v>158482</v>
      </c>
      <c r="Q1305" t="s">
        <v>93</v>
      </c>
      <c r="R1305">
        <v>568828</v>
      </c>
    </row>
    <row r="1306" spans="1:18" x14ac:dyDescent="0.25">
      <c r="A1306" t="s">
        <v>384</v>
      </c>
      <c r="B1306" t="s">
        <v>385</v>
      </c>
      <c r="C1306" t="s">
        <v>85</v>
      </c>
      <c r="D1306">
        <v>96</v>
      </c>
      <c r="E1306" t="s">
        <v>86</v>
      </c>
      <c r="F1306" t="s">
        <v>87</v>
      </c>
      <c r="G1306" t="s">
        <v>88</v>
      </c>
      <c r="H1306" t="s">
        <v>89</v>
      </c>
      <c r="I1306" t="s">
        <v>142</v>
      </c>
      <c r="J1306" t="s">
        <v>91</v>
      </c>
      <c r="K1306" t="s">
        <v>143</v>
      </c>
      <c r="L1306">
        <v>0</v>
      </c>
      <c r="M1306">
        <v>809620</v>
      </c>
      <c r="N1306">
        <v>256026</v>
      </c>
      <c r="O1306">
        <v>52547</v>
      </c>
      <c r="P1306">
        <v>158482</v>
      </c>
      <c r="Q1306" t="s">
        <v>93</v>
      </c>
      <c r="R1306">
        <v>568828</v>
      </c>
    </row>
    <row r="1307" spans="1:18" x14ac:dyDescent="0.25">
      <c r="A1307" t="s">
        <v>384</v>
      </c>
      <c r="B1307" t="s">
        <v>385</v>
      </c>
      <c r="C1307" t="s">
        <v>85</v>
      </c>
      <c r="D1307">
        <v>96</v>
      </c>
      <c r="E1307" t="s">
        <v>86</v>
      </c>
      <c r="F1307" t="s">
        <v>87</v>
      </c>
      <c r="G1307" t="s">
        <v>88</v>
      </c>
      <c r="H1307" t="s">
        <v>89</v>
      </c>
      <c r="I1307" t="s">
        <v>144</v>
      </c>
      <c r="J1307" t="s">
        <v>91</v>
      </c>
      <c r="K1307" t="s">
        <v>145</v>
      </c>
      <c r="L1307">
        <v>0</v>
      </c>
      <c r="M1307">
        <v>809620</v>
      </c>
      <c r="N1307">
        <v>256026</v>
      </c>
      <c r="O1307">
        <v>52547</v>
      </c>
      <c r="P1307">
        <v>158482</v>
      </c>
      <c r="Q1307" t="s">
        <v>93</v>
      </c>
      <c r="R1307">
        <v>568828</v>
      </c>
    </row>
    <row r="1308" spans="1:18" x14ac:dyDescent="0.25">
      <c r="A1308" t="s">
        <v>384</v>
      </c>
      <c r="B1308" t="s">
        <v>385</v>
      </c>
      <c r="C1308" t="s">
        <v>85</v>
      </c>
      <c r="D1308">
        <v>96</v>
      </c>
      <c r="E1308" t="s">
        <v>86</v>
      </c>
      <c r="F1308" t="s">
        <v>87</v>
      </c>
      <c r="G1308" t="s">
        <v>88</v>
      </c>
      <c r="H1308" t="s">
        <v>89</v>
      </c>
      <c r="I1308" t="s">
        <v>146</v>
      </c>
      <c r="J1308" t="s">
        <v>91</v>
      </c>
      <c r="K1308" t="s">
        <v>147</v>
      </c>
      <c r="L1308">
        <v>2880</v>
      </c>
      <c r="M1308">
        <v>809620</v>
      </c>
      <c r="N1308">
        <v>256026</v>
      </c>
      <c r="O1308">
        <v>52547</v>
      </c>
      <c r="P1308">
        <v>158482</v>
      </c>
      <c r="Q1308" t="s">
        <v>93</v>
      </c>
      <c r="R1308">
        <v>568828</v>
      </c>
    </row>
    <row r="1309" spans="1:18" x14ac:dyDescent="0.25">
      <c r="A1309" t="s">
        <v>384</v>
      </c>
      <c r="B1309" t="s">
        <v>385</v>
      </c>
      <c r="C1309" t="s">
        <v>85</v>
      </c>
      <c r="D1309">
        <v>96</v>
      </c>
      <c r="E1309" t="s">
        <v>86</v>
      </c>
      <c r="F1309" t="s">
        <v>87</v>
      </c>
      <c r="G1309" t="s">
        <v>88</v>
      </c>
      <c r="H1309" t="s">
        <v>89</v>
      </c>
      <c r="I1309" t="s">
        <v>148</v>
      </c>
      <c r="J1309" t="s">
        <v>91</v>
      </c>
      <c r="K1309" t="s">
        <v>149</v>
      </c>
      <c r="L1309">
        <v>0</v>
      </c>
      <c r="M1309">
        <v>809620</v>
      </c>
      <c r="N1309">
        <v>256026</v>
      </c>
      <c r="O1309">
        <v>52547</v>
      </c>
      <c r="P1309">
        <v>158482</v>
      </c>
      <c r="Q1309" t="s">
        <v>93</v>
      </c>
      <c r="R1309">
        <v>568828</v>
      </c>
    </row>
    <row r="1310" spans="1:18" x14ac:dyDescent="0.25">
      <c r="A1310" t="s">
        <v>384</v>
      </c>
      <c r="B1310" t="s">
        <v>385</v>
      </c>
      <c r="C1310" t="s">
        <v>85</v>
      </c>
      <c r="D1310">
        <v>96</v>
      </c>
      <c r="E1310" t="s">
        <v>86</v>
      </c>
      <c r="F1310" t="s">
        <v>87</v>
      </c>
      <c r="G1310" t="s">
        <v>88</v>
      </c>
      <c r="H1310" t="s">
        <v>89</v>
      </c>
      <c r="I1310" t="s">
        <v>150</v>
      </c>
      <c r="J1310" t="s">
        <v>91</v>
      </c>
      <c r="K1310" t="s">
        <v>151</v>
      </c>
      <c r="L1310">
        <v>11574</v>
      </c>
      <c r="M1310">
        <v>809620</v>
      </c>
      <c r="N1310">
        <v>256026</v>
      </c>
      <c r="O1310">
        <v>52547</v>
      </c>
      <c r="P1310">
        <v>158482</v>
      </c>
      <c r="Q1310" t="s">
        <v>93</v>
      </c>
      <c r="R1310">
        <v>568828</v>
      </c>
    </row>
    <row r="1311" spans="1:18" x14ac:dyDescent="0.25">
      <c r="A1311" t="s">
        <v>384</v>
      </c>
      <c r="B1311" t="s">
        <v>385</v>
      </c>
      <c r="C1311" t="s">
        <v>85</v>
      </c>
      <c r="D1311">
        <v>96</v>
      </c>
      <c r="E1311" t="s">
        <v>86</v>
      </c>
      <c r="F1311" t="s">
        <v>87</v>
      </c>
      <c r="G1311" t="s">
        <v>88</v>
      </c>
      <c r="H1311" t="s">
        <v>89</v>
      </c>
      <c r="I1311" t="s">
        <v>152</v>
      </c>
      <c r="J1311" t="s">
        <v>91</v>
      </c>
      <c r="K1311" t="s">
        <v>153</v>
      </c>
      <c r="L1311">
        <v>18671</v>
      </c>
      <c r="M1311">
        <v>809620</v>
      </c>
      <c r="N1311">
        <v>256026</v>
      </c>
      <c r="O1311">
        <v>52547</v>
      </c>
      <c r="P1311">
        <v>158482</v>
      </c>
      <c r="Q1311" t="s">
        <v>93</v>
      </c>
      <c r="R1311">
        <v>568828</v>
      </c>
    </row>
    <row r="1312" spans="1:18" x14ac:dyDescent="0.25">
      <c r="A1312" t="s">
        <v>384</v>
      </c>
      <c r="B1312" t="s">
        <v>385</v>
      </c>
      <c r="C1312" t="s">
        <v>85</v>
      </c>
      <c r="D1312">
        <v>96</v>
      </c>
      <c r="E1312" t="s">
        <v>86</v>
      </c>
      <c r="F1312" t="s">
        <v>87</v>
      </c>
      <c r="G1312" t="s">
        <v>88</v>
      </c>
      <c r="H1312" t="s">
        <v>89</v>
      </c>
      <c r="I1312" t="s">
        <v>154</v>
      </c>
      <c r="J1312" t="s">
        <v>91</v>
      </c>
      <c r="K1312" t="s">
        <v>155</v>
      </c>
      <c r="L1312">
        <v>0</v>
      </c>
      <c r="M1312">
        <v>809620</v>
      </c>
      <c r="N1312">
        <v>256026</v>
      </c>
      <c r="O1312">
        <v>52547</v>
      </c>
      <c r="P1312">
        <v>158482</v>
      </c>
      <c r="Q1312" t="s">
        <v>93</v>
      </c>
      <c r="R1312">
        <v>568828</v>
      </c>
    </row>
    <row r="1313" spans="1:18" x14ac:dyDescent="0.25">
      <c r="A1313" t="s">
        <v>384</v>
      </c>
      <c r="B1313" t="s">
        <v>385</v>
      </c>
      <c r="C1313" t="s">
        <v>85</v>
      </c>
      <c r="D1313">
        <v>96</v>
      </c>
      <c r="E1313" t="s">
        <v>86</v>
      </c>
      <c r="F1313" t="s">
        <v>87</v>
      </c>
      <c r="G1313" t="s">
        <v>88</v>
      </c>
      <c r="H1313" t="s">
        <v>89</v>
      </c>
      <c r="I1313" t="s">
        <v>156</v>
      </c>
      <c r="J1313" t="s">
        <v>91</v>
      </c>
      <c r="K1313" t="s">
        <v>157</v>
      </c>
      <c r="L1313">
        <v>150</v>
      </c>
      <c r="M1313">
        <v>809620</v>
      </c>
      <c r="N1313">
        <v>256026</v>
      </c>
      <c r="O1313">
        <v>52547</v>
      </c>
      <c r="P1313">
        <v>158482</v>
      </c>
      <c r="Q1313" t="s">
        <v>93</v>
      </c>
      <c r="R1313">
        <v>568828</v>
      </c>
    </row>
    <row r="1314" spans="1:18" x14ac:dyDescent="0.25">
      <c r="A1314" t="s">
        <v>384</v>
      </c>
      <c r="B1314" t="s">
        <v>385</v>
      </c>
      <c r="C1314" t="s">
        <v>85</v>
      </c>
      <c r="D1314">
        <v>96</v>
      </c>
      <c r="E1314" t="s">
        <v>86</v>
      </c>
      <c r="F1314" t="s">
        <v>87</v>
      </c>
      <c r="G1314" t="s">
        <v>88</v>
      </c>
      <c r="H1314" t="s">
        <v>89</v>
      </c>
      <c r="I1314" t="s">
        <v>158</v>
      </c>
      <c r="J1314" t="s">
        <v>91</v>
      </c>
      <c r="K1314" t="s">
        <v>159</v>
      </c>
      <c r="L1314">
        <v>800</v>
      </c>
      <c r="M1314">
        <v>809620</v>
      </c>
      <c r="N1314">
        <v>256026</v>
      </c>
      <c r="O1314">
        <v>52547</v>
      </c>
      <c r="P1314">
        <v>158482</v>
      </c>
      <c r="Q1314" t="s">
        <v>93</v>
      </c>
      <c r="R1314">
        <v>568828</v>
      </c>
    </row>
    <row r="1315" spans="1:18" x14ac:dyDescent="0.25">
      <c r="A1315" t="s">
        <v>384</v>
      </c>
      <c r="B1315" t="s">
        <v>385</v>
      </c>
      <c r="C1315" t="s">
        <v>85</v>
      </c>
      <c r="D1315">
        <v>96</v>
      </c>
      <c r="E1315" t="s">
        <v>86</v>
      </c>
      <c r="F1315" t="s">
        <v>87</v>
      </c>
      <c r="G1315" t="s">
        <v>88</v>
      </c>
      <c r="H1315" t="s">
        <v>89</v>
      </c>
      <c r="I1315" t="s">
        <v>160</v>
      </c>
      <c r="J1315" t="s">
        <v>91</v>
      </c>
      <c r="K1315" t="s">
        <v>161</v>
      </c>
      <c r="L1315">
        <v>750</v>
      </c>
      <c r="M1315">
        <v>809620</v>
      </c>
      <c r="N1315">
        <v>256026</v>
      </c>
      <c r="O1315">
        <v>52547</v>
      </c>
      <c r="P1315">
        <v>158482</v>
      </c>
      <c r="Q1315" t="s">
        <v>93</v>
      </c>
      <c r="R1315">
        <v>568828</v>
      </c>
    </row>
    <row r="1316" spans="1:18" x14ac:dyDescent="0.25">
      <c r="A1316" t="s">
        <v>384</v>
      </c>
      <c r="B1316" t="s">
        <v>385</v>
      </c>
      <c r="C1316" t="s">
        <v>85</v>
      </c>
      <c r="D1316">
        <v>96</v>
      </c>
      <c r="E1316" t="s">
        <v>86</v>
      </c>
      <c r="F1316" t="s">
        <v>87</v>
      </c>
      <c r="G1316" t="s">
        <v>88</v>
      </c>
      <c r="H1316" t="s">
        <v>89</v>
      </c>
      <c r="I1316" t="s">
        <v>162</v>
      </c>
      <c r="J1316" t="s">
        <v>91</v>
      </c>
      <c r="K1316" t="s">
        <v>163</v>
      </c>
      <c r="L1316">
        <v>100</v>
      </c>
      <c r="M1316">
        <v>809620</v>
      </c>
      <c r="N1316">
        <v>256026</v>
      </c>
      <c r="O1316">
        <v>52547</v>
      </c>
      <c r="P1316">
        <v>158482</v>
      </c>
      <c r="Q1316" t="s">
        <v>93</v>
      </c>
      <c r="R1316">
        <v>568828</v>
      </c>
    </row>
    <row r="1317" spans="1:18" x14ac:dyDescent="0.25">
      <c r="A1317" t="s">
        <v>384</v>
      </c>
      <c r="B1317" t="s">
        <v>385</v>
      </c>
      <c r="C1317" t="s">
        <v>85</v>
      </c>
      <c r="D1317">
        <v>96</v>
      </c>
      <c r="E1317" t="s">
        <v>86</v>
      </c>
      <c r="F1317" t="s">
        <v>87</v>
      </c>
      <c r="G1317" t="s">
        <v>88</v>
      </c>
      <c r="H1317" t="s">
        <v>89</v>
      </c>
      <c r="I1317" t="s">
        <v>164</v>
      </c>
      <c r="J1317" t="s">
        <v>91</v>
      </c>
      <c r="K1317" t="s">
        <v>165</v>
      </c>
      <c r="L1317">
        <v>4600</v>
      </c>
      <c r="M1317">
        <v>809620</v>
      </c>
      <c r="N1317">
        <v>256026</v>
      </c>
      <c r="O1317">
        <v>52547</v>
      </c>
      <c r="P1317">
        <v>158482</v>
      </c>
      <c r="Q1317" t="s">
        <v>93</v>
      </c>
      <c r="R1317">
        <v>568828</v>
      </c>
    </row>
    <row r="1318" spans="1:18" x14ac:dyDescent="0.25">
      <c r="A1318" t="s">
        <v>384</v>
      </c>
      <c r="B1318" t="s">
        <v>385</v>
      </c>
      <c r="C1318" t="s">
        <v>85</v>
      </c>
      <c r="D1318">
        <v>96</v>
      </c>
      <c r="E1318" t="s">
        <v>86</v>
      </c>
      <c r="F1318" t="s">
        <v>87</v>
      </c>
      <c r="G1318" t="s">
        <v>88</v>
      </c>
      <c r="H1318" t="s">
        <v>89</v>
      </c>
      <c r="I1318" t="s">
        <v>166</v>
      </c>
      <c r="J1318" t="s">
        <v>91</v>
      </c>
      <c r="K1318" t="s">
        <v>167</v>
      </c>
      <c r="L1318">
        <v>0</v>
      </c>
      <c r="M1318">
        <v>809620</v>
      </c>
      <c r="N1318">
        <v>256026</v>
      </c>
      <c r="O1318">
        <v>52547</v>
      </c>
      <c r="P1318">
        <v>158482</v>
      </c>
      <c r="Q1318" t="s">
        <v>93</v>
      </c>
      <c r="R1318">
        <v>568828</v>
      </c>
    </row>
    <row r="1319" spans="1:18" x14ac:dyDescent="0.25">
      <c r="A1319" t="s">
        <v>384</v>
      </c>
      <c r="B1319" t="s">
        <v>385</v>
      </c>
      <c r="C1319" t="s">
        <v>85</v>
      </c>
      <c r="D1319">
        <v>96</v>
      </c>
      <c r="E1319" t="s">
        <v>86</v>
      </c>
      <c r="F1319" t="s">
        <v>87</v>
      </c>
      <c r="G1319" t="s">
        <v>88</v>
      </c>
      <c r="H1319" t="s">
        <v>89</v>
      </c>
      <c r="I1319" t="s">
        <v>168</v>
      </c>
      <c r="J1319" t="s">
        <v>91</v>
      </c>
      <c r="K1319" t="s">
        <v>169</v>
      </c>
      <c r="L1319">
        <v>2640</v>
      </c>
      <c r="M1319">
        <v>809620</v>
      </c>
      <c r="N1319">
        <v>256026</v>
      </c>
      <c r="O1319">
        <v>52547</v>
      </c>
      <c r="P1319">
        <v>158482</v>
      </c>
      <c r="Q1319" t="s">
        <v>93</v>
      </c>
      <c r="R1319">
        <v>568828</v>
      </c>
    </row>
    <row r="1320" spans="1:18" x14ac:dyDescent="0.25">
      <c r="A1320" t="s">
        <v>384</v>
      </c>
      <c r="B1320" t="s">
        <v>385</v>
      </c>
      <c r="C1320" t="s">
        <v>85</v>
      </c>
      <c r="D1320">
        <v>96</v>
      </c>
      <c r="E1320" t="s">
        <v>86</v>
      </c>
      <c r="F1320" t="s">
        <v>87</v>
      </c>
      <c r="G1320" t="s">
        <v>88</v>
      </c>
      <c r="H1320" t="s">
        <v>89</v>
      </c>
      <c r="I1320" t="s">
        <v>170</v>
      </c>
      <c r="J1320" t="s">
        <v>91</v>
      </c>
      <c r="K1320" t="s">
        <v>171</v>
      </c>
      <c r="L1320">
        <v>4080</v>
      </c>
      <c r="M1320">
        <v>809620</v>
      </c>
      <c r="N1320">
        <v>256026</v>
      </c>
      <c r="O1320">
        <v>52547</v>
      </c>
      <c r="P1320">
        <v>158482</v>
      </c>
      <c r="Q1320" t="s">
        <v>93</v>
      </c>
      <c r="R1320">
        <v>568828</v>
      </c>
    </row>
    <row r="1321" spans="1:18" x14ac:dyDescent="0.25">
      <c r="A1321" t="s">
        <v>384</v>
      </c>
      <c r="B1321" t="s">
        <v>385</v>
      </c>
      <c r="C1321" t="s">
        <v>85</v>
      </c>
      <c r="D1321">
        <v>96</v>
      </c>
      <c r="E1321" t="s">
        <v>86</v>
      </c>
      <c r="F1321" t="s">
        <v>87</v>
      </c>
      <c r="G1321" t="s">
        <v>88</v>
      </c>
      <c r="H1321" t="s">
        <v>89</v>
      </c>
      <c r="I1321" t="s">
        <v>172</v>
      </c>
      <c r="J1321" t="s">
        <v>91</v>
      </c>
      <c r="K1321" t="s">
        <v>173</v>
      </c>
      <c r="L1321">
        <v>0</v>
      </c>
      <c r="M1321">
        <v>809620</v>
      </c>
      <c r="N1321">
        <v>256026</v>
      </c>
      <c r="O1321">
        <v>52547</v>
      </c>
      <c r="P1321">
        <v>158482</v>
      </c>
      <c r="Q1321" t="s">
        <v>93</v>
      </c>
      <c r="R1321">
        <v>568828</v>
      </c>
    </row>
    <row r="1322" spans="1:18" x14ac:dyDescent="0.25">
      <c r="A1322" t="s">
        <v>384</v>
      </c>
      <c r="B1322" t="s">
        <v>385</v>
      </c>
      <c r="C1322" t="s">
        <v>85</v>
      </c>
      <c r="D1322">
        <v>96</v>
      </c>
      <c r="E1322" t="s">
        <v>86</v>
      </c>
      <c r="F1322" t="s">
        <v>87</v>
      </c>
      <c r="G1322" t="s">
        <v>88</v>
      </c>
      <c r="H1322" t="s">
        <v>89</v>
      </c>
      <c r="I1322" t="s">
        <v>174</v>
      </c>
      <c r="J1322" t="s">
        <v>91</v>
      </c>
      <c r="K1322" t="s">
        <v>175</v>
      </c>
      <c r="L1322">
        <v>0</v>
      </c>
      <c r="M1322">
        <v>809620</v>
      </c>
      <c r="N1322">
        <v>256026</v>
      </c>
      <c r="O1322">
        <v>52547</v>
      </c>
      <c r="P1322">
        <v>158482</v>
      </c>
      <c r="Q1322" t="s">
        <v>93</v>
      </c>
      <c r="R1322">
        <v>568828</v>
      </c>
    </row>
    <row r="1323" spans="1:18" x14ac:dyDescent="0.25">
      <c r="A1323" t="s">
        <v>384</v>
      </c>
      <c r="B1323" t="s">
        <v>385</v>
      </c>
      <c r="C1323" t="s">
        <v>85</v>
      </c>
      <c r="D1323">
        <v>96</v>
      </c>
      <c r="E1323" t="s">
        <v>86</v>
      </c>
      <c r="F1323" t="s">
        <v>87</v>
      </c>
      <c r="G1323" t="s">
        <v>88</v>
      </c>
      <c r="H1323" t="s">
        <v>89</v>
      </c>
      <c r="I1323" t="s">
        <v>176</v>
      </c>
      <c r="J1323" t="s">
        <v>91</v>
      </c>
      <c r="K1323" t="s">
        <v>177</v>
      </c>
      <c r="L1323">
        <v>0</v>
      </c>
      <c r="M1323">
        <v>809620</v>
      </c>
      <c r="N1323">
        <v>256026</v>
      </c>
      <c r="O1323">
        <v>52547</v>
      </c>
      <c r="P1323">
        <v>158482</v>
      </c>
      <c r="Q1323" t="s">
        <v>93</v>
      </c>
      <c r="R1323">
        <v>568828</v>
      </c>
    </row>
    <row r="1324" spans="1:18" x14ac:dyDescent="0.25">
      <c r="A1324" t="s">
        <v>384</v>
      </c>
      <c r="B1324" t="s">
        <v>385</v>
      </c>
      <c r="C1324" t="s">
        <v>85</v>
      </c>
      <c r="D1324">
        <v>96</v>
      </c>
      <c r="E1324" t="s">
        <v>86</v>
      </c>
      <c r="F1324" t="s">
        <v>87</v>
      </c>
      <c r="G1324" t="s">
        <v>88</v>
      </c>
      <c r="H1324" t="s">
        <v>89</v>
      </c>
      <c r="I1324" t="s">
        <v>178</v>
      </c>
      <c r="J1324" t="s">
        <v>91</v>
      </c>
      <c r="K1324" t="s">
        <v>179</v>
      </c>
      <c r="L1324">
        <v>34020</v>
      </c>
      <c r="M1324">
        <v>809620</v>
      </c>
      <c r="N1324">
        <v>256026</v>
      </c>
      <c r="O1324">
        <v>52547</v>
      </c>
      <c r="P1324">
        <v>158482</v>
      </c>
      <c r="Q1324" t="s">
        <v>93</v>
      </c>
      <c r="R1324">
        <v>568828</v>
      </c>
    </row>
    <row r="1325" spans="1:18" x14ac:dyDescent="0.25">
      <c r="A1325" t="s">
        <v>384</v>
      </c>
      <c r="B1325" t="s">
        <v>385</v>
      </c>
      <c r="C1325" t="s">
        <v>85</v>
      </c>
      <c r="D1325">
        <v>96</v>
      </c>
      <c r="E1325" t="s">
        <v>86</v>
      </c>
      <c r="F1325" t="s">
        <v>87</v>
      </c>
      <c r="G1325" t="s">
        <v>88</v>
      </c>
      <c r="H1325" t="s">
        <v>89</v>
      </c>
      <c r="I1325" t="s">
        <v>180</v>
      </c>
      <c r="J1325" t="s">
        <v>91</v>
      </c>
      <c r="K1325" t="s">
        <v>181</v>
      </c>
      <c r="L1325">
        <v>36246</v>
      </c>
      <c r="M1325">
        <v>809620</v>
      </c>
      <c r="N1325">
        <v>256026</v>
      </c>
      <c r="O1325">
        <v>52547</v>
      </c>
      <c r="P1325">
        <v>158482</v>
      </c>
      <c r="Q1325" t="s">
        <v>93</v>
      </c>
      <c r="R1325">
        <v>568828</v>
      </c>
    </row>
    <row r="1326" spans="1:18" x14ac:dyDescent="0.25">
      <c r="A1326" t="s">
        <v>384</v>
      </c>
      <c r="B1326" t="s">
        <v>385</v>
      </c>
      <c r="C1326" t="s">
        <v>85</v>
      </c>
      <c r="D1326">
        <v>96</v>
      </c>
      <c r="E1326" t="s">
        <v>86</v>
      </c>
      <c r="F1326" t="s">
        <v>87</v>
      </c>
      <c r="G1326" t="s">
        <v>88</v>
      </c>
      <c r="H1326" t="s">
        <v>89</v>
      </c>
      <c r="I1326" t="s">
        <v>182</v>
      </c>
      <c r="J1326" t="s">
        <v>91</v>
      </c>
      <c r="K1326" t="s">
        <v>183</v>
      </c>
      <c r="L1326">
        <v>0</v>
      </c>
      <c r="M1326">
        <v>809620</v>
      </c>
      <c r="N1326">
        <v>256026</v>
      </c>
      <c r="O1326">
        <v>52547</v>
      </c>
      <c r="P1326">
        <v>158482</v>
      </c>
      <c r="Q1326" t="s">
        <v>93</v>
      </c>
      <c r="R1326">
        <v>568828</v>
      </c>
    </row>
    <row r="1327" spans="1:18" x14ac:dyDescent="0.25">
      <c r="A1327" t="s">
        <v>384</v>
      </c>
      <c r="B1327" t="s">
        <v>385</v>
      </c>
      <c r="C1327" t="s">
        <v>85</v>
      </c>
      <c r="D1327">
        <v>96</v>
      </c>
      <c r="E1327" t="s">
        <v>86</v>
      </c>
      <c r="F1327" t="s">
        <v>87</v>
      </c>
      <c r="G1327" t="s">
        <v>88</v>
      </c>
      <c r="H1327" t="s">
        <v>89</v>
      </c>
      <c r="I1327" t="s">
        <v>184</v>
      </c>
      <c r="J1327" t="s">
        <v>91</v>
      </c>
      <c r="K1327" t="s">
        <v>185</v>
      </c>
      <c r="L1327">
        <v>10260</v>
      </c>
      <c r="M1327">
        <v>809620</v>
      </c>
      <c r="N1327">
        <v>256026</v>
      </c>
      <c r="O1327">
        <v>52547</v>
      </c>
      <c r="P1327">
        <v>158482</v>
      </c>
      <c r="Q1327" t="s">
        <v>93</v>
      </c>
      <c r="R1327">
        <v>568828</v>
      </c>
    </row>
    <row r="1328" spans="1:18" x14ac:dyDescent="0.25">
      <c r="A1328" t="s">
        <v>384</v>
      </c>
      <c r="B1328" t="s">
        <v>385</v>
      </c>
      <c r="C1328" t="s">
        <v>85</v>
      </c>
      <c r="D1328">
        <v>96</v>
      </c>
      <c r="E1328" t="s">
        <v>86</v>
      </c>
      <c r="F1328" t="s">
        <v>87</v>
      </c>
      <c r="G1328" t="s">
        <v>88</v>
      </c>
      <c r="H1328" t="s">
        <v>89</v>
      </c>
      <c r="I1328" t="s">
        <v>186</v>
      </c>
      <c r="J1328" t="s">
        <v>91</v>
      </c>
      <c r="K1328" t="s">
        <v>187</v>
      </c>
      <c r="L1328">
        <v>0</v>
      </c>
      <c r="M1328">
        <v>809620</v>
      </c>
      <c r="N1328">
        <v>256026</v>
      </c>
      <c r="O1328">
        <v>52547</v>
      </c>
      <c r="P1328">
        <v>158482</v>
      </c>
      <c r="Q1328" t="s">
        <v>93</v>
      </c>
      <c r="R1328">
        <v>568828</v>
      </c>
    </row>
    <row r="1329" spans="1:18" x14ac:dyDescent="0.25">
      <c r="A1329" t="s">
        <v>384</v>
      </c>
      <c r="B1329" t="s">
        <v>385</v>
      </c>
      <c r="C1329" t="s">
        <v>85</v>
      </c>
      <c r="D1329">
        <v>96</v>
      </c>
      <c r="E1329" t="s">
        <v>86</v>
      </c>
      <c r="F1329" t="s">
        <v>87</v>
      </c>
      <c r="G1329" t="s">
        <v>88</v>
      </c>
      <c r="H1329" t="s">
        <v>89</v>
      </c>
      <c r="I1329" t="s">
        <v>188</v>
      </c>
      <c r="J1329" t="s">
        <v>91</v>
      </c>
      <c r="K1329" t="s">
        <v>189</v>
      </c>
      <c r="L1329">
        <v>0</v>
      </c>
      <c r="M1329">
        <v>809620</v>
      </c>
      <c r="N1329">
        <v>256026</v>
      </c>
      <c r="O1329">
        <v>52547</v>
      </c>
      <c r="P1329">
        <v>158482</v>
      </c>
      <c r="Q1329" t="s">
        <v>93</v>
      </c>
      <c r="R1329">
        <v>568828</v>
      </c>
    </row>
    <row r="1330" spans="1:18" x14ac:dyDescent="0.25">
      <c r="A1330" t="s">
        <v>384</v>
      </c>
      <c r="B1330" t="s">
        <v>385</v>
      </c>
      <c r="C1330" t="s">
        <v>85</v>
      </c>
      <c r="D1330">
        <v>96</v>
      </c>
      <c r="E1330" t="s">
        <v>86</v>
      </c>
      <c r="F1330" t="s">
        <v>87</v>
      </c>
      <c r="G1330" t="s">
        <v>88</v>
      </c>
      <c r="H1330" t="s">
        <v>89</v>
      </c>
      <c r="I1330" t="s">
        <v>190</v>
      </c>
      <c r="J1330" t="s">
        <v>91</v>
      </c>
      <c r="K1330" t="s">
        <v>191</v>
      </c>
      <c r="L1330">
        <v>15000</v>
      </c>
      <c r="M1330">
        <v>809620</v>
      </c>
      <c r="N1330">
        <v>256026</v>
      </c>
      <c r="O1330">
        <v>52547</v>
      </c>
      <c r="P1330">
        <v>158482</v>
      </c>
      <c r="Q1330" t="s">
        <v>93</v>
      </c>
      <c r="R1330">
        <v>568828</v>
      </c>
    </row>
    <row r="1331" spans="1:18" x14ac:dyDescent="0.25">
      <c r="A1331" t="s">
        <v>384</v>
      </c>
      <c r="B1331" t="s">
        <v>385</v>
      </c>
      <c r="C1331" t="s">
        <v>85</v>
      </c>
      <c r="D1331">
        <v>96</v>
      </c>
      <c r="E1331" t="s">
        <v>86</v>
      </c>
      <c r="F1331" t="s">
        <v>87</v>
      </c>
      <c r="G1331" t="s">
        <v>88</v>
      </c>
      <c r="H1331" t="s">
        <v>89</v>
      </c>
      <c r="I1331" t="s">
        <v>192</v>
      </c>
      <c r="J1331" t="s">
        <v>91</v>
      </c>
      <c r="K1331" t="s">
        <v>193</v>
      </c>
      <c r="L1331">
        <v>2670</v>
      </c>
      <c r="M1331">
        <v>809620</v>
      </c>
      <c r="N1331">
        <v>256026</v>
      </c>
      <c r="O1331">
        <v>52547</v>
      </c>
      <c r="P1331">
        <v>158482</v>
      </c>
      <c r="Q1331" t="s">
        <v>93</v>
      </c>
      <c r="R1331">
        <v>568828</v>
      </c>
    </row>
    <row r="1332" spans="1:18" x14ac:dyDescent="0.25">
      <c r="A1332" t="s">
        <v>384</v>
      </c>
      <c r="B1332" t="s">
        <v>385</v>
      </c>
      <c r="C1332" t="s">
        <v>85</v>
      </c>
      <c r="D1332">
        <v>96</v>
      </c>
      <c r="E1332" t="s">
        <v>86</v>
      </c>
      <c r="F1332" t="s">
        <v>87</v>
      </c>
      <c r="G1332" t="s">
        <v>88</v>
      </c>
      <c r="H1332" t="s">
        <v>89</v>
      </c>
      <c r="I1332" t="s">
        <v>194</v>
      </c>
      <c r="J1332" t="s">
        <v>91</v>
      </c>
      <c r="K1332" t="s">
        <v>195</v>
      </c>
      <c r="L1332">
        <v>55684</v>
      </c>
      <c r="M1332">
        <v>809620</v>
      </c>
      <c r="N1332">
        <v>256026</v>
      </c>
      <c r="O1332">
        <v>52547</v>
      </c>
      <c r="P1332">
        <v>158482</v>
      </c>
      <c r="Q1332" t="s">
        <v>93</v>
      </c>
      <c r="R1332">
        <v>568828</v>
      </c>
    </row>
    <row r="1333" spans="1:18" x14ac:dyDescent="0.25">
      <c r="A1333" t="s">
        <v>384</v>
      </c>
      <c r="B1333" t="s">
        <v>385</v>
      </c>
      <c r="C1333" t="s">
        <v>85</v>
      </c>
      <c r="D1333">
        <v>96</v>
      </c>
      <c r="E1333" t="s">
        <v>86</v>
      </c>
      <c r="F1333" t="s">
        <v>87</v>
      </c>
      <c r="G1333" t="s">
        <v>88</v>
      </c>
      <c r="H1333" t="s">
        <v>89</v>
      </c>
      <c r="I1333" t="s">
        <v>196</v>
      </c>
      <c r="J1333" t="s">
        <v>91</v>
      </c>
      <c r="K1333" t="s">
        <v>197</v>
      </c>
      <c r="L1333">
        <v>50694</v>
      </c>
      <c r="M1333">
        <v>809620</v>
      </c>
      <c r="N1333">
        <v>256026</v>
      </c>
      <c r="O1333">
        <v>52547</v>
      </c>
      <c r="P1333">
        <v>158482</v>
      </c>
      <c r="Q1333" t="s">
        <v>93</v>
      </c>
      <c r="R1333">
        <v>568828</v>
      </c>
    </row>
    <row r="1334" spans="1:18" x14ac:dyDescent="0.25">
      <c r="A1334" t="s">
        <v>384</v>
      </c>
      <c r="B1334" t="s">
        <v>385</v>
      </c>
      <c r="C1334" t="s">
        <v>85</v>
      </c>
      <c r="D1334">
        <v>96</v>
      </c>
      <c r="E1334" t="s">
        <v>86</v>
      </c>
      <c r="F1334" t="s">
        <v>87</v>
      </c>
      <c r="G1334" t="s">
        <v>88</v>
      </c>
      <c r="H1334" t="s">
        <v>89</v>
      </c>
      <c r="I1334" t="s">
        <v>198</v>
      </c>
      <c r="J1334" t="s">
        <v>91</v>
      </c>
      <c r="K1334" t="s">
        <v>199</v>
      </c>
      <c r="L1334">
        <v>0</v>
      </c>
      <c r="M1334">
        <v>809620</v>
      </c>
      <c r="N1334">
        <v>256026</v>
      </c>
      <c r="O1334">
        <v>52547</v>
      </c>
      <c r="P1334">
        <v>158482</v>
      </c>
      <c r="Q1334" t="s">
        <v>93</v>
      </c>
      <c r="R1334">
        <v>568828</v>
      </c>
    </row>
    <row r="1335" spans="1:18" x14ac:dyDescent="0.25">
      <c r="A1335" t="s">
        <v>384</v>
      </c>
      <c r="B1335" t="s">
        <v>385</v>
      </c>
      <c r="C1335" t="s">
        <v>85</v>
      </c>
      <c r="D1335">
        <v>96</v>
      </c>
      <c r="E1335" t="s">
        <v>86</v>
      </c>
      <c r="F1335" t="s">
        <v>87</v>
      </c>
      <c r="G1335" t="s">
        <v>88</v>
      </c>
      <c r="H1335" t="s">
        <v>89</v>
      </c>
      <c r="I1335" t="s">
        <v>200</v>
      </c>
      <c r="J1335" t="s">
        <v>91</v>
      </c>
      <c r="K1335" t="s">
        <v>201</v>
      </c>
      <c r="L1335">
        <v>27571</v>
      </c>
      <c r="M1335">
        <v>809620</v>
      </c>
      <c r="N1335">
        <v>256026</v>
      </c>
      <c r="O1335">
        <v>52547</v>
      </c>
      <c r="P1335">
        <v>158482</v>
      </c>
      <c r="Q1335" t="s">
        <v>93</v>
      </c>
      <c r="R1335">
        <v>568828</v>
      </c>
    </row>
    <row r="1336" spans="1:18" x14ac:dyDescent="0.25">
      <c r="A1336" t="s">
        <v>384</v>
      </c>
      <c r="B1336" t="s">
        <v>385</v>
      </c>
      <c r="C1336" t="s">
        <v>85</v>
      </c>
      <c r="D1336">
        <v>96</v>
      </c>
      <c r="E1336" t="s">
        <v>86</v>
      </c>
      <c r="F1336" t="s">
        <v>87</v>
      </c>
      <c r="G1336" t="s">
        <v>88</v>
      </c>
      <c r="H1336" t="s">
        <v>89</v>
      </c>
      <c r="I1336" t="s">
        <v>202</v>
      </c>
      <c r="J1336" t="s">
        <v>91</v>
      </c>
      <c r="K1336" t="s">
        <v>203</v>
      </c>
      <c r="L1336">
        <v>6282</v>
      </c>
      <c r="M1336">
        <v>809620</v>
      </c>
      <c r="N1336">
        <v>256026</v>
      </c>
      <c r="O1336">
        <v>52547</v>
      </c>
      <c r="P1336">
        <v>158482</v>
      </c>
      <c r="Q1336" t="s">
        <v>93</v>
      </c>
      <c r="R1336">
        <v>568828</v>
      </c>
    </row>
    <row r="1337" spans="1:18" x14ac:dyDescent="0.25">
      <c r="A1337" t="s">
        <v>384</v>
      </c>
      <c r="B1337" t="s">
        <v>385</v>
      </c>
      <c r="C1337" t="s">
        <v>85</v>
      </c>
      <c r="D1337">
        <v>96</v>
      </c>
      <c r="E1337" t="s">
        <v>86</v>
      </c>
      <c r="F1337" t="s">
        <v>87</v>
      </c>
      <c r="G1337" t="s">
        <v>88</v>
      </c>
      <c r="H1337" t="s">
        <v>89</v>
      </c>
      <c r="I1337" t="s">
        <v>204</v>
      </c>
      <c r="J1337" t="s">
        <v>91</v>
      </c>
      <c r="K1337" t="s">
        <v>205</v>
      </c>
      <c r="L1337">
        <v>0</v>
      </c>
      <c r="M1337">
        <v>809620</v>
      </c>
      <c r="N1337">
        <v>256026</v>
      </c>
      <c r="O1337">
        <v>52547</v>
      </c>
      <c r="P1337">
        <v>158482</v>
      </c>
      <c r="Q1337" t="s">
        <v>93</v>
      </c>
      <c r="R1337">
        <v>568828</v>
      </c>
    </row>
    <row r="1338" spans="1:18" x14ac:dyDescent="0.25">
      <c r="A1338" t="s">
        <v>384</v>
      </c>
      <c r="B1338" t="s">
        <v>385</v>
      </c>
      <c r="C1338" t="s">
        <v>85</v>
      </c>
      <c r="D1338">
        <v>96</v>
      </c>
      <c r="E1338" t="s">
        <v>86</v>
      </c>
      <c r="F1338" t="s">
        <v>87</v>
      </c>
      <c r="G1338" t="s">
        <v>88</v>
      </c>
      <c r="H1338" t="s">
        <v>89</v>
      </c>
      <c r="I1338" t="s">
        <v>206</v>
      </c>
      <c r="J1338" t="s">
        <v>91</v>
      </c>
      <c r="K1338" t="s">
        <v>207</v>
      </c>
      <c r="L1338">
        <v>4200</v>
      </c>
      <c r="M1338">
        <v>809620</v>
      </c>
      <c r="N1338">
        <v>256026</v>
      </c>
      <c r="O1338">
        <v>52547</v>
      </c>
      <c r="P1338">
        <v>158482</v>
      </c>
      <c r="Q1338" t="s">
        <v>93</v>
      </c>
      <c r="R1338">
        <v>568828</v>
      </c>
    </row>
    <row r="1339" spans="1:18" x14ac:dyDescent="0.25">
      <c r="A1339" t="s">
        <v>384</v>
      </c>
      <c r="B1339" t="s">
        <v>385</v>
      </c>
      <c r="C1339" t="s">
        <v>85</v>
      </c>
      <c r="D1339">
        <v>96</v>
      </c>
      <c r="E1339" t="s">
        <v>86</v>
      </c>
      <c r="F1339" t="s">
        <v>87</v>
      </c>
      <c r="G1339" t="s">
        <v>88</v>
      </c>
      <c r="H1339" t="s">
        <v>89</v>
      </c>
      <c r="I1339" t="s">
        <v>208</v>
      </c>
      <c r="J1339" t="s">
        <v>91</v>
      </c>
      <c r="K1339" t="s">
        <v>209</v>
      </c>
      <c r="L1339">
        <v>732</v>
      </c>
      <c r="M1339">
        <v>809620</v>
      </c>
      <c r="N1339">
        <v>256026</v>
      </c>
      <c r="O1339">
        <v>52547</v>
      </c>
      <c r="P1339">
        <v>158482</v>
      </c>
      <c r="Q1339" t="s">
        <v>93</v>
      </c>
      <c r="R1339">
        <v>568828</v>
      </c>
    </row>
    <row r="1340" spans="1:18" x14ac:dyDescent="0.25">
      <c r="A1340" t="s">
        <v>384</v>
      </c>
      <c r="B1340" t="s">
        <v>385</v>
      </c>
      <c r="C1340" t="s">
        <v>85</v>
      </c>
      <c r="D1340">
        <v>96</v>
      </c>
      <c r="E1340" t="s">
        <v>86</v>
      </c>
      <c r="F1340" t="s">
        <v>87</v>
      </c>
      <c r="G1340" t="s">
        <v>88</v>
      </c>
      <c r="H1340" t="s">
        <v>89</v>
      </c>
      <c r="I1340" t="s">
        <v>210</v>
      </c>
      <c r="J1340" t="s">
        <v>91</v>
      </c>
      <c r="K1340" t="s">
        <v>211</v>
      </c>
      <c r="L1340">
        <v>9875</v>
      </c>
      <c r="M1340">
        <v>809620</v>
      </c>
      <c r="N1340">
        <v>256026</v>
      </c>
      <c r="O1340">
        <v>52547</v>
      </c>
      <c r="P1340">
        <v>158482</v>
      </c>
      <c r="Q1340" t="s">
        <v>93</v>
      </c>
      <c r="R1340">
        <v>568828</v>
      </c>
    </row>
    <row r="1341" spans="1:18" x14ac:dyDescent="0.25">
      <c r="A1341" t="s">
        <v>384</v>
      </c>
      <c r="B1341" t="s">
        <v>385</v>
      </c>
      <c r="C1341" t="s">
        <v>85</v>
      </c>
      <c r="D1341">
        <v>96</v>
      </c>
      <c r="E1341" t="s">
        <v>86</v>
      </c>
      <c r="F1341" t="s">
        <v>87</v>
      </c>
      <c r="G1341" t="s">
        <v>88</v>
      </c>
      <c r="H1341" t="s">
        <v>89</v>
      </c>
      <c r="I1341" t="s">
        <v>212</v>
      </c>
      <c r="J1341" t="s">
        <v>91</v>
      </c>
      <c r="K1341" t="s">
        <v>213</v>
      </c>
      <c r="L1341">
        <v>900</v>
      </c>
      <c r="M1341">
        <v>809620</v>
      </c>
      <c r="N1341">
        <v>256026</v>
      </c>
      <c r="O1341">
        <v>52547</v>
      </c>
      <c r="P1341">
        <v>158482</v>
      </c>
      <c r="Q1341" t="s">
        <v>93</v>
      </c>
      <c r="R1341">
        <v>568828</v>
      </c>
    </row>
    <row r="1342" spans="1:18" x14ac:dyDescent="0.25">
      <c r="A1342" t="s">
        <v>384</v>
      </c>
      <c r="B1342" t="s">
        <v>385</v>
      </c>
      <c r="C1342" t="s">
        <v>85</v>
      </c>
      <c r="D1342">
        <v>96</v>
      </c>
      <c r="E1342" t="s">
        <v>86</v>
      </c>
      <c r="F1342" t="s">
        <v>87</v>
      </c>
      <c r="G1342" t="s">
        <v>88</v>
      </c>
      <c r="H1342" t="s">
        <v>89</v>
      </c>
      <c r="I1342" t="s">
        <v>214</v>
      </c>
      <c r="J1342" t="s">
        <v>91</v>
      </c>
      <c r="K1342" t="s">
        <v>215</v>
      </c>
      <c r="L1342">
        <v>24100</v>
      </c>
      <c r="M1342">
        <v>809620</v>
      </c>
      <c r="N1342">
        <v>256026</v>
      </c>
      <c r="O1342">
        <v>52547</v>
      </c>
      <c r="P1342">
        <v>158482</v>
      </c>
      <c r="Q1342" t="s">
        <v>93</v>
      </c>
      <c r="R1342">
        <v>568828</v>
      </c>
    </row>
    <row r="1343" spans="1:18" x14ac:dyDescent="0.25">
      <c r="A1343" t="s">
        <v>384</v>
      </c>
      <c r="B1343" t="s">
        <v>385</v>
      </c>
      <c r="C1343" t="s">
        <v>85</v>
      </c>
      <c r="D1343">
        <v>96</v>
      </c>
      <c r="E1343" t="s">
        <v>86</v>
      </c>
      <c r="F1343" t="s">
        <v>87</v>
      </c>
      <c r="G1343" t="s">
        <v>88</v>
      </c>
      <c r="H1343" t="s">
        <v>89</v>
      </c>
      <c r="I1343" t="s">
        <v>216</v>
      </c>
      <c r="J1343" t="s">
        <v>91</v>
      </c>
      <c r="K1343" t="s">
        <v>217</v>
      </c>
      <c r="L1343">
        <v>480</v>
      </c>
      <c r="M1343">
        <v>809620</v>
      </c>
      <c r="N1343">
        <v>256026</v>
      </c>
      <c r="O1343">
        <v>52547</v>
      </c>
      <c r="P1343">
        <v>158482</v>
      </c>
      <c r="Q1343" t="s">
        <v>93</v>
      </c>
      <c r="R1343">
        <v>568828</v>
      </c>
    </row>
    <row r="1344" spans="1:18" x14ac:dyDescent="0.25">
      <c r="A1344" t="s">
        <v>384</v>
      </c>
      <c r="B1344" t="s">
        <v>385</v>
      </c>
      <c r="C1344" t="s">
        <v>85</v>
      </c>
      <c r="D1344">
        <v>96</v>
      </c>
      <c r="E1344" t="s">
        <v>86</v>
      </c>
      <c r="F1344" t="s">
        <v>87</v>
      </c>
      <c r="G1344" t="s">
        <v>88</v>
      </c>
      <c r="H1344" t="s">
        <v>89</v>
      </c>
      <c r="I1344" t="s">
        <v>218</v>
      </c>
      <c r="J1344" t="s">
        <v>91</v>
      </c>
      <c r="K1344" t="s">
        <v>219</v>
      </c>
      <c r="L1344">
        <v>0</v>
      </c>
      <c r="M1344">
        <v>809620</v>
      </c>
      <c r="N1344">
        <v>256026</v>
      </c>
      <c r="O1344">
        <v>52547</v>
      </c>
      <c r="P1344">
        <v>158482</v>
      </c>
      <c r="Q1344" t="s">
        <v>93</v>
      </c>
      <c r="R1344">
        <v>568828</v>
      </c>
    </row>
    <row r="1345" spans="1:18" x14ac:dyDescent="0.25">
      <c r="A1345" t="s">
        <v>384</v>
      </c>
      <c r="B1345" t="s">
        <v>385</v>
      </c>
      <c r="C1345" t="s">
        <v>85</v>
      </c>
      <c r="D1345">
        <v>96</v>
      </c>
      <c r="E1345" t="s">
        <v>86</v>
      </c>
      <c r="F1345" t="s">
        <v>87</v>
      </c>
      <c r="G1345" t="s">
        <v>88</v>
      </c>
      <c r="H1345" t="s">
        <v>89</v>
      </c>
      <c r="I1345" t="s">
        <v>220</v>
      </c>
      <c r="J1345" t="s">
        <v>91</v>
      </c>
      <c r="K1345" t="s">
        <v>221</v>
      </c>
      <c r="L1345">
        <v>0</v>
      </c>
      <c r="M1345">
        <v>809620</v>
      </c>
      <c r="N1345">
        <v>256026</v>
      </c>
      <c r="O1345">
        <v>52547</v>
      </c>
      <c r="P1345">
        <v>158482</v>
      </c>
      <c r="Q1345" t="s">
        <v>93</v>
      </c>
      <c r="R1345">
        <v>568828</v>
      </c>
    </row>
    <row r="1346" spans="1:18" x14ac:dyDescent="0.25">
      <c r="A1346" t="s">
        <v>384</v>
      </c>
      <c r="B1346" t="s">
        <v>385</v>
      </c>
      <c r="C1346" t="s">
        <v>85</v>
      </c>
      <c r="D1346">
        <v>96</v>
      </c>
      <c r="E1346" t="s">
        <v>86</v>
      </c>
      <c r="F1346" t="s">
        <v>87</v>
      </c>
      <c r="G1346" t="s">
        <v>88</v>
      </c>
      <c r="H1346" t="s">
        <v>89</v>
      </c>
      <c r="I1346" t="s">
        <v>222</v>
      </c>
      <c r="J1346" t="s">
        <v>91</v>
      </c>
      <c r="K1346" t="s">
        <v>223</v>
      </c>
      <c r="L1346">
        <v>2400</v>
      </c>
      <c r="M1346">
        <v>809620</v>
      </c>
      <c r="N1346">
        <v>256026</v>
      </c>
      <c r="O1346">
        <v>52547</v>
      </c>
      <c r="P1346">
        <v>158482</v>
      </c>
      <c r="Q1346" t="s">
        <v>93</v>
      </c>
      <c r="R1346">
        <v>568828</v>
      </c>
    </row>
    <row r="1347" spans="1:18" x14ac:dyDescent="0.25">
      <c r="A1347" t="s">
        <v>384</v>
      </c>
      <c r="B1347" t="s">
        <v>385</v>
      </c>
      <c r="C1347" t="s">
        <v>85</v>
      </c>
      <c r="D1347">
        <v>96</v>
      </c>
      <c r="E1347" t="s">
        <v>86</v>
      </c>
      <c r="F1347" t="s">
        <v>87</v>
      </c>
      <c r="G1347" t="s">
        <v>88</v>
      </c>
      <c r="H1347" t="s">
        <v>89</v>
      </c>
      <c r="I1347" t="s">
        <v>224</v>
      </c>
      <c r="J1347" t="s">
        <v>91</v>
      </c>
      <c r="K1347" t="s">
        <v>225</v>
      </c>
      <c r="L1347">
        <v>1250</v>
      </c>
      <c r="M1347">
        <v>809620</v>
      </c>
      <c r="N1347">
        <v>256026</v>
      </c>
      <c r="O1347">
        <v>52547</v>
      </c>
      <c r="P1347">
        <v>158482</v>
      </c>
      <c r="Q1347" t="s">
        <v>93</v>
      </c>
      <c r="R1347">
        <v>568828</v>
      </c>
    </row>
    <row r="1348" spans="1:18" x14ac:dyDescent="0.25">
      <c r="A1348" t="s">
        <v>384</v>
      </c>
      <c r="B1348" t="s">
        <v>385</v>
      </c>
      <c r="C1348" t="s">
        <v>85</v>
      </c>
      <c r="D1348">
        <v>96</v>
      </c>
      <c r="E1348" t="s">
        <v>86</v>
      </c>
      <c r="F1348" t="s">
        <v>87</v>
      </c>
      <c r="G1348" t="s">
        <v>88</v>
      </c>
      <c r="H1348" t="s">
        <v>89</v>
      </c>
      <c r="I1348" t="s">
        <v>226</v>
      </c>
      <c r="J1348" t="s">
        <v>91</v>
      </c>
      <c r="K1348" t="s">
        <v>227</v>
      </c>
      <c r="L1348">
        <v>4000</v>
      </c>
      <c r="M1348">
        <v>809620</v>
      </c>
      <c r="N1348">
        <v>256026</v>
      </c>
      <c r="O1348">
        <v>52547</v>
      </c>
      <c r="P1348">
        <v>158482</v>
      </c>
      <c r="Q1348" t="s">
        <v>93</v>
      </c>
      <c r="R1348">
        <v>568828</v>
      </c>
    </row>
    <row r="1349" spans="1:18" x14ac:dyDescent="0.25">
      <c r="A1349" t="s">
        <v>384</v>
      </c>
      <c r="B1349" t="s">
        <v>385</v>
      </c>
      <c r="C1349" t="s">
        <v>85</v>
      </c>
      <c r="D1349">
        <v>96</v>
      </c>
      <c r="E1349" t="s">
        <v>86</v>
      </c>
      <c r="F1349" t="s">
        <v>87</v>
      </c>
      <c r="G1349" t="s">
        <v>88</v>
      </c>
      <c r="H1349" t="s">
        <v>89</v>
      </c>
      <c r="I1349" t="s">
        <v>228</v>
      </c>
      <c r="J1349" t="s">
        <v>91</v>
      </c>
      <c r="K1349" t="s">
        <v>229</v>
      </c>
      <c r="L1349">
        <v>0</v>
      </c>
      <c r="M1349">
        <v>809620</v>
      </c>
      <c r="N1349">
        <v>256026</v>
      </c>
      <c r="O1349">
        <v>52547</v>
      </c>
      <c r="P1349">
        <v>158482</v>
      </c>
      <c r="Q1349" t="s">
        <v>93</v>
      </c>
      <c r="R1349">
        <v>568828</v>
      </c>
    </row>
    <row r="1350" spans="1:18" x14ac:dyDescent="0.25">
      <c r="A1350" t="s">
        <v>384</v>
      </c>
      <c r="B1350" t="s">
        <v>385</v>
      </c>
      <c r="C1350" t="s">
        <v>85</v>
      </c>
      <c r="D1350">
        <v>96</v>
      </c>
      <c r="E1350" t="s">
        <v>86</v>
      </c>
      <c r="F1350" t="s">
        <v>87</v>
      </c>
      <c r="G1350" t="s">
        <v>88</v>
      </c>
      <c r="H1350" t="s">
        <v>89</v>
      </c>
      <c r="I1350" t="s">
        <v>230</v>
      </c>
      <c r="J1350" t="s">
        <v>91</v>
      </c>
      <c r="K1350" t="s">
        <v>231</v>
      </c>
      <c r="L1350">
        <v>1496</v>
      </c>
      <c r="M1350">
        <v>809620</v>
      </c>
      <c r="N1350">
        <v>256026</v>
      </c>
      <c r="O1350">
        <v>52547</v>
      </c>
      <c r="P1350">
        <v>158482</v>
      </c>
      <c r="Q1350" t="s">
        <v>93</v>
      </c>
      <c r="R1350">
        <v>568828</v>
      </c>
    </row>
    <row r="1351" spans="1:18" x14ac:dyDescent="0.25">
      <c r="A1351" t="s">
        <v>384</v>
      </c>
      <c r="B1351" t="s">
        <v>385</v>
      </c>
      <c r="C1351" t="s">
        <v>85</v>
      </c>
      <c r="D1351">
        <v>96</v>
      </c>
      <c r="E1351" t="s">
        <v>86</v>
      </c>
      <c r="F1351" t="s">
        <v>87</v>
      </c>
      <c r="G1351" t="s">
        <v>88</v>
      </c>
      <c r="H1351" t="s">
        <v>89</v>
      </c>
      <c r="I1351" t="s">
        <v>232</v>
      </c>
      <c r="J1351" t="s">
        <v>91</v>
      </c>
      <c r="K1351" t="s">
        <v>233</v>
      </c>
      <c r="L1351">
        <v>35287</v>
      </c>
      <c r="M1351">
        <v>809620</v>
      </c>
      <c r="N1351">
        <v>256026</v>
      </c>
      <c r="O1351">
        <v>52547</v>
      </c>
      <c r="P1351">
        <v>158482</v>
      </c>
      <c r="Q1351" t="s">
        <v>93</v>
      </c>
      <c r="R1351">
        <v>568828</v>
      </c>
    </row>
    <row r="1352" spans="1:18" x14ac:dyDescent="0.25">
      <c r="A1352" t="s">
        <v>384</v>
      </c>
      <c r="B1352" t="s">
        <v>385</v>
      </c>
      <c r="C1352" t="s">
        <v>85</v>
      </c>
      <c r="D1352">
        <v>96</v>
      </c>
      <c r="E1352" t="s">
        <v>86</v>
      </c>
      <c r="F1352" t="s">
        <v>87</v>
      </c>
      <c r="G1352" t="s">
        <v>88</v>
      </c>
      <c r="H1352" t="s">
        <v>89</v>
      </c>
      <c r="I1352" t="s">
        <v>234</v>
      </c>
      <c r="J1352" t="s">
        <v>91</v>
      </c>
      <c r="K1352" t="s">
        <v>235</v>
      </c>
      <c r="L1352">
        <v>0</v>
      </c>
      <c r="M1352">
        <v>809620</v>
      </c>
      <c r="N1352">
        <v>256026</v>
      </c>
      <c r="O1352">
        <v>52547</v>
      </c>
      <c r="P1352">
        <v>158482</v>
      </c>
      <c r="Q1352" t="s">
        <v>93</v>
      </c>
      <c r="R1352">
        <v>568828</v>
      </c>
    </row>
    <row r="1353" spans="1:18" x14ac:dyDescent="0.25">
      <c r="A1353" t="s">
        <v>384</v>
      </c>
      <c r="B1353" t="s">
        <v>385</v>
      </c>
      <c r="C1353" t="s">
        <v>85</v>
      </c>
      <c r="D1353">
        <v>96</v>
      </c>
      <c r="E1353" t="s">
        <v>86</v>
      </c>
      <c r="F1353" t="s">
        <v>87</v>
      </c>
      <c r="G1353" t="s">
        <v>88</v>
      </c>
      <c r="H1353" t="s">
        <v>89</v>
      </c>
      <c r="I1353" t="s">
        <v>236</v>
      </c>
      <c r="J1353" t="s">
        <v>91</v>
      </c>
      <c r="K1353" t="s">
        <v>237</v>
      </c>
      <c r="L1353">
        <v>0</v>
      </c>
      <c r="M1353">
        <v>809620</v>
      </c>
      <c r="N1353">
        <v>256026</v>
      </c>
      <c r="O1353">
        <v>52547</v>
      </c>
      <c r="P1353">
        <v>158482</v>
      </c>
      <c r="Q1353" t="s">
        <v>93</v>
      </c>
      <c r="R1353">
        <v>568828</v>
      </c>
    </row>
    <row r="1354" spans="1:18" x14ac:dyDescent="0.25">
      <c r="A1354" t="s">
        <v>384</v>
      </c>
      <c r="B1354" t="s">
        <v>385</v>
      </c>
      <c r="C1354" t="s">
        <v>85</v>
      </c>
      <c r="D1354">
        <v>96</v>
      </c>
      <c r="E1354" t="s">
        <v>86</v>
      </c>
      <c r="F1354" t="s">
        <v>87</v>
      </c>
      <c r="G1354" t="s">
        <v>88</v>
      </c>
      <c r="H1354" t="s">
        <v>89</v>
      </c>
      <c r="I1354" t="s">
        <v>130</v>
      </c>
      <c r="J1354" t="s">
        <v>91</v>
      </c>
      <c r="K1354" t="s">
        <v>131</v>
      </c>
      <c r="L1354">
        <v>11400</v>
      </c>
      <c r="M1354">
        <v>809620</v>
      </c>
      <c r="N1354">
        <v>256026</v>
      </c>
      <c r="O1354">
        <v>52547</v>
      </c>
      <c r="P1354">
        <v>158482</v>
      </c>
      <c r="Q1354" t="s">
        <v>93</v>
      </c>
      <c r="R1354">
        <v>568828</v>
      </c>
    </row>
    <row r="1355" spans="1:18" x14ac:dyDescent="0.25">
      <c r="A1355" t="s">
        <v>384</v>
      </c>
      <c r="B1355" t="s">
        <v>385</v>
      </c>
      <c r="C1355" t="s">
        <v>85</v>
      </c>
      <c r="D1355">
        <v>96</v>
      </c>
      <c r="E1355" t="s">
        <v>86</v>
      </c>
      <c r="F1355" t="s">
        <v>87</v>
      </c>
      <c r="G1355" t="s">
        <v>88</v>
      </c>
      <c r="H1355" t="s">
        <v>89</v>
      </c>
      <c r="I1355" t="s">
        <v>130</v>
      </c>
      <c r="J1355" t="s">
        <v>91</v>
      </c>
      <c r="K1355" t="s">
        <v>131</v>
      </c>
      <c r="L1355">
        <v>4240</v>
      </c>
      <c r="M1355">
        <v>809620</v>
      </c>
      <c r="N1355">
        <v>256026</v>
      </c>
      <c r="O1355">
        <v>52547</v>
      </c>
      <c r="P1355">
        <v>158482</v>
      </c>
      <c r="Q1355" t="s">
        <v>93</v>
      </c>
      <c r="R1355">
        <v>568828</v>
      </c>
    </row>
    <row r="1356" spans="1:18" x14ac:dyDescent="0.25">
      <c r="A1356" t="s">
        <v>384</v>
      </c>
      <c r="B1356" t="s">
        <v>385</v>
      </c>
      <c r="C1356" t="s">
        <v>85</v>
      </c>
      <c r="D1356">
        <v>96</v>
      </c>
      <c r="E1356" t="s">
        <v>86</v>
      </c>
      <c r="F1356" t="s">
        <v>87</v>
      </c>
      <c r="G1356" t="s">
        <v>88</v>
      </c>
      <c r="H1356" t="s">
        <v>89</v>
      </c>
      <c r="I1356" t="s">
        <v>130</v>
      </c>
      <c r="J1356" t="s">
        <v>91</v>
      </c>
      <c r="K1356" t="s">
        <v>131</v>
      </c>
      <c r="L1356">
        <v>3600</v>
      </c>
      <c r="M1356">
        <v>809620</v>
      </c>
      <c r="N1356">
        <v>256026</v>
      </c>
      <c r="O1356">
        <v>52547</v>
      </c>
      <c r="P1356">
        <v>158482</v>
      </c>
      <c r="Q1356" t="s">
        <v>93</v>
      </c>
      <c r="R1356">
        <v>568828</v>
      </c>
    </row>
    <row r="1357" spans="1:18" x14ac:dyDescent="0.25">
      <c r="A1357" t="s">
        <v>384</v>
      </c>
      <c r="B1357" t="s">
        <v>385</v>
      </c>
      <c r="C1357" t="s">
        <v>85</v>
      </c>
      <c r="D1357">
        <v>96</v>
      </c>
      <c r="E1357" t="s">
        <v>86</v>
      </c>
      <c r="F1357" t="s">
        <v>87</v>
      </c>
      <c r="G1357" t="s">
        <v>88</v>
      </c>
      <c r="H1357" t="s">
        <v>89</v>
      </c>
      <c r="I1357" t="s">
        <v>190</v>
      </c>
      <c r="J1357" t="s">
        <v>91</v>
      </c>
      <c r="K1357" t="s">
        <v>191</v>
      </c>
      <c r="L1357">
        <v>1000</v>
      </c>
      <c r="M1357">
        <v>809620</v>
      </c>
      <c r="N1357">
        <v>256026</v>
      </c>
      <c r="O1357">
        <v>52547</v>
      </c>
      <c r="P1357">
        <v>158482</v>
      </c>
      <c r="Q1357" t="s">
        <v>93</v>
      </c>
      <c r="R1357">
        <v>568828</v>
      </c>
    </row>
    <row r="1358" spans="1:18" x14ac:dyDescent="0.25">
      <c r="A1358" t="s">
        <v>384</v>
      </c>
      <c r="B1358" t="s">
        <v>385</v>
      </c>
      <c r="C1358" t="s">
        <v>85</v>
      </c>
      <c r="D1358">
        <v>96</v>
      </c>
      <c r="E1358" t="s">
        <v>86</v>
      </c>
      <c r="F1358" t="s">
        <v>87</v>
      </c>
      <c r="G1358" t="s">
        <v>88</v>
      </c>
      <c r="H1358" t="s">
        <v>89</v>
      </c>
      <c r="I1358" t="s">
        <v>130</v>
      </c>
      <c r="J1358" t="s">
        <v>91</v>
      </c>
      <c r="K1358" t="s">
        <v>131</v>
      </c>
      <c r="L1358">
        <v>120</v>
      </c>
      <c r="M1358">
        <v>809620</v>
      </c>
      <c r="N1358">
        <v>256026</v>
      </c>
      <c r="O1358">
        <v>52547</v>
      </c>
      <c r="P1358">
        <v>158482</v>
      </c>
      <c r="Q1358" t="s">
        <v>93</v>
      </c>
      <c r="R1358">
        <v>568828</v>
      </c>
    </row>
    <row r="1359" spans="1:18" x14ac:dyDescent="0.25">
      <c r="A1359" t="s">
        <v>384</v>
      </c>
      <c r="B1359" t="s">
        <v>385</v>
      </c>
      <c r="C1359" t="s">
        <v>85</v>
      </c>
      <c r="D1359">
        <v>96</v>
      </c>
      <c r="E1359" t="s">
        <v>86</v>
      </c>
      <c r="F1359" t="s">
        <v>87</v>
      </c>
      <c r="G1359" t="s">
        <v>88</v>
      </c>
      <c r="H1359" t="s">
        <v>89</v>
      </c>
      <c r="I1359" t="s">
        <v>194</v>
      </c>
      <c r="J1359" t="s">
        <v>91</v>
      </c>
      <c r="K1359" t="s">
        <v>195</v>
      </c>
      <c r="L1359">
        <v>33616</v>
      </c>
      <c r="M1359">
        <v>809620</v>
      </c>
      <c r="N1359">
        <v>256026</v>
      </c>
      <c r="O1359">
        <v>52547</v>
      </c>
      <c r="P1359">
        <v>158482</v>
      </c>
      <c r="Q1359" t="s">
        <v>93</v>
      </c>
      <c r="R1359">
        <v>568828</v>
      </c>
    </row>
    <row r="1360" spans="1:18" x14ac:dyDescent="0.25">
      <c r="A1360" t="s">
        <v>384</v>
      </c>
      <c r="B1360" t="s">
        <v>385</v>
      </c>
      <c r="C1360" t="s">
        <v>85</v>
      </c>
      <c r="D1360">
        <v>96</v>
      </c>
      <c r="E1360" t="s">
        <v>86</v>
      </c>
      <c r="F1360" t="s">
        <v>87</v>
      </c>
      <c r="G1360" t="s">
        <v>88</v>
      </c>
      <c r="H1360" t="s">
        <v>89</v>
      </c>
      <c r="I1360" t="s">
        <v>196</v>
      </c>
      <c r="J1360" t="s">
        <v>91</v>
      </c>
      <c r="K1360" t="s">
        <v>197</v>
      </c>
      <c r="L1360">
        <v>27932</v>
      </c>
      <c r="M1360">
        <v>809620</v>
      </c>
      <c r="N1360">
        <v>256026</v>
      </c>
      <c r="O1360">
        <v>52547</v>
      </c>
      <c r="P1360">
        <v>158482</v>
      </c>
      <c r="Q1360" t="s">
        <v>93</v>
      </c>
      <c r="R1360">
        <v>568828</v>
      </c>
    </row>
    <row r="1361" spans="1:18" x14ac:dyDescent="0.25">
      <c r="A1361" t="s">
        <v>384</v>
      </c>
      <c r="B1361" t="s">
        <v>385</v>
      </c>
      <c r="C1361" t="s">
        <v>85</v>
      </c>
      <c r="D1361">
        <v>96</v>
      </c>
      <c r="E1361" t="s">
        <v>86</v>
      </c>
      <c r="F1361" t="s">
        <v>87</v>
      </c>
      <c r="G1361" t="s">
        <v>88</v>
      </c>
      <c r="H1361" t="s">
        <v>89</v>
      </c>
      <c r="I1361" t="s">
        <v>200</v>
      </c>
      <c r="J1361" t="s">
        <v>91</v>
      </c>
      <c r="K1361" t="s">
        <v>201</v>
      </c>
      <c r="L1361">
        <v>4199</v>
      </c>
      <c r="M1361">
        <v>809620</v>
      </c>
      <c r="N1361">
        <v>256026</v>
      </c>
      <c r="O1361">
        <v>52547</v>
      </c>
      <c r="P1361">
        <v>158482</v>
      </c>
      <c r="Q1361" t="s">
        <v>93</v>
      </c>
      <c r="R1361">
        <v>568828</v>
      </c>
    </row>
    <row r="1362" spans="1:18" x14ac:dyDescent="0.25">
      <c r="A1362" t="s">
        <v>384</v>
      </c>
      <c r="B1362" t="s">
        <v>385</v>
      </c>
      <c r="C1362" t="s">
        <v>85</v>
      </c>
      <c r="D1362">
        <v>96</v>
      </c>
      <c r="E1362" t="s">
        <v>86</v>
      </c>
      <c r="F1362" t="s">
        <v>87</v>
      </c>
      <c r="G1362" t="s">
        <v>88</v>
      </c>
      <c r="H1362" t="s">
        <v>89</v>
      </c>
      <c r="I1362" t="s">
        <v>208</v>
      </c>
      <c r="J1362" t="s">
        <v>91</v>
      </c>
      <c r="K1362" t="s">
        <v>209</v>
      </c>
      <c r="L1362">
        <v>319</v>
      </c>
      <c r="M1362">
        <v>809620</v>
      </c>
      <c r="N1362">
        <v>256026</v>
      </c>
      <c r="O1362">
        <v>52547</v>
      </c>
      <c r="P1362">
        <v>158482</v>
      </c>
      <c r="Q1362" t="s">
        <v>93</v>
      </c>
      <c r="R1362">
        <v>568828</v>
      </c>
    </row>
    <row r="1363" spans="1:18" x14ac:dyDescent="0.25">
      <c r="A1363" t="s">
        <v>384</v>
      </c>
      <c r="B1363" t="s">
        <v>385</v>
      </c>
      <c r="C1363" t="s">
        <v>85</v>
      </c>
      <c r="D1363">
        <v>96</v>
      </c>
      <c r="E1363" t="s">
        <v>86</v>
      </c>
      <c r="F1363" t="s">
        <v>87</v>
      </c>
      <c r="G1363" t="s">
        <v>88</v>
      </c>
      <c r="H1363" t="s">
        <v>89</v>
      </c>
      <c r="I1363" t="s">
        <v>208</v>
      </c>
      <c r="J1363" t="s">
        <v>91</v>
      </c>
      <c r="K1363" t="s">
        <v>209</v>
      </c>
      <c r="L1363">
        <v>1309</v>
      </c>
      <c r="M1363">
        <v>809620</v>
      </c>
      <c r="N1363">
        <v>256026</v>
      </c>
      <c r="O1363">
        <v>52547</v>
      </c>
      <c r="P1363">
        <v>158482</v>
      </c>
      <c r="Q1363" t="s">
        <v>93</v>
      </c>
      <c r="R1363">
        <v>568828</v>
      </c>
    </row>
    <row r="1364" spans="1:18" x14ac:dyDescent="0.25">
      <c r="A1364" t="s">
        <v>384</v>
      </c>
      <c r="B1364" t="s">
        <v>385</v>
      </c>
      <c r="C1364" t="s">
        <v>85</v>
      </c>
      <c r="D1364">
        <v>96</v>
      </c>
      <c r="E1364" t="s">
        <v>86</v>
      </c>
      <c r="F1364" t="s">
        <v>87</v>
      </c>
      <c r="G1364" t="s">
        <v>88</v>
      </c>
      <c r="H1364" t="s">
        <v>89</v>
      </c>
      <c r="I1364" t="s">
        <v>136</v>
      </c>
      <c r="J1364" t="s">
        <v>91</v>
      </c>
      <c r="K1364" t="s">
        <v>137</v>
      </c>
      <c r="L1364">
        <v>420</v>
      </c>
      <c r="M1364">
        <v>809620</v>
      </c>
      <c r="N1364">
        <v>256026</v>
      </c>
      <c r="O1364">
        <v>52547</v>
      </c>
      <c r="P1364">
        <v>158482</v>
      </c>
      <c r="Q1364" t="s">
        <v>93</v>
      </c>
      <c r="R1364">
        <v>568828</v>
      </c>
    </row>
    <row r="1365" spans="1:18" x14ac:dyDescent="0.25">
      <c r="A1365" t="s">
        <v>384</v>
      </c>
      <c r="B1365" t="s">
        <v>385</v>
      </c>
      <c r="C1365" t="s">
        <v>85</v>
      </c>
      <c r="D1365">
        <v>96</v>
      </c>
      <c r="E1365" t="s">
        <v>86</v>
      </c>
      <c r="F1365" t="s">
        <v>87</v>
      </c>
      <c r="G1365" t="s">
        <v>88</v>
      </c>
      <c r="H1365" t="s">
        <v>89</v>
      </c>
      <c r="I1365" t="s">
        <v>192</v>
      </c>
      <c r="J1365" t="s">
        <v>91</v>
      </c>
      <c r="K1365" t="s">
        <v>193</v>
      </c>
      <c r="L1365">
        <v>230</v>
      </c>
      <c r="M1365">
        <v>809620</v>
      </c>
      <c r="N1365">
        <v>256026</v>
      </c>
      <c r="O1365">
        <v>52547</v>
      </c>
      <c r="P1365">
        <v>158482</v>
      </c>
      <c r="Q1365" t="s">
        <v>93</v>
      </c>
      <c r="R1365">
        <v>568828</v>
      </c>
    </row>
    <row r="1366" spans="1:18" x14ac:dyDescent="0.25">
      <c r="A1366" t="s">
        <v>384</v>
      </c>
      <c r="B1366" t="s">
        <v>385</v>
      </c>
      <c r="C1366" t="s">
        <v>85</v>
      </c>
      <c r="D1366">
        <v>96</v>
      </c>
      <c r="E1366" t="s">
        <v>86</v>
      </c>
      <c r="F1366" t="s">
        <v>87</v>
      </c>
      <c r="G1366" t="s">
        <v>88</v>
      </c>
      <c r="H1366" t="s">
        <v>89</v>
      </c>
      <c r="I1366" t="s">
        <v>136</v>
      </c>
      <c r="J1366" t="s">
        <v>91</v>
      </c>
      <c r="K1366" t="s">
        <v>137</v>
      </c>
      <c r="L1366">
        <v>3168</v>
      </c>
      <c r="M1366">
        <v>809620</v>
      </c>
      <c r="N1366">
        <v>256026</v>
      </c>
      <c r="O1366">
        <v>52547</v>
      </c>
      <c r="P1366">
        <v>158482</v>
      </c>
      <c r="Q1366" t="s">
        <v>93</v>
      </c>
      <c r="R1366">
        <v>568828</v>
      </c>
    </row>
    <row r="1367" spans="1:18" x14ac:dyDescent="0.25">
      <c r="A1367" t="s">
        <v>384</v>
      </c>
      <c r="B1367" t="s">
        <v>385</v>
      </c>
      <c r="C1367" t="s">
        <v>85</v>
      </c>
      <c r="D1367">
        <v>96</v>
      </c>
      <c r="E1367" t="s">
        <v>86</v>
      </c>
      <c r="F1367" t="s">
        <v>87</v>
      </c>
      <c r="G1367" t="s">
        <v>88</v>
      </c>
      <c r="H1367" t="s">
        <v>89</v>
      </c>
      <c r="I1367" t="s">
        <v>216</v>
      </c>
      <c r="J1367" t="s">
        <v>91</v>
      </c>
      <c r="K1367" t="s">
        <v>217</v>
      </c>
      <c r="L1367">
        <v>9600</v>
      </c>
      <c r="M1367">
        <v>809620</v>
      </c>
      <c r="N1367">
        <v>256026</v>
      </c>
      <c r="O1367">
        <v>52547</v>
      </c>
      <c r="P1367">
        <v>158482</v>
      </c>
      <c r="Q1367" t="s">
        <v>93</v>
      </c>
      <c r="R1367">
        <v>568828</v>
      </c>
    </row>
    <row r="1368" spans="1:18" x14ac:dyDescent="0.25">
      <c r="A1368" t="s">
        <v>384</v>
      </c>
      <c r="B1368" t="s">
        <v>385</v>
      </c>
      <c r="C1368" t="s">
        <v>85</v>
      </c>
      <c r="D1368">
        <v>96</v>
      </c>
      <c r="E1368" t="s">
        <v>86</v>
      </c>
      <c r="F1368" t="s">
        <v>87</v>
      </c>
      <c r="G1368" t="s">
        <v>88</v>
      </c>
      <c r="H1368" t="s">
        <v>89</v>
      </c>
      <c r="I1368" t="s">
        <v>208</v>
      </c>
      <c r="J1368" t="s">
        <v>91</v>
      </c>
      <c r="K1368" t="s">
        <v>209</v>
      </c>
      <c r="L1368">
        <v>2160</v>
      </c>
      <c r="M1368">
        <v>809620</v>
      </c>
      <c r="N1368">
        <v>256026</v>
      </c>
      <c r="O1368">
        <v>52547</v>
      </c>
      <c r="P1368">
        <v>158482</v>
      </c>
      <c r="Q1368" t="s">
        <v>93</v>
      </c>
      <c r="R1368">
        <v>568828</v>
      </c>
    </row>
    <row r="1369" spans="1:18" x14ac:dyDescent="0.25">
      <c r="A1369" t="s">
        <v>384</v>
      </c>
      <c r="B1369" t="s">
        <v>385</v>
      </c>
      <c r="C1369" t="s">
        <v>85</v>
      </c>
      <c r="D1369">
        <v>96</v>
      </c>
      <c r="E1369" t="s">
        <v>86</v>
      </c>
      <c r="F1369" t="s">
        <v>87</v>
      </c>
      <c r="G1369" t="s">
        <v>88</v>
      </c>
      <c r="H1369" t="s">
        <v>89</v>
      </c>
      <c r="I1369" t="s">
        <v>208</v>
      </c>
      <c r="J1369" t="s">
        <v>91</v>
      </c>
      <c r="K1369" t="s">
        <v>209</v>
      </c>
      <c r="L1369">
        <v>1274</v>
      </c>
      <c r="M1369">
        <v>809620</v>
      </c>
      <c r="N1369">
        <v>256026</v>
      </c>
      <c r="O1369">
        <v>52547</v>
      </c>
      <c r="P1369">
        <v>158482</v>
      </c>
      <c r="Q1369" t="s">
        <v>93</v>
      </c>
      <c r="R1369">
        <v>568828</v>
      </c>
    </row>
    <row r="1370" spans="1:18" x14ac:dyDescent="0.25">
      <c r="A1370" t="s">
        <v>384</v>
      </c>
      <c r="B1370" t="s">
        <v>385</v>
      </c>
      <c r="C1370" t="s">
        <v>85</v>
      </c>
      <c r="D1370">
        <v>96</v>
      </c>
      <c r="E1370" t="s">
        <v>86</v>
      </c>
      <c r="F1370" t="s">
        <v>87</v>
      </c>
      <c r="G1370" t="s">
        <v>88</v>
      </c>
      <c r="H1370" t="s">
        <v>89</v>
      </c>
      <c r="I1370" t="s">
        <v>208</v>
      </c>
      <c r="J1370" t="s">
        <v>91</v>
      </c>
      <c r="K1370" t="s">
        <v>209</v>
      </c>
      <c r="L1370">
        <v>7564</v>
      </c>
      <c r="M1370">
        <v>809620</v>
      </c>
      <c r="N1370">
        <v>256026</v>
      </c>
      <c r="O1370">
        <v>52547</v>
      </c>
      <c r="P1370">
        <v>158482</v>
      </c>
      <c r="Q1370" t="s">
        <v>93</v>
      </c>
      <c r="R1370">
        <v>568828</v>
      </c>
    </row>
    <row r="1371" spans="1:18" x14ac:dyDescent="0.25">
      <c r="A1371" t="s">
        <v>384</v>
      </c>
      <c r="B1371" t="s">
        <v>385</v>
      </c>
      <c r="C1371" t="s">
        <v>85</v>
      </c>
      <c r="D1371">
        <v>96</v>
      </c>
      <c r="E1371" t="s">
        <v>86</v>
      </c>
      <c r="F1371" t="s">
        <v>87</v>
      </c>
      <c r="G1371" t="s">
        <v>88</v>
      </c>
      <c r="H1371" t="s">
        <v>89</v>
      </c>
      <c r="I1371" t="s">
        <v>192</v>
      </c>
      <c r="J1371" t="s">
        <v>91</v>
      </c>
      <c r="K1371" t="s">
        <v>193</v>
      </c>
      <c r="L1371">
        <v>800</v>
      </c>
      <c r="M1371">
        <v>809620</v>
      </c>
      <c r="N1371">
        <v>256026</v>
      </c>
      <c r="O1371">
        <v>52547</v>
      </c>
      <c r="P1371">
        <v>158482</v>
      </c>
      <c r="Q1371" t="s">
        <v>93</v>
      </c>
      <c r="R1371">
        <v>568828</v>
      </c>
    </row>
    <row r="1372" spans="1:18" x14ac:dyDescent="0.25">
      <c r="A1372" t="s">
        <v>384</v>
      </c>
      <c r="B1372" t="s">
        <v>385</v>
      </c>
      <c r="C1372" t="s">
        <v>85</v>
      </c>
      <c r="D1372">
        <v>96</v>
      </c>
      <c r="E1372" t="s">
        <v>86</v>
      </c>
      <c r="F1372" t="s">
        <v>87</v>
      </c>
      <c r="G1372" t="s">
        <v>88</v>
      </c>
      <c r="H1372" t="s">
        <v>89</v>
      </c>
      <c r="I1372" t="s">
        <v>208</v>
      </c>
      <c r="J1372" t="s">
        <v>91</v>
      </c>
      <c r="K1372" t="s">
        <v>209</v>
      </c>
      <c r="L1372">
        <v>4469</v>
      </c>
      <c r="M1372">
        <v>809620</v>
      </c>
      <c r="N1372">
        <v>256026</v>
      </c>
      <c r="O1372">
        <v>52547</v>
      </c>
      <c r="P1372">
        <v>158482</v>
      </c>
      <c r="Q1372" t="s">
        <v>93</v>
      </c>
      <c r="R1372">
        <v>568828</v>
      </c>
    </row>
    <row r="1373" spans="1:18" x14ac:dyDescent="0.25">
      <c r="A1373" t="s">
        <v>384</v>
      </c>
      <c r="B1373" t="s">
        <v>385</v>
      </c>
      <c r="C1373" t="s">
        <v>85</v>
      </c>
      <c r="D1373">
        <v>96</v>
      </c>
      <c r="E1373" t="s">
        <v>86</v>
      </c>
      <c r="F1373" t="s">
        <v>87</v>
      </c>
      <c r="G1373" t="s">
        <v>88</v>
      </c>
      <c r="H1373" t="s">
        <v>89</v>
      </c>
      <c r="I1373" t="s">
        <v>224</v>
      </c>
      <c r="J1373" t="s">
        <v>91</v>
      </c>
      <c r="K1373" t="s">
        <v>225</v>
      </c>
      <c r="L1373">
        <v>4500</v>
      </c>
      <c r="M1373">
        <v>809620</v>
      </c>
      <c r="N1373">
        <v>256026</v>
      </c>
      <c r="O1373">
        <v>52547</v>
      </c>
      <c r="P1373">
        <v>158482</v>
      </c>
      <c r="Q1373" t="s">
        <v>93</v>
      </c>
      <c r="R1373">
        <v>568828</v>
      </c>
    </row>
    <row r="1374" spans="1:18" x14ac:dyDescent="0.25">
      <c r="A1374" t="s">
        <v>384</v>
      </c>
      <c r="B1374" t="s">
        <v>385</v>
      </c>
      <c r="C1374" t="s">
        <v>85</v>
      </c>
      <c r="D1374">
        <v>96</v>
      </c>
      <c r="E1374" t="s">
        <v>86</v>
      </c>
      <c r="F1374" t="s">
        <v>87</v>
      </c>
      <c r="G1374" t="s">
        <v>88</v>
      </c>
      <c r="H1374" t="s">
        <v>89</v>
      </c>
      <c r="I1374" t="s">
        <v>208</v>
      </c>
      <c r="J1374" t="s">
        <v>91</v>
      </c>
      <c r="K1374" t="s">
        <v>209</v>
      </c>
      <c r="L1374">
        <v>12000</v>
      </c>
      <c r="M1374">
        <v>809620</v>
      </c>
      <c r="N1374">
        <v>256026</v>
      </c>
      <c r="O1374">
        <v>52547</v>
      </c>
      <c r="P1374">
        <v>158482</v>
      </c>
      <c r="Q1374" t="s">
        <v>93</v>
      </c>
      <c r="R1374">
        <v>568828</v>
      </c>
    </row>
    <row r="1375" spans="1:18" x14ac:dyDescent="0.25">
      <c r="A1375" t="s">
        <v>384</v>
      </c>
      <c r="B1375" t="s">
        <v>385</v>
      </c>
      <c r="C1375" t="s">
        <v>85</v>
      </c>
      <c r="D1375">
        <v>96</v>
      </c>
      <c r="E1375" t="s">
        <v>86</v>
      </c>
      <c r="F1375" t="s">
        <v>87</v>
      </c>
      <c r="G1375" t="s">
        <v>88</v>
      </c>
      <c r="H1375" t="s">
        <v>89</v>
      </c>
      <c r="I1375" t="s">
        <v>136</v>
      </c>
      <c r="J1375" t="s">
        <v>91</v>
      </c>
      <c r="K1375" t="s">
        <v>137</v>
      </c>
      <c r="L1375">
        <v>60</v>
      </c>
      <c r="M1375">
        <v>809620</v>
      </c>
      <c r="N1375">
        <v>256026</v>
      </c>
      <c r="O1375">
        <v>52547</v>
      </c>
      <c r="P1375">
        <v>158482</v>
      </c>
      <c r="Q1375" t="s">
        <v>93</v>
      </c>
      <c r="R1375">
        <v>568828</v>
      </c>
    </row>
    <row r="1376" spans="1:18" x14ac:dyDescent="0.25">
      <c r="A1376" t="s">
        <v>384</v>
      </c>
      <c r="B1376" t="s">
        <v>385</v>
      </c>
      <c r="C1376" t="s">
        <v>85</v>
      </c>
      <c r="D1376">
        <v>96</v>
      </c>
      <c r="E1376" t="s">
        <v>86</v>
      </c>
      <c r="F1376" t="s">
        <v>87</v>
      </c>
      <c r="G1376" t="s">
        <v>88</v>
      </c>
      <c r="H1376" t="s">
        <v>89</v>
      </c>
      <c r="I1376" t="s">
        <v>190</v>
      </c>
      <c r="J1376" t="s">
        <v>91</v>
      </c>
      <c r="K1376" t="s">
        <v>191</v>
      </c>
      <c r="L1376">
        <v>750</v>
      </c>
      <c r="M1376">
        <v>809620</v>
      </c>
      <c r="N1376">
        <v>256026</v>
      </c>
      <c r="O1376">
        <v>52547</v>
      </c>
      <c r="P1376">
        <v>158482</v>
      </c>
      <c r="Q1376" t="s">
        <v>93</v>
      </c>
      <c r="R1376">
        <v>568828</v>
      </c>
    </row>
    <row r="1377" spans="1:18" x14ac:dyDescent="0.25">
      <c r="A1377" t="s">
        <v>384</v>
      </c>
      <c r="B1377" t="s">
        <v>385</v>
      </c>
      <c r="C1377" t="s">
        <v>85</v>
      </c>
      <c r="D1377">
        <v>96</v>
      </c>
      <c r="E1377" t="s">
        <v>86</v>
      </c>
      <c r="F1377" t="s">
        <v>87</v>
      </c>
      <c r="G1377" t="s">
        <v>88</v>
      </c>
      <c r="H1377" t="s">
        <v>89</v>
      </c>
      <c r="I1377" t="s">
        <v>190</v>
      </c>
      <c r="J1377" t="s">
        <v>91</v>
      </c>
      <c r="K1377" t="s">
        <v>191</v>
      </c>
      <c r="L1377">
        <v>2500</v>
      </c>
      <c r="M1377">
        <v>809620</v>
      </c>
      <c r="N1377">
        <v>256026</v>
      </c>
      <c r="O1377">
        <v>52547</v>
      </c>
      <c r="P1377">
        <v>158482</v>
      </c>
      <c r="Q1377" t="s">
        <v>93</v>
      </c>
      <c r="R1377">
        <v>568828</v>
      </c>
    </row>
    <row r="1378" spans="1:18" x14ac:dyDescent="0.25">
      <c r="A1378" t="s">
        <v>384</v>
      </c>
      <c r="B1378" t="s">
        <v>385</v>
      </c>
      <c r="C1378" t="s">
        <v>85</v>
      </c>
      <c r="D1378">
        <v>96</v>
      </c>
      <c r="E1378" t="s">
        <v>86</v>
      </c>
      <c r="F1378" t="s">
        <v>87</v>
      </c>
      <c r="G1378" t="s">
        <v>88</v>
      </c>
      <c r="H1378" t="s">
        <v>89</v>
      </c>
      <c r="I1378" t="s">
        <v>194</v>
      </c>
      <c r="J1378" t="s">
        <v>91</v>
      </c>
      <c r="K1378" t="s">
        <v>195</v>
      </c>
      <c r="L1378">
        <v>6870</v>
      </c>
      <c r="M1378">
        <v>809620</v>
      </c>
      <c r="N1378">
        <v>256026</v>
      </c>
      <c r="O1378">
        <v>52547</v>
      </c>
      <c r="P1378">
        <v>158482</v>
      </c>
      <c r="Q1378" t="s">
        <v>93</v>
      </c>
      <c r="R1378">
        <v>568828</v>
      </c>
    </row>
    <row r="1379" spans="1:18" x14ac:dyDescent="0.25">
      <c r="A1379" t="s">
        <v>384</v>
      </c>
      <c r="B1379" t="s">
        <v>385</v>
      </c>
      <c r="C1379" t="s">
        <v>85</v>
      </c>
      <c r="D1379">
        <v>96</v>
      </c>
      <c r="E1379" t="s">
        <v>86</v>
      </c>
      <c r="F1379" t="s">
        <v>87</v>
      </c>
      <c r="G1379" t="s">
        <v>88</v>
      </c>
      <c r="H1379" t="s">
        <v>89</v>
      </c>
      <c r="I1379" t="s">
        <v>190</v>
      </c>
      <c r="J1379" t="s">
        <v>91</v>
      </c>
      <c r="K1379" t="s">
        <v>191</v>
      </c>
      <c r="L1379">
        <v>1000</v>
      </c>
      <c r="M1379">
        <v>809620</v>
      </c>
      <c r="N1379">
        <v>256026</v>
      </c>
      <c r="O1379">
        <v>52547</v>
      </c>
      <c r="P1379">
        <v>158482</v>
      </c>
      <c r="Q1379" t="s">
        <v>93</v>
      </c>
      <c r="R1379">
        <v>568828</v>
      </c>
    </row>
    <row r="1380" spans="1:18" x14ac:dyDescent="0.25">
      <c r="A1380" t="s">
        <v>384</v>
      </c>
      <c r="B1380" t="s">
        <v>385</v>
      </c>
      <c r="C1380" t="s">
        <v>85</v>
      </c>
      <c r="D1380">
        <v>96</v>
      </c>
      <c r="E1380" t="s">
        <v>86</v>
      </c>
      <c r="F1380" t="s">
        <v>87</v>
      </c>
      <c r="G1380" t="s">
        <v>88</v>
      </c>
      <c r="H1380" t="s">
        <v>89</v>
      </c>
      <c r="I1380" t="s">
        <v>190</v>
      </c>
      <c r="J1380" t="s">
        <v>91</v>
      </c>
      <c r="K1380" t="s">
        <v>191</v>
      </c>
      <c r="L1380">
        <v>675</v>
      </c>
      <c r="M1380">
        <v>809620</v>
      </c>
      <c r="N1380">
        <v>256026</v>
      </c>
      <c r="O1380">
        <v>52547</v>
      </c>
      <c r="P1380">
        <v>158482</v>
      </c>
      <c r="Q1380" t="s">
        <v>93</v>
      </c>
      <c r="R1380">
        <v>568828</v>
      </c>
    </row>
    <row r="1381" spans="1:18" x14ac:dyDescent="0.25">
      <c r="A1381" t="s">
        <v>384</v>
      </c>
      <c r="B1381" t="s">
        <v>385</v>
      </c>
      <c r="C1381" t="s">
        <v>85</v>
      </c>
      <c r="D1381">
        <v>96</v>
      </c>
      <c r="E1381" t="s">
        <v>86</v>
      </c>
      <c r="F1381" t="s">
        <v>87</v>
      </c>
      <c r="G1381" t="s">
        <v>88</v>
      </c>
      <c r="H1381" t="s">
        <v>89</v>
      </c>
      <c r="I1381" t="s">
        <v>200</v>
      </c>
      <c r="J1381" t="s">
        <v>91</v>
      </c>
      <c r="K1381" t="s">
        <v>201</v>
      </c>
      <c r="L1381">
        <v>23939</v>
      </c>
      <c r="M1381">
        <v>809620</v>
      </c>
      <c r="N1381">
        <v>256026</v>
      </c>
      <c r="O1381">
        <v>52547</v>
      </c>
      <c r="P1381">
        <v>158482</v>
      </c>
      <c r="Q1381" t="s">
        <v>93</v>
      </c>
      <c r="R1381">
        <v>568828</v>
      </c>
    </row>
    <row r="1382" spans="1:18" x14ac:dyDescent="0.25">
      <c r="A1382" t="s">
        <v>384</v>
      </c>
      <c r="B1382" t="s">
        <v>385</v>
      </c>
      <c r="C1382" t="s">
        <v>85</v>
      </c>
      <c r="D1382">
        <v>96</v>
      </c>
      <c r="E1382" t="s">
        <v>86</v>
      </c>
      <c r="F1382" t="s">
        <v>87</v>
      </c>
      <c r="G1382" t="s">
        <v>88</v>
      </c>
      <c r="H1382" t="s">
        <v>89</v>
      </c>
      <c r="I1382" t="s">
        <v>168</v>
      </c>
      <c r="J1382" t="s">
        <v>91</v>
      </c>
      <c r="K1382" t="s">
        <v>169</v>
      </c>
      <c r="L1382">
        <v>15887</v>
      </c>
      <c r="M1382">
        <v>809620</v>
      </c>
      <c r="N1382">
        <v>256026</v>
      </c>
      <c r="O1382">
        <v>52547</v>
      </c>
      <c r="P1382">
        <v>158482</v>
      </c>
      <c r="Q1382" t="s">
        <v>93</v>
      </c>
      <c r="R1382">
        <v>568828</v>
      </c>
    </row>
    <row r="1383" spans="1:18" x14ac:dyDescent="0.25">
      <c r="A1383" t="s">
        <v>384</v>
      </c>
      <c r="B1383" t="s">
        <v>385</v>
      </c>
      <c r="C1383" t="s">
        <v>85</v>
      </c>
      <c r="D1383">
        <v>96</v>
      </c>
      <c r="E1383" t="s">
        <v>86</v>
      </c>
      <c r="F1383" t="s">
        <v>87</v>
      </c>
      <c r="G1383" t="s">
        <v>88</v>
      </c>
      <c r="H1383" t="s">
        <v>89</v>
      </c>
      <c r="I1383" t="s">
        <v>190</v>
      </c>
      <c r="J1383" t="s">
        <v>91</v>
      </c>
      <c r="K1383" t="s">
        <v>191</v>
      </c>
      <c r="L1383">
        <v>2700</v>
      </c>
      <c r="M1383">
        <v>809620</v>
      </c>
      <c r="N1383">
        <v>256026</v>
      </c>
      <c r="O1383">
        <v>52547</v>
      </c>
      <c r="P1383">
        <v>158482</v>
      </c>
      <c r="Q1383" t="s">
        <v>93</v>
      </c>
      <c r="R1383">
        <v>568828</v>
      </c>
    </row>
    <row r="1384" spans="1:18" x14ac:dyDescent="0.25">
      <c r="A1384" t="s">
        <v>384</v>
      </c>
      <c r="B1384" t="s">
        <v>385</v>
      </c>
      <c r="C1384" t="s">
        <v>85</v>
      </c>
      <c r="D1384">
        <v>96</v>
      </c>
      <c r="E1384" t="s">
        <v>86</v>
      </c>
      <c r="F1384" t="s">
        <v>87</v>
      </c>
      <c r="G1384" t="s">
        <v>88</v>
      </c>
      <c r="H1384" t="s">
        <v>89</v>
      </c>
      <c r="I1384" t="s">
        <v>160</v>
      </c>
      <c r="J1384" t="s">
        <v>91</v>
      </c>
      <c r="K1384" t="s">
        <v>161</v>
      </c>
      <c r="L1384">
        <v>21600</v>
      </c>
      <c r="M1384">
        <v>809620</v>
      </c>
      <c r="N1384">
        <v>256026</v>
      </c>
      <c r="O1384">
        <v>52547</v>
      </c>
      <c r="P1384">
        <v>158482</v>
      </c>
      <c r="Q1384" t="s">
        <v>93</v>
      </c>
      <c r="R1384">
        <v>568828</v>
      </c>
    </row>
    <row r="1385" spans="1:18" x14ac:dyDescent="0.25">
      <c r="A1385" t="s">
        <v>384</v>
      </c>
      <c r="B1385" t="s">
        <v>385</v>
      </c>
      <c r="C1385" t="s">
        <v>85</v>
      </c>
      <c r="D1385">
        <v>96</v>
      </c>
      <c r="E1385" t="s">
        <v>86</v>
      </c>
      <c r="F1385" t="s">
        <v>87</v>
      </c>
      <c r="G1385" t="s">
        <v>88</v>
      </c>
      <c r="H1385" t="s">
        <v>89</v>
      </c>
      <c r="I1385" t="s">
        <v>136</v>
      </c>
      <c r="J1385" t="s">
        <v>91</v>
      </c>
      <c r="K1385" t="s">
        <v>137</v>
      </c>
      <c r="L1385">
        <v>1344</v>
      </c>
      <c r="M1385">
        <v>809620</v>
      </c>
      <c r="N1385">
        <v>256026</v>
      </c>
      <c r="O1385">
        <v>52547</v>
      </c>
      <c r="P1385">
        <v>158482</v>
      </c>
      <c r="Q1385" t="s">
        <v>93</v>
      </c>
      <c r="R1385">
        <v>568828</v>
      </c>
    </row>
    <row r="1386" spans="1:18" x14ac:dyDescent="0.25">
      <c r="A1386" t="s">
        <v>384</v>
      </c>
      <c r="B1386" t="s">
        <v>385</v>
      </c>
      <c r="C1386" t="s">
        <v>85</v>
      </c>
      <c r="D1386">
        <v>96</v>
      </c>
      <c r="E1386" t="s">
        <v>86</v>
      </c>
      <c r="F1386" t="s">
        <v>87</v>
      </c>
      <c r="G1386" t="s">
        <v>88</v>
      </c>
      <c r="H1386" t="s">
        <v>89</v>
      </c>
      <c r="I1386" t="s">
        <v>158</v>
      </c>
      <c r="J1386" t="s">
        <v>91</v>
      </c>
      <c r="K1386" t="s">
        <v>159</v>
      </c>
      <c r="L1386">
        <v>2220</v>
      </c>
      <c r="M1386">
        <v>809620</v>
      </c>
      <c r="N1386">
        <v>256026</v>
      </c>
      <c r="O1386">
        <v>52547</v>
      </c>
      <c r="P1386">
        <v>158482</v>
      </c>
      <c r="Q1386" t="s">
        <v>93</v>
      </c>
      <c r="R1386">
        <v>568828</v>
      </c>
    </row>
    <row r="1387" spans="1:18" x14ac:dyDescent="0.25">
      <c r="A1387" t="s">
        <v>384</v>
      </c>
      <c r="B1387" t="s">
        <v>385</v>
      </c>
      <c r="C1387" t="s">
        <v>85</v>
      </c>
      <c r="D1387">
        <v>96</v>
      </c>
      <c r="E1387" t="s">
        <v>86</v>
      </c>
      <c r="F1387" t="s">
        <v>87</v>
      </c>
      <c r="G1387" t="s">
        <v>88</v>
      </c>
      <c r="H1387" t="s">
        <v>89</v>
      </c>
      <c r="I1387" t="s">
        <v>136</v>
      </c>
      <c r="J1387" t="s">
        <v>91</v>
      </c>
      <c r="K1387" t="s">
        <v>137</v>
      </c>
      <c r="L1387">
        <v>480</v>
      </c>
      <c r="M1387">
        <v>809620</v>
      </c>
      <c r="N1387">
        <v>256026</v>
      </c>
      <c r="O1387">
        <v>52547</v>
      </c>
      <c r="P1387">
        <v>158482</v>
      </c>
      <c r="Q1387" t="s">
        <v>93</v>
      </c>
      <c r="R1387">
        <v>568828</v>
      </c>
    </row>
    <row r="1388" spans="1:18" x14ac:dyDescent="0.25">
      <c r="A1388" t="s">
        <v>384</v>
      </c>
      <c r="B1388" t="s">
        <v>385</v>
      </c>
      <c r="C1388" t="s">
        <v>85</v>
      </c>
      <c r="D1388">
        <v>96</v>
      </c>
      <c r="E1388" t="s">
        <v>86</v>
      </c>
      <c r="F1388" t="s">
        <v>87</v>
      </c>
      <c r="G1388" t="s">
        <v>88</v>
      </c>
      <c r="H1388" t="s">
        <v>89</v>
      </c>
      <c r="I1388" t="s">
        <v>190</v>
      </c>
      <c r="J1388" t="s">
        <v>91</v>
      </c>
      <c r="K1388" t="s">
        <v>191</v>
      </c>
      <c r="L1388">
        <v>400</v>
      </c>
      <c r="M1388">
        <v>809620</v>
      </c>
      <c r="N1388">
        <v>256026</v>
      </c>
      <c r="O1388">
        <v>52547</v>
      </c>
      <c r="P1388">
        <v>158482</v>
      </c>
      <c r="Q1388" t="s">
        <v>93</v>
      </c>
      <c r="R1388">
        <v>568828</v>
      </c>
    </row>
    <row r="1389" spans="1:18" x14ac:dyDescent="0.25">
      <c r="A1389" t="s">
        <v>384</v>
      </c>
      <c r="B1389" t="s">
        <v>385</v>
      </c>
      <c r="C1389" t="s">
        <v>85</v>
      </c>
      <c r="D1389">
        <v>96</v>
      </c>
      <c r="E1389" t="s">
        <v>86</v>
      </c>
      <c r="F1389" t="s">
        <v>87</v>
      </c>
      <c r="G1389" t="s">
        <v>88</v>
      </c>
      <c r="H1389" t="s">
        <v>89</v>
      </c>
      <c r="I1389" t="s">
        <v>136</v>
      </c>
      <c r="J1389" t="s">
        <v>91</v>
      </c>
      <c r="K1389" t="s">
        <v>137</v>
      </c>
      <c r="L1389">
        <v>2616</v>
      </c>
      <c r="M1389">
        <v>809620</v>
      </c>
      <c r="N1389">
        <v>256026</v>
      </c>
      <c r="O1389">
        <v>52547</v>
      </c>
      <c r="P1389">
        <v>158482</v>
      </c>
      <c r="Q1389" t="s">
        <v>93</v>
      </c>
      <c r="R1389">
        <v>568828</v>
      </c>
    </row>
    <row r="1390" spans="1:18" x14ac:dyDescent="0.25">
      <c r="A1390" t="s">
        <v>384</v>
      </c>
      <c r="B1390" t="s">
        <v>385</v>
      </c>
      <c r="C1390" t="s">
        <v>85</v>
      </c>
      <c r="D1390">
        <v>96</v>
      </c>
      <c r="E1390" t="s">
        <v>86</v>
      </c>
      <c r="F1390" t="s">
        <v>87</v>
      </c>
      <c r="G1390" t="s">
        <v>88</v>
      </c>
      <c r="H1390" t="s">
        <v>89</v>
      </c>
      <c r="I1390" t="s">
        <v>190</v>
      </c>
      <c r="J1390" t="s">
        <v>91</v>
      </c>
      <c r="K1390" t="s">
        <v>191</v>
      </c>
      <c r="L1390">
        <v>5000</v>
      </c>
      <c r="M1390">
        <v>809620</v>
      </c>
      <c r="N1390">
        <v>256026</v>
      </c>
      <c r="O1390">
        <v>52547</v>
      </c>
      <c r="P1390">
        <v>158482</v>
      </c>
      <c r="Q1390" t="s">
        <v>93</v>
      </c>
      <c r="R1390">
        <v>568828</v>
      </c>
    </row>
    <row r="1391" spans="1:18" x14ac:dyDescent="0.25">
      <c r="A1391" t="s">
        <v>384</v>
      </c>
      <c r="B1391" t="s">
        <v>385</v>
      </c>
      <c r="C1391" t="s">
        <v>85</v>
      </c>
      <c r="D1391">
        <v>96</v>
      </c>
      <c r="E1391" t="s">
        <v>86</v>
      </c>
      <c r="F1391" t="s">
        <v>87</v>
      </c>
      <c r="G1391" t="s">
        <v>88</v>
      </c>
      <c r="H1391" t="s">
        <v>89</v>
      </c>
      <c r="I1391" t="s">
        <v>136</v>
      </c>
      <c r="J1391" t="s">
        <v>91</v>
      </c>
      <c r="K1391" t="s">
        <v>137</v>
      </c>
      <c r="L1391">
        <v>240</v>
      </c>
      <c r="M1391">
        <v>809620</v>
      </c>
      <c r="N1391">
        <v>256026</v>
      </c>
      <c r="O1391">
        <v>52547</v>
      </c>
      <c r="P1391">
        <v>158482</v>
      </c>
      <c r="Q1391" t="s">
        <v>93</v>
      </c>
      <c r="R1391">
        <v>568828</v>
      </c>
    </row>
    <row r="1392" spans="1:18" x14ac:dyDescent="0.25">
      <c r="A1392" t="s">
        <v>384</v>
      </c>
      <c r="B1392" t="s">
        <v>385</v>
      </c>
      <c r="C1392" t="s">
        <v>85</v>
      </c>
      <c r="D1392">
        <v>96</v>
      </c>
      <c r="E1392" t="s">
        <v>86</v>
      </c>
      <c r="F1392" t="s">
        <v>87</v>
      </c>
      <c r="G1392" t="s">
        <v>88</v>
      </c>
      <c r="H1392" t="s">
        <v>89</v>
      </c>
      <c r="I1392" t="s">
        <v>136</v>
      </c>
      <c r="J1392" t="s">
        <v>91</v>
      </c>
      <c r="K1392" t="s">
        <v>137</v>
      </c>
      <c r="L1392">
        <v>1200</v>
      </c>
      <c r="M1392">
        <v>809620</v>
      </c>
      <c r="N1392">
        <v>256026</v>
      </c>
      <c r="O1392">
        <v>52547</v>
      </c>
      <c r="P1392">
        <v>158482</v>
      </c>
      <c r="Q1392" t="s">
        <v>93</v>
      </c>
      <c r="R1392">
        <v>568828</v>
      </c>
    </row>
    <row r="1393" spans="1:18" x14ac:dyDescent="0.25">
      <c r="A1393" t="s">
        <v>384</v>
      </c>
      <c r="B1393" t="s">
        <v>385</v>
      </c>
      <c r="C1393" t="s">
        <v>85</v>
      </c>
      <c r="D1393">
        <v>96</v>
      </c>
      <c r="E1393" t="s">
        <v>86</v>
      </c>
      <c r="F1393" t="s">
        <v>87</v>
      </c>
      <c r="G1393" t="s">
        <v>88</v>
      </c>
      <c r="H1393" t="s">
        <v>89</v>
      </c>
      <c r="I1393" t="s">
        <v>162</v>
      </c>
      <c r="J1393" t="s">
        <v>91</v>
      </c>
      <c r="K1393" t="s">
        <v>163</v>
      </c>
      <c r="L1393">
        <v>240</v>
      </c>
      <c r="M1393">
        <v>809620</v>
      </c>
      <c r="N1393">
        <v>256026</v>
      </c>
      <c r="O1393">
        <v>52547</v>
      </c>
      <c r="P1393">
        <v>158482</v>
      </c>
      <c r="Q1393" t="s">
        <v>93</v>
      </c>
      <c r="R1393">
        <v>568828</v>
      </c>
    </row>
    <row r="1394" spans="1:18" x14ac:dyDescent="0.25">
      <c r="A1394" t="s">
        <v>384</v>
      </c>
      <c r="B1394" t="s">
        <v>385</v>
      </c>
      <c r="C1394" t="s">
        <v>85</v>
      </c>
      <c r="D1394">
        <v>96</v>
      </c>
      <c r="E1394" t="s">
        <v>86</v>
      </c>
      <c r="F1394" t="s">
        <v>87</v>
      </c>
      <c r="G1394" t="s">
        <v>88</v>
      </c>
      <c r="H1394" t="s">
        <v>89</v>
      </c>
      <c r="I1394" t="s">
        <v>224</v>
      </c>
      <c r="J1394" t="s">
        <v>91</v>
      </c>
      <c r="K1394" t="s">
        <v>225</v>
      </c>
      <c r="L1394">
        <v>2400</v>
      </c>
      <c r="M1394">
        <v>809620</v>
      </c>
      <c r="N1394">
        <v>256026</v>
      </c>
      <c r="O1394">
        <v>52547</v>
      </c>
      <c r="P1394">
        <v>158482</v>
      </c>
      <c r="Q1394" t="s">
        <v>93</v>
      </c>
      <c r="R1394">
        <v>568828</v>
      </c>
    </row>
    <row r="1395" spans="1:18" x14ac:dyDescent="0.25">
      <c r="A1395" t="s">
        <v>384</v>
      </c>
      <c r="B1395" t="s">
        <v>385</v>
      </c>
      <c r="C1395" t="s">
        <v>85</v>
      </c>
      <c r="D1395">
        <v>96</v>
      </c>
      <c r="E1395" t="s">
        <v>86</v>
      </c>
      <c r="F1395" t="s">
        <v>87</v>
      </c>
      <c r="G1395" t="s">
        <v>88</v>
      </c>
      <c r="H1395" t="s">
        <v>89</v>
      </c>
      <c r="I1395" t="s">
        <v>136</v>
      </c>
      <c r="J1395" t="s">
        <v>91</v>
      </c>
      <c r="K1395" t="s">
        <v>137</v>
      </c>
      <c r="L1395">
        <v>864</v>
      </c>
      <c r="M1395">
        <v>809620</v>
      </c>
      <c r="N1395">
        <v>256026</v>
      </c>
      <c r="O1395">
        <v>52547</v>
      </c>
      <c r="P1395">
        <v>158482</v>
      </c>
      <c r="Q1395" t="s">
        <v>93</v>
      </c>
      <c r="R1395">
        <v>568828</v>
      </c>
    </row>
    <row r="1396" spans="1:18" x14ac:dyDescent="0.25">
      <c r="A1396" t="s">
        <v>384</v>
      </c>
      <c r="B1396" t="s">
        <v>385</v>
      </c>
      <c r="C1396" t="s">
        <v>85</v>
      </c>
      <c r="D1396">
        <v>96</v>
      </c>
      <c r="E1396" t="s">
        <v>86</v>
      </c>
      <c r="F1396" t="s">
        <v>87</v>
      </c>
      <c r="G1396" t="s">
        <v>88</v>
      </c>
      <c r="H1396" t="s">
        <v>89</v>
      </c>
      <c r="I1396" t="s">
        <v>190</v>
      </c>
      <c r="J1396" t="s">
        <v>91</v>
      </c>
      <c r="K1396" t="s">
        <v>191</v>
      </c>
      <c r="L1396">
        <v>14000</v>
      </c>
      <c r="M1396">
        <v>809620</v>
      </c>
      <c r="N1396">
        <v>256026</v>
      </c>
      <c r="O1396">
        <v>52547</v>
      </c>
      <c r="P1396">
        <v>158482</v>
      </c>
      <c r="Q1396" t="s">
        <v>93</v>
      </c>
      <c r="R1396">
        <v>568828</v>
      </c>
    </row>
    <row r="1397" spans="1:18" x14ac:dyDescent="0.25">
      <c r="A1397" t="s">
        <v>384</v>
      </c>
      <c r="B1397" t="s">
        <v>385</v>
      </c>
      <c r="C1397" t="s">
        <v>85</v>
      </c>
      <c r="D1397">
        <v>96</v>
      </c>
      <c r="E1397" t="s">
        <v>86</v>
      </c>
      <c r="F1397" t="s">
        <v>87</v>
      </c>
      <c r="G1397" t="s">
        <v>88</v>
      </c>
      <c r="H1397" t="s">
        <v>89</v>
      </c>
      <c r="I1397" t="s">
        <v>190</v>
      </c>
      <c r="J1397" t="s">
        <v>91</v>
      </c>
      <c r="K1397" t="s">
        <v>191</v>
      </c>
      <c r="L1397">
        <v>1100</v>
      </c>
      <c r="M1397">
        <v>809620</v>
      </c>
      <c r="N1397">
        <v>256026</v>
      </c>
      <c r="O1397">
        <v>52547</v>
      </c>
      <c r="P1397">
        <v>158482</v>
      </c>
      <c r="Q1397" t="s">
        <v>93</v>
      </c>
      <c r="R1397">
        <v>568828</v>
      </c>
    </row>
    <row r="1398" spans="1:18" x14ac:dyDescent="0.25">
      <c r="A1398" t="s">
        <v>384</v>
      </c>
      <c r="B1398" t="s">
        <v>385</v>
      </c>
      <c r="C1398" t="s">
        <v>85</v>
      </c>
      <c r="D1398">
        <v>96</v>
      </c>
      <c r="E1398" t="s">
        <v>86</v>
      </c>
      <c r="F1398" t="s">
        <v>87</v>
      </c>
      <c r="G1398" t="s">
        <v>88</v>
      </c>
      <c r="H1398" t="s">
        <v>89</v>
      </c>
      <c r="I1398" t="s">
        <v>190</v>
      </c>
      <c r="J1398" t="s">
        <v>91</v>
      </c>
      <c r="K1398" t="s">
        <v>191</v>
      </c>
      <c r="L1398">
        <v>350</v>
      </c>
      <c r="M1398">
        <v>809620</v>
      </c>
      <c r="N1398">
        <v>256026</v>
      </c>
      <c r="O1398">
        <v>52547</v>
      </c>
      <c r="P1398">
        <v>158482</v>
      </c>
      <c r="Q1398" t="s">
        <v>93</v>
      </c>
      <c r="R1398">
        <v>568828</v>
      </c>
    </row>
    <row r="1399" spans="1:18" x14ac:dyDescent="0.25">
      <c r="A1399" t="s">
        <v>384</v>
      </c>
      <c r="B1399" t="s">
        <v>385</v>
      </c>
      <c r="C1399" t="s">
        <v>85</v>
      </c>
      <c r="D1399">
        <v>96</v>
      </c>
      <c r="E1399" t="s">
        <v>86</v>
      </c>
      <c r="F1399" t="s">
        <v>87</v>
      </c>
      <c r="G1399" t="s">
        <v>88</v>
      </c>
      <c r="H1399" t="s">
        <v>89</v>
      </c>
      <c r="I1399" t="s">
        <v>190</v>
      </c>
      <c r="J1399" t="s">
        <v>91</v>
      </c>
      <c r="K1399" t="s">
        <v>191</v>
      </c>
      <c r="L1399">
        <v>4000</v>
      </c>
      <c r="M1399">
        <v>809620</v>
      </c>
      <c r="N1399">
        <v>256026</v>
      </c>
      <c r="O1399">
        <v>52547</v>
      </c>
      <c r="P1399">
        <v>158482</v>
      </c>
      <c r="Q1399" t="s">
        <v>93</v>
      </c>
      <c r="R1399">
        <v>568828</v>
      </c>
    </row>
    <row r="1400" spans="1:18" x14ac:dyDescent="0.25">
      <c r="A1400" t="s">
        <v>384</v>
      </c>
      <c r="B1400" t="s">
        <v>385</v>
      </c>
      <c r="C1400" t="s">
        <v>85</v>
      </c>
      <c r="D1400">
        <v>96</v>
      </c>
      <c r="E1400" t="s">
        <v>86</v>
      </c>
      <c r="F1400" t="s">
        <v>87</v>
      </c>
      <c r="G1400" t="s">
        <v>88</v>
      </c>
      <c r="H1400" t="s">
        <v>89</v>
      </c>
      <c r="I1400" t="s">
        <v>190</v>
      </c>
      <c r="J1400" t="s">
        <v>91</v>
      </c>
      <c r="K1400" t="s">
        <v>191</v>
      </c>
      <c r="L1400">
        <v>1200</v>
      </c>
      <c r="M1400">
        <v>809620</v>
      </c>
      <c r="N1400">
        <v>256026</v>
      </c>
      <c r="O1400">
        <v>52547</v>
      </c>
      <c r="P1400">
        <v>158482</v>
      </c>
      <c r="Q1400" t="s">
        <v>93</v>
      </c>
      <c r="R1400">
        <v>568828</v>
      </c>
    </row>
    <row r="1401" spans="1:18" x14ac:dyDescent="0.25">
      <c r="A1401" t="s">
        <v>384</v>
      </c>
      <c r="B1401" t="s">
        <v>385</v>
      </c>
      <c r="C1401" t="s">
        <v>85</v>
      </c>
      <c r="D1401">
        <v>96</v>
      </c>
      <c r="E1401" t="s">
        <v>86</v>
      </c>
      <c r="F1401" t="s">
        <v>87</v>
      </c>
      <c r="G1401" t="s">
        <v>88</v>
      </c>
      <c r="H1401" t="s">
        <v>89</v>
      </c>
      <c r="I1401" t="s">
        <v>190</v>
      </c>
      <c r="J1401" t="s">
        <v>91</v>
      </c>
      <c r="K1401" t="s">
        <v>191</v>
      </c>
      <c r="L1401">
        <v>11700</v>
      </c>
      <c r="M1401">
        <v>809620</v>
      </c>
      <c r="N1401">
        <v>256026</v>
      </c>
      <c r="O1401">
        <v>52547</v>
      </c>
      <c r="P1401">
        <v>158482</v>
      </c>
      <c r="Q1401" t="s">
        <v>93</v>
      </c>
      <c r="R1401">
        <v>568828</v>
      </c>
    </row>
    <row r="1402" spans="1:18" x14ac:dyDescent="0.25">
      <c r="A1402" t="s">
        <v>384</v>
      </c>
      <c r="B1402" t="s">
        <v>385</v>
      </c>
      <c r="C1402" t="s">
        <v>85</v>
      </c>
      <c r="D1402">
        <v>96</v>
      </c>
      <c r="E1402" t="s">
        <v>86</v>
      </c>
      <c r="F1402" t="s">
        <v>87</v>
      </c>
      <c r="G1402" t="s">
        <v>88</v>
      </c>
      <c r="H1402" t="s">
        <v>89</v>
      </c>
      <c r="I1402" t="s">
        <v>190</v>
      </c>
      <c r="J1402" t="s">
        <v>91</v>
      </c>
      <c r="K1402" t="s">
        <v>191</v>
      </c>
      <c r="L1402">
        <v>300</v>
      </c>
      <c r="M1402">
        <v>809620</v>
      </c>
      <c r="N1402">
        <v>256026</v>
      </c>
      <c r="O1402">
        <v>52547</v>
      </c>
      <c r="P1402">
        <v>158482</v>
      </c>
      <c r="Q1402" t="s">
        <v>93</v>
      </c>
      <c r="R1402">
        <v>568828</v>
      </c>
    </row>
    <row r="1403" spans="1:18" x14ac:dyDescent="0.25">
      <c r="A1403" t="s">
        <v>384</v>
      </c>
      <c r="B1403" t="s">
        <v>385</v>
      </c>
      <c r="C1403" t="s">
        <v>85</v>
      </c>
      <c r="D1403">
        <v>96</v>
      </c>
      <c r="E1403" t="s">
        <v>86</v>
      </c>
      <c r="F1403" t="s">
        <v>87</v>
      </c>
      <c r="G1403" t="s">
        <v>88</v>
      </c>
      <c r="H1403" t="s">
        <v>89</v>
      </c>
      <c r="I1403" t="s">
        <v>190</v>
      </c>
      <c r="J1403" t="s">
        <v>91</v>
      </c>
      <c r="K1403" t="s">
        <v>191</v>
      </c>
      <c r="L1403">
        <v>760</v>
      </c>
      <c r="M1403">
        <v>809620</v>
      </c>
      <c r="N1403">
        <v>256026</v>
      </c>
      <c r="O1403">
        <v>52547</v>
      </c>
      <c r="P1403">
        <v>158482</v>
      </c>
      <c r="Q1403" t="s">
        <v>93</v>
      </c>
      <c r="R1403">
        <v>568828</v>
      </c>
    </row>
    <row r="1404" spans="1:18" x14ac:dyDescent="0.25">
      <c r="A1404" t="s">
        <v>384</v>
      </c>
      <c r="B1404" t="s">
        <v>385</v>
      </c>
      <c r="C1404" t="s">
        <v>85</v>
      </c>
      <c r="D1404">
        <v>96</v>
      </c>
      <c r="E1404" t="s">
        <v>86</v>
      </c>
      <c r="F1404" t="s">
        <v>87</v>
      </c>
      <c r="G1404" t="s">
        <v>88</v>
      </c>
      <c r="H1404" t="s">
        <v>89</v>
      </c>
      <c r="I1404" t="s">
        <v>190</v>
      </c>
      <c r="J1404" t="s">
        <v>91</v>
      </c>
      <c r="K1404" t="s">
        <v>191</v>
      </c>
      <c r="L1404">
        <v>500</v>
      </c>
      <c r="M1404">
        <v>809620</v>
      </c>
      <c r="N1404">
        <v>256026</v>
      </c>
      <c r="O1404">
        <v>52547</v>
      </c>
      <c r="P1404">
        <v>158482</v>
      </c>
      <c r="Q1404" t="s">
        <v>93</v>
      </c>
      <c r="R1404">
        <v>568828</v>
      </c>
    </row>
    <row r="1405" spans="1:18" x14ac:dyDescent="0.25">
      <c r="A1405" t="s">
        <v>384</v>
      </c>
      <c r="B1405" t="s">
        <v>385</v>
      </c>
      <c r="C1405" t="s">
        <v>85</v>
      </c>
      <c r="D1405">
        <v>96</v>
      </c>
      <c r="E1405" t="s">
        <v>86</v>
      </c>
      <c r="F1405" t="s">
        <v>87</v>
      </c>
      <c r="G1405" t="s">
        <v>88</v>
      </c>
      <c r="H1405" t="s">
        <v>89</v>
      </c>
      <c r="I1405" t="s">
        <v>190</v>
      </c>
      <c r="J1405" t="s">
        <v>91</v>
      </c>
      <c r="K1405" t="s">
        <v>191</v>
      </c>
      <c r="L1405">
        <v>8000</v>
      </c>
      <c r="M1405">
        <v>809620</v>
      </c>
      <c r="N1405">
        <v>256026</v>
      </c>
      <c r="O1405">
        <v>52547</v>
      </c>
      <c r="P1405">
        <v>158482</v>
      </c>
      <c r="Q1405" t="s">
        <v>93</v>
      </c>
      <c r="R1405">
        <v>568828</v>
      </c>
    </row>
    <row r="1406" spans="1:18" x14ac:dyDescent="0.25">
      <c r="A1406" t="s">
        <v>384</v>
      </c>
      <c r="B1406" t="s">
        <v>385</v>
      </c>
      <c r="C1406" t="s">
        <v>85</v>
      </c>
      <c r="D1406">
        <v>96</v>
      </c>
      <c r="E1406" t="s">
        <v>86</v>
      </c>
      <c r="F1406" t="s">
        <v>87</v>
      </c>
      <c r="G1406" t="s">
        <v>88</v>
      </c>
      <c r="H1406" t="s">
        <v>89</v>
      </c>
      <c r="I1406" t="s">
        <v>190</v>
      </c>
      <c r="J1406" t="s">
        <v>91</v>
      </c>
      <c r="K1406" t="s">
        <v>191</v>
      </c>
      <c r="L1406">
        <v>1000</v>
      </c>
      <c r="M1406">
        <v>809620</v>
      </c>
      <c r="N1406">
        <v>256026</v>
      </c>
      <c r="O1406">
        <v>52547</v>
      </c>
      <c r="P1406">
        <v>158482</v>
      </c>
      <c r="Q1406" t="s">
        <v>93</v>
      </c>
      <c r="R1406">
        <v>568828</v>
      </c>
    </row>
    <row r="1407" spans="1:18" x14ac:dyDescent="0.25">
      <c r="A1407" t="s">
        <v>384</v>
      </c>
      <c r="B1407" t="s">
        <v>385</v>
      </c>
      <c r="C1407" t="s">
        <v>85</v>
      </c>
      <c r="D1407">
        <v>96</v>
      </c>
      <c r="E1407" t="s">
        <v>86</v>
      </c>
      <c r="F1407" t="s">
        <v>87</v>
      </c>
      <c r="G1407" t="s">
        <v>88</v>
      </c>
      <c r="H1407" t="s">
        <v>89</v>
      </c>
      <c r="I1407" t="s">
        <v>190</v>
      </c>
      <c r="J1407" t="s">
        <v>91</v>
      </c>
      <c r="K1407" t="s">
        <v>191</v>
      </c>
      <c r="L1407">
        <v>2800</v>
      </c>
      <c r="M1407">
        <v>809620</v>
      </c>
      <c r="N1407">
        <v>256026</v>
      </c>
      <c r="O1407">
        <v>52547</v>
      </c>
      <c r="P1407">
        <v>158482</v>
      </c>
      <c r="Q1407" t="s">
        <v>93</v>
      </c>
      <c r="R1407">
        <v>568828</v>
      </c>
    </row>
    <row r="1408" spans="1:18" x14ac:dyDescent="0.25">
      <c r="A1408" t="s">
        <v>384</v>
      </c>
      <c r="B1408" t="s">
        <v>385</v>
      </c>
      <c r="C1408" t="s">
        <v>85</v>
      </c>
      <c r="D1408">
        <v>96</v>
      </c>
      <c r="E1408" t="s">
        <v>86</v>
      </c>
      <c r="F1408" t="s">
        <v>87</v>
      </c>
      <c r="G1408" t="s">
        <v>88</v>
      </c>
      <c r="H1408" t="s">
        <v>89</v>
      </c>
      <c r="I1408" t="s">
        <v>190</v>
      </c>
      <c r="J1408" t="s">
        <v>91</v>
      </c>
      <c r="K1408" t="s">
        <v>191</v>
      </c>
      <c r="L1408">
        <v>500</v>
      </c>
      <c r="M1408">
        <v>809620</v>
      </c>
      <c r="N1408">
        <v>256026</v>
      </c>
      <c r="O1408">
        <v>52547</v>
      </c>
      <c r="P1408">
        <v>158482</v>
      </c>
      <c r="Q1408" t="s">
        <v>93</v>
      </c>
      <c r="R1408">
        <v>568828</v>
      </c>
    </row>
    <row r="1409" spans="1:18" x14ac:dyDescent="0.25">
      <c r="A1409" t="s">
        <v>384</v>
      </c>
      <c r="B1409" t="s">
        <v>385</v>
      </c>
      <c r="C1409" t="s">
        <v>85</v>
      </c>
      <c r="D1409">
        <v>96</v>
      </c>
      <c r="E1409" t="s">
        <v>86</v>
      </c>
      <c r="F1409" t="s">
        <v>87</v>
      </c>
      <c r="G1409" t="s">
        <v>88</v>
      </c>
      <c r="H1409" t="s">
        <v>89</v>
      </c>
      <c r="I1409" t="s">
        <v>190</v>
      </c>
      <c r="J1409" t="s">
        <v>91</v>
      </c>
      <c r="K1409" t="s">
        <v>191</v>
      </c>
      <c r="L1409">
        <v>350</v>
      </c>
      <c r="M1409">
        <v>809620</v>
      </c>
      <c r="N1409">
        <v>256026</v>
      </c>
      <c r="O1409">
        <v>52547</v>
      </c>
      <c r="P1409">
        <v>158482</v>
      </c>
      <c r="Q1409" t="s">
        <v>93</v>
      </c>
      <c r="R1409">
        <v>568828</v>
      </c>
    </row>
    <row r="1410" spans="1:18" x14ac:dyDescent="0.25">
      <c r="A1410" t="s">
        <v>384</v>
      </c>
      <c r="B1410" t="s">
        <v>385</v>
      </c>
      <c r="C1410" t="s">
        <v>85</v>
      </c>
      <c r="D1410">
        <v>96</v>
      </c>
      <c r="E1410" t="s">
        <v>86</v>
      </c>
      <c r="F1410" t="s">
        <v>87</v>
      </c>
      <c r="G1410" t="s">
        <v>88</v>
      </c>
      <c r="H1410" t="s">
        <v>89</v>
      </c>
      <c r="I1410" t="s">
        <v>190</v>
      </c>
      <c r="J1410" t="s">
        <v>91</v>
      </c>
      <c r="K1410" t="s">
        <v>191</v>
      </c>
      <c r="L1410">
        <v>2000</v>
      </c>
      <c r="M1410">
        <v>809620</v>
      </c>
      <c r="N1410">
        <v>256026</v>
      </c>
      <c r="O1410">
        <v>52547</v>
      </c>
      <c r="P1410">
        <v>158482</v>
      </c>
      <c r="Q1410" t="s">
        <v>93</v>
      </c>
      <c r="R1410">
        <v>568828</v>
      </c>
    </row>
    <row r="1411" spans="1:18" x14ac:dyDescent="0.25">
      <c r="A1411" t="s">
        <v>384</v>
      </c>
      <c r="B1411" t="s">
        <v>385</v>
      </c>
      <c r="C1411" t="s">
        <v>85</v>
      </c>
      <c r="D1411">
        <v>96</v>
      </c>
      <c r="E1411" t="s">
        <v>86</v>
      </c>
      <c r="F1411" t="s">
        <v>87</v>
      </c>
      <c r="G1411" t="s">
        <v>88</v>
      </c>
      <c r="H1411" t="s">
        <v>89</v>
      </c>
      <c r="I1411" t="s">
        <v>190</v>
      </c>
      <c r="J1411" t="s">
        <v>91</v>
      </c>
      <c r="K1411" t="s">
        <v>191</v>
      </c>
      <c r="L1411">
        <v>800</v>
      </c>
      <c r="M1411">
        <v>809620</v>
      </c>
      <c r="N1411">
        <v>256026</v>
      </c>
      <c r="O1411">
        <v>52547</v>
      </c>
      <c r="P1411">
        <v>158482</v>
      </c>
      <c r="Q1411" t="s">
        <v>93</v>
      </c>
      <c r="R1411">
        <v>568828</v>
      </c>
    </row>
    <row r="1412" spans="1:18" x14ac:dyDescent="0.25">
      <c r="A1412" t="s">
        <v>384</v>
      </c>
      <c r="B1412" t="s">
        <v>385</v>
      </c>
      <c r="C1412" t="s">
        <v>85</v>
      </c>
      <c r="D1412">
        <v>96</v>
      </c>
      <c r="E1412" t="s">
        <v>86</v>
      </c>
      <c r="F1412" t="s">
        <v>87</v>
      </c>
      <c r="G1412" t="s">
        <v>88</v>
      </c>
      <c r="H1412" t="s">
        <v>89</v>
      </c>
      <c r="I1412" t="s">
        <v>190</v>
      </c>
      <c r="J1412" t="s">
        <v>91</v>
      </c>
      <c r="K1412" t="s">
        <v>191</v>
      </c>
      <c r="L1412">
        <v>500</v>
      </c>
      <c r="M1412">
        <v>809620</v>
      </c>
      <c r="N1412">
        <v>256026</v>
      </c>
      <c r="O1412">
        <v>52547</v>
      </c>
      <c r="P1412">
        <v>158482</v>
      </c>
      <c r="Q1412" t="s">
        <v>93</v>
      </c>
      <c r="R1412">
        <v>568828</v>
      </c>
    </row>
    <row r="1413" spans="1:18" x14ac:dyDescent="0.25">
      <c r="A1413" t="s">
        <v>384</v>
      </c>
      <c r="B1413" t="s">
        <v>385</v>
      </c>
      <c r="C1413" t="s">
        <v>85</v>
      </c>
      <c r="D1413">
        <v>96</v>
      </c>
      <c r="E1413" t="s">
        <v>86</v>
      </c>
      <c r="F1413" t="s">
        <v>87</v>
      </c>
      <c r="G1413" t="s">
        <v>88</v>
      </c>
      <c r="H1413" t="s">
        <v>89</v>
      </c>
      <c r="I1413" t="s">
        <v>190</v>
      </c>
      <c r="J1413" t="s">
        <v>91</v>
      </c>
      <c r="K1413" t="s">
        <v>191</v>
      </c>
      <c r="L1413">
        <v>1750</v>
      </c>
      <c r="M1413">
        <v>809620</v>
      </c>
      <c r="N1413">
        <v>256026</v>
      </c>
      <c r="O1413">
        <v>52547</v>
      </c>
      <c r="P1413">
        <v>158482</v>
      </c>
      <c r="Q1413" t="s">
        <v>93</v>
      </c>
      <c r="R1413">
        <v>568828</v>
      </c>
    </row>
    <row r="1414" spans="1:18" x14ac:dyDescent="0.25">
      <c r="A1414" t="s">
        <v>384</v>
      </c>
      <c r="B1414" t="s">
        <v>385</v>
      </c>
      <c r="C1414" t="s">
        <v>85</v>
      </c>
      <c r="D1414">
        <v>96</v>
      </c>
      <c r="E1414" t="s">
        <v>86</v>
      </c>
      <c r="F1414" t="s">
        <v>87</v>
      </c>
      <c r="G1414" t="s">
        <v>88</v>
      </c>
      <c r="H1414" t="s">
        <v>89</v>
      </c>
      <c r="I1414" t="s">
        <v>138</v>
      </c>
      <c r="J1414" t="s">
        <v>91</v>
      </c>
      <c r="K1414" t="s">
        <v>139</v>
      </c>
      <c r="L1414">
        <v>55642</v>
      </c>
      <c r="M1414">
        <v>809620</v>
      </c>
      <c r="N1414">
        <v>256026</v>
      </c>
      <c r="O1414">
        <v>52547</v>
      </c>
      <c r="P1414">
        <v>158482</v>
      </c>
      <c r="Q1414" t="s">
        <v>93</v>
      </c>
      <c r="R1414">
        <v>568828</v>
      </c>
    </row>
    <row r="1415" spans="1:18" x14ac:dyDescent="0.25">
      <c r="A1415" t="s">
        <v>384</v>
      </c>
      <c r="B1415" t="s">
        <v>385</v>
      </c>
      <c r="C1415" t="s">
        <v>85</v>
      </c>
      <c r="D1415">
        <v>96</v>
      </c>
      <c r="E1415" t="s">
        <v>86</v>
      </c>
      <c r="F1415" t="s">
        <v>87</v>
      </c>
      <c r="G1415" t="s">
        <v>88</v>
      </c>
      <c r="H1415" t="s">
        <v>89</v>
      </c>
      <c r="I1415" t="s">
        <v>208</v>
      </c>
      <c r="J1415" t="s">
        <v>91</v>
      </c>
      <c r="K1415" t="s">
        <v>209</v>
      </c>
      <c r="L1415">
        <v>675</v>
      </c>
      <c r="M1415">
        <v>809620</v>
      </c>
      <c r="N1415">
        <v>256026</v>
      </c>
      <c r="O1415">
        <v>52547</v>
      </c>
      <c r="P1415">
        <v>158482</v>
      </c>
      <c r="Q1415" t="s">
        <v>93</v>
      </c>
      <c r="R1415">
        <v>568828</v>
      </c>
    </row>
    <row r="1416" spans="1:18" x14ac:dyDescent="0.25">
      <c r="A1416" t="s">
        <v>384</v>
      </c>
      <c r="B1416" t="s">
        <v>385</v>
      </c>
      <c r="C1416" t="s">
        <v>85</v>
      </c>
      <c r="D1416">
        <v>96</v>
      </c>
      <c r="E1416" t="s">
        <v>86</v>
      </c>
      <c r="F1416" t="s">
        <v>87</v>
      </c>
      <c r="G1416" t="s">
        <v>88</v>
      </c>
      <c r="H1416" t="s">
        <v>89</v>
      </c>
      <c r="I1416" t="s">
        <v>208</v>
      </c>
      <c r="J1416" t="s">
        <v>91</v>
      </c>
      <c r="K1416" t="s">
        <v>209</v>
      </c>
      <c r="L1416">
        <v>6152</v>
      </c>
      <c r="M1416">
        <v>809620</v>
      </c>
      <c r="N1416">
        <v>256026</v>
      </c>
      <c r="O1416">
        <v>52547</v>
      </c>
      <c r="P1416">
        <v>158482</v>
      </c>
      <c r="Q1416" t="s">
        <v>93</v>
      </c>
      <c r="R1416">
        <v>568828</v>
      </c>
    </row>
    <row r="1417" spans="1:18" x14ac:dyDescent="0.25">
      <c r="A1417" t="s">
        <v>386</v>
      </c>
      <c r="B1417" t="s">
        <v>387</v>
      </c>
      <c r="C1417" t="s">
        <v>85</v>
      </c>
      <c r="D1417">
        <v>80</v>
      </c>
      <c r="E1417" t="s">
        <v>86</v>
      </c>
      <c r="F1417" t="s">
        <v>87</v>
      </c>
      <c r="G1417" t="s">
        <v>88</v>
      </c>
      <c r="H1417" t="s">
        <v>89</v>
      </c>
      <c r="I1417" t="s">
        <v>190</v>
      </c>
      <c r="J1417" t="s">
        <v>91</v>
      </c>
      <c r="K1417" t="s">
        <v>191</v>
      </c>
      <c r="L1417">
        <v>6750</v>
      </c>
      <c r="M1417">
        <v>755330</v>
      </c>
      <c r="N1417">
        <v>179977</v>
      </c>
      <c r="O1417">
        <v>58830</v>
      </c>
      <c r="P1417">
        <v>118619</v>
      </c>
      <c r="Q1417" t="s">
        <v>93</v>
      </c>
      <c r="R1417">
        <v>440344</v>
      </c>
    </row>
    <row r="1418" spans="1:18" x14ac:dyDescent="0.25">
      <c r="A1418" t="s">
        <v>386</v>
      </c>
      <c r="B1418" t="s">
        <v>387</v>
      </c>
      <c r="C1418" t="s">
        <v>85</v>
      </c>
      <c r="D1418">
        <v>80</v>
      </c>
      <c r="E1418" t="s">
        <v>86</v>
      </c>
      <c r="F1418" t="s">
        <v>87</v>
      </c>
      <c r="G1418" t="s">
        <v>88</v>
      </c>
      <c r="H1418" t="s">
        <v>89</v>
      </c>
      <c r="I1418" t="s">
        <v>136</v>
      </c>
      <c r="J1418" t="s">
        <v>91</v>
      </c>
      <c r="K1418" t="s">
        <v>137</v>
      </c>
      <c r="L1418">
        <v>180</v>
      </c>
      <c r="M1418">
        <v>755330</v>
      </c>
      <c r="N1418">
        <v>179977</v>
      </c>
      <c r="O1418">
        <v>58830</v>
      </c>
      <c r="P1418">
        <v>118619</v>
      </c>
      <c r="Q1418" t="s">
        <v>93</v>
      </c>
      <c r="R1418">
        <v>440344</v>
      </c>
    </row>
    <row r="1419" spans="1:18" x14ac:dyDescent="0.25">
      <c r="A1419" t="s">
        <v>386</v>
      </c>
      <c r="B1419" t="s">
        <v>387</v>
      </c>
      <c r="C1419" t="s">
        <v>85</v>
      </c>
      <c r="D1419">
        <v>80</v>
      </c>
      <c r="E1419" t="s">
        <v>86</v>
      </c>
      <c r="F1419" t="s">
        <v>87</v>
      </c>
      <c r="G1419" t="s">
        <v>88</v>
      </c>
      <c r="H1419" t="s">
        <v>89</v>
      </c>
      <c r="I1419" t="s">
        <v>90</v>
      </c>
      <c r="J1419" t="s">
        <v>91</v>
      </c>
      <c r="K1419" t="s">
        <v>92</v>
      </c>
      <c r="L1419">
        <v>0</v>
      </c>
      <c r="M1419">
        <v>755330</v>
      </c>
      <c r="N1419">
        <v>179977</v>
      </c>
      <c r="O1419">
        <v>58830</v>
      </c>
      <c r="P1419">
        <v>118619</v>
      </c>
      <c r="Q1419" t="s">
        <v>93</v>
      </c>
      <c r="R1419">
        <v>440344</v>
      </c>
    </row>
    <row r="1420" spans="1:18" x14ac:dyDescent="0.25">
      <c r="A1420" t="s">
        <v>386</v>
      </c>
      <c r="B1420" t="s">
        <v>387</v>
      </c>
      <c r="C1420" t="s">
        <v>85</v>
      </c>
      <c r="D1420">
        <v>80</v>
      </c>
      <c r="E1420" t="s">
        <v>86</v>
      </c>
      <c r="F1420" t="s">
        <v>87</v>
      </c>
      <c r="G1420" t="s">
        <v>88</v>
      </c>
      <c r="H1420" t="s">
        <v>89</v>
      </c>
      <c r="I1420" t="s">
        <v>94</v>
      </c>
      <c r="J1420" t="s">
        <v>91</v>
      </c>
      <c r="K1420" t="s">
        <v>95</v>
      </c>
      <c r="L1420">
        <v>0</v>
      </c>
      <c r="M1420">
        <v>755330</v>
      </c>
      <c r="N1420">
        <v>179977</v>
      </c>
      <c r="O1420">
        <v>58830</v>
      </c>
      <c r="P1420">
        <v>118619</v>
      </c>
      <c r="Q1420" t="s">
        <v>93</v>
      </c>
      <c r="R1420">
        <v>440344</v>
      </c>
    </row>
    <row r="1421" spans="1:18" x14ac:dyDescent="0.25">
      <c r="A1421" t="s">
        <v>386</v>
      </c>
      <c r="B1421" t="s">
        <v>387</v>
      </c>
      <c r="C1421" t="s">
        <v>85</v>
      </c>
      <c r="D1421">
        <v>80</v>
      </c>
      <c r="E1421" t="s">
        <v>86</v>
      </c>
      <c r="F1421" t="s">
        <v>87</v>
      </c>
      <c r="G1421" t="s">
        <v>88</v>
      </c>
      <c r="H1421" t="s">
        <v>89</v>
      </c>
      <c r="I1421" t="s">
        <v>96</v>
      </c>
      <c r="J1421" t="s">
        <v>91</v>
      </c>
      <c r="K1421" t="s">
        <v>97</v>
      </c>
      <c r="L1421">
        <v>0</v>
      </c>
      <c r="M1421">
        <v>755330</v>
      </c>
      <c r="N1421">
        <v>179977</v>
      </c>
      <c r="O1421">
        <v>58830</v>
      </c>
      <c r="P1421">
        <v>118619</v>
      </c>
      <c r="Q1421" t="s">
        <v>93</v>
      </c>
      <c r="R1421">
        <v>440344</v>
      </c>
    </row>
    <row r="1422" spans="1:18" x14ac:dyDescent="0.25">
      <c r="A1422" t="s">
        <v>386</v>
      </c>
      <c r="B1422" t="s">
        <v>387</v>
      </c>
      <c r="C1422" t="s">
        <v>85</v>
      </c>
      <c r="D1422">
        <v>80</v>
      </c>
      <c r="E1422" t="s">
        <v>86</v>
      </c>
      <c r="F1422" t="s">
        <v>87</v>
      </c>
      <c r="G1422" t="s">
        <v>88</v>
      </c>
      <c r="H1422" t="s">
        <v>89</v>
      </c>
      <c r="I1422" t="s">
        <v>98</v>
      </c>
      <c r="J1422" t="s">
        <v>91</v>
      </c>
      <c r="K1422" t="s">
        <v>99</v>
      </c>
      <c r="L1422">
        <v>0</v>
      </c>
      <c r="M1422">
        <v>755330</v>
      </c>
      <c r="N1422">
        <v>179977</v>
      </c>
      <c r="O1422">
        <v>58830</v>
      </c>
      <c r="P1422">
        <v>118619</v>
      </c>
      <c r="Q1422" t="s">
        <v>93</v>
      </c>
      <c r="R1422">
        <v>440344</v>
      </c>
    </row>
    <row r="1423" spans="1:18" x14ac:dyDescent="0.25">
      <c r="A1423" t="s">
        <v>386</v>
      </c>
      <c r="B1423" t="s">
        <v>387</v>
      </c>
      <c r="C1423" t="s">
        <v>85</v>
      </c>
      <c r="D1423">
        <v>80</v>
      </c>
      <c r="E1423" t="s">
        <v>86</v>
      </c>
      <c r="F1423" t="s">
        <v>87</v>
      </c>
      <c r="G1423" t="s">
        <v>88</v>
      </c>
      <c r="H1423" t="s">
        <v>89</v>
      </c>
      <c r="I1423" t="s">
        <v>100</v>
      </c>
      <c r="J1423" t="s">
        <v>91</v>
      </c>
      <c r="K1423" t="s">
        <v>101</v>
      </c>
      <c r="L1423">
        <v>0</v>
      </c>
      <c r="M1423">
        <v>755330</v>
      </c>
      <c r="N1423">
        <v>179977</v>
      </c>
      <c r="O1423">
        <v>58830</v>
      </c>
      <c r="P1423">
        <v>118619</v>
      </c>
      <c r="Q1423" t="s">
        <v>93</v>
      </c>
      <c r="R1423">
        <v>440344</v>
      </c>
    </row>
    <row r="1424" spans="1:18" x14ac:dyDescent="0.25">
      <c r="A1424" t="s">
        <v>386</v>
      </c>
      <c r="B1424" t="s">
        <v>387</v>
      </c>
      <c r="C1424" t="s">
        <v>85</v>
      </c>
      <c r="D1424">
        <v>80</v>
      </c>
      <c r="E1424" t="s">
        <v>86</v>
      </c>
      <c r="F1424" t="s">
        <v>87</v>
      </c>
      <c r="G1424" t="s">
        <v>88</v>
      </c>
      <c r="H1424" t="s">
        <v>89</v>
      </c>
      <c r="I1424" t="s">
        <v>102</v>
      </c>
      <c r="J1424" t="s">
        <v>91</v>
      </c>
      <c r="K1424" t="s">
        <v>103</v>
      </c>
      <c r="L1424">
        <v>0</v>
      </c>
      <c r="M1424">
        <v>755330</v>
      </c>
      <c r="N1424">
        <v>179977</v>
      </c>
      <c r="O1424">
        <v>58830</v>
      </c>
      <c r="P1424">
        <v>118619</v>
      </c>
      <c r="Q1424" t="s">
        <v>93</v>
      </c>
      <c r="R1424">
        <v>440344</v>
      </c>
    </row>
    <row r="1425" spans="1:18" x14ac:dyDescent="0.25">
      <c r="A1425" t="s">
        <v>386</v>
      </c>
      <c r="B1425" t="s">
        <v>387</v>
      </c>
      <c r="C1425" t="s">
        <v>85</v>
      </c>
      <c r="D1425">
        <v>80</v>
      </c>
      <c r="E1425" t="s">
        <v>86</v>
      </c>
      <c r="F1425" t="s">
        <v>87</v>
      </c>
      <c r="G1425" t="s">
        <v>88</v>
      </c>
      <c r="H1425" t="s">
        <v>89</v>
      </c>
      <c r="I1425" t="s">
        <v>104</v>
      </c>
      <c r="J1425" t="s">
        <v>91</v>
      </c>
      <c r="K1425" t="s">
        <v>105</v>
      </c>
      <c r="L1425">
        <v>0</v>
      </c>
      <c r="M1425">
        <v>755330</v>
      </c>
      <c r="N1425">
        <v>179977</v>
      </c>
      <c r="O1425">
        <v>58830</v>
      </c>
      <c r="P1425">
        <v>118619</v>
      </c>
      <c r="Q1425" t="s">
        <v>93</v>
      </c>
      <c r="R1425">
        <v>440344</v>
      </c>
    </row>
    <row r="1426" spans="1:18" x14ac:dyDescent="0.25">
      <c r="A1426" t="s">
        <v>386</v>
      </c>
      <c r="B1426" t="s">
        <v>387</v>
      </c>
      <c r="C1426" t="s">
        <v>85</v>
      </c>
      <c r="D1426">
        <v>80</v>
      </c>
      <c r="E1426" t="s">
        <v>86</v>
      </c>
      <c r="F1426" t="s">
        <v>87</v>
      </c>
      <c r="G1426" t="s">
        <v>88</v>
      </c>
      <c r="H1426" t="s">
        <v>89</v>
      </c>
      <c r="I1426" t="s">
        <v>106</v>
      </c>
      <c r="J1426" t="s">
        <v>91</v>
      </c>
      <c r="K1426" t="s">
        <v>107</v>
      </c>
      <c r="L1426">
        <v>0</v>
      </c>
      <c r="M1426">
        <v>755330</v>
      </c>
      <c r="N1426">
        <v>179977</v>
      </c>
      <c r="O1426">
        <v>58830</v>
      </c>
      <c r="P1426">
        <v>118619</v>
      </c>
      <c r="Q1426" t="s">
        <v>93</v>
      </c>
      <c r="R1426">
        <v>440344</v>
      </c>
    </row>
    <row r="1427" spans="1:18" x14ac:dyDescent="0.25">
      <c r="A1427" t="s">
        <v>386</v>
      </c>
      <c r="B1427" t="s">
        <v>387</v>
      </c>
      <c r="C1427" t="s">
        <v>85</v>
      </c>
      <c r="D1427">
        <v>80</v>
      </c>
      <c r="E1427" t="s">
        <v>86</v>
      </c>
      <c r="F1427" t="s">
        <v>87</v>
      </c>
      <c r="G1427" t="s">
        <v>88</v>
      </c>
      <c r="H1427" t="s">
        <v>89</v>
      </c>
      <c r="I1427" t="s">
        <v>108</v>
      </c>
      <c r="J1427" t="s">
        <v>91</v>
      </c>
      <c r="K1427" t="s">
        <v>109</v>
      </c>
      <c r="L1427">
        <v>0</v>
      </c>
      <c r="M1427">
        <v>755330</v>
      </c>
      <c r="N1427">
        <v>179977</v>
      </c>
      <c r="O1427">
        <v>58830</v>
      </c>
      <c r="P1427">
        <v>118619</v>
      </c>
      <c r="Q1427" t="s">
        <v>93</v>
      </c>
      <c r="R1427">
        <v>440344</v>
      </c>
    </row>
    <row r="1428" spans="1:18" x14ac:dyDescent="0.25">
      <c r="A1428" t="s">
        <v>386</v>
      </c>
      <c r="B1428" t="s">
        <v>387</v>
      </c>
      <c r="C1428" t="s">
        <v>85</v>
      </c>
      <c r="D1428">
        <v>80</v>
      </c>
      <c r="E1428" t="s">
        <v>86</v>
      </c>
      <c r="F1428" t="s">
        <v>87</v>
      </c>
      <c r="G1428" t="s">
        <v>88</v>
      </c>
      <c r="H1428" t="s">
        <v>89</v>
      </c>
      <c r="I1428" t="s">
        <v>110</v>
      </c>
      <c r="J1428" t="s">
        <v>91</v>
      </c>
      <c r="K1428" t="s">
        <v>111</v>
      </c>
      <c r="L1428">
        <v>0</v>
      </c>
      <c r="M1428">
        <v>755330</v>
      </c>
      <c r="N1428">
        <v>179977</v>
      </c>
      <c r="O1428">
        <v>58830</v>
      </c>
      <c r="P1428">
        <v>118619</v>
      </c>
      <c r="Q1428" t="s">
        <v>93</v>
      </c>
      <c r="R1428">
        <v>440344</v>
      </c>
    </row>
    <row r="1429" spans="1:18" x14ac:dyDescent="0.25">
      <c r="A1429" t="s">
        <v>386</v>
      </c>
      <c r="B1429" t="s">
        <v>387</v>
      </c>
      <c r="C1429" t="s">
        <v>85</v>
      </c>
      <c r="D1429">
        <v>80</v>
      </c>
      <c r="E1429" t="s">
        <v>86</v>
      </c>
      <c r="F1429" t="s">
        <v>87</v>
      </c>
      <c r="G1429" t="s">
        <v>88</v>
      </c>
      <c r="H1429" t="s">
        <v>89</v>
      </c>
      <c r="I1429" t="s">
        <v>112</v>
      </c>
      <c r="J1429" t="s">
        <v>91</v>
      </c>
      <c r="K1429" t="s">
        <v>113</v>
      </c>
      <c r="L1429">
        <v>5020</v>
      </c>
      <c r="M1429">
        <v>755330</v>
      </c>
      <c r="N1429">
        <v>179977</v>
      </c>
      <c r="O1429">
        <v>58830</v>
      </c>
      <c r="P1429">
        <v>118619</v>
      </c>
      <c r="Q1429" t="s">
        <v>93</v>
      </c>
      <c r="R1429">
        <v>440344</v>
      </c>
    </row>
    <row r="1430" spans="1:18" x14ac:dyDescent="0.25">
      <c r="A1430" t="s">
        <v>386</v>
      </c>
      <c r="B1430" t="s">
        <v>387</v>
      </c>
      <c r="C1430" t="s">
        <v>85</v>
      </c>
      <c r="D1430">
        <v>80</v>
      </c>
      <c r="E1430" t="s">
        <v>86</v>
      </c>
      <c r="F1430" t="s">
        <v>87</v>
      </c>
      <c r="G1430" t="s">
        <v>88</v>
      </c>
      <c r="H1430" t="s">
        <v>89</v>
      </c>
      <c r="I1430" t="s">
        <v>114</v>
      </c>
      <c r="J1430" t="s">
        <v>91</v>
      </c>
      <c r="K1430" t="s">
        <v>115</v>
      </c>
      <c r="L1430">
        <v>0</v>
      </c>
      <c r="M1430">
        <v>755330</v>
      </c>
      <c r="N1430">
        <v>179977</v>
      </c>
      <c r="O1430">
        <v>58830</v>
      </c>
      <c r="P1430">
        <v>118619</v>
      </c>
      <c r="Q1430" t="s">
        <v>93</v>
      </c>
      <c r="R1430">
        <v>440344</v>
      </c>
    </row>
    <row r="1431" spans="1:18" x14ac:dyDescent="0.25">
      <c r="A1431" t="s">
        <v>386</v>
      </c>
      <c r="B1431" t="s">
        <v>387</v>
      </c>
      <c r="C1431" t="s">
        <v>85</v>
      </c>
      <c r="D1431">
        <v>80</v>
      </c>
      <c r="E1431" t="s">
        <v>86</v>
      </c>
      <c r="F1431" t="s">
        <v>87</v>
      </c>
      <c r="G1431" t="s">
        <v>88</v>
      </c>
      <c r="H1431" t="s">
        <v>89</v>
      </c>
      <c r="I1431" t="s">
        <v>116</v>
      </c>
      <c r="J1431" t="s">
        <v>91</v>
      </c>
      <c r="K1431" t="s">
        <v>117</v>
      </c>
      <c r="L1431">
        <v>0</v>
      </c>
      <c r="M1431">
        <v>755330</v>
      </c>
      <c r="N1431">
        <v>179977</v>
      </c>
      <c r="O1431">
        <v>58830</v>
      </c>
      <c r="P1431">
        <v>118619</v>
      </c>
      <c r="Q1431" t="s">
        <v>93</v>
      </c>
      <c r="R1431">
        <v>440344</v>
      </c>
    </row>
    <row r="1432" spans="1:18" x14ac:dyDescent="0.25">
      <c r="A1432" t="s">
        <v>386</v>
      </c>
      <c r="B1432" t="s">
        <v>387</v>
      </c>
      <c r="C1432" t="s">
        <v>85</v>
      </c>
      <c r="D1432">
        <v>80</v>
      </c>
      <c r="E1432" t="s">
        <v>86</v>
      </c>
      <c r="F1432" t="s">
        <v>87</v>
      </c>
      <c r="G1432" t="s">
        <v>88</v>
      </c>
      <c r="H1432" t="s">
        <v>89</v>
      </c>
      <c r="I1432" t="s">
        <v>118</v>
      </c>
      <c r="J1432" t="s">
        <v>91</v>
      </c>
      <c r="K1432" t="s">
        <v>119</v>
      </c>
      <c r="L1432">
        <v>0</v>
      </c>
      <c r="M1432">
        <v>755330</v>
      </c>
      <c r="N1432">
        <v>179977</v>
      </c>
      <c r="O1432">
        <v>58830</v>
      </c>
      <c r="P1432">
        <v>118619</v>
      </c>
      <c r="Q1432" t="s">
        <v>93</v>
      </c>
      <c r="R1432">
        <v>440344</v>
      </c>
    </row>
    <row r="1433" spans="1:18" x14ac:dyDescent="0.25">
      <c r="A1433" t="s">
        <v>386</v>
      </c>
      <c r="B1433" t="s">
        <v>387</v>
      </c>
      <c r="C1433" t="s">
        <v>85</v>
      </c>
      <c r="D1433">
        <v>80</v>
      </c>
      <c r="E1433" t="s">
        <v>86</v>
      </c>
      <c r="F1433" t="s">
        <v>87</v>
      </c>
      <c r="G1433" t="s">
        <v>88</v>
      </c>
      <c r="H1433" t="s">
        <v>89</v>
      </c>
      <c r="I1433" t="s">
        <v>120</v>
      </c>
      <c r="J1433" t="s">
        <v>91</v>
      </c>
      <c r="K1433" t="s">
        <v>121</v>
      </c>
      <c r="L1433">
        <v>0</v>
      </c>
      <c r="M1433">
        <v>755330</v>
      </c>
      <c r="N1433">
        <v>179977</v>
      </c>
      <c r="O1433">
        <v>58830</v>
      </c>
      <c r="P1433">
        <v>118619</v>
      </c>
      <c r="Q1433" t="s">
        <v>93</v>
      </c>
      <c r="R1433">
        <v>440344</v>
      </c>
    </row>
    <row r="1434" spans="1:18" x14ac:dyDescent="0.25">
      <c r="A1434" t="s">
        <v>386</v>
      </c>
      <c r="B1434" t="s">
        <v>387</v>
      </c>
      <c r="C1434" t="s">
        <v>85</v>
      </c>
      <c r="D1434">
        <v>80</v>
      </c>
      <c r="E1434" t="s">
        <v>86</v>
      </c>
      <c r="F1434" t="s">
        <v>87</v>
      </c>
      <c r="G1434" t="s">
        <v>88</v>
      </c>
      <c r="H1434" t="s">
        <v>89</v>
      </c>
      <c r="I1434" t="s">
        <v>122</v>
      </c>
      <c r="J1434" t="s">
        <v>91</v>
      </c>
      <c r="K1434" t="s">
        <v>123</v>
      </c>
      <c r="L1434">
        <v>0</v>
      </c>
      <c r="M1434">
        <v>755330</v>
      </c>
      <c r="N1434">
        <v>179977</v>
      </c>
      <c r="O1434">
        <v>58830</v>
      </c>
      <c r="P1434">
        <v>118619</v>
      </c>
      <c r="Q1434" t="s">
        <v>93</v>
      </c>
      <c r="R1434">
        <v>440344</v>
      </c>
    </row>
    <row r="1435" spans="1:18" x14ac:dyDescent="0.25">
      <c r="A1435" t="s">
        <v>386</v>
      </c>
      <c r="B1435" t="s">
        <v>387</v>
      </c>
      <c r="C1435" t="s">
        <v>85</v>
      </c>
      <c r="D1435">
        <v>80</v>
      </c>
      <c r="E1435" t="s">
        <v>86</v>
      </c>
      <c r="F1435" t="s">
        <v>87</v>
      </c>
      <c r="G1435" t="s">
        <v>88</v>
      </c>
      <c r="H1435" t="s">
        <v>89</v>
      </c>
      <c r="I1435" t="s">
        <v>124</v>
      </c>
      <c r="J1435" t="s">
        <v>91</v>
      </c>
      <c r="K1435" t="s">
        <v>125</v>
      </c>
      <c r="L1435">
        <v>0</v>
      </c>
      <c r="M1435">
        <v>755330</v>
      </c>
      <c r="N1435">
        <v>179977</v>
      </c>
      <c r="O1435">
        <v>58830</v>
      </c>
      <c r="P1435">
        <v>118619</v>
      </c>
      <c r="Q1435" t="s">
        <v>93</v>
      </c>
      <c r="R1435">
        <v>440344</v>
      </c>
    </row>
    <row r="1436" spans="1:18" x14ac:dyDescent="0.25">
      <c r="A1436" t="s">
        <v>386</v>
      </c>
      <c r="B1436" t="s">
        <v>387</v>
      </c>
      <c r="C1436" t="s">
        <v>85</v>
      </c>
      <c r="D1436">
        <v>80</v>
      </c>
      <c r="E1436" t="s">
        <v>86</v>
      </c>
      <c r="F1436" t="s">
        <v>87</v>
      </c>
      <c r="G1436" t="s">
        <v>88</v>
      </c>
      <c r="H1436" t="s">
        <v>89</v>
      </c>
      <c r="I1436" t="s">
        <v>126</v>
      </c>
      <c r="J1436" t="s">
        <v>91</v>
      </c>
      <c r="K1436" t="s">
        <v>127</v>
      </c>
      <c r="L1436">
        <v>0</v>
      </c>
      <c r="M1436">
        <v>755330</v>
      </c>
      <c r="N1436">
        <v>179977</v>
      </c>
      <c r="O1436">
        <v>58830</v>
      </c>
      <c r="P1436">
        <v>118619</v>
      </c>
      <c r="Q1436" t="s">
        <v>93</v>
      </c>
      <c r="R1436">
        <v>440344</v>
      </c>
    </row>
    <row r="1437" spans="1:18" x14ac:dyDescent="0.25">
      <c r="A1437" t="s">
        <v>386</v>
      </c>
      <c r="B1437" t="s">
        <v>387</v>
      </c>
      <c r="C1437" t="s">
        <v>85</v>
      </c>
      <c r="D1437">
        <v>80</v>
      </c>
      <c r="E1437" t="s">
        <v>86</v>
      </c>
      <c r="F1437" t="s">
        <v>87</v>
      </c>
      <c r="G1437" t="s">
        <v>88</v>
      </c>
      <c r="H1437" t="s">
        <v>89</v>
      </c>
      <c r="I1437" t="s">
        <v>128</v>
      </c>
      <c r="J1437" t="s">
        <v>91</v>
      </c>
      <c r="K1437" t="s">
        <v>129</v>
      </c>
      <c r="L1437">
        <v>772440</v>
      </c>
      <c r="M1437">
        <v>755330</v>
      </c>
      <c r="N1437">
        <v>179977</v>
      </c>
      <c r="O1437">
        <v>58830</v>
      </c>
      <c r="P1437">
        <v>118619</v>
      </c>
      <c r="Q1437" t="s">
        <v>93</v>
      </c>
      <c r="R1437">
        <v>440344</v>
      </c>
    </row>
    <row r="1438" spans="1:18" x14ac:dyDescent="0.25">
      <c r="A1438" t="s">
        <v>386</v>
      </c>
      <c r="B1438" t="s">
        <v>387</v>
      </c>
      <c r="C1438" t="s">
        <v>85</v>
      </c>
      <c r="D1438">
        <v>80</v>
      </c>
      <c r="E1438" t="s">
        <v>86</v>
      </c>
      <c r="F1438" t="s">
        <v>87</v>
      </c>
      <c r="G1438" t="s">
        <v>88</v>
      </c>
      <c r="H1438" t="s">
        <v>89</v>
      </c>
      <c r="I1438" t="s">
        <v>130</v>
      </c>
      <c r="J1438" t="s">
        <v>91</v>
      </c>
      <c r="K1438" t="s">
        <v>131</v>
      </c>
      <c r="L1438">
        <v>600</v>
      </c>
      <c r="M1438">
        <v>755330</v>
      </c>
      <c r="N1438">
        <v>179977</v>
      </c>
      <c r="O1438">
        <v>58830</v>
      </c>
      <c r="P1438">
        <v>118619</v>
      </c>
      <c r="Q1438" t="s">
        <v>93</v>
      </c>
      <c r="R1438">
        <v>440344</v>
      </c>
    </row>
    <row r="1439" spans="1:18" x14ac:dyDescent="0.25">
      <c r="A1439" t="s">
        <v>386</v>
      </c>
      <c r="B1439" t="s">
        <v>387</v>
      </c>
      <c r="C1439" t="s">
        <v>85</v>
      </c>
      <c r="D1439">
        <v>80</v>
      </c>
      <c r="E1439" t="s">
        <v>86</v>
      </c>
      <c r="F1439" t="s">
        <v>87</v>
      </c>
      <c r="G1439" t="s">
        <v>88</v>
      </c>
      <c r="H1439" t="s">
        <v>89</v>
      </c>
      <c r="I1439" t="s">
        <v>132</v>
      </c>
      <c r="J1439" t="s">
        <v>91</v>
      </c>
      <c r="K1439" t="s">
        <v>133</v>
      </c>
      <c r="L1439">
        <v>-29610</v>
      </c>
      <c r="M1439">
        <v>755330</v>
      </c>
      <c r="N1439">
        <v>179977</v>
      </c>
      <c r="O1439">
        <v>58830</v>
      </c>
      <c r="P1439">
        <v>118619</v>
      </c>
      <c r="Q1439" t="s">
        <v>93</v>
      </c>
      <c r="R1439">
        <v>440344</v>
      </c>
    </row>
    <row r="1440" spans="1:18" x14ac:dyDescent="0.25">
      <c r="A1440" t="s">
        <v>386</v>
      </c>
      <c r="B1440" t="s">
        <v>387</v>
      </c>
      <c r="C1440" t="s">
        <v>85</v>
      </c>
      <c r="D1440">
        <v>80</v>
      </c>
      <c r="E1440" t="s">
        <v>86</v>
      </c>
      <c r="F1440" t="s">
        <v>87</v>
      </c>
      <c r="G1440" t="s">
        <v>88</v>
      </c>
      <c r="H1440" t="s">
        <v>89</v>
      </c>
      <c r="I1440" t="s">
        <v>134</v>
      </c>
      <c r="J1440" t="s">
        <v>91</v>
      </c>
      <c r="K1440" t="s">
        <v>135</v>
      </c>
      <c r="L1440">
        <v>81947</v>
      </c>
      <c r="M1440">
        <v>755330</v>
      </c>
      <c r="N1440">
        <v>179977</v>
      </c>
      <c r="O1440">
        <v>58830</v>
      </c>
      <c r="P1440">
        <v>118619</v>
      </c>
      <c r="Q1440" t="s">
        <v>93</v>
      </c>
      <c r="R1440">
        <v>440344</v>
      </c>
    </row>
    <row r="1441" spans="1:18" x14ac:dyDescent="0.25">
      <c r="A1441" t="s">
        <v>386</v>
      </c>
      <c r="B1441" t="s">
        <v>387</v>
      </c>
      <c r="C1441" t="s">
        <v>85</v>
      </c>
      <c r="D1441">
        <v>80</v>
      </c>
      <c r="E1441" t="s">
        <v>86</v>
      </c>
      <c r="F1441" t="s">
        <v>87</v>
      </c>
      <c r="G1441" t="s">
        <v>88</v>
      </c>
      <c r="H1441" t="s">
        <v>89</v>
      </c>
      <c r="I1441" t="s">
        <v>136</v>
      </c>
      <c r="J1441" t="s">
        <v>91</v>
      </c>
      <c r="K1441" t="s">
        <v>137</v>
      </c>
      <c r="L1441">
        <v>864</v>
      </c>
      <c r="M1441">
        <v>755330</v>
      </c>
      <c r="N1441">
        <v>179977</v>
      </c>
      <c r="O1441">
        <v>58830</v>
      </c>
      <c r="P1441">
        <v>118619</v>
      </c>
      <c r="Q1441" t="s">
        <v>93</v>
      </c>
      <c r="R1441">
        <v>440344</v>
      </c>
    </row>
    <row r="1442" spans="1:18" x14ac:dyDescent="0.25">
      <c r="A1442" t="s">
        <v>386</v>
      </c>
      <c r="B1442" t="s">
        <v>387</v>
      </c>
      <c r="C1442" t="s">
        <v>85</v>
      </c>
      <c r="D1442">
        <v>80</v>
      </c>
      <c r="E1442" t="s">
        <v>86</v>
      </c>
      <c r="F1442" t="s">
        <v>87</v>
      </c>
      <c r="G1442" t="s">
        <v>88</v>
      </c>
      <c r="H1442" t="s">
        <v>89</v>
      </c>
      <c r="I1442" t="s">
        <v>138</v>
      </c>
      <c r="J1442" t="s">
        <v>91</v>
      </c>
      <c r="K1442" t="s">
        <v>139</v>
      </c>
      <c r="L1442">
        <v>22296</v>
      </c>
      <c r="M1442">
        <v>755330</v>
      </c>
      <c r="N1442">
        <v>179977</v>
      </c>
      <c r="O1442">
        <v>58830</v>
      </c>
      <c r="P1442">
        <v>118619</v>
      </c>
      <c r="Q1442" t="s">
        <v>93</v>
      </c>
      <c r="R1442">
        <v>440344</v>
      </c>
    </row>
    <row r="1443" spans="1:18" x14ac:dyDescent="0.25">
      <c r="A1443" t="s">
        <v>386</v>
      </c>
      <c r="B1443" t="s">
        <v>387</v>
      </c>
      <c r="C1443" t="s">
        <v>85</v>
      </c>
      <c r="D1443">
        <v>80</v>
      </c>
      <c r="E1443" t="s">
        <v>86</v>
      </c>
      <c r="F1443" t="s">
        <v>87</v>
      </c>
      <c r="G1443" t="s">
        <v>88</v>
      </c>
      <c r="H1443" t="s">
        <v>89</v>
      </c>
      <c r="I1443" t="s">
        <v>140</v>
      </c>
      <c r="J1443" t="s">
        <v>91</v>
      </c>
      <c r="K1443" t="s">
        <v>141</v>
      </c>
      <c r="L1443">
        <v>0</v>
      </c>
      <c r="M1443">
        <v>755330</v>
      </c>
      <c r="N1443">
        <v>179977</v>
      </c>
      <c r="O1443">
        <v>58830</v>
      </c>
      <c r="P1443">
        <v>118619</v>
      </c>
      <c r="Q1443" t="s">
        <v>93</v>
      </c>
      <c r="R1443">
        <v>440344</v>
      </c>
    </row>
    <row r="1444" spans="1:18" x14ac:dyDescent="0.25">
      <c r="A1444" t="s">
        <v>386</v>
      </c>
      <c r="B1444" t="s">
        <v>387</v>
      </c>
      <c r="C1444" t="s">
        <v>85</v>
      </c>
      <c r="D1444">
        <v>80</v>
      </c>
      <c r="E1444" t="s">
        <v>86</v>
      </c>
      <c r="F1444" t="s">
        <v>87</v>
      </c>
      <c r="G1444" t="s">
        <v>88</v>
      </c>
      <c r="H1444" t="s">
        <v>89</v>
      </c>
      <c r="I1444" t="s">
        <v>142</v>
      </c>
      <c r="J1444" t="s">
        <v>91</v>
      </c>
      <c r="K1444" t="s">
        <v>143</v>
      </c>
      <c r="L1444">
        <v>0</v>
      </c>
      <c r="M1444">
        <v>755330</v>
      </c>
      <c r="N1444">
        <v>179977</v>
      </c>
      <c r="O1444">
        <v>58830</v>
      </c>
      <c r="P1444">
        <v>118619</v>
      </c>
      <c r="Q1444" t="s">
        <v>93</v>
      </c>
      <c r="R1444">
        <v>440344</v>
      </c>
    </row>
    <row r="1445" spans="1:18" x14ac:dyDescent="0.25">
      <c r="A1445" t="s">
        <v>386</v>
      </c>
      <c r="B1445" t="s">
        <v>387</v>
      </c>
      <c r="C1445" t="s">
        <v>85</v>
      </c>
      <c r="D1445">
        <v>80</v>
      </c>
      <c r="E1445" t="s">
        <v>86</v>
      </c>
      <c r="F1445" t="s">
        <v>87</v>
      </c>
      <c r="G1445" t="s">
        <v>88</v>
      </c>
      <c r="H1445" t="s">
        <v>89</v>
      </c>
      <c r="I1445" t="s">
        <v>144</v>
      </c>
      <c r="J1445" t="s">
        <v>91</v>
      </c>
      <c r="K1445" t="s">
        <v>145</v>
      </c>
      <c r="L1445">
        <v>0</v>
      </c>
      <c r="M1445">
        <v>755330</v>
      </c>
      <c r="N1445">
        <v>179977</v>
      </c>
      <c r="O1445">
        <v>58830</v>
      </c>
      <c r="P1445">
        <v>118619</v>
      </c>
      <c r="Q1445" t="s">
        <v>93</v>
      </c>
      <c r="R1445">
        <v>440344</v>
      </c>
    </row>
    <row r="1446" spans="1:18" x14ac:dyDescent="0.25">
      <c r="A1446" t="s">
        <v>386</v>
      </c>
      <c r="B1446" t="s">
        <v>387</v>
      </c>
      <c r="C1446" t="s">
        <v>85</v>
      </c>
      <c r="D1446">
        <v>80</v>
      </c>
      <c r="E1446" t="s">
        <v>86</v>
      </c>
      <c r="F1446" t="s">
        <v>87</v>
      </c>
      <c r="G1446" t="s">
        <v>88</v>
      </c>
      <c r="H1446" t="s">
        <v>89</v>
      </c>
      <c r="I1446" t="s">
        <v>146</v>
      </c>
      <c r="J1446" t="s">
        <v>91</v>
      </c>
      <c r="K1446" t="s">
        <v>147</v>
      </c>
      <c r="L1446">
        <v>0</v>
      </c>
      <c r="M1446">
        <v>755330</v>
      </c>
      <c r="N1446">
        <v>179977</v>
      </c>
      <c r="O1446">
        <v>58830</v>
      </c>
      <c r="P1446">
        <v>118619</v>
      </c>
      <c r="Q1446" t="s">
        <v>93</v>
      </c>
      <c r="R1446">
        <v>440344</v>
      </c>
    </row>
    <row r="1447" spans="1:18" x14ac:dyDescent="0.25">
      <c r="A1447" t="s">
        <v>386</v>
      </c>
      <c r="B1447" t="s">
        <v>387</v>
      </c>
      <c r="C1447" t="s">
        <v>85</v>
      </c>
      <c r="D1447">
        <v>80</v>
      </c>
      <c r="E1447" t="s">
        <v>86</v>
      </c>
      <c r="F1447" t="s">
        <v>87</v>
      </c>
      <c r="G1447" t="s">
        <v>88</v>
      </c>
      <c r="H1447" t="s">
        <v>89</v>
      </c>
      <c r="I1447" t="s">
        <v>148</v>
      </c>
      <c r="J1447" t="s">
        <v>91</v>
      </c>
      <c r="K1447" t="s">
        <v>149</v>
      </c>
      <c r="L1447">
        <v>0</v>
      </c>
      <c r="M1447">
        <v>755330</v>
      </c>
      <c r="N1447">
        <v>179977</v>
      </c>
      <c r="O1447">
        <v>58830</v>
      </c>
      <c r="P1447">
        <v>118619</v>
      </c>
      <c r="Q1447" t="s">
        <v>93</v>
      </c>
      <c r="R1447">
        <v>440344</v>
      </c>
    </row>
    <row r="1448" spans="1:18" x14ac:dyDescent="0.25">
      <c r="A1448" t="s">
        <v>386</v>
      </c>
      <c r="B1448" t="s">
        <v>387</v>
      </c>
      <c r="C1448" t="s">
        <v>85</v>
      </c>
      <c r="D1448">
        <v>80</v>
      </c>
      <c r="E1448" t="s">
        <v>86</v>
      </c>
      <c r="F1448" t="s">
        <v>87</v>
      </c>
      <c r="G1448" t="s">
        <v>88</v>
      </c>
      <c r="H1448" t="s">
        <v>89</v>
      </c>
      <c r="I1448" t="s">
        <v>150</v>
      </c>
      <c r="J1448" t="s">
        <v>91</v>
      </c>
      <c r="K1448" t="s">
        <v>151</v>
      </c>
      <c r="L1448">
        <v>0</v>
      </c>
      <c r="M1448">
        <v>755330</v>
      </c>
      <c r="N1448">
        <v>179977</v>
      </c>
      <c r="O1448">
        <v>58830</v>
      </c>
      <c r="P1448">
        <v>118619</v>
      </c>
      <c r="Q1448" t="s">
        <v>93</v>
      </c>
      <c r="R1448">
        <v>440344</v>
      </c>
    </row>
    <row r="1449" spans="1:18" x14ac:dyDescent="0.25">
      <c r="A1449" t="s">
        <v>386</v>
      </c>
      <c r="B1449" t="s">
        <v>387</v>
      </c>
      <c r="C1449" t="s">
        <v>85</v>
      </c>
      <c r="D1449">
        <v>80</v>
      </c>
      <c r="E1449" t="s">
        <v>86</v>
      </c>
      <c r="F1449" t="s">
        <v>87</v>
      </c>
      <c r="G1449" t="s">
        <v>88</v>
      </c>
      <c r="H1449" t="s">
        <v>89</v>
      </c>
      <c r="I1449" t="s">
        <v>152</v>
      </c>
      <c r="J1449" t="s">
        <v>91</v>
      </c>
      <c r="K1449" t="s">
        <v>153</v>
      </c>
      <c r="L1449">
        <v>4332</v>
      </c>
      <c r="M1449">
        <v>755330</v>
      </c>
      <c r="N1449">
        <v>179977</v>
      </c>
      <c r="O1449">
        <v>58830</v>
      </c>
      <c r="P1449">
        <v>118619</v>
      </c>
      <c r="Q1449" t="s">
        <v>93</v>
      </c>
      <c r="R1449">
        <v>440344</v>
      </c>
    </row>
    <row r="1450" spans="1:18" x14ac:dyDescent="0.25">
      <c r="A1450" t="s">
        <v>386</v>
      </c>
      <c r="B1450" t="s">
        <v>387</v>
      </c>
      <c r="C1450" t="s">
        <v>85</v>
      </c>
      <c r="D1450">
        <v>80</v>
      </c>
      <c r="E1450" t="s">
        <v>86</v>
      </c>
      <c r="F1450" t="s">
        <v>87</v>
      </c>
      <c r="G1450" t="s">
        <v>88</v>
      </c>
      <c r="H1450" t="s">
        <v>89</v>
      </c>
      <c r="I1450" t="s">
        <v>154</v>
      </c>
      <c r="J1450" t="s">
        <v>91</v>
      </c>
      <c r="K1450" t="s">
        <v>155</v>
      </c>
      <c r="L1450">
        <v>0</v>
      </c>
      <c r="M1450">
        <v>755330</v>
      </c>
      <c r="N1450">
        <v>179977</v>
      </c>
      <c r="O1450">
        <v>58830</v>
      </c>
      <c r="P1450">
        <v>118619</v>
      </c>
      <c r="Q1450" t="s">
        <v>93</v>
      </c>
      <c r="R1450">
        <v>440344</v>
      </c>
    </row>
    <row r="1451" spans="1:18" x14ac:dyDescent="0.25">
      <c r="A1451" t="s">
        <v>386</v>
      </c>
      <c r="B1451" t="s">
        <v>387</v>
      </c>
      <c r="C1451" t="s">
        <v>85</v>
      </c>
      <c r="D1451">
        <v>80</v>
      </c>
      <c r="E1451" t="s">
        <v>86</v>
      </c>
      <c r="F1451" t="s">
        <v>87</v>
      </c>
      <c r="G1451" t="s">
        <v>88</v>
      </c>
      <c r="H1451" t="s">
        <v>89</v>
      </c>
      <c r="I1451" t="s">
        <v>156</v>
      </c>
      <c r="J1451" t="s">
        <v>91</v>
      </c>
      <c r="K1451" t="s">
        <v>157</v>
      </c>
      <c r="L1451">
        <v>0</v>
      </c>
      <c r="M1451">
        <v>755330</v>
      </c>
      <c r="N1451">
        <v>179977</v>
      </c>
      <c r="O1451">
        <v>58830</v>
      </c>
      <c r="P1451">
        <v>118619</v>
      </c>
      <c r="Q1451" t="s">
        <v>93</v>
      </c>
      <c r="R1451">
        <v>440344</v>
      </c>
    </row>
    <row r="1452" spans="1:18" x14ac:dyDescent="0.25">
      <c r="A1452" t="s">
        <v>386</v>
      </c>
      <c r="B1452" t="s">
        <v>387</v>
      </c>
      <c r="C1452" t="s">
        <v>85</v>
      </c>
      <c r="D1452">
        <v>80</v>
      </c>
      <c r="E1452" t="s">
        <v>86</v>
      </c>
      <c r="F1452" t="s">
        <v>87</v>
      </c>
      <c r="G1452" t="s">
        <v>88</v>
      </c>
      <c r="H1452" t="s">
        <v>89</v>
      </c>
      <c r="I1452" t="s">
        <v>158</v>
      </c>
      <c r="J1452" t="s">
        <v>91</v>
      </c>
      <c r="K1452" t="s">
        <v>159</v>
      </c>
      <c r="L1452">
        <v>1500</v>
      </c>
      <c r="M1452">
        <v>755330</v>
      </c>
      <c r="N1452">
        <v>179977</v>
      </c>
      <c r="O1452">
        <v>58830</v>
      </c>
      <c r="P1452">
        <v>118619</v>
      </c>
      <c r="Q1452" t="s">
        <v>93</v>
      </c>
      <c r="R1452">
        <v>440344</v>
      </c>
    </row>
    <row r="1453" spans="1:18" x14ac:dyDescent="0.25">
      <c r="A1453" t="s">
        <v>386</v>
      </c>
      <c r="B1453" t="s">
        <v>387</v>
      </c>
      <c r="C1453" t="s">
        <v>85</v>
      </c>
      <c r="D1453">
        <v>80</v>
      </c>
      <c r="E1453" t="s">
        <v>86</v>
      </c>
      <c r="F1453" t="s">
        <v>87</v>
      </c>
      <c r="G1453" t="s">
        <v>88</v>
      </c>
      <c r="H1453" t="s">
        <v>89</v>
      </c>
      <c r="I1453" t="s">
        <v>160</v>
      </c>
      <c r="J1453" t="s">
        <v>91</v>
      </c>
      <c r="K1453" t="s">
        <v>161</v>
      </c>
      <c r="L1453">
        <v>19170</v>
      </c>
      <c r="M1453">
        <v>755330</v>
      </c>
      <c r="N1453">
        <v>179977</v>
      </c>
      <c r="O1453">
        <v>58830</v>
      </c>
      <c r="P1453">
        <v>118619</v>
      </c>
      <c r="Q1453" t="s">
        <v>93</v>
      </c>
      <c r="R1453">
        <v>440344</v>
      </c>
    </row>
    <row r="1454" spans="1:18" x14ac:dyDescent="0.25">
      <c r="A1454" t="s">
        <v>386</v>
      </c>
      <c r="B1454" t="s">
        <v>387</v>
      </c>
      <c r="C1454" t="s">
        <v>85</v>
      </c>
      <c r="D1454">
        <v>80</v>
      </c>
      <c r="E1454" t="s">
        <v>86</v>
      </c>
      <c r="F1454" t="s">
        <v>87</v>
      </c>
      <c r="G1454" t="s">
        <v>88</v>
      </c>
      <c r="H1454" t="s">
        <v>89</v>
      </c>
      <c r="I1454" t="s">
        <v>162</v>
      </c>
      <c r="J1454" t="s">
        <v>91</v>
      </c>
      <c r="K1454" t="s">
        <v>163</v>
      </c>
      <c r="L1454">
        <v>420</v>
      </c>
      <c r="M1454">
        <v>755330</v>
      </c>
      <c r="N1454">
        <v>179977</v>
      </c>
      <c r="O1454">
        <v>58830</v>
      </c>
      <c r="P1454">
        <v>118619</v>
      </c>
      <c r="Q1454" t="s">
        <v>93</v>
      </c>
      <c r="R1454">
        <v>440344</v>
      </c>
    </row>
    <row r="1455" spans="1:18" x14ac:dyDescent="0.25">
      <c r="A1455" t="s">
        <v>386</v>
      </c>
      <c r="B1455" t="s">
        <v>387</v>
      </c>
      <c r="C1455" t="s">
        <v>85</v>
      </c>
      <c r="D1455">
        <v>80</v>
      </c>
      <c r="E1455" t="s">
        <v>86</v>
      </c>
      <c r="F1455" t="s">
        <v>87</v>
      </c>
      <c r="G1455" t="s">
        <v>88</v>
      </c>
      <c r="H1455" t="s">
        <v>89</v>
      </c>
      <c r="I1455" t="s">
        <v>164</v>
      </c>
      <c r="J1455" t="s">
        <v>91</v>
      </c>
      <c r="K1455" t="s">
        <v>165</v>
      </c>
      <c r="L1455">
        <v>1500</v>
      </c>
      <c r="M1455">
        <v>755330</v>
      </c>
      <c r="N1455">
        <v>179977</v>
      </c>
      <c r="O1455">
        <v>58830</v>
      </c>
      <c r="P1455">
        <v>118619</v>
      </c>
      <c r="Q1455" t="s">
        <v>93</v>
      </c>
      <c r="R1455">
        <v>440344</v>
      </c>
    </row>
    <row r="1456" spans="1:18" x14ac:dyDescent="0.25">
      <c r="A1456" t="s">
        <v>386</v>
      </c>
      <c r="B1456" t="s">
        <v>387</v>
      </c>
      <c r="C1456" t="s">
        <v>85</v>
      </c>
      <c r="D1456">
        <v>80</v>
      </c>
      <c r="E1456" t="s">
        <v>86</v>
      </c>
      <c r="F1456" t="s">
        <v>87</v>
      </c>
      <c r="G1456" t="s">
        <v>88</v>
      </c>
      <c r="H1456" t="s">
        <v>89</v>
      </c>
      <c r="I1456" t="s">
        <v>166</v>
      </c>
      <c r="J1456" t="s">
        <v>91</v>
      </c>
      <c r="K1456" t="s">
        <v>167</v>
      </c>
      <c r="L1456">
        <v>0</v>
      </c>
      <c r="M1456">
        <v>755330</v>
      </c>
      <c r="N1456">
        <v>179977</v>
      </c>
      <c r="O1456">
        <v>58830</v>
      </c>
      <c r="P1456">
        <v>118619</v>
      </c>
      <c r="Q1456" t="s">
        <v>93</v>
      </c>
      <c r="R1456">
        <v>440344</v>
      </c>
    </row>
    <row r="1457" spans="1:18" x14ac:dyDescent="0.25">
      <c r="A1457" t="s">
        <v>386</v>
      </c>
      <c r="B1457" t="s">
        <v>387</v>
      </c>
      <c r="C1457" t="s">
        <v>85</v>
      </c>
      <c r="D1457">
        <v>80</v>
      </c>
      <c r="E1457" t="s">
        <v>86</v>
      </c>
      <c r="F1457" t="s">
        <v>87</v>
      </c>
      <c r="G1457" t="s">
        <v>88</v>
      </c>
      <c r="H1457" t="s">
        <v>89</v>
      </c>
      <c r="I1457" t="s">
        <v>168</v>
      </c>
      <c r="J1457" t="s">
        <v>91</v>
      </c>
      <c r="K1457" t="s">
        <v>169</v>
      </c>
      <c r="L1457">
        <v>888</v>
      </c>
      <c r="M1457">
        <v>755330</v>
      </c>
      <c r="N1457">
        <v>179977</v>
      </c>
      <c r="O1457">
        <v>58830</v>
      </c>
      <c r="P1457">
        <v>118619</v>
      </c>
      <c r="Q1457" t="s">
        <v>93</v>
      </c>
      <c r="R1457">
        <v>440344</v>
      </c>
    </row>
    <row r="1458" spans="1:18" x14ac:dyDescent="0.25">
      <c r="A1458" t="s">
        <v>386</v>
      </c>
      <c r="B1458" t="s">
        <v>387</v>
      </c>
      <c r="C1458" t="s">
        <v>85</v>
      </c>
      <c r="D1458">
        <v>80</v>
      </c>
      <c r="E1458" t="s">
        <v>86</v>
      </c>
      <c r="F1458" t="s">
        <v>87</v>
      </c>
      <c r="G1458" t="s">
        <v>88</v>
      </c>
      <c r="H1458" t="s">
        <v>89</v>
      </c>
      <c r="I1458" t="s">
        <v>170</v>
      </c>
      <c r="J1458" t="s">
        <v>91</v>
      </c>
      <c r="K1458" t="s">
        <v>171</v>
      </c>
      <c r="L1458">
        <v>3660</v>
      </c>
      <c r="M1458">
        <v>755330</v>
      </c>
      <c r="N1458">
        <v>179977</v>
      </c>
      <c r="O1458">
        <v>58830</v>
      </c>
      <c r="P1458">
        <v>118619</v>
      </c>
      <c r="Q1458" t="s">
        <v>93</v>
      </c>
      <c r="R1458">
        <v>440344</v>
      </c>
    </row>
    <row r="1459" spans="1:18" x14ac:dyDescent="0.25">
      <c r="A1459" t="s">
        <v>386</v>
      </c>
      <c r="B1459" t="s">
        <v>387</v>
      </c>
      <c r="C1459" t="s">
        <v>85</v>
      </c>
      <c r="D1459">
        <v>80</v>
      </c>
      <c r="E1459" t="s">
        <v>86</v>
      </c>
      <c r="F1459" t="s">
        <v>87</v>
      </c>
      <c r="G1459" t="s">
        <v>88</v>
      </c>
      <c r="H1459" t="s">
        <v>89</v>
      </c>
      <c r="I1459" t="s">
        <v>172</v>
      </c>
      <c r="J1459" t="s">
        <v>91</v>
      </c>
      <c r="K1459" t="s">
        <v>173</v>
      </c>
      <c r="L1459">
        <v>1068</v>
      </c>
      <c r="M1459">
        <v>755330</v>
      </c>
      <c r="N1459">
        <v>179977</v>
      </c>
      <c r="O1459">
        <v>58830</v>
      </c>
      <c r="P1459">
        <v>118619</v>
      </c>
      <c r="Q1459" t="s">
        <v>93</v>
      </c>
      <c r="R1459">
        <v>440344</v>
      </c>
    </row>
    <row r="1460" spans="1:18" x14ac:dyDescent="0.25">
      <c r="A1460" t="s">
        <v>386</v>
      </c>
      <c r="B1460" t="s">
        <v>387</v>
      </c>
      <c r="C1460" t="s">
        <v>85</v>
      </c>
      <c r="D1460">
        <v>80</v>
      </c>
      <c r="E1460" t="s">
        <v>86</v>
      </c>
      <c r="F1460" t="s">
        <v>87</v>
      </c>
      <c r="G1460" t="s">
        <v>88</v>
      </c>
      <c r="H1460" t="s">
        <v>89</v>
      </c>
      <c r="I1460" t="s">
        <v>174</v>
      </c>
      <c r="J1460" t="s">
        <v>91</v>
      </c>
      <c r="K1460" t="s">
        <v>175</v>
      </c>
      <c r="L1460">
        <v>0</v>
      </c>
      <c r="M1460">
        <v>755330</v>
      </c>
      <c r="N1460">
        <v>179977</v>
      </c>
      <c r="O1460">
        <v>58830</v>
      </c>
      <c r="P1460">
        <v>118619</v>
      </c>
      <c r="Q1460" t="s">
        <v>93</v>
      </c>
      <c r="R1460">
        <v>440344</v>
      </c>
    </row>
    <row r="1461" spans="1:18" x14ac:dyDescent="0.25">
      <c r="A1461" t="s">
        <v>386</v>
      </c>
      <c r="B1461" t="s">
        <v>387</v>
      </c>
      <c r="C1461" t="s">
        <v>85</v>
      </c>
      <c r="D1461">
        <v>80</v>
      </c>
      <c r="E1461" t="s">
        <v>86</v>
      </c>
      <c r="F1461" t="s">
        <v>87</v>
      </c>
      <c r="G1461" t="s">
        <v>88</v>
      </c>
      <c r="H1461" t="s">
        <v>89</v>
      </c>
      <c r="I1461" t="s">
        <v>176</v>
      </c>
      <c r="J1461" t="s">
        <v>91</v>
      </c>
      <c r="K1461" t="s">
        <v>177</v>
      </c>
      <c r="L1461">
        <v>0</v>
      </c>
      <c r="M1461">
        <v>755330</v>
      </c>
      <c r="N1461">
        <v>179977</v>
      </c>
      <c r="O1461">
        <v>58830</v>
      </c>
      <c r="P1461">
        <v>118619</v>
      </c>
      <c r="Q1461" t="s">
        <v>93</v>
      </c>
      <c r="R1461">
        <v>440344</v>
      </c>
    </row>
    <row r="1462" spans="1:18" x14ac:dyDescent="0.25">
      <c r="A1462" t="s">
        <v>386</v>
      </c>
      <c r="B1462" t="s">
        <v>387</v>
      </c>
      <c r="C1462" t="s">
        <v>85</v>
      </c>
      <c r="D1462">
        <v>80</v>
      </c>
      <c r="E1462" t="s">
        <v>86</v>
      </c>
      <c r="F1462" t="s">
        <v>87</v>
      </c>
      <c r="G1462" t="s">
        <v>88</v>
      </c>
      <c r="H1462" t="s">
        <v>89</v>
      </c>
      <c r="I1462" t="s">
        <v>178</v>
      </c>
      <c r="J1462" t="s">
        <v>91</v>
      </c>
      <c r="K1462" t="s">
        <v>179</v>
      </c>
      <c r="L1462">
        <v>30084</v>
      </c>
      <c r="M1462">
        <v>755330</v>
      </c>
      <c r="N1462">
        <v>179977</v>
      </c>
      <c r="O1462">
        <v>58830</v>
      </c>
      <c r="P1462">
        <v>118619</v>
      </c>
      <c r="Q1462" t="s">
        <v>93</v>
      </c>
      <c r="R1462">
        <v>440344</v>
      </c>
    </row>
    <row r="1463" spans="1:18" x14ac:dyDescent="0.25">
      <c r="A1463" t="s">
        <v>386</v>
      </c>
      <c r="B1463" t="s">
        <v>387</v>
      </c>
      <c r="C1463" t="s">
        <v>85</v>
      </c>
      <c r="D1463">
        <v>80</v>
      </c>
      <c r="E1463" t="s">
        <v>86</v>
      </c>
      <c r="F1463" t="s">
        <v>87</v>
      </c>
      <c r="G1463" t="s">
        <v>88</v>
      </c>
      <c r="H1463" t="s">
        <v>89</v>
      </c>
      <c r="I1463" t="s">
        <v>180</v>
      </c>
      <c r="J1463" t="s">
        <v>91</v>
      </c>
      <c r="K1463" t="s">
        <v>181</v>
      </c>
      <c r="L1463">
        <v>23418</v>
      </c>
      <c r="M1463">
        <v>755330</v>
      </c>
      <c r="N1463">
        <v>179977</v>
      </c>
      <c r="O1463">
        <v>58830</v>
      </c>
      <c r="P1463">
        <v>118619</v>
      </c>
      <c r="Q1463" t="s">
        <v>93</v>
      </c>
      <c r="R1463">
        <v>440344</v>
      </c>
    </row>
    <row r="1464" spans="1:18" x14ac:dyDescent="0.25">
      <c r="A1464" t="s">
        <v>386</v>
      </c>
      <c r="B1464" t="s">
        <v>387</v>
      </c>
      <c r="C1464" t="s">
        <v>85</v>
      </c>
      <c r="D1464">
        <v>80</v>
      </c>
      <c r="E1464" t="s">
        <v>86</v>
      </c>
      <c r="F1464" t="s">
        <v>87</v>
      </c>
      <c r="G1464" t="s">
        <v>88</v>
      </c>
      <c r="H1464" t="s">
        <v>89</v>
      </c>
      <c r="I1464" t="s">
        <v>182</v>
      </c>
      <c r="J1464" t="s">
        <v>91</v>
      </c>
      <c r="K1464" t="s">
        <v>183</v>
      </c>
      <c r="L1464">
        <v>0</v>
      </c>
      <c r="M1464">
        <v>755330</v>
      </c>
      <c r="N1464">
        <v>179977</v>
      </c>
      <c r="O1464">
        <v>58830</v>
      </c>
      <c r="P1464">
        <v>118619</v>
      </c>
      <c r="Q1464" t="s">
        <v>93</v>
      </c>
      <c r="R1464">
        <v>440344</v>
      </c>
    </row>
    <row r="1465" spans="1:18" x14ac:dyDescent="0.25">
      <c r="A1465" t="s">
        <v>386</v>
      </c>
      <c r="B1465" t="s">
        <v>387</v>
      </c>
      <c r="C1465" t="s">
        <v>85</v>
      </c>
      <c r="D1465">
        <v>80</v>
      </c>
      <c r="E1465" t="s">
        <v>86</v>
      </c>
      <c r="F1465" t="s">
        <v>87</v>
      </c>
      <c r="G1465" t="s">
        <v>88</v>
      </c>
      <c r="H1465" t="s">
        <v>89</v>
      </c>
      <c r="I1465" t="s">
        <v>184</v>
      </c>
      <c r="J1465" t="s">
        <v>91</v>
      </c>
      <c r="K1465" t="s">
        <v>185</v>
      </c>
      <c r="L1465">
        <v>0</v>
      </c>
      <c r="M1465">
        <v>755330</v>
      </c>
      <c r="N1465">
        <v>179977</v>
      </c>
      <c r="O1465">
        <v>58830</v>
      </c>
      <c r="P1465">
        <v>118619</v>
      </c>
      <c r="Q1465" t="s">
        <v>93</v>
      </c>
      <c r="R1465">
        <v>440344</v>
      </c>
    </row>
    <row r="1466" spans="1:18" x14ac:dyDescent="0.25">
      <c r="A1466" t="s">
        <v>386</v>
      </c>
      <c r="B1466" t="s">
        <v>387</v>
      </c>
      <c r="C1466" t="s">
        <v>85</v>
      </c>
      <c r="D1466">
        <v>80</v>
      </c>
      <c r="E1466" t="s">
        <v>86</v>
      </c>
      <c r="F1466" t="s">
        <v>87</v>
      </c>
      <c r="G1466" t="s">
        <v>88</v>
      </c>
      <c r="H1466" t="s">
        <v>89</v>
      </c>
      <c r="I1466" t="s">
        <v>186</v>
      </c>
      <c r="J1466" t="s">
        <v>91</v>
      </c>
      <c r="K1466" t="s">
        <v>187</v>
      </c>
      <c r="L1466">
        <v>0</v>
      </c>
      <c r="M1466">
        <v>755330</v>
      </c>
      <c r="N1466">
        <v>179977</v>
      </c>
      <c r="O1466">
        <v>58830</v>
      </c>
      <c r="P1466">
        <v>118619</v>
      </c>
      <c r="Q1466" t="s">
        <v>93</v>
      </c>
      <c r="R1466">
        <v>440344</v>
      </c>
    </row>
    <row r="1467" spans="1:18" x14ac:dyDescent="0.25">
      <c r="A1467" t="s">
        <v>386</v>
      </c>
      <c r="B1467" t="s">
        <v>387</v>
      </c>
      <c r="C1467" t="s">
        <v>85</v>
      </c>
      <c r="D1467">
        <v>80</v>
      </c>
      <c r="E1467" t="s">
        <v>86</v>
      </c>
      <c r="F1467" t="s">
        <v>87</v>
      </c>
      <c r="G1467" t="s">
        <v>88</v>
      </c>
      <c r="H1467" t="s">
        <v>89</v>
      </c>
      <c r="I1467" t="s">
        <v>188</v>
      </c>
      <c r="J1467" t="s">
        <v>91</v>
      </c>
      <c r="K1467" t="s">
        <v>189</v>
      </c>
      <c r="L1467">
        <v>0</v>
      </c>
      <c r="M1467">
        <v>755330</v>
      </c>
      <c r="N1467">
        <v>179977</v>
      </c>
      <c r="O1467">
        <v>58830</v>
      </c>
      <c r="P1467">
        <v>118619</v>
      </c>
      <c r="Q1467" t="s">
        <v>93</v>
      </c>
      <c r="R1467">
        <v>440344</v>
      </c>
    </row>
    <row r="1468" spans="1:18" x14ac:dyDescent="0.25">
      <c r="A1468" t="s">
        <v>386</v>
      </c>
      <c r="B1468" t="s">
        <v>387</v>
      </c>
      <c r="C1468" t="s">
        <v>85</v>
      </c>
      <c r="D1468">
        <v>80</v>
      </c>
      <c r="E1468" t="s">
        <v>86</v>
      </c>
      <c r="F1468" t="s">
        <v>87</v>
      </c>
      <c r="G1468" t="s">
        <v>88</v>
      </c>
      <c r="H1468" t="s">
        <v>89</v>
      </c>
      <c r="I1468" t="s">
        <v>190</v>
      </c>
      <c r="J1468" t="s">
        <v>91</v>
      </c>
      <c r="K1468" t="s">
        <v>191</v>
      </c>
      <c r="L1468">
        <v>500</v>
      </c>
      <c r="M1468">
        <v>755330</v>
      </c>
      <c r="N1468">
        <v>179977</v>
      </c>
      <c r="O1468">
        <v>58830</v>
      </c>
      <c r="P1468">
        <v>118619</v>
      </c>
      <c r="Q1468" t="s">
        <v>93</v>
      </c>
      <c r="R1468">
        <v>440344</v>
      </c>
    </row>
    <row r="1469" spans="1:18" x14ac:dyDescent="0.25">
      <c r="A1469" t="s">
        <v>386</v>
      </c>
      <c r="B1469" t="s">
        <v>387</v>
      </c>
      <c r="C1469" t="s">
        <v>85</v>
      </c>
      <c r="D1469">
        <v>80</v>
      </c>
      <c r="E1469" t="s">
        <v>86</v>
      </c>
      <c r="F1469" t="s">
        <v>87</v>
      </c>
      <c r="G1469" t="s">
        <v>88</v>
      </c>
      <c r="H1469" t="s">
        <v>89</v>
      </c>
      <c r="I1469" t="s">
        <v>192</v>
      </c>
      <c r="J1469" t="s">
        <v>91</v>
      </c>
      <c r="K1469" t="s">
        <v>193</v>
      </c>
      <c r="L1469">
        <v>11705</v>
      </c>
      <c r="M1469">
        <v>755330</v>
      </c>
      <c r="N1469">
        <v>179977</v>
      </c>
      <c r="O1469">
        <v>58830</v>
      </c>
      <c r="P1469">
        <v>118619</v>
      </c>
      <c r="Q1469" t="s">
        <v>93</v>
      </c>
      <c r="R1469">
        <v>440344</v>
      </c>
    </row>
    <row r="1470" spans="1:18" x14ac:dyDescent="0.25">
      <c r="A1470" t="s">
        <v>386</v>
      </c>
      <c r="B1470" t="s">
        <v>387</v>
      </c>
      <c r="C1470" t="s">
        <v>85</v>
      </c>
      <c r="D1470">
        <v>80</v>
      </c>
      <c r="E1470" t="s">
        <v>86</v>
      </c>
      <c r="F1470" t="s">
        <v>87</v>
      </c>
      <c r="G1470" t="s">
        <v>88</v>
      </c>
      <c r="H1470" t="s">
        <v>89</v>
      </c>
      <c r="I1470" t="s">
        <v>194</v>
      </c>
      <c r="J1470" t="s">
        <v>91</v>
      </c>
      <c r="K1470" t="s">
        <v>195</v>
      </c>
      <c r="L1470">
        <v>6260</v>
      </c>
      <c r="M1470">
        <v>755330</v>
      </c>
      <c r="N1470">
        <v>179977</v>
      </c>
      <c r="O1470">
        <v>58830</v>
      </c>
      <c r="P1470">
        <v>118619</v>
      </c>
      <c r="Q1470" t="s">
        <v>93</v>
      </c>
      <c r="R1470">
        <v>440344</v>
      </c>
    </row>
    <row r="1471" spans="1:18" x14ac:dyDescent="0.25">
      <c r="A1471" t="s">
        <v>386</v>
      </c>
      <c r="B1471" t="s">
        <v>387</v>
      </c>
      <c r="C1471" t="s">
        <v>85</v>
      </c>
      <c r="D1471">
        <v>80</v>
      </c>
      <c r="E1471" t="s">
        <v>86</v>
      </c>
      <c r="F1471" t="s">
        <v>87</v>
      </c>
      <c r="G1471" t="s">
        <v>88</v>
      </c>
      <c r="H1471" t="s">
        <v>89</v>
      </c>
      <c r="I1471" t="s">
        <v>196</v>
      </c>
      <c r="J1471" t="s">
        <v>91</v>
      </c>
      <c r="K1471" t="s">
        <v>197</v>
      </c>
      <c r="L1471">
        <v>50614</v>
      </c>
      <c r="M1471">
        <v>755330</v>
      </c>
      <c r="N1471">
        <v>179977</v>
      </c>
      <c r="O1471">
        <v>58830</v>
      </c>
      <c r="P1471">
        <v>118619</v>
      </c>
      <c r="Q1471" t="s">
        <v>93</v>
      </c>
      <c r="R1471">
        <v>440344</v>
      </c>
    </row>
    <row r="1472" spans="1:18" x14ac:dyDescent="0.25">
      <c r="A1472" t="s">
        <v>386</v>
      </c>
      <c r="B1472" t="s">
        <v>387</v>
      </c>
      <c r="C1472" t="s">
        <v>85</v>
      </c>
      <c r="D1472">
        <v>80</v>
      </c>
      <c r="E1472" t="s">
        <v>86</v>
      </c>
      <c r="F1472" t="s">
        <v>87</v>
      </c>
      <c r="G1472" t="s">
        <v>88</v>
      </c>
      <c r="H1472" t="s">
        <v>89</v>
      </c>
      <c r="I1472" t="s">
        <v>198</v>
      </c>
      <c r="J1472" t="s">
        <v>91</v>
      </c>
      <c r="K1472" t="s">
        <v>199</v>
      </c>
      <c r="L1472">
        <v>0</v>
      </c>
      <c r="M1472">
        <v>755330</v>
      </c>
      <c r="N1472">
        <v>179977</v>
      </c>
      <c r="O1472">
        <v>58830</v>
      </c>
      <c r="P1472">
        <v>118619</v>
      </c>
      <c r="Q1472" t="s">
        <v>93</v>
      </c>
      <c r="R1472">
        <v>440344</v>
      </c>
    </row>
    <row r="1473" spans="1:18" x14ac:dyDescent="0.25">
      <c r="A1473" t="s">
        <v>386</v>
      </c>
      <c r="B1473" t="s">
        <v>387</v>
      </c>
      <c r="C1473" t="s">
        <v>85</v>
      </c>
      <c r="D1473">
        <v>80</v>
      </c>
      <c r="E1473" t="s">
        <v>86</v>
      </c>
      <c r="F1473" t="s">
        <v>87</v>
      </c>
      <c r="G1473" t="s">
        <v>88</v>
      </c>
      <c r="H1473" t="s">
        <v>89</v>
      </c>
      <c r="I1473" t="s">
        <v>200</v>
      </c>
      <c r="J1473" t="s">
        <v>91</v>
      </c>
      <c r="K1473" t="s">
        <v>201</v>
      </c>
      <c r="L1473">
        <v>20359</v>
      </c>
      <c r="M1473">
        <v>755330</v>
      </c>
      <c r="N1473">
        <v>179977</v>
      </c>
      <c r="O1473">
        <v>58830</v>
      </c>
      <c r="P1473">
        <v>118619</v>
      </c>
      <c r="Q1473" t="s">
        <v>93</v>
      </c>
      <c r="R1473">
        <v>440344</v>
      </c>
    </row>
    <row r="1474" spans="1:18" x14ac:dyDescent="0.25">
      <c r="A1474" t="s">
        <v>386</v>
      </c>
      <c r="B1474" t="s">
        <v>387</v>
      </c>
      <c r="C1474" t="s">
        <v>85</v>
      </c>
      <c r="D1474">
        <v>80</v>
      </c>
      <c r="E1474" t="s">
        <v>86</v>
      </c>
      <c r="F1474" t="s">
        <v>87</v>
      </c>
      <c r="G1474" t="s">
        <v>88</v>
      </c>
      <c r="H1474" t="s">
        <v>89</v>
      </c>
      <c r="I1474" t="s">
        <v>202</v>
      </c>
      <c r="J1474" t="s">
        <v>91</v>
      </c>
      <c r="K1474" t="s">
        <v>203</v>
      </c>
      <c r="L1474">
        <v>2228</v>
      </c>
      <c r="M1474">
        <v>755330</v>
      </c>
      <c r="N1474">
        <v>179977</v>
      </c>
      <c r="O1474">
        <v>58830</v>
      </c>
      <c r="P1474">
        <v>118619</v>
      </c>
      <c r="Q1474" t="s">
        <v>93</v>
      </c>
      <c r="R1474">
        <v>440344</v>
      </c>
    </row>
    <row r="1475" spans="1:18" x14ac:dyDescent="0.25">
      <c r="A1475" t="s">
        <v>386</v>
      </c>
      <c r="B1475" t="s">
        <v>387</v>
      </c>
      <c r="C1475" t="s">
        <v>85</v>
      </c>
      <c r="D1475">
        <v>80</v>
      </c>
      <c r="E1475" t="s">
        <v>86</v>
      </c>
      <c r="F1475" t="s">
        <v>87</v>
      </c>
      <c r="G1475" t="s">
        <v>88</v>
      </c>
      <c r="H1475" t="s">
        <v>89</v>
      </c>
      <c r="I1475" t="s">
        <v>204</v>
      </c>
      <c r="J1475" t="s">
        <v>91</v>
      </c>
      <c r="K1475" t="s">
        <v>205</v>
      </c>
      <c r="L1475">
        <v>0</v>
      </c>
      <c r="M1475">
        <v>755330</v>
      </c>
      <c r="N1475">
        <v>179977</v>
      </c>
      <c r="O1475">
        <v>58830</v>
      </c>
      <c r="P1475">
        <v>118619</v>
      </c>
      <c r="Q1475" t="s">
        <v>93</v>
      </c>
      <c r="R1475">
        <v>440344</v>
      </c>
    </row>
    <row r="1476" spans="1:18" x14ac:dyDescent="0.25">
      <c r="A1476" t="s">
        <v>386</v>
      </c>
      <c r="B1476" t="s">
        <v>387</v>
      </c>
      <c r="C1476" t="s">
        <v>85</v>
      </c>
      <c r="D1476">
        <v>80</v>
      </c>
      <c r="E1476" t="s">
        <v>86</v>
      </c>
      <c r="F1476" t="s">
        <v>87</v>
      </c>
      <c r="G1476" t="s">
        <v>88</v>
      </c>
      <c r="H1476" t="s">
        <v>89</v>
      </c>
      <c r="I1476" t="s">
        <v>206</v>
      </c>
      <c r="J1476" t="s">
        <v>91</v>
      </c>
      <c r="K1476" t="s">
        <v>207</v>
      </c>
      <c r="L1476">
        <v>1282</v>
      </c>
      <c r="M1476">
        <v>755330</v>
      </c>
      <c r="N1476">
        <v>179977</v>
      </c>
      <c r="O1476">
        <v>58830</v>
      </c>
      <c r="P1476">
        <v>118619</v>
      </c>
      <c r="Q1476" t="s">
        <v>93</v>
      </c>
      <c r="R1476">
        <v>440344</v>
      </c>
    </row>
    <row r="1477" spans="1:18" x14ac:dyDescent="0.25">
      <c r="A1477" t="s">
        <v>386</v>
      </c>
      <c r="B1477" t="s">
        <v>387</v>
      </c>
      <c r="C1477" t="s">
        <v>85</v>
      </c>
      <c r="D1477">
        <v>80</v>
      </c>
      <c r="E1477" t="s">
        <v>86</v>
      </c>
      <c r="F1477" t="s">
        <v>87</v>
      </c>
      <c r="G1477" t="s">
        <v>88</v>
      </c>
      <c r="H1477" t="s">
        <v>89</v>
      </c>
      <c r="I1477" t="s">
        <v>208</v>
      </c>
      <c r="J1477" t="s">
        <v>91</v>
      </c>
      <c r="K1477" t="s">
        <v>209</v>
      </c>
      <c r="L1477">
        <v>1315</v>
      </c>
      <c r="M1477">
        <v>755330</v>
      </c>
      <c r="N1477">
        <v>179977</v>
      </c>
      <c r="O1477">
        <v>58830</v>
      </c>
      <c r="P1477">
        <v>118619</v>
      </c>
      <c r="Q1477" t="s">
        <v>93</v>
      </c>
      <c r="R1477">
        <v>440344</v>
      </c>
    </row>
    <row r="1478" spans="1:18" x14ac:dyDescent="0.25">
      <c r="A1478" t="s">
        <v>386</v>
      </c>
      <c r="B1478" t="s">
        <v>387</v>
      </c>
      <c r="C1478" t="s">
        <v>85</v>
      </c>
      <c r="D1478">
        <v>80</v>
      </c>
      <c r="E1478" t="s">
        <v>86</v>
      </c>
      <c r="F1478" t="s">
        <v>87</v>
      </c>
      <c r="G1478" t="s">
        <v>88</v>
      </c>
      <c r="H1478" t="s">
        <v>89</v>
      </c>
      <c r="I1478" t="s">
        <v>210</v>
      </c>
      <c r="J1478" t="s">
        <v>91</v>
      </c>
      <c r="K1478" t="s">
        <v>211</v>
      </c>
      <c r="L1478">
        <v>9875</v>
      </c>
      <c r="M1478">
        <v>755330</v>
      </c>
      <c r="N1478">
        <v>179977</v>
      </c>
      <c r="O1478">
        <v>58830</v>
      </c>
      <c r="P1478">
        <v>118619</v>
      </c>
      <c r="Q1478" t="s">
        <v>93</v>
      </c>
      <c r="R1478">
        <v>440344</v>
      </c>
    </row>
    <row r="1479" spans="1:18" x14ac:dyDescent="0.25">
      <c r="A1479" t="s">
        <v>386</v>
      </c>
      <c r="B1479" t="s">
        <v>387</v>
      </c>
      <c r="C1479" t="s">
        <v>85</v>
      </c>
      <c r="D1479">
        <v>80</v>
      </c>
      <c r="E1479" t="s">
        <v>86</v>
      </c>
      <c r="F1479" t="s">
        <v>87</v>
      </c>
      <c r="G1479" t="s">
        <v>88</v>
      </c>
      <c r="H1479" t="s">
        <v>89</v>
      </c>
      <c r="I1479" t="s">
        <v>212</v>
      </c>
      <c r="J1479" t="s">
        <v>91</v>
      </c>
      <c r="K1479" t="s">
        <v>213</v>
      </c>
      <c r="L1479">
        <v>4934</v>
      </c>
      <c r="M1479">
        <v>755330</v>
      </c>
      <c r="N1479">
        <v>179977</v>
      </c>
      <c r="O1479">
        <v>58830</v>
      </c>
      <c r="P1479">
        <v>118619</v>
      </c>
      <c r="Q1479" t="s">
        <v>93</v>
      </c>
      <c r="R1479">
        <v>440344</v>
      </c>
    </row>
    <row r="1480" spans="1:18" x14ac:dyDescent="0.25">
      <c r="A1480" t="s">
        <v>386</v>
      </c>
      <c r="B1480" t="s">
        <v>387</v>
      </c>
      <c r="C1480" t="s">
        <v>85</v>
      </c>
      <c r="D1480">
        <v>80</v>
      </c>
      <c r="E1480" t="s">
        <v>86</v>
      </c>
      <c r="F1480" t="s">
        <v>87</v>
      </c>
      <c r="G1480" t="s">
        <v>88</v>
      </c>
      <c r="H1480" t="s">
        <v>89</v>
      </c>
      <c r="I1480" t="s">
        <v>214</v>
      </c>
      <c r="J1480" t="s">
        <v>91</v>
      </c>
      <c r="K1480" t="s">
        <v>215</v>
      </c>
      <c r="L1480">
        <v>37655</v>
      </c>
      <c r="M1480">
        <v>755330</v>
      </c>
      <c r="N1480">
        <v>179977</v>
      </c>
      <c r="O1480">
        <v>58830</v>
      </c>
      <c r="P1480">
        <v>118619</v>
      </c>
      <c r="Q1480" t="s">
        <v>93</v>
      </c>
      <c r="R1480">
        <v>440344</v>
      </c>
    </row>
    <row r="1481" spans="1:18" x14ac:dyDescent="0.25">
      <c r="A1481" t="s">
        <v>386</v>
      </c>
      <c r="B1481" t="s">
        <v>387</v>
      </c>
      <c r="C1481" t="s">
        <v>85</v>
      </c>
      <c r="D1481">
        <v>80</v>
      </c>
      <c r="E1481" t="s">
        <v>86</v>
      </c>
      <c r="F1481" t="s">
        <v>87</v>
      </c>
      <c r="G1481" t="s">
        <v>88</v>
      </c>
      <c r="H1481" t="s">
        <v>89</v>
      </c>
      <c r="I1481" t="s">
        <v>216</v>
      </c>
      <c r="J1481" t="s">
        <v>91</v>
      </c>
      <c r="K1481" t="s">
        <v>217</v>
      </c>
      <c r="L1481">
        <v>400</v>
      </c>
      <c r="M1481">
        <v>755330</v>
      </c>
      <c r="N1481">
        <v>179977</v>
      </c>
      <c r="O1481">
        <v>58830</v>
      </c>
      <c r="P1481">
        <v>118619</v>
      </c>
      <c r="Q1481" t="s">
        <v>93</v>
      </c>
      <c r="R1481">
        <v>440344</v>
      </c>
    </row>
    <row r="1482" spans="1:18" x14ac:dyDescent="0.25">
      <c r="A1482" t="s">
        <v>386</v>
      </c>
      <c r="B1482" t="s">
        <v>387</v>
      </c>
      <c r="C1482" t="s">
        <v>85</v>
      </c>
      <c r="D1482">
        <v>80</v>
      </c>
      <c r="E1482" t="s">
        <v>86</v>
      </c>
      <c r="F1482" t="s">
        <v>87</v>
      </c>
      <c r="G1482" t="s">
        <v>88</v>
      </c>
      <c r="H1482" t="s">
        <v>89</v>
      </c>
      <c r="I1482" t="s">
        <v>218</v>
      </c>
      <c r="J1482" t="s">
        <v>91</v>
      </c>
      <c r="K1482" t="s">
        <v>219</v>
      </c>
      <c r="L1482">
        <v>0</v>
      </c>
      <c r="M1482">
        <v>755330</v>
      </c>
      <c r="N1482">
        <v>179977</v>
      </c>
      <c r="O1482">
        <v>58830</v>
      </c>
      <c r="P1482">
        <v>118619</v>
      </c>
      <c r="Q1482" t="s">
        <v>93</v>
      </c>
      <c r="R1482">
        <v>440344</v>
      </c>
    </row>
    <row r="1483" spans="1:18" x14ac:dyDescent="0.25">
      <c r="A1483" t="s">
        <v>386</v>
      </c>
      <c r="B1483" t="s">
        <v>387</v>
      </c>
      <c r="C1483" t="s">
        <v>85</v>
      </c>
      <c r="D1483">
        <v>80</v>
      </c>
      <c r="E1483" t="s">
        <v>86</v>
      </c>
      <c r="F1483" t="s">
        <v>87</v>
      </c>
      <c r="G1483" t="s">
        <v>88</v>
      </c>
      <c r="H1483" t="s">
        <v>89</v>
      </c>
      <c r="I1483" t="s">
        <v>220</v>
      </c>
      <c r="J1483" t="s">
        <v>91</v>
      </c>
      <c r="K1483" t="s">
        <v>221</v>
      </c>
      <c r="L1483">
        <v>4199</v>
      </c>
      <c r="M1483">
        <v>755330</v>
      </c>
      <c r="N1483">
        <v>179977</v>
      </c>
      <c r="O1483">
        <v>58830</v>
      </c>
      <c r="P1483">
        <v>118619</v>
      </c>
      <c r="Q1483" t="s">
        <v>93</v>
      </c>
      <c r="R1483">
        <v>440344</v>
      </c>
    </row>
    <row r="1484" spans="1:18" x14ac:dyDescent="0.25">
      <c r="A1484" t="s">
        <v>386</v>
      </c>
      <c r="B1484" t="s">
        <v>387</v>
      </c>
      <c r="C1484" t="s">
        <v>85</v>
      </c>
      <c r="D1484">
        <v>80</v>
      </c>
      <c r="E1484" t="s">
        <v>86</v>
      </c>
      <c r="F1484" t="s">
        <v>87</v>
      </c>
      <c r="G1484" t="s">
        <v>88</v>
      </c>
      <c r="H1484" t="s">
        <v>89</v>
      </c>
      <c r="I1484" t="s">
        <v>222</v>
      </c>
      <c r="J1484" t="s">
        <v>91</v>
      </c>
      <c r="K1484" t="s">
        <v>223</v>
      </c>
      <c r="L1484">
        <v>804</v>
      </c>
      <c r="M1484">
        <v>755330</v>
      </c>
      <c r="N1484">
        <v>179977</v>
      </c>
      <c r="O1484">
        <v>58830</v>
      </c>
      <c r="P1484">
        <v>118619</v>
      </c>
      <c r="Q1484" t="s">
        <v>93</v>
      </c>
      <c r="R1484">
        <v>440344</v>
      </c>
    </row>
    <row r="1485" spans="1:18" x14ac:dyDescent="0.25">
      <c r="A1485" t="s">
        <v>386</v>
      </c>
      <c r="B1485" t="s">
        <v>387</v>
      </c>
      <c r="C1485" t="s">
        <v>85</v>
      </c>
      <c r="D1485">
        <v>80</v>
      </c>
      <c r="E1485" t="s">
        <v>86</v>
      </c>
      <c r="F1485" t="s">
        <v>87</v>
      </c>
      <c r="G1485" t="s">
        <v>88</v>
      </c>
      <c r="H1485" t="s">
        <v>89</v>
      </c>
      <c r="I1485" t="s">
        <v>224</v>
      </c>
      <c r="J1485" t="s">
        <v>91</v>
      </c>
      <c r="K1485" t="s">
        <v>225</v>
      </c>
      <c r="L1485">
        <v>2604</v>
      </c>
      <c r="M1485">
        <v>755330</v>
      </c>
      <c r="N1485">
        <v>179977</v>
      </c>
      <c r="O1485">
        <v>58830</v>
      </c>
      <c r="P1485">
        <v>118619</v>
      </c>
      <c r="Q1485" t="s">
        <v>93</v>
      </c>
      <c r="R1485">
        <v>440344</v>
      </c>
    </row>
    <row r="1486" spans="1:18" x14ac:dyDescent="0.25">
      <c r="A1486" t="s">
        <v>386</v>
      </c>
      <c r="B1486" t="s">
        <v>387</v>
      </c>
      <c r="C1486" t="s">
        <v>85</v>
      </c>
      <c r="D1486">
        <v>80</v>
      </c>
      <c r="E1486" t="s">
        <v>86</v>
      </c>
      <c r="F1486" t="s">
        <v>87</v>
      </c>
      <c r="G1486" t="s">
        <v>88</v>
      </c>
      <c r="H1486" t="s">
        <v>89</v>
      </c>
      <c r="I1486" t="s">
        <v>226</v>
      </c>
      <c r="J1486" t="s">
        <v>91</v>
      </c>
      <c r="K1486" t="s">
        <v>227</v>
      </c>
      <c r="L1486">
        <v>420</v>
      </c>
      <c r="M1486">
        <v>755330</v>
      </c>
      <c r="N1486">
        <v>179977</v>
      </c>
      <c r="O1486">
        <v>58830</v>
      </c>
      <c r="P1486">
        <v>118619</v>
      </c>
      <c r="Q1486" t="s">
        <v>93</v>
      </c>
      <c r="R1486">
        <v>440344</v>
      </c>
    </row>
    <row r="1487" spans="1:18" x14ac:dyDescent="0.25">
      <c r="A1487" t="s">
        <v>386</v>
      </c>
      <c r="B1487" t="s">
        <v>387</v>
      </c>
      <c r="C1487" t="s">
        <v>85</v>
      </c>
      <c r="D1487">
        <v>80</v>
      </c>
      <c r="E1487" t="s">
        <v>86</v>
      </c>
      <c r="F1487" t="s">
        <v>87</v>
      </c>
      <c r="G1487" t="s">
        <v>88</v>
      </c>
      <c r="H1487" t="s">
        <v>89</v>
      </c>
      <c r="I1487" t="s">
        <v>228</v>
      </c>
      <c r="J1487" t="s">
        <v>91</v>
      </c>
      <c r="K1487" t="s">
        <v>229</v>
      </c>
      <c r="L1487">
        <v>0</v>
      </c>
      <c r="M1487">
        <v>755330</v>
      </c>
      <c r="N1487">
        <v>179977</v>
      </c>
      <c r="O1487">
        <v>58830</v>
      </c>
      <c r="P1487">
        <v>118619</v>
      </c>
      <c r="Q1487" t="s">
        <v>93</v>
      </c>
      <c r="R1487">
        <v>440344</v>
      </c>
    </row>
    <row r="1488" spans="1:18" x14ac:dyDescent="0.25">
      <c r="A1488" t="s">
        <v>386</v>
      </c>
      <c r="B1488" t="s">
        <v>387</v>
      </c>
      <c r="C1488" t="s">
        <v>85</v>
      </c>
      <c r="D1488">
        <v>80</v>
      </c>
      <c r="E1488" t="s">
        <v>86</v>
      </c>
      <c r="F1488" t="s">
        <v>87</v>
      </c>
      <c r="G1488" t="s">
        <v>88</v>
      </c>
      <c r="H1488" t="s">
        <v>89</v>
      </c>
      <c r="I1488" t="s">
        <v>230</v>
      </c>
      <c r="J1488" t="s">
        <v>91</v>
      </c>
      <c r="K1488" t="s">
        <v>231</v>
      </c>
      <c r="L1488">
        <v>858</v>
      </c>
      <c r="M1488">
        <v>755330</v>
      </c>
      <c r="N1488">
        <v>179977</v>
      </c>
      <c r="O1488">
        <v>58830</v>
      </c>
      <c r="P1488">
        <v>118619</v>
      </c>
      <c r="Q1488" t="s">
        <v>93</v>
      </c>
      <c r="R1488">
        <v>440344</v>
      </c>
    </row>
    <row r="1489" spans="1:18" x14ac:dyDescent="0.25">
      <c r="A1489" t="s">
        <v>386</v>
      </c>
      <c r="B1489" t="s">
        <v>387</v>
      </c>
      <c r="C1489" t="s">
        <v>85</v>
      </c>
      <c r="D1489">
        <v>80</v>
      </c>
      <c r="E1489" t="s">
        <v>86</v>
      </c>
      <c r="F1489" t="s">
        <v>87</v>
      </c>
      <c r="G1489" t="s">
        <v>88</v>
      </c>
      <c r="H1489" t="s">
        <v>89</v>
      </c>
      <c r="I1489" t="s">
        <v>232</v>
      </c>
      <c r="J1489" t="s">
        <v>91</v>
      </c>
      <c r="K1489" t="s">
        <v>233</v>
      </c>
      <c r="L1489">
        <v>16825</v>
      </c>
      <c r="M1489">
        <v>755330</v>
      </c>
      <c r="N1489">
        <v>179977</v>
      </c>
      <c r="O1489">
        <v>58830</v>
      </c>
      <c r="P1489">
        <v>118619</v>
      </c>
      <c r="Q1489" t="s">
        <v>93</v>
      </c>
      <c r="R1489">
        <v>440344</v>
      </c>
    </row>
    <row r="1490" spans="1:18" x14ac:dyDescent="0.25">
      <c r="A1490" t="s">
        <v>386</v>
      </c>
      <c r="B1490" t="s">
        <v>387</v>
      </c>
      <c r="C1490" t="s">
        <v>85</v>
      </c>
      <c r="D1490">
        <v>80</v>
      </c>
      <c r="E1490" t="s">
        <v>86</v>
      </c>
      <c r="F1490" t="s">
        <v>87</v>
      </c>
      <c r="G1490" t="s">
        <v>88</v>
      </c>
      <c r="H1490" t="s">
        <v>89</v>
      </c>
      <c r="I1490" t="s">
        <v>234</v>
      </c>
      <c r="J1490" t="s">
        <v>91</v>
      </c>
      <c r="K1490" t="s">
        <v>235</v>
      </c>
      <c r="L1490">
        <v>0</v>
      </c>
      <c r="M1490">
        <v>755330</v>
      </c>
      <c r="N1490">
        <v>179977</v>
      </c>
      <c r="O1490">
        <v>58830</v>
      </c>
      <c r="P1490">
        <v>118619</v>
      </c>
      <c r="Q1490" t="s">
        <v>93</v>
      </c>
      <c r="R1490">
        <v>440344</v>
      </c>
    </row>
    <row r="1491" spans="1:18" x14ac:dyDescent="0.25">
      <c r="A1491" t="s">
        <v>386</v>
      </c>
      <c r="B1491" t="s">
        <v>387</v>
      </c>
      <c r="C1491" t="s">
        <v>85</v>
      </c>
      <c r="D1491">
        <v>80</v>
      </c>
      <c r="E1491" t="s">
        <v>86</v>
      </c>
      <c r="F1491" t="s">
        <v>87</v>
      </c>
      <c r="G1491" t="s">
        <v>88</v>
      </c>
      <c r="H1491" t="s">
        <v>89</v>
      </c>
      <c r="I1491" t="s">
        <v>236</v>
      </c>
      <c r="J1491" t="s">
        <v>91</v>
      </c>
      <c r="K1491" t="s">
        <v>237</v>
      </c>
      <c r="L1491">
        <v>0</v>
      </c>
      <c r="M1491">
        <v>755330</v>
      </c>
      <c r="N1491">
        <v>179977</v>
      </c>
      <c r="O1491">
        <v>58830</v>
      </c>
      <c r="P1491">
        <v>118619</v>
      </c>
      <c r="Q1491" t="s">
        <v>93</v>
      </c>
      <c r="R1491">
        <v>440344</v>
      </c>
    </row>
    <row r="1492" spans="1:18" x14ac:dyDescent="0.25">
      <c r="A1492" t="s">
        <v>386</v>
      </c>
      <c r="B1492" t="s">
        <v>387</v>
      </c>
      <c r="C1492" t="s">
        <v>85</v>
      </c>
      <c r="D1492">
        <v>80</v>
      </c>
      <c r="E1492" t="s">
        <v>86</v>
      </c>
      <c r="F1492" t="s">
        <v>87</v>
      </c>
      <c r="G1492" t="s">
        <v>88</v>
      </c>
      <c r="H1492" t="s">
        <v>89</v>
      </c>
      <c r="I1492" t="s">
        <v>130</v>
      </c>
      <c r="J1492" t="s">
        <v>91</v>
      </c>
      <c r="K1492" t="s">
        <v>131</v>
      </c>
      <c r="L1492">
        <v>700</v>
      </c>
      <c r="M1492">
        <v>755330</v>
      </c>
      <c r="N1492">
        <v>179977</v>
      </c>
      <c r="O1492">
        <v>58830</v>
      </c>
      <c r="P1492">
        <v>118619</v>
      </c>
      <c r="Q1492" t="s">
        <v>93</v>
      </c>
      <c r="R1492">
        <v>440344</v>
      </c>
    </row>
    <row r="1493" spans="1:18" x14ac:dyDescent="0.25">
      <c r="A1493" t="s">
        <v>386</v>
      </c>
      <c r="B1493" t="s">
        <v>387</v>
      </c>
      <c r="C1493" t="s">
        <v>85</v>
      </c>
      <c r="D1493">
        <v>80</v>
      </c>
      <c r="E1493" t="s">
        <v>86</v>
      </c>
      <c r="F1493" t="s">
        <v>87</v>
      </c>
      <c r="G1493" t="s">
        <v>88</v>
      </c>
      <c r="H1493" t="s">
        <v>89</v>
      </c>
      <c r="I1493" t="s">
        <v>130</v>
      </c>
      <c r="J1493" t="s">
        <v>91</v>
      </c>
      <c r="K1493" t="s">
        <v>131</v>
      </c>
      <c r="L1493">
        <v>7200</v>
      </c>
      <c r="M1493">
        <v>755330</v>
      </c>
      <c r="N1493">
        <v>179977</v>
      </c>
      <c r="O1493">
        <v>58830</v>
      </c>
      <c r="P1493">
        <v>118619</v>
      </c>
      <c r="Q1493" t="s">
        <v>93</v>
      </c>
      <c r="R1493">
        <v>440344</v>
      </c>
    </row>
    <row r="1494" spans="1:18" x14ac:dyDescent="0.25">
      <c r="A1494" t="s">
        <v>386</v>
      </c>
      <c r="B1494" t="s">
        <v>387</v>
      </c>
      <c r="C1494" t="s">
        <v>85</v>
      </c>
      <c r="D1494">
        <v>80</v>
      </c>
      <c r="E1494" t="s">
        <v>86</v>
      </c>
      <c r="F1494" t="s">
        <v>87</v>
      </c>
      <c r="G1494" t="s">
        <v>88</v>
      </c>
      <c r="H1494" t="s">
        <v>89</v>
      </c>
      <c r="I1494" t="s">
        <v>190</v>
      </c>
      <c r="J1494" t="s">
        <v>91</v>
      </c>
      <c r="K1494" t="s">
        <v>191</v>
      </c>
      <c r="L1494">
        <v>900</v>
      </c>
      <c r="M1494">
        <v>755330</v>
      </c>
      <c r="N1494">
        <v>179977</v>
      </c>
      <c r="O1494">
        <v>58830</v>
      </c>
      <c r="P1494">
        <v>118619</v>
      </c>
      <c r="Q1494" t="s">
        <v>93</v>
      </c>
      <c r="R1494">
        <v>440344</v>
      </c>
    </row>
    <row r="1495" spans="1:18" x14ac:dyDescent="0.25">
      <c r="A1495" t="s">
        <v>386</v>
      </c>
      <c r="B1495" t="s">
        <v>387</v>
      </c>
      <c r="C1495" t="s">
        <v>85</v>
      </c>
      <c r="D1495">
        <v>80</v>
      </c>
      <c r="E1495" t="s">
        <v>86</v>
      </c>
      <c r="F1495" t="s">
        <v>87</v>
      </c>
      <c r="G1495" t="s">
        <v>88</v>
      </c>
      <c r="H1495" t="s">
        <v>89</v>
      </c>
      <c r="I1495" t="s">
        <v>136</v>
      </c>
      <c r="J1495" t="s">
        <v>91</v>
      </c>
      <c r="K1495" t="s">
        <v>137</v>
      </c>
      <c r="L1495">
        <v>2280</v>
      </c>
      <c r="M1495">
        <v>755330</v>
      </c>
      <c r="N1495">
        <v>179977</v>
      </c>
      <c r="O1495">
        <v>58830</v>
      </c>
      <c r="P1495">
        <v>118619</v>
      </c>
      <c r="Q1495" t="s">
        <v>93</v>
      </c>
      <c r="R1495">
        <v>440344</v>
      </c>
    </row>
    <row r="1496" spans="1:18" x14ac:dyDescent="0.25">
      <c r="A1496" t="s">
        <v>386</v>
      </c>
      <c r="B1496" t="s">
        <v>387</v>
      </c>
      <c r="C1496" t="s">
        <v>85</v>
      </c>
      <c r="D1496">
        <v>80</v>
      </c>
      <c r="E1496" t="s">
        <v>86</v>
      </c>
      <c r="F1496" t="s">
        <v>87</v>
      </c>
      <c r="G1496" t="s">
        <v>88</v>
      </c>
      <c r="H1496" t="s">
        <v>89</v>
      </c>
      <c r="I1496" t="s">
        <v>136</v>
      </c>
      <c r="J1496" t="s">
        <v>91</v>
      </c>
      <c r="K1496" t="s">
        <v>137</v>
      </c>
      <c r="L1496">
        <v>375</v>
      </c>
      <c r="M1496">
        <v>755330</v>
      </c>
      <c r="N1496">
        <v>179977</v>
      </c>
      <c r="O1496">
        <v>58830</v>
      </c>
      <c r="P1496">
        <v>118619</v>
      </c>
      <c r="Q1496" t="s">
        <v>93</v>
      </c>
      <c r="R1496">
        <v>440344</v>
      </c>
    </row>
    <row r="1497" spans="1:18" x14ac:dyDescent="0.25">
      <c r="A1497" t="s">
        <v>386</v>
      </c>
      <c r="B1497" t="s">
        <v>387</v>
      </c>
      <c r="C1497" t="s">
        <v>85</v>
      </c>
      <c r="D1497">
        <v>80</v>
      </c>
      <c r="E1497" t="s">
        <v>86</v>
      </c>
      <c r="F1497" t="s">
        <v>87</v>
      </c>
      <c r="G1497" t="s">
        <v>88</v>
      </c>
      <c r="H1497" t="s">
        <v>89</v>
      </c>
      <c r="I1497" t="s">
        <v>190</v>
      </c>
      <c r="J1497" t="s">
        <v>91</v>
      </c>
      <c r="K1497" t="s">
        <v>191</v>
      </c>
      <c r="L1497">
        <v>5000</v>
      </c>
      <c r="M1497">
        <v>755330</v>
      </c>
      <c r="N1497">
        <v>179977</v>
      </c>
      <c r="O1497">
        <v>58830</v>
      </c>
      <c r="P1497">
        <v>118619</v>
      </c>
      <c r="Q1497" t="s">
        <v>93</v>
      </c>
      <c r="R1497">
        <v>440344</v>
      </c>
    </row>
    <row r="1498" spans="1:18" x14ac:dyDescent="0.25">
      <c r="A1498" t="s">
        <v>386</v>
      </c>
      <c r="B1498" t="s">
        <v>387</v>
      </c>
      <c r="C1498" t="s">
        <v>85</v>
      </c>
      <c r="D1498">
        <v>80</v>
      </c>
      <c r="E1498" t="s">
        <v>86</v>
      </c>
      <c r="F1498" t="s">
        <v>87</v>
      </c>
      <c r="G1498" t="s">
        <v>88</v>
      </c>
      <c r="H1498" t="s">
        <v>89</v>
      </c>
      <c r="I1498" t="s">
        <v>190</v>
      </c>
      <c r="J1498" t="s">
        <v>91</v>
      </c>
      <c r="K1498" t="s">
        <v>191</v>
      </c>
      <c r="L1498">
        <v>2500</v>
      </c>
      <c r="M1498">
        <v>755330</v>
      </c>
      <c r="N1498">
        <v>179977</v>
      </c>
      <c r="O1498">
        <v>58830</v>
      </c>
      <c r="P1498">
        <v>118619</v>
      </c>
      <c r="Q1498" t="s">
        <v>93</v>
      </c>
      <c r="R1498">
        <v>440344</v>
      </c>
    </row>
    <row r="1499" spans="1:18" x14ac:dyDescent="0.25">
      <c r="A1499" t="s">
        <v>386</v>
      </c>
      <c r="B1499" t="s">
        <v>387</v>
      </c>
      <c r="C1499" t="s">
        <v>85</v>
      </c>
      <c r="D1499">
        <v>80</v>
      </c>
      <c r="E1499" t="s">
        <v>86</v>
      </c>
      <c r="F1499" t="s">
        <v>87</v>
      </c>
      <c r="G1499" t="s">
        <v>88</v>
      </c>
      <c r="H1499" t="s">
        <v>89</v>
      </c>
      <c r="I1499" t="s">
        <v>190</v>
      </c>
      <c r="J1499" t="s">
        <v>91</v>
      </c>
      <c r="K1499" t="s">
        <v>191</v>
      </c>
      <c r="L1499">
        <v>680</v>
      </c>
      <c r="M1499">
        <v>755330</v>
      </c>
      <c r="N1499">
        <v>179977</v>
      </c>
      <c r="O1499">
        <v>58830</v>
      </c>
      <c r="P1499">
        <v>118619</v>
      </c>
      <c r="Q1499" t="s">
        <v>93</v>
      </c>
      <c r="R1499">
        <v>440344</v>
      </c>
    </row>
    <row r="1500" spans="1:18" x14ac:dyDescent="0.25">
      <c r="A1500" t="s">
        <v>386</v>
      </c>
      <c r="B1500" t="s">
        <v>387</v>
      </c>
      <c r="C1500" t="s">
        <v>85</v>
      </c>
      <c r="D1500">
        <v>80</v>
      </c>
      <c r="E1500" t="s">
        <v>86</v>
      </c>
      <c r="F1500" t="s">
        <v>87</v>
      </c>
      <c r="G1500" t="s">
        <v>88</v>
      </c>
      <c r="H1500" t="s">
        <v>89</v>
      </c>
      <c r="I1500" t="s">
        <v>190</v>
      </c>
      <c r="J1500" t="s">
        <v>91</v>
      </c>
      <c r="K1500" t="s">
        <v>191</v>
      </c>
      <c r="L1500">
        <v>1000</v>
      </c>
      <c r="M1500">
        <v>755330</v>
      </c>
      <c r="N1500">
        <v>179977</v>
      </c>
      <c r="O1500">
        <v>58830</v>
      </c>
      <c r="P1500">
        <v>118619</v>
      </c>
      <c r="Q1500" t="s">
        <v>93</v>
      </c>
      <c r="R1500">
        <v>440344</v>
      </c>
    </row>
    <row r="1501" spans="1:18" x14ac:dyDescent="0.25">
      <c r="A1501" t="s">
        <v>386</v>
      </c>
      <c r="B1501" t="s">
        <v>387</v>
      </c>
      <c r="C1501" t="s">
        <v>85</v>
      </c>
      <c r="D1501">
        <v>80</v>
      </c>
      <c r="E1501" t="s">
        <v>86</v>
      </c>
      <c r="F1501" t="s">
        <v>87</v>
      </c>
      <c r="G1501" t="s">
        <v>88</v>
      </c>
      <c r="H1501" t="s">
        <v>89</v>
      </c>
      <c r="I1501" t="s">
        <v>208</v>
      </c>
      <c r="J1501" t="s">
        <v>91</v>
      </c>
      <c r="K1501" t="s">
        <v>209</v>
      </c>
      <c r="L1501">
        <v>2193</v>
      </c>
      <c r="M1501">
        <v>755330</v>
      </c>
      <c r="N1501">
        <v>179977</v>
      </c>
      <c r="O1501">
        <v>58830</v>
      </c>
      <c r="P1501">
        <v>118619</v>
      </c>
      <c r="Q1501" t="s">
        <v>93</v>
      </c>
      <c r="R1501">
        <v>440344</v>
      </c>
    </row>
    <row r="1502" spans="1:18" x14ac:dyDescent="0.25">
      <c r="A1502" t="s">
        <v>386</v>
      </c>
      <c r="B1502" t="s">
        <v>387</v>
      </c>
      <c r="C1502" t="s">
        <v>85</v>
      </c>
      <c r="D1502">
        <v>80</v>
      </c>
      <c r="E1502" t="s">
        <v>86</v>
      </c>
      <c r="F1502" t="s">
        <v>87</v>
      </c>
      <c r="G1502" t="s">
        <v>88</v>
      </c>
      <c r="H1502" t="s">
        <v>89</v>
      </c>
      <c r="I1502" t="s">
        <v>208</v>
      </c>
      <c r="J1502" t="s">
        <v>91</v>
      </c>
      <c r="K1502" t="s">
        <v>209</v>
      </c>
      <c r="L1502">
        <v>3350</v>
      </c>
      <c r="M1502">
        <v>755330</v>
      </c>
      <c r="N1502">
        <v>179977</v>
      </c>
      <c r="O1502">
        <v>58830</v>
      </c>
      <c r="P1502">
        <v>118619</v>
      </c>
      <c r="Q1502" t="s">
        <v>93</v>
      </c>
      <c r="R1502">
        <v>440344</v>
      </c>
    </row>
    <row r="1503" spans="1:18" x14ac:dyDescent="0.25">
      <c r="A1503" t="s">
        <v>386</v>
      </c>
      <c r="B1503" t="s">
        <v>387</v>
      </c>
      <c r="C1503" t="s">
        <v>85</v>
      </c>
      <c r="D1503">
        <v>80</v>
      </c>
      <c r="E1503" t="s">
        <v>86</v>
      </c>
      <c r="F1503" t="s">
        <v>87</v>
      </c>
      <c r="G1503" t="s">
        <v>88</v>
      </c>
      <c r="H1503" t="s">
        <v>89</v>
      </c>
      <c r="I1503" t="s">
        <v>208</v>
      </c>
      <c r="J1503" t="s">
        <v>91</v>
      </c>
      <c r="K1503" t="s">
        <v>209</v>
      </c>
      <c r="L1503">
        <v>240</v>
      </c>
      <c r="M1503">
        <v>755330</v>
      </c>
      <c r="N1503">
        <v>179977</v>
      </c>
      <c r="O1503">
        <v>58830</v>
      </c>
      <c r="P1503">
        <v>118619</v>
      </c>
      <c r="Q1503" t="s">
        <v>93</v>
      </c>
      <c r="R1503">
        <v>440344</v>
      </c>
    </row>
    <row r="1504" spans="1:18" x14ac:dyDescent="0.25">
      <c r="A1504" t="s">
        <v>386</v>
      </c>
      <c r="B1504" t="s">
        <v>387</v>
      </c>
      <c r="C1504" t="s">
        <v>85</v>
      </c>
      <c r="D1504">
        <v>80</v>
      </c>
      <c r="E1504" t="s">
        <v>86</v>
      </c>
      <c r="F1504" t="s">
        <v>87</v>
      </c>
      <c r="G1504" t="s">
        <v>88</v>
      </c>
      <c r="H1504" t="s">
        <v>89</v>
      </c>
      <c r="I1504" t="s">
        <v>208</v>
      </c>
      <c r="J1504" t="s">
        <v>91</v>
      </c>
      <c r="K1504" t="s">
        <v>209</v>
      </c>
      <c r="L1504">
        <v>1376</v>
      </c>
      <c r="M1504">
        <v>755330</v>
      </c>
      <c r="N1504">
        <v>179977</v>
      </c>
      <c r="O1504">
        <v>58830</v>
      </c>
      <c r="P1504">
        <v>118619</v>
      </c>
      <c r="Q1504" t="s">
        <v>93</v>
      </c>
      <c r="R1504">
        <v>440344</v>
      </c>
    </row>
    <row r="1505" spans="1:18" x14ac:dyDescent="0.25">
      <c r="A1505" t="s">
        <v>386</v>
      </c>
      <c r="B1505" t="s">
        <v>387</v>
      </c>
      <c r="C1505" t="s">
        <v>85</v>
      </c>
      <c r="D1505">
        <v>80</v>
      </c>
      <c r="E1505" t="s">
        <v>86</v>
      </c>
      <c r="F1505" t="s">
        <v>87</v>
      </c>
      <c r="G1505" t="s">
        <v>88</v>
      </c>
      <c r="H1505" t="s">
        <v>89</v>
      </c>
      <c r="I1505" t="s">
        <v>208</v>
      </c>
      <c r="J1505" t="s">
        <v>91</v>
      </c>
      <c r="K1505" t="s">
        <v>209</v>
      </c>
      <c r="L1505">
        <v>1623</v>
      </c>
      <c r="M1505">
        <v>755330</v>
      </c>
      <c r="N1505">
        <v>179977</v>
      </c>
      <c r="O1505">
        <v>58830</v>
      </c>
      <c r="P1505">
        <v>118619</v>
      </c>
      <c r="Q1505" t="s">
        <v>93</v>
      </c>
      <c r="R1505">
        <v>440344</v>
      </c>
    </row>
    <row r="1506" spans="1:18" x14ac:dyDescent="0.25">
      <c r="A1506" t="s">
        <v>386</v>
      </c>
      <c r="B1506" t="s">
        <v>387</v>
      </c>
      <c r="C1506" t="s">
        <v>85</v>
      </c>
      <c r="D1506">
        <v>80</v>
      </c>
      <c r="E1506" t="s">
        <v>86</v>
      </c>
      <c r="F1506" t="s">
        <v>87</v>
      </c>
      <c r="G1506" t="s">
        <v>88</v>
      </c>
      <c r="H1506" t="s">
        <v>89</v>
      </c>
      <c r="I1506" t="s">
        <v>190</v>
      </c>
      <c r="J1506" t="s">
        <v>91</v>
      </c>
      <c r="K1506" t="s">
        <v>191</v>
      </c>
      <c r="L1506">
        <v>2500</v>
      </c>
      <c r="M1506">
        <v>755330</v>
      </c>
      <c r="N1506">
        <v>179977</v>
      </c>
      <c r="O1506">
        <v>58830</v>
      </c>
      <c r="P1506">
        <v>118619</v>
      </c>
      <c r="Q1506" t="s">
        <v>93</v>
      </c>
      <c r="R1506">
        <v>440344</v>
      </c>
    </row>
    <row r="1507" spans="1:18" x14ac:dyDescent="0.25">
      <c r="A1507" t="s">
        <v>386</v>
      </c>
      <c r="B1507" t="s">
        <v>387</v>
      </c>
      <c r="C1507" t="s">
        <v>85</v>
      </c>
      <c r="D1507">
        <v>80</v>
      </c>
      <c r="E1507" t="s">
        <v>86</v>
      </c>
      <c r="F1507" t="s">
        <v>87</v>
      </c>
      <c r="G1507" t="s">
        <v>88</v>
      </c>
      <c r="H1507" t="s">
        <v>89</v>
      </c>
      <c r="I1507" t="s">
        <v>190</v>
      </c>
      <c r="J1507" t="s">
        <v>91</v>
      </c>
      <c r="K1507" t="s">
        <v>191</v>
      </c>
      <c r="L1507">
        <v>3400</v>
      </c>
      <c r="M1507">
        <v>755330</v>
      </c>
      <c r="N1507">
        <v>179977</v>
      </c>
      <c r="O1507">
        <v>58830</v>
      </c>
      <c r="P1507">
        <v>118619</v>
      </c>
      <c r="Q1507" t="s">
        <v>93</v>
      </c>
      <c r="R1507">
        <v>440344</v>
      </c>
    </row>
    <row r="1508" spans="1:18" x14ac:dyDescent="0.25">
      <c r="A1508" t="s">
        <v>386</v>
      </c>
      <c r="B1508" t="s">
        <v>387</v>
      </c>
      <c r="C1508" t="s">
        <v>85</v>
      </c>
      <c r="D1508">
        <v>80</v>
      </c>
      <c r="E1508" t="s">
        <v>86</v>
      </c>
      <c r="F1508" t="s">
        <v>87</v>
      </c>
      <c r="G1508" t="s">
        <v>88</v>
      </c>
      <c r="H1508" t="s">
        <v>89</v>
      </c>
      <c r="I1508" t="s">
        <v>190</v>
      </c>
      <c r="J1508" t="s">
        <v>91</v>
      </c>
      <c r="K1508" t="s">
        <v>191</v>
      </c>
      <c r="L1508">
        <v>4400</v>
      </c>
      <c r="M1508">
        <v>755330</v>
      </c>
      <c r="N1508">
        <v>179977</v>
      </c>
      <c r="O1508">
        <v>58830</v>
      </c>
      <c r="P1508">
        <v>118619</v>
      </c>
      <c r="Q1508" t="s">
        <v>93</v>
      </c>
      <c r="R1508">
        <v>440344</v>
      </c>
    </row>
    <row r="1509" spans="1:18" x14ac:dyDescent="0.25">
      <c r="A1509" t="s">
        <v>386</v>
      </c>
      <c r="B1509" t="s">
        <v>387</v>
      </c>
      <c r="C1509" t="s">
        <v>85</v>
      </c>
      <c r="D1509">
        <v>80</v>
      </c>
      <c r="E1509" t="s">
        <v>86</v>
      </c>
      <c r="F1509" t="s">
        <v>87</v>
      </c>
      <c r="G1509" t="s">
        <v>88</v>
      </c>
      <c r="H1509" t="s">
        <v>89</v>
      </c>
      <c r="I1509" t="s">
        <v>190</v>
      </c>
      <c r="J1509" t="s">
        <v>91</v>
      </c>
      <c r="K1509" t="s">
        <v>191</v>
      </c>
      <c r="L1509">
        <v>350</v>
      </c>
      <c r="M1509">
        <v>755330</v>
      </c>
      <c r="N1509">
        <v>179977</v>
      </c>
      <c r="O1509">
        <v>58830</v>
      </c>
      <c r="P1509">
        <v>118619</v>
      </c>
      <c r="Q1509" t="s">
        <v>93</v>
      </c>
      <c r="R1509">
        <v>440344</v>
      </c>
    </row>
    <row r="1510" spans="1:18" x14ac:dyDescent="0.25">
      <c r="A1510" t="s">
        <v>386</v>
      </c>
      <c r="B1510" t="s">
        <v>387</v>
      </c>
      <c r="C1510" t="s">
        <v>85</v>
      </c>
      <c r="D1510">
        <v>80</v>
      </c>
      <c r="E1510" t="s">
        <v>86</v>
      </c>
      <c r="F1510" t="s">
        <v>87</v>
      </c>
      <c r="G1510" t="s">
        <v>88</v>
      </c>
      <c r="H1510" t="s">
        <v>89</v>
      </c>
      <c r="I1510" t="s">
        <v>190</v>
      </c>
      <c r="J1510" t="s">
        <v>91</v>
      </c>
      <c r="K1510" t="s">
        <v>191</v>
      </c>
      <c r="L1510">
        <v>1400</v>
      </c>
      <c r="M1510">
        <v>755330</v>
      </c>
      <c r="N1510">
        <v>179977</v>
      </c>
      <c r="O1510">
        <v>58830</v>
      </c>
      <c r="P1510">
        <v>118619</v>
      </c>
      <c r="Q1510" t="s">
        <v>93</v>
      </c>
      <c r="R1510">
        <v>440344</v>
      </c>
    </row>
    <row r="1511" spans="1:18" x14ac:dyDescent="0.25">
      <c r="A1511" t="s">
        <v>386</v>
      </c>
      <c r="B1511" t="s">
        <v>387</v>
      </c>
      <c r="C1511" t="s">
        <v>85</v>
      </c>
      <c r="D1511">
        <v>80</v>
      </c>
      <c r="E1511" t="s">
        <v>86</v>
      </c>
      <c r="F1511" t="s">
        <v>87</v>
      </c>
      <c r="G1511" t="s">
        <v>88</v>
      </c>
      <c r="H1511" t="s">
        <v>89</v>
      </c>
      <c r="I1511" t="s">
        <v>190</v>
      </c>
      <c r="J1511" t="s">
        <v>91</v>
      </c>
      <c r="K1511" t="s">
        <v>191</v>
      </c>
      <c r="L1511">
        <v>10065</v>
      </c>
      <c r="M1511">
        <v>755330</v>
      </c>
      <c r="N1511">
        <v>179977</v>
      </c>
      <c r="O1511">
        <v>58830</v>
      </c>
      <c r="P1511">
        <v>118619</v>
      </c>
      <c r="Q1511" t="s">
        <v>93</v>
      </c>
      <c r="R1511">
        <v>440344</v>
      </c>
    </row>
    <row r="1512" spans="1:18" x14ac:dyDescent="0.25">
      <c r="A1512" t="s">
        <v>386</v>
      </c>
      <c r="B1512" t="s">
        <v>387</v>
      </c>
      <c r="C1512" t="s">
        <v>85</v>
      </c>
      <c r="D1512">
        <v>80</v>
      </c>
      <c r="E1512" t="s">
        <v>86</v>
      </c>
      <c r="F1512" t="s">
        <v>87</v>
      </c>
      <c r="G1512" t="s">
        <v>88</v>
      </c>
      <c r="H1512" t="s">
        <v>89</v>
      </c>
      <c r="I1512" t="s">
        <v>190</v>
      </c>
      <c r="J1512" t="s">
        <v>91</v>
      </c>
      <c r="K1512" t="s">
        <v>191</v>
      </c>
      <c r="L1512">
        <v>1250</v>
      </c>
      <c r="M1512">
        <v>755330</v>
      </c>
      <c r="N1512">
        <v>179977</v>
      </c>
      <c r="O1512">
        <v>58830</v>
      </c>
      <c r="P1512">
        <v>118619</v>
      </c>
      <c r="Q1512" t="s">
        <v>93</v>
      </c>
      <c r="R1512">
        <v>440344</v>
      </c>
    </row>
    <row r="1513" spans="1:18" x14ac:dyDescent="0.25">
      <c r="A1513" t="s">
        <v>386</v>
      </c>
      <c r="B1513" t="s">
        <v>387</v>
      </c>
      <c r="C1513" t="s">
        <v>85</v>
      </c>
      <c r="D1513">
        <v>80</v>
      </c>
      <c r="E1513" t="s">
        <v>86</v>
      </c>
      <c r="F1513" t="s">
        <v>87</v>
      </c>
      <c r="G1513" t="s">
        <v>88</v>
      </c>
      <c r="H1513" t="s">
        <v>89</v>
      </c>
      <c r="I1513" t="s">
        <v>190</v>
      </c>
      <c r="J1513" t="s">
        <v>91</v>
      </c>
      <c r="K1513" t="s">
        <v>191</v>
      </c>
      <c r="L1513">
        <v>300</v>
      </c>
      <c r="M1513">
        <v>755330</v>
      </c>
      <c r="N1513">
        <v>179977</v>
      </c>
      <c r="O1513">
        <v>58830</v>
      </c>
      <c r="P1513">
        <v>118619</v>
      </c>
      <c r="Q1513" t="s">
        <v>93</v>
      </c>
      <c r="R1513">
        <v>440344</v>
      </c>
    </row>
    <row r="1514" spans="1:18" x14ac:dyDescent="0.25">
      <c r="A1514" t="s">
        <v>386</v>
      </c>
      <c r="B1514" t="s">
        <v>387</v>
      </c>
      <c r="C1514" t="s">
        <v>85</v>
      </c>
      <c r="D1514">
        <v>80</v>
      </c>
      <c r="E1514" t="s">
        <v>86</v>
      </c>
      <c r="F1514" t="s">
        <v>87</v>
      </c>
      <c r="G1514" t="s">
        <v>88</v>
      </c>
      <c r="H1514" t="s">
        <v>89</v>
      </c>
      <c r="I1514" t="s">
        <v>138</v>
      </c>
      <c r="J1514" t="s">
        <v>91</v>
      </c>
      <c r="K1514" t="s">
        <v>139</v>
      </c>
      <c r="L1514">
        <v>195061</v>
      </c>
      <c r="M1514">
        <v>755330</v>
      </c>
      <c r="N1514">
        <v>179977</v>
      </c>
      <c r="O1514">
        <v>58830</v>
      </c>
      <c r="P1514">
        <v>118619</v>
      </c>
      <c r="Q1514" t="s">
        <v>93</v>
      </c>
      <c r="R1514">
        <v>440344</v>
      </c>
    </row>
    <row r="1515" spans="1:18" x14ac:dyDescent="0.25">
      <c r="A1515" t="s">
        <v>386</v>
      </c>
      <c r="B1515" t="s">
        <v>387</v>
      </c>
      <c r="C1515" t="s">
        <v>85</v>
      </c>
      <c r="D1515">
        <v>80</v>
      </c>
      <c r="E1515" t="s">
        <v>86</v>
      </c>
      <c r="F1515" t="s">
        <v>87</v>
      </c>
      <c r="G1515" t="s">
        <v>88</v>
      </c>
      <c r="H1515" t="s">
        <v>89</v>
      </c>
      <c r="I1515" t="s">
        <v>224</v>
      </c>
      <c r="J1515" t="s">
        <v>91</v>
      </c>
      <c r="K1515" t="s">
        <v>225</v>
      </c>
      <c r="L1515">
        <v>800</v>
      </c>
      <c r="M1515">
        <v>755330</v>
      </c>
      <c r="N1515">
        <v>179977</v>
      </c>
      <c r="O1515">
        <v>58830</v>
      </c>
      <c r="P1515">
        <v>118619</v>
      </c>
      <c r="Q1515" t="s">
        <v>93</v>
      </c>
      <c r="R1515">
        <v>440344</v>
      </c>
    </row>
    <row r="1516" spans="1:18" x14ac:dyDescent="0.25">
      <c r="A1516" t="s">
        <v>386</v>
      </c>
      <c r="B1516" t="s">
        <v>387</v>
      </c>
      <c r="C1516" t="s">
        <v>85</v>
      </c>
      <c r="D1516">
        <v>80</v>
      </c>
      <c r="E1516" t="s">
        <v>86</v>
      </c>
      <c r="F1516" t="s">
        <v>87</v>
      </c>
      <c r="G1516" t="s">
        <v>88</v>
      </c>
      <c r="H1516" t="s">
        <v>89</v>
      </c>
      <c r="I1516" t="s">
        <v>136</v>
      </c>
      <c r="J1516" t="s">
        <v>91</v>
      </c>
      <c r="K1516" t="s">
        <v>137</v>
      </c>
      <c r="L1516">
        <v>420</v>
      </c>
      <c r="M1516">
        <v>755330</v>
      </c>
      <c r="N1516">
        <v>179977</v>
      </c>
      <c r="O1516">
        <v>58830</v>
      </c>
      <c r="P1516">
        <v>118619</v>
      </c>
      <c r="Q1516" t="s">
        <v>93</v>
      </c>
      <c r="R1516">
        <v>440344</v>
      </c>
    </row>
    <row r="1517" spans="1:18" x14ac:dyDescent="0.25">
      <c r="A1517" t="s">
        <v>386</v>
      </c>
      <c r="B1517" t="s">
        <v>387</v>
      </c>
      <c r="C1517" t="s">
        <v>85</v>
      </c>
      <c r="D1517">
        <v>80</v>
      </c>
      <c r="E1517" t="s">
        <v>86</v>
      </c>
      <c r="F1517" t="s">
        <v>87</v>
      </c>
      <c r="G1517" t="s">
        <v>88</v>
      </c>
      <c r="H1517" t="s">
        <v>89</v>
      </c>
      <c r="I1517" t="s">
        <v>136</v>
      </c>
      <c r="J1517" t="s">
        <v>91</v>
      </c>
      <c r="K1517" t="s">
        <v>137</v>
      </c>
      <c r="L1517">
        <v>257</v>
      </c>
      <c r="M1517">
        <v>755330</v>
      </c>
      <c r="N1517">
        <v>179977</v>
      </c>
      <c r="O1517">
        <v>58830</v>
      </c>
      <c r="P1517">
        <v>118619</v>
      </c>
      <c r="Q1517" t="s">
        <v>93</v>
      </c>
      <c r="R1517">
        <v>440344</v>
      </c>
    </row>
    <row r="1518" spans="1:18" x14ac:dyDescent="0.25">
      <c r="A1518" t="s">
        <v>386</v>
      </c>
      <c r="B1518" t="s">
        <v>387</v>
      </c>
      <c r="C1518" t="s">
        <v>85</v>
      </c>
      <c r="D1518">
        <v>80</v>
      </c>
      <c r="E1518" t="s">
        <v>86</v>
      </c>
      <c r="F1518" t="s">
        <v>87</v>
      </c>
      <c r="G1518" t="s">
        <v>88</v>
      </c>
      <c r="H1518" t="s">
        <v>89</v>
      </c>
      <c r="I1518" t="s">
        <v>160</v>
      </c>
      <c r="J1518" t="s">
        <v>91</v>
      </c>
      <c r="K1518" t="s">
        <v>161</v>
      </c>
      <c r="L1518">
        <v>800</v>
      </c>
      <c r="M1518">
        <v>755330</v>
      </c>
      <c r="N1518">
        <v>179977</v>
      </c>
      <c r="O1518">
        <v>58830</v>
      </c>
      <c r="P1518">
        <v>118619</v>
      </c>
      <c r="Q1518" t="s">
        <v>93</v>
      </c>
      <c r="R1518">
        <v>440344</v>
      </c>
    </row>
    <row r="1519" spans="1:18" x14ac:dyDescent="0.25">
      <c r="A1519" t="s">
        <v>386</v>
      </c>
      <c r="B1519" t="s">
        <v>387</v>
      </c>
      <c r="C1519" t="s">
        <v>85</v>
      </c>
      <c r="D1519">
        <v>80</v>
      </c>
      <c r="E1519" t="s">
        <v>86</v>
      </c>
      <c r="F1519" t="s">
        <v>87</v>
      </c>
      <c r="G1519" t="s">
        <v>88</v>
      </c>
      <c r="H1519" t="s">
        <v>89</v>
      </c>
      <c r="I1519" t="s">
        <v>136</v>
      </c>
      <c r="J1519" t="s">
        <v>91</v>
      </c>
      <c r="K1519" t="s">
        <v>137</v>
      </c>
      <c r="L1519">
        <v>250</v>
      </c>
      <c r="M1519">
        <v>755330</v>
      </c>
      <c r="N1519">
        <v>179977</v>
      </c>
      <c r="O1519">
        <v>58830</v>
      </c>
      <c r="P1519">
        <v>118619</v>
      </c>
      <c r="Q1519" t="s">
        <v>93</v>
      </c>
      <c r="R1519">
        <v>440344</v>
      </c>
    </row>
    <row r="1520" spans="1:18" x14ac:dyDescent="0.25">
      <c r="A1520" t="s">
        <v>386</v>
      </c>
      <c r="B1520" t="s">
        <v>387</v>
      </c>
      <c r="C1520" t="s">
        <v>85</v>
      </c>
      <c r="D1520">
        <v>80</v>
      </c>
      <c r="E1520" t="s">
        <v>86</v>
      </c>
      <c r="F1520" t="s">
        <v>87</v>
      </c>
      <c r="G1520" t="s">
        <v>88</v>
      </c>
      <c r="H1520" t="s">
        <v>89</v>
      </c>
      <c r="I1520" t="s">
        <v>136</v>
      </c>
      <c r="J1520" t="s">
        <v>91</v>
      </c>
      <c r="K1520" t="s">
        <v>137</v>
      </c>
      <c r="L1520">
        <v>1080</v>
      </c>
      <c r="M1520">
        <v>755330</v>
      </c>
      <c r="N1520">
        <v>179977</v>
      </c>
      <c r="O1520">
        <v>58830</v>
      </c>
      <c r="P1520">
        <v>118619</v>
      </c>
      <c r="Q1520" t="s">
        <v>93</v>
      </c>
      <c r="R1520">
        <v>440344</v>
      </c>
    </row>
    <row r="1521" spans="1:18" x14ac:dyDescent="0.25">
      <c r="A1521" t="s">
        <v>386</v>
      </c>
      <c r="B1521" t="s">
        <v>387</v>
      </c>
      <c r="C1521" t="s">
        <v>85</v>
      </c>
      <c r="D1521">
        <v>80</v>
      </c>
      <c r="E1521" t="s">
        <v>86</v>
      </c>
      <c r="F1521" t="s">
        <v>87</v>
      </c>
      <c r="G1521" t="s">
        <v>88</v>
      </c>
      <c r="H1521" t="s">
        <v>89</v>
      </c>
      <c r="I1521" t="s">
        <v>226</v>
      </c>
      <c r="J1521" t="s">
        <v>91</v>
      </c>
      <c r="K1521" t="s">
        <v>227</v>
      </c>
      <c r="L1521">
        <v>1600</v>
      </c>
      <c r="M1521">
        <v>755330</v>
      </c>
      <c r="N1521">
        <v>179977</v>
      </c>
      <c r="O1521">
        <v>58830</v>
      </c>
      <c r="P1521">
        <v>118619</v>
      </c>
      <c r="Q1521" t="s">
        <v>93</v>
      </c>
      <c r="R1521">
        <v>440344</v>
      </c>
    </row>
    <row r="1522" spans="1:18" x14ac:dyDescent="0.25">
      <c r="A1522" t="s">
        <v>386</v>
      </c>
      <c r="B1522" t="s">
        <v>387</v>
      </c>
      <c r="C1522" t="s">
        <v>85</v>
      </c>
      <c r="D1522">
        <v>80</v>
      </c>
      <c r="E1522" t="s">
        <v>86</v>
      </c>
      <c r="F1522" t="s">
        <v>87</v>
      </c>
      <c r="G1522" t="s">
        <v>88</v>
      </c>
      <c r="H1522" t="s">
        <v>89</v>
      </c>
      <c r="I1522" t="s">
        <v>136</v>
      </c>
      <c r="J1522" t="s">
        <v>91</v>
      </c>
      <c r="K1522" t="s">
        <v>137</v>
      </c>
      <c r="L1522">
        <v>528</v>
      </c>
      <c r="M1522">
        <v>755330</v>
      </c>
      <c r="N1522">
        <v>179977</v>
      </c>
      <c r="O1522">
        <v>58830</v>
      </c>
      <c r="P1522">
        <v>118619</v>
      </c>
      <c r="Q1522" t="s">
        <v>93</v>
      </c>
      <c r="R1522">
        <v>440344</v>
      </c>
    </row>
    <row r="1523" spans="1:18" x14ac:dyDescent="0.25">
      <c r="A1523" t="s">
        <v>386</v>
      </c>
      <c r="B1523" t="s">
        <v>387</v>
      </c>
      <c r="C1523" t="s">
        <v>85</v>
      </c>
      <c r="D1523">
        <v>80</v>
      </c>
      <c r="E1523" t="s">
        <v>86</v>
      </c>
      <c r="F1523" t="s">
        <v>87</v>
      </c>
      <c r="G1523" t="s">
        <v>88</v>
      </c>
      <c r="H1523" t="s">
        <v>89</v>
      </c>
      <c r="I1523" t="s">
        <v>136</v>
      </c>
      <c r="J1523" t="s">
        <v>91</v>
      </c>
      <c r="K1523" t="s">
        <v>137</v>
      </c>
      <c r="L1523">
        <v>543</v>
      </c>
      <c r="M1523">
        <v>755330</v>
      </c>
      <c r="N1523">
        <v>179977</v>
      </c>
      <c r="O1523">
        <v>58830</v>
      </c>
      <c r="P1523">
        <v>118619</v>
      </c>
      <c r="Q1523" t="s">
        <v>93</v>
      </c>
      <c r="R1523">
        <v>440344</v>
      </c>
    </row>
    <row r="1524" spans="1:18" x14ac:dyDescent="0.25">
      <c r="A1524" t="s">
        <v>386</v>
      </c>
      <c r="B1524" t="s">
        <v>387</v>
      </c>
      <c r="C1524" t="s">
        <v>85</v>
      </c>
      <c r="D1524">
        <v>80</v>
      </c>
      <c r="E1524" t="s">
        <v>86</v>
      </c>
      <c r="F1524" t="s">
        <v>87</v>
      </c>
      <c r="G1524" t="s">
        <v>88</v>
      </c>
      <c r="H1524" t="s">
        <v>89</v>
      </c>
      <c r="I1524" t="s">
        <v>158</v>
      </c>
      <c r="J1524" t="s">
        <v>91</v>
      </c>
      <c r="K1524" t="s">
        <v>159</v>
      </c>
      <c r="L1524">
        <v>2232</v>
      </c>
      <c r="M1524">
        <v>755330</v>
      </c>
      <c r="N1524">
        <v>179977</v>
      </c>
      <c r="O1524">
        <v>58830</v>
      </c>
      <c r="P1524">
        <v>118619</v>
      </c>
      <c r="Q1524" t="s">
        <v>93</v>
      </c>
      <c r="R1524">
        <v>440344</v>
      </c>
    </row>
    <row r="1525" spans="1:18" x14ac:dyDescent="0.25">
      <c r="A1525" t="s">
        <v>386</v>
      </c>
      <c r="B1525" t="s">
        <v>387</v>
      </c>
      <c r="C1525" t="s">
        <v>85</v>
      </c>
      <c r="D1525">
        <v>80</v>
      </c>
      <c r="E1525" t="s">
        <v>86</v>
      </c>
      <c r="F1525" t="s">
        <v>87</v>
      </c>
      <c r="G1525" t="s">
        <v>88</v>
      </c>
      <c r="H1525" t="s">
        <v>89</v>
      </c>
      <c r="I1525" t="s">
        <v>136</v>
      </c>
      <c r="J1525" t="s">
        <v>91</v>
      </c>
      <c r="K1525" t="s">
        <v>137</v>
      </c>
      <c r="L1525">
        <v>180</v>
      </c>
      <c r="M1525">
        <v>755330</v>
      </c>
      <c r="N1525">
        <v>179977</v>
      </c>
      <c r="O1525">
        <v>58830</v>
      </c>
      <c r="P1525">
        <v>118619</v>
      </c>
      <c r="Q1525" t="s">
        <v>93</v>
      </c>
      <c r="R1525">
        <v>440344</v>
      </c>
    </row>
    <row r="1526" spans="1:18" x14ac:dyDescent="0.25">
      <c r="A1526" t="s">
        <v>386</v>
      </c>
      <c r="B1526" t="s">
        <v>387</v>
      </c>
      <c r="C1526" t="s">
        <v>85</v>
      </c>
      <c r="D1526">
        <v>80</v>
      </c>
      <c r="E1526" t="s">
        <v>86</v>
      </c>
      <c r="F1526" t="s">
        <v>87</v>
      </c>
      <c r="G1526" t="s">
        <v>88</v>
      </c>
      <c r="H1526" t="s">
        <v>89</v>
      </c>
      <c r="I1526" t="s">
        <v>192</v>
      </c>
      <c r="J1526" t="s">
        <v>91</v>
      </c>
      <c r="K1526" t="s">
        <v>193</v>
      </c>
      <c r="L1526">
        <v>115</v>
      </c>
      <c r="M1526">
        <v>755330</v>
      </c>
      <c r="N1526">
        <v>179977</v>
      </c>
      <c r="O1526">
        <v>58830</v>
      </c>
      <c r="P1526">
        <v>118619</v>
      </c>
      <c r="Q1526" t="s">
        <v>93</v>
      </c>
      <c r="R1526">
        <v>440344</v>
      </c>
    </row>
    <row r="1527" spans="1:18" x14ac:dyDescent="0.25">
      <c r="A1527" t="s">
        <v>386</v>
      </c>
      <c r="B1527" t="s">
        <v>387</v>
      </c>
      <c r="C1527" t="s">
        <v>85</v>
      </c>
      <c r="D1527">
        <v>80</v>
      </c>
      <c r="E1527" t="s">
        <v>86</v>
      </c>
      <c r="F1527" t="s">
        <v>87</v>
      </c>
      <c r="G1527" t="s">
        <v>88</v>
      </c>
      <c r="H1527" t="s">
        <v>89</v>
      </c>
      <c r="I1527" t="s">
        <v>192</v>
      </c>
      <c r="J1527" t="s">
        <v>91</v>
      </c>
      <c r="K1527" t="s">
        <v>193</v>
      </c>
      <c r="L1527">
        <v>400</v>
      </c>
      <c r="M1527">
        <v>755330</v>
      </c>
      <c r="N1527">
        <v>179977</v>
      </c>
      <c r="O1527">
        <v>58830</v>
      </c>
      <c r="P1527">
        <v>118619</v>
      </c>
      <c r="Q1527" t="s">
        <v>93</v>
      </c>
      <c r="R1527">
        <v>440344</v>
      </c>
    </row>
    <row r="1528" spans="1:18" x14ac:dyDescent="0.25">
      <c r="A1528" t="s">
        <v>386</v>
      </c>
      <c r="B1528" t="s">
        <v>387</v>
      </c>
      <c r="C1528" t="s">
        <v>85</v>
      </c>
      <c r="D1528">
        <v>80</v>
      </c>
      <c r="E1528" t="s">
        <v>86</v>
      </c>
      <c r="F1528" t="s">
        <v>87</v>
      </c>
      <c r="G1528" t="s">
        <v>88</v>
      </c>
      <c r="H1528" t="s">
        <v>89</v>
      </c>
      <c r="I1528" t="s">
        <v>136</v>
      </c>
      <c r="J1528" t="s">
        <v>91</v>
      </c>
      <c r="K1528" t="s">
        <v>137</v>
      </c>
      <c r="L1528">
        <v>450</v>
      </c>
      <c r="M1528">
        <v>755330</v>
      </c>
      <c r="N1528">
        <v>179977</v>
      </c>
      <c r="O1528">
        <v>58830</v>
      </c>
      <c r="P1528">
        <v>118619</v>
      </c>
      <c r="Q1528" t="s">
        <v>93</v>
      </c>
      <c r="R1528">
        <v>440344</v>
      </c>
    </row>
    <row r="1529" spans="1:18" x14ac:dyDescent="0.25">
      <c r="A1529" t="s">
        <v>386</v>
      </c>
      <c r="B1529" t="s">
        <v>387</v>
      </c>
      <c r="C1529" t="s">
        <v>85</v>
      </c>
      <c r="D1529">
        <v>80</v>
      </c>
      <c r="E1529" t="s">
        <v>86</v>
      </c>
      <c r="F1529" t="s">
        <v>87</v>
      </c>
      <c r="G1529" t="s">
        <v>88</v>
      </c>
      <c r="H1529" t="s">
        <v>89</v>
      </c>
      <c r="I1529" t="s">
        <v>162</v>
      </c>
      <c r="J1529" t="s">
        <v>91</v>
      </c>
      <c r="K1529" t="s">
        <v>163</v>
      </c>
      <c r="L1529">
        <v>720</v>
      </c>
      <c r="M1529">
        <v>755330</v>
      </c>
      <c r="N1529">
        <v>179977</v>
      </c>
      <c r="O1529">
        <v>58830</v>
      </c>
      <c r="P1529">
        <v>118619</v>
      </c>
      <c r="Q1529" t="s">
        <v>93</v>
      </c>
      <c r="R1529">
        <v>440344</v>
      </c>
    </row>
    <row r="1530" spans="1:18" x14ac:dyDescent="0.25">
      <c r="A1530" t="s">
        <v>386</v>
      </c>
      <c r="B1530" t="s">
        <v>387</v>
      </c>
      <c r="C1530" t="s">
        <v>85</v>
      </c>
      <c r="D1530">
        <v>80</v>
      </c>
      <c r="E1530" t="s">
        <v>86</v>
      </c>
      <c r="F1530" t="s">
        <v>87</v>
      </c>
      <c r="G1530" t="s">
        <v>88</v>
      </c>
      <c r="H1530" t="s">
        <v>89</v>
      </c>
      <c r="I1530" t="s">
        <v>168</v>
      </c>
      <c r="J1530" t="s">
        <v>91</v>
      </c>
      <c r="K1530" t="s">
        <v>169</v>
      </c>
      <c r="L1530">
        <v>26790</v>
      </c>
      <c r="M1530">
        <v>755330</v>
      </c>
      <c r="N1530">
        <v>179977</v>
      </c>
      <c r="O1530">
        <v>58830</v>
      </c>
      <c r="P1530">
        <v>118619</v>
      </c>
      <c r="Q1530" t="s">
        <v>93</v>
      </c>
      <c r="R1530">
        <v>440344</v>
      </c>
    </row>
    <row r="1531" spans="1:18" x14ac:dyDescent="0.25">
      <c r="A1531" t="s">
        <v>386</v>
      </c>
      <c r="B1531" t="s">
        <v>387</v>
      </c>
      <c r="C1531" t="s">
        <v>85</v>
      </c>
      <c r="D1531">
        <v>80</v>
      </c>
      <c r="E1531" t="s">
        <v>86</v>
      </c>
      <c r="F1531" t="s">
        <v>87</v>
      </c>
      <c r="G1531" t="s">
        <v>88</v>
      </c>
      <c r="H1531" t="s">
        <v>89</v>
      </c>
      <c r="I1531" t="s">
        <v>208</v>
      </c>
      <c r="J1531" t="s">
        <v>91</v>
      </c>
      <c r="K1531" t="s">
        <v>209</v>
      </c>
      <c r="L1531">
        <v>1260</v>
      </c>
      <c r="M1531">
        <v>755330</v>
      </c>
      <c r="N1531">
        <v>179977</v>
      </c>
      <c r="O1531">
        <v>58830</v>
      </c>
      <c r="P1531">
        <v>118619</v>
      </c>
      <c r="Q1531" t="s">
        <v>93</v>
      </c>
      <c r="R1531">
        <v>440344</v>
      </c>
    </row>
    <row r="1532" spans="1:18" x14ac:dyDescent="0.25">
      <c r="A1532" t="s">
        <v>386</v>
      </c>
      <c r="B1532" t="s">
        <v>387</v>
      </c>
      <c r="C1532" t="s">
        <v>85</v>
      </c>
      <c r="D1532">
        <v>80</v>
      </c>
      <c r="E1532" t="s">
        <v>86</v>
      </c>
      <c r="F1532" t="s">
        <v>87</v>
      </c>
      <c r="G1532" t="s">
        <v>88</v>
      </c>
      <c r="H1532" t="s">
        <v>89</v>
      </c>
      <c r="I1532" t="s">
        <v>208</v>
      </c>
      <c r="J1532" t="s">
        <v>91</v>
      </c>
      <c r="K1532" t="s">
        <v>209</v>
      </c>
      <c r="L1532">
        <v>660</v>
      </c>
      <c r="M1532">
        <v>755330</v>
      </c>
      <c r="N1532">
        <v>179977</v>
      </c>
      <c r="O1532">
        <v>58830</v>
      </c>
      <c r="P1532">
        <v>118619</v>
      </c>
      <c r="Q1532" t="s">
        <v>93</v>
      </c>
      <c r="R1532">
        <v>440344</v>
      </c>
    </row>
    <row r="1533" spans="1:18" x14ac:dyDescent="0.25">
      <c r="A1533" t="s">
        <v>386</v>
      </c>
      <c r="B1533" t="s">
        <v>387</v>
      </c>
      <c r="C1533" t="s">
        <v>85</v>
      </c>
      <c r="D1533">
        <v>80</v>
      </c>
      <c r="E1533" t="s">
        <v>86</v>
      </c>
      <c r="F1533" t="s">
        <v>87</v>
      </c>
      <c r="G1533" t="s">
        <v>88</v>
      </c>
      <c r="H1533" t="s">
        <v>89</v>
      </c>
      <c r="I1533" t="s">
        <v>208</v>
      </c>
      <c r="J1533" t="s">
        <v>91</v>
      </c>
      <c r="K1533" t="s">
        <v>209</v>
      </c>
      <c r="L1533">
        <v>3262</v>
      </c>
      <c r="M1533">
        <v>755330</v>
      </c>
      <c r="N1533">
        <v>179977</v>
      </c>
      <c r="O1533">
        <v>58830</v>
      </c>
      <c r="P1533">
        <v>118619</v>
      </c>
      <c r="Q1533" t="s">
        <v>93</v>
      </c>
      <c r="R1533">
        <v>440344</v>
      </c>
    </row>
    <row r="1534" spans="1:18" x14ac:dyDescent="0.25">
      <c r="A1534" t="s">
        <v>386</v>
      </c>
      <c r="B1534" t="s">
        <v>387</v>
      </c>
      <c r="C1534" t="s">
        <v>85</v>
      </c>
      <c r="D1534">
        <v>80</v>
      </c>
      <c r="E1534" t="s">
        <v>86</v>
      </c>
      <c r="F1534" t="s">
        <v>87</v>
      </c>
      <c r="G1534" t="s">
        <v>88</v>
      </c>
      <c r="H1534" t="s">
        <v>89</v>
      </c>
      <c r="I1534" t="s">
        <v>208</v>
      </c>
      <c r="J1534" t="s">
        <v>91</v>
      </c>
      <c r="K1534" t="s">
        <v>209</v>
      </c>
      <c r="L1534">
        <v>7164</v>
      </c>
      <c r="M1534">
        <v>755330</v>
      </c>
      <c r="N1534">
        <v>179977</v>
      </c>
      <c r="O1534">
        <v>58830</v>
      </c>
      <c r="P1534">
        <v>118619</v>
      </c>
      <c r="Q1534" t="s">
        <v>93</v>
      </c>
      <c r="R1534">
        <v>440344</v>
      </c>
    </row>
    <row r="1535" spans="1:18" x14ac:dyDescent="0.25">
      <c r="A1535" t="s">
        <v>386</v>
      </c>
      <c r="B1535" t="s">
        <v>387</v>
      </c>
      <c r="C1535" t="s">
        <v>85</v>
      </c>
      <c r="D1535">
        <v>80</v>
      </c>
      <c r="E1535" t="s">
        <v>86</v>
      </c>
      <c r="F1535" t="s">
        <v>87</v>
      </c>
      <c r="G1535" t="s">
        <v>88</v>
      </c>
      <c r="H1535" t="s">
        <v>89</v>
      </c>
      <c r="I1535" t="s">
        <v>208</v>
      </c>
      <c r="J1535" t="s">
        <v>91</v>
      </c>
      <c r="K1535" t="s">
        <v>209</v>
      </c>
      <c r="L1535">
        <v>4472</v>
      </c>
      <c r="M1535">
        <v>755330</v>
      </c>
      <c r="N1535">
        <v>179977</v>
      </c>
      <c r="O1535">
        <v>58830</v>
      </c>
      <c r="P1535">
        <v>118619</v>
      </c>
      <c r="Q1535" t="s">
        <v>93</v>
      </c>
      <c r="R1535">
        <v>440344</v>
      </c>
    </row>
    <row r="1536" spans="1:18" x14ac:dyDescent="0.25">
      <c r="A1536" t="s">
        <v>386</v>
      </c>
      <c r="B1536" t="s">
        <v>387</v>
      </c>
      <c r="C1536" t="s">
        <v>85</v>
      </c>
      <c r="D1536">
        <v>80</v>
      </c>
      <c r="E1536" t="s">
        <v>86</v>
      </c>
      <c r="F1536" t="s">
        <v>87</v>
      </c>
      <c r="G1536" t="s">
        <v>88</v>
      </c>
      <c r="H1536" t="s">
        <v>89</v>
      </c>
      <c r="I1536" t="s">
        <v>208</v>
      </c>
      <c r="J1536" t="s">
        <v>91</v>
      </c>
      <c r="K1536" t="s">
        <v>209</v>
      </c>
      <c r="L1536">
        <v>620</v>
      </c>
      <c r="M1536">
        <v>755330</v>
      </c>
      <c r="N1536">
        <v>179977</v>
      </c>
      <c r="O1536">
        <v>58830</v>
      </c>
      <c r="P1536">
        <v>118619</v>
      </c>
      <c r="Q1536" t="s">
        <v>93</v>
      </c>
      <c r="R1536">
        <v>440344</v>
      </c>
    </row>
    <row r="1537" spans="1:18" x14ac:dyDescent="0.25">
      <c r="A1537" t="s">
        <v>386</v>
      </c>
      <c r="B1537" t="s">
        <v>387</v>
      </c>
      <c r="C1537" t="s">
        <v>85</v>
      </c>
      <c r="D1537">
        <v>80</v>
      </c>
      <c r="E1537" t="s">
        <v>86</v>
      </c>
      <c r="F1537" t="s">
        <v>87</v>
      </c>
      <c r="G1537" t="s">
        <v>88</v>
      </c>
      <c r="H1537" t="s">
        <v>89</v>
      </c>
      <c r="I1537" t="s">
        <v>216</v>
      </c>
      <c r="J1537" t="s">
        <v>91</v>
      </c>
      <c r="K1537" t="s">
        <v>217</v>
      </c>
      <c r="L1537">
        <v>8000</v>
      </c>
      <c r="M1537">
        <v>755330</v>
      </c>
      <c r="N1537">
        <v>179977</v>
      </c>
      <c r="O1537">
        <v>58830</v>
      </c>
      <c r="P1537">
        <v>118619</v>
      </c>
      <c r="Q1537" t="s">
        <v>93</v>
      </c>
      <c r="R1537">
        <v>440344</v>
      </c>
    </row>
    <row r="1538" spans="1:18" x14ac:dyDescent="0.25">
      <c r="A1538" t="s">
        <v>386</v>
      </c>
      <c r="B1538" t="s">
        <v>387</v>
      </c>
      <c r="C1538" t="s">
        <v>85</v>
      </c>
      <c r="D1538">
        <v>80</v>
      </c>
      <c r="E1538" t="s">
        <v>86</v>
      </c>
      <c r="F1538" t="s">
        <v>87</v>
      </c>
      <c r="G1538" t="s">
        <v>88</v>
      </c>
      <c r="H1538" t="s">
        <v>89</v>
      </c>
      <c r="I1538" t="s">
        <v>208</v>
      </c>
      <c r="J1538" t="s">
        <v>91</v>
      </c>
      <c r="K1538" t="s">
        <v>209</v>
      </c>
      <c r="L1538">
        <v>10000</v>
      </c>
      <c r="M1538">
        <v>755330</v>
      </c>
      <c r="N1538">
        <v>179977</v>
      </c>
      <c r="O1538">
        <v>58830</v>
      </c>
      <c r="P1538">
        <v>118619</v>
      </c>
      <c r="Q1538" t="s">
        <v>93</v>
      </c>
      <c r="R1538">
        <v>440344</v>
      </c>
    </row>
    <row r="1539" spans="1:18" x14ac:dyDescent="0.25">
      <c r="A1539" t="s">
        <v>386</v>
      </c>
      <c r="B1539" t="s">
        <v>387</v>
      </c>
      <c r="C1539" t="s">
        <v>85</v>
      </c>
      <c r="D1539">
        <v>80</v>
      </c>
      <c r="E1539" t="s">
        <v>86</v>
      </c>
      <c r="F1539" t="s">
        <v>87</v>
      </c>
      <c r="G1539" t="s">
        <v>88</v>
      </c>
      <c r="H1539" t="s">
        <v>89</v>
      </c>
      <c r="I1539" t="s">
        <v>212</v>
      </c>
      <c r="J1539" t="s">
        <v>91</v>
      </c>
      <c r="K1539" t="s">
        <v>213</v>
      </c>
      <c r="L1539">
        <v>900</v>
      </c>
      <c r="M1539">
        <v>755330</v>
      </c>
      <c r="N1539">
        <v>179977</v>
      </c>
      <c r="O1539">
        <v>58830</v>
      </c>
      <c r="P1539">
        <v>118619</v>
      </c>
      <c r="Q1539" t="s">
        <v>93</v>
      </c>
      <c r="R1539">
        <v>440344</v>
      </c>
    </row>
    <row r="1540" spans="1:18" x14ac:dyDescent="0.25">
      <c r="A1540" t="s">
        <v>386</v>
      </c>
      <c r="B1540" t="s">
        <v>387</v>
      </c>
      <c r="C1540" t="s">
        <v>85</v>
      </c>
      <c r="D1540">
        <v>80</v>
      </c>
      <c r="E1540" t="s">
        <v>86</v>
      </c>
      <c r="F1540" t="s">
        <v>87</v>
      </c>
      <c r="G1540" t="s">
        <v>88</v>
      </c>
      <c r="H1540" t="s">
        <v>89</v>
      </c>
      <c r="I1540" t="s">
        <v>196</v>
      </c>
      <c r="J1540" t="s">
        <v>91</v>
      </c>
      <c r="K1540" t="s">
        <v>197</v>
      </c>
      <c r="L1540">
        <v>15837</v>
      </c>
      <c r="M1540">
        <v>755330</v>
      </c>
      <c r="N1540">
        <v>179977</v>
      </c>
      <c r="O1540">
        <v>58830</v>
      </c>
      <c r="P1540">
        <v>118619</v>
      </c>
      <c r="Q1540" t="s">
        <v>93</v>
      </c>
      <c r="R1540">
        <v>440344</v>
      </c>
    </row>
    <row r="1541" spans="1:18" x14ac:dyDescent="0.25">
      <c r="A1541" t="s">
        <v>386</v>
      </c>
      <c r="B1541" t="s">
        <v>387</v>
      </c>
      <c r="C1541" t="s">
        <v>85</v>
      </c>
      <c r="D1541">
        <v>80</v>
      </c>
      <c r="E1541" t="s">
        <v>86</v>
      </c>
      <c r="F1541" t="s">
        <v>87</v>
      </c>
      <c r="G1541" t="s">
        <v>88</v>
      </c>
      <c r="H1541" t="s">
        <v>89</v>
      </c>
      <c r="I1541" t="s">
        <v>208</v>
      </c>
      <c r="J1541" t="s">
        <v>91</v>
      </c>
      <c r="K1541" t="s">
        <v>209</v>
      </c>
      <c r="L1541">
        <v>550</v>
      </c>
      <c r="M1541">
        <v>755330</v>
      </c>
      <c r="N1541">
        <v>179977</v>
      </c>
      <c r="O1541">
        <v>58830</v>
      </c>
      <c r="P1541">
        <v>118619</v>
      </c>
      <c r="Q1541" t="s">
        <v>93</v>
      </c>
      <c r="R1541">
        <v>440344</v>
      </c>
    </row>
    <row r="1542" spans="1:18" x14ac:dyDescent="0.25">
      <c r="A1542" t="s">
        <v>386</v>
      </c>
      <c r="B1542" t="s">
        <v>387</v>
      </c>
      <c r="C1542" t="s">
        <v>85</v>
      </c>
      <c r="D1542">
        <v>80</v>
      </c>
      <c r="E1542" t="s">
        <v>86</v>
      </c>
      <c r="F1542" t="s">
        <v>87</v>
      </c>
      <c r="G1542" t="s">
        <v>88</v>
      </c>
      <c r="H1542" t="s">
        <v>89</v>
      </c>
      <c r="I1542" t="s">
        <v>200</v>
      </c>
      <c r="J1542" t="s">
        <v>91</v>
      </c>
      <c r="K1542" t="s">
        <v>201</v>
      </c>
      <c r="L1542">
        <v>3262</v>
      </c>
      <c r="M1542">
        <v>755330</v>
      </c>
      <c r="N1542">
        <v>179977</v>
      </c>
      <c r="O1542">
        <v>58830</v>
      </c>
      <c r="P1542">
        <v>118619</v>
      </c>
      <c r="Q1542" t="s">
        <v>93</v>
      </c>
      <c r="R1542">
        <v>440344</v>
      </c>
    </row>
    <row r="1543" spans="1:18" x14ac:dyDescent="0.25">
      <c r="A1543" t="s">
        <v>386</v>
      </c>
      <c r="B1543" t="s">
        <v>387</v>
      </c>
      <c r="C1543" t="s">
        <v>85</v>
      </c>
      <c r="D1543">
        <v>80</v>
      </c>
      <c r="E1543" t="s">
        <v>86</v>
      </c>
      <c r="F1543" t="s">
        <v>87</v>
      </c>
      <c r="G1543" t="s">
        <v>88</v>
      </c>
      <c r="H1543" t="s">
        <v>89</v>
      </c>
      <c r="I1543" t="s">
        <v>130</v>
      </c>
      <c r="J1543" t="s">
        <v>91</v>
      </c>
      <c r="K1543" t="s">
        <v>131</v>
      </c>
      <c r="L1543">
        <v>600</v>
      </c>
      <c r="M1543">
        <v>755330</v>
      </c>
      <c r="N1543">
        <v>179977</v>
      </c>
      <c r="O1543">
        <v>58830</v>
      </c>
      <c r="P1543">
        <v>118619</v>
      </c>
      <c r="Q1543" t="s">
        <v>93</v>
      </c>
      <c r="R1543">
        <v>440344</v>
      </c>
    </row>
    <row r="1544" spans="1:18" x14ac:dyDescent="0.25">
      <c r="A1544" t="s">
        <v>386</v>
      </c>
      <c r="B1544" t="s">
        <v>387</v>
      </c>
      <c r="C1544" t="s">
        <v>85</v>
      </c>
      <c r="D1544">
        <v>80</v>
      </c>
      <c r="E1544" t="s">
        <v>86</v>
      </c>
      <c r="F1544" t="s">
        <v>87</v>
      </c>
      <c r="G1544" t="s">
        <v>88</v>
      </c>
      <c r="H1544" t="s">
        <v>89</v>
      </c>
      <c r="I1544" t="s">
        <v>130</v>
      </c>
      <c r="J1544" t="s">
        <v>91</v>
      </c>
      <c r="K1544" t="s">
        <v>131</v>
      </c>
      <c r="L1544">
        <v>2500</v>
      </c>
      <c r="M1544">
        <v>755330</v>
      </c>
      <c r="N1544">
        <v>179977</v>
      </c>
      <c r="O1544">
        <v>58830</v>
      </c>
      <c r="P1544">
        <v>118619</v>
      </c>
      <c r="Q1544" t="s">
        <v>93</v>
      </c>
      <c r="R1544">
        <v>440344</v>
      </c>
    </row>
    <row r="1545" spans="1:18" x14ac:dyDescent="0.25">
      <c r="A1545" t="s">
        <v>386</v>
      </c>
      <c r="B1545" t="s">
        <v>387</v>
      </c>
      <c r="C1545" t="s">
        <v>85</v>
      </c>
      <c r="D1545">
        <v>80</v>
      </c>
      <c r="E1545" t="s">
        <v>86</v>
      </c>
      <c r="F1545" t="s">
        <v>87</v>
      </c>
      <c r="G1545" t="s">
        <v>88</v>
      </c>
      <c r="H1545" t="s">
        <v>89</v>
      </c>
      <c r="I1545" t="s">
        <v>130</v>
      </c>
      <c r="J1545" t="s">
        <v>91</v>
      </c>
      <c r="K1545" t="s">
        <v>131</v>
      </c>
      <c r="L1545">
        <v>900</v>
      </c>
      <c r="M1545">
        <v>755330</v>
      </c>
      <c r="N1545">
        <v>179977</v>
      </c>
      <c r="O1545">
        <v>58830</v>
      </c>
      <c r="P1545">
        <v>118619</v>
      </c>
      <c r="Q1545" t="s">
        <v>93</v>
      </c>
      <c r="R1545">
        <v>440344</v>
      </c>
    </row>
    <row r="1546" spans="1:18" x14ac:dyDescent="0.25">
      <c r="A1546" t="s">
        <v>386</v>
      </c>
      <c r="B1546" t="s">
        <v>387</v>
      </c>
      <c r="C1546" t="s">
        <v>85</v>
      </c>
      <c r="D1546">
        <v>80</v>
      </c>
      <c r="E1546" t="s">
        <v>86</v>
      </c>
      <c r="F1546" t="s">
        <v>87</v>
      </c>
      <c r="G1546" t="s">
        <v>88</v>
      </c>
      <c r="H1546" t="s">
        <v>89</v>
      </c>
      <c r="I1546" t="s">
        <v>194</v>
      </c>
      <c r="J1546" t="s">
        <v>91</v>
      </c>
      <c r="K1546" t="s">
        <v>195</v>
      </c>
      <c r="L1546">
        <v>49667</v>
      </c>
      <c r="M1546">
        <v>755330</v>
      </c>
      <c r="N1546">
        <v>179977</v>
      </c>
      <c r="O1546">
        <v>58830</v>
      </c>
      <c r="P1546">
        <v>118619</v>
      </c>
      <c r="Q1546" t="s">
        <v>93</v>
      </c>
      <c r="R1546">
        <v>440344</v>
      </c>
    </row>
    <row r="1547" spans="1:18" x14ac:dyDescent="0.25">
      <c r="A1547" t="s">
        <v>386</v>
      </c>
      <c r="B1547" t="s">
        <v>387</v>
      </c>
      <c r="C1547" t="s">
        <v>85</v>
      </c>
      <c r="D1547">
        <v>80</v>
      </c>
      <c r="E1547" t="s">
        <v>86</v>
      </c>
      <c r="F1547" t="s">
        <v>87</v>
      </c>
      <c r="G1547" t="s">
        <v>88</v>
      </c>
      <c r="H1547" t="s">
        <v>89</v>
      </c>
      <c r="I1547" t="s">
        <v>194</v>
      </c>
      <c r="J1547" t="s">
        <v>91</v>
      </c>
      <c r="K1547" t="s">
        <v>195</v>
      </c>
      <c r="L1547">
        <v>6047</v>
      </c>
      <c r="M1547">
        <v>755330</v>
      </c>
      <c r="N1547">
        <v>179977</v>
      </c>
      <c r="O1547">
        <v>58830</v>
      </c>
      <c r="P1547">
        <v>118619</v>
      </c>
      <c r="Q1547" t="s">
        <v>93</v>
      </c>
      <c r="R1547">
        <v>440344</v>
      </c>
    </row>
    <row r="1548" spans="1:18" x14ac:dyDescent="0.25">
      <c r="A1548" t="s">
        <v>386</v>
      </c>
      <c r="B1548" t="s">
        <v>387</v>
      </c>
      <c r="C1548" t="s">
        <v>85</v>
      </c>
      <c r="D1548">
        <v>80</v>
      </c>
      <c r="E1548" t="s">
        <v>86</v>
      </c>
      <c r="F1548" t="s">
        <v>87</v>
      </c>
      <c r="G1548" t="s">
        <v>88</v>
      </c>
      <c r="H1548" t="s">
        <v>89</v>
      </c>
      <c r="I1548" t="s">
        <v>200</v>
      </c>
      <c r="J1548" t="s">
        <v>91</v>
      </c>
      <c r="K1548" t="s">
        <v>201</v>
      </c>
      <c r="L1548">
        <v>15600</v>
      </c>
      <c r="M1548">
        <v>755330</v>
      </c>
      <c r="N1548">
        <v>179977</v>
      </c>
      <c r="O1548">
        <v>58830</v>
      </c>
      <c r="P1548">
        <v>118619</v>
      </c>
      <c r="Q1548" t="s">
        <v>93</v>
      </c>
      <c r="R1548">
        <v>440344</v>
      </c>
    </row>
    <row r="1549" spans="1:18" x14ac:dyDescent="0.25">
      <c r="A1549" t="s">
        <v>388</v>
      </c>
      <c r="B1549" t="s">
        <v>389</v>
      </c>
      <c r="C1549" t="s">
        <v>85</v>
      </c>
      <c r="D1549">
        <v>75</v>
      </c>
      <c r="E1549" t="s">
        <v>86</v>
      </c>
      <c r="F1549" t="s">
        <v>87</v>
      </c>
      <c r="G1549" t="s">
        <v>88</v>
      </c>
      <c r="H1549" t="s">
        <v>89</v>
      </c>
      <c r="I1549" t="s">
        <v>224</v>
      </c>
      <c r="J1549" t="s">
        <v>91</v>
      </c>
      <c r="K1549" t="s">
        <v>225</v>
      </c>
      <c r="L1549">
        <v>3296</v>
      </c>
      <c r="M1549">
        <v>671996</v>
      </c>
      <c r="N1549">
        <v>193445</v>
      </c>
      <c r="O1549">
        <v>52320</v>
      </c>
      <c r="P1549">
        <v>94617</v>
      </c>
      <c r="Q1549" t="s">
        <v>93</v>
      </c>
      <c r="R1549">
        <v>464308</v>
      </c>
    </row>
    <row r="1550" spans="1:18" x14ac:dyDescent="0.25">
      <c r="A1550" t="s">
        <v>388</v>
      </c>
      <c r="B1550" t="s">
        <v>389</v>
      </c>
      <c r="C1550" t="s">
        <v>85</v>
      </c>
      <c r="D1550">
        <v>75</v>
      </c>
      <c r="E1550" t="s">
        <v>86</v>
      </c>
      <c r="F1550" t="s">
        <v>87</v>
      </c>
      <c r="G1550" t="s">
        <v>88</v>
      </c>
      <c r="H1550" t="s">
        <v>89</v>
      </c>
      <c r="I1550" t="s">
        <v>208</v>
      </c>
      <c r="J1550" t="s">
        <v>91</v>
      </c>
      <c r="K1550" t="s">
        <v>209</v>
      </c>
      <c r="L1550">
        <v>2673</v>
      </c>
      <c r="M1550">
        <v>671996</v>
      </c>
      <c r="N1550">
        <v>193445</v>
      </c>
      <c r="O1550">
        <v>52320</v>
      </c>
      <c r="P1550">
        <v>94617</v>
      </c>
      <c r="Q1550" t="s">
        <v>93</v>
      </c>
      <c r="R1550">
        <v>464308</v>
      </c>
    </row>
    <row r="1551" spans="1:18" x14ac:dyDescent="0.25">
      <c r="A1551" t="s">
        <v>388</v>
      </c>
      <c r="B1551" t="s">
        <v>389</v>
      </c>
      <c r="C1551" t="s">
        <v>85</v>
      </c>
      <c r="D1551">
        <v>75</v>
      </c>
      <c r="E1551" t="s">
        <v>86</v>
      </c>
      <c r="F1551" t="s">
        <v>87</v>
      </c>
      <c r="G1551" t="s">
        <v>88</v>
      </c>
      <c r="H1551" t="s">
        <v>89</v>
      </c>
      <c r="I1551" t="s">
        <v>90</v>
      </c>
      <c r="J1551" t="s">
        <v>91</v>
      </c>
      <c r="K1551" t="s">
        <v>92</v>
      </c>
      <c r="L1551">
        <v>0</v>
      </c>
      <c r="M1551">
        <v>671996</v>
      </c>
      <c r="N1551">
        <v>193445</v>
      </c>
      <c r="O1551">
        <v>52320</v>
      </c>
      <c r="P1551">
        <v>94617</v>
      </c>
      <c r="Q1551" t="s">
        <v>93</v>
      </c>
      <c r="R1551">
        <v>464308</v>
      </c>
    </row>
    <row r="1552" spans="1:18" x14ac:dyDescent="0.25">
      <c r="A1552" t="s">
        <v>388</v>
      </c>
      <c r="B1552" t="s">
        <v>389</v>
      </c>
      <c r="C1552" t="s">
        <v>85</v>
      </c>
      <c r="D1552">
        <v>75</v>
      </c>
      <c r="E1552" t="s">
        <v>86</v>
      </c>
      <c r="F1552" t="s">
        <v>87</v>
      </c>
      <c r="G1552" t="s">
        <v>88</v>
      </c>
      <c r="H1552" t="s">
        <v>89</v>
      </c>
      <c r="I1552" t="s">
        <v>94</v>
      </c>
      <c r="J1552" t="s">
        <v>91</v>
      </c>
      <c r="K1552" t="s">
        <v>95</v>
      </c>
      <c r="L1552">
        <v>0</v>
      </c>
      <c r="M1552">
        <v>671996</v>
      </c>
      <c r="N1552">
        <v>193445</v>
      </c>
      <c r="O1552">
        <v>52320</v>
      </c>
      <c r="P1552">
        <v>94617</v>
      </c>
      <c r="Q1552" t="s">
        <v>93</v>
      </c>
      <c r="R1552">
        <v>464308</v>
      </c>
    </row>
    <row r="1553" spans="1:18" x14ac:dyDescent="0.25">
      <c r="A1553" t="s">
        <v>388</v>
      </c>
      <c r="B1553" t="s">
        <v>389</v>
      </c>
      <c r="C1553" t="s">
        <v>85</v>
      </c>
      <c r="D1553">
        <v>75</v>
      </c>
      <c r="E1553" t="s">
        <v>86</v>
      </c>
      <c r="F1553" t="s">
        <v>87</v>
      </c>
      <c r="G1553" t="s">
        <v>88</v>
      </c>
      <c r="H1553" t="s">
        <v>89</v>
      </c>
      <c r="I1553" t="s">
        <v>96</v>
      </c>
      <c r="J1553" t="s">
        <v>91</v>
      </c>
      <c r="K1553" t="s">
        <v>97</v>
      </c>
      <c r="L1553">
        <v>0</v>
      </c>
      <c r="M1553">
        <v>671996</v>
      </c>
      <c r="N1553">
        <v>193445</v>
      </c>
      <c r="O1553">
        <v>52320</v>
      </c>
      <c r="P1553">
        <v>94617</v>
      </c>
      <c r="Q1553" t="s">
        <v>93</v>
      </c>
      <c r="R1553">
        <v>464308</v>
      </c>
    </row>
    <row r="1554" spans="1:18" x14ac:dyDescent="0.25">
      <c r="A1554" t="s">
        <v>388</v>
      </c>
      <c r="B1554" t="s">
        <v>389</v>
      </c>
      <c r="C1554" t="s">
        <v>85</v>
      </c>
      <c r="D1554">
        <v>75</v>
      </c>
      <c r="E1554" t="s">
        <v>86</v>
      </c>
      <c r="F1554" t="s">
        <v>87</v>
      </c>
      <c r="G1554" t="s">
        <v>88</v>
      </c>
      <c r="H1554" t="s">
        <v>89</v>
      </c>
      <c r="I1554" t="s">
        <v>98</v>
      </c>
      <c r="J1554" t="s">
        <v>91</v>
      </c>
      <c r="K1554" t="s">
        <v>99</v>
      </c>
      <c r="L1554">
        <v>0</v>
      </c>
      <c r="M1554">
        <v>671996</v>
      </c>
      <c r="N1554">
        <v>193445</v>
      </c>
      <c r="O1554">
        <v>52320</v>
      </c>
      <c r="P1554">
        <v>94617</v>
      </c>
      <c r="Q1554" t="s">
        <v>93</v>
      </c>
      <c r="R1554">
        <v>464308</v>
      </c>
    </row>
    <row r="1555" spans="1:18" x14ac:dyDescent="0.25">
      <c r="A1555" t="s">
        <v>388</v>
      </c>
      <c r="B1555" t="s">
        <v>389</v>
      </c>
      <c r="C1555" t="s">
        <v>85</v>
      </c>
      <c r="D1555">
        <v>75</v>
      </c>
      <c r="E1555" t="s">
        <v>86</v>
      </c>
      <c r="F1555" t="s">
        <v>87</v>
      </c>
      <c r="G1555" t="s">
        <v>88</v>
      </c>
      <c r="H1555" t="s">
        <v>89</v>
      </c>
      <c r="I1555" t="s">
        <v>100</v>
      </c>
      <c r="J1555" t="s">
        <v>91</v>
      </c>
      <c r="K1555" t="s">
        <v>101</v>
      </c>
      <c r="L1555">
        <v>0</v>
      </c>
      <c r="M1555">
        <v>671996</v>
      </c>
      <c r="N1555">
        <v>193445</v>
      </c>
      <c r="O1555">
        <v>52320</v>
      </c>
      <c r="P1555">
        <v>94617</v>
      </c>
      <c r="Q1555" t="s">
        <v>93</v>
      </c>
      <c r="R1555">
        <v>464308</v>
      </c>
    </row>
    <row r="1556" spans="1:18" x14ac:dyDescent="0.25">
      <c r="A1556" t="s">
        <v>388</v>
      </c>
      <c r="B1556" t="s">
        <v>389</v>
      </c>
      <c r="C1556" t="s">
        <v>85</v>
      </c>
      <c r="D1556">
        <v>75</v>
      </c>
      <c r="E1556" t="s">
        <v>86</v>
      </c>
      <c r="F1556" t="s">
        <v>87</v>
      </c>
      <c r="G1556" t="s">
        <v>88</v>
      </c>
      <c r="H1556" t="s">
        <v>89</v>
      </c>
      <c r="I1556" t="s">
        <v>102</v>
      </c>
      <c r="J1556" t="s">
        <v>91</v>
      </c>
      <c r="K1556" t="s">
        <v>103</v>
      </c>
      <c r="L1556">
        <v>0</v>
      </c>
      <c r="M1556">
        <v>671996</v>
      </c>
      <c r="N1556">
        <v>193445</v>
      </c>
      <c r="O1556">
        <v>52320</v>
      </c>
      <c r="P1556">
        <v>94617</v>
      </c>
      <c r="Q1556" t="s">
        <v>93</v>
      </c>
      <c r="R1556">
        <v>464308</v>
      </c>
    </row>
    <row r="1557" spans="1:18" x14ac:dyDescent="0.25">
      <c r="A1557" t="s">
        <v>388</v>
      </c>
      <c r="B1557" t="s">
        <v>389</v>
      </c>
      <c r="C1557" t="s">
        <v>85</v>
      </c>
      <c r="D1557">
        <v>75</v>
      </c>
      <c r="E1557" t="s">
        <v>86</v>
      </c>
      <c r="F1557" t="s">
        <v>87</v>
      </c>
      <c r="G1557" t="s">
        <v>88</v>
      </c>
      <c r="H1557" t="s">
        <v>89</v>
      </c>
      <c r="I1557" t="s">
        <v>104</v>
      </c>
      <c r="J1557" t="s">
        <v>91</v>
      </c>
      <c r="K1557" t="s">
        <v>105</v>
      </c>
      <c r="L1557">
        <v>0</v>
      </c>
      <c r="M1557">
        <v>671996</v>
      </c>
      <c r="N1557">
        <v>193445</v>
      </c>
      <c r="O1557">
        <v>52320</v>
      </c>
      <c r="P1557">
        <v>94617</v>
      </c>
      <c r="Q1557" t="s">
        <v>93</v>
      </c>
      <c r="R1557">
        <v>464308</v>
      </c>
    </row>
    <row r="1558" spans="1:18" x14ac:dyDescent="0.25">
      <c r="A1558" t="s">
        <v>388</v>
      </c>
      <c r="B1558" t="s">
        <v>389</v>
      </c>
      <c r="C1558" t="s">
        <v>85</v>
      </c>
      <c r="D1558">
        <v>75</v>
      </c>
      <c r="E1558" t="s">
        <v>86</v>
      </c>
      <c r="F1558" t="s">
        <v>87</v>
      </c>
      <c r="G1558" t="s">
        <v>88</v>
      </c>
      <c r="H1558" t="s">
        <v>89</v>
      </c>
      <c r="I1558" t="s">
        <v>106</v>
      </c>
      <c r="J1558" t="s">
        <v>91</v>
      </c>
      <c r="K1558" t="s">
        <v>107</v>
      </c>
      <c r="L1558">
        <v>0</v>
      </c>
      <c r="M1558">
        <v>671996</v>
      </c>
      <c r="N1558">
        <v>193445</v>
      </c>
      <c r="O1558">
        <v>52320</v>
      </c>
      <c r="P1558">
        <v>94617</v>
      </c>
      <c r="Q1558" t="s">
        <v>93</v>
      </c>
      <c r="R1558">
        <v>464308</v>
      </c>
    </row>
    <row r="1559" spans="1:18" x14ac:dyDescent="0.25">
      <c r="A1559" t="s">
        <v>388</v>
      </c>
      <c r="B1559" t="s">
        <v>389</v>
      </c>
      <c r="C1559" t="s">
        <v>85</v>
      </c>
      <c r="D1559">
        <v>75</v>
      </c>
      <c r="E1559" t="s">
        <v>86</v>
      </c>
      <c r="F1559" t="s">
        <v>87</v>
      </c>
      <c r="G1559" t="s">
        <v>88</v>
      </c>
      <c r="H1559" t="s">
        <v>89</v>
      </c>
      <c r="I1559" t="s">
        <v>108</v>
      </c>
      <c r="J1559" t="s">
        <v>91</v>
      </c>
      <c r="K1559" t="s">
        <v>109</v>
      </c>
      <c r="L1559">
        <v>0</v>
      </c>
      <c r="M1559">
        <v>671996</v>
      </c>
      <c r="N1559">
        <v>193445</v>
      </c>
      <c r="O1559">
        <v>52320</v>
      </c>
      <c r="P1559">
        <v>94617</v>
      </c>
      <c r="Q1559" t="s">
        <v>93</v>
      </c>
      <c r="R1559">
        <v>464308</v>
      </c>
    </row>
    <row r="1560" spans="1:18" x14ac:dyDescent="0.25">
      <c r="A1560" t="s">
        <v>388</v>
      </c>
      <c r="B1560" t="s">
        <v>389</v>
      </c>
      <c r="C1560" t="s">
        <v>85</v>
      </c>
      <c r="D1560">
        <v>75</v>
      </c>
      <c r="E1560" t="s">
        <v>86</v>
      </c>
      <c r="F1560" t="s">
        <v>87</v>
      </c>
      <c r="G1560" t="s">
        <v>88</v>
      </c>
      <c r="H1560" t="s">
        <v>89</v>
      </c>
      <c r="I1560" t="s">
        <v>110</v>
      </c>
      <c r="J1560" t="s">
        <v>91</v>
      </c>
      <c r="K1560" t="s">
        <v>111</v>
      </c>
      <c r="L1560">
        <v>0</v>
      </c>
      <c r="M1560">
        <v>671996</v>
      </c>
      <c r="N1560">
        <v>193445</v>
      </c>
      <c r="O1560">
        <v>52320</v>
      </c>
      <c r="P1560">
        <v>94617</v>
      </c>
      <c r="Q1560" t="s">
        <v>93</v>
      </c>
      <c r="R1560">
        <v>464308</v>
      </c>
    </row>
    <row r="1561" spans="1:18" x14ac:dyDescent="0.25">
      <c r="A1561" t="s">
        <v>388</v>
      </c>
      <c r="B1561" t="s">
        <v>389</v>
      </c>
      <c r="C1561" t="s">
        <v>85</v>
      </c>
      <c r="D1561">
        <v>75</v>
      </c>
      <c r="E1561" t="s">
        <v>86</v>
      </c>
      <c r="F1561" t="s">
        <v>87</v>
      </c>
      <c r="G1561" t="s">
        <v>88</v>
      </c>
      <c r="H1561" t="s">
        <v>89</v>
      </c>
      <c r="I1561" t="s">
        <v>130</v>
      </c>
      <c r="J1561" t="s">
        <v>91</v>
      </c>
      <c r="K1561" t="s">
        <v>131</v>
      </c>
      <c r="L1561">
        <v>1500</v>
      </c>
      <c r="M1561">
        <v>671996</v>
      </c>
      <c r="N1561">
        <v>193445</v>
      </c>
      <c r="O1561">
        <v>52320</v>
      </c>
      <c r="P1561">
        <v>94617</v>
      </c>
      <c r="Q1561" t="s">
        <v>93</v>
      </c>
      <c r="R1561">
        <v>464308</v>
      </c>
    </row>
    <row r="1562" spans="1:18" x14ac:dyDescent="0.25">
      <c r="A1562" t="s">
        <v>388</v>
      </c>
      <c r="B1562" t="s">
        <v>389</v>
      </c>
      <c r="C1562" t="s">
        <v>85</v>
      </c>
      <c r="D1562">
        <v>75</v>
      </c>
      <c r="E1562" t="s">
        <v>86</v>
      </c>
      <c r="F1562" t="s">
        <v>87</v>
      </c>
      <c r="G1562" t="s">
        <v>88</v>
      </c>
      <c r="H1562" t="s">
        <v>89</v>
      </c>
      <c r="I1562" t="s">
        <v>160</v>
      </c>
      <c r="J1562" t="s">
        <v>91</v>
      </c>
      <c r="K1562" t="s">
        <v>161</v>
      </c>
      <c r="L1562">
        <v>13960</v>
      </c>
      <c r="M1562">
        <v>671996</v>
      </c>
      <c r="N1562">
        <v>193445</v>
      </c>
      <c r="O1562">
        <v>52320</v>
      </c>
      <c r="P1562">
        <v>94617</v>
      </c>
      <c r="Q1562" t="s">
        <v>93</v>
      </c>
      <c r="R1562">
        <v>464308</v>
      </c>
    </row>
    <row r="1563" spans="1:18" x14ac:dyDescent="0.25">
      <c r="A1563" t="s">
        <v>388</v>
      </c>
      <c r="B1563" t="s">
        <v>389</v>
      </c>
      <c r="C1563" t="s">
        <v>85</v>
      </c>
      <c r="D1563">
        <v>75</v>
      </c>
      <c r="E1563" t="s">
        <v>86</v>
      </c>
      <c r="F1563" t="s">
        <v>87</v>
      </c>
      <c r="G1563" t="s">
        <v>88</v>
      </c>
      <c r="H1563" t="s">
        <v>89</v>
      </c>
      <c r="I1563" t="s">
        <v>216</v>
      </c>
      <c r="J1563" t="s">
        <v>91</v>
      </c>
      <c r="K1563" t="s">
        <v>217</v>
      </c>
      <c r="L1563">
        <v>7500</v>
      </c>
      <c r="M1563">
        <v>671996</v>
      </c>
      <c r="N1563">
        <v>193445</v>
      </c>
      <c r="O1563">
        <v>52320</v>
      </c>
      <c r="P1563">
        <v>94617</v>
      </c>
      <c r="Q1563" t="s">
        <v>93</v>
      </c>
      <c r="R1563">
        <v>464308</v>
      </c>
    </row>
    <row r="1564" spans="1:18" x14ac:dyDescent="0.25">
      <c r="A1564" t="s">
        <v>388</v>
      </c>
      <c r="B1564" t="s">
        <v>389</v>
      </c>
      <c r="C1564" t="s">
        <v>85</v>
      </c>
      <c r="D1564">
        <v>75</v>
      </c>
      <c r="E1564" t="s">
        <v>86</v>
      </c>
      <c r="F1564" t="s">
        <v>87</v>
      </c>
      <c r="G1564" t="s">
        <v>88</v>
      </c>
      <c r="H1564" t="s">
        <v>89</v>
      </c>
      <c r="I1564" t="s">
        <v>194</v>
      </c>
      <c r="J1564" t="s">
        <v>91</v>
      </c>
      <c r="K1564" t="s">
        <v>195</v>
      </c>
      <c r="L1564">
        <v>9608</v>
      </c>
      <c r="M1564">
        <v>671996</v>
      </c>
      <c r="N1564">
        <v>193445</v>
      </c>
      <c r="O1564">
        <v>52320</v>
      </c>
      <c r="P1564">
        <v>94617</v>
      </c>
      <c r="Q1564" t="s">
        <v>93</v>
      </c>
      <c r="R1564">
        <v>464308</v>
      </c>
    </row>
    <row r="1565" spans="1:18" x14ac:dyDescent="0.25">
      <c r="A1565" t="s">
        <v>388</v>
      </c>
      <c r="B1565" t="s">
        <v>389</v>
      </c>
      <c r="C1565" t="s">
        <v>85</v>
      </c>
      <c r="D1565">
        <v>75</v>
      </c>
      <c r="E1565" t="s">
        <v>86</v>
      </c>
      <c r="F1565" t="s">
        <v>87</v>
      </c>
      <c r="G1565" t="s">
        <v>88</v>
      </c>
      <c r="H1565" t="s">
        <v>89</v>
      </c>
      <c r="I1565" t="s">
        <v>208</v>
      </c>
      <c r="J1565" t="s">
        <v>91</v>
      </c>
      <c r="K1565" t="s">
        <v>209</v>
      </c>
      <c r="L1565">
        <v>4527</v>
      </c>
      <c r="M1565">
        <v>671996</v>
      </c>
      <c r="N1565">
        <v>193445</v>
      </c>
      <c r="O1565">
        <v>52320</v>
      </c>
      <c r="P1565">
        <v>94617</v>
      </c>
      <c r="Q1565" t="s">
        <v>93</v>
      </c>
      <c r="R1565">
        <v>464308</v>
      </c>
    </row>
    <row r="1566" spans="1:18" x14ac:dyDescent="0.25">
      <c r="A1566" t="s">
        <v>388</v>
      </c>
      <c r="B1566" t="s">
        <v>389</v>
      </c>
      <c r="C1566" t="s">
        <v>85</v>
      </c>
      <c r="D1566">
        <v>75</v>
      </c>
      <c r="E1566" t="s">
        <v>86</v>
      </c>
      <c r="F1566" t="s">
        <v>87</v>
      </c>
      <c r="G1566" t="s">
        <v>88</v>
      </c>
      <c r="H1566" t="s">
        <v>89</v>
      </c>
      <c r="I1566" t="s">
        <v>158</v>
      </c>
      <c r="J1566" t="s">
        <v>91</v>
      </c>
      <c r="K1566" t="s">
        <v>159</v>
      </c>
      <c r="L1566">
        <v>720</v>
      </c>
      <c r="M1566">
        <v>671996</v>
      </c>
      <c r="N1566">
        <v>193445</v>
      </c>
      <c r="O1566">
        <v>52320</v>
      </c>
      <c r="P1566">
        <v>94617</v>
      </c>
      <c r="Q1566" t="s">
        <v>93</v>
      </c>
      <c r="R1566">
        <v>464308</v>
      </c>
    </row>
    <row r="1567" spans="1:18" x14ac:dyDescent="0.25">
      <c r="A1567" t="s">
        <v>388</v>
      </c>
      <c r="B1567" t="s">
        <v>389</v>
      </c>
      <c r="C1567" t="s">
        <v>85</v>
      </c>
      <c r="D1567">
        <v>75</v>
      </c>
      <c r="E1567" t="s">
        <v>86</v>
      </c>
      <c r="F1567" t="s">
        <v>87</v>
      </c>
      <c r="G1567" t="s">
        <v>88</v>
      </c>
      <c r="H1567" t="s">
        <v>89</v>
      </c>
      <c r="I1567" t="s">
        <v>212</v>
      </c>
      <c r="J1567" t="s">
        <v>91</v>
      </c>
      <c r="K1567" t="s">
        <v>213</v>
      </c>
      <c r="L1567">
        <v>2736</v>
      </c>
      <c r="M1567">
        <v>671996</v>
      </c>
      <c r="N1567">
        <v>193445</v>
      </c>
      <c r="O1567">
        <v>52320</v>
      </c>
      <c r="P1567">
        <v>94617</v>
      </c>
      <c r="Q1567" t="s">
        <v>93</v>
      </c>
      <c r="R1567">
        <v>464308</v>
      </c>
    </row>
    <row r="1568" spans="1:18" x14ac:dyDescent="0.25">
      <c r="A1568" t="s">
        <v>388</v>
      </c>
      <c r="B1568" t="s">
        <v>389</v>
      </c>
      <c r="C1568" t="s">
        <v>85</v>
      </c>
      <c r="D1568">
        <v>75</v>
      </c>
      <c r="E1568" t="s">
        <v>86</v>
      </c>
      <c r="F1568" t="s">
        <v>87</v>
      </c>
      <c r="G1568" t="s">
        <v>88</v>
      </c>
      <c r="H1568" t="s">
        <v>89</v>
      </c>
      <c r="I1568" t="s">
        <v>208</v>
      </c>
      <c r="J1568" t="s">
        <v>91</v>
      </c>
      <c r="K1568" t="s">
        <v>209</v>
      </c>
      <c r="L1568">
        <v>7291</v>
      </c>
      <c r="M1568">
        <v>671996</v>
      </c>
      <c r="N1568">
        <v>193445</v>
      </c>
      <c r="O1568">
        <v>52320</v>
      </c>
      <c r="P1568">
        <v>94617</v>
      </c>
      <c r="Q1568" t="s">
        <v>93</v>
      </c>
      <c r="R1568">
        <v>464308</v>
      </c>
    </row>
    <row r="1569" spans="1:18" x14ac:dyDescent="0.25">
      <c r="A1569" t="s">
        <v>388</v>
      </c>
      <c r="B1569" t="s">
        <v>389</v>
      </c>
      <c r="C1569" t="s">
        <v>85</v>
      </c>
      <c r="D1569">
        <v>75</v>
      </c>
      <c r="E1569" t="s">
        <v>86</v>
      </c>
      <c r="F1569" t="s">
        <v>87</v>
      </c>
      <c r="G1569" t="s">
        <v>88</v>
      </c>
      <c r="H1569" t="s">
        <v>89</v>
      </c>
      <c r="I1569" t="s">
        <v>200</v>
      </c>
      <c r="J1569" t="s">
        <v>91</v>
      </c>
      <c r="K1569" t="s">
        <v>201</v>
      </c>
      <c r="L1569">
        <v>12397</v>
      </c>
      <c r="M1569">
        <v>671996</v>
      </c>
      <c r="N1569">
        <v>193445</v>
      </c>
      <c r="O1569">
        <v>52320</v>
      </c>
      <c r="P1569">
        <v>94617</v>
      </c>
      <c r="Q1569" t="s">
        <v>93</v>
      </c>
      <c r="R1569">
        <v>464308</v>
      </c>
    </row>
    <row r="1570" spans="1:18" x14ac:dyDescent="0.25">
      <c r="A1570" t="s">
        <v>388</v>
      </c>
      <c r="B1570" t="s">
        <v>389</v>
      </c>
      <c r="C1570" t="s">
        <v>85</v>
      </c>
      <c r="D1570">
        <v>75</v>
      </c>
      <c r="E1570" t="s">
        <v>86</v>
      </c>
      <c r="F1570" t="s">
        <v>87</v>
      </c>
      <c r="G1570" t="s">
        <v>88</v>
      </c>
      <c r="H1570" t="s">
        <v>89</v>
      </c>
      <c r="I1570" t="s">
        <v>190</v>
      </c>
      <c r="J1570" t="s">
        <v>91</v>
      </c>
      <c r="K1570" t="s">
        <v>191</v>
      </c>
      <c r="L1570">
        <v>4000</v>
      </c>
      <c r="M1570">
        <v>671996</v>
      </c>
      <c r="N1570">
        <v>193445</v>
      </c>
      <c r="O1570">
        <v>52320</v>
      </c>
      <c r="P1570">
        <v>94617</v>
      </c>
      <c r="Q1570" t="s">
        <v>93</v>
      </c>
      <c r="R1570">
        <v>464308</v>
      </c>
    </row>
    <row r="1571" spans="1:18" x14ac:dyDescent="0.25">
      <c r="A1571" t="s">
        <v>388</v>
      </c>
      <c r="B1571" t="s">
        <v>389</v>
      </c>
      <c r="C1571" t="s">
        <v>85</v>
      </c>
      <c r="D1571">
        <v>75</v>
      </c>
      <c r="E1571" t="s">
        <v>86</v>
      </c>
      <c r="F1571" t="s">
        <v>87</v>
      </c>
      <c r="G1571" t="s">
        <v>88</v>
      </c>
      <c r="H1571" t="s">
        <v>89</v>
      </c>
      <c r="I1571" t="s">
        <v>194</v>
      </c>
      <c r="J1571" t="s">
        <v>91</v>
      </c>
      <c r="K1571" t="s">
        <v>195</v>
      </c>
      <c r="L1571">
        <v>5373</v>
      </c>
      <c r="M1571">
        <v>671996</v>
      </c>
      <c r="N1571">
        <v>193445</v>
      </c>
      <c r="O1571">
        <v>52320</v>
      </c>
      <c r="P1571">
        <v>94617</v>
      </c>
      <c r="Q1571" t="s">
        <v>93</v>
      </c>
      <c r="R1571">
        <v>464308</v>
      </c>
    </row>
    <row r="1572" spans="1:18" x14ac:dyDescent="0.25">
      <c r="A1572" t="s">
        <v>388</v>
      </c>
      <c r="B1572" t="s">
        <v>389</v>
      </c>
      <c r="C1572" t="s">
        <v>85</v>
      </c>
      <c r="D1572">
        <v>75</v>
      </c>
      <c r="E1572" t="s">
        <v>86</v>
      </c>
      <c r="F1572" t="s">
        <v>87</v>
      </c>
      <c r="G1572" t="s">
        <v>88</v>
      </c>
      <c r="H1572" t="s">
        <v>89</v>
      </c>
      <c r="I1572" t="s">
        <v>192</v>
      </c>
      <c r="J1572" t="s">
        <v>91</v>
      </c>
      <c r="K1572" t="s">
        <v>193</v>
      </c>
      <c r="L1572">
        <v>230</v>
      </c>
      <c r="M1572">
        <v>671996</v>
      </c>
      <c r="N1572">
        <v>193445</v>
      </c>
      <c r="O1572">
        <v>52320</v>
      </c>
      <c r="P1572">
        <v>94617</v>
      </c>
      <c r="Q1572" t="s">
        <v>93</v>
      </c>
      <c r="R1572">
        <v>464308</v>
      </c>
    </row>
    <row r="1573" spans="1:18" x14ac:dyDescent="0.25">
      <c r="A1573" t="s">
        <v>388</v>
      </c>
      <c r="B1573" t="s">
        <v>389</v>
      </c>
      <c r="C1573" t="s">
        <v>85</v>
      </c>
      <c r="D1573">
        <v>75</v>
      </c>
      <c r="E1573" t="s">
        <v>86</v>
      </c>
      <c r="F1573" t="s">
        <v>87</v>
      </c>
      <c r="G1573" t="s">
        <v>88</v>
      </c>
      <c r="H1573" t="s">
        <v>89</v>
      </c>
      <c r="I1573" t="s">
        <v>190</v>
      </c>
      <c r="J1573" t="s">
        <v>91</v>
      </c>
      <c r="K1573" t="s">
        <v>191</v>
      </c>
      <c r="L1573">
        <v>1200</v>
      </c>
      <c r="M1573">
        <v>671996</v>
      </c>
      <c r="N1573">
        <v>193445</v>
      </c>
      <c r="O1573">
        <v>52320</v>
      </c>
      <c r="P1573">
        <v>94617</v>
      </c>
      <c r="Q1573" t="s">
        <v>93</v>
      </c>
      <c r="R1573">
        <v>464308</v>
      </c>
    </row>
    <row r="1574" spans="1:18" x14ac:dyDescent="0.25">
      <c r="A1574" t="s">
        <v>388</v>
      </c>
      <c r="B1574" t="s">
        <v>389</v>
      </c>
      <c r="C1574" t="s">
        <v>85</v>
      </c>
      <c r="D1574">
        <v>75</v>
      </c>
      <c r="E1574" t="s">
        <v>86</v>
      </c>
      <c r="F1574" t="s">
        <v>87</v>
      </c>
      <c r="G1574" t="s">
        <v>88</v>
      </c>
      <c r="H1574" t="s">
        <v>89</v>
      </c>
      <c r="I1574" t="s">
        <v>136</v>
      </c>
      <c r="J1574" t="s">
        <v>91</v>
      </c>
      <c r="K1574" t="s">
        <v>137</v>
      </c>
      <c r="L1574">
        <v>20</v>
      </c>
      <c r="M1574">
        <v>671996</v>
      </c>
      <c r="N1574">
        <v>193445</v>
      </c>
      <c r="O1574">
        <v>52320</v>
      </c>
      <c r="P1574">
        <v>94617</v>
      </c>
      <c r="Q1574" t="s">
        <v>93</v>
      </c>
      <c r="R1574">
        <v>464308</v>
      </c>
    </row>
    <row r="1575" spans="1:18" x14ac:dyDescent="0.25">
      <c r="A1575" t="s">
        <v>388</v>
      </c>
      <c r="B1575" t="s">
        <v>389</v>
      </c>
      <c r="C1575" t="s">
        <v>85</v>
      </c>
      <c r="D1575">
        <v>75</v>
      </c>
      <c r="E1575" t="s">
        <v>86</v>
      </c>
      <c r="F1575" t="s">
        <v>87</v>
      </c>
      <c r="G1575" t="s">
        <v>88</v>
      </c>
      <c r="H1575" t="s">
        <v>89</v>
      </c>
      <c r="I1575" t="s">
        <v>128</v>
      </c>
      <c r="J1575" t="s">
        <v>91</v>
      </c>
      <c r="K1575" t="s">
        <v>129</v>
      </c>
      <c r="L1575">
        <v>-10055</v>
      </c>
      <c r="M1575">
        <v>671996</v>
      </c>
      <c r="N1575">
        <v>193445</v>
      </c>
      <c r="O1575">
        <v>52320</v>
      </c>
      <c r="P1575">
        <v>94617</v>
      </c>
      <c r="Q1575" t="s">
        <v>93</v>
      </c>
      <c r="R1575">
        <v>464308</v>
      </c>
    </row>
    <row r="1576" spans="1:18" x14ac:dyDescent="0.25">
      <c r="A1576" t="s">
        <v>388</v>
      </c>
      <c r="B1576" t="s">
        <v>389</v>
      </c>
      <c r="C1576" t="s">
        <v>85</v>
      </c>
      <c r="D1576">
        <v>75</v>
      </c>
      <c r="E1576" t="s">
        <v>86</v>
      </c>
      <c r="F1576" t="s">
        <v>87</v>
      </c>
      <c r="G1576" t="s">
        <v>88</v>
      </c>
      <c r="H1576" t="s">
        <v>89</v>
      </c>
      <c r="I1576" t="s">
        <v>112</v>
      </c>
      <c r="J1576" t="s">
        <v>91</v>
      </c>
      <c r="K1576" t="s">
        <v>113</v>
      </c>
      <c r="L1576">
        <v>4100</v>
      </c>
      <c r="M1576">
        <v>671996</v>
      </c>
      <c r="N1576">
        <v>193445</v>
      </c>
      <c r="O1576">
        <v>52320</v>
      </c>
      <c r="P1576">
        <v>94617</v>
      </c>
      <c r="Q1576" t="s">
        <v>93</v>
      </c>
      <c r="R1576">
        <v>464308</v>
      </c>
    </row>
    <row r="1577" spans="1:18" x14ac:dyDescent="0.25">
      <c r="A1577" t="s">
        <v>388</v>
      </c>
      <c r="B1577" t="s">
        <v>389</v>
      </c>
      <c r="C1577" t="s">
        <v>85</v>
      </c>
      <c r="D1577">
        <v>75</v>
      </c>
      <c r="E1577" t="s">
        <v>86</v>
      </c>
      <c r="F1577" t="s">
        <v>87</v>
      </c>
      <c r="G1577" t="s">
        <v>88</v>
      </c>
      <c r="H1577" t="s">
        <v>89</v>
      </c>
      <c r="I1577" t="s">
        <v>114</v>
      </c>
      <c r="J1577" t="s">
        <v>91</v>
      </c>
      <c r="K1577" t="s">
        <v>115</v>
      </c>
      <c r="L1577">
        <v>2563</v>
      </c>
      <c r="M1577">
        <v>671996</v>
      </c>
      <c r="N1577">
        <v>193445</v>
      </c>
      <c r="O1577">
        <v>52320</v>
      </c>
      <c r="P1577">
        <v>94617</v>
      </c>
      <c r="Q1577" t="s">
        <v>93</v>
      </c>
      <c r="R1577">
        <v>464308</v>
      </c>
    </row>
    <row r="1578" spans="1:18" x14ac:dyDescent="0.25">
      <c r="A1578" t="s">
        <v>388</v>
      </c>
      <c r="B1578" t="s">
        <v>389</v>
      </c>
      <c r="C1578" t="s">
        <v>85</v>
      </c>
      <c r="D1578">
        <v>75</v>
      </c>
      <c r="E1578" t="s">
        <v>86</v>
      </c>
      <c r="F1578" t="s">
        <v>87</v>
      </c>
      <c r="G1578" t="s">
        <v>88</v>
      </c>
      <c r="H1578" t="s">
        <v>89</v>
      </c>
      <c r="I1578" t="s">
        <v>116</v>
      </c>
      <c r="J1578" t="s">
        <v>91</v>
      </c>
      <c r="K1578" t="s">
        <v>117</v>
      </c>
      <c r="L1578">
        <v>0</v>
      </c>
      <c r="M1578">
        <v>671996</v>
      </c>
      <c r="N1578">
        <v>193445</v>
      </c>
      <c r="O1578">
        <v>52320</v>
      </c>
      <c r="P1578">
        <v>94617</v>
      </c>
      <c r="Q1578" t="s">
        <v>93</v>
      </c>
      <c r="R1578">
        <v>464308</v>
      </c>
    </row>
    <row r="1579" spans="1:18" x14ac:dyDescent="0.25">
      <c r="A1579" t="s">
        <v>388</v>
      </c>
      <c r="B1579" t="s">
        <v>389</v>
      </c>
      <c r="C1579" t="s">
        <v>85</v>
      </c>
      <c r="D1579">
        <v>75</v>
      </c>
      <c r="E1579" t="s">
        <v>86</v>
      </c>
      <c r="F1579" t="s">
        <v>87</v>
      </c>
      <c r="G1579" t="s">
        <v>88</v>
      </c>
      <c r="H1579" t="s">
        <v>89</v>
      </c>
      <c r="I1579" t="s">
        <v>118</v>
      </c>
      <c r="J1579" t="s">
        <v>91</v>
      </c>
      <c r="K1579" t="s">
        <v>119</v>
      </c>
      <c r="L1579">
        <v>0</v>
      </c>
      <c r="M1579">
        <v>671996</v>
      </c>
      <c r="N1579">
        <v>193445</v>
      </c>
      <c r="O1579">
        <v>52320</v>
      </c>
      <c r="P1579">
        <v>94617</v>
      </c>
      <c r="Q1579" t="s">
        <v>93</v>
      </c>
      <c r="R1579">
        <v>464308</v>
      </c>
    </row>
    <row r="1580" spans="1:18" x14ac:dyDescent="0.25">
      <c r="A1580" t="s">
        <v>388</v>
      </c>
      <c r="B1580" t="s">
        <v>389</v>
      </c>
      <c r="C1580" t="s">
        <v>85</v>
      </c>
      <c r="D1580">
        <v>75</v>
      </c>
      <c r="E1580" t="s">
        <v>86</v>
      </c>
      <c r="F1580" t="s">
        <v>87</v>
      </c>
      <c r="G1580" t="s">
        <v>88</v>
      </c>
      <c r="H1580" t="s">
        <v>89</v>
      </c>
      <c r="I1580" t="s">
        <v>120</v>
      </c>
      <c r="J1580" t="s">
        <v>91</v>
      </c>
      <c r="K1580" t="s">
        <v>121</v>
      </c>
      <c r="L1580">
        <v>0</v>
      </c>
      <c r="M1580">
        <v>671996</v>
      </c>
      <c r="N1580">
        <v>193445</v>
      </c>
      <c r="O1580">
        <v>52320</v>
      </c>
      <c r="P1580">
        <v>94617</v>
      </c>
      <c r="Q1580" t="s">
        <v>93</v>
      </c>
      <c r="R1580">
        <v>464308</v>
      </c>
    </row>
    <row r="1581" spans="1:18" x14ac:dyDescent="0.25">
      <c r="A1581" t="s">
        <v>388</v>
      </c>
      <c r="B1581" t="s">
        <v>389</v>
      </c>
      <c r="C1581" t="s">
        <v>85</v>
      </c>
      <c r="D1581">
        <v>75</v>
      </c>
      <c r="E1581" t="s">
        <v>86</v>
      </c>
      <c r="F1581" t="s">
        <v>87</v>
      </c>
      <c r="G1581" t="s">
        <v>88</v>
      </c>
      <c r="H1581" t="s">
        <v>89</v>
      </c>
      <c r="I1581" t="s">
        <v>122</v>
      </c>
      <c r="J1581" t="s">
        <v>91</v>
      </c>
      <c r="K1581" t="s">
        <v>123</v>
      </c>
      <c r="L1581">
        <v>0</v>
      </c>
      <c r="M1581">
        <v>671996</v>
      </c>
      <c r="N1581">
        <v>193445</v>
      </c>
      <c r="O1581">
        <v>52320</v>
      </c>
      <c r="P1581">
        <v>94617</v>
      </c>
      <c r="Q1581" t="s">
        <v>93</v>
      </c>
      <c r="R1581">
        <v>464308</v>
      </c>
    </row>
    <row r="1582" spans="1:18" x14ac:dyDescent="0.25">
      <c r="A1582" t="s">
        <v>388</v>
      </c>
      <c r="B1582" t="s">
        <v>389</v>
      </c>
      <c r="C1582" t="s">
        <v>85</v>
      </c>
      <c r="D1582">
        <v>75</v>
      </c>
      <c r="E1582" t="s">
        <v>86</v>
      </c>
      <c r="F1582" t="s">
        <v>87</v>
      </c>
      <c r="G1582" t="s">
        <v>88</v>
      </c>
      <c r="H1582" t="s">
        <v>89</v>
      </c>
      <c r="I1582" t="s">
        <v>124</v>
      </c>
      <c r="J1582" t="s">
        <v>91</v>
      </c>
      <c r="K1582" t="s">
        <v>125</v>
      </c>
      <c r="L1582">
        <v>0</v>
      </c>
      <c r="M1582">
        <v>671996</v>
      </c>
      <c r="N1582">
        <v>193445</v>
      </c>
      <c r="O1582">
        <v>52320</v>
      </c>
      <c r="P1582">
        <v>94617</v>
      </c>
      <c r="Q1582" t="s">
        <v>93</v>
      </c>
      <c r="R1582">
        <v>464308</v>
      </c>
    </row>
    <row r="1583" spans="1:18" x14ac:dyDescent="0.25">
      <c r="A1583" t="s">
        <v>388</v>
      </c>
      <c r="B1583" t="s">
        <v>389</v>
      </c>
      <c r="C1583" t="s">
        <v>85</v>
      </c>
      <c r="D1583">
        <v>75</v>
      </c>
      <c r="E1583" t="s">
        <v>86</v>
      </c>
      <c r="F1583" t="s">
        <v>87</v>
      </c>
      <c r="G1583" t="s">
        <v>88</v>
      </c>
      <c r="H1583" t="s">
        <v>89</v>
      </c>
      <c r="I1583" t="s">
        <v>126</v>
      </c>
      <c r="J1583" t="s">
        <v>91</v>
      </c>
      <c r="K1583" t="s">
        <v>127</v>
      </c>
      <c r="L1583">
        <v>0</v>
      </c>
      <c r="M1583">
        <v>671996</v>
      </c>
      <c r="N1583">
        <v>193445</v>
      </c>
      <c r="O1583">
        <v>52320</v>
      </c>
      <c r="P1583">
        <v>94617</v>
      </c>
      <c r="Q1583" t="s">
        <v>93</v>
      </c>
      <c r="R1583">
        <v>464308</v>
      </c>
    </row>
    <row r="1584" spans="1:18" x14ac:dyDescent="0.25">
      <c r="A1584" t="s">
        <v>388</v>
      </c>
      <c r="B1584" t="s">
        <v>389</v>
      </c>
      <c r="C1584" t="s">
        <v>85</v>
      </c>
      <c r="D1584">
        <v>75</v>
      </c>
      <c r="E1584" t="s">
        <v>86</v>
      </c>
      <c r="F1584" t="s">
        <v>87</v>
      </c>
      <c r="G1584" t="s">
        <v>88</v>
      </c>
      <c r="H1584" t="s">
        <v>89</v>
      </c>
      <c r="I1584" t="s">
        <v>128</v>
      </c>
      <c r="J1584" t="s">
        <v>91</v>
      </c>
      <c r="K1584" t="s">
        <v>129</v>
      </c>
      <c r="L1584">
        <v>693211</v>
      </c>
      <c r="M1584">
        <v>671996</v>
      </c>
      <c r="N1584">
        <v>193445</v>
      </c>
      <c r="O1584">
        <v>52320</v>
      </c>
      <c r="P1584">
        <v>94617</v>
      </c>
      <c r="Q1584" t="s">
        <v>93</v>
      </c>
      <c r="R1584">
        <v>464308</v>
      </c>
    </row>
    <row r="1585" spans="1:18" x14ac:dyDescent="0.25">
      <c r="A1585" t="s">
        <v>388</v>
      </c>
      <c r="B1585" t="s">
        <v>389</v>
      </c>
      <c r="C1585" t="s">
        <v>85</v>
      </c>
      <c r="D1585">
        <v>75</v>
      </c>
      <c r="E1585" t="s">
        <v>86</v>
      </c>
      <c r="F1585" t="s">
        <v>87</v>
      </c>
      <c r="G1585" t="s">
        <v>88</v>
      </c>
      <c r="H1585" t="s">
        <v>89</v>
      </c>
      <c r="I1585" t="s">
        <v>130</v>
      </c>
      <c r="J1585" t="s">
        <v>91</v>
      </c>
      <c r="K1585" t="s">
        <v>131</v>
      </c>
      <c r="L1585">
        <v>900</v>
      </c>
      <c r="M1585">
        <v>671996</v>
      </c>
      <c r="N1585">
        <v>193445</v>
      </c>
      <c r="O1585">
        <v>52320</v>
      </c>
      <c r="P1585">
        <v>94617</v>
      </c>
      <c r="Q1585" t="s">
        <v>93</v>
      </c>
      <c r="R1585">
        <v>464308</v>
      </c>
    </row>
    <row r="1586" spans="1:18" x14ac:dyDescent="0.25">
      <c r="A1586" t="s">
        <v>388</v>
      </c>
      <c r="B1586" t="s">
        <v>389</v>
      </c>
      <c r="C1586" t="s">
        <v>85</v>
      </c>
      <c r="D1586">
        <v>75</v>
      </c>
      <c r="E1586" t="s">
        <v>86</v>
      </c>
      <c r="F1586" t="s">
        <v>87</v>
      </c>
      <c r="G1586" t="s">
        <v>88</v>
      </c>
      <c r="H1586" t="s">
        <v>89</v>
      </c>
      <c r="I1586" t="s">
        <v>132</v>
      </c>
      <c r="J1586" t="s">
        <v>91</v>
      </c>
      <c r="K1586" t="s">
        <v>133</v>
      </c>
      <c r="L1586">
        <v>-30428</v>
      </c>
      <c r="M1586">
        <v>671996</v>
      </c>
      <c r="N1586">
        <v>193445</v>
      </c>
      <c r="O1586">
        <v>52320</v>
      </c>
      <c r="P1586">
        <v>94617</v>
      </c>
      <c r="Q1586" t="s">
        <v>93</v>
      </c>
      <c r="R1586">
        <v>464308</v>
      </c>
    </row>
    <row r="1587" spans="1:18" x14ac:dyDescent="0.25">
      <c r="A1587" t="s">
        <v>388</v>
      </c>
      <c r="B1587" t="s">
        <v>389</v>
      </c>
      <c r="C1587" t="s">
        <v>85</v>
      </c>
      <c r="D1587">
        <v>75</v>
      </c>
      <c r="E1587" t="s">
        <v>86</v>
      </c>
      <c r="F1587" t="s">
        <v>87</v>
      </c>
      <c r="G1587" t="s">
        <v>88</v>
      </c>
      <c r="H1587" t="s">
        <v>89</v>
      </c>
      <c r="I1587" t="s">
        <v>134</v>
      </c>
      <c r="J1587" t="s">
        <v>91</v>
      </c>
      <c r="K1587" t="s">
        <v>135</v>
      </c>
      <c r="L1587">
        <v>200939</v>
      </c>
      <c r="M1587">
        <v>671996</v>
      </c>
      <c r="N1587">
        <v>193445</v>
      </c>
      <c r="O1587">
        <v>52320</v>
      </c>
      <c r="P1587">
        <v>94617</v>
      </c>
      <c r="Q1587" t="s">
        <v>93</v>
      </c>
      <c r="R1587">
        <v>464308</v>
      </c>
    </row>
    <row r="1588" spans="1:18" x14ac:dyDescent="0.25">
      <c r="A1588" t="s">
        <v>388</v>
      </c>
      <c r="B1588" t="s">
        <v>389</v>
      </c>
      <c r="C1588" t="s">
        <v>85</v>
      </c>
      <c r="D1588">
        <v>75</v>
      </c>
      <c r="E1588" t="s">
        <v>86</v>
      </c>
      <c r="F1588" t="s">
        <v>87</v>
      </c>
      <c r="G1588" t="s">
        <v>88</v>
      </c>
      <c r="H1588" t="s">
        <v>89</v>
      </c>
      <c r="I1588" t="s">
        <v>136</v>
      </c>
      <c r="J1588" t="s">
        <v>91</v>
      </c>
      <c r="K1588" t="s">
        <v>137</v>
      </c>
      <c r="L1588">
        <v>408</v>
      </c>
      <c r="M1588">
        <v>671996</v>
      </c>
      <c r="N1588">
        <v>193445</v>
      </c>
      <c r="O1588">
        <v>52320</v>
      </c>
      <c r="P1588">
        <v>94617</v>
      </c>
      <c r="Q1588" t="s">
        <v>93</v>
      </c>
      <c r="R1588">
        <v>464308</v>
      </c>
    </row>
    <row r="1589" spans="1:18" x14ac:dyDescent="0.25">
      <c r="A1589" t="s">
        <v>388</v>
      </c>
      <c r="B1589" t="s">
        <v>389</v>
      </c>
      <c r="C1589" t="s">
        <v>85</v>
      </c>
      <c r="D1589">
        <v>75</v>
      </c>
      <c r="E1589" t="s">
        <v>86</v>
      </c>
      <c r="F1589" t="s">
        <v>87</v>
      </c>
      <c r="G1589" t="s">
        <v>88</v>
      </c>
      <c r="H1589" t="s">
        <v>89</v>
      </c>
      <c r="I1589" t="s">
        <v>138</v>
      </c>
      <c r="J1589" t="s">
        <v>91</v>
      </c>
      <c r="K1589" t="s">
        <v>139</v>
      </c>
      <c r="L1589">
        <v>24574</v>
      </c>
      <c r="M1589">
        <v>671996</v>
      </c>
      <c r="N1589">
        <v>193445</v>
      </c>
      <c r="O1589">
        <v>52320</v>
      </c>
      <c r="P1589">
        <v>94617</v>
      </c>
      <c r="Q1589" t="s">
        <v>93</v>
      </c>
      <c r="R1589">
        <v>464308</v>
      </c>
    </row>
    <row r="1590" spans="1:18" x14ac:dyDescent="0.25">
      <c r="A1590" t="s">
        <v>388</v>
      </c>
      <c r="B1590" t="s">
        <v>389</v>
      </c>
      <c r="C1590" t="s">
        <v>85</v>
      </c>
      <c r="D1590">
        <v>75</v>
      </c>
      <c r="E1590" t="s">
        <v>86</v>
      </c>
      <c r="F1590" t="s">
        <v>87</v>
      </c>
      <c r="G1590" t="s">
        <v>88</v>
      </c>
      <c r="H1590" t="s">
        <v>89</v>
      </c>
      <c r="I1590" t="s">
        <v>140</v>
      </c>
      <c r="J1590" t="s">
        <v>91</v>
      </c>
      <c r="K1590" t="s">
        <v>141</v>
      </c>
      <c r="L1590">
        <v>2563</v>
      </c>
      <c r="M1590">
        <v>671996</v>
      </c>
      <c r="N1590">
        <v>193445</v>
      </c>
      <c r="O1590">
        <v>52320</v>
      </c>
      <c r="P1590">
        <v>94617</v>
      </c>
      <c r="Q1590" t="s">
        <v>93</v>
      </c>
      <c r="R1590">
        <v>464308</v>
      </c>
    </row>
    <row r="1591" spans="1:18" x14ac:dyDescent="0.25">
      <c r="A1591" t="s">
        <v>388</v>
      </c>
      <c r="B1591" t="s">
        <v>389</v>
      </c>
      <c r="C1591" t="s">
        <v>85</v>
      </c>
      <c r="D1591">
        <v>75</v>
      </c>
      <c r="E1591" t="s">
        <v>86</v>
      </c>
      <c r="F1591" t="s">
        <v>87</v>
      </c>
      <c r="G1591" t="s">
        <v>88</v>
      </c>
      <c r="H1591" t="s">
        <v>89</v>
      </c>
      <c r="I1591" t="s">
        <v>142</v>
      </c>
      <c r="J1591" t="s">
        <v>91</v>
      </c>
      <c r="K1591" t="s">
        <v>143</v>
      </c>
      <c r="L1591">
        <v>0</v>
      </c>
      <c r="M1591">
        <v>671996</v>
      </c>
      <c r="N1591">
        <v>193445</v>
      </c>
      <c r="O1591">
        <v>52320</v>
      </c>
      <c r="P1591">
        <v>94617</v>
      </c>
      <c r="Q1591" t="s">
        <v>93</v>
      </c>
      <c r="R1591">
        <v>464308</v>
      </c>
    </row>
    <row r="1592" spans="1:18" x14ac:dyDescent="0.25">
      <c r="A1592" t="s">
        <v>388</v>
      </c>
      <c r="B1592" t="s">
        <v>389</v>
      </c>
      <c r="C1592" t="s">
        <v>85</v>
      </c>
      <c r="D1592">
        <v>75</v>
      </c>
      <c r="E1592" t="s">
        <v>86</v>
      </c>
      <c r="F1592" t="s">
        <v>87</v>
      </c>
      <c r="G1592" t="s">
        <v>88</v>
      </c>
      <c r="H1592" t="s">
        <v>89</v>
      </c>
      <c r="I1592" t="s">
        <v>144</v>
      </c>
      <c r="J1592" t="s">
        <v>91</v>
      </c>
      <c r="K1592" t="s">
        <v>145</v>
      </c>
      <c r="L1592">
        <v>0</v>
      </c>
      <c r="M1592">
        <v>671996</v>
      </c>
      <c r="N1592">
        <v>193445</v>
      </c>
      <c r="O1592">
        <v>52320</v>
      </c>
      <c r="P1592">
        <v>94617</v>
      </c>
      <c r="Q1592" t="s">
        <v>93</v>
      </c>
      <c r="R1592">
        <v>464308</v>
      </c>
    </row>
    <row r="1593" spans="1:18" x14ac:dyDescent="0.25">
      <c r="A1593" t="s">
        <v>388</v>
      </c>
      <c r="B1593" t="s">
        <v>389</v>
      </c>
      <c r="C1593" t="s">
        <v>85</v>
      </c>
      <c r="D1593">
        <v>75</v>
      </c>
      <c r="E1593" t="s">
        <v>86</v>
      </c>
      <c r="F1593" t="s">
        <v>87</v>
      </c>
      <c r="G1593" t="s">
        <v>88</v>
      </c>
      <c r="H1593" t="s">
        <v>89</v>
      </c>
      <c r="I1593" t="s">
        <v>146</v>
      </c>
      <c r="J1593" t="s">
        <v>91</v>
      </c>
      <c r="K1593" t="s">
        <v>147</v>
      </c>
      <c r="L1593">
        <v>5049</v>
      </c>
      <c r="M1593">
        <v>671996</v>
      </c>
      <c r="N1593">
        <v>193445</v>
      </c>
      <c r="O1593">
        <v>52320</v>
      </c>
      <c r="P1593">
        <v>94617</v>
      </c>
      <c r="Q1593" t="s">
        <v>93</v>
      </c>
      <c r="R1593">
        <v>464308</v>
      </c>
    </row>
    <row r="1594" spans="1:18" x14ac:dyDescent="0.25">
      <c r="A1594" t="s">
        <v>388</v>
      </c>
      <c r="B1594" t="s">
        <v>389</v>
      </c>
      <c r="C1594" t="s">
        <v>85</v>
      </c>
      <c r="D1594">
        <v>75</v>
      </c>
      <c r="E1594" t="s">
        <v>86</v>
      </c>
      <c r="F1594" t="s">
        <v>87</v>
      </c>
      <c r="G1594" t="s">
        <v>88</v>
      </c>
      <c r="H1594" t="s">
        <v>89</v>
      </c>
      <c r="I1594" t="s">
        <v>148</v>
      </c>
      <c r="J1594" t="s">
        <v>91</v>
      </c>
      <c r="K1594" t="s">
        <v>149</v>
      </c>
      <c r="L1594">
        <v>0</v>
      </c>
      <c r="M1594">
        <v>671996</v>
      </c>
      <c r="N1594">
        <v>193445</v>
      </c>
      <c r="O1594">
        <v>52320</v>
      </c>
      <c r="P1594">
        <v>94617</v>
      </c>
      <c r="Q1594" t="s">
        <v>93</v>
      </c>
      <c r="R1594">
        <v>464308</v>
      </c>
    </row>
    <row r="1595" spans="1:18" x14ac:dyDescent="0.25">
      <c r="A1595" t="s">
        <v>388</v>
      </c>
      <c r="B1595" t="s">
        <v>389</v>
      </c>
      <c r="C1595" t="s">
        <v>85</v>
      </c>
      <c r="D1595">
        <v>75</v>
      </c>
      <c r="E1595" t="s">
        <v>86</v>
      </c>
      <c r="F1595" t="s">
        <v>87</v>
      </c>
      <c r="G1595" t="s">
        <v>88</v>
      </c>
      <c r="H1595" t="s">
        <v>89</v>
      </c>
      <c r="I1595" t="s">
        <v>150</v>
      </c>
      <c r="J1595" t="s">
        <v>91</v>
      </c>
      <c r="K1595" t="s">
        <v>151</v>
      </c>
      <c r="L1595">
        <v>6626</v>
      </c>
      <c r="M1595">
        <v>671996</v>
      </c>
      <c r="N1595">
        <v>193445</v>
      </c>
      <c r="O1595">
        <v>52320</v>
      </c>
      <c r="P1595">
        <v>94617</v>
      </c>
      <c r="Q1595" t="s">
        <v>93</v>
      </c>
      <c r="R1595">
        <v>464308</v>
      </c>
    </row>
    <row r="1596" spans="1:18" x14ac:dyDescent="0.25">
      <c r="A1596" t="s">
        <v>388</v>
      </c>
      <c r="B1596" t="s">
        <v>389</v>
      </c>
      <c r="C1596" t="s">
        <v>85</v>
      </c>
      <c r="D1596">
        <v>75</v>
      </c>
      <c r="E1596" t="s">
        <v>86</v>
      </c>
      <c r="F1596" t="s">
        <v>87</v>
      </c>
      <c r="G1596" t="s">
        <v>88</v>
      </c>
      <c r="H1596" t="s">
        <v>89</v>
      </c>
      <c r="I1596" t="s">
        <v>152</v>
      </c>
      <c r="J1596" t="s">
        <v>91</v>
      </c>
      <c r="K1596" t="s">
        <v>153</v>
      </c>
      <c r="L1596">
        <v>11980</v>
      </c>
      <c r="M1596">
        <v>671996</v>
      </c>
      <c r="N1596">
        <v>193445</v>
      </c>
      <c r="O1596">
        <v>52320</v>
      </c>
      <c r="P1596">
        <v>94617</v>
      </c>
      <c r="Q1596" t="s">
        <v>93</v>
      </c>
      <c r="R1596">
        <v>464308</v>
      </c>
    </row>
    <row r="1597" spans="1:18" x14ac:dyDescent="0.25">
      <c r="A1597" t="s">
        <v>388</v>
      </c>
      <c r="B1597" t="s">
        <v>389</v>
      </c>
      <c r="C1597" t="s">
        <v>85</v>
      </c>
      <c r="D1597">
        <v>75</v>
      </c>
      <c r="E1597" t="s">
        <v>86</v>
      </c>
      <c r="F1597" t="s">
        <v>87</v>
      </c>
      <c r="G1597" t="s">
        <v>88</v>
      </c>
      <c r="H1597" t="s">
        <v>89</v>
      </c>
      <c r="I1597" t="s">
        <v>154</v>
      </c>
      <c r="J1597" t="s">
        <v>91</v>
      </c>
      <c r="K1597" t="s">
        <v>155</v>
      </c>
      <c r="L1597">
        <v>0</v>
      </c>
      <c r="M1597">
        <v>671996</v>
      </c>
      <c r="N1597">
        <v>193445</v>
      </c>
      <c r="O1597">
        <v>52320</v>
      </c>
      <c r="P1597">
        <v>94617</v>
      </c>
      <c r="Q1597" t="s">
        <v>93</v>
      </c>
      <c r="R1597">
        <v>464308</v>
      </c>
    </row>
    <row r="1598" spans="1:18" x14ac:dyDescent="0.25">
      <c r="A1598" t="s">
        <v>388</v>
      </c>
      <c r="B1598" t="s">
        <v>389</v>
      </c>
      <c r="C1598" t="s">
        <v>85</v>
      </c>
      <c r="D1598">
        <v>75</v>
      </c>
      <c r="E1598" t="s">
        <v>86</v>
      </c>
      <c r="F1598" t="s">
        <v>87</v>
      </c>
      <c r="G1598" t="s">
        <v>88</v>
      </c>
      <c r="H1598" t="s">
        <v>89</v>
      </c>
      <c r="I1598" t="s">
        <v>156</v>
      </c>
      <c r="J1598" t="s">
        <v>91</v>
      </c>
      <c r="K1598" t="s">
        <v>157</v>
      </c>
      <c r="L1598">
        <v>0</v>
      </c>
      <c r="M1598">
        <v>671996</v>
      </c>
      <c r="N1598">
        <v>193445</v>
      </c>
      <c r="O1598">
        <v>52320</v>
      </c>
      <c r="P1598">
        <v>94617</v>
      </c>
      <c r="Q1598" t="s">
        <v>93</v>
      </c>
      <c r="R1598">
        <v>464308</v>
      </c>
    </row>
    <row r="1599" spans="1:18" x14ac:dyDescent="0.25">
      <c r="A1599" t="s">
        <v>388</v>
      </c>
      <c r="B1599" t="s">
        <v>389</v>
      </c>
      <c r="C1599" t="s">
        <v>85</v>
      </c>
      <c r="D1599">
        <v>75</v>
      </c>
      <c r="E1599" t="s">
        <v>86</v>
      </c>
      <c r="F1599" t="s">
        <v>87</v>
      </c>
      <c r="G1599" t="s">
        <v>88</v>
      </c>
      <c r="H1599" t="s">
        <v>89</v>
      </c>
      <c r="I1599" t="s">
        <v>158</v>
      </c>
      <c r="J1599" t="s">
        <v>91</v>
      </c>
      <c r="K1599" t="s">
        <v>159</v>
      </c>
      <c r="L1599">
        <v>1400</v>
      </c>
      <c r="M1599">
        <v>671996</v>
      </c>
      <c r="N1599">
        <v>193445</v>
      </c>
      <c r="O1599">
        <v>52320</v>
      </c>
      <c r="P1599">
        <v>94617</v>
      </c>
      <c r="Q1599" t="s">
        <v>93</v>
      </c>
      <c r="R1599">
        <v>464308</v>
      </c>
    </row>
    <row r="1600" spans="1:18" x14ac:dyDescent="0.25">
      <c r="A1600" t="s">
        <v>388</v>
      </c>
      <c r="B1600" t="s">
        <v>389</v>
      </c>
      <c r="C1600" t="s">
        <v>85</v>
      </c>
      <c r="D1600">
        <v>75</v>
      </c>
      <c r="E1600" t="s">
        <v>86</v>
      </c>
      <c r="F1600" t="s">
        <v>87</v>
      </c>
      <c r="G1600" t="s">
        <v>88</v>
      </c>
      <c r="H1600" t="s">
        <v>89</v>
      </c>
      <c r="I1600" t="s">
        <v>160</v>
      </c>
      <c r="J1600" t="s">
        <v>91</v>
      </c>
      <c r="K1600" t="s">
        <v>161</v>
      </c>
      <c r="L1600">
        <v>618</v>
      </c>
      <c r="M1600">
        <v>671996</v>
      </c>
      <c r="N1600">
        <v>193445</v>
      </c>
      <c r="O1600">
        <v>52320</v>
      </c>
      <c r="P1600">
        <v>94617</v>
      </c>
      <c r="Q1600" t="s">
        <v>93</v>
      </c>
      <c r="R1600">
        <v>464308</v>
      </c>
    </row>
    <row r="1601" spans="1:18" x14ac:dyDescent="0.25">
      <c r="A1601" t="s">
        <v>388</v>
      </c>
      <c r="B1601" t="s">
        <v>389</v>
      </c>
      <c r="C1601" t="s">
        <v>85</v>
      </c>
      <c r="D1601">
        <v>75</v>
      </c>
      <c r="E1601" t="s">
        <v>86</v>
      </c>
      <c r="F1601" t="s">
        <v>87</v>
      </c>
      <c r="G1601" t="s">
        <v>88</v>
      </c>
      <c r="H1601" t="s">
        <v>89</v>
      </c>
      <c r="I1601" t="s">
        <v>162</v>
      </c>
      <c r="J1601" t="s">
        <v>91</v>
      </c>
      <c r="K1601" t="s">
        <v>163</v>
      </c>
      <c r="L1601">
        <v>600</v>
      </c>
      <c r="M1601">
        <v>671996</v>
      </c>
      <c r="N1601">
        <v>193445</v>
      </c>
      <c r="O1601">
        <v>52320</v>
      </c>
      <c r="P1601">
        <v>94617</v>
      </c>
      <c r="Q1601" t="s">
        <v>93</v>
      </c>
      <c r="R1601">
        <v>464308</v>
      </c>
    </row>
    <row r="1602" spans="1:18" x14ac:dyDescent="0.25">
      <c r="A1602" t="s">
        <v>388</v>
      </c>
      <c r="B1602" t="s">
        <v>389</v>
      </c>
      <c r="C1602" t="s">
        <v>85</v>
      </c>
      <c r="D1602">
        <v>75</v>
      </c>
      <c r="E1602" t="s">
        <v>86</v>
      </c>
      <c r="F1602" t="s">
        <v>87</v>
      </c>
      <c r="G1602" t="s">
        <v>88</v>
      </c>
      <c r="H1602" t="s">
        <v>89</v>
      </c>
      <c r="I1602" t="s">
        <v>164</v>
      </c>
      <c r="J1602" t="s">
        <v>91</v>
      </c>
      <c r="K1602" t="s">
        <v>165</v>
      </c>
      <c r="L1602">
        <v>1750</v>
      </c>
      <c r="M1602">
        <v>671996</v>
      </c>
      <c r="N1602">
        <v>193445</v>
      </c>
      <c r="O1602">
        <v>52320</v>
      </c>
      <c r="P1602">
        <v>94617</v>
      </c>
      <c r="Q1602" t="s">
        <v>93</v>
      </c>
      <c r="R1602">
        <v>464308</v>
      </c>
    </row>
    <row r="1603" spans="1:18" x14ac:dyDescent="0.25">
      <c r="A1603" t="s">
        <v>388</v>
      </c>
      <c r="B1603" t="s">
        <v>389</v>
      </c>
      <c r="C1603" t="s">
        <v>85</v>
      </c>
      <c r="D1603">
        <v>75</v>
      </c>
      <c r="E1603" t="s">
        <v>86</v>
      </c>
      <c r="F1603" t="s">
        <v>87</v>
      </c>
      <c r="G1603" t="s">
        <v>88</v>
      </c>
      <c r="H1603" t="s">
        <v>89</v>
      </c>
      <c r="I1603" t="s">
        <v>166</v>
      </c>
      <c r="J1603" t="s">
        <v>91</v>
      </c>
      <c r="K1603" t="s">
        <v>167</v>
      </c>
      <c r="L1603">
        <v>0</v>
      </c>
      <c r="M1603">
        <v>671996</v>
      </c>
      <c r="N1603">
        <v>193445</v>
      </c>
      <c r="O1603">
        <v>52320</v>
      </c>
      <c r="P1603">
        <v>94617</v>
      </c>
      <c r="Q1603" t="s">
        <v>93</v>
      </c>
      <c r="R1603">
        <v>464308</v>
      </c>
    </row>
    <row r="1604" spans="1:18" x14ac:dyDescent="0.25">
      <c r="A1604" t="s">
        <v>388</v>
      </c>
      <c r="B1604" t="s">
        <v>389</v>
      </c>
      <c r="C1604" t="s">
        <v>85</v>
      </c>
      <c r="D1604">
        <v>75</v>
      </c>
      <c r="E1604" t="s">
        <v>86</v>
      </c>
      <c r="F1604" t="s">
        <v>87</v>
      </c>
      <c r="G1604" t="s">
        <v>88</v>
      </c>
      <c r="H1604" t="s">
        <v>89</v>
      </c>
      <c r="I1604" t="s">
        <v>168</v>
      </c>
      <c r="J1604" t="s">
        <v>91</v>
      </c>
      <c r="K1604" t="s">
        <v>169</v>
      </c>
      <c r="L1604">
        <v>3132</v>
      </c>
      <c r="M1604">
        <v>671996</v>
      </c>
      <c r="N1604">
        <v>193445</v>
      </c>
      <c r="O1604">
        <v>52320</v>
      </c>
      <c r="P1604">
        <v>94617</v>
      </c>
      <c r="Q1604" t="s">
        <v>93</v>
      </c>
      <c r="R1604">
        <v>464308</v>
      </c>
    </row>
    <row r="1605" spans="1:18" x14ac:dyDescent="0.25">
      <c r="A1605" t="s">
        <v>388</v>
      </c>
      <c r="B1605" t="s">
        <v>389</v>
      </c>
      <c r="C1605" t="s">
        <v>85</v>
      </c>
      <c r="D1605">
        <v>75</v>
      </c>
      <c r="E1605" t="s">
        <v>86</v>
      </c>
      <c r="F1605" t="s">
        <v>87</v>
      </c>
      <c r="G1605" t="s">
        <v>88</v>
      </c>
      <c r="H1605" t="s">
        <v>89</v>
      </c>
      <c r="I1605" t="s">
        <v>170</v>
      </c>
      <c r="J1605" t="s">
        <v>91</v>
      </c>
      <c r="K1605" t="s">
        <v>171</v>
      </c>
      <c r="L1605">
        <v>2900</v>
      </c>
      <c r="M1605">
        <v>671996</v>
      </c>
      <c r="N1605">
        <v>193445</v>
      </c>
      <c r="O1605">
        <v>52320</v>
      </c>
      <c r="P1605">
        <v>94617</v>
      </c>
      <c r="Q1605" t="s">
        <v>93</v>
      </c>
      <c r="R1605">
        <v>464308</v>
      </c>
    </row>
    <row r="1606" spans="1:18" x14ac:dyDescent="0.25">
      <c r="A1606" t="s">
        <v>388</v>
      </c>
      <c r="B1606" t="s">
        <v>389</v>
      </c>
      <c r="C1606" t="s">
        <v>85</v>
      </c>
      <c r="D1606">
        <v>75</v>
      </c>
      <c r="E1606" t="s">
        <v>86</v>
      </c>
      <c r="F1606" t="s">
        <v>87</v>
      </c>
      <c r="G1606" t="s">
        <v>88</v>
      </c>
      <c r="H1606" t="s">
        <v>89</v>
      </c>
      <c r="I1606" t="s">
        <v>172</v>
      </c>
      <c r="J1606" t="s">
        <v>91</v>
      </c>
      <c r="K1606" t="s">
        <v>173</v>
      </c>
      <c r="L1606">
        <v>0</v>
      </c>
      <c r="M1606">
        <v>671996</v>
      </c>
      <c r="N1606">
        <v>193445</v>
      </c>
      <c r="O1606">
        <v>52320</v>
      </c>
      <c r="P1606">
        <v>94617</v>
      </c>
      <c r="Q1606" t="s">
        <v>93</v>
      </c>
      <c r="R1606">
        <v>464308</v>
      </c>
    </row>
    <row r="1607" spans="1:18" x14ac:dyDescent="0.25">
      <c r="A1607" t="s">
        <v>388</v>
      </c>
      <c r="B1607" t="s">
        <v>389</v>
      </c>
      <c r="C1607" t="s">
        <v>85</v>
      </c>
      <c r="D1607">
        <v>75</v>
      </c>
      <c r="E1607" t="s">
        <v>86</v>
      </c>
      <c r="F1607" t="s">
        <v>87</v>
      </c>
      <c r="G1607" t="s">
        <v>88</v>
      </c>
      <c r="H1607" t="s">
        <v>89</v>
      </c>
      <c r="I1607" t="s">
        <v>174</v>
      </c>
      <c r="J1607" t="s">
        <v>91</v>
      </c>
      <c r="K1607" t="s">
        <v>175</v>
      </c>
      <c r="L1607">
        <v>0</v>
      </c>
      <c r="M1607">
        <v>671996</v>
      </c>
      <c r="N1607">
        <v>193445</v>
      </c>
      <c r="O1607">
        <v>52320</v>
      </c>
      <c r="P1607">
        <v>94617</v>
      </c>
      <c r="Q1607" t="s">
        <v>93</v>
      </c>
      <c r="R1607">
        <v>464308</v>
      </c>
    </row>
    <row r="1608" spans="1:18" x14ac:dyDescent="0.25">
      <c r="A1608" t="s">
        <v>388</v>
      </c>
      <c r="B1608" t="s">
        <v>389</v>
      </c>
      <c r="C1608" t="s">
        <v>85</v>
      </c>
      <c r="D1608">
        <v>75</v>
      </c>
      <c r="E1608" t="s">
        <v>86</v>
      </c>
      <c r="F1608" t="s">
        <v>87</v>
      </c>
      <c r="G1608" t="s">
        <v>88</v>
      </c>
      <c r="H1608" t="s">
        <v>89</v>
      </c>
      <c r="I1608" t="s">
        <v>176</v>
      </c>
      <c r="J1608" t="s">
        <v>91</v>
      </c>
      <c r="K1608" t="s">
        <v>177</v>
      </c>
      <c r="L1608">
        <v>0</v>
      </c>
      <c r="M1608">
        <v>671996</v>
      </c>
      <c r="N1608">
        <v>193445</v>
      </c>
      <c r="O1608">
        <v>52320</v>
      </c>
      <c r="P1608">
        <v>94617</v>
      </c>
      <c r="Q1608" t="s">
        <v>93</v>
      </c>
      <c r="R1608">
        <v>464308</v>
      </c>
    </row>
    <row r="1609" spans="1:18" x14ac:dyDescent="0.25">
      <c r="A1609" t="s">
        <v>388</v>
      </c>
      <c r="B1609" t="s">
        <v>389</v>
      </c>
      <c r="C1609" t="s">
        <v>85</v>
      </c>
      <c r="D1609">
        <v>75</v>
      </c>
      <c r="E1609" t="s">
        <v>86</v>
      </c>
      <c r="F1609" t="s">
        <v>87</v>
      </c>
      <c r="G1609" t="s">
        <v>88</v>
      </c>
      <c r="H1609" t="s">
        <v>89</v>
      </c>
      <c r="I1609" t="s">
        <v>178</v>
      </c>
      <c r="J1609" t="s">
        <v>91</v>
      </c>
      <c r="K1609" t="s">
        <v>179</v>
      </c>
      <c r="L1609">
        <v>25224</v>
      </c>
      <c r="M1609">
        <v>671996</v>
      </c>
      <c r="N1609">
        <v>193445</v>
      </c>
      <c r="O1609">
        <v>52320</v>
      </c>
      <c r="P1609">
        <v>94617</v>
      </c>
      <c r="Q1609" t="s">
        <v>93</v>
      </c>
      <c r="R1609">
        <v>464308</v>
      </c>
    </row>
    <row r="1610" spans="1:18" x14ac:dyDescent="0.25">
      <c r="A1610" t="s">
        <v>388</v>
      </c>
      <c r="B1610" t="s">
        <v>389</v>
      </c>
      <c r="C1610" t="s">
        <v>85</v>
      </c>
      <c r="D1610">
        <v>75</v>
      </c>
      <c r="E1610" t="s">
        <v>86</v>
      </c>
      <c r="F1610" t="s">
        <v>87</v>
      </c>
      <c r="G1610" t="s">
        <v>88</v>
      </c>
      <c r="H1610" t="s">
        <v>89</v>
      </c>
      <c r="I1610" t="s">
        <v>180</v>
      </c>
      <c r="J1610" t="s">
        <v>91</v>
      </c>
      <c r="K1610" t="s">
        <v>181</v>
      </c>
      <c r="L1610">
        <v>50110</v>
      </c>
      <c r="M1610">
        <v>671996</v>
      </c>
      <c r="N1610">
        <v>193445</v>
      </c>
      <c r="O1610">
        <v>52320</v>
      </c>
      <c r="P1610">
        <v>94617</v>
      </c>
      <c r="Q1610" t="s">
        <v>93</v>
      </c>
      <c r="R1610">
        <v>464308</v>
      </c>
    </row>
    <row r="1611" spans="1:18" x14ac:dyDescent="0.25">
      <c r="A1611" t="s">
        <v>388</v>
      </c>
      <c r="B1611" t="s">
        <v>389</v>
      </c>
      <c r="C1611" t="s">
        <v>85</v>
      </c>
      <c r="D1611">
        <v>75</v>
      </c>
      <c r="E1611" t="s">
        <v>86</v>
      </c>
      <c r="F1611" t="s">
        <v>87</v>
      </c>
      <c r="G1611" t="s">
        <v>88</v>
      </c>
      <c r="H1611" t="s">
        <v>89</v>
      </c>
      <c r="I1611" t="s">
        <v>182</v>
      </c>
      <c r="J1611" t="s">
        <v>91</v>
      </c>
      <c r="K1611" t="s">
        <v>183</v>
      </c>
      <c r="L1611">
        <v>-1800</v>
      </c>
      <c r="M1611">
        <v>671996</v>
      </c>
      <c r="N1611">
        <v>193445</v>
      </c>
      <c r="O1611">
        <v>52320</v>
      </c>
      <c r="P1611">
        <v>94617</v>
      </c>
      <c r="Q1611" t="s">
        <v>93</v>
      </c>
      <c r="R1611">
        <v>464308</v>
      </c>
    </row>
    <row r="1612" spans="1:18" x14ac:dyDescent="0.25">
      <c r="A1612" t="s">
        <v>388</v>
      </c>
      <c r="B1612" t="s">
        <v>389</v>
      </c>
      <c r="C1612" t="s">
        <v>85</v>
      </c>
      <c r="D1612">
        <v>75</v>
      </c>
      <c r="E1612" t="s">
        <v>86</v>
      </c>
      <c r="F1612" t="s">
        <v>87</v>
      </c>
      <c r="G1612" t="s">
        <v>88</v>
      </c>
      <c r="H1612" t="s">
        <v>89</v>
      </c>
      <c r="I1612" t="s">
        <v>184</v>
      </c>
      <c r="J1612" t="s">
        <v>91</v>
      </c>
      <c r="K1612" t="s">
        <v>185</v>
      </c>
      <c r="L1612">
        <v>0</v>
      </c>
      <c r="M1612">
        <v>671996</v>
      </c>
      <c r="N1612">
        <v>193445</v>
      </c>
      <c r="O1612">
        <v>52320</v>
      </c>
      <c r="P1612">
        <v>94617</v>
      </c>
      <c r="Q1612" t="s">
        <v>93</v>
      </c>
      <c r="R1612">
        <v>464308</v>
      </c>
    </row>
    <row r="1613" spans="1:18" x14ac:dyDescent="0.25">
      <c r="A1613" t="s">
        <v>388</v>
      </c>
      <c r="B1613" t="s">
        <v>389</v>
      </c>
      <c r="C1613" t="s">
        <v>85</v>
      </c>
      <c r="D1613">
        <v>75</v>
      </c>
      <c r="E1613" t="s">
        <v>86</v>
      </c>
      <c r="F1613" t="s">
        <v>87</v>
      </c>
      <c r="G1613" t="s">
        <v>88</v>
      </c>
      <c r="H1613" t="s">
        <v>89</v>
      </c>
      <c r="I1613" t="s">
        <v>186</v>
      </c>
      <c r="J1613" t="s">
        <v>91</v>
      </c>
      <c r="K1613" t="s">
        <v>187</v>
      </c>
      <c r="L1613">
        <v>0</v>
      </c>
      <c r="M1613">
        <v>671996</v>
      </c>
      <c r="N1613">
        <v>193445</v>
      </c>
      <c r="O1613">
        <v>52320</v>
      </c>
      <c r="P1613">
        <v>94617</v>
      </c>
      <c r="Q1613" t="s">
        <v>93</v>
      </c>
      <c r="R1613">
        <v>464308</v>
      </c>
    </row>
    <row r="1614" spans="1:18" x14ac:dyDescent="0.25">
      <c r="A1614" t="s">
        <v>388</v>
      </c>
      <c r="B1614" t="s">
        <v>389</v>
      </c>
      <c r="C1614" t="s">
        <v>85</v>
      </c>
      <c r="D1614">
        <v>75</v>
      </c>
      <c r="E1614" t="s">
        <v>86</v>
      </c>
      <c r="F1614" t="s">
        <v>87</v>
      </c>
      <c r="G1614" t="s">
        <v>88</v>
      </c>
      <c r="H1614" t="s">
        <v>89</v>
      </c>
      <c r="I1614" t="s">
        <v>188</v>
      </c>
      <c r="J1614" t="s">
        <v>91</v>
      </c>
      <c r="K1614" t="s">
        <v>189</v>
      </c>
      <c r="L1614">
        <v>0</v>
      </c>
      <c r="M1614">
        <v>671996</v>
      </c>
      <c r="N1614">
        <v>193445</v>
      </c>
      <c r="O1614">
        <v>52320</v>
      </c>
      <c r="P1614">
        <v>94617</v>
      </c>
      <c r="Q1614" t="s">
        <v>93</v>
      </c>
      <c r="R1614">
        <v>464308</v>
      </c>
    </row>
    <row r="1615" spans="1:18" x14ac:dyDescent="0.25">
      <c r="A1615" t="s">
        <v>388</v>
      </c>
      <c r="B1615" t="s">
        <v>389</v>
      </c>
      <c r="C1615" t="s">
        <v>85</v>
      </c>
      <c r="D1615">
        <v>75</v>
      </c>
      <c r="E1615" t="s">
        <v>86</v>
      </c>
      <c r="F1615" t="s">
        <v>87</v>
      </c>
      <c r="G1615" t="s">
        <v>88</v>
      </c>
      <c r="H1615" t="s">
        <v>89</v>
      </c>
      <c r="I1615" t="s">
        <v>190</v>
      </c>
      <c r="J1615" t="s">
        <v>91</v>
      </c>
      <c r="K1615" t="s">
        <v>191</v>
      </c>
      <c r="L1615">
        <v>8800</v>
      </c>
      <c r="M1615">
        <v>671996</v>
      </c>
      <c r="N1615">
        <v>193445</v>
      </c>
      <c r="O1615">
        <v>52320</v>
      </c>
      <c r="P1615">
        <v>94617</v>
      </c>
      <c r="Q1615" t="s">
        <v>93</v>
      </c>
      <c r="R1615">
        <v>464308</v>
      </c>
    </row>
    <row r="1616" spans="1:18" x14ac:dyDescent="0.25">
      <c r="A1616" t="s">
        <v>388</v>
      </c>
      <c r="B1616" t="s">
        <v>389</v>
      </c>
      <c r="C1616" t="s">
        <v>85</v>
      </c>
      <c r="D1616">
        <v>75</v>
      </c>
      <c r="E1616" t="s">
        <v>86</v>
      </c>
      <c r="F1616" t="s">
        <v>87</v>
      </c>
      <c r="G1616" t="s">
        <v>88</v>
      </c>
      <c r="H1616" t="s">
        <v>89</v>
      </c>
      <c r="I1616" t="s">
        <v>192</v>
      </c>
      <c r="J1616" t="s">
        <v>91</v>
      </c>
      <c r="K1616" t="s">
        <v>193</v>
      </c>
      <c r="L1616">
        <v>3359</v>
      </c>
      <c r="M1616">
        <v>671996</v>
      </c>
      <c r="N1616">
        <v>193445</v>
      </c>
      <c r="O1616">
        <v>52320</v>
      </c>
      <c r="P1616">
        <v>94617</v>
      </c>
      <c r="Q1616" t="s">
        <v>93</v>
      </c>
      <c r="R1616">
        <v>464308</v>
      </c>
    </row>
    <row r="1617" spans="1:18" x14ac:dyDescent="0.25">
      <c r="A1617" t="s">
        <v>388</v>
      </c>
      <c r="B1617" t="s">
        <v>389</v>
      </c>
      <c r="C1617" t="s">
        <v>85</v>
      </c>
      <c r="D1617">
        <v>75</v>
      </c>
      <c r="E1617" t="s">
        <v>86</v>
      </c>
      <c r="F1617" t="s">
        <v>87</v>
      </c>
      <c r="G1617" t="s">
        <v>88</v>
      </c>
      <c r="H1617" t="s">
        <v>89</v>
      </c>
      <c r="I1617" t="s">
        <v>194</v>
      </c>
      <c r="J1617" t="s">
        <v>91</v>
      </c>
      <c r="K1617" t="s">
        <v>195</v>
      </c>
      <c r="L1617">
        <v>29716</v>
      </c>
      <c r="M1617">
        <v>671996</v>
      </c>
      <c r="N1617">
        <v>193445</v>
      </c>
      <c r="O1617">
        <v>52320</v>
      </c>
      <c r="P1617">
        <v>94617</v>
      </c>
      <c r="Q1617" t="s">
        <v>93</v>
      </c>
      <c r="R1617">
        <v>464308</v>
      </c>
    </row>
    <row r="1618" spans="1:18" x14ac:dyDescent="0.25">
      <c r="A1618" t="s">
        <v>388</v>
      </c>
      <c r="B1618" t="s">
        <v>389</v>
      </c>
      <c r="C1618" t="s">
        <v>85</v>
      </c>
      <c r="D1618">
        <v>75</v>
      </c>
      <c r="E1618" t="s">
        <v>86</v>
      </c>
      <c r="F1618" t="s">
        <v>87</v>
      </c>
      <c r="G1618" t="s">
        <v>88</v>
      </c>
      <c r="H1618" t="s">
        <v>89</v>
      </c>
      <c r="I1618" t="s">
        <v>196</v>
      </c>
      <c r="J1618" t="s">
        <v>91</v>
      </c>
      <c r="K1618" t="s">
        <v>197</v>
      </c>
      <c r="L1618">
        <v>24389</v>
      </c>
      <c r="M1618">
        <v>671996</v>
      </c>
      <c r="N1618">
        <v>193445</v>
      </c>
      <c r="O1618">
        <v>52320</v>
      </c>
      <c r="P1618">
        <v>94617</v>
      </c>
      <c r="Q1618" t="s">
        <v>93</v>
      </c>
      <c r="R1618">
        <v>464308</v>
      </c>
    </row>
    <row r="1619" spans="1:18" x14ac:dyDescent="0.25">
      <c r="A1619" t="s">
        <v>388</v>
      </c>
      <c r="B1619" t="s">
        <v>389</v>
      </c>
      <c r="C1619" t="s">
        <v>85</v>
      </c>
      <c r="D1619">
        <v>75</v>
      </c>
      <c r="E1619" t="s">
        <v>86</v>
      </c>
      <c r="F1619" t="s">
        <v>87</v>
      </c>
      <c r="G1619" t="s">
        <v>88</v>
      </c>
      <c r="H1619" t="s">
        <v>89</v>
      </c>
      <c r="I1619" t="s">
        <v>198</v>
      </c>
      <c r="J1619" t="s">
        <v>91</v>
      </c>
      <c r="K1619" t="s">
        <v>199</v>
      </c>
      <c r="L1619">
        <v>0</v>
      </c>
      <c r="M1619">
        <v>671996</v>
      </c>
      <c r="N1619">
        <v>193445</v>
      </c>
      <c r="O1619">
        <v>52320</v>
      </c>
      <c r="P1619">
        <v>94617</v>
      </c>
      <c r="Q1619" t="s">
        <v>93</v>
      </c>
      <c r="R1619">
        <v>464308</v>
      </c>
    </row>
    <row r="1620" spans="1:18" x14ac:dyDescent="0.25">
      <c r="A1620" t="s">
        <v>388</v>
      </c>
      <c r="B1620" t="s">
        <v>389</v>
      </c>
      <c r="C1620" t="s">
        <v>85</v>
      </c>
      <c r="D1620">
        <v>75</v>
      </c>
      <c r="E1620" t="s">
        <v>86</v>
      </c>
      <c r="F1620" t="s">
        <v>87</v>
      </c>
      <c r="G1620" t="s">
        <v>88</v>
      </c>
      <c r="H1620" t="s">
        <v>89</v>
      </c>
      <c r="I1620" t="s">
        <v>200</v>
      </c>
      <c r="J1620" t="s">
        <v>91</v>
      </c>
      <c r="K1620" t="s">
        <v>201</v>
      </c>
      <c r="L1620">
        <v>16742</v>
      </c>
      <c r="M1620">
        <v>671996</v>
      </c>
      <c r="N1620">
        <v>193445</v>
      </c>
      <c r="O1620">
        <v>52320</v>
      </c>
      <c r="P1620">
        <v>94617</v>
      </c>
      <c r="Q1620" t="s">
        <v>93</v>
      </c>
      <c r="R1620">
        <v>464308</v>
      </c>
    </row>
    <row r="1621" spans="1:18" x14ac:dyDescent="0.25">
      <c r="A1621" t="s">
        <v>388</v>
      </c>
      <c r="B1621" t="s">
        <v>389</v>
      </c>
      <c r="C1621" t="s">
        <v>85</v>
      </c>
      <c r="D1621">
        <v>75</v>
      </c>
      <c r="E1621" t="s">
        <v>86</v>
      </c>
      <c r="F1621" t="s">
        <v>87</v>
      </c>
      <c r="G1621" t="s">
        <v>88</v>
      </c>
      <c r="H1621" t="s">
        <v>89</v>
      </c>
      <c r="I1621" t="s">
        <v>202</v>
      </c>
      <c r="J1621" t="s">
        <v>91</v>
      </c>
      <c r="K1621" t="s">
        <v>203</v>
      </c>
      <c r="L1621">
        <v>6527</v>
      </c>
      <c r="M1621">
        <v>671996</v>
      </c>
      <c r="N1621">
        <v>193445</v>
      </c>
      <c r="O1621">
        <v>52320</v>
      </c>
      <c r="P1621">
        <v>94617</v>
      </c>
      <c r="Q1621" t="s">
        <v>93</v>
      </c>
      <c r="R1621">
        <v>464308</v>
      </c>
    </row>
    <row r="1622" spans="1:18" x14ac:dyDescent="0.25">
      <c r="A1622" t="s">
        <v>388</v>
      </c>
      <c r="B1622" t="s">
        <v>389</v>
      </c>
      <c r="C1622" t="s">
        <v>85</v>
      </c>
      <c r="D1622">
        <v>75</v>
      </c>
      <c r="E1622" t="s">
        <v>86</v>
      </c>
      <c r="F1622" t="s">
        <v>87</v>
      </c>
      <c r="G1622" t="s">
        <v>88</v>
      </c>
      <c r="H1622" t="s">
        <v>89</v>
      </c>
      <c r="I1622" t="s">
        <v>204</v>
      </c>
      <c r="J1622" t="s">
        <v>91</v>
      </c>
      <c r="K1622" t="s">
        <v>205</v>
      </c>
      <c r="L1622">
        <v>0</v>
      </c>
      <c r="M1622">
        <v>671996</v>
      </c>
      <c r="N1622">
        <v>193445</v>
      </c>
      <c r="O1622">
        <v>52320</v>
      </c>
      <c r="P1622">
        <v>94617</v>
      </c>
      <c r="Q1622" t="s">
        <v>93</v>
      </c>
      <c r="R1622">
        <v>464308</v>
      </c>
    </row>
    <row r="1623" spans="1:18" x14ac:dyDescent="0.25">
      <c r="A1623" t="s">
        <v>388</v>
      </c>
      <c r="B1623" t="s">
        <v>389</v>
      </c>
      <c r="C1623" t="s">
        <v>85</v>
      </c>
      <c r="D1623">
        <v>75</v>
      </c>
      <c r="E1623" t="s">
        <v>86</v>
      </c>
      <c r="F1623" t="s">
        <v>87</v>
      </c>
      <c r="G1623" t="s">
        <v>88</v>
      </c>
      <c r="H1623" t="s">
        <v>89</v>
      </c>
      <c r="I1623" t="s">
        <v>206</v>
      </c>
      <c r="J1623" t="s">
        <v>91</v>
      </c>
      <c r="K1623" t="s">
        <v>207</v>
      </c>
      <c r="L1623">
        <v>9000</v>
      </c>
      <c r="M1623">
        <v>671996</v>
      </c>
      <c r="N1623">
        <v>193445</v>
      </c>
      <c r="O1623">
        <v>52320</v>
      </c>
      <c r="P1623">
        <v>94617</v>
      </c>
      <c r="Q1623" t="s">
        <v>93</v>
      </c>
      <c r="R1623">
        <v>464308</v>
      </c>
    </row>
    <row r="1624" spans="1:18" x14ac:dyDescent="0.25">
      <c r="A1624" t="s">
        <v>388</v>
      </c>
      <c r="B1624" t="s">
        <v>389</v>
      </c>
      <c r="C1624" t="s">
        <v>85</v>
      </c>
      <c r="D1624">
        <v>75</v>
      </c>
      <c r="E1624" t="s">
        <v>86</v>
      </c>
      <c r="F1624" t="s">
        <v>87</v>
      </c>
      <c r="G1624" t="s">
        <v>88</v>
      </c>
      <c r="H1624" t="s">
        <v>89</v>
      </c>
      <c r="I1624" t="s">
        <v>208</v>
      </c>
      <c r="J1624" t="s">
        <v>91</v>
      </c>
      <c r="K1624" t="s">
        <v>209</v>
      </c>
      <c r="L1624">
        <v>3091</v>
      </c>
      <c r="M1624">
        <v>671996</v>
      </c>
      <c r="N1624">
        <v>193445</v>
      </c>
      <c r="O1624">
        <v>52320</v>
      </c>
      <c r="P1624">
        <v>94617</v>
      </c>
      <c r="Q1624" t="s">
        <v>93</v>
      </c>
      <c r="R1624">
        <v>464308</v>
      </c>
    </row>
    <row r="1625" spans="1:18" x14ac:dyDescent="0.25">
      <c r="A1625" t="s">
        <v>388</v>
      </c>
      <c r="B1625" t="s">
        <v>389</v>
      </c>
      <c r="C1625" t="s">
        <v>85</v>
      </c>
      <c r="D1625">
        <v>75</v>
      </c>
      <c r="E1625" t="s">
        <v>86</v>
      </c>
      <c r="F1625" t="s">
        <v>87</v>
      </c>
      <c r="G1625" t="s">
        <v>88</v>
      </c>
      <c r="H1625" t="s">
        <v>89</v>
      </c>
      <c r="I1625" t="s">
        <v>210</v>
      </c>
      <c r="J1625" t="s">
        <v>91</v>
      </c>
      <c r="K1625" t="s">
        <v>211</v>
      </c>
      <c r="L1625">
        <v>10625</v>
      </c>
      <c r="M1625">
        <v>671996</v>
      </c>
      <c r="N1625">
        <v>193445</v>
      </c>
      <c r="O1625">
        <v>52320</v>
      </c>
      <c r="P1625">
        <v>94617</v>
      </c>
      <c r="Q1625" t="s">
        <v>93</v>
      </c>
      <c r="R1625">
        <v>464308</v>
      </c>
    </row>
    <row r="1626" spans="1:18" x14ac:dyDescent="0.25">
      <c r="A1626" t="s">
        <v>388</v>
      </c>
      <c r="B1626" t="s">
        <v>389</v>
      </c>
      <c r="C1626" t="s">
        <v>85</v>
      </c>
      <c r="D1626">
        <v>75</v>
      </c>
      <c r="E1626" t="s">
        <v>86</v>
      </c>
      <c r="F1626" t="s">
        <v>87</v>
      </c>
      <c r="G1626" t="s">
        <v>88</v>
      </c>
      <c r="H1626" t="s">
        <v>89</v>
      </c>
      <c r="I1626" t="s">
        <v>212</v>
      </c>
      <c r="J1626" t="s">
        <v>91</v>
      </c>
      <c r="K1626" t="s">
        <v>213</v>
      </c>
      <c r="L1626">
        <v>900</v>
      </c>
      <c r="M1626">
        <v>671996</v>
      </c>
      <c r="N1626">
        <v>193445</v>
      </c>
      <c r="O1626">
        <v>52320</v>
      </c>
      <c r="P1626">
        <v>94617</v>
      </c>
      <c r="Q1626" t="s">
        <v>93</v>
      </c>
      <c r="R1626">
        <v>464308</v>
      </c>
    </row>
    <row r="1627" spans="1:18" x14ac:dyDescent="0.25">
      <c r="A1627" t="s">
        <v>388</v>
      </c>
      <c r="B1627" t="s">
        <v>389</v>
      </c>
      <c r="C1627" t="s">
        <v>85</v>
      </c>
      <c r="D1627">
        <v>75</v>
      </c>
      <c r="E1627" t="s">
        <v>86</v>
      </c>
      <c r="F1627" t="s">
        <v>87</v>
      </c>
      <c r="G1627" t="s">
        <v>88</v>
      </c>
      <c r="H1627" t="s">
        <v>89</v>
      </c>
      <c r="I1627" t="s">
        <v>214</v>
      </c>
      <c r="J1627" t="s">
        <v>91</v>
      </c>
      <c r="K1627" t="s">
        <v>215</v>
      </c>
      <c r="L1627">
        <v>43310</v>
      </c>
      <c r="M1627">
        <v>671996</v>
      </c>
      <c r="N1627">
        <v>193445</v>
      </c>
      <c r="O1627">
        <v>52320</v>
      </c>
      <c r="P1627">
        <v>94617</v>
      </c>
      <c r="Q1627" t="s">
        <v>93</v>
      </c>
      <c r="R1627">
        <v>464308</v>
      </c>
    </row>
    <row r="1628" spans="1:18" x14ac:dyDescent="0.25">
      <c r="A1628" t="s">
        <v>388</v>
      </c>
      <c r="B1628" t="s">
        <v>389</v>
      </c>
      <c r="C1628" t="s">
        <v>85</v>
      </c>
      <c r="D1628">
        <v>75</v>
      </c>
      <c r="E1628" t="s">
        <v>86</v>
      </c>
      <c r="F1628" t="s">
        <v>87</v>
      </c>
      <c r="G1628" t="s">
        <v>88</v>
      </c>
      <c r="H1628" t="s">
        <v>89</v>
      </c>
      <c r="I1628" t="s">
        <v>216</v>
      </c>
      <c r="J1628" t="s">
        <v>91</v>
      </c>
      <c r="K1628" t="s">
        <v>217</v>
      </c>
      <c r="L1628">
        <v>375</v>
      </c>
      <c r="M1628">
        <v>671996</v>
      </c>
      <c r="N1628">
        <v>193445</v>
      </c>
      <c r="O1628">
        <v>52320</v>
      </c>
      <c r="P1628">
        <v>94617</v>
      </c>
      <c r="Q1628" t="s">
        <v>93</v>
      </c>
      <c r="R1628">
        <v>464308</v>
      </c>
    </row>
    <row r="1629" spans="1:18" x14ac:dyDescent="0.25">
      <c r="A1629" t="s">
        <v>388</v>
      </c>
      <c r="B1629" t="s">
        <v>389</v>
      </c>
      <c r="C1629" t="s">
        <v>85</v>
      </c>
      <c r="D1629">
        <v>75</v>
      </c>
      <c r="E1629" t="s">
        <v>86</v>
      </c>
      <c r="F1629" t="s">
        <v>87</v>
      </c>
      <c r="G1629" t="s">
        <v>88</v>
      </c>
      <c r="H1629" t="s">
        <v>89</v>
      </c>
      <c r="I1629" t="s">
        <v>218</v>
      </c>
      <c r="J1629" t="s">
        <v>91</v>
      </c>
      <c r="K1629" t="s">
        <v>219</v>
      </c>
      <c r="L1629">
        <v>0</v>
      </c>
      <c r="M1629">
        <v>671996</v>
      </c>
      <c r="N1629">
        <v>193445</v>
      </c>
      <c r="O1629">
        <v>52320</v>
      </c>
      <c r="P1629">
        <v>94617</v>
      </c>
      <c r="Q1629" t="s">
        <v>93</v>
      </c>
      <c r="R1629">
        <v>464308</v>
      </c>
    </row>
    <row r="1630" spans="1:18" x14ac:dyDescent="0.25">
      <c r="A1630" t="s">
        <v>388</v>
      </c>
      <c r="B1630" t="s">
        <v>389</v>
      </c>
      <c r="C1630" t="s">
        <v>85</v>
      </c>
      <c r="D1630">
        <v>75</v>
      </c>
      <c r="E1630" t="s">
        <v>86</v>
      </c>
      <c r="F1630" t="s">
        <v>87</v>
      </c>
      <c r="G1630" t="s">
        <v>88</v>
      </c>
      <c r="H1630" t="s">
        <v>89</v>
      </c>
      <c r="I1630" t="s">
        <v>220</v>
      </c>
      <c r="J1630" t="s">
        <v>91</v>
      </c>
      <c r="K1630" t="s">
        <v>221</v>
      </c>
      <c r="L1630">
        <v>0</v>
      </c>
      <c r="M1630">
        <v>671996</v>
      </c>
      <c r="N1630">
        <v>193445</v>
      </c>
      <c r="O1630">
        <v>52320</v>
      </c>
      <c r="P1630">
        <v>94617</v>
      </c>
      <c r="Q1630" t="s">
        <v>93</v>
      </c>
      <c r="R1630">
        <v>464308</v>
      </c>
    </row>
    <row r="1631" spans="1:18" x14ac:dyDescent="0.25">
      <c r="A1631" t="s">
        <v>388</v>
      </c>
      <c r="B1631" t="s">
        <v>389</v>
      </c>
      <c r="C1631" t="s">
        <v>85</v>
      </c>
      <c r="D1631">
        <v>75</v>
      </c>
      <c r="E1631" t="s">
        <v>86</v>
      </c>
      <c r="F1631" t="s">
        <v>87</v>
      </c>
      <c r="G1631" t="s">
        <v>88</v>
      </c>
      <c r="H1631" t="s">
        <v>89</v>
      </c>
      <c r="I1631" t="s">
        <v>222</v>
      </c>
      <c r="J1631" t="s">
        <v>91</v>
      </c>
      <c r="K1631" t="s">
        <v>223</v>
      </c>
      <c r="L1631">
        <v>1500</v>
      </c>
      <c r="M1631">
        <v>671996</v>
      </c>
      <c r="N1631">
        <v>193445</v>
      </c>
      <c r="O1631">
        <v>52320</v>
      </c>
      <c r="P1631">
        <v>94617</v>
      </c>
      <c r="Q1631" t="s">
        <v>93</v>
      </c>
      <c r="R1631">
        <v>464308</v>
      </c>
    </row>
    <row r="1632" spans="1:18" x14ac:dyDescent="0.25">
      <c r="A1632" t="s">
        <v>388</v>
      </c>
      <c r="B1632" t="s">
        <v>389</v>
      </c>
      <c r="C1632" t="s">
        <v>85</v>
      </c>
      <c r="D1632">
        <v>75</v>
      </c>
      <c r="E1632" t="s">
        <v>86</v>
      </c>
      <c r="F1632" t="s">
        <v>87</v>
      </c>
      <c r="G1632" t="s">
        <v>88</v>
      </c>
      <c r="H1632" t="s">
        <v>89</v>
      </c>
      <c r="I1632" t="s">
        <v>224</v>
      </c>
      <c r="J1632" t="s">
        <v>91</v>
      </c>
      <c r="K1632" t="s">
        <v>225</v>
      </c>
      <c r="L1632">
        <v>4030</v>
      </c>
      <c r="M1632">
        <v>671996</v>
      </c>
      <c r="N1632">
        <v>193445</v>
      </c>
      <c r="O1632">
        <v>52320</v>
      </c>
      <c r="P1632">
        <v>94617</v>
      </c>
      <c r="Q1632" t="s">
        <v>93</v>
      </c>
      <c r="R1632">
        <v>464308</v>
      </c>
    </row>
    <row r="1633" spans="1:18" x14ac:dyDescent="0.25">
      <c r="A1633" t="s">
        <v>388</v>
      </c>
      <c r="B1633" t="s">
        <v>389</v>
      </c>
      <c r="C1633" t="s">
        <v>85</v>
      </c>
      <c r="D1633">
        <v>75</v>
      </c>
      <c r="E1633" t="s">
        <v>86</v>
      </c>
      <c r="F1633" t="s">
        <v>87</v>
      </c>
      <c r="G1633" t="s">
        <v>88</v>
      </c>
      <c r="H1633" t="s">
        <v>89</v>
      </c>
      <c r="I1633" t="s">
        <v>226</v>
      </c>
      <c r="J1633" t="s">
        <v>91</v>
      </c>
      <c r="K1633" t="s">
        <v>227</v>
      </c>
      <c r="L1633">
        <v>150</v>
      </c>
      <c r="M1633">
        <v>671996</v>
      </c>
      <c r="N1633">
        <v>193445</v>
      </c>
      <c r="O1633">
        <v>52320</v>
      </c>
      <c r="P1633">
        <v>94617</v>
      </c>
      <c r="Q1633" t="s">
        <v>93</v>
      </c>
      <c r="R1633">
        <v>464308</v>
      </c>
    </row>
    <row r="1634" spans="1:18" x14ac:dyDescent="0.25">
      <c r="A1634" t="s">
        <v>388</v>
      </c>
      <c r="B1634" t="s">
        <v>389</v>
      </c>
      <c r="C1634" t="s">
        <v>85</v>
      </c>
      <c r="D1634">
        <v>75</v>
      </c>
      <c r="E1634" t="s">
        <v>86</v>
      </c>
      <c r="F1634" t="s">
        <v>87</v>
      </c>
      <c r="G1634" t="s">
        <v>88</v>
      </c>
      <c r="H1634" t="s">
        <v>89</v>
      </c>
      <c r="I1634" t="s">
        <v>228</v>
      </c>
      <c r="J1634" t="s">
        <v>91</v>
      </c>
      <c r="K1634" t="s">
        <v>229</v>
      </c>
      <c r="L1634">
        <v>0</v>
      </c>
      <c r="M1634">
        <v>671996</v>
      </c>
      <c r="N1634">
        <v>193445</v>
      </c>
      <c r="O1634">
        <v>52320</v>
      </c>
      <c r="P1634">
        <v>94617</v>
      </c>
      <c r="Q1634" t="s">
        <v>93</v>
      </c>
      <c r="R1634">
        <v>464308</v>
      </c>
    </row>
    <row r="1635" spans="1:18" x14ac:dyDescent="0.25">
      <c r="A1635" t="s">
        <v>388</v>
      </c>
      <c r="B1635" t="s">
        <v>389</v>
      </c>
      <c r="C1635" t="s">
        <v>85</v>
      </c>
      <c r="D1635">
        <v>75</v>
      </c>
      <c r="E1635" t="s">
        <v>86</v>
      </c>
      <c r="F1635" t="s">
        <v>87</v>
      </c>
      <c r="G1635" t="s">
        <v>88</v>
      </c>
      <c r="H1635" t="s">
        <v>89</v>
      </c>
      <c r="I1635" t="s">
        <v>230</v>
      </c>
      <c r="J1635" t="s">
        <v>91</v>
      </c>
      <c r="K1635" t="s">
        <v>231</v>
      </c>
      <c r="L1635">
        <v>525</v>
      </c>
      <c r="M1635">
        <v>671996</v>
      </c>
      <c r="N1635">
        <v>193445</v>
      </c>
      <c r="O1635">
        <v>52320</v>
      </c>
      <c r="P1635">
        <v>94617</v>
      </c>
      <c r="Q1635" t="s">
        <v>93</v>
      </c>
      <c r="R1635">
        <v>464308</v>
      </c>
    </row>
    <row r="1636" spans="1:18" x14ac:dyDescent="0.25">
      <c r="A1636" t="s">
        <v>388</v>
      </c>
      <c r="B1636" t="s">
        <v>389</v>
      </c>
      <c r="C1636" t="s">
        <v>85</v>
      </c>
      <c r="D1636">
        <v>75</v>
      </c>
      <c r="E1636" t="s">
        <v>86</v>
      </c>
      <c r="F1636" t="s">
        <v>87</v>
      </c>
      <c r="G1636" t="s">
        <v>88</v>
      </c>
      <c r="H1636" t="s">
        <v>89</v>
      </c>
      <c r="I1636" t="s">
        <v>232</v>
      </c>
      <c r="J1636" t="s">
        <v>91</v>
      </c>
      <c r="K1636" t="s">
        <v>233</v>
      </c>
      <c r="L1636">
        <v>21357</v>
      </c>
      <c r="M1636">
        <v>671996</v>
      </c>
      <c r="N1636">
        <v>193445</v>
      </c>
      <c r="O1636">
        <v>52320</v>
      </c>
      <c r="P1636">
        <v>94617</v>
      </c>
      <c r="Q1636" t="s">
        <v>93</v>
      </c>
      <c r="R1636">
        <v>464308</v>
      </c>
    </row>
    <row r="1637" spans="1:18" x14ac:dyDescent="0.25">
      <c r="A1637" t="s">
        <v>388</v>
      </c>
      <c r="B1637" t="s">
        <v>389</v>
      </c>
      <c r="C1637" t="s">
        <v>85</v>
      </c>
      <c r="D1637">
        <v>75</v>
      </c>
      <c r="E1637" t="s">
        <v>86</v>
      </c>
      <c r="F1637" t="s">
        <v>87</v>
      </c>
      <c r="G1637" t="s">
        <v>88</v>
      </c>
      <c r="H1637" t="s">
        <v>89</v>
      </c>
      <c r="I1637" t="s">
        <v>234</v>
      </c>
      <c r="J1637" t="s">
        <v>91</v>
      </c>
      <c r="K1637" t="s">
        <v>235</v>
      </c>
      <c r="L1637">
        <v>0</v>
      </c>
      <c r="M1637">
        <v>671996</v>
      </c>
      <c r="N1637">
        <v>193445</v>
      </c>
      <c r="O1637">
        <v>52320</v>
      </c>
      <c r="P1637">
        <v>94617</v>
      </c>
      <c r="Q1637" t="s">
        <v>93</v>
      </c>
      <c r="R1637">
        <v>464308</v>
      </c>
    </row>
    <row r="1638" spans="1:18" x14ac:dyDescent="0.25">
      <c r="A1638" t="s">
        <v>388</v>
      </c>
      <c r="B1638" t="s">
        <v>389</v>
      </c>
      <c r="C1638" t="s">
        <v>85</v>
      </c>
      <c r="D1638">
        <v>75</v>
      </c>
      <c r="E1638" t="s">
        <v>86</v>
      </c>
      <c r="F1638" t="s">
        <v>87</v>
      </c>
      <c r="G1638" t="s">
        <v>88</v>
      </c>
      <c r="H1638" t="s">
        <v>89</v>
      </c>
      <c r="I1638" t="s">
        <v>236</v>
      </c>
      <c r="J1638" t="s">
        <v>91</v>
      </c>
      <c r="K1638" t="s">
        <v>237</v>
      </c>
      <c r="L1638">
        <v>0</v>
      </c>
      <c r="M1638">
        <v>671996</v>
      </c>
      <c r="N1638">
        <v>193445</v>
      </c>
      <c r="O1638">
        <v>52320</v>
      </c>
      <c r="P1638">
        <v>94617</v>
      </c>
      <c r="Q1638" t="s">
        <v>93</v>
      </c>
      <c r="R1638">
        <v>464308</v>
      </c>
    </row>
    <row r="1639" spans="1:18" x14ac:dyDescent="0.25">
      <c r="A1639" t="s">
        <v>388</v>
      </c>
      <c r="B1639" t="s">
        <v>389</v>
      </c>
      <c r="C1639" t="s">
        <v>85</v>
      </c>
      <c r="D1639">
        <v>75</v>
      </c>
      <c r="E1639" t="s">
        <v>86</v>
      </c>
      <c r="F1639" t="s">
        <v>87</v>
      </c>
      <c r="G1639" t="s">
        <v>88</v>
      </c>
      <c r="H1639" t="s">
        <v>89</v>
      </c>
      <c r="I1639" t="s">
        <v>130</v>
      </c>
      <c r="J1639" t="s">
        <v>91</v>
      </c>
      <c r="K1639" t="s">
        <v>131</v>
      </c>
      <c r="L1639">
        <v>105</v>
      </c>
      <c r="M1639">
        <v>671996</v>
      </c>
      <c r="N1639">
        <v>193445</v>
      </c>
      <c r="O1639">
        <v>52320</v>
      </c>
      <c r="P1639">
        <v>94617</v>
      </c>
      <c r="Q1639" t="s">
        <v>93</v>
      </c>
      <c r="R1639">
        <v>464308</v>
      </c>
    </row>
    <row r="1640" spans="1:18" x14ac:dyDescent="0.25">
      <c r="A1640" t="s">
        <v>388</v>
      </c>
      <c r="B1640" t="s">
        <v>389</v>
      </c>
      <c r="C1640" t="s">
        <v>85</v>
      </c>
      <c r="D1640">
        <v>75</v>
      </c>
      <c r="E1640" t="s">
        <v>86</v>
      </c>
      <c r="F1640" t="s">
        <v>87</v>
      </c>
      <c r="G1640" t="s">
        <v>88</v>
      </c>
      <c r="H1640" t="s">
        <v>89</v>
      </c>
      <c r="I1640" t="s">
        <v>196</v>
      </c>
      <c r="J1640" t="s">
        <v>91</v>
      </c>
      <c r="K1640" t="s">
        <v>197</v>
      </c>
      <c r="L1640">
        <v>16259</v>
      </c>
      <c r="M1640">
        <v>671996</v>
      </c>
      <c r="N1640">
        <v>193445</v>
      </c>
      <c r="O1640">
        <v>52320</v>
      </c>
      <c r="P1640">
        <v>94617</v>
      </c>
      <c r="Q1640" t="s">
        <v>93</v>
      </c>
      <c r="R1640">
        <v>464308</v>
      </c>
    </row>
    <row r="1641" spans="1:18" x14ac:dyDescent="0.25">
      <c r="A1641" t="s">
        <v>388</v>
      </c>
      <c r="B1641" t="s">
        <v>389</v>
      </c>
      <c r="C1641" t="s">
        <v>85</v>
      </c>
      <c r="D1641">
        <v>75</v>
      </c>
      <c r="E1641" t="s">
        <v>86</v>
      </c>
      <c r="F1641" t="s">
        <v>87</v>
      </c>
      <c r="G1641" t="s">
        <v>88</v>
      </c>
      <c r="H1641" t="s">
        <v>89</v>
      </c>
      <c r="I1641" t="s">
        <v>138</v>
      </c>
      <c r="J1641" t="s">
        <v>91</v>
      </c>
      <c r="K1641" t="s">
        <v>139</v>
      </c>
      <c r="L1641">
        <v>29632</v>
      </c>
      <c r="M1641">
        <v>671996</v>
      </c>
      <c r="N1641">
        <v>193445</v>
      </c>
      <c r="O1641">
        <v>52320</v>
      </c>
      <c r="P1641">
        <v>94617</v>
      </c>
      <c r="Q1641" t="s">
        <v>93</v>
      </c>
      <c r="R1641">
        <v>464308</v>
      </c>
    </row>
    <row r="1642" spans="1:18" x14ac:dyDescent="0.25">
      <c r="A1642" t="s">
        <v>388</v>
      </c>
      <c r="B1642" t="s">
        <v>389</v>
      </c>
      <c r="C1642" t="s">
        <v>85</v>
      </c>
      <c r="D1642">
        <v>75</v>
      </c>
      <c r="E1642" t="s">
        <v>86</v>
      </c>
      <c r="F1642" t="s">
        <v>87</v>
      </c>
      <c r="G1642" t="s">
        <v>88</v>
      </c>
      <c r="H1642" t="s">
        <v>89</v>
      </c>
      <c r="I1642" t="s">
        <v>190</v>
      </c>
      <c r="J1642" t="s">
        <v>91</v>
      </c>
      <c r="K1642" t="s">
        <v>191</v>
      </c>
      <c r="L1642">
        <v>500</v>
      </c>
      <c r="M1642">
        <v>671996</v>
      </c>
      <c r="N1642">
        <v>193445</v>
      </c>
      <c r="O1642">
        <v>52320</v>
      </c>
      <c r="P1642">
        <v>94617</v>
      </c>
      <c r="Q1642" t="s">
        <v>93</v>
      </c>
      <c r="R1642">
        <v>464308</v>
      </c>
    </row>
    <row r="1643" spans="1:18" x14ac:dyDescent="0.25">
      <c r="A1643" t="s">
        <v>388</v>
      </c>
      <c r="B1643" t="s">
        <v>389</v>
      </c>
      <c r="C1643" t="s">
        <v>85</v>
      </c>
      <c r="D1643">
        <v>75</v>
      </c>
      <c r="E1643" t="s">
        <v>86</v>
      </c>
      <c r="F1643" t="s">
        <v>87</v>
      </c>
      <c r="G1643" t="s">
        <v>88</v>
      </c>
      <c r="H1643" t="s">
        <v>89</v>
      </c>
      <c r="I1643" t="s">
        <v>130</v>
      </c>
      <c r="J1643" t="s">
        <v>91</v>
      </c>
      <c r="K1643" t="s">
        <v>131</v>
      </c>
      <c r="L1643">
        <v>15000</v>
      </c>
      <c r="M1643">
        <v>671996</v>
      </c>
      <c r="N1643">
        <v>193445</v>
      </c>
      <c r="O1643">
        <v>52320</v>
      </c>
      <c r="P1643">
        <v>94617</v>
      </c>
      <c r="Q1643" t="s">
        <v>93</v>
      </c>
      <c r="R1643">
        <v>464308</v>
      </c>
    </row>
    <row r="1644" spans="1:18" x14ac:dyDescent="0.25">
      <c r="A1644" t="s">
        <v>388</v>
      </c>
      <c r="B1644" t="s">
        <v>389</v>
      </c>
      <c r="C1644" t="s">
        <v>85</v>
      </c>
      <c r="D1644">
        <v>75</v>
      </c>
      <c r="E1644" t="s">
        <v>86</v>
      </c>
      <c r="F1644" t="s">
        <v>87</v>
      </c>
      <c r="G1644" t="s">
        <v>88</v>
      </c>
      <c r="H1644" t="s">
        <v>89</v>
      </c>
      <c r="I1644" t="s">
        <v>190</v>
      </c>
      <c r="J1644" t="s">
        <v>91</v>
      </c>
      <c r="K1644" t="s">
        <v>191</v>
      </c>
      <c r="L1644">
        <v>1354</v>
      </c>
      <c r="M1644">
        <v>671996</v>
      </c>
      <c r="N1644">
        <v>193445</v>
      </c>
      <c r="O1644">
        <v>52320</v>
      </c>
      <c r="P1644">
        <v>94617</v>
      </c>
      <c r="Q1644" t="s">
        <v>93</v>
      </c>
      <c r="R1644">
        <v>464308</v>
      </c>
    </row>
    <row r="1645" spans="1:18" x14ac:dyDescent="0.25">
      <c r="A1645" t="s">
        <v>388</v>
      </c>
      <c r="B1645" t="s">
        <v>389</v>
      </c>
      <c r="C1645" t="s">
        <v>85</v>
      </c>
      <c r="D1645">
        <v>75</v>
      </c>
      <c r="E1645" t="s">
        <v>86</v>
      </c>
      <c r="F1645" t="s">
        <v>87</v>
      </c>
      <c r="G1645" t="s">
        <v>88</v>
      </c>
      <c r="H1645" t="s">
        <v>89</v>
      </c>
      <c r="I1645" t="s">
        <v>130</v>
      </c>
      <c r="J1645" t="s">
        <v>91</v>
      </c>
      <c r="K1645" t="s">
        <v>131</v>
      </c>
      <c r="L1645">
        <v>1763</v>
      </c>
      <c r="M1645">
        <v>671996</v>
      </c>
      <c r="N1645">
        <v>193445</v>
      </c>
      <c r="O1645">
        <v>52320</v>
      </c>
      <c r="P1645">
        <v>94617</v>
      </c>
      <c r="Q1645" t="s">
        <v>93</v>
      </c>
      <c r="R1645">
        <v>464308</v>
      </c>
    </row>
    <row r="1646" spans="1:18" x14ac:dyDescent="0.25">
      <c r="A1646" t="s">
        <v>388</v>
      </c>
      <c r="B1646" t="s">
        <v>389</v>
      </c>
      <c r="C1646" t="s">
        <v>85</v>
      </c>
      <c r="D1646">
        <v>75</v>
      </c>
      <c r="E1646" t="s">
        <v>86</v>
      </c>
      <c r="F1646" t="s">
        <v>87</v>
      </c>
      <c r="G1646" t="s">
        <v>88</v>
      </c>
      <c r="H1646" t="s">
        <v>89</v>
      </c>
      <c r="I1646" t="s">
        <v>136</v>
      </c>
      <c r="J1646" t="s">
        <v>91</v>
      </c>
      <c r="K1646" t="s">
        <v>137</v>
      </c>
      <c r="L1646">
        <v>804</v>
      </c>
      <c r="M1646">
        <v>671996</v>
      </c>
      <c r="N1646">
        <v>193445</v>
      </c>
      <c r="O1646">
        <v>52320</v>
      </c>
      <c r="P1646">
        <v>94617</v>
      </c>
      <c r="Q1646" t="s">
        <v>93</v>
      </c>
      <c r="R1646">
        <v>464308</v>
      </c>
    </row>
    <row r="1647" spans="1:18" x14ac:dyDescent="0.25">
      <c r="A1647" t="s">
        <v>388</v>
      </c>
      <c r="B1647" t="s">
        <v>389</v>
      </c>
      <c r="C1647" t="s">
        <v>85</v>
      </c>
      <c r="D1647">
        <v>75</v>
      </c>
      <c r="E1647" t="s">
        <v>86</v>
      </c>
      <c r="F1647" t="s">
        <v>87</v>
      </c>
      <c r="G1647" t="s">
        <v>88</v>
      </c>
      <c r="H1647" t="s">
        <v>89</v>
      </c>
      <c r="I1647" t="s">
        <v>130</v>
      </c>
      <c r="J1647" t="s">
        <v>91</v>
      </c>
      <c r="K1647" t="s">
        <v>131</v>
      </c>
      <c r="L1647">
        <v>1800</v>
      </c>
      <c r="M1647">
        <v>671996</v>
      </c>
      <c r="N1647">
        <v>193445</v>
      </c>
      <c r="O1647">
        <v>52320</v>
      </c>
      <c r="P1647">
        <v>94617</v>
      </c>
      <c r="Q1647" t="s">
        <v>93</v>
      </c>
      <c r="R1647">
        <v>464308</v>
      </c>
    </row>
    <row r="1648" spans="1:18" x14ac:dyDescent="0.25">
      <c r="A1648" t="s">
        <v>388</v>
      </c>
      <c r="B1648" t="s">
        <v>389</v>
      </c>
      <c r="C1648" t="s">
        <v>85</v>
      </c>
      <c r="D1648">
        <v>75</v>
      </c>
      <c r="E1648" t="s">
        <v>86</v>
      </c>
      <c r="F1648" t="s">
        <v>87</v>
      </c>
      <c r="G1648" t="s">
        <v>88</v>
      </c>
      <c r="H1648" t="s">
        <v>89</v>
      </c>
      <c r="I1648" t="s">
        <v>200</v>
      </c>
      <c r="J1648" t="s">
        <v>91</v>
      </c>
      <c r="K1648" t="s">
        <v>201</v>
      </c>
      <c r="L1648">
        <v>2262</v>
      </c>
      <c r="M1648">
        <v>671996</v>
      </c>
      <c r="N1648">
        <v>193445</v>
      </c>
      <c r="O1648">
        <v>52320</v>
      </c>
      <c r="P1648">
        <v>94617</v>
      </c>
      <c r="Q1648" t="s">
        <v>93</v>
      </c>
      <c r="R1648">
        <v>464308</v>
      </c>
    </row>
    <row r="1649" spans="1:18" x14ac:dyDescent="0.25">
      <c r="A1649" t="s">
        <v>388</v>
      </c>
      <c r="B1649" t="s">
        <v>389</v>
      </c>
      <c r="C1649" t="s">
        <v>85</v>
      </c>
      <c r="D1649">
        <v>75</v>
      </c>
      <c r="E1649" t="s">
        <v>86</v>
      </c>
      <c r="F1649" t="s">
        <v>87</v>
      </c>
      <c r="G1649" t="s">
        <v>88</v>
      </c>
      <c r="H1649" t="s">
        <v>89</v>
      </c>
      <c r="I1649" t="s">
        <v>194</v>
      </c>
      <c r="J1649" t="s">
        <v>91</v>
      </c>
      <c r="K1649" t="s">
        <v>195</v>
      </c>
      <c r="L1649">
        <v>15098</v>
      </c>
      <c r="M1649">
        <v>671996</v>
      </c>
      <c r="N1649">
        <v>193445</v>
      </c>
      <c r="O1649">
        <v>52320</v>
      </c>
      <c r="P1649">
        <v>94617</v>
      </c>
      <c r="Q1649" t="s">
        <v>93</v>
      </c>
      <c r="R1649">
        <v>464308</v>
      </c>
    </row>
    <row r="1650" spans="1:18" x14ac:dyDescent="0.25">
      <c r="A1650" t="s">
        <v>388</v>
      </c>
      <c r="B1650" t="s">
        <v>389</v>
      </c>
      <c r="C1650" t="s">
        <v>85</v>
      </c>
      <c r="D1650">
        <v>75</v>
      </c>
      <c r="E1650" t="s">
        <v>86</v>
      </c>
      <c r="F1650" t="s">
        <v>87</v>
      </c>
      <c r="G1650" t="s">
        <v>88</v>
      </c>
      <c r="H1650" t="s">
        <v>89</v>
      </c>
      <c r="I1650" t="s">
        <v>208</v>
      </c>
      <c r="J1650" t="s">
        <v>91</v>
      </c>
      <c r="K1650" t="s">
        <v>209</v>
      </c>
      <c r="L1650">
        <v>3845</v>
      </c>
      <c r="M1650">
        <v>671996</v>
      </c>
      <c r="N1650">
        <v>193445</v>
      </c>
      <c r="O1650">
        <v>52320</v>
      </c>
      <c r="P1650">
        <v>94617</v>
      </c>
      <c r="Q1650" t="s">
        <v>93</v>
      </c>
      <c r="R1650">
        <v>464308</v>
      </c>
    </row>
    <row r="1651" spans="1:18" x14ac:dyDescent="0.25">
      <c r="A1651" t="s">
        <v>388</v>
      </c>
      <c r="B1651" t="s">
        <v>389</v>
      </c>
      <c r="C1651" t="s">
        <v>85</v>
      </c>
      <c r="D1651">
        <v>75</v>
      </c>
      <c r="E1651" t="s">
        <v>86</v>
      </c>
      <c r="F1651" t="s">
        <v>87</v>
      </c>
      <c r="G1651" t="s">
        <v>88</v>
      </c>
      <c r="H1651" t="s">
        <v>89</v>
      </c>
      <c r="I1651" t="s">
        <v>136</v>
      </c>
      <c r="J1651" t="s">
        <v>91</v>
      </c>
      <c r="K1651" t="s">
        <v>137</v>
      </c>
      <c r="L1651">
        <v>1290</v>
      </c>
      <c r="M1651">
        <v>671996</v>
      </c>
      <c r="N1651">
        <v>193445</v>
      </c>
      <c r="O1651">
        <v>52320</v>
      </c>
      <c r="P1651">
        <v>94617</v>
      </c>
      <c r="Q1651" t="s">
        <v>93</v>
      </c>
      <c r="R1651">
        <v>464308</v>
      </c>
    </row>
    <row r="1652" spans="1:18" x14ac:dyDescent="0.25">
      <c r="A1652" t="s">
        <v>388</v>
      </c>
      <c r="B1652" t="s">
        <v>389</v>
      </c>
      <c r="C1652" t="s">
        <v>85</v>
      </c>
      <c r="D1652">
        <v>75</v>
      </c>
      <c r="E1652" t="s">
        <v>86</v>
      </c>
      <c r="F1652" t="s">
        <v>87</v>
      </c>
      <c r="G1652" t="s">
        <v>88</v>
      </c>
      <c r="H1652" t="s">
        <v>89</v>
      </c>
      <c r="I1652" t="s">
        <v>226</v>
      </c>
      <c r="J1652" t="s">
        <v>91</v>
      </c>
      <c r="K1652" t="s">
        <v>227</v>
      </c>
      <c r="L1652">
        <v>7000</v>
      </c>
      <c r="M1652">
        <v>671996</v>
      </c>
      <c r="N1652">
        <v>193445</v>
      </c>
      <c r="O1652">
        <v>52320</v>
      </c>
      <c r="P1652">
        <v>94617</v>
      </c>
      <c r="Q1652" t="s">
        <v>93</v>
      </c>
      <c r="R1652">
        <v>464308</v>
      </c>
    </row>
    <row r="1653" spans="1:18" x14ac:dyDescent="0.25">
      <c r="A1653" t="s">
        <v>388</v>
      </c>
      <c r="B1653" t="s">
        <v>389</v>
      </c>
      <c r="C1653" t="s">
        <v>85</v>
      </c>
      <c r="D1653">
        <v>75</v>
      </c>
      <c r="E1653" t="s">
        <v>86</v>
      </c>
      <c r="F1653" t="s">
        <v>87</v>
      </c>
      <c r="G1653" t="s">
        <v>88</v>
      </c>
      <c r="H1653" t="s">
        <v>89</v>
      </c>
      <c r="I1653" t="s">
        <v>194</v>
      </c>
      <c r="J1653" t="s">
        <v>91</v>
      </c>
      <c r="K1653" t="s">
        <v>195</v>
      </c>
      <c r="L1653">
        <v>3629</v>
      </c>
      <c r="M1653">
        <v>671996</v>
      </c>
      <c r="N1653">
        <v>193445</v>
      </c>
      <c r="O1653">
        <v>52320</v>
      </c>
      <c r="P1653">
        <v>94617</v>
      </c>
      <c r="Q1653" t="s">
        <v>93</v>
      </c>
      <c r="R1653">
        <v>464308</v>
      </c>
    </row>
    <row r="1654" spans="1:18" x14ac:dyDescent="0.25">
      <c r="A1654" t="s">
        <v>388</v>
      </c>
      <c r="B1654" t="s">
        <v>389</v>
      </c>
      <c r="C1654" t="s">
        <v>85</v>
      </c>
      <c r="D1654">
        <v>75</v>
      </c>
      <c r="E1654" t="s">
        <v>86</v>
      </c>
      <c r="F1654" t="s">
        <v>87</v>
      </c>
      <c r="G1654" t="s">
        <v>88</v>
      </c>
      <c r="H1654" t="s">
        <v>89</v>
      </c>
      <c r="I1654" t="s">
        <v>208</v>
      </c>
      <c r="J1654" t="s">
        <v>91</v>
      </c>
      <c r="K1654" t="s">
        <v>209</v>
      </c>
      <c r="L1654">
        <v>519</v>
      </c>
      <c r="M1654">
        <v>671996</v>
      </c>
      <c r="N1654">
        <v>193445</v>
      </c>
      <c r="O1654">
        <v>52320</v>
      </c>
      <c r="P1654">
        <v>94617</v>
      </c>
      <c r="Q1654" t="s">
        <v>93</v>
      </c>
      <c r="R1654">
        <v>464308</v>
      </c>
    </row>
    <row r="1655" spans="1:18" x14ac:dyDescent="0.25">
      <c r="A1655" t="s">
        <v>388</v>
      </c>
      <c r="B1655" t="s">
        <v>389</v>
      </c>
      <c r="C1655" t="s">
        <v>85</v>
      </c>
      <c r="D1655">
        <v>75</v>
      </c>
      <c r="E1655" t="s">
        <v>86</v>
      </c>
      <c r="F1655" t="s">
        <v>87</v>
      </c>
      <c r="G1655" t="s">
        <v>88</v>
      </c>
      <c r="H1655" t="s">
        <v>89</v>
      </c>
      <c r="I1655" t="s">
        <v>208</v>
      </c>
      <c r="J1655" t="s">
        <v>91</v>
      </c>
      <c r="K1655" t="s">
        <v>209</v>
      </c>
      <c r="L1655">
        <v>1560</v>
      </c>
      <c r="M1655">
        <v>671996</v>
      </c>
      <c r="N1655">
        <v>193445</v>
      </c>
      <c r="O1655">
        <v>52320</v>
      </c>
      <c r="P1655">
        <v>94617</v>
      </c>
      <c r="Q1655" t="s">
        <v>93</v>
      </c>
      <c r="R1655">
        <v>464308</v>
      </c>
    </row>
    <row r="1656" spans="1:18" x14ac:dyDescent="0.25">
      <c r="A1656" t="s">
        <v>388</v>
      </c>
      <c r="B1656" t="s">
        <v>389</v>
      </c>
      <c r="C1656" t="s">
        <v>85</v>
      </c>
      <c r="D1656">
        <v>75</v>
      </c>
      <c r="E1656" t="s">
        <v>86</v>
      </c>
      <c r="F1656" t="s">
        <v>87</v>
      </c>
      <c r="G1656" t="s">
        <v>88</v>
      </c>
      <c r="H1656" t="s">
        <v>89</v>
      </c>
      <c r="I1656" t="s">
        <v>208</v>
      </c>
      <c r="J1656" t="s">
        <v>91</v>
      </c>
      <c r="K1656" t="s">
        <v>209</v>
      </c>
      <c r="L1656">
        <v>588</v>
      </c>
      <c r="M1656">
        <v>671996</v>
      </c>
      <c r="N1656">
        <v>193445</v>
      </c>
      <c r="O1656">
        <v>52320</v>
      </c>
      <c r="P1656">
        <v>94617</v>
      </c>
      <c r="Q1656" t="s">
        <v>93</v>
      </c>
      <c r="R1656">
        <v>464308</v>
      </c>
    </row>
    <row r="1657" spans="1:18" x14ac:dyDescent="0.25">
      <c r="A1657" t="s">
        <v>388</v>
      </c>
      <c r="B1657" t="s">
        <v>389</v>
      </c>
      <c r="C1657" t="s">
        <v>85</v>
      </c>
      <c r="D1657">
        <v>75</v>
      </c>
      <c r="E1657" t="s">
        <v>86</v>
      </c>
      <c r="F1657" t="s">
        <v>87</v>
      </c>
      <c r="G1657" t="s">
        <v>88</v>
      </c>
      <c r="H1657" t="s">
        <v>89</v>
      </c>
      <c r="I1657" t="s">
        <v>208</v>
      </c>
      <c r="J1657" t="s">
        <v>91</v>
      </c>
      <c r="K1657" t="s">
        <v>209</v>
      </c>
      <c r="L1657">
        <v>1080</v>
      </c>
      <c r="M1657">
        <v>671996</v>
      </c>
      <c r="N1657">
        <v>193445</v>
      </c>
      <c r="O1657">
        <v>52320</v>
      </c>
      <c r="P1657">
        <v>94617</v>
      </c>
      <c r="Q1657" t="s">
        <v>93</v>
      </c>
      <c r="R1657">
        <v>464308</v>
      </c>
    </row>
    <row r="1658" spans="1:18" x14ac:dyDescent="0.25">
      <c r="A1658" t="s">
        <v>388</v>
      </c>
      <c r="B1658" t="s">
        <v>389</v>
      </c>
      <c r="C1658" t="s">
        <v>85</v>
      </c>
      <c r="D1658">
        <v>75</v>
      </c>
      <c r="E1658" t="s">
        <v>86</v>
      </c>
      <c r="F1658" t="s">
        <v>87</v>
      </c>
      <c r="G1658" t="s">
        <v>88</v>
      </c>
      <c r="H1658" t="s">
        <v>89</v>
      </c>
      <c r="I1658" t="s">
        <v>136</v>
      </c>
      <c r="J1658" t="s">
        <v>91</v>
      </c>
      <c r="K1658" t="s">
        <v>137</v>
      </c>
      <c r="L1658">
        <v>71</v>
      </c>
      <c r="M1658">
        <v>671996</v>
      </c>
      <c r="N1658">
        <v>193445</v>
      </c>
      <c r="O1658">
        <v>52320</v>
      </c>
      <c r="P1658">
        <v>94617</v>
      </c>
      <c r="Q1658" t="s">
        <v>93</v>
      </c>
      <c r="R1658">
        <v>464308</v>
      </c>
    </row>
    <row r="1659" spans="1:18" x14ac:dyDescent="0.25">
      <c r="A1659" t="s">
        <v>388</v>
      </c>
      <c r="B1659" t="s">
        <v>389</v>
      </c>
      <c r="C1659" t="s">
        <v>85</v>
      </c>
      <c r="D1659">
        <v>75</v>
      </c>
      <c r="E1659" t="s">
        <v>86</v>
      </c>
      <c r="F1659" t="s">
        <v>87</v>
      </c>
      <c r="G1659" t="s">
        <v>88</v>
      </c>
      <c r="H1659" t="s">
        <v>89</v>
      </c>
      <c r="I1659" t="s">
        <v>192</v>
      </c>
      <c r="J1659" t="s">
        <v>91</v>
      </c>
      <c r="K1659" t="s">
        <v>193</v>
      </c>
      <c r="L1659">
        <v>500</v>
      </c>
      <c r="M1659">
        <v>671996</v>
      </c>
      <c r="N1659">
        <v>193445</v>
      </c>
      <c r="O1659">
        <v>52320</v>
      </c>
      <c r="P1659">
        <v>94617</v>
      </c>
      <c r="Q1659" t="s">
        <v>93</v>
      </c>
      <c r="R1659">
        <v>464308</v>
      </c>
    </row>
    <row r="1660" spans="1:18" x14ac:dyDescent="0.25">
      <c r="A1660" t="s">
        <v>388</v>
      </c>
      <c r="B1660" t="s">
        <v>389</v>
      </c>
      <c r="C1660" t="s">
        <v>85</v>
      </c>
      <c r="D1660">
        <v>75</v>
      </c>
      <c r="E1660" t="s">
        <v>86</v>
      </c>
      <c r="F1660" t="s">
        <v>87</v>
      </c>
      <c r="G1660" t="s">
        <v>88</v>
      </c>
      <c r="H1660" t="s">
        <v>89</v>
      </c>
      <c r="I1660" t="s">
        <v>208</v>
      </c>
      <c r="J1660" t="s">
        <v>91</v>
      </c>
      <c r="K1660" t="s">
        <v>209</v>
      </c>
      <c r="L1660">
        <v>1431</v>
      </c>
      <c r="M1660">
        <v>671996</v>
      </c>
      <c r="N1660">
        <v>193445</v>
      </c>
      <c r="O1660">
        <v>52320</v>
      </c>
      <c r="P1660">
        <v>94617</v>
      </c>
      <c r="Q1660" t="s">
        <v>93</v>
      </c>
      <c r="R1660">
        <v>464308</v>
      </c>
    </row>
    <row r="1661" spans="1:18" x14ac:dyDescent="0.25">
      <c r="A1661" t="s">
        <v>388</v>
      </c>
      <c r="B1661" t="s">
        <v>389</v>
      </c>
      <c r="C1661" t="s">
        <v>85</v>
      </c>
      <c r="D1661">
        <v>75</v>
      </c>
      <c r="E1661" t="s">
        <v>86</v>
      </c>
      <c r="F1661" t="s">
        <v>87</v>
      </c>
      <c r="G1661" t="s">
        <v>88</v>
      </c>
      <c r="H1661" t="s">
        <v>89</v>
      </c>
      <c r="I1661" t="s">
        <v>136</v>
      </c>
      <c r="J1661" t="s">
        <v>91</v>
      </c>
      <c r="K1661" t="s">
        <v>137</v>
      </c>
      <c r="L1661">
        <v>240</v>
      </c>
      <c r="M1661">
        <v>671996</v>
      </c>
      <c r="N1661">
        <v>193445</v>
      </c>
      <c r="O1661">
        <v>52320</v>
      </c>
      <c r="P1661">
        <v>94617</v>
      </c>
      <c r="Q1661" t="s">
        <v>93</v>
      </c>
      <c r="R1661">
        <v>464308</v>
      </c>
    </row>
    <row r="1662" spans="1:18" x14ac:dyDescent="0.25">
      <c r="A1662" t="s">
        <v>388</v>
      </c>
      <c r="B1662" t="s">
        <v>389</v>
      </c>
      <c r="C1662" t="s">
        <v>85</v>
      </c>
      <c r="D1662">
        <v>75</v>
      </c>
      <c r="E1662" t="s">
        <v>86</v>
      </c>
      <c r="F1662" t="s">
        <v>87</v>
      </c>
      <c r="G1662" t="s">
        <v>88</v>
      </c>
      <c r="H1662" t="s">
        <v>89</v>
      </c>
      <c r="I1662" t="s">
        <v>136</v>
      </c>
      <c r="J1662" t="s">
        <v>91</v>
      </c>
      <c r="K1662" t="s">
        <v>137</v>
      </c>
      <c r="L1662">
        <v>105</v>
      </c>
      <c r="M1662">
        <v>671996</v>
      </c>
      <c r="N1662">
        <v>193445</v>
      </c>
      <c r="O1662">
        <v>52320</v>
      </c>
      <c r="P1662">
        <v>94617</v>
      </c>
      <c r="Q1662" t="s">
        <v>93</v>
      </c>
      <c r="R1662">
        <v>464308</v>
      </c>
    </row>
    <row r="1663" spans="1:18" x14ac:dyDescent="0.25">
      <c r="A1663" t="s">
        <v>388</v>
      </c>
      <c r="B1663" t="s">
        <v>389</v>
      </c>
      <c r="C1663" t="s">
        <v>85</v>
      </c>
      <c r="D1663">
        <v>75</v>
      </c>
      <c r="E1663" t="s">
        <v>86</v>
      </c>
      <c r="F1663" t="s">
        <v>87</v>
      </c>
      <c r="G1663" t="s">
        <v>88</v>
      </c>
      <c r="H1663" t="s">
        <v>89</v>
      </c>
      <c r="I1663" t="s">
        <v>136</v>
      </c>
      <c r="J1663" t="s">
        <v>91</v>
      </c>
      <c r="K1663" t="s">
        <v>137</v>
      </c>
      <c r="L1663">
        <v>120</v>
      </c>
      <c r="M1663">
        <v>671996</v>
      </c>
      <c r="N1663">
        <v>193445</v>
      </c>
      <c r="O1663">
        <v>52320</v>
      </c>
      <c r="P1663">
        <v>94617</v>
      </c>
      <c r="Q1663" t="s">
        <v>93</v>
      </c>
      <c r="R1663">
        <v>464308</v>
      </c>
    </row>
    <row r="1664" spans="1:18" x14ac:dyDescent="0.25">
      <c r="A1664" t="s">
        <v>388</v>
      </c>
      <c r="B1664" t="s">
        <v>389</v>
      </c>
      <c r="C1664" t="s">
        <v>85</v>
      </c>
      <c r="D1664">
        <v>75</v>
      </c>
      <c r="E1664" t="s">
        <v>86</v>
      </c>
      <c r="F1664" t="s">
        <v>87</v>
      </c>
      <c r="G1664" t="s">
        <v>88</v>
      </c>
      <c r="H1664" t="s">
        <v>89</v>
      </c>
      <c r="I1664" t="s">
        <v>208</v>
      </c>
      <c r="J1664" t="s">
        <v>91</v>
      </c>
      <c r="K1664" t="s">
        <v>209</v>
      </c>
      <c r="L1664">
        <v>420</v>
      </c>
      <c r="M1664">
        <v>671996</v>
      </c>
      <c r="N1664">
        <v>193445</v>
      </c>
      <c r="O1664">
        <v>52320</v>
      </c>
      <c r="P1664">
        <v>94617</v>
      </c>
      <c r="Q1664" t="s">
        <v>93</v>
      </c>
      <c r="R1664">
        <v>464308</v>
      </c>
    </row>
    <row r="1665" spans="1:18" x14ac:dyDescent="0.25">
      <c r="A1665" t="s">
        <v>388</v>
      </c>
      <c r="B1665" t="s">
        <v>389</v>
      </c>
      <c r="C1665" t="s">
        <v>85</v>
      </c>
      <c r="D1665">
        <v>75</v>
      </c>
      <c r="E1665" t="s">
        <v>86</v>
      </c>
      <c r="F1665" t="s">
        <v>87</v>
      </c>
      <c r="G1665" t="s">
        <v>88</v>
      </c>
      <c r="H1665" t="s">
        <v>89</v>
      </c>
      <c r="I1665" t="s">
        <v>208</v>
      </c>
      <c r="J1665" t="s">
        <v>91</v>
      </c>
      <c r="K1665" t="s">
        <v>209</v>
      </c>
      <c r="L1665">
        <v>720</v>
      </c>
      <c r="M1665">
        <v>671996</v>
      </c>
      <c r="N1665">
        <v>193445</v>
      </c>
      <c r="O1665">
        <v>52320</v>
      </c>
      <c r="P1665">
        <v>94617</v>
      </c>
      <c r="Q1665" t="s">
        <v>93</v>
      </c>
      <c r="R1665">
        <v>464308</v>
      </c>
    </row>
    <row r="1666" spans="1:18" x14ac:dyDescent="0.25">
      <c r="A1666" t="s">
        <v>388</v>
      </c>
      <c r="B1666" t="s">
        <v>389</v>
      </c>
      <c r="C1666" t="s">
        <v>85</v>
      </c>
      <c r="D1666">
        <v>75</v>
      </c>
      <c r="E1666" t="s">
        <v>86</v>
      </c>
      <c r="F1666" t="s">
        <v>87</v>
      </c>
      <c r="G1666" t="s">
        <v>88</v>
      </c>
      <c r="H1666" t="s">
        <v>89</v>
      </c>
      <c r="I1666" t="s">
        <v>168</v>
      </c>
      <c r="J1666" t="s">
        <v>91</v>
      </c>
      <c r="K1666" t="s">
        <v>169</v>
      </c>
      <c r="L1666">
        <v>23964</v>
      </c>
      <c r="M1666">
        <v>671996</v>
      </c>
      <c r="N1666">
        <v>193445</v>
      </c>
      <c r="O1666">
        <v>52320</v>
      </c>
      <c r="P1666">
        <v>94617</v>
      </c>
      <c r="Q1666" t="s">
        <v>93</v>
      </c>
      <c r="R1666">
        <v>464308</v>
      </c>
    </row>
    <row r="1667" spans="1:18" x14ac:dyDescent="0.25">
      <c r="A1667" t="s">
        <v>388</v>
      </c>
      <c r="B1667" t="s">
        <v>389</v>
      </c>
      <c r="C1667" t="s">
        <v>85</v>
      </c>
      <c r="D1667">
        <v>75</v>
      </c>
      <c r="E1667" t="s">
        <v>86</v>
      </c>
      <c r="F1667" t="s">
        <v>87</v>
      </c>
      <c r="G1667" t="s">
        <v>88</v>
      </c>
      <c r="H1667" t="s">
        <v>89</v>
      </c>
      <c r="I1667" t="s">
        <v>208</v>
      </c>
      <c r="J1667" t="s">
        <v>91</v>
      </c>
      <c r="K1667" t="s">
        <v>209</v>
      </c>
      <c r="L1667">
        <v>3046</v>
      </c>
      <c r="M1667">
        <v>671996</v>
      </c>
      <c r="N1667">
        <v>193445</v>
      </c>
      <c r="O1667">
        <v>52320</v>
      </c>
      <c r="P1667">
        <v>94617</v>
      </c>
      <c r="Q1667" t="s">
        <v>93</v>
      </c>
      <c r="R1667">
        <v>464308</v>
      </c>
    </row>
    <row r="1668" spans="1:18" x14ac:dyDescent="0.25">
      <c r="A1668" t="s">
        <v>388</v>
      </c>
      <c r="B1668" t="s">
        <v>389</v>
      </c>
      <c r="C1668" t="s">
        <v>85</v>
      </c>
      <c r="D1668">
        <v>75</v>
      </c>
      <c r="E1668" t="s">
        <v>86</v>
      </c>
      <c r="F1668" t="s">
        <v>87</v>
      </c>
      <c r="G1668" t="s">
        <v>88</v>
      </c>
      <c r="H1668" t="s">
        <v>89</v>
      </c>
      <c r="I1668" t="s">
        <v>136</v>
      </c>
      <c r="J1668" t="s">
        <v>91</v>
      </c>
      <c r="K1668" t="s">
        <v>137</v>
      </c>
      <c r="L1668">
        <v>492</v>
      </c>
      <c r="M1668">
        <v>671996</v>
      </c>
      <c r="N1668">
        <v>193445</v>
      </c>
      <c r="O1668">
        <v>52320</v>
      </c>
      <c r="P1668">
        <v>94617</v>
      </c>
      <c r="Q1668" t="s">
        <v>93</v>
      </c>
      <c r="R1668">
        <v>464308</v>
      </c>
    </row>
    <row r="1669" spans="1:18" x14ac:dyDescent="0.25">
      <c r="A1669" t="s">
        <v>388</v>
      </c>
      <c r="B1669" t="s">
        <v>389</v>
      </c>
      <c r="C1669" t="s">
        <v>85</v>
      </c>
      <c r="D1669">
        <v>75</v>
      </c>
      <c r="E1669" t="s">
        <v>86</v>
      </c>
      <c r="F1669" t="s">
        <v>87</v>
      </c>
      <c r="G1669" t="s">
        <v>88</v>
      </c>
      <c r="H1669" t="s">
        <v>89</v>
      </c>
      <c r="I1669" t="s">
        <v>224</v>
      </c>
      <c r="J1669" t="s">
        <v>91</v>
      </c>
      <c r="K1669" t="s">
        <v>225</v>
      </c>
      <c r="L1669">
        <v>515</v>
      </c>
      <c r="M1669">
        <v>671996</v>
      </c>
      <c r="N1669">
        <v>193445</v>
      </c>
      <c r="O1669">
        <v>52320</v>
      </c>
      <c r="P1669">
        <v>94617</v>
      </c>
      <c r="Q1669" t="s">
        <v>93</v>
      </c>
      <c r="R1669">
        <v>464308</v>
      </c>
    </row>
    <row r="1670" spans="1:18" x14ac:dyDescent="0.25">
      <c r="A1670" t="s">
        <v>388</v>
      </c>
      <c r="B1670" t="s">
        <v>389</v>
      </c>
      <c r="C1670" t="s">
        <v>85</v>
      </c>
      <c r="D1670">
        <v>75</v>
      </c>
      <c r="E1670" t="s">
        <v>86</v>
      </c>
      <c r="F1670" t="s">
        <v>87</v>
      </c>
      <c r="G1670" t="s">
        <v>88</v>
      </c>
      <c r="H1670" t="s">
        <v>89</v>
      </c>
      <c r="I1670" t="s">
        <v>190</v>
      </c>
      <c r="J1670" t="s">
        <v>91</v>
      </c>
      <c r="K1670" t="s">
        <v>191</v>
      </c>
      <c r="L1670">
        <v>300</v>
      </c>
      <c r="M1670">
        <v>671996</v>
      </c>
      <c r="N1670">
        <v>193445</v>
      </c>
      <c r="O1670">
        <v>52320</v>
      </c>
      <c r="P1670">
        <v>94617</v>
      </c>
      <c r="Q1670" t="s">
        <v>93</v>
      </c>
      <c r="R1670">
        <v>464308</v>
      </c>
    </row>
    <row r="1671" spans="1:18" x14ac:dyDescent="0.25">
      <c r="A1671" t="s">
        <v>388</v>
      </c>
      <c r="B1671" t="s">
        <v>389</v>
      </c>
      <c r="C1671" t="s">
        <v>85</v>
      </c>
      <c r="D1671">
        <v>75</v>
      </c>
      <c r="E1671" t="s">
        <v>86</v>
      </c>
      <c r="F1671" t="s">
        <v>87</v>
      </c>
      <c r="G1671" t="s">
        <v>88</v>
      </c>
      <c r="H1671" t="s">
        <v>89</v>
      </c>
      <c r="I1671" t="s">
        <v>190</v>
      </c>
      <c r="J1671" t="s">
        <v>91</v>
      </c>
      <c r="K1671" t="s">
        <v>191</v>
      </c>
      <c r="L1671">
        <v>1500</v>
      </c>
      <c r="M1671">
        <v>671996</v>
      </c>
      <c r="N1671">
        <v>193445</v>
      </c>
      <c r="O1671">
        <v>52320</v>
      </c>
      <c r="P1671">
        <v>94617</v>
      </c>
      <c r="Q1671" t="s">
        <v>93</v>
      </c>
      <c r="R1671">
        <v>464308</v>
      </c>
    </row>
    <row r="1672" spans="1:18" x14ac:dyDescent="0.25">
      <c r="A1672" t="s">
        <v>388</v>
      </c>
      <c r="B1672" t="s">
        <v>389</v>
      </c>
      <c r="C1672" t="s">
        <v>85</v>
      </c>
      <c r="D1672">
        <v>75</v>
      </c>
      <c r="E1672" t="s">
        <v>86</v>
      </c>
      <c r="F1672" t="s">
        <v>87</v>
      </c>
      <c r="G1672" t="s">
        <v>88</v>
      </c>
      <c r="H1672" t="s">
        <v>89</v>
      </c>
      <c r="I1672" t="s">
        <v>190</v>
      </c>
      <c r="J1672" t="s">
        <v>91</v>
      </c>
      <c r="K1672" t="s">
        <v>191</v>
      </c>
      <c r="L1672">
        <v>1000</v>
      </c>
      <c r="M1672">
        <v>671996</v>
      </c>
      <c r="N1672">
        <v>193445</v>
      </c>
      <c r="O1672">
        <v>52320</v>
      </c>
      <c r="P1672">
        <v>94617</v>
      </c>
      <c r="Q1672" t="s">
        <v>93</v>
      </c>
      <c r="R1672">
        <v>464308</v>
      </c>
    </row>
    <row r="1673" spans="1:18" x14ac:dyDescent="0.25">
      <c r="A1673" t="s">
        <v>388</v>
      </c>
      <c r="B1673" t="s">
        <v>389</v>
      </c>
      <c r="C1673" t="s">
        <v>85</v>
      </c>
      <c r="D1673">
        <v>75</v>
      </c>
      <c r="E1673" t="s">
        <v>86</v>
      </c>
      <c r="F1673" t="s">
        <v>87</v>
      </c>
      <c r="G1673" t="s">
        <v>88</v>
      </c>
      <c r="H1673" t="s">
        <v>89</v>
      </c>
      <c r="I1673" t="s">
        <v>230</v>
      </c>
      <c r="J1673" t="s">
        <v>91</v>
      </c>
      <c r="K1673" t="s">
        <v>231</v>
      </c>
      <c r="L1673">
        <v>25552</v>
      </c>
      <c r="M1673">
        <v>671996</v>
      </c>
      <c r="N1673">
        <v>193445</v>
      </c>
      <c r="O1673">
        <v>52320</v>
      </c>
      <c r="P1673">
        <v>94617</v>
      </c>
      <c r="Q1673" t="s">
        <v>93</v>
      </c>
      <c r="R1673">
        <v>464308</v>
      </c>
    </row>
    <row r="1674" spans="1:18" x14ac:dyDescent="0.25">
      <c r="A1674" t="s">
        <v>388</v>
      </c>
      <c r="B1674" t="s">
        <v>389</v>
      </c>
      <c r="C1674" t="s">
        <v>85</v>
      </c>
      <c r="D1674">
        <v>75</v>
      </c>
      <c r="E1674" t="s">
        <v>86</v>
      </c>
      <c r="F1674" t="s">
        <v>87</v>
      </c>
      <c r="G1674" t="s">
        <v>88</v>
      </c>
      <c r="H1674" t="s">
        <v>89</v>
      </c>
      <c r="I1674" t="s">
        <v>190</v>
      </c>
      <c r="J1674" t="s">
        <v>91</v>
      </c>
      <c r="K1674" t="s">
        <v>191</v>
      </c>
      <c r="L1674">
        <v>1000</v>
      </c>
      <c r="M1674">
        <v>671996</v>
      </c>
      <c r="N1674">
        <v>193445</v>
      </c>
      <c r="O1674">
        <v>52320</v>
      </c>
      <c r="P1674">
        <v>94617</v>
      </c>
      <c r="Q1674" t="s">
        <v>93</v>
      </c>
      <c r="R1674">
        <v>464308</v>
      </c>
    </row>
    <row r="1675" spans="1:18" x14ac:dyDescent="0.25">
      <c r="A1675" t="s">
        <v>388</v>
      </c>
      <c r="B1675" t="s">
        <v>389</v>
      </c>
      <c r="C1675" t="s">
        <v>85</v>
      </c>
      <c r="D1675">
        <v>75</v>
      </c>
      <c r="E1675" t="s">
        <v>86</v>
      </c>
      <c r="F1675" t="s">
        <v>87</v>
      </c>
      <c r="G1675" t="s">
        <v>88</v>
      </c>
      <c r="H1675" t="s">
        <v>89</v>
      </c>
      <c r="I1675" t="s">
        <v>190</v>
      </c>
      <c r="J1675" t="s">
        <v>91</v>
      </c>
      <c r="K1675" t="s">
        <v>191</v>
      </c>
      <c r="L1675">
        <v>600</v>
      </c>
      <c r="M1675">
        <v>671996</v>
      </c>
      <c r="N1675">
        <v>193445</v>
      </c>
      <c r="O1675">
        <v>52320</v>
      </c>
      <c r="P1675">
        <v>94617</v>
      </c>
      <c r="Q1675" t="s">
        <v>93</v>
      </c>
      <c r="R1675">
        <v>464308</v>
      </c>
    </row>
    <row r="1676" spans="1:18" x14ac:dyDescent="0.25">
      <c r="A1676" t="s">
        <v>388</v>
      </c>
      <c r="B1676" t="s">
        <v>389</v>
      </c>
      <c r="C1676" t="s">
        <v>85</v>
      </c>
      <c r="D1676">
        <v>75</v>
      </c>
      <c r="E1676" t="s">
        <v>86</v>
      </c>
      <c r="F1676" t="s">
        <v>87</v>
      </c>
      <c r="G1676" t="s">
        <v>88</v>
      </c>
      <c r="H1676" t="s">
        <v>89</v>
      </c>
      <c r="I1676" t="s">
        <v>190</v>
      </c>
      <c r="J1676" t="s">
        <v>91</v>
      </c>
      <c r="K1676" t="s">
        <v>191</v>
      </c>
      <c r="L1676">
        <v>480</v>
      </c>
      <c r="M1676">
        <v>671996</v>
      </c>
      <c r="N1676">
        <v>193445</v>
      </c>
      <c r="O1676">
        <v>52320</v>
      </c>
      <c r="P1676">
        <v>94617</v>
      </c>
      <c r="Q1676" t="s">
        <v>93</v>
      </c>
      <c r="R1676">
        <v>464308</v>
      </c>
    </row>
    <row r="1677" spans="1:18" x14ac:dyDescent="0.25">
      <c r="A1677" t="s">
        <v>390</v>
      </c>
      <c r="B1677" t="s">
        <v>391</v>
      </c>
      <c r="C1677" t="s">
        <v>85</v>
      </c>
      <c r="D1677">
        <v>60</v>
      </c>
      <c r="E1677" t="s">
        <v>86</v>
      </c>
      <c r="F1677" t="s">
        <v>87</v>
      </c>
      <c r="G1677" t="s">
        <v>88</v>
      </c>
      <c r="H1677" t="s">
        <v>89</v>
      </c>
      <c r="I1677" t="s">
        <v>208</v>
      </c>
      <c r="J1677" t="s">
        <v>91</v>
      </c>
      <c r="K1677" t="s">
        <v>209</v>
      </c>
      <c r="L1677">
        <v>1200</v>
      </c>
      <c r="M1677">
        <v>596755</v>
      </c>
      <c r="N1677">
        <v>164069</v>
      </c>
      <c r="O1677">
        <v>40416</v>
      </c>
      <c r="P1677">
        <v>94609</v>
      </c>
      <c r="Q1677" t="s">
        <v>93</v>
      </c>
      <c r="R1677">
        <v>402321</v>
      </c>
    </row>
    <row r="1678" spans="1:18" x14ac:dyDescent="0.25">
      <c r="A1678" t="s">
        <v>390</v>
      </c>
      <c r="B1678" t="s">
        <v>391</v>
      </c>
      <c r="C1678" t="s">
        <v>85</v>
      </c>
      <c r="D1678">
        <v>60</v>
      </c>
      <c r="E1678" t="s">
        <v>86</v>
      </c>
      <c r="F1678" t="s">
        <v>87</v>
      </c>
      <c r="G1678" t="s">
        <v>88</v>
      </c>
      <c r="H1678" t="s">
        <v>89</v>
      </c>
      <c r="I1678" t="s">
        <v>208</v>
      </c>
      <c r="J1678" t="s">
        <v>91</v>
      </c>
      <c r="K1678" t="s">
        <v>209</v>
      </c>
      <c r="L1678">
        <v>462</v>
      </c>
      <c r="M1678">
        <v>596755</v>
      </c>
      <c r="N1678">
        <v>164069</v>
      </c>
      <c r="O1678">
        <v>40416</v>
      </c>
      <c r="P1678">
        <v>94609</v>
      </c>
      <c r="Q1678" t="s">
        <v>93</v>
      </c>
      <c r="R1678">
        <v>402321</v>
      </c>
    </row>
    <row r="1679" spans="1:18" x14ac:dyDescent="0.25">
      <c r="A1679" t="s">
        <v>390</v>
      </c>
      <c r="B1679" t="s">
        <v>391</v>
      </c>
      <c r="C1679" t="s">
        <v>85</v>
      </c>
      <c r="D1679">
        <v>60</v>
      </c>
      <c r="E1679" t="s">
        <v>86</v>
      </c>
      <c r="F1679" t="s">
        <v>87</v>
      </c>
      <c r="G1679" t="s">
        <v>88</v>
      </c>
      <c r="H1679" t="s">
        <v>89</v>
      </c>
      <c r="I1679" t="s">
        <v>130</v>
      </c>
      <c r="J1679" t="s">
        <v>91</v>
      </c>
      <c r="K1679" t="s">
        <v>131</v>
      </c>
      <c r="L1679">
        <v>1548</v>
      </c>
      <c r="M1679">
        <v>596755</v>
      </c>
      <c r="N1679">
        <v>164069</v>
      </c>
      <c r="O1679">
        <v>40416</v>
      </c>
      <c r="P1679">
        <v>94609</v>
      </c>
      <c r="Q1679" t="s">
        <v>93</v>
      </c>
      <c r="R1679">
        <v>402321</v>
      </c>
    </row>
    <row r="1680" spans="1:18" x14ac:dyDescent="0.25">
      <c r="A1680" t="s">
        <v>390</v>
      </c>
      <c r="B1680" t="s">
        <v>391</v>
      </c>
      <c r="C1680" t="s">
        <v>85</v>
      </c>
      <c r="D1680">
        <v>60</v>
      </c>
      <c r="E1680" t="s">
        <v>86</v>
      </c>
      <c r="F1680" t="s">
        <v>87</v>
      </c>
      <c r="G1680" t="s">
        <v>88</v>
      </c>
      <c r="H1680" t="s">
        <v>89</v>
      </c>
      <c r="I1680" t="s">
        <v>128</v>
      </c>
      <c r="J1680" t="s">
        <v>91</v>
      </c>
      <c r="K1680" t="s">
        <v>129</v>
      </c>
      <c r="L1680">
        <v>-6656</v>
      </c>
      <c r="M1680">
        <v>596755</v>
      </c>
      <c r="N1680">
        <v>164069</v>
      </c>
      <c r="O1680">
        <v>40416</v>
      </c>
      <c r="P1680">
        <v>94609</v>
      </c>
      <c r="Q1680" t="s">
        <v>93</v>
      </c>
      <c r="R1680">
        <v>402321</v>
      </c>
    </row>
    <row r="1681" spans="1:18" x14ac:dyDescent="0.25">
      <c r="A1681" t="s">
        <v>390</v>
      </c>
      <c r="B1681" t="s">
        <v>391</v>
      </c>
      <c r="C1681" t="s">
        <v>85</v>
      </c>
      <c r="D1681">
        <v>60</v>
      </c>
      <c r="E1681" t="s">
        <v>86</v>
      </c>
      <c r="F1681" t="s">
        <v>87</v>
      </c>
      <c r="G1681" t="s">
        <v>88</v>
      </c>
      <c r="H1681" t="s">
        <v>89</v>
      </c>
      <c r="I1681" t="s">
        <v>190</v>
      </c>
      <c r="J1681" t="s">
        <v>91</v>
      </c>
      <c r="K1681" t="s">
        <v>191</v>
      </c>
      <c r="L1681">
        <v>250</v>
      </c>
      <c r="M1681">
        <v>596755</v>
      </c>
      <c r="N1681">
        <v>164069</v>
      </c>
      <c r="O1681">
        <v>40416</v>
      </c>
      <c r="P1681">
        <v>94609</v>
      </c>
      <c r="Q1681" t="s">
        <v>93</v>
      </c>
      <c r="R1681">
        <v>402321</v>
      </c>
    </row>
    <row r="1682" spans="1:18" x14ac:dyDescent="0.25">
      <c r="A1682" t="s">
        <v>390</v>
      </c>
      <c r="B1682" t="s">
        <v>391</v>
      </c>
      <c r="C1682" t="s">
        <v>85</v>
      </c>
      <c r="D1682">
        <v>60</v>
      </c>
      <c r="E1682" t="s">
        <v>86</v>
      </c>
      <c r="F1682" t="s">
        <v>87</v>
      </c>
      <c r="G1682" t="s">
        <v>88</v>
      </c>
      <c r="H1682" t="s">
        <v>89</v>
      </c>
      <c r="I1682" t="s">
        <v>208</v>
      </c>
      <c r="J1682" t="s">
        <v>91</v>
      </c>
      <c r="K1682" t="s">
        <v>209</v>
      </c>
      <c r="L1682">
        <v>300</v>
      </c>
      <c r="M1682">
        <v>596755</v>
      </c>
      <c r="N1682">
        <v>164069</v>
      </c>
      <c r="O1682">
        <v>40416</v>
      </c>
      <c r="P1682">
        <v>94609</v>
      </c>
      <c r="Q1682" t="s">
        <v>93</v>
      </c>
      <c r="R1682">
        <v>402321</v>
      </c>
    </row>
    <row r="1683" spans="1:18" x14ac:dyDescent="0.25">
      <c r="A1683" t="s">
        <v>390</v>
      </c>
      <c r="B1683" t="s">
        <v>391</v>
      </c>
      <c r="C1683" t="s">
        <v>85</v>
      </c>
      <c r="D1683">
        <v>60</v>
      </c>
      <c r="E1683" t="s">
        <v>86</v>
      </c>
      <c r="F1683" t="s">
        <v>87</v>
      </c>
      <c r="G1683" t="s">
        <v>88</v>
      </c>
      <c r="H1683" t="s">
        <v>89</v>
      </c>
      <c r="I1683" t="s">
        <v>208</v>
      </c>
      <c r="J1683" t="s">
        <v>91</v>
      </c>
      <c r="K1683" t="s">
        <v>209</v>
      </c>
      <c r="L1683">
        <v>2288</v>
      </c>
      <c r="M1683">
        <v>596755</v>
      </c>
      <c r="N1683">
        <v>164069</v>
      </c>
      <c r="O1683">
        <v>40416</v>
      </c>
      <c r="P1683">
        <v>94609</v>
      </c>
      <c r="Q1683" t="s">
        <v>93</v>
      </c>
      <c r="R1683">
        <v>402321</v>
      </c>
    </row>
    <row r="1684" spans="1:18" x14ac:dyDescent="0.25">
      <c r="A1684" t="s">
        <v>390</v>
      </c>
      <c r="B1684" t="s">
        <v>391</v>
      </c>
      <c r="C1684" t="s">
        <v>85</v>
      </c>
      <c r="D1684">
        <v>60</v>
      </c>
      <c r="E1684" t="s">
        <v>86</v>
      </c>
      <c r="F1684" t="s">
        <v>87</v>
      </c>
      <c r="G1684" t="s">
        <v>88</v>
      </c>
      <c r="H1684" t="s">
        <v>89</v>
      </c>
      <c r="I1684" t="s">
        <v>194</v>
      </c>
      <c r="J1684" t="s">
        <v>91</v>
      </c>
      <c r="K1684" t="s">
        <v>195</v>
      </c>
      <c r="L1684">
        <v>6863</v>
      </c>
      <c r="M1684">
        <v>596755</v>
      </c>
      <c r="N1684">
        <v>164069</v>
      </c>
      <c r="O1684">
        <v>40416</v>
      </c>
      <c r="P1684">
        <v>94609</v>
      </c>
      <c r="Q1684" t="s">
        <v>93</v>
      </c>
      <c r="R1684">
        <v>402321</v>
      </c>
    </row>
    <row r="1685" spans="1:18" x14ac:dyDescent="0.25">
      <c r="A1685" t="s">
        <v>390</v>
      </c>
      <c r="B1685" t="s">
        <v>391</v>
      </c>
      <c r="C1685" t="s">
        <v>85</v>
      </c>
      <c r="D1685">
        <v>60</v>
      </c>
      <c r="E1685" t="s">
        <v>86</v>
      </c>
      <c r="F1685" t="s">
        <v>87</v>
      </c>
      <c r="G1685" t="s">
        <v>88</v>
      </c>
      <c r="H1685" t="s">
        <v>89</v>
      </c>
      <c r="I1685" t="s">
        <v>194</v>
      </c>
      <c r="J1685" t="s">
        <v>91</v>
      </c>
      <c r="K1685" t="s">
        <v>195</v>
      </c>
      <c r="L1685">
        <v>4207</v>
      </c>
      <c r="M1685">
        <v>596755</v>
      </c>
      <c r="N1685">
        <v>164069</v>
      </c>
      <c r="O1685">
        <v>40416</v>
      </c>
      <c r="P1685">
        <v>94609</v>
      </c>
      <c r="Q1685" t="s">
        <v>93</v>
      </c>
      <c r="R1685">
        <v>402321</v>
      </c>
    </row>
    <row r="1686" spans="1:18" x14ac:dyDescent="0.25">
      <c r="A1686" t="s">
        <v>390</v>
      </c>
      <c r="B1686" t="s">
        <v>391</v>
      </c>
      <c r="C1686" t="s">
        <v>85</v>
      </c>
      <c r="D1686">
        <v>60</v>
      </c>
      <c r="E1686" t="s">
        <v>86</v>
      </c>
      <c r="F1686" t="s">
        <v>87</v>
      </c>
      <c r="G1686" t="s">
        <v>88</v>
      </c>
      <c r="H1686" t="s">
        <v>89</v>
      </c>
      <c r="I1686" t="s">
        <v>196</v>
      </c>
      <c r="J1686" t="s">
        <v>91</v>
      </c>
      <c r="K1686" t="s">
        <v>197</v>
      </c>
      <c r="L1686">
        <v>13303</v>
      </c>
      <c r="M1686">
        <v>596755</v>
      </c>
      <c r="N1686">
        <v>164069</v>
      </c>
      <c r="O1686">
        <v>40416</v>
      </c>
      <c r="P1686">
        <v>94609</v>
      </c>
      <c r="Q1686" t="s">
        <v>93</v>
      </c>
      <c r="R1686">
        <v>402321</v>
      </c>
    </row>
    <row r="1687" spans="1:18" x14ac:dyDescent="0.25">
      <c r="A1687" t="s">
        <v>390</v>
      </c>
      <c r="B1687" t="s">
        <v>391</v>
      </c>
      <c r="C1687" t="s">
        <v>85</v>
      </c>
      <c r="D1687">
        <v>60</v>
      </c>
      <c r="E1687" t="s">
        <v>86</v>
      </c>
      <c r="F1687" t="s">
        <v>87</v>
      </c>
      <c r="G1687" t="s">
        <v>88</v>
      </c>
      <c r="H1687" t="s">
        <v>89</v>
      </c>
      <c r="I1687" t="s">
        <v>130</v>
      </c>
      <c r="J1687" t="s">
        <v>91</v>
      </c>
      <c r="K1687" t="s">
        <v>131</v>
      </c>
      <c r="L1687">
        <v>10090</v>
      </c>
      <c r="M1687">
        <v>596755</v>
      </c>
      <c r="N1687">
        <v>164069</v>
      </c>
      <c r="O1687">
        <v>40416</v>
      </c>
      <c r="P1687">
        <v>94609</v>
      </c>
      <c r="Q1687" t="s">
        <v>93</v>
      </c>
      <c r="R1687">
        <v>402321</v>
      </c>
    </row>
    <row r="1688" spans="1:18" x14ac:dyDescent="0.25">
      <c r="A1688" t="s">
        <v>390</v>
      </c>
      <c r="B1688" t="s">
        <v>391</v>
      </c>
      <c r="C1688" t="s">
        <v>85</v>
      </c>
      <c r="D1688">
        <v>60</v>
      </c>
      <c r="E1688" t="s">
        <v>86</v>
      </c>
      <c r="F1688" t="s">
        <v>87</v>
      </c>
      <c r="G1688" t="s">
        <v>88</v>
      </c>
      <c r="H1688" t="s">
        <v>89</v>
      </c>
      <c r="I1688" t="s">
        <v>200</v>
      </c>
      <c r="J1688" t="s">
        <v>91</v>
      </c>
      <c r="K1688" t="s">
        <v>201</v>
      </c>
      <c r="L1688">
        <v>10609</v>
      </c>
      <c r="M1688">
        <v>596755</v>
      </c>
      <c r="N1688">
        <v>164069</v>
      </c>
      <c r="O1688">
        <v>40416</v>
      </c>
      <c r="P1688">
        <v>94609</v>
      </c>
      <c r="Q1688" t="s">
        <v>93</v>
      </c>
      <c r="R1688">
        <v>402321</v>
      </c>
    </row>
    <row r="1689" spans="1:18" x14ac:dyDescent="0.25">
      <c r="A1689" t="s">
        <v>390</v>
      </c>
      <c r="B1689" t="s">
        <v>391</v>
      </c>
      <c r="C1689" t="s">
        <v>85</v>
      </c>
      <c r="D1689">
        <v>60</v>
      </c>
      <c r="E1689" t="s">
        <v>86</v>
      </c>
      <c r="F1689" t="s">
        <v>87</v>
      </c>
      <c r="G1689" t="s">
        <v>88</v>
      </c>
      <c r="H1689" t="s">
        <v>89</v>
      </c>
      <c r="I1689" t="s">
        <v>208</v>
      </c>
      <c r="J1689" t="s">
        <v>91</v>
      </c>
      <c r="K1689" t="s">
        <v>209</v>
      </c>
      <c r="L1689">
        <v>2400</v>
      </c>
      <c r="M1689">
        <v>596755</v>
      </c>
      <c r="N1689">
        <v>164069</v>
      </c>
      <c r="O1689">
        <v>40416</v>
      </c>
      <c r="P1689">
        <v>94609</v>
      </c>
      <c r="Q1689" t="s">
        <v>93</v>
      </c>
      <c r="R1689">
        <v>402321</v>
      </c>
    </row>
    <row r="1690" spans="1:18" x14ac:dyDescent="0.25">
      <c r="A1690" t="s">
        <v>390</v>
      </c>
      <c r="B1690" t="s">
        <v>391</v>
      </c>
      <c r="C1690" t="s">
        <v>85</v>
      </c>
      <c r="D1690">
        <v>60</v>
      </c>
      <c r="E1690" t="s">
        <v>86</v>
      </c>
      <c r="F1690" t="s">
        <v>87</v>
      </c>
      <c r="G1690" t="s">
        <v>88</v>
      </c>
      <c r="H1690" t="s">
        <v>89</v>
      </c>
      <c r="I1690" t="s">
        <v>136</v>
      </c>
      <c r="J1690" t="s">
        <v>91</v>
      </c>
      <c r="K1690" t="s">
        <v>137</v>
      </c>
      <c r="L1690">
        <v>384</v>
      </c>
      <c r="M1690">
        <v>596755</v>
      </c>
      <c r="N1690">
        <v>164069</v>
      </c>
      <c r="O1690">
        <v>40416</v>
      </c>
      <c r="P1690">
        <v>94609</v>
      </c>
      <c r="Q1690" t="s">
        <v>93</v>
      </c>
      <c r="R1690">
        <v>402321</v>
      </c>
    </row>
    <row r="1691" spans="1:18" x14ac:dyDescent="0.25">
      <c r="A1691" t="s">
        <v>390</v>
      </c>
      <c r="B1691" t="s">
        <v>391</v>
      </c>
      <c r="C1691" t="s">
        <v>85</v>
      </c>
      <c r="D1691">
        <v>60</v>
      </c>
      <c r="E1691" t="s">
        <v>86</v>
      </c>
      <c r="F1691" t="s">
        <v>87</v>
      </c>
      <c r="G1691" t="s">
        <v>88</v>
      </c>
      <c r="H1691" t="s">
        <v>89</v>
      </c>
      <c r="I1691" t="s">
        <v>200</v>
      </c>
      <c r="J1691" t="s">
        <v>91</v>
      </c>
      <c r="K1691" t="s">
        <v>201</v>
      </c>
      <c r="L1691">
        <v>1897</v>
      </c>
      <c r="M1691">
        <v>596755</v>
      </c>
      <c r="N1691">
        <v>164069</v>
      </c>
      <c r="O1691">
        <v>40416</v>
      </c>
      <c r="P1691">
        <v>94609</v>
      </c>
      <c r="Q1691" t="s">
        <v>93</v>
      </c>
      <c r="R1691">
        <v>402321</v>
      </c>
    </row>
    <row r="1692" spans="1:18" x14ac:dyDescent="0.25">
      <c r="A1692" t="s">
        <v>390</v>
      </c>
      <c r="B1692" t="s">
        <v>391</v>
      </c>
      <c r="C1692" t="s">
        <v>85</v>
      </c>
      <c r="D1692">
        <v>60</v>
      </c>
      <c r="E1692" t="s">
        <v>86</v>
      </c>
      <c r="F1692" t="s">
        <v>87</v>
      </c>
      <c r="G1692" t="s">
        <v>88</v>
      </c>
      <c r="H1692" t="s">
        <v>89</v>
      </c>
      <c r="I1692" t="s">
        <v>194</v>
      </c>
      <c r="J1692" t="s">
        <v>91</v>
      </c>
      <c r="K1692" t="s">
        <v>195</v>
      </c>
      <c r="L1692">
        <v>12353</v>
      </c>
      <c r="M1692">
        <v>596755</v>
      </c>
      <c r="N1692">
        <v>164069</v>
      </c>
      <c r="O1692">
        <v>40416</v>
      </c>
      <c r="P1692">
        <v>94609</v>
      </c>
      <c r="Q1692" t="s">
        <v>93</v>
      </c>
      <c r="R1692">
        <v>402321</v>
      </c>
    </row>
    <row r="1693" spans="1:18" x14ac:dyDescent="0.25">
      <c r="A1693" t="s">
        <v>390</v>
      </c>
      <c r="B1693" t="s">
        <v>391</v>
      </c>
      <c r="C1693" t="s">
        <v>85</v>
      </c>
      <c r="D1693">
        <v>60</v>
      </c>
      <c r="E1693" t="s">
        <v>86</v>
      </c>
      <c r="F1693" t="s">
        <v>87</v>
      </c>
      <c r="G1693" t="s">
        <v>88</v>
      </c>
      <c r="H1693" t="s">
        <v>89</v>
      </c>
      <c r="I1693" t="s">
        <v>158</v>
      </c>
      <c r="J1693" t="s">
        <v>91</v>
      </c>
      <c r="K1693" t="s">
        <v>159</v>
      </c>
      <c r="L1693">
        <v>438</v>
      </c>
      <c r="M1693">
        <v>596755</v>
      </c>
      <c r="N1693">
        <v>164069</v>
      </c>
      <c r="O1693">
        <v>40416</v>
      </c>
      <c r="P1693">
        <v>94609</v>
      </c>
      <c r="Q1693" t="s">
        <v>93</v>
      </c>
      <c r="R1693">
        <v>402321</v>
      </c>
    </row>
    <row r="1694" spans="1:18" x14ac:dyDescent="0.25">
      <c r="A1694" t="s">
        <v>390</v>
      </c>
      <c r="B1694" t="s">
        <v>391</v>
      </c>
      <c r="C1694" t="s">
        <v>85</v>
      </c>
      <c r="D1694">
        <v>60</v>
      </c>
      <c r="E1694" t="s">
        <v>86</v>
      </c>
      <c r="F1694" t="s">
        <v>87</v>
      </c>
      <c r="G1694" t="s">
        <v>88</v>
      </c>
      <c r="H1694" t="s">
        <v>89</v>
      </c>
      <c r="I1694" t="s">
        <v>208</v>
      </c>
      <c r="J1694" t="s">
        <v>91</v>
      </c>
      <c r="K1694" t="s">
        <v>209</v>
      </c>
      <c r="L1694">
        <v>7500</v>
      </c>
      <c r="M1694">
        <v>596755</v>
      </c>
      <c r="N1694">
        <v>164069</v>
      </c>
      <c r="O1694">
        <v>40416</v>
      </c>
      <c r="P1694">
        <v>94609</v>
      </c>
      <c r="Q1694" t="s">
        <v>93</v>
      </c>
      <c r="R1694">
        <v>402321</v>
      </c>
    </row>
    <row r="1695" spans="1:18" x14ac:dyDescent="0.25">
      <c r="A1695" t="s">
        <v>390</v>
      </c>
      <c r="B1695" t="s">
        <v>391</v>
      </c>
      <c r="C1695" t="s">
        <v>85</v>
      </c>
      <c r="D1695">
        <v>60</v>
      </c>
      <c r="E1695" t="s">
        <v>86</v>
      </c>
      <c r="F1695" t="s">
        <v>87</v>
      </c>
      <c r="G1695" t="s">
        <v>88</v>
      </c>
      <c r="H1695" t="s">
        <v>89</v>
      </c>
      <c r="I1695" t="s">
        <v>208</v>
      </c>
      <c r="J1695" t="s">
        <v>91</v>
      </c>
      <c r="K1695" t="s">
        <v>209</v>
      </c>
      <c r="L1695">
        <v>2207</v>
      </c>
      <c r="M1695">
        <v>596755</v>
      </c>
      <c r="N1695">
        <v>164069</v>
      </c>
      <c r="O1695">
        <v>40416</v>
      </c>
      <c r="P1695">
        <v>94609</v>
      </c>
      <c r="Q1695" t="s">
        <v>93</v>
      </c>
      <c r="R1695">
        <v>402321</v>
      </c>
    </row>
    <row r="1696" spans="1:18" x14ac:dyDescent="0.25">
      <c r="A1696" t="s">
        <v>390</v>
      </c>
      <c r="B1696" t="s">
        <v>391</v>
      </c>
      <c r="C1696" t="s">
        <v>85</v>
      </c>
      <c r="D1696">
        <v>60</v>
      </c>
      <c r="E1696" t="s">
        <v>86</v>
      </c>
      <c r="F1696" t="s">
        <v>87</v>
      </c>
      <c r="G1696" t="s">
        <v>88</v>
      </c>
      <c r="H1696" t="s">
        <v>89</v>
      </c>
      <c r="I1696" t="s">
        <v>208</v>
      </c>
      <c r="J1696" t="s">
        <v>91</v>
      </c>
      <c r="K1696" t="s">
        <v>209</v>
      </c>
      <c r="L1696">
        <v>5664</v>
      </c>
      <c r="M1696">
        <v>596755</v>
      </c>
      <c r="N1696">
        <v>164069</v>
      </c>
      <c r="O1696">
        <v>40416</v>
      </c>
      <c r="P1696">
        <v>94609</v>
      </c>
      <c r="Q1696" t="s">
        <v>93</v>
      </c>
      <c r="R1696">
        <v>402321</v>
      </c>
    </row>
    <row r="1697" spans="1:18" x14ac:dyDescent="0.25">
      <c r="A1697" t="s">
        <v>390</v>
      </c>
      <c r="B1697" t="s">
        <v>391</v>
      </c>
      <c r="C1697" t="s">
        <v>85</v>
      </c>
      <c r="D1697">
        <v>60</v>
      </c>
      <c r="E1697" t="s">
        <v>86</v>
      </c>
      <c r="F1697" t="s">
        <v>87</v>
      </c>
      <c r="G1697" t="s">
        <v>88</v>
      </c>
      <c r="H1697" t="s">
        <v>89</v>
      </c>
      <c r="I1697" t="s">
        <v>208</v>
      </c>
      <c r="J1697" t="s">
        <v>91</v>
      </c>
      <c r="K1697" t="s">
        <v>209</v>
      </c>
      <c r="L1697">
        <v>2379</v>
      </c>
      <c r="M1697">
        <v>596755</v>
      </c>
      <c r="N1697">
        <v>164069</v>
      </c>
      <c r="O1697">
        <v>40416</v>
      </c>
      <c r="P1697">
        <v>94609</v>
      </c>
      <c r="Q1697" t="s">
        <v>93</v>
      </c>
      <c r="R1697">
        <v>402321</v>
      </c>
    </row>
    <row r="1698" spans="1:18" x14ac:dyDescent="0.25">
      <c r="A1698" t="s">
        <v>390</v>
      </c>
      <c r="B1698" t="s">
        <v>391</v>
      </c>
      <c r="C1698" t="s">
        <v>85</v>
      </c>
      <c r="D1698">
        <v>60</v>
      </c>
      <c r="E1698" t="s">
        <v>86</v>
      </c>
      <c r="F1698" t="s">
        <v>87</v>
      </c>
      <c r="G1698" t="s">
        <v>88</v>
      </c>
      <c r="H1698" t="s">
        <v>89</v>
      </c>
      <c r="I1698" t="s">
        <v>208</v>
      </c>
      <c r="J1698" t="s">
        <v>91</v>
      </c>
      <c r="K1698" t="s">
        <v>209</v>
      </c>
      <c r="L1698">
        <v>5855</v>
      </c>
      <c r="M1698">
        <v>596755</v>
      </c>
      <c r="N1698">
        <v>164069</v>
      </c>
      <c r="O1698">
        <v>40416</v>
      </c>
      <c r="P1698">
        <v>94609</v>
      </c>
      <c r="Q1698" t="s">
        <v>93</v>
      </c>
      <c r="R1698">
        <v>402321</v>
      </c>
    </row>
    <row r="1699" spans="1:18" x14ac:dyDescent="0.25">
      <c r="A1699" t="s">
        <v>390</v>
      </c>
      <c r="B1699" t="s">
        <v>391</v>
      </c>
      <c r="C1699" t="s">
        <v>85</v>
      </c>
      <c r="D1699">
        <v>60</v>
      </c>
      <c r="E1699" t="s">
        <v>86</v>
      </c>
      <c r="F1699" t="s">
        <v>87</v>
      </c>
      <c r="G1699" t="s">
        <v>88</v>
      </c>
      <c r="H1699" t="s">
        <v>89</v>
      </c>
      <c r="I1699" t="s">
        <v>168</v>
      </c>
      <c r="J1699" t="s">
        <v>91</v>
      </c>
      <c r="K1699" t="s">
        <v>169</v>
      </c>
      <c r="L1699">
        <v>10500</v>
      </c>
      <c r="M1699">
        <v>596755</v>
      </c>
      <c r="N1699">
        <v>164069</v>
      </c>
      <c r="O1699">
        <v>40416</v>
      </c>
      <c r="P1699">
        <v>94609</v>
      </c>
      <c r="Q1699" t="s">
        <v>93</v>
      </c>
      <c r="R1699">
        <v>402321</v>
      </c>
    </row>
    <row r="1700" spans="1:18" x14ac:dyDescent="0.25">
      <c r="A1700" t="s">
        <v>390</v>
      </c>
      <c r="B1700" t="s">
        <v>391</v>
      </c>
      <c r="C1700" t="s">
        <v>85</v>
      </c>
      <c r="D1700">
        <v>60</v>
      </c>
      <c r="E1700" t="s">
        <v>86</v>
      </c>
      <c r="F1700" t="s">
        <v>87</v>
      </c>
      <c r="G1700" t="s">
        <v>88</v>
      </c>
      <c r="H1700" t="s">
        <v>89</v>
      </c>
      <c r="I1700" t="s">
        <v>212</v>
      </c>
      <c r="J1700" t="s">
        <v>91</v>
      </c>
      <c r="K1700" t="s">
        <v>213</v>
      </c>
      <c r="L1700">
        <v>5538</v>
      </c>
      <c r="M1700">
        <v>596755</v>
      </c>
      <c r="N1700">
        <v>164069</v>
      </c>
      <c r="O1700">
        <v>40416</v>
      </c>
      <c r="P1700">
        <v>94609</v>
      </c>
      <c r="Q1700" t="s">
        <v>93</v>
      </c>
      <c r="R1700">
        <v>402321</v>
      </c>
    </row>
    <row r="1701" spans="1:18" x14ac:dyDescent="0.25">
      <c r="A1701" t="s">
        <v>390</v>
      </c>
      <c r="B1701" t="s">
        <v>391</v>
      </c>
      <c r="C1701" t="s">
        <v>85</v>
      </c>
      <c r="D1701">
        <v>60</v>
      </c>
      <c r="E1701" t="s">
        <v>86</v>
      </c>
      <c r="F1701" t="s">
        <v>87</v>
      </c>
      <c r="G1701" t="s">
        <v>88</v>
      </c>
      <c r="H1701" t="s">
        <v>89</v>
      </c>
      <c r="I1701" t="s">
        <v>208</v>
      </c>
      <c r="J1701" t="s">
        <v>91</v>
      </c>
      <c r="K1701" t="s">
        <v>209</v>
      </c>
      <c r="L1701">
        <v>1672</v>
      </c>
      <c r="M1701">
        <v>596755</v>
      </c>
      <c r="N1701">
        <v>164069</v>
      </c>
      <c r="O1701">
        <v>40416</v>
      </c>
      <c r="P1701">
        <v>94609</v>
      </c>
      <c r="Q1701" t="s">
        <v>93</v>
      </c>
      <c r="R1701">
        <v>402321</v>
      </c>
    </row>
    <row r="1702" spans="1:18" x14ac:dyDescent="0.25">
      <c r="A1702" t="s">
        <v>390</v>
      </c>
      <c r="B1702" t="s">
        <v>391</v>
      </c>
      <c r="C1702" t="s">
        <v>85</v>
      </c>
      <c r="D1702">
        <v>60</v>
      </c>
      <c r="E1702" t="s">
        <v>86</v>
      </c>
      <c r="F1702" t="s">
        <v>87</v>
      </c>
      <c r="G1702" t="s">
        <v>88</v>
      </c>
      <c r="H1702" t="s">
        <v>89</v>
      </c>
      <c r="I1702" t="s">
        <v>192</v>
      </c>
      <c r="J1702" t="s">
        <v>91</v>
      </c>
      <c r="K1702" t="s">
        <v>193</v>
      </c>
      <c r="L1702">
        <v>230</v>
      </c>
      <c r="M1702">
        <v>596755</v>
      </c>
      <c r="N1702">
        <v>164069</v>
      </c>
      <c r="O1702">
        <v>40416</v>
      </c>
      <c r="P1702">
        <v>94609</v>
      </c>
      <c r="Q1702" t="s">
        <v>93</v>
      </c>
      <c r="R1702">
        <v>402321</v>
      </c>
    </row>
    <row r="1703" spans="1:18" x14ac:dyDescent="0.25">
      <c r="A1703" t="s">
        <v>390</v>
      </c>
      <c r="B1703" t="s">
        <v>391</v>
      </c>
      <c r="C1703" t="s">
        <v>85</v>
      </c>
      <c r="D1703">
        <v>60</v>
      </c>
      <c r="E1703" t="s">
        <v>86</v>
      </c>
      <c r="F1703" t="s">
        <v>87</v>
      </c>
      <c r="G1703" t="s">
        <v>88</v>
      </c>
      <c r="H1703" t="s">
        <v>89</v>
      </c>
      <c r="I1703" t="s">
        <v>192</v>
      </c>
      <c r="J1703" t="s">
        <v>91</v>
      </c>
      <c r="K1703" t="s">
        <v>193</v>
      </c>
      <c r="L1703">
        <v>500</v>
      </c>
      <c r="M1703">
        <v>596755</v>
      </c>
      <c r="N1703">
        <v>164069</v>
      </c>
      <c r="O1703">
        <v>40416</v>
      </c>
      <c r="P1703">
        <v>94609</v>
      </c>
      <c r="Q1703" t="s">
        <v>93</v>
      </c>
      <c r="R1703">
        <v>402321</v>
      </c>
    </row>
    <row r="1704" spans="1:18" x14ac:dyDescent="0.25">
      <c r="A1704" t="s">
        <v>390</v>
      </c>
      <c r="B1704" t="s">
        <v>391</v>
      </c>
      <c r="C1704" t="s">
        <v>85</v>
      </c>
      <c r="D1704">
        <v>60</v>
      </c>
      <c r="E1704" t="s">
        <v>86</v>
      </c>
      <c r="F1704" t="s">
        <v>87</v>
      </c>
      <c r="G1704" t="s">
        <v>88</v>
      </c>
      <c r="H1704" t="s">
        <v>89</v>
      </c>
      <c r="I1704" t="s">
        <v>136</v>
      </c>
      <c r="J1704" t="s">
        <v>91</v>
      </c>
      <c r="K1704" t="s">
        <v>137</v>
      </c>
      <c r="L1704">
        <v>500</v>
      </c>
      <c r="M1704">
        <v>596755</v>
      </c>
      <c r="N1704">
        <v>164069</v>
      </c>
      <c r="O1704">
        <v>40416</v>
      </c>
      <c r="P1704">
        <v>94609</v>
      </c>
      <c r="Q1704" t="s">
        <v>93</v>
      </c>
      <c r="R1704">
        <v>402321</v>
      </c>
    </row>
    <row r="1705" spans="1:18" x14ac:dyDescent="0.25">
      <c r="A1705" t="s">
        <v>390</v>
      </c>
      <c r="B1705" t="s">
        <v>391</v>
      </c>
      <c r="C1705" t="s">
        <v>85</v>
      </c>
      <c r="D1705">
        <v>60</v>
      </c>
      <c r="E1705" t="s">
        <v>86</v>
      </c>
      <c r="F1705" t="s">
        <v>87</v>
      </c>
      <c r="G1705" t="s">
        <v>88</v>
      </c>
      <c r="H1705" t="s">
        <v>89</v>
      </c>
      <c r="I1705" t="s">
        <v>136</v>
      </c>
      <c r="J1705" t="s">
        <v>91</v>
      </c>
      <c r="K1705" t="s">
        <v>137</v>
      </c>
      <c r="L1705">
        <v>1008</v>
      </c>
      <c r="M1705">
        <v>596755</v>
      </c>
      <c r="N1705">
        <v>164069</v>
      </c>
      <c r="O1705">
        <v>40416</v>
      </c>
      <c r="P1705">
        <v>94609</v>
      </c>
      <c r="Q1705" t="s">
        <v>93</v>
      </c>
      <c r="R1705">
        <v>402321</v>
      </c>
    </row>
    <row r="1706" spans="1:18" x14ac:dyDescent="0.25">
      <c r="A1706" t="s">
        <v>390</v>
      </c>
      <c r="B1706" t="s">
        <v>391</v>
      </c>
      <c r="C1706" t="s">
        <v>85</v>
      </c>
      <c r="D1706">
        <v>60</v>
      </c>
      <c r="E1706" t="s">
        <v>86</v>
      </c>
      <c r="F1706" t="s">
        <v>87</v>
      </c>
      <c r="G1706" t="s">
        <v>88</v>
      </c>
      <c r="H1706" t="s">
        <v>89</v>
      </c>
      <c r="I1706" t="s">
        <v>208</v>
      </c>
      <c r="J1706" t="s">
        <v>91</v>
      </c>
      <c r="K1706" t="s">
        <v>209</v>
      </c>
      <c r="L1706">
        <v>1429</v>
      </c>
      <c r="M1706">
        <v>596755</v>
      </c>
      <c r="N1706">
        <v>164069</v>
      </c>
      <c r="O1706">
        <v>40416</v>
      </c>
      <c r="P1706">
        <v>94609</v>
      </c>
      <c r="Q1706" t="s">
        <v>93</v>
      </c>
      <c r="R1706">
        <v>402321</v>
      </c>
    </row>
    <row r="1707" spans="1:18" x14ac:dyDescent="0.25">
      <c r="A1707" t="s">
        <v>390</v>
      </c>
      <c r="B1707" t="s">
        <v>391</v>
      </c>
      <c r="C1707" t="s">
        <v>85</v>
      </c>
      <c r="D1707">
        <v>60</v>
      </c>
      <c r="E1707" t="s">
        <v>86</v>
      </c>
      <c r="F1707" t="s">
        <v>87</v>
      </c>
      <c r="G1707" t="s">
        <v>88</v>
      </c>
      <c r="H1707" t="s">
        <v>89</v>
      </c>
      <c r="I1707" t="s">
        <v>136</v>
      </c>
      <c r="J1707" t="s">
        <v>91</v>
      </c>
      <c r="K1707" t="s">
        <v>137</v>
      </c>
      <c r="L1707">
        <v>774</v>
      </c>
      <c r="M1707">
        <v>596755</v>
      </c>
      <c r="N1707">
        <v>164069</v>
      </c>
      <c r="O1707">
        <v>40416</v>
      </c>
      <c r="P1707">
        <v>94609</v>
      </c>
      <c r="Q1707" t="s">
        <v>93</v>
      </c>
      <c r="R1707">
        <v>402321</v>
      </c>
    </row>
    <row r="1708" spans="1:18" x14ac:dyDescent="0.25">
      <c r="A1708" t="s">
        <v>390</v>
      </c>
      <c r="B1708" t="s">
        <v>391</v>
      </c>
      <c r="C1708" t="s">
        <v>85</v>
      </c>
      <c r="D1708">
        <v>60</v>
      </c>
      <c r="E1708" t="s">
        <v>86</v>
      </c>
      <c r="F1708" t="s">
        <v>87</v>
      </c>
      <c r="G1708" t="s">
        <v>88</v>
      </c>
      <c r="H1708" t="s">
        <v>89</v>
      </c>
      <c r="I1708" t="s">
        <v>216</v>
      </c>
      <c r="J1708" t="s">
        <v>91</v>
      </c>
      <c r="K1708" t="s">
        <v>217</v>
      </c>
      <c r="L1708">
        <v>300</v>
      </c>
      <c r="M1708">
        <v>596755</v>
      </c>
      <c r="N1708">
        <v>164069</v>
      </c>
      <c r="O1708">
        <v>40416</v>
      </c>
      <c r="P1708">
        <v>94609</v>
      </c>
      <c r="Q1708" t="s">
        <v>93</v>
      </c>
      <c r="R1708">
        <v>402321</v>
      </c>
    </row>
    <row r="1709" spans="1:18" x14ac:dyDescent="0.25">
      <c r="A1709" t="s">
        <v>390</v>
      </c>
      <c r="B1709" t="s">
        <v>391</v>
      </c>
      <c r="C1709" t="s">
        <v>85</v>
      </c>
      <c r="D1709">
        <v>60</v>
      </c>
      <c r="E1709" t="s">
        <v>86</v>
      </c>
      <c r="F1709" t="s">
        <v>87</v>
      </c>
      <c r="G1709" t="s">
        <v>88</v>
      </c>
      <c r="H1709" t="s">
        <v>89</v>
      </c>
      <c r="I1709" t="s">
        <v>190</v>
      </c>
      <c r="J1709" t="s">
        <v>91</v>
      </c>
      <c r="K1709" t="s">
        <v>191</v>
      </c>
      <c r="L1709">
        <v>800</v>
      </c>
      <c r="M1709">
        <v>596755</v>
      </c>
      <c r="N1709">
        <v>164069</v>
      </c>
      <c r="O1709">
        <v>40416</v>
      </c>
      <c r="P1709">
        <v>94609</v>
      </c>
      <c r="Q1709" t="s">
        <v>93</v>
      </c>
      <c r="R1709">
        <v>402321</v>
      </c>
    </row>
    <row r="1710" spans="1:18" x14ac:dyDescent="0.25">
      <c r="A1710" t="s">
        <v>390</v>
      </c>
      <c r="B1710" t="s">
        <v>391</v>
      </c>
      <c r="C1710" t="s">
        <v>85</v>
      </c>
      <c r="D1710">
        <v>60</v>
      </c>
      <c r="E1710" t="s">
        <v>86</v>
      </c>
      <c r="F1710" t="s">
        <v>87</v>
      </c>
      <c r="G1710" t="s">
        <v>88</v>
      </c>
      <c r="H1710" t="s">
        <v>89</v>
      </c>
      <c r="I1710" t="s">
        <v>190</v>
      </c>
      <c r="J1710" t="s">
        <v>91</v>
      </c>
      <c r="K1710" t="s">
        <v>191</v>
      </c>
      <c r="L1710">
        <v>5000</v>
      </c>
      <c r="M1710">
        <v>596755</v>
      </c>
      <c r="N1710">
        <v>164069</v>
      </c>
      <c r="O1710">
        <v>40416</v>
      </c>
      <c r="P1710">
        <v>94609</v>
      </c>
      <c r="Q1710" t="s">
        <v>93</v>
      </c>
      <c r="R1710">
        <v>402321</v>
      </c>
    </row>
    <row r="1711" spans="1:18" x14ac:dyDescent="0.25">
      <c r="A1711" t="s">
        <v>390</v>
      </c>
      <c r="B1711" t="s">
        <v>391</v>
      </c>
      <c r="C1711" t="s">
        <v>85</v>
      </c>
      <c r="D1711">
        <v>60</v>
      </c>
      <c r="E1711" t="s">
        <v>86</v>
      </c>
      <c r="F1711" t="s">
        <v>87</v>
      </c>
      <c r="G1711" t="s">
        <v>88</v>
      </c>
      <c r="H1711" t="s">
        <v>89</v>
      </c>
      <c r="I1711" t="s">
        <v>190</v>
      </c>
      <c r="J1711" t="s">
        <v>91</v>
      </c>
      <c r="K1711" t="s">
        <v>191</v>
      </c>
      <c r="L1711">
        <v>3496</v>
      </c>
      <c r="M1711">
        <v>596755</v>
      </c>
      <c r="N1711">
        <v>164069</v>
      </c>
      <c r="O1711">
        <v>40416</v>
      </c>
      <c r="P1711">
        <v>94609</v>
      </c>
      <c r="Q1711" t="s">
        <v>93</v>
      </c>
      <c r="R1711">
        <v>402321</v>
      </c>
    </row>
    <row r="1712" spans="1:18" x14ac:dyDescent="0.25">
      <c r="A1712" t="s">
        <v>390</v>
      </c>
      <c r="B1712" t="s">
        <v>391</v>
      </c>
      <c r="C1712" t="s">
        <v>85</v>
      </c>
      <c r="D1712">
        <v>60</v>
      </c>
      <c r="E1712" t="s">
        <v>86</v>
      </c>
      <c r="F1712" t="s">
        <v>87</v>
      </c>
      <c r="G1712" t="s">
        <v>88</v>
      </c>
      <c r="H1712" t="s">
        <v>89</v>
      </c>
      <c r="I1712" t="s">
        <v>90</v>
      </c>
      <c r="J1712" t="s">
        <v>91</v>
      </c>
      <c r="K1712" t="s">
        <v>92</v>
      </c>
      <c r="L1712">
        <v>0</v>
      </c>
      <c r="M1712">
        <v>596755</v>
      </c>
      <c r="N1712">
        <v>164069</v>
      </c>
      <c r="O1712">
        <v>40416</v>
      </c>
      <c r="P1712">
        <v>94609</v>
      </c>
      <c r="Q1712" t="s">
        <v>93</v>
      </c>
      <c r="R1712">
        <v>402321</v>
      </c>
    </row>
    <row r="1713" spans="1:18" x14ac:dyDescent="0.25">
      <c r="A1713" t="s">
        <v>390</v>
      </c>
      <c r="B1713" t="s">
        <v>391</v>
      </c>
      <c r="C1713" t="s">
        <v>85</v>
      </c>
      <c r="D1713">
        <v>60</v>
      </c>
      <c r="E1713" t="s">
        <v>86</v>
      </c>
      <c r="F1713" t="s">
        <v>87</v>
      </c>
      <c r="G1713" t="s">
        <v>88</v>
      </c>
      <c r="H1713" t="s">
        <v>89</v>
      </c>
      <c r="I1713" t="s">
        <v>94</v>
      </c>
      <c r="J1713" t="s">
        <v>91</v>
      </c>
      <c r="K1713" t="s">
        <v>95</v>
      </c>
      <c r="L1713">
        <v>0</v>
      </c>
      <c r="M1713">
        <v>596755</v>
      </c>
      <c r="N1713">
        <v>164069</v>
      </c>
      <c r="O1713">
        <v>40416</v>
      </c>
      <c r="P1713">
        <v>94609</v>
      </c>
      <c r="Q1713" t="s">
        <v>93</v>
      </c>
      <c r="R1713">
        <v>402321</v>
      </c>
    </row>
    <row r="1714" spans="1:18" x14ac:dyDescent="0.25">
      <c r="A1714" t="s">
        <v>390</v>
      </c>
      <c r="B1714" t="s">
        <v>391</v>
      </c>
      <c r="C1714" t="s">
        <v>85</v>
      </c>
      <c r="D1714">
        <v>60</v>
      </c>
      <c r="E1714" t="s">
        <v>86</v>
      </c>
      <c r="F1714" t="s">
        <v>87</v>
      </c>
      <c r="G1714" t="s">
        <v>88</v>
      </c>
      <c r="H1714" t="s">
        <v>89</v>
      </c>
      <c r="I1714" t="s">
        <v>96</v>
      </c>
      <c r="J1714" t="s">
        <v>91</v>
      </c>
      <c r="K1714" t="s">
        <v>97</v>
      </c>
      <c r="L1714">
        <v>0</v>
      </c>
      <c r="M1714">
        <v>596755</v>
      </c>
      <c r="N1714">
        <v>164069</v>
      </c>
      <c r="O1714">
        <v>40416</v>
      </c>
      <c r="P1714">
        <v>94609</v>
      </c>
      <c r="Q1714" t="s">
        <v>93</v>
      </c>
      <c r="R1714">
        <v>402321</v>
      </c>
    </row>
    <row r="1715" spans="1:18" x14ac:dyDescent="0.25">
      <c r="A1715" t="s">
        <v>390</v>
      </c>
      <c r="B1715" t="s">
        <v>391</v>
      </c>
      <c r="C1715" t="s">
        <v>85</v>
      </c>
      <c r="D1715">
        <v>60</v>
      </c>
      <c r="E1715" t="s">
        <v>86</v>
      </c>
      <c r="F1715" t="s">
        <v>87</v>
      </c>
      <c r="G1715" t="s">
        <v>88</v>
      </c>
      <c r="H1715" t="s">
        <v>89</v>
      </c>
      <c r="I1715" t="s">
        <v>98</v>
      </c>
      <c r="J1715" t="s">
        <v>91</v>
      </c>
      <c r="K1715" t="s">
        <v>99</v>
      </c>
      <c r="L1715">
        <v>0</v>
      </c>
      <c r="M1715">
        <v>596755</v>
      </c>
      <c r="N1715">
        <v>164069</v>
      </c>
      <c r="O1715">
        <v>40416</v>
      </c>
      <c r="P1715">
        <v>94609</v>
      </c>
      <c r="Q1715" t="s">
        <v>93</v>
      </c>
      <c r="R1715">
        <v>402321</v>
      </c>
    </row>
    <row r="1716" spans="1:18" x14ac:dyDescent="0.25">
      <c r="A1716" t="s">
        <v>390</v>
      </c>
      <c r="B1716" t="s">
        <v>391</v>
      </c>
      <c r="C1716" t="s">
        <v>85</v>
      </c>
      <c r="D1716">
        <v>60</v>
      </c>
      <c r="E1716" t="s">
        <v>86</v>
      </c>
      <c r="F1716" t="s">
        <v>87</v>
      </c>
      <c r="G1716" t="s">
        <v>88</v>
      </c>
      <c r="H1716" t="s">
        <v>89</v>
      </c>
      <c r="I1716" t="s">
        <v>100</v>
      </c>
      <c r="J1716" t="s">
        <v>91</v>
      </c>
      <c r="K1716" t="s">
        <v>101</v>
      </c>
      <c r="L1716">
        <v>0</v>
      </c>
      <c r="M1716">
        <v>596755</v>
      </c>
      <c r="N1716">
        <v>164069</v>
      </c>
      <c r="O1716">
        <v>40416</v>
      </c>
      <c r="P1716">
        <v>94609</v>
      </c>
      <c r="Q1716" t="s">
        <v>93</v>
      </c>
      <c r="R1716">
        <v>402321</v>
      </c>
    </row>
    <row r="1717" spans="1:18" x14ac:dyDescent="0.25">
      <c r="A1717" t="s">
        <v>390</v>
      </c>
      <c r="B1717" t="s">
        <v>391</v>
      </c>
      <c r="C1717" t="s">
        <v>85</v>
      </c>
      <c r="D1717">
        <v>60</v>
      </c>
      <c r="E1717" t="s">
        <v>86</v>
      </c>
      <c r="F1717" t="s">
        <v>87</v>
      </c>
      <c r="G1717" t="s">
        <v>88</v>
      </c>
      <c r="H1717" t="s">
        <v>89</v>
      </c>
      <c r="I1717" t="s">
        <v>102</v>
      </c>
      <c r="J1717" t="s">
        <v>91</v>
      </c>
      <c r="K1717" t="s">
        <v>103</v>
      </c>
      <c r="L1717">
        <v>0</v>
      </c>
      <c r="M1717">
        <v>596755</v>
      </c>
      <c r="N1717">
        <v>164069</v>
      </c>
      <c r="O1717">
        <v>40416</v>
      </c>
      <c r="P1717">
        <v>94609</v>
      </c>
      <c r="Q1717" t="s">
        <v>93</v>
      </c>
      <c r="R1717">
        <v>402321</v>
      </c>
    </row>
    <row r="1718" spans="1:18" x14ac:dyDescent="0.25">
      <c r="A1718" t="s">
        <v>390</v>
      </c>
      <c r="B1718" t="s">
        <v>391</v>
      </c>
      <c r="C1718" t="s">
        <v>85</v>
      </c>
      <c r="D1718">
        <v>60</v>
      </c>
      <c r="E1718" t="s">
        <v>86</v>
      </c>
      <c r="F1718" t="s">
        <v>87</v>
      </c>
      <c r="G1718" t="s">
        <v>88</v>
      </c>
      <c r="H1718" t="s">
        <v>89</v>
      </c>
      <c r="I1718" t="s">
        <v>104</v>
      </c>
      <c r="J1718" t="s">
        <v>91</v>
      </c>
      <c r="K1718" t="s">
        <v>105</v>
      </c>
      <c r="L1718">
        <v>0</v>
      </c>
      <c r="M1718">
        <v>596755</v>
      </c>
      <c r="N1718">
        <v>164069</v>
      </c>
      <c r="O1718">
        <v>40416</v>
      </c>
      <c r="P1718">
        <v>94609</v>
      </c>
      <c r="Q1718" t="s">
        <v>93</v>
      </c>
      <c r="R1718">
        <v>402321</v>
      </c>
    </row>
    <row r="1719" spans="1:18" x14ac:dyDescent="0.25">
      <c r="A1719" t="s">
        <v>390</v>
      </c>
      <c r="B1719" t="s">
        <v>391</v>
      </c>
      <c r="C1719" t="s">
        <v>85</v>
      </c>
      <c r="D1719">
        <v>60</v>
      </c>
      <c r="E1719" t="s">
        <v>86</v>
      </c>
      <c r="F1719" t="s">
        <v>87</v>
      </c>
      <c r="G1719" t="s">
        <v>88</v>
      </c>
      <c r="H1719" t="s">
        <v>89</v>
      </c>
      <c r="I1719" t="s">
        <v>106</v>
      </c>
      <c r="J1719" t="s">
        <v>91</v>
      </c>
      <c r="K1719" t="s">
        <v>107</v>
      </c>
      <c r="L1719">
        <v>0</v>
      </c>
      <c r="M1719">
        <v>596755</v>
      </c>
      <c r="N1719">
        <v>164069</v>
      </c>
      <c r="O1719">
        <v>40416</v>
      </c>
      <c r="P1719">
        <v>94609</v>
      </c>
      <c r="Q1719" t="s">
        <v>93</v>
      </c>
      <c r="R1719">
        <v>402321</v>
      </c>
    </row>
    <row r="1720" spans="1:18" x14ac:dyDescent="0.25">
      <c r="A1720" t="s">
        <v>390</v>
      </c>
      <c r="B1720" t="s">
        <v>391</v>
      </c>
      <c r="C1720" t="s">
        <v>85</v>
      </c>
      <c r="D1720">
        <v>60</v>
      </c>
      <c r="E1720" t="s">
        <v>86</v>
      </c>
      <c r="F1720" t="s">
        <v>87</v>
      </c>
      <c r="G1720" t="s">
        <v>88</v>
      </c>
      <c r="H1720" t="s">
        <v>89</v>
      </c>
      <c r="I1720" t="s">
        <v>108</v>
      </c>
      <c r="J1720" t="s">
        <v>91</v>
      </c>
      <c r="K1720" t="s">
        <v>109</v>
      </c>
      <c r="L1720">
        <v>0</v>
      </c>
      <c r="M1720">
        <v>596755</v>
      </c>
      <c r="N1720">
        <v>164069</v>
      </c>
      <c r="O1720">
        <v>40416</v>
      </c>
      <c r="P1720">
        <v>94609</v>
      </c>
      <c r="Q1720" t="s">
        <v>93</v>
      </c>
      <c r="R1720">
        <v>402321</v>
      </c>
    </row>
    <row r="1721" spans="1:18" x14ac:dyDescent="0.25">
      <c r="A1721" t="s">
        <v>390</v>
      </c>
      <c r="B1721" t="s">
        <v>391</v>
      </c>
      <c r="C1721" t="s">
        <v>85</v>
      </c>
      <c r="D1721">
        <v>60</v>
      </c>
      <c r="E1721" t="s">
        <v>86</v>
      </c>
      <c r="F1721" t="s">
        <v>87</v>
      </c>
      <c r="G1721" t="s">
        <v>88</v>
      </c>
      <c r="H1721" t="s">
        <v>89</v>
      </c>
      <c r="I1721" t="s">
        <v>110</v>
      </c>
      <c r="J1721" t="s">
        <v>91</v>
      </c>
      <c r="K1721" t="s">
        <v>111</v>
      </c>
      <c r="L1721">
        <v>0</v>
      </c>
      <c r="M1721">
        <v>596755</v>
      </c>
      <c r="N1721">
        <v>164069</v>
      </c>
      <c r="O1721">
        <v>40416</v>
      </c>
      <c r="P1721">
        <v>94609</v>
      </c>
      <c r="Q1721" t="s">
        <v>93</v>
      </c>
      <c r="R1721">
        <v>402321</v>
      </c>
    </row>
    <row r="1722" spans="1:18" x14ac:dyDescent="0.25">
      <c r="A1722" t="s">
        <v>390</v>
      </c>
      <c r="B1722" t="s">
        <v>391</v>
      </c>
      <c r="C1722" t="s">
        <v>85</v>
      </c>
      <c r="D1722">
        <v>60</v>
      </c>
      <c r="E1722" t="s">
        <v>86</v>
      </c>
      <c r="F1722" t="s">
        <v>87</v>
      </c>
      <c r="G1722" t="s">
        <v>88</v>
      </c>
      <c r="H1722" t="s">
        <v>89</v>
      </c>
      <c r="I1722" t="s">
        <v>112</v>
      </c>
      <c r="J1722" t="s">
        <v>91</v>
      </c>
      <c r="K1722" t="s">
        <v>113</v>
      </c>
      <c r="L1722">
        <v>2730</v>
      </c>
      <c r="M1722">
        <v>596755</v>
      </c>
      <c r="N1722">
        <v>164069</v>
      </c>
      <c r="O1722">
        <v>40416</v>
      </c>
      <c r="P1722">
        <v>94609</v>
      </c>
      <c r="Q1722" t="s">
        <v>93</v>
      </c>
      <c r="R1722">
        <v>402321</v>
      </c>
    </row>
    <row r="1723" spans="1:18" x14ac:dyDescent="0.25">
      <c r="A1723" t="s">
        <v>390</v>
      </c>
      <c r="B1723" t="s">
        <v>391</v>
      </c>
      <c r="C1723" t="s">
        <v>85</v>
      </c>
      <c r="D1723">
        <v>60</v>
      </c>
      <c r="E1723" t="s">
        <v>86</v>
      </c>
      <c r="F1723" t="s">
        <v>87</v>
      </c>
      <c r="G1723" t="s">
        <v>88</v>
      </c>
      <c r="H1723" t="s">
        <v>89</v>
      </c>
      <c r="I1723" t="s">
        <v>114</v>
      </c>
      <c r="J1723" t="s">
        <v>91</v>
      </c>
      <c r="K1723" t="s">
        <v>115</v>
      </c>
      <c r="L1723">
        <v>0</v>
      </c>
      <c r="M1723">
        <v>596755</v>
      </c>
      <c r="N1723">
        <v>164069</v>
      </c>
      <c r="O1723">
        <v>40416</v>
      </c>
      <c r="P1723">
        <v>94609</v>
      </c>
      <c r="Q1723" t="s">
        <v>93</v>
      </c>
      <c r="R1723">
        <v>402321</v>
      </c>
    </row>
    <row r="1724" spans="1:18" x14ac:dyDescent="0.25">
      <c r="A1724" t="s">
        <v>390</v>
      </c>
      <c r="B1724" t="s">
        <v>391</v>
      </c>
      <c r="C1724" t="s">
        <v>85</v>
      </c>
      <c r="D1724">
        <v>60</v>
      </c>
      <c r="E1724" t="s">
        <v>86</v>
      </c>
      <c r="F1724" t="s">
        <v>87</v>
      </c>
      <c r="G1724" t="s">
        <v>88</v>
      </c>
      <c r="H1724" t="s">
        <v>89</v>
      </c>
      <c r="I1724" t="s">
        <v>116</v>
      </c>
      <c r="J1724" t="s">
        <v>91</v>
      </c>
      <c r="K1724" t="s">
        <v>117</v>
      </c>
      <c r="L1724">
        <v>0</v>
      </c>
      <c r="M1724">
        <v>596755</v>
      </c>
      <c r="N1724">
        <v>164069</v>
      </c>
      <c r="O1724">
        <v>40416</v>
      </c>
      <c r="P1724">
        <v>94609</v>
      </c>
      <c r="Q1724" t="s">
        <v>93</v>
      </c>
      <c r="R1724">
        <v>402321</v>
      </c>
    </row>
    <row r="1725" spans="1:18" x14ac:dyDescent="0.25">
      <c r="A1725" t="s">
        <v>390</v>
      </c>
      <c r="B1725" t="s">
        <v>391</v>
      </c>
      <c r="C1725" t="s">
        <v>85</v>
      </c>
      <c r="D1725">
        <v>60</v>
      </c>
      <c r="E1725" t="s">
        <v>86</v>
      </c>
      <c r="F1725" t="s">
        <v>87</v>
      </c>
      <c r="G1725" t="s">
        <v>88</v>
      </c>
      <c r="H1725" t="s">
        <v>89</v>
      </c>
      <c r="I1725" t="s">
        <v>118</v>
      </c>
      <c r="J1725" t="s">
        <v>91</v>
      </c>
      <c r="K1725" t="s">
        <v>119</v>
      </c>
      <c r="L1725">
        <v>0</v>
      </c>
      <c r="M1725">
        <v>596755</v>
      </c>
      <c r="N1725">
        <v>164069</v>
      </c>
      <c r="O1725">
        <v>40416</v>
      </c>
      <c r="P1725">
        <v>94609</v>
      </c>
      <c r="Q1725" t="s">
        <v>93</v>
      </c>
      <c r="R1725">
        <v>402321</v>
      </c>
    </row>
    <row r="1726" spans="1:18" x14ac:dyDescent="0.25">
      <c r="A1726" t="s">
        <v>390</v>
      </c>
      <c r="B1726" t="s">
        <v>391</v>
      </c>
      <c r="C1726" t="s">
        <v>85</v>
      </c>
      <c r="D1726">
        <v>60</v>
      </c>
      <c r="E1726" t="s">
        <v>86</v>
      </c>
      <c r="F1726" t="s">
        <v>87</v>
      </c>
      <c r="G1726" t="s">
        <v>88</v>
      </c>
      <c r="H1726" t="s">
        <v>89</v>
      </c>
      <c r="I1726" t="s">
        <v>120</v>
      </c>
      <c r="J1726" t="s">
        <v>91</v>
      </c>
      <c r="K1726" t="s">
        <v>121</v>
      </c>
      <c r="L1726">
        <v>0</v>
      </c>
      <c r="M1726">
        <v>596755</v>
      </c>
      <c r="N1726">
        <v>164069</v>
      </c>
      <c r="O1726">
        <v>40416</v>
      </c>
      <c r="P1726">
        <v>94609</v>
      </c>
      <c r="Q1726" t="s">
        <v>93</v>
      </c>
      <c r="R1726">
        <v>402321</v>
      </c>
    </row>
    <row r="1727" spans="1:18" x14ac:dyDescent="0.25">
      <c r="A1727" t="s">
        <v>390</v>
      </c>
      <c r="B1727" t="s">
        <v>391</v>
      </c>
      <c r="C1727" t="s">
        <v>85</v>
      </c>
      <c r="D1727">
        <v>60</v>
      </c>
      <c r="E1727" t="s">
        <v>86</v>
      </c>
      <c r="F1727" t="s">
        <v>87</v>
      </c>
      <c r="G1727" t="s">
        <v>88</v>
      </c>
      <c r="H1727" t="s">
        <v>89</v>
      </c>
      <c r="I1727" t="s">
        <v>122</v>
      </c>
      <c r="J1727" t="s">
        <v>91</v>
      </c>
      <c r="K1727" t="s">
        <v>123</v>
      </c>
      <c r="L1727">
        <v>0</v>
      </c>
      <c r="M1727">
        <v>596755</v>
      </c>
      <c r="N1727">
        <v>164069</v>
      </c>
      <c r="O1727">
        <v>40416</v>
      </c>
      <c r="P1727">
        <v>94609</v>
      </c>
      <c r="Q1727" t="s">
        <v>93</v>
      </c>
      <c r="R1727">
        <v>402321</v>
      </c>
    </row>
    <row r="1728" spans="1:18" x14ac:dyDescent="0.25">
      <c r="A1728" t="s">
        <v>390</v>
      </c>
      <c r="B1728" t="s">
        <v>391</v>
      </c>
      <c r="C1728" t="s">
        <v>85</v>
      </c>
      <c r="D1728">
        <v>60</v>
      </c>
      <c r="E1728" t="s">
        <v>86</v>
      </c>
      <c r="F1728" t="s">
        <v>87</v>
      </c>
      <c r="G1728" t="s">
        <v>88</v>
      </c>
      <c r="H1728" t="s">
        <v>89</v>
      </c>
      <c r="I1728" t="s">
        <v>124</v>
      </c>
      <c r="J1728" t="s">
        <v>91</v>
      </c>
      <c r="K1728" t="s">
        <v>125</v>
      </c>
      <c r="L1728">
        <v>0</v>
      </c>
      <c r="M1728">
        <v>596755</v>
      </c>
      <c r="N1728">
        <v>164069</v>
      </c>
      <c r="O1728">
        <v>40416</v>
      </c>
      <c r="P1728">
        <v>94609</v>
      </c>
      <c r="Q1728" t="s">
        <v>93</v>
      </c>
      <c r="R1728">
        <v>402321</v>
      </c>
    </row>
    <row r="1729" spans="1:18" x14ac:dyDescent="0.25">
      <c r="A1729" t="s">
        <v>390</v>
      </c>
      <c r="B1729" t="s">
        <v>391</v>
      </c>
      <c r="C1729" t="s">
        <v>85</v>
      </c>
      <c r="D1729">
        <v>60</v>
      </c>
      <c r="E1729" t="s">
        <v>86</v>
      </c>
      <c r="F1729" t="s">
        <v>87</v>
      </c>
      <c r="G1729" t="s">
        <v>88</v>
      </c>
      <c r="H1729" t="s">
        <v>89</v>
      </c>
      <c r="I1729" t="s">
        <v>126</v>
      </c>
      <c r="J1729" t="s">
        <v>91</v>
      </c>
      <c r="K1729" t="s">
        <v>127</v>
      </c>
      <c r="L1729">
        <v>0</v>
      </c>
      <c r="M1729">
        <v>596755</v>
      </c>
      <c r="N1729">
        <v>164069</v>
      </c>
      <c r="O1729">
        <v>40416</v>
      </c>
      <c r="P1729">
        <v>94609</v>
      </c>
      <c r="Q1729" t="s">
        <v>93</v>
      </c>
      <c r="R1729">
        <v>402321</v>
      </c>
    </row>
    <row r="1730" spans="1:18" x14ac:dyDescent="0.25">
      <c r="A1730" t="s">
        <v>390</v>
      </c>
      <c r="B1730" t="s">
        <v>391</v>
      </c>
      <c r="C1730" t="s">
        <v>85</v>
      </c>
      <c r="D1730">
        <v>60</v>
      </c>
      <c r="E1730" t="s">
        <v>86</v>
      </c>
      <c r="F1730" t="s">
        <v>87</v>
      </c>
      <c r="G1730" t="s">
        <v>88</v>
      </c>
      <c r="H1730" t="s">
        <v>89</v>
      </c>
      <c r="I1730" t="s">
        <v>128</v>
      </c>
      <c r="J1730" t="s">
        <v>91</v>
      </c>
      <c r="K1730" t="s">
        <v>129</v>
      </c>
      <c r="L1730">
        <v>620616</v>
      </c>
      <c r="M1730">
        <v>596755</v>
      </c>
      <c r="N1730">
        <v>164069</v>
      </c>
      <c r="O1730">
        <v>40416</v>
      </c>
      <c r="P1730">
        <v>94609</v>
      </c>
      <c r="Q1730" t="s">
        <v>93</v>
      </c>
      <c r="R1730">
        <v>402321</v>
      </c>
    </row>
    <row r="1731" spans="1:18" x14ac:dyDescent="0.25">
      <c r="A1731" t="s">
        <v>390</v>
      </c>
      <c r="B1731" t="s">
        <v>391</v>
      </c>
      <c r="C1731" t="s">
        <v>85</v>
      </c>
      <c r="D1731">
        <v>60</v>
      </c>
      <c r="E1731" t="s">
        <v>86</v>
      </c>
      <c r="F1731" t="s">
        <v>87</v>
      </c>
      <c r="G1731" t="s">
        <v>88</v>
      </c>
      <c r="H1731" t="s">
        <v>89</v>
      </c>
      <c r="I1731" t="s">
        <v>130</v>
      </c>
      <c r="J1731" t="s">
        <v>91</v>
      </c>
      <c r="K1731" t="s">
        <v>131</v>
      </c>
      <c r="L1731">
        <v>600</v>
      </c>
      <c r="M1731">
        <v>596755</v>
      </c>
      <c r="N1731">
        <v>164069</v>
      </c>
      <c r="O1731">
        <v>40416</v>
      </c>
      <c r="P1731">
        <v>94609</v>
      </c>
      <c r="Q1731" t="s">
        <v>93</v>
      </c>
      <c r="R1731">
        <v>402321</v>
      </c>
    </row>
    <row r="1732" spans="1:18" x14ac:dyDescent="0.25">
      <c r="A1732" t="s">
        <v>390</v>
      </c>
      <c r="B1732" t="s">
        <v>391</v>
      </c>
      <c r="C1732" t="s">
        <v>85</v>
      </c>
      <c r="D1732">
        <v>60</v>
      </c>
      <c r="E1732" t="s">
        <v>86</v>
      </c>
      <c r="F1732" t="s">
        <v>87</v>
      </c>
      <c r="G1732" t="s">
        <v>88</v>
      </c>
      <c r="H1732" t="s">
        <v>89</v>
      </c>
      <c r="I1732" t="s">
        <v>132</v>
      </c>
      <c r="J1732" t="s">
        <v>91</v>
      </c>
      <c r="K1732" t="s">
        <v>133</v>
      </c>
      <c r="L1732">
        <v>-31031</v>
      </c>
      <c r="M1732">
        <v>596755</v>
      </c>
      <c r="N1732">
        <v>164069</v>
      </c>
      <c r="O1732">
        <v>40416</v>
      </c>
      <c r="P1732">
        <v>94609</v>
      </c>
      <c r="Q1732" t="s">
        <v>93</v>
      </c>
      <c r="R1732">
        <v>402321</v>
      </c>
    </row>
    <row r="1733" spans="1:18" x14ac:dyDescent="0.25">
      <c r="A1733" t="s">
        <v>390</v>
      </c>
      <c r="B1733" t="s">
        <v>391</v>
      </c>
      <c r="C1733" t="s">
        <v>85</v>
      </c>
      <c r="D1733">
        <v>60</v>
      </c>
      <c r="E1733" t="s">
        <v>86</v>
      </c>
      <c r="F1733" t="s">
        <v>87</v>
      </c>
      <c r="G1733" t="s">
        <v>88</v>
      </c>
      <c r="H1733" t="s">
        <v>89</v>
      </c>
      <c r="I1733" t="s">
        <v>134</v>
      </c>
      <c r="J1733" t="s">
        <v>91</v>
      </c>
      <c r="K1733" t="s">
        <v>135</v>
      </c>
      <c r="L1733">
        <v>154611</v>
      </c>
      <c r="M1733">
        <v>596755</v>
      </c>
      <c r="N1733">
        <v>164069</v>
      </c>
      <c r="O1733">
        <v>40416</v>
      </c>
      <c r="P1733">
        <v>94609</v>
      </c>
      <c r="Q1733" t="s">
        <v>93</v>
      </c>
      <c r="R1733">
        <v>402321</v>
      </c>
    </row>
    <row r="1734" spans="1:18" x14ac:dyDescent="0.25">
      <c r="A1734" t="s">
        <v>390</v>
      </c>
      <c r="B1734" t="s">
        <v>391</v>
      </c>
      <c r="C1734" t="s">
        <v>85</v>
      </c>
      <c r="D1734">
        <v>60</v>
      </c>
      <c r="E1734" t="s">
        <v>86</v>
      </c>
      <c r="F1734" t="s">
        <v>87</v>
      </c>
      <c r="G1734" t="s">
        <v>88</v>
      </c>
      <c r="H1734" t="s">
        <v>89</v>
      </c>
      <c r="I1734" t="s">
        <v>136</v>
      </c>
      <c r="J1734" t="s">
        <v>91</v>
      </c>
      <c r="K1734" t="s">
        <v>137</v>
      </c>
      <c r="L1734">
        <v>1440</v>
      </c>
      <c r="M1734">
        <v>596755</v>
      </c>
      <c r="N1734">
        <v>164069</v>
      </c>
      <c r="O1734">
        <v>40416</v>
      </c>
      <c r="P1734">
        <v>94609</v>
      </c>
      <c r="Q1734" t="s">
        <v>93</v>
      </c>
      <c r="R1734">
        <v>402321</v>
      </c>
    </row>
    <row r="1735" spans="1:18" x14ac:dyDescent="0.25">
      <c r="A1735" t="s">
        <v>390</v>
      </c>
      <c r="B1735" t="s">
        <v>391</v>
      </c>
      <c r="C1735" t="s">
        <v>85</v>
      </c>
      <c r="D1735">
        <v>60</v>
      </c>
      <c r="E1735" t="s">
        <v>86</v>
      </c>
      <c r="F1735" t="s">
        <v>87</v>
      </c>
      <c r="G1735" t="s">
        <v>88</v>
      </c>
      <c r="H1735" t="s">
        <v>89</v>
      </c>
      <c r="I1735" t="s">
        <v>138</v>
      </c>
      <c r="J1735" t="s">
        <v>91</v>
      </c>
      <c r="K1735" t="s">
        <v>139</v>
      </c>
      <c r="L1735">
        <v>112845</v>
      </c>
      <c r="M1735">
        <v>596755</v>
      </c>
      <c r="N1735">
        <v>164069</v>
      </c>
      <c r="O1735">
        <v>40416</v>
      </c>
      <c r="P1735">
        <v>94609</v>
      </c>
      <c r="Q1735" t="s">
        <v>93</v>
      </c>
      <c r="R1735">
        <v>402321</v>
      </c>
    </row>
    <row r="1736" spans="1:18" x14ac:dyDescent="0.25">
      <c r="A1736" t="s">
        <v>390</v>
      </c>
      <c r="B1736" t="s">
        <v>391</v>
      </c>
      <c r="C1736" t="s">
        <v>85</v>
      </c>
      <c r="D1736">
        <v>60</v>
      </c>
      <c r="E1736" t="s">
        <v>86</v>
      </c>
      <c r="F1736" t="s">
        <v>87</v>
      </c>
      <c r="G1736" t="s">
        <v>88</v>
      </c>
      <c r="H1736" t="s">
        <v>89</v>
      </c>
      <c r="I1736" t="s">
        <v>140</v>
      </c>
      <c r="J1736" t="s">
        <v>91</v>
      </c>
      <c r="K1736" t="s">
        <v>141</v>
      </c>
      <c r="L1736">
        <v>0</v>
      </c>
      <c r="M1736">
        <v>596755</v>
      </c>
      <c r="N1736">
        <v>164069</v>
      </c>
      <c r="O1736">
        <v>40416</v>
      </c>
      <c r="P1736">
        <v>94609</v>
      </c>
      <c r="Q1736" t="s">
        <v>93</v>
      </c>
      <c r="R1736">
        <v>402321</v>
      </c>
    </row>
    <row r="1737" spans="1:18" x14ac:dyDescent="0.25">
      <c r="A1737" t="s">
        <v>390</v>
      </c>
      <c r="B1737" t="s">
        <v>391</v>
      </c>
      <c r="C1737" t="s">
        <v>85</v>
      </c>
      <c r="D1737">
        <v>60</v>
      </c>
      <c r="E1737" t="s">
        <v>86</v>
      </c>
      <c r="F1737" t="s">
        <v>87</v>
      </c>
      <c r="G1737" t="s">
        <v>88</v>
      </c>
      <c r="H1737" t="s">
        <v>89</v>
      </c>
      <c r="I1737" t="s">
        <v>142</v>
      </c>
      <c r="J1737" t="s">
        <v>91</v>
      </c>
      <c r="K1737" t="s">
        <v>143</v>
      </c>
      <c r="L1737">
        <v>0</v>
      </c>
      <c r="M1737">
        <v>596755</v>
      </c>
      <c r="N1737">
        <v>164069</v>
      </c>
      <c r="O1737">
        <v>40416</v>
      </c>
      <c r="P1737">
        <v>94609</v>
      </c>
      <c r="Q1737" t="s">
        <v>93</v>
      </c>
      <c r="R1737">
        <v>402321</v>
      </c>
    </row>
    <row r="1738" spans="1:18" x14ac:dyDescent="0.25">
      <c r="A1738" t="s">
        <v>390</v>
      </c>
      <c r="B1738" t="s">
        <v>391</v>
      </c>
      <c r="C1738" t="s">
        <v>85</v>
      </c>
      <c r="D1738">
        <v>60</v>
      </c>
      <c r="E1738" t="s">
        <v>86</v>
      </c>
      <c r="F1738" t="s">
        <v>87</v>
      </c>
      <c r="G1738" t="s">
        <v>88</v>
      </c>
      <c r="H1738" t="s">
        <v>89</v>
      </c>
      <c r="I1738" t="s">
        <v>144</v>
      </c>
      <c r="J1738" t="s">
        <v>91</v>
      </c>
      <c r="K1738" t="s">
        <v>145</v>
      </c>
      <c r="L1738">
        <v>0</v>
      </c>
      <c r="M1738">
        <v>596755</v>
      </c>
      <c r="N1738">
        <v>164069</v>
      </c>
      <c r="O1738">
        <v>40416</v>
      </c>
      <c r="P1738">
        <v>94609</v>
      </c>
      <c r="Q1738" t="s">
        <v>93</v>
      </c>
      <c r="R1738">
        <v>402321</v>
      </c>
    </row>
    <row r="1739" spans="1:18" x14ac:dyDescent="0.25">
      <c r="A1739" t="s">
        <v>390</v>
      </c>
      <c r="B1739" t="s">
        <v>391</v>
      </c>
      <c r="C1739" t="s">
        <v>85</v>
      </c>
      <c r="D1739">
        <v>60</v>
      </c>
      <c r="E1739" t="s">
        <v>86</v>
      </c>
      <c r="F1739" t="s">
        <v>87</v>
      </c>
      <c r="G1739" t="s">
        <v>88</v>
      </c>
      <c r="H1739" t="s">
        <v>89</v>
      </c>
      <c r="I1739" t="s">
        <v>146</v>
      </c>
      <c r="J1739" t="s">
        <v>91</v>
      </c>
      <c r="K1739" t="s">
        <v>147</v>
      </c>
      <c r="L1739">
        <v>1800</v>
      </c>
      <c r="M1739">
        <v>596755</v>
      </c>
      <c r="N1739">
        <v>164069</v>
      </c>
      <c r="O1739">
        <v>40416</v>
      </c>
      <c r="P1739">
        <v>94609</v>
      </c>
      <c r="Q1739" t="s">
        <v>93</v>
      </c>
      <c r="R1739">
        <v>402321</v>
      </c>
    </row>
    <row r="1740" spans="1:18" x14ac:dyDescent="0.25">
      <c r="A1740" t="s">
        <v>390</v>
      </c>
      <c r="B1740" t="s">
        <v>391</v>
      </c>
      <c r="C1740" t="s">
        <v>85</v>
      </c>
      <c r="D1740">
        <v>60</v>
      </c>
      <c r="E1740" t="s">
        <v>86</v>
      </c>
      <c r="F1740" t="s">
        <v>87</v>
      </c>
      <c r="G1740" t="s">
        <v>88</v>
      </c>
      <c r="H1740" t="s">
        <v>89</v>
      </c>
      <c r="I1740" t="s">
        <v>148</v>
      </c>
      <c r="J1740" t="s">
        <v>91</v>
      </c>
      <c r="K1740" t="s">
        <v>149</v>
      </c>
      <c r="L1740">
        <v>0</v>
      </c>
      <c r="M1740">
        <v>596755</v>
      </c>
      <c r="N1740">
        <v>164069</v>
      </c>
      <c r="O1740">
        <v>40416</v>
      </c>
      <c r="P1740">
        <v>94609</v>
      </c>
      <c r="Q1740" t="s">
        <v>93</v>
      </c>
      <c r="R1740">
        <v>402321</v>
      </c>
    </row>
    <row r="1741" spans="1:18" x14ac:dyDescent="0.25">
      <c r="A1741" t="s">
        <v>390</v>
      </c>
      <c r="B1741" t="s">
        <v>391</v>
      </c>
      <c r="C1741" t="s">
        <v>85</v>
      </c>
      <c r="D1741">
        <v>60</v>
      </c>
      <c r="E1741" t="s">
        <v>86</v>
      </c>
      <c r="F1741" t="s">
        <v>87</v>
      </c>
      <c r="G1741" t="s">
        <v>88</v>
      </c>
      <c r="H1741" t="s">
        <v>89</v>
      </c>
      <c r="I1741" t="s">
        <v>150</v>
      </c>
      <c r="J1741" t="s">
        <v>91</v>
      </c>
      <c r="K1741" t="s">
        <v>151</v>
      </c>
      <c r="L1741">
        <v>2588</v>
      </c>
      <c r="M1741">
        <v>596755</v>
      </c>
      <c r="N1741">
        <v>164069</v>
      </c>
      <c r="O1741">
        <v>40416</v>
      </c>
      <c r="P1741">
        <v>94609</v>
      </c>
      <c r="Q1741" t="s">
        <v>93</v>
      </c>
      <c r="R1741">
        <v>402321</v>
      </c>
    </row>
    <row r="1742" spans="1:18" x14ac:dyDescent="0.25">
      <c r="A1742" t="s">
        <v>390</v>
      </c>
      <c r="B1742" t="s">
        <v>391</v>
      </c>
      <c r="C1742" t="s">
        <v>85</v>
      </c>
      <c r="D1742">
        <v>60</v>
      </c>
      <c r="E1742" t="s">
        <v>86</v>
      </c>
      <c r="F1742" t="s">
        <v>87</v>
      </c>
      <c r="G1742" t="s">
        <v>88</v>
      </c>
      <c r="H1742" t="s">
        <v>89</v>
      </c>
      <c r="I1742" t="s">
        <v>152</v>
      </c>
      <c r="J1742" t="s">
        <v>91</v>
      </c>
      <c r="K1742" t="s">
        <v>153</v>
      </c>
      <c r="L1742">
        <v>10937</v>
      </c>
      <c r="M1742">
        <v>596755</v>
      </c>
      <c r="N1742">
        <v>164069</v>
      </c>
      <c r="O1742">
        <v>40416</v>
      </c>
      <c r="P1742">
        <v>94609</v>
      </c>
      <c r="Q1742" t="s">
        <v>93</v>
      </c>
      <c r="R1742">
        <v>402321</v>
      </c>
    </row>
    <row r="1743" spans="1:18" x14ac:dyDescent="0.25">
      <c r="A1743" t="s">
        <v>390</v>
      </c>
      <c r="B1743" t="s">
        <v>391</v>
      </c>
      <c r="C1743" t="s">
        <v>85</v>
      </c>
      <c r="D1743">
        <v>60</v>
      </c>
      <c r="E1743" t="s">
        <v>86</v>
      </c>
      <c r="F1743" t="s">
        <v>87</v>
      </c>
      <c r="G1743" t="s">
        <v>88</v>
      </c>
      <c r="H1743" t="s">
        <v>89</v>
      </c>
      <c r="I1743" t="s">
        <v>154</v>
      </c>
      <c r="J1743" t="s">
        <v>91</v>
      </c>
      <c r="K1743" t="s">
        <v>155</v>
      </c>
      <c r="L1743">
        <v>0</v>
      </c>
      <c r="M1743">
        <v>596755</v>
      </c>
      <c r="N1743">
        <v>164069</v>
      </c>
      <c r="O1743">
        <v>40416</v>
      </c>
      <c r="P1743">
        <v>94609</v>
      </c>
      <c r="Q1743" t="s">
        <v>93</v>
      </c>
      <c r="R1743">
        <v>402321</v>
      </c>
    </row>
    <row r="1744" spans="1:18" x14ac:dyDescent="0.25">
      <c r="A1744" t="s">
        <v>390</v>
      </c>
      <c r="B1744" t="s">
        <v>391</v>
      </c>
      <c r="C1744" t="s">
        <v>85</v>
      </c>
      <c r="D1744">
        <v>60</v>
      </c>
      <c r="E1744" t="s">
        <v>86</v>
      </c>
      <c r="F1744" t="s">
        <v>87</v>
      </c>
      <c r="G1744" t="s">
        <v>88</v>
      </c>
      <c r="H1744" t="s">
        <v>89</v>
      </c>
      <c r="I1744" t="s">
        <v>156</v>
      </c>
      <c r="J1744" t="s">
        <v>91</v>
      </c>
      <c r="K1744" t="s">
        <v>157</v>
      </c>
      <c r="L1744">
        <v>138</v>
      </c>
      <c r="M1744">
        <v>596755</v>
      </c>
      <c r="N1744">
        <v>164069</v>
      </c>
      <c r="O1744">
        <v>40416</v>
      </c>
      <c r="P1744">
        <v>94609</v>
      </c>
      <c r="Q1744" t="s">
        <v>93</v>
      </c>
      <c r="R1744">
        <v>402321</v>
      </c>
    </row>
    <row r="1745" spans="1:18" x14ac:dyDescent="0.25">
      <c r="A1745" t="s">
        <v>390</v>
      </c>
      <c r="B1745" t="s">
        <v>391</v>
      </c>
      <c r="C1745" t="s">
        <v>85</v>
      </c>
      <c r="D1745">
        <v>60</v>
      </c>
      <c r="E1745" t="s">
        <v>86</v>
      </c>
      <c r="F1745" t="s">
        <v>87</v>
      </c>
      <c r="G1745" t="s">
        <v>88</v>
      </c>
      <c r="H1745" t="s">
        <v>89</v>
      </c>
      <c r="I1745" t="s">
        <v>158</v>
      </c>
      <c r="J1745" t="s">
        <v>91</v>
      </c>
      <c r="K1745" t="s">
        <v>159</v>
      </c>
      <c r="L1745">
        <v>1050</v>
      </c>
      <c r="M1745">
        <v>596755</v>
      </c>
      <c r="N1745">
        <v>164069</v>
      </c>
      <c r="O1745">
        <v>40416</v>
      </c>
      <c r="P1745">
        <v>94609</v>
      </c>
      <c r="Q1745" t="s">
        <v>93</v>
      </c>
      <c r="R1745">
        <v>402321</v>
      </c>
    </row>
    <row r="1746" spans="1:18" x14ac:dyDescent="0.25">
      <c r="A1746" t="s">
        <v>390</v>
      </c>
      <c r="B1746" t="s">
        <v>391</v>
      </c>
      <c r="C1746" t="s">
        <v>85</v>
      </c>
      <c r="D1746">
        <v>60</v>
      </c>
      <c r="E1746" t="s">
        <v>86</v>
      </c>
      <c r="F1746" t="s">
        <v>87</v>
      </c>
      <c r="G1746" t="s">
        <v>88</v>
      </c>
      <c r="H1746" t="s">
        <v>89</v>
      </c>
      <c r="I1746" t="s">
        <v>160</v>
      </c>
      <c r="J1746" t="s">
        <v>91</v>
      </c>
      <c r="K1746" t="s">
        <v>161</v>
      </c>
      <c r="L1746">
        <v>800</v>
      </c>
      <c r="M1746">
        <v>596755</v>
      </c>
      <c r="N1746">
        <v>164069</v>
      </c>
      <c r="O1746">
        <v>40416</v>
      </c>
      <c r="P1746">
        <v>94609</v>
      </c>
      <c r="Q1746" t="s">
        <v>93</v>
      </c>
      <c r="R1746">
        <v>402321</v>
      </c>
    </row>
    <row r="1747" spans="1:18" x14ac:dyDescent="0.25">
      <c r="A1747" t="s">
        <v>390</v>
      </c>
      <c r="B1747" t="s">
        <v>391</v>
      </c>
      <c r="C1747" t="s">
        <v>85</v>
      </c>
      <c r="D1747">
        <v>60</v>
      </c>
      <c r="E1747" t="s">
        <v>86</v>
      </c>
      <c r="F1747" t="s">
        <v>87</v>
      </c>
      <c r="G1747" t="s">
        <v>88</v>
      </c>
      <c r="H1747" t="s">
        <v>89</v>
      </c>
      <c r="I1747" t="s">
        <v>162</v>
      </c>
      <c r="J1747" t="s">
        <v>91</v>
      </c>
      <c r="K1747" t="s">
        <v>163</v>
      </c>
      <c r="L1747">
        <v>360</v>
      </c>
      <c r="M1747">
        <v>596755</v>
      </c>
      <c r="N1747">
        <v>164069</v>
      </c>
      <c r="O1747">
        <v>40416</v>
      </c>
      <c r="P1747">
        <v>94609</v>
      </c>
      <c r="Q1747" t="s">
        <v>93</v>
      </c>
      <c r="R1747">
        <v>402321</v>
      </c>
    </row>
    <row r="1748" spans="1:18" x14ac:dyDescent="0.25">
      <c r="A1748" t="s">
        <v>390</v>
      </c>
      <c r="B1748" t="s">
        <v>391</v>
      </c>
      <c r="C1748" t="s">
        <v>85</v>
      </c>
      <c r="D1748">
        <v>60</v>
      </c>
      <c r="E1748" t="s">
        <v>86</v>
      </c>
      <c r="F1748" t="s">
        <v>87</v>
      </c>
      <c r="G1748" t="s">
        <v>88</v>
      </c>
      <c r="H1748" t="s">
        <v>89</v>
      </c>
      <c r="I1748" t="s">
        <v>164</v>
      </c>
      <c r="J1748" t="s">
        <v>91</v>
      </c>
      <c r="K1748" t="s">
        <v>165</v>
      </c>
      <c r="L1748">
        <v>1250</v>
      </c>
      <c r="M1748">
        <v>596755</v>
      </c>
      <c r="N1748">
        <v>164069</v>
      </c>
      <c r="O1748">
        <v>40416</v>
      </c>
      <c r="P1748">
        <v>94609</v>
      </c>
      <c r="Q1748" t="s">
        <v>93</v>
      </c>
      <c r="R1748">
        <v>402321</v>
      </c>
    </row>
    <row r="1749" spans="1:18" x14ac:dyDescent="0.25">
      <c r="A1749" t="s">
        <v>390</v>
      </c>
      <c r="B1749" t="s">
        <v>391</v>
      </c>
      <c r="C1749" t="s">
        <v>85</v>
      </c>
      <c r="D1749">
        <v>60</v>
      </c>
      <c r="E1749" t="s">
        <v>86</v>
      </c>
      <c r="F1749" t="s">
        <v>87</v>
      </c>
      <c r="G1749" t="s">
        <v>88</v>
      </c>
      <c r="H1749" t="s">
        <v>89</v>
      </c>
      <c r="I1749" t="s">
        <v>166</v>
      </c>
      <c r="J1749" t="s">
        <v>91</v>
      </c>
      <c r="K1749" t="s">
        <v>167</v>
      </c>
      <c r="L1749">
        <v>0</v>
      </c>
      <c r="M1749">
        <v>596755</v>
      </c>
      <c r="N1749">
        <v>164069</v>
      </c>
      <c r="O1749">
        <v>40416</v>
      </c>
      <c r="P1749">
        <v>94609</v>
      </c>
      <c r="Q1749" t="s">
        <v>93</v>
      </c>
      <c r="R1749">
        <v>402321</v>
      </c>
    </row>
    <row r="1750" spans="1:18" x14ac:dyDescent="0.25">
      <c r="A1750" t="s">
        <v>390</v>
      </c>
      <c r="B1750" t="s">
        <v>391</v>
      </c>
      <c r="C1750" t="s">
        <v>85</v>
      </c>
      <c r="D1750">
        <v>60</v>
      </c>
      <c r="E1750" t="s">
        <v>86</v>
      </c>
      <c r="F1750" t="s">
        <v>87</v>
      </c>
      <c r="G1750" t="s">
        <v>88</v>
      </c>
      <c r="H1750" t="s">
        <v>89</v>
      </c>
      <c r="I1750" t="s">
        <v>168</v>
      </c>
      <c r="J1750" t="s">
        <v>91</v>
      </c>
      <c r="K1750" t="s">
        <v>169</v>
      </c>
      <c r="L1750">
        <v>2316</v>
      </c>
      <c r="M1750">
        <v>596755</v>
      </c>
      <c r="N1750">
        <v>164069</v>
      </c>
      <c r="O1750">
        <v>40416</v>
      </c>
      <c r="P1750">
        <v>94609</v>
      </c>
      <c r="Q1750" t="s">
        <v>93</v>
      </c>
      <c r="R1750">
        <v>402321</v>
      </c>
    </row>
    <row r="1751" spans="1:18" x14ac:dyDescent="0.25">
      <c r="A1751" t="s">
        <v>390</v>
      </c>
      <c r="B1751" t="s">
        <v>391</v>
      </c>
      <c r="C1751" t="s">
        <v>85</v>
      </c>
      <c r="D1751">
        <v>60</v>
      </c>
      <c r="E1751" t="s">
        <v>86</v>
      </c>
      <c r="F1751" t="s">
        <v>87</v>
      </c>
      <c r="G1751" t="s">
        <v>88</v>
      </c>
      <c r="H1751" t="s">
        <v>89</v>
      </c>
      <c r="I1751" t="s">
        <v>170</v>
      </c>
      <c r="J1751" t="s">
        <v>91</v>
      </c>
      <c r="K1751" t="s">
        <v>171</v>
      </c>
      <c r="L1751">
        <v>4400</v>
      </c>
      <c r="M1751">
        <v>596755</v>
      </c>
      <c r="N1751">
        <v>164069</v>
      </c>
      <c r="O1751">
        <v>40416</v>
      </c>
      <c r="P1751">
        <v>94609</v>
      </c>
      <c r="Q1751" t="s">
        <v>93</v>
      </c>
      <c r="R1751">
        <v>402321</v>
      </c>
    </row>
    <row r="1752" spans="1:18" x14ac:dyDescent="0.25">
      <c r="A1752" t="s">
        <v>390</v>
      </c>
      <c r="B1752" t="s">
        <v>391</v>
      </c>
      <c r="C1752" t="s">
        <v>85</v>
      </c>
      <c r="D1752">
        <v>60</v>
      </c>
      <c r="E1752" t="s">
        <v>86</v>
      </c>
      <c r="F1752" t="s">
        <v>87</v>
      </c>
      <c r="G1752" t="s">
        <v>88</v>
      </c>
      <c r="H1752" t="s">
        <v>89</v>
      </c>
      <c r="I1752" t="s">
        <v>172</v>
      </c>
      <c r="J1752" t="s">
        <v>91</v>
      </c>
      <c r="K1752" t="s">
        <v>173</v>
      </c>
      <c r="L1752">
        <v>0</v>
      </c>
      <c r="M1752">
        <v>596755</v>
      </c>
      <c r="N1752">
        <v>164069</v>
      </c>
      <c r="O1752">
        <v>40416</v>
      </c>
      <c r="P1752">
        <v>94609</v>
      </c>
      <c r="Q1752" t="s">
        <v>93</v>
      </c>
      <c r="R1752">
        <v>402321</v>
      </c>
    </row>
    <row r="1753" spans="1:18" x14ac:dyDescent="0.25">
      <c r="A1753" t="s">
        <v>390</v>
      </c>
      <c r="B1753" t="s">
        <v>391</v>
      </c>
      <c r="C1753" t="s">
        <v>85</v>
      </c>
      <c r="D1753">
        <v>60</v>
      </c>
      <c r="E1753" t="s">
        <v>86</v>
      </c>
      <c r="F1753" t="s">
        <v>87</v>
      </c>
      <c r="G1753" t="s">
        <v>88</v>
      </c>
      <c r="H1753" t="s">
        <v>89</v>
      </c>
      <c r="I1753" t="s">
        <v>174</v>
      </c>
      <c r="J1753" t="s">
        <v>91</v>
      </c>
      <c r="K1753" t="s">
        <v>175</v>
      </c>
      <c r="L1753">
        <v>0</v>
      </c>
      <c r="M1753">
        <v>596755</v>
      </c>
      <c r="N1753">
        <v>164069</v>
      </c>
      <c r="O1753">
        <v>40416</v>
      </c>
      <c r="P1753">
        <v>94609</v>
      </c>
      <c r="Q1753" t="s">
        <v>93</v>
      </c>
      <c r="R1753">
        <v>402321</v>
      </c>
    </row>
    <row r="1754" spans="1:18" x14ac:dyDescent="0.25">
      <c r="A1754" t="s">
        <v>390</v>
      </c>
      <c r="B1754" t="s">
        <v>391</v>
      </c>
      <c r="C1754" t="s">
        <v>85</v>
      </c>
      <c r="D1754">
        <v>60</v>
      </c>
      <c r="E1754" t="s">
        <v>86</v>
      </c>
      <c r="F1754" t="s">
        <v>87</v>
      </c>
      <c r="G1754" t="s">
        <v>88</v>
      </c>
      <c r="H1754" t="s">
        <v>89</v>
      </c>
      <c r="I1754" t="s">
        <v>176</v>
      </c>
      <c r="J1754" t="s">
        <v>91</v>
      </c>
      <c r="K1754" t="s">
        <v>177</v>
      </c>
      <c r="L1754">
        <v>0</v>
      </c>
      <c r="M1754">
        <v>596755</v>
      </c>
      <c r="N1754">
        <v>164069</v>
      </c>
      <c r="O1754">
        <v>40416</v>
      </c>
      <c r="P1754">
        <v>94609</v>
      </c>
      <c r="Q1754" t="s">
        <v>93</v>
      </c>
      <c r="R1754">
        <v>402321</v>
      </c>
    </row>
    <row r="1755" spans="1:18" x14ac:dyDescent="0.25">
      <c r="A1755" t="s">
        <v>390</v>
      </c>
      <c r="B1755" t="s">
        <v>391</v>
      </c>
      <c r="C1755" t="s">
        <v>85</v>
      </c>
      <c r="D1755">
        <v>60</v>
      </c>
      <c r="E1755" t="s">
        <v>86</v>
      </c>
      <c r="F1755" t="s">
        <v>87</v>
      </c>
      <c r="G1755" t="s">
        <v>88</v>
      </c>
      <c r="H1755" t="s">
        <v>89</v>
      </c>
      <c r="I1755" t="s">
        <v>178</v>
      </c>
      <c r="J1755" t="s">
        <v>91</v>
      </c>
      <c r="K1755" t="s">
        <v>179</v>
      </c>
      <c r="L1755">
        <v>27600</v>
      </c>
      <c r="M1755">
        <v>596755</v>
      </c>
      <c r="N1755">
        <v>164069</v>
      </c>
      <c r="O1755">
        <v>40416</v>
      </c>
      <c r="P1755">
        <v>94609</v>
      </c>
      <c r="Q1755" t="s">
        <v>93</v>
      </c>
      <c r="R1755">
        <v>402321</v>
      </c>
    </row>
    <row r="1756" spans="1:18" x14ac:dyDescent="0.25">
      <c r="A1756" t="s">
        <v>390</v>
      </c>
      <c r="B1756" t="s">
        <v>391</v>
      </c>
      <c r="C1756" t="s">
        <v>85</v>
      </c>
      <c r="D1756">
        <v>60</v>
      </c>
      <c r="E1756" t="s">
        <v>86</v>
      </c>
      <c r="F1756" t="s">
        <v>87</v>
      </c>
      <c r="G1756" t="s">
        <v>88</v>
      </c>
      <c r="H1756" t="s">
        <v>89</v>
      </c>
      <c r="I1756" t="s">
        <v>180</v>
      </c>
      <c r="J1756" t="s">
        <v>91</v>
      </c>
      <c r="K1756" t="s">
        <v>181</v>
      </c>
      <c r="L1756">
        <v>45842</v>
      </c>
      <c r="M1756">
        <v>596755</v>
      </c>
      <c r="N1756">
        <v>164069</v>
      </c>
      <c r="O1756">
        <v>40416</v>
      </c>
      <c r="P1756">
        <v>94609</v>
      </c>
      <c r="Q1756" t="s">
        <v>93</v>
      </c>
      <c r="R1756">
        <v>402321</v>
      </c>
    </row>
    <row r="1757" spans="1:18" x14ac:dyDescent="0.25">
      <c r="A1757" t="s">
        <v>390</v>
      </c>
      <c r="B1757" t="s">
        <v>391</v>
      </c>
      <c r="C1757" t="s">
        <v>85</v>
      </c>
      <c r="D1757">
        <v>60</v>
      </c>
      <c r="E1757" t="s">
        <v>86</v>
      </c>
      <c r="F1757" t="s">
        <v>87</v>
      </c>
      <c r="G1757" t="s">
        <v>88</v>
      </c>
      <c r="H1757" t="s">
        <v>89</v>
      </c>
      <c r="I1757" t="s">
        <v>182</v>
      </c>
      <c r="J1757" t="s">
        <v>91</v>
      </c>
      <c r="K1757" t="s">
        <v>183</v>
      </c>
      <c r="L1757">
        <v>-1200</v>
      </c>
      <c r="M1757">
        <v>596755</v>
      </c>
      <c r="N1757">
        <v>164069</v>
      </c>
      <c r="O1757">
        <v>40416</v>
      </c>
      <c r="P1757">
        <v>94609</v>
      </c>
      <c r="Q1757" t="s">
        <v>93</v>
      </c>
      <c r="R1757">
        <v>402321</v>
      </c>
    </row>
    <row r="1758" spans="1:18" x14ac:dyDescent="0.25">
      <c r="A1758" t="s">
        <v>390</v>
      </c>
      <c r="B1758" t="s">
        <v>391</v>
      </c>
      <c r="C1758" t="s">
        <v>85</v>
      </c>
      <c r="D1758">
        <v>60</v>
      </c>
      <c r="E1758" t="s">
        <v>86</v>
      </c>
      <c r="F1758" t="s">
        <v>87</v>
      </c>
      <c r="G1758" t="s">
        <v>88</v>
      </c>
      <c r="H1758" t="s">
        <v>89</v>
      </c>
      <c r="I1758" t="s">
        <v>184</v>
      </c>
      <c r="J1758" t="s">
        <v>91</v>
      </c>
      <c r="K1758" t="s">
        <v>185</v>
      </c>
      <c r="L1758">
        <v>0</v>
      </c>
      <c r="M1758">
        <v>596755</v>
      </c>
      <c r="N1758">
        <v>164069</v>
      </c>
      <c r="O1758">
        <v>40416</v>
      </c>
      <c r="P1758">
        <v>94609</v>
      </c>
      <c r="Q1758" t="s">
        <v>93</v>
      </c>
      <c r="R1758">
        <v>402321</v>
      </c>
    </row>
    <row r="1759" spans="1:18" x14ac:dyDescent="0.25">
      <c r="A1759" t="s">
        <v>390</v>
      </c>
      <c r="B1759" t="s">
        <v>391</v>
      </c>
      <c r="C1759" t="s">
        <v>85</v>
      </c>
      <c r="D1759">
        <v>60</v>
      </c>
      <c r="E1759" t="s">
        <v>86</v>
      </c>
      <c r="F1759" t="s">
        <v>87</v>
      </c>
      <c r="G1759" t="s">
        <v>88</v>
      </c>
      <c r="H1759" t="s">
        <v>89</v>
      </c>
      <c r="I1759" t="s">
        <v>186</v>
      </c>
      <c r="J1759" t="s">
        <v>91</v>
      </c>
      <c r="K1759" t="s">
        <v>187</v>
      </c>
      <c r="L1759">
        <v>0</v>
      </c>
      <c r="M1759">
        <v>596755</v>
      </c>
      <c r="N1759">
        <v>164069</v>
      </c>
      <c r="O1759">
        <v>40416</v>
      </c>
      <c r="P1759">
        <v>94609</v>
      </c>
      <c r="Q1759" t="s">
        <v>93</v>
      </c>
      <c r="R1759">
        <v>402321</v>
      </c>
    </row>
    <row r="1760" spans="1:18" x14ac:dyDescent="0.25">
      <c r="A1760" t="s">
        <v>390</v>
      </c>
      <c r="B1760" t="s">
        <v>391</v>
      </c>
      <c r="C1760" t="s">
        <v>85</v>
      </c>
      <c r="D1760">
        <v>60</v>
      </c>
      <c r="E1760" t="s">
        <v>86</v>
      </c>
      <c r="F1760" t="s">
        <v>87</v>
      </c>
      <c r="G1760" t="s">
        <v>88</v>
      </c>
      <c r="H1760" t="s">
        <v>89</v>
      </c>
      <c r="I1760" t="s">
        <v>188</v>
      </c>
      <c r="J1760" t="s">
        <v>91</v>
      </c>
      <c r="K1760" t="s">
        <v>189</v>
      </c>
      <c r="L1760">
        <v>0</v>
      </c>
      <c r="M1760">
        <v>596755</v>
      </c>
      <c r="N1760">
        <v>164069</v>
      </c>
      <c r="O1760">
        <v>40416</v>
      </c>
      <c r="P1760">
        <v>94609</v>
      </c>
      <c r="Q1760" t="s">
        <v>93</v>
      </c>
      <c r="R1760">
        <v>402321</v>
      </c>
    </row>
    <row r="1761" spans="1:18" x14ac:dyDescent="0.25">
      <c r="A1761" t="s">
        <v>390</v>
      </c>
      <c r="B1761" t="s">
        <v>391</v>
      </c>
      <c r="C1761" t="s">
        <v>85</v>
      </c>
      <c r="D1761">
        <v>60</v>
      </c>
      <c r="E1761" t="s">
        <v>86</v>
      </c>
      <c r="F1761" t="s">
        <v>87</v>
      </c>
      <c r="G1761" t="s">
        <v>88</v>
      </c>
      <c r="H1761" t="s">
        <v>89</v>
      </c>
      <c r="I1761" t="s">
        <v>190</v>
      </c>
      <c r="J1761" t="s">
        <v>91</v>
      </c>
      <c r="K1761" t="s">
        <v>191</v>
      </c>
      <c r="L1761">
        <v>6355</v>
      </c>
      <c r="M1761">
        <v>596755</v>
      </c>
      <c r="N1761">
        <v>164069</v>
      </c>
      <c r="O1761">
        <v>40416</v>
      </c>
      <c r="P1761">
        <v>94609</v>
      </c>
      <c r="Q1761" t="s">
        <v>93</v>
      </c>
      <c r="R1761">
        <v>402321</v>
      </c>
    </row>
    <row r="1762" spans="1:18" x14ac:dyDescent="0.25">
      <c r="A1762" t="s">
        <v>390</v>
      </c>
      <c r="B1762" t="s">
        <v>391</v>
      </c>
      <c r="C1762" t="s">
        <v>85</v>
      </c>
      <c r="D1762">
        <v>60</v>
      </c>
      <c r="E1762" t="s">
        <v>86</v>
      </c>
      <c r="F1762" t="s">
        <v>87</v>
      </c>
      <c r="G1762" t="s">
        <v>88</v>
      </c>
      <c r="H1762" t="s">
        <v>89</v>
      </c>
      <c r="I1762" t="s">
        <v>192</v>
      </c>
      <c r="J1762" t="s">
        <v>91</v>
      </c>
      <c r="K1762" t="s">
        <v>193</v>
      </c>
      <c r="L1762">
        <v>3085</v>
      </c>
      <c r="M1762">
        <v>596755</v>
      </c>
      <c r="N1762">
        <v>164069</v>
      </c>
      <c r="O1762">
        <v>40416</v>
      </c>
      <c r="P1762">
        <v>94609</v>
      </c>
      <c r="Q1762" t="s">
        <v>93</v>
      </c>
      <c r="R1762">
        <v>402321</v>
      </c>
    </row>
    <row r="1763" spans="1:18" x14ac:dyDescent="0.25">
      <c r="A1763" t="s">
        <v>390</v>
      </c>
      <c r="B1763" t="s">
        <v>391</v>
      </c>
      <c r="C1763" t="s">
        <v>85</v>
      </c>
      <c r="D1763">
        <v>60</v>
      </c>
      <c r="E1763" t="s">
        <v>86</v>
      </c>
      <c r="F1763" t="s">
        <v>87</v>
      </c>
      <c r="G1763" t="s">
        <v>88</v>
      </c>
      <c r="H1763" t="s">
        <v>89</v>
      </c>
      <c r="I1763" t="s">
        <v>194</v>
      </c>
      <c r="J1763" t="s">
        <v>91</v>
      </c>
      <c r="K1763" t="s">
        <v>195</v>
      </c>
      <c r="L1763">
        <v>23348</v>
      </c>
      <c r="M1763">
        <v>596755</v>
      </c>
      <c r="N1763">
        <v>164069</v>
      </c>
      <c r="O1763">
        <v>40416</v>
      </c>
      <c r="P1763">
        <v>94609</v>
      </c>
      <c r="Q1763" t="s">
        <v>93</v>
      </c>
      <c r="R1763">
        <v>402321</v>
      </c>
    </row>
    <row r="1764" spans="1:18" x14ac:dyDescent="0.25">
      <c r="A1764" t="s">
        <v>390</v>
      </c>
      <c r="B1764" t="s">
        <v>391</v>
      </c>
      <c r="C1764" t="s">
        <v>85</v>
      </c>
      <c r="D1764">
        <v>60</v>
      </c>
      <c r="E1764" t="s">
        <v>86</v>
      </c>
      <c r="F1764" t="s">
        <v>87</v>
      </c>
      <c r="G1764" t="s">
        <v>88</v>
      </c>
      <c r="H1764" t="s">
        <v>89</v>
      </c>
      <c r="I1764" t="s">
        <v>196</v>
      </c>
      <c r="J1764" t="s">
        <v>91</v>
      </c>
      <c r="K1764" t="s">
        <v>197</v>
      </c>
      <c r="L1764">
        <v>21617</v>
      </c>
      <c r="M1764">
        <v>596755</v>
      </c>
      <c r="N1764">
        <v>164069</v>
      </c>
      <c r="O1764">
        <v>40416</v>
      </c>
      <c r="P1764">
        <v>94609</v>
      </c>
      <c r="Q1764" t="s">
        <v>93</v>
      </c>
      <c r="R1764">
        <v>402321</v>
      </c>
    </row>
    <row r="1765" spans="1:18" x14ac:dyDescent="0.25">
      <c r="A1765" t="s">
        <v>390</v>
      </c>
      <c r="B1765" t="s">
        <v>391</v>
      </c>
      <c r="C1765" t="s">
        <v>85</v>
      </c>
      <c r="D1765">
        <v>60</v>
      </c>
      <c r="E1765" t="s">
        <v>86</v>
      </c>
      <c r="F1765" t="s">
        <v>87</v>
      </c>
      <c r="G1765" t="s">
        <v>88</v>
      </c>
      <c r="H1765" t="s">
        <v>89</v>
      </c>
      <c r="I1765" t="s">
        <v>198</v>
      </c>
      <c r="J1765" t="s">
        <v>91</v>
      </c>
      <c r="K1765" t="s">
        <v>199</v>
      </c>
      <c r="L1765">
        <v>0</v>
      </c>
      <c r="M1765">
        <v>596755</v>
      </c>
      <c r="N1765">
        <v>164069</v>
      </c>
      <c r="O1765">
        <v>40416</v>
      </c>
      <c r="P1765">
        <v>94609</v>
      </c>
      <c r="Q1765" t="s">
        <v>93</v>
      </c>
      <c r="R1765">
        <v>402321</v>
      </c>
    </row>
    <row r="1766" spans="1:18" x14ac:dyDescent="0.25">
      <c r="A1766" t="s">
        <v>390</v>
      </c>
      <c r="B1766" t="s">
        <v>391</v>
      </c>
      <c r="C1766" t="s">
        <v>85</v>
      </c>
      <c r="D1766">
        <v>60</v>
      </c>
      <c r="E1766" t="s">
        <v>86</v>
      </c>
      <c r="F1766" t="s">
        <v>87</v>
      </c>
      <c r="G1766" t="s">
        <v>88</v>
      </c>
      <c r="H1766" t="s">
        <v>89</v>
      </c>
      <c r="I1766" t="s">
        <v>200</v>
      </c>
      <c r="J1766" t="s">
        <v>91</v>
      </c>
      <c r="K1766" t="s">
        <v>201</v>
      </c>
      <c r="L1766">
        <v>13096</v>
      </c>
      <c r="M1766">
        <v>596755</v>
      </c>
      <c r="N1766">
        <v>164069</v>
      </c>
      <c r="O1766">
        <v>40416</v>
      </c>
      <c r="P1766">
        <v>94609</v>
      </c>
      <c r="Q1766" t="s">
        <v>93</v>
      </c>
      <c r="R1766">
        <v>402321</v>
      </c>
    </row>
    <row r="1767" spans="1:18" x14ac:dyDescent="0.25">
      <c r="A1767" t="s">
        <v>390</v>
      </c>
      <c r="B1767" t="s">
        <v>391</v>
      </c>
      <c r="C1767" t="s">
        <v>85</v>
      </c>
      <c r="D1767">
        <v>60</v>
      </c>
      <c r="E1767" t="s">
        <v>86</v>
      </c>
      <c r="F1767" t="s">
        <v>87</v>
      </c>
      <c r="G1767" t="s">
        <v>88</v>
      </c>
      <c r="H1767" t="s">
        <v>89</v>
      </c>
      <c r="I1767" t="s">
        <v>202</v>
      </c>
      <c r="J1767" t="s">
        <v>91</v>
      </c>
      <c r="K1767" t="s">
        <v>203</v>
      </c>
      <c r="L1767">
        <v>5246</v>
      </c>
      <c r="M1767">
        <v>596755</v>
      </c>
      <c r="N1767">
        <v>164069</v>
      </c>
      <c r="O1767">
        <v>40416</v>
      </c>
      <c r="P1767">
        <v>94609</v>
      </c>
      <c r="Q1767" t="s">
        <v>93</v>
      </c>
      <c r="R1767">
        <v>402321</v>
      </c>
    </row>
    <row r="1768" spans="1:18" x14ac:dyDescent="0.25">
      <c r="A1768" t="s">
        <v>390</v>
      </c>
      <c r="B1768" t="s">
        <v>391</v>
      </c>
      <c r="C1768" t="s">
        <v>85</v>
      </c>
      <c r="D1768">
        <v>60</v>
      </c>
      <c r="E1768" t="s">
        <v>86</v>
      </c>
      <c r="F1768" t="s">
        <v>87</v>
      </c>
      <c r="G1768" t="s">
        <v>88</v>
      </c>
      <c r="H1768" t="s">
        <v>89</v>
      </c>
      <c r="I1768" t="s">
        <v>204</v>
      </c>
      <c r="J1768" t="s">
        <v>91</v>
      </c>
      <c r="K1768" t="s">
        <v>205</v>
      </c>
      <c r="L1768">
        <v>0</v>
      </c>
      <c r="M1768">
        <v>596755</v>
      </c>
      <c r="N1768">
        <v>164069</v>
      </c>
      <c r="O1768">
        <v>40416</v>
      </c>
      <c r="P1768">
        <v>94609</v>
      </c>
      <c r="Q1768" t="s">
        <v>93</v>
      </c>
      <c r="R1768">
        <v>402321</v>
      </c>
    </row>
    <row r="1769" spans="1:18" x14ac:dyDescent="0.25">
      <c r="A1769" t="s">
        <v>390</v>
      </c>
      <c r="B1769" t="s">
        <v>391</v>
      </c>
      <c r="C1769" t="s">
        <v>85</v>
      </c>
      <c r="D1769">
        <v>60</v>
      </c>
      <c r="E1769" t="s">
        <v>86</v>
      </c>
      <c r="F1769" t="s">
        <v>87</v>
      </c>
      <c r="G1769" t="s">
        <v>88</v>
      </c>
      <c r="H1769" t="s">
        <v>89</v>
      </c>
      <c r="I1769" t="s">
        <v>206</v>
      </c>
      <c r="J1769" t="s">
        <v>91</v>
      </c>
      <c r="K1769" t="s">
        <v>207</v>
      </c>
      <c r="L1769">
        <v>4864</v>
      </c>
      <c r="M1769">
        <v>596755</v>
      </c>
      <c r="N1769">
        <v>164069</v>
      </c>
      <c r="O1769">
        <v>40416</v>
      </c>
      <c r="P1769">
        <v>94609</v>
      </c>
      <c r="Q1769" t="s">
        <v>93</v>
      </c>
      <c r="R1769">
        <v>402321</v>
      </c>
    </row>
    <row r="1770" spans="1:18" x14ac:dyDescent="0.25">
      <c r="A1770" t="s">
        <v>390</v>
      </c>
      <c r="B1770" t="s">
        <v>391</v>
      </c>
      <c r="C1770" t="s">
        <v>85</v>
      </c>
      <c r="D1770">
        <v>60</v>
      </c>
      <c r="E1770" t="s">
        <v>86</v>
      </c>
      <c r="F1770" t="s">
        <v>87</v>
      </c>
      <c r="G1770" t="s">
        <v>88</v>
      </c>
      <c r="H1770" t="s">
        <v>89</v>
      </c>
      <c r="I1770" t="s">
        <v>208</v>
      </c>
      <c r="J1770" t="s">
        <v>91</v>
      </c>
      <c r="K1770" t="s">
        <v>209</v>
      </c>
      <c r="L1770">
        <v>411</v>
      </c>
      <c r="M1770">
        <v>596755</v>
      </c>
      <c r="N1770">
        <v>164069</v>
      </c>
      <c r="O1770">
        <v>40416</v>
      </c>
      <c r="P1770">
        <v>94609</v>
      </c>
      <c r="Q1770" t="s">
        <v>93</v>
      </c>
      <c r="R1770">
        <v>402321</v>
      </c>
    </row>
    <row r="1771" spans="1:18" x14ac:dyDescent="0.25">
      <c r="A1771" t="s">
        <v>390</v>
      </c>
      <c r="B1771" t="s">
        <v>391</v>
      </c>
      <c r="C1771" t="s">
        <v>85</v>
      </c>
      <c r="D1771">
        <v>60</v>
      </c>
      <c r="E1771" t="s">
        <v>86</v>
      </c>
      <c r="F1771" t="s">
        <v>87</v>
      </c>
      <c r="G1771" t="s">
        <v>88</v>
      </c>
      <c r="H1771" t="s">
        <v>89</v>
      </c>
      <c r="I1771" t="s">
        <v>210</v>
      </c>
      <c r="J1771" t="s">
        <v>91</v>
      </c>
      <c r="K1771" t="s">
        <v>211</v>
      </c>
      <c r="L1771">
        <v>9875</v>
      </c>
      <c r="M1771">
        <v>596755</v>
      </c>
      <c r="N1771">
        <v>164069</v>
      </c>
      <c r="O1771">
        <v>40416</v>
      </c>
      <c r="P1771">
        <v>94609</v>
      </c>
      <c r="Q1771" t="s">
        <v>93</v>
      </c>
      <c r="R1771">
        <v>402321</v>
      </c>
    </row>
    <row r="1772" spans="1:18" x14ac:dyDescent="0.25">
      <c r="A1772" t="s">
        <v>390</v>
      </c>
      <c r="B1772" t="s">
        <v>391</v>
      </c>
      <c r="C1772" t="s">
        <v>85</v>
      </c>
      <c r="D1772">
        <v>60</v>
      </c>
      <c r="E1772" t="s">
        <v>86</v>
      </c>
      <c r="F1772" t="s">
        <v>87</v>
      </c>
      <c r="G1772" t="s">
        <v>88</v>
      </c>
      <c r="H1772" t="s">
        <v>89</v>
      </c>
      <c r="I1772" t="s">
        <v>212</v>
      </c>
      <c r="J1772" t="s">
        <v>91</v>
      </c>
      <c r="K1772" t="s">
        <v>213</v>
      </c>
      <c r="L1772">
        <v>900</v>
      </c>
      <c r="M1772">
        <v>596755</v>
      </c>
      <c r="N1772">
        <v>164069</v>
      </c>
      <c r="O1772">
        <v>40416</v>
      </c>
      <c r="P1772">
        <v>94609</v>
      </c>
      <c r="Q1772" t="s">
        <v>93</v>
      </c>
      <c r="R1772">
        <v>402321</v>
      </c>
    </row>
    <row r="1773" spans="1:18" x14ac:dyDescent="0.25">
      <c r="A1773" t="s">
        <v>390</v>
      </c>
      <c r="B1773" t="s">
        <v>391</v>
      </c>
      <c r="C1773" t="s">
        <v>85</v>
      </c>
      <c r="D1773">
        <v>60</v>
      </c>
      <c r="E1773" t="s">
        <v>86</v>
      </c>
      <c r="F1773" t="s">
        <v>87</v>
      </c>
      <c r="G1773" t="s">
        <v>88</v>
      </c>
      <c r="H1773" t="s">
        <v>89</v>
      </c>
      <c r="I1773" t="s">
        <v>214</v>
      </c>
      <c r="J1773" t="s">
        <v>91</v>
      </c>
      <c r="K1773" t="s">
        <v>215</v>
      </c>
      <c r="L1773">
        <v>35826</v>
      </c>
      <c r="M1773">
        <v>596755</v>
      </c>
      <c r="N1773">
        <v>164069</v>
      </c>
      <c r="O1773">
        <v>40416</v>
      </c>
      <c r="P1773">
        <v>94609</v>
      </c>
      <c r="Q1773" t="s">
        <v>93</v>
      </c>
      <c r="R1773">
        <v>402321</v>
      </c>
    </row>
    <row r="1774" spans="1:18" x14ac:dyDescent="0.25">
      <c r="A1774" t="s">
        <v>390</v>
      </c>
      <c r="B1774" t="s">
        <v>391</v>
      </c>
      <c r="C1774" t="s">
        <v>85</v>
      </c>
      <c r="D1774">
        <v>60</v>
      </c>
      <c r="E1774" t="s">
        <v>86</v>
      </c>
      <c r="F1774" t="s">
        <v>87</v>
      </c>
      <c r="G1774" t="s">
        <v>88</v>
      </c>
      <c r="H1774" t="s">
        <v>89</v>
      </c>
      <c r="I1774" t="s">
        <v>216</v>
      </c>
      <c r="J1774" t="s">
        <v>91</v>
      </c>
      <c r="K1774" t="s">
        <v>217</v>
      </c>
      <c r="L1774">
        <v>6000</v>
      </c>
      <c r="M1774">
        <v>596755</v>
      </c>
      <c r="N1774">
        <v>164069</v>
      </c>
      <c r="O1774">
        <v>40416</v>
      </c>
      <c r="P1774">
        <v>94609</v>
      </c>
      <c r="Q1774" t="s">
        <v>93</v>
      </c>
      <c r="R1774">
        <v>402321</v>
      </c>
    </row>
    <row r="1775" spans="1:18" x14ac:dyDescent="0.25">
      <c r="A1775" t="s">
        <v>390</v>
      </c>
      <c r="B1775" t="s">
        <v>391</v>
      </c>
      <c r="C1775" t="s">
        <v>85</v>
      </c>
      <c r="D1775">
        <v>60</v>
      </c>
      <c r="E1775" t="s">
        <v>86</v>
      </c>
      <c r="F1775" t="s">
        <v>87</v>
      </c>
      <c r="G1775" t="s">
        <v>88</v>
      </c>
      <c r="H1775" t="s">
        <v>89</v>
      </c>
      <c r="I1775" t="s">
        <v>218</v>
      </c>
      <c r="J1775" t="s">
        <v>91</v>
      </c>
      <c r="K1775" t="s">
        <v>219</v>
      </c>
      <c r="L1775">
        <v>0</v>
      </c>
      <c r="M1775">
        <v>596755</v>
      </c>
      <c r="N1775">
        <v>164069</v>
      </c>
      <c r="O1775">
        <v>40416</v>
      </c>
      <c r="P1775">
        <v>94609</v>
      </c>
      <c r="Q1775" t="s">
        <v>93</v>
      </c>
      <c r="R1775">
        <v>402321</v>
      </c>
    </row>
    <row r="1776" spans="1:18" x14ac:dyDescent="0.25">
      <c r="A1776" t="s">
        <v>390</v>
      </c>
      <c r="B1776" t="s">
        <v>391</v>
      </c>
      <c r="C1776" t="s">
        <v>85</v>
      </c>
      <c r="D1776">
        <v>60</v>
      </c>
      <c r="E1776" t="s">
        <v>86</v>
      </c>
      <c r="F1776" t="s">
        <v>87</v>
      </c>
      <c r="G1776" t="s">
        <v>88</v>
      </c>
      <c r="H1776" t="s">
        <v>89</v>
      </c>
      <c r="I1776" t="s">
        <v>220</v>
      </c>
      <c r="J1776" t="s">
        <v>91</v>
      </c>
      <c r="K1776" t="s">
        <v>221</v>
      </c>
      <c r="L1776">
        <v>0</v>
      </c>
      <c r="M1776">
        <v>596755</v>
      </c>
      <c r="N1776">
        <v>164069</v>
      </c>
      <c r="O1776">
        <v>40416</v>
      </c>
      <c r="P1776">
        <v>94609</v>
      </c>
      <c r="Q1776" t="s">
        <v>93</v>
      </c>
      <c r="R1776">
        <v>402321</v>
      </c>
    </row>
    <row r="1777" spans="1:18" x14ac:dyDescent="0.25">
      <c r="A1777" t="s">
        <v>390</v>
      </c>
      <c r="B1777" t="s">
        <v>391</v>
      </c>
      <c r="C1777" t="s">
        <v>85</v>
      </c>
      <c r="D1777">
        <v>60</v>
      </c>
      <c r="E1777" t="s">
        <v>86</v>
      </c>
      <c r="F1777" t="s">
        <v>87</v>
      </c>
      <c r="G1777" t="s">
        <v>88</v>
      </c>
      <c r="H1777" t="s">
        <v>89</v>
      </c>
      <c r="I1777" t="s">
        <v>222</v>
      </c>
      <c r="J1777" t="s">
        <v>91</v>
      </c>
      <c r="K1777" t="s">
        <v>223</v>
      </c>
      <c r="L1777">
        <v>1200</v>
      </c>
      <c r="M1777">
        <v>596755</v>
      </c>
      <c r="N1777">
        <v>164069</v>
      </c>
      <c r="O1777">
        <v>40416</v>
      </c>
      <c r="P1777">
        <v>94609</v>
      </c>
      <c r="Q1777" t="s">
        <v>93</v>
      </c>
      <c r="R1777">
        <v>402321</v>
      </c>
    </row>
    <row r="1778" spans="1:18" x14ac:dyDescent="0.25">
      <c r="A1778" t="s">
        <v>390</v>
      </c>
      <c r="B1778" t="s">
        <v>391</v>
      </c>
      <c r="C1778" t="s">
        <v>85</v>
      </c>
      <c r="D1778">
        <v>60</v>
      </c>
      <c r="E1778" t="s">
        <v>86</v>
      </c>
      <c r="F1778" t="s">
        <v>87</v>
      </c>
      <c r="G1778" t="s">
        <v>88</v>
      </c>
      <c r="H1778" t="s">
        <v>89</v>
      </c>
      <c r="I1778" t="s">
        <v>224</v>
      </c>
      <c r="J1778" t="s">
        <v>91</v>
      </c>
      <c r="K1778" t="s">
        <v>225</v>
      </c>
      <c r="L1778">
        <v>1370</v>
      </c>
      <c r="M1778">
        <v>596755</v>
      </c>
      <c r="N1778">
        <v>164069</v>
      </c>
      <c r="O1778">
        <v>40416</v>
      </c>
      <c r="P1778">
        <v>94609</v>
      </c>
      <c r="Q1778" t="s">
        <v>93</v>
      </c>
      <c r="R1778">
        <v>402321</v>
      </c>
    </row>
    <row r="1779" spans="1:18" x14ac:dyDescent="0.25">
      <c r="A1779" t="s">
        <v>390</v>
      </c>
      <c r="B1779" t="s">
        <v>391</v>
      </c>
      <c r="C1779" t="s">
        <v>85</v>
      </c>
      <c r="D1779">
        <v>60</v>
      </c>
      <c r="E1779" t="s">
        <v>86</v>
      </c>
      <c r="F1779" t="s">
        <v>87</v>
      </c>
      <c r="G1779" t="s">
        <v>88</v>
      </c>
      <c r="H1779" t="s">
        <v>89</v>
      </c>
      <c r="I1779" t="s">
        <v>226</v>
      </c>
      <c r="J1779" t="s">
        <v>91</v>
      </c>
      <c r="K1779" t="s">
        <v>227</v>
      </c>
      <c r="L1779">
        <v>5250</v>
      </c>
      <c r="M1779">
        <v>596755</v>
      </c>
      <c r="N1779">
        <v>164069</v>
      </c>
      <c r="O1779">
        <v>40416</v>
      </c>
      <c r="P1779">
        <v>94609</v>
      </c>
      <c r="Q1779" t="s">
        <v>93</v>
      </c>
      <c r="R1779">
        <v>402321</v>
      </c>
    </row>
    <row r="1780" spans="1:18" x14ac:dyDescent="0.25">
      <c r="A1780" t="s">
        <v>390</v>
      </c>
      <c r="B1780" t="s">
        <v>391</v>
      </c>
      <c r="C1780" t="s">
        <v>85</v>
      </c>
      <c r="D1780">
        <v>60</v>
      </c>
      <c r="E1780" t="s">
        <v>86</v>
      </c>
      <c r="F1780" t="s">
        <v>87</v>
      </c>
      <c r="G1780" t="s">
        <v>88</v>
      </c>
      <c r="H1780" t="s">
        <v>89</v>
      </c>
      <c r="I1780" t="s">
        <v>228</v>
      </c>
      <c r="J1780" t="s">
        <v>91</v>
      </c>
      <c r="K1780" t="s">
        <v>229</v>
      </c>
      <c r="L1780">
        <v>95</v>
      </c>
      <c r="M1780">
        <v>596755</v>
      </c>
      <c r="N1780">
        <v>164069</v>
      </c>
      <c r="O1780">
        <v>40416</v>
      </c>
      <c r="P1780">
        <v>94609</v>
      </c>
      <c r="Q1780" t="s">
        <v>93</v>
      </c>
      <c r="R1780">
        <v>402321</v>
      </c>
    </row>
    <row r="1781" spans="1:18" x14ac:dyDescent="0.25">
      <c r="A1781" t="s">
        <v>390</v>
      </c>
      <c r="B1781" t="s">
        <v>391</v>
      </c>
      <c r="C1781" t="s">
        <v>85</v>
      </c>
      <c r="D1781">
        <v>60</v>
      </c>
      <c r="E1781" t="s">
        <v>86</v>
      </c>
      <c r="F1781" t="s">
        <v>87</v>
      </c>
      <c r="G1781" t="s">
        <v>88</v>
      </c>
      <c r="H1781" t="s">
        <v>89</v>
      </c>
      <c r="I1781" t="s">
        <v>230</v>
      </c>
      <c r="J1781" t="s">
        <v>91</v>
      </c>
      <c r="K1781" t="s">
        <v>231</v>
      </c>
      <c r="L1781">
        <v>17064</v>
      </c>
      <c r="M1781">
        <v>596755</v>
      </c>
      <c r="N1781">
        <v>164069</v>
      </c>
      <c r="O1781">
        <v>40416</v>
      </c>
      <c r="P1781">
        <v>94609</v>
      </c>
      <c r="Q1781" t="s">
        <v>93</v>
      </c>
      <c r="R1781">
        <v>402321</v>
      </c>
    </row>
    <row r="1782" spans="1:18" x14ac:dyDescent="0.25">
      <c r="A1782" t="s">
        <v>390</v>
      </c>
      <c r="B1782" t="s">
        <v>391</v>
      </c>
      <c r="C1782" t="s">
        <v>85</v>
      </c>
      <c r="D1782">
        <v>60</v>
      </c>
      <c r="E1782" t="s">
        <v>86</v>
      </c>
      <c r="F1782" t="s">
        <v>87</v>
      </c>
      <c r="G1782" t="s">
        <v>88</v>
      </c>
      <c r="H1782" t="s">
        <v>89</v>
      </c>
      <c r="I1782" t="s">
        <v>232</v>
      </c>
      <c r="J1782" t="s">
        <v>91</v>
      </c>
      <c r="K1782" t="s">
        <v>233</v>
      </c>
      <c r="L1782">
        <v>17029</v>
      </c>
      <c r="M1782">
        <v>596755</v>
      </c>
      <c r="N1782">
        <v>164069</v>
      </c>
      <c r="O1782">
        <v>40416</v>
      </c>
      <c r="P1782">
        <v>94609</v>
      </c>
      <c r="Q1782" t="s">
        <v>93</v>
      </c>
      <c r="R1782">
        <v>402321</v>
      </c>
    </row>
    <row r="1783" spans="1:18" x14ac:dyDescent="0.25">
      <c r="A1783" t="s">
        <v>390</v>
      </c>
      <c r="B1783" t="s">
        <v>391</v>
      </c>
      <c r="C1783" t="s">
        <v>85</v>
      </c>
      <c r="D1783">
        <v>60</v>
      </c>
      <c r="E1783" t="s">
        <v>86</v>
      </c>
      <c r="F1783" t="s">
        <v>87</v>
      </c>
      <c r="G1783" t="s">
        <v>88</v>
      </c>
      <c r="H1783" t="s">
        <v>89</v>
      </c>
      <c r="I1783" t="s">
        <v>234</v>
      </c>
      <c r="J1783" t="s">
        <v>91</v>
      </c>
      <c r="K1783" t="s">
        <v>235</v>
      </c>
      <c r="L1783">
        <v>0</v>
      </c>
      <c r="M1783">
        <v>596755</v>
      </c>
      <c r="N1783">
        <v>164069</v>
      </c>
      <c r="O1783">
        <v>40416</v>
      </c>
      <c r="P1783">
        <v>94609</v>
      </c>
      <c r="Q1783" t="s">
        <v>93</v>
      </c>
      <c r="R1783">
        <v>402321</v>
      </c>
    </row>
    <row r="1784" spans="1:18" x14ac:dyDescent="0.25">
      <c r="A1784" t="s">
        <v>390</v>
      </c>
      <c r="B1784" t="s">
        <v>391</v>
      </c>
      <c r="C1784" t="s">
        <v>85</v>
      </c>
      <c r="D1784">
        <v>60</v>
      </c>
      <c r="E1784" t="s">
        <v>86</v>
      </c>
      <c r="F1784" t="s">
        <v>87</v>
      </c>
      <c r="G1784" t="s">
        <v>88</v>
      </c>
      <c r="H1784" t="s">
        <v>89</v>
      </c>
      <c r="I1784" t="s">
        <v>236</v>
      </c>
      <c r="J1784" t="s">
        <v>91</v>
      </c>
      <c r="K1784" t="s">
        <v>237</v>
      </c>
      <c r="L1784">
        <v>0</v>
      </c>
      <c r="M1784">
        <v>596755</v>
      </c>
      <c r="N1784">
        <v>164069</v>
      </c>
      <c r="O1784">
        <v>40416</v>
      </c>
      <c r="P1784">
        <v>94609</v>
      </c>
      <c r="Q1784" t="s">
        <v>93</v>
      </c>
      <c r="R1784">
        <v>402321</v>
      </c>
    </row>
    <row r="1785" spans="1:18" x14ac:dyDescent="0.25">
      <c r="A1785" t="s">
        <v>390</v>
      </c>
      <c r="B1785" t="s">
        <v>391</v>
      </c>
      <c r="C1785" t="s">
        <v>85</v>
      </c>
      <c r="D1785">
        <v>60</v>
      </c>
      <c r="E1785" t="s">
        <v>86</v>
      </c>
      <c r="F1785" t="s">
        <v>87</v>
      </c>
      <c r="G1785" t="s">
        <v>88</v>
      </c>
      <c r="H1785" t="s">
        <v>89</v>
      </c>
      <c r="I1785" t="s">
        <v>130</v>
      </c>
      <c r="J1785" t="s">
        <v>91</v>
      </c>
      <c r="K1785" t="s">
        <v>131</v>
      </c>
      <c r="L1785">
        <v>2048</v>
      </c>
      <c r="M1785">
        <v>596755</v>
      </c>
      <c r="N1785">
        <v>164069</v>
      </c>
      <c r="O1785">
        <v>40416</v>
      </c>
      <c r="P1785">
        <v>94609</v>
      </c>
      <c r="Q1785" t="s">
        <v>93</v>
      </c>
      <c r="R1785">
        <v>402321</v>
      </c>
    </row>
    <row r="1786" spans="1:18" x14ac:dyDescent="0.25">
      <c r="A1786" t="s">
        <v>390</v>
      </c>
      <c r="B1786" t="s">
        <v>391</v>
      </c>
      <c r="C1786" t="s">
        <v>85</v>
      </c>
      <c r="D1786">
        <v>60</v>
      </c>
      <c r="E1786" t="s">
        <v>86</v>
      </c>
      <c r="F1786" t="s">
        <v>87</v>
      </c>
      <c r="G1786" t="s">
        <v>88</v>
      </c>
      <c r="H1786" t="s">
        <v>89</v>
      </c>
      <c r="I1786" t="s">
        <v>194</v>
      </c>
      <c r="J1786" t="s">
        <v>91</v>
      </c>
      <c r="K1786" t="s">
        <v>195</v>
      </c>
      <c r="L1786">
        <v>2969</v>
      </c>
      <c r="M1786">
        <v>596755</v>
      </c>
      <c r="N1786">
        <v>164069</v>
      </c>
      <c r="O1786">
        <v>40416</v>
      </c>
      <c r="P1786">
        <v>94609</v>
      </c>
      <c r="Q1786" t="s">
        <v>93</v>
      </c>
      <c r="R1786">
        <v>402321</v>
      </c>
    </row>
    <row r="1787" spans="1:18" x14ac:dyDescent="0.25">
      <c r="A1787" t="s">
        <v>390</v>
      </c>
      <c r="B1787" t="s">
        <v>391</v>
      </c>
      <c r="C1787" t="s">
        <v>85</v>
      </c>
      <c r="D1787">
        <v>60</v>
      </c>
      <c r="E1787" t="s">
        <v>86</v>
      </c>
      <c r="F1787" t="s">
        <v>87</v>
      </c>
      <c r="G1787" t="s">
        <v>88</v>
      </c>
      <c r="H1787" t="s">
        <v>89</v>
      </c>
      <c r="I1787" t="s">
        <v>190</v>
      </c>
      <c r="J1787" t="s">
        <v>91</v>
      </c>
      <c r="K1787" t="s">
        <v>191</v>
      </c>
      <c r="L1787">
        <v>700</v>
      </c>
      <c r="M1787">
        <v>596755</v>
      </c>
      <c r="N1787">
        <v>164069</v>
      </c>
      <c r="O1787">
        <v>40416</v>
      </c>
      <c r="P1787">
        <v>94609</v>
      </c>
      <c r="Q1787" t="s">
        <v>93</v>
      </c>
      <c r="R1787">
        <v>402321</v>
      </c>
    </row>
    <row r="1788" spans="1:18" x14ac:dyDescent="0.25">
      <c r="A1788" t="s">
        <v>390</v>
      </c>
      <c r="B1788" t="s">
        <v>391</v>
      </c>
      <c r="C1788" t="s">
        <v>85</v>
      </c>
      <c r="D1788">
        <v>60</v>
      </c>
      <c r="E1788" t="s">
        <v>86</v>
      </c>
      <c r="F1788" t="s">
        <v>87</v>
      </c>
      <c r="G1788" t="s">
        <v>88</v>
      </c>
      <c r="H1788" t="s">
        <v>89</v>
      </c>
      <c r="I1788" t="s">
        <v>190</v>
      </c>
      <c r="J1788" t="s">
        <v>91</v>
      </c>
      <c r="K1788" t="s">
        <v>191</v>
      </c>
      <c r="L1788">
        <v>1000</v>
      </c>
      <c r="M1788">
        <v>596755</v>
      </c>
      <c r="N1788">
        <v>164069</v>
      </c>
      <c r="O1788">
        <v>40416</v>
      </c>
      <c r="P1788">
        <v>94609</v>
      </c>
      <c r="Q1788" t="s">
        <v>93</v>
      </c>
      <c r="R1788">
        <v>402321</v>
      </c>
    </row>
    <row r="1789" spans="1:18" x14ac:dyDescent="0.25">
      <c r="A1789" t="s">
        <v>390</v>
      </c>
      <c r="B1789" t="s">
        <v>391</v>
      </c>
      <c r="C1789" t="s">
        <v>85</v>
      </c>
      <c r="D1789">
        <v>60</v>
      </c>
      <c r="E1789" t="s">
        <v>86</v>
      </c>
      <c r="F1789" t="s">
        <v>87</v>
      </c>
      <c r="G1789" t="s">
        <v>88</v>
      </c>
      <c r="H1789" t="s">
        <v>89</v>
      </c>
      <c r="I1789" t="s">
        <v>136</v>
      </c>
      <c r="J1789" t="s">
        <v>91</v>
      </c>
      <c r="K1789" t="s">
        <v>137</v>
      </c>
      <c r="L1789">
        <v>750</v>
      </c>
      <c r="M1789">
        <v>596755</v>
      </c>
      <c r="N1789">
        <v>164069</v>
      </c>
      <c r="O1789">
        <v>40416</v>
      </c>
      <c r="P1789">
        <v>94609</v>
      </c>
      <c r="Q1789" t="s">
        <v>93</v>
      </c>
      <c r="R1789">
        <v>402321</v>
      </c>
    </row>
    <row r="1790" spans="1:18" x14ac:dyDescent="0.25">
      <c r="A1790" t="s">
        <v>390</v>
      </c>
      <c r="B1790" t="s">
        <v>391</v>
      </c>
      <c r="C1790" t="s">
        <v>85</v>
      </c>
      <c r="D1790">
        <v>60</v>
      </c>
      <c r="E1790" t="s">
        <v>86</v>
      </c>
      <c r="F1790" t="s">
        <v>87</v>
      </c>
      <c r="G1790" t="s">
        <v>88</v>
      </c>
      <c r="H1790" t="s">
        <v>89</v>
      </c>
      <c r="I1790" t="s">
        <v>158</v>
      </c>
      <c r="J1790" t="s">
        <v>91</v>
      </c>
      <c r="K1790" t="s">
        <v>159</v>
      </c>
      <c r="L1790">
        <v>720</v>
      </c>
      <c r="M1790">
        <v>596755</v>
      </c>
      <c r="N1790">
        <v>164069</v>
      </c>
      <c r="O1790">
        <v>40416</v>
      </c>
      <c r="P1790">
        <v>94609</v>
      </c>
      <c r="Q1790" t="s">
        <v>93</v>
      </c>
      <c r="R1790">
        <v>402321</v>
      </c>
    </row>
    <row r="1791" spans="1:18" x14ac:dyDescent="0.25">
      <c r="A1791" t="s">
        <v>390</v>
      </c>
      <c r="B1791" t="s">
        <v>391</v>
      </c>
      <c r="C1791" t="s">
        <v>85</v>
      </c>
      <c r="D1791">
        <v>60</v>
      </c>
      <c r="E1791" t="s">
        <v>86</v>
      </c>
      <c r="F1791" t="s">
        <v>87</v>
      </c>
      <c r="G1791" t="s">
        <v>88</v>
      </c>
      <c r="H1791" t="s">
        <v>89</v>
      </c>
      <c r="I1791" t="s">
        <v>160</v>
      </c>
      <c r="J1791" t="s">
        <v>91</v>
      </c>
      <c r="K1791" t="s">
        <v>161</v>
      </c>
      <c r="L1791">
        <v>16089</v>
      </c>
      <c r="M1791">
        <v>596755</v>
      </c>
      <c r="N1791">
        <v>164069</v>
      </c>
      <c r="O1791">
        <v>40416</v>
      </c>
      <c r="P1791">
        <v>94609</v>
      </c>
      <c r="Q1791" t="s">
        <v>93</v>
      </c>
      <c r="R1791">
        <v>402321</v>
      </c>
    </row>
    <row r="1792" spans="1:18" x14ac:dyDescent="0.25">
      <c r="A1792" t="s">
        <v>390</v>
      </c>
      <c r="B1792" t="s">
        <v>391</v>
      </c>
      <c r="C1792" t="s">
        <v>85</v>
      </c>
      <c r="D1792">
        <v>60</v>
      </c>
      <c r="E1792" t="s">
        <v>86</v>
      </c>
      <c r="F1792" t="s">
        <v>87</v>
      </c>
      <c r="G1792" t="s">
        <v>88</v>
      </c>
      <c r="H1792" t="s">
        <v>89</v>
      </c>
      <c r="I1792" t="s">
        <v>130</v>
      </c>
      <c r="J1792" t="s">
        <v>91</v>
      </c>
      <c r="K1792" t="s">
        <v>131</v>
      </c>
      <c r="L1792">
        <v>600</v>
      </c>
      <c r="M1792">
        <v>596755</v>
      </c>
      <c r="N1792">
        <v>164069</v>
      </c>
      <c r="O1792">
        <v>40416</v>
      </c>
      <c r="P1792">
        <v>94609</v>
      </c>
      <c r="Q1792" t="s">
        <v>93</v>
      </c>
      <c r="R1792">
        <v>402321</v>
      </c>
    </row>
    <row r="1793" spans="1:18" x14ac:dyDescent="0.25">
      <c r="A1793" t="s">
        <v>390</v>
      </c>
      <c r="B1793" t="s">
        <v>391</v>
      </c>
      <c r="C1793" t="s">
        <v>85</v>
      </c>
      <c r="D1793">
        <v>60</v>
      </c>
      <c r="E1793" t="s">
        <v>86</v>
      </c>
      <c r="F1793" t="s">
        <v>87</v>
      </c>
      <c r="G1793" t="s">
        <v>88</v>
      </c>
      <c r="H1793" t="s">
        <v>89</v>
      </c>
      <c r="I1793" t="s">
        <v>130</v>
      </c>
      <c r="J1793" t="s">
        <v>91</v>
      </c>
      <c r="K1793" t="s">
        <v>131</v>
      </c>
      <c r="L1793">
        <v>140</v>
      </c>
      <c r="M1793">
        <v>596755</v>
      </c>
      <c r="N1793">
        <v>164069</v>
      </c>
      <c r="O1793">
        <v>40416</v>
      </c>
      <c r="P1793">
        <v>94609</v>
      </c>
      <c r="Q1793" t="s">
        <v>93</v>
      </c>
      <c r="R1793">
        <v>402321</v>
      </c>
    </row>
    <row r="1794" spans="1:18" x14ac:dyDescent="0.25">
      <c r="A1794" t="s">
        <v>390</v>
      </c>
      <c r="B1794" t="s">
        <v>391</v>
      </c>
      <c r="C1794" t="s">
        <v>85</v>
      </c>
      <c r="D1794">
        <v>60</v>
      </c>
      <c r="E1794" t="s">
        <v>86</v>
      </c>
      <c r="F1794" t="s">
        <v>87</v>
      </c>
      <c r="G1794" t="s">
        <v>88</v>
      </c>
      <c r="H1794" t="s">
        <v>89</v>
      </c>
      <c r="I1794" t="s">
        <v>136</v>
      </c>
      <c r="J1794" t="s">
        <v>91</v>
      </c>
      <c r="K1794" t="s">
        <v>137</v>
      </c>
      <c r="L1794">
        <v>750</v>
      </c>
      <c r="M1794">
        <v>596755</v>
      </c>
      <c r="N1794">
        <v>164069</v>
      </c>
      <c r="O1794">
        <v>40416</v>
      </c>
      <c r="P1794">
        <v>94609</v>
      </c>
      <c r="Q1794" t="s">
        <v>93</v>
      </c>
      <c r="R1794">
        <v>402321</v>
      </c>
    </row>
    <row r="1795" spans="1:18" x14ac:dyDescent="0.25">
      <c r="A1795" t="s">
        <v>390</v>
      </c>
      <c r="B1795" t="s">
        <v>391</v>
      </c>
      <c r="C1795" t="s">
        <v>85</v>
      </c>
      <c r="D1795">
        <v>60</v>
      </c>
      <c r="E1795" t="s">
        <v>86</v>
      </c>
      <c r="F1795" t="s">
        <v>87</v>
      </c>
      <c r="G1795" t="s">
        <v>88</v>
      </c>
      <c r="H1795" t="s">
        <v>89</v>
      </c>
      <c r="I1795" t="s">
        <v>136</v>
      </c>
      <c r="J1795" t="s">
        <v>91</v>
      </c>
      <c r="K1795" t="s">
        <v>137</v>
      </c>
      <c r="L1795">
        <v>49</v>
      </c>
      <c r="M1795">
        <v>596755</v>
      </c>
      <c r="N1795">
        <v>164069</v>
      </c>
      <c r="O1795">
        <v>40416</v>
      </c>
      <c r="P1795">
        <v>94609</v>
      </c>
      <c r="Q1795" t="s">
        <v>93</v>
      </c>
      <c r="R1795">
        <v>402321</v>
      </c>
    </row>
    <row r="1796" spans="1:18" x14ac:dyDescent="0.25">
      <c r="A1796" t="s">
        <v>390</v>
      </c>
      <c r="B1796" t="s">
        <v>391</v>
      </c>
      <c r="C1796" t="s">
        <v>85</v>
      </c>
      <c r="D1796">
        <v>60</v>
      </c>
      <c r="E1796" t="s">
        <v>86</v>
      </c>
      <c r="F1796" t="s">
        <v>87</v>
      </c>
      <c r="G1796" t="s">
        <v>88</v>
      </c>
      <c r="H1796" t="s">
        <v>89</v>
      </c>
      <c r="I1796" t="s">
        <v>136</v>
      </c>
      <c r="J1796" t="s">
        <v>91</v>
      </c>
      <c r="K1796" t="s">
        <v>137</v>
      </c>
      <c r="L1796">
        <v>200</v>
      </c>
      <c r="M1796">
        <v>596755</v>
      </c>
      <c r="N1796">
        <v>164069</v>
      </c>
      <c r="O1796">
        <v>40416</v>
      </c>
      <c r="P1796">
        <v>94609</v>
      </c>
      <c r="Q1796" t="s">
        <v>93</v>
      </c>
      <c r="R1796">
        <v>402321</v>
      </c>
    </row>
    <row r="1797" spans="1:18" x14ac:dyDescent="0.25">
      <c r="A1797" t="s">
        <v>390</v>
      </c>
      <c r="B1797" t="s">
        <v>391</v>
      </c>
      <c r="C1797" t="s">
        <v>85</v>
      </c>
      <c r="D1797">
        <v>60</v>
      </c>
      <c r="E1797" t="s">
        <v>86</v>
      </c>
      <c r="F1797" t="s">
        <v>87</v>
      </c>
      <c r="G1797" t="s">
        <v>88</v>
      </c>
      <c r="H1797" t="s">
        <v>89</v>
      </c>
      <c r="I1797" t="s">
        <v>190</v>
      </c>
      <c r="J1797" t="s">
        <v>91</v>
      </c>
      <c r="K1797" t="s">
        <v>191</v>
      </c>
      <c r="L1797">
        <v>3000</v>
      </c>
      <c r="M1797">
        <v>596755</v>
      </c>
      <c r="N1797">
        <v>164069</v>
      </c>
      <c r="O1797">
        <v>40416</v>
      </c>
      <c r="P1797">
        <v>94609</v>
      </c>
      <c r="Q1797" t="s">
        <v>93</v>
      </c>
      <c r="R1797">
        <v>402321</v>
      </c>
    </row>
    <row r="1798" spans="1:18" x14ac:dyDescent="0.25">
      <c r="A1798" t="s">
        <v>390</v>
      </c>
      <c r="B1798" t="s">
        <v>391</v>
      </c>
      <c r="C1798" t="s">
        <v>85</v>
      </c>
      <c r="D1798">
        <v>60</v>
      </c>
      <c r="E1798" t="s">
        <v>86</v>
      </c>
      <c r="F1798" t="s">
        <v>87</v>
      </c>
      <c r="G1798" t="s">
        <v>88</v>
      </c>
      <c r="H1798" t="s">
        <v>89</v>
      </c>
      <c r="I1798" t="s">
        <v>224</v>
      </c>
      <c r="J1798" t="s">
        <v>91</v>
      </c>
      <c r="K1798" t="s">
        <v>225</v>
      </c>
      <c r="L1798">
        <v>3296</v>
      </c>
      <c r="M1798">
        <v>596755</v>
      </c>
      <c r="N1798">
        <v>164069</v>
      </c>
      <c r="O1798">
        <v>40416</v>
      </c>
      <c r="P1798">
        <v>94609</v>
      </c>
      <c r="Q1798" t="s">
        <v>93</v>
      </c>
      <c r="R1798">
        <v>402321</v>
      </c>
    </row>
    <row r="1799" spans="1:18" x14ac:dyDescent="0.25">
      <c r="A1799" t="s">
        <v>390</v>
      </c>
      <c r="B1799" t="s">
        <v>391</v>
      </c>
      <c r="C1799" t="s">
        <v>85</v>
      </c>
      <c r="D1799">
        <v>60</v>
      </c>
      <c r="E1799" t="s">
        <v>86</v>
      </c>
      <c r="F1799" t="s">
        <v>87</v>
      </c>
      <c r="G1799" t="s">
        <v>88</v>
      </c>
      <c r="H1799" t="s">
        <v>89</v>
      </c>
      <c r="I1799" t="s">
        <v>224</v>
      </c>
      <c r="J1799" t="s">
        <v>91</v>
      </c>
      <c r="K1799" t="s">
        <v>225</v>
      </c>
      <c r="L1799">
        <v>5000</v>
      </c>
      <c r="M1799">
        <v>596755</v>
      </c>
      <c r="N1799">
        <v>164069</v>
      </c>
      <c r="O1799">
        <v>40416</v>
      </c>
      <c r="P1799">
        <v>94609</v>
      </c>
      <c r="Q1799" t="s">
        <v>93</v>
      </c>
      <c r="R1799">
        <v>402321</v>
      </c>
    </row>
    <row r="1800" spans="1:18" x14ac:dyDescent="0.25">
      <c r="A1800" t="s">
        <v>390</v>
      </c>
      <c r="B1800" t="s">
        <v>391</v>
      </c>
      <c r="C1800" t="s">
        <v>85</v>
      </c>
      <c r="D1800">
        <v>60</v>
      </c>
      <c r="E1800" t="s">
        <v>86</v>
      </c>
      <c r="F1800" t="s">
        <v>87</v>
      </c>
      <c r="G1800" t="s">
        <v>88</v>
      </c>
      <c r="H1800" t="s">
        <v>89</v>
      </c>
      <c r="I1800" t="s">
        <v>226</v>
      </c>
      <c r="J1800" t="s">
        <v>91</v>
      </c>
      <c r="K1800" t="s">
        <v>227</v>
      </c>
      <c r="L1800">
        <v>200</v>
      </c>
      <c r="M1800">
        <v>596755</v>
      </c>
      <c r="N1800">
        <v>164069</v>
      </c>
      <c r="O1800">
        <v>40416</v>
      </c>
      <c r="P1800">
        <v>94609</v>
      </c>
      <c r="Q1800" t="s">
        <v>93</v>
      </c>
      <c r="R1800">
        <v>402321</v>
      </c>
    </row>
    <row r="1801" spans="1:18" x14ac:dyDescent="0.25">
      <c r="A1801" t="s">
        <v>390</v>
      </c>
      <c r="B1801" t="s">
        <v>391</v>
      </c>
      <c r="C1801" t="s">
        <v>85</v>
      </c>
      <c r="D1801">
        <v>60</v>
      </c>
      <c r="E1801" t="s">
        <v>86</v>
      </c>
      <c r="F1801" t="s">
        <v>87</v>
      </c>
      <c r="G1801" t="s">
        <v>88</v>
      </c>
      <c r="H1801" t="s">
        <v>89</v>
      </c>
      <c r="I1801" t="s">
        <v>190</v>
      </c>
      <c r="J1801" t="s">
        <v>91</v>
      </c>
      <c r="K1801" t="s">
        <v>191</v>
      </c>
      <c r="L1801">
        <v>2500</v>
      </c>
      <c r="M1801">
        <v>596755</v>
      </c>
      <c r="N1801">
        <v>164069</v>
      </c>
      <c r="O1801">
        <v>40416</v>
      </c>
      <c r="P1801">
        <v>94609</v>
      </c>
      <c r="Q1801" t="s">
        <v>93</v>
      </c>
      <c r="R1801">
        <v>402321</v>
      </c>
    </row>
    <row r="1802" spans="1:18" x14ac:dyDescent="0.25">
      <c r="A1802" t="s">
        <v>390</v>
      </c>
      <c r="B1802" t="s">
        <v>391</v>
      </c>
      <c r="C1802" t="s">
        <v>85</v>
      </c>
      <c r="D1802">
        <v>60</v>
      </c>
      <c r="E1802" t="s">
        <v>86</v>
      </c>
      <c r="F1802" t="s">
        <v>87</v>
      </c>
      <c r="G1802" t="s">
        <v>88</v>
      </c>
      <c r="H1802" t="s">
        <v>89</v>
      </c>
      <c r="I1802" t="s">
        <v>190</v>
      </c>
      <c r="J1802" t="s">
        <v>91</v>
      </c>
      <c r="K1802" t="s">
        <v>191</v>
      </c>
      <c r="L1802">
        <v>858</v>
      </c>
      <c r="M1802">
        <v>596755</v>
      </c>
      <c r="N1802">
        <v>164069</v>
      </c>
      <c r="O1802">
        <v>40416</v>
      </c>
      <c r="P1802">
        <v>94609</v>
      </c>
      <c r="Q1802" t="s">
        <v>93</v>
      </c>
      <c r="R1802">
        <v>402321</v>
      </c>
    </row>
    <row r="1803" spans="1:18" x14ac:dyDescent="0.25">
      <c r="A1803" t="s">
        <v>390</v>
      </c>
      <c r="B1803" t="s">
        <v>391</v>
      </c>
      <c r="C1803" t="s">
        <v>85</v>
      </c>
      <c r="D1803">
        <v>60</v>
      </c>
      <c r="E1803" t="s">
        <v>86</v>
      </c>
      <c r="F1803" t="s">
        <v>87</v>
      </c>
      <c r="G1803" t="s">
        <v>88</v>
      </c>
      <c r="H1803" t="s">
        <v>89</v>
      </c>
      <c r="I1803" t="s">
        <v>190</v>
      </c>
      <c r="J1803" t="s">
        <v>91</v>
      </c>
      <c r="K1803" t="s">
        <v>191</v>
      </c>
      <c r="L1803">
        <v>800</v>
      </c>
      <c r="M1803">
        <v>596755</v>
      </c>
      <c r="N1803">
        <v>164069</v>
      </c>
      <c r="O1803">
        <v>40416</v>
      </c>
      <c r="P1803">
        <v>94609</v>
      </c>
      <c r="Q1803" t="s">
        <v>93</v>
      </c>
      <c r="R1803">
        <v>402321</v>
      </c>
    </row>
    <row r="1804" spans="1:18" x14ac:dyDescent="0.25">
      <c r="A1804" t="s">
        <v>390</v>
      </c>
      <c r="B1804" t="s">
        <v>391</v>
      </c>
      <c r="C1804" t="s">
        <v>85</v>
      </c>
      <c r="D1804">
        <v>60</v>
      </c>
      <c r="E1804" t="s">
        <v>86</v>
      </c>
      <c r="F1804" t="s">
        <v>87</v>
      </c>
      <c r="G1804" t="s">
        <v>88</v>
      </c>
      <c r="H1804" t="s">
        <v>89</v>
      </c>
      <c r="I1804" t="s">
        <v>136</v>
      </c>
      <c r="J1804" t="s">
        <v>91</v>
      </c>
      <c r="K1804" t="s">
        <v>137</v>
      </c>
      <c r="L1804">
        <v>900</v>
      </c>
      <c r="M1804">
        <v>596755</v>
      </c>
      <c r="N1804">
        <v>164069</v>
      </c>
      <c r="O1804">
        <v>40416</v>
      </c>
      <c r="P1804">
        <v>94609</v>
      </c>
      <c r="Q1804" t="s">
        <v>93</v>
      </c>
      <c r="R1804">
        <v>402321</v>
      </c>
    </row>
    <row r="1805" spans="1:18" x14ac:dyDescent="0.25">
      <c r="A1805" t="s">
        <v>390</v>
      </c>
      <c r="B1805" t="s">
        <v>391</v>
      </c>
      <c r="C1805" t="s">
        <v>85</v>
      </c>
      <c r="D1805">
        <v>60</v>
      </c>
      <c r="E1805" t="s">
        <v>86</v>
      </c>
      <c r="F1805" t="s">
        <v>87</v>
      </c>
      <c r="G1805" t="s">
        <v>88</v>
      </c>
      <c r="H1805" t="s">
        <v>89</v>
      </c>
      <c r="I1805" t="s">
        <v>136</v>
      </c>
      <c r="J1805" t="s">
        <v>91</v>
      </c>
      <c r="K1805" t="s">
        <v>137</v>
      </c>
      <c r="L1805">
        <v>341</v>
      </c>
      <c r="M1805">
        <v>596755</v>
      </c>
      <c r="N1805">
        <v>164069</v>
      </c>
      <c r="O1805">
        <v>40416</v>
      </c>
      <c r="P1805">
        <v>94609</v>
      </c>
      <c r="Q1805" t="s">
        <v>93</v>
      </c>
      <c r="R1805">
        <v>402321</v>
      </c>
    </row>
    <row r="1806" spans="1:18" x14ac:dyDescent="0.25">
      <c r="A1806" t="s">
        <v>390</v>
      </c>
      <c r="B1806" t="s">
        <v>391</v>
      </c>
      <c r="C1806" t="s">
        <v>85</v>
      </c>
      <c r="D1806">
        <v>60</v>
      </c>
      <c r="E1806" t="s">
        <v>86</v>
      </c>
      <c r="F1806" t="s">
        <v>87</v>
      </c>
      <c r="G1806" t="s">
        <v>88</v>
      </c>
      <c r="H1806" t="s">
        <v>89</v>
      </c>
      <c r="I1806" t="s">
        <v>190</v>
      </c>
      <c r="J1806" t="s">
        <v>91</v>
      </c>
      <c r="K1806" t="s">
        <v>191</v>
      </c>
      <c r="L1806">
        <v>7415</v>
      </c>
      <c r="M1806">
        <v>596755</v>
      </c>
      <c r="N1806">
        <v>164069</v>
      </c>
      <c r="O1806">
        <v>40416</v>
      </c>
      <c r="P1806">
        <v>94609</v>
      </c>
      <c r="Q1806" t="s">
        <v>93</v>
      </c>
      <c r="R1806">
        <v>402321</v>
      </c>
    </row>
    <row r="1807" spans="1:18" x14ac:dyDescent="0.25">
      <c r="A1807" t="s">
        <v>390</v>
      </c>
      <c r="B1807" t="s">
        <v>391</v>
      </c>
      <c r="C1807" t="s">
        <v>85</v>
      </c>
      <c r="D1807">
        <v>60</v>
      </c>
      <c r="E1807" t="s">
        <v>86</v>
      </c>
      <c r="F1807" t="s">
        <v>87</v>
      </c>
      <c r="G1807" t="s">
        <v>88</v>
      </c>
      <c r="H1807" t="s">
        <v>89</v>
      </c>
      <c r="I1807" t="s">
        <v>230</v>
      </c>
      <c r="J1807" t="s">
        <v>91</v>
      </c>
      <c r="K1807" t="s">
        <v>231</v>
      </c>
      <c r="L1807">
        <v>1358</v>
      </c>
      <c r="M1807">
        <v>596755</v>
      </c>
      <c r="N1807">
        <v>164069</v>
      </c>
      <c r="O1807">
        <v>40416</v>
      </c>
      <c r="P1807">
        <v>94609</v>
      </c>
      <c r="Q1807" t="s">
        <v>93</v>
      </c>
      <c r="R1807">
        <v>402321</v>
      </c>
    </row>
    <row r="1808" spans="1:18" x14ac:dyDescent="0.25">
      <c r="A1808" t="s">
        <v>390</v>
      </c>
      <c r="B1808" t="s">
        <v>391</v>
      </c>
      <c r="C1808" t="s">
        <v>85</v>
      </c>
      <c r="D1808">
        <v>60</v>
      </c>
      <c r="E1808" t="s">
        <v>86</v>
      </c>
      <c r="F1808" t="s">
        <v>87</v>
      </c>
      <c r="G1808" t="s">
        <v>88</v>
      </c>
      <c r="H1808" t="s">
        <v>89</v>
      </c>
      <c r="I1808" t="s">
        <v>190</v>
      </c>
      <c r="J1808" t="s">
        <v>91</v>
      </c>
      <c r="K1808" t="s">
        <v>191</v>
      </c>
      <c r="L1808">
        <v>3000</v>
      </c>
      <c r="M1808">
        <v>596755</v>
      </c>
      <c r="N1808">
        <v>164069</v>
      </c>
      <c r="O1808">
        <v>40416</v>
      </c>
      <c r="P1808">
        <v>94609</v>
      </c>
      <c r="Q1808" t="s">
        <v>93</v>
      </c>
      <c r="R1808">
        <v>402321</v>
      </c>
    </row>
    <row r="1809" spans="1:18" x14ac:dyDescent="0.25">
      <c r="A1809" t="s">
        <v>390</v>
      </c>
      <c r="B1809" t="s">
        <v>391</v>
      </c>
      <c r="C1809" t="s">
        <v>85</v>
      </c>
      <c r="D1809">
        <v>60</v>
      </c>
      <c r="E1809" t="s">
        <v>86</v>
      </c>
      <c r="F1809" t="s">
        <v>87</v>
      </c>
      <c r="G1809" t="s">
        <v>88</v>
      </c>
      <c r="H1809" t="s">
        <v>89</v>
      </c>
      <c r="I1809" t="s">
        <v>190</v>
      </c>
      <c r="J1809" t="s">
        <v>91</v>
      </c>
      <c r="K1809" t="s">
        <v>191</v>
      </c>
      <c r="L1809">
        <v>8000</v>
      </c>
      <c r="M1809">
        <v>596755</v>
      </c>
      <c r="N1809">
        <v>164069</v>
      </c>
      <c r="O1809">
        <v>40416</v>
      </c>
      <c r="P1809">
        <v>94609</v>
      </c>
      <c r="Q1809" t="s">
        <v>93</v>
      </c>
      <c r="R1809">
        <v>402321</v>
      </c>
    </row>
    <row r="1810" spans="1:18" x14ac:dyDescent="0.25">
      <c r="A1810" t="s">
        <v>390</v>
      </c>
      <c r="B1810" t="s">
        <v>391</v>
      </c>
      <c r="C1810" t="s">
        <v>85</v>
      </c>
      <c r="D1810">
        <v>60</v>
      </c>
      <c r="E1810" t="s">
        <v>86</v>
      </c>
      <c r="F1810" t="s">
        <v>87</v>
      </c>
      <c r="G1810" t="s">
        <v>88</v>
      </c>
      <c r="H1810" t="s">
        <v>89</v>
      </c>
      <c r="I1810" t="s">
        <v>190</v>
      </c>
      <c r="J1810" t="s">
        <v>91</v>
      </c>
      <c r="K1810" t="s">
        <v>191</v>
      </c>
      <c r="L1810">
        <v>1500</v>
      </c>
      <c r="M1810">
        <v>596755</v>
      </c>
      <c r="N1810">
        <v>164069</v>
      </c>
      <c r="O1810">
        <v>40416</v>
      </c>
      <c r="P1810">
        <v>94609</v>
      </c>
      <c r="Q1810" t="s">
        <v>93</v>
      </c>
      <c r="R1810">
        <v>402321</v>
      </c>
    </row>
    <row r="1811" spans="1:18" x14ac:dyDescent="0.25">
      <c r="A1811" t="s">
        <v>390</v>
      </c>
      <c r="B1811" t="s">
        <v>391</v>
      </c>
      <c r="C1811" t="s">
        <v>85</v>
      </c>
      <c r="D1811">
        <v>60</v>
      </c>
      <c r="E1811" t="s">
        <v>86</v>
      </c>
      <c r="F1811" t="s">
        <v>87</v>
      </c>
      <c r="G1811" t="s">
        <v>88</v>
      </c>
      <c r="H1811" t="s">
        <v>89</v>
      </c>
      <c r="I1811" t="s">
        <v>190</v>
      </c>
      <c r="J1811" t="s">
        <v>91</v>
      </c>
      <c r="K1811" t="s">
        <v>191</v>
      </c>
      <c r="L1811">
        <v>350</v>
      </c>
      <c r="M1811">
        <v>596755</v>
      </c>
      <c r="N1811">
        <v>164069</v>
      </c>
      <c r="O1811">
        <v>40416</v>
      </c>
      <c r="P1811">
        <v>94609</v>
      </c>
      <c r="Q1811" t="s">
        <v>93</v>
      </c>
      <c r="R1811">
        <v>402321</v>
      </c>
    </row>
    <row r="1812" spans="1:18" x14ac:dyDescent="0.25">
      <c r="A1812" t="s">
        <v>390</v>
      </c>
      <c r="B1812" t="s">
        <v>391</v>
      </c>
      <c r="C1812" t="s">
        <v>85</v>
      </c>
      <c r="D1812">
        <v>60</v>
      </c>
      <c r="E1812" t="s">
        <v>86</v>
      </c>
      <c r="F1812" t="s">
        <v>87</v>
      </c>
      <c r="G1812" t="s">
        <v>88</v>
      </c>
      <c r="H1812" t="s">
        <v>89</v>
      </c>
      <c r="I1812" t="s">
        <v>190</v>
      </c>
      <c r="J1812" t="s">
        <v>91</v>
      </c>
      <c r="K1812" t="s">
        <v>191</v>
      </c>
      <c r="L1812">
        <v>600</v>
      </c>
      <c r="M1812">
        <v>596755</v>
      </c>
      <c r="N1812">
        <v>164069</v>
      </c>
      <c r="O1812">
        <v>40416</v>
      </c>
      <c r="P1812">
        <v>94609</v>
      </c>
      <c r="Q1812" t="s">
        <v>93</v>
      </c>
      <c r="R1812">
        <v>402321</v>
      </c>
    </row>
    <row r="1813" spans="1:18" x14ac:dyDescent="0.25">
      <c r="A1813" t="s">
        <v>392</v>
      </c>
      <c r="B1813" t="s">
        <v>393</v>
      </c>
      <c r="C1813" t="s">
        <v>85</v>
      </c>
      <c r="D1813">
        <v>105</v>
      </c>
      <c r="E1813" t="s">
        <v>86</v>
      </c>
      <c r="F1813" t="s">
        <v>87</v>
      </c>
      <c r="G1813" t="s">
        <v>88</v>
      </c>
      <c r="H1813" t="s">
        <v>89</v>
      </c>
      <c r="I1813" t="s">
        <v>200</v>
      </c>
      <c r="J1813" t="s">
        <v>91</v>
      </c>
      <c r="K1813" t="s">
        <v>201</v>
      </c>
      <c r="L1813">
        <v>3393</v>
      </c>
      <c r="M1813">
        <v>1052079</v>
      </c>
      <c r="N1813">
        <v>187637</v>
      </c>
      <c r="O1813">
        <v>100368</v>
      </c>
      <c r="P1813">
        <v>123200</v>
      </c>
      <c r="Q1813" t="s">
        <v>93</v>
      </c>
      <c r="R1813">
        <v>634523</v>
      </c>
    </row>
    <row r="1814" spans="1:18" x14ac:dyDescent="0.25">
      <c r="A1814" t="s">
        <v>392</v>
      </c>
      <c r="B1814" t="s">
        <v>393</v>
      </c>
      <c r="C1814" t="s">
        <v>85</v>
      </c>
      <c r="D1814">
        <v>105</v>
      </c>
      <c r="E1814" t="s">
        <v>86</v>
      </c>
      <c r="F1814" t="s">
        <v>87</v>
      </c>
      <c r="G1814" t="s">
        <v>88</v>
      </c>
      <c r="H1814" t="s">
        <v>89</v>
      </c>
      <c r="I1814" t="s">
        <v>130</v>
      </c>
      <c r="J1814" t="s">
        <v>91</v>
      </c>
      <c r="K1814" t="s">
        <v>131</v>
      </c>
      <c r="L1814">
        <v>1500</v>
      </c>
      <c r="M1814">
        <v>1052079</v>
      </c>
      <c r="N1814">
        <v>187637</v>
      </c>
      <c r="O1814">
        <v>100368</v>
      </c>
      <c r="P1814">
        <v>123200</v>
      </c>
      <c r="Q1814" t="s">
        <v>93</v>
      </c>
      <c r="R1814">
        <v>634523</v>
      </c>
    </row>
    <row r="1815" spans="1:18" x14ac:dyDescent="0.25">
      <c r="A1815" t="s">
        <v>392</v>
      </c>
      <c r="B1815" t="s">
        <v>393</v>
      </c>
      <c r="C1815" t="s">
        <v>85</v>
      </c>
      <c r="D1815">
        <v>105</v>
      </c>
      <c r="E1815" t="s">
        <v>86</v>
      </c>
      <c r="F1815" t="s">
        <v>87</v>
      </c>
      <c r="G1815" t="s">
        <v>88</v>
      </c>
      <c r="H1815" t="s">
        <v>89</v>
      </c>
      <c r="I1815" t="s">
        <v>158</v>
      </c>
      <c r="J1815" t="s">
        <v>91</v>
      </c>
      <c r="K1815" t="s">
        <v>159</v>
      </c>
      <c r="L1815">
        <v>515</v>
      </c>
      <c r="M1815">
        <v>1052079</v>
      </c>
      <c r="N1815">
        <v>187637</v>
      </c>
      <c r="O1815">
        <v>100368</v>
      </c>
      <c r="P1815">
        <v>123200</v>
      </c>
      <c r="Q1815" t="s">
        <v>93</v>
      </c>
      <c r="R1815">
        <v>634523</v>
      </c>
    </row>
    <row r="1816" spans="1:18" x14ac:dyDescent="0.25">
      <c r="A1816" t="s">
        <v>392</v>
      </c>
      <c r="B1816" t="s">
        <v>393</v>
      </c>
      <c r="C1816" t="s">
        <v>85</v>
      </c>
      <c r="D1816">
        <v>105</v>
      </c>
      <c r="E1816" t="s">
        <v>86</v>
      </c>
      <c r="F1816" t="s">
        <v>87</v>
      </c>
      <c r="G1816" t="s">
        <v>88</v>
      </c>
      <c r="H1816" t="s">
        <v>89</v>
      </c>
      <c r="I1816" t="s">
        <v>190</v>
      </c>
      <c r="J1816" t="s">
        <v>91</v>
      </c>
      <c r="K1816" t="s">
        <v>191</v>
      </c>
      <c r="L1816">
        <v>3000</v>
      </c>
      <c r="M1816">
        <v>1052079</v>
      </c>
      <c r="N1816">
        <v>187637</v>
      </c>
      <c r="O1816">
        <v>100368</v>
      </c>
      <c r="P1816">
        <v>123200</v>
      </c>
      <c r="Q1816" t="s">
        <v>93</v>
      </c>
      <c r="R1816">
        <v>634523</v>
      </c>
    </row>
    <row r="1817" spans="1:18" x14ac:dyDescent="0.25">
      <c r="A1817" t="s">
        <v>392</v>
      </c>
      <c r="B1817" t="s">
        <v>393</v>
      </c>
      <c r="C1817" t="s">
        <v>85</v>
      </c>
      <c r="D1817">
        <v>105</v>
      </c>
      <c r="E1817" t="s">
        <v>86</v>
      </c>
      <c r="F1817" t="s">
        <v>87</v>
      </c>
      <c r="G1817" t="s">
        <v>88</v>
      </c>
      <c r="H1817" t="s">
        <v>89</v>
      </c>
      <c r="I1817" t="s">
        <v>136</v>
      </c>
      <c r="J1817" t="s">
        <v>91</v>
      </c>
      <c r="K1817" t="s">
        <v>137</v>
      </c>
      <c r="L1817">
        <v>800</v>
      </c>
      <c r="M1817">
        <v>1052079</v>
      </c>
      <c r="N1817">
        <v>187637</v>
      </c>
      <c r="O1817">
        <v>100368</v>
      </c>
      <c r="P1817">
        <v>123200</v>
      </c>
      <c r="Q1817" t="s">
        <v>93</v>
      </c>
      <c r="R1817">
        <v>634523</v>
      </c>
    </row>
    <row r="1818" spans="1:18" x14ac:dyDescent="0.25">
      <c r="A1818" t="s">
        <v>392</v>
      </c>
      <c r="B1818" t="s">
        <v>393</v>
      </c>
      <c r="C1818" t="s">
        <v>85</v>
      </c>
      <c r="D1818">
        <v>105</v>
      </c>
      <c r="E1818" t="s">
        <v>86</v>
      </c>
      <c r="F1818" t="s">
        <v>87</v>
      </c>
      <c r="G1818" t="s">
        <v>88</v>
      </c>
      <c r="H1818" t="s">
        <v>89</v>
      </c>
      <c r="I1818" t="s">
        <v>130</v>
      </c>
      <c r="J1818" t="s">
        <v>91</v>
      </c>
      <c r="K1818" t="s">
        <v>131</v>
      </c>
      <c r="L1818">
        <v>3600</v>
      </c>
      <c r="M1818">
        <v>1052079</v>
      </c>
      <c r="N1818">
        <v>187637</v>
      </c>
      <c r="O1818">
        <v>100368</v>
      </c>
      <c r="P1818">
        <v>123200</v>
      </c>
      <c r="Q1818" t="s">
        <v>93</v>
      </c>
      <c r="R1818">
        <v>634523</v>
      </c>
    </row>
    <row r="1819" spans="1:18" x14ac:dyDescent="0.25">
      <c r="A1819" t="s">
        <v>392</v>
      </c>
      <c r="B1819" t="s">
        <v>393</v>
      </c>
      <c r="C1819" t="s">
        <v>85</v>
      </c>
      <c r="D1819">
        <v>105</v>
      </c>
      <c r="E1819" t="s">
        <v>86</v>
      </c>
      <c r="F1819" t="s">
        <v>87</v>
      </c>
      <c r="G1819" t="s">
        <v>88</v>
      </c>
      <c r="H1819" t="s">
        <v>89</v>
      </c>
      <c r="I1819" t="s">
        <v>130</v>
      </c>
      <c r="J1819" t="s">
        <v>91</v>
      </c>
      <c r="K1819" t="s">
        <v>131</v>
      </c>
      <c r="L1819">
        <v>855</v>
      </c>
      <c r="M1819">
        <v>1052079</v>
      </c>
      <c r="N1819">
        <v>187637</v>
      </c>
      <c r="O1819">
        <v>100368</v>
      </c>
      <c r="P1819">
        <v>123200</v>
      </c>
      <c r="Q1819" t="s">
        <v>93</v>
      </c>
      <c r="R1819">
        <v>634523</v>
      </c>
    </row>
    <row r="1820" spans="1:18" x14ac:dyDescent="0.25">
      <c r="A1820" t="s">
        <v>392</v>
      </c>
      <c r="B1820" t="s">
        <v>393</v>
      </c>
      <c r="C1820" t="s">
        <v>85</v>
      </c>
      <c r="D1820">
        <v>105</v>
      </c>
      <c r="E1820" t="s">
        <v>86</v>
      </c>
      <c r="F1820" t="s">
        <v>87</v>
      </c>
      <c r="G1820" t="s">
        <v>88</v>
      </c>
      <c r="H1820" t="s">
        <v>89</v>
      </c>
      <c r="I1820" t="s">
        <v>208</v>
      </c>
      <c r="J1820" t="s">
        <v>91</v>
      </c>
      <c r="K1820" t="s">
        <v>209</v>
      </c>
      <c r="L1820">
        <v>850</v>
      </c>
      <c r="M1820">
        <v>1052079</v>
      </c>
      <c r="N1820">
        <v>187637</v>
      </c>
      <c r="O1820">
        <v>100368</v>
      </c>
      <c r="P1820">
        <v>123200</v>
      </c>
      <c r="Q1820" t="s">
        <v>93</v>
      </c>
      <c r="R1820">
        <v>634523</v>
      </c>
    </row>
    <row r="1821" spans="1:18" x14ac:dyDescent="0.25">
      <c r="A1821" t="s">
        <v>392</v>
      </c>
      <c r="B1821" t="s">
        <v>393</v>
      </c>
      <c r="C1821" t="s">
        <v>85</v>
      </c>
      <c r="D1821">
        <v>105</v>
      </c>
      <c r="E1821" t="s">
        <v>86</v>
      </c>
      <c r="F1821" t="s">
        <v>87</v>
      </c>
      <c r="G1821" t="s">
        <v>88</v>
      </c>
      <c r="H1821" t="s">
        <v>89</v>
      </c>
      <c r="I1821" t="s">
        <v>168</v>
      </c>
      <c r="J1821" t="s">
        <v>91</v>
      </c>
      <c r="K1821" t="s">
        <v>169</v>
      </c>
      <c r="L1821">
        <v>29872</v>
      </c>
      <c r="M1821">
        <v>1052079</v>
      </c>
      <c r="N1821">
        <v>187637</v>
      </c>
      <c r="O1821">
        <v>100368</v>
      </c>
      <c r="P1821">
        <v>123200</v>
      </c>
      <c r="Q1821" t="s">
        <v>93</v>
      </c>
      <c r="R1821">
        <v>634523</v>
      </c>
    </row>
    <row r="1822" spans="1:18" x14ac:dyDescent="0.25">
      <c r="A1822" t="s">
        <v>392</v>
      </c>
      <c r="B1822" t="s">
        <v>393</v>
      </c>
      <c r="C1822" t="s">
        <v>85</v>
      </c>
      <c r="D1822">
        <v>105</v>
      </c>
      <c r="E1822" t="s">
        <v>86</v>
      </c>
      <c r="F1822" t="s">
        <v>87</v>
      </c>
      <c r="G1822" t="s">
        <v>88</v>
      </c>
      <c r="H1822" t="s">
        <v>89</v>
      </c>
      <c r="I1822" t="s">
        <v>224</v>
      </c>
      <c r="J1822" t="s">
        <v>91</v>
      </c>
      <c r="K1822" t="s">
        <v>225</v>
      </c>
      <c r="L1822">
        <v>800</v>
      </c>
      <c r="M1822">
        <v>1052079</v>
      </c>
      <c r="N1822">
        <v>187637</v>
      </c>
      <c r="O1822">
        <v>100368</v>
      </c>
      <c r="P1822">
        <v>123200</v>
      </c>
      <c r="Q1822" t="s">
        <v>93</v>
      </c>
      <c r="R1822">
        <v>634523</v>
      </c>
    </row>
    <row r="1823" spans="1:18" x14ac:dyDescent="0.25">
      <c r="A1823" t="s">
        <v>392</v>
      </c>
      <c r="B1823" t="s">
        <v>393</v>
      </c>
      <c r="C1823" t="s">
        <v>85</v>
      </c>
      <c r="D1823">
        <v>105</v>
      </c>
      <c r="E1823" t="s">
        <v>86</v>
      </c>
      <c r="F1823" t="s">
        <v>87</v>
      </c>
      <c r="G1823" t="s">
        <v>88</v>
      </c>
      <c r="H1823" t="s">
        <v>89</v>
      </c>
      <c r="I1823" t="s">
        <v>130</v>
      </c>
      <c r="J1823" t="s">
        <v>91</v>
      </c>
      <c r="K1823" t="s">
        <v>131</v>
      </c>
      <c r="L1823">
        <v>4615</v>
      </c>
      <c r="M1823">
        <v>1052079</v>
      </c>
      <c r="N1823">
        <v>187637</v>
      </c>
      <c r="O1823">
        <v>100368</v>
      </c>
      <c r="P1823">
        <v>123200</v>
      </c>
      <c r="Q1823" t="s">
        <v>93</v>
      </c>
      <c r="R1823">
        <v>634523</v>
      </c>
    </row>
    <row r="1824" spans="1:18" x14ac:dyDescent="0.25">
      <c r="A1824" t="s">
        <v>392</v>
      </c>
      <c r="B1824" t="s">
        <v>393</v>
      </c>
      <c r="C1824" t="s">
        <v>85</v>
      </c>
      <c r="D1824">
        <v>105</v>
      </c>
      <c r="E1824" t="s">
        <v>86</v>
      </c>
      <c r="F1824" t="s">
        <v>87</v>
      </c>
      <c r="G1824" t="s">
        <v>88</v>
      </c>
      <c r="H1824" t="s">
        <v>89</v>
      </c>
      <c r="I1824" t="s">
        <v>226</v>
      </c>
      <c r="J1824" t="s">
        <v>91</v>
      </c>
      <c r="K1824" t="s">
        <v>227</v>
      </c>
      <c r="L1824">
        <v>600</v>
      </c>
      <c r="M1824">
        <v>1052079</v>
      </c>
      <c r="N1824">
        <v>187637</v>
      </c>
      <c r="O1824">
        <v>100368</v>
      </c>
      <c r="P1824">
        <v>123200</v>
      </c>
      <c r="Q1824" t="s">
        <v>93</v>
      </c>
      <c r="R1824">
        <v>634523</v>
      </c>
    </row>
    <row r="1825" spans="1:18" x14ac:dyDescent="0.25">
      <c r="A1825" t="s">
        <v>392</v>
      </c>
      <c r="B1825" t="s">
        <v>393</v>
      </c>
      <c r="C1825" t="s">
        <v>85</v>
      </c>
      <c r="D1825">
        <v>105</v>
      </c>
      <c r="E1825" t="s">
        <v>86</v>
      </c>
      <c r="F1825" t="s">
        <v>87</v>
      </c>
      <c r="G1825" t="s">
        <v>88</v>
      </c>
      <c r="H1825" t="s">
        <v>89</v>
      </c>
      <c r="I1825" t="s">
        <v>194</v>
      </c>
      <c r="J1825" t="s">
        <v>91</v>
      </c>
      <c r="K1825" t="s">
        <v>195</v>
      </c>
      <c r="L1825">
        <v>17116</v>
      </c>
      <c r="M1825">
        <v>1052079</v>
      </c>
      <c r="N1825">
        <v>187637</v>
      </c>
      <c r="O1825">
        <v>100368</v>
      </c>
      <c r="P1825">
        <v>123200</v>
      </c>
      <c r="Q1825" t="s">
        <v>93</v>
      </c>
      <c r="R1825">
        <v>634523</v>
      </c>
    </row>
    <row r="1826" spans="1:18" x14ac:dyDescent="0.25">
      <c r="A1826" t="s">
        <v>392</v>
      </c>
      <c r="B1826" t="s">
        <v>393</v>
      </c>
      <c r="C1826" t="s">
        <v>85</v>
      </c>
      <c r="D1826">
        <v>105</v>
      </c>
      <c r="E1826" t="s">
        <v>86</v>
      </c>
      <c r="F1826" t="s">
        <v>87</v>
      </c>
      <c r="G1826" t="s">
        <v>88</v>
      </c>
      <c r="H1826" t="s">
        <v>89</v>
      </c>
      <c r="I1826" t="s">
        <v>208</v>
      </c>
      <c r="J1826" t="s">
        <v>91</v>
      </c>
      <c r="K1826" t="s">
        <v>209</v>
      </c>
      <c r="L1826">
        <v>3148</v>
      </c>
      <c r="M1826">
        <v>1052079</v>
      </c>
      <c r="N1826">
        <v>187637</v>
      </c>
      <c r="O1826">
        <v>100368</v>
      </c>
      <c r="P1826">
        <v>123200</v>
      </c>
      <c r="Q1826" t="s">
        <v>93</v>
      </c>
      <c r="R1826">
        <v>634523</v>
      </c>
    </row>
    <row r="1827" spans="1:18" x14ac:dyDescent="0.25">
      <c r="A1827" t="s">
        <v>392</v>
      </c>
      <c r="B1827" t="s">
        <v>393</v>
      </c>
      <c r="C1827" t="s">
        <v>85</v>
      </c>
      <c r="D1827">
        <v>105</v>
      </c>
      <c r="E1827" t="s">
        <v>86</v>
      </c>
      <c r="F1827" t="s">
        <v>87</v>
      </c>
      <c r="G1827" t="s">
        <v>88</v>
      </c>
      <c r="H1827" t="s">
        <v>89</v>
      </c>
      <c r="I1827" t="s">
        <v>208</v>
      </c>
      <c r="J1827" t="s">
        <v>91</v>
      </c>
      <c r="K1827" t="s">
        <v>209</v>
      </c>
      <c r="L1827">
        <v>4117</v>
      </c>
      <c r="M1827">
        <v>1052079</v>
      </c>
      <c r="N1827">
        <v>187637</v>
      </c>
      <c r="O1827">
        <v>100368</v>
      </c>
      <c r="P1827">
        <v>123200</v>
      </c>
      <c r="Q1827" t="s">
        <v>93</v>
      </c>
      <c r="R1827">
        <v>634523</v>
      </c>
    </row>
    <row r="1828" spans="1:18" x14ac:dyDescent="0.25">
      <c r="A1828" t="s">
        <v>392</v>
      </c>
      <c r="B1828" t="s">
        <v>393</v>
      </c>
      <c r="C1828" t="s">
        <v>85</v>
      </c>
      <c r="D1828">
        <v>105</v>
      </c>
      <c r="E1828" t="s">
        <v>86</v>
      </c>
      <c r="F1828" t="s">
        <v>87</v>
      </c>
      <c r="G1828" t="s">
        <v>88</v>
      </c>
      <c r="H1828" t="s">
        <v>89</v>
      </c>
      <c r="I1828" t="s">
        <v>216</v>
      </c>
      <c r="J1828" t="s">
        <v>91</v>
      </c>
      <c r="K1828" t="s">
        <v>217</v>
      </c>
      <c r="L1828">
        <v>10500</v>
      </c>
      <c r="M1828">
        <v>1052079</v>
      </c>
      <c r="N1828">
        <v>187637</v>
      </c>
      <c r="O1828">
        <v>100368</v>
      </c>
      <c r="P1828">
        <v>123200</v>
      </c>
      <c r="Q1828" t="s">
        <v>93</v>
      </c>
      <c r="R1828">
        <v>634523</v>
      </c>
    </row>
    <row r="1829" spans="1:18" x14ac:dyDescent="0.25">
      <c r="A1829" t="s">
        <v>392</v>
      </c>
      <c r="B1829" t="s">
        <v>393</v>
      </c>
      <c r="C1829" t="s">
        <v>85</v>
      </c>
      <c r="D1829">
        <v>105</v>
      </c>
      <c r="E1829" t="s">
        <v>86</v>
      </c>
      <c r="F1829" t="s">
        <v>87</v>
      </c>
      <c r="G1829" t="s">
        <v>88</v>
      </c>
      <c r="H1829" t="s">
        <v>89</v>
      </c>
      <c r="I1829" t="s">
        <v>208</v>
      </c>
      <c r="J1829" t="s">
        <v>91</v>
      </c>
      <c r="K1829" t="s">
        <v>209</v>
      </c>
      <c r="L1829">
        <v>340</v>
      </c>
      <c r="M1829">
        <v>1052079</v>
      </c>
      <c r="N1829">
        <v>187637</v>
      </c>
      <c r="O1829">
        <v>100368</v>
      </c>
      <c r="P1829">
        <v>123200</v>
      </c>
      <c r="Q1829" t="s">
        <v>93</v>
      </c>
      <c r="R1829">
        <v>634523</v>
      </c>
    </row>
    <row r="1830" spans="1:18" x14ac:dyDescent="0.25">
      <c r="A1830" t="s">
        <v>392</v>
      </c>
      <c r="B1830" t="s">
        <v>393</v>
      </c>
      <c r="C1830" t="s">
        <v>85</v>
      </c>
      <c r="D1830">
        <v>105</v>
      </c>
      <c r="E1830" t="s">
        <v>86</v>
      </c>
      <c r="F1830" t="s">
        <v>87</v>
      </c>
      <c r="G1830" t="s">
        <v>88</v>
      </c>
      <c r="H1830" t="s">
        <v>89</v>
      </c>
      <c r="I1830" t="s">
        <v>208</v>
      </c>
      <c r="J1830" t="s">
        <v>91</v>
      </c>
      <c r="K1830" t="s">
        <v>209</v>
      </c>
      <c r="L1830">
        <v>5875</v>
      </c>
      <c r="M1830">
        <v>1052079</v>
      </c>
      <c r="N1830">
        <v>187637</v>
      </c>
      <c r="O1830">
        <v>100368</v>
      </c>
      <c r="P1830">
        <v>123200</v>
      </c>
      <c r="Q1830" t="s">
        <v>93</v>
      </c>
      <c r="R1830">
        <v>634523</v>
      </c>
    </row>
    <row r="1831" spans="1:18" x14ac:dyDescent="0.25">
      <c r="A1831" t="s">
        <v>392</v>
      </c>
      <c r="B1831" t="s">
        <v>393</v>
      </c>
      <c r="C1831" t="s">
        <v>85</v>
      </c>
      <c r="D1831">
        <v>105</v>
      </c>
      <c r="E1831" t="s">
        <v>86</v>
      </c>
      <c r="F1831" t="s">
        <v>87</v>
      </c>
      <c r="G1831" t="s">
        <v>88</v>
      </c>
      <c r="H1831" t="s">
        <v>89</v>
      </c>
      <c r="I1831" t="s">
        <v>224</v>
      </c>
      <c r="J1831" t="s">
        <v>91</v>
      </c>
      <c r="K1831" t="s">
        <v>225</v>
      </c>
      <c r="L1831">
        <v>-382</v>
      </c>
      <c r="M1831">
        <v>1052079</v>
      </c>
      <c r="N1831">
        <v>187637</v>
      </c>
      <c r="O1831">
        <v>100368</v>
      </c>
      <c r="P1831">
        <v>123200</v>
      </c>
      <c r="Q1831" t="s">
        <v>93</v>
      </c>
      <c r="R1831">
        <v>634523</v>
      </c>
    </row>
    <row r="1832" spans="1:18" x14ac:dyDescent="0.25">
      <c r="A1832" t="s">
        <v>392</v>
      </c>
      <c r="B1832" t="s">
        <v>393</v>
      </c>
      <c r="C1832" t="s">
        <v>85</v>
      </c>
      <c r="D1832">
        <v>105</v>
      </c>
      <c r="E1832" t="s">
        <v>86</v>
      </c>
      <c r="F1832" t="s">
        <v>87</v>
      </c>
      <c r="G1832" t="s">
        <v>88</v>
      </c>
      <c r="H1832" t="s">
        <v>89</v>
      </c>
      <c r="I1832" t="s">
        <v>208</v>
      </c>
      <c r="J1832" t="s">
        <v>91</v>
      </c>
      <c r="K1832" t="s">
        <v>209</v>
      </c>
      <c r="L1832">
        <v>1863</v>
      </c>
      <c r="M1832">
        <v>1052079</v>
      </c>
      <c r="N1832">
        <v>187637</v>
      </c>
      <c r="O1832">
        <v>100368</v>
      </c>
      <c r="P1832">
        <v>123200</v>
      </c>
      <c r="Q1832" t="s">
        <v>93</v>
      </c>
      <c r="R1832">
        <v>634523</v>
      </c>
    </row>
    <row r="1833" spans="1:18" x14ac:dyDescent="0.25">
      <c r="A1833" t="s">
        <v>392</v>
      </c>
      <c r="B1833" t="s">
        <v>393</v>
      </c>
      <c r="C1833" t="s">
        <v>85</v>
      </c>
      <c r="D1833">
        <v>105</v>
      </c>
      <c r="E1833" t="s">
        <v>86</v>
      </c>
      <c r="F1833" t="s">
        <v>87</v>
      </c>
      <c r="G1833" t="s">
        <v>88</v>
      </c>
      <c r="H1833" t="s">
        <v>89</v>
      </c>
      <c r="I1833" t="s">
        <v>208</v>
      </c>
      <c r="J1833" t="s">
        <v>91</v>
      </c>
      <c r="K1833" t="s">
        <v>209</v>
      </c>
      <c r="L1833">
        <v>840</v>
      </c>
      <c r="M1833">
        <v>1052079</v>
      </c>
      <c r="N1833">
        <v>187637</v>
      </c>
      <c r="O1833">
        <v>100368</v>
      </c>
      <c r="P1833">
        <v>123200</v>
      </c>
      <c r="Q1833" t="s">
        <v>93</v>
      </c>
      <c r="R1833">
        <v>634523</v>
      </c>
    </row>
    <row r="1834" spans="1:18" x14ac:dyDescent="0.25">
      <c r="A1834" t="s">
        <v>392</v>
      </c>
      <c r="B1834" t="s">
        <v>393</v>
      </c>
      <c r="C1834" t="s">
        <v>85</v>
      </c>
      <c r="D1834">
        <v>105</v>
      </c>
      <c r="E1834" t="s">
        <v>86</v>
      </c>
      <c r="F1834" t="s">
        <v>87</v>
      </c>
      <c r="G1834" t="s">
        <v>88</v>
      </c>
      <c r="H1834" t="s">
        <v>89</v>
      </c>
      <c r="I1834" t="s">
        <v>208</v>
      </c>
      <c r="J1834" t="s">
        <v>91</v>
      </c>
      <c r="K1834" t="s">
        <v>209</v>
      </c>
      <c r="L1834">
        <v>6469</v>
      </c>
      <c r="M1834">
        <v>1052079</v>
      </c>
      <c r="N1834">
        <v>187637</v>
      </c>
      <c r="O1834">
        <v>100368</v>
      </c>
      <c r="P1834">
        <v>123200</v>
      </c>
      <c r="Q1834" t="s">
        <v>93</v>
      </c>
      <c r="R1834">
        <v>634523</v>
      </c>
    </row>
    <row r="1835" spans="1:18" x14ac:dyDescent="0.25">
      <c r="A1835" t="s">
        <v>392</v>
      </c>
      <c r="B1835" t="s">
        <v>393</v>
      </c>
      <c r="C1835" t="s">
        <v>85</v>
      </c>
      <c r="D1835">
        <v>105</v>
      </c>
      <c r="E1835" t="s">
        <v>86</v>
      </c>
      <c r="F1835" t="s">
        <v>87</v>
      </c>
      <c r="G1835" t="s">
        <v>88</v>
      </c>
      <c r="H1835" t="s">
        <v>89</v>
      </c>
      <c r="I1835" t="s">
        <v>208</v>
      </c>
      <c r="J1835" t="s">
        <v>91</v>
      </c>
      <c r="K1835" t="s">
        <v>209</v>
      </c>
      <c r="L1835">
        <v>1656</v>
      </c>
      <c r="M1835">
        <v>1052079</v>
      </c>
      <c r="N1835">
        <v>187637</v>
      </c>
      <c r="O1835">
        <v>100368</v>
      </c>
      <c r="P1835">
        <v>123200</v>
      </c>
      <c r="Q1835" t="s">
        <v>93</v>
      </c>
      <c r="R1835">
        <v>634523</v>
      </c>
    </row>
    <row r="1836" spans="1:18" x14ac:dyDescent="0.25">
      <c r="A1836" t="s">
        <v>392</v>
      </c>
      <c r="B1836" t="s">
        <v>393</v>
      </c>
      <c r="C1836" t="s">
        <v>85</v>
      </c>
      <c r="D1836">
        <v>105</v>
      </c>
      <c r="E1836" t="s">
        <v>86</v>
      </c>
      <c r="F1836" t="s">
        <v>87</v>
      </c>
      <c r="G1836" t="s">
        <v>88</v>
      </c>
      <c r="H1836" t="s">
        <v>89</v>
      </c>
      <c r="I1836" t="s">
        <v>208</v>
      </c>
      <c r="J1836" t="s">
        <v>91</v>
      </c>
      <c r="K1836" t="s">
        <v>209</v>
      </c>
      <c r="L1836">
        <v>300</v>
      </c>
      <c r="M1836">
        <v>1052079</v>
      </c>
      <c r="N1836">
        <v>187637</v>
      </c>
      <c r="O1836">
        <v>100368</v>
      </c>
      <c r="P1836">
        <v>123200</v>
      </c>
      <c r="Q1836" t="s">
        <v>93</v>
      </c>
      <c r="R1836">
        <v>634523</v>
      </c>
    </row>
    <row r="1837" spans="1:18" x14ac:dyDescent="0.25">
      <c r="A1837" t="s">
        <v>392</v>
      </c>
      <c r="B1837" t="s">
        <v>393</v>
      </c>
      <c r="C1837" t="s">
        <v>85</v>
      </c>
      <c r="D1837">
        <v>105</v>
      </c>
      <c r="E1837" t="s">
        <v>86</v>
      </c>
      <c r="F1837" t="s">
        <v>87</v>
      </c>
      <c r="G1837" t="s">
        <v>88</v>
      </c>
      <c r="H1837" t="s">
        <v>89</v>
      </c>
      <c r="I1837" t="s">
        <v>208</v>
      </c>
      <c r="J1837" t="s">
        <v>91</v>
      </c>
      <c r="K1837" t="s">
        <v>209</v>
      </c>
      <c r="L1837">
        <v>599</v>
      </c>
      <c r="M1837">
        <v>1052079</v>
      </c>
      <c r="N1837">
        <v>187637</v>
      </c>
      <c r="O1837">
        <v>100368</v>
      </c>
      <c r="P1837">
        <v>123200</v>
      </c>
      <c r="Q1837" t="s">
        <v>93</v>
      </c>
      <c r="R1837">
        <v>634523</v>
      </c>
    </row>
    <row r="1838" spans="1:18" x14ac:dyDescent="0.25">
      <c r="A1838" t="s">
        <v>392</v>
      </c>
      <c r="B1838" t="s">
        <v>393</v>
      </c>
      <c r="C1838" t="s">
        <v>85</v>
      </c>
      <c r="D1838">
        <v>105</v>
      </c>
      <c r="E1838" t="s">
        <v>86</v>
      </c>
      <c r="F1838" t="s">
        <v>87</v>
      </c>
      <c r="G1838" t="s">
        <v>88</v>
      </c>
      <c r="H1838" t="s">
        <v>89</v>
      </c>
      <c r="I1838" t="s">
        <v>190</v>
      </c>
      <c r="J1838" t="s">
        <v>91</v>
      </c>
      <c r="K1838" t="s">
        <v>191</v>
      </c>
      <c r="L1838">
        <v>550</v>
      </c>
      <c r="M1838">
        <v>1052079</v>
      </c>
      <c r="N1838">
        <v>187637</v>
      </c>
      <c r="O1838">
        <v>100368</v>
      </c>
      <c r="P1838">
        <v>123200</v>
      </c>
      <c r="Q1838" t="s">
        <v>93</v>
      </c>
      <c r="R1838">
        <v>634523</v>
      </c>
    </row>
    <row r="1839" spans="1:18" x14ac:dyDescent="0.25">
      <c r="A1839" t="s">
        <v>392</v>
      </c>
      <c r="B1839" t="s">
        <v>393</v>
      </c>
      <c r="C1839" t="s">
        <v>85</v>
      </c>
      <c r="D1839">
        <v>105</v>
      </c>
      <c r="E1839" t="s">
        <v>86</v>
      </c>
      <c r="F1839" t="s">
        <v>87</v>
      </c>
      <c r="G1839" t="s">
        <v>88</v>
      </c>
      <c r="H1839" t="s">
        <v>89</v>
      </c>
      <c r="I1839" t="s">
        <v>196</v>
      </c>
      <c r="J1839" t="s">
        <v>91</v>
      </c>
      <c r="K1839" t="s">
        <v>197</v>
      </c>
      <c r="L1839">
        <v>23867</v>
      </c>
      <c r="M1839">
        <v>1052079</v>
      </c>
      <c r="N1839">
        <v>187637</v>
      </c>
      <c r="O1839">
        <v>100368</v>
      </c>
      <c r="P1839">
        <v>123200</v>
      </c>
      <c r="Q1839" t="s">
        <v>93</v>
      </c>
      <c r="R1839">
        <v>634523</v>
      </c>
    </row>
    <row r="1840" spans="1:18" x14ac:dyDescent="0.25">
      <c r="A1840" t="s">
        <v>392</v>
      </c>
      <c r="B1840" t="s">
        <v>393</v>
      </c>
      <c r="C1840" t="s">
        <v>85</v>
      </c>
      <c r="D1840">
        <v>105</v>
      </c>
      <c r="E1840" t="s">
        <v>86</v>
      </c>
      <c r="F1840" t="s">
        <v>87</v>
      </c>
      <c r="G1840" t="s">
        <v>88</v>
      </c>
      <c r="H1840" t="s">
        <v>89</v>
      </c>
      <c r="I1840" t="s">
        <v>200</v>
      </c>
      <c r="J1840" t="s">
        <v>91</v>
      </c>
      <c r="K1840" t="s">
        <v>201</v>
      </c>
      <c r="L1840">
        <v>20804</v>
      </c>
      <c r="M1840">
        <v>1052079</v>
      </c>
      <c r="N1840">
        <v>187637</v>
      </c>
      <c r="O1840">
        <v>100368</v>
      </c>
      <c r="P1840">
        <v>123200</v>
      </c>
      <c r="Q1840" t="s">
        <v>93</v>
      </c>
      <c r="R1840">
        <v>634523</v>
      </c>
    </row>
    <row r="1841" spans="1:18" x14ac:dyDescent="0.25">
      <c r="A1841" t="s">
        <v>392</v>
      </c>
      <c r="B1841" t="s">
        <v>393</v>
      </c>
      <c r="C1841" t="s">
        <v>85</v>
      </c>
      <c r="D1841">
        <v>105</v>
      </c>
      <c r="E1841" t="s">
        <v>86</v>
      </c>
      <c r="F1841" t="s">
        <v>87</v>
      </c>
      <c r="G1841" t="s">
        <v>88</v>
      </c>
      <c r="H1841" t="s">
        <v>89</v>
      </c>
      <c r="I1841" t="s">
        <v>168</v>
      </c>
      <c r="J1841" t="s">
        <v>91</v>
      </c>
      <c r="K1841" t="s">
        <v>169</v>
      </c>
      <c r="L1841">
        <v>-51</v>
      </c>
      <c r="M1841">
        <v>1052079</v>
      </c>
      <c r="N1841">
        <v>187637</v>
      </c>
      <c r="O1841">
        <v>100368</v>
      </c>
      <c r="P1841">
        <v>123200</v>
      </c>
      <c r="Q1841" t="s">
        <v>93</v>
      </c>
      <c r="R1841">
        <v>634523</v>
      </c>
    </row>
    <row r="1842" spans="1:18" x14ac:dyDescent="0.25">
      <c r="A1842" t="s">
        <v>392</v>
      </c>
      <c r="B1842" t="s">
        <v>393</v>
      </c>
      <c r="C1842" t="s">
        <v>85</v>
      </c>
      <c r="D1842">
        <v>105</v>
      </c>
      <c r="E1842" t="s">
        <v>86</v>
      </c>
      <c r="F1842" t="s">
        <v>87</v>
      </c>
      <c r="G1842" t="s">
        <v>88</v>
      </c>
      <c r="H1842" t="s">
        <v>89</v>
      </c>
      <c r="I1842" t="s">
        <v>136</v>
      </c>
      <c r="J1842" t="s">
        <v>91</v>
      </c>
      <c r="K1842" t="s">
        <v>137</v>
      </c>
      <c r="L1842">
        <v>758</v>
      </c>
      <c r="M1842">
        <v>1052079</v>
      </c>
      <c r="N1842">
        <v>187637</v>
      </c>
      <c r="O1842">
        <v>100368</v>
      </c>
      <c r="P1842">
        <v>123200</v>
      </c>
      <c r="Q1842" t="s">
        <v>93</v>
      </c>
      <c r="R1842">
        <v>634523</v>
      </c>
    </row>
    <row r="1843" spans="1:18" x14ac:dyDescent="0.25">
      <c r="A1843" t="s">
        <v>392</v>
      </c>
      <c r="B1843" t="s">
        <v>393</v>
      </c>
      <c r="C1843" t="s">
        <v>85</v>
      </c>
      <c r="D1843">
        <v>105</v>
      </c>
      <c r="E1843" t="s">
        <v>86</v>
      </c>
      <c r="F1843" t="s">
        <v>87</v>
      </c>
      <c r="G1843" t="s">
        <v>88</v>
      </c>
      <c r="H1843" t="s">
        <v>89</v>
      </c>
      <c r="I1843" t="s">
        <v>158</v>
      </c>
      <c r="J1843" t="s">
        <v>91</v>
      </c>
      <c r="K1843" t="s">
        <v>159</v>
      </c>
      <c r="L1843">
        <v>1680</v>
      </c>
      <c r="M1843">
        <v>1052079</v>
      </c>
      <c r="N1843">
        <v>187637</v>
      </c>
      <c r="O1843">
        <v>100368</v>
      </c>
      <c r="P1843">
        <v>123200</v>
      </c>
      <c r="Q1843" t="s">
        <v>93</v>
      </c>
      <c r="R1843">
        <v>634523</v>
      </c>
    </row>
    <row r="1844" spans="1:18" x14ac:dyDescent="0.25">
      <c r="A1844" t="s">
        <v>392</v>
      </c>
      <c r="B1844" t="s">
        <v>393</v>
      </c>
      <c r="C1844" t="s">
        <v>85</v>
      </c>
      <c r="D1844">
        <v>105</v>
      </c>
      <c r="E1844" t="s">
        <v>86</v>
      </c>
      <c r="F1844" t="s">
        <v>87</v>
      </c>
      <c r="G1844" t="s">
        <v>88</v>
      </c>
      <c r="H1844" t="s">
        <v>89</v>
      </c>
      <c r="I1844" t="s">
        <v>136</v>
      </c>
      <c r="J1844" t="s">
        <v>91</v>
      </c>
      <c r="K1844" t="s">
        <v>137</v>
      </c>
      <c r="L1844">
        <v>240</v>
      </c>
      <c r="M1844">
        <v>1052079</v>
      </c>
      <c r="N1844">
        <v>187637</v>
      </c>
      <c r="O1844">
        <v>100368</v>
      </c>
      <c r="P1844">
        <v>123200</v>
      </c>
      <c r="Q1844" t="s">
        <v>93</v>
      </c>
      <c r="R1844">
        <v>634523</v>
      </c>
    </row>
    <row r="1845" spans="1:18" x14ac:dyDescent="0.25">
      <c r="A1845" t="s">
        <v>392</v>
      </c>
      <c r="B1845" t="s">
        <v>393</v>
      </c>
      <c r="C1845" t="s">
        <v>85</v>
      </c>
      <c r="D1845">
        <v>105</v>
      </c>
      <c r="E1845" t="s">
        <v>86</v>
      </c>
      <c r="F1845" t="s">
        <v>87</v>
      </c>
      <c r="G1845" t="s">
        <v>88</v>
      </c>
      <c r="H1845" t="s">
        <v>89</v>
      </c>
      <c r="I1845" t="s">
        <v>192</v>
      </c>
      <c r="J1845" t="s">
        <v>91</v>
      </c>
      <c r="K1845" t="s">
        <v>193</v>
      </c>
      <c r="L1845">
        <v>1456</v>
      </c>
      <c r="M1845">
        <v>1052079</v>
      </c>
      <c r="N1845">
        <v>187637</v>
      </c>
      <c r="O1845">
        <v>100368</v>
      </c>
      <c r="P1845">
        <v>123200</v>
      </c>
      <c r="Q1845" t="s">
        <v>93</v>
      </c>
      <c r="R1845">
        <v>634523</v>
      </c>
    </row>
    <row r="1846" spans="1:18" x14ac:dyDescent="0.25">
      <c r="A1846" t="s">
        <v>392</v>
      </c>
      <c r="B1846" t="s">
        <v>393</v>
      </c>
      <c r="C1846" t="s">
        <v>85</v>
      </c>
      <c r="D1846">
        <v>105</v>
      </c>
      <c r="E1846" t="s">
        <v>86</v>
      </c>
      <c r="F1846" t="s">
        <v>87</v>
      </c>
      <c r="G1846" t="s">
        <v>88</v>
      </c>
      <c r="H1846" t="s">
        <v>89</v>
      </c>
      <c r="I1846" t="s">
        <v>136</v>
      </c>
      <c r="J1846" t="s">
        <v>91</v>
      </c>
      <c r="K1846" t="s">
        <v>137</v>
      </c>
      <c r="L1846">
        <v>1860</v>
      </c>
      <c r="M1846">
        <v>1052079</v>
      </c>
      <c r="N1846">
        <v>187637</v>
      </c>
      <c r="O1846">
        <v>100368</v>
      </c>
      <c r="P1846">
        <v>123200</v>
      </c>
      <c r="Q1846" t="s">
        <v>93</v>
      </c>
      <c r="R1846">
        <v>634523</v>
      </c>
    </row>
    <row r="1847" spans="1:18" x14ac:dyDescent="0.25">
      <c r="A1847" t="s">
        <v>392</v>
      </c>
      <c r="B1847" t="s">
        <v>393</v>
      </c>
      <c r="C1847" t="s">
        <v>85</v>
      </c>
      <c r="D1847">
        <v>105</v>
      </c>
      <c r="E1847" t="s">
        <v>86</v>
      </c>
      <c r="F1847" t="s">
        <v>87</v>
      </c>
      <c r="G1847" t="s">
        <v>88</v>
      </c>
      <c r="H1847" t="s">
        <v>89</v>
      </c>
      <c r="I1847" t="s">
        <v>136</v>
      </c>
      <c r="J1847" t="s">
        <v>91</v>
      </c>
      <c r="K1847" t="s">
        <v>137</v>
      </c>
      <c r="L1847">
        <v>880</v>
      </c>
      <c r="M1847">
        <v>1052079</v>
      </c>
      <c r="N1847">
        <v>187637</v>
      </c>
      <c r="O1847">
        <v>100368</v>
      </c>
      <c r="P1847">
        <v>123200</v>
      </c>
      <c r="Q1847" t="s">
        <v>93</v>
      </c>
      <c r="R1847">
        <v>634523</v>
      </c>
    </row>
    <row r="1848" spans="1:18" x14ac:dyDescent="0.25">
      <c r="A1848" t="s">
        <v>392</v>
      </c>
      <c r="B1848" t="s">
        <v>393</v>
      </c>
      <c r="C1848" t="s">
        <v>85</v>
      </c>
      <c r="D1848">
        <v>105</v>
      </c>
      <c r="E1848" t="s">
        <v>86</v>
      </c>
      <c r="F1848" t="s">
        <v>87</v>
      </c>
      <c r="G1848" t="s">
        <v>88</v>
      </c>
      <c r="H1848" t="s">
        <v>89</v>
      </c>
      <c r="I1848" t="s">
        <v>136</v>
      </c>
      <c r="J1848" t="s">
        <v>91</v>
      </c>
      <c r="K1848" t="s">
        <v>137</v>
      </c>
      <c r="L1848">
        <v>52</v>
      </c>
      <c r="M1848">
        <v>1052079</v>
      </c>
      <c r="N1848">
        <v>187637</v>
      </c>
      <c r="O1848">
        <v>100368</v>
      </c>
      <c r="P1848">
        <v>123200</v>
      </c>
      <c r="Q1848" t="s">
        <v>93</v>
      </c>
      <c r="R1848">
        <v>634523</v>
      </c>
    </row>
    <row r="1849" spans="1:18" x14ac:dyDescent="0.25">
      <c r="A1849" t="s">
        <v>392</v>
      </c>
      <c r="B1849" t="s">
        <v>393</v>
      </c>
      <c r="C1849" t="s">
        <v>85</v>
      </c>
      <c r="D1849">
        <v>105</v>
      </c>
      <c r="E1849" t="s">
        <v>86</v>
      </c>
      <c r="F1849" t="s">
        <v>87</v>
      </c>
      <c r="G1849" t="s">
        <v>88</v>
      </c>
      <c r="H1849" t="s">
        <v>89</v>
      </c>
      <c r="I1849" t="s">
        <v>136</v>
      </c>
      <c r="J1849" t="s">
        <v>91</v>
      </c>
      <c r="K1849" t="s">
        <v>137</v>
      </c>
      <c r="L1849">
        <v>40</v>
      </c>
      <c r="M1849">
        <v>1052079</v>
      </c>
      <c r="N1849">
        <v>187637</v>
      </c>
      <c r="O1849">
        <v>100368</v>
      </c>
      <c r="P1849">
        <v>123200</v>
      </c>
      <c r="Q1849" t="s">
        <v>93</v>
      </c>
      <c r="R1849">
        <v>634523</v>
      </c>
    </row>
    <row r="1850" spans="1:18" x14ac:dyDescent="0.25">
      <c r="A1850" t="s">
        <v>392</v>
      </c>
      <c r="B1850" t="s">
        <v>393</v>
      </c>
      <c r="C1850" t="s">
        <v>85</v>
      </c>
      <c r="D1850">
        <v>105</v>
      </c>
      <c r="E1850" t="s">
        <v>86</v>
      </c>
      <c r="F1850" t="s">
        <v>87</v>
      </c>
      <c r="G1850" t="s">
        <v>88</v>
      </c>
      <c r="H1850" t="s">
        <v>89</v>
      </c>
      <c r="I1850" t="s">
        <v>180</v>
      </c>
      <c r="J1850" t="s">
        <v>91</v>
      </c>
      <c r="K1850" t="s">
        <v>181</v>
      </c>
      <c r="L1850">
        <v>28350</v>
      </c>
      <c r="M1850">
        <v>1052079</v>
      </c>
      <c r="N1850">
        <v>187637</v>
      </c>
      <c r="O1850">
        <v>100368</v>
      </c>
      <c r="P1850">
        <v>123200</v>
      </c>
      <c r="Q1850" t="s">
        <v>93</v>
      </c>
      <c r="R1850">
        <v>634523</v>
      </c>
    </row>
    <row r="1851" spans="1:18" x14ac:dyDescent="0.25">
      <c r="A1851" t="s">
        <v>392</v>
      </c>
      <c r="B1851" t="s">
        <v>393</v>
      </c>
      <c r="C1851" t="s">
        <v>85</v>
      </c>
      <c r="D1851">
        <v>105</v>
      </c>
      <c r="E1851" t="s">
        <v>86</v>
      </c>
      <c r="F1851" t="s">
        <v>87</v>
      </c>
      <c r="G1851" t="s">
        <v>88</v>
      </c>
      <c r="H1851" t="s">
        <v>89</v>
      </c>
      <c r="I1851" t="s">
        <v>136</v>
      </c>
      <c r="J1851" t="s">
        <v>91</v>
      </c>
      <c r="K1851" t="s">
        <v>137</v>
      </c>
      <c r="L1851">
        <v>1125</v>
      </c>
      <c r="M1851">
        <v>1052079</v>
      </c>
      <c r="N1851">
        <v>187637</v>
      </c>
      <c r="O1851">
        <v>100368</v>
      </c>
      <c r="P1851">
        <v>123200</v>
      </c>
      <c r="Q1851" t="s">
        <v>93</v>
      </c>
      <c r="R1851">
        <v>634523</v>
      </c>
    </row>
    <row r="1852" spans="1:18" x14ac:dyDescent="0.25">
      <c r="A1852" t="s">
        <v>392</v>
      </c>
      <c r="B1852" t="s">
        <v>393</v>
      </c>
      <c r="C1852" t="s">
        <v>85</v>
      </c>
      <c r="D1852">
        <v>105</v>
      </c>
      <c r="E1852" t="s">
        <v>86</v>
      </c>
      <c r="F1852" t="s">
        <v>87</v>
      </c>
      <c r="G1852" t="s">
        <v>88</v>
      </c>
      <c r="H1852" t="s">
        <v>89</v>
      </c>
      <c r="I1852" t="s">
        <v>136</v>
      </c>
      <c r="J1852" t="s">
        <v>91</v>
      </c>
      <c r="K1852" t="s">
        <v>137</v>
      </c>
      <c r="L1852">
        <v>793</v>
      </c>
      <c r="M1852">
        <v>1052079</v>
      </c>
      <c r="N1852">
        <v>187637</v>
      </c>
      <c r="O1852">
        <v>100368</v>
      </c>
      <c r="P1852">
        <v>123200</v>
      </c>
      <c r="Q1852" t="s">
        <v>93</v>
      </c>
      <c r="R1852">
        <v>634523</v>
      </c>
    </row>
    <row r="1853" spans="1:18" x14ac:dyDescent="0.25">
      <c r="A1853" t="s">
        <v>392</v>
      </c>
      <c r="B1853" t="s">
        <v>393</v>
      </c>
      <c r="C1853" t="s">
        <v>85</v>
      </c>
      <c r="D1853">
        <v>105</v>
      </c>
      <c r="E1853" t="s">
        <v>86</v>
      </c>
      <c r="F1853" t="s">
        <v>87</v>
      </c>
      <c r="G1853" t="s">
        <v>88</v>
      </c>
      <c r="H1853" t="s">
        <v>89</v>
      </c>
      <c r="I1853" t="s">
        <v>220</v>
      </c>
      <c r="J1853" t="s">
        <v>91</v>
      </c>
      <c r="K1853" t="s">
        <v>221</v>
      </c>
      <c r="L1853">
        <v>1070</v>
      </c>
      <c r="M1853">
        <v>1052079</v>
      </c>
      <c r="N1853">
        <v>187637</v>
      </c>
      <c r="O1853">
        <v>100368</v>
      </c>
      <c r="P1853">
        <v>123200</v>
      </c>
      <c r="Q1853" t="s">
        <v>93</v>
      </c>
      <c r="R1853">
        <v>634523</v>
      </c>
    </row>
    <row r="1854" spans="1:18" x14ac:dyDescent="0.25">
      <c r="A1854" t="s">
        <v>392</v>
      </c>
      <c r="B1854" t="s">
        <v>393</v>
      </c>
      <c r="C1854" t="s">
        <v>85</v>
      </c>
      <c r="D1854">
        <v>105</v>
      </c>
      <c r="E1854" t="s">
        <v>86</v>
      </c>
      <c r="F1854" t="s">
        <v>87</v>
      </c>
      <c r="G1854" t="s">
        <v>88</v>
      </c>
      <c r="H1854" t="s">
        <v>89</v>
      </c>
      <c r="I1854" t="s">
        <v>160</v>
      </c>
      <c r="J1854" t="s">
        <v>91</v>
      </c>
      <c r="K1854" t="s">
        <v>161</v>
      </c>
      <c r="L1854">
        <v>9588</v>
      </c>
      <c r="M1854">
        <v>1052079</v>
      </c>
      <c r="N1854">
        <v>187637</v>
      </c>
      <c r="O1854">
        <v>100368</v>
      </c>
      <c r="P1854">
        <v>123200</v>
      </c>
      <c r="Q1854" t="s">
        <v>93</v>
      </c>
      <c r="R1854">
        <v>634523</v>
      </c>
    </row>
    <row r="1855" spans="1:18" x14ac:dyDescent="0.25">
      <c r="A1855" t="s">
        <v>392</v>
      </c>
      <c r="B1855" t="s">
        <v>393</v>
      </c>
      <c r="C1855" t="s">
        <v>85</v>
      </c>
      <c r="D1855">
        <v>105</v>
      </c>
      <c r="E1855" t="s">
        <v>86</v>
      </c>
      <c r="F1855" t="s">
        <v>87</v>
      </c>
      <c r="G1855" t="s">
        <v>88</v>
      </c>
      <c r="H1855" t="s">
        <v>89</v>
      </c>
      <c r="I1855" t="s">
        <v>190</v>
      </c>
      <c r="J1855" t="s">
        <v>91</v>
      </c>
      <c r="K1855" t="s">
        <v>191</v>
      </c>
      <c r="L1855">
        <v>800</v>
      </c>
      <c r="M1855">
        <v>1052079</v>
      </c>
      <c r="N1855">
        <v>187637</v>
      </c>
      <c r="O1855">
        <v>100368</v>
      </c>
      <c r="P1855">
        <v>123200</v>
      </c>
      <c r="Q1855" t="s">
        <v>93</v>
      </c>
      <c r="R1855">
        <v>634523</v>
      </c>
    </row>
    <row r="1856" spans="1:18" x14ac:dyDescent="0.25">
      <c r="A1856" t="s">
        <v>392</v>
      </c>
      <c r="B1856" t="s">
        <v>393</v>
      </c>
      <c r="C1856" t="s">
        <v>85</v>
      </c>
      <c r="D1856">
        <v>105</v>
      </c>
      <c r="E1856" t="s">
        <v>86</v>
      </c>
      <c r="F1856" t="s">
        <v>87</v>
      </c>
      <c r="G1856" t="s">
        <v>88</v>
      </c>
      <c r="H1856" t="s">
        <v>89</v>
      </c>
      <c r="I1856" t="s">
        <v>190</v>
      </c>
      <c r="J1856" t="s">
        <v>91</v>
      </c>
      <c r="K1856" t="s">
        <v>191</v>
      </c>
      <c r="L1856">
        <v>600</v>
      </c>
      <c r="M1856">
        <v>1052079</v>
      </c>
      <c r="N1856">
        <v>187637</v>
      </c>
      <c r="O1856">
        <v>100368</v>
      </c>
      <c r="P1856">
        <v>123200</v>
      </c>
      <c r="Q1856" t="s">
        <v>93</v>
      </c>
      <c r="R1856">
        <v>634523</v>
      </c>
    </row>
    <row r="1857" spans="1:18" x14ac:dyDescent="0.25">
      <c r="A1857" t="s">
        <v>392</v>
      </c>
      <c r="B1857" t="s">
        <v>393</v>
      </c>
      <c r="C1857" t="s">
        <v>85</v>
      </c>
      <c r="D1857">
        <v>105</v>
      </c>
      <c r="E1857" t="s">
        <v>86</v>
      </c>
      <c r="F1857" t="s">
        <v>87</v>
      </c>
      <c r="G1857" t="s">
        <v>88</v>
      </c>
      <c r="H1857" t="s">
        <v>89</v>
      </c>
      <c r="I1857" t="s">
        <v>190</v>
      </c>
      <c r="J1857" t="s">
        <v>91</v>
      </c>
      <c r="K1857" t="s">
        <v>191</v>
      </c>
      <c r="L1857">
        <v>2500</v>
      </c>
      <c r="M1857">
        <v>1052079</v>
      </c>
      <c r="N1857">
        <v>187637</v>
      </c>
      <c r="O1857">
        <v>100368</v>
      </c>
      <c r="P1857">
        <v>123200</v>
      </c>
      <c r="Q1857" t="s">
        <v>93</v>
      </c>
      <c r="R1857">
        <v>634523</v>
      </c>
    </row>
    <row r="1858" spans="1:18" x14ac:dyDescent="0.25">
      <c r="A1858" t="s">
        <v>392</v>
      </c>
      <c r="B1858" t="s">
        <v>393</v>
      </c>
      <c r="C1858" t="s">
        <v>85</v>
      </c>
      <c r="D1858">
        <v>105</v>
      </c>
      <c r="E1858" t="s">
        <v>86</v>
      </c>
      <c r="F1858" t="s">
        <v>87</v>
      </c>
      <c r="G1858" t="s">
        <v>88</v>
      </c>
      <c r="H1858" t="s">
        <v>89</v>
      </c>
      <c r="I1858" t="s">
        <v>190</v>
      </c>
      <c r="J1858" t="s">
        <v>91</v>
      </c>
      <c r="K1858" t="s">
        <v>191</v>
      </c>
      <c r="L1858">
        <v>2000</v>
      </c>
      <c r="M1858">
        <v>1052079</v>
      </c>
      <c r="N1858">
        <v>187637</v>
      </c>
      <c r="O1858">
        <v>100368</v>
      </c>
      <c r="P1858">
        <v>123200</v>
      </c>
      <c r="Q1858" t="s">
        <v>93</v>
      </c>
      <c r="R1858">
        <v>634523</v>
      </c>
    </row>
    <row r="1859" spans="1:18" x14ac:dyDescent="0.25">
      <c r="A1859" t="s">
        <v>392</v>
      </c>
      <c r="B1859" t="s">
        <v>393</v>
      </c>
      <c r="C1859" t="s">
        <v>85</v>
      </c>
      <c r="D1859">
        <v>105</v>
      </c>
      <c r="E1859" t="s">
        <v>86</v>
      </c>
      <c r="F1859" t="s">
        <v>87</v>
      </c>
      <c r="G1859" t="s">
        <v>88</v>
      </c>
      <c r="H1859" t="s">
        <v>89</v>
      </c>
      <c r="I1859" t="s">
        <v>190</v>
      </c>
      <c r="J1859" t="s">
        <v>91</v>
      </c>
      <c r="K1859" t="s">
        <v>191</v>
      </c>
      <c r="L1859">
        <v>1500</v>
      </c>
      <c r="M1859">
        <v>1052079</v>
      </c>
      <c r="N1859">
        <v>187637</v>
      </c>
      <c r="O1859">
        <v>100368</v>
      </c>
      <c r="P1859">
        <v>123200</v>
      </c>
      <c r="Q1859" t="s">
        <v>93</v>
      </c>
      <c r="R1859">
        <v>634523</v>
      </c>
    </row>
    <row r="1860" spans="1:18" x14ac:dyDescent="0.25">
      <c r="A1860" t="s">
        <v>392</v>
      </c>
      <c r="B1860" t="s">
        <v>393</v>
      </c>
      <c r="C1860" t="s">
        <v>85</v>
      </c>
      <c r="D1860">
        <v>105</v>
      </c>
      <c r="E1860" t="s">
        <v>86</v>
      </c>
      <c r="F1860" t="s">
        <v>87</v>
      </c>
      <c r="G1860" t="s">
        <v>88</v>
      </c>
      <c r="H1860" t="s">
        <v>89</v>
      </c>
      <c r="I1860" t="s">
        <v>190</v>
      </c>
      <c r="J1860" t="s">
        <v>91</v>
      </c>
      <c r="K1860" t="s">
        <v>191</v>
      </c>
      <c r="L1860">
        <v>2000</v>
      </c>
      <c r="M1860">
        <v>1052079</v>
      </c>
      <c r="N1860">
        <v>187637</v>
      </c>
      <c r="O1860">
        <v>100368</v>
      </c>
      <c r="P1860">
        <v>123200</v>
      </c>
      <c r="Q1860" t="s">
        <v>93</v>
      </c>
      <c r="R1860">
        <v>634523</v>
      </c>
    </row>
    <row r="1861" spans="1:18" x14ac:dyDescent="0.25">
      <c r="A1861" t="s">
        <v>392</v>
      </c>
      <c r="B1861" t="s">
        <v>393</v>
      </c>
      <c r="C1861" t="s">
        <v>85</v>
      </c>
      <c r="D1861">
        <v>105</v>
      </c>
      <c r="E1861" t="s">
        <v>86</v>
      </c>
      <c r="F1861" t="s">
        <v>87</v>
      </c>
      <c r="G1861" t="s">
        <v>88</v>
      </c>
      <c r="H1861" t="s">
        <v>89</v>
      </c>
      <c r="I1861" t="s">
        <v>190</v>
      </c>
      <c r="J1861" t="s">
        <v>91</v>
      </c>
      <c r="K1861" t="s">
        <v>191</v>
      </c>
      <c r="L1861">
        <v>850</v>
      </c>
      <c r="M1861">
        <v>1052079</v>
      </c>
      <c r="N1861">
        <v>187637</v>
      </c>
      <c r="O1861">
        <v>100368</v>
      </c>
      <c r="P1861">
        <v>123200</v>
      </c>
      <c r="Q1861" t="s">
        <v>93</v>
      </c>
      <c r="R1861">
        <v>634523</v>
      </c>
    </row>
    <row r="1862" spans="1:18" x14ac:dyDescent="0.25">
      <c r="A1862" t="s">
        <v>392</v>
      </c>
      <c r="B1862" t="s">
        <v>393</v>
      </c>
      <c r="C1862" t="s">
        <v>85</v>
      </c>
      <c r="D1862">
        <v>105</v>
      </c>
      <c r="E1862" t="s">
        <v>86</v>
      </c>
      <c r="F1862" t="s">
        <v>87</v>
      </c>
      <c r="G1862" t="s">
        <v>88</v>
      </c>
      <c r="H1862" t="s">
        <v>89</v>
      </c>
      <c r="I1862" t="s">
        <v>190</v>
      </c>
      <c r="J1862" t="s">
        <v>91</v>
      </c>
      <c r="K1862" t="s">
        <v>191</v>
      </c>
      <c r="L1862">
        <v>400</v>
      </c>
      <c r="M1862">
        <v>1052079</v>
      </c>
      <c r="N1862">
        <v>187637</v>
      </c>
      <c r="O1862">
        <v>100368</v>
      </c>
      <c r="P1862">
        <v>123200</v>
      </c>
      <c r="Q1862" t="s">
        <v>93</v>
      </c>
      <c r="R1862">
        <v>634523</v>
      </c>
    </row>
    <row r="1863" spans="1:18" x14ac:dyDescent="0.25">
      <c r="A1863" t="s">
        <v>392</v>
      </c>
      <c r="B1863" t="s">
        <v>393</v>
      </c>
      <c r="C1863" t="s">
        <v>85</v>
      </c>
      <c r="D1863">
        <v>105</v>
      </c>
      <c r="E1863" t="s">
        <v>86</v>
      </c>
      <c r="F1863" t="s">
        <v>87</v>
      </c>
      <c r="G1863" t="s">
        <v>88</v>
      </c>
      <c r="H1863" t="s">
        <v>89</v>
      </c>
      <c r="I1863" t="s">
        <v>190</v>
      </c>
      <c r="J1863" t="s">
        <v>91</v>
      </c>
      <c r="K1863" t="s">
        <v>191</v>
      </c>
      <c r="L1863">
        <v>5000</v>
      </c>
      <c r="M1863">
        <v>1052079</v>
      </c>
      <c r="N1863">
        <v>187637</v>
      </c>
      <c r="O1863">
        <v>100368</v>
      </c>
      <c r="P1863">
        <v>123200</v>
      </c>
      <c r="Q1863" t="s">
        <v>93</v>
      </c>
      <c r="R1863">
        <v>634523</v>
      </c>
    </row>
    <row r="1864" spans="1:18" x14ac:dyDescent="0.25">
      <c r="A1864" t="s">
        <v>392</v>
      </c>
      <c r="B1864" t="s">
        <v>393</v>
      </c>
      <c r="C1864" t="s">
        <v>85</v>
      </c>
      <c r="D1864">
        <v>105</v>
      </c>
      <c r="E1864" t="s">
        <v>86</v>
      </c>
      <c r="F1864" t="s">
        <v>87</v>
      </c>
      <c r="G1864" t="s">
        <v>88</v>
      </c>
      <c r="H1864" t="s">
        <v>89</v>
      </c>
      <c r="I1864" t="s">
        <v>130</v>
      </c>
      <c r="J1864" t="s">
        <v>91</v>
      </c>
      <c r="K1864" t="s">
        <v>131</v>
      </c>
      <c r="L1864">
        <v>9216</v>
      </c>
      <c r="M1864">
        <v>1052079</v>
      </c>
      <c r="N1864">
        <v>187637</v>
      </c>
      <c r="O1864">
        <v>100368</v>
      </c>
      <c r="P1864">
        <v>123200</v>
      </c>
      <c r="Q1864" t="s">
        <v>93</v>
      </c>
      <c r="R1864">
        <v>634523</v>
      </c>
    </row>
    <row r="1865" spans="1:18" x14ac:dyDescent="0.25">
      <c r="A1865" t="s">
        <v>392</v>
      </c>
      <c r="B1865" t="s">
        <v>393</v>
      </c>
      <c r="C1865" t="s">
        <v>85</v>
      </c>
      <c r="D1865">
        <v>105</v>
      </c>
      <c r="E1865" t="s">
        <v>86</v>
      </c>
      <c r="F1865" t="s">
        <v>87</v>
      </c>
      <c r="G1865" t="s">
        <v>88</v>
      </c>
      <c r="H1865" t="s">
        <v>89</v>
      </c>
      <c r="I1865" t="s">
        <v>190</v>
      </c>
      <c r="J1865" t="s">
        <v>91</v>
      </c>
      <c r="K1865" t="s">
        <v>191</v>
      </c>
      <c r="L1865">
        <v>1000</v>
      </c>
      <c r="M1865">
        <v>1052079</v>
      </c>
      <c r="N1865">
        <v>187637</v>
      </c>
      <c r="O1865">
        <v>100368</v>
      </c>
      <c r="P1865">
        <v>123200</v>
      </c>
      <c r="Q1865" t="s">
        <v>93</v>
      </c>
      <c r="R1865">
        <v>634523</v>
      </c>
    </row>
    <row r="1866" spans="1:18" x14ac:dyDescent="0.25">
      <c r="A1866" t="s">
        <v>392</v>
      </c>
      <c r="B1866" t="s">
        <v>393</v>
      </c>
      <c r="C1866" t="s">
        <v>85</v>
      </c>
      <c r="D1866">
        <v>105</v>
      </c>
      <c r="E1866" t="s">
        <v>86</v>
      </c>
      <c r="F1866" t="s">
        <v>87</v>
      </c>
      <c r="G1866" t="s">
        <v>88</v>
      </c>
      <c r="H1866" t="s">
        <v>89</v>
      </c>
      <c r="I1866" t="s">
        <v>190</v>
      </c>
      <c r="J1866" t="s">
        <v>91</v>
      </c>
      <c r="K1866" t="s">
        <v>191</v>
      </c>
      <c r="L1866">
        <v>680</v>
      </c>
      <c r="M1866">
        <v>1052079</v>
      </c>
      <c r="N1866">
        <v>187637</v>
      </c>
      <c r="O1866">
        <v>100368</v>
      </c>
      <c r="P1866">
        <v>123200</v>
      </c>
      <c r="Q1866" t="s">
        <v>93</v>
      </c>
      <c r="R1866">
        <v>634523</v>
      </c>
    </row>
    <row r="1867" spans="1:18" x14ac:dyDescent="0.25">
      <c r="A1867" t="s">
        <v>392</v>
      </c>
      <c r="B1867" t="s">
        <v>393</v>
      </c>
      <c r="C1867" t="s">
        <v>85</v>
      </c>
      <c r="D1867">
        <v>105</v>
      </c>
      <c r="E1867" t="s">
        <v>86</v>
      </c>
      <c r="F1867" t="s">
        <v>87</v>
      </c>
      <c r="G1867" t="s">
        <v>88</v>
      </c>
      <c r="H1867" t="s">
        <v>89</v>
      </c>
      <c r="I1867" t="s">
        <v>138</v>
      </c>
      <c r="J1867" t="s">
        <v>91</v>
      </c>
      <c r="K1867" t="s">
        <v>139</v>
      </c>
      <c r="L1867">
        <v>24804</v>
      </c>
      <c r="M1867">
        <v>1052079</v>
      </c>
      <c r="N1867">
        <v>187637</v>
      </c>
      <c r="O1867">
        <v>100368</v>
      </c>
      <c r="P1867">
        <v>123200</v>
      </c>
      <c r="Q1867" t="s">
        <v>93</v>
      </c>
      <c r="R1867">
        <v>634523</v>
      </c>
    </row>
    <row r="1868" spans="1:18" x14ac:dyDescent="0.25">
      <c r="A1868" t="s">
        <v>392</v>
      </c>
      <c r="B1868" t="s">
        <v>393</v>
      </c>
      <c r="C1868" t="s">
        <v>85</v>
      </c>
      <c r="D1868">
        <v>105</v>
      </c>
      <c r="E1868" t="s">
        <v>86</v>
      </c>
      <c r="F1868" t="s">
        <v>87</v>
      </c>
      <c r="G1868" t="s">
        <v>88</v>
      </c>
      <c r="H1868" t="s">
        <v>89</v>
      </c>
      <c r="I1868" t="s">
        <v>190</v>
      </c>
      <c r="J1868" t="s">
        <v>91</v>
      </c>
      <c r="K1868" t="s">
        <v>191</v>
      </c>
      <c r="L1868">
        <v>850</v>
      </c>
      <c r="M1868">
        <v>1052079</v>
      </c>
      <c r="N1868">
        <v>187637</v>
      </c>
      <c r="O1868">
        <v>100368</v>
      </c>
      <c r="P1868">
        <v>123200</v>
      </c>
      <c r="Q1868" t="s">
        <v>93</v>
      </c>
      <c r="R1868">
        <v>634523</v>
      </c>
    </row>
    <row r="1869" spans="1:18" x14ac:dyDescent="0.25">
      <c r="A1869" t="s">
        <v>392</v>
      </c>
      <c r="B1869" t="s">
        <v>393</v>
      </c>
      <c r="C1869" t="s">
        <v>85</v>
      </c>
      <c r="D1869">
        <v>105</v>
      </c>
      <c r="E1869" t="s">
        <v>86</v>
      </c>
      <c r="F1869" t="s">
        <v>87</v>
      </c>
      <c r="G1869" t="s">
        <v>88</v>
      </c>
      <c r="H1869" t="s">
        <v>89</v>
      </c>
      <c r="I1869" t="s">
        <v>190</v>
      </c>
      <c r="J1869" t="s">
        <v>91</v>
      </c>
      <c r="K1869" t="s">
        <v>191</v>
      </c>
      <c r="L1869">
        <v>600</v>
      </c>
      <c r="M1869">
        <v>1052079</v>
      </c>
      <c r="N1869">
        <v>187637</v>
      </c>
      <c r="O1869">
        <v>100368</v>
      </c>
      <c r="P1869">
        <v>123200</v>
      </c>
      <c r="Q1869" t="s">
        <v>93</v>
      </c>
      <c r="R1869">
        <v>634523</v>
      </c>
    </row>
    <row r="1870" spans="1:18" x14ac:dyDescent="0.25">
      <c r="A1870" t="s">
        <v>392</v>
      </c>
      <c r="B1870" t="s">
        <v>393</v>
      </c>
      <c r="C1870" t="s">
        <v>85</v>
      </c>
      <c r="D1870">
        <v>105</v>
      </c>
      <c r="E1870" t="s">
        <v>86</v>
      </c>
      <c r="F1870" t="s">
        <v>87</v>
      </c>
      <c r="G1870" t="s">
        <v>88</v>
      </c>
      <c r="H1870" t="s">
        <v>89</v>
      </c>
      <c r="I1870" t="s">
        <v>90</v>
      </c>
      <c r="J1870" t="s">
        <v>91</v>
      </c>
      <c r="K1870" t="s">
        <v>92</v>
      </c>
      <c r="L1870">
        <v>0</v>
      </c>
      <c r="M1870">
        <v>1052079</v>
      </c>
      <c r="N1870">
        <v>187637</v>
      </c>
      <c r="O1870">
        <v>100368</v>
      </c>
      <c r="P1870">
        <v>123200</v>
      </c>
      <c r="Q1870" t="s">
        <v>93</v>
      </c>
      <c r="R1870">
        <v>634523</v>
      </c>
    </row>
    <row r="1871" spans="1:18" x14ac:dyDescent="0.25">
      <c r="A1871" t="s">
        <v>392</v>
      </c>
      <c r="B1871" t="s">
        <v>393</v>
      </c>
      <c r="C1871" t="s">
        <v>85</v>
      </c>
      <c r="D1871">
        <v>105</v>
      </c>
      <c r="E1871" t="s">
        <v>86</v>
      </c>
      <c r="F1871" t="s">
        <v>87</v>
      </c>
      <c r="G1871" t="s">
        <v>88</v>
      </c>
      <c r="H1871" t="s">
        <v>89</v>
      </c>
      <c r="I1871" t="s">
        <v>94</v>
      </c>
      <c r="J1871" t="s">
        <v>91</v>
      </c>
      <c r="K1871" t="s">
        <v>95</v>
      </c>
      <c r="L1871">
        <v>0</v>
      </c>
      <c r="M1871">
        <v>1052079</v>
      </c>
      <c r="N1871">
        <v>187637</v>
      </c>
      <c r="O1871">
        <v>100368</v>
      </c>
      <c r="P1871">
        <v>123200</v>
      </c>
      <c r="Q1871" t="s">
        <v>93</v>
      </c>
      <c r="R1871">
        <v>634523</v>
      </c>
    </row>
    <row r="1872" spans="1:18" x14ac:dyDescent="0.25">
      <c r="A1872" t="s">
        <v>392</v>
      </c>
      <c r="B1872" t="s">
        <v>393</v>
      </c>
      <c r="C1872" t="s">
        <v>85</v>
      </c>
      <c r="D1872">
        <v>105</v>
      </c>
      <c r="E1872" t="s">
        <v>86</v>
      </c>
      <c r="F1872" t="s">
        <v>87</v>
      </c>
      <c r="G1872" t="s">
        <v>88</v>
      </c>
      <c r="H1872" t="s">
        <v>89</v>
      </c>
      <c r="I1872" t="s">
        <v>96</v>
      </c>
      <c r="J1872" t="s">
        <v>91</v>
      </c>
      <c r="K1872" t="s">
        <v>97</v>
      </c>
      <c r="L1872">
        <v>0</v>
      </c>
      <c r="M1872">
        <v>1052079</v>
      </c>
      <c r="N1872">
        <v>187637</v>
      </c>
      <c r="O1872">
        <v>100368</v>
      </c>
      <c r="P1872">
        <v>123200</v>
      </c>
      <c r="Q1872" t="s">
        <v>93</v>
      </c>
      <c r="R1872">
        <v>634523</v>
      </c>
    </row>
    <row r="1873" spans="1:18" x14ac:dyDescent="0.25">
      <c r="A1873" t="s">
        <v>392</v>
      </c>
      <c r="B1873" t="s">
        <v>393</v>
      </c>
      <c r="C1873" t="s">
        <v>85</v>
      </c>
      <c r="D1873">
        <v>105</v>
      </c>
      <c r="E1873" t="s">
        <v>86</v>
      </c>
      <c r="F1873" t="s">
        <v>87</v>
      </c>
      <c r="G1873" t="s">
        <v>88</v>
      </c>
      <c r="H1873" t="s">
        <v>89</v>
      </c>
      <c r="I1873" t="s">
        <v>98</v>
      </c>
      <c r="J1873" t="s">
        <v>91</v>
      </c>
      <c r="K1873" t="s">
        <v>99</v>
      </c>
      <c r="L1873">
        <v>0</v>
      </c>
      <c r="M1873">
        <v>1052079</v>
      </c>
      <c r="N1873">
        <v>187637</v>
      </c>
      <c r="O1873">
        <v>100368</v>
      </c>
      <c r="P1873">
        <v>123200</v>
      </c>
      <c r="Q1873" t="s">
        <v>93</v>
      </c>
      <c r="R1873">
        <v>634523</v>
      </c>
    </row>
    <row r="1874" spans="1:18" x14ac:dyDescent="0.25">
      <c r="A1874" t="s">
        <v>392</v>
      </c>
      <c r="B1874" t="s">
        <v>393</v>
      </c>
      <c r="C1874" t="s">
        <v>85</v>
      </c>
      <c r="D1874">
        <v>105</v>
      </c>
      <c r="E1874" t="s">
        <v>86</v>
      </c>
      <c r="F1874" t="s">
        <v>87</v>
      </c>
      <c r="G1874" t="s">
        <v>88</v>
      </c>
      <c r="H1874" t="s">
        <v>89</v>
      </c>
      <c r="I1874" t="s">
        <v>100</v>
      </c>
      <c r="J1874" t="s">
        <v>91</v>
      </c>
      <c r="K1874" t="s">
        <v>101</v>
      </c>
      <c r="L1874">
        <v>0</v>
      </c>
      <c r="M1874">
        <v>1052079</v>
      </c>
      <c r="N1874">
        <v>187637</v>
      </c>
      <c r="O1874">
        <v>100368</v>
      </c>
      <c r="P1874">
        <v>123200</v>
      </c>
      <c r="Q1874" t="s">
        <v>93</v>
      </c>
      <c r="R1874">
        <v>634523</v>
      </c>
    </row>
    <row r="1875" spans="1:18" x14ac:dyDescent="0.25">
      <c r="A1875" t="s">
        <v>392</v>
      </c>
      <c r="B1875" t="s">
        <v>393</v>
      </c>
      <c r="C1875" t="s">
        <v>85</v>
      </c>
      <c r="D1875">
        <v>105</v>
      </c>
      <c r="E1875" t="s">
        <v>86</v>
      </c>
      <c r="F1875" t="s">
        <v>87</v>
      </c>
      <c r="G1875" t="s">
        <v>88</v>
      </c>
      <c r="H1875" t="s">
        <v>89</v>
      </c>
      <c r="I1875" t="s">
        <v>102</v>
      </c>
      <c r="J1875" t="s">
        <v>91</v>
      </c>
      <c r="K1875" t="s">
        <v>103</v>
      </c>
      <c r="L1875">
        <v>0</v>
      </c>
      <c r="M1875">
        <v>1052079</v>
      </c>
      <c r="N1875">
        <v>187637</v>
      </c>
      <c r="O1875">
        <v>100368</v>
      </c>
      <c r="P1875">
        <v>123200</v>
      </c>
      <c r="Q1875" t="s">
        <v>93</v>
      </c>
      <c r="R1875">
        <v>634523</v>
      </c>
    </row>
    <row r="1876" spans="1:18" x14ac:dyDescent="0.25">
      <c r="A1876" t="s">
        <v>392</v>
      </c>
      <c r="B1876" t="s">
        <v>393</v>
      </c>
      <c r="C1876" t="s">
        <v>85</v>
      </c>
      <c r="D1876">
        <v>105</v>
      </c>
      <c r="E1876" t="s">
        <v>86</v>
      </c>
      <c r="F1876" t="s">
        <v>87</v>
      </c>
      <c r="G1876" t="s">
        <v>88</v>
      </c>
      <c r="H1876" t="s">
        <v>89</v>
      </c>
      <c r="I1876" t="s">
        <v>104</v>
      </c>
      <c r="J1876" t="s">
        <v>91</v>
      </c>
      <c r="K1876" t="s">
        <v>105</v>
      </c>
      <c r="L1876">
        <v>0</v>
      </c>
      <c r="M1876">
        <v>1052079</v>
      </c>
      <c r="N1876">
        <v>187637</v>
      </c>
      <c r="O1876">
        <v>100368</v>
      </c>
      <c r="P1876">
        <v>123200</v>
      </c>
      <c r="Q1876" t="s">
        <v>93</v>
      </c>
      <c r="R1876">
        <v>634523</v>
      </c>
    </row>
    <row r="1877" spans="1:18" x14ac:dyDescent="0.25">
      <c r="A1877" t="s">
        <v>392</v>
      </c>
      <c r="B1877" t="s">
        <v>393</v>
      </c>
      <c r="C1877" t="s">
        <v>85</v>
      </c>
      <c r="D1877">
        <v>105</v>
      </c>
      <c r="E1877" t="s">
        <v>86</v>
      </c>
      <c r="F1877" t="s">
        <v>87</v>
      </c>
      <c r="G1877" t="s">
        <v>88</v>
      </c>
      <c r="H1877" t="s">
        <v>89</v>
      </c>
      <c r="I1877" t="s">
        <v>106</v>
      </c>
      <c r="J1877" t="s">
        <v>91</v>
      </c>
      <c r="K1877" t="s">
        <v>107</v>
      </c>
      <c r="L1877">
        <v>0</v>
      </c>
      <c r="M1877">
        <v>1052079</v>
      </c>
      <c r="N1877">
        <v>187637</v>
      </c>
      <c r="O1877">
        <v>100368</v>
      </c>
      <c r="P1877">
        <v>123200</v>
      </c>
      <c r="Q1877" t="s">
        <v>93</v>
      </c>
      <c r="R1877">
        <v>634523</v>
      </c>
    </row>
    <row r="1878" spans="1:18" x14ac:dyDescent="0.25">
      <c r="A1878" t="s">
        <v>392</v>
      </c>
      <c r="B1878" t="s">
        <v>393</v>
      </c>
      <c r="C1878" t="s">
        <v>85</v>
      </c>
      <c r="D1878">
        <v>105</v>
      </c>
      <c r="E1878" t="s">
        <v>86</v>
      </c>
      <c r="F1878" t="s">
        <v>87</v>
      </c>
      <c r="G1878" t="s">
        <v>88</v>
      </c>
      <c r="H1878" t="s">
        <v>89</v>
      </c>
      <c r="I1878" t="s">
        <v>108</v>
      </c>
      <c r="J1878" t="s">
        <v>91</v>
      </c>
      <c r="K1878" t="s">
        <v>109</v>
      </c>
      <c r="L1878">
        <v>0</v>
      </c>
      <c r="M1878">
        <v>1052079</v>
      </c>
      <c r="N1878">
        <v>187637</v>
      </c>
      <c r="O1878">
        <v>100368</v>
      </c>
      <c r="P1878">
        <v>123200</v>
      </c>
      <c r="Q1878" t="s">
        <v>93</v>
      </c>
      <c r="R1878">
        <v>634523</v>
      </c>
    </row>
    <row r="1879" spans="1:18" x14ac:dyDescent="0.25">
      <c r="A1879" t="s">
        <v>392</v>
      </c>
      <c r="B1879" t="s">
        <v>393</v>
      </c>
      <c r="C1879" t="s">
        <v>85</v>
      </c>
      <c r="D1879">
        <v>105</v>
      </c>
      <c r="E1879" t="s">
        <v>86</v>
      </c>
      <c r="F1879" t="s">
        <v>87</v>
      </c>
      <c r="G1879" t="s">
        <v>88</v>
      </c>
      <c r="H1879" t="s">
        <v>89</v>
      </c>
      <c r="I1879" t="s">
        <v>110</v>
      </c>
      <c r="J1879" t="s">
        <v>91</v>
      </c>
      <c r="K1879" t="s">
        <v>111</v>
      </c>
      <c r="L1879">
        <v>0</v>
      </c>
      <c r="M1879">
        <v>1052079</v>
      </c>
      <c r="N1879">
        <v>187637</v>
      </c>
      <c r="O1879">
        <v>100368</v>
      </c>
      <c r="P1879">
        <v>123200</v>
      </c>
      <c r="Q1879" t="s">
        <v>93</v>
      </c>
      <c r="R1879">
        <v>634523</v>
      </c>
    </row>
    <row r="1880" spans="1:18" x14ac:dyDescent="0.25">
      <c r="A1880" t="s">
        <v>392</v>
      </c>
      <c r="B1880" t="s">
        <v>393</v>
      </c>
      <c r="C1880" t="s">
        <v>85</v>
      </c>
      <c r="D1880">
        <v>105</v>
      </c>
      <c r="E1880" t="s">
        <v>86</v>
      </c>
      <c r="F1880" t="s">
        <v>87</v>
      </c>
      <c r="G1880" t="s">
        <v>88</v>
      </c>
      <c r="H1880" t="s">
        <v>89</v>
      </c>
      <c r="I1880" t="s">
        <v>112</v>
      </c>
      <c r="J1880" t="s">
        <v>91</v>
      </c>
      <c r="K1880" t="s">
        <v>113</v>
      </c>
      <c r="L1880">
        <v>3650</v>
      </c>
      <c r="M1880">
        <v>1052079</v>
      </c>
      <c r="N1880">
        <v>187637</v>
      </c>
      <c r="O1880">
        <v>100368</v>
      </c>
      <c r="P1880">
        <v>123200</v>
      </c>
      <c r="Q1880" t="s">
        <v>93</v>
      </c>
      <c r="R1880">
        <v>634523</v>
      </c>
    </row>
    <row r="1881" spans="1:18" x14ac:dyDescent="0.25">
      <c r="A1881" t="s">
        <v>392</v>
      </c>
      <c r="B1881" t="s">
        <v>393</v>
      </c>
      <c r="C1881" t="s">
        <v>85</v>
      </c>
      <c r="D1881">
        <v>105</v>
      </c>
      <c r="E1881" t="s">
        <v>86</v>
      </c>
      <c r="F1881" t="s">
        <v>87</v>
      </c>
      <c r="G1881" t="s">
        <v>88</v>
      </c>
      <c r="H1881" t="s">
        <v>89</v>
      </c>
      <c r="I1881" t="s">
        <v>114</v>
      </c>
      <c r="J1881" t="s">
        <v>91</v>
      </c>
      <c r="K1881" t="s">
        <v>115</v>
      </c>
      <c r="L1881">
        <v>3377</v>
      </c>
      <c r="M1881">
        <v>1052079</v>
      </c>
      <c r="N1881">
        <v>187637</v>
      </c>
      <c r="O1881">
        <v>100368</v>
      </c>
      <c r="P1881">
        <v>123200</v>
      </c>
      <c r="Q1881" t="s">
        <v>93</v>
      </c>
      <c r="R1881">
        <v>634523</v>
      </c>
    </row>
    <row r="1882" spans="1:18" x14ac:dyDescent="0.25">
      <c r="A1882" t="s">
        <v>392</v>
      </c>
      <c r="B1882" t="s">
        <v>393</v>
      </c>
      <c r="C1882" t="s">
        <v>85</v>
      </c>
      <c r="D1882">
        <v>105</v>
      </c>
      <c r="E1882" t="s">
        <v>86</v>
      </c>
      <c r="F1882" t="s">
        <v>87</v>
      </c>
      <c r="G1882" t="s">
        <v>88</v>
      </c>
      <c r="H1882" t="s">
        <v>89</v>
      </c>
      <c r="I1882" t="s">
        <v>116</v>
      </c>
      <c r="J1882" t="s">
        <v>91</v>
      </c>
      <c r="K1882" t="s">
        <v>117</v>
      </c>
      <c r="L1882">
        <v>0</v>
      </c>
      <c r="M1882">
        <v>1052079</v>
      </c>
      <c r="N1882">
        <v>187637</v>
      </c>
      <c r="O1882">
        <v>100368</v>
      </c>
      <c r="P1882">
        <v>123200</v>
      </c>
      <c r="Q1882" t="s">
        <v>93</v>
      </c>
      <c r="R1882">
        <v>634523</v>
      </c>
    </row>
    <row r="1883" spans="1:18" x14ac:dyDescent="0.25">
      <c r="A1883" t="s">
        <v>392</v>
      </c>
      <c r="B1883" t="s">
        <v>393</v>
      </c>
      <c r="C1883" t="s">
        <v>85</v>
      </c>
      <c r="D1883">
        <v>105</v>
      </c>
      <c r="E1883" t="s">
        <v>86</v>
      </c>
      <c r="F1883" t="s">
        <v>87</v>
      </c>
      <c r="G1883" t="s">
        <v>88</v>
      </c>
      <c r="H1883" t="s">
        <v>89</v>
      </c>
      <c r="I1883" t="s">
        <v>118</v>
      </c>
      <c r="J1883" t="s">
        <v>91</v>
      </c>
      <c r="K1883" t="s">
        <v>119</v>
      </c>
      <c r="L1883">
        <v>0</v>
      </c>
      <c r="M1883">
        <v>1052079</v>
      </c>
      <c r="N1883">
        <v>187637</v>
      </c>
      <c r="O1883">
        <v>100368</v>
      </c>
      <c r="P1883">
        <v>123200</v>
      </c>
      <c r="Q1883" t="s">
        <v>93</v>
      </c>
      <c r="R1883">
        <v>634523</v>
      </c>
    </row>
    <row r="1884" spans="1:18" x14ac:dyDescent="0.25">
      <c r="A1884" t="s">
        <v>392</v>
      </c>
      <c r="B1884" t="s">
        <v>393</v>
      </c>
      <c r="C1884" t="s">
        <v>85</v>
      </c>
      <c r="D1884">
        <v>105</v>
      </c>
      <c r="E1884" t="s">
        <v>86</v>
      </c>
      <c r="F1884" t="s">
        <v>87</v>
      </c>
      <c r="G1884" t="s">
        <v>88</v>
      </c>
      <c r="H1884" t="s">
        <v>89</v>
      </c>
      <c r="I1884" t="s">
        <v>120</v>
      </c>
      <c r="J1884" t="s">
        <v>91</v>
      </c>
      <c r="K1884" t="s">
        <v>121</v>
      </c>
      <c r="L1884">
        <v>0</v>
      </c>
      <c r="M1884">
        <v>1052079</v>
      </c>
      <c r="N1884">
        <v>187637</v>
      </c>
      <c r="O1884">
        <v>100368</v>
      </c>
      <c r="P1884">
        <v>123200</v>
      </c>
      <c r="Q1884" t="s">
        <v>93</v>
      </c>
      <c r="R1884">
        <v>634523</v>
      </c>
    </row>
    <row r="1885" spans="1:18" x14ac:dyDescent="0.25">
      <c r="A1885" t="s">
        <v>392</v>
      </c>
      <c r="B1885" t="s">
        <v>393</v>
      </c>
      <c r="C1885" t="s">
        <v>85</v>
      </c>
      <c r="D1885">
        <v>105</v>
      </c>
      <c r="E1885" t="s">
        <v>86</v>
      </c>
      <c r="F1885" t="s">
        <v>87</v>
      </c>
      <c r="G1885" t="s">
        <v>88</v>
      </c>
      <c r="H1885" t="s">
        <v>89</v>
      </c>
      <c r="I1885" t="s">
        <v>122</v>
      </c>
      <c r="J1885" t="s">
        <v>91</v>
      </c>
      <c r="K1885" t="s">
        <v>123</v>
      </c>
      <c r="L1885">
        <v>0</v>
      </c>
      <c r="M1885">
        <v>1052079</v>
      </c>
      <c r="N1885">
        <v>187637</v>
      </c>
      <c r="O1885">
        <v>100368</v>
      </c>
      <c r="P1885">
        <v>123200</v>
      </c>
      <c r="Q1885" t="s">
        <v>93</v>
      </c>
      <c r="R1885">
        <v>634523</v>
      </c>
    </row>
    <row r="1886" spans="1:18" x14ac:dyDescent="0.25">
      <c r="A1886" t="s">
        <v>392</v>
      </c>
      <c r="B1886" t="s">
        <v>393</v>
      </c>
      <c r="C1886" t="s">
        <v>85</v>
      </c>
      <c r="D1886">
        <v>105</v>
      </c>
      <c r="E1886" t="s">
        <v>86</v>
      </c>
      <c r="F1886" t="s">
        <v>87</v>
      </c>
      <c r="G1886" t="s">
        <v>88</v>
      </c>
      <c r="H1886" t="s">
        <v>89</v>
      </c>
      <c r="I1886" t="s">
        <v>124</v>
      </c>
      <c r="J1886" t="s">
        <v>91</v>
      </c>
      <c r="K1886" t="s">
        <v>125</v>
      </c>
      <c r="L1886">
        <v>0</v>
      </c>
      <c r="M1886">
        <v>1052079</v>
      </c>
      <c r="N1886">
        <v>187637</v>
      </c>
      <c r="O1886">
        <v>100368</v>
      </c>
      <c r="P1886">
        <v>123200</v>
      </c>
      <c r="Q1886" t="s">
        <v>93</v>
      </c>
      <c r="R1886">
        <v>634523</v>
      </c>
    </row>
    <row r="1887" spans="1:18" x14ac:dyDescent="0.25">
      <c r="A1887" t="s">
        <v>392</v>
      </c>
      <c r="B1887" t="s">
        <v>393</v>
      </c>
      <c r="C1887" t="s">
        <v>85</v>
      </c>
      <c r="D1887">
        <v>105</v>
      </c>
      <c r="E1887" t="s">
        <v>86</v>
      </c>
      <c r="F1887" t="s">
        <v>87</v>
      </c>
      <c r="G1887" t="s">
        <v>88</v>
      </c>
      <c r="H1887" t="s">
        <v>89</v>
      </c>
      <c r="I1887" t="s">
        <v>126</v>
      </c>
      <c r="J1887" t="s">
        <v>91</v>
      </c>
      <c r="K1887" t="s">
        <v>127</v>
      </c>
      <c r="L1887">
        <v>0</v>
      </c>
      <c r="M1887">
        <v>1052079</v>
      </c>
      <c r="N1887">
        <v>187637</v>
      </c>
      <c r="O1887">
        <v>100368</v>
      </c>
      <c r="P1887">
        <v>123200</v>
      </c>
      <c r="Q1887" t="s">
        <v>93</v>
      </c>
      <c r="R1887">
        <v>634523</v>
      </c>
    </row>
    <row r="1888" spans="1:18" x14ac:dyDescent="0.25">
      <c r="A1888" t="s">
        <v>392</v>
      </c>
      <c r="B1888" t="s">
        <v>393</v>
      </c>
      <c r="C1888" t="s">
        <v>85</v>
      </c>
      <c r="D1888">
        <v>105</v>
      </c>
      <c r="E1888" t="s">
        <v>86</v>
      </c>
      <c r="F1888" t="s">
        <v>87</v>
      </c>
      <c r="G1888" t="s">
        <v>88</v>
      </c>
      <c r="H1888" t="s">
        <v>89</v>
      </c>
      <c r="I1888" t="s">
        <v>128</v>
      </c>
      <c r="J1888" t="s">
        <v>91</v>
      </c>
      <c r="K1888" t="s">
        <v>129</v>
      </c>
      <c r="L1888">
        <v>1130190</v>
      </c>
      <c r="M1888">
        <v>1052079</v>
      </c>
      <c r="N1888">
        <v>187637</v>
      </c>
      <c r="O1888">
        <v>100368</v>
      </c>
      <c r="P1888">
        <v>123200</v>
      </c>
      <c r="Q1888" t="s">
        <v>93</v>
      </c>
      <c r="R1888">
        <v>634523</v>
      </c>
    </row>
    <row r="1889" spans="1:18" x14ac:dyDescent="0.25">
      <c r="A1889" t="s">
        <v>392</v>
      </c>
      <c r="B1889" t="s">
        <v>393</v>
      </c>
      <c r="C1889" t="s">
        <v>85</v>
      </c>
      <c r="D1889">
        <v>105</v>
      </c>
      <c r="E1889" t="s">
        <v>86</v>
      </c>
      <c r="F1889" t="s">
        <v>87</v>
      </c>
      <c r="G1889" t="s">
        <v>88</v>
      </c>
      <c r="H1889" t="s">
        <v>89</v>
      </c>
      <c r="I1889" t="s">
        <v>130</v>
      </c>
      <c r="J1889" t="s">
        <v>91</v>
      </c>
      <c r="K1889" t="s">
        <v>131</v>
      </c>
      <c r="L1889">
        <v>400</v>
      </c>
      <c r="M1889">
        <v>1052079</v>
      </c>
      <c r="N1889">
        <v>187637</v>
      </c>
      <c r="O1889">
        <v>100368</v>
      </c>
      <c r="P1889">
        <v>123200</v>
      </c>
      <c r="Q1889" t="s">
        <v>93</v>
      </c>
      <c r="R1889">
        <v>634523</v>
      </c>
    </row>
    <row r="1890" spans="1:18" x14ac:dyDescent="0.25">
      <c r="A1890" t="s">
        <v>392</v>
      </c>
      <c r="B1890" t="s">
        <v>393</v>
      </c>
      <c r="C1890" t="s">
        <v>85</v>
      </c>
      <c r="D1890">
        <v>105</v>
      </c>
      <c r="E1890" t="s">
        <v>86</v>
      </c>
      <c r="F1890" t="s">
        <v>87</v>
      </c>
      <c r="G1890" t="s">
        <v>88</v>
      </c>
      <c r="H1890" t="s">
        <v>89</v>
      </c>
      <c r="I1890" t="s">
        <v>132</v>
      </c>
      <c r="J1890" t="s">
        <v>91</v>
      </c>
      <c r="K1890" t="s">
        <v>133</v>
      </c>
      <c r="L1890">
        <v>-78889</v>
      </c>
      <c r="M1890">
        <v>1052079</v>
      </c>
      <c r="N1890">
        <v>187637</v>
      </c>
      <c r="O1890">
        <v>100368</v>
      </c>
      <c r="P1890">
        <v>123200</v>
      </c>
      <c r="Q1890" t="s">
        <v>93</v>
      </c>
      <c r="R1890">
        <v>634523</v>
      </c>
    </row>
    <row r="1891" spans="1:18" x14ac:dyDescent="0.25">
      <c r="A1891" t="s">
        <v>392</v>
      </c>
      <c r="B1891" t="s">
        <v>393</v>
      </c>
      <c r="C1891" t="s">
        <v>85</v>
      </c>
      <c r="D1891">
        <v>105</v>
      </c>
      <c r="E1891" t="s">
        <v>86</v>
      </c>
      <c r="F1891" t="s">
        <v>87</v>
      </c>
      <c r="G1891" t="s">
        <v>88</v>
      </c>
      <c r="H1891" t="s">
        <v>89</v>
      </c>
      <c r="I1891" t="s">
        <v>134</v>
      </c>
      <c r="J1891" t="s">
        <v>91</v>
      </c>
      <c r="K1891" t="s">
        <v>135</v>
      </c>
      <c r="L1891">
        <v>215524</v>
      </c>
      <c r="M1891">
        <v>1052079</v>
      </c>
      <c r="N1891">
        <v>187637</v>
      </c>
      <c r="O1891">
        <v>100368</v>
      </c>
      <c r="P1891">
        <v>123200</v>
      </c>
      <c r="Q1891" t="s">
        <v>93</v>
      </c>
      <c r="R1891">
        <v>634523</v>
      </c>
    </row>
    <row r="1892" spans="1:18" x14ac:dyDescent="0.25">
      <c r="A1892" t="s">
        <v>392</v>
      </c>
      <c r="B1892" t="s">
        <v>393</v>
      </c>
      <c r="C1892" t="s">
        <v>85</v>
      </c>
      <c r="D1892">
        <v>105</v>
      </c>
      <c r="E1892" t="s">
        <v>86</v>
      </c>
      <c r="F1892" t="s">
        <v>87</v>
      </c>
      <c r="G1892" t="s">
        <v>88</v>
      </c>
      <c r="H1892" t="s">
        <v>89</v>
      </c>
      <c r="I1892" t="s">
        <v>136</v>
      </c>
      <c r="J1892" t="s">
        <v>91</v>
      </c>
      <c r="K1892" t="s">
        <v>137</v>
      </c>
      <c r="L1892">
        <v>350</v>
      </c>
      <c r="M1892">
        <v>1052079</v>
      </c>
      <c r="N1892">
        <v>187637</v>
      </c>
      <c r="O1892">
        <v>100368</v>
      </c>
      <c r="P1892">
        <v>123200</v>
      </c>
      <c r="Q1892" t="s">
        <v>93</v>
      </c>
      <c r="R1892">
        <v>634523</v>
      </c>
    </row>
    <row r="1893" spans="1:18" x14ac:dyDescent="0.25">
      <c r="A1893" t="s">
        <v>392</v>
      </c>
      <c r="B1893" t="s">
        <v>393</v>
      </c>
      <c r="C1893" t="s">
        <v>85</v>
      </c>
      <c r="D1893">
        <v>105</v>
      </c>
      <c r="E1893" t="s">
        <v>86</v>
      </c>
      <c r="F1893" t="s">
        <v>87</v>
      </c>
      <c r="G1893" t="s">
        <v>88</v>
      </c>
      <c r="H1893" t="s">
        <v>89</v>
      </c>
      <c r="I1893" t="s">
        <v>138</v>
      </c>
      <c r="J1893" t="s">
        <v>91</v>
      </c>
      <c r="K1893" t="s">
        <v>139</v>
      </c>
      <c r="L1893">
        <v>238153</v>
      </c>
      <c r="M1893">
        <v>1052079</v>
      </c>
      <c r="N1893">
        <v>187637</v>
      </c>
      <c r="O1893">
        <v>100368</v>
      </c>
      <c r="P1893">
        <v>123200</v>
      </c>
      <c r="Q1893" t="s">
        <v>93</v>
      </c>
      <c r="R1893">
        <v>634523</v>
      </c>
    </row>
    <row r="1894" spans="1:18" x14ac:dyDescent="0.25">
      <c r="A1894" t="s">
        <v>392</v>
      </c>
      <c r="B1894" t="s">
        <v>393</v>
      </c>
      <c r="C1894" t="s">
        <v>85</v>
      </c>
      <c r="D1894">
        <v>105</v>
      </c>
      <c r="E1894" t="s">
        <v>86</v>
      </c>
      <c r="F1894" t="s">
        <v>87</v>
      </c>
      <c r="G1894" t="s">
        <v>88</v>
      </c>
      <c r="H1894" t="s">
        <v>89</v>
      </c>
      <c r="I1894" t="s">
        <v>140</v>
      </c>
      <c r="J1894" t="s">
        <v>91</v>
      </c>
      <c r="K1894" t="s">
        <v>141</v>
      </c>
      <c r="L1894">
        <v>0</v>
      </c>
      <c r="M1894">
        <v>1052079</v>
      </c>
      <c r="N1894">
        <v>187637</v>
      </c>
      <c r="O1894">
        <v>100368</v>
      </c>
      <c r="P1894">
        <v>123200</v>
      </c>
      <c r="Q1894" t="s">
        <v>93</v>
      </c>
      <c r="R1894">
        <v>634523</v>
      </c>
    </row>
    <row r="1895" spans="1:18" x14ac:dyDescent="0.25">
      <c r="A1895" t="s">
        <v>392</v>
      </c>
      <c r="B1895" t="s">
        <v>393</v>
      </c>
      <c r="C1895" t="s">
        <v>85</v>
      </c>
      <c r="D1895">
        <v>105</v>
      </c>
      <c r="E1895" t="s">
        <v>86</v>
      </c>
      <c r="F1895" t="s">
        <v>87</v>
      </c>
      <c r="G1895" t="s">
        <v>88</v>
      </c>
      <c r="H1895" t="s">
        <v>89</v>
      </c>
      <c r="I1895" t="s">
        <v>142</v>
      </c>
      <c r="J1895" t="s">
        <v>91</v>
      </c>
      <c r="K1895" t="s">
        <v>143</v>
      </c>
      <c r="L1895">
        <v>0</v>
      </c>
      <c r="M1895">
        <v>1052079</v>
      </c>
      <c r="N1895">
        <v>187637</v>
      </c>
      <c r="O1895">
        <v>100368</v>
      </c>
      <c r="P1895">
        <v>123200</v>
      </c>
      <c r="Q1895" t="s">
        <v>93</v>
      </c>
      <c r="R1895">
        <v>634523</v>
      </c>
    </row>
    <row r="1896" spans="1:18" x14ac:dyDescent="0.25">
      <c r="A1896" t="s">
        <v>392</v>
      </c>
      <c r="B1896" t="s">
        <v>393</v>
      </c>
      <c r="C1896" t="s">
        <v>85</v>
      </c>
      <c r="D1896">
        <v>105</v>
      </c>
      <c r="E1896" t="s">
        <v>86</v>
      </c>
      <c r="F1896" t="s">
        <v>87</v>
      </c>
      <c r="G1896" t="s">
        <v>88</v>
      </c>
      <c r="H1896" t="s">
        <v>89</v>
      </c>
      <c r="I1896" t="s">
        <v>144</v>
      </c>
      <c r="J1896" t="s">
        <v>91</v>
      </c>
      <c r="K1896" t="s">
        <v>145</v>
      </c>
      <c r="L1896">
        <v>0</v>
      </c>
      <c r="M1896">
        <v>1052079</v>
      </c>
      <c r="N1896">
        <v>187637</v>
      </c>
      <c r="O1896">
        <v>100368</v>
      </c>
      <c r="P1896">
        <v>123200</v>
      </c>
      <c r="Q1896" t="s">
        <v>93</v>
      </c>
      <c r="R1896">
        <v>634523</v>
      </c>
    </row>
    <row r="1897" spans="1:18" x14ac:dyDescent="0.25">
      <c r="A1897" t="s">
        <v>392</v>
      </c>
      <c r="B1897" t="s">
        <v>393</v>
      </c>
      <c r="C1897" t="s">
        <v>85</v>
      </c>
      <c r="D1897">
        <v>105</v>
      </c>
      <c r="E1897" t="s">
        <v>86</v>
      </c>
      <c r="F1897" t="s">
        <v>87</v>
      </c>
      <c r="G1897" t="s">
        <v>88</v>
      </c>
      <c r="H1897" t="s">
        <v>89</v>
      </c>
      <c r="I1897" t="s">
        <v>146</v>
      </c>
      <c r="J1897" t="s">
        <v>91</v>
      </c>
      <c r="K1897" t="s">
        <v>147</v>
      </c>
      <c r="L1897">
        <v>26598</v>
      </c>
      <c r="M1897">
        <v>1052079</v>
      </c>
      <c r="N1897">
        <v>187637</v>
      </c>
      <c r="O1897">
        <v>100368</v>
      </c>
      <c r="P1897">
        <v>123200</v>
      </c>
      <c r="Q1897" t="s">
        <v>93</v>
      </c>
      <c r="R1897">
        <v>634523</v>
      </c>
    </row>
    <row r="1898" spans="1:18" x14ac:dyDescent="0.25">
      <c r="A1898" t="s">
        <v>392</v>
      </c>
      <c r="B1898" t="s">
        <v>393</v>
      </c>
      <c r="C1898" t="s">
        <v>85</v>
      </c>
      <c r="D1898">
        <v>105</v>
      </c>
      <c r="E1898" t="s">
        <v>86</v>
      </c>
      <c r="F1898" t="s">
        <v>87</v>
      </c>
      <c r="G1898" t="s">
        <v>88</v>
      </c>
      <c r="H1898" t="s">
        <v>89</v>
      </c>
      <c r="I1898" t="s">
        <v>148</v>
      </c>
      <c r="J1898" t="s">
        <v>91</v>
      </c>
      <c r="K1898" t="s">
        <v>149</v>
      </c>
      <c r="L1898">
        <v>0</v>
      </c>
      <c r="M1898">
        <v>1052079</v>
      </c>
      <c r="N1898">
        <v>187637</v>
      </c>
      <c r="O1898">
        <v>100368</v>
      </c>
      <c r="P1898">
        <v>123200</v>
      </c>
      <c r="Q1898" t="s">
        <v>93</v>
      </c>
      <c r="R1898">
        <v>634523</v>
      </c>
    </row>
    <row r="1899" spans="1:18" x14ac:dyDescent="0.25">
      <c r="A1899" t="s">
        <v>392</v>
      </c>
      <c r="B1899" t="s">
        <v>393</v>
      </c>
      <c r="C1899" t="s">
        <v>85</v>
      </c>
      <c r="D1899">
        <v>105</v>
      </c>
      <c r="E1899" t="s">
        <v>86</v>
      </c>
      <c r="F1899" t="s">
        <v>87</v>
      </c>
      <c r="G1899" t="s">
        <v>88</v>
      </c>
      <c r="H1899" t="s">
        <v>89</v>
      </c>
      <c r="I1899" t="s">
        <v>150</v>
      </c>
      <c r="J1899" t="s">
        <v>91</v>
      </c>
      <c r="K1899" t="s">
        <v>151</v>
      </c>
      <c r="L1899">
        <v>9573</v>
      </c>
      <c r="M1899">
        <v>1052079</v>
      </c>
      <c r="N1899">
        <v>187637</v>
      </c>
      <c r="O1899">
        <v>100368</v>
      </c>
      <c r="P1899">
        <v>123200</v>
      </c>
      <c r="Q1899" t="s">
        <v>93</v>
      </c>
      <c r="R1899">
        <v>634523</v>
      </c>
    </row>
    <row r="1900" spans="1:18" x14ac:dyDescent="0.25">
      <c r="A1900" t="s">
        <v>392</v>
      </c>
      <c r="B1900" t="s">
        <v>393</v>
      </c>
      <c r="C1900" t="s">
        <v>85</v>
      </c>
      <c r="D1900">
        <v>105</v>
      </c>
      <c r="E1900" t="s">
        <v>86</v>
      </c>
      <c r="F1900" t="s">
        <v>87</v>
      </c>
      <c r="G1900" t="s">
        <v>88</v>
      </c>
      <c r="H1900" t="s">
        <v>89</v>
      </c>
      <c r="I1900" t="s">
        <v>152</v>
      </c>
      <c r="J1900" t="s">
        <v>91</v>
      </c>
      <c r="K1900" t="s">
        <v>153</v>
      </c>
      <c r="L1900">
        <v>14388</v>
      </c>
      <c r="M1900">
        <v>1052079</v>
      </c>
      <c r="N1900">
        <v>187637</v>
      </c>
      <c r="O1900">
        <v>100368</v>
      </c>
      <c r="P1900">
        <v>123200</v>
      </c>
      <c r="Q1900" t="s">
        <v>93</v>
      </c>
      <c r="R1900">
        <v>634523</v>
      </c>
    </row>
    <row r="1901" spans="1:18" x14ac:dyDescent="0.25">
      <c r="A1901" t="s">
        <v>392</v>
      </c>
      <c r="B1901" t="s">
        <v>393</v>
      </c>
      <c r="C1901" t="s">
        <v>85</v>
      </c>
      <c r="D1901">
        <v>105</v>
      </c>
      <c r="E1901" t="s">
        <v>86</v>
      </c>
      <c r="F1901" t="s">
        <v>87</v>
      </c>
      <c r="G1901" t="s">
        <v>88</v>
      </c>
      <c r="H1901" t="s">
        <v>89</v>
      </c>
      <c r="I1901" t="s">
        <v>154</v>
      </c>
      <c r="J1901" t="s">
        <v>91</v>
      </c>
      <c r="K1901" t="s">
        <v>155</v>
      </c>
      <c r="L1901">
        <v>0</v>
      </c>
      <c r="M1901">
        <v>1052079</v>
      </c>
      <c r="N1901">
        <v>187637</v>
      </c>
      <c r="O1901">
        <v>100368</v>
      </c>
      <c r="P1901">
        <v>123200</v>
      </c>
      <c r="Q1901" t="s">
        <v>93</v>
      </c>
      <c r="R1901">
        <v>634523</v>
      </c>
    </row>
    <row r="1902" spans="1:18" x14ac:dyDescent="0.25">
      <c r="A1902" t="s">
        <v>392</v>
      </c>
      <c r="B1902" t="s">
        <v>393</v>
      </c>
      <c r="C1902" t="s">
        <v>85</v>
      </c>
      <c r="D1902">
        <v>105</v>
      </c>
      <c r="E1902" t="s">
        <v>86</v>
      </c>
      <c r="F1902" t="s">
        <v>87</v>
      </c>
      <c r="G1902" t="s">
        <v>88</v>
      </c>
      <c r="H1902" t="s">
        <v>89</v>
      </c>
      <c r="I1902" t="s">
        <v>156</v>
      </c>
      <c r="J1902" t="s">
        <v>91</v>
      </c>
      <c r="K1902" t="s">
        <v>157</v>
      </c>
      <c r="L1902">
        <v>150</v>
      </c>
      <c r="M1902">
        <v>1052079</v>
      </c>
      <c r="N1902">
        <v>187637</v>
      </c>
      <c r="O1902">
        <v>100368</v>
      </c>
      <c r="P1902">
        <v>123200</v>
      </c>
      <c r="Q1902" t="s">
        <v>93</v>
      </c>
      <c r="R1902">
        <v>634523</v>
      </c>
    </row>
    <row r="1903" spans="1:18" x14ac:dyDescent="0.25">
      <c r="A1903" t="s">
        <v>392</v>
      </c>
      <c r="B1903" t="s">
        <v>393</v>
      </c>
      <c r="C1903" t="s">
        <v>85</v>
      </c>
      <c r="D1903">
        <v>105</v>
      </c>
      <c r="E1903" t="s">
        <v>86</v>
      </c>
      <c r="F1903" t="s">
        <v>87</v>
      </c>
      <c r="G1903" t="s">
        <v>88</v>
      </c>
      <c r="H1903" t="s">
        <v>89</v>
      </c>
      <c r="I1903" t="s">
        <v>158</v>
      </c>
      <c r="J1903" t="s">
        <v>91</v>
      </c>
      <c r="K1903" t="s">
        <v>159</v>
      </c>
      <c r="L1903">
        <v>300</v>
      </c>
      <c r="M1903">
        <v>1052079</v>
      </c>
      <c r="N1903">
        <v>187637</v>
      </c>
      <c r="O1903">
        <v>100368</v>
      </c>
      <c r="P1903">
        <v>123200</v>
      </c>
      <c r="Q1903" t="s">
        <v>93</v>
      </c>
      <c r="R1903">
        <v>634523</v>
      </c>
    </row>
    <row r="1904" spans="1:18" x14ac:dyDescent="0.25">
      <c r="A1904" t="s">
        <v>392</v>
      </c>
      <c r="B1904" t="s">
        <v>393</v>
      </c>
      <c r="C1904" t="s">
        <v>85</v>
      </c>
      <c r="D1904">
        <v>105</v>
      </c>
      <c r="E1904" t="s">
        <v>86</v>
      </c>
      <c r="F1904" t="s">
        <v>87</v>
      </c>
      <c r="G1904" t="s">
        <v>88</v>
      </c>
      <c r="H1904" t="s">
        <v>89</v>
      </c>
      <c r="I1904" t="s">
        <v>160</v>
      </c>
      <c r="J1904" t="s">
        <v>91</v>
      </c>
      <c r="K1904" t="s">
        <v>161</v>
      </c>
      <c r="L1904">
        <v>325</v>
      </c>
      <c r="M1904">
        <v>1052079</v>
      </c>
      <c r="N1904">
        <v>187637</v>
      </c>
      <c r="O1904">
        <v>100368</v>
      </c>
      <c r="P1904">
        <v>123200</v>
      </c>
      <c r="Q1904" t="s">
        <v>93</v>
      </c>
      <c r="R1904">
        <v>634523</v>
      </c>
    </row>
    <row r="1905" spans="1:18" x14ac:dyDescent="0.25">
      <c r="A1905" t="s">
        <v>392</v>
      </c>
      <c r="B1905" t="s">
        <v>393</v>
      </c>
      <c r="C1905" t="s">
        <v>85</v>
      </c>
      <c r="D1905">
        <v>105</v>
      </c>
      <c r="E1905" t="s">
        <v>86</v>
      </c>
      <c r="F1905" t="s">
        <v>87</v>
      </c>
      <c r="G1905" t="s">
        <v>88</v>
      </c>
      <c r="H1905" t="s">
        <v>89</v>
      </c>
      <c r="I1905" t="s">
        <v>162</v>
      </c>
      <c r="J1905" t="s">
        <v>91</v>
      </c>
      <c r="K1905" t="s">
        <v>163</v>
      </c>
      <c r="L1905">
        <v>100</v>
      </c>
      <c r="M1905">
        <v>1052079</v>
      </c>
      <c r="N1905">
        <v>187637</v>
      </c>
      <c r="O1905">
        <v>100368</v>
      </c>
      <c r="P1905">
        <v>123200</v>
      </c>
      <c r="Q1905" t="s">
        <v>93</v>
      </c>
      <c r="R1905">
        <v>634523</v>
      </c>
    </row>
    <row r="1906" spans="1:18" x14ac:dyDescent="0.25">
      <c r="A1906" t="s">
        <v>392</v>
      </c>
      <c r="B1906" t="s">
        <v>393</v>
      </c>
      <c r="C1906" t="s">
        <v>85</v>
      </c>
      <c r="D1906">
        <v>105</v>
      </c>
      <c r="E1906" t="s">
        <v>86</v>
      </c>
      <c r="F1906" t="s">
        <v>87</v>
      </c>
      <c r="G1906" t="s">
        <v>88</v>
      </c>
      <c r="H1906" t="s">
        <v>89</v>
      </c>
      <c r="I1906" t="s">
        <v>164</v>
      </c>
      <c r="J1906" t="s">
        <v>91</v>
      </c>
      <c r="K1906" t="s">
        <v>165</v>
      </c>
      <c r="L1906">
        <v>2500</v>
      </c>
      <c r="M1906">
        <v>1052079</v>
      </c>
      <c r="N1906">
        <v>187637</v>
      </c>
      <c r="O1906">
        <v>100368</v>
      </c>
      <c r="P1906">
        <v>123200</v>
      </c>
      <c r="Q1906" t="s">
        <v>93</v>
      </c>
      <c r="R1906">
        <v>634523</v>
      </c>
    </row>
    <row r="1907" spans="1:18" x14ac:dyDescent="0.25">
      <c r="A1907" t="s">
        <v>392</v>
      </c>
      <c r="B1907" t="s">
        <v>393</v>
      </c>
      <c r="C1907" t="s">
        <v>85</v>
      </c>
      <c r="D1907">
        <v>105</v>
      </c>
      <c r="E1907" t="s">
        <v>86</v>
      </c>
      <c r="F1907" t="s">
        <v>87</v>
      </c>
      <c r="G1907" t="s">
        <v>88</v>
      </c>
      <c r="H1907" t="s">
        <v>89</v>
      </c>
      <c r="I1907" t="s">
        <v>166</v>
      </c>
      <c r="J1907" t="s">
        <v>91</v>
      </c>
      <c r="K1907" t="s">
        <v>167</v>
      </c>
      <c r="L1907">
        <v>0</v>
      </c>
      <c r="M1907">
        <v>1052079</v>
      </c>
      <c r="N1907">
        <v>187637</v>
      </c>
      <c r="O1907">
        <v>100368</v>
      </c>
      <c r="P1907">
        <v>123200</v>
      </c>
      <c r="Q1907" t="s">
        <v>93</v>
      </c>
      <c r="R1907">
        <v>634523</v>
      </c>
    </row>
    <row r="1908" spans="1:18" x14ac:dyDescent="0.25">
      <c r="A1908" t="s">
        <v>392</v>
      </c>
      <c r="B1908" t="s">
        <v>393</v>
      </c>
      <c r="C1908" t="s">
        <v>85</v>
      </c>
      <c r="D1908">
        <v>105</v>
      </c>
      <c r="E1908" t="s">
        <v>86</v>
      </c>
      <c r="F1908" t="s">
        <v>87</v>
      </c>
      <c r="G1908" t="s">
        <v>88</v>
      </c>
      <c r="H1908" t="s">
        <v>89</v>
      </c>
      <c r="I1908" t="s">
        <v>168</v>
      </c>
      <c r="J1908" t="s">
        <v>91</v>
      </c>
      <c r="K1908" t="s">
        <v>169</v>
      </c>
      <c r="L1908">
        <v>3716</v>
      </c>
      <c r="M1908">
        <v>1052079</v>
      </c>
      <c r="N1908">
        <v>187637</v>
      </c>
      <c r="O1908">
        <v>100368</v>
      </c>
      <c r="P1908">
        <v>123200</v>
      </c>
      <c r="Q1908" t="s">
        <v>93</v>
      </c>
      <c r="R1908">
        <v>634523</v>
      </c>
    </row>
    <row r="1909" spans="1:18" x14ac:dyDescent="0.25">
      <c r="A1909" t="s">
        <v>392</v>
      </c>
      <c r="B1909" t="s">
        <v>393</v>
      </c>
      <c r="C1909" t="s">
        <v>85</v>
      </c>
      <c r="D1909">
        <v>105</v>
      </c>
      <c r="E1909" t="s">
        <v>86</v>
      </c>
      <c r="F1909" t="s">
        <v>87</v>
      </c>
      <c r="G1909" t="s">
        <v>88</v>
      </c>
      <c r="H1909" t="s">
        <v>89</v>
      </c>
      <c r="I1909" t="s">
        <v>170</v>
      </c>
      <c r="J1909" t="s">
        <v>91</v>
      </c>
      <c r="K1909" t="s">
        <v>171</v>
      </c>
      <c r="L1909">
        <v>5110</v>
      </c>
      <c r="M1909">
        <v>1052079</v>
      </c>
      <c r="N1909">
        <v>187637</v>
      </c>
      <c r="O1909">
        <v>100368</v>
      </c>
      <c r="P1909">
        <v>123200</v>
      </c>
      <c r="Q1909" t="s">
        <v>93</v>
      </c>
      <c r="R1909">
        <v>634523</v>
      </c>
    </row>
    <row r="1910" spans="1:18" x14ac:dyDescent="0.25">
      <c r="A1910" t="s">
        <v>392</v>
      </c>
      <c r="B1910" t="s">
        <v>393</v>
      </c>
      <c r="C1910" t="s">
        <v>85</v>
      </c>
      <c r="D1910">
        <v>105</v>
      </c>
      <c r="E1910" t="s">
        <v>86</v>
      </c>
      <c r="F1910" t="s">
        <v>87</v>
      </c>
      <c r="G1910" t="s">
        <v>88</v>
      </c>
      <c r="H1910" t="s">
        <v>89</v>
      </c>
      <c r="I1910" t="s">
        <v>172</v>
      </c>
      <c r="J1910" t="s">
        <v>91</v>
      </c>
      <c r="K1910" t="s">
        <v>173</v>
      </c>
      <c r="L1910">
        <v>0</v>
      </c>
      <c r="M1910">
        <v>1052079</v>
      </c>
      <c r="N1910">
        <v>187637</v>
      </c>
      <c r="O1910">
        <v>100368</v>
      </c>
      <c r="P1910">
        <v>123200</v>
      </c>
      <c r="Q1910" t="s">
        <v>93</v>
      </c>
      <c r="R1910">
        <v>634523</v>
      </c>
    </row>
    <row r="1911" spans="1:18" x14ac:dyDescent="0.25">
      <c r="A1911" t="s">
        <v>392</v>
      </c>
      <c r="B1911" t="s">
        <v>393</v>
      </c>
      <c r="C1911" t="s">
        <v>85</v>
      </c>
      <c r="D1911">
        <v>105</v>
      </c>
      <c r="E1911" t="s">
        <v>86</v>
      </c>
      <c r="F1911" t="s">
        <v>87</v>
      </c>
      <c r="G1911" t="s">
        <v>88</v>
      </c>
      <c r="H1911" t="s">
        <v>89</v>
      </c>
      <c r="I1911" t="s">
        <v>174</v>
      </c>
      <c r="J1911" t="s">
        <v>91</v>
      </c>
      <c r="K1911" t="s">
        <v>175</v>
      </c>
      <c r="L1911">
        <v>0</v>
      </c>
      <c r="M1911">
        <v>1052079</v>
      </c>
      <c r="N1911">
        <v>187637</v>
      </c>
      <c r="O1911">
        <v>100368</v>
      </c>
      <c r="P1911">
        <v>123200</v>
      </c>
      <c r="Q1911" t="s">
        <v>93</v>
      </c>
      <c r="R1911">
        <v>634523</v>
      </c>
    </row>
    <row r="1912" spans="1:18" x14ac:dyDescent="0.25">
      <c r="A1912" t="s">
        <v>392</v>
      </c>
      <c r="B1912" t="s">
        <v>393</v>
      </c>
      <c r="C1912" t="s">
        <v>85</v>
      </c>
      <c r="D1912">
        <v>105</v>
      </c>
      <c r="E1912" t="s">
        <v>86</v>
      </c>
      <c r="F1912" t="s">
        <v>87</v>
      </c>
      <c r="G1912" t="s">
        <v>88</v>
      </c>
      <c r="H1912" t="s">
        <v>89</v>
      </c>
      <c r="I1912" t="s">
        <v>176</v>
      </c>
      <c r="J1912" t="s">
        <v>91</v>
      </c>
      <c r="K1912" t="s">
        <v>177</v>
      </c>
      <c r="L1912">
        <v>0</v>
      </c>
      <c r="M1912">
        <v>1052079</v>
      </c>
      <c r="N1912">
        <v>187637</v>
      </c>
      <c r="O1912">
        <v>100368</v>
      </c>
      <c r="P1912">
        <v>123200</v>
      </c>
      <c r="Q1912" t="s">
        <v>93</v>
      </c>
      <c r="R1912">
        <v>634523</v>
      </c>
    </row>
    <row r="1913" spans="1:18" x14ac:dyDescent="0.25">
      <c r="A1913" t="s">
        <v>392</v>
      </c>
      <c r="B1913" t="s">
        <v>393</v>
      </c>
      <c r="C1913" t="s">
        <v>85</v>
      </c>
      <c r="D1913">
        <v>105</v>
      </c>
      <c r="E1913" t="s">
        <v>86</v>
      </c>
      <c r="F1913" t="s">
        <v>87</v>
      </c>
      <c r="G1913" t="s">
        <v>88</v>
      </c>
      <c r="H1913" t="s">
        <v>89</v>
      </c>
      <c r="I1913" t="s">
        <v>178</v>
      </c>
      <c r="J1913" t="s">
        <v>91</v>
      </c>
      <c r="K1913" t="s">
        <v>179</v>
      </c>
      <c r="L1913">
        <v>66831</v>
      </c>
      <c r="M1913">
        <v>1052079</v>
      </c>
      <c r="N1913">
        <v>187637</v>
      </c>
      <c r="O1913">
        <v>100368</v>
      </c>
      <c r="P1913">
        <v>123200</v>
      </c>
      <c r="Q1913" t="s">
        <v>93</v>
      </c>
      <c r="R1913">
        <v>634523</v>
      </c>
    </row>
    <row r="1914" spans="1:18" x14ac:dyDescent="0.25">
      <c r="A1914" t="s">
        <v>392</v>
      </c>
      <c r="B1914" t="s">
        <v>393</v>
      </c>
      <c r="C1914" t="s">
        <v>85</v>
      </c>
      <c r="D1914">
        <v>105</v>
      </c>
      <c r="E1914" t="s">
        <v>86</v>
      </c>
      <c r="F1914" t="s">
        <v>87</v>
      </c>
      <c r="G1914" t="s">
        <v>88</v>
      </c>
      <c r="H1914" t="s">
        <v>89</v>
      </c>
      <c r="I1914" t="s">
        <v>180</v>
      </c>
      <c r="J1914" t="s">
        <v>91</v>
      </c>
      <c r="K1914" t="s">
        <v>181</v>
      </c>
      <c r="L1914">
        <v>52137</v>
      </c>
      <c r="M1914">
        <v>1052079</v>
      </c>
      <c r="N1914">
        <v>187637</v>
      </c>
      <c r="O1914">
        <v>100368</v>
      </c>
      <c r="P1914">
        <v>123200</v>
      </c>
      <c r="Q1914" t="s">
        <v>93</v>
      </c>
      <c r="R1914">
        <v>634523</v>
      </c>
    </row>
    <row r="1915" spans="1:18" x14ac:dyDescent="0.25">
      <c r="A1915" t="s">
        <v>392</v>
      </c>
      <c r="B1915" t="s">
        <v>393</v>
      </c>
      <c r="C1915" t="s">
        <v>85</v>
      </c>
      <c r="D1915">
        <v>105</v>
      </c>
      <c r="E1915" t="s">
        <v>86</v>
      </c>
      <c r="F1915" t="s">
        <v>87</v>
      </c>
      <c r="G1915" t="s">
        <v>88</v>
      </c>
      <c r="H1915" t="s">
        <v>89</v>
      </c>
      <c r="I1915" t="s">
        <v>182</v>
      </c>
      <c r="J1915" t="s">
        <v>91</v>
      </c>
      <c r="K1915" t="s">
        <v>183</v>
      </c>
      <c r="L1915">
        <v>0</v>
      </c>
      <c r="M1915">
        <v>1052079</v>
      </c>
      <c r="N1915">
        <v>187637</v>
      </c>
      <c r="O1915">
        <v>100368</v>
      </c>
      <c r="P1915">
        <v>123200</v>
      </c>
      <c r="Q1915" t="s">
        <v>93</v>
      </c>
      <c r="R1915">
        <v>634523</v>
      </c>
    </row>
    <row r="1916" spans="1:18" x14ac:dyDescent="0.25">
      <c r="A1916" t="s">
        <v>392</v>
      </c>
      <c r="B1916" t="s">
        <v>393</v>
      </c>
      <c r="C1916" t="s">
        <v>85</v>
      </c>
      <c r="D1916">
        <v>105</v>
      </c>
      <c r="E1916" t="s">
        <v>86</v>
      </c>
      <c r="F1916" t="s">
        <v>87</v>
      </c>
      <c r="G1916" t="s">
        <v>88</v>
      </c>
      <c r="H1916" t="s">
        <v>89</v>
      </c>
      <c r="I1916" t="s">
        <v>184</v>
      </c>
      <c r="J1916" t="s">
        <v>91</v>
      </c>
      <c r="K1916" t="s">
        <v>185</v>
      </c>
      <c r="L1916">
        <v>0</v>
      </c>
      <c r="M1916">
        <v>1052079</v>
      </c>
      <c r="N1916">
        <v>187637</v>
      </c>
      <c r="O1916">
        <v>100368</v>
      </c>
      <c r="P1916">
        <v>123200</v>
      </c>
      <c r="Q1916" t="s">
        <v>93</v>
      </c>
      <c r="R1916">
        <v>634523</v>
      </c>
    </row>
    <row r="1917" spans="1:18" x14ac:dyDescent="0.25">
      <c r="A1917" t="s">
        <v>392</v>
      </c>
      <c r="B1917" t="s">
        <v>393</v>
      </c>
      <c r="C1917" t="s">
        <v>85</v>
      </c>
      <c r="D1917">
        <v>105</v>
      </c>
      <c r="E1917" t="s">
        <v>86</v>
      </c>
      <c r="F1917" t="s">
        <v>87</v>
      </c>
      <c r="G1917" t="s">
        <v>88</v>
      </c>
      <c r="H1917" t="s">
        <v>89</v>
      </c>
      <c r="I1917" t="s">
        <v>186</v>
      </c>
      <c r="J1917" t="s">
        <v>91</v>
      </c>
      <c r="K1917" t="s">
        <v>187</v>
      </c>
      <c r="L1917">
        <v>0</v>
      </c>
      <c r="M1917">
        <v>1052079</v>
      </c>
      <c r="N1917">
        <v>187637</v>
      </c>
      <c r="O1917">
        <v>100368</v>
      </c>
      <c r="P1917">
        <v>123200</v>
      </c>
      <c r="Q1917" t="s">
        <v>93</v>
      </c>
      <c r="R1917">
        <v>634523</v>
      </c>
    </row>
    <row r="1918" spans="1:18" x14ac:dyDescent="0.25">
      <c r="A1918" t="s">
        <v>392</v>
      </c>
      <c r="B1918" t="s">
        <v>393</v>
      </c>
      <c r="C1918" t="s">
        <v>85</v>
      </c>
      <c r="D1918">
        <v>105</v>
      </c>
      <c r="E1918" t="s">
        <v>86</v>
      </c>
      <c r="F1918" t="s">
        <v>87</v>
      </c>
      <c r="G1918" t="s">
        <v>88</v>
      </c>
      <c r="H1918" t="s">
        <v>89</v>
      </c>
      <c r="I1918" t="s">
        <v>188</v>
      </c>
      <c r="J1918" t="s">
        <v>91</v>
      </c>
      <c r="K1918" t="s">
        <v>189</v>
      </c>
      <c r="L1918">
        <v>0</v>
      </c>
      <c r="M1918">
        <v>1052079</v>
      </c>
      <c r="N1918">
        <v>187637</v>
      </c>
      <c r="O1918">
        <v>100368</v>
      </c>
      <c r="P1918">
        <v>123200</v>
      </c>
      <c r="Q1918" t="s">
        <v>93</v>
      </c>
      <c r="R1918">
        <v>634523</v>
      </c>
    </row>
    <row r="1919" spans="1:18" x14ac:dyDescent="0.25">
      <c r="A1919" t="s">
        <v>392</v>
      </c>
      <c r="B1919" t="s">
        <v>393</v>
      </c>
      <c r="C1919" t="s">
        <v>85</v>
      </c>
      <c r="D1919">
        <v>105</v>
      </c>
      <c r="E1919" t="s">
        <v>86</v>
      </c>
      <c r="F1919" t="s">
        <v>87</v>
      </c>
      <c r="G1919" t="s">
        <v>88</v>
      </c>
      <c r="H1919" t="s">
        <v>89</v>
      </c>
      <c r="I1919" t="s">
        <v>190</v>
      </c>
      <c r="J1919" t="s">
        <v>91</v>
      </c>
      <c r="K1919" t="s">
        <v>191</v>
      </c>
      <c r="L1919">
        <v>350</v>
      </c>
      <c r="M1919">
        <v>1052079</v>
      </c>
      <c r="N1919">
        <v>187637</v>
      </c>
      <c r="O1919">
        <v>100368</v>
      </c>
      <c r="P1919">
        <v>123200</v>
      </c>
      <c r="Q1919" t="s">
        <v>93</v>
      </c>
      <c r="R1919">
        <v>634523</v>
      </c>
    </row>
    <row r="1920" spans="1:18" x14ac:dyDescent="0.25">
      <c r="A1920" t="s">
        <v>392</v>
      </c>
      <c r="B1920" t="s">
        <v>393</v>
      </c>
      <c r="C1920" t="s">
        <v>85</v>
      </c>
      <c r="D1920">
        <v>105</v>
      </c>
      <c r="E1920" t="s">
        <v>86</v>
      </c>
      <c r="F1920" t="s">
        <v>87</v>
      </c>
      <c r="G1920" t="s">
        <v>88</v>
      </c>
      <c r="H1920" t="s">
        <v>89</v>
      </c>
      <c r="I1920" t="s">
        <v>192</v>
      </c>
      <c r="J1920" t="s">
        <v>91</v>
      </c>
      <c r="K1920" t="s">
        <v>193</v>
      </c>
      <c r="L1920">
        <v>5783</v>
      </c>
      <c r="M1920">
        <v>1052079</v>
      </c>
      <c r="N1920">
        <v>187637</v>
      </c>
      <c r="O1920">
        <v>100368</v>
      </c>
      <c r="P1920">
        <v>123200</v>
      </c>
      <c r="Q1920" t="s">
        <v>93</v>
      </c>
      <c r="R1920">
        <v>634523</v>
      </c>
    </row>
    <row r="1921" spans="1:18" x14ac:dyDescent="0.25">
      <c r="A1921" t="s">
        <v>392</v>
      </c>
      <c r="B1921" t="s">
        <v>393</v>
      </c>
      <c r="C1921" t="s">
        <v>85</v>
      </c>
      <c r="D1921">
        <v>105</v>
      </c>
      <c r="E1921" t="s">
        <v>86</v>
      </c>
      <c r="F1921" t="s">
        <v>87</v>
      </c>
      <c r="G1921" t="s">
        <v>88</v>
      </c>
      <c r="H1921" t="s">
        <v>89</v>
      </c>
      <c r="I1921" t="s">
        <v>194</v>
      </c>
      <c r="J1921" t="s">
        <v>91</v>
      </c>
      <c r="K1921" t="s">
        <v>195</v>
      </c>
      <c r="L1921">
        <v>23933</v>
      </c>
      <c r="M1921">
        <v>1052079</v>
      </c>
      <c r="N1921">
        <v>187637</v>
      </c>
      <c r="O1921">
        <v>100368</v>
      </c>
      <c r="P1921">
        <v>123200</v>
      </c>
      <c r="Q1921" t="s">
        <v>93</v>
      </c>
      <c r="R1921">
        <v>634523</v>
      </c>
    </row>
    <row r="1922" spans="1:18" x14ac:dyDescent="0.25">
      <c r="A1922" t="s">
        <v>392</v>
      </c>
      <c r="B1922" t="s">
        <v>393</v>
      </c>
      <c r="C1922" t="s">
        <v>85</v>
      </c>
      <c r="D1922">
        <v>105</v>
      </c>
      <c r="E1922" t="s">
        <v>86</v>
      </c>
      <c r="F1922" t="s">
        <v>87</v>
      </c>
      <c r="G1922" t="s">
        <v>88</v>
      </c>
      <c r="H1922" t="s">
        <v>89</v>
      </c>
      <c r="I1922" t="s">
        <v>196</v>
      </c>
      <c r="J1922" t="s">
        <v>91</v>
      </c>
      <c r="K1922" t="s">
        <v>197</v>
      </c>
      <c r="L1922">
        <v>26286</v>
      </c>
      <c r="M1922">
        <v>1052079</v>
      </c>
      <c r="N1922">
        <v>187637</v>
      </c>
      <c r="O1922">
        <v>100368</v>
      </c>
      <c r="P1922">
        <v>123200</v>
      </c>
      <c r="Q1922" t="s">
        <v>93</v>
      </c>
      <c r="R1922">
        <v>634523</v>
      </c>
    </row>
    <row r="1923" spans="1:18" x14ac:dyDescent="0.25">
      <c r="A1923" t="s">
        <v>392</v>
      </c>
      <c r="B1923" t="s">
        <v>393</v>
      </c>
      <c r="C1923" t="s">
        <v>85</v>
      </c>
      <c r="D1923">
        <v>105</v>
      </c>
      <c r="E1923" t="s">
        <v>86</v>
      </c>
      <c r="F1923" t="s">
        <v>87</v>
      </c>
      <c r="G1923" t="s">
        <v>88</v>
      </c>
      <c r="H1923" t="s">
        <v>89</v>
      </c>
      <c r="I1923" t="s">
        <v>198</v>
      </c>
      <c r="J1923" t="s">
        <v>91</v>
      </c>
      <c r="K1923" t="s">
        <v>199</v>
      </c>
      <c r="L1923">
        <v>0</v>
      </c>
      <c r="M1923">
        <v>1052079</v>
      </c>
      <c r="N1923">
        <v>187637</v>
      </c>
      <c r="O1923">
        <v>100368</v>
      </c>
      <c r="P1923">
        <v>123200</v>
      </c>
      <c r="Q1923" t="s">
        <v>93</v>
      </c>
      <c r="R1923">
        <v>634523</v>
      </c>
    </row>
    <row r="1924" spans="1:18" x14ac:dyDescent="0.25">
      <c r="A1924" t="s">
        <v>392</v>
      </c>
      <c r="B1924" t="s">
        <v>393</v>
      </c>
      <c r="C1924" t="s">
        <v>85</v>
      </c>
      <c r="D1924">
        <v>105</v>
      </c>
      <c r="E1924" t="s">
        <v>86</v>
      </c>
      <c r="F1924" t="s">
        <v>87</v>
      </c>
      <c r="G1924" t="s">
        <v>88</v>
      </c>
      <c r="H1924" t="s">
        <v>89</v>
      </c>
      <c r="I1924" t="s">
        <v>200</v>
      </c>
      <c r="J1924" t="s">
        <v>91</v>
      </c>
      <c r="K1924" t="s">
        <v>201</v>
      </c>
      <c r="L1924">
        <v>16645</v>
      </c>
      <c r="M1924">
        <v>1052079</v>
      </c>
      <c r="N1924">
        <v>187637</v>
      </c>
      <c r="O1924">
        <v>100368</v>
      </c>
      <c r="P1924">
        <v>123200</v>
      </c>
      <c r="Q1924" t="s">
        <v>93</v>
      </c>
      <c r="R1924">
        <v>634523</v>
      </c>
    </row>
    <row r="1925" spans="1:18" x14ac:dyDescent="0.25">
      <c r="A1925" t="s">
        <v>392</v>
      </c>
      <c r="B1925" t="s">
        <v>393</v>
      </c>
      <c r="C1925" t="s">
        <v>85</v>
      </c>
      <c r="D1925">
        <v>105</v>
      </c>
      <c r="E1925" t="s">
        <v>86</v>
      </c>
      <c r="F1925" t="s">
        <v>87</v>
      </c>
      <c r="G1925" t="s">
        <v>88</v>
      </c>
      <c r="H1925" t="s">
        <v>89</v>
      </c>
      <c r="I1925" t="s">
        <v>202</v>
      </c>
      <c r="J1925" t="s">
        <v>91</v>
      </c>
      <c r="K1925" t="s">
        <v>203</v>
      </c>
      <c r="L1925">
        <v>515</v>
      </c>
      <c r="M1925">
        <v>1052079</v>
      </c>
      <c r="N1925">
        <v>187637</v>
      </c>
      <c r="O1925">
        <v>100368</v>
      </c>
      <c r="P1925">
        <v>123200</v>
      </c>
      <c r="Q1925" t="s">
        <v>93</v>
      </c>
      <c r="R1925">
        <v>634523</v>
      </c>
    </row>
    <row r="1926" spans="1:18" x14ac:dyDescent="0.25">
      <c r="A1926" t="s">
        <v>392</v>
      </c>
      <c r="B1926" t="s">
        <v>393</v>
      </c>
      <c r="C1926" t="s">
        <v>85</v>
      </c>
      <c r="D1926">
        <v>105</v>
      </c>
      <c r="E1926" t="s">
        <v>86</v>
      </c>
      <c r="F1926" t="s">
        <v>87</v>
      </c>
      <c r="G1926" t="s">
        <v>88</v>
      </c>
      <c r="H1926" t="s">
        <v>89</v>
      </c>
      <c r="I1926" t="s">
        <v>204</v>
      </c>
      <c r="J1926" t="s">
        <v>91</v>
      </c>
      <c r="K1926" t="s">
        <v>205</v>
      </c>
      <c r="L1926">
        <v>9349</v>
      </c>
      <c r="M1926">
        <v>1052079</v>
      </c>
      <c r="N1926">
        <v>187637</v>
      </c>
      <c r="O1926">
        <v>100368</v>
      </c>
      <c r="P1926">
        <v>123200</v>
      </c>
      <c r="Q1926" t="s">
        <v>93</v>
      </c>
      <c r="R1926">
        <v>634523</v>
      </c>
    </row>
    <row r="1927" spans="1:18" x14ac:dyDescent="0.25">
      <c r="A1927" t="s">
        <v>392</v>
      </c>
      <c r="B1927" t="s">
        <v>393</v>
      </c>
      <c r="C1927" t="s">
        <v>85</v>
      </c>
      <c r="D1927">
        <v>105</v>
      </c>
      <c r="E1927" t="s">
        <v>86</v>
      </c>
      <c r="F1927" t="s">
        <v>87</v>
      </c>
      <c r="G1927" t="s">
        <v>88</v>
      </c>
      <c r="H1927" t="s">
        <v>89</v>
      </c>
      <c r="I1927" t="s">
        <v>206</v>
      </c>
      <c r="J1927" t="s">
        <v>91</v>
      </c>
      <c r="K1927" t="s">
        <v>207</v>
      </c>
      <c r="L1927">
        <v>3580</v>
      </c>
      <c r="M1927">
        <v>1052079</v>
      </c>
      <c r="N1927">
        <v>187637</v>
      </c>
      <c r="O1927">
        <v>100368</v>
      </c>
      <c r="P1927">
        <v>123200</v>
      </c>
      <c r="Q1927" t="s">
        <v>93</v>
      </c>
      <c r="R1927">
        <v>634523</v>
      </c>
    </row>
    <row r="1928" spans="1:18" x14ac:dyDescent="0.25">
      <c r="A1928" t="s">
        <v>392</v>
      </c>
      <c r="B1928" t="s">
        <v>393</v>
      </c>
      <c r="C1928" t="s">
        <v>85</v>
      </c>
      <c r="D1928">
        <v>105</v>
      </c>
      <c r="E1928" t="s">
        <v>86</v>
      </c>
      <c r="F1928" t="s">
        <v>87</v>
      </c>
      <c r="G1928" t="s">
        <v>88</v>
      </c>
      <c r="H1928" t="s">
        <v>89</v>
      </c>
      <c r="I1928" t="s">
        <v>208</v>
      </c>
      <c r="J1928" t="s">
        <v>91</v>
      </c>
      <c r="K1928" t="s">
        <v>209</v>
      </c>
      <c r="L1928">
        <v>536</v>
      </c>
      <c r="M1928">
        <v>1052079</v>
      </c>
      <c r="N1928">
        <v>187637</v>
      </c>
      <c r="O1928">
        <v>100368</v>
      </c>
      <c r="P1928">
        <v>123200</v>
      </c>
      <c r="Q1928" t="s">
        <v>93</v>
      </c>
      <c r="R1928">
        <v>634523</v>
      </c>
    </row>
    <row r="1929" spans="1:18" x14ac:dyDescent="0.25">
      <c r="A1929" t="s">
        <v>392</v>
      </c>
      <c r="B1929" t="s">
        <v>393</v>
      </c>
      <c r="C1929" t="s">
        <v>85</v>
      </c>
      <c r="D1929">
        <v>105</v>
      </c>
      <c r="E1929" t="s">
        <v>86</v>
      </c>
      <c r="F1929" t="s">
        <v>87</v>
      </c>
      <c r="G1929" t="s">
        <v>88</v>
      </c>
      <c r="H1929" t="s">
        <v>89</v>
      </c>
      <c r="I1929" t="s">
        <v>210</v>
      </c>
      <c r="J1929" t="s">
        <v>91</v>
      </c>
      <c r="K1929" t="s">
        <v>211</v>
      </c>
      <c r="L1929">
        <v>9875</v>
      </c>
      <c r="M1929">
        <v>1052079</v>
      </c>
      <c r="N1929">
        <v>187637</v>
      </c>
      <c r="O1929">
        <v>100368</v>
      </c>
      <c r="P1929">
        <v>123200</v>
      </c>
      <c r="Q1929" t="s">
        <v>93</v>
      </c>
      <c r="R1929">
        <v>634523</v>
      </c>
    </row>
    <row r="1930" spans="1:18" x14ac:dyDescent="0.25">
      <c r="A1930" t="s">
        <v>392</v>
      </c>
      <c r="B1930" t="s">
        <v>393</v>
      </c>
      <c r="C1930" t="s">
        <v>85</v>
      </c>
      <c r="D1930">
        <v>105</v>
      </c>
      <c r="E1930" t="s">
        <v>86</v>
      </c>
      <c r="F1930" t="s">
        <v>87</v>
      </c>
      <c r="G1930" t="s">
        <v>88</v>
      </c>
      <c r="H1930" t="s">
        <v>89</v>
      </c>
      <c r="I1930" t="s">
        <v>212</v>
      </c>
      <c r="J1930" t="s">
        <v>91</v>
      </c>
      <c r="K1930" t="s">
        <v>213</v>
      </c>
      <c r="L1930">
        <v>900</v>
      </c>
      <c r="M1930">
        <v>1052079</v>
      </c>
      <c r="N1930">
        <v>187637</v>
      </c>
      <c r="O1930">
        <v>100368</v>
      </c>
      <c r="P1930">
        <v>123200</v>
      </c>
      <c r="Q1930" t="s">
        <v>93</v>
      </c>
      <c r="R1930">
        <v>634523</v>
      </c>
    </row>
    <row r="1931" spans="1:18" x14ac:dyDescent="0.25">
      <c r="A1931" t="s">
        <v>392</v>
      </c>
      <c r="B1931" t="s">
        <v>393</v>
      </c>
      <c r="C1931" t="s">
        <v>85</v>
      </c>
      <c r="D1931">
        <v>105</v>
      </c>
      <c r="E1931" t="s">
        <v>86</v>
      </c>
      <c r="F1931" t="s">
        <v>87</v>
      </c>
      <c r="G1931" t="s">
        <v>88</v>
      </c>
      <c r="H1931" t="s">
        <v>89</v>
      </c>
      <c r="I1931" t="s">
        <v>214</v>
      </c>
      <c r="J1931" t="s">
        <v>91</v>
      </c>
      <c r="K1931" t="s">
        <v>215</v>
      </c>
      <c r="L1931">
        <v>81048</v>
      </c>
      <c r="M1931">
        <v>1052079</v>
      </c>
      <c r="N1931">
        <v>187637</v>
      </c>
      <c r="O1931">
        <v>100368</v>
      </c>
      <c r="P1931">
        <v>123200</v>
      </c>
      <c r="Q1931" t="s">
        <v>93</v>
      </c>
      <c r="R1931">
        <v>634523</v>
      </c>
    </row>
    <row r="1932" spans="1:18" x14ac:dyDescent="0.25">
      <c r="A1932" t="s">
        <v>392</v>
      </c>
      <c r="B1932" t="s">
        <v>393</v>
      </c>
      <c r="C1932" t="s">
        <v>85</v>
      </c>
      <c r="D1932">
        <v>105</v>
      </c>
      <c r="E1932" t="s">
        <v>86</v>
      </c>
      <c r="F1932" t="s">
        <v>87</v>
      </c>
      <c r="G1932" t="s">
        <v>88</v>
      </c>
      <c r="H1932" t="s">
        <v>89</v>
      </c>
      <c r="I1932" t="s">
        <v>216</v>
      </c>
      <c r="J1932" t="s">
        <v>91</v>
      </c>
      <c r="K1932" t="s">
        <v>217</v>
      </c>
      <c r="L1932">
        <v>525</v>
      </c>
      <c r="M1932">
        <v>1052079</v>
      </c>
      <c r="N1932">
        <v>187637</v>
      </c>
      <c r="O1932">
        <v>100368</v>
      </c>
      <c r="P1932">
        <v>123200</v>
      </c>
      <c r="Q1932" t="s">
        <v>93</v>
      </c>
      <c r="R1932">
        <v>634523</v>
      </c>
    </row>
    <row r="1933" spans="1:18" x14ac:dyDescent="0.25">
      <c r="A1933" t="s">
        <v>392</v>
      </c>
      <c r="B1933" t="s">
        <v>393</v>
      </c>
      <c r="C1933" t="s">
        <v>85</v>
      </c>
      <c r="D1933">
        <v>105</v>
      </c>
      <c r="E1933" t="s">
        <v>86</v>
      </c>
      <c r="F1933" t="s">
        <v>87</v>
      </c>
      <c r="G1933" t="s">
        <v>88</v>
      </c>
      <c r="H1933" t="s">
        <v>89</v>
      </c>
      <c r="I1933" t="s">
        <v>218</v>
      </c>
      <c r="J1933" t="s">
        <v>91</v>
      </c>
      <c r="K1933" t="s">
        <v>219</v>
      </c>
      <c r="L1933">
        <v>0</v>
      </c>
      <c r="M1933">
        <v>1052079</v>
      </c>
      <c r="N1933">
        <v>187637</v>
      </c>
      <c r="O1933">
        <v>100368</v>
      </c>
      <c r="P1933">
        <v>123200</v>
      </c>
      <c r="Q1933" t="s">
        <v>93</v>
      </c>
      <c r="R1933">
        <v>634523</v>
      </c>
    </row>
    <row r="1934" spans="1:18" x14ac:dyDescent="0.25">
      <c r="A1934" t="s">
        <v>392</v>
      </c>
      <c r="B1934" t="s">
        <v>393</v>
      </c>
      <c r="C1934" t="s">
        <v>85</v>
      </c>
      <c r="D1934">
        <v>105</v>
      </c>
      <c r="E1934" t="s">
        <v>86</v>
      </c>
      <c r="F1934" t="s">
        <v>87</v>
      </c>
      <c r="G1934" t="s">
        <v>88</v>
      </c>
      <c r="H1934" t="s">
        <v>89</v>
      </c>
      <c r="I1934" t="s">
        <v>220</v>
      </c>
      <c r="J1934" t="s">
        <v>91</v>
      </c>
      <c r="K1934" t="s">
        <v>221</v>
      </c>
      <c r="L1934">
        <v>4739</v>
      </c>
      <c r="M1934">
        <v>1052079</v>
      </c>
      <c r="N1934">
        <v>187637</v>
      </c>
      <c r="O1934">
        <v>100368</v>
      </c>
      <c r="P1934">
        <v>123200</v>
      </c>
      <c r="Q1934" t="s">
        <v>93</v>
      </c>
      <c r="R1934">
        <v>634523</v>
      </c>
    </row>
    <row r="1935" spans="1:18" x14ac:dyDescent="0.25">
      <c r="A1935" t="s">
        <v>392</v>
      </c>
      <c r="B1935" t="s">
        <v>393</v>
      </c>
      <c r="C1935" t="s">
        <v>85</v>
      </c>
      <c r="D1935">
        <v>105</v>
      </c>
      <c r="E1935" t="s">
        <v>86</v>
      </c>
      <c r="F1935" t="s">
        <v>87</v>
      </c>
      <c r="G1935" t="s">
        <v>88</v>
      </c>
      <c r="H1935" t="s">
        <v>89</v>
      </c>
      <c r="I1935" t="s">
        <v>222</v>
      </c>
      <c r="J1935" t="s">
        <v>91</v>
      </c>
      <c r="K1935" t="s">
        <v>223</v>
      </c>
      <c r="L1935">
        <v>885</v>
      </c>
      <c r="M1935">
        <v>1052079</v>
      </c>
      <c r="N1935">
        <v>187637</v>
      </c>
      <c r="O1935">
        <v>100368</v>
      </c>
      <c r="P1935">
        <v>123200</v>
      </c>
      <c r="Q1935" t="s">
        <v>93</v>
      </c>
      <c r="R1935">
        <v>634523</v>
      </c>
    </row>
    <row r="1936" spans="1:18" x14ac:dyDescent="0.25">
      <c r="A1936" t="s">
        <v>392</v>
      </c>
      <c r="B1936" t="s">
        <v>393</v>
      </c>
      <c r="C1936" t="s">
        <v>85</v>
      </c>
      <c r="D1936">
        <v>105</v>
      </c>
      <c r="E1936" t="s">
        <v>86</v>
      </c>
      <c r="F1936" t="s">
        <v>87</v>
      </c>
      <c r="G1936" t="s">
        <v>88</v>
      </c>
      <c r="H1936" t="s">
        <v>89</v>
      </c>
      <c r="I1936" t="s">
        <v>224</v>
      </c>
      <c r="J1936" t="s">
        <v>91</v>
      </c>
      <c r="K1936" t="s">
        <v>225</v>
      </c>
      <c r="L1936">
        <v>3537</v>
      </c>
      <c r="M1936">
        <v>1052079</v>
      </c>
      <c r="N1936">
        <v>187637</v>
      </c>
      <c r="O1936">
        <v>100368</v>
      </c>
      <c r="P1936">
        <v>123200</v>
      </c>
      <c r="Q1936" t="s">
        <v>93</v>
      </c>
      <c r="R1936">
        <v>634523</v>
      </c>
    </row>
    <row r="1937" spans="1:18" x14ac:dyDescent="0.25">
      <c r="A1937" t="s">
        <v>392</v>
      </c>
      <c r="B1937" t="s">
        <v>393</v>
      </c>
      <c r="C1937" t="s">
        <v>85</v>
      </c>
      <c r="D1937">
        <v>105</v>
      </c>
      <c r="E1937" t="s">
        <v>86</v>
      </c>
      <c r="F1937" t="s">
        <v>87</v>
      </c>
      <c r="G1937" t="s">
        <v>88</v>
      </c>
      <c r="H1937" t="s">
        <v>89</v>
      </c>
      <c r="I1937" t="s">
        <v>226</v>
      </c>
      <c r="J1937" t="s">
        <v>91</v>
      </c>
      <c r="K1937" t="s">
        <v>227</v>
      </c>
      <c r="L1937">
        <v>1720</v>
      </c>
      <c r="M1937">
        <v>1052079</v>
      </c>
      <c r="N1937">
        <v>187637</v>
      </c>
      <c r="O1937">
        <v>100368</v>
      </c>
      <c r="P1937">
        <v>123200</v>
      </c>
      <c r="Q1937" t="s">
        <v>93</v>
      </c>
      <c r="R1937">
        <v>634523</v>
      </c>
    </row>
    <row r="1938" spans="1:18" x14ac:dyDescent="0.25">
      <c r="A1938" t="s">
        <v>392</v>
      </c>
      <c r="B1938" t="s">
        <v>393</v>
      </c>
      <c r="C1938" t="s">
        <v>85</v>
      </c>
      <c r="D1938">
        <v>105</v>
      </c>
      <c r="E1938" t="s">
        <v>86</v>
      </c>
      <c r="F1938" t="s">
        <v>87</v>
      </c>
      <c r="G1938" t="s">
        <v>88</v>
      </c>
      <c r="H1938" t="s">
        <v>89</v>
      </c>
      <c r="I1938" t="s">
        <v>228</v>
      </c>
      <c r="J1938" t="s">
        <v>91</v>
      </c>
      <c r="K1938" t="s">
        <v>229</v>
      </c>
      <c r="L1938">
        <v>0</v>
      </c>
      <c r="M1938">
        <v>1052079</v>
      </c>
      <c r="N1938">
        <v>187637</v>
      </c>
      <c r="O1938">
        <v>100368</v>
      </c>
      <c r="P1938">
        <v>123200</v>
      </c>
      <c r="Q1938" t="s">
        <v>93</v>
      </c>
      <c r="R1938">
        <v>634523</v>
      </c>
    </row>
    <row r="1939" spans="1:18" x14ac:dyDescent="0.25">
      <c r="A1939" t="s">
        <v>392</v>
      </c>
      <c r="B1939" t="s">
        <v>393</v>
      </c>
      <c r="C1939" t="s">
        <v>85</v>
      </c>
      <c r="D1939">
        <v>105</v>
      </c>
      <c r="E1939" t="s">
        <v>86</v>
      </c>
      <c r="F1939" t="s">
        <v>87</v>
      </c>
      <c r="G1939" t="s">
        <v>88</v>
      </c>
      <c r="H1939" t="s">
        <v>89</v>
      </c>
      <c r="I1939" t="s">
        <v>230</v>
      </c>
      <c r="J1939" t="s">
        <v>91</v>
      </c>
      <c r="K1939" t="s">
        <v>231</v>
      </c>
      <c r="L1939">
        <v>1739</v>
      </c>
      <c r="M1939">
        <v>1052079</v>
      </c>
      <c r="N1939">
        <v>187637</v>
      </c>
      <c r="O1939">
        <v>100368</v>
      </c>
      <c r="P1939">
        <v>123200</v>
      </c>
      <c r="Q1939" t="s">
        <v>93</v>
      </c>
      <c r="R1939">
        <v>634523</v>
      </c>
    </row>
    <row r="1940" spans="1:18" x14ac:dyDescent="0.25">
      <c r="A1940" t="s">
        <v>392</v>
      </c>
      <c r="B1940" t="s">
        <v>393</v>
      </c>
      <c r="C1940" t="s">
        <v>85</v>
      </c>
      <c r="D1940">
        <v>105</v>
      </c>
      <c r="E1940" t="s">
        <v>86</v>
      </c>
      <c r="F1940" t="s">
        <v>87</v>
      </c>
      <c r="G1940" t="s">
        <v>88</v>
      </c>
      <c r="H1940" t="s">
        <v>89</v>
      </c>
      <c r="I1940" t="s">
        <v>232</v>
      </c>
      <c r="J1940" t="s">
        <v>91</v>
      </c>
      <c r="K1940" t="s">
        <v>233</v>
      </c>
      <c r="L1940">
        <v>22186</v>
      </c>
      <c r="M1940">
        <v>1052079</v>
      </c>
      <c r="N1940">
        <v>187637</v>
      </c>
      <c r="O1940">
        <v>100368</v>
      </c>
      <c r="P1940">
        <v>123200</v>
      </c>
      <c r="Q1940" t="s">
        <v>93</v>
      </c>
      <c r="R1940">
        <v>634523</v>
      </c>
    </row>
    <row r="1941" spans="1:18" x14ac:dyDescent="0.25">
      <c r="A1941" t="s">
        <v>392</v>
      </c>
      <c r="B1941" t="s">
        <v>393</v>
      </c>
      <c r="C1941" t="s">
        <v>85</v>
      </c>
      <c r="D1941">
        <v>105</v>
      </c>
      <c r="E1941" t="s">
        <v>86</v>
      </c>
      <c r="F1941" t="s">
        <v>87</v>
      </c>
      <c r="G1941" t="s">
        <v>88</v>
      </c>
      <c r="H1941" t="s">
        <v>89</v>
      </c>
      <c r="I1941" t="s">
        <v>234</v>
      </c>
      <c r="J1941" t="s">
        <v>91</v>
      </c>
      <c r="K1941" t="s">
        <v>235</v>
      </c>
      <c r="L1941">
        <v>0</v>
      </c>
      <c r="M1941">
        <v>1052079</v>
      </c>
      <c r="N1941">
        <v>187637</v>
      </c>
      <c r="O1941">
        <v>100368</v>
      </c>
      <c r="P1941">
        <v>123200</v>
      </c>
      <c r="Q1941" t="s">
        <v>93</v>
      </c>
      <c r="R1941">
        <v>634523</v>
      </c>
    </row>
    <row r="1942" spans="1:18" x14ac:dyDescent="0.25">
      <c r="A1942" t="s">
        <v>392</v>
      </c>
      <c r="B1942" t="s">
        <v>393</v>
      </c>
      <c r="C1942" t="s">
        <v>85</v>
      </c>
      <c r="D1942">
        <v>105</v>
      </c>
      <c r="E1942" t="s">
        <v>86</v>
      </c>
      <c r="F1942" t="s">
        <v>87</v>
      </c>
      <c r="G1942" t="s">
        <v>88</v>
      </c>
      <c r="H1942" t="s">
        <v>89</v>
      </c>
      <c r="I1942" t="s">
        <v>236</v>
      </c>
      <c r="J1942" t="s">
        <v>91</v>
      </c>
      <c r="K1942" t="s">
        <v>237</v>
      </c>
      <c r="L1942">
        <v>0</v>
      </c>
      <c r="M1942">
        <v>1052079</v>
      </c>
      <c r="N1942">
        <v>187637</v>
      </c>
      <c r="O1942">
        <v>100368</v>
      </c>
      <c r="P1942">
        <v>123200</v>
      </c>
      <c r="Q1942" t="s">
        <v>93</v>
      </c>
      <c r="R1942">
        <v>634523</v>
      </c>
    </row>
    <row r="1943" spans="1:18" x14ac:dyDescent="0.25">
      <c r="A1943" t="s">
        <v>392</v>
      </c>
      <c r="B1943" t="s">
        <v>393</v>
      </c>
      <c r="C1943" t="s">
        <v>85</v>
      </c>
      <c r="D1943">
        <v>105</v>
      </c>
      <c r="E1943" t="s">
        <v>86</v>
      </c>
      <c r="F1943" t="s">
        <v>87</v>
      </c>
      <c r="G1943" t="s">
        <v>88</v>
      </c>
      <c r="H1943" t="s">
        <v>89</v>
      </c>
      <c r="I1943" t="s">
        <v>130</v>
      </c>
      <c r="J1943" t="s">
        <v>91</v>
      </c>
      <c r="K1943" t="s">
        <v>131</v>
      </c>
      <c r="L1943">
        <v>1428</v>
      </c>
      <c r="M1943">
        <v>1052079</v>
      </c>
      <c r="N1943">
        <v>187637</v>
      </c>
      <c r="O1943">
        <v>100368</v>
      </c>
      <c r="P1943">
        <v>123200</v>
      </c>
      <c r="Q1943" t="s">
        <v>93</v>
      </c>
      <c r="R1943">
        <v>634523</v>
      </c>
    </row>
    <row r="1944" spans="1:18" x14ac:dyDescent="0.25">
      <c r="A1944" t="s">
        <v>392</v>
      </c>
      <c r="B1944" t="s">
        <v>393</v>
      </c>
      <c r="C1944" t="s">
        <v>85</v>
      </c>
      <c r="D1944">
        <v>105</v>
      </c>
      <c r="E1944" t="s">
        <v>86</v>
      </c>
      <c r="F1944" t="s">
        <v>87</v>
      </c>
      <c r="G1944" t="s">
        <v>88</v>
      </c>
      <c r="H1944" t="s">
        <v>89</v>
      </c>
      <c r="I1944" t="s">
        <v>194</v>
      </c>
      <c r="J1944" t="s">
        <v>91</v>
      </c>
      <c r="K1944" t="s">
        <v>195</v>
      </c>
      <c r="L1944">
        <v>5923</v>
      </c>
      <c r="M1944">
        <v>1052079</v>
      </c>
      <c r="N1944">
        <v>187637</v>
      </c>
      <c r="O1944">
        <v>100368</v>
      </c>
      <c r="P1944">
        <v>123200</v>
      </c>
      <c r="Q1944" t="s">
        <v>93</v>
      </c>
      <c r="R1944">
        <v>634523</v>
      </c>
    </row>
    <row r="1945" spans="1:18" x14ac:dyDescent="0.25">
      <c r="A1945" t="s">
        <v>392</v>
      </c>
      <c r="B1945" t="s">
        <v>393</v>
      </c>
      <c r="C1945" t="s">
        <v>85</v>
      </c>
      <c r="D1945">
        <v>105</v>
      </c>
      <c r="E1945" t="s">
        <v>86</v>
      </c>
      <c r="F1945" t="s">
        <v>87</v>
      </c>
      <c r="G1945" t="s">
        <v>88</v>
      </c>
      <c r="H1945" t="s">
        <v>89</v>
      </c>
      <c r="I1945" t="s">
        <v>208</v>
      </c>
      <c r="J1945" t="s">
        <v>91</v>
      </c>
      <c r="K1945" t="s">
        <v>209</v>
      </c>
      <c r="L1945">
        <v>2452</v>
      </c>
      <c r="M1945">
        <v>1052079</v>
      </c>
      <c r="N1945">
        <v>187637</v>
      </c>
      <c r="O1945">
        <v>100368</v>
      </c>
      <c r="P1945">
        <v>123200</v>
      </c>
      <c r="Q1945" t="s">
        <v>93</v>
      </c>
      <c r="R1945">
        <v>634523</v>
      </c>
    </row>
    <row r="1946" spans="1:18" x14ac:dyDescent="0.25">
      <c r="A1946" t="s">
        <v>392</v>
      </c>
      <c r="B1946" t="s">
        <v>393</v>
      </c>
      <c r="C1946" t="s">
        <v>85</v>
      </c>
      <c r="D1946">
        <v>105</v>
      </c>
      <c r="E1946" t="s">
        <v>86</v>
      </c>
      <c r="F1946" t="s">
        <v>87</v>
      </c>
      <c r="G1946" t="s">
        <v>88</v>
      </c>
      <c r="H1946" t="s">
        <v>89</v>
      </c>
      <c r="I1946" t="s">
        <v>138</v>
      </c>
      <c r="J1946" t="s">
        <v>91</v>
      </c>
      <c r="K1946" t="s">
        <v>139</v>
      </c>
      <c r="L1946">
        <v>20869</v>
      </c>
      <c r="M1946">
        <v>1052079</v>
      </c>
      <c r="N1946">
        <v>187637</v>
      </c>
      <c r="O1946">
        <v>100368</v>
      </c>
      <c r="P1946">
        <v>123200</v>
      </c>
      <c r="Q1946" t="s">
        <v>93</v>
      </c>
      <c r="R1946">
        <v>634523</v>
      </c>
    </row>
    <row r="1947" spans="1:18" x14ac:dyDescent="0.25">
      <c r="A1947" t="s">
        <v>392</v>
      </c>
      <c r="B1947" t="s">
        <v>393</v>
      </c>
      <c r="C1947" t="s">
        <v>85</v>
      </c>
      <c r="D1947">
        <v>105</v>
      </c>
      <c r="E1947" t="s">
        <v>86</v>
      </c>
      <c r="F1947" t="s">
        <v>87</v>
      </c>
      <c r="G1947" t="s">
        <v>88</v>
      </c>
      <c r="H1947" t="s">
        <v>89</v>
      </c>
      <c r="I1947" t="s">
        <v>190</v>
      </c>
      <c r="J1947" t="s">
        <v>91</v>
      </c>
      <c r="K1947" t="s">
        <v>191</v>
      </c>
      <c r="L1947">
        <v>6000</v>
      </c>
      <c r="M1947">
        <v>1052079</v>
      </c>
      <c r="N1947">
        <v>187637</v>
      </c>
      <c r="O1947">
        <v>100368</v>
      </c>
      <c r="P1947">
        <v>123200</v>
      </c>
      <c r="Q1947" t="s">
        <v>93</v>
      </c>
      <c r="R1947">
        <v>634523</v>
      </c>
    </row>
    <row r="1948" spans="1:18" x14ac:dyDescent="0.25">
      <c r="A1948" t="s">
        <v>392</v>
      </c>
      <c r="B1948" t="s">
        <v>393</v>
      </c>
      <c r="C1948" t="s">
        <v>85</v>
      </c>
      <c r="D1948">
        <v>105</v>
      </c>
      <c r="E1948" t="s">
        <v>86</v>
      </c>
      <c r="F1948" t="s">
        <v>87</v>
      </c>
      <c r="G1948" t="s">
        <v>88</v>
      </c>
      <c r="H1948" t="s">
        <v>89</v>
      </c>
      <c r="I1948" t="s">
        <v>196</v>
      </c>
      <c r="J1948" t="s">
        <v>91</v>
      </c>
      <c r="K1948" t="s">
        <v>197</v>
      </c>
      <c r="L1948">
        <v>18224</v>
      </c>
      <c r="M1948">
        <v>1052079</v>
      </c>
      <c r="N1948">
        <v>187637</v>
      </c>
      <c r="O1948">
        <v>100368</v>
      </c>
      <c r="P1948">
        <v>123200</v>
      </c>
      <c r="Q1948" t="s">
        <v>93</v>
      </c>
      <c r="R1948">
        <v>634523</v>
      </c>
    </row>
    <row r="1949" spans="1:18" x14ac:dyDescent="0.25">
      <c r="A1949" t="s">
        <v>392</v>
      </c>
      <c r="B1949" t="s">
        <v>393</v>
      </c>
      <c r="C1949" t="s">
        <v>85</v>
      </c>
      <c r="D1949">
        <v>105</v>
      </c>
      <c r="E1949" t="s">
        <v>86</v>
      </c>
      <c r="F1949" t="s">
        <v>87</v>
      </c>
      <c r="G1949" t="s">
        <v>88</v>
      </c>
      <c r="H1949" t="s">
        <v>89</v>
      </c>
      <c r="I1949" t="s">
        <v>128</v>
      </c>
      <c r="J1949" t="s">
        <v>91</v>
      </c>
      <c r="K1949" t="s">
        <v>129</v>
      </c>
      <c r="L1949">
        <v>-20836</v>
      </c>
      <c r="M1949">
        <v>1052079</v>
      </c>
      <c r="N1949">
        <v>187637</v>
      </c>
      <c r="O1949">
        <v>100368</v>
      </c>
      <c r="P1949">
        <v>123200</v>
      </c>
      <c r="Q1949" t="s">
        <v>93</v>
      </c>
      <c r="R1949">
        <v>634523</v>
      </c>
    </row>
    <row r="1950" spans="1:18" x14ac:dyDescent="0.25">
      <c r="A1950" t="s">
        <v>392</v>
      </c>
      <c r="B1950" t="s">
        <v>393</v>
      </c>
      <c r="C1950" t="s">
        <v>85</v>
      </c>
      <c r="D1950">
        <v>105</v>
      </c>
      <c r="E1950" t="s">
        <v>86</v>
      </c>
      <c r="F1950" t="s">
        <v>87</v>
      </c>
      <c r="G1950" t="s">
        <v>88</v>
      </c>
      <c r="H1950" t="s">
        <v>89</v>
      </c>
      <c r="I1950" t="s">
        <v>208</v>
      </c>
      <c r="J1950" t="s">
        <v>91</v>
      </c>
      <c r="K1950" t="s">
        <v>209</v>
      </c>
      <c r="L1950">
        <v>13125</v>
      </c>
      <c r="M1950">
        <v>1052079</v>
      </c>
      <c r="N1950">
        <v>187637</v>
      </c>
      <c r="O1950">
        <v>100368</v>
      </c>
      <c r="P1950">
        <v>123200</v>
      </c>
      <c r="Q1950" t="s">
        <v>93</v>
      </c>
      <c r="R1950">
        <v>634523</v>
      </c>
    </row>
    <row r="1951" spans="1:18" x14ac:dyDescent="0.25">
      <c r="A1951" t="s">
        <v>392</v>
      </c>
      <c r="B1951" t="s">
        <v>393</v>
      </c>
      <c r="C1951" t="s">
        <v>85</v>
      </c>
      <c r="D1951">
        <v>105</v>
      </c>
      <c r="E1951" t="s">
        <v>86</v>
      </c>
      <c r="F1951" t="s">
        <v>87</v>
      </c>
      <c r="G1951" t="s">
        <v>88</v>
      </c>
      <c r="H1951" t="s">
        <v>89</v>
      </c>
      <c r="I1951" t="s">
        <v>136</v>
      </c>
      <c r="J1951" t="s">
        <v>91</v>
      </c>
      <c r="K1951" t="s">
        <v>137</v>
      </c>
      <c r="L1951">
        <v>300</v>
      </c>
      <c r="M1951">
        <v>1052079</v>
      </c>
      <c r="N1951">
        <v>187637</v>
      </c>
      <c r="O1951">
        <v>100368</v>
      </c>
      <c r="P1951">
        <v>123200</v>
      </c>
      <c r="Q1951" t="s">
        <v>93</v>
      </c>
      <c r="R1951">
        <v>634523</v>
      </c>
    </row>
    <row r="1952" spans="1:18" x14ac:dyDescent="0.25">
      <c r="A1952" t="s">
        <v>392</v>
      </c>
      <c r="B1952" t="s">
        <v>393</v>
      </c>
      <c r="C1952" t="s">
        <v>85</v>
      </c>
      <c r="D1952">
        <v>105</v>
      </c>
      <c r="E1952" t="s">
        <v>86</v>
      </c>
      <c r="F1952" t="s">
        <v>87</v>
      </c>
      <c r="G1952" t="s">
        <v>88</v>
      </c>
      <c r="H1952" t="s">
        <v>89</v>
      </c>
      <c r="I1952" t="s">
        <v>194</v>
      </c>
      <c r="J1952" t="s">
        <v>91</v>
      </c>
      <c r="K1952" t="s">
        <v>195</v>
      </c>
      <c r="L1952">
        <v>13324</v>
      </c>
      <c r="M1952">
        <v>1052079</v>
      </c>
      <c r="N1952">
        <v>187637</v>
      </c>
      <c r="O1952">
        <v>100368</v>
      </c>
      <c r="P1952">
        <v>123200</v>
      </c>
      <c r="Q1952" t="s">
        <v>93</v>
      </c>
      <c r="R1952">
        <v>634523</v>
      </c>
    </row>
    <row r="1953" spans="1:18" x14ac:dyDescent="0.25">
      <c r="A1953" t="s">
        <v>392</v>
      </c>
      <c r="B1953" t="s">
        <v>393</v>
      </c>
      <c r="C1953" t="s">
        <v>85</v>
      </c>
      <c r="D1953">
        <v>105</v>
      </c>
      <c r="E1953" t="s">
        <v>86</v>
      </c>
      <c r="F1953" t="s">
        <v>87</v>
      </c>
      <c r="G1953" t="s">
        <v>88</v>
      </c>
      <c r="H1953" t="s">
        <v>89</v>
      </c>
      <c r="I1953" t="s">
        <v>212</v>
      </c>
      <c r="J1953" t="s">
        <v>91</v>
      </c>
      <c r="K1953" t="s">
        <v>213</v>
      </c>
      <c r="L1953">
        <v>4380</v>
      </c>
      <c r="M1953">
        <v>1052079</v>
      </c>
      <c r="N1953">
        <v>187637</v>
      </c>
      <c r="O1953">
        <v>100368</v>
      </c>
      <c r="P1953">
        <v>123200</v>
      </c>
      <c r="Q1953" t="s">
        <v>93</v>
      </c>
      <c r="R1953">
        <v>634523</v>
      </c>
    </row>
    <row r="1954" spans="1:18" x14ac:dyDescent="0.25">
      <c r="A1954" t="s">
        <v>392</v>
      </c>
      <c r="B1954" t="s">
        <v>393</v>
      </c>
      <c r="C1954" t="s">
        <v>85</v>
      </c>
      <c r="D1954">
        <v>105</v>
      </c>
      <c r="E1954" t="s">
        <v>86</v>
      </c>
      <c r="F1954" t="s">
        <v>87</v>
      </c>
      <c r="G1954" t="s">
        <v>88</v>
      </c>
      <c r="H1954" t="s">
        <v>89</v>
      </c>
      <c r="I1954" t="s">
        <v>190</v>
      </c>
      <c r="J1954" t="s">
        <v>91</v>
      </c>
      <c r="K1954" t="s">
        <v>191</v>
      </c>
      <c r="L1954">
        <v>300</v>
      </c>
      <c r="M1954">
        <v>1052079</v>
      </c>
      <c r="N1954">
        <v>187637</v>
      </c>
      <c r="O1954">
        <v>100368</v>
      </c>
      <c r="P1954">
        <v>123200</v>
      </c>
      <c r="Q1954" t="s">
        <v>93</v>
      </c>
      <c r="R1954">
        <v>634523</v>
      </c>
    </row>
    <row r="1955" spans="1:18" x14ac:dyDescent="0.25">
      <c r="A1955" t="s">
        <v>392</v>
      </c>
      <c r="B1955" t="s">
        <v>393</v>
      </c>
      <c r="C1955" t="s">
        <v>85</v>
      </c>
      <c r="D1955">
        <v>105</v>
      </c>
      <c r="E1955" t="s">
        <v>86</v>
      </c>
      <c r="F1955" t="s">
        <v>87</v>
      </c>
      <c r="G1955" t="s">
        <v>88</v>
      </c>
      <c r="H1955" t="s">
        <v>89</v>
      </c>
      <c r="I1955" t="s">
        <v>194</v>
      </c>
      <c r="J1955" t="s">
        <v>91</v>
      </c>
      <c r="K1955" t="s">
        <v>195</v>
      </c>
      <c r="L1955">
        <v>5076</v>
      </c>
      <c r="M1955">
        <v>1052079</v>
      </c>
      <c r="N1955">
        <v>187637</v>
      </c>
      <c r="O1955">
        <v>100368</v>
      </c>
      <c r="P1955">
        <v>123200</v>
      </c>
      <c r="Q1955" t="s">
        <v>93</v>
      </c>
      <c r="R1955">
        <v>634523</v>
      </c>
    </row>
    <row r="1956" spans="1:18" x14ac:dyDescent="0.25">
      <c r="A1956" t="s">
        <v>392</v>
      </c>
      <c r="B1956" t="s">
        <v>393</v>
      </c>
      <c r="C1956" t="s">
        <v>85</v>
      </c>
      <c r="D1956">
        <v>105</v>
      </c>
      <c r="E1956" t="s">
        <v>86</v>
      </c>
      <c r="F1956" t="s">
        <v>87</v>
      </c>
      <c r="G1956" t="s">
        <v>88</v>
      </c>
      <c r="H1956" t="s">
        <v>89</v>
      </c>
      <c r="I1956" t="s">
        <v>190</v>
      </c>
      <c r="J1956" t="s">
        <v>91</v>
      </c>
      <c r="K1956" t="s">
        <v>191</v>
      </c>
      <c r="L1956">
        <v>3550</v>
      </c>
      <c r="M1956">
        <v>1052079</v>
      </c>
      <c r="N1956">
        <v>187637</v>
      </c>
      <c r="O1956">
        <v>100368</v>
      </c>
      <c r="P1956">
        <v>123200</v>
      </c>
      <c r="Q1956" t="s">
        <v>93</v>
      </c>
      <c r="R1956">
        <v>634523</v>
      </c>
    </row>
    <row r="1957" spans="1:18" x14ac:dyDescent="0.25">
      <c r="A1957" t="s">
        <v>392</v>
      </c>
      <c r="B1957" t="s">
        <v>393</v>
      </c>
      <c r="C1957" t="s">
        <v>85</v>
      </c>
      <c r="D1957">
        <v>105</v>
      </c>
      <c r="E1957" t="s">
        <v>86</v>
      </c>
      <c r="F1957" t="s">
        <v>87</v>
      </c>
      <c r="G1957" t="s">
        <v>88</v>
      </c>
      <c r="H1957" t="s">
        <v>89</v>
      </c>
      <c r="I1957" t="s">
        <v>190</v>
      </c>
      <c r="J1957" t="s">
        <v>91</v>
      </c>
      <c r="K1957" t="s">
        <v>191</v>
      </c>
      <c r="L1957">
        <v>880</v>
      </c>
      <c r="M1957">
        <v>1052079</v>
      </c>
      <c r="N1957">
        <v>187637</v>
      </c>
      <c r="O1957">
        <v>100368</v>
      </c>
      <c r="P1957">
        <v>123200</v>
      </c>
      <c r="Q1957" t="s">
        <v>93</v>
      </c>
      <c r="R1957">
        <v>634523</v>
      </c>
    </row>
    <row r="1958" spans="1:18" x14ac:dyDescent="0.25">
      <c r="A1958" t="s">
        <v>394</v>
      </c>
      <c r="B1958" t="s">
        <v>395</v>
      </c>
      <c r="C1958" t="s">
        <v>85</v>
      </c>
      <c r="D1958">
        <v>153</v>
      </c>
      <c r="E1958" t="s">
        <v>86</v>
      </c>
      <c r="F1958" t="s">
        <v>87</v>
      </c>
      <c r="G1958" t="s">
        <v>88</v>
      </c>
      <c r="H1958" t="s">
        <v>89</v>
      </c>
      <c r="I1958" t="s">
        <v>226</v>
      </c>
      <c r="J1958" t="s">
        <v>91</v>
      </c>
      <c r="K1958" t="s">
        <v>227</v>
      </c>
      <c r="L1958">
        <v>762</v>
      </c>
      <c r="M1958">
        <v>1633876</v>
      </c>
      <c r="N1958">
        <v>264322</v>
      </c>
      <c r="O1958">
        <v>58135</v>
      </c>
      <c r="P1958">
        <v>168857</v>
      </c>
      <c r="Q1958" t="s">
        <v>93</v>
      </c>
      <c r="R1958">
        <v>763695</v>
      </c>
    </row>
    <row r="1959" spans="1:18" x14ac:dyDescent="0.25">
      <c r="A1959" t="s">
        <v>394</v>
      </c>
      <c r="B1959" t="s">
        <v>395</v>
      </c>
      <c r="C1959" t="s">
        <v>85</v>
      </c>
      <c r="D1959">
        <v>153</v>
      </c>
      <c r="E1959" t="s">
        <v>86</v>
      </c>
      <c r="F1959" t="s">
        <v>87</v>
      </c>
      <c r="G1959" t="s">
        <v>88</v>
      </c>
      <c r="H1959" t="s">
        <v>89</v>
      </c>
      <c r="I1959" t="s">
        <v>136</v>
      </c>
      <c r="J1959" t="s">
        <v>91</v>
      </c>
      <c r="K1959" t="s">
        <v>137</v>
      </c>
      <c r="L1959">
        <v>101</v>
      </c>
      <c r="M1959">
        <v>1633876</v>
      </c>
      <c r="N1959">
        <v>264322</v>
      </c>
      <c r="O1959">
        <v>58135</v>
      </c>
      <c r="P1959">
        <v>168857</v>
      </c>
      <c r="Q1959" t="s">
        <v>93</v>
      </c>
      <c r="R1959">
        <v>763695</v>
      </c>
    </row>
    <row r="1960" spans="1:18" x14ac:dyDescent="0.25">
      <c r="A1960" t="s">
        <v>394</v>
      </c>
      <c r="B1960" t="s">
        <v>395</v>
      </c>
      <c r="C1960" t="s">
        <v>85</v>
      </c>
      <c r="D1960">
        <v>153</v>
      </c>
      <c r="E1960" t="s">
        <v>86</v>
      </c>
      <c r="F1960" t="s">
        <v>87</v>
      </c>
      <c r="G1960" t="s">
        <v>88</v>
      </c>
      <c r="H1960" t="s">
        <v>89</v>
      </c>
      <c r="I1960" t="s">
        <v>190</v>
      </c>
      <c r="J1960" t="s">
        <v>91</v>
      </c>
      <c r="K1960" t="s">
        <v>191</v>
      </c>
      <c r="L1960">
        <v>500</v>
      </c>
      <c r="M1960">
        <v>1633876</v>
      </c>
      <c r="N1960">
        <v>264322</v>
      </c>
      <c r="O1960">
        <v>58135</v>
      </c>
      <c r="P1960">
        <v>168857</v>
      </c>
      <c r="Q1960" t="s">
        <v>93</v>
      </c>
      <c r="R1960">
        <v>763695</v>
      </c>
    </row>
    <row r="1961" spans="1:18" x14ac:dyDescent="0.25">
      <c r="A1961" t="s">
        <v>394</v>
      </c>
      <c r="B1961" t="s">
        <v>395</v>
      </c>
      <c r="C1961" t="s">
        <v>85</v>
      </c>
      <c r="D1961">
        <v>153</v>
      </c>
      <c r="E1961" t="s">
        <v>86</v>
      </c>
      <c r="F1961" t="s">
        <v>87</v>
      </c>
      <c r="G1961" t="s">
        <v>88</v>
      </c>
      <c r="H1961" t="s">
        <v>89</v>
      </c>
      <c r="I1961" t="s">
        <v>130</v>
      </c>
      <c r="J1961" t="s">
        <v>91</v>
      </c>
      <c r="K1961" t="s">
        <v>131</v>
      </c>
      <c r="L1961">
        <v>6955</v>
      </c>
      <c r="M1961">
        <v>1633876</v>
      </c>
      <c r="N1961">
        <v>264322</v>
      </c>
      <c r="O1961">
        <v>58135</v>
      </c>
      <c r="P1961">
        <v>168857</v>
      </c>
      <c r="Q1961" t="s">
        <v>93</v>
      </c>
      <c r="R1961">
        <v>763695</v>
      </c>
    </row>
    <row r="1962" spans="1:18" x14ac:dyDescent="0.25">
      <c r="A1962" t="s">
        <v>394</v>
      </c>
      <c r="B1962" t="s">
        <v>395</v>
      </c>
      <c r="C1962" t="s">
        <v>85</v>
      </c>
      <c r="D1962">
        <v>153</v>
      </c>
      <c r="E1962" t="s">
        <v>86</v>
      </c>
      <c r="F1962" t="s">
        <v>87</v>
      </c>
      <c r="G1962" t="s">
        <v>88</v>
      </c>
      <c r="H1962" t="s">
        <v>89</v>
      </c>
      <c r="I1962" t="s">
        <v>208</v>
      </c>
      <c r="J1962" t="s">
        <v>91</v>
      </c>
      <c r="K1962" t="s">
        <v>209</v>
      </c>
      <c r="L1962">
        <v>3625</v>
      </c>
      <c r="M1962">
        <v>1633876</v>
      </c>
      <c r="N1962">
        <v>264322</v>
      </c>
      <c r="O1962">
        <v>58135</v>
      </c>
      <c r="P1962">
        <v>168857</v>
      </c>
      <c r="Q1962" t="s">
        <v>93</v>
      </c>
      <c r="R1962">
        <v>763695</v>
      </c>
    </row>
    <row r="1963" spans="1:18" x14ac:dyDescent="0.25">
      <c r="A1963" t="s">
        <v>394</v>
      </c>
      <c r="B1963" t="s">
        <v>395</v>
      </c>
      <c r="C1963" t="s">
        <v>85</v>
      </c>
      <c r="D1963">
        <v>153</v>
      </c>
      <c r="E1963" t="s">
        <v>86</v>
      </c>
      <c r="F1963" t="s">
        <v>87</v>
      </c>
      <c r="G1963" t="s">
        <v>88</v>
      </c>
      <c r="H1963" t="s">
        <v>89</v>
      </c>
      <c r="I1963" t="s">
        <v>190</v>
      </c>
      <c r="J1963" t="s">
        <v>91</v>
      </c>
      <c r="K1963" t="s">
        <v>191</v>
      </c>
      <c r="L1963">
        <v>4800</v>
      </c>
      <c r="M1963">
        <v>1633876</v>
      </c>
      <c r="N1963">
        <v>264322</v>
      </c>
      <c r="O1963">
        <v>58135</v>
      </c>
      <c r="P1963">
        <v>168857</v>
      </c>
      <c r="Q1963" t="s">
        <v>93</v>
      </c>
      <c r="R1963">
        <v>763695</v>
      </c>
    </row>
    <row r="1964" spans="1:18" x14ac:dyDescent="0.25">
      <c r="A1964" t="s">
        <v>394</v>
      </c>
      <c r="B1964" t="s">
        <v>395</v>
      </c>
      <c r="C1964" t="s">
        <v>85</v>
      </c>
      <c r="D1964">
        <v>153</v>
      </c>
      <c r="E1964" t="s">
        <v>86</v>
      </c>
      <c r="F1964" t="s">
        <v>87</v>
      </c>
      <c r="G1964" t="s">
        <v>88</v>
      </c>
      <c r="H1964" t="s">
        <v>89</v>
      </c>
      <c r="I1964" t="s">
        <v>190</v>
      </c>
      <c r="J1964" t="s">
        <v>91</v>
      </c>
      <c r="K1964" t="s">
        <v>191</v>
      </c>
      <c r="L1964">
        <v>5200</v>
      </c>
      <c r="M1964">
        <v>1633876</v>
      </c>
      <c r="N1964">
        <v>264322</v>
      </c>
      <c r="O1964">
        <v>58135</v>
      </c>
      <c r="P1964">
        <v>168857</v>
      </c>
      <c r="Q1964" t="s">
        <v>93</v>
      </c>
      <c r="R1964">
        <v>763695</v>
      </c>
    </row>
    <row r="1965" spans="1:18" x14ac:dyDescent="0.25">
      <c r="A1965" t="s">
        <v>394</v>
      </c>
      <c r="B1965" t="s">
        <v>395</v>
      </c>
      <c r="C1965" t="s">
        <v>85</v>
      </c>
      <c r="D1965">
        <v>153</v>
      </c>
      <c r="E1965" t="s">
        <v>86</v>
      </c>
      <c r="F1965" t="s">
        <v>87</v>
      </c>
      <c r="G1965" t="s">
        <v>88</v>
      </c>
      <c r="H1965" t="s">
        <v>89</v>
      </c>
      <c r="I1965" t="s">
        <v>190</v>
      </c>
      <c r="J1965" t="s">
        <v>91</v>
      </c>
      <c r="K1965" t="s">
        <v>191</v>
      </c>
      <c r="L1965">
        <v>4000</v>
      </c>
      <c r="M1965">
        <v>1633876</v>
      </c>
      <c r="N1965">
        <v>264322</v>
      </c>
      <c r="O1965">
        <v>58135</v>
      </c>
      <c r="P1965">
        <v>168857</v>
      </c>
      <c r="Q1965" t="s">
        <v>93</v>
      </c>
      <c r="R1965">
        <v>763695</v>
      </c>
    </row>
    <row r="1966" spans="1:18" x14ac:dyDescent="0.25">
      <c r="A1966" t="s">
        <v>394</v>
      </c>
      <c r="B1966" t="s">
        <v>395</v>
      </c>
      <c r="C1966" t="s">
        <v>85</v>
      </c>
      <c r="D1966">
        <v>153</v>
      </c>
      <c r="E1966" t="s">
        <v>86</v>
      </c>
      <c r="F1966" t="s">
        <v>87</v>
      </c>
      <c r="G1966" t="s">
        <v>88</v>
      </c>
      <c r="H1966" t="s">
        <v>89</v>
      </c>
      <c r="I1966" t="s">
        <v>128</v>
      </c>
      <c r="J1966" t="s">
        <v>91</v>
      </c>
      <c r="K1966" t="s">
        <v>129</v>
      </c>
      <c r="L1966">
        <v>-42306</v>
      </c>
      <c r="M1966">
        <v>1633876</v>
      </c>
      <c r="N1966">
        <v>264322</v>
      </c>
      <c r="O1966">
        <v>58135</v>
      </c>
      <c r="P1966">
        <v>168857</v>
      </c>
      <c r="Q1966" t="s">
        <v>93</v>
      </c>
      <c r="R1966">
        <v>763695</v>
      </c>
    </row>
    <row r="1967" spans="1:18" x14ac:dyDescent="0.25">
      <c r="A1967" t="s">
        <v>394</v>
      </c>
      <c r="B1967" t="s">
        <v>395</v>
      </c>
      <c r="C1967" t="s">
        <v>85</v>
      </c>
      <c r="D1967">
        <v>153</v>
      </c>
      <c r="E1967" t="s">
        <v>86</v>
      </c>
      <c r="F1967" t="s">
        <v>87</v>
      </c>
      <c r="G1967" t="s">
        <v>88</v>
      </c>
      <c r="H1967" t="s">
        <v>89</v>
      </c>
      <c r="I1967" t="s">
        <v>208</v>
      </c>
      <c r="J1967" t="s">
        <v>91</v>
      </c>
      <c r="K1967" t="s">
        <v>209</v>
      </c>
      <c r="L1967">
        <v>5875</v>
      </c>
      <c r="M1967">
        <v>1633876</v>
      </c>
      <c r="N1967">
        <v>264322</v>
      </c>
      <c r="O1967">
        <v>58135</v>
      </c>
      <c r="P1967">
        <v>168857</v>
      </c>
      <c r="Q1967" t="s">
        <v>93</v>
      </c>
      <c r="R1967">
        <v>763695</v>
      </c>
    </row>
    <row r="1968" spans="1:18" x14ac:dyDescent="0.25">
      <c r="A1968" t="s">
        <v>394</v>
      </c>
      <c r="B1968" t="s">
        <v>395</v>
      </c>
      <c r="C1968" t="s">
        <v>85</v>
      </c>
      <c r="D1968">
        <v>153</v>
      </c>
      <c r="E1968" t="s">
        <v>86</v>
      </c>
      <c r="F1968" t="s">
        <v>87</v>
      </c>
      <c r="G1968" t="s">
        <v>88</v>
      </c>
      <c r="H1968" t="s">
        <v>89</v>
      </c>
      <c r="I1968" t="s">
        <v>136</v>
      </c>
      <c r="J1968" t="s">
        <v>91</v>
      </c>
      <c r="K1968" t="s">
        <v>137</v>
      </c>
      <c r="L1968">
        <v>2478</v>
      </c>
      <c r="M1968">
        <v>1633876</v>
      </c>
      <c r="N1968">
        <v>264322</v>
      </c>
      <c r="O1968">
        <v>58135</v>
      </c>
      <c r="P1968">
        <v>168857</v>
      </c>
      <c r="Q1968" t="s">
        <v>93</v>
      </c>
      <c r="R1968">
        <v>763695</v>
      </c>
    </row>
    <row r="1969" spans="1:18" x14ac:dyDescent="0.25">
      <c r="A1969" t="s">
        <v>394</v>
      </c>
      <c r="B1969" t="s">
        <v>395</v>
      </c>
      <c r="C1969" t="s">
        <v>85</v>
      </c>
      <c r="D1969">
        <v>153</v>
      </c>
      <c r="E1969" t="s">
        <v>86</v>
      </c>
      <c r="F1969" t="s">
        <v>87</v>
      </c>
      <c r="G1969" t="s">
        <v>88</v>
      </c>
      <c r="H1969" t="s">
        <v>89</v>
      </c>
      <c r="I1969" t="s">
        <v>200</v>
      </c>
      <c r="J1969" t="s">
        <v>91</v>
      </c>
      <c r="K1969" t="s">
        <v>201</v>
      </c>
      <c r="L1969">
        <v>4339</v>
      </c>
      <c r="M1969">
        <v>1633876</v>
      </c>
      <c r="N1969">
        <v>264322</v>
      </c>
      <c r="O1969">
        <v>58135</v>
      </c>
      <c r="P1969">
        <v>168857</v>
      </c>
      <c r="Q1969" t="s">
        <v>93</v>
      </c>
      <c r="R1969">
        <v>763695</v>
      </c>
    </row>
    <row r="1970" spans="1:18" x14ac:dyDescent="0.25">
      <c r="A1970" t="s">
        <v>394</v>
      </c>
      <c r="B1970" t="s">
        <v>395</v>
      </c>
      <c r="C1970" t="s">
        <v>85</v>
      </c>
      <c r="D1970">
        <v>153</v>
      </c>
      <c r="E1970" t="s">
        <v>86</v>
      </c>
      <c r="F1970" t="s">
        <v>87</v>
      </c>
      <c r="G1970" t="s">
        <v>88</v>
      </c>
      <c r="H1970" t="s">
        <v>89</v>
      </c>
      <c r="I1970" t="s">
        <v>136</v>
      </c>
      <c r="J1970" t="s">
        <v>91</v>
      </c>
      <c r="K1970" t="s">
        <v>137</v>
      </c>
      <c r="L1970">
        <v>1708</v>
      </c>
      <c r="M1970">
        <v>1633876</v>
      </c>
      <c r="N1970">
        <v>264322</v>
      </c>
      <c r="O1970">
        <v>58135</v>
      </c>
      <c r="P1970">
        <v>168857</v>
      </c>
      <c r="Q1970" t="s">
        <v>93</v>
      </c>
      <c r="R1970">
        <v>763695</v>
      </c>
    </row>
    <row r="1971" spans="1:18" x14ac:dyDescent="0.25">
      <c r="A1971" t="s">
        <v>394</v>
      </c>
      <c r="B1971" t="s">
        <v>395</v>
      </c>
      <c r="C1971" t="s">
        <v>85</v>
      </c>
      <c r="D1971">
        <v>153</v>
      </c>
      <c r="E1971" t="s">
        <v>86</v>
      </c>
      <c r="F1971" t="s">
        <v>87</v>
      </c>
      <c r="G1971" t="s">
        <v>88</v>
      </c>
      <c r="H1971" t="s">
        <v>89</v>
      </c>
      <c r="I1971" t="s">
        <v>168</v>
      </c>
      <c r="J1971" t="s">
        <v>91</v>
      </c>
      <c r="K1971" t="s">
        <v>169</v>
      </c>
      <c r="L1971">
        <v>32365</v>
      </c>
      <c r="M1971">
        <v>1633876</v>
      </c>
      <c r="N1971">
        <v>264322</v>
      </c>
      <c r="O1971">
        <v>58135</v>
      </c>
      <c r="P1971">
        <v>168857</v>
      </c>
      <c r="Q1971" t="s">
        <v>93</v>
      </c>
      <c r="R1971">
        <v>763695</v>
      </c>
    </row>
    <row r="1972" spans="1:18" x14ac:dyDescent="0.25">
      <c r="A1972" t="s">
        <v>394</v>
      </c>
      <c r="B1972" t="s">
        <v>395</v>
      </c>
      <c r="C1972" t="s">
        <v>85</v>
      </c>
      <c r="D1972">
        <v>153</v>
      </c>
      <c r="E1972" t="s">
        <v>86</v>
      </c>
      <c r="F1972" t="s">
        <v>87</v>
      </c>
      <c r="G1972" t="s">
        <v>88</v>
      </c>
      <c r="H1972" t="s">
        <v>89</v>
      </c>
      <c r="I1972" t="s">
        <v>190</v>
      </c>
      <c r="J1972" t="s">
        <v>91</v>
      </c>
      <c r="K1972" t="s">
        <v>191</v>
      </c>
      <c r="L1972">
        <v>10000</v>
      </c>
      <c r="M1972">
        <v>1633876</v>
      </c>
      <c r="N1972">
        <v>264322</v>
      </c>
      <c r="O1972">
        <v>58135</v>
      </c>
      <c r="P1972">
        <v>168857</v>
      </c>
      <c r="Q1972" t="s">
        <v>93</v>
      </c>
      <c r="R1972">
        <v>763695</v>
      </c>
    </row>
    <row r="1973" spans="1:18" x14ac:dyDescent="0.25">
      <c r="A1973" t="s">
        <v>394</v>
      </c>
      <c r="B1973" t="s">
        <v>395</v>
      </c>
      <c r="C1973" t="s">
        <v>85</v>
      </c>
      <c r="D1973">
        <v>153</v>
      </c>
      <c r="E1973" t="s">
        <v>86</v>
      </c>
      <c r="F1973" t="s">
        <v>87</v>
      </c>
      <c r="G1973" t="s">
        <v>88</v>
      </c>
      <c r="H1973" t="s">
        <v>89</v>
      </c>
      <c r="I1973" t="s">
        <v>196</v>
      </c>
      <c r="J1973" t="s">
        <v>91</v>
      </c>
      <c r="K1973" t="s">
        <v>197</v>
      </c>
      <c r="L1973">
        <v>33007</v>
      </c>
      <c r="M1973">
        <v>1633876</v>
      </c>
      <c r="N1973">
        <v>264322</v>
      </c>
      <c r="O1973">
        <v>58135</v>
      </c>
      <c r="P1973">
        <v>168857</v>
      </c>
      <c r="Q1973" t="s">
        <v>93</v>
      </c>
      <c r="R1973">
        <v>763695</v>
      </c>
    </row>
    <row r="1974" spans="1:18" x14ac:dyDescent="0.25">
      <c r="A1974" t="s">
        <v>394</v>
      </c>
      <c r="B1974" t="s">
        <v>395</v>
      </c>
      <c r="C1974" t="s">
        <v>85</v>
      </c>
      <c r="D1974">
        <v>153</v>
      </c>
      <c r="E1974" t="s">
        <v>86</v>
      </c>
      <c r="F1974" t="s">
        <v>87</v>
      </c>
      <c r="G1974" t="s">
        <v>88</v>
      </c>
      <c r="H1974" t="s">
        <v>89</v>
      </c>
      <c r="I1974" t="s">
        <v>190</v>
      </c>
      <c r="J1974" t="s">
        <v>91</v>
      </c>
      <c r="K1974" t="s">
        <v>191</v>
      </c>
      <c r="L1974">
        <v>1535</v>
      </c>
      <c r="M1974">
        <v>1633876</v>
      </c>
      <c r="N1974">
        <v>264322</v>
      </c>
      <c r="O1974">
        <v>58135</v>
      </c>
      <c r="P1974">
        <v>168857</v>
      </c>
      <c r="Q1974" t="s">
        <v>93</v>
      </c>
      <c r="R1974">
        <v>763695</v>
      </c>
    </row>
    <row r="1975" spans="1:18" x14ac:dyDescent="0.25">
      <c r="A1975" t="s">
        <v>394</v>
      </c>
      <c r="B1975" t="s">
        <v>395</v>
      </c>
      <c r="C1975" t="s">
        <v>85</v>
      </c>
      <c r="D1975">
        <v>153</v>
      </c>
      <c r="E1975" t="s">
        <v>86</v>
      </c>
      <c r="F1975" t="s">
        <v>87</v>
      </c>
      <c r="G1975" t="s">
        <v>88</v>
      </c>
      <c r="H1975" t="s">
        <v>89</v>
      </c>
      <c r="I1975" t="s">
        <v>194</v>
      </c>
      <c r="J1975" t="s">
        <v>91</v>
      </c>
      <c r="K1975" t="s">
        <v>195</v>
      </c>
      <c r="L1975">
        <v>6804</v>
      </c>
      <c r="M1975">
        <v>1633876</v>
      </c>
      <c r="N1975">
        <v>264322</v>
      </c>
      <c r="O1975">
        <v>58135</v>
      </c>
      <c r="P1975">
        <v>168857</v>
      </c>
      <c r="Q1975" t="s">
        <v>93</v>
      </c>
      <c r="R1975">
        <v>763695</v>
      </c>
    </row>
    <row r="1976" spans="1:18" x14ac:dyDescent="0.25">
      <c r="A1976" t="s">
        <v>394</v>
      </c>
      <c r="B1976" t="s">
        <v>395</v>
      </c>
      <c r="C1976" t="s">
        <v>85</v>
      </c>
      <c r="D1976">
        <v>153</v>
      </c>
      <c r="E1976" t="s">
        <v>86</v>
      </c>
      <c r="F1976" t="s">
        <v>87</v>
      </c>
      <c r="G1976" t="s">
        <v>88</v>
      </c>
      <c r="H1976" t="s">
        <v>89</v>
      </c>
      <c r="I1976" t="s">
        <v>136</v>
      </c>
      <c r="J1976" t="s">
        <v>91</v>
      </c>
      <c r="K1976" t="s">
        <v>137</v>
      </c>
      <c r="L1976">
        <v>1138</v>
      </c>
      <c r="M1976">
        <v>1633876</v>
      </c>
      <c r="N1976">
        <v>264322</v>
      </c>
      <c r="O1976">
        <v>58135</v>
      </c>
      <c r="P1976">
        <v>168857</v>
      </c>
      <c r="Q1976" t="s">
        <v>93</v>
      </c>
      <c r="R1976">
        <v>763695</v>
      </c>
    </row>
    <row r="1977" spans="1:18" x14ac:dyDescent="0.25">
      <c r="A1977" t="s">
        <v>394</v>
      </c>
      <c r="B1977" t="s">
        <v>395</v>
      </c>
      <c r="C1977" t="s">
        <v>85</v>
      </c>
      <c r="D1977">
        <v>153</v>
      </c>
      <c r="E1977" t="s">
        <v>86</v>
      </c>
      <c r="F1977" t="s">
        <v>87</v>
      </c>
      <c r="G1977" t="s">
        <v>88</v>
      </c>
      <c r="H1977" t="s">
        <v>89</v>
      </c>
      <c r="I1977" t="s">
        <v>224</v>
      </c>
      <c r="J1977" t="s">
        <v>91</v>
      </c>
      <c r="K1977" t="s">
        <v>225</v>
      </c>
      <c r="L1977">
        <v>812</v>
      </c>
      <c r="M1977">
        <v>1633876</v>
      </c>
      <c r="N1977">
        <v>264322</v>
      </c>
      <c r="O1977">
        <v>58135</v>
      </c>
      <c r="P1977">
        <v>168857</v>
      </c>
      <c r="Q1977" t="s">
        <v>93</v>
      </c>
      <c r="R1977">
        <v>763695</v>
      </c>
    </row>
    <row r="1978" spans="1:18" x14ac:dyDescent="0.25">
      <c r="A1978" t="s">
        <v>394</v>
      </c>
      <c r="B1978" t="s">
        <v>395</v>
      </c>
      <c r="C1978" t="s">
        <v>85</v>
      </c>
      <c r="D1978">
        <v>153</v>
      </c>
      <c r="E1978" t="s">
        <v>86</v>
      </c>
      <c r="F1978" t="s">
        <v>87</v>
      </c>
      <c r="G1978" t="s">
        <v>88</v>
      </c>
      <c r="H1978" t="s">
        <v>89</v>
      </c>
      <c r="I1978" t="s">
        <v>190</v>
      </c>
      <c r="J1978" t="s">
        <v>91</v>
      </c>
      <c r="K1978" t="s">
        <v>191</v>
      </c>
      <c r="L1978">
        <v>11800</v>
      </c>
      <c r="M1978">
        <v>1633876</v>
      </c>
      <c r="N1978">
        <v>264322</v>
      </c>
      <c r="O1978">
        <v>58135</v>
      </c>
      <c r="P1978">
        <v>168857</v>
      </c>
      <c r="Q1978" t="s">
        <v>93</v>
      </c>
      <c r="R1978">
        <v>763695</v>
      </c>
    </row>
    <row r="1979" spans="1:18" x14ac:dyDescent="0.25">
      <c r="A1979" t="s">
        <v>394</v>
      </c>
      <c r="B1979" t="s">
        <v>395</v>
      </c>
      <c r="C1979" t="s">
        <v>85</v>
      </c>
      <c r="D1979">
        <v>153</v>
      </c>
      <c r="E1979" t="s">
        <v>86</v>
      </c>
      <c r="F1979" t="s">
        <v>87</v>
      </c>
      <c r="G1979" t="s">
        <v>88</v>
      </c>
      <c r="H1979" t="s">
        <v>89</v>
      </c>
      <c r="I1979" t="s">
        <v>190</v>
      </c>
      <c r="J1979" t="s">
        <v>91</v>
      </c>
      <c r="K1979" t="s">
        <v>191</v>
      </c>
      <c r="L1979">
        <v>500</v>
      </c>
      <c r="M1979">
        <v>1633876</v>
      </c>
      <c r="N1979">
        <v>264322</v>
      </c>
      <c r="O1979">
        <v>58135</v>
      </c>
      <c r="P1979">
        <v>168857</v>
      </c>
      <c r="Q1979" t="s">
        <v>93</v>
      </c>
      <c r="R1979">
        <v>763695</v>
      </c>
    </row>
    <row r="1980" spans="1:18" x14ac:dyDescent="0.25">
      <c r="A1980" t="s">
        <v>394</v>
      </c>
      <c r="B1980" t="s">
        <v>395</v>
      </c>
      <c r="C1980" t="s">
        <v>85</v>
      </c>
      <c r="D1980">
        <v>153</v>
      </c>
      <c r="E1980" t="s">
        <v>86</v>
      </c>
      <c r="F1980" t="s">
        <v>87</v>
      </c>
      <c r="G1980" t="s">
        <v>88</v>
      </c>
      <c r="H1980" t="s">
        <v>89</v>
      </c>
      <c r="I1980" t="s">
        <v>190</v>
      </c>
      <c r="J1980" t="s">
        <v>91</v>
      </c>
      <c r="K1980" t="s">
        <v>191</v>
      </c>
      <c r="L1980">
        <v>2700</v>
      </c>
      <c r="M1980">
        <v>1633876</v>
      </c>
      <c r="N1980">
        <v>264322</v>
      </c>
      <c r="O1980">
        <v>58135</v>
      </c>
      <c r="P1980">
        <v>168857</v>
      </c>
      <c r="Q1980" t="s">
        <v>93</v>
      </c>
      <c r="R1980">
        <v>763695</v>
      </c>
    </row>
    <row r="1981" spans="1:18" x14ac:dyDescent="0.25">
      <c r="A1981" t="s">
        <v>394</v>
      </c>
      <c r="B1981" t="s">
        <v>395</v>
      </c>
      <c r="C1981" t="s">
        <v>85</v>
      </c>
      <c r="D1981">
        <v>153</v>
      </c>
      <c r="E1981" t="s">
        <v>86</v>
      </c>
      <c r="F1981" t="s">
        <v>87</v>
      </c>
      <c r="G1981" t="s">
        <v>88</v>
      </c>
      <c r="H1981" t="s">
        <v>89</v>
      </c>
      <c r="I1981" t="s">
        <v>190</v>
      </c>
      <c r="J1981" t="s">
        <v>91</v>
      </c>
      <c r="K1981" t="s">
        <v>191</v>
      </c>
      <c r="L1981">
        <v>600</v>
      </c>
      <c r="M1981">
        <v>1633876</v>
      </c>
      <c r="N1981">
        <v>264322</v>
      </c>
      <c r="O1981">
        <v>58135</v>
      </c>
      <c r="P1981">
        <v>168857</v>
      </c>
      <c r="Q1981" t="s">
        <v>93</v>
      </c>
      <c r="R1981">
        <v>763695</v>
      </c>
    </row>
    <row r="1982" spans="1:18" x14ac:dyDescent="0.25">
      <c r="A1982" t="s">
        <v>394</v>
      </c>
      <c r="B1982" t="s">
        <v>395</v>
      </c>
      <c r="C1982" t="s">
        <v>85</v>
      </c>
      <c r="D1982">
        <v>153</v>
      </c>
      <c r="E1982" t="s">
        <v>86</v>
      </c>
      <c r="F1982" t="s">
        <v>87</v>
      </c>
      <c r="G1982" t="s">
        <v>88</v>
      </c>
      <c r="H1982" t="s">
        <v>89</v>
      </c>
      <c r="I1982" t="s">
        <v>190</v>
      </c>
      <c r="J1982" t="s">
        <v>91</v>
      </c>
      <c r="K1982" t="s">
        <v>191</v>
      </c>
      <c r="L1982">
        <v>3000</v>
      </c>
      <c r="M1982">
        <v>1633876</v>
      </c>
      <c r="N1982">
        <v>264322</v>
      </c>
      <c r="O1982">
        <v>58135</v>
      </c>
      <c r="P1982">
        <v>168857</v>
      </c>
      <c r="Q1982" t="s">
        <v>93</v>
      </c>
      <c r="R1982">
        <v>763695</v>
      </c>
    </row>
    <row r="1983" spans="1:18" x14ac:dyDescent="0.25">
      <c r="A1983" t="s">
        <v>394</v>
      </c>
      <c r="B1983" t="s">
        <v>395</v>
      </c>
      <c r="C1983" t="s">
        <v>85</v>
      </c>
      <c r="D1983">
        <v>153</v>
      </c>
      <c r="E1983" t="s">
        <v>86</v>
      </c>
      <c r="F1983" t="s">
        <v>87</v>
      </c>
      <c r="G1983" t="s">
        <v>88</v>
      </c>
      <c r="H1983" t="s">
        <v>89</v>
      </c>
      <c r="I1983" t="s">
        <v>190</v>
      </c>
      <c r="J1983" t="s">
        <v>91</v>
      </c>
      <c r="K1983" t="s">
        <v>191</v>
      </c>
      <c r="L1983">
        <v>2200</v>
      </c>
      <c r="M1983">
        <v>1633876</v>
      </c>
      <c r="N1983">
        <v>264322</v>
      </c>
      <c r="O1983">
        <v>58135</v>
      </c>
      <c r="P1983">
        <v>168857</v>
      </c>
      <c r="Q1983" t="s">
        <v>93</v>
      </c>
      <c r="R1983">
        <v>763695</v>
      </c>
    </row>
    <row r="1984" spans="1:18" x14ac:dyDescent="0.25">
      <c r="A1984" t="s">
        <v>394</v>
      </c>
      <c r="B1984" t="s">
        <v>395</v>
      </c>
      <c r="C1984" t="s">
        <v>85</v>
      </c>
      <c r="D1984">
        <v>153</v>
      </c>
      <c r="E1984" t="s">
        <v>86</v>
      </c>
      <c r="F1984" t="s">
        <v>87</v>
      </c>
      <c r="G1984" t="s">
        <v>88</v>
      </c>
      <c r="H1984" t="s">
        <v>89</v>
      </c>
      <c r="I1984" t="s">
        <v>190</v>
      </c>
      <c r="J1984" t="s">
        <v>91</v>
      </c>
      <c r="K1984" t="s">
        <v>191</v>
      </c>
      <c r="L1984">
        <v>2650</v>
      </c>
      <c r="M1984">
        <v>1633876</v>
      </c>
      <c r="N1984">
        <v>264322</v>
      </c>
      <c r="O1984">
        <v>58135</v>
      </c>
      <c r="P1984">
        <v>168857</v>
      </c>
      <c r="Q1984" t="s">
        <v>93</v>
      </c>
      <c r="R1984">
        <v>763695</v>
      </c>
    </row>
    <row r="1985" spans="1:18" x14ac:dyDescent="0.25">
      <c r="A1985" t="s">
        <v>394</v>
      </c>
      <c r="B1985" t="s">
        <v>395</v>
      </c>
      <c r="C1985" t="s">
        <v>85</v>
      </c>
      <c r="D1985">
        <v>153</v>
      </c>
      <c r="E1985" t="s">
        <v>86</v>
      </c>
      <c r="F1985" t="s">
        <v>87</v>
      </c>
      <c r="G1985" t="s">
        <v>88</v>
      </c>
      <c r="H1985" t="s">
        <v>89</v>
      </c>
      <c r="I1985" t="s">
        <v>190</v>
      </c>
      <c r="J1985" t="s">
        <v>91</v>
      </c>
      <c r="K1985" t="s">
        <v>191</v>
      </c>
      <c r="L1985">
        <v>4000</v>
      </c>
      <c r="M1985">
        <v>1633876</v>
      </c>
      <c r="N1985">
        <v>264322</v>
      </c>
      <c r="O1985">
        <v>58135</v>
      </c>
      <c r="P1985">
        <v>168857</v>
      </c>
      <c r="Q1985" t="s">
        <v>93</v>
      </c>
      <c r="R1985">
        <v>763695</v>
      </c>
    </row>
    <row r="1986" spans="1:18" x14ac:dyDescent="0.25">
      <c r="A1986" t="s">
        <v>394</v>
      </c>
      <c r="B1986" t="s">
        <v>395</v>
      </c>
      <c r="C1986" t="s">
        <v>85</v>
      </c>
      <c r="D1986">
        <v>153</v>
      </c>
      <c r="E1986" t="s">
        <v>86</v>
      </c>
      <c r="F1986" t="s">
        <v>87</v>
      </c>
      <c r="G1986" t="s">
        <v>88</v>
      </c>
      <c r="H1986" t="s">
        <v>89</v>
      </c>
      <c r="I1986" t="s">
        <v>190</v>
      </c>
      <c r="J1986" t="s">
        <v>91</v>
      </c>
      <c r="K1986" t="s">
        <v>191</v>
      </c>
      <c r="L1986">
        <v>26500</v>
      </c>
      <c r="M1986">
        <v>1633876</v>
      </c>
      <c r="N1986">
        <v>264322</v>
      </c>
      <c r="O1986">
        <v>58135</v>
      </c>
      <c r="P1986">
        <v>168857</v>
      </c>
      <c r="Q1986" t="s">
        <v>93</v>
      </c>
      <c r="R1986">
        <v>763695</v>
      </c>
    </row>
    <row r="1987" spans="1:18" x14ac:dyDescent="0.25">
      <c r="A1987" t="s">
        <v>394</v>
      </c>
      <c r="B1987" t="s">
        <v>395</v>
      </c>
      <c r="C1987" t="s">
        <v>85</v>
      </c>
      <c r="D1987">
        <v>153</v>
      </c>
      <c r="E1987" t="s">
        <v>86</v>
      </c>
      <c r="F1987" t="s">
        <v>87</v>
      </c>
      <c r="G1987" t="s">
        <v>88</v>
      </c>
      <c r="H1987" t="s">
        <v>89</v>
      </c>
      <c r="I1987" t="s">
        <v>190</v>
      </c>
      <c r="J1987" t="s">
        <v>91</v>
      </c>
      <c r="K1987" t="s">
        <v>191</v>
      </c>
      <c r="L1987">
        <v>2500</v>
      </c>
      <c r="M1987">
        <v>1633876</v>
      </c>
      <c r="N1987">
        <v>264322</v>
      </c>
      <c r="O1987">
        <v>58135</v>
      </c>
      <c r="P1987">
        <v>168857</v>
      </c>
      <c r="Q1987" t="s">
        <v>93</v>
      </c>
      <c r="R1987">
        <v>763695</v>
      </c>
    </row>
    <row r="1988" spans="1:18" x14ac:dyDescent="0.25">
      <c r="A1988" t="s">
        <v>394</v>
      </c>
      <c r="B1988" t="s">
        <v>395</v>
      </c>
      <c r="C1988" t="s">
        <v>85</v>
      </c>
      <c r="D1988">
        <v>153</v>
      </c>
      <c r="E1988" t="s">
        <v>86</v>
      </c>
      <c r="F1988" t="s">
        <v>87</v>
      </c>
      <c r="G1988" t="s">
        <v>88</v>
      </c>
      <c r="H1988" t="s">
        <v>89</v>
      </c>
      <c r="I1988" t="s">
        <v>160</v>
      </c>
      <c r="J1988" t="s">
        <v>91</v>
      </c>
      <c r="K1988" t="s">
        <v>161</v>
      </c>
      <c r="L1988">
        <v>14976</v>
      </c>
      <c r="M1988">
        <v>1633876</v>
      </c>
      <c r="N1988">
        <v>264322</v>
      </c>
      <c r="O1988">
        <v>58135</v>
      </c>
      <c r="P1988">
        <v>168857</v>
      </c>
      <c r="Q1988" t="s">
        <v>93</v>
      </c>
      <c r="R1988">
        <v>763695</v>
      </c>
    </row>
    <row r="1989" spans="1:18" x14ac:dyDescent="0.25">
      <c r="A1989" t="s">
        <v>394</v>
      </c>
      <c r="B1989" t="s">
        <v>395</v>
      </c>
      <c r="C1989" t="s">
        <v>85</v>
      </c>
      <c r="D1989">
        <v>153</v>
      </c>
      <c r="E1989" t="s">
        <v>86</v>
      </c>
      <c r="F1989" t="s">
        <v>87</v>
      </c>
      <c r="G1989" t="s">
        <v>88</v>
      </c>
      <c r="H1989" t="s">
        <v>89</v>
      </c>
      <c r="I1989" t="s">
        <v>190</v>
      </c>
      <c r="J1989" t="s">
        <v>91</v>
      </c>
      <c r="K1989" t="s">
        <v>191</v>
      </c>
      <c r="L1989">
        <v>2100</v>
      </c>
      <c r="M1989">
        <v>1633876</v>
      </c>
      <c r="N1989">
        <v>264322</v>
      </c>
      <c r="O1989">
        <v>58135</v>
      </c>
      <c r="P1989">
        <v>168857</v>
      </c>
      <c r="Q1989" t="s">
        <v>93</v>
      </c>
      <c r="R1989">
        <v>763695</v>
      </c>
    </row>
    <row r="1990" spans="1:18" x14ac:dyDescent="0.25">
      <c r="A1990" t="s">
        <v>394</v>
      </c>
      <c r="B1990" t="s">
        <v>395</v>
      </c>
      <c r="C1990" t="s">
        <v>85</v>
      </c>
      <c r="D1990">
        <v>153</v>
      </c>
      <c r="E1990" t="s">
        <v>86</v>
      </c>
      <c r="F1990" t="s">
        <v>87</v>
      </c>
      <c r="G1990" t="s">
        <v>88</v>
      </c>
      <c r="H1990" t="s">
        <v>89</v>
      </c>
      <c r="I1990" t="s">
        <v>196</v>
      </c>
      <c r="J1990" t="s">
        <v>91</v>
      </c>
      <c r="K1990" t="s">
        <v>197</v>
      </c>
      <c r="L1990">
        <v>30326</v>
      </c>
      <c r="M1990">
        <v>1633876</v>
      </c>
      <c r="N1990">
        <v>264322</v>
      </c>
      <c r="O1990">
        <v>58135</v>
      </c>
      <c r="P1990">
        <v>168857</v>
      </c>
      <c r="Q1990" t="s">
        <v>93</v>
      </c>
      <c r="R1990">
        <v>763695</v>
      </c>
    </row>
    <row r="1991" spans="1:18" x14ac:dyDescent="0.25">
      <c r="A1991" t="s">
        <v>394</v>
      </c>
      <c r="B1991" t="s">
        <v>395</v>
      </c>
      <c r="C1991" t="s">
        <v>85</v>
      </c>
      <c r="D1991">
        <v>153</v>
      </c>
      <c r="E1991" t="s">
        <v>86</v>
      </c>
      <c r="F1991" t="s">
        <v>87</v>
      </c>
      <c r="G1991" t="s">
        <v>88</v>
      </c>
      <c r="H1991" t="s">
        <v>89</v>
      </c>
      <c r="I1991" t="s">
        <v>190</v>
      </c>
      <c r="J1991" t="s">
        <v>91</v>
      </c>
      <c r="K1991" t="s">
        <v>191</v>
      </c>
      <c r="L1991">
        <v>2685</v>
      </c>
      <c r="M1991">
        <v>1633876</v>
      </c>
      <c r="N1991">
        <v>264322</v>
      </c>
      <c r="O1991">
        <v>58135</v>
      </c>
      <c r="P1991">
        <v>168857</v>
      </c>
      <c r="Q1991" t="s">
        <v>93</v>
      </c>
      <c r="R1991">
        <v>763695</v>
      </c>
    </row>
    <row r="1992" spans="1:18" x14ac:dyDescent="0.25">
      <c r="A1992" t="s">
        <v>394</v>
      </c>
      <c r="B1992" t="s">
        <v>395</v>
      </c>
      <c r="C1992" t="s">
        <v>85</v>
      </c>
      <c r="D1992">
        <v>153</v>
      </c>
      <c r="E1992" t="s">
        <v>86</v>
      </c>
      <c r="F1992" t="s">
        <v>87</v>
      </c>
      <c r="G1992" t="s">
        <v>88</v>
      </c>
      <c r="H1992" t="s">
        <v>89</v>
      </c>
      <c r="I1992" t="s">
        <v>130</v>
      </c>
      <c r="J1992" t="s">
        <v>91</v>
      </c>
      <c r="K1992" t="s">
        <v>131</v>
      </c>
      <c r="L1992">
        <v>4080</v>
      </c>
      <c r="M1992">
        <v>1633876</v>
      </c>
      <c r="N1992">
        <v>264322</v>
      </c>
      <c r="O1992">
        <v>58135</v>
      </c>
      <c r="P1992">
        <v>168857</v>
      </c>
      <c r="Q1992" t="s">
        <v>93</v>
      </c>
      <c r="R1992">
        <v>763695</v>
      </c>
    </row>
    <row r="1993" spans="1:18" x14ac:dyDescent="0.25">
      <c r="A1993" t="s">
        <v>394</v>
      </c>
      <c r="B1993" t="s">
        <v>395</v>
      </c>
      <c r="C1993" t="s">
        <v>85</v>
      </c>
      <c r="D1993">
        <v>153</v>
      </c>
      <c r="E1993" t="s">
        <v>86</v>
      </c>
      <c r="F1993" t="s">
        <v>87</v>
      </c>
      <c r="G1993" t="s">
        <v>88</v>
      </c>
      <c r="H1993" t="s">
        <v>89</v>
      </c>
      <c r="I1993" t="s">
        <v>136</v>
      </c>
      <c r="J1993" t="s">
        <v>91</v>
      </c>
      <c r="K1993" t="s">
        <v>137</v>
      </c>
      <c r="L1993">
        <v>1200</v>
      </c>
      <c r="M1993">
        <v>1633876</v>
      </c>
      <c r="N1993">
        <v>264322</v>
      </c>
      <c r="O1993">
        <v>58135</v>
      </c>
      <c r="P1993">
        <v>168857</v>
      </c>
      <c r="Q1993" t="s">
        <v>93</v>
      </c>
      <c r="R1993">
        <v>763695</v>
      </c>
    </row>
    <row r="1994" spans="1:18" x14ac:dyDescent="0.25">
      <c r="A1994" t="s">
        <v>394</v>
      </c>
      <c r="B1994" t="s">
        <v>395</v>
      </c>
      <c r="C1994" t="s">
        <v>85</v>
      </c>
      <c r="D1994">
        <v>153</v>
      </c>
      <c r="E1994" t="s">
        <v>86</v>
      </c>
      <c r="F1994" t="s">
        <v>87</v>
      </c>
      <c r="G1994" t="s">
        <v>88</v>
      </c>
      <c r="H1994" t="s">
        <v>89</v>
      </c>
      <c r="I1994" t="s">
        <v>200</v>
      </c>
      <c r="J1994" t="s">
        <v>91</v>
      </c>
      <c r="K1994" t="s">
        <v>201</v>
      </c>
      <c r="L1994">
        <v>25669</v>
      </c>
      <c r="M1994">
        <v>1633876</v>
      </c>
      <c r="N1994">
        <v>264322</v>
      </c>
      <c r="O1994">
        <v>58135</v>
      </c>
      <c r="P1994">
        <v>168857</v>
      </c>
      <c r="Q1994" t="s">
        <v>93</v>
      </c>
      <c r="R1994">
        <v>763695</v>
      </c>
    </row>
    <row r="1995" spans="1:18" x14ac:dyDescent="0.25">
      <c r="A1995" t="s">
        <v>394</v>
      </c>
      <c r="B1995" t="s">
        <v>395</v>
      </c>
      <c r="C1995" t="s">
        <v>85</v>
      </c>
      <c r="D1995">
        <v>153</v>
      </c>
      <c r="E1995" t="s">
        <v>86</v>
      </c>
      <c r="F1995" t="s">
        <v>87</v>
      </c>
      <c r="G1995" t="s">
        <v>88</v>
      </c>
      <c r="H1995" t="s">
        <v>89</v>
      </c>
      <c r="I1995" t="s">
        <v>216</v>
      </c>
      <c r="J1995" t="s">
        <v>91</v>
      </c>
      <c r="K1995" t="s">
        <v>217</v>
      </c>
      <c r="L1995">
        <v>15300</v>
      </c>
      <c r="M1995">
        <v>1633876</v>
      </c>
      <c r="N1995">
        <v>264322</v>
      </c>
      <c r="O1995">
        <v>58135</v>
      </c>
      <c r="P1995">
        <v>168857</v>
      </c>
      <c r="Q1995" t="s">
        <v>93</v>
      </c>
      <c r="R1995">
        <v>763695</v>
      </c>
    </row>
    <row r="1996" spans="1:18" x14ac:dyDescent="0.25">
      <c r="A1996" t="s">
        <v>394</v>
      </c>
      <c r="B1996" t="s">
        <v>395</v>
      </c>
      <c r="C1996" t="s">
        <v>85</v>
      </c>
      <c r="D1996">
        <v>153</v>
      </c>
      <c r="E1996" t="s">
        <v>86</v>
      </c>
      <c r="F1996" t="s">
        <v>87</v>
      </c>
      <c r="G1996" t="s">
        <v>88</v>
      </c>
      <c r="H1996" t="s">
        <v>89</v>
      </c>
      <c r="I1996" t="s">
        <v>208</v>
      </c>
      <c r="J1996" t="s">
        <v>91</v>
      </c>
      <c r="K1996" t="s">
        <v>209</v>
      </c>
      <c r="L1996">
        <v>3652</v>
      </c>
      <c r="M1996">
        <v>1633876</v>
      </c>
      <c r="N1996">
        <v>264322</v>
      </c>
      <c r="O1996">
        <v>58135</v>
      </c>
      <c r="P1996">
        <v>168857</v>
      </c>
      <c r="Q1996" t="s">
        <v>93</v>
      </c>
      <c r="R1996">
        <v>763695</v>
      </c>
    </row>
    <row r="1997" spans="1:18" x14ac:dyDescent="0.25">
      <c r="A1997" t="s">
        <v>394</v>
      </c>
      <c r="B1997" t="s">
        <v>395</v>
      </c>
      <c r="C1997" t="s">
        <v>85</v>
      </c>
      <c r="D1997">
        <v>153</v>
      </c>
      <c r="E1997" t="s">
        <v>86</v>
      </c>
      <c r="F1997" t="s">
        <v>87</v>
      </c>
      <c r="G1997" t="s">
        <v>88</v>
      </c>
      <c r="H1997" t="s">
        <v>89</v>
      </c>
      <c r="I1997" t="s">
        <v>136</v>
      </c>
      <c r="J1997" t="s">
        <v>91</v>
      </c>
      <c r="K1997" t="s">
        <v>137</v>
      </c>
      <c r="L1997">
        <v>59</v>
      </c>
      <c r="M1997">
        <v>1633876</v>
      </c>
      <c r="N1997">
        <v>264322</v>
      </c>
      <c r="O1997">
        <v>58135</v>
      </c>
      <c r="P1997">
        <v>168857</v>
      </c>
      <c r="Q1997" t="s">
        <v>93</v>
      </c>
      <c r="R1997">
        <v>763695</v>
      </c>
    </row>
    <row r="1998" spans="1:18" x14ac:dyDescent="0.25">
      <c r="A1998" t="s">
        <v>394</v>
      </c>
      <c r="B1998" t="s">
        <v>395</v>
      </c>
      <c r="C1998" t="s">
        <v>85</v>
      </c>
      <c r="D1998">
        <v>153</v>
      </c>
      <c r="E1998" t="s">
        <v>86</v>
      </c>
      <c r="F1998" t="s">
        <v>87</v>
      </c>
      <c r="G1998" t="s">
        <v>88</v>
      </c>
      <c r="H1998" t="s">
        <v>89</v>
      </c>
      <c r="I1998" t="s">
        <v>190</v>
      </c>
      <c r="J1998" t="s">
        <v>91</v>
      </c>
      <c r="K1998" t="s">
        <v>191</v>
      </c>
      <c r="L1998">
        <v>1500</v>
      </c>
      <c r="M1998">
        <v>1633876</v>
      </c>
      <c r="N1998">
        <v>264322</v>
      </c>
      <c r="O1998">
        <v>58135</v>
      </c>
      <c r="P1998">
        <v>168857</v>
      </c>
      <c r="Q1998" t="s">
        <v>93</v>
      </c>
      <c r="R1998">
        <v>763695</v>
      </c>
    </row>
    <row r="1999" spans="1:18" x14ac:dyDescent="0.25">
      <c r="A1999" t="s">
        <v>394</v>
      </c>
      <c r="B1999" t="s">
        <v>395</v>
      </c>
      <c r="C1999" t="s">
        <v>85</v>
      </c>
      <c r="D1999">
        <v>153</v>
      </c>
      <c r="E1999" t="s">
        <v>86</v>
      </c>
      <c r="F1999" t="s">
        <v>87</v>
      </c>
      <c r="G1999" t="s">
        <v>88</v>
      </c>
      <c r="H1999" t="s">
        <v>89</v>
      </c>
      <c r="I1999" t="s">
        <v>138</v>
      </c>
      <c r="J1999" t="s">
        <v>91</v>
      </c>
      <c r="K1999" t="s">
        <v>139</v>
      </c>
      <c r="L1999">
        <v>2839</v>
      </c>
      <c r="M1999">
        <v>1633876</v>
      </c>
      <c r="N1999">
        <v>264322</v>
      </c>
      <c r="O1999">
        <v>58135</v>
      </c>
      <c r="P1999">
        <v>168857</v>
      </c>
      <c r="Q1999" t="s">
        <v>93</v>
      </c>
      <c r="R1999">
        <v>763695</v>
      </c>
    </row>
    <row r="2000" spans="1:18" x14ac:dyDescent="0.25">
      <c r="A2000" t="s">
        <v>394</v>
      </c>
      <c r="B2000" t="s">
        <v>395</v>
      </c>
      <c r="C2000" t="s">
        <v>85</v>
      </c>
      <c r="D2000">
        <v>153</v>
      </c>
      <c r="E2000" t="s">
        <v>86</v>
      </c>
      <c r="F2000" t="s">
        <v>87</v>
      </c>
      <c r="G2000" t="s">
        <v>88</v>
      </c>
      <c r="H2000" t="s">
        <v>89</v>
      </c>
      <c r="I2000" t="s">
        <v>208</v>
      </c>
      <c r="J2000" t="s">
        <v>91</v>
      </c>
      <c r="K2000" t="s">
        <v>209</v>
      </c>
      <c r="L2000">
        <v>9381</v>
      </c>
      <c r="M2000">
        <v>1633876</v>
      </c>
      <c r="N2000">
        <v>264322</v>
      </c>
      <c r="O2000">
        <v>58135</v>
      </c>
      <c r="P2000">
        <v>168857</v>
      </c>
      <c r="Q2000" t="s">
        <v>93</v>
      </c>
      <c r="R2000">
        <v>763695</v>
      </c>
    </row>
    <row r="2001" spans="1:18" x14ac:dyDescent="0.25">
      <c r="A2001" t="s">
        <v>394</v>
      </c>
      <c r="B2001" t="s">
        <v>395</v>
      </c>
      <c r="C2001" t="s">
        <v>85</v>
      </c>
      <c r="D2001">
        <v>153</v>
      </c>
      <c r="E2001" t="s">
        <v>86</v>
      </c>
      <c r="F2001" t="s">
        <v>87</v>
      </c>
      <c r="G2001" t="s">
        <v>88</v>
      </c>
      <c r="H2001" t="s">
        <v>89</v>
      </c>
      <c r="I2001" t="s">
        <v>208</v>
      </c>
      <c r="J2001" t="s">
        <v>91</v>
      </c>
      <c r="K2001" t="s">
        <v>209</v>
      </c>
      <c r="L2001">
        <v>1200</v>
      </c>
      <c r="M2001">
        <v>1633876</v>
      </c>
      <c r="N2001">
        <v>264322</v>
      </c>
      <c r="O2001">
        <v>58135</v>
      </c>
      <c r="P2001">
        <v>168857</v>
      </c>
      <c r="Q2001" t="s">
        <v>93</v>
      </c>
      <c r="R2001">
        <v>763695</v>
      </c>
    </row>
    <row r="2002" spans="1:18" x14ac:dyDescent="0.25">
      <c r="A2002" t="s">
        <v>394</v>
      </c>
      <c r="B2002" t="s">
        <v>395</v>
      </c>
      <c r="C2002" t="s">
        <v>85</v>
      </c>
      <c r="D2002">
        <v>153</v>
      </c>
      <c r="E2002" t="s">
        <v>86</v>
      </c>
      <c r="F2002" t="s">
        <v>87</v>
      </c>
      <c r="G2002" t="s">
        <v>88</v>
      </c>
      <c r="H2002" t="s">
        <v>89</v>
      </c>
      <c r="I2002" t="s">
        <v>208</v>
      </c>
      <c r="J2002" t="s">
        <v>91</v>
      </c>
      <c r="K2002" t="s">
        <v>209</v>
      </c>
      <c r="L2002">
        <v>420</v>
      </c>
      <c r="M2002">
        <v>1633876</v>
      </c>
      <c r="N2002">
        <v>264322</v>
      </c>
      <c r="O2002">
        <v>58135</v>
      </c>
      <c r="P2002">
        <v>168857</v>
      </c>
      <c r="Q2002" t="s">
        <v>93</v>
      </c>
      <c r="R2002">
        <v>763695</v>
      </c>
    </row>
    <row r="2003" spans="1:18" x14ac:dyDescent="0.25">
      <c r="A2003" t="s">
        <v>394</v>
      </c>
      <c r="B2003" t="s">
        <v>395</v>
      </c>
      <c r="C2003" t="s">
        <v>85</v>
      </c>
      <c r="D2003">
        <v>153</v>
      </c>
      <c r="E2003" t="s">
        <v>86</v>
      </c>
      <c r="F2003" t="s">
        <v>87</v>
      </c>
      <c r="G2003" t="s">
        <v>88</v>
      </c>
      <c r="H2003" t="s">
        <v>89</v>
      </c>
      <c r="I2003" t="s">
        <v>208</v>
      </c>
      <c r="J2003" t="s">
        <v>91</v>
      </c>
      <c r="K2003" t="s">
        <v>209</v>
      </c>
      <c r="L2003">
        <v>1380</v>
      </c>
      <c r="M2003">
        <v>1633876</v>
      </c>
      <c r="N2003">
        <v>264322</v>
      </c>
      <c r="O2003">
        <v>58135</v>
      </c>
      <c r="P2003">
        <v>168857</v>
      </c>
      <c r="Q2003" t="s">
        <v>93</v>
      </c>
      <c r="R2003">
        <v>763695</v>
      </c>
    </row>
    <row r="2004" spans="1:18" x14ac:dyDescent="0.25">
      <c r="A2004" t="s">
        <v>394</v>
      </c>
      <c r="B2004" t="s">
        <v>395</v>
      </c>
      <c r="C2004" t="s">
        <v>85</v>
      </c>
      <c r="D2004">
        <v>153</v>
      </c>
      <c r="E2004" t="s">
        <v>86</v>
      </c>
      <c r="F2004" t="s">
        <v>87</v>
      </c>
      <c r="G2004" t="s">
        <v>88</v>
      </c>
      <c r="H2004" t="s">
        <v>89</v>
      </c>
      <c r="I2004" t="s">
        <v>208</v>
      </c>
      <c r="J2004" t="s">
        <v>91</v>
      </c>
      <c r="K2004" t="s">
        <v>209</v>
      </c>
      <c r="L2004">
        <v>1678</v>
      </c>
      <c r="M2004">
        <v>1633876</v>
      </c>
      <c r="N2004">
        <v>264322</v>
      </c>
      <c r="O2004">
        <v>58135</v>
      </c>
      <c r="P2004">
        <v>168857</v>
      </c>
      <c r="Q2004" t="s">
        <v>93</v>
      </c>
      <c r="R2004">
        <v>763695</v>
      </c>
    </row>
    <row r="2005" spans="1:18" x14ac:dyDescent="0.25">
      <c r="A2005" t="s">
        <v>394</v>
      </c>
      <c r="B2005" t="s">
        <v>395</v>
      </c>
      <c r="C2005" t="s">
        <v>85</v>
      </c>
      <c r="D2005">
        <v>153</v>
      </c>
      <c r="E2005" t="s">
        <v>86</v>
      </c>
      <c r="F2005" t="s">
        <v>87</v>
      </c>
      <c r="G2005" t="s">
        <v>88</v>
      </c>
      <c r="H2005" t="s">
        <v>89</v>
      </c>
      <c r="I2005" t="s">
        <v>212</v>
      </c>
      <c r="J2005" t="s">
        <v>91</v>
      </c>
      <c r="K2005" t="s">
        <v>213</v>
      </c>
      <c r="L2005">
        <v>7716</v>
      </c>
      <c r="M2005">
        <v>1633876</v>
      </c>
      <c r="N2005">
        <v>264322</v>
      </c>
      <c r="O2005">
        <v>58135</v>
      </c>
      <c r="P2005">
        <v>168857</v>
      </c>
      <c r="Q2005" t="s">
        <v>93</v>
      </c>
      <c r="R2005">
        <v>763695</v>
      </c>
    </row>
    <row r="2006" spans="1:18" x14ac:dyDescent="0.25">
      <c r="A2006" t="s">
        <v>394</v>
      </c>
      <c r="B2006" t="s">
        <v>395</v>
      </c>
      <c r="C2006" t="s">
        <v>85</v>
      </c>
      <c r="D2006">
        <v>153</v>
      </c>
      <c r="E2006" t="s">
        <v>86</v>
      </c>
      <c r="F2006" t="s">
        <v>87</v>
      </c>
      <c r="G2006" t="s">
        <v>88</v>
      </c>
      <c r="H2006" t="s">
        <v>89</v>
      </c>
      <c r="I2006" t="s">
        <v>192</v>
      </c>
      <c r="J2006" t="s">
        <v>91</v>
      </c>
      <c r="K2006" t="s">
        <v>193</v>
      </c>
      <c r="L2006">
        <v>3400</v>
      </c>
      <c r="M2006">
        <v>1633876</v>
      </c>
      <c r="N2006">
        <v>264322</v>
      </c>
      <c r="O2006">
        <v>58135</v>
      </c>
      <c r="P2006">
        <v>168857</v>
      </c>
      <c r="Q2006" t="s">
        <v>93</v>
      </c>
      <c r="R2006">
        <v>763695</v>
      </c>
    </row>
    <row r="2007" spans="1:18" x14ac:dyDescent="0.25">
      <c r="A2007" t="s">
        <v>394</v>
      </c>
      <c r="B2007" t="s">
        <v>395</v>
      </c>
      <c r="C2007" t="s">
        <v>85</v>
      </c>
      <c r="D2007">
        <v>153</v>
      </c>
      <c r="E2007" t="s">
        <v>86</v>
      </c>
      <c r="F2007" t="s">
        <v>87</v>
      </c>
      <c r="G2007" t="s">
        <v>88</v>
      </c>
      <c r="H2007" t="s">
        <v>89</v>
      </c>
      <c r="I2007" t="s">
        <v>136</v>
      </c>
      <c r="J2007" t="s">
        <v>91</v>
      </c>
      <c r="K2007" t="s">
        <v>137</v>
      </c>
      <c r="L2007">
        <v>239</v>
      </c>
      <c r="M2007">
        <v>1633876</v>
      </c>
      <c r="N2007">
        <v>264322</v>
      </c>
      <c r="O2007">
        <v>58135</v>
      </c>
      <c r="P2007">
        <v>168857</v>
      </c>
      <c r="Q2007" t="s">
        <v>93</v>
      </c>
      <c r="R2007">
        <v>763695</v>
      </c>
    </row>
    <row r="2008" spans="1:18" x14ac:dyDescent="0.25">
      <c r="A2008" t="s">
        <v>394</v>
      </c>
      <c r="B2008" t="s">
        <v>395</v>
      </c>
      <c r="C2008" t="s">
        <v>85</v>
      </c>
      <c r="D2008">
        <v>153</v>
      </c>
      <c r="E2008" t="s">
        <v>86</v>
      </c>
      <c r="F2008" t="s">
        <v>87</v>
      </c>
      <c r="G2008" t="s">
        <v>88</v>
      </c>
      <c r="H2008" t="s">
        <v>89</v>
      </c>
      <c r="I2008" t="s">
        <v>136</v>
      </c>
      <c r="J2008" t="s">
        <v>91</v>
      </c>
      <c r="K2008" t="s">
        <v>137</v>
      </c>
      <c r="L2008">
        <v>788</v>
      </c>
      <c r="M2008">
        <v>1633876</v>
      </c>
      <c r="N2008">
        <v>264322</v>
      </c>
      <c r="O2008">
        <v>58135</v>
      </c>
      <c r="P2008">
        <v>168857</v>
      </c>
      <c r="Q2008" t="s">
        <v>93</v>
      </c>
      <c r="R2008">
        <v>763695</v>
      </c>
    </row>
    <row r="2009" spans="1:18" x14ac:dyDescent="0.25">
      <c r="A2009" t="s">
        <v>394</v>
      </c>
      <c r="B2009" t="s">
        <v>395</v>
      </c>
      <c r="C2009" t="s">
        <v>85</v>
      </c>
      <c r="D2009">
        <v>153</v>
      </c>
      <c r="E2009" t="s">
        <v>86</v>
      </c>
      <c r="F2009" t="s">
        <v>87</v>
      </c>
      <c r="G2009" t="s">
        <v>88</v>
      </c>
      <c r="H2009" t="s">
        <v>89</v>
      </c>
      <c r="I2009" t="s">
        <v>220</v>
      </c>
      <c r="J2009" t="s">
        <v>91</v>
      </c>
      <c r="K2009" t="s">
        <v>221</v>
      </c>
      <c r="L2009">
        <v>10400</v>
      </c>
      <c r="M2009">
        <v>1633876</v>
      </c>
      <c r="N2009">
        <v>264322</v>
      </c>
      <c r="O2009">
        <v>58135</v>
      </c>
      <c r="P2009">
        <v>168857</v>
      </c>
      <c r="Q2009" t="s">
        <v>93</v>
      </c>
      <c r="R2009">
        <v>763695</v>
      </c>
    </row>
    <row r="2010" spans="1:18" x14ac:dyDescent="0.25">
      <c r="A2010" t="s">
        <v>394</v>
      </c>
      <c r="B2010" t="s">
        <v>395</v>
      </c>
      <c r="C2010" t="s">
        <v>85</v>
      </c>
      <c r="D2010">
        <v>153</v>
      </c>
      <c r="E2010" t="s">
        <v>86</v>
      </c>
      <c r="F2010" t="s">
        <v>87</v>
      </c>
      <c r="G2010" t="s">
        <v>88</v>
      </c>
      <c r="H2010" t="s">
        <v>89</v>
      </c>
      <c r="I2010" t="s">
        <v>224</v>
      </c>
      <c r="J2010" t="s">
        <v>91</v>
      </c>
      <c r="K2010" t="s">
        <v>225</v>
      </c>
      <c r="L2010">
        <v>2092</v>
      </c>
      <c r="M2010">
        <v>1633876</v>
      </c>
      <c r="N2010">
        <v>264322</v>
      </c>
      <c r="O2010">
        <v>58135</v>
      </c>
      <c r="P2010">
        <v>168857</v>
      </c>
      <c r="Q2010" t="s">
        <v>93</v>
      </c>
      <c r="R2010">
        <v>763695</v>
      </c>
    </row>
    <row r="2011" spans="1:18" x14ac:dyDescent="0.25">
      <c r="A2011" t="s">
        <v>394</v>
      </c>
      <c r="B2011" t="s">
        <v>395</v>
      </c>
      <c r="C2011" t="s">
        <v>85</v>
      </c>
      <c r="D2011">
        <v>153</v>
      </c>
      <c r="E2011" t="s">
        <v>86</v>
      </c>
      <c r="F2011" t="s">
        <v>87</v>
      </c>
      <c r="G2011" t="s">
        <v>88</v>
      </c>
      <c r="H2011" t="s">
        <v>89</v>
      </c>
      <c r="I2011" t="s">
        <v>190</v>
      </c>
      <c r="J2011" t="s">
        <v>91</v>
      </c>
      <c r="K2011" t="s">
        <v>191</v>
      </c>
      <c r="L2011">
        <v>3000</v>
      </c>
      <c r="M2011">
        <v>1633876</v>
      </c>
      <c r="N2011">
        <v>264322</v>
      </c>
      <c r="O2011">
        <v>58135</v>
      </c>
      <c r="P2011">
        <v>168857</v>
      </c>
      <c r="Q2011" t="s">
        <v>93</v>
      </c>
      <c r="R2011">
        <v>763695</v>
      </c>
    </row>
    <row r="2012" spans="1:18" x14ac:dyDescent="0.25">
      <c r="A2012" t="s">
        <v>394</v>
      </c>
      <c r="B2012" t="s">
        <v>395</v>
      </c>
      <c r="C2012" t="s">
        <v>85</v>
      </c>
      <c r="D2012">
        <v>153</v>
      </c>
      <c r="E2012" t="s">
        <v>86</v>
      </c>
      <c r="F2012" t="s">
        <v>87</v>
      </c>
      <c r="G2012" t="s">
        <v>88</v>
      </c>
      <c r="H2012" t="s">
        <v>89</v>
      </c>
      <c r="I2012" t="s">
        <v>190</v>
      </c>
      <c r="J2012" t="s">
        <v>91</v>
      </c>
      <c r="K2012" t="s">
        <v>191</v>
      </c>
      <c r="L2012">
        <v>400</v>
      </c>
      <c r="M2012">
        <v>1633876</v>
      </c>
      <c r="N2012">
        <v>264322</v>
      </c>
      <c r="O2012">
        <v>58135</v>
      </c>
      <c r="P2012">
        <v>168857</v>
      </c>
      <c r="Q2012" t="s">
        <v>93</v>
      </c>
      <c r="R2012">
        <v>763695</v>
      </c>
    </row>
    <row r="2013" spans="1:18" x14ac:dyDescent="0.25">
      <c r="A2013" t="s">
        <v>394</v>
      </c>
      <c r="B2013" t="s">
        <v>395</v>
      </c>
      <c r="C2013" t="s">
        <v>85</v>
      </c>
      <c r="D2013">
        <v>153</v>
      </c>
      <c r="E2013" t="s">
        <v>86</v>
      </c>
      <c r="F2013" t="s">
        <v>87</v>
      </c>
      <c r="G2013" t="s">
        <v>88</v>
      </c>
      <c r="H2013" t="s">
        <v>89</v>
      </c>
      <c r="I2013" t="s">
        <v>138</v>
      </c>
      <c r="J2013" t="s">
        <v>91</v>
      </c>
      <c r="K2013" t="s">
        <v>139</v>
      </c>
      <c r="L2013">
        <v>15267</v>
      </c>
      <c r="M2013">
        <v>1633876</v>
      </c>
      <c r="N2013">
        <v>264322</v>
      </c>
      <c r="O2013">
        <v>58135</v>
      </c>
      <c r="P2013">
        <v>168857</v>
      </c>
      <c r="Q2013" t="s">
        <v>93</v>
      </c>
      <c r="R2013">
        <v>763695</v>
      </c>
    </row>
    <row r="2014" spans="1:18" x14ac:dyDescent="0.25">
      <c r="A2014" t="s">
        <v>394</v>
      </c>
      <c r="B2014" t="s">
        <v>395</v>
      </c>
      <c r="C2014" t="s">
        <v>85</v>
      </c>
      <c r="D2014">
        <v>153</v>
      </c>
      <c r="E2014" t="s">
        <v>86</v>
      </c>
      <c r="F2014" t="s">
        <v>87</v>
      </c>
      <c r="G2014" t="s">
        <v>88</v>
      </c>
      <c r="H2014" t="s">
        <v>89</v>
      </c>
      <c r="I2014" t="s">
        <v>208</v>
      </c>
      <c r="J2014" t="s">
        <v>91</v>
      </c>
      <c r="K2014" t="s">
        <v>209</v>
      </c>
      <c r="L2014">
        <v>6212</v>
      </c>
      <c r="M2014">
        <v>1633876</v>
      </c>
      <c r="N2014">
        <v>264322</v>
      </c>
      <c r="O2014">
        <v>58135</v>
      </c>
      <c r="P2014">
        <v>168857</v>
      </c>
      <c r="Q2014" t="s">
        <v>93</v>
      </c>
      <c r="R2014">
        <v>763695</v>
      </c>
    </row>
    <row r="2015" spans="1:18" x14ac:dyDescent="0.25">
      <c r="A2015" t="s">
        <v>394</v>
      </c>
      <c r="B2015" t="s">
        <v>395</v>
      </c>
      <c r="C2015" t="s">
        <v>85</v>
      </c>
      <c r="D2015">
        <v>153</v>
      </c>
      <c r="E2015" t="s">
        <v>86</v>
      </c>
      <c r="F2015" t="s">
        <v>87</v>
      </c>
      <c r="G2015" t="s">
        <v>88</v>
      </c>
      <c r="H2015" t="s">
        <v>89</v>
      </c>
      <c r="I2015" t="s">
        <v>90</v>
      </c>
      <c r="J2015" t="s">
        <v>91</v>
      </c>
      <c r="K2015" t="s">
        <v>92</v>
      </c>
      <c r="L2015">
        <v>0</v>
      </c>
      <c r="M2015">
        <v>1633876</v>
      </c>
      <c r="N2015">
        <v>264322</v>
      </c>
      <c r="O2015">
        <v>58135</v>
      </c>
      <c r="P2015">
        <v>168857</v>
      </c>
      <c r="Q2015" t="s">
        <v>93</v>
      </c>
      <c r="R2015">
        <v>763695</v>
      </c>
    </row>
    <row r="2016" spans="1:18" x14ac:dyDescent="0.25">
      <c r="A2016" t="s">
        <v>394</v>
      </c>
      <c r="B2016" t="s">
        <v>395</v>
      </c>
      <c r="C2016" t="s">
        <v>85</v>
      </c>
      <c r="D2016">
        <v>153</v>
      </c>
      <c r="E2016" t="s">
        <v>86</v>
      </c>
      <c r="F2016" t="s">
        <v>87</v>
      </c>
      <c r="G2016" t="s">
        <v>88</v>
      </c>
      <c r="H2016" t="s">
        <v>89</v>
      </c>
      <c r="I2016" t="s">
        <v>94</v>
      </c>
      <c r="J2016" t="s">
        <v>91</v>
      </c>
      <c r="K2016" t="s">
        <v>95</v>
      </c>
      <c r="L2016">
        <v>0</v>
      </c>
      <c r="M2016">
        <v>1633876</v>
      </c>
      <c r="N2016">
        <v>264322</v>
      </c>
      <c r="O2016">
        <v>58135</v>
      </c>
      <c r="P2016">
        <v>168857</v>
      </c>
      <c r="Q2016" t="s">
        <v>93</v>
      </c>
      <c r="R2016">
        <v>763695</v>
      </c>
    </row>
    <row r="2017" spans="1:18" x14ac:dyDescent="0.25">
      <c r="A2017" t="s">
        <v>394</v>
      </c>
      <c r="B2017" t="s">
        <v>395</v>
      </c>
      <c r="C2017" t="s">
        <v>85</v>
      </c>
      <c r="D2017">
        <v>153</v>
      </c>
      <c r="E2017" t="s">
        <v>86</v>
      </c>
      <c r="F2017" t="s">
        <v>87</v>
      </c>
      <c r="G2017" t="s">
        <v>88</v>
      </c>
      <c r="H2017" t="s">
        <v>89</v>
      </c>
      <c r="I2017" t="s">
        <v>96</v>
      </c>
      <c r="J2017" t="s">
        <v>91</v>
      </c>
      <c r="K2017" t="s">
        <v>97</v>
      </c>
      <c r="L2017">
        <v>0</v>
      </c>
      <c r="M2017">
        <v>1633876</v>
      </c>
      <c r="N2017">
        <v>264322</v>
      </c>
      <c r="O2017">
        <v>58135</v>
      </c>
      <c r="P2017">
        <v>168857</v>
      </c>
      <c r="Q2017" t="s">
        <v>93</v>
      </c>
      <c r="R2017">
        <v>763695</v>
      </c>
    </row>
    <row r="2018" spans="1:18" x14ac:dyDescent="0.25">
      <c r="A2018" t="s">
        <v>394</v>
      </c>
      <c r="B2018" t="s">
        <v>395</v>
      </c>
      <c r="C2018" t="s">
        <v>85</v>
      </c>
      <c r="D2018">
        <v>153</v>
      </c>
      <c r="E2018" t="s">
        <v>86</v>
      </c>
      <c r="F2018" t="s">
        <v>87</v>
      </c>
      <c r="G2018" t="s">
        <v>88</v>
      </c>
      <c r="H2018" t="s">
        <v>89</v>
      </c>
      <c r="I2018" t="s">
        <v>98</v>
      </c>
      <c r="J2018" t="s">
        <v>91</v>
      </c>
      <c r="K2018" t="s">
        <v>99</v>
      </c>
      <c r="L2018">
        <v>0</v>
      </c>
      <c r="M2018">
        <v>1633876</v>
      </c>
      <c r="N2018">
        <v>264322</v>
      </c>
      <c r="O2018">
        <v>58135</v>
      </c>
      <c r="P2018">
        <v>168857</v>
      </c>
      <c r="Q2018" t="s">
        <v>93</v>
      </c>
      <c r="R2018">
        <v>763695</v>
      </c>
    </row>
    <row r="2019" spans="1:18" x14ac:dyDescent="0.25">
      <c r="A2019" t="s">
        <v>394</v>
      </c>
      <c r="B2019" t="s">
        <v>395</v>
      </c>
      <c r="C2019" t="s">
        <v>85</v>
      </c>
      <c r="D2019">
        <v>153</v>
      </c>
      <c r="E2019" t="s">
        <v>86</v>
      </c>
      <c r="F2019" t="s">
        <v>87</v>
      </c>
      <c r="G2019" t="s">
        <v>88</v>
      </c>
      <c r="H2019" t="s">
        <v>89</v>
      </c>
      <c r="I2019" t="s">
        <v>100</v>
      </c>
      <c r="J2019" t="s">
        <v>91</v>
      </c>
      <c r="K2019" t="s">
        <v>101</v>
      </c>
      <c r="L2019">
        <v>0</v>
      </c>
      <c r="M2019">
        <v>1633876</v>
      </c>
      <c r="N2019">
        <v>264322</v>
      </c>
      <c r="O2019">
        <v>58135</v>
      </c>
      <c r="P2019">
        <v>168857</v>
      </c>
      <c r="Q2019" t="s">
        <v>93</v>
      </c>
      <c r="R2019">
        <v>763695</v>
      </c>
    </row>
    <row r="2020" spans="1:18" x14ac:dyDescent="0.25">
      <c r="A2020" t="s">
        <v>394</v>
      </c>
      <c r="B2020" t="s">
        <v>395</v>
      </c>
      <c r="C2020" t="s">
        <v>85</v>
      </c>
      <c r="D2020">
        <v>153</v>
      </c>
      <c r="E2020" t="s">
        <v>86</v>
      </c>
      <c r="F2020" t="s">
        <v>87</v>
      </c>
      <c r="G2020" t="s">
        <v>88</v>
      </c>
      <c r="H2020" t="s">
        <v>89</v>
      </c>
      <c r="I2020" t="s">
        <v>102</v>
      </c>
      <c r="J2020" t="s">
        <v>91</v>
      </c>
      <c r="K2020" t="s">
        <v>103</v>
      </c>
      <c r="L2020">
        <v>0</v>
      </c>
      <c r="M2020">
        <v>1633876</v>
      </c>
      <c r="N2020">
        <v>264322</v>
      </c>
      <c r="O2020">
        <v>58135</v>
      </c>
      <c r="P2020">
        <v>168857</v>
      </c>
      <c r="Q2020" t="s">
        <v>93</v>
      </c>
      <c r="R2020">
        <v>763695</v>
      </c>
    </row>
    <row r="2021" spans="1:18" x14ac:dyDescent="0.25">
      <c r="A2021" t="s">
        <v>394</v>
      </c>
      <c r="B2021" t="s">
        <v>395</v>
      </c>
      <c r="C2021" t="s">
        <v>85</v>
      </c>
      <c r="D2021">
        <v>153</v>
      </c>
      <c r="E2021" t="s">
        <v>86</v>
      </c>
      <c r="F2021" t="s">
        <v>87</v>
      </c>
      <c r="G2021" t="s">
        <v>88</v>
      </c>
      <c r="H2021" t="s">
        <v>89</v>
      </c>
      <c r="I2021" t="s">
        <v>104</v>
      </c>
      <c r="J2021" t="s">
        <v>91</v>
      </c>
      <c r="K2021" t="s">
        <v>105</v>
      </c>
      <c r="L2021">
        <v>0</v>
      </c>
      <c r="M2021">
        <v>1633876</v>
      </c>
      <c r="N2021">
        <v>264322</v>
      </c>
      <c r="O2021">
        <v>58135</v>
      </c>
      <c r="P2021">
        <v>168857</v>
      </c>
      <c r="Q2021" t="s">
        <v>93</v>
      </c>
      <c r="R2021">
        <v>763695</v>
      </c>
    </row>
    <row r="2022" spans="1:18" x14ac:dyDescent="0.25">
      <c r="A2022" t="s">
        <v>394</v>
      </c>
      <c r="B2022" t="s">
        <v>395</v>
      </c>
      <c r="C2022" t="s">
        <v>85</v>
      </c>
      <c r="D2022">
        <v>153</v>
      </c>
      <c r="E2022" t="s">
        <v>86</v>
      </c>
      <c r="F2022" t="s">
        <v>87</v>
      </c>
      <c r="G2022" t="s">
        <v>88</v>
      </c>
      <c r="H2022" t="s">
        <v>89</v>
      </c>
      <c r="I2022" t="s">
        <v>106</v>
      </c>
      <c r="J2022" t="s">
        <v>91</v>
      </c>
      <c r="K2022" t="s">
        <v>107</v>
      </c>
      <c r="L2022">
        <v>0</v>
      </c>
      <c r="M2022">
        <v>1633876</v>
      </c>
      <c r="N2022">
        <v>264322</v>
      </c>
      <c r="O2022">
        <v>58135</v>
      </c>
      <c r="P2022">
        <v>168857</v>
      </c>
      <c r="Q2022" t="s">
        <v>93</v>
      </c>
      <c r="R2022">
        <v>763695</v>
      </c>
    </row>
    <row r="2023" spans="1:18" x14ac:dyDescent="0.25">
      <c r="A2023" t="s">
        <v>394</v>
      </c>
      <c r="B2023" t="s">
        <v>395</v>
      </c>
      <c r="C2023" t="s">
        <v>85</v>
      </c>
      <c r="D2023">
        <v>153</v>
      </c>
      <c r="E2023" t="s">
        <v>86</v>
      </c>
      <c r="F2023" t="s">
        <v>87</v>
      </c>
      <c r="G2023" t="s">
        <v>88</v>
      </c>
      <c r="H2023" t="s">
        <v>89</v>
      </c>
      <c r="I2023" t="s">
        <v>108</v>
      </c>
      <c r="J2023" t="s">
        <v>91</v>
      </c>
      <c r="K2023" t="s">
        <v>109</v>
      </c>
      <c r="L2023">
        <v>0</v>
      </c>
      <c r="M2023">
        <v>1633876</v>
      </c>
      <c r="N2023">
        <v>264322</v>
      </c>
      <c r="O2023">
        <v>58135</v>
      </c>
      <c r="P2023">
        <v>168857</v>
      </c>
      <c r="Q2023" t="s">
        <v>93</v>
      </c>
      <c r="R2023">
        <v>763695</v>
      </c>
    </row>
    <row r="2024" spans="1:18" x14ac:dyDescent="0.25">
      <c r="A2024" t="s">
        <v>394</v>
      </c>
      <c r="B2024" t="s">
        <v>395</v>
      </c>
      <c r="C2024" t="s">
        <v>85</v>
      </c>
      <c r="D2024">
        <v>153</v>
      </c>
      <c r="E2024" t="s">
        <v>86</v>
      </c>
      <c r="F2024" t="s">
        <v>87</v>
      </c>
      <c r="G2024" t="s">
        <v>88</v>
      </c>
      <c r="H2024" t="s">
        <v>89</v>
      </c>
      <c r="I2024" t="s">
        <v>110</v>
      </c>
      <c r="J2024" t="s">
        <v>91</v>
      </c>
      <c r="K2024" t="s">
        <v>111</v>
      </c>
      <c r="L2024">
        <v>0</v>
      </c>
      <c r="M2024">
        <v>1633876</v>
      </c>
      <c r="N2024">
        <v>264322</v>
      </c>
      <c r="O2024">
        <v>58135</v>
      </c>
      <c r="P2024">
        <v>168857</v>
      </c>
      <c r="Q2024" t="s">
        <v>93</v>
      </c>
      <c r="R2024">
        <v>763695</v>
      </c>
    </row>
    <row r="2025" spans="1:18" x14ac:dyDescent="0.25">
      <c r="A2025" t="s">
        <v>394</v>
      </c>
      <c r="B2025" t="s">
        <v>395</v>
      </c>
      <c r="C2025" t="s">
        <v>85</v>
      </c>
      <c r="D2025">
        <v>153</v>
      </c>
      <c r="E2025" t="s">
        <v>86</v>
      </c>
      <c r="F2025" t="s">
        <v>87</v>
      </c>
      <c r="G2025" t="s">
        <v>88</v>
      </c>
      <c r="H2025" t="s">
        <v>89</v>
      </c>
      <c r="I2025" t="s">
        <v>112</v>
      </c>
      <c r="J2025" t="s">
        <v>91</v>
      </c>
      <c r="K2025" t="s">
        <v>113</v>
      </c>
      <c r="L2025">
        <v>5450</v>
      </c>
      <c r="M2025">
        <v>1633876</v>
      </c>
      <c r="N2025">
        <v>264322</v>
      </c>
      <c r="O2025">
        <v>58135</v>
      </c>
      <c r="P2025">
        <v>168857</v>
      </c>
      <c r="Q2025" t="s">
        <v>93</v>
      </c>
      <c r="R2025">
        <v>763695</v>
      </c>
    </row>
    <row r="2026" spans="1:18" x14ac:dyDescent="0.25">
      <c r="A2026" t="s">
        <v>394</v>
      </c>
      <c r="B2026" t="s">
        <v>395</v>
      </c>
      <c r="C2026" t="s">
        <v>85</v>
      </c>
      <c r="D2026">
        <v>153</v>
      </c>
      <c r="E2026" t="s">
        <v>86</v>
      </c>
      <c r="F2026" t="s">
        <v>87</v>
      </c>
      <c r="G2026" t="s">
        <v>88</v>
      </c>
      <c r="H2026" t="s">
        <v>89</v>
      </c>
      <c r="I2026" t="s">
        <v>114</v>
      </c>
      <c r="J2026" t="s">
        <v>91</v>
      </c>
      <c r="K2026" t="s">
        <v>115</v>
      </c>
      <c r="L2026">
        <v>2500</v>
      </c>
      <c r="M2026">
        <v>1633876</v>
      </c>
      <c r="N2026">
        <v>264322</v>
      </c>
      <c r="O2026">
        <v>58135</v>
      </c>
      <c r="P2026">
        <v>168857</v>
      </c>
      <c r="Q2026" t="s">
        <v>93</v>
      </c>
      <c r="R2026">
        <v>763695</v>
      </c>
    </row>
    <row r="2027" spans="1:18" x14ac:dyDescent="0.25">
      <c r="A2027" t="s">
        <v>394</v>
      </c>
      <c r="B2027" t="s">
        <v>395</v>
      </c>
      <c r="C2027" t="s">
        <v>85</v>
      </c>
      <c r="D2027">
        <v>153</v>
      </c>
      <c r="E2027" t="s">
        <v>86</v>
      </c>
      <c r="F2027" t="s">
        <v>87</v>
      </c>
      <c r="G2027" t="s">
        <v>88</v>
      </c>
      <c r="H2027" t="s">
        <v>89</v>
      </c>
      <c r="I2027" t="s">
        <v>116</v>
      </c>
      <c r="J2027" t="s">
        <v>91</v>
      </c>
      <c r="K2027" t="s">
        <v>117</v>
      </c>
      <c r="L2027">
        <v>0</v>
      </c>
      <c r="M2027">
        <v>1633876</v>
      </c>
      <c r="N2027">
        <v>264322</v>
      </c>
      <c r="O2027">
        <v>58135</v>
      </c>
      <c r="P2027">
        <v>168857</v>
      </c>
      <c r="Q2027" t="s">
        <v>93</v>
      </c>
      <c r="R2027">
        <v>763695</v>
      </c>
    </row>
    <row r="2028" spans="1:18" x14ac:dyDescent="0.25">
      <c r="A2028" t="s">
        <v>394</v>
      </c>
      <c r="B2028" t="s">
        <v>395</v>
      </c>
      <c r="C2028" t="s">
        <v>85</v>
      </c>
      <c r="D2028">
        <v>153</v>
      </c>
      <c r="E2028" t="s">
        <v>86</v>
      </c>
      <c r="F2028" t="s">
        <v>87</v>
      </c>
      <c r="G2028" t="s">
        <v>88</v>
      </c>
      <c r="H2028" t="s">
        <v>89</v>
      </c>
      <c r="I2028" t="s">
        <v>118</v>
      </c>
      <c r="J2028" t="s">
        <v>91</v>
      </c>
      <c r="K2028" t="s">
        <v>119</v>
      </c>
      <c r="L2028">
        <v>0</v>
      </c>
      <c r="M2028">
        <v>1633876</v>
      </c>
      <c r="N2028">
        <v>264322</v>
      </c>
      <c r="O2028">
        <v>58135</v>
      </c>
      <c r="P2028">
        <v>168857</v>
      </c>
      <c r="Q2028" t="s">
        <v>93</v>
      </c>
      <c r="R2028">
        <v>763695</v>
      </c>
    </row>
    <row r="2029" spans="1:18" x14ac:dyDescent="0.25">
      <c r="A2029" t="s">
        <v>394</v>
      </c>
      <c r="B2029" t="s">
        <v>395</v>
      </c>
      <c r="C2029" t="s">
        <v>85</v>
      </c>
      <c r="D2029">
        <v>153</v>
      </c>
      <c r="E2029" t="s">
        <v>86</v>
      </c>
      <c r="F2029" t="s">
        <v>87</v>
      </c>
      <c r="G2029" t="s">
        <v>88</v>
      </c>
      <c r="H2029" t="s">
        <v>89</v>
      </c>
      <c r="I2029" t="s">
        <v>120</v>
      </c>
      <c r="J2029" t="s">
        <v>91</v>
      </c>
      <c r="K2029" t="s">
        <v>121</v>
      </c>
      <c r="L2029">
        <v>148360</v>
      </c>
      <c r="M2029">
        <v>1633876</v>
      </c>
      <c r="N2029">
        <v>264322</v>
      </c>
      <c r="O2029">
        <v>58135</v>
      </c>
      <c r="P2029">
        <v>168857</v>
      </c>
      <c r="Q2029" t="s">
        <v>93</v>
      </c>
      <c r="R2029">
        <v>763695</v>
      </c>
    </row>
    <row r="2030" spans="1:18" x14ac:dyDescent="0.25">
      <c r="A2030" t="s">
        <v>394</v>
      </c>
      <c r="B2030" t="s">
        <v>395</v>
      </c>
      <c r="C2030" t="s">
        <v>85</v>
      </c>
      <c r="D2030">
        <v>153</v>
      </c>
      <c r="E2030" t="s">
        <v>86</v>
      </c>
      <c r="F2030" t="s">
        <v>87</v>
      </c>
      <c r="G2030" t="s">
        <v>88</v>
      </c>
      <c r="H2030" t="s">
        <v>89</v>
      </c>
      <c r="I2030" t="s">
        <v>122</v>
      </c>
      <c r="J2030" t="s">
        <v>91</v>
      </c>
      <c r="K2030" t="s">
        <v>123</v>
      </c>
      <c r="L2030">
        <v>0</v>
      </c>
      <c r="M2030">
        <v>1633876</v>
      </c>
      <c r="N2030">
        <v>264322</v>
      </c>
      <c r="O2030">
        <v>58135</v>
      </c>
      <c r="P2030">
        <v>168857</v>
      </c>
      <c r="Q2030" t="s">
        <v>93</v>
      </c>
      <c r="R2030">
        <v>763695</v>
      </c>
    </row>
    <row r="2031" spans="1:18" x14ac:dyDescent="0.25">
      <c r="A2031" t="s">
        <v>394</v>
      </c>
      <c r="B2031" t="s">
        <v>395</v>
      </c>
      <c r="C2031" t="s">
        <v>85</v>
      </c>
      <c r="D2031">
        <v>153</v>
      </c>
      <c r="E2031" t="s">
        <v>86</v>
      </c>
      <c r="F2031" t="s">
        <v>87</v>
      </c>
      <c r="G2031" t="s">
        <v>88</v>
      </c>
      <c r="H2031" t="s">
        <v>89</v>
      </c>
      <c r="I2031" t="s">
        <v>124</v>
      </c>
      <c r="J2031" t="s">
        <v>91</v>
      </c>
      <c r="K2031" t="s">
        <v>125</v>
      </c>
      <c r="L2031">
        <v>0</v>
      </c>
      <c r="M2031">
        <v>1633876</v>
      </c>
      <c r="N2031">
        <v>264322</v>
      </c>
      <c r="O2031">
        <v>58135</v>
      </c>
      <c r="P2031">
        <v>168857</v>
      </c>
      <c r="Q2031" t="s">
        <v>93</v>
      </c>
      <c r="R2031">
        <v>763695</v>
      </c>
    </row>
    <row r="2032" spans="1:18" x14ac:dyDescent="0.25">
      <c r="A2032" t="s">
        <v>394</v>
      </c>
      <c r="B2032" t="s">
        <v>395</v>
      </c>
      <c r="C2032" t="s">
        <v>85</v>
      </c>
      <c r="D2032">
        <v>153</v>
      </c>
      <c r="E2032" t="s">
        <v>86</v>
      </c>
      <c r="F2032" t="s">
        <v>87</v>
      </c>
      <c r="G2032" t="s">
        <v>88</v>
      </c>
      <c r="H2032" t="s">
        <v>89</v>
      </c>
      <c r="I2032" t="s">
        <v>126</v>
      </c>
      <c r="J2032" t="s">
        <v>91</v>
      </c>
      <c r="K2032" t="s">
        <v>127</v>
      </c>
      <c r="L2032">
        <v>0</v>
      </c>
      <c r="M2032">
        <v>1633876</v>
      </c>
      <c r="N2032">
        <v>264322</v>
      </c>
      <c r="O2032">
        <v>58135</v>
      </c>
      <c r="P2032">
        <v>168857</v>
      </c>
      <c r="Q2032" t="s">
        <v>93</v>
      </c>
      <c r="R2032">
        <v>763695</v>
      </c>
    </row>
    <row r="2033" spans="1:18" x14ac:dyDescent="0.25">
      <c r="A2033" t="s">
        <v>394</v>
      </c>
      <c r="B2033" t="s">
        <v>395</v>
      </c>
      <c r="C2033" t="s">
        <v>85</v>
      </c>
      <c r="D2033">
        <v>153</v>
      </c>
      <c r="E2033" t="s">
        <v>86</v>
      </c>
      <c r="F2033" t="s">
        <v>87</v>
      </c>
      <c r="G2033" t="s">
        <v>88</v>
      </c>
      <c r="H2033" t="s">
        <v>89</v>
      </c>
      <c r="I2033" t="s">
        <v>128</v>
      </c>
      <c r="J2033" t="s">
        <v>91</v>
      </c>
      <c r="K2033" t="s">
        <v>129</v>
      </c>
      <c r="L2033">
        <v>1769748</v>
      </c>
      <c r="M2033">
        <v>1633876</v>
      </c>
      <c r="N2033">
        <v>264322</v>
      </c>
      <c r="O2033">
        <v>58135</v>
      </c>
      <c r="P2033">
        <v>168857</v>
      </c>
      <c r="Q2033" t="s">
        <v>93</v>
      </c>
      <c r="R2033">
        <v>763695</v>
      </c>
    </row>
    <row r="2034" spans="1:18" x14ac:dyDescent="0.25">
      <c r="A2034" t="s">
        <v>394</v>
      </c>
      <c r="B2034" t="s">
        <v>395</v>
      </c>
      <c r="C2034" t="s">
        <v>85</v>
      </c>
      <c r="D2034">
        <v>153</v>
      </c>
      <c r="E2034" t="s">
        <v>86</v>
      </c>
      <c r="F2034" t="s">
        <v>87</v>
      </c>
      <c r="G2034" t="s">
        <v>88</v>
      </c>
      <c r="H2034" t="s">
        <v>89</v>
      </c>
      <c r="I2034" t="s">
        <v>130</v>
      </c>
      <c r="J2034" t="s">
        <v>91</v>
      </c>
      <c r="K2034" t="s">
        <v>131</v>
      </c>
      <c r="L2034">
        <v>800</v>
      </c>
      <c r="M2034">
        <v>1633876</v>
      </c>
      <c r="N2034">
        <v>264322</v>
      </c>
      <c r="O2034">
        <v>58135</v>
      </c>
      <c r="P2034">
        <v>168857</v>
      </c>
      <c r="Q2034" t="s">
        <v>93</v>
      </c>
      <c r="R2034">
        <v>763695</v>
      </c>
    </row>
    <row r="2035" spans="1:18" x14ac:dyDescent="0.25">
      <c r="A2035" t="s">
        <v>394</v>
      </c>
      <c r="B2035" t="s">
        <v>395</v>
      </c>
      <c r="C2035" t="s">
        <v>85</v>
      </c>
      <c r="D2035">
        <v>153</v>
      </c>
      <c r="E2035" t="s">
        <v>86</v>
      </c>
      <c r="F2035" t="s">
        <v>87</v>
      </c>
      <c r="G2035" t="s">
        <v>88</v>
      </c>
      <c r="H2035" t="s">
        <v>89</v>
      </c>
      <c r="I2035" t="s">
        <v>132</v>
      </c>
      <c r="J2035" t="s">
        <v>91</v>
      </c>
      <c r="K2035" t="s">
        <v>133</v>
      </c>
      <c r="L2035">
        <v>-128675</v>
      </c>
      <c r="M2035">
        <v>1633876</v>
      </c>
      <c r="N2035">
        <v>264322</v>
      </c>
      <c r="O2035">
        <v>58135</v>
      </c>
      <c r="P2035">
        <v>168857</v>
      </c>
      <c r="Q2035" t="s">
        <v>93</v>
      </c>
      <c r="R2035">
        <v>763695</v>
      </c>
    </row>
    <row r="2036" spans="1:18" x14ac:dyDescent="0.25">
      <c r="A2036" t="s">
        <v>394</v>
      </c>
      <c r="B2036" t="s">
        <v>395</v>
      </c>
      <c r="C2036" t="s">
        <v>85</v>
      </c>
      <c r="D2036">
        <v>153</v>
      </c>
      <c r="E2036" t="s">
        <v>86</v>
      </c>
      <c r="F2036" t="s">
        <v>87</v>
      </c>
      <c r="G2036" t="s">
        <v>88</v>
      </c>
      <c r="H2036" t="s">
        <v>89</v>
      </c>
      <c r="I2036" t="s">
        <v>134</v>
      </c>
      <c r="J2036" t="s">
        <v>91</v>
      </c>
      <c r="K2036" t="s">
        <v>135</v>
      </c>
      <c r="L2036">
        <v>315873</v>
      </c>
      <c r="M2036">
        <v>1633876</v>
      </c>
      <c r="N2036">
        <v>264322</v>
      </c>
      <c r="O2036">
        <v>58135</v>
      </c>
      <c r="P2036">
        <v>168857</v>
      </c>
      <c r="Q2036" t="s">
        <v>93</v>
      </c>
      <c r="R2036">
        <v>763695</v>
      </c>
    </row>
    <row r="2037" spans="1:18" x14ac:dyDescent="0.25">
      <c r="A2037" t="s">
        <v>394</v>
      </c>
      <c r="B2037" t="s">
        <v>395</v>
      </c>
      <c r="C2037" t="s">
        <v>85</v>
      </c>
      <c r="D2037">
        <v>153</v>
      </c>
      <c r="E2037" t="s">
        <v>86</v>
      </c>
      <c r="F2037" t="s">
        <v>87</v>
      </c>
      <c r="G2037" t="s">
        <v>88</v>
      </c>
      <c r="H2037" t="s">
        <v>89</v>
      </c>
      <c r="I2037" t="s">
        <v>136</v>
      </c>
      <c r="J2037" t="s">
        <v>91</v>
      </c>
      <c r="K2037" t="s">
        <v>137</v>
      </c>
      <c r="L2037">
        <v>720</v>
      </c>
      <c r="M2037">
        <v>1633876</v>
      </c>
      <c r="N2037">
        <v>264322</v>
      </c>
      <c r="O2037">
        <v>58135</v>
      </c>
      <c r="P2037">
        <v>168857</v>
      </c>
      <c r="Q2037" t="s">
        <v>93</v>
      </c>
      <c r="R2037">
        <v>763695</v>
      </c>
    </row>
    <row r="2038" spans="1:18" x14ac:dyDescent="0.25">
      <c r="A2038" t="s">
        <v>394</v>
      </c>
      <c r="B2038" t="s">
        <v>395</v>
      </c>
      <c r="C2038" t="s">
        <v>85</v>
      </c>
      <c r="D2038">
        <v>153</v>
      </c>
      <c r="E2038" t="s">
        <v>86</v>
      </c>
      <c r="F2038" t="s">
        <v>87</v>
      </c>
      <c r="G2038" t="s">
        <v>88</v>
      </c>
      <c r="H2038" t="s">
        <v>89</v>
      </c>
      <c r="I2038" t="s">
        <v>138</v>
      </c>
      <c r="J2038" t="s">
        <v>91</v>
      </c>
      <c r="K2038" t="s">
        <v>139</v>
      </c>
      <c r="L2038">
        <v>324718</v>
      </c>
      <c r="M2038">
        <v>1633876</v>
      </c>
      <c r="N2038">
        <v>264322</v>
      </c>
      <c r="O2038">
        <v>58135</v>
      </c>
      <c r="P2038">
        <v>168857</v>
      </c>
      <c r="Q2038" t="s">
        <v>93</v>
      </c>
      <c r="R2038">
        <v>763695</v>
      </c>
    </row>
    <row r="2039" spans="1:18" x14ac:dyDescent="0.25">
      <c r="A2039" t="s">
        <v>394</v>
      </c>
      <c r="B2039" t="s">
        <v>395</v>
      </c>
      <c r="C2039" t="s">
        <v>85</v>
      </c>
      <c r="D2039">
        <v>153</v>
      </c>
      <c r="E2039" t="s">
        <v>86</v>
      </c>
      <c r="F2039" t="s">
        <v>87</v>
      </c>
      <c r="G2039" t="s">
        <v>88</v>
      </c>
      <c r="H2039" t="s">
        <v>89</v>
      </c>
      <c r="I2039" t="s">
        <v>140</v>
      </c>
      <c r="J2039" t="s">
        <v>91</v>
      </c>
      <c r="K2039" t="s">
        <v>141</v>
      </c>
      <c r="L2039">
        <v>2911</v>
      </c>
      <c r="M2039">
        <v>1633876</v>
      </c>
      <c r="N2039">
        <v>264322</v>
      </c>
      <c r="O2039">
        <v>58135</v>
      </c>
      <c r="P2039">
        <v>168857</v>
      </c>
      <c r="Q2039" t="s">
        <v>93</v>
      </c>
      <c r="R2039">
        <v>763695</v>
      </c>
    </row>
    <row r="2040" spans="1:18" x14ac:dyDescent="0.25">
      <c r="A2040" t="s">
        <v>394</v>
      </c>
      <c r="B2040" t="s">
        <v>395</v>
      </c>
      <c r="C2040" t="s">
        <v>85</v>
      </c>
      <c r="D2040">
        <v>153</v>
      </c>
      <c r="E2040" t="s">
        <v>86</v>
      </c>
      <c r="F2040" t="s">
        <v>87</v>
      </c>
      <c r="G2040" t="s">
        <v>88</v>
      </c>
      <c r="H2040" t="s">
        <v>89</v>
      </c>
      <c r="I2040" t="s">
        <v>142</v>
      </c>
      <c r="J2040" t="s">
        <v>91</v>
      </c>
      <c r="K2040" t="s">
        <v>143</v>
      </c>
      <c r="L2040">
        <v>0</v>
      </c>
      <c r="M2040">
        <v>1633876</v>
      </c>
      <c r="N2040">
        <v>264322</v>
      </c>
      <c r="O2040">
        <v>58135</v>
      </c>
      <c r="P2040">
        <v>168857</v>
      </c>
      <c r="Q2040" t="s">
        <v>93</v>
      </c>
      <c r="R2040">
        <v>763695</v>
      </c>
    </row>
    <row r="2041" spans="1:18" x14ac:dyDescent="0.25">
      <c r="A2041" t="s">
        <v>394</v>
      </c>
      <c r="B2041" t="s">
        <v>395</v>
      </c>
      <c r="C2041" t="s">
        <v>85</v>
      </c>
      <c r="D2041">
        <v>153</v>
      </c>
      <c r="E2041" t="s">
        <v>86</v>
      </c>
      <c r="F2041" t="s">
        <v>87</v>
      </c>
      <c r="G2041" t="s">
        <v>88</v>
      </c>
      <c r="H2041" t="s">
        <v>89</v>
      </c>
      <c r="I2041" t="s">
        <v>144</v>
      </c>
      <c r="J2041" t="s">
        <v>91</v>
      </c>
      <c r="K2041" t="s">
        <v>145</v>
      </c>
      <c r="L2041">
        <v>0</v>
      </c>
      <c r="M2041">
        <v>1633876</v>
      </c>
      <c r="N2041">
        <v>264322</v>
      </c>
      <c r="O2041">
        <v>58135</v>
      </c>
      <c r="P2041">
        <v>168857</v>
      </c>
      <c r="Q2041" t="s">
        <v>93</v>
      </c>
      <c r="R2041">
        <v>763695</v>
      </c>
    </row>
    <row r="2042" spans="1:18" x14ac:dyDescent="0.25">
      <c r="A2042" t="s">
        <v>394</v>
      </c>
      <c r="B2042" t="s">
        <v>395</v>
      </c>
      <c r="C2042" t="s">
        <v>85</v>
      </c>
      <c r="D2042">
        <v>153</v>
      </c>
      <c r="E2042" t="s">
        <v>86</v>
      </c>
      <c r="F2042" t="s">
        <v>87</v>
      </c>
      <c r="G2042" t="s">
        <v>88</v>
      </c>
      <c r="H2042" t="s">
        <v>89</v>
      </c>
      <c r="I2042" t="s">
        <v>146</v>
      </c>
      <c r="J2042" t="s">
        <v>91</v>
      </c>
      <c r="K2042" t="s">
        <v>147</v>
      </c>
      <c r="L2042">
        <v>40484</v>
      </c>
      <c r="M2042">
        <v>1633876</v>
      </c>
      <c r="N2042">
        <v>264322</v>
      </c>
      <c r="O2042">
        <v>58135</v>
      </c>
      <c r="P2042">
        <v>168857</v>
      </c>
      <c r="Q2042" t="s">
        <v>93</v>
      </c>
      <c r="R2042">
        <v>763695</v>
      </c>
    </row>
    <row r="2043" spans="1:18" x14ac:dyDescent="0.25">
      <c r="A2043" t="s">
        <v>394</v>
      </c>
      <c r="B2043" t="s">
        <v>395</v>
      </c>
      <c r="C2043" t="s">
        <v>85</v>
      </c>
      <c r="D2043">
        <v>153</v>
      </c>
      <c r="E2043" t="s">
        <v>86</v>
      </c>
      <c r="F2043" t="s">
        <v>87</v>
      </c>
      <c r="G2043" t="s">
        <v>88</v>
      </c>
      <c r="H2043" t="s">
        <v>89</v>
      </c>
      <c r="I2043" t="s">
        <v>148</v>
      </c>
      <c r="J2043" t="s">
        <v>91</v>
      </c>
      <c r="K2043" t="s">
        <v>149</v>
      </c>
      <c r="L2043">
        <v>0</v>
      </c>
      <c r="M2043">
        <v>1633876</v>
      </c>
      <c r="N2043">
        <v>264322</v>
      </c>
      <c r="O2043">
        <v>58135</v>
      </c>
      <c r="P2043">
        <v>168857</v>
      </c>
      <c r="Q2043" t="s">
        <v>93</v>
      </c>
      <c r="R2043">
        <v>763695</v>
      </c>
    </row>
    <row r="2044" spans="1:18" x14ac:dyDescent="0.25">
      <c r="A2044" t="s">
        <v>394</v>
      </c>
      <c r="B2044" t="s">
        <v>395</v>
      </c>
      <c r="C2044" t="s">
        <v>85</v>
      </c>
      <c r="D2044">
        <v>153</v>
      </c>
      <c r="E2044" t="s">
        <v>86</v>
      </c>
      <c r="F2044" t="s">
        <v>87</v>
      </c>
      <c r="G2044" t="s">
        <v>88</v>
      </c>
      <c r="H2044" t="s">
        <v>89</v>
      </c>
      <c r="I2044" t="s">
        <v>150</v>
      </c>
      <c r="J2044" t="s">
        <v>91</v>
      </c>
      <c r="K2044" t="s">
        <v>151</v>
      </c>
      <c r="L2044">
        <v>11038</v>
      </c>
      <c r="M2044">
        <v>1633876</v>
      </c>
      <c r="N2044">
        <v>264322</v>
      </c>
      <c r="O2044">
        <v>58135</v>
      </c>
      <c r="P2044">
        <v>168857</v>
      </c>
      <c r="Q2044" t="s">
        <v>93</v>
      </c>
      <c r="R2044">
        <v>763695</v>
      </c>
    </row>
    <row r="2045" spans="1:18" x14ac:dyDescent="0.25">
      <c r="A2045" t="s">
        <v>394</v>
      </c>
      <c r="B2045" t="s">
        <v>395</v>
      </c>
      <c r="C2045" t="s">
        <v>85</v>
      </c>
      <c r="D2045">
        <v>153</v>
      </c>
      <c r="E2045" t="s">
        <v>86</v>
      </c>
      <c r="F2045" t="s">
        <v>87</v>
      </c>
      <c r="G2045" t="s">
        <v>88</v>
      </c>
      <c r="H2045" t="s">
        <v>89</v>
      </c>
      <c r="I2045" t="s">
        <v>152</v>
      </c>
      <c r="J2045" t="s">
        <v>91</v>
      </c>
      <c r="K2045" t="s">
        <v>153</v>
      </c>
      <c r="L2045">
        <v>18514</v>
      </c>
      <c r="M2045">
        <v>1633876</v>
      </c>
      <c r="N2045">
        <v>264322</v>
      </c>
      <c r="O2045">
        <v>58135</v>
      </c>
      <c r="P2045">
        <v>168857</v>
      </c>
      <c r="Q2045" t="s">
        <v>93</v>
      </c>
      <c r="R2045">
        <v>763695</v>
      </c>
    </row>
    <row r="2046" spans="1:18" x14ac:dyDescent="0.25">
      <c r="A2046" t="s">
        <v>394</v>
      </c>
      <c r="B2046" t="s">
        <v>395</v>
      </c>
      <c r="C2046" t="s">
        <v>85</v>
      </c>
      <c r="D2046">
        <v>153</v>
      </c>
      <c r="E2046" t="s">
        <v>86</v>
      </c>
      <c r="F2046" t="s">
        <v>87</v>
      </c>
      <c r="G2046" t="s">
        <v>88</v>
      </c>
      <c r="H2046" t="s">
        <v>89</v>
      </c>
      <c r="I2046" t="s">
        <v>154</v>
      </c>
      <c r="J2046" t="s">
        <v>91</v>
      </c>
      <c r="K2046" t="s">
        <v>155</v>
      </c>
      <c r="L2046">
        <v>0</v>
      </c>
      <c r="M2046">
        <v>1633876</v>
      </c>
      <c r="N2046">
        <v>264322</v>
      </c>
      <c r="O2046">
        <v>58135</v>
      </c>
      <c r="P2046">
        <v>168857</v>
      </c>
      <c r="Q2046" t="s">
        <v>93</v>
      </c>
      <c r="R2046">
        <v>763695</v>
      </c>
    </row>
    <row r="2047" spans="1:18" x14ac:dyDescent="0.25">
      <c r="A2047" t="s">
        <v>394</v>
      </c>
      <c r="B2047" t="s">
        <v>395</v>
      </c>
      <c r="C2047" t="s">
        <v>85</v>
      </c>
      <c r="D2047">
        <v>153</v>
      </c>
      <c r="E2047" t="s">
        <v>86</v>
      </c>
      <c r="F2047" t="s">
        <v>87</v>
      </c>
      <c r="G2047" t="s">
        <v>88</v>
      </c>
      <c r="H2047" t="s">
        <v>89</v>
      </c>
      <c r="I2047" t="s">
        <v>156</v>
      </c>
      <c r="J2047" t="s">
        <v>91</v>
      </c>
      <c r="K2047" t="s">
        <v>157</v>
      </c>
      <c r="L2047">
        <v>200</v>
      </c>
      <c r="M2047">
        <v>1633876</v>
      </c>
      <c r="N2047">
        <v>264322</v>
      </c>
      <c r="O2047">
        <v>58135</v>
      </c>
      <c r="P2047">
        <v>168857</v>
      </c>
      <c r="Q2047" t="s">
        <v>93</v>
      </c>
      <c r="R2047">
        <v>763695</v>
      </c>
    </row>
    <row r="2048" spans="1:18" x14ac:dyDescent="0.25">
      <c r="A2048" t="s">
        <v>394</v>
      </c>
      <c r="B2048" t="s">
        <v>395</v>
      </c>
      <c r="C2048" t="s">
        <v>85</v>
      </c>
      <c r="D2048">
        <v>153</v>
      </c>
      <c r="E2048" t="s">
        <v>86</v>
      </c>
      <c r="F2048" t="s">
        <v>87</v>
      </c>
      <c r="G2048" t="s">
        <v>88</v>
      </c>
      <c r="H2048" t="s">
        <v>89</v>
      </c>
      <c r="I2048" t="s">
        <v>158</v>
      </c>
      <c r="J2048" t="s">
        <v>91</v>
      </c>
      <c r="K2048" t="s">
        <v>159</v>
      </c>
      <c r="L2048">
        <v>2280</v>
      </c>
      <c r="M2048">
        <v>1633876</v>
      </c>
      <c r="N2048">
        <v>264322</v>
      </c>
      <c r="O2048">
        <v>58135</v>
      </c>
      <c r="P2048">
        <v>168857</v>
      </c>
      <c r="Q2048" t="s">
        <v>93</v>
      </c>
      <c r="R2048">
        <v>763695</v>
      </c>
    </row>
    <row r="2049" spans="1:18" x14ac:dyDescent="0.25">
      <c r="A2049" t="s">
        <v>394</v>
      </c>
      <c r="B2049" t="s">
        <v>395</v>
      </c>
      <c r="C2049" t="s">
        <v>85</v>
      </c>
      <c r="D2049">
        <v>153</v>
      </c>
      <c r="E2049" t="s">
        <v>86</v>
      </c>
      <c r="F2049" t="s">
        <v>87</v>
      </c>
      <c r="G2049" t="s">
        <v>88</v>
      </c>
      <c r="H2049" t="s">
        <v>89</v>
      </c>
      <c r="I2049" t="s">
        <v>160</v>
      </c>
      <c r="J2049" t="s">
        <v>91</v>
      </c>
      <c r="K2049" t="s">
        <v>161</v>
      </c>
      <c r="L2049">
        <v>721</v>
      </c>
      <c r="M2049">
        <v>1633876</v>
      </c>
      <c r="N2049">
        <v>264322</v>
      </c>
      <c r="O2049">
        <v>58135</v>
      </c>
      <c r="P2049">
        <v>168857</v>
      </c>
      <c r="Q2049" t="s">
        <v>93</v>
      </c>
      <c r="R2049">
        <v>763695</v>
      </c>
    </row>
    <row r="2050" spans="1:18" x14ac:dyDescent="0.25">
      <c r="A2050" t="s">
        <v>394</v>
      </c>
      <c r="B2050" t="s">
        <v>395</v>
      </c>
      <c r="C2050" t="s">
        <v>85</v>
      </c>
      <c r="D2050">
        <v>153</v>
      </c>
      <c r="E2050" t="s">
        <v>86</v>
      </c>
      <c r="F2050" t="s">
        <v>87</v>
      </c>
      <c r="G2050" t="s">
        <v>88</v>
      </c>
      <c r="H2050" t="s">
        <v>89</v>
      </c>
      <c r="I2050" t="s">
        <v>162</v>
      </c>
      <c r="J2050" t="s">
        <v>91</v>
      </c>
      <c r="K2050" t="s">
        <v>163</v>
      </c>
      <c r="L2050">
        <v>14</v>
      </c>
      <c r="M2050">
        <v>1633876</v>
      </c>
      <c r="N2050">
        <v>264322</v>
      </c>
      <c r="O2050">
        <v>58135</v>
      </c>
      <c r="P2050">
        <v>168857</v>
      </c>
      <c r="Q2050" t="s">
        <v>93</v>
      </c>
      <c r="R2050">
        <v>763695</v>
      </c>
    </row>
    <row r="2051" spans="1:18" x14ac:dyDescent="0.25">
      <c r="A2051" t="s">
        <v>394</v>
      </c>
      <c r="B2051" t="s">
        <v>395</v>
      </c>
      <c r="C2051" t="s">
        <v>85</v>
      </c>
      <c r="D2051">
        <v>153</v>
      </c>
      <c r="E2051" t="s">
        <v>86</v>
      </c>
      <c r="F2051" t="s">
        <v>87</v>
      </c>
      <c r="G2051" t="s">
        <v>88</v>
      </c>
      <c r="H2051" t="s">
        <v>89</v>
      </c>
      <c r="I2051" t="s">
        <v>164</v>
      </c>
      <c r="J2051" t="s">
        <v>91</v>
      </c>
      <c r="K2051" t="s">
        <v>165</v>
      </c>
      <c r="L2051">
        <v>4000</v>
      </c>
      <c r="M2051">
        <v>1633876</v>
      </c>
      <c r="N2051">
        <v>264322</v>
      </c>
      <c r="O2051">
        <v>58135</v>
      </c>
      <c r="P2051">
        <v>168857</v>
      </c>
      <c r="Q2051" t="s">
        <v>93</v>
      </c>
      <c r="R2051">
        <v>763695</v>
      </c>
    </row>
    <row r="2052" spans="1:18" x14ac:dyDescent="0.25">
      <c r="A2052" t="s">
        <v>394</v>
      </c>
      <c r="B2052" t="s">
        <v>395</v>
      </c>
      <c r="C2052" t="s">
        <v>85</v>
      </c>
      <c r="D2052">
        <v>153</v>
      </c>
      <c r="E2052" t="s">
        <v>86</v>
      </c>
      <c r="F2052" t="s">
        <v>87</v>
      </c>
      <c r="G2052" t="s">
        <v>88</v>
      </c>
      <c r="H2052" t="s">
        <v>89</v>
      </c>
      <c r="I2052" t="s">
        <v>166</v>
      </c>
      <c r="J2052" t="s">
        <v>91</v>
      </c>
      <c r="K2052" t="s">
        <v>167</v>
      </c>
      <c r="L2052">
        <v>0</v>
      </c>
      <c r="M2052">
        <v>1633876</v>
      </c>
      <c r="N2052">
        <v>264322</v>
      </c>
      <c r="O2052">
        <v>58135</v>
      </c>
      <c r="P2052">
        <v>168857</v>
      </c>
      <c r="Q2052" t="s">
        <v>93</v>
      </c>
      <c r="R2052">
        <v>763695</v>
      </c>
    </row>
    <row r="2053" spans="1:18" x14ac:dyDescent="0.25">
      <c r="A2053" t="s">
        <v>394</v>
      </c>
      <c r="B2053" t="s">
        <v>395</v>
      </c>
      <c r="C2053" t="s">
        <v>85</v>
      </c>
      <c r="D2053">
        <v>153</v>
      </c>
      <c r="E2053" t="s">
        <v>86</v>
      </c>
      <c r="F2053" t="s">
        <v>87</v>
      </c>
      <c r="G2053" t="s">
        <v>88</v>
      </c>
      <c r="H2053" t="s">
        <v>89</v>
      </c>
      <c r="I2053" t="s">
        <v>168</v>
      </c>
      <c r="J2053" t="s">
        <v>91</v>
      </c>
      <c r="K2053" t="s">
        <v>169</v>
      </c>
      <c r="L2053">
        <v>5041</v>
      </c>
      <c r="M2053">
        <v>1633876</v>
      </c>
      <c r="N2053">
        <v>264322</v>
      </c>
      <c r="O2053">
        <v>58135</v>
      </c>
      <c r="P2053">
        <v>168857</v>
      </c>
      <c r="Q2053" t="s">
        <v>93</v>
      </c>
      <c r="R2053">
        <v>763695</v>
      </c>
    </row>
    <row r="2054" spans="1:18" x14ac:dyDescent="0.25">
      <c r="A2054" t="s">
        <v>394</v>
      </c>
      <c r="B2054" t="s">
        <v>395</v>
      </c>
      <c r="C2054" t="s">
        <v>85</v>
      </c>
      <c r="D2054">
        <v>153</v>
      </c>
      <c r="E2054" t="s">
        <v>86</v>
      </c>
      <c r="F2054" t="s">
        <v>87</v>
      </c>
      <c r="G2054" t="s">
        <v>88</v>
      </c>
      <c r="H2054" t="s">
        <v>89</v>
      </c>
      <c r="I2054" t="s">
        <v>170</v>
      </c>
      <c r="J2054" t="s">
        <v>91</v>
      </c>
      <c r="K2054" t="s">
        <v>171</v>
      </c>
      <c r="L2054">
        <v>3968</v>
      </c>
      <c r="M2054">
        <v>1633876</v>
      </c>
      <c r="N2054">
        <v>264322</v>
      </c>
      <c r="O2054">
        <v>58135</v>
      </c>
      <c r="P2054">
        <v>168857</v>
      </c>
      <c r="Q2054" t="s">
        <v>93</v>
      </c>
      <c r="R2054">
        <v>763695</v>
      </c>
    </row>
    <row r="2055" spans="1:18" x14ac:dyDescent="0.25">
      <c r="A2055" t="s">
        <v>394</v>
      </c>
      <c r="B2055" t="s">
        <v>395</v>
      </c>
      <c r="C2055" t="s">
        <v>85</v>
      </c>
      <c r="D2055">
        <v>153</v>
      </c>
      <c r="E2055" t="s">
        <v>86</v>
      </c>
      <c r="F2055" t="s">
        <v>87</v>
      </c>
      <c r="G2055" t="s">
        <v>88</v>
      </c>
      <c r="H2055" t="s">
        <v>89</v>
      </c>
      <c r="I2055" t="s">
        <v>172</v>
      </c>
      <c r="J2055" t="s">
        <v>91</v>
      </c>
      <c r="K2055" t="s">
        <v>173</v>
      </c>
      <c r="L2055">
        <v>0</v>
      </c>
      <c r="M2055">
        <v>1633876</v>
      </c>
      <c r="N2055">
        <v>264322</v>
      </c>
      <c r="O2055">
        <v>58135</v>
      </c>
      <c r="P2055">
        <v>168857</v>
      </c>
      <c r="Q2055" t="s">
        <v>93</v>
      </c>
      <c r="R2055">
        <v>763695</v>
      </c>
    </row>
    <row r="2056" spans="1:18" x14ac:dyDescent="0.25">
      <c r="A2056" t="s">
        <v>394</v>
      </c>
      <c r="B2056" t="s">
        <v>395</v>
      </c>
      <c r="C2056" t="s">
        <v>85</v>
      </c>
      <c r="D2056">
        <v>153</v>
      </c>
      <c r="E2056" t="s">
        <v>86</v>
      </c>
      <c r="F2056" t="s">
        <v>87</v>
      </c>
      <c r="G2056" t="s">
        <v>88</v>
      </c>
      <c r="H2056" t="s">
        <v>89</v>
      </c>
      <c r="I2056" t="s">
        <v>174</v>
      </c>
      <c r="J2056" t="s">
        <v>91</v>
      </c>
      <c r="K2056" t="s">
        <v>175</v>
      </c>
      <c r="L2056">
        <v>0</v>
      </c>
      <c r="M2056">
        <v>1633876</v>
      </c>
      <c r="N2056">
        <v>264322</v>
      </c>
      <c r="O2056">
        <v>58135</v>
      </c>
      <c r="P2056">
        <v>168857</v>
      </c>
      <c r="Q2056" t="s">
        <v>93</v>
      </c>
      <c r="R2056">
        <v>763695</v>
      </c>
    </row>
    <row r="2057" spans="1:18" x14ac:dyDescent="0.25">
      <c r="A2057" t="s">
        <v>394</v>
      </c>
      <c r="B2057" t="s">
        <v>395</v>
      </c>
      <c r="C2057" t="s">
        <v>85</v>
      </c>
      <c r="D2057">
        <v>153</v>
      </c>
      <c r="E2057" t="s">
        <v>86</v>
      </c>
      <c r="F2057" t="s">
        <v>87</v>
      </c>
      <c r="G2057" t="s">
        <v>88</v>
      </c>
      <c r="H2057" t="s">
        <v>89</v>
      </c>
      <c r="I2057" t="s">
        <v>176</v>
      </c>
      <c r="J2057" t="s">
        <v>91</v>
      </c>
      <c r="K2057" t="s">
        <v>177</v>
      </c>
      <c r="L2057">
        <v>0</v>
      </c>
      <c r="M2057">
        <v>1633876</v>
      </c>
      <c r="N2057">
        <v>264322</v>
      </c>
      <c r="O2057">
        <v>58135</v>
      </c>
      <c r="P2057">
        <v>168857</v>
      </c>
      <c r="Q2057" t="s">
        <v>93</v>
      </c>
      <c r="R2057">
        <v>763695</v>
      </c>
    </row>
    <row r="2058" spans="1:18" x14ac:dyDescent="0.25">
      <c r="A2058" t="s">
        <v>394</v>
      </c>
      <c r="B2058" t="s">
        <v>395</v>
      </c>
      <c r="C2058" t="s">
        <v>85</v>
      </c>
      <c r="D2058">
        <v>153</v>
      </c>
      <c r="E2058" t="s">
        <v>86</v>
      </c>
      <c r="F2058" t="s">
        <v>87</v>
      </c>
      <c r="G2058" t="s">
        <v>88</v>
      </c>
      <c r="H2058" t="s">
        <v>89</v>
      </c>
      <c r="I2058" t="s">
        <v>178</v>
      </c>
      <c r="J2058" t="s">
        <v>91</v>
      </c>
      <c r="K2058" t="s">
        <v>179</v>
      </c>
      <c r="L2058">
        <v>20729</v>
      </c>
      <c r="M2058">
        <v>1633876</v>
      </c>
      <c r="N2058">
        <v>264322</v>
      </c>
      <c r="O2058">
        <v>58135</v>
      </c>
      <c r="P2058">
        <v>168857</v>
      </c>
      <c r="Q2058" t="s">
        <v>93</v>
      </c>
      <c r="R2058">
        <v>763695</v>
      </c>
    </row>
    <row r="2059" spans="1:18" x14ac:dyDescent="0.25">
      <c r="A2059" t="s">
        <v>394</v>
      </c>
      <c r="B2059" t="s">
        <v>395</v>
      </c>
      <c r="C2059" t="s">
        <v>85</v>
      </c>
      <c r="D2059">
        <v>153</v>
      </c>
      <c r="E2059" t="s">
        <v>86</v>
      </c>
      <c r="F2059" t="s">
        <v>87</v>
      </c>
      <c r="G2059" t="s">
        <v>88</v>
      </c>
      <c r="H2059" t="s">
        <v>89</v>
      </c>
      <c r="I2059" t="s">
        <v>180</v>
      </c>
      <c r="J2059" t="s">
        <v>91</v>
      </c>
      <c r="K2059" t="s">
        <v>181</v>
      </c>
      <c r="L2059">
        <v>69283</v>
      </c>
      <c r="M2059">
        <v>1633876</v>
      </c>
      <c r="N2059">
        <v>264322</v>
      </c>
      <c r="O2059">
        <v>58135</v>
      </c>
      <c r="P2059">
        <v>168857</v>
      </c>
      <c r="Q2059" t="s">
        <v>93</v>
      </c>
      <c r="R2059">
        <v>763695</v>
      </c>
    </row>
    <row r="2060" spans="1:18" x14ac:dyDescent="0.25">
      <c r="A2060" t="s">
        <v>394</v>
      </c>
      <c r="B2060" t="s">
        <v>395</v>
      </c>
      <c r="C2060" t="s">
        <v>85</v>
      </c>
      <c r="D2060">
        <v>153</v>
      </c>
      <c r="E2060" t="s">
        <v>86</v>
      </c>
      <c r="F2060" t="s">
        <v>87</v>
      </c>
      <c r="G2060" t="s">
        <v>88</v>
      </c>
      <c r="H2060" t="s">
        <v>89</v>
      </c>
      <c r="I2060" t="s">
        <v>182</v>
      </c>
      <c r="J2060" t="s">
        <v>91</v>
      </c>
      <c r="K2060" t="s">
        <v>183</v>
      </c>
      <c r="L2060">
        <v>0</v>
      </c>
      <c r="M2060">
        <v>1633876</v>
      </c>
      <c r="N2060">
        <v>264322</v>
      </c>
      <c r="O2060">
        <v>58135</v>
      </c>
      <c r="P2060">
        <v>168857</v>
      </c>
      <c r="Q2060" t="s">
        <v>93</v>
      </c>
      <c r="R2060">
        <v>763695</v>
      </c>
    </row>
    <row r="2061" spans="1:18" x14ac:dyDescent="0.25">
      <c r="A2061" t="s">
        <v>394</v>
      </c>
      <c r="B2061" t="s">
        <v>395</v>
      </c>
      <c r="C2061" t="s">
        <v>85</v>
      </c>
      <c r="D2061">
        <v>153</v>
      </c>
      <c r="E2061" t="s">
        <v>86</v>
      </c>
      <c r="F2061" t="s">
        <v>87</v>
      </c>
      <c r="G2061" t="s">
        <v>88</v>
      </c>
      <c r="H2061" t="s">
        <v>89</v>
      </c>
      <c r="I2061" t="s">
        <v>184</v>
      </c>
      <c r="J2061" t="s">
        <v>91</v>
      </c>
      <c r="K2061" t="s">
        <v>185</v>
      </c>
      <c r="L2061">
        <v>0</v>
      </c>
      <c r="M2061">
        <v>1633876</v>
      </c>
      <c r="N2061">
        <v>264322</v>
      </c>
      <c r="O2061">
        <v>58135</v>
      </c>
      <c r="P2061">
        <v>168857</v>
      </c>
      <c r="Q2061" t="s">
        <v>93</v>
      </c>
      <c r="R2061">
        <v>763695</v>
      </c>
    </row>
    <row r="2062" spans="1:18" x14ac:dyDescent="0.25">
      <c r="A2062" t="s">
        <v>394</v>
      </c>
      <c r="B2062" t="s">
        <v>395</v>
      </c>
      <c r="C2062" t="s">
        <v>85</v>
      </c>
      <c r="D2062">
        <v>153</v>
      </c>
      <c r="E2062" t="s">
        <v>86</v>
      </c>
      <c r="F2062" t="s">
        <v>87</v>
      </c>
      <c r="G2062" t="s">
        <v>88</v>
      </c>
      <c r="H2062" t="s">
        <v>89</v>
      </c>
      <c r="I2062" t="s">
        <v>186</v>
      </c>
      <c r="J2062" t="s">
        <v>91</v>
      </c>
      <c r="K2062" t="s">
        <v>187</v>
      </c>
      <c r="L2062">
        <v>0</v>
      </c>
      <c r="M2062">
        <v>1633876</v>
      </c>
      <c r="N2062">
        <v>264322</v>
      </c>
      <c r="O2062">
        <v>58135</v>
      </c>
      <c r="P2062">
        <v>168857</v>
      </c>
      <c r="Q2062" t="s">
        <v>93</v>
      </c>
      <c r="R2062">
        <v>763695</v>
      </c>
    </row>
    <row r="2063" spans="1:18" x14ac:dyDescent="0.25">
      <c r="A2063" t="s">
        <v>394</v>
      </c>
      <c r="B2063" t="s">
        <v>395</v>
      </c>
      <c r="C2063" t="s">
        <v>85</v>
      </c>
      <c r="D2063">
        <v>153</v>
      </c>
      <c r="E2063" t="s">
        <v>86</v>
      </c>
      <c r="F2063" t="s">
        <v>87</v>
      </c>
      <c r="G2063" t="s">
        <v>88</v>
      </c>
      <c r="H2063" t="s">
        <v>89</v>
      </c>
      <c r="I2063" t="s">
        <v>188</v>
      </c>
      <c r="J2063" t="s">
        <v>91</v>
      </c>
      <c r="K2063" t="s">
        <v>189</v>
      </c>
      <c r="L2063">
        <v>0</v>
      </c>
      <c r="M2063">
        <v>1633876</v>
      </c>
      <c r="N2063">
        <v>264322</v>
      </c>
      <c r="O2063">
        <v>58135</v>
      </c>
      <c r="P2063">
        <v>168857</v>
      </c>
      <c r="Q2063" t="s">
        <v>93</v>
      </c>
      <c r="R2063">
        <v>763695</v>
      </c>
    </row>
    <row r="2064" spans="1:18" x14ac:dyDescent="0.25">
      <c r="A2064" t="s">
        <v>394</v>
      </c>
      <c r="B2064" t="s">
        <v>395</v>
      </c>
      <c r="C2064" t="s">
        <v>85</v>
      </c>
      <c r="D2064">
        <v>153</v>
      </c>
      <c r="E2064" t="s">
        <v>86</v>
      </c>
      <c r="F2064" t="s">
        <v>87</v>
      </c>
      <c r="G2064" t="s">
        <v>88</v>
      </c>
      <c r="H2064" t="s">
        <v>89</v>
      </c>
      <c r="I2064" t="s">
        <v>190</v>
      </c>
      <c r="J2064" t="s">
        <v>91</v>
      </c>
      <c r="K2064" t="s">
        <v>191</v>
      </c>
      <c r="L2064">
        <v>1380</v>
      </c>
      <c r="M2064">
        <v>1633876</v>
      </c>
      <c r="N2064">
        <v>264322</v>
      </c>
      <c r="O2064">
        <v>58135</v>
      </c>
      <c r="P2064">
        <v>168857</v>
      </c>
      <c r="Q2064" t="s">
        <v>93</v>
      </c>
      <c r="R2064">
        <v>763695</v>
      </c>
    </row>
    <row r="2065" spans="1:18" x14ac:dyDescent="0.25">
      <c r="A2065" t="s">
        <v>394</v>
      </c>
      <c r="B2065" t="s">
        <v>395</v>
      </c>
      <c r="C2065" t="s">
        <v>85</v>
      </c>
      <c r="D2065">
        <v>153</v>
      </c>
      <c r="E2065" t="s">
        <v>86</v>
      </c>
      <c r="F2065" t="s">
        <v>87</v>
      </c>
      <c r="G2065" t="s">
        <v>88</v>
      </c>
      <c r="H2065" t="s">
        <v>89</v>
      </c>
      <c r="I2065" t="s">
        <v>192</v>
      </c>
      <c r="J2065" t="s">
        <v>91</v>
      </c>
      <c r="K2065" t="s">
        <v>193</v>
      </c>
      <c r="L2065">
        <v>8046</v>
      </c>
      <c r="M2065">
        <v>1633876</v>
      </c>
      <c r="N2065">
        <v>264322</v>
      </c>
      <c r="O2065">
        <v>58135</v>
      </c>
      <c r="P2065">
        <v>168857</v>
      </c>
      <c r="Q2065" t="s">
        <v>93</v>
      </c>
      <c r="R2065">
        <v>763695</v>
      </c>
    </row>
    <row r="2066" spans="1:18" x14ac:dyDescent="0.25">
      <c r="A2066" t="s">
        <v>394</v>
      </c>
      <c r="B2066" t="s">
        <v>395</v>
      </c>
      <c r="C2066" t="s">
        <v>85</v>
      </c>
      <c r="D2066">
        <v>153</v>
      </c>
      <c r="E2066" t="s">
        <v>86</v>
      </c>
      <c r="F2066" t="s">
        <v>87</v>
      </c>
      <c r="G2066" t="s">
        <v>88</v>
      </c>
      <c r="H2066" t="s">
        <v>89</v>
      </c>
      <c r="I2066" t="s">
        <v>194</v>
      </c>
      <c r="J2066" t="s">
        <v>91</v>
      </c>
      <c r="K2066" t="s">
        <v>195</v>
      </c>
      <c r="L2066">
        <v>34440</v>
      </c>
      <c r="M2066">
        <v>1633876</v>
      </c>
      <c r="N2066">
        <v>264322</v>
      </c>
      <c r="O2066">
        <v>58135</v>
      </c>
      <c r="P2066">
        <v>168857</v>
      </c>
      <c r="Q2066" t="s">
        <v>93</v>
      </c>
      <c r="R2066">
        <v>763695</v>
      </c>
    </row>
    <row r="2067" spans="1:18" x14ac:dyDescent="0.25">
      <c r="A2067" t="s">
        <v>394</v>
      </c>
      <c r="B2067" t="s">
        <v>395</v>
      </c>
      <c r="C2067" t="s">
        <v>85</v>
      </c>
      <c r="D2067">
        <v>153</v>
      </c>
      <c r="E2067" t="s">
        <v>86</v>
      </c>
      <c r="F2067" t="s">
        <v>87</v>
      </c>
      <c r="G2067" t="s">
        <v>88</v>
      </c>
      <c r="H2067" t="s">
        <v>89</v>
      </c>
      <c r="I2067" t="s">
        <v>196</v>
      </c>
      <c r="J2067" t="s">
        <v>91</v>
      </c>
      <c r="K2067" t="s">
        <v>197</v>
      </c>
      <c r="L2067">
        <v>21538</v>
      </c>
      <c r="M2067">
        <v>1633876</v>
      </c>
      <c r="N2067">
        <v>264322</v>
      </c>
      <c r="O2067">
        <v>58135</v>
      </c>
      <c r="P2067">
        <v>168857</v>
      </c>
      <c r="Q2067" t="s">
        <v>93</v>
      </c>
      <c r="R2067">
        <v>763695</v>
      </c>
    </row>
    <row r="2068" spans="1:18" x14ac:dyDescent="0.25">
      <c r="A2068" t="s">
        <v>394</v>
      </c>
      <c r="B2068" t="s">
        <v>395</v>
      </c>
      <c r="C2068" t="s">
        <v>85</v>
      </c>
      <c r="D2068">
        <v>153</v>
      </c>
      <c r="E2068" t="s">
        <v>86</v>
      </c>
      <c r="F2068" t="s">
        <v>87</v>
      </c>
      <c r="G2068" t="s">
        <v>88</v>
      </c>
      <c r="H2068" t="s">
        <v>89</v>
      </c>
      <c r="I2068" t="s">
        <v>198</v>
      </c>
      <c r="J2068" t="s">
        <v>91</v>
      </c>
      <c r="K2068" t="s">
        <v>199</v>
      </c>
      <c r="L2068">
        <v>0</v>
      </c>
      <c r="M2068">
        <v>1633876</v>
      </c>
      <c r="N2068">
        <v>264322</v>
      </c>
      <c r="O2068">
        <v>58135</v>
      </c>
      <c r="P2068">
        <v>168857</v>
      </c>
      <c r="Q2068" t="s">
        <v>93</v>
      </c>
      <c r="R2068">
        <v>763695</v>
      </c>
    </row>
    <row r="2069" spans="1:18" x14ac:dyDescent="0.25">
      <c r="A2069" t="s">
        <v>394</v>
      </c>
      <c r="B2069" t="s">
        <v>395</v>
      </c>
      <c r="C2069" t="s">
        <v>85</v>
      </c>
      <c r="D2069">
        <v>153</v>
      </c>
      <c r="E2069" t="s">
        <v>86</v>
      </c>
      <c r="F2069" t="s">
        <v>87</v>
      </c>
      <c r="G2069" t="s">
        <v>88</v>
      </c>
      <c r="H2069" t="s">
        <v>89</v>
      </c>
      <c r="I2069" t="s">
        <v>200</v>
      </c>
      <c r="J2069" t="s">
        <v>91</v>
      </c>
      <c r="K2069" t="s">
        <v>201</v>
      </c>
      <c r="L2069">
        <v>24176</v>
      </c>
      <c r="M2069">
        <v>1633876</v>
      </c>
      <c r="N2069">
        <v>264322</v>
      </c>
      <c r="O2069">
        <v>58135</v>
      </c>
      <c r="P2069">
        <v>168857</v>
      </c>
      <c r="Q2069" t="s">
        <v>93</v>
      </c>
      <c r="R2069">
        <v>763695</v>
      </c>
    </row>
    <row r="2070" spans="1:18" x14ac:dyDescent="0.25">
      <c r="A2070" t="s">
        <v>394</v>
      </c>
      <c r="B2070" t="s">
        <v>395</v>
      </c>
      <c r="C2070" t="s">
        <v>85</v>
      </c>
      <c r="D2070">
        <v>153</v>
      </c>
      <c r="E2070" t="s">
        <v>86</v>
      </c>
      <c r="F2070" t="s">
        <v>87</v>
      </c>
      <c r="G2070" t="s">
        <v>88</v>
      </c>
      <c r="H2070" t="s">
        <v>89</v>
      </c>
      <c r="I2070" t="s">
        <v>202</v>
      </c>
      <c r="J2070" t="s">
        <v>91</v>
      </c>
      <c r="K2070" t="s">
        <v>203</v>
      </c>
      <c r="L2070">
        <v>7994</v>
      </c>
      <c r="M2070">
        <v>1633876</v>
      </c>
      <c r="N2070">
        <v>264322</v>
      </c>
      <c r="O2070">
        <v>58135</v>
      </c>
      <c r="P2070">
        <v>168857</v>
      </c>
      <c r="Q2070" t="s">
        <v>93</v>
      </c>
      <c r="R2070">
        <v>763695</v>
      </c>
    </row>
    <row r="2071" spans="1:18" x14ac:dyDescent="0.25">
      <c r="A2071" t="s">
        <v>394</v>
      </c>
      <c r="B2071" t="s">
        <v>395</v>
      </c>
      <c r="C2071" t="s">
        <v>85</v>
      </c>
      <c r="D2071">
        <v>153</v>
      </c>
      <c r="E2071" t="s">
        <v>86</v>
      </c>
      <c r="F2071" t="s">
        <v>87</v>
      </c>
      <c r="G2071" t="s">
        <v>88</v>
      </c>
      <c r="H2071" t="s">
        <v>89</v>
      </c>
      <c r="I2071" t="s">
        <v>204</v>
      </c>
      <c r="J2071" t="s">
        <v>91</v>
      </c>
      <c r="K2071" t="s">
        <v>205</v>
      </c>
      <c r="L2071">
        <v>59201</v>
      </c>
      <c r="M2071">
        <v>1633876</v>
      </c>
      <c r="N2071">
        <v>264322</v>
      </c>
      <c r="O2071">
        <v>58135</v>
      </c>
      <c r="P2071">
        <v>168857</v>
      </c>
      <c r="Q2071" t="s">
        <v>93</v>
      </c>
      <c r="R2071">
        <v>763695</v>
      </c>
    </row>
    <row r="2072" spans="1:18" x14ac:dyDescent="0.25">
      <c r="A2072" t="s">
        <v>394</v>
      </c>
      <c r="B2072" t="s">
        <v>395</v>
      </c>
      <c r="C2072" t="s">
        <v>85</v>
      </c>
      <c r="D2072">
        <v>153</v>
      </c>
      <c r="E2072" t="s">
        <v>86</v>
      </c>
      <c r="F2072" t="s">
        <v>87</v>
      </c>
      <c r="G2072" t="s">
        <v>88</v>
      </c>
      <c r="H2072" t="s">
        <v>89</v>
      </c>
      <c r="I2072" t="s">
        <v>206</v>
      </c>
      <c r="J2072" t="s">
        <v>91</v>
      </c>
      <c r="K2072" t="s">
        <v>207</v>
      </c>
      <c r="L2072">
        <v>3288</v>
      </c>
      <c r="M2072">
        <v>1633876</v>
      </c>
      <c r="N2072">
        <v>264322</v>
      </c>
      <c r="O2072">
        <v>58135</v>
      </c>
      <c r="P2072">
        <v>168857</v>
      </c>
      <c r="Q2072" t="s">
        <v>93</v>
      </c>
      <c r="R2072">
        <v>763695</v>
      </c>
    </row>
    <row r="2073" spans="1:18" x14ac:dyDescent="0.25">
      <c r="A2073" t="s">
        <v>394</v>
      </c>
      <c r="B2073" t="s">
        <v>395</v>
      </c>
      <c r="C2073" t="s">
        <v>85</v>
      </c>
      <c r="D2073">
        <v>153</v>
      </c>
      <c r="E2073" t="s">
        <v>86</v>
      </c>
      <c r="F2073" t="s">
        <v>87</v>
      </c>
      <c r="G2073" t="s">
        <v>88</v>
      </c>
      <c r="H2073" t="s">
        <v>89</v>
      </c>
      <c r="I2073" t="s">
        <v>208</v>
      </c>
      <c r="J2073" t="s">
        <v>91</v>
      </c>
      <c r="K2073" t="s">
        <v>209</v>
      </c>
      <c r="L2073">
        <v>1263</v>
      </c>
      <c r="M2073">
        <v>1633876</v>
      </c>
      <c r="N2073">
        <v>264322</v>
      </c>
      <c r="O2073">
        <v>58135</v>
      </c>
      <c r="P2073">
        <v>168857</v>
      </c>
      <c r="Q2073" t="s">
        <v>93</v>
      </c>
      <c r="R2073">
        <v>763695</v>
      </c>
    </row>
    <row r="2074" spans="1:18" x14ac:dyDescent="0.25">
      <c r="A2074" t="s">
        <v>394</v>
      </c>
      <c r="B2074" t="s">
        <v>395</v>
      </c>
      <c r="C2074" t="s">
        <v>85</v>
      </c>
      <c r="D2074">
        <v>153</v>
      </c>
      <c r="E2074" t="s">
        <v>86</v>
      </c>
      <c r="F2074" t="s">
        <v>87</v>
      </c>
      <c r="G2074" t="s">
        <v>88</v>
      </c>
      <c r="H2074" t="s">
        <v>89</v>
      </c>
      <c r="I2074" t="s">
        <v>210</v>
      </c>
      <c r="J2074" t="s">
        <v>91</v>
      </c>
      <c r="K2074" t="s">
        <v>211</v>
      </c>
      <c r="L2074">
        <v>9875</v>
      </c>
      <c r="M2074">
        <v>1633876</v>
      </c>
      <c r="N2074">
        <v>264322</v>
      </c>
      <c r="O2074">
        <v>58135</v>
      </c>
      <c r="P2074">
        <v>168857</v>
      </c>
      <c r="Q2074" t="s">
        <v>93</v>
      </c>
      <c r="R2074">
        <v>763695</v>
      </c>
    </row>
    <row r="2075" spans="1:18" x14ac:dyDescent="0.25">
      <c r="A2075" t="s">
        <v>394</v>
      </c>
      <c r="B2075" t="s">
        <v>395</v>
      </c>
      <c r="C2075" t="s">
        <v>85</v>
      </c>
      <c r="D2075">
        <v>153</v>
      </c>
      <c r="E2075" t="s">
        <v>86</v>
      </c>
      <c r="F2075" t="s">
        <v>87</v>
      </c>
      <c r="G2075" t="s">
        <v>88</v>
      </c>
      <c r="H2075" t="s">
        <v>89</v>
      </c>
      <c r="I2075" t="s">
        <v>212</v>
      </c>
      <c r="J2075" t="s">
        <v>91</v>
      </c>
      <c r="K2075" t="s">
        <v>213</v>
      </c>
      <c r="L2075">
        <v>900</v>
      </c>
      <c r="M2075">
        <v>1633876</v>
      </c>
      <c r="N2075">
        <v>264322</v>
      </c>
      <c r="O2075">
        <v>58135</v>
      </c>
      <c r="P2075">
        <v>168857</v>
      </c>
      <c r="Q2075" t="s">
        <v>93</v>
      </c>
      <c r="R2075">
        <v>763695</v>
      </c>
    </row>
    <row r="2076" spans="1:18" x14ac:dyDescent="0.25">
      <c r="A2076" t="s">
        <v>394</v>
      </c>
      <c r="B2076" t="s">
        <v>395</v>
      </c>
      <c r="C2076" t="s">
        <v>85</v>
      </c>
      <c r="D2076">
        <v>153</v>
      </c>
      <c r="E2076" t="s">
        <v>86</v>
      </c>
      <c r="F2076" t="s">
        <v>87</v>
      </c>
      <c r="G2076" t="s">
        <v>88</v>
      </c>
      <c r="H2076" t="s">
        <v>89</v>
      </c>
      <c r="I2076" t="s">
        <v>214</v>
      </c>
      <c r="J2076" t="s">
        <v>91</v>
      </c>
      <c r="K2076" t="s">
        <v>215</v>
      </c>
      <c r="L2076">
        <v>66362</v>
      </c>
      <c r="M2076">
        <v>1633876</v>
      </c>
      <c r="N2076">
        <v>264322</v>
      </c>
      <c r="O2076">
        <v>58135</v>
      </c>
      <c r="P2076">
        <v>168857</v>
      </c>
      <c r="Q2076" t="s">
        <v>93</v>
      </c>
      <c r="R2076">
        <v>763695</v>
      </c>
    </row>
    <row r="2077" spans="1:18" x14ac:dyDescent="0.25">
      <c r="A2077" t="s">
        <v>394</v>
      </c>
      <c r="B2077" t="s">
        <v>395</v>
      </c>
      <c r="C2077" t="s">
        <v>85</v>
      </c>
      <c r="D2077">
        <v>153</v>
      </c>
      <c r="E2077" t="s">
        <v>86</v>
      </c>
      <c r="F2077" t="s">
        <v>87</v>
      </c>
      <c r="G2077" t="s">
        <v>88</v>
      </c>
      <c r="H2077" t="s">
        <v>89</v>
      </c>
      <c r="I2077" t="s">
        <v>216</v>
      </c>
      <c r="J2077" t="s">
        <v>91</v>
      </c>
      <c r="K2077" t="s">
        <v>217</v>
      </c>
      <c r="L2077">
        <v>1569</v>
      </c>
      <c r="M2077">
        <v>1633876</v>
      </c>
      <c r="N2077">
        <v>264322</v>
      </c>
      <c r="O2077">
        <v>58135</v>
      </c>
      <c r="P2077">
        <v>168857</v>
      </c>
      <c r="Q2077" t="s">
        <v>93</v>
      </c>
      <c r="R2077">
        <v>763695</v>
      </c>
    </row>
    <row r="2078" spans="1:18" x14ac:dyDescent="0.25">
      <c r="A2078" t="s">
        <v>394</v>
      </c>
      <c r="B2078" t="s">
        <v>395</v>
      </c>
      <c r="C2078" t="s">
        <v>85</v>
      </c>
      <c r="D2078">
        <v>153</v>
      </c>
      <c r="E2078" t="s">
        <v>86</v>
      </c>
      <c r="F2078" t="s">
        <v>87</v>
      </c>
      <c r="G2078" t="s">
        <v>88</v>
      </c>
      <c r="H2078" t="s">
        <v>89</v>
      </c>
      <c r="I2078" t="s">
        <v>218</v>
      </c>
      <c r="J2078" t="s">
        <v>91</v>
      </c>
      <c r="K2078" t="s">
        <v>219</v>
      </c>
      <c r="L2078">
        <v>0</v>
      </c>
      <c r="M2078">
        <v>1633876</v>
      </c>
      <c r="N2078">
        <v>264322</v>
      </c>
      <c r="O2078">
        <v>58135</v>
      </c>
      <c r="P2078">
        <v>168857</v>
      </c>
      <c r="Q2078" t="s">
        <v>93</v>
      </c>
      <c r="R2078">
        <v>763695</v>
      </c>
    </row>
    <row r="2079" spans="1:18" x14ac:dyDescent="0.25">
      <c r="A2079" t="s">
        <v>394</v>
      </c>
      <c r="B2079" t="s">
        <v>395</v>
      </c>
      <c r="C2079" t="s">
        <v>85</v>
      </c>
      <c r="D2079">
        <v>153</v>
      </c>
      <c r="E2079" t="s">
        <v>86</v>
      </c>
      <c r="F2079" t="s">
        <v>87</v>
      </c>
      <c r="G2079" t="s">
        <v>88</v>
      </c>
      <c r="H2079" t="s">
        <v>89</v>
      </c>
      <c r="I2079" t="s">
        <v>220</v>
      </c>
      <c r="J2079" t="s">
        <v>91</v>
      </c>
      <c r="K2079" t="s">
        <v>221</v>
      </c>
      <c r="L2079">
        <v>998</v>
      </c>
      <c r="M2079">
        <v>1633876</v>
      </c>
      <c r="N2079">
        <v>264322</v>
      </c>
      <c r="O2079">
        <v>58135</v>
      </c>
      <c r="P2079">
        <v>168857</v>
      </c>
      <c r="Q2079" t="s">
        <v>93</v>
      </c>
      <c r="R2079">
        <v>763695</v>
      </c>
    </row>
    <row r="2080" spans="1:18" x14ac:dyDescent="0.25">
      <c r="A2080" t="s">
        <v>394</v>
      </c>
      <c r="B2080" t="s">
        <v>395</v>
      </c>
      <c r="C2080" t="s">
        <v>85</v>
      </c>
      <c r="D2080">
        <v>153</v>
      </c>
      <c r="E2080" t="s">
        <v>86</v>
      </c>
      <c r="F2080" t="s">
        <v>87</v>
      </c>
      <c r="G2080" t="s">
        <v>88</v>
      </c>
      <c r="H2080" t="s">
        <v>89</v>
      </c>
      <c r="I2080" t="s">
        <v>222</v>
      </c>
      <c r="J2080" t="s">
        <v>91</v>
      </c>
      <c r="K2080" t="s">
        <v>223</v>
      </c>
      <c r="L2080">
        <v>1673</v>
      </c>
      <c r="M2080">
        <v>1633876</v>
      </c>
      <c r="N2080">
        <v>264322</v>
      </c>
      <c r="O2080">
        <v>58135</v>
      </c>
      <c r="P2080">
        <v>168857</v>
      </c>
      <c r="Q2080" t="s">
        <v>93</v>
      </c>
      <c r="R2080">
        <v>763695</v>
      </c>
    </row>
    <row r="2081" spans="1:18" x14ac:dyDescent="0.25">
      <c r="A2081" t="s">
        <v>394</v>
      </c>
      <c r="B2081" t="s">
        <v>395</v>
      </c>
      <c r="C2081" t="s">
        <v>85</v>
      </c>
      <c r="D2081">
        <v>153</v>
      </c>
      <c r="E2081" t="s">
        <v>86</v>
      </c>
      <c r="F2081" t="s">
        <v>87</v>
      </c>
      <c r="G2081" t="s">
        <v>88</v>
      </c>
      <c r="H2081" t="s">
        <v>89</v>
      </c>
      <c r="I2081" t="s">
        <v>224</v>
      </c>
      <c r="J2081" t="s">
        <v>91</v>
      </c>
      <c r="K2081" t="s">
        <v>225</v>
      </c>
      <c r="L2081">
        <v>4941</v>
      </c>
      <c r="M2081">
        <v>1633876</v>
      </c>
      <c r="N2081">
        <v>264322</v>
      </c>
      <c r="O2081">
        <v>58135</v>
      </c>
      <c r="P2081">
        <v>168857</v>
      </c>
      <c r="Q2081" t="s">
        <v>93</v>
      </c>
      <c r="R2081">
        <v>763695</v>
      </c>
    </row>
    <row r="2082" spans="1:18" x14ac:dyDescent="0.25">
      <c r="A2082" t="s">
        <v>394</v>
      </c>
      <c r="B2082" t="s">
        <v>395</v>
      </c>
      <c r="C2082" t="s">
        <v>85</v>
      </c>
      <c r="D2082">
        <v>153</v>
      </c>
      <c r="E2082" t="s">
        <v>86</v>
      </c>
      <c r="F2082" t="s">
        <v>87</v>
      </c>
      <c r="G2082" t="s">
        <v>88</v>
      </c>
      <c r="H2082" t="s">
        <v>89</v>
      </c>
      <c r="I2082" t="s">
        <v>226</v>
      </c>
      <c r="J2082" t="s">
        <v>91</v>
      </c>
      <c r="K2082" t="s">
        <v>227</v>
      </c>
      <c r="L2082">
        <v>3000</v>
      </c>
      <c r="M2082">
        <v>1633876</v>
      </c>
      <c r="N2082">
        <v>264322</v>
      </c>
      <c r="O2082">
        <v>58135</v>
      </c>
      <c r="P2082">
        <v>168857</v>
      </c>
      <c r="Q2082" t="s">
        <v>93</v>
      </c>
      <c r="R2082">
        <v>763695</v>
      </c>
    </row>
    <row r="2083" spans="1:18" x14ac:dyDescent="0.25">
      <c r="A2083" t="s">
        <v>394</v>
      </c>
      <c r="B2083" t="s">
        <v>395</v>
      </c>
      <c r="C2083" t="s">
        <v>85</v>
      </c>
      <c r="D2083">
        <v>153</v>
      </c>
      <c r="E2083" t="s">
        <v>86</v>
      </c>
      <c r="F2083" t="s">
        <v>87</v>
      </c>
      <c r="G2083" t="s">
        <v>88</v>
      </c>
      <c r="H2083" t="s">
        <v>89</v>
      </c>
      <c r="I2083" t="s">
        <v>228</v>
      </c>
      <c r="J2083" t="s">
        <v>91</v>
      </c>
      <c r="K2083" t="s">
        <v>229</v>
      </c>
      <c r="L2083">
        <v>0</v>
      </c>
      <c r="M2083">
        <v>1633876</v>
      </c>
      <c r="N2083">
        <v>264322</v>
      </c>
      <c r="O2083">
        <v>58135</v>
      </c>
      <c r="P2083">
        <v>168857</v>
      </c>
      <c r="Q2083" t="s">
        <v>93</v>
      </c>
      <c r="R2083">
        <v>763695</v>
      </c>
    </row>
    <row r="2084" spans="1:18" x14ac:dyDescent="0.25">
      <c r="A2084" t="s">
        <v>394</v>
      </c>
      <c r="B2084" t="s">
        <v>395</v>
      </c>
      <c r="C2084" t="s">
        <v>85</v>
      </c>
      <c r="D2084">
        <v>153</v>
      </c>
      <c r="E2084" t="s">
        <v>86</v>
      </c>
      <c r="F2084" t="s">
        <v>87</v>
      </c>
      <c r="G2084" t="s">
        <v>88</v>
      </c>
      <c r="H2084" t="s">
        <v>89</v>
      </c>
      <c r="I2084" t="s">
        <v>230</v>
      </c>
      <c r="J2084" t="s">
        <v>91</v>
      </c>
      <c r="K2084" t="s">
        <v>231</v>
      </c>
      <c r="L2084">
        <v>2151</v>
      </c>
      <c r="M2084">
        <v>1633876</v>
      </c>
      <c r="N2084">
        <v>264322</v>
      </c>
      <c r="O2084">
        <v>58135</v>
      </c>
      <c r="P2084">
        <v>168857</v>
      </c>
      <c r="Q2084" t="s">
        <v>93</v>
      </c>
      <c r="R2084">
        <v>763695</v>
      </c>
    </row>
    <row r="2085" spans="1:18" x14ac:dyDescent="0.25">
      <c r="A2085" t="s">
        <v>394</v>
      </c>
      <c r="B2085" t="s">
        <v>395</v>
      </c>
      <c r="C2085" t="s">
        <v>85</v>
      </c>
      <c r="D2085">
        <v>153</v>
      </c>
      <c r="E2085" t="s">
        <v>86</v>
      </c>
      <c r="F2085" t="s">
        <v>87</v>
      </c>
      <c r="G2085" t="s">
        <v>88</v>
      </c>
      <c r="H2085" t="s">
        <v>89</v>
      </c>
      <c r="I2085" t="s">
        <v>232</v>
      </c>
      <c r="J2085" t="s">
        <v>91</v>
      </c>
      <c r="K2085" t="s">
        <v>233</v>
      </c>
      <c r="L2085">
        <v>31601</v>
      </c>
      <c r="M2085">
        <v>1633876</v>
      </c>
      <c r="N2085">
        <v>264322</v>
      </c>
      <c r="O2085">
        <v>58135</v>
      </c>
      <c r="P2085">
        <v>168857</v>
      </c>
      <c r="Q2085" t="s">
        <v>93</v>
      </c>
      <c r="R2085">
        <v>763695</v>
      </c>
    </row>
    <row r="2086" spans="1:18" x14ac:dyDescent="0.25">
      <c r="A2086" t="s">
        <v>394</v>
      </c>
      <c r="B2086" t="s">
        <v>395</v>
      </c>
      <c r="C2086" t="s">
        <v>85</v>
      </c>
      <c r="D2086">
        <v>153</v>
      </c>
      <c r="E2086" t="s">
        <v>86</v>
      </c>
      <c r="F2086" t="s">
        <v>87</v>
      </c>
      <c r="G2086" t="s">
        <v>88</v>
      </c>
      <c r="H2086" t="s">
        <v>89</v>
      </c>
      <c r="I2086" t="s">
        <v>234</v>
      </c>
      <c r="J2086" t="s">
        <v>91</v>
      </c>
      <c r="K2086" t="s">
        <v>235</v>
      </c>
      <c r="L2086">
        <v>0</v>
      </c>
      <c r="M2086">
        <v>1633876</v>
      </c>
      <c r="N2086">
        <v>264322</v>
      </c>
      <c r="O2086">
        <v>58135</v>
      </c>
      <c r="P2086">
        <v>168857</v>
      </c>
      <c r="Q2086" t="s">
        <v>93</v>
      </c>
      <c r="R2086">
        <v>763695</v>
      </c>
    </row>
    <row r="2087" spans="1:18" x14ac:dyDescent="0.25">
      <c r="A2087" t="s">
        <v>394</v>
      </c>
      <c r="B2087" t="s">
        <v>395</v>
      </c>
      <c r="C2087" t="s">
        <v>85</v>
      </c>
      <c r="D2087">
        <v>153</v>
      </c>
      <c r="E2087" t="s">
        <v>86</v>
      </c>
      <c r="F2087" t="s">
        <v>87</v>
      </c>
      <c r="G2087" t="s">
        <v>88</v>
      </c>
      <c r="H2087" t="s">
        <v>89</v>
      </c>
      <c r="I2087" t="s">
        <v>236</v>
      </c>
      <c r="J2087" t="s">
        <v>91</v>
      </c>
      <c r="K2087" t="s">
        <v>237</v>
      </c>
      <c r="L2087">
        <v>0</v>
      </c>
      <c r="M2087">
        <v>1633876</v>
      </c>
      <c r="N2087">
        <v>264322</v>
      </c>
      <c r="O2087">
        <v>58135</v>
      </c>
      <c r="P2087">
        <v>168857</v>
      </c>
      <c r="Q2087" t="s">
        <v>93</v>
      </c>
      <c r="R2087">
        <v>763695</v>
      </c>
    </row>
    <row r="2088" spans="1:18" x14ac:dyDescent="0.25">
      <c r="A2088" t="s">
        <v>394</v>
      </c>
      <c r="B2088" t="s">
        <v>395</v>
      </c>
      <c r="C2088" t="s">
        <v>85</v>
      </c>
      <c r="D2088">
        <v>153</v>
      </c>
      <c r="E2088" t="s">
        <v>86</v>
      </c>
      <c r="F2088" t="s">
        <v>87</v>
      </c>
      <c r="G2088" t="s">
        <v>88</v>
      </c>
      <c r="H2088" t="s">
        <v>89</v>
      </c>
      <c r="I2088" t="s">
        <v>130</v>
      </c>
      <c r="J2088" t="s">
        <v>91</v>
      </c>
      <c r="K2088" t="s">
        <v>131</v>
      </c>
      <c r="L2088">
        <v>5940</v>
      </c>
      <c r="M2088">
        <v>1633876</v>
      </c>
      <c r="N2088">
        <v>264322</v>
      </c>
      <c r="O2088">
        <v>58135</v>
      </c>
      <c r="P2088">
        <v>168857</v>
      </c>
      <c r="Q2088" t="s">
        <v>93</v>
      </c>
      <c r="R2088">
        <v>763695</v>
      </c>
    </row>
    <row r="2089" spans="1:18" x14ac:dyDescent="0.25">
      <c r="A2089" t="s">
        <v>394</v>
      </c>
      <c r="B2089" t="s">
        <v>395</v>
      </c>
      <c r="C2089" t="s">
        <v>85</v>
      </c>
      <c r="D2089">
        <v>153</v>
      </c>
      <c r="E2089" t="s">
        <v>86</v>
      </c>
      <c r="F2089" t="s">
        <v>87</v>
      </c>
      <c r="G2089" t="s">
        <v>88</v>
      </c>
      <c r="H2089" t="s">
        <v>89</v>
      </c>
      <c r="I2089" t="s">
        <v>130</v>
      </c>
      <c r="J2089" t="s">
        <v>91</v>
      </c>
      <c r="K2089" t="s">
        <v>131</v>
      </c>
      <c r="L2089">
        <v>14769</v>
      </c>
      <c r="M2089">
        <v>1633876</v>
      </c>
      <c r="N2089">
        <v>264322</v>
      </c>
      <c r="O2089">
        <v>58135</v>
      </c>
      <c r="P2089">
        <v>168857</v>
      </c>
      <c r="Q2089" t="s">
        <v>93</v>
      </c>
      <c r="R2089">
        <v>763695</v>
      </c>
    </row>
    <row r="2090" spans="1:18" x14ac:dyDescent="0.25">
      <c r="A2090" t="s">
        <v>394</v>
      </c>
      <c r="B2090" t="s">
        <v>395</v>
      </c>
      <c r="C2090" t="s">
        <v>85</v>
      </c>
      <c r="D2090">
        <v>153</v>
      </c>
      <c r="E2090" t="s">
        <v>86</v>
      </c>
      <c r="F2090" t="s">
        <v>87</v>
      </c>
      <c r="G2090" t="s">
        <v>88</v>
      </c>
      <c r="H2090" t="s">
        <v>89</v>
      </c>
      <c r="I2090" t="s">
        <v>194</v>
      </c>
      <c r="J2090" t="s">
        <v>91</v>
      </c>
      <c r="K2090" t="s">
        <v>195</v>
      </c>
      <c r="L2090">
        <v>25047</v>
      </c>
      <c r="M2090">
        <v>1633876</v>
      </c>
      <c r="N2090">
        <v>264322</v>
      </c>
      <c r="O2090">
        <v>58135</v>
      </c>
      <c r="P2090">
        <v>168857</v>
      </c>
      <c r="Q2090" t="s">
        <v>93</v>
      </c>
      <c r="R2090">
        <v>763695</v>
      </c>
    </row>
    <row r="2091" spans="1:18" x14ac:dyDescent="0.25">
      <c r="A2091" t="s">
        <v>394</v>
      </c>
      <c r="B2091" t="s">
        <v>395</v>
      </c>
      <c r="C2091" t="s">
        <v>85</v>
      </c>
      <c r="D2091">
        <v>153</v>
      </c>
      <c r="E2091" t="s">
        <v>86</v>
      </c>
      <c r="F2091" t="s">
        <v>87</v>
      </c>
      <c r="G2091" t="s">
        <v>88</v>
      </c>
      <c r="H2091" t="s">
        <v>89</v>
      </c>
      <c r="I2091" t="s">
        <v>136</v>
      </c>
      <c r="J2091" t="s">
        <v>91</v>
      </c>
      <c r="K2091" t="s">
        <v>137</v>
      </c>
      <c r="L2091">
        <v>120</v>
      </c>
      <c r="M2091">
        <v>1633876</v>
      </c>
      <c r="N2091">
        <v>264322</v>
      </c>
      <c r="O2091">
        <v>58135</v>
      </c>
      <c r="P2091">
        <v>168857</v>
      </c>
      <c r="Q2091" t="s">
        <v>93</v>
      </c>
      <c r="R2091">
        <v>763695</v>
      </c>
    </row>
    <row r="2092" spans="1:18" x14ac:dyDescent="0.25">
      <c r="A2092" t="s">
        <v>394</v>
      </c>
      <c r="B2092" t="s">
        <v>395</v>
      </c>
      <c r="C2092" t="s">
        <v>85</v>
      </c>
      <c r="D2092">
        <v>153</v>
      </c>
      <c r="E2092" t="s">
        <v>86</v>
      </c>
      <c r="F2092" t="s">
        <v>87</v>
      </c>
      <c r="G2092" t="s">
        <v>88</v>
      </c>
      <c r="H2092" t="s">
        <v>89</v>
      </c>
      <c r="I2092" t="s">
        <v>130</v>
      </c>
      <c r="J2092" t="s">
        <v>91</v>
      </c>
      <c r="K2092" t="s">
        <v>131</v>
      </c>
      <c r="L2092">
        <v>1200</v>
      </c>
      <c r="M2092">
        <v>1633876</v>
      </c>
      <c r="N2092">
        <v>264322</v>
      </c>
      <c r="O2092">
        <v>58135</v>
      </c>
      <c r="P2092">
        <v>168857</v>
      </c>
      <c r="Q2092" t="s">
        <v>93</v>
      </c>
      <c r="R2092">
        <v>763695</v>
      </c>
    </row>
    <row r="2093" spans="1:18" x14ac:dyDescent="0.25">
      <c r="A2093" t="s">
        <v>394</v>
      </c>
      <c r="B2093" t="s">
        <v>395</v>
      </c>
      <c r="C2093" t="s">
        <v>85</v>
      </c>
      <c r="D2093">
        <v>153</v>
      </c>
      <c r="E2093" t="s">
        <v>86</v>
      </c>
      <c r="F2093" t="s">
        <v>87</v>
      </c>
      <c r="G2093" t="s">
        <v>88</v>
      </c>
      <c r="H2093" t="s">
        <v>89</v>
      </c>
      <c r="I2093" t="s">
        <v>194</v>
      </c>
      <c r="J2093" t="s">
        <v>91</v>
      </c>
      <c r="K2093" t="s">
        <v>195</v>
      </c>
      <c r="L2093">
        <v>7357</v>
      </c>
      <c r="M2093">
        <v>1633876</v>
      </c>
      <c r="N2093">
        <v>264322</v>
      </c>
      <c r="O2093">
        <v>58135</v>
      </c>
      <c r="P2093">
        <v>168857</v>
      </c>
      <c r="Q2093" t="s">
        <v>93</v>
      </c>
      <c r="R2093">
        <v>763695</v>
      </c>
    </row>
    <row r="2094" spans="1:18" x14ac:dyDescent="0.25">
      <c r="A2094" t="s">
        <v>394</v>
      </c>
      <c r="B2094" t="s">
        <v>395</v>
      </c>
      <c r="C2094" t="s">
        <v>85</v>
      </c>
      <c r="D2094">
        <v>153</v>
      </c>
      <c r="E2094" t="s">
        <v>86</v>
      </c>
      <c r="F2094" t="s">
        <v>87</v>
      </c>
      <c r="G2094" t="s">
        <v>88</v>
      </c>
      <c r="H2094" t="s">
        <v>89</v>
      </c>
      <c r="I2094" t="s">
        <v>208</v>
      </c>
      <c r="J2094" t="s">
        <v>91</v>
      </c>
      <c r="K2094" t="s">
        <v>209</v>
      </c>
      <c r="L2094">
        <v>340</v>
      </c>
      <c r="M2094">
        <v>1633876</v>
      </c>
      <c r="N2094">
        <v>264322</v>
      </c>
      <c r="O2094">
        <v>58135</v>
      </c>
      <c r="P2094">
        <v>168857</v>
      </c>
      <c r="Q2094" t="s">
        <v>93</v>
      </c>
      <c r="R2094">
        <v>763695</v>
      </c>
    </row>
    <row r="2095" spans="1:18" x14ac:dyDescent="0.25">
      <c r="A2095" t="s">
        <v>394</v>
      </c>
      <c r="B2095" t="s">
        <v>395</v>
      </c>
      <c r="C2095" t="s">
        <v>85</v>
      </c>
      <c r="D2095">
        <v>153</v>
      </c>
      <c r="E2095" t="s">
        <v>86</v>
      </c>
      <c r="F2095" t="s">
        <v>87</v>
      </c>
      <c r="G2095" t="s">
        <v>88</v>
      </c>
      <c r="H2095" t="s">
        <v>89</v>
      </c>
      <c r="I2095" t="s">
        <v>136</v>
      </c>
      <c r="J2095" t="s">
        <v>91</v>
      </c>
      <c r="K2095" t="s">
        <v>137</v>
      </c>
      <c r="L2095">
        <v>28</v>
      </c>
      <c r="M2095">
        <v>1633876</v>
      </c>
      <c r="N2095">
        <v>264322</v>
      </c>
      <c r="O2095">
        <v>58135</v>
      </c>
      <c r="P2095">
        <v>168857</v>
      </c>
      <c r="Q2095" t="s">
        <v>93</v>
      </c>
      <c r="R2095">
        <v>763695</v>
      </c>
    </row>
    <row r="2096" spans="1:18" x14ac:dyDescent="0.25">
      <c r="A2096" t="s">
        <v>394</v>
      </c>
      <c r="B2096" t="s">
        <v>395</v>
      </c>
      <c r="C2096" t="s">
        <v>85</v>
      </c>
      <c r="D2096">
        <v>153</v>
      </c>
      <c r="E2096" t="s">
        <v>86</v>
      </c>
      <c r="F2096" t="s">
        <v>87</v>
      </c>
      <c r="G2096" t="s">
        <v>88</v>
      </c>
      <c r="H2096" t="s">
        <v>89</v>
      </c>
      <c r="I2096" t="s">
        <v>130</v>
      </c>
      <c r="J2096" t="s">
        <v>91</v>
      </c>
      <c r="K2096" t="s">
        <v>131</v>
      </c>
      <c r="L2096">
        <v>1365</v>
      </c>
      <c r="M2096">
        <v>1633876</v>
      </c>
      <c r="N2096">
        <v>264322</v>
      </c>
      <c r="O2096">
        <v>58135</v>
      </c>
      <c r="P2096">
        <v>168857</v>
      </c>
      <c r="Q2096" t="s">
        <v>93</v>
      </c>
      <c r="R2096">
        <v>763695</v>
      </c>
    </row>
    <row r="2097" spans="1:18" x14ac:dyDescent="0.25">
      <c r="A2097" t="s">
        <v>394</v>
      </c>
      <c r="B2097" t="s">
        <v>395</v>
      </c>
      <c r="C2097" t="s">
        <v>85</v>
      </c>
      <c r="D2097">
        <v>153</v>
      </c>
      <c r="E2097" t="s">
        <v>86</v>
      </c>
      <c r="F2097" t="s">
        <v>87</v>
      </c>
      <c r="G2097" t="s">
        <v>88</v>
      </c>
      <c r="H2097" t="s">
        <v>89</v>
      </c>
      <c r="I2097" t="s">
        <v>192</v>
      </c>
      <c r="J2097" t="s">
        <v>91</v>
      </c>
      <c r="K2097" t="s">
        <v>193</v>
      </c>
      <c r="L2097">
        <v>125</v>
      </c>
      <c r="M2097">
        <v>1633876</v>
      </c>
      <c r="N2097">
        <v>264322</v>
      </c>
      <c r="O2097">
        <v>58135</v>
      </c>
      <c r="P2097">
        <v>168857</v>
      </c>
      <c r="Q2097" t="s">
        <v>93</v>
      </c>
      <c r="R2097">
        <v>763695</v>
      </c>
    </row>
    <row r="2098" spans="1:18" x14ac:dyDescent="0.25">
      <c r="A2098" t="s">
        <v>394</v>
      </c>
      <c r="B2098" t="s">
        <v>395</v>
      </c>
      <c r="C2098" t="s">
        <v>85</v>
      </c>
      <c r="D2098">
        <v>153</v>
      </c>
      <c r="E2098" t="s">
        <v>86</v>
      </c>
      <c r="F2098" t="s">
        <v>87</v>
      </c>
      <c r="G2098" t="s">
        <v>88</v>
      </c>
      <c r="H2098" t="s">
        <v>89</v>
      </c>
      <c r="I2098" t="s">
        <v>208</v>
      </c>
      <c r="J2098" t="s">
        <v>91</v>
      </c>
      <c r="K2098" t="s">
        <v>209</v>
      </c>
      <c r="L2098">
        <v>1714</v>
      </c>
      <c r="M2098">
        <v>1633876</v>
      </c>
      <c r="N2098">
        <v>264322</v>
      </c>
      <c r="O2098">
        <v>58135</v>
      </c>
      <c r="P2098">
        <v>168857</v>
      </c>
      <c r="Q2098" t="s">
        <v>93</v>
      </c>
      <c r="R2098">
        <v>763695</v>
      </c>
    </row>
    <row r="2099" spans="1:18" x14ac:dyDescent="0.25">
      <c r="A2099" t="s">
        <v>394</v>
      </c>
      <c r="B2099" t="s">
        <v>395</v>
      </c>
      <c r="C2099" t="s">
        <v>85</v>
      </c>
      <c r="D2099">
        <v>153</v>
      </c>
      <c r="E2099" t="s">
        <v>86</v>
      </c>
      <c r="F2099" t="s">
        <v>87</v>
      </c>
      <c r="G2099" t="s">
        <v>88</v>
      </c>
      <c r="H2099" t="s">
        <v>89</v>
      </c>
      <c r="I2099" t="s">
        <v>208</v>
      </c>
      <c r="J2099" t="s">
        <v>91</v>
      </c>
      <c r="K2099" t="s">
        <v>209</v>
      </c>
      <c r="L2099">
        <v>763</v>
      </c>
      <c r="M2099">
        <v>1633876</v>
      </c>
      <c r="N2099">
        <v>264322</v>
      </c>
      <c r="O2099">
        <v>58135</v>
      </c>
      <c r="P2099">
        <v>168857</v>
      </c>
      <c r="Q2099" t="s">
        <v>93</v>
      </c>
      <c r="R2099">
        <v>763695</v>
      </c>
    </row>
    <row r="2100" spans="1:18" x14ac:dyDescent="0.25">
      <c r="A2100" t="s">
        <v>394</v>
      </c>
      <c r="B2100" t="s">
        <v>395</v>
      </c>
      <c r="C2100" t="s">
        <v>85</v>
      </c>
      <c r="D2100">
        <v>153</v>
      </c>
      <c r="E2100" t="s">
        <v>86</v>
      </c>
      <c r="F2100" t="s">
        <v>87</v>
      </c>
      <c r="G2100" t="s">
        <v>88</v>
      </c>
      <c r="H2100" t="s">
        <v>89</v>
      </c>
      <c r="I2100" t="s">
        <v>136</v>
      </c>
      <c r="J2100" t="s">
        <v>91</v>
      </c>
      <c r="K2100" t="s">
        <v>137</v>
      </c>
      <c r="L2100">
        <v>3940</v>
      </c>
      <c r="M2100">
        <v>1633876</v>
      </c>
      <c r="N2100">
        <v>264322</v>
      </c>
      <c r="O2100">
        <v>58135</v>
      </c>
      <c r="P2100">
        <v>168857</v>
      </c>
      <c r="Q2100" t="s">
        <v>93</v>
      </c>
      <c r="R2100">
        <v>763695</v>
      </c>
    </row>
    <row r="2101" spans="1:18" x14ac:dyDescent="0.25">
      <c r="A2101" t="s">
        <v>394</v>
      </c>
      <c r="B2101" t="s">
        <v>395</v>
      </c>
      <c r="C2101" t="s">
        <v>85</v>
      </c>
      <c r="D2101">
        <v>153</v>
      </c>
      <c r="E2101" t="s">
        <v>86</v>
      </c>
      <c r="F2101" t="s">
        <v>87</v>
      </c>
      <c r="G2101" t="s">
        <v>88</v>
      </c>
      <c r="H2101" t="s">
        <v>89</v>
      </c>
      <c r="I2101" t="s">
        <v>138</v>
      </c>
      <c r="J2101" t="s">
        <v>91</v>
      </c>
      <c r="K2101" t="s">
        <v>139</v>
      </c>
      <c r="L2101">
        <v>28610</v>
      </c>
      <c r="M2101">
        <v>1633876</v>
      </c>
      <c r="N2101">
        <v>264322</v>
      </c>
      <c r="O2101">
        <v>58135</v>
      </c>
      <c r="P2101">
        <v>168857</v>
      </c>
      <c r="Q2101" t="s">
        <v>93</v>
      </c>
      <c r="R2101">
        <v>763695</v>
      </c>
    </row>
    <row r="2102" spans="1:18" x14ac:dyDescent="0.25">
      <c r="A2102" t="s">
        <v>394</v>
      </c>
      <c r="B2102" t="s">
        <v>395</v>
      </c>
      <c r="C2102" t="s">
        <v>85</v>
      </c>
      <c r="D2102">
        <v>153</v>
      </c>
      <c r="E2102" t="s">
        <v>86</v>
      </c>
      <c r="F2102" t="s">
        <v>87</v>
      </c>
      <c r="G2102" t="s">
        <v>88</v>
      </c>
      <c r="H2102" t="s">
        <v>89</v>
      </c>
      <c r="I2102" t="s">
        <v>194</v>
      </c>
      <c r="J2102" t="s">
        <v>91</v>
      </c>
      <c r="K2102" t="s">
        <v>195</v>
      </c>
      <c r="L2102">
        <v>19498</v>
      </c>
      <c r="M2102">
        <v>1633876</v>
      </c>
      <c r="N2102">
        <v>264322</v>
      </c>
      <c r="O2102">
        <v>58135</v>
      </c>
      <c r="P2102">
        <v>168857</v>
      </c>
      <c r="Q2102" t="s">
        <v>93</v>
      </c>
      <c r="R2102">
        <v>763695</v>
      </c>
    </row>
    <row r="2103" spans="1:18" x14ac:dyDescent="0.25">
      <c r="A2103" t="s">
        <v>394</v>
      </c>
      <c r="B2103" t="s">
        <v>395</v>
      </c>
      <c r="C2103" t="s">
        <v>85</v>
      </c>
      <c r="D2103">
        <v>153</v>
      </c>
      <c r="E2103" t="s">
        <v>86</v>
      </c>
      <c r="F2103" t="s">
        <v>87</v>
      </c>
      <c r="G2103" t="s">
        <v>88</v>
      </c>
      <c r="H2103" t="s">
        <v>89</v>
      </c>
      <c r="I2103" t="s">
        <v>208</v>
      </c>
      <c r="J2103" t="s">
        <v>91</v>
      </c>
      <c r="K2103" t="s">
        <v>209</v>
      </c>
      <c r="L2103">
        <v>19125</v>
      </c>
      <c r="M2103">
        <v>1633876</v>
      </c>
      <c r="N2103">
        <v>264322</v>
      </c>
      <c r="O2103">
        <v>58135</v>
      </c>
      <c r="P2103">
        <v>168857</v>
      </c>
      <c r="Q2103" t="s">
        <v>93</v>
      </c>
      <c r="R2103">
        <v>763695</v>
      </c>
    </row>
    <row r="2104" spans="1:18" x14ac:dyDescent="0.25">
      <c r="A2104" t="s">
        <v>394</v>
      </c>
      <c r="B2104" t="s">
        <v>395</v>
      </c>
      <c r="C2104" t="s">
        <v>85</v>
      </c>
      <c r="D2104">
        <v>153</v>
      </c>
      <c r="E2104" t="s">
        <v>86</v>
      </c>
      <c r="F2104" t="s">
        <v>87</v>
      </c>
      <c r="G2104" t="s">
        <v>88</v>
      </c>
      <c r="H2104" t="s">
        <v>89</v>
      </c>
      <c r="I2104" t="s">
        <v>190</v>
      </c>
      <c r="J2104" t="s">
        <v>91</v>
      </c>
      <c r="K2104" t="s">
        <v>191</v>
      </c>
      <c r="L2104">
        <v>400</v>
      </c>
      <c r="M2104">
        <v>1633876</v>
      </c>
      <c r="N2104">
        <v>264322</v>
      </c>
      <c r="O2104">
        <v>58135</v>
      </c>
      <c r="P2104">
        <v>168857</v>
      </c>
      <c r="Q2104" t="s">
        <v>93</v>
      </c>
      <c r="R2104">
        <v>763695</v>
      </c>
    </row>
    <row r="2105" spans="1:18" x14ac:dyDescent="0.25">
      <c r="A2105" t="s">
        <v>394</v>
      </c>
      <c r="B2105" t="s">
        <v>395</v>
      </c>
      <c r="C2105" t="s">
        <v>85</v>
      </c>
      <c r="D2105">
        <v>153</v>
      </c>
      <c r="E2105" t="s">
        <v>86</v>
      </c>
      <c r="F2105" t="s">
        <v>87</v>
      </c>
      <c r="G2105" t="s">
        <v>88</v>
      </c>
      <c r="H2105" t="s">
        <v>89</v>
      </c>
      <c r="I2105" t="s">
        <v>136</v>
      </c>
      <c r="J2105" t="s">
        <v>91</v>
      </c>
      <c r="K2105" t="s">
        <v>137</v>
      </c>
      <c r="L2105">
        <v>476</v>
      </c>
      <c r="M2105">
        <v>1633876</v>
      </c>
      <c r="N2105">
        <v>264322</v>
      </c>
      <c r="O2105">
        <v>58135</v>
      </c>
      <c r="P2105">
        <v>168857</v>
      </c>
      <c r="Q2105" t="s">
        <v>93</v>
      </c>
      <c r="R2105">
        <v>763695</v>
      </c>
    </row>
    <row r="2106" spans="1:18" x14ac:dyDescent="0.25">
      <c r="A2106" t="s">
        <v>394</v>
      </c>
      <c r="B2106" t="s">
        <v>395</v>
      </c>
      <c r="C2106" t="s">
        <v>85</v>
      </c>
      <c r="D2106">
        <v>153</v>
      </c>
      <c r="E2106" t="s">
        <v>86</v>
      </c>
      <c r="F2106" t="s">
        <v>87</v>
      </c>
      <c r="G2106" t="s">
        <v>88</v>
      </c>
      <c r="H2106" t="s">
        <v>89</v>
      </c>
      <c r="I2106" t="s">
        <v>136</v>
      </c>
      <c r="J2106" t="s">
        <v>91</v>
      </c>
      <c r="K2106" t="s">
        <v>137</v>
      </c>
      <c r="L2106">
        <v>990</v>
      </c>
      <c r="M2106">
        <v>1633876</v>
      </c>
      <c r="N2106">
        <v>264322</v>
      </c>
      <c r="O2106">
        <v>58135</v>
      </c>
      <c r="P2106">
        <v>168857</v>
      </c>
      <c r="Q2106" t="s">
        <v>93</v>
      </c>
      <c r="R2106">
        <v>763695</v>
      </c>
    </row>
    <row r="2107" spans="1:18" x14ac:dyDescent="0.25">
      <c r="A2107" t="s">
        <v>394</v>
      </c>
      <c r="B2107" t="s">
        <v>395</v>
      </c>
      <c r="C2107" t="s">
        <v>85</v>
      </c>
      <c r="D2107">
        <v>153</v>
      </c>
      <c r="E2107" t="s">
        <v>86</v>
      </c>
      <c r="F2107" t="s">
        <v>87</v>
      </c>
      <c r="G2107" t="s">
        <v>88</v>
      </c>
      <c r="H2107" t="s">
        <v>89</v>
      </c>
      <c r="I2107" t="s">
        <v>158</v>
      </c>
      <c r="J2107" t="s">
        <v>91</v>
      </c>
      <c r="K2107" t="s">
        <v>159</v>
      </c>
      <c r="L2107">
        <v>650</v>
      </c>
      <c r="M2107">
        <v>1633876</v>
      </c>
      <c r="N2107">
        <v>264322</v>
      </c>
      <c r="O2107">
        <v>58135</v>
      </c>
      <c r="P2107">
        <v>168857</v>
      </c>
      <c r="Q2107" t="s">
        <v>93</v>
      </c>
      <c r="R2107">
        <v>763695</v>
      </c>
    </row>
    <row r="2108" spans="1:18" x14ac:dyDescent="0.25">
      <c r="A2108" t="s">
        <v>394</v>
      </c>
      <c r="B2108" t="s">
        <v>395</v>
      </c>
      <c r="C2108" t="s">
        <v>85</v>
      </c>
      <c r="D2108">
        <v>153</v>
      </c>
      <c r="E2108" t="s">
        <v>86</v>
      </c>
      <c r="F2108" t="s">
        <v>87</v>
      </c>
      <c r="G2108" t="s">
        <v>88</v>
      </c>
      <c r="H2108" t="s">
        <v>89</v>
      </c>
      <c r="I2108" t="s">
        <v>190</v>
      </c>
      <c r="J2108" t="s">
        <v>91</v>
      </c>
      <c r="K2108" t="s">
        <v>191</v>
      </c>
      <c r="L2108">
        <v>5488</v>
      </c>
      <c r="M2108">
        <v>1633876</v>
      </c>
      <c r="N2108">
        <v>264322</v>
      </c>
      <c r="O2108">
        <v>58135</v>
      </c>
      <c r="P2108">
        <v>168857</v>
      </c>
      <c r="Q2108" t="s">
        <v>93</v>
      </c>
      <c r="R2108">
        <v>763695</v>
      </c>
    </row>
    <row r="2109" spans="1:18" x14ac:dyDescent="0.25">
      <c r="A2109" t="s">
        <v>394</v>
      </c>
      <c r="B2109" t="s">
        <v>395</v>
      </c>
      <c r="C2109" t="s">
        <v>85</v>
      </c>
      <c r="D2109">
        <v>153</v>
      </c>
      <c r="E2109" t="s">
        <v>86</v>
      </c>
      <c r="F2109" t="s">
        <v>87</v>
      </c>
      <c r="G2109" t="s">
        <v>88</v>
      </c>
      <c r="H2109" t="s">
        <v>89</v>
      </c>
      <c r="I2109" t="s">
        <v>190</v>
      </c>
      <c r="J2109" t="s">
        <v>91</v>
      </c>
      <c r="K2109" t="s">
        <v>191</v>
      </c>
      <c r="L2109">
        <v>3500</v>
      </c>
      <c r="M2109">
        <v>1633876</v>
      </c>
      <c r="N2109">
        <v>264322</v>
      </c>
      <c r="O2109">
        <v>58135</v>
      </c>
      <c r="P2109">
        <v>168857</v>
      </c>
      <c r="Q2109" t="s">
        <v>93</v>
      </c>
      <c r="R2109">
        <v>763695</v>
      </c>
    </row>
    <row r="2110" spans="1:18" x14ac:dyDescent="0.25">
      <c r="A2110" t="s">
        <v>394</v>
      </c>
      <c r="B2110" t="s">
        <v>395</v>
      </c>
      <c r="C2110" t="s">
        <v>85</v>
      </c>
      <c r="D2110">
        <v>153</v>
      </c>
      <c r="E2110" t="s">
        <v>86</v>
      </c>
      <c r="F2110" t="s">
        <v>87</v>
      </c>
      <c r="G2110" t="s">
        <v>88</v>
      </c>
      <c r="H2110" t="s">
        <v>89</v>
      </c>
      <c r="I2110" t="s">
        <v>190</v>
      </c>
      <c r="J2110" t="s">
        <v>91</v>
      </c>
      <c r="K2110" t="s">
        <v>191</v>
      </c>
      <c r="L2110">
        <v>600</v>
      </c>
      <c r="M2110">
        <v>1633876</v>
      </c>
      <c r="N2110">
        <v>264322</v>
      </c>
      <c r="O2110">
        <v>58135</v>
      </c>
      <c r="P2110">
        <v>168857</v>
      </c>
      <c r="Q2110" t="s">
        <v>93</v>
      </c>
      <c r="R2110">
        <v>763695</v>
      </c>
    </row>
    <row r="2111" spans="1:18" x14ac:dyDescent="0.25">
      <c r="A2111" t="s">
        <v>396</v>
      </c>
      <c r="B2111" t="s">
        <v>397</v>
      </c>
      <c r="C2111" t="s">
        <v>85</v>
      </c>
      <c r="D2111">
        <v>105</v>
      </c>
      <c r="E2111" t="s">
        <v>398</v>
      </c>
      <c r="F2111" t="s">
        <v>87</v>
      </c>
      <c r="G2111" t="s">
        <v>88</v>
      </c>
      <c r="H2111" t="s">
        <v>89</v>
      </c>
      <c r="I2111" t="s">
        <v>208</v>
      </c>
      <c r="J2111" t="s">
        <v>91</v>
      </c>
      <c r="K2111" t="s">
        <v>209</v>
      </c>
      <c r="L2111">
        <v>36</v>
      </c>
      <c r="M2111">
        <v>1114164</v>
      </c>
      <c r="N2111">
        <v>244741</v>
      </c>
      <c r="O2111">
        <v>70600</v>
      </c>
      <c r="P2111">
        <v>152483</v>
      </c>
      <c r="Q2111" t="s">
        <v>93</v>
      </c>
      <c r="R2111">
        <v>798672</v>
      </c>
    </row>
    <row r="2112" spans="1:18" x14ac:dyDescent="0.25">
      <c r="A2112" t="s">
        <v>396</v>
      </c>
      <c r="B2112" t="s">
        <v>397</v>
      </c>
      <c r="C2112" t="s">
        <v>85</v>
      </c>
      <c r="D2112">
        <v>105</v>
      </c>
      <c r="E2112" t="s">
        <v>398</v>
      </c>
      <c r="F2112" t="s">
        <v>87</v>
      </c>
      <c r="G2112" t="s">
        <v>88</v>
      </c>
      <c r="H2112" t="s">
        <v>89</v>
      </c>
      <c r="I2112" t="s">
        <v>208</v>
      </c>
      <c r="J2112" t="s">
        <v>91</v>
      </c>
      <c r="K2112" t="s">
        <v>209</v>
      </c>
      <c r="L2112">
        <v>1904</v>
      </c>
      <c r="M2112">
        <v>1114164</v>
      </c>
      <c r="N2112">
        <v>244741</v>
      </c>
      <c r="O2112">
        <v>70600</v>
      </c>
      <c r="P2112">
        <v>152483</v>
      </c>
      <c r="Q2112" t="s">
        <v>93</v>
      </c>
      <c r="R2112">
        <v>798672</v>
      </c>
    </row>
    <row r="2113" spans="1:18" x14ac:dyDescent="0.25">
      <c r="A2113" t="s">
        <v>396</v>
      </c>
      <c r="B2113" t="s">
        <v>397</v>
      </c>
      <c r="C2113" t="s">
        <v>85</v>
      </c>
      <c r="D2113">
        <v>105</v>
      </c>
      <c r="E2113" t="s">
        <v>398</v>
      </c>
      <c r="F2113" t="s">
        <v>87</v>
      </c>
      <c r="G2113" t="s">
        <v>88</v>
      </c>
      <c r="H2113" t="s">
        <v>89</v>
      </c>
      <c r="I2113" t="s">
        <v>208</v>
      </c>
      <c r="J2113" t="s">
        <v>91</v>
      </c>
      <c r="K2113" t="s">
        <v>209</v>
      </c>
      <c r="L2113">
        <v>6831</v>
      </c>
      <c r="M2113">
        <v>1114164</v>
      </c>
      <c r="N2113">
        <v>244741</v>
      </c>
      <c r="O2113">
        <v>70600</v>
      </c>
      <c r="P2113">
        <v>152483</v>
      </c>
      <c r="Q2113" t="s">
        <v>93</v>
      </c>
      <c r="R2113">
        <v>798672</v>
      </c>
    </row>
    <row r="2114" spans="1:18" x14ac:dyDescent="0.25">
      <c r="A2114" t="s">
        <v>396</v>
      </c>
      <c r="B2114" t="s">
        <v>397</v>
      </c>
      <c r="C2114" t="s">
        <v>85</v>
      </c>
      <c r="D2114">
        <v>105</v>
      </c>
      <c r="E2114" t="s">
        <v>398</v>
      </c>
      <c r="F2114" t="s">
        <v>87</v>
      </c>
      <c r="G2114" t="s">
        <v>88</v>
      </c>
      <c r="H2114" t="s">
        <v>89</v>
      </c>
      <c r="I2114" t="s">
        <v>208</v>
      </c>
      <c r="J2114" t="s">
        <v>91</v>
      </c>
      <c r="K2114" t="s">
        <v>209</v>
      </c>
      <c r="L2114">
        <v>4200</v>
      </c>
      <c r="M2114">
        <v>1114164</v>
      </c>
      <c r="N2114">
        <v>244741</v>
      </c>
      <c r="O2114">
        <v>70600</v>
      </c>
      <c r="P2114">
        <v>152483</v>
      </c>
      <c r="Q2114" t="s">
        <v>93</v>
      </c>
      <c r="R2114">
        <v>798672</v>
      </c>
    </row>
    <row r="2115" spans="1:18" x14ac:dyDescent="0.25">
      <c r="A2115" t="s">
        <v>396</v>
      </c>
      <c r="B2115" t="s">
        <v>397</v>
      </c>
      <c r="C2115" t="s">
        <v>85</v>
      </c>
      <c r="D2115">
        <v>105</v>
      </c>
      <c r="E2115" t="s">
        <v>398</v>
      </c>
      <c r="F2115" t="s">
        <v>87</v>
      </c>
      <c r="G2115" t="s">
        <v>88</v>
      </c>
      <c r="H2115" t="s">
        <v>89</v>
      </c>
      <c r="I2115" t="s">
        <v>208</v>
      </c>
      <c r="J2115" t="s">
        <v>91</v>
      </c>
      <c r="K2115" t="s">
        <v>209</v>
      </c>
      <c r="L2115">
        <v>833</v>
      </c>
      <c r="M2115">
        <v>1114164</v>
      </c>
      <c r="N2115">
        <v>244741</v>
      </c>
      <c r="O2115">
        <v>70600</v>
      </c>
      <c r="P2115">
        <v>152483</v>
      </c>
      <c r="Q2115" t="s">
        <v>93</v>
      </c>
      <c r="R2115">
        <v>798672</v>
      </c>
    </row>
    <row r="2116" spans="1:18" x14ac:dyDescent="0.25">
      <c r="A2116" t="s">
        <v>396</v>
      </c>
      <c r="B2116" t="s">
        <v>397</v>
      </c>
      <c r="C2116" t="s">
        <v>85</v>
      </c>
      <c r="D2116">
        <v>105</v>
      </c>
      <c r="E2116" t="s">
        <v>398</v>
      </c>
      <c r="F2116" t="s">
        <v>87</v>
      </c>
      <c r="G2116" t="s">
        <v>88</v>
      </c>
      <c r="H2116" t="s">
        <v>89</v>
      </c>
      <c r="I2116" t="s">
        <v>208</v>
      </c>
      <c r="J2116" t="s">
        <v>91</v>
      </c>
      <c r="K2116" t="s">
        <v>209</v>
      </c>
      <c r="L2116">
        <v>2200</v>
      </c>
      <c r="M2116">
        <v>1114164</v>
      </c>
      <c r="N2116">
        <v>244741</v>
      </c>
      <c r="O2116">
        <v>70600</v>
      </c>
      <c r="P2116">
        <v>152483</v>
      </c>
      <c r="Q2116" t="s">
        <v>93</v>
      </c>
      <c r="R2116">
        <v>798672</v>
      </c>
    </row>
    <row r="2117" spans="1:18" x14ac:dyDescent="0.25">
      <c r="A2117" t="s">
        <v>396</v>
      </c>
      <c r="B2117" t="s">
        <v>397</v>
      </c>
      <c r="C2117" t="s">
        <v>85</v>
      </c>
      <c r="D2117">
        <v>105</v>
      </c>
      <c r="E2117" t="s">
        <v>398</v>
      </c>
      <c r="F2117" t="s">
        <v>87</v>
      </c>
      <c r="G2117" t="s">
        <v>88</v>
      </c>
      <c r="H2117" t="s">
        <v>89</v>
      </c>
      <c r="I2117" t="s">
        <v>208</v>
      </c>
      <c r="J2117" t="s">
        <v>91</v>
      </c>
      <c r="K2117" t="s">
        <v>209</v>
      </c>
      <c r="L2117">
        <v>180</v>
      </c>
      <c r="M2117">
        <v>1114164</v>
      </c>
      <c r="N2117">
        <v>244741</v>
      </c>
      <c r="O2117">
        <v>70600</v>
      </c>
      <c r="P2117">
        <v>152483</v>
      </c>
      <c r="Q2117" t="s">
        <v>93</v>
      </c>
      <c r="R2117">
        <v>798672</v>
      </c>
    </row>
    <row r="2118" spans="1:18" x14ac:dyDescent="0.25">
      <c r="A2118" t="s">
        <v>396</v>
      </c>
      <c r="B2118" t="s">
        <v>397</v>
      </c>
      <c r="C2118" t="s">
        <v>85</v>
      </c>
      <c r="D2118">
        <v>105</v>
      </c>
      <c r="E2118" t="s">
        <v>398</v>
      </c>
      <c r="F2118" t="s">
        <v>87</v>
      </c>
      <c r="G2118" t="s">
        <v>88</v>
      </c>
      <c r="H2118" t="s">
        <v>89</v>
      </c>
      <c r="I2118" t="s">
        <v>168</v>
      </c>
      <c r="J2118" t="s">
        <v>91</v>
      </c>
      <c r="K2118" t="s">
        <v>169</v>
      </c>
      <c r="L2118">
        <v>30400</v>
      </c>
      <c r="M2118">
        <v>1114164</v>
      </c>
      <c r="N2118">
        <v>244741</v>
      </c>
      <c r="O2118">
        <v>70600</v>
      </c>
      <c r="P2118">
        <v>152483</v>
      </c>
      <c r="Q2118" t="s">
        <v>93</v>
      </c>
      <c r="R2118">
        <v>798672</v>
      </c>
    </row>
    <row r="2119" spans="1:18" x14ac:dyDescent="0.25">
      <c r="A2119" t="s">
        <v>396</v>
      </c>
      <c r="B2119" t="s">
        <v>397</v>
      </c>
      <c r="C2119" t="s">
        <v>85</v>
      </c>
      <c r="D2119">
        <v>105</v>
      </c>
      <c r="E2119" t="s">
        <v>398</v>
      </c>
      <c r="F2119" t="s">
        <v>87</v>
      </c>
      <c r="G2119" t="s">
        <v>88</v>
      </c>
      <c r="H2119" t="s">
        <v>89</v>
      </c>
      <c r="I2119" t="s">
        <v>194</v>
      </c>
      <c r="J2119" t="s">
        <v>91</v>
      </c>
      <c r="K2119" t="s">
        <v>195</v>
      </c>
      <c r="L2119">
        <v>4855</v>
      </c>
      <c r="M2119">
        <v>1114164</v>
      </c>
      <c r="N2119">
        <v>244741</v>
      </c>
      <c r="O2119">
        <v>70600</v>
      </c>
      <c r="P2119">
        <v>152483</v>
      </c>
      <c r="Q2119" t="s">
        <v>93</v>
      </c>
      <c r="R2119">
        <v>798672</v>
      </c>
    </row>
    <row r="2120" spans="1:18" x14ac:dyDescent="0.25">
      <c r="A2120" t="s">
        <v>396</v>
      </c>
      <c r="B2120" t="s">
        <v>397</v>
      </c>
      <c r="C2120" t="s">
        <v>85</v>
      </c>
      <c r="D2120">
        <v>105</v>
      </c>
      <c r="E2120" t="s">
        <v>398</v>
      </c>
      <c r="F2120" t="s">
        <v>87</v>
      </c>
      <c r="G2120" t="s">
        <v>88</v>
      </c>
      <c r="H2120" t="s">
        <v>89</v>
      </c>
      <c r="I2120" t="s">
        <v>208</v>
      </c>
      <c r="J2120" t="s">
        <v>91</v>
      </c>
      <c r="K2120" t="s">
        <v>209</v>
      </c>
      <c r="L2120">
        <v>1560</v>
      </c>
      <c r="M2120">
        <v>1114164</v>
      </c>
      <c r="N2120">
        <v>244741</v>
      </c>
      <c r="O2120">
        <v>70600</v>
      </c>
      <c r="P2120">
        <v>152483</v>
      </c>
      <c r="Q2120" t="s">
        <v>93</v>
      </c>
      <c r="R2120">
        <v>798672</v>
      </c>
    </row>
    <row r="2121" spans="1:18" x14ac:dyDescent="0.25">
      <c r="A2121" t="s">
        <v>396</v>
      </c>
      <c r="B2121" t="s">
        <v>397</v>
      </c>
      <c r="C2121" t="s">
        <v>85</v>
      </c>
      <c r="D2121">
        <v>105</v>
      </c>
      <c r="E2121" t="s">
        <v>398</v>
      </c>
      <c r="F2121" t="s">
        <v>87</v>
      </c>
      <c r="G2121" t="s">
        <v>88</v>
      </c>
      <c r="H2121" t="s">
        <v>89</v>
      </c>
      <c r="I2121" t="s">
        <v>212</v>
      </c>
      <c r="J2121" t="s">
        <v>91</v>
      </c>
      <c r="K2121" t="s">
        <v>213</v>
      </c>
      <c r="L2121">
        <v>6000</v>
      </c>
      <c r="M2121">
        <v>1114164</v>
      </c>
      <c r="N2121">
        <v>244741</v>
      </c>
      <c r="O2121">
        <v>70600</v>
      </c>
      <c r="P2121">
        <v>152483</v>
      </c>
      <c r="Q2121" t="s">
        <v>93</v>
      </c>
      <c r="R2121">
        <v>798672</v>
      </c>
    </row>
    <row r="2122" spans="1:18" x14ac:dyDescent="0.25">
      <c r="A2122" t="s">
        <v>396</v>
      </c>
      <c r="B2122" t="s">
        <v>397</v>
      </c>
      <c r="C2122" t="s">
        <v>85</v>
      </c>
      <c r="D2122">
        <v>105</v>
      </c>
      <c r="E2122" t="s">
        <v>398</v>
      </c>
      <c r="F2122" t="s">
        <v>87</v>
      </c>
      <c r="G2122" t="s">
        <v>88</v>
      </c>
      <c r="H2122" t="s">
        <v>89</v>
      </c>
      <c r="I2122" t="s">
        <v>192</v>
      </c>
      <c r="J2122" t="s">
        <v>91</v>
      </c>
      <c r="K2122" t="s">
        <v>193</v>
      </c>
      <c r="L2122">
        <v>230</v>
      </c>
      <c r="M2122">
        <v>1114164</v>
      </c>
      <c r="N2122">
        <v>244741</v>
      </c>
      <c r="O2122">
        <v>70600</v>
      </c>
      <c r="P2122">
        <v>152483</v>
      </c>
      <c r="Q2122" t="s">
        <v>93</v>
      </c>
      <c r="R2122">
        <v>798672</v>
      </c>
    </row>
    <row r="2123" spans="1:18" x14ac:dyDescent="0.25">
      <c r="A2123" t="s">
        <v>396</v>
      </c>
      <c r="B2123" t="s">
        <v>397</v>
      </c>
      <c r="C2123" t="s">
        <v>85</v>
      </c>
      <c r="D2123">
        <v>105</v>
      </c>
      <c r="E2123" t="s">
        <v>398</v>
      </c>
      <c r="F2123" t="s">
        <v>87</v>
      </c>
      <c r="G2123" t="s">
        <v>88</v>
      </c>
      <c r="H2123" t="s">
        <v>89</v>
      </c>
      <c r="I2123" t="s">
        <v>136</v>
      </c>
      <c r="J2123" t="s">
        <v>91</v>
      </c>
      <c r="K2123" t="s">
        <v>137</v>
      </c>
      <c r="L2123">
        <v>450</v>
      </c>
      <c r="M2123">
        <v>1114164</v>
      </c>
      <c r="N2123">
        <v>244741</v>
      </c>
      <c r="O2123">
        <v>70600</v>
      </c>
      <c r="P2123">
        <v>152483</v>
      </c>
      <c r="Q2123" t="s">
        <v>93</v>
      </c>
      <c r="R2123">
        <v>798672</v>
      </c>
    </row>
    <row r="2124" spans="1:18" x14ac:dyDescent="0.25">
      <c r="A2124" t="s">
        <v>396</v>
      </c>
      <c r="B2124" t="s">
        <v>397</v>
      </c>
      <c r="C2124" t="s">
        <v>85</v>
      </c>
      <c r="D2124">
        <v>105</v>
      </c>
      <c r="E2124" t="s">
        <v>398</v>
      </c>
      <c r="F2124" t="s">
        <v>87</v>
      </c>
      <c r="G2124" t="s">
        <v>88</v>
      </c>
      <c r="H2124" t="s">
        <v>89</v>
      </c>
      <c r="I2124" t="s">
        <v>136</v>
      </c>
      <c r="J2124" t="s">
        <v>91</v>
      </c>
      <c r="K2124" t="s">
        <v>137</v>
      </c>
      <c r="L2124">
        <v>500</v>
      </c>
      <c r="M2124">
        <v>1114164</v>
      </c>
      <c r="N2124">
        <v>244741</v>
      </c>
      <c r="O2124">
        <v>70600</v>
      </c>
      <c r="P2124">
        <v>152483</v>
      </c>
      <c r="Q2124" t="s">
        <v>93</v>
      </c>
      <c r="R2124">
        <v>798672</v>
      </c>
    </row>
    <row r="2125" spans="1:18" x14ac:dyDescent="0.25">
      <c r="A2125" t="s">
        <v>396</v>
      </c>
      <c r="B2125" t="s">
        <v>397</v>
      </c>
      <c r="C2125" t="s">
        <v>85</v>
      </c>
      <c r="D2125">
        <v>105</v>
      </c>
      <c r="E2125" t="s">
        <v>398</v>
      </c>
      <c r="F2125" t="s">
        <v>87</v>
      </c>
      <c r="G2125" t="s">
        <v>88</v>
      </c>
      <c r="H2125" t="s">
        <v>89</v>
      </c>
      <c r="I2125" t="s">
        <v>136</v>
      </c>
      <c r="J2125" t="s">
        <v>91</v>
      </c>
      <c r="K2125" t="s">
        <v>137</v>
      </c>
      <c r="L2125">
        <v>500</v>
      </c>
      <c r="M2125">
        <v>1114164</v>
      </c>
      <c r="N2125">
        <v>244741</v>
      </c>
      <c r="O2125">
        <v>70600</v>
      </c>
      <c r="P2125">
        <v>152483</v>
      </c>
      <c r="Q2125" t="s">
        <v>93</v>
      </c>
      <c r="R2125">
        <v>798672</v>
      </c>
    </row>
    <row r="2126" spans="1:18" x14ac:dyDescent="0.25">
      <c r="A2126" t="s">
        <v>396</v>
      </c>
      <c r="B2126" t="s">
        <v>397</v>
      </c>
      <c r="C2126" t="s">
        <v>85</v>
      </c>
      <c r="D2126">
        <v>105</v>
      </c>
      <c r="E2126" t="s">
        <v>398</v>
      </c>
      <c r="F2126" t="s">
        <v>87</v>
      </c>
      <c r="G2126" t="s">
        <v>88</v>
      </c>
      <c r="H2126" t="s">
        <v>89</v>
      </c>
      <c r="I2126" t="s">
        <v>136</v>
      </c>
      <c r="J2126" t="s">
        <v>91</v>
      </c>
      <c r="K2126" t="s">
        <v>137</v>
      </c>
      <c r="L2126">
        <v>200</v>
      </c>
      <c r="M2126">
        <v>1114164</v>
      </c>
      <c r="N2126">
        <v>244741</v>
      </c>
      <c r="O2126">
        <v>70600</v>
      </c>
      <c r="P2126">
        <v>152483</v>
      </c>
      <c r="Q2126" t="s">
        <v>93</v>
      </c>
      <c r="R2126">
        <v>798672</v>
      </c>
    </row>
    <row r="2127" spans="1:18" x14ac:dyDescent="0.25">
      <c r="A2127" t="s">
        <v>396</v>
      </c>
      <c r="B2127" t="s">
        <v>397</v>
      </c>
      <c r="C2127" t="s">
        <v>85</v>
      </c>
      <c r="D2127">
        <v>105</v>
      </c>
      <c r="E2127" t="s">
        <v>398</v>
      </c>
      <c r="F2127" t="s">
        <v>87</v>
      </c>
      <c r="G2127" t="s">
        <v>88</v>
      </c>
      <c r="H2127" t="s">
        <v>89</v>
      </c>
      <c r="I2127" t="s">
        <v>136</v>
      </c>
      <c r="J2127" t="s">
        <v>91</v>
      </c>
      <c r="K2127" t="s">
        <v>137</v>
      </c>
      <c r="L2127">
        <v>700</v>
      </c>
      <c r="M2127">
        <v>1114164</v>
      </c>
      <c r="N2127">
        <v>244741</v>
      </c>
      <c r="O2127">
        <v>70600</v>
      </c>
      <c r="P2127">
        <v>152483</v>
      </c>
      <c r="Q2127" t="s">
        <v>93</v>
      </c>
      <c r="R2127">
        <v>798672</v>
      </c>
    </row>
    <row r="2128" spans="1:18" x14ac:dyDescent="0.25">
      <c r="A2128" t="s">
        <v>396</v>
      </c>
      <c r="B2128" t="s">
        <v>397</v>
      </c>
      <c r="C2128" t="s">
        <v>85</v>
      </c>
      <c r="D2128">
        <v>105</v>
      </c>
      <c r="E2128" t="s">
        <v>398</v>
      </c>
      <c r="F2128" t="s">
        <v>87</v>
      </c>
      <c r="G2128" t="s">
        <v>88</v>
      </c>
      <c r="H2128" t="s">
        <v>89</v>
      </c>
      <c r="I2128" t="s">
        <v>192</v>
      </c>
      <c r="J2128" t="s">
        <v>91</v>
      </c>
      <c r="K2128" t="s">
        <v>193</v>
      </c>
      <c r="L2128">
        <v>5450</v>
      </c>
      <c r="M2128">
        <v>1114164</v>
      </c>
      <c r="N2128">
        <v>244741</v>
      </c>
      <c r="O2128">
        <v>70600</v>
      </c>
      <c r="P2128">
        <v>152483</v>
      </c>
      <c r="Q2128" t="s">
        <v>93</v>
      </c>
      <c r="R2128">
        <v>798672</v>
      </c>
    </row>
    <row r="2129" spans="1:18" x14ac:dyDescent="0.25">
      <c r="A2129" t="s">
        <v>396</v>
      </c>
      <c r="B2129" t="s">
        <v>397</v>
      </c>
      <c r="C2129" t="s">
        <v>85</v>
      </c>
      <c r="D2129">
        <v>105</v>
      </c>
      <c r="E2129" t="s">
        <v>398</v>
      </c>
      <c r="F2129" t="s">
        <v>87</v>
      </c>
      <c r="G2129" t="s">
        <v>88</v>
      </c>
      <c r="H2129" t="s">
        <v>89</v>
      </c>
      <c r="I2129" t="s">
        <v>136</v>
      </c>
      <c r="J2129" t="s">
        <v>91</v>
      </c>
      <c r="K2129" t="s">
        <v>137</v>
      </c>
      <c r="L2129">
        <v>1200</v>
      </c>
      <c r="M2129">
        <v>1114164</v>
      </c>
      <c r="N2129">
        <v>244741</v>
      </c>
      <c r="O2129">
        <v>70600</v>
      </c>
      <c r="P2129">
        <v>152483</v>
      </c>
      <c r="Q2129" t="s">
        <v>93</v>
      </c>
      <c r="R2129">
        <v>798672</v>
      </c>
    </row>
    <row r="2130" spans="1:18" x14ac:dyDescent="0.25">
      <c r="A2130" t="s">
        <v>396</v>
      </c>
      <c r="B2130" t="s">
        <v>397</v>
      </c>
      <c r="C2130" t="s">
        <v>85</v>
      </c>
      <c r="D2130">
        <v>105</v>
      </c>
      <c r="E2130" t="s">
        <v>398</v>
      </c>
      <c r="F2130" t="s">
        <v>87</v>
      </c>
      <c r="G2130" t="s">
        <v>88</v>
      </c>
      <c r="H2130" t="s">
        <v>89</v>
      </c>
      <c r="I2130" t="s">
        <v>136</v>
      </c>
      <c r="J2130" t="s">
        <v>91</v>
      </c>
      <c r="K2130" t="s">
        <v>137</v>
      </c>
      <c r="L2130">
        <v>500</v>
      </c>
      <c r="M2130">
        <v>1114164</v>
      </c>
      <c r="N2130">
        <v>244741</v>
      </c>
      <c r="O2130">
        <v>70600</v>
      </c>
      <c r="P2130">
        <v>152483</v>
      </c>
      <c r="Q2130" t="s">
        <v>93</v>
      </c>
      <c r="R2130">
        <v>798672</v>
      </c>
    </row>
    <row r="2131" spans="1:18" x14ac:dyDescent="0.25">
      <c r="A2131" t="s">
        <v>396</v>
      </c>
      <c r="B2131" t="s">
        <v>397</v>
      </c>
      <c r="C2131" t="s">
        <v>85</v>
      </c>
      <c r="D2131">
        <v>105</v>
      </c>
      <c r="E2131" t="s">
        <v>398</v>
      </c>
      <c r="F2131" t="s">
        <v>87</v>
      </c>
      <c r="G2131" t="s">
        <v>88</v>
      </c>
      <c r="H2131" t="s">
        <v>89</v>
      </c>
      <c r="I2131" t="s">
        <v>158</v>
      </c>
      <c r="J2131" t="s">
        <v>91</v>
      </c>
      <c r="K2131" t="s">
        <v>159</v>
      </c>
      <c r="L2131">
        <v>31200</v>
      </c>
      <c r="M2131">
        <v>1114164</v>
      </c>
      <c r="N2131">
        <v>244741</v>
      </c>
      <c r="O2131">
        <v>70600</v>
      </c>
      <c r="P2131">
        <v>152483</v>
      </c>
      <c r="Q2131" t="s">
        <v>93</v>
      </c>
      <c r="R2131">
        <v>798672</v>
      </c>
    </row>
    <row r="2132" spans="1:18" x14ac:dyDescent="0.25">
      <c r="A2132" t="s">
        <v>396</v>
      </c>
      <c r="B2132" t="s">
        <v>397</v>
      </c>
      <c r="C2132" t="s">
        <v>85</v>
      </c>
      <c r="D2132">
        <v>105</v>
      </c>
      <c r="E2132" t="s">
        <v>398</v>
      </c>
      <c r="F2132" t="s">
        <v>87</v>
      </c>
      <c r="G2132" t="s">
        <v>88</v>
      </c>
      <c r="H2132" t="s">
        <v>89</v>
      </c>
      <c r="I2132" t="s">
        <v>224</v>
      </c>
      <c r="J2132" t="s">
        <v>91</v>
      </c>
      <c r="K2132" t="s">
        <v>225</v>
      </c>
      <c r="L2132">
        <v>1200</v>
      </c>
      <c r="M2132">
        <v>1114164</v>
      </c>
      <c r="N2132">
        <v>244741</v>
      </c>
      <c r="O2132">
        <v>70600</v>
      </c>
      <c r="P2132">
        <v>152483</v>
      </c>
      <c r="Q2132" t="s">
        <v>93</v>
      </c>
      <c r="R2132">
        <v>798672</v>
      </c>
    </row>
    <row r="2133" spans="1:18" x14ac:dyDescent="0.25">
      <c r="A2133" t="s">
        <v>396</v>
      </c>
      <c r="B2133" t="s">
        <v>397</v>
      </c>
      <c r="C2133" t="s">
        <v>85</v>
      </c>
      <c r="D2133">
        <v>105</v>
      </c>
      <c r="E2133" t="s">
        <v>398</v>
      </c>
      <c r="F2133" t="s">
        <v>87</v>
      </c>
      <c r="G2133" t="s">
        <v>88</v>
      </c>
      <c r="H2133" t="s">
        <v>89</v>
      </c>
      <c r="I2133" t="s">
        <v>160</v>
      </c>
      <c r="J2133" t="s">
        <v>91</v>
      </c>
      <c r="K2133" t="s">
        <v>161</v>
      </c>
      <c r="L2133">
        <v>12624</v>
      </c>
      <c r="M2133">
        <v>1114164</v>
      </c>
      <c r="N2133">
        <v>244741</v>
      </c>
      <c r="O2133">
        <v>70600</v>
      </c>
      <c r="P2133">
        <v>152483</v>
      </c>
      <c r="Q2133" t="s">
        <v>93</v>
      </c>
      <c r="R2133">
        <v>798672</v>
      </c>
    </row>
    <row r="2134" spans="1:18" x14ac:dyDescent="0.25">
      <c r="A2134" t="s">
        <v>396</v>
      </c>
      <c r="B2134" t="s">
        <v>397</v>
      </c>
      <c r="C2134" t="s">
        <v>85</v>
      </c>
      <c r="D2134">
        <v>105</v>
      </c>
      <c r="E2134" t="s">
        <v>398</v>
      </c>
      <c r="F2134" t="s">
        <v>87</v>
      </c>
      <c r="G2134" t="s">
        <v>88</v>
      </c>
      <c r="H2134" t="s">
        <v>89</v>
      </c>
      <c r="I2134" t="s">
        <v>224</v>
      </c>
      <c r="J2134" t="s">
        <v>91</v>
      </c>
      <c r="K2134" t="s">
        <v>225</v>
      </c>
      <c r="L2134">
        <v>464</v>
      </c>
      <c r="M2134">
        <v>1114164</v>
      </c>
      <c r="N2134">
        <v>244741</v>
      </c>
      <c r="O2134">
        <v>70600</v>
      </c>
      <c r="P2134">
        <v>152483</v>
      </c>
      <c r="Q2134" t="s">
        <v>93</v>
      </c>
      <c r="R2134">
        <v>798672</v>
      </c>
    </row>
    <row r="2135" spans="1:18" x14ac:dyDescent="0.25">
      <c r="A2135" t="s">
        <v>396</v>
      </c>
      <c r="B2135" t="s">
        <v>397</v>
      </c>
      <c r="C2135" t="s">
        <v>85</v>
      </c>
      <c r="D2135">
        <v>105</v>
      </c>
      <c r="E2135" t="s">
        <v>398</v>
      </c>
      <c r="F2135" t="s">
        <v>87</v>
      </c>
      <c r="G2135" t="s">
        <v>88</v>
      </c>
      <c r="H2135" t="s">
        <v>89</v>
      </c>
      <c r="I2135" t="s">
        <v>136</v>
      </c>
      <c r="J2135" t="s">
        <v>91</v>
      </c>
      <c r="K2135" t="s">
        <v>137</v>
      </c>
      <c r="L2135">
        <v>336</v>
      </c>
      <c r="M2135">
        <v>1114164</v>
      </c>
      <c r="N2135">
        <v>244741</v>
      </c>
      <c r="O2135">
        <v>70600</v>
      </c>
      <c r="P2135">
        <v>152483</v>
      </c>
      <c r="Q2135" t="s">
        <v>93</v>
      </c>
      <c r="R2135">
        <v>798672</v>
      </c>
    </row>
    <row r="2136" spans="1:18" x14ac:dyDescent="0.25">
      <c r="A2136" t="s">
        <v>396</v>
      </c>
      <c r="B2136" t="s">
        <v>397</v>
      </c>
      <c r="C2136" t="s">
        <v>85</v>
      </c>
      <c r="D2136">
        <v>105</v>
      </c>
      <c r="E2136" t="s">
        <v>398</v>
      </c>
      <c r="F2136" t="s">
        <v>87</v>
      </c>
      <c r="G2136" t="s">
        <v>88</v>
      </c>
      <c r="H2136" t="s">
        <v>89</v>
      </c>
      <c r="I2136" t="s">
        <v>136</v>
      </c>
      <c r="J2136" t="s">
        <v>91</v>
      </c>
      <c r="K2136" t="s">
        <v>137</v>
      </c>
      <c r="L2136">
        <v>1000</v>
      </c>
      <c r="M2136">
        <v>1114164</v>
      </c>
      <c r="N2136">
        <v>244741</v>
      </c>
      <c r="O2136">
        <v>70600</v>
      </c>
      <c r="P2136">
        <v>152483</v>
      </c>
      <c r="Q2136" t="s">
        <v>93</v>
      </c>
      <c r="R2136">
        <v>798672</v>
      </c>
    </row>
    <row r="2137" spans="1:18" x14ac:dyDescent="0.25">
      <c r="A2137" t="s">
        <v>396</v>
      </c>
      <c r="B2137" t="s">
        <v>397</v>
      </c>
      <c r="C2137" t="s">
        <v>85</v>
      </c>
      <c r="D2137">
        <v>105</v>
      </c>
      <c r="E2137" t="s">
        <v>398</v>
      </c>
      <c r="F2137" t="s">
        <v>87</v>
      </c>
      <c r="G2137" t="s">
        <v>88</v>
      </c>
      <c r="H2137" t="s">
        <v>89</v>
      </c>
      <c r="I2137" t="s">
        <v>194</v>
      </c>
      <c r="J2137" t="s">
        <v>91</v>
      </c>
      <c r="K2137" t="s">
        <v>195</v>
      </c>
      <c r="L2137">
        <v>35865</v>
      </c>
      <c r="M2137">
        <v>1114164</v>
      </c>
      <c r="N2137">
        <v>244741</v>
      </c>
      <c r="O2137">
        <v>70600</v>
      </c>
      <c r="P2137">
        <v>152483</v>
      </c>
      <c r="Q2137" t="s">
        <v>93</v>
      </c>
      <c r="R2137">
        <v>798672</v>
      </c>
    </row>
    <row r="2138" spans="1:18" x14ac:dyDescent="0.25">
      <c r="A2138" t="s">
        <v>396</v>
      </c>
      <c r="B2138" t="s">
        <v>397</v>
      </c>
      <c r="C2138" t="s">
        <v>85</v>
      </c>
      <c r="D2138">
        <v>105</v>
      </c>
      <c r="E2138" t="s">
        <v>398</v>
      </c>
      <c r="F2138" t="s">
        <v>87</v>
      </c>
      <c r="G2138" t="s">
        <v>88</v>
      </c>
      <c r="H2138" t="s">
        <v>89</v>
      </c>
      <c r="I2138" t="s">
        <v>194</v>
      </c>
      <c r="J2138" t="s">
        <v>91</v>
      </c>
      <c r="K2138" t="s">
        <v>195</v>
      </c>
      <c r="L2138">
        <v>23755</v>
      </c>
      <c r="M2138">
        <v>1114164</v>
      </c>
      <c r="N2138">
        <v>244741</v>
      </c>
      <c r="O2138">
        <v>70600</v>
      </c>
      <c r="P2138">
        <v>152483</v>
      </c>
      <c r="Q2138" t="s">
        <v>93</v>
      </c>
      <c r="R2138">
        <v>798672</v>
      </c>
    </row>
    <row r="2139" spans="1:18" x14ac:dyDescent="0.25">
      <c r="A2139" t="s">
        <v>396</v>
      </c>
      <c r="B2139" t="s">
        <v>397</v>
      </c>
      <c r="C2139" t="s">
        <v>85</v>
      </c>
      <c r="D2139">
        <v>105</v>
      </c>
      <c r="E2139" t="s">
        <v>398</v>
      </c>
      <c r="F2139" t="s">
        <v>87</v>
      </c>
      <c r="G2139" t="s">
        <v>88</v>
      </c>
      <c r="H2139" t="s">
        <v>89</v>
      </c>
      <c r="I2139" t="s">
        <v>194</v>
      </c>
      <c r="J2139" t="s">
        <v>91</v>
      </c>
      <c r="K2139" t="s">
        <v>195</v>
      </c>
      <c r="L2139">
        <v>8800</v>
      </c>
      <c r="M2139">
        <v>1114164</v>
      </c>
      <c r="N2139">
        <v>244741</v>
      </c>
      <c r="O2139">
        <v>70600</v>
      </c>
      <c r="P2139">
        <v>152483</v>
      </c>
      <c r="Q2139" t="s">
        <v>93</v>
      </c>
      <c r="R2139">
        <v>798672</v>
      </c>
    </row>
    <row r="2140" spans="1:18" x14ac:dyDescent="0.25">
      <c r="A2140" t="s">
        <v>396</v>
      </c>
      <c r="B2140" t="s">
        <v>397</v>
      </c>
      <c r="C2140" t="s">
        <v>85</v>
      </c>
      <c r="D2140">
        <v>105</v>
      </c>
      <c r="E2140" t="s">
        <v>398</v>
      </c>
      <c r="F2140" t="s">
        <v>87</v>
      </c>
      <c r="G2140" t="s">
        <v>88</v>
      </c>
      <c r="H2140" t="s">
        <v>89</v>
      </c>
      <c r="I2140" t="s">
        <v>200</v>
      </c>
      <c r="J2140" t="s">
        <v>91</v>
      </c>
      <c r="K2140" t="s">
        <v>201</v>
      </c>
      <c r="L2140">
        <v>29983</v>
      </c>
      <c r="M2140">
        <v>1114164</v>
      </c>
      <c r="N2140">
        <v>244741</v>
      </c>
      <c r="O2140">
        <v>70600</v>
      </c>
      <c r="P2140">
        <v>152483</v>
      </c>
      <c r="Q2140" t="s">
        <v>93</v>
      </c>
      <c r="R2140">
        <v>798672</v>
      </c>
    </row>
    <row r="2141" spans="1:18" x14ac:dyDescent="0.25">
      <c r="A2141" t="s">
        <v>396</v>
      </c>
      <c r="B2141" t="s">
        <v>397</v>
      </c>
      <c r="C2141" t="s">
        <v>85</v>
      </c>
      <c r="D2141">
        <v>105</v>
      </c>
      <c r="E2141" t="s">
        <v>398</v>
      </c>
      <c r="F2141" t="s">
        <v>87</v>
      </c>
      <c r="G2141" t="s">
        <v>88</v>
      </c>
      <c r="H2141" t="s">
        <v>89</v>
      </c>
      <c r="I2141" t="s">
        <v>226</v>
      </c>
      <c r="J2141" t="s">
        <v>91</v>
      </c>
      <c r="K2141" t="s">
        <v>227</v>
      </c>
      <c r="L2141">
        <v>100</v>
      </c>
      <c r="M2141">
        <v>1114164</v>
      </c>
      <c r="N2141">
        <v>244741</v>
      </c>
      <c r="O2141">
        <v>70600</v>
      </c>
      <c r="P2141">
        <v>152483</v>
      </c>
      <c r="Q2141" t="s">
        <v>93</v>
      </c>
      <c r="R2141">
        <v>798672</v>
      </c>
    </row>
    <row r="2142" spans="1:18" x14ac:dyDescent="0.25">
      <c r="A2142" t="s">
        <v>396</v>
      </c>
      <c r="B2142" t="s">
        <v>397</v>
      </c>
      <c r="C2142" t="s">
        <v>85</v>
      </c>
      <c r="D2142">
        <v>105</v>
      </c>
      <c r="E2142" t="s">
        <v>398</v>
      </c>
      <c r="F2142" t="s">
        <v>87</v>
      </c>
      <c r="G2142" t="s">
        <v>88</v>
      </c>
      <c r="H2142" t="s">
        <v>89</v>
      </c>
      <c r="I2142" t="s">
        <v>208</v>
      </c>
      <c r="J2142" t="s">
        <v>91</v>
      </c>
      <c r="K2142" t="s">
        <v>209</v>
      </c>
      <c r="L2142">
        <v>640</v>
      </c>
      <c r="M2142">
        <v>1114164</v>
      </c>
      <c r="N2142">
        <v>244741</v>
      </c>
      <c r="O2142">
        <v>70600</v>
      </c>
      <c r="P2142">
        <v>152483</v>
      </c>
      <c r="Q2142" t="s">
        <v>93</v>
      </c>
      <c r="R2142">
        <v>798672</v>
      </c>
    </row>
    <row r="2143" spans="1:18" x14ac:dyDescent="0.25">
      <c r="A2143" t="s">
        <v>396</v>
      </c>
      <c r="B2143" t="s">
        <v>397</v>
      </c>
      <c r="C2143" t="s">
        <v>85</v>
      </c>
      <c r="D2143">
        <v>105</v>
      </c>
      <c r="E2143" t="s">
        <v>398</v>
      </c>
      <c r="F2143" t="s">
        <v>87</v>
      </c>
      <c r="G2143" t="s">
        <v>88</v>
      </c>
      <c r="H2143" t="s">
        <v>89</v>
      </c>
      <c r="I2143" t="s">
        <v>208</v>
      </c>
      <c r="J2143" t="s">
        <v>91</v>
      </c>
      <c r="K2143" t="s">
        <v>209</v>
      </c>
      <c r="L2143">
        <v>340</v>
      </c>
      <c r="M2143">
        <v>1114164</v>
      </c>
      <c r="N2143">
        <v>244741</v>
      </c>
      <c r="O2143">
        <v>70600</v>
      </c>
      <c r="P2143">
        <v>152483</v>
      </c>
      <c r="Q2143" t="s">
        <v>93</v>
      </c>
      <c r="R2143">
        <v>798672</v>
      </c>
    </row>
    <row r="2144" spans="1:18" x14ac:dyDescent="0.25">
      <c r="A2144" t="s">
        <v>396</v>
      </c>
      <c r="B2144" t="s">
        <v>397</v>
      </c>
      <c r="C2144" t="s">
        <v>85</v>
      </c>
      <c r="D2144">
        <v>105</v>
      </c>
      <c r="E2144" t="s">
        <v>398</v>
      </c>
      <c r="F2144" t="s">
        <v>87</v>
      </c>
      <c r="G2144" t="s">
        <v>88</v>
      </c>
      <c r="H2144" t="s">
        <v>89</v>
      </c>
      <c r="I2144" t="s">
        <v>200</v>
      </c>
      <c r="J2144" t="s">
        <v>91</v>
      </c>
      <c r="K2144" t="s">
        <v>201</v>
      </c>
      <c r="L2144">
        <v>3116</v>
      </c>
      <c r="M2144">
        <v>1114164</v>
      </c>
      <c r="N2144">
        <v>244741</v>
      </c>
      <c r="O2144">
        <v>70600</v>
      </c>
      <c r="P2144">
        <v>152483</v>
      </c>
      <c r="Q2144" t="s">
        <v>93</v>
      </c>
      <c r="R2144">
        <v>798672</v>
      </c>
    </row>
    <row r="2145" spans="1:18" x14ac:dyDescent="0.25">
      <c r="A2145" t="s">
        <v>396</v>
      </c>
      <c r="B2145" t="s">
        <v>397</v>
      </c>
      <c r="C2145" t="s">
        <v>85</v>
      </c>
      <c r="D2145">
        <v>105</v>
      </c>
      <c r="E2145" t="s">
        <v>398</v>
      </c>
      <c r="F2145" t="s">
        <v>87</v>
      </c>
      <c r="G2145" t="s">
        <v>88</v>
      </c>
      <c r="H2145" t="s">
        <v>89</v>
      </c>
      <c r="I2145" t="s">
        <v>208</v>
      </c>
      <c r="J2145" t="s">
        <v>91</v>
      </c>
      <c r="K2145" t="s">
        <v>209</v>
      </c>
      <c r="L2145">
        <v>3000</v>
      </c>
      <c r="M2145">
        <v>1114164</v>
      </c>
      <c r="N2145">
        <v>244741</v>
      </c>
      <c r="O2145">
        <v>70600</v>
      </c>
      <c r="P2145">
        <v>152483</v>
      </c>
      <c r="Q2145" t="s">
        <v>93</v>
      </c>
      <c r="R2145">
        <v>798672</v>
      </c>
    </row>
    <row r="2146" spans="1:18" x14ac:dyDescent="0.25">
      <c r="A2146" t="s">
        <v>396</v>
      </c>
      <c r="B2146" t="s">
        <v>397</v>
      </c>
      <c r="C2146" t="s">
        <v>85</v>
      </c>
      <c r="D2146">
        <v>105</v>
      </c>
      <c r="E2146" t="s">
        <v>398</v>
      </c>
      <c r="F2146" t="s">
        <v>87</v>
      </c>
      <c r="G2146" t="s">
        <v>88</v>
      </c>
      <c r="H2146" t="s">
        <v>89</v>
      </c>
      <c r="I2146" t="s">
        <v>128</v>
      </c>
      <c r="J2146" t="s">
        <v>91</v>
      </c>
      <c r="K2146" t="s">
        <v>129</v>
      </c>
      <c r="L2146">
        <v>-24047</v>
      </c>
      <c r="M2146">
        <v>1114164</v>
      </c>
      <c r="N2146">
        <v>244741</v>
      </c>
      <c r="O2146">
        <v>70600</v>
      </c>
      <c r="P2146">
        <v>152483</v>
      </c>
      <c r="Q2146" t="s">
        <v>93</v>
      </c>
      <c r="R2146">
        <v>798672</v>
      </c>
    </row>
    <row r="2147" spans="1:18" x14ac:dyDescent="0.25">
      <c r="A2147" t="s">
        <v>396</v>
      </c>
      <c r="B2147" t="s">
        <v>397</v>
      </c>
      <c r="C2147" t="s">
        <v>85</v>
      </c>
      <c r="D2147">
        <v>105</v>
      </c>
      <c r="E2147" t="s">
        <v>398</v>
      </c>
      <c r="F2147" t="s">
        <v>87</v>
      </c>
      <c r="G2147" t="s">
        <v>88</v>
      </c>
      <c r="H2147" t="s">
        <v>89</v>
      </c>
      <c r="I2147" t="s">
        <v>224</v>
      </c>
      <c r="J2147" t="s">
        <v>91</v>
      </c>
      <c r="K2147" t="s">
        <v>225</v>
      </c>
      <c r="L2147">
        <v>1689</v>
      </c>
      <c r="M2147">
        <v>1114164</v>
      </c>
      <c r="N2147">
        <v>244741</v>
      </c>
      <c r="O2147">
        <v>70600</v>
      </c>
      <c r="P2147">
        <v>152483</v>
      </c>
      <c r="Q2147" t="s">
        <v>93</v>
      </c>
      <c r="R2147">
        <v>798672</v>
      </c>
    </row>
    <row r="2148" spans="1:18" x14ac:dyDescent="0.25">
      <c r="A2148" t="s">
        <v>396</v>
      </c>
      <c r="B2148" t="s">
        <v>397</v>
      </c>
      <c r="C2148" t="s">
        <v>85</v>
      </c>
      <c r="D2148">
        <v>105</v>
      </c>
      <c r="E2148" t="s">
        <v>398</v>
      </c>
      <c r="F2148" t="s">
        <v>87</v>
      </c>
      <c r="G2148" t="s">
        <v>88</v>
      </c>
      <c r="H2148" t="s">
        <v>89</v>
      </c>
      <c r="I2148" t="s">
        <v>180</v>
      </c>
      <c r="J2148" t="s">
        <v>91</v>
      </c>
      <c r="K2148" t="s">
        <v>181</v>
      </c>
      <c r="L2148">
        <v>20012</v>
      </c>
      <c r="M2148">
        <v>1114164</v>
      </c>
      <c r="N2148">
        <v>244741</v>
      </c>
      <c r="O2148">
        <v>70600</v>
      </c>
      <c r="P2148">
        <v>152483</v>
      </c>
      <c r="Q2148" t="s">
        <v>93</v>
      </c>
      <c r="R2148">
        <v>798672</v>
      </c>
    </row>
    <row r="2149" spans="1:18" x14ac:dyDescent="0.25">
      <c r="A2149" t="s">
        <v>396</v>
      </c>
      <c r="B2149" t="s">
        <v>397</v>
      </c>
      <c r="C2149" t="s">
        <v>85</v>
      </c>
      <c r="D2149">
        <v>105</v>
      </c>
      <c r="E2149" t="s">
        <v>398</v>
      </c>
      <c r="F2149" t="s">
        <v>87</v>
      </c>
      <c r="G2149" t="s">
        <v>88</v>
      </c>
      <c r="H2149" t="s">
        <v>89</v>
      </c>
      <c r="I2149" t="s">
        <v>208</v>
      </c>
      <c r="J2149" t="s">
        <v>91</v>
      </c>
      <c r="K2149" t="s">
        <v>209</v>
      </c>
      <c r="L2149">
        <v>3690</v>
      </c>
      <c r="M2149">
        <v>1114164</v>
      </c>
      <c r="N2149">
        <v>244741</v>
      </c>
      <c r="O2149">
        <v>70600</v>
      </c>
      <c r="P2149">
        <v>152483</v>
      </c>
      <c r="Q2149" t="s">
        <v>93</v>
      </c>
      <c r="R2149">
        <v>798672</v>
      </c>
    </row>
    <row r="2150" spans="1:18" x14ac:dyDescent="0.25">
      <c r="A2150" t="s">
        <v>396</v>
      </c>
      <c r="B2150" t="s">
        <v>397</v>
      </c>
      <c r="C2150" t="s">
        <v>85</v>
      </c>
      <c r="D2150">
        <v>105</v>
      </c>
      <c r="E2150" t="s">
        <v>398</v>
      </c>
      <c r="F2150" t="s">
        <v>87</v>
      </c>
      <c r="G2150" t="s">
        <v>88</v>
      </c>
      <c r="H2150" t="s">
        <v>89</v>
      </c>
      <c r="I2150" t="s">
        <v>208</v>
      </c>
      <c r="J2150" t="s">
        <v>91</v>
      </c>
      <c r="K2150" t="s">
        <v>209</v>
      </c>
      <c r="L2150">
        <v>625</v>
      </c>
      <c r="M2150">
        <v>1114164</v>
      </c>
      <c r="N2150">
        <v>244741</v>
      </c>
      <c r="O2150">
        <v>70600</v>
      </c>
      <c r="P2150">
        <v>152483</v>
      </c>
      <c r="Q2150" t="s">
        <v>93</v>
      </c>
      <c r="R2150">
        <v>798672</v>
      </c>
    </row>
    <row r="2151" spans="1:18" x14ac:dyDescent="0.25">
      <c r="A2151" t="s">
        <v>396</v>
      </c>
      <c r="B2151" t="s">
        <v>397</v>
      </c>
      <c r="C2151" t="s">
        <v>85</v>
      </c>
      <c r="D2151">
        <v>105</v>
      </c>
      <c r="E2151" t="s">
        <v>398</v>
      </c>
      <c r="F2151" t="s">
        <v>87</v>
      </c>
      <c r="G2151" t="s">
        <v>88</v>
      </c>
      <c r="H2151" t="s">
        <v>89</v>
      </c>
      <c r="I2151" t="s">
        <v>130</v>
      </c>
      <c r="J2151" t="s">
        <v>91</v>
      </c>
      <c r="K2151" t="s">
        <v>131</v>
      </c>
      <c r="L2151">
        <v>300</v>
      </c>
      <c r="M2151">
        <v>1114164</v>
      </c>
      <c r="N2151">
        <v>244741</v>
      </c>
      <c r="O2151">
        <v>70600</v>
      </c>
      <c r="P2151">
        <v>152483</v>
      </c>
      <c r="Q2151" t="s">
        <v>93</v>
      </c>
      <c r="R2151">
        <v>798672</v>
      </c>
    </row>
    <row r="2152" spans="1:18" x14ac:dyDescent="0.25">
      <c r="A2152" t="s">
        <v>396</v>
      </c>
      <c r="B2152" t="s">
        <v>397</v>
      </c>
      <c r="C2152" t="s">
        <v>85</v>
      </c>
      <c r="D2152">
        <v>105</v>
      </c>
      <c r="E2152" t="s">
        <v>398</v>
      </c>
      <c r="F2152" t="s">
        <v>87</v>
      </c>
      <c r="G2152" t="s">
        <v>88</v>
      </c>
      <c r="H2152" t="s">
        <v>89</v>
      </c>
      <c r="I2152" t="s">
        <v>216</v>
      </c>
      <c r="J2152" t="s">
        <v>91</v>
      </c>
      <c r="K2152" t="s">
        <v>217</v>
      </c>
      <c r="L2152">
        <v>500</v>
      </c>
      <c r="M2152">
        <v>1114164</v>
      </c>
      <c r="N2152">
        <v>244741</v>
      </c>
      <c r="O2152">
        <v>70600</v>
      </c>
      <c r="P2152">
        <v>152483</v>
      </c>
      <c r="Q2152" t="s">
        <v>93</v>
      </c>
      <c r="R2152">
        <v>798672</v>
      </c>
    </row>
    <row r="2153" spans="1:18" x14ac:dyDescent="0.25">
      <c r="A2153" t="s">
        <v>396</v>
      </c>
      <c r="B2153" t="s">
        <v>397</v>
      </c>
      <c r="C2153" t="s">
        <v>85</v>
      </c>
      <c r="D2153">
        <v>105</v>
      </c>
      <c r="E2153" t="s">
        <v>398</v>
      </c>
      <c r="F2153" t="s">
        <v>87</v>
      </c>
      <c r="G2153" t="s">
        <v>88</v>
      </c>
      <c r="H2153" t="s">
        <v>89</v>
      </c>
      <c r="I2153" t="s">
        <v>190</v>
      </c>
      <c r="J2153" t="s">
        <v>91</v>
      </c>
      <c r="K2153" t="s">
        <v>191</v>
      </c>
      <c r="L2153">
        <v>2000</v>
      </c>
      <c r="M2153">
        <v>1114164</v>
      </c>
      <c r="N2153">
        <v>244741</v>
      </c>
      <c r="O2153">
        <v>70600</v>
      </c>
      <c r="P2153">
        <v>152483</v>
      </c>
      <c r="Q2153" t="s">
        <v>93</v>
      </c>
      <c r="R2153">
        <v>798672</v>
      </c>
    </row>
    <row r="2154" spans="1:18" x14ac:dyDescent="0.25">
      <c r="A2154" t="s">
        <v>396</v>
      </c>
      <c r="B2154" t="s">
        <v>397</v>
      </c>
      <c r="C2154" t="s">
        <v>85</v>
      </c>
      <c r="D2154">
        <v>105</v>
      </c>
      <c r="E2154" t="s">
        <v>398</v>
      </c>
      <c r="F2154" t="s">
        <v>87</v>
      </c>
      <c r="G2154" t="s">
        <v>88</v>
      </c>
      <c r="H2154" t="s">
        <v>89</v>
      </c>
      <c r="I2154" t="s">
        <v>190</v>
      </c>
      <c r="J2154" t="s">
        <v>91</v>
      </c>
      <c r="K2154" t="s">
        <v>191</v>
      </c>
      <c r="L2154">
        <v>1000</v>
      </c>
      <c r="M2154">
        <v>1114164</v>
      </c>
      <c r="N2154">
        <v>244741</v>
      </c>
      <c r="O2154">
        <v>70600</v>
      </c>
      <c r="P2154">
        <v>152483</v>
      </c>
      <c r="Q2154" t="s">
        <v>93</v>
      </c>
      <c r="R2154">
        <v>798672</v>
      </c>
    </row>
    <row r="2155" spans="1:18" x14ac:dyDescent="0.25">
      <c r="A2155" t="s">
        <v>396</v>
      </c>
      <c r="B2155" t="s">
        <v>397</v>
      </c>
      <c r="C2155" t="s">
        <v>85</v>
      </c>
      <c r="D2155">
        <v>105</v>
      </c>
      <c r="E2155" t="s">
        <v>398</v>
      </c>
      <c r="F2155" t="s">
        <v>87</v>
      </c>
      <c r="G2155" t="s">
        <v>88</v>
      </c>
      <c r="H2155" t="s">
        <v>89</v>
      </c>
      <c r="I2155" t="s">
        <v>190</v>
      </c>
      <c r="J2155" t="s">
        <v>91</v>
      </c>
      <c r="K2155" t="s">
        <v>191</v>
      </c>
      <c r="L2155">
        <v>10000</v>
      </c>
      <c r="M2155">
        <v>1114164</v>
      </c>
      <c r="N2155">
        <v>244741</v>
      </c>
      <c r="O2155">
        <v>70600</v>
      </c>
      <c r="P2155">
        <v>152483</v>
      </c>
      <c r="Q2155" t="s">
        <v>93</v>
      </c>
      <c r="R2155">
        <v>798672</v>
      </c>
    </row>
    <row r="2156" spans="1:18" x14ac:dyDescent="0.25">
      <c r="A2156" t="s">
        <v>396</v>
      </c>
      <c r="B2156" t="s">
        <v>397</v>
      </c>
      <c r="C2156" t="s">
        <v>85</v>
      </c>
      <c r="D2156">
        <v>105</v>
      </c>
      <c r="E2156" t="s">
        <v>398</v>
      </c>
      <c r="F2156" t="s">
        <v>87</v>
      </c>
      <c r="G2156" t="s">
        <v>88</v>
      </c>
      <c r="H2156" t="s">
        <v>89</v>
      </c>
      <c r="I2156" t="s">
        <v>90</v>
      </c>
      <c r="J2156" t="s">
        <v>91</v>
      </c>
      <c r="K2156" t="s">
        <v>92</v>
      </c>
      <c r="L2156">
        <v>0</v>
      </c>
      <c r="M2156">
        <v>1114164</v>
      </c>
      <c r="N2156">
        <v>244741</v>
      </c>
      <c r="O2156">
        <v>70600</v>
      </c>
      <c r="P2156">
        <v>152483</v>
      </c>
      <c r="Q2156" t="s">
        <v>93</v>
      </c>
      <c r="R2156">
        <v>798672</v>
      </c>
    </row>
    <row r="2157" spans="1:18" x14ac:dyDescent="0.25">
      <c r="A2157" t="s">
        <v>396</v>
      </c>
      <c r="B2157" t="s">
        <v>397</v>
      </c>
      <c r="C2157" t="s">
        <v>85</v>
      </c>
      <c r="D2157">
        <v>105</v>
      </c>
      <c r="E2157" t="s">
        <v>398</v>
      </c>
      <c r="F2157" t="s">
        <v>87</v>
      </c>
      <c r="G2157" t="s">
        <v>88</v>
      </c>
      <c r="H2157" t="s">
        <v>89</v>
      </c>
      <c r="I2157" t="s">
        <v>94</v>
      </c>
      <c r="J2157" t="s">
        <v>91</v>
      </c>
      <c r="K2157" t="s">
        <v>95</v>
      </c>
      <c r="L2157">
        <v>0</v>
      </c>
      <c r="M2157">
        <v>1114164</v>
      </c>
      <c r="N2157">
        <v>244741</v>
      </c>
      <c r="O2157">
        <v>70600</v>
      </c>
      <c r="P2157">
        <v>152483</v>
      </c>
      <c r="Q2157" t="s">
        <v>93</v>
      </c>
      <c r="R2157">
        <v>798672</v>
      </c>
    </row>
    <row r="2158" spans="1:18" x14ac:dyDescent="0.25">
      <c r="A2158" t="s">
        <v>396</v>
      </c>
      <c r="B2158" t="s">
        <v>397</v>
      </c>
      <c r="C2158" t="s">
        <v>85</v>
      </c>
      <c r="D2158">
        <v>105</v>
      </c>
      <c r="E2158" t="s">
        <v>398</v>
      </c>
      <c r="F2158" t="s">
        <v>87</v>
      </c>
      <c r="G2158" t="s">
        <v>88</v>
      </c>
      <c r="H2158" t="s">
        <v>89</v>
      </c>
      <c r="I2158" t="s">
        <v>96</v>
      </c>
      <c r="J2158" t="s">
        <v>91</v>
      </c>
      <c r="K2158" t="s">
        <v>97</v>
      </c>
      <c r="L2158">
        <v>0</v>
      </c>
      <c r="M2158">
        <v>1114164</v>
      </c>
      <c r="N2158">
        <v>244741</v>
      </c>
      <c r="O2158">
        <v>70600</v>
      </c>
      <c r="P2158">
        <v>152483</v>
      </c>
      <c r="Q2158" t="s">
        <v>93</v>
      </c>
      <c r="R2158">
        <v>798672</v>
      </c>
    </row>
    <row r="2159" spans="1:18" x14ac:dyDescent="0.25">
      <c r="A2159" t="s">
        <v>396</v>
      </c>
      <c r="B2159" t="s">
        <v>397</v>
      </c>
      <c r="C2159" t="s">
        <v>85</v>
      </c>
      <c r="D2159">
        <v>105</v>
      </c>
      <c r="E2159" t="s">
        <v>398</v>
      </c>
      <c r="F2159" t="s">
        <v>87</v>
      </c>
      <c r="G2159" t="s">
        <v>88</v>
      </c>
      <c r="H2159" t="s">
        <v>89</v>
      </c>
      <c r="I2159" t="s">
        <v>98</v>
      </c>
      <c r="J2159" t="s">
        <v>91</v>
      </c>
      <c r="K2159" t="s">
        <v>99</v>
      </c>
      <c r="L2159">
        <v>0</v>
      </c>
      <c r="M2159">
        <v>1114164</v>
      </c>
      <c r="N2159">
        <v>244741</v>
      </c>
      <c r="O2159">
        <v>70600</v>
      </c>
      <c r="P2159">
        <v>152483</v>
      </c>
      <c r="Q2159" t="s">
        <v>93</v>
      </c>
      <c r="R2159">
        <v>798672</v>
      </c>
    </row>
    <row r="2160" spans="1:18" x14ac:dyDescent="0.25">
      <c r="A2160" t="s">
        <v>396</v>
      </c>
      <c r="B2160" t="s">
        <v>397</v>
      </c>
      <c r="C2160" t="s">
        <v>85</v>
      </c>
      <c r="D2160">
        <v>105</v>
      </c>
      <c r="E2160" t="s">
        <v>398</v>
      </c>
      <c r="F2160" t="s">
        <v>87</v>
      </c>
      <c r="G2160" t="s">
        <v>88</v>
      </c>
      <c r="H2160" t="s">
        <v>89</v>
      </c>
      <c r="I2160" t="s">
        <v>100</v>
      </c>
      <c r="J2160" t="s">
        <v>91</v>
      </c>
      <c r="K2160" t="s">
        <v>101</v>
      </c>
      <c r="L2160">
        <v>0</v>
      </c>
      <c r="M2160">
        <v>1114164</v>
      </c>
      <c r="N2160">
        <v>244741</v>
      </c>
      <c r="O2160">
        <v>70600</v>
      </c>
      <c r="P2160">
        <v>152483</v>
      </c>
      <c r="Q2160" t="s">
        <v>93</v>
      </c>
      <c r="R2160">
        <v>798672</v>
      </c>
    </row>
    <row r="2161" spans="1:18" x14ac:dyDescent="0.25">
      <c r="A2161" t="s">
        <v>396</v>
      </c>
      <c r="B2161" t="s">
        <v>397</v>
      </c>
      <c r="C2161" t="s">
        <v>85</v>
      </c>
      <c r="D2161">
        <v>105</v>
      </c>
      <c r="E2161" t="s">
        <v>398</v>
      </c>
      <c r="F2161" t="s">
        <v>87</v>
      </c>
      <c r="G2161" t="s">
        <v>88</v>
      </c>
      <c r="H2161" t="s">
        <v>89</v>
      </c>
      <c r="I2161" t="s">
        <v>102</v>
      </c>
      <c r="J2161" t="s">
        <v>91</v>
      </c>
      <c r="K2161" t="s">
        <v>103</v>
      </c>
      <c r="L2161">
        <v>0</v>
      </c>
      <c r="M2161">
        <v>1114164</v>
      </c>
      <c r="N2161">
        <v>244741</v>
      </c>
      <c r="O2161">
        <v>70600</v>
      </c>
      <c r="P2161">
        <v>152483</v>
      </c>
      <c r="Q2161" t="s">
        <v>93</v>
      </c>
      <c r="R2161">
        <v>798672</v>
      </c>
    </row>
    <row r="2162" spans="1:18" x14ac:dyDescent="0.25">
      <c r="A2162" t="s">
        <v>396</v>
      </c>
      <c r="B2162" t="s">
        <v>397</v>
      </c>
      <c r="C2162" t="s">
        <v>85</v>
      </c>
      <c r="D2162">
        <v>105</v>
      </c>
      <c r="E2162" t="s">
        <v>398</v>
      </c>
      <c r="F2162" t="s">
        <v>87</v>
      </c>
      <c r="G2162" t="s">
        <v>88</v>
      </c>
      <c r="H2162" t="s">
        <v>89</v>
      </c>
      <c r="I2162" t="s">
        <v>104</v>
      </c>
      <c r="J2162" t="s">
        <v>91</v>
      </c>
      <c r="K2162" t="s">
        <v>105</v>
      </c>
      <c r="L2162">
        <v>0</v>
      </c>
      <c r="M2162">
        <v>1114164</v>
      </c>
      <c r="N2162">
        <v>244741</v>
      </c>
      <c r="O2162">
        <v>70600</v>
      </c>
      <c r="P2162">
        <v>152483</v>
      </c>
      <c r="Q2162" t="s">
        <v>93</v>
      </c>
      <c r="R2162">
        <v>798672</v>
      </c>
    </row>
    <row r="2163" spans="1:18" x14ac:dyDescent="0.25">
      <c r="A2163" t="s">
        <v>396</v>
      </c>
      <c r="B2163" t="s">
        <v>397</v>
      </c>
      <c r="C2163" t="s">
        <v>85</v>
      </c>
      <c r="D2163">
        <v>105</v>
      </c>
      <c r="E2163" t="s">
        <v>398</v>
      </c>
      <c r="F2163" t="s">
        <v>87</v>
      </c>
      <c r="G2163" t="s">
        <v>88</v>
      </c>
      <c r="H2163" t="s">
        <v>89</v>
      </c>
      <c r="I2163" t="s">
        <v>106</v>
      </c>
      <c r="J2163" t="s">
        <v>91</v>
      </c>
      <c r="K2163" t="s">
        <v>107</v>
      </c>
      <c r="L2163">
        <v>0</v>
      </c>
      <c r="M2163">
        <v>1114164</v>
      </c>
      <c r="N2163">
        <v>244741</v>
      </c>
      <c r="O2163">
        <v>70600</v>
      </c>
      <c r="P2163">
        <v>152483</v>
      </c>
      <c r="Q2163" t="s">
        <v>93</v>
      </c>
      <c r="R2163">
        <v>798672</v>
      </c>
    </row>
    <row r="2164" spans="1:18" x14ac:dyDescent="0.25">
      <c r="A2164" t="s">
        <v>396</v>
      </c>
      <c r="B2164" t="s">
        <v>397</v>
      </c>
      <c r="C2164" t="s">
        <v>85</v>
      </c>
      <c r="D2164">
        <v>105</v>
      </c>
      <c r="E2164" t="s">
        <v>398</v>
      </c>
      <c r="F2164" t="s">
        <v>87</v>
      </c>
      <c r="G2164" t="s">
        <v>88</v>
      </c>
      <c r="H2164" t="s">
        <v>89</v>
      </c>
      <c r="I2164" t="s">
        <v>108</v>
      </c>
      <c r="J2164" t="s">
        <v>91</v>
      </c>
      <c r="K2164" t="s">
        <v>109</v>
      </c>
      <c r="L2164">
        <v>0</v>
      </c>
      <c r="M2164">
        <v>1114164</v>
      </c>
      <c r="N2164">
        <v>244741</v>
      </c>
      <c r="O2164">
        <v>70600</v>
      </c>
      <c r="P2164">
        <v>152483</v>
      </c>
      <c r="Q2164" t="s">
        <v>93</v>
      </c>
      <c r="R2164">
        <v>798672</v>
      </c>
    </row>
    <row r="2165" spans="1:18" x14ac:dyDescent="0.25">
      <c r="A2165" t="s">
        <v>396</v>
      </c>
      <c r="B2165" t="s">
        <v>397</v>
      </c>
      <c r="C2165" t="s">
        <v>85</v>
      </c>
      <c r="D2165">
        <v>105</v>
      </c>
      <c r="E2165" t="s">
        <v>398</v>
      </c>
      <c r="F2165" t="s">
        <v>87</v>
      </c>
      <c r="G2165" t="s">
        <v>88</v>
      </c>
      <c r="H2165" t="s">
        <v>89</v>
      </c>
      <c r="I2165" t="s">
        <v>110</v>
      </c>
      <c r="J2165" t="s">
        <v>91</v>
      </c>
      <c r="K2165" t="s">
        <v>111</v>
      </c>
      <c r="L2165">
        <v>0</v>
      </c>
      <c r="M2165">
        <v>1114164</v>
      </c>
      <c r="N2165">
        <v>244741</v>
      </c>
      <c r="O2165">
        <v>70600</v>
      </c>
      <c r="P2165">
        <v>152483</v>
      </c>
      <c r="Q2165" t="s">
        <v>93</v>
      </c>
      <c r="R2165">
        <v>798672</v>
      </c>
    </row>
    <row r="2166" spans="1:18" x14ac:dyDescent="0.25">
      <c r="A2166" t="s">
        <v>396</v>
      </c>
      <c r="B2166" t="s">
        <v>397</v>
      </c>
      <c r="C2166" t="s">
        <v>85</v>
      </c>
      <c r="D2166">
        <v>105</v>
      </c>
      <c r="E2166" t="s">
        <v>398</v>
      </c>
      <c r="F2166" t="s">
        <v>87</v>
      </c>
      <c r="G2166" t="s">
        <v>88</v>
      </c>
      <c r="H2166" t="s">
        <v>89</v>
      </c>
      <c r="I2166" t="s">
        <v>112</v>
      </c>
      <c r="J2166" t="s">
        <v>91</v>
      </c>
      <c r="K2166" t="s">
        <v>113</v>
      </c>
      <c r="L2166">
        <v>17496</v>
      </c>
      <c r="M2166">
        <v>1114164</v>
      </c>
      <c r="N2166">
        <v>244741</v>
      </c>
      <c r="O2166">
        <v>70600</v>
      </c>
      <c r="P2166">
        <v>152483</v>
      </c>
      <c r="Q2166" t="s">
        <v>93</v>
      </c>
      <c r="R2166">
        <v>798672</v>
      </c>
    </row>
    <row r="2167" spans="1:18" x14ac:dyDescent="0.25">
      <c r="A2167" t="s">
        <v>396</v>
      </c>
      <c r="B2167" t="s">
        <v>397</v>
      </c>
      <c r="C2167" t="s">
        <v>85</v>
      </c>
      <c r="D2167">
        <v>105</v>
      </c>
      <c r="E2167" t="s">
        <v>398</v>
      </c>
      <c r="F2167" t="s">
        <v>87</v>
      </c>
      <c r="G2167" t="s">
        <v>88</v>
      </c>
      <c r="H2167" t="s">
        <v>89</v>
      </c>
      <c r="I2167" t="s">
        <v>114</v>
      </c>
      <c r="J2167" t="s">
        <v>91</v>
      </c>
      <c r="K2167" t="s">
        <v>115</v>
      </c>
      <c r="L2167">
        <v>0</v>
      </c>
      <c r="M2167">
        <v>1114164</v>
      </c>
      <c r="N2167">
        <v>244741</v>
      </c>
      <c r="O2167">
        <v>70600</v>
      </c>
      <c r="P2167">
        <v>152483</v>
      </c>
      <c r="Q2167" t="s">
        <v>93</v>
      </c>
      <c r="R2167">
        <v>798672</v>
      </c>
    </row>
    <row r="2168" spans="1:18" x14ac:dyDescent="0.25">
      <c r="A2168" t="s">
        <v>396</v>
      </c>
      <c r="B2168" t="s">
        <v>397</v>
      </c>
      <c r="C2168" t="s">
        <v>85</v>
      </c>
      <c r="D2168">
        <v>105</v>
      </c>
      <c r="E2168" t="s">
        <v>398</v>
      </c>
      <c r="F2168" t="s">
        <v>87</v>
      </c>
      <c r="G2168" t="s">
        <v>88</v>
      </c>
      <c r="H2168" t="s">
        <v>89</v>
      </c>
      <c r="I2168" t="s">
        <v>116</v>
      </c>
      <c r="J2168" t="s">
        <v>91</v>
      </c>
      <c r="K2168" t="s">
        <v>117</v>
      </c>
      <c r="L2168">
        <v>0</v>
      </c>
      <c r="M2168">
        <v>1114164</v>
      </c>
      <c r="N2168">
        <v>244741</v>
      </c>
      <c r="O2168">
        <v>70600</v>
      </c>
      <c r="P2168">
        <v>152483</v>
      </c>
      <c r="Q2168" t="s">
        <v>93</v>
      </c>
      <c r="R2168">
        <v>798672</v>
      </c>
    </row>
    <row r="2169" spans="1:18" x14ac:dyDescent="0.25">
      <c r="A2169" t="s">
        <v>396</v>
      </c>
      <c r="B2169" t="s">
        <v>397</v>
      </c>
      <c r="C2169" t="s">
        <v>85</v>
      </c>
      <c r="D2169">
        <v>105</v>
      </c>
      <c r="E2169" t="s">
        <v>398</v>
      </c>
      <c r="F2169" t="s">
        <v>87</v>
      </c>
      <c r="G2169" t="s">
        <v>88</v>
      </c>
      <c r="H2169" t="s">
        <v>89</v>
      </c>
      <c r="I2169" t="s">
        <v>118</v>
      </c>
      <c r="J2169" t="s">
        <v>91</v>
      </c>
      <c r="K2169" t="s">
        <v>119</v>
      </c>
      <c r="L2169">
        <v>0</v>
      </c>
      <c r="M2169">
        <v>1114164</v>
      </c>
      <c r="N2169">
        <v>244741</v>
      </c>
      <c r="O2169">
        <v>70600</v>
      </c>
      <c r="P2169">
        <v>152483</v>
      </c>
      <c r="Q2169" t="s">
        <v>93</v>
      </c>
      <c r="R2169">
        <v>798672</v>
      </c>
    </row>
    <row r="2170" spans="1:18" x14ac:dyDescent="0.25">
      <c r="A2170" t="s">
        <v>396</v>
      </c>
      <c r="B2170" t="s">
        <v>397</v>
      </c>
      <c r="C2170" t="s">
        <v>85</v>
      </c>
      <c r="D2170">
        <v>105</v>
      </c>
      <c r="E2170" t="s">
        <v>398</v>
      </c>
      <c r="F2170" t="s">
        <v>87</v>
      </c>
      <c r="G2170" t="s">
        <v>88</v>
      </c>
      <c r="H2170" t="s">
        <v>89</v>
      </c>
      <c r="I2170" t="s">
        <v>120</v>
      </c>
      <c r="J2170" t="s">
        <v>91</v>
      </c>
      <c r="K2170" t="s">
        <v>121</v>
      </c>
      <c r="L2170">
        <v>0</v>
      </c>
      <c r="M2170">
        <v>1114164</v>
      </c>
      <c r="N2170">
        <v>244741</v>
      </c>
      <c r="O2170">
        <v>70600</v>
      </c>
      <c r="P2170">
        <v>152483</v>
      </c>
      <c r="Q2170" t="s">
        <v>93</v>
      </c>
      <c r="R2170">
        <v>798672</v>
      </c>
    </row>
    <row r="2171" spans="1:18" x14ac:dyDescent="0.25">
      <c r="A2171" t="s">
        <v>396</v>
      </c>
      <c r="B2171" t="s">
        <v>397</v>
      </c>
      <c r="C2171" t="s">
        <v>85</v>
      </c>
      <c r="D2171">
        <v>105</v>
      </c>
      <c r="E2171" t="s">
        <v>398</v>
      </c>
      <c r="F2171" t="s">
        <v>87</v>
      </c>
      <c r="G2171" t="s">
        <v>88</v>
      </c>
      <c r="H2171" t="s">
        <v>89</v>
      </c>
      <c r="I2171" t="s">
        <v>122</v>
      </c>
      <c r="J2171" t="s">
        <v>91</v>
      </c>
      <c r="K2171" t="s">
        <v>123</v>
      </c>
      <c r="L2171">
        <v>0</v>
      </c>
      <c r="M2171">
        <v>1114164</v>
      </c>
      <c r="N2171">
        <v>244741</v>
      </c>
      <c r="O2171">
        <v>70600</v>
      </c>
      <c r="P2171">
        <v>152483</v>
      </c>
      <c r="Q2171" t="s">
        <v>93</v>
      </c>
      <c r="R2171">
        <v>798672</v>
      </c>
    </row>
    <row r="2172" spans="1:18" x14ac:dyDescent="0.25">
      <c r="A2172" t="s">
        <v>396</v>
      </c>
      <c r="B2172" t="s">
        <v>397</v>
      </c>
      <c r="C2172" t="s">
        <v>85</v>
      </c>
      <c r="D2172">
        <v>105</v>
      </c>
      <c r="E2172" t="s">
        <v>398</v>
      </c>
      <c r="F2172" t="s">
        <v>87</v>
      </c>
      <c r="G2172" t="s">
        <v>88</v>
      </c>
      <c r="H2172" t="s">
        <v>89</v>
      </c>
      <c r="I2172" t="s">
        <v>124</v>
      </c>
      <c r="J2172" t="s">
        <v>91</v>
      </c>
      <c r="K2172" t="s">
        <v>125</v>
      </c>
      <c r="L2172">
        <v>0</v>
      </c>
      <c r="M2172">
        <v>1114164</v>
      </c>
      <c r="N2172">
        <v>244741</v>
      </c>
      <c r="O2172">
        <v>70600</v>
      </c>
      <c r="P2172">
        <v>152483</v>
      </c>
      <c r="Q2172" t="s">
        <v>93</v>
      </c>
      <c r="R2172">
        <v>798672</v>
      </c>
    </row>
    <row r="2173" spans="1:18" x14ac:dyDescent="0.25">
      <c r="A2173" t="s">
        <v>396</v>
      </c>
      <c r="B2173" t="s">
        <v>397</v>
      </c>
      <c r="C2173" t="s">
        <v>85</v>
      </c>
      <c r="D2173">
        <v>105</v>
      </c>
      <c r="E2173" t="s">
        <v>398</v>
      </c>
      <c r="F2173" t="s">
        <v>87</v>
      </c>
      <c r="G2173" t="s">
        <v>88</v>
      </c>
      <c r="H2173" t="s">
        <v>89</v>
      </c>
      <c r="I2173" t="s">
        <v>126</v>
      </c>
      <c r="J2173" t="s">
        <v>91</v>
      </c>
      <c r="K2173" t="s">
        <v>127</v>
      </c>
      <c r="L2173">
        <v>0</v>
      </c>
      <c r="M2173">
        <v>1114164</v>
      </c>
      <c r="N2173">
        <v>244741</v>
      </c>
      <c r="O2173">
        <v>70600</v>
      </c>
      <c r="P2173">
        <v>152483</v>
      </c>
      <c r="Q2173" t="s">
        <v>93</v>
      </c>
      <c r="R2173">
        <v>798672</v>
      </c>
    </row>
    <row r="2174" spans="1:18" x14ac:dyDescent="0.25">
      <c r="A2174" t="s">
        <v>396</v>
      </c>
      <c r="B2174" t="s">
        <v>397</v>
      </c>
      <c r="C2174" t="s">
        <v>85</v>
      </c>
      <c r="D2174">
        <v>105</v>
      </c>
      <c r="E2174" t="s">
        <v>398</v>
      </c>
      <c r="F2174" t="s">
        <v>87</v>
      </c>
      <c r="G2174" t="s">
        <v>88</v>
      </c>
      <c r="H2174" t="s">
        <v>89</v>
      </c>
      <c r="I2174" t="s">
        <v>128</v>
      </c>
      <c r="J2174" t="s">
        <v>91</v>
      </c>
      <c r="K2174" t="s">
        <v>129</v>
      </c>
      <c r="L2174">
        <v>1170091</v>
      </c>
      <c r="M2174">
        <v>1114164</v>
      </c>
      <c r="N2174">
        <v>244741</v>
      </c>
      <c r="O2174">
        <v>70600</v>
      </c>
      <c r="P2174">
        <v>152483</v>
      </c>
      <c r="Q2174" t="s">
        <v>93</v>
      </c>
      <c r="R2174">
        <v>798672</v>
      </c>
    </row>
    <row r="2175" spans="1:18" x14ac:dyDescent="0.25">
      <c r="A2175" t="s">
        <v>396</v>
      </c>
      <c r="B2175" t="s">
        <v>397</v>
      </c>
      <c r="C2175" t="s">
        <v>85</v>
      </c>
      <c r="D2175">
        <v>105</v>
      </c>
      <c r="E2175" t="s">
        <v>398</v>
      </c>
      <c r="F2175" t="s">
        <v>87</v>
      </c>
      <c r="G2175" t="s">
        <v>88</v>
      </c>
      <c r="H2175" t="s">
        <v>89</v>
      </c>
      <c r="I2175" t="s">
        <v>130</v>
      </c>
      <c r="J2175" t="s">
        <v>91</v>
      </c>
      <c r="K2175" t="s">
        <v>131</v>
      </c>
      <c r="L2175">
        <v>900</v>
      </c>
      <c r="M2175">
        <v>1114164</v>
      </c>
      <c r="N2175">
        <v>244741</v>
      </c>
      <c r="O2175">
        <v>70600</v>
      </c>
      <c r="P2175">
        <v>152483</v>
      </c>
      <c r="Q2175" t="s">
        <v>93</v>
      </c>
      <c r="R2175">
        <v>798672</v>
      </c>
    </row>
    <row r="2176" spans="1:18" x14ac:dyDescent="0.25">
      <c r="A2176" t="s">
        <v>396</v>
      </c>
      <c r="B2176" t="s">
        <v>397</v>
      </c>
      <c r="C2176" t="s">
        <v>85</v>
      </c>
      <c r="D2176">
        <v>105</v>
      </c>
      <c r="E2176" t="s">
        <v>398</v>
      </c>
      <c r="F2176" t="s">
        <v>87</v>
      </c>
      <c r="G2176" t="s">
        <v>88</v>
      </c>
      <c r="H2176" t="s">
        <v>89</v>
      </c>
      <c r="I2176" t="s">
        <v>132</v>
      </c>
      <c r="J2176" t="s">
        <v>91</v>
      </c>
      <c r="K2176" t="s">
        <v>133</v>
      </c>
      <c r="L2176">
        <v>-43916</v>
      </c>
      <c r="M2176">
        <v>1114164</v>
      </c>
      <c r="N2176">
        <v>244741</v>
      </c>
      <c r="O2176">
        <v>70600</v>
      </c>
      <c r="P2176">
        <v>152483</v>
      </c>
      <c r="Q2176" t="s">
        <v>93</v>
      </c>
      <c r="R2176">
        <v>798672</v>
      </c>
    </row>
    <row r="2177" spans="1:18" x14ac:dyDescent="0.25">
      <c r="A2177" t="s">
        <v>396</v>
      </c>
      <c r="B2177" t="s">
        <v>397</v>
      </c>
      <c r="C2177" t="s">
        <v>85</v>
      </c>
      <c r="D2177">
        <v>105</v>
      </c>
      <c r="E2177" t="s">
        <v>398</v>
      </c>
      <c r="F2177" t="s">
        <v>87</v>
      </c>
      <c r="G2177" t="s">
        <v>88</v>
      </c>
      <c r="H2177" t="s">
        <v>89</v>
      </c>
      <c r="I2177" t="s">
        <v>134</v>
      </c>
      <c r="J2177" t="s">
        <v>91</v>
      </c>
      <c r="K2177" t="s">
        <v>135</v>
      </c>
      <c r="L2177">
        <v>0</v>
      </c>
      <c r="M2177">
        <v>1114164</v>
      </c>
      <c r="N2177">
        <v>244741</v>
      </c>
      <c r="O2177">
        <v>70600</v>
      </c>
      <c r="P2177">
        <v>152483</v>
      </c>
      <c r="Q2177" t="s">
        <v>93</v>
      </c>
      <c r="R2177">
        <v>798672</v>
      </c>
    </row>
    <row r="2178" spans="1:18" x14ac:dyDescent="0.25">
      <c r="A2178" t="s">
        <v>396</v>
      </c>
      <c r="B2178" t="s">
        <v>397</v>
      </c>
      <c r="C2178" t="s">
        <v>85</v>
      </c>
      <c r="D2178">
        <v>105</v>
      </c>
      <c r="E2178" t="s">
        <v>398</v>
      </c>
      <c r="F2178" t="s">
        <v>87</v>
      </c>
      <c r="G2178" t="s">
        <v>88</v>
      </c>
      <c r="H2178" t="s">
        <v>89</v>
      </c>
      <c r="I2178" t="s">
        <v>136</v>
      </c>
      <c r="J2178" t="s">
        <v>91</v>
      </c>
      <c r="K2178" t="s">
        <v>137</v>
      </c>
      <c r="L2178">
        <v>300</v>
      </c>
      <c r="M2178">
        <v>1114164</v>
      </c>
      <c r="N2178">
        <v>244741</v>
      </c>
      <c r="O2178">
        <v>70600</v>
      </c>
      <c r="P2178">
        <v>152483</v>
      </c>
      <c r="Q2178" t="s">
        <v>93</v>
      </c>
      <c r="R2178">
        <v>798672</v>
      </c>
    </row>
    <row r="2179" spans="1:18" x14ac:dyDescent="0.25">
      <c r="A2179" t="s">
        <v>396</v>
      </c>
      <c r="B2179" t="s">
        <v>397</v>
      </c>
      <c r="C2179" t="s">
        <v>85</v>
      </c>
      <c r="D2179">
        <v>105</v>
      </c>
      <c r="E2179" t="s">
        <v>398</v>
      </c>
      <c r="F2179" t="s">
        <v>87</v>
      </c>
      <c r="G2179" t="s">
        <v>88</v>
      </c>
      <c r="H2179" t="s">
        <v>89</v>
      </c>
      <c r="I2179" t="s">
        <v>138</v>
      </c>
      <c r="J2179" t="s">
        <v>91</v>
      </c>
      <c r="K2179" t="s">
        <v>139</v>
      </c>
      <c r="L2179">
        <v>163601</v>
      </c>
      <c r="M2179">
        <v>1114164</v>
      </c>
      <c r="N2179">
        <v>244741</v>
      </c>
      <c r="O2179">
        <v>70600</v>
      </c>
      <c r="P2179">
        <v>152483</v>
      </c>
      <c r="Q2179" t="s">
        <v>93</v>
      </c>
      <c r="R2179">
        <v>798672</v>
      </c>
    </row>
    <row r="2180" spans="1:18" x14ac:dyDescent="0.25">
      <c r="A2180" t="s">
        <v>396</v>
      </c>
      <c r="B2180" t="s">
        <v>397</v>
      </c>
      <c r="C2180" t="s">
        <v>85</v>
      </c>
      <c r="D2180">
        <v>105</v>
      </c>
      <c r="E2180" t="s">
        <v>398</v>
      </c>
      <c r="F2180" t="s">
        <v>87</v>
      </c>
      <c r="G2180" t="s">
        <v>88</v>
      </c>
      <c r="H2180" t="s">
        <v>89</v>
      </c>
      <c r="I2180" t="s">
        <v>140</v>
      </c>
      <c r="J2180" t="s">
        <v>91</v>
      </c>
      <c r="K2180" t="s">
        <v>141</v>
      </c>
      <c r="L2180">
        <v>0</v>
      </c>
      <c r="M2180">
        <v>1114164</v>
      </c>
      <c r="N2180">
        <v>244741</v>
      </c>
      <c r="O2180">
        <v>70600</v>
      </c>
      <c r="P2180">
        <v>152483</v>
      </c>
      <c r="Q2180" t="s">
        <v>93</v>
      </c>
      <c r="R2180">
        <v>798672</v>
      </c>
    </row>
    <row r="2181" spans="1:18" x14ac:dyDescent="0.25">
      <c r="A2181" t="s">
        <v>396</v>
      </c>
      <c r="B2181" t="s">
        <v>397</v>
      </c>
      <c r="C2181" t="s">
        <v>85</v>
      </c>
      <c r="D2181">
        <v>105</v>
      </c>
      <c r="E2181" t="s">
        <v>398</v>
      </c>
      <c r="F2181" t="s">
        <v>87</v>
      </c>
      <c r="G2181" t="s">
        <v>88</v>
      </c>
      <c r="H2181" t="s">
        <v>89</v>
      </c>
      <c r="I2181" t="s">
        <v>142</v>
      </c>
      <c r="J2181" t="s">
        <v>91</v>
      </c>
      <c r="K2181" t="s">
        <v>143</v>
      </c>
      <c r="L2181">
        <v>0</v>
      </c>
      <c r="M2181">
        <v>1114164</v>
      </c>
      <c r="N2181">
        <v>244741</v>
      </c>
      <c r="O2181">
        <v>70600</v>
      </c>
      <c r="P2181">
        <v>152483</v>
      </c>
      <c r="Q2181" t="s">
        <v>93</v>
      </c>
      <c r="R2181">
        <v>798672</v>
      </c>
    </row>
    <row r="2182" spans="1:18" x14ac:dyDescent="0.25">
      <c r="A2182" t="s">
        <v>396</v>
      </c>
      <c r="B2182" t="s">
        <v>397</v>
      </c>
      <c r="C2182" t="s">
        <v>85</v>
      </c>
      <c r="D2182">
        <v>105</v>
      </c>
      <c r="E2182" t="s">
        <v>398</v>
      </c>
      <c r="F2182" t="s">
        <v>87</v>
      </c>
      <c r="G2182" t="s">
        <v>88</v>
      </c>
      <c r="H2182" t="s">
        <v>89</v>
      </c>
      <c r="I2182" t="s">
        <v>144</v>
      </c>
      <c r="J2182" t="s">
        <v>91</v>
      </c>
      <c r="K2182" t="s">
        <v>145</v>
      </c>
      <c r="L2182">
        <v>0</v>
      </c>
      <c r="M2182">
        <v>1114164</v>
      </c>
      <c r="N2182">
        <v>244741</v>
      </c>
      <c r="O2182">
        <v>70600</v>
      </c>
      <c r="P2182">
        <v>152483</v>
      </c>
      <c r="Q2182" t="s">
        <v>93</v>
      </c>
      <c r="R2182">
        <v>798672</v>
      </c>
    </row>
    <row r="2183" spans="1:18" x14ac:dyDescent="0.25">
      <c r="A2183" t="s">
        <v>396</v>
      </c>
      <c r="B2183" t="s">
        <v>397</v>
      </c>
      <c r="C2183" t="s">
        <v>85</v>
      </c>
      <c r="D2183">
        <v>105</v>
      </c>
      <c r="E2183" t="s">
        <v>398</v>
      </c>
      <c r="F2183" t="s">
        <v>87</v>
      </c>
      <c r="G2183" t="s">
        <v>88</v>
      </c>
      <c r="H2183" t="s">
        <v>89</v>
      </c>
      <c r="I2183" t="s">
        <v>146</v>
      </c>
      <c r="J2183" t="s">
        <v>91</v>
      </c>
      <c r="K2183" t="s">
        <v>147</v>
      </c>
      <c r="L2183">
        <v>22767</v>
      </c>
      <c r="M2183">
        <v>1114164</v>
      </c>
      <c r="N2183">
        <v>244741</v>
      </c>
      <c r="O2183">
        <v>70600</v>
      </c>
      <c r="P2183">
        <v>152483</v>
      </c>
      <c r="Q2183" t="s">
        <v>93</v>
      </c>
      <c r="R2183">
        <v>798672</v>
      </c>
    </row>
    <row r="2184" spans="1:18" x14ac:dyDescent="0.25">
      <c r="A2184" t="s">
        <v>396</v>
      </c>
      <c r="B2184" t="s">
        <v>397</v>
      </c>
      <c r="C2184" t="s">
        <v>85</v>
      </c>
      <c r="D2184">
        <v>105</v>
      </c>
      <c r="E2184" t="s">
        <v>398</v>
      </c>
      <c r="F2184" t="s">
        <v>87</v>
      </c>
      <c r="G2184" t="s">
        <v>88</v>
      </c>
      <c r="H2184" t="s">
        <v>89</v>
      </c>
      <c r="I2184" t="s">
        <v>148</v>
      </c>
      <c r="J2184" t="s">
        <v>91</v>
      </c>
      <c r="K2184" t="s">
        <v>149</v>
      </c>
      <c r="L2184">
        <v>0</v>
      </c>
      <c r="M2184">
        <v>1114164</v>
      </c>
      <c r="N2184">
        <v>244741</v>
      </c>
      <c r="O2184">
        <v>70600</v>
      </c>
      <c r="P2184">
        <v>152483</v>
      </c>
      <c r="Q2184" t="s">
        <v>93</v>
      </c>
      <c r="R2184">
        <v>798672</v>
      </c>
    </row>
    <row r="2185" spans="1:18" x14ac:dyDescent="0.25">
      <c r="A2185" t="s">
        <v>396</v>
      </c>
      <c r="B2185" t="s">
        <v>397</v>
      </c>
      <c r="C2185" t="s">
        <v>85</v>
      </c>
      <c r="D2185">
        <v>105</v>
      </c>
      <c r="E2185" t="s">
        <v>398</v>
      </c>
      <c r="F2185" t="s">
        <v>87</v>
      </c>
      <c r="G2185" t="s">
        <v>88</v>
      </c>
      <c r="H2185" t="s">
        <v>89</v>
      </c>
      <c r="I2185" t="s">
        <v>150</v>
      </c>
      <c r="J2185" t="s">
        <v>91</v>
      </c>
      <c r="K2185" t="s">
        <v>151</v>
      </c>
      <c r="L2185">
        <v>0</v>
      </c>
      <c r="M2185">
        <v>1114164</v>
      </c>
      <c r="N2185">
        <v>244741</v>
      </c>
      <c r="O2185">
        <v>70600</v>
      </c>
      <c r="P2185">
        <v>152483</v>
      </c>
      <c r="Q2185" t="s">
        <v>93</v>
      </c>
      <c r="R2185">
        <v>798672</v>
      </c>
    </row>
    <row r="2186" spans="1:18" x14ac:dyDescent="0.25">
      <c r="A2186" t="s">
        <v>396</v>
      </c>
      <c r="B2186" t="s">
        <v>397</v>
      </c>
      <c r="C2186" t="s">
        <v>85</v>
      </c>
      <c r="D2186">
        <v>105</v>
      </c>
      <c r="E2186" t="s">
        <v>398</v>
      </c>
      <c r="F2186" t="s">
        <v>87</v>
      </c>
      <c r="G2186" t="s">
        <v>88</v>
      </c>
      <c r="H2186" t="s">
        <v>89</v>
      </c>
      <c r="I2186" t="s">
        <v>152</v>
      </c>
      <c r="J2186" t="s">
        <v>91</v>
      </c>
      <c r="K2186" t="s">
        <v>153</v>
      </c>
      <c r="L2186">
        <v>11848</v>
      </c>
      <c r="M2186">
        <v>1114164</v>
      </c>
      <c r="N2186">
        <v>244741</v>
      </c>
      <c r="O2186">
        <v>70600</v>
      </c>
      <c r="P2186">
        <v>152483</v>
      </c>
      <c r="Q2186" t="s">
        <v>93</v>
      </c>
      <c r="R2186">
        <v>798672</v>
      </c>
    </row>
    <row r="2187" spans="1:18" x14ac:dyDescent="0.25">
      <c r="A2187" t="s">
        <v>396</v>
      </c>
      <c r="B2187" t="s">
        <v>397</v>
      </c>
      <c r="C2187" t="s">
        <v>85</v>
      </c>
      <c r="D2187">
        <v>105</v>
      </c>
      <c r="E2187" t="s">
        <v>398</v>
      </c>
      <c r="F2187" t="s">
        <v>87</v>
      </c>
      <c r="G2187" t="s">
        <v>88</v>
      </c>
      <c r="H2187" t="s">
        <v>89</v>
      </c>
      <c r="I2187" t="s">
        <v>154</v>
      </c>
      <c r="J2187" t="s">
        <v>91</v>
      </c>
      <c r="K2187" t="s">
        <v>155</v>
      </c>
      <c r="L2187">
        <v>0</v>
      </c>
      <c r="M2187">
        <v>1114164</v>
      </c>
      <c r="N2187">
        <v>244741</v>
      </c>
      <c r="O2187">
        <v>70600</v>
      </c>
      <c r="P2187">
        <v>152483</v>
      </c>
      <c r="Q2187" t="s">
        <v>93</v>
      </c>
      <c r="R2187">
        <v>798672</v>
      </c>
    </row>
    <row r="2188" spans="1:18" x14ac:dyDescent="0.25">
      <c r="A2188" t="s">
        <v>396</v>
      </c>
      <c r="B2188" t="s">
        <v>397</v>
      </c>
      <c r="C2188" t="s">
        <v>85</v>
      </c>
      <c r="D2188">
        <v>105</v>
      </c>
      <c r="E2188" t="s">
        <v>398</v>
      </c>
      <c r="F2188" t="s">
        <v>87</v>
      </c>
      <c r="G2188" t="s">
        <v>88</v>
      </c>
      <c r="H2188" t="s">
        <v>89</v>
      </c>
      <c r="I2188" t="s">
        <v>156</v>
      </c>
      <c r="J2188" t="s">
        <v>91</v>
      </c>
      <c r="K2188" t="s">
        <v>157</v>
      </c>
      <c r="L2188">
        <v>0</v>
      </c>
      <c r="M2188">
        <v>1114164</v>
      </c>
      <c r="N2188">
        <v>244741</v>
      </c>
      <c r="O2188">
        <v>70600</v>
      </c>
      <c r="P2188">
        <v>152483</v>
      </c>
      <c r="Q2188" t="s">
        <v>93</v>
      </c>
      <c r="R2188">
        <v>798672</v>
      </c>
    </row>
    <row r="2189" spans="1:18" x14ac:dyDescent="0.25">
      <c r="A2189" t="s">
        <v>396</v>
      </c>
      <c r="B2189" t="s">
        <v>397</v>
      </c>
      <c r="C2189" t="s">
        <v>85</v>
      </c>
      <c r="D2189">
        <v>105</v>
      </c>
      <c r="E2189" t="s">
        <v>398</v>
      </c>
      <c r="F2189" t="s">
        <v>87</v>
      </c>
      <c r="G2189" t="s">
        <v>88</v>
      </c>
      <c r="H2189" t="s">
        <v>89</v>
      </c>
      <c r="I2189" t="s">
        <v>158</v>
      </c>
      <c r="J2189" t="s">
        <v>91</v>
      </c>
      <c r="K2189" t="s">
        <v>159</v>
      </c>
      <c r="L2189">
        <v>900</v>
      </c>
      <c r="M2189">
        <v>1114164</v>
      </c>
      <c r="N2189">
        <v>244741</v>
      </c>
      <c r="O2189">
        <v>70600</v>
      </c>
      <c r="P2189">
        <v>152483</v>
      </c>
      <c r="Q2189" t="s">
        <v>93</v>
      </c>
      <c r="R2189">
        <v>798672</v>
      </c>
    </row>
    <row r="2190" spans="1:18" x14ac:dyDescent="0.25">
      <c r="A2190" t="s">
        <v>396</v>
      </c>
      <c r="B2190" t="s">
        <v>397</v>
      </c>
      <c r="C2190" t="s">
        <v>85</v>
      </c>
      <c r="D2190">
        <v>105</v>
      </c>
      <c r="E2190" t="s">
        <v>398</v>
      </c>
      <c r="F2190" t="s">
        <v>87</v>
      </c>
      <c r="G2190" t="s">
        <v>88</v>
      </c>
      <c r="H2190" t="s">
        <v>89</v>
      </c>
      <c r="I2190" t="s">
        <v>160</v>
      </c>
      <c r="J2190" t="s">
        <v>91</v>
      </c>
      <c r="K2190" t="s">
        <v>161</v>
      </c>
      <c r="L2190">
        <v>950</v>
      </c>
      <c r="M2190">
        <v>1114164</v>
      </c>
      <c r="N2190">
        <v>244741</v>
      </c>
      <c r="O2190">
        <v>70600</v>
      </c>
      <c r="P2190">
        <v>152483</v>
      </c>
      <c r="Q2190" t="s">
        <v>93</v>
      </c>
      <c r="R2190">
        <v>798672</v>
      </c>
    </row>
    <row r="2191" spans="1:18" x14ac:dyDescent="0.25">
      <c r="A2191" t="s">
        <v>396</v>
      </c>
      <c r="B2191" t="s">
        <v>397</v>
      </c>
      <c r="C2191" t="s">
        <v>85</v>
      </c>
      <c r="D2191">
        <v>105</v>
      </c>
      <c r="E2191" t="s">
        <v>398</v>
      </c>
      <c r="F2191" t="s">
        <v>87</v>
      </c>
      <c r="G2191" t="s">
        <v>88</v>
      </c>
      <c r="H2191" t="s">
        <v>89</v>
      </c>
      <c r="I2191" t="s">
        <v>162</v>
      </c>
      <c r="J2191" t="s">
        <v>91</v>
      </c>
      <c r="K2191" t="s">
        <v>163</v>
      </c>
      <c r="L2191">
        <v>150</v>
      </c>
      <c r="M2191">
        <v>1114164</v>
      </c>
      <c r="N2191">
        <v>244741</v>
      </c>
      <c r="O2191">
        <v>70600</v>
      </c>
      <c r="P2191">
        <v>152483</v>
      </c>
      <c r="Q2191" t="s">
        <v>93</v>
      </c>
      <c r="R2191">
        <v>798672</v>
      </c>
    </row>
    <row r="2192" spans="1:18" x14ac:dyDescent="0.25">
      <c r="A2192" t="s">
        <v>396</v>
      </c>
      <c r="B2192" t="s">
        <v>397</v>
      </c>
      <c r="C2192" t="s">
        <v>85</v>
      </c>
      <c r="D2192">
        <v>105</v>
      </c>
      <c r="E2192" t="s">
        <v>398</v>
      </c>
      <c r="F2192" t="s">
        <v>87</v>
      </c>
      <c r="G2192" t="s">
        <v>88</v>
      </c>
      <c r="H2192" t="s">
        <v>89</v>
      </c>
      <c r="I2192" t="s">
        <v>164</v>
      </c>
      <c r="J2192" t="s">
        <v>91</v>
      </c>
      <c r="K2192" t="s">
        <v>165</v>
      </c>
      <c r="L2192">
        <v>3500</v>
      </c>
      <c r="M2192">
        <v>1114164</v>
      </c>
      <c r="N2192">
        <v>244741</v>
      </c>
      <c r="O2192">
        <v>70600</v>
      </c>
      <c r="P2192">
        <v>152483</v>
      </c>
      <c r="Q2192" t="s">
        <v>93</v>
      </c>
      <c r="R2192">
        <v>798672</v>
      </c>
    </row>
    <row r="2193" spans="1:18" x14ac:dyDescent="0.25">
      <c r="A2193" t="s">
        <v>396</v>
      </c>
      <c r="B2193" t="s">
        <v>397</v>
      </c>
      <c r="C2193" t="s">
        <v>85</v>
      </c>
      <c r="D2193">
        <v>105</v>
      </c>
      <c r="E2193" t="s">
        <v>398</v>
      </c>
      <c r="F2193" t="s">
        <v>87</v>
      </c>
      <c r="G2193" t="s">
        <v>88</v>
      </c>
      <c r="H2193" t="s">
        <v>89</v>
      </c>
      <c r="I2193" t="s">
        <v>166</v>
      </c>
      <c r="J2193" t="s">
        <v>91</v>
      </c>
      <c r="K2193" t="s">
        <v>167</v>
      </c>
      <c r="L2193">
        <v>0</v>
      </c>
      <c r="M2193">
        <v>1114164</v>
      </c>
      <c r="N2193">
        <v>244741</v>
      </c>
      <c r="O2193">
        <v>70600</v>
      </c>
      <c r="P2193">
        <v>152483</v>
      </c>
      <c r="Q2193" t="s">
        <v>93</v>
      </c>
      <c r="R2193">
        <v>798672</v>
      </c>
    </row>
    <row r="2194" spans="1:18" x14ac:dyDescent="0.25">
      <c r="A2194" t="s">
        <v>396</v>
      </c>
      <c r="B2194" t="s">
        <v>397</v>
      </c>
      <c r="C2194" t="s">
        <v>85</v>
      </c>
      <c r="D2194">
        <v>105</v>
      </c>
      <c r="E2194" t="s">
        <v>398</v>
      </c>
      <c r="F2194" t="s">
        <v>87</v>
      </c>
      <c r="G2194" t="s">
        <v>88</v>
      </c>
      <c r="H2194" t="s">
        <v>89</v>
      </c>
      <c r="I2194" t="s">
        <v>168</v>
      </c>
      <c r="J2194" t="s">
        <v>91</v>
      </c>
      <c r="K2194" t="s">
        <v>169</v>
      </c>
      <c r="L2194">
        <v>900</v>
      </c>
      <c r="M2194">
        <v>1114164</v>
      </c>
      <c r="N2194">
        <v>244741</v>
      </c>
      <c r="O2194">
        <v>70600</v>
      </c>
      <c r="P2194">
        <v>152483</v>
      </c>
      <c r="Q2194" t="s">
        <v>93</v>
      </c>
      <c r="R2194">
        <v>798672</v>
      </c>
    </row>
    <row r="2195" spans="1:18" x14ac:dyDescent="0.25">
      <c r="A2195" t="s">
        <v>396</v>
      </c>
      <c r="B2195" t="s">
        <v>397</v>
      </c>
      <c r="C2195" t="s">
        <v>85</v>
      </c>
      <c r="D2195">
        <v>105</v>
      </c>
      <c r="E2195" t="s">
        <v>398</v>
      </c>
      <c r="F2195" t="s">
        <v>87</v>
      </c>
      <c r="G2195" t="s">
        <v>88</v>
      </c>
      <c r="H2195" t="s">
        <v>89</v>
      </c>
      <c r="I2195" t="s">
        <v>170</v>
      </c>
      <c r="J2195" t="s">
        <v>91</v>
      </c>
      <c r="K2195" t="s">
        <v>171</v>
      </c>
      <c r="L2195">
        <v>3990</v>
      </c>
      <c r="M2195">
        <v>1114164</v>
      </c>
      <c r="N2195">
        <v>244741</v>
      </c>
      <c r="O2195">
        <v>70600</v>
      </c>
      <c r="P2195">
        <v>152483</v>
      </c>
      <c r="Q2195" t="s">
        <v>93</v>
      </c>
      <c r="R2195">
        <v>798672</v>
      </c>
    </row>
    <row r="2196" spans="1:18" x14ac:dyDescent="0.25">
      <c r="A2196" t="s">
        <v>396</v>
      </c>
      <c r="B2196" t="s">
        <v>397</v>
      </c>
      <c r="C2196" t="s">
        <v>85</v>
      </c>
      <c r="D2196">
        <v>105</v>
      </c>
      <c r="E2196" t="s">
        <v>398</v>
      </c>
      <c r="F2196" t="s">
        <v>87</v>
      </c>
      <c r="G2196" t="s">
        <v>88</v>
      </c>
      <c r="H2196" t="s">
        <v>89</v>
      </c>
      <c r="I2196" t="s">
        <v>172</v>
      </c>
      <c r="J2196" t="s">
        <v>91</v>
      </c>
      <c r="K2196" t="s">
        <v>173</v>
      </c>
      <c r="L2196">
        <v>0</v>
      </c>
      <c r="M2196">
        <v>1114164</v>
      </c>
      <c r="N2196">
        <v>244741</v>
      </c>
      <c r="O2196">
        <v>70600</v>
      </c>
      <c r="P2196">
        <v>152483</v>
      </c>
      <c r="Q2196" t="s">
        <v>93</v>
      </c>
      <c r="R2196">
        <v>798672</v>
      </c>
    </row>
    <row r="2197" spans="1:18" x14ac:dyDescent="0.25">
      <c r="A2197" t="s">
        <v>396</v>
      </c>
      <c r="B2197" t="s">
        <v>397</v>
      </c>
      <c r="C2197" t="s">
        <v>85</v>
      </c>
      <c r="D2197">
        <v>105</v>
      </c>
      <c r="E2197" t="s">
        <v>398</v>
      </c>
      <c r="F2197" t="s">
        <v>87</v>
      </c>
      <c r="G2197" t="s">
        <v>88</v>
      </c>
      <c r="H2197" t="s">
        <v>89</v>
      </c>
      <c r="I2197" t="s">
        <v>174</v>
      </c>
      <c r="J2197" t="s">
        <v>91</v>
      </c>
      <c r="K2197" t="s">
        <v>175</v>
      </c>
      <c r="L2197">
        <v>300</v>
      </c>
      <c r="M2197">
        <v>1114164</v>
      </c>
      <c r="N2197">
        <v>244741</v>
      </c>
      <c r="O2197">
        <v>70600</v>
      </c>
      <c r="P2197">
        <v>152483</v>
      </c>
      <c r="Q2197" t="s">
        <v>93</v>
      </c>
      <c r="R2197">
        <v>798672</v>
      </c>
    </row>
    <row r="2198" spans="1:18" x14ac:dyDescent="0.25">
      <c r="A2198" t="s">
        <v>396</v>
      </c>
      <c r="B2198" t="s">
        <v>397</v>
      </c>
      <c r="C2198" t="s">
        <v>85</v>
      </c>
      <c r="D2198">
        <v>105</v>
      </c>
      <c r="E2198" t="s">
        <v>398</v>
      </c>
      <c r="F2198" t="s">
        <v>87</v>
      </c>
      <c r="G2198" t="s">
        <v>88</v>
      </c>
      <c r="H2198" t="s">
        <v>89</v>
      </c>
      <c r="I2198" t="s">
        <v>176</v>
      </c>
      <c r="J2198" t="s">
        <v>91</v>
      </c>
      <c r="K2198" t="s">
        <v>177</v>
      </c>
      <c r="L2198">
        <v>0</v>
      </c>
      <c r="M2198">
        <v>1114164</v>
      </c>
      <c r="N2198">
        <v>244741</v>
      </c>
      <c r="O2198">
        <v>70600</v>
      </c>
      <c r="P2198">
        <v>152483</v>
      </c>
      <c r="Q2198" t="s">
        <v>93</v>
      </c>
      <c r="R2198">
        <v>798672</v>
      </c>
    </row>
    <row r="2199" spans="1:18" x14ac:dyDescent="0.25">
      <c r="A2199" t="s">
        <v>396</v>
      </c>
      <c r="B2199" t="s">
        <v>397</v>
      </c>
      <c r="C2199" t="s">
        <v>85</v>
      </c>
      <c r="D2199">
        <v>105</v>
      </c>
      <c r="E2199" t="s">
        <v>398</v>
      </c>
      <c r="F2199" t="s">
        <v>87</v>
      </c>
      <c r="G2199" t="s">
        <v>88</v>
      </c>
      <c r="H2199" t="s">
        <v>89</v>
      </c>
      <c r="I2199" t="s">
        <v>178</v>
      </c>
      <c r="J2199" t="s">
        <v>91</v>
      </c>
      <c r="K2199" t="s">
        <v>179</v>
      </c>
      <c r="L2199">
        <v>39000</v>
      </c>
      <c r="M2199">
        <v>1114164</v>
      </c>
      <c r="N2199">
        <v>244741</v>
      </c>
      <c r="O2199">
        <v>70600</v>
      </c>
      <c r="P2199">
        <v>152483</v>
      </c>
      <c r="Q2199" t="s">
        <v>93</v>
      </c>
      <c r="R2199">
        <v>798672</v>
      </c>
    </row>
    <row r="2200" spans="1:18" x14ac:dyDescent="0.25">
      <c r="A2200" t="s">
        <v>396</v>
      </c>
      <c r="B2200" t="s">
        <v>397</v>
      </c>
      <c r="C2200" t="s">
        <v>85</v>
      </c>
      <c r="D2200">
        <v>105</v>
      </c>
      <c r="E2200" t="s">
        <v>398</v>
      </c>
      <c r="F2200" t="s">
        <v>87</v>
      </c>
      <c r="G2200" t="s">
        <v>88</v>
      </c>
      <c r="H2200" t="s">
        <v>89</v>
      </c>
      <c r="I2200" t="s">
        <v>180</v>
      </c>
      <c r="J2200" t="s">
        <v>91</v>
      </c>
      <c r="K2200" t="s">
        <v>181</v>
      </c>
      <c r="L2200">
        <v>158796</v>
      </c>
      <c r="M2200">
        <v>1114164</v>
      </c>
      <c r="N2200">
        <v>244741</v>
      </c>
      <c r="O2200">
        <v>70600</v>
      </c>
      <c r="P2200">
        <v>152483</v>
      </c>
      <c r="Q2200" t="s">
        <v>93</v>
      </c>
      <c r="R2200">
        <v>798672</v>
      </c>
    </row>
    <row r="2201" spans="1:18" x14ac:dyDescent="0.25">
      <c r="A2201" t="s">
        <v>396</v>
      </c>
      <c r="B2201" t="s">
        <v>397</v>
      </c>
      <c r="C2201" t="s">
        <v>85</v>
      </c>
      <c r="D2201">
        <v>105</v>
      </c>
      <c r="E2201" t="s">
        <v>398</v>
      </c>
      <c r="F2201" t="s">
        <v>87</v>
      </c>
      <c r="G2201" t="s">
        <v>88</v>
      </c>
      <c r="H2201" t="s">
        <v>89</v>
      </c>
      <c r="I2201" t="s">
        <v>182</v>
      </c>
      <c r="J2201" t="s">
        <v>91</v>
      </c>
      <c r="K2201" t="s">
        <v>183</v>
      </c>
      <c r="L2201">
        <v>0</v>
      </c>
      <c r="M2201">
        <v>1114164</v>
      </c>
      <c r="N2201">
        <v>244741</v>
      </c>
      <c r="O2201">
        <v>70600</v>
      </c>
      <c r="P2201">
        <v>152483</v>
      </c>
      <c r="Q2201" t="s">
        <v>93</v>
      </c>
      <c r="R2201">
        <v>798672</v>
      </c>
    </row>
    <row r="2202" spans="1:18" x14ac:dyDescent="0.25">
      <c r="A2202" t="s">
        <v>396</v>
      </c>
      <c r="B2202" t="s">
        <v>397</v>
      </c>
      <c r="C2202" t="s">
        <v>85</v>
      </c>
      <c r="D2202">
        <v>105</v>
      </c>
      <c r="E2202" t="s">
        <v>398</v>
      </c>
      <c r="F2202" t="s">
        <v>87</v>
      </c>
      <c r="G2202" t="s">
        <v>88</v>
      </c>
      <c r="H2202" t="s">
        <v>89</v>
      </c>
      <c r="I2202" t="s">
        <v>184</v>
      </c>
      <c r="J2202" t="s">
        <v>91</v>
      </c>
      <c r="K2202" t="s">
        <v>185</v>
      </c>
      <c r="L2202">
        <v>0</v>
      </c>
      <c r="M2202">
        <v>1114164</v>
      </c>
      <c r="N2202">
        <v>244741</v>
      </c>
      <c r="O2202">
        <v>70600</v>
      </c>
      <c r="P2202">
        <v>152483</v>
      </c>
      <c r="Q2202" t="s">
        <v>93</v>
      </c>
      <c r="R2202">
        <v>798672</v>
      </c>
    </row>
    <row r="2203" spans="1:18" x14ac:dyDescent="0.25">
      <c r="A2203" t="s">
        <v>396</v>
      </c>
      <c r="B2203" t="s">
        <v>397</v>
      </c>
      <c r="C2203" t="s">
        <v>85</v>
      </c>
      <c r="D2203">
        <v>105</v>
      </c>
      <c r="E2203" t="s">
        <v>398</v>
      </c>
      <c r="F2203" t="s">
        <v>87</v>
      </c>
      <c r="G2203" t="s">
        <v>88</v>
      </c>
      <c r="H2203" t="s">
        <v>89</v>
      </c>
      <c r="I2203" t="s">
        <v>186</v>
      </c>
      <c r="J2203" t="s">
        <v>91</v>
      </c>
      <c r="K2203" t="s">
        <v>187</v>
      </c>
      <c r="L2203">
        <v>0</v>
      </c>
      <c r="M2203">
        <v>1114164</v>
      </c>
      <c r="N2203">
        <v>244741</v>
      </c>
      <c r="O2203">
        <v>70600</v>
      </c>
      <c r="P2203">
        <v>152483</v>
      </c>
      <c r="Q2203" t="s">
        <v>93</v>
      </c>
      <c r="R2203">
        <v>798672</v>
      </c>
    </row>
    <row r="2204" spans="1:18" x14ac:dyDescent="0.25">
      <c r="A2204" t="s">
        <v>396</v>
      </c>
      <c r="B2204" t="s">
        <v>397</v>
      </c>
      <c r="C2204" t="s">
        <v>85</v>
      </c>
      <c r="D2204">
        <v>105</v>
      </c>
      <c r="E2204" t="s">
        <v>398</v>
      </c>
      <c r="F2204" t="s">
        <v>87</v>
      </c>
      <c r="G2204" t="s">
        <v>88</v>
      </c>
      <c r="H2204" t="s">
        <v>89</v>
      </c>
      <c r="I2204" t="s">
        <v>188</v>
      </c>
      <c r="J2204" t="s">
        <v>91</v>
      </c>
      <c r="K2204" t="s">
        <v>189</v>
      </c>
      <c r="L2204">
        <v>0</v>
      </c>
      <c r="M2204">
        <v>1114164</v>
      </c>
      <c r="N2204">
        <v>244741</v>
      </c>
      <c r="O2204">
        <v>70600</v>
      </c>
      <c r="P2204">
        <v>152483</v>
      </c>
      <c r="Q2204" t="s">
        <v>93</v>
      </c>
      <c r="R2204">
        <v>798672</v>
      </c>
    </row>
    <row r="2205" spans="1:18" x14ac:dyDescent="0.25">
      <c r="A2205" t="s">
        <v>396</v>
      </c>
      <c r="B2205" t="s">
        <v>397</v>
      </c>
      <c r="C2205" t="s">
        <v>85</v>
      </c>
      <c r="D2205">
        <v>105</v>
      </c>
      <c r="E2205" t="s">
        <v>398</v>
      </c>
      <c r="F2205" t="s">
        <v>87</v>
      </c>
      <c r="G2205" t="s">
        <v>88</v>
      </c>
      <c r="H2205" t="s">
        <v>89</v>
      </c>
      <c r="I2205" t="s">
        <v>190</v>
      </c>
      <c r="J2205" t="s">
        <v>91</v>
      </c>
      <c r="K2205" t="s">
        <v>191</v>
      </c>
      <c r="L2205">
        <v>850</v>
      </c>
      <c r="M2205">
        <v>1114164</v>
      </c>
      <c r="N2205">
        <v>244741</v>
      </c>
      <c r="O2205">
        <v>70600</v>
      </c>
      <c r="P2205">
        <v>152483</v>
      </c>
      <c r="Q2205" t="s">
        <v>93</v>
      </c>
      <c r="R2205">
        <v>798672</v>
      </c>
    </row>
    <row r="2206" spans="1:18" x14ac:dyDescent="0.25">
      <c r="A2206" t="s">
        <v>396</v>
      </c>
      <c r="B2206" t="s">
        <v>397</v>
      </c>
      <c r="C2206" t="s">
        <v>85</v>
      </c>
      <c r="D2206">
        <v>105</v>
      </c>
      <c r="E2206" t="s">
        <v>398</v>
      </c>
      <c r="F2206" t="s">
        <v>87</v>
      </c>
      <c r="G2206" t="s">
        <v>88</v>
      </c>
      <c r="H2206" t="s">
        <v>89</v>
      </c>
      <c r="I2206" t="s">
        <v>192</v>
      </c>
      <c r="J2206" t="s">
        <v>91</v>
      </c>
      <c r="K2206" t="s">
        <v>193</v>
      </c>
      <c r="L2206">
        <v>1250</v>
      </c>
      <c r="M2206">
        <v>1114164</v>
      </c>
      <c r="N2206">
        <v>244741</v>
      </c>
      <c r="O2206">
        <v>70600</v>
      </c>
      <c r="P2206">
        <v>152483</v>
      </c>
      <c r="Q2206" t="s">
        <v>93</v>
      </c>
      <c r="R2206">
        <v>798672</v>
      </c>
    </row>
    <row r="2207" spans="1:18" x14ac:dyDescent="0.25">
      <c r="A2207" t="s">
        <v>396</v>
      </c>
      <c r="B2207" t="s">
        <v>397</v>
      </c>
      <c r="C2207" t="s">
        <v>85</v>
      </c>
      <c r="D2207">
        <v>105</v>
      </c>
      <c r="E2207" t="s">
        <v>398</v>
      </c>
      <c r="F2207" t="s">
        <v>87</v>
      </c>
      <c r="G2207" t="s">
        <v>88</v>
      </c>
      <c r="H2207" t="s">
        <v>89</v>
      </c>
      <c r="I2207" t="s">
        <v>194</v>
      </c>
      <c r="J2207" t="s">
        <v>91</v>
      </c>
      <c r="K2207" t="s">
        <v>195</v>
      </c>
      <c r="L2207">
        <v>38663</v>
      </c>
      <c r="M2207">
        <v>1114164</v>
      </c>
      <c r="N2207">
        <v>244741</v>
      </c>
      <c r="O2207">
        <v>70600</v>
      </c>
      <c r="P2207">
        <v>152483</v>
      </c>
      <c r="Q2207" t="s">
        <v>93</v>
      </c>
      <c r="R2207">
        <v>798672</v>
      </c>
    </row>
    <row r="2208" spans="1:18" x14ac:dyDescent="0.25">
      <c r="A2208" t="s">
        <v>396</v>
      </c>
      <c r="B2208" t="s">
        <v>397</v>
      </c>
      <c r="C2208" t="s">
        <v>85</v>
      </c>
      <c r="D2208">
        <v>105</v>
      </c>
      <c r="E2208" t="s">
        <v>398</v>
      </c>
      <c r="F2208" t="s">
        <v>87</v>
      </c>
      <c r="G2208" t="s">
        <v>88</v>
      </c>
      <c r="H2208" t="s">
        <v>89</v>
      </c>
      <c r="I2208" t="s">
        <v>196</v>
      </c>
      <c r="J2208" t="s">
        <v>91</v>
      </c>
      <c r="K2208" t="s">
        <v>197</v>
      </c>
      <c r="L2208">
        <v>49642</v>
      </c>
      <c r="M2208">
        <v>1114164</v>
      </c>
      <c r="N2208">
        <v>244741</v>
      </c>
      <c r="O2208">
        <v>70600</v>
      </c>
      <c r="P2208">
        <v>152483</v>
      </c>
      <c r="Q2208" t="s">
        <v>93</v>
      </c>
      <c r="R2208">
        <v>798672</v>
      </c>
    </row>
    <row r="2209" spans="1:18" x14ac:dyDescent="0.25">
      <c r="A2209" t="s">
        <v>396</v>
      </c>
      <c r="B2209" t="s">
        <v>397</v>
      </c>
      <c r="C2209" t="s">
        <v>85</v>
      </c>
      <c r="D2209">
        <v>105</v>
      </c>
      <c r="E2209" t="s">
        <v>398</v>
      </c>
      <c r="F2209" t="s">
        <v>87</v>
      </c>
      <c r="G2209" t="s">
        <v>88</v>
      </c>
      <c r="H2209" t="s">
        <v>89</v>
      </c>
      <c r="I2209" t="s">
        <v>198</v>
      </c>
      <c r="J2209" t="s">
        <v>91</v>
      </c>
      <c r="K2209" t="s">
        <v>199</v>
      </c>
      <c r="L2209">
        <v>0</v>
      </c>
      <c r="M2209">
        <v>1114164</v>
      </c>
      <c r="N2209">
        <v>244741</v>
      </c>
      <c r="O2209">
        <v>70600</v>
      </c>
      <c r="P2209">
        <v>152483</v>
      </c>
      <c r="Q2209" t="s">
        <v>93</v>
      </c>
      <c r="R2209">
        <v>798672</v>
      </c>
    </row>
    <row r="2210" spans="1:18" x14ac:dyDescent="0.25">
      <c r="A2210" t="s">
        <v>396</v>
      </c>
      <c r="B2210" t="s">
        <v>397</v>
      </c>
      <c r="C2210" t="s">
        <v>85</v>
      </c>
      <c r="D2210">
        <v>105</v>
      </c>
      <c r="E2210" t="s">
        <v>398</v>
      </c>
      <c r="F2210" t="s">
        <v>87</v>
      </c>
      <c r="G2210" t="s">
        <v>88</v>
      </c>
      <c r="H2210" t="s">
        <v>89</v>
      </c>
      <c r="I2210" t="s">
        <v>200</v>
      </c>
      <c r="J2210" t="s">
        <v>91</v>
      </c>
      <c r="K2210" t="s">
        <v>201</v>
      </c>
      <c r="L2210">
        <v>15259</v>
      </c>
      <c r="M2210">
        <v>1114164</v>
      </c>
      <c r="N2210">
        <v>244741</v>
      </c>
      <c r="O2210">
        <v>70600</v>
      </c>
      <c r="P2210">
        <v>152483</v>
      </c>
      <c r="Q2210" t="s">
        <v>93</v>
      </c>
      <c r="R2210">
        <v>798672</v>
      </c>
    </row>
    <row r="2211" spans="1:18" x14ac:dyDescent="0.25">
      <c r="A2211" t="s">
        <v>396</v>
      </c>
      <c r="B2211" t="s">
        <v>397</v>
      </c>
      <c r="C2211" t="s">
        <v>85</v>
      </c>
      <c r="D2211">
        <v>105</v>
      </c>
      <c r="E2211" t="s">
        <v>398</v>
      </c>
      <c r="F2211" t="s">
        <v>87</v>
      </c>
      <c r="G2211" t="s">
        <v>88</v>
      </c>
      <c r="H2211" t="s">
        <v>89</v>
      </c>
      <c r="I2211" t="s">
        <v>202</v>
      </c>
      <c r="J2211" t="s">
        <v>91</v>
      </c>
      <c r="K2211" t="s">
        <v>203</v>
      </c>
      <c r="L2211">
        <v>4569</v>
      </c>
      <c r="M2211">
        <v>1114164</v>
      </c>
      <c r="N2211">
        <v>244741</v>
      </c>
      <c r="O2211">
        <v>70600</v>
      </c>
      <c r="P2211">
        <v>152483</v>
      </c>
      <c r="Q2211" t="s">
        <v>93</v>
      </c>
      <c r="R2211">
        <v>798672</v>
      </c>
    </row>
    <row r="2212" spans="1:18" x14ac:dyDescent="0.25">
      <c r="A2212" t="s">
        <v>396</v>
      </c>
      <c r="B2212" t="s">
        <v>397</v>
      </c>
      <c r="C2212" t="s">
        <v>85</v>
      </c>
      <c r="D2212">
        <v>105</v>
      </c>
      <c r="E2212" t="s">
        <v>398</v>
      </c>
      <c r="F2212" t="s">
        <v>87</v>
      </c>
      <c r="G2212" t="s">
        <v>88</v>
      </c>
      <c r="H2212" t="s">
        <v>89</v>
      </c>
      <c r="I2212" t="s">
        <v>204</v>
      </c>
      <c r="J2212" t="s">
        <v>91</v>
      </c>
      <c r="K2212" t="s">
        <v>205</v>
      </c>
      <c r="L2212">
        <v>0</v>
      </c>
      <c r="M2212">
        <v>1114164</v>
      </c>
      <c r="N2212">
        <v>244741</v>
      </c>
      <c r="O2212">
        <v>70600</v>
      </c>
      <c r="P2212">
        <v>152483</v>
      </c>
      <c r="Q2212" t="s">
        <v>93</v>
      </c>
      <c r="R2212">
        <v>798672</v>
      </c>
    </row>
    <row r="2213" spans="1:18" x14ac:dyDescent="0.25">
      <c r="A2213" t="s">
        <v>396</v>
      </c>
      <c r="B2213" t="s">
        <v>397</v>
      </c>
      <c r="C2213" t="s">
        <v>85</v>
      </c>
      <c r="D2213">
        <v>105</v>
      </c>
      <c r="E2213" t="s">
        <v>398</v>
      </c>
      <c r="F2213" t="s">
        <v>87</v>
      </c>
      <c r="G2213" t="s">
        <v>88</v>
      </c>
      <c r="H2213" t="s">
        <v>89</v>
      </c>
      <c r="I2213" t="s">
        <v>206</v>
      </c>
      <c r="J2213" t="s">
        <v>91</v>
      </c>
      <c r="K2213" t="s">
        <v>207</v>
      </c>
      <c r="L2213">
        <v>14949</v>
      </c>
      <c r="M2213">
        <v>1114164</v>
      </c>
      <c r="N2213">
        <v>244741</v>
      </c>
      <c r="O2213">
        <v>70600</v>
      </c>
      <c r="P2213">
        <v>152483</v>
      </c>
      <c r="Q2213" t="s">
        <v>93</v>
      </c>
      <c r="R2213">
        <v>798672</v>
      </c>
    </row>
    <row r="2214" spans="1:18" x14ac:dyDescent="0.25">
      <c r="A2214" t="s">
        <v>396</v>
      </c>
      <c r="B2214" t="s">
        <v>397</v>
      </c>
      <c r="C2214" t="s">
        <v>85</v>
      </c>
      <c r="D2214">
        <v>105</v>
      </c>
      <c r="E2214" t="s">
        <v>398</v>
      </c>
      <c r="F2214" t="s">
        <v>87</v>
      </c>
      <c r="G2214" t="s">
        <v>88</v>
      </c>
      <c r="H2214" t="s">
        <v>89</v>
      </c>
      <c r="I2214" t="s">
        <v>208</v>
      </c>
      <c r="J2214" t="s">
        <v>91</v>
      </c>
      <c r="K2214" t="s">
        <v>209</v>
      </c>
      <c r="L2214">
        <v>2258</v>
      </c>
      <c r="M2214">
        <v>1114164</v>
      </c>
      <c r="N2214">
        <v>244741</v>
      </c>
      <c r="O2214">
        <v>70600</v>
      </c>
      <c r="P2214">
        <v>152483</v>
      </c>
      <c r="Q2214" t="s">
        <v>93</v>
      </c>
      <c r="R2214">
        <v>798672</v>
      </c>
    </row>
    <row r="2215" spans="1:18" x14ac:dyDescent="0.25">
      <c r="A2215" t="s">
        <v>396</v>
      </c>
      <c r="B2215" t="s">
        <v>397</v>
      </c>
      <c r="C2215" t="s">
        <v>85</v>
      </c>
      <c r="D2215">
        <v>105</v>
      </c>
      <c r="E2215" t="s">
        <v>398</v>
      </c>
      <c r="F2215" t="s">
        <v>87</v>
      </c>
      <c r="G2215" t="s">
        <v>88</v>
      </c>
      <c r="H2215" t="s">
        <v>89</v>
      </c>
      <c r="I2215" t="s">
        <v>210</v>
      </c>
      <c r="J2215" t="s">
        <v>91</v>
      </c>
      <c r="K2215" t="s">
        <v>211</v>
      </c>
      <c r="L2215">
        <v>11000</v>
      </c>
      <c r="M2215">
        <v>1114164</v>
      </c>
      <c r="N2215">
        <v>244741</v>
      </c>
      <c r="O2215">
        <v>70600</v>
      </c>
      <c r="P2215">
        <v>152483</v>
      </c>
      <c r="Q2215" t="s">
        <v>93</v>
      </c>
      <c r="R2215">
        <v>798672</v>
      </c>
    </row>
    <row r="2216" spans="1:18" x14ac:dyDescent="0.25">
      <c r="A2216" t="s">
        <v>396</v>
      </c>
      <c r="B2216" t="s">
        <v>397</v>
      </c>
      <c r="C2216" t="s">
        <v>85</v>
      </c>
      <c r="D2216">
        <v>105</v>
      </c>
      <c r="E2216" t="s">
        <v>398</v>
      </c>
      <c r="F2216" t="s">
        <v>87</v>
      </c>
      <c r="G2216" t="s">
        <v>88</v>
      </c>
      <c r="H2216" t="s">
        <v>89</v>
      </c>
      <c r="I2216" t="s">
        <v>212</v>
      </c>
      <c r="J2216" t="s">
        <v>91</v>
      </c>
      <c r="K2216" t="s">
        <v>213</v>
      </c>
      <c r="L2216">
        <v>900</v>
      </c>
      <c r="M2216">
        <v>1114164</v>
      </c>
      <c r="N2216">
        <v>244741</v>
      </c>
      <c r="O2216">
        <v>70600</v>
      </c>
      <c r="P2216">
        <v>152483</v>
      </c>
      <c r="Q2216" t="s">
        <v>93</v>
      </c>
      <c r="R2216">
        <v>798672</v>
      </c>
    </row>
    <row r="2217" spans="1:18" x14ac:dyDescent="0.25">
      <c r="A2217" t="s">
        <v>396</v>
      </c>
      <c r="B2217" t="s">
        <v>397</v>
      </c>
      <c r="C2217" t="s">
        <v>85</v>
      </c>
      <c r="D2217">
        <v>105</v>
      </c>
      <c r="E2217" t="s">
        <v>398</v>
      </c>
      <c r="F2217" t="s">
        <v>87</v>
      </c>
      <c r="G2217" t="s">
        <v>88</v>
      </c>
      <c r="H2217" t="s">
        <v>89</v>
      </c>
      <c r="I2217" t="s">
        <v>214</v>
      </c>
      <c r="J2217" t="s">
        <v>91</v>
      </c>
      <c r="K2217" t="s">
        <v>215</v>
      </c>
      <c r="L2217">
        <v>86771</v>
      </c>
      <c r="M2217">
        <v>1114164</v>
      </c>
      <c r="N2217">
        <v>244741</v>
      </c>
      <c r="O2217">
        <v>70600</v>
      </c>
      <c r="P2217">
        <v>152483</v>
      </c>
      <c r="Q2217" t="s">
        <v>93</v>
      </c>
      <c r="R2217">
        <v>798672</v>
      </c>
    </row>
    <row r="2218" spans="1:18" x14ac:dyDescent="0.25">
      <c r="A2218" t="s">
        <v>396</v>
      </c>
      <c r="B2218" t="s">
        <v>397</v>
      </c>
      <c r="C2218" t="s">
        <v>85</v>
      </c>
      <c r="D2218">
        <v>105</v>
      </c>
      <c r="E2218" t="s">
        <v>398</v>
      </c>
      <c r="F2218" t="s">
        <v>87</v>
      </c>
      <c r="G2218" t="s">
        <v>88</v>
      </c>
      <c r="H2218" t="s">
        <v>89</v>
      </c>
      <c r="I2218" t="s">
        <v>216</v>
      </c>
      <c r="J2218" t="s">
        <v>91</v>
      </c>
      <c r="K2218" t="s">
        <v>217</v>
      </c>
      <c r="L2218">
        <v>10000</v>
      </c>
      <c r="M2218">
        <v>1114164</v>
      </c>
      <c r="N2218">
        <v>244741</v>
      </c>
      <c r="O2218">
        <v>70600</v>
      </c>
      <c r="P2218">
        <v>152483</v>
      </c>
      <c r="Q2218" t="s">
        <v>93</v>
      </c>
      <c r="R2218">
        <v>798672</v>
      </c>
    </row>
    <row r="2219" spans="1:18" x14ac:dyDescent="0.25">
      <c r="A2219" t="s">
        <v>396</v>
      </c>
      <c r="B2219" t="s">
        <v>397</v>
      </c>
      <c r="C2219" t="s">
        <v>85</v>
      </c>
      <c r="D2219">
        <v>105</v>
      </c>
      <c r="E2219" t="s">
        <v>398</v>
      </c>
      <c r="F2219" t="s">
        <v>87</v>
      </c>
      <c r="G2219" t="s">
        <v>88</v>
      </c>
      <c r="H2219" t="s">
        <v>89</v>
      </c>
      <c r="I2219" t="s">
        <v>218</v>
      </c>
      <c r="J2219" t="s">
        <v>91</v>
      </c>
      <c r="K2219" t="s">
        <v>219</v>
      </c>
      <c r="L2219">
        <v>0</v>
      </c>
      <c r="M2219">
        <v>1114164</v>
      </c>
      <c r="N2219">
        <v>244741</v>
      </c>
      <c r="O2219">
        <v>70600</v>
      </c>
      <c r="P2219">
        <v>152483</v>
      </c>
      <c r="Q2219" t="s">
        <v>93</v>
      </c>
      <c r="R2219">
        <v>798672</v>
      </c>
    </row>
    <row r="2220" spans="1:18" x14ac:dyDescent="0.25">
      <c r="A2220" t="s">
        <v>396</v>
      </c>
      <c r="B2220" t="s">
        <v>397</v>
      </c>
      <c r="C2220" t="s">
        <v>85</v>
      </c>
      <c r="D2220">
        <v>105</v>
      </c>
      <c r="E2220" t="s">
        <v>398</v>
      </c>
      <c r="F2220" t="s">
        <v>87</v>
      </c>
      <c r="G2220" t="s">
        <v>88</v>
      </c>
      <c r="H2220" t="s">
        <v>89</v>
      </c>
      <c r="I2220" t="s">
        <v>220</v>
      </c>
      <c r="J2220" t="s">
        <v>91</v>
      </c>
      <c r="K2220" t="s">
        <v>221</v>
      </c>
      <c r="L2220">
        <v>600</v>
      </c>
      <c r="M2220">
        <v>1114164</v>
      </c>
      <c r="N2220">
        <v>244741</v>
      </c>
      <c r="O2220">
        <v>70600</v>
      </c>
      <c r="P2220">
        <v>152483</v>
      </c>
      <c r="Q2220" t="s">
        <v>93</v>
      </c>
      <c r="R2220">
        <v>798672</v>
      </c>
    </row>
    <row r="2221" spans="1:18" x14ac:dyDescent="0.25">
      <c r="A2221" t="s">
        <v>396</v>
      </c>
      <c r="B2221" t="s">
        <v>397</v>
      </c>
      <c r="C2221" t="s">
        <v>85</v>
      </c>
      <c r="D2221">
        <v>105</v>
      </c>
      <c r="E2221" t="s">
        <v>398</v>
      </c>
      <c r="F2221" t="s">
        <v>87</v>
      </c>
      <c r="G2221" t="s">
        <v>88</v>
      </c>
      <c r="H2221" t="s">
        <v>89</v>
      </c>
      <c r="I2221" t="s">
        <v>222</v>
      </c>
      <c r="J2221" t="s">
        <v>91</v>
      </c>
      <c r="K2221" t="s">
        <v>223</v>
      </c>
      <c r="L2221">
        <v>1500</v>
      </c>
      <c r="M2221">
        <v>1114164</v>
      </c>
      <c r="N2221">
        <v>244741</v>
      </c>
      <c r="O2221">
        <v>70600</v>
      </c>
      <c r="P2221">
        <v>152483</v>
      </c>
      <c r="Q2221" t="s">
        <v>93</v>
      </c>
      <c r="R2221">
        <v>798672</v>
      </c>
    </row>
    <row r="2222" spans="1:18" x14ac:dyDescent="0.25">
      <c r="A2222" t="s">
        <v>396</v>
      </c>
      <c r="B2222" t="s">
        <v>397</v>
      </c>
      <c r="C2222" t="s">
        <v>85</v>
      </c>
      <c r="D2222">
        <v>105</v>
      </c>
      <c r="E2222" t="s">
        <v>398</v>
      </c>
      <c r="F2222" t="s">
        <v>87</v>
      </c>
      <c r="G2222" t="s">
        <v>88</v>
      </c>
      <c r="H2222" t="s">
        <v>89</v>
      </c>
      <c r="I2222" t="s">
        <v>224</v>
      </c>
      <c r="J2222" t="s">
        <v>91</v>
      </c>
      <c r="K2222" t="s">
        <v>225</v>
      </c>
      <c r="L2222">
        <v>1900</v>
      </c>
      <c r="M2222">
        <v>1114164</v>
      </c>
      <c r="N2222">
        <v>244741</v>
      </c>
      <c r="O2222">
        <v>70600</v>
      </c>
      <c r="P2222">
        <v>152483</v>
      </c>
      <c r="Q2222" t="s">
        <v>93</v>
      </c>
      <c r="R2222">
        <v>798672</v>
      </c>
    </row>
    <row r="2223" spans="1:18" x14ac:dyDescent="0.25">
      <c r="A2223" t="s">
        <v>396</v>
      </c>
      <c r="B2223" t="s">
        <v>397</v>
      </c>
      <c r="C2223" t="s">
        <v>85</v>
      </c>
      <c r="D2223">
        <v>105</v>
      </c>
      <c r="E2223" t="s">
        <v>398</v>
      </c>
      <c r="F2223" t="s">
        <v>87</v>
      </c>
      <c r="G2223" t="s">
        <v>88</v>
      </c>
      <c r="H2223" t="s">
        <v>89</v>
      </c>
      <c r="I2223" t="s">
        <v>226</v>
      </c>
      <c r="J2223" t="s">
        <v>91</v>
      </c>
      <c r="K2223" t="s">
        <v>227</v>
      </c>
      <c r="L2223">
        <v>24540</v>
      </c>
      <c r="M2223">
        <v>1114164</v>
      </c>
      <c r="N2223">
        <v>244741</v>
      </c>
      <c r="O2223">
        <v>70600</v>
      </c>
      <c r="P2223">
        <v>152483</v>
      </c>
      <c r="Q2223" t="s">
        <v>93</v>
      </c>
      <c r="R2223">
        <v>798672</v>
      </c>
    </row>
    <row r="2224" spans="1:18" x14ac:dyDescent="0.25">
      <c r="A2224" t="s">
        <v>396</v>
      </c>
      <c r="B2224" t="s">
        <v>397</v>
      </c>
      <c r="C2224" t="s">
        <v>85</v>
      </c>
      <c r="D2224">
        <v>105</v>
      </c>
      <c r="E2224" t="s">
        <v>398</v>
      </c>
      <c r="F2224" t="s">
        <v>87</v>
      </c>
      <c r="G2224" t="s">
        <v>88</v>
      </c>
      <c r="H2224" t="s">
        <v>89</v>
      </c>
      <c r="I2224" t="s">
        <v>228</v>
      </c>
      <c r="J2224" t="s">
        <v>91</v>
      </c>
      <c r="K2224" t="s">
        <v>229</v>
      </c>
      <c r="L2224">
        <v>0</v>
      </c>
      <c r="M2224">
        <v>1114164</v>
      </c>
      <c r="N2224">
        <v>244741</v>
      </c>
      <c r="O2224">
        <v>70600</v>
      </c>
      <c r="P2224">
        <v>152483</v>
      </c>
      <c r="Q2224" t="s">
        <v>93</v>
      </c>
      <c r="R2224">
        <v>798672</v>
      </c>
    </row>
    <row r="2225" spans="1:18" x14ac:dyDescent="0.25">
      <c r="A2225" t="s">
        <v>396</v>
      </c>
      <c r="B2225" t="s">
        <v>397</v>
      </c>
      <c r="C2225" t="s">
        <v>85</v>
      </c>
      <c r="D2225">
        <v>105</v>
      </c>
      <c r="E2225" t="s">
        <v>398</v>
      </c>
      <c r="F2225" t="s">
        <v>87</v>
      </c>
      <c r="G2225" t="s">
        <v>88</v>
      </c>
      <c r="H2225" t="s">
        <v>89</v>
      </c>
      <c r="I2225" t="s">
        <v>230</v>
      </c>
      <c r="J2225" t="s">
        <v>91</v>
      </c>
      <c r="K2225" t="s">
        <v>231</v>
      </c>
      <c r="L2225">
        <v>1300</v>
      </c>
      <c r="M2225">
        <v>1114164</v>
      </c>
      <c r="N2225">
        <v>244741</v>
      </c>
      <c r="O2225">
        <v>70600</v>
      </c>
      <c r="P2225">
        <v>152483</v>
      </c>
      <c r="Q2225" t="s">
        <v>93</v>
      </c>
      <c r="R2225">
        <v>798672</v>
      </c>
    </row>
    <row r="2226" spans="1:18" x14ac:dyDescent="0.25">
      <c r="A2226" t="s">
        <v>396</v>
      </c>
      <c r="B2226" t="s">
        <v>397</v>
      </c>
      <c r="C2226" t="s">
        <v>85</v>
      </c>
      <c r="D2226">
        <v>105</v>
      </c>
      <c r="E2226" t="s">
        <v>398</v>
      </c>
      <c r="F2226" t="s">
        <v>87</v>
      </c>
      <c r="G2226" t="s">
        <v>88</v>
      </c>
      <c r="H2226" t="s">
        <v>89</v>
      </c>
      <c r="I2226" t="s">
        <v>232</v>
      </c>
      <c r="J2226" t="s">
        <v>91</v>
      </c>
      <c r="K2226" t="s">
        <v>233</v>
      </c>
      <c r="L2226">
        <v>25006</v>
      </c>
      <c r="M2226">
        <v>1114164</v>
      </c>
      <c r="N2226">
        <v>244741</v>
      </c>
      <c r="O2226">
        <v>70600</v>
      </c>
      <c r="P2226">
        <v>152483</v>
      </c>
      <c r="Q2226" t="s">
        <v>93</v>
      </c>
      <c r="R2226">
        <v>798672</v>
      </c>
    </row>
    <row r="2227" spans="1:18" x14ac:dyDescent="0.25">
      <c r="A2227" t="s">
        <v>396</v>
      </c>
      <c r="B2227" t="s">
        <v>397</v>
      </c>
      <c r="C2227" t="s">
        <v>85</v>
      </c>
      <c r="D2227">
        <v>105</v>
      </c>
      <c r="E2227" t="s">
        <v>398</v>
      </c>
      <c r="F2227" t="s">
        <v>87</v>
      </c>
      <c r="G2227" t="s">
        <v>88</v>
      </c>
      <c r="H2227" t="s">
        <v>89</v>
      </c>
      <c r="I2227" t="s">
        <v>234</v>
      </c>
      <c r="J2227" t="s">
        <v>91</v>
      </c>
      <c r="K2227" t="s">
        <v>235</v>
      </c>
      <c r="L2227">
        <v>0</v>
      </c>
      <c r="M2227">
        <v>1114164</v>
      </c>
      <c r="N2227">
        <v>244741</v>
      </c>
      <c r="O2227">
        <v>70600</v>
      </c>
      <c r="P2227">
        <v>152483</v>
      </c>
      <c r="Q2227" t="s">
        <v>93</v>
      </c>
      <c r="R2227">
        <v>798672</v>
      </c>
    </row>
    <row r="2228" spans="1:18" x14ac:dyDescent="0.25">
      <c r="A2228" t="s">
        <v>396</v>
      </c>
      <c r="B2228" t="s">
        <v>397</v>
      </c>
      <c r="C2228" t="s">
        <v>85</v>
      </c>
      <c r="D2228">
        <v>105</v>
      </c>
      <c r="E2228" t="s">
        <v>398</v>
      </c>
      <c r="F2228" t="s">
        <v>87</v>
      </c>
      <c r="G2228" t="s">
        <v>88</v>
      </c>
      <c r="H2228" t="s">
        <v>89</v>
      </c>
      <c r="I2228" t="s">
        <v>236</v>
      </c>
      <c r="J2228" t="s">
        <v>91</v>
      </c>
      <c r="K2228" t="s">
        <v>237</v>
      </c>
      <c r="L2228">
        <v>0</v>
      </c>
      <c r="M2228">
        <v>1114164</v>
      </c>
      <c r="N2228">
        <v>244741</v>
      </c>
      <c r="O2228">
        <v>70600</v>
      </c>
      <c r="P2228">
        <v>152483</v>
      </c>
      <c r="Q2228" t="s">
        <v>93</v>
      </c>
      <c r="R2228">
        <v>798672</v>
      </c>
    </row>
    <row r="2229" spans="1:18" x14ac:dyDescent="0.25">
      <c r="A2229" t="s">
        <v>396</v>
      </c>
      <c r="B2229" t="s">
        <v>397</v>
      </c>
      <c r="C2229" t="s">
        <v>85</v>
      </c>
      <c r="D2229">
        <v>105</v>
      </c>
      <c r="E2229" t="s">
        <v>398</v>
      </c>
      <c r="F2229" t="s">
        <v>87</v>
      </c>
      <c r="G2229" t="s">
        <v>88</v>
      </c>
      <c r="H2229" t="s">
        <v>89</v>
      </c>
      <c r="I2229" t="s">
        <v>130</v>
      </c>
      <c r="J2229" t="s">
        <v>91</v>
      </c>
      <c r="K2229" t="s">
        <v>131</v>
      </c>
      <c r="L2229">
        <v>7800</v>
      </c>
      <c r="M2229">
        <v>1114164</v>
      </c>
      <c r="N2229">
        <v>244741</v>
      </c>
      <c r="O2229">
        <v>70600</v>
      </c>
      <c r="P2229">
        <v>152483</v>
      </c>
      <c r="Q2229" t="s">
        <v>93</v>
      </c>
      <c r="R2229">
        <v>798672</v>
      </c>
    </row>
    <row r="2230" spans="1:18" x14ac:dyDescent="0.25">
      <c r="A2230" t="s">
        <v>396</v>
      </c>
      <c r="B2230" t="s">
        <v>397</v>
      </c>
      <c r="C2230" t="s">
        <v>85</v>
      </c>
      <c r="D2230">
        <v>105</v>
      </c>
      <c r="E2230" t="s">
        <v>398</v>
      </c>
      <c r="F2230" t="s">
        <v>87</v>
      </c>
      <c r="G2230" t="s">
        <v>88</v>
      </c>
      <c r="H2230" t="s">
        <v>89</v>
      </c>
      <c r="I2230" t="s">
        <v>130</v>
      </c>
      <c r="J2230" t="s">
        <v>91</v>
      </c>
      <c r="K2230" t="s">
        <v>131</v>
      </c>
      <c r="L2230">
        <v>2125</v>
      </c>
      <c r="M2230">
        <v>1114164</v>
      </c>
      <c r="N2230">
        <v>244741</v>
      </c>
      <c r="O2230">
        <v>70600</v>
      </c>
      <c r="P2230">
        <v>152483</v>
      </c>
      <c r="Q2230" t="s">
        <v>93</v>
      </c>
      <c r="R2230">
        <v>798672</v>
      </c>
    </row>
    <row r="2231" spans="1:18" x14ac:dyDescent="0.25">
      <c r="A2231" t="s">
        <v>396</v>
      </c>
      <c r="B2231" t="s">
        <v>397</v>
      </c>
      <c r="C2231" t="s">
        <v>85</v>
      </c>
      <c r="D2231">
        <v>105</v>
      </c>
      <c r="E2231" t="s">
        <v>398</v>
      </c>
      <c r="F2231" t="s">
        <v>87</v>
      </c>
      <c r="G2231" t="s">
        <v>88</v>
      </c>
      <c r="H2231" t="s">
        <v>89</v>
      </c>
      <c r="I2231" t="s">
        <v>130</v>
      </c>
      <c r="J2231" t="s">
        <v>91</v>
      </c>
      <c r="K2231" t="s">
        <v>131</v>
      </c>
      <c r="L2231">
        <v>600</v>
      </c>
      <c r="M2231">
        <v>1114164</v>
      </c>
      <c r="N2231">
        <v>244741</v>
      </c>
      <c r="O2231">
        <v>70600</v>
      </c>
      <c r="P2231">
        <v>152483</v>
      </c>
      <c r="Q2231" t="s">
        <v>93</v>
      </c>
      <c r="R2231">
        <v>798672</v>
      </c>
    </row>
    <row r="2232" spans="1:18" x14ac:dyDescent="0.25">
      <c r="A2232" t="s">
        <v>396</v>
      </c>
      <c r="B2232" t="s">
        <v>397</v>
      </c>
      <c r="C2232" t="s">
        <v>85</v>
      </c>
      <c r="D2232">
        <v>105</v>
      </c>
      <c r="E2232" t="s">
        <v>398</v>
      </c>
      <c r="F2232" t="s">
        <v>87</v>
      </c>
      <c r="G2232" t="s">
        <v>88</v>
      </c>
      <c r="H2232" t="s">
        <v>89</v>
      </c>
      <c r="I2232" t="s">
        <v>130</v>
      </c>
      <c r="J2232" t="s">
        <v>91</v>
      </c>
      <c r="K2232" t="s">
        <v>131</v>
      </c>
      <c r="L2232">
        <v>311</v>
      </c>
      <c r="M2232">
        <v>1114164</v>
      </c>
      <c r="N2232">
        <v>244741</v>
      </c>
      <c r="O2232">
        <v>70600</v>
      </c>
      <c r="P2232">
        <v>152483</v>
      </c>
      <c r="Q2232" t="s">
        <v>93</v>
      </c>
      <c r="R2232">
        <v>798672</v>
      </c>
    </row>
    <row r="2233" spans="1:18" x14ac:dyDescent="0.25">
      <c r="A2233" t="s">
        <v>396</v>
      </c>
      <c r="B2233" t="s">
        <v>397</v>
      </c>
      <c r="C2233" t="s">
        <v>85</v>
      </c>
      <c r="D2233">
        <v>105</v>
      </c>
      <c r="E2233" t="s">
        <v>398</v>
      </c>
      <c r="F2233" t="s">
        <v>87</v>
      </c>
      <c r="G2233" t="s">
        <v>88</v>
      </c>
      <c r="H2233" t="s">
        <v>89</v>
      </c>
      <c r="I2233" t="s">
        <v>190</v>
      </c>
      <c r="J2233" t="s">
        <v>91</v>
      </c>
      <c r="K2233" t="s">
        <v>191</v>
      </c>
      <c r="L2233">
        <v>900</v>
      </c>
      <c r="M2233">
        <v>1114164</v>
      </c>
      <c r="N2233">
        <v>244741</v>
      </c>
      <c r="O2233">
        <v>70600</v>
      </c>
      <c r="P2233">
        <v>152483</v>
      </c>
      <c r="Q2233" t="s">
        <v>93</v>
      </c>
      <c r="R2233">
        <v>798672</v>
      </c>
    </row>
    <row r="2234" spans="1:18" x14ac:dyDescent="0.25">
      <c r="A2234" t="s">
        <v>399</v>
      </c>
      <c r="B2234" t="s">
        <v>400</v>
      </c>
      <c r="C2234" t="s">
        <v>85</v>
      </c>
      <c r="D2234">
        <v>102</v>
      </c>
      <c r="E2234" t="s">
        <v>86</v>
      </c>
      <c r="F2234" t="s">
        <v>87</v>
      </c>
      <c r="G2234" t="s">
        <v>88</v>
      </c>
      <c r="H2234" t="s">
        <v>89</v>
      </c>
      <c r="I2234" t="s">
        <v>98</v>
      </c>
      <c r="J2234" t="s">
        <v>91</v>
      </c>
      <c r="K2234" t="s">
        <v>99</v>
      </c>
      <c r="L2234">
        <v>0</v>
      </c>
      <c r="M2234">
        <v>1148283</v>
      </c>
      <c r="N2234">
        <v>219071</v>
      </c>
      <c r="O2234">
        <v>44263</v>
      </c>
      <c r="P2234">
        <v>150626</v>
      </c>
      <c r="Q2234" t="s">
        <v>93</v>
      </c>
      <c r="R2234">
        <v>680440</v>
      </c>
    </row>
    <row r="2235" spans="1:18" x14ac:dyDescent="0.25">
      <c r="A2235" t="s">
        <v>399</v>
      </c>
      <c r="B2235" t="s">
        <v>400</v>
      </c>
      <c r="C2235" t="s">
        <v>85</v>
      </c>
      <c r="D2235">
        <v>102</v>
      </c>
      <c r="E2235" t="s">
        <v>86</v>
      </c>
      <c r="F2235" t="s">
        <v>87</v>
      </c>
      <c r="G2235" t="s">
        <v>88</v>
      </c>
      <c r="H2235" t="s">
        <v>89</v>
      </c>
      <c r="I2235" t="s">
        <v>100</v>
      </c>
      <c r="J2235" t="s">
        <v>91</v>
      </c>
      <c r="K2235" t="s">
        <v>101</v>
      </c>
      <c r="L2235">
        <v>0</v>
      </c>
      <c r="M2235">
        <v>1148283</v>
      </c>
      <c r="N2235">
        <v>219071</v>
      </c>
      <c r="O2235">
        <v>44263</v>
      </c>
      <c r="P2235">
        <v>150626</v>
      </c>
      <c r="Q2235" t="s">
        <v>93</v>
      </c>
      <c r="R2235">
        <v>680440</v>
      </c>
    </row>
    <row r="2236" spans="1:18" x14ac:dyDescent="0.25">
      <c r="A2236" t="s">
        <v>399</v>
      </c>
      <c r="B2236" t="s">
        <v>400</v>
      </c>
      <c r="C2236" t="s">
        <v>85</v>
      </c>
      <c r="D2236">
        <v>102</v>
      </c>
      <c r="E2236" t="s">
        <v>86</v>
      </c>
      <c r="F2236" t="s">
        <v>87</v>
      </c>
      <c r="G2236" t="s">
        <v>88</v>
      </c>
      <c r="H2236" t="s">
        <v>89</v>
      </c>
      <c r="I2236" t="s">
        <v>102</v>
      </c>
      <c r="J2236" t="s">
        <v>91</v>
      </c>
      <c r="K2236" t="s">
        <v>103</v>
      </c>
      <c r="L2236">
        <v>0</v>
      </c>
      <c r="M2236">
        <v>1148283</v>
      </c>
      <c r="N2236">
        <v>219071</v>
      </c>
      <c r="O2236">
        <v>44263</v>
      </c>
      <c r="P2236">
        <v>150626</v>
      </c>
      <c r="Q2236" t="s">
        <v>93</v>
      </c>
      <c r="R2236">
        <v>680440</v>
      </c>
    </row>
    <row r="2237" spans="1:18" x14ac:dyDescent="0.25">
      <c r="A2237" t="s">
        <v>399</v>
      </c>
      <c r="B2237" t="s">
        <v>400</v>
      </c>
      <c r="C2237" t="s">
        <v>85</v>
      </c>
      <c r="D2237">
        <v>102</v>
      </c>
      <c r="E2237" t="s">
        <v>86</v>
      </c>
      <c r="F2237" t="s">
        <v>87</v>
      </c>
      <c r="G2237" t="s">
        <v>88</v>
      </c>
      <c r="H2237" t="s">
        <v>89</v>
      </c>
      <c r="I2237" t="s">
        <v>104</v>
      </c>
      <c r="J2237" t="s">
        <v>91</v>
      </c>
      <c r="K2237" t="s">
        <v>105</v>
      </c>
      <c r="L2237">
        <v>0</v>
      </c>
      <c r="M2237">
        <v>1148283</v>
      </c>
      <c r="N2237">
        <v>219071</v>
      </c>
      <c r="O2237">
        <v>44263</v>
      </c>
      <c r="P2237">
        <v>150626</v>
      </c>
      <c r="Q2237" t="s">
        <v>93</v>
      </c>
      <c r="R2237">
        <v>680440</v>
      </c>
    </row>
    <row r="2238" spans="1:18" x14ac:dyDescent="0.25">
      <c r="A2238" t="s">
        <v>399</v>
      </c>
      <c r="B2238" t="s">
        <v>400</v>
      </c>
      <c r="C2238" t="s">
        <v>85</v>
      </c>
      <c r="D2238">
        <v>102</v>
      </c>
      <c r="E2238" t="s">
        <v>86</v>
      </c>
      <c r="F2238" t="s">
        <v>87</v>
      </c>
      <c r="G2238" t="s">
        <v>88</v>
      </c>
      <c r="H2238" t="s">
        <v>89</v>
      </c>
      <c r="I2238" t="s">
        <v>106</v>
      </c>
      <c r="J2238" t="s">
        <v>91</v>
      </c>
      <c r="K2238" t="s">
        <v>107</v>
      </c>
      <c r="L2238">
        <v>0</v>
      </c>
      <c r="M2238">
        <v>1148283</v>
      </c>
      <c r="N2238">
        <v>219071</v>
      </c>
      <c r="O2238">
        <v>44263</v>
      </c>
      <c r="P2238">
        <v>150626</v>
      </c>
      <c r="Q2238" t="s">
        <v>93</v>
      </c>
      <c r="R2238">
        <v>680440</v>
      </c>
    </row>
    <row r="2239" spans="1:18" x14ac:dyDescent="0.25">
      <c r="A2239" t="s">
        <v>399</v>
      </c>
      <c r="B2239" t="s">
        <v>400</v>
      </c>
      <c r="C2239" t="s">
        <v>85</v>
      </c>
      <c r="D2239">
        <v>102</v>
      </c>
      <c r="E2239" t="s">
        <v>86</v>
      </c>
      <c r="F2239" t="s">
        <v>87</v>
      </c>
      <c r="G2239" t="s">
        <v>88</v>
      </c>
      <c r="H2239" t="s">
        <v>89</v>
      </c>
      <c r="I2239" t="s">
        <v>108</v>
      </c>
      <c r="J2239" t="s">
        <v>91</v>
      </c>
      <c r="K2239" t="s">
        <v>109</v>
      </c>
      <c r="L2239">
        <v>0</v>
      </c>
      <c r="M2239">
        <v>1148283</v>
      </c>
      <c r="N2239">
        <v>219071</v>
      </c>
      <c r="O2239">
        <v>44263</v>
      </c>
      <c r="P2239">
        <v>150626</v>
      </c>
      <c r="Q2239" t="s">
        <v>93</v>
      </c>
      <c r="R2239">
        <v>680440</v>
      </c>
    </row>
    <row r="2240" spans="1:18" x14ac:dyDescent="0.25">
      <c r="A2240" t="s">
        <v>399</v>
      </c>
      <c r="B2240" t="s">
        <v>400</v>
      </c>
      <c r="C2240" t="s">
        <v>85</v>
      </c>
      <c r="D2240">
        <v>102</v>
      </c>
      <c r="E2240" t="s">
        <v>86</v>
      </c>
      <c r="F2240" t="s">
        <v>87</v>
      </c>
      <c r="G2240" t="s">
        <v>88</v>
      </c>
      <c r="H2240" t="s">
        <v>89</v>
      </c>
      <c r="I2240" t="s">
        <v>110</v>
      </c>
      <c r="J2240" t="s">
        <v>91</v>
      </c>
      <c r="K2240" t="s">
        <v>111</v>
      </c>
      <c r="L2240">
        <v>0</v>
      </c>
      <c r="M2240">
        <v>1148283</v>
      </c>
      <c r="N2240">
        <v>219071</v>
      </c>
      <c r="O2240">
        <v>44263</v>
      </c>
      <c r="P2240">
        <v>150626</v>
      </c>
      <c r="Q2240" t="s">
        <v>93</v>
      </c>
      <c r="R2240">
        <v>680440</v>
      </c>
    </row>
    <row r="2241" spans="1:18" x14ac:dyDescent="0.25">
      <c r="A2241" t="s">
        <v>399</v>
      </c>
      <c r="B2241" t="s">
        <v>400</v>
      </c>
      <c r="C2241" t="s">
        <v>85</v>
      </c>
      <c r="D2241">
        <v>102</v>
      </c>
      <c r="E2241" t="s">
        <v>86</v>
      </c>
      <c r="F2241" t="s">
        <v>87</v>
      </c>
      <c r="G2241" t="s">
        <v>88</v>
      </c>
      <c r="H2241" t="s">
        <v>89</v>
      </c>
      <c r="I2241" t="s">
        <v>112</v>
      </c>
      <c r="J2241" t="s">
        <v>91</v>
      </c>
      <c r="K2241" t="s">
        <v>113</v>
      </c>
      <c r="L2241">
        <v>8340</v>
      </c>
      <c r="M2241">
        <v>1148283</v>
      </c>
      <c r="N2241">
        <v>219071</v>
      </c>
      <c r="O2241">
        <v>44263</v>
      </c>
      <c r="P2241">
        <v>150626</v>
      </c>
      <c r="Q2241" t="s">
        <v>93</v>
      </c>
      <c r="R2241">
        <v>680440</v>
      </c>
    </row>
    <row r="2242" spans="1:18" x14ac:dyDescent="0.25">
      <c r="A2242" t="s">
        <v>399</v>
      </c>
      <c r="B2242" t="s">
        <v>400</v>
      </c>
      <c r="C2242" t="s">
        <v>85</v>
      </c>
      <c r="D2242">
        <v>102</v>
      </c>
      <c r="E2242" t="s">
        <v>86</v>
      </c>
      <c r="F2242" t="s">
        <v>87</v>
      </c>
      <c r="G2242" t="s">
        <v>88</v>
      </c>
      <c r="H2242" t="s">
        <v>89</v>
      </c>
      <c r="I2242" t="s">
        <v>114</v>
      </c>
      <c r="J2242" t="s">
        <v>91</v>
      </c>
      <c r="K2242" t="s">
        <v>115</v>
      </c>
      <c r="L2242">
        <v>0</v>
      </c>
      <c r="M2242">
        <v>1148283</v>
      </c>
      <c r="N2242">
        <v>219071</v>
      </c>
      <c r="O2242">
        <v>44263</v>
      </c>
      <c r="P2242">
        <v>150626</v>
      </c>
      <c r="Q2242" t="s">
        <v>93</v>
      </c>
      <c r="R2242">
        <v>680440</v>
      </c>
    </row>
    <row r="2243" spans="1:18" x14ac:dyDescent="0.25">
      <c r="A2243" t="s">
        <v>399</v>
      </c>
      <c r="B2243" t="s">
        <v>400</v>
      </c>
      <c r="C2243" t="s">
        <v>85</v>
      </c>
      <c r="D2243">
        <v>102</v>
      </c>
      <c r="E2243" t="s">
        <v>86</v>
      </c>
      <c r="F2243" t="s">
        <v>87</v>
      </c>
      <c r="G2243" t="s">
        <v>88</v>
      </c>
      <c r="H2243" t="s">
        <v>89</v>
      </c>
      <c r="I2243" t="s">
        <v>116</v>
      </c>
      <c r="J2243" t="s">
        <v>91</v>
      </c>
      <c r="K2243" t="s">
        <v>117</v>
      </c>
      <c r="L2243">
        <v>0</v>
      </c>
      <c r="M2243">
        <v>1148283</v>
      </c>
      <c r="N2243">
        <v>219071</v>
      </c>
      <c r="O2243">
        <v>44263</v>
      </c>
      <c r="P2243">
        <v>150626</v>
      </c>
      <c r="Q2243" t="s">
        <v>93</v>
      </c>
      <c r="R2243">
        <v>680440</v>
      </c>
    </row>
    <row r="2244" spans="1:18" x14ac:dyDescent="0.25">
      <c r="A2244" t="s">
        <v>399</v>
      </c>
      <c r="B2244" t="s">
        <v>400</v>
      </c>
      <c r="C2244" t="s">
        <v>85</v>
      </c>
      <c r="D2244">
        <v>102</v>
      </c>
      <c r="E2244" t="s">
        <v>86</v>
      </c>
      <c r="F2244" t="s">
        <v>87</v>
      </c>
      <c r="G2244" t="s">
        <v>88</v>
      </c>
      <c r="H2244" t="s">
        <v>89</v>
      </c>
      <c r="I2244" t="s">
        <v>118</v>
      </c>
      <c r="J2244" t="s">
        <v>91</v>
      </c>
      <c r="K2244" t="s">
        <v>119</v>
      </c>
      <c r="L2244">
        <v>0</v>
      </c>
      <c r="M2244">
        <v>1148283</v>
      </c>
      <c r="N2244">
        <v>219071</v>
      </c>
      <c r="O2244">
        <v>44263</v>
      </c>
      <c r="P2244">
        <v>150626</v>
      </c>
      <c r="Q2244" t="s">
        <v>93</v>
      </c>
      <c r="R2244">
        <v>680440</v>
      </c>
    </row>
    <row r="2245" spans="1:18" x14ac:dyDescent="0.25">
      <c r="A2245" t="s">
        <v>399</v>
      </c>
      <c r="B2245" t="s">
        <v>400</v>
      </c>
      <c r="C2245" t="s">
        <v>85</v>
      </c>
      <c r="D2245">
        <v>102</v>
      </c>
      <c r="E2245" t="s">
        <v>86</v>
      </c>
      <c r="F2245" t="s">
        <v>87</v>
      </c>
      <c r="G2245" t="s">
        <v>88</v>
      </c>
      <c r="H2245" t="s">
        <v>89</v>
      </c>
      <c r="I2245" t="s">
        <v>120</v>
      </c>
      <c r="J2245" t="s">
        <v>91</v>
      </c>
      <c r="K2245" t="s">
        <v>121</v>
      </c>
      <c r="L2245">
        <v>67896</v>
      </c>
      <c r="M2245">
        <v>1148283</v>
      </c>
      <c r="N2245">
        <v>219071</v>
      </c>
      <c r="O2245">
        <v>44263</v>
      </c>
      <c r="P2245">
        <v>150626</v>
      </c>
      <c r="Q2245" t="s">
        <v>93</v>
      </c>
      <c r="R2245">
        <v>680440</v>
      </c>
    </row>
    <row r="2246" spans="1:18" x14ac:dyDescent="0.25">
      <c r="A2246" t="s">
        <v>399</v>
      </c>
      <c r="B2246" t="s">
        <v>400</v>
      </c>
      <c r="C2246" t="s">
        <v>85</v>
      </c>
      <c r="D2246">
        <v>102</v>
      </c>
      <c r="E2246" t="s">
        <v>86</v>
      </c>
      <c r="F2246" t="s">
        <v>87</v>
      </c>
      <c r="G2246" t="s">
        <v>88</v>
      </c>
      <c r="H2246" t="s">
        <v>89</v>
      </c>
      <c r="I2246" t="s">
        <v>122</v>
      </c>
      <c r="J2246" t="s">
        <v>91</v>
      </c>
      <c r="K2246" t="s">
        <v>123</v>
      </c>
      <c r="L2246">
        <v>0</v>
      </c>
      <c r="M2246">
        <v>1148283</v>
      </c>
      <c r="N2246">
        <v>219071</v>
      </c>
      <c r="O2246">
        <v>44263</v>
      </c>
      <c r="P2246">
        <v>150626</v>
      </c>
      <c r="Q2246" t="s">
        <v>93</v>
      </c>
      <c r="R2246">
        <v>680440</v>
      </c>
    </row>
    <row r="2247" spans="1:18" x14ac:dyDescent="0.25">
      <c r="A2247" t="s">
        <v>399</v>
      </c>
      <c r="B2247" t="s">
        <v>400</v>
      </c>
      <c r="C2247" t="s">
        <v>85</v>
      </c>
      <c r="D2247">
        <v>102</v>
      </c>
      <c r="E2247" t="s">
        <v>86</v>
      </c>
      <c r="F2247" t="s">
        <v>87</v>
      </c>
      <c r="G2247" t="s">
        <v>88</v>
      </c>
      <c r="H2247" t="s">
        <v>89</v>
      </c>
      <c r="I2247" t="s">
        <v>124</v>
      </c>
      <c r="J2247" t="s">
        <v>91</v>
      </c>
      <c r="K2247" t="s">
        <v>125</v>
      </c>
      <c r="L2247">
        <v>0</v>
      </c>
      <c r="M2247">
        <v>1148283</v>
      </c>
      <c r="N2247">
        <v>219071</v>
      </c>
      <c r="O2247">
        <v>44263</v>
      </c>
      <c r="P2247">
        <v>150626</v>
      </c>
      <c r="Q2247" t="s">
        <v>93</v>
      </c>
      <c r="R2247">
        <v>680440</v>
      </c>
    </row>
    <row r="2248" spans="1:18" x14ac:dyDescent="0.25">
      <c r="A2248" t="s">
        <v>399</v>
      </c>
      <c r="B2248" t="s">
        <v>400</v>
      </c>
      <c r="C2248" t="s">
        <v>85</v>
      </c>
      <c r="D2248">
        <v>102</v>
      </c>
      <c r="E2248" t="s">
        <v>86</v>
      </c>
      <c r="F2248" t="s">
        <v>87</v>
      </c>
      <c r="G2248" t="s">
        <v>88</v>
      </c>
      <c r="H2248" t="s">
        <v>89</v>
      </c>
      <c r="I2248" t="s">
        <v>126</v>
      </c>
      <c r="J2248" t="s">
        <v>91</v>
      </c>
      <c r="K2248" t="s">
        <v>127</v>
      </c>
      <c r="L2248">
        <v>0</v>
      </c>
      <c r="M2248">
        <v>1148283</v>
      </c>
      <c r="N2248">
        <v>219071</v>
      </c>
      <c r="O2248">
        <v>44263</v>
      </c>
      <c r="P2248">
        <v>150626</v>
      </c>
      <c r="Q2248" t="s">
        <v>93</v>
      </c>
      <c r="R2248">
        <v>680440</v>
      </c>
    </row>
    <row r="2249" spans="1:18" x14ac:dyDescent="0.25">
      <c r="A2249" t="s">
        <v>399</v>
      </c>
      <c r="B2249" t="s">
        <v>400</v>
      </c>
      <c r="C2249" t="s">
        <v>85</v>
      </c>
      <c r="D2249">
        <v>102</v>
      </c>
      <c r="E2249" t="s">
        <v>86</v>
      </c>
      <c r="F2249" t="s">
        <v>87</v>
      </c>
      <c r="G2249" t="s">
        <v>88</v>
      </c>
      <c r="H2249" t="s">
        <v>89</v>
      </c>
      <c r="I2249" t="s">
        <v>128</v>
      </c>
      <c r="J2249" t="s">
        <v>91</v>
      </c>
      <c r="K2249" t="s">
        <v>129</v>
      </c>
      <c r="L2249">
        <v>1196487</v>
      </c>
      <c r="M2249">
        <v>1148283</v>
      </c>
      <c r="N2249">
        <v>219071</v>
      </c>
      <c r="O2249">
        <v>44263</v>
      </c>
      <c r="P2249">
        <v>150626</v>
      </c>
      <c r="Q2249" t="s">
        <v>93</v>
      </c>
      <c r="R2249">
        <v>680440</v>
      </c>
    </row>
    <row r="2250" spans="1:18" x14ac:dyDescent="0.25">
      <c r="A2250" t="s">
        <v>399</v>
      </c>
      <c r="B2250" t="s">
        <v>400</v>
      </c>
      <c r="C2250" t="s">
        <v>85</v>
      </c>
      <c r="D2250">
        <v>102</v>
      </c>
      <c r="E2250" t="s">
        <v>86</v>
      </c>
      <c r="F2250" t="s">
        <v>87</v>
      </c>
      <c r="G2250" t="s">
        <v>88</v>
      </c>
      <c r="H2250" t="s">
        <v>89</v>
      </c>
      <c r="I2250" t="s">
        <v>130</v>
      </c>
      <c r="J2250" t="s">
        <v>91</v>
      </c>
      <c r="K2250" t="s">
        <v>131</v>
      </c>
      <c r="L2250">
        <v>600</v>
      </c>
      <c r="M2250">
        <v>1148283</v>
      </c>
      <c r="N2250">
        <v>219071</v>
      </c>
      <c r="O2250">
        <v>44263</v>
      </c>
      <c r="P2250">
        <v>150626</v>
      </c>
      <c r="Q2250" t="s">
        <v>93</v>
      </c>
      <c r="R2250">
        <v>680440</v>
      </c>
    </row>
    <row r="2251" spans="1:18" x14ac:dyDescent="0.25">
      <c r="A2251" t="s">
        <v>399</v>
      </c>
      <c r="B2251" t="s">
        <v>400</v>
      </c>
      <c r="C2251" t="s">
        <v>85</v>
      </c>
      <c r="D2251">
        <v>102</v>
      </c>
      <c r="E2251" t="s">
        <v>86</v>
      </c>
      <c r="F2251" t="s">
        <v>87</v>
      </c>
      <c r="G2251" t="s">
        <v>88</v>
      </c>
      <c r="H2251" t="s">
        <v>89</v>
      </c>
      <c r="I2251" t="s">
        <v>132</v>
      </c>
      <c r="J2251" t="s">
        <v>91</v>
      </c>
      <c r="K2251" t="s">
        <v>133</v>
      </c>
      <c r="L2251">
        <v>-36364</v>
      </c>
      <c r="M2251">
        <v>1148283</v>
      </c>
      <c r="N2251">
        <v>219071</v>
      </c>
      <c r="O2251">
        <v>44263</v>
      </c>
      <c r="P2251">
        <v>150626</v>
      </c>
      <c r="Q2251" t="s">
        <v>93</v>
      </c>
      <c r="R2251">
        <v>680440</v>
      </c>
    </row>
    <row r="2252" spans="1:18" x14ac:dyDescent="0.25">
      <c r="A2252" t="s">
        <v>399</v>
      </c>
      <c r="B2252" t="s">
        <v>400</v>
      </c>
      <c r="C2252" t="s">
        <v>85</v>
      </c>
      <c r="D2252">
        <v>102</v>
      </c>
      <c r="E2252" t="s">
        <v>86</v>
      </c>
      <c r="F2252" t="s">
        <v>87</v>
      </c>
      <c r="G2252" t="s">
        <v>88</v>
      </c>
      <c r="H2252" t="s">
        <v>89</v>
      </c>
      <c r="I2252" t="s">
        <v>134</v>
      </c>
      <c r="J2252" t="s">
        <v>91</v>
      </c>
      <c r="K2252" t="s">
        <v>135</v>
      </c>
      <c r="L2252">
        <v>211177</v>
      </c>
      <c r="M2252">
        <v>1148283</v>
      </c>
      <c r="N2252">
        <v>219071</v>
      </c>
      <c r="O2252">
        <v>44263</v>
      </c>
      <c r="P2252">
        <v>150626</v>
      </c>
      <c r="Q2252" t="s">
        <v>93</v>
      </c>
      <c r="R2252">
        <v>680440</v>
      </c>
    </row>
    <row r="2253" spans="1:18" x14ac:dyDescent="0.25">
      <c r="A2253" t="s">
        <v>399</v>
      </c>
      <c r="B2253" t="s">
        <v>400</v>
      </c>
      <c r="C2253" t="s">
        <v>85</v>
      </c>
      <c r="D2253">
        <v>102</v>
      </c>
      <c r="E2253" t="s">
        <v>86</v>
      </c>
      <c r="F2253" t="s">
        <v>87</v>
      </c>
      <c r="G2253" t="s">
        <v>88</v>
      </c>
      <c r="H2253" t="s">
        <v>89</v>
      </c>
      <c r="I2253" t="s">
        <v>136</v>
      </c>
      <c r="J2253" t="s">
        <v>91</v>
      </c>
      <c r="K2253" t="s">
        <v>137</v>
      </c>
      <c r="L2253">
        <v>500</v>
      </c>
      <c r="M2253">
        <v>1148283</v>
      </c>
      <c r="N2253">
        <v>219071</v>
      </c>
      <c r="O2253">
        <v>44263</v>
      </c>
      <c r="P2253">
        <v>150626</v>
      </c>
      <c r="Q2253" t="s">
        <v>93</v>
      </c>
      <c r="R2253">
        <v>680440</v>
      </c>
    </row>
    <row r="2254" spans="1:18" x14ac:dyDescent="0.25">
      <c r="A2254" t="s">
        <v>399</v>
      </c>
      <c r="B2254" t="s">
        <v>400</v>
      </c>
      <c r="C2254" t="s">
        <v>85</v>
      </c>
      <c r="D2254">
        <v>102</v>
      </c>
      <c r="E2254" t="s">
        <v>86</v>
      </c>
      <c r="F2254" t="s">
        <v>87</v>
      </c>
      <c r="G2254" t="s">
        <v>88</v>
      </c>
      <c r="H2254" t="s">
        <v>89</v>
      </c>
      <c r="I2254" t="s">
        <v>138</v>
      </c>
      <c r="J2254" t="s">
        <v>91</v>
      </c>
      <c r="K2254" t="s">
        <v>139</v>
      </c>
      <c r="L2254">
        <v>92378</v>
      </c>
      <c r="M2254">
        <v>1148283</v>
      </c>
      <c r="N2254">
        <v>219071</v>
      </c>
      <c r="O2254">
        <v>44263</v>
      </c>
      <c r="P2254">
        <v>150626</v>
      </c>
      <c r="Q2254" t="s">
        <v>93</v>
      </c>
      <c r="R2254">
        <v>680440</v>
      </c>
    </row>
    <row r="2255" spans="1:18" x14ac:dyDescent="0.25">
      <c r="A2255" t="s">
        <v>399</v>
      </c>
      <c r="B2255" t="s">
        <v>400</v>
      </c>
      <c r="C2255" t="s">
        <v>85</v>
      </c>
      <c r="D2255">
        <v>102</v>
      </c>
      <c r="E2255" t="s">
        <v>86</v>
      </c>
      <c r="F2255" t="s">
        <v>87</v>
      </c>
      <c r="G2255" t="s">
        <v>88</v>
      </c>
      <c r="H2255" t="s">
        <v>89</v>
      </c>
      <c r="I2255" t="s">
        <v>140</v>
      </c>
      <c r="J2255" t="s">
        <v>91</v>
      </c>
      <c r="K2255" t="s">
        <v>141</v>
      </c>
      <c r="L2255">
        <v>0</v>
      </c>
      <c r="M2255">
        <v>1148283</v>
      </c>
      <c r="N2255">
        <v>219071</v>
      </c>
      <c r="O2255">
        <v>44263</v>
      </c>
      <c r="P2255">
        <v>150626</v>
      </c>
      <c r="Q2255" t="s">
        <v>93</v>
      </c>
      <c r="R2255">
        <v>680440</v>
      </c>
    </row>
    <row r="2256" spans="1:18" x14ac:dyDescent="0.25">
      <c r="A2256" t="s">
        <v>399</v>
      </c>
      <c r="B2256" t="s">
        <v>400</v>
      </c>
      <c r="C2256" t="s">
        <v>85</v>
      </c>
      <c r="D2256">
        <v>102</v>
      </c>
      <c r="E2256" t="s">
        <v>86</v>
      </c>
      <c r="F2256" t="s">
        <v>87</v>
      </c>
      <c r="G2256" t="s">
        <v>88</v>
      </c>
      <c r="H2256" t="s">
        <v>89</v>
      </c>
      <c r="I2256" t="s">
        <v>142</v>
      </c>
      <c r="J2256" t="s">
        <v>91</v>
      </c>
      <c r="K2256" t="s">
        <v>143</v>
      </c>
      <c r="L2256">
        <v>0</v>
      </c>
      <c r="M2256">
        <v>1148283</v>
      </c>
      <c r="N2256">
        <v>219071</v>
      </c>
      <c r="O2256">
        <v>44263</v>
      </c>
      <c r="P2256">
        <v>150626</v>
      </c>
      <c r="Q2256" t="s">
        <v>93</v>
      </c>
      <c r="R2256">
        <v>680440</v>
      </c>
    </row>
    <row r="2257" spans="1:18" x14ac:dyDescent="0.25">
      <c r="A2257" t="s">
        <v>399</v>
      </c>
      <c r="B2257" t="s">
        <v>400</v>
      </c>
      <c r="C2257" t="s">
        <v>85</v>
      </c>
      <c r="D2257">
        <v>102</v>
      </c>
      <c r="E2257" t="s">
        <v>86</v>
      </c>
      <c r="F2257" t="s">
        <v>87</v>
      </c>
      <c r="G2257" t="s">
        <v>88</v>
      </c>
      <c r="H2257" t="s">
        <v>89</v>
      </c>
      <c r="I2257" t="s">
        <v>144</v>
      </c>
      <c r="J2257" t="s">
        <v>91</v>
      </c>
      <c r="K2257" t="s">
        <v>145</v>
      </c>
      <c r="L2257">
        <v>0</v>
      </c>
      <c r="M2257">
        <v>1148283</v>
      </c>
      <c r="N2257">
        <v>219071</v>
      </c>
      <c r="O2257">
        <v>44263</v>
      </c>
      <c r="P2257">
        <v>150626</v>
      </c>
      <c r="Q2257" t="s">
        <v>93</v>
      </c>
      <c r="R2257">
        <v>680440</v>
      </c>
    </row>
    <row r="2258" spans="1:18" x14ac:dyDescent="0.25">
      <c r="A2258" t="s">
        <v>399</v>
      </c>
      <c r="B2258" t="s">
        <v>400</v>
      </c>
      <c r="C2258" t="s">
        <v>85</v>
      </c>
      <c r="D2258">
        <v>102</v>
      </c>
      <c r="E2258" t="s">
        <v>86</v>
      </c>
      <c r="F2258" t="s">
        <v>87</v>
      </c>
      <c r="G2258" t="s">
        <v>88</v>
      </c>
      <c r="H2258" t="s">
        <v>89</v>
      </c>
      <c r="I2258" t="s">
        <v>146</v>
      </c>
      <c r="J2258" t="s">
        <v>91</v>
      </c>
      <c r="K2258" t="s">
        <v>147</v>
      </c>
      <c r="L2258">
        <v>59420</v>
      </c>
      <c r="M2258">
        <v>1148283</v>
      </c>
      <c r="N2258">
        <v>219071</v>
      </c>
      <c r="O2258">
        <v>44263</v>
      </c>
      <c r="P2258">
        <v>150626</v>
      </c>
      <c r="Q2258" t="s">
        <v>93</v>
      </c>
      <c r="R2258">
        <v>680440</v>
      </c>
    </row>
    <row r="2259" spans="1:18" x14ac:dyDescent="0.25">
      <c r="A2259" t="s">
        <v>399</v>
      </c>
      <c r="B2259" t="s">
        <v>400</v>
      </c>
      <c r="C2259" t="s">
        <v>85</v>
      </c>
      <c r="D2259">
        <v>102</v>
      </c>
      <c r="E2259" t="s">
        <v>86</v>
      </c>
      <c r="F2259" t="s">
        <v>87</v>
      </c>
      <c r="G2259" t="s">
        <v>88</v>
      </c>
      <c r="H2259" t="s">
        <v>89</v>
      </c>
      <c r="I2259" t="s">
        <v>148</v>
      </c>
      <c r="J2259" t="s">
        <v>91</v>
      </c>
      <c r="K2259" t="s">
        <v>149</v>
      </c>
      <c r="L2259">
        <v>0</v>
      </c>
      <c r="M2259">
        <v>1148283</v>
      </c>
      <c r="N2259">
        <v>219071</v>
      </c>
      <c r="O2259">
        <v>44263</v>
      </c>
      <c r="P2259">
        <v>150626</v>
      </c>
      <c r="Q2259" t="s">
        <v>93</v>
      </c>
      <c r="R2259">
        <v>680440</v>
      </c>
    </row>
    <row r="2260" spans="1:18" x14ac:dyDescent="0.25">
      <c r="A2260" t="s">
        <v>399</v>
      </c>
      <c r="B2260" t="s">
        <v>400</v>
      </c>
      <c r="C2260" t="s">
        <v>85</v>
      </c>
      <c r="D2260">
        <v>102</v>
      </c>
      <c r="E2260" t="s">
        <v>86</v>
      </c>
      <c r="F2260" t="s">
        <v>87</v>
      </c>
      <c r="G2260" t="s">
        <v>88</v>
      </c>
      <c r="H2260" t="s">
        <v>89</v>
      </c>
      <c r="I2260" t="s">
        <v>150</v>
      </c>
      <c r="J2260" t="s">
        <v>91</v>
      </c>
      <c r="K2260" t="s">
        <v>151</v>
      </c>
      <c r="L2260">
        <v>37111</v>
      </c>
      <c r="M2260">
        <v>1148283</v>
      </c>
      <c r="N2260">
        <v>219071</v>
      </c>
      <c r="O2260">
        <v>44263</v>
      </c>
      <c r="P2260">
        <v>150626</v>
      </c>
      <c r="Q2260" t="s">
        <v>93</v>
      </c>
      <c r="R2260">
        <v>680440</v>
      </c>
    </row>
    <row r="2261" spans="1:18" x14ac:dyDescent="0.25">
      <c r="A2261" t="s">
        <v>399</v>
      </c>
      <c r="B2261" t="s">
        <v>400</v>
      </c>
      <c r="C2261" t="s">
        <v>85</v>
      </c>
      <c r="D2261">
        <v>102</v>
      </c>
      <c r="E2261" t="s">
        <v>86</v>
      </c>
      <c r="F2261" t="s">
        <v>87</v>
      </c>
      <c r="G2261" t="s">
        <v>88</v>
      </c>
      <c r="H2261" t="s">
        <v>89</v>
      </c>
      <c r="I2261" t="s">
        <v>152</v>
      </c>
      <c r="J2261" t="s">
        <v>91</v>
      </c>
      <c r="K2261" t="s">
        <v>153</v>
      </c>
      <c r="L2261">
        <v>22476</v>
      </c>
      <c r="M2261">
        <v>1148283</v>
      </c>
      <c r="N2261">
        <v>219071</v>
      </c>
      <c r="O2261">
        <v>44263</v>
      </c>
      <c r="P2261">
        <v>150626</v>
      </c>
      <c r="Q2261" t="s">
        <v>93</v>
      </c>
      <c r="R2261">
        <v>680440</v>
      </c>
    </row>
    <row r="2262" spans="1:18" x14ac:dyDescent="0.25">
      <c r="A2262" t="s">
        <v>399</v>
      </c>
      <c r="B2262" t="s">
        <v>400</v>
      </c>
      <c r="C2262" t="s">
        <v>85</v>
      </c>
      <c r="D2262">
        <v>102</v>
      </c>
      <c r="E2262" t="s">
        <v>86</v>
      </c>
      <c r="F2262" t="s">
        <v>87</v>
      </c>
      <c r="G2262" t="s">
        <v>88</v>
      </c>
      <c r="H2262" t="s">
        <v>89</v>
      </c>
      <c r="I2262" t="s">
        <v>154</v>
      </c>
      <c r="J2262" t="s">
        <v>91</v>
      </c>
      <c r="K2262" t="s">
        <v>155</v>
      </c>
      <c r="L2262">
        <v>0</v>
      </c>
      <c r="M2262">
        <v>1148283</v>
      </c>
      <c r="N2262">
        <v>219071</v>
      </c>
      <c r="O2262">
        <v>44263</v>
      </c>
      <c r="P2262">
        <v>150626</v>
      </c>
      <c r="Q2262" t="s">
        <v>93</v>
      </c>
      <c r="R2262">
        <v>680440</v>
      </c>
    </row>
    <row r="2263" spans="1:18" x14ac:dyDescent="0.25">
      <c r="A2263" t="s">
        <v>399</v>
      </c>
      <c r="B2263" t="s">
        <v>400</v>
      </c>
      <c r="C2263" t="s">
        <v>85</v>
      </c>
      <c r="D2263">
        <v>102</v>
      </c>
      <c r="E2263" t="s">
        <v>86</v>
      </c>
      <c r="F2263" t="s">
        <v>87</v>
      </c>
      <c r="G2263" t="s">
        <v>88</v>
      </c>
      <c r="H2263" t="s">
        <v>89</v>
      </c>
      <c r="I2263" t="s">
        <v>156</v>
      </c>
      <c r="J2263" t="s">
        <v>91</v>
      </c>
      <c r="K2263" t="s">
        <v>157</v>
      </c>
      <c r="L2263">
        <v>0</v>
      </c>
      <c r="M2263">
        <v>1148283</v>
      </c>
      <c r="N2263">
        <v>219071</v>
      </c>
      <c r="O2263">
        <v>44263</v>
      </c>
      <c r="P2263">
        <v>150626</v>
      </c>
      <c r="Q2263" t="s">
        <v>93</v>
      </c>
      <c r="R2263">
        <v>680440</v>
      </c>
    </row>
    <row r="2264" spans="1:18" x14ac:dyDescent="0.25">
      <c r="A2264" t="s">
        <v>399</v>
      </c>
      <c r="B2264" t="s">
        <v>400</v>
      </c>
      <c r="C2264" t="s">
        <v>85</v>
      </c>
      <c r="D2264">
        <v>102</v>
      </c>
      <c r="E2264" t="s">
        <v>86</v>
      </c>
      <c r="F2264" t="s">
        <v>87</v>
      </c>
      <c r="G2264" t="s">
        <v>88</v>
      </c>
      <c r="H2264" t="s">
        <v>89</v>
      </c>
      <c r="I2264" t="s">
        <v>158</v>
      </c>
      <c r="J2264" t="s">
        <v>91</v>
      </c>
      <c r="K2264" t="s">
        <v>159</v>
      </c>
      <c r="L2264">
        <v>1560</v>
      </c>
      <c r="M2264">
        <v>1148283</v>
      </c>
      <c r="N2264">
        <v>219071</v>
      </c>
      <c r="O2264">
        <v>44263</v>
      </c>
      <c r="P2264">
        <v>150626</v>
      </c>
      <c r="Q2264" t="s">
        <v>93</v>
      </c>
      <c r="R2264">
        <v>680440</v>
      </c>
    </row>
    <row r="2265" spans="1:18" x14ac:dyDescent="0.25">
      <c r="A2265" t="s">
        <v>399</v>
      </c>
      <c r="B2265" t="s">
        <v>400</v>
      </c>
      <c r="C2265" t="s">
        <v>85</v>
      </c>
      <c r="D2265">
        <v>102</v>
      </c>
      <c r="E2265" t="s">
        <v>86</v>
      </c>
      <c r="F2265" t="s">
        <v>87</v>
      </c>
      <c r="G2265" t="s">
        <v>88</v>
      </c>
      <c r="H2265" t="s">
        <v>89</v>
      </c>
      <c r="I2265" t="s">
        <v>160</v>
      </c>
      <c r="J2265" t="s">
        <v>91</v>
      </c>
      <c r="K2265" t="s">
        <v>161</v>
      </c>
      <c r="L2265">
        <v>1510</v>
      </c>
      <c r="M2265">
        <v>1148283</v>
      </c>
      <c r="N2265">
        <v>219071</v>
      </c>
      <c r="O2265">
        <v>44263</v>
      </c>
      <c r="P2265">
        <v>150626</v>
      </c>
      <c r="Q2265" t="s">
        <v>93</v>
      </c>
      <c r="R2265">
        <v>680440</v>
      </c>
    </row>
    <row r="2266" spans="1:18" x14ac:dyDescent="0.25">
      <c r="A2266" t="s">
        <v>399</v>
      </c>
      <c r="B2266" t="s">
        <v>400</v>
      </c>
      <c r="C2266" t="s">
        <v>85</v>
      </c>
      <c r="D2266">
        <v>102</v>
      </c>
      <c r="E2266" t="s">
        <v>86</v>
      </c>
      <c r="F2266" t="s">
        <v>87</v>
      </c>
      <c r="G2266" t="s">
        <v>88</v>
      </c>
      <c r="H2266" t="s">
        <v>89</v>
      </c>
      <c r="I2266" t="s">
        <v>162</v>
      </c>
      <c r="J2266" t="s">
        <v>91</v>
      </c>
      <c r="K2266" t="s">
        <v>163</v>
      </c>
      <c r="L2266">
        <v>150</v>
      </c>
      <c r="M2266">
        <v>1148283</v>
      </c>
      <c r="N2266">
        <v>219071</v>
      </c>
      <c r="O2266">
        <v>44263</v>
      </c>
      <c r="P2266">
        <v>150626</v>
      </c>
      <c r="Q2266" t="s">
        <v>93</v>
      </c>
      <c r="R2266">
        <v>680440</v>
      </c>
    </row>
    <row r="2267" spans="1:18" x14ac:dyDescent="0.25">
      <c r="A2267" t="s">
        <v>399</v>
      </c>
      <c r="B2267" t="s">
        <v>400</v>
      </c>
      <c r="C2267" t="s">
        <v>85</v>
      </c>
      <c r="D2267">
        <v>102</v>
      </c>
      <c r="E2267" t="s">
        <v>86</v>
      </c>
      <c r="F2267" t="s">
        <v>87</v>
      </c>
      <c r="G2267" t="s">
        <v>88</v>
      </c>
      <c r="H2267" t="s">
        <v>89</v>
      </c>
      <c r="I2267" t="s">
        <v>164</v>
      </c>
      <c r="J2267" t="s">
        <v>91</v>
      </c>
      <c r="K2267" t="s">
        <v>165</v>
      </c>
      <c r="L2267">
        <v>4000</v>
      </c>
      <c r="M2267">
        <v>1148283</v>
      </c>
      <c r="N2267">
        <v>219071</v>
      </c>
      <c r="O2267">
        <v>44263</v>
      </c>
      <c r="P2267">
        <v>150626</v>
      </c>
      <c r="Q2267" t="s">
        <v>93</v>
      </c>
      <c r="R2267">
        <v>680440</v>
      </c>
    </row>
    <row r="2268" spans="1:18" x14ac:dyDescent="0.25">
      <c r="A2268" t="s">
        <v>399</v>
      </c>
      <c r="B2268" t="s">
        <v>400</v>
      </c>
      <c r="C2268" t="s">
        <v>85</v>
      </c>
      <c r="D2268">
        <v>102</v>
      </c>
      <c r="E2268" t="s">
        <v>86</v>
      </c>
      <c r="F2268" t="s">
        <v>87</v>
      </c>
      <c r="G2268" t="s">
        <v>88</v>
      </c>
      <c r="H2268" t="s">
        <v>89</v>
      </c>
      <c r="I2268" t="s">
        <v>166</v>
      </c>
      <c r="J2268" t="s">
        <v>91</v>
      </c>
      <c r="K2268" t="s">
        <v>167</v>
      </c>
      <c r="L2268">
        <v>0</v>
      </c>
      <c r="M2268">
        <v>1148283</v>
      </c>
      <c r="N2268">
        <v>219071</v>
      </c>
      <c r="O2268">
        <v>44263</v>
      </c>
      <c r="P2268">
        <v>150626</v>
      </c>
      <c r="Q2268" t="s">
        <v>93</v>
      </c>
      <c r="R2268">
        <v>680440</v>
      </c>
    </row>
    <row r="2269" spans="1:18" x14ac:dyDescent="0.25">
      <c r="A2269" t="s">
        <v>399</v>
      </c>
      <c r="B2269" t="s">
        <v>400</v>
      </c>
      <c r="C2269" t="s">
        <v>85</v>
      </c>
      <c r="D2269">
        <v>102</v>
      </c>
      <c r="E2269" t="s">
        <v>86</v>
      </c>
      <c r="F2269" t="s">
        <v>87</v>
      </c>
      <c r="G2269" t="s">
        <v>88</v>
      </c>
      <c r="H2269" t="s">
        <v>89</v>
      </c>
      <c r="I2269" t="s">
        <v>168</v>
      </c>
      <c r="J2269" t="s">
        <v>91</v>
      </c>
      <c r="K2269" t="s">
        <v>169</v>
      </c>
      <c r="L2269">
        <v>1570</v>
      </c>
      <c r="M2269">
        <v>1148283</v>
      </c>
      <c r="N2269">
        <v>219071</v>
      </c>
      <c r="O2269">
        <v>44263</v>
      </c>
      <c r="P2269">
        <v>150626</v>
      </c>
      <c r="Q2269" t="s">
        <v>93</v>
      </c>
      <c r="R2269">
        <v>680440</v>
      </c>
    </row>
    <row r="2270" spans="1:18" x14ac:dyDescent="0.25">
      <c r="A2270" t="s">
        <v>399</v>
      </c>
      <c r="B2270" t="s">
        <v>400</v>
      </c>
      <c r="C2270" t="s">
        <v>85</v>
      </c>
      <c r="D2270">
        <v>102</v>
      </c>
      <c r="E2270" t="s">
        <v>86</v>
      </c>
      <c r="F2270" t="s">
        <v>87</v>
      </c>
      <c r="G2270" t="s">
        <v>88</v>
      </c>
      <c r="H2270" t="s">
        <v>89</v>
      </c>
      <c r="I2270" t="s">
        <v>170</v>
      </c>
      <c r="J2270" t="s">
        <v>91</v>
      </c>
      <c r="K2270" t="s">
        <v>171</v>
      </c>
      <c r="L2270">
        <v>6996</v>
      </c>
      <c r="M2270">
        <v>1148283</v>
      </c>
      <c r="N2270">
        <v>219071</v>
      </c>
      <c r="O2270">
        <v>44263</v>
      </c>
      <c r="P2270">
        <v>150626</v>
      </c>
      <c r="Q2270" t="s">
        <v>93</v>
      </c>
      <c r="R2270">
        <v>680440</v>
      </c>
    </row>
    <row r="2271" spans="1:18" x14ac:dyDescent="0.25">
      <c r="A2271" t="s">
        <v>399</v>
      </c>
      <c r="B2271" t="s">
        <v>400</v>
      </c>
      <c r="C2271" t="s">
        <v>85</v>
      </c>
      <c r="D2271">
        <v>102</v>
      </c>
      <c r="E2271" t="s">
        <v>86</v>
      </c>
      <c r="F2271" t="s">
        <v>87</v>
      </c>
      <c r="G2271" t="s">
        <v>88</v>
      </c>
      <c r="H2271" t="s">
        <v>89</v>
      </c>
      <c r="I2271" t="s">
        <v>172</v>
      </c>
      <c r="J2271" t="s">
        <v>91</v>
      </c>
      <c r="K2271" t="s">
        <v>173</v>
      </c>
      <c r="L2271">
        <v>0</v>
      </c>
      <c r="M2271">
        <v>1148283</v>
      </c>
      <c r="N2271">
        <v>219071</v>
      </c>
      <c r="O2271">
        <v>44263</v>
      </c>
      <c r="P2271">
        <v>150626</v>
      </c>
      <c r="Q2271" t="s">
        <v>93</v>
      </c>
      <c r="R2271">
        <v>680440</v>
      </c>
    </row>
    <row r="2272" spans="1:18" x14ac:dyDescent="0.25">
      <c r="A2272" t="s">
        <v>399</v>
      </c>
      <c r="B2272" t="s">
        <v>400</v>
      </c>
      <c r="C2272" t="s">
        <v>85</v>
      </c>
      <c r="D2272">
        <v>102</v>
      </c>
      <c r="E2272" t="s">
        <v>86</v>
      </c>
      <c r="F2272" t="s">
        <v>87</v>
      </c>
      <c r="G2272" t="s">
        <v>88</v>
      </c>
      <c r="H2272" t="s">
        <v>89</v>
      </c>
      <c r="I2272" t="s">
        <v>174</v>
      </c>
      <c r="J2272" t="s">
        <v>91</v>
      </c>
      <c r="K2272" t="s">
        <v>175</v>
      </c>
      <c r="L2272">
        <v>270</v>
      </c>
      <c r="M2272">
        <v>1148283</v>
      </c>
      <c r="N2272">
        <v>219071</v>
      </c>
      <c r="O2272">
        <v>44263</v>
      </c>
      <c r="P2272">
        <v>150626</v>
      </c>
      <c r="Q2272" t="s">
        <v>93</v>
      </c>
      <c r="R2272">
        <v>680440</v>
      </c>
    </row>
    <row r="2273" spans="1:18" x14ac:dyDescent="0.25">
      <c r="A2273" t="s">
        <v>399</v>
      </c>
      <c r="B2273" t="s">
        <v>400</v>
      </c>
      <c r="C2273" t="s">
        <v>85</v>
      </c>
      <c r="D2273">
        <v>102</v>
      </c>
      <c r="E2273" t="s">
        <v>86</v>
      </c>
      <c r="F2273" t="s">
        <v>87</v>
      </c>
      <c r="G2273" t="s">
        <v>88</v>
      </c>
      <c r="H2273" t="s">
        <v>89</v>
      </c>
      <c r="I2273" t="s">
        <v>176</v>
      </c>
      <c r="J2273" t="s">
        <v>91</v>
      </c>
      <c r="K2273" t="s">
        <v>177</v>
      </c>
      <c r="L2273">
        <v>0</v>
      </c>
      <c r="M2273">
        <v>1148283</v>
      </c>
      <c r="N2273">
        <v>219071</v>
      </c>
      <c r="O2273">
        <v>44263</v>
      </c>
      <c r="P2273">
        <v>150626</v>
      </c>
      <c r="Q2273" t="s">
        <v>93</v>
      </c>
      <c r="R2273">
        <v>680440</v>
      </c>
    </row>
    <row r="2274" spans="1:18" x14ac:dyDescent="0.25">
      <c r="A2274" t="s">
        <v>399</v>
      </c>
      <c r="B2274" t="s">
        <v>400</v>
      </c>
      <c r="C2274" t="s">
        <v>85</v>
      </c>
      <c r="D2274">
        <v>102</v>
      </c>
      <c r="E2274" t="s">
        <v>86</v>
      </c>
      <c r="F2274" t="s">
        <v>87</v>
      </c>
      <c r="G2274" t="s">
        <v>88</v>
      </c>
      <c r="H2274" t="s">
        <v>89</v>
      </c>
      <c r="I2274" t="s">
        <v>178</v>
      </c>
      <c r="J2274" t="s">
        <v>91</v>
      </c>
      <c r="K2274" t="s">
        <v>179</v>
      </c>
      <c r="L2274">
        <v>22403</v>
      </c>
      <c r="M2274">
        <v>1148283</v>
      </c>
      <c r="N2274">
        <v>219071</v>
      </c>
      <c r="O2274">
        <v>44263</v>
      </c>
      <c r="P2274">
        <v>150626</v>
      </c>
      <c r="Q2274" t="s">
        <v>93</v>
      </c>
      <c r="R2274">
        <v>680440</v>
      </c>
    </row>
    <row r="2275" spans="1:18" x14ac:dyDescent="0.25">
      <c r="A2275" t="s">
        <v>399</v>
      </c>
      <c r="B2275" t="s">
        <v>400</v>
      </c>
      <c r="C2275" t="s">
        <v>85</v>
      </c>
      <c r="D2275">
        <v>102</v>
      </c>
      <c r="E2275" t="s">
        <v>86</v>
      </c>
      <c r="F2275" t="s">
        <v>87</v>
      </c>
      <c r="G2275" t="s">
        <v>88</v>
      </c>
      <c r="H2275" t="s">
        <v>89</v>
      </c>
      <c r="I2275" t="s">
        <v>180</v>
      </c>
      <c r="J2275" t="s">
        <v>91</v>
      </c>
      <c r="K2275" t="s">
        <v>181</v>
      </c>
      <c r="L2275">
        <v>72742</v>
      </c>
      <c r="M2275">
        <v>1148283</v>
      </c>
      <c r="N2275">
        <v>219071</v>
      </c>
      <c r="O2275">
        <v>44263</v>
      </c>
      <c r="P2275">
        <v>150626</v>
      </c>
      <c r="Q2275" t="s">
        <v>93</v>
      </c>
      <c r="R2275">
        <v>680440</v>
      </c>
    </row>
    <row r="2276" spans="1:18" x14ac:dyDescent="0.25">
      <c r="A2276" t="s">
        <v>399</v>
      </c>
      <c r="B2276" t="s">
        <v>400</v>
      </c>
      <c r="C2276" t="s">
        <v>85</v>
      </c>
      <c r="D2276">
        <v>102</v>
      </c>
      <c r="E2276" t="s">
        <v>86</v>
      </c>
      <c r="F2276" t="s">
        <v>87</v>
      </c>
      <c r="G2276" t="s">
        <v>88</v>
      </c>
      <c r="H2276" t="s">
        <v>89</v>
      </c>
      <c r="I2276" t="s">
        <v>182</v>
      </c>
      <c r="J2276" t="s">
        <v>91</v>
      </c>
      <c r="K2276" t="s">
        <v>183</v>
      </c>
      <c r="L2276">
        <v>0</v>
      </c>
      <c r="M2276">
        <v>1148283</v>
      </c>
      <c r="N2276">
        <v>219071</v>
      </c>
      <c r="O2276">
        <v>44263</v>
      </c>
      <c r="P2276">
        <v>150626</v>
      </c>
      <c r="Q2276" t="s">
        <v>93</v>
      </c>
      <c r="R2276">
        <v>680440</v>
      </c>
    </row>
    <row r="2277" spans="1:18" x14ac:dyDescent="0.25">
      <c r="A2277" t="s">
        <v>399</v>
      </c>
      <c r="B2277" t="s">
        <v>400</v>
      </c>
      <c r="C2277" t="s">
        <v>85</v>
      </c>
      <c r="D2277">
        <v>102</v>
      </c>
      <c r="E2277" t="s">
        <v>86</v>
      </c>
      <c r="F2277" t="s">
        <v>87</v>
      </c>
      <c r="G2277" t="s">
        <v>88</v>
      </c>
      <c r="H2277" t="s">
        <v>89</v>
      </c>
      <c r="I2277" t="s">
        <v>184</v>
      </c>
      <c r="J2277" t="s">
        <v>91</v>
      </c>
      <c r="K2277" t="s">
        <v>185</v>
      </c>
      <c r="L2277">
        <v>0</v>
      </c>
      <c r="M2277">
        <v>1148283</v>
      </c>
      <c r="N2277">
        <v>219071</v>
      </c>
      <c r="O2277">
        <v>44263</v>
      </c>
      <c r="P2277">
        <v>150626</v>
      </c>
      <c r="Q2277" t="s">
        <v>93</v>
      </c>
      <c r="R2277">
        <v>680440</v>
      </c>
    </row>
    <row r="2278" spans="1:18" x14ac:dyDescent="0.25">
      <c r="A2278" t="s">
        <v>399</v>
      </c>
      <c r="B2278" t="s">
        <v>400</v>
      </c>
      <c r="C2278" t="s">
        <v>85</v>
      </c>
      <c r="D2278">
        <v>102</v>
      </c>
      <c r="E2278" t="s">
        <v>86</v>
      </c>
      <c r="F2278" t="s">
        <v>87</v>
      </c>
      <c r="G2278" t="s">
        <v>88</v>
      </c>
      <c r="H2278" t="s">
        <v>89</v>
      </c>
      <c r="I2278" t="s">
        <v>186</v>
      </c>
      <c r="J2278" t="s">
        <v>91</v>
      </c>
      <c r="K2278" t="s">
        <v>187</v>
      </c>
      <c r="L2278">
        <v>0</v>
      </c>
      <c r="M2278">
        <v>1148283</v>
      </c>
      <c r="N2278">
        <v>219071</v>
      </c>
      <c r="O2278">
        <v>44263</v>
      </c>
      <c r="P2278">
        <v>150626</v>
      </c>
      <c r="Q2278" t="s">
        <v>93</v>
      </c>
      <c r="R2278">
        <v>680440</v>
      </c>
    </row>
    <row r="2279" spans="1:18" x14ac:dyDescent="0.25">
      <c r="A2279" t="s">
        <v>399</v>
      </c>
      <c r="B2279" t="s">
        <v>400</v>
      </c>
      <c r="C2279" t="s">
        <v>85</v>
      </c>
      <c r="D2279">
        <v>102</v>
      </c>
      <c r="E2279" t="s">
        <v>86</v>
      </c>
      <c r="F2279" t="s">
        <v>87</v>
      </c>
      <c r="G2279" t="s">
        <v>88</v>
      </c>
      <c r="H2279" t="s">
        <v>89</v>
      </c>
      <c r="I2279" t="s">
        <v>188</v>
      </c>
      <c r="J2279" t="s">
        <v>91</v>
      </c>
      <c r="K2279" t="s">
        <v>189</v>
      </c>
      <c r="L2279">
        <v>0</v>
      </c>
      <c r="M2279">
        <v>1148283</v>
      </c>
      <c r="N2279">
        <v>219071</v>
      </c>
      <c r="O2279">
        <v>44263</v>
      </c>
      <c r="P2279">
        <v>150626</v>
      </c>
      <c r="Q2279" t="s">
        <v>93</v>
      </c>
      <c r="R2279">
        <v>680440</v>
      </c>
    </row>
    <row r="2280" spans="1:18" x14ac:dyDescent="0.25">
      <c r="A2280" t="s">
        <v>399</v>
      </c>
      <c r="B2280" t="s">
        <v>400</v>
      </c>
      <c r="C2280" t="s">
        <v>85</v>
      </c>
      <c r="D2280">
        <v>102</v>
      </c>
      <c r="E2280" t="s">
        <v>86</v>
      </c>
      <c r="F2280" t="s">
        <v>87</v>
      </c>
      <c r="G2280" t="s">
        <v>88</v>
      </c>
      <c r="H2280" t="s">
        <v>89</v>
      </c>
      <c r="I2280" t="s">
        <v>190</v>
      </c>
      <c r="J2280" t="s">
        <v>91</v>
      </c>
      <c r="K2280" t="s">
        <v>191</v>
      </c>
      <c r="L2280">
        <v>7920</v>
      </c>
      <c r="M2280">
        <v>1148283</v>
      </c>
      <c r="N2280">
        <v>219071</v>
      </c>
      <c r="O2280">
        <v>44263</v>
      </c>
      <c r="P2280">
        <v>150626</v>
      </c>
      <c r="Q2280" t="s">
        <v>93</v>
      </c>
      <c r="R2280">
        <v>680440</v>
      </c>
    </row>
    <row r="2281" spans="1:18" x14ac:dyDescent="0.25">
      <c r="A2281" t="s">
        <v>399</v>
      </c>
      <c r="B2281" t="s">
        <v>400</v>
      </c>
      <c r="C2281" t="s">
        <v>85</v>
      </c>
      <c r="D2281">
        <v>102</v>
      </c>
      <c r="E2281" t="s">
        <v>86</v>
      </c>
      <c r="F2281" t="s">
        <v>87</v>
      </c>
      <c r="G2281" t="s">
        <v>88</v>
      </c>
      <c r="H2281" t="s">
        <v>89</v>
      </c>
      <c r="I2281" t="s">
        <v>192</v>
      </c>
      <c r="J2281" t="s">
        <v>91</v>
      </c>
      <c r="K2281" t="s">
        <v>193</v>
      </c>
      <c r="L2281">
        <v>4182</v>
      </c>
      <c r="M2281">
        <v>1148283</v>
      </c>
      <c r="N2281">
        <v>219071</v>
      </c>
      <c r="O2281">
        <v>44263</v>
      </c>
      <c r="P2281">
        <v>150626</v>
      </c>
      <c r="Q2281" t="s">
        <v>93</v>
      </c>
      <c r="R2281">
        <v>680440</v>
      </c>
    </row>
    <row r="2282" spans="1:18" x14ac:dyDescent="0.25">
      <c r="A2282" t="s">
        <v>399</v>
      </c>
      <c r="B2282" t="s">
        <v>400</v>
      </c>
      <c r="C2282" t="s">
        <v>85</v>
      </c>
      <c r="D2282">
        <v>102</v>
      </c>
      <c r="E2282" t="s">
        <v>86</v>
      </c>
      <c r="F2282" t="s">
        <v>87</v>
      </c>
      <c r="G2282" t="s">
        <v>88</v>
      </c>
      <c r="H2282" t="s">
        <v>89</v>
      </c>
      <c r="I2282" t="s">
        <v>194</v>
      </c>
      <c r="J2282" t="s">
        <v>91</v>
      </c>
      <c r="K2282" t="s">
        <v>195</v>
      </c>
      <c r="L2282">
        <v>37329</v>
      </c>
      <c r="M2282">
        <v>1148283</v>
      </c>
      <c r="N2282">
        <v>219071</v>
      </c>
      <c r="O2282">
        <v>44263</v>
      </c>
      <c r="P2282">
        <v>150626</v>
      </c>
      <c r="Q2282" t="s">
        <v>93</v>
      </c>
      <c r="R2282">
        <v>680440</v>
      </c>
    </row>
    <row r="2283" spans="1:18" x14ac:dyDescent="0.25">
      <c r="A2283" t="s">
        <v>399</v>
      </c>
      <c r="B2283" t="s">
        <v>400</v>
      </c>
      <c r="C2283" t="s">
        <v>85</v>
      </c>
      <c r="D2283">
        <v>102</v>
      </c>
      <c r="E2283" t="s">
        <v>86</v>
      </c>
      <c r="F2283" t="s">
        <v>87</v>
      </c>
      <c r="G2283" t="s">
        <v>88</v>
      </c>
      <c r="H2283" t="s">
        <v>89</v>
      </c>
      <c r="I2283" t="s">
        <v>196</v>
      </c>
      <c r="J2283" t="s">
        <v>91</v>
      </c>
      <c r="K2283" t="s">
        <v>197</v>
      </c>
      <c r="L2283">
        <v>53038</v>
      </c>
      <c r="M2283">
        <v>1148283</v>
      </c>
      <c r="N2283">
        <v>219071</v>
      </c>
      <c r="O2283">
        <v>44263</v>
      </c>
      <c r="P2283">
        <v>150626</v>
      </c>
      <c r="Q2283" t="s">
        <v>93</v>
      </c>
      <c r="R2283">
        <v>680440</v>
      </c>
    </row>
    <row r="2284" spans="1:18" x14ac:dyDescent="0.25">
      <c r="A2284" t="s">
        <v>399</v>
      </c>
      <c r="B2284" t="s">
        <v>400</v>
      </c>
      <c r="C2284" t="s">
        <v>85</v>
      </c>
      <c r="D2284">
        <v>102</v>
      </c>
      <c r="E2284" t="s">
        <v>86</v>
      </c>
      <c r="F2284" t="s">
        <v>87</v>
      </c>
      <c r="G2284" t="s">
        <v>88</v>
      </c>
      <c r="H2284" t="s">
        <v>89</v>
      </c>
      <c r="I2284" t="s">
        <v>198</v>
      </c>
      <c r="J2284" t="s">
        <v>91</v>
      </c>
      <c r="K2284" t="s">
        <v>199</v>
      </c>
      <c r="L2284">
        <v>0</v>
      </c>
      <c r="M2284">
        <v>1148283</v>
      </c>
      <c r="N2284">
        <v>219071</v>
      </c>
      <c r="O2284">
        <v>44263</v>
      </c>
      <c r="P2284">
        <v>150626</v>
      </c>
      <c r="Q2284" t="s">
        <v>93</v>
      </c>
      <c r="R2284">
        <v>680440</v>
      </c>
    </row>
    <row r="2285" spans="1:18" x14ac:dyDescent="0.25">
      <c r="A2285" t="s">
        <v>399</v>
      </c>
      <c r="B2285" t="s">
        <v>400</v>
      </c>
      <c r="C2285" t="s">
        <v>85</v>
      </c>
      <c r="D2285">
        <v>102</v>
      </c>
      <c r="E2285" t="s">
        <v>86</v>
      </c>
      <c r="F2285" t="s">
        <v>87</v>
      </c>
      <c r="G2285" t="s">
        <v>88</v>
      </c>
      <c r="H2285" t="s">
        <v>89</v>
      </c>
      <c r="I2285" t="s">
        <v>200</v>
      </c>
      <c r="J2285" t="s">
        <v>91</v>
      </c>
      <c r="K2285" t="s">
        <v>201</v>
      </c>
      <c r="L2285">
        <v>18939</v>
      </c>
      <c r="M2285">
        <v>1148283</v>
      </c>
      <c r="N2285">
        <v>219071</v>
      </c>
      <c r="O2285">
        <v>44263</v>
      </c>
      <c r="P2285">
        <v>150626</v>
      </c>
      <c r="Q2285" t="s">
        <v>93</v>
      </c>
      <c r="R2285">
        <v>680440</v>
      </c>
    </row>
    <row r="2286" spans="1:18" x14ac:dyDescent="0.25">
      <c r="A2286" t="s">
        <v>399</v>
      </c>
      <c r="B2286" t="s">
        <v>400</v>
      </c>
      <c r="C2286" t="s">
        <v>85</v>
      </c>
      <c r="D2286">
        <v>102</v>
      </c>
      <c r="E2286" t="s">
        <v>86</v>
      </c>
      <c r="F2286" t="s">
        <v>87</v>
      </c>
      <c r="G2286" t="s">
        <v>88</v>
      </c>
      <c r="H2286" t="s">
        <v>89</v>
      </c>
      <c r="I2286" t="s">
        <v>202</v>
      </c>
      <c r="J2286" t="s">
        <v>91</v>
      </c>
      <c r="K2286" t="s">
        <v>203</v>
      </c>
      <c r="L2286">
        <v>7909</v>
      </c>
      <c r="M2286">
        <v>1148283</v>
      </c>
      <c r="N2286">
        <v>219071</v>
      </c>
      <c r="O2286">
        <v>44263</v>
      </c>
      <c r="P2286">
        <v>150626</v>
      </c>
      <c r="Q2286" t="s">
        <v>93</v>
      </c>
      <c r="R2286">
        <v>680440</v>
      </c>
    </row>
    <row r="2287" spans="1:18" x14ac:dyDescent="0.25">
      <c r="A2287" t="s">
        <v>399</v>
      </c>
      <c r="B2287" t="s">
        <v>400</v>
      </c>
      <c r="C2287" t="s">
        <v>85</v>
      </c>
      <c r="D2287">
        <v>102</v>
      </c>
      <c r="E2287" t="s">
        <v>86</v>
      </c>
      <c r="F2287" t="s">
        <v>87</v>
      </c>
      <c r="G2287" t="s">
        <v>88</v>
      </c>
      <c r="H2287" t="s">
        <v>89</v>
      </c>
      <c r="I2287" t="s">
        <v>204</v>
      </c>
      <c r="J2287" t="s">
        <v>91</v>
      </c>
      <c r="K2287" t="s">
        <v>205</v>
      </c>
      <c r="L2287">
        <v>0</v>
      </c>
      <c r="M2287">
        <v>1148283</v>
      </c>
      <c r="N2287">
        <v>219071</v>
      </c>
      <c r="O2287">
        <v>44263</v>
      </c>
      <c r="P2287">
        <v>150626</v>
      </c>
      <c r="Q2287" t="s">
        <v>93</v>
      </c>
      <c r="R2287">
        <v>680440</v>
      </c>
    </row>
    <row r="2288" spans="1:18" x14ac:dyDescent="0.25">
      <c r="A2288" t="s">
        <v>399</v>
      </c>
      <c r="B2288" t="s">
        <v>400</v>
      </c>
      <c r="C2288" t="s">
        <v>85</v>
      </c>
      <c r="D2288">
        <v>102</v>
      </c>
      <c r="E2288" t="s">
        <v>86</v>
      </c>
      <c r="F2288" t="s">
        <v>87</v>
      </c>
      <c r="G2288" t="s">
        <v>88</v>
      </c>
      <c r="H2288" t="s">
        <v>89</v>
      </c>
      <c r="I2288" t="s">
        <v>206</v>
      </c>
      <c r="J2288" t="s">
        <v>91</v>
      </c>
      <c r="K2288" t="s">
        <v>207</v>
      </c>
      <c r="L2288">
        <v>7817</v>
      </c>
      <c r="M2288">
        <v>1148283</v>
      </c>
      <c r="N2288">
        <v>219071</v>
      </c>
      <c r="O2288">
        <v>44263</v>
      </c>
      <c r="P2288">
        <v>150626</v>
      </c>
      <c r="Q2288" t="s">
        <v>93</v>
      </c>
      <c r="R2288">
        <v>680440</v>
      </c>
    </row>
    <row r="2289" spans="1:18" x14ac:dyDescent="0.25">
      <c r="A2289" t="s">
        <v>399</v>
      </c>
      <c r="B2289" t="s">
        <v>400</v>
      </c>
      <c r="C2289" t="s">
        <v>85</v>
      </c>
      <c r="D2289">
        <v>102</v>
      </c>
      <c r="E2289" t="s">
        <v>86</v>
      </c>
      <c r="F2289" t="s">
        <v>87</v>
      </c>
      <c r="G2289" t="s">
        <v>88</v>
      </c>
      <c r="H2289" t="s">
        <v>89</v>
      </c>
      <c r="I2289" t="s">
        <v>208</v>
      </c>
      <c r="J2289" t="s">
        <v>91</v>
      </c>
      <c r="K2289" t="s">
        <v>209</v>
      </c>
      <c r="L2289">
        <v>644</v>
      </c>
      <c r="M2289">
        <v>1148283</v>
      </c>
      <c r="N2289">
        <v>219071</v>
      </c>
      <c r="O2289">
        <v>44263</v>
      </c>
      <c r="P2289">
        <v>150626</v>
      </c>
      <c r="Q2289" t="s">
        <v>93</v>
      </c>
      <c r="R2289">
        <v>680440</v>
      </c>
    </row>
    <row r="2290" spans="1:18" x14ac:dyDescent="0.25">
      <c r="A2290" t="s">
        <v>399</v>
      </c>
      <c r="B2290" t="s">
        <v>400</v>
      </c>
      <c r="C2290" t="s">
        <v>85</v>
      </c>
      <c r="D2290">
        <v>102</v>
      </c>
      <c r="E2290" t="s">
        <v>86</v>
      </c>
      <c r="F2290" t="s">
        <v>87</v>
      </c>
      <c r="G2290" t="s">
        <v>88</v>
      </c>
      <c r="H2290" t="s">
        <v>89</v>
      </c>
      <c r="I2290" t="s">
        <v>210</v>
      </c>
      <c r="J2290" t="s">
        <v>91</v>
      </c>
      <c r="K2290" t="s">
        <v>211</v>
      </c>
      <c r="L2290">
        <v>9875</v>
      </c>
      <c r="M2290">
        <v>1148283</v>
      </c>
      <c r="N2290">
        <v>219071</v>
      </c>
      <c r="O2290">
        <v>44263</v>
      </c>
      <c r="P2290">
        <v>150626</v>
      </c>
      <c r="Q2290" t="s">
        <v>93</v>
      </c>
      <c r="R2290">
        <v>680440</v>
      </c>
    </row>
    <row r="2291" spans="1:18" x14ac:dyDescent="0.25">
      <c r="A2291" t="s">
        <v>399</v>
      </c>
      <c r="B2291" t="s">
        <v>400</v>
      </c>
      <c r="C2291" t="s">
        <v>85</v>
      </c>
      <c r="D2291">
        <v>102</v>
      </c>
      <c r="E2291" t="s">
        <v>86</v>
      </c>
      <c r="F2291" t="s">
        <v>87</v>
      </c>
      <c r="G2291" t="s">
        <v>88</v>
      </c>
      <c r="H2291" t="s">
        <v>89</v>
      </c>
      <c r="I2291" t="s">
        <v>212</v>
      </c>
      <c r="J2291" t="s">
        <v>91</v>
      </c>
      <c r="K2291" t="s">
        <v>213</v>
      </c>
      <c r="L2291">
        <v>900</v>
      </c>
      <c r="M2291">
        <v>1148283</v>
      </c>
      <c r="N2291">
        <v>219071</v>
      </c>
      <c r="O2291">
        <v>44263</v>
      </c>
      <c r="P2291">
        <v>150626</v>
      </c>
      <c r="Q2291" t="s">
        <v>93</v>
      </c>
      <c r="R2291">
        <v>680440</v>
      </c>
    </row>
    <row r="2292" spans="1:18" x14ac:dyDescent="0.25">
      <c r="A2292" t="s">
        <v>399</v>
      </c>
      <c r="B2292" t="s">
        <v>400</v>
      </c>
      <c r="C2292" t="s">
        <v>85</v>
      </c>
      <c r="D2292">
        <v>102</v>
      </c>
      <c r="E2292" t="s">
        <v>86</v>
      </c>
      <c r="F2292" t="s">
        <v>87</v>
      </c>
      <c r="G2292" t="s">
        <v>88</v>
      </c>
      <c r="H2292" t="s">
        <v>89</v>
      </c>
      <c r="I2292" t="s">
        <v>214</v>
      </c>
      <c r="J2292" t="s">
        <v>91</v>
      </c>
      <c r="K2292" t="s">
        <v>215</v>
      </c>
      <c r="L2292">
        <v>87310</v>
      </c>
      <c r="M2292">
        <v>1148283</v>
      </c>
      <c r="N2292">
        <v>219071</v>
      </c>
      <c r="O2292">
        <v>44263</v>
      </c>
      <c r="P2292">
        <v>150626</v>
      </c>
      <c r="Q2292" t="s">
        <v>93</v>
      </c>
      <c r="R2292">
        <v>680440</v>
      </c>
    </row>
    <row r="2293" spans="1:18" x14ac:dyDescent="0.25">
      <c r="A2293" t="s">
        <v>399</v>
      </c>
      <c r="B2293" t="s">
        <v>400</v>
      </c>
      <c r="C2293" t="s">
        <v>85</v>
      </c>
      <c r="D2293">
        <v>102</v>
      </c>
      <c r="E2293" t="s">
        <v>86</v>
      </c>
      <c r="F2293" t="s">
        <v>87</v>
      </c>
      <c r="G2293" t="s">
        <v>88</v>
      </c>
      <c r="H2293" t="s">
        <v>89</v>
      </c>
      <c r="I2293" t="s">
        <v>216</v>
      </c>
      <c r="J2293" t="s">
        <v>91</v>
      </c>
      <c r="K2293" t="s">
        <v>217</v>
      </c>
      <c r="L2293">
        <v>510</v>
      </c>
      <c r="M2293">
        <v>1148283</v>
      </c>
      <c r="N2293">
        <v>219071</v>
      </c>
      <c r="O2293">
        <v>44263</v>
      </c>
      <c r="P2293">
        <v>150626</v>
      </c>
      <c r="Q2293" t="s">
        <v>93</v>
      </c>
      <c r="R2293">
        <v>680440</v>
      </c>
    </row>
    <row r="2294" spans="1:18" x14ac:dyDescent="0.25">
      <c r="A2294" t="s">
        <v>399</v>
      </c>
      <c r="B2294" t="s">
        <v>400</v>
      </c>
      <c r="C2294" t="s">
        <v>85</v>
      </c>
      <c r="D2294">
        <v>102</v>
      </c>
      <c r="E2294" t="s">
        <v>86</v>
      </c>
      <c r="F2294" t="s">
        <v>87</v>
      </c>
      <c r="G2294" t="s">
        <v>88</v>
      </c>
      <c r="H2294" t="s">
        <v>89</v>
      </c>
      <c r="I2294" t="s">
        <v>218</v>
      </c>
      <c r="J2294" t="s">
        <v>91</v>
      </c>
      <c r="K2294" t="s">
        <v>219</v>
      </c>
      <c r="L2294">
        <v>0</v>
      </c>
      <c r="M2294">
        <v>1148283</v>
      </c>
      <c r="N2294">
        <v>219071</v>
      </c>
      <c r="O2294">
        <v>44263</v>
      </c>
      <c r="P2294">
        <v>150626</v>
      </c>
      <c r="Q2294" t="s">
        <v>93</v>
      </c>
      <c r="R2294">
        <v>680440</v>
      </c>
    </row>
    <row r="2295" spans="1:18" x14ac:dyDescent="0.25">
      <c r="A2295" t="s">
        <v>399</v>
      </c>
      <c r="B2295" t="s">
        <v>400</v>
      </c>
      <c r="C2295" t="s">
        <v>85</v>
      </c>
      <c r="D2295">
        <v>102</v>
      </c>
      <c r="E2295" t="s">
        <v>86</v>
      </c>
      <c r="F2295" t="s">
        <v>87</v>
      </c>
      <c r="G2295" t="s">
        <v>88</v>
      </c>
      <c r="H2295" t="s">
        <v>89</v>
      </c>
      <c r="I2295" t="s">
        <v>220</v>
      </c>
      <c r="J2295" t="s">
        <v>91</v>
      </c>
      <c r="K2295" t="s">
        <v>221</v>
      </c>
      <c r="L2295">
        <v>300</v>
      </c>
      <c r="M2295">
        <v>1148283</v>
      </c>
      <c r="N2295">
        <v>219071</v>
      </c>
      <c r="O2295">
        <v>44263</v>
      </c>
      <c r="P2295">
        <v>150626</v>
      </c>
      <c r="Q2295" t="s">
        <v>93</v>
      </c>
      <c r="R2295">
        <v>680440</v>
      </c>
    </row>
    <row r="2296" spans="1:18" x14ac:dyDescent="0.25">
      <c r="A2296" t="s">
        <v>399</v>
      </c>
      <c r="B2296" t="s">
        <v>400</v>
      </c>
      <c r="C2296" t="s">
        <v>85</v>
      </c>
      <c r="D2296">
        <v>102</v>
      </c>
      <c r="E2296" t="s">
        <v>86</v>
      </c>
      <c r="F2296" t="s">
        <v>87</v>
      </c>
      <c r="G2296" t="s">
        <v>88</v>
      </c>
      <c r="H2296" t="s">
        <v>89</v>
      </c>
      <c r="I2296" t="s">
        <v>222</v>
      </c>
      <c r="J2296" t="s">
        <v>91</v>
      </c>
      <c r="K2296" t="s">
        <v>223</v>
      </c>
      <c r="L2296">
        <v>600</v>
      </c>
      <c r="M2296">
        <v>1148283</v>
      </c>
      <c r="N2296">
        <v>219071</v>
      </c>
      <c r="O2296">
        <v>44263</v>
      </c>
      <c r="P2296">
        <v>150626</v>
      </c>
      <c r="Q2296" t="s">
        <v>93</v>
      </c>
      <c r="R2296">
        <v>680440</v>
      </c>
    </row>
    <row r="2297" spans="1:18" x14ac:dyDescent="0.25">
      <c r="A2297" t="s">
        <v>399</v>
      </c>
      <c r="B2297" t="s">
        <v>400</v>
      </c>
      <c r="C2297" t="s">
        <v>85</v>
      </c>
      <c r="D2297">
        <v>102</v>
      </c>
      <c r="E2297" t="s">
        <v>86</v>
      </c>
      <c r="F2297" t="s">
        <v>87</v>
      </c>
      <c r="G2297" t="s">
        <v>88</v>
      </c>
      <c r="H2297" t="s">
        <v>89</v>
      </c>
      <c r="I2297" t="s">
        <v>224</v>
      </c>
      <c r="J2297" t="s">
        <v>91</v>
      </c>
      <c r="K2297" t="s">
        <v>225</v>
      </c>
      <c r="L2297">
        <v>5082</v>
      </c>
      <c r="M2297">
        <v>1148283</v>
      </c>
      <c r="N2297">
        <v>219071</v>
      </c>
      <c r="O2297">
        <v>44263</v>
      </c>
      <c r="P2297">
        <v>150626</v>
      </c>
      <c r="Q2297" t="s">
        <v>93</v>
      </c>
      <c r="R2297">
        <v>680440</v>
      </c>
    </row>
    <row r="2298" spans="1:18" x14ac:dyDescent="0.25">
      <c r="A2298" t="s">
        <v>399</v>
      </c>
      <c r="B2298" t="s">
        <v>400</v>
      </c>
      <c r="C2298" t="s">
        <v>85</v>
      </c>
      <c r="D2298">
        <v>102</v>
      </c>
      <c r="E2298" t="s">
        <v>86</v>
      </c>
      <c r="F2298" t="s">
        <v>87</v>
      </c>
      <c r="G2298" t="s">
        <v>88</v>
      </c>
      <c r="H2298" t="s">
        <v>89</v>
      </c>
      <c r="I2298" t="s">
        <v>226</v>
      </c>
      <c r="J2298" t="s">
        <v>91</v>
      </c>
      <c r="K2298" t="s">
        <v>227</v>
      </c>
      <c r="L2298">
        <v>1060</v>
      </c>
      <c r="M2298">
        <v>1148283</v>
      </c>
      <c r="N2298">
        <v>219071</v>
      </c>
      <c r="O2298">
        <v>44263</v>
      </c>
      <c r="P2298">
        <v>150626</v>
      </c>
      <c r="Q2298" t="s">
        <v>93</v>
      </c>
      <c r="R2298">
        <v>680440</v>
      </c>
    </row>
    <row r="2299" spans="1:18" x14ac:dyDescent="0.25">
      <c r="A2299" t="s">
        <v>399</v>
      </c>
      <c r="B2299" t="s">
        <v>400</v>
      </c>
      <c r="C2299" t="s">
        <v>85</v>
      </c>
      <c r="D2299">
        <v>102</v>
      </c>
      <c r="E2299" t="s">
        <v>86</v>
      </c>
      <c r="F2299" t="s">
        <v>87</v>
      </c>
      <c r="G2299" t="s">
        <v>88</v>
      </c>
      <c r="H2299" t="s">
        <v>89</v>
      </c>
      <c r="I2299" t="s">
        <v>228</v>
      </c>
      <c r="J2299" t="s">
        <v>91</v>
      </c>
      <c r="K2299" t="s">
        <v>229</v>
      </c>
      <c r="L2299">
        <v>627</v>
      </c>
      <c r="M2299">
        <v>1148283</v>
      </c>
      <c r="N2299">
        <v>219071</v>
      </c>
      <c r="O2299">
        <v>44263</v>
      </c>
      <c r="P2299">
        <v>150626</v>
      </c>
      <c r="Q2299" t="s">
        <v>93</v>
      </c>
      <c r="R2299">
        <v>680440</v>
      </c>
    </row>
    <row r="2300" spans="1:18" x14ac:dyDescent="0.25">
      <c r="A2300" t="s">
        <v>399</v>
      </c>
      <c r="B2300" t="s">
        <v>400</v>
      </c>
      <c r="C2300" t="s">
        <v>85</v>
      </c>
      <c r="D2300">
        <v>102</v>
      </c>
      <c r="E2300" t="s">
        <v>86</v>
      </c>
      <c r="F2300" t="s">
        <v>87</v>
      </c>
      <c r="G2300" t="s">
        <v>88</v>
      </c>
      <c r="H2300" t="s">
        <v>89</v>
      </c>
      <c r="I2300" t="s">
        <v>230</v>
      </c>
      <c r="J2300" t="s">
        <v>91</v>
      </c>
      <c r="K2300" t="s">
        <v>231</v>
      </c>
      <c r="L2300">
        <v>4481</v>
      </c>
      <c r="M2300">
        <v>1148283</v>
      </c>
      <c r="N2300">
        <v>219071</v>
      </c>
      <c r="O2300">
        <v>44263</v>
      </c>
      <c r="P2300">
        <v>150626</v>
      </c>
      <c r="Q2300" t="s">
        <v>93</v>
      </c>
      <c r="R2300">
        <v>680440</v>
      </c>
    </row>
    <row r="2301" spans="1:18" x14ac:dyDescent="0.25">
      <c r="A2301" t="s">
        <v>399</v>
      </c>
      <c r="B2301" t="s">
        <v>400</v>
      </c>
      <c r="C2301" t="s">
        <v>85</v>
      </c>
      <c r="D2301">
        <v>102</v>
      </c>
      <c r="E2301" t="s">
        <v>86</v>
      </c>
      <c r="F2301" t="s">
        <v>87</v>
      </c>
      <c r="G2301" t="s">
        <v>88</v>
      </c>
      <c r="H2301" t="s">
        <v>89</v>
      </c>
      <c r="I2301" t="s">
        <v>232</v>
      </c>
      <c r="J2301" t="s">
        <v>91</v>
      </c>
      <c r="K2301" t="s">
        <v>233</v>
      </c>
      <c r="L2301">
        <v>20277</v>
      </c>
      <c r="M2301">
        <v>1148283</v>
      </c>
      <c r="N2301">
        <v>219071</v>
      </c>
      <c r="O2301">
        <v>44263</v>
      </c>
      <c r="P2301">
        <v>150626</v>
      </c>
      <c r="Q2301" t="s">
        <v>93</v>
      </c>
      <c r="R2301">
        <v>680440</v>
      </c>
    </row>
    <row r="2302" spans="1:18" x14ac:dyDescent="0.25">
      <c r="A2302" t="s">
        <v>399</v>
      </c>
      <c r="B2302" t="s">
        <v>400</v>
      </c>
      <c r="C2302" t="s">
        <v>85</v>
      </c>
      <c r="D2302">
        <v>102</v>
      </c>
      <c r="E2302" t="s">
        <v>86</v>
      </c>
      <c r="F2302" t="s">
        <v>87</v>
      </c>
      <c r="G2302" t="s">
        <v>88</v>
      </c>
      <c r="H2302" t="s">
        <v>89</v>
      </c>
      <c r="I2302" t="s">
        <v>234</v>
      </c>
      <c r="J2302" t="s">
        <v>91</v>
      </c>
      <c r="K2302" t="s">
        <v>235</v>
      </c>
      <c r="L2302">
        <v>0</v>
      </c>
      <c r="M2302">
        <v>1148283</v>
      </c>
      <c r="N2302">
        <v>219071</v>
      </c>
      <c r="O2302">
        <v>44263</v>
      </c>
      <c r="P2302">
        <v>150626</v>
      </c>
      <c r="Q2302" t="s">
        <v>93</v>
      </c>
      <c r="R2302">
        <v>680440</v>
      </c>
    </row>
    <row r="2303" spans="1:18" x14ac:dyDescent="0.25">
      <c r="A2303" t="s">
        <v>399</v>
      </c>
      <c r="B2303" t="s">
        <v>400</v>
      </c>
      <c r="C2303" t="s">
        <v>85</v>
      </c>
      <c r="D2303">
        <v>102</v>
      </c>
      <c r="E2303" t="s">
        <v>86</v>
      </c>
      <c r="F2303" t="s">
        <v>87</v>
      </c>
      <c r="G2303" t="s">
        <v>88</v>
      </c>
      <c r="H2303" t="s">
        <v>89</v>
      </c>
      <c r="I2303" t="s">
        <v>236</v>
      </c>
      <c r="J2303" t="s">
        <v>91</v>
      </c>
      <c r="K2303" t="s">
        <v>237</v>
      </c>
      <c r="L2303">
        <v>0</v>
      </c>
      <c r="M2303">
        <v>1148283</v>
      </c>
      <c r="N2303">
        <v>219071</v>
      </c>
      <c r="O2303">
        <v>44263</v>
      </c>
      <c r="P2303">
        <v>150626</v>
      </c>
      <c r="Q2303" t="s">
        <v>93</v>
      </c>
      <c r="R2303">
        <v>680440</v>
      </c>
    </row>
    <row r="2304" spans="1:18" x14ac:dyDescent="0.25">
      <c r="A2304" t="s">
        <v>399</v>
      </c>
      <c r="B2304" t="s">
        <v>400</v>
      </c>
      <c r="C2304" t="s">
        <v>85</v>
      </c>
      <c r="D2304">
        <v>102</v>
      </c>
      <c r="E2304" t="s">
        <v>86</v>
      </c>
      <c r="F2304" t="s">
        <v>87</v>
      </c>
      <c r="G2304" t="s">
        <v>88</v>
      </c>
      <c r="H2304" t="s">
        <v>89</v>
      </c>
      <c r="I2304" t="s">
        <v>130</v>
      </c>
      <c r="J2304" t="s">
        <v>91</v>
      </c>
      <c r="K2304" t="s">
        <v>131</v>
      </c>
      <c r="L2304">
        <v>5100</v>
      </c>
      <c r="M2304">
        <v>1148283</v>
      </c>
      <c r="N2304">
        <v>219071</v>
      </c>
      <c r="O2304">
        <v>44263</v>
      </c>
      <c r="P2304">
        <v>150626</v>
      </c>
      <c r="Q2304" t="s">
        <v>93</v>
      </c>
      <c r="R2304">
        <v>680440</v>
      </c>
    </row>
    <row r="2305" spans="1:18" x14ac:dyDescent="0.25">
      <c r="A2305" t="s">
        <v>399</v>
      </c>
      <c r="B2305" t="s">
        <v>400</v>
      </c>
      <c r="C2305" t="s">
        <v>85</v>
      </c>
      <c r="D2305">
        <v>102</v>
      </c>
      <c r="E2305" t="s">
        <v>86</v>
      </c>
      <c r="F2305" t="s">
        <v>87</v>
      </c>
      <c r="G2305" t="s">
        <v>88</v>
      </c>
      <c r="H2305" t="s">
        <v>89</v>
      </c>
      <c r="I2305" t="s">
        <v>136</v>
      </c>
      <c r="J2305" t="s">
        <v>91</v>
      </c>
      <c r="K2305" t="s">
        <v>137</v>
      </c>
      <c r="L2305">
        <v>600</v>
      </c>
      <c r="M2305">
        <v>1148283</v>
      </c>
      <c r="N2305">
        <v>219071</v>
      </c>
      <c r="O2305">
        <v>44263</v>
      </c>
      <c r="P2305">
        <v>150626</v>
      </c>
      <c r="Q2305" t="s">
        <v>93</v>
      </c>
      <c r="R2305">
        <v>680440</v>
      </c>
    </row>
    <row r="2306" spans="1:18" x14ac:dyDescent="0.25">
      <c r="A2306" t="s">
        <v>399</v>
      </c>
      <c r="B2306" t="s">
        <v>400</v>
      </c>
      <c r="C2306" t="s">
        <v>85</v>
      </c>
      <c r="D2306">
        <v>102</v>
      </c>
      <c r="E2306" t="s">
        <v>86</v>
      </c>
      <c r="F2306" t="s">
        <v>87</v>
      </c>
      <c r="G2306" t="s">
        <v>88</v>
      </c>
      <c r="H2306" t="s">
        <v>89</v>
      </c>
      <c r="I2306" t="s">
        <v>130</v>
      </c>
      <c r="J2306" t="s">
        <v>91</v>
      </c>
      <c r="K2306" t="s">
        <v>131</v>
      </c>
      <c r="L2306">
        <v>8400</v>
      </c>
      <c r="M2306">
        <v>1148283</v>
      </c>
      <c r="N2306">
        <v>219071</v>
      </c>
      <c r="O2306">
        <v>44263</v>
      </c>
      <c r="P2306">
        <v>150626</v>
      </c>
      <c r="Q2306" t="s">
        <v>93</v>
      </c>
      <c r="R2306">
        <v>680440</v>
      </c>
    </row>
    <row r="2307" spans="1:18" x14ac:dyDescent="0.25">
      <c r="A2307" t="s">
        <v>399</v>
      </c>
      <c r="B2307" t="s">
        <v>400</v>
      </c>
      <c r="C2307" t="s">
        <v>85</v>
      </c>
      <c r="D2307">
        <v>102</v>
      </c>
      <c r="E2307" t="s">
        <v>86</v>
      </c>
      <c r="F2307" t="s">
        <v>87</v>
      </c>
      <c r="G2307" t="s">
        <v>88</v>
      </c>
      <c r="H2307" t="s">
        <v>89</v>
      </c>
      <c r="I2307" t="s">
        <v>208</v>
      </c>
      <c r="J2307" t="s">
        <v>91</v>
      </c>
      <c r="K2307" t="s">
        <v>209</v>
      </c>
      <c r="L2307">
        <v>5877</v>
      </c>
      <c r="M2307">
        <v>1148283</v>
      </c>
      <c r="N2307">
        <v>219071</v>
      </c>
      <c r="O2307">
        <v>44263</v>
      </c>
      <c r="P2307">
        <v>150626</v>
      </c>
      <c r="Q2307" t="s">
        <v>93</v>
      </c>
      <c r="R2307">
        <v>680440</v>
      </c>
    </row>
    <row r="2308" spans="1:18" x14ac:dyDescent="0.25">
      <c r="A2308" t="s">
        <v>399</v>
      </c>
      <c r="B2308" t="s">
        <v>400</v>
      </c>
      <c r="C2308" t="s">
        <v>85</v>
      </c>
      <c r="D2308">
        <v>102</v>
      </c>
      <c r="E2308" t="s">
        <v>86</v>
      </c>
      <c r="F2308" t="s">
        <v>87</v>
      </c>
      <c r="G2308" t="s">
        <v>88</v>
      </c>
      <c r="H2308" t="s">
        <v>89</v>
      </c>
      <c r="I2308" t="s">
        <v>130</v>
      </c>
      <c r="J2308" t="s">
        <v>91</v>
      </c>
      <c r="K2308" t="s">
        <v>131</v>
      </c>
      <c r="L2308">
        <v>440</v>
      </c>
      <c r="M2308">
        <v>1148283</v>
      </c>
      <c r="N2308">
        <v>219071</v>
      </c>
      <c r="O2308">
        <v>44263</v>
      </c>
      <c r="P2308">
        <v>150626</v>
      </c>
      <c r="Q2308" t="s">
        <v>93</v>
      </c>
      <c r="R2308">
        <v>680440</v>
      </c>
    </row>
    <row r="2309" spans="1:18" x14ac:dyDescent="0.25">
      <c r="A2309" t="s">
        <v>399</v>
      </c>
      <c r="B2309" t="s">
        <v>400</v>
      </c>
      <c r="C2309" t="s">
        <v>85</v>
      </c>
      <c r="D2309">
        <v>102</v>
      </c>
      <c r="E2309" t="s">
        <v>86</v>
      </c>
      <c r="F2309" t="s">
        <v>87</v>
      </c>
      <c r="G2309" t="s">
        <v>88</v>
      </c>
      <c r="H2309" t="s">
        <v>89</v>
      </c>
      <c r="I2309" t="s">
        <v>208</v>
      </c>
      <c r="J2309" t="s">
        <v>91</v>
      </c>
      <c r="K2309" t="s">
        <v>209</v>
      </c>
      <c r="L2309">
        <v>7428</v>
      </c>
      <c r="M2309">
        <v>1148283</v>
      </c>
      <c r="N2309">
        <v>219071</v>
      </c>
      <c r="O2309">
        <v>44263</v>
      </c>
      <c r="P2309">
        <v>150626</v>
      </c>
      <c r="Q2309" t="s">
        <v>93</v>
      </c>
      <c r="R2309">
        <v>680440</v>
      </c>
    </row>
    <row r="2310" spans="1:18" x14ac:dyDescent="0.25">
      <c r="A2310" t="s">
        <v>399</v>
      </c>
      <c r="B2310" t="s">
        <v>400</v>
      </c>
      <c r="C2310" t="s">
        <v>85</v>
      </c>
      <c r="D2310">
        <v>102</v>
      </c>
      <c r="E2310" t="s">
        <v>86</v>
      </c>
      <c r="F2310" t="s">
        <v>87</v>
      </c>
      <c r="G2310" t="s">
        <v>88</v>
      </c>
      <c r="H2310" t="s">
        <v>89</v>
      </c>
      <c r="I2310" t="s">
        <v>130</v>
      </c>
      <c r="J2310" t="s">
        <v>91</v>
      </c>
      <c r="K2310" t="s">
        <v>131</v>
      </c>
      <c r="L2310">
        <v>100</v>
      </c>
      <c r="M2310">
        <v>1148283</v>
      </c>
      <c r="N2310">
        <v>219071</v>
      </c>
      <c r="O2310">
        <v>44263</v>
      </c>
      <c r="P2310">
        <v>150626</v>
      </c>
      <c r="Q2310" t="s">
        <v>93</v>
      </c>
      <c r="R2310">
        <v>680440</v>
      </c>
    </row>
    <row r="2311" spans="1:18" x14ac:dyDescent="0.25">
      <c r="A2311" t="s">
        <v>399</v>
      </c>
      <c r="B2311" t="s">
        <v>400</v>
      </c>
      <c r="C2311" t="s">
        <v>85</v>
      </c>
      <c r="D2311">
        <v>102</v>
      </c>
      <c r="E2311" t="s">
        <v>86</v>
      </c>
      <c r="F2311" t="s">
        <v>87</v>
      </c>
      <c r="G2311" t="s">
        <v>88</v>
      </c>
      <c r="H2311" t="s">
        <v>89</v>
      </c>
      <c r="I2311" t="s">
        <v>194</v>
      </c>
      <c r="J2311" t="s">
        <v>91</v>
      </c>
      <c r="K2311" t="s">
        <v>195</v>
      </c>
      <c r="L2311">
        <v>6253</v>
      </c>
      <c r="M2311">
        <v>1148283</v>
      </c>
      <c r="N2311">
        <v>219071</v>
      </c>
      <c r="O2311">
        <v>44263</v>
      </c>
      <c r="P2311">
        <v>150626</v>
      </c>
      <c r="Q2311" t="s">
        <v>93</v>
      </c>
      <c r="R2311">
        <v>680440</v>
      </c>
    </row>
    <row r="2312" spans="1:18" x14ac:dyDescent="0.25">
      <c r="A2312" t="s">
        <v>399</v>
      </c>
      <c r="B2312" t="s">
        <v>400</v>
      </c>
      <c r="C2312" t="s">
        <v>85</v>
      </c>
      <c r="D2312">
        <v>102</v>
      </c>
      <c r="E2312" t="s">
        <v>86</v>
      </c>
      <c r="F2312" t="s">
        <v>87</v>
      </c>
      <c r="G2312" t="s">
        <v>88</v>
      </c>
      <c r="H2312" t="s">
        <v>89</v>
      </c>
      <c r="I2312" t="s">
        <v>196</v>
      </c>
      <c r="J2312" t="s">
        <v>91</v>
      </c>
      <c r="K2312" t="s">
        <v>197</v>
      </c>
      <c r="L2312">
        <v>29562</v>
      </c>
      <c r="M2312">
        <v>1148283</v>
      </c>
      <c r="N2312">
        <v>219071</v>
      </c>
      <c r="O2312">
        <v>44263</v>
      </c>
      <c r="P2312">
        <v>150626</v>
      </c>
      <c r="Q2312" t="s">
        <v>93</v>
      </c>
      <c r="R2312">
        <v>680440</v>
      </c>
    </row>
    <row r="2313" spans="1:18" x14ac:dyDescent="0.25">
      <c r="A2313" t="s">
        <v>399</v>
      </c>
      <c r="B2313" t="s">
        <v>400</v>
      </c>
      <c r="C2313" t="s">
        <v>85</v>
      </c>
      <c r="D2313">
        <v>102</v>
      </c>
      <c r="E2313" t="s">
        <v>86</v>
      </c>
      <c r="F2313" t="s">
        <v>87</v>
      </c>
      <c r="G2313" t="s">
        <v>88</v>
      </c>
      <c r="H2313" t="s">
        <v>89</v>
      </c>
      <c r="I2313" t="s">
        <v>194</v>
      </c>
      <c r="J2313" t="s">
        <v>91</v>
      </c>
      <c r="K2313" t="s">
        <v>195</v>
      </c>
      <c r="L2313">
        <v>7286</v>
      </c>
      <c r="M2313">
        <v>1148283</v>
      </c>
      <c r="N2313">
        <v>219071</v>
      </c>
      <c r="O2313">
        <v>44263</v>
      </c>
      <c r="P2313">
        <v>150626</v>
      </c>
      <c r="Q2313" t="s">
        <v>93</v>
      </c>
      <c r="R2313">
        <v>680440</v>
      </c>
    </row>
    <row r="2314" spans="1:18" x14ac:dyDescent="0.25">
      <c r="A2314" t="s">
        <v>399</v>
      </c>
      <c r="B2314" t="s">
        <v>400</v>
      </c>
      <c r="C2314" t="s">
        <v>85</v>
      </c>
      <c r="D2314">
        <v>102</v>
      </c>
      <c r="E2314" t="s">
        <v>86</v>
      </c>
      <c r="F2314" t="s">
        <v>87</v>
      </c>
      <c r="G2314" t="s">
        <v>88</v>
      </c>
      <c r="H2314" t="s">
        <v>89</v>
      </c>
      <c r="I2314" t="s">
        <v>200</v>
      </c>
      <c r="J2314" t="s">
        <v>91</v>
      </c>
      <c r="K2314" t="s">
        <v>201</v>
      </c>
      <c r="L2314">
        <v>24580</v>
      </c>
      <c r="M2314">
        <v>1148283</v>
      </c>
      <c r="N2314">
        <v>219071</v>
      </c>
      <c r="O2314">
        <v>44263</v>
      </c>
      <c r="P2314">
        <v>150626</v>
      </c>
      <c r="Q2314" t="s">
        <v>93</v>
      </c>
      <c r="R2314">
        <v>680440</v>
      </c>
    </row>
    <row r="2315" spans="1:18" x14ac:dyDescent="0.25">
      <c r="A2315" t="s">
        <v>399</v>
      </c>
      <c r="B2315" t="s">
        <v>400</v>
      </c>
      <c r="C2315" t="s">
        <v>85</v>
      </c>
      <c r="D2315">
        <v>102</v>
      </c>
      <c r="E2315" t="s">
        <v>86</v>
      </c>
      <c r="F2315" t="s">
        <v>87</v>
      </c>
      <c r="G2315" t="s">
        <v>88</v>
      </c>
      <c r="H2315" t="s">
        <v>89</v>
      </c>
      <c r="I2315" t="s">
        <v>200</v>
      </c>
      <c r="J2315" t="s">
        <v>91</v>
      </c>
      <c r="K2315" t="s">
        <v>201</v>
      </c>
      <c r="L2315">
        <v>4051</v>
      </c>
      <c r="M2315">
        <v>1148283</v>
      </c>
      <c r="N2315">
        <v>219071</v>
      </c>
      <c r="O2315">
        <v>44263</v>
      </c>
      <c r="P2315">
        <v>150626</v>
      </c>
      <c r="Q2315" t="s">
        <v>93</v>
      </c>
      <c r="R2315">
        <v>680440</v>
      </c>
    </row>
    <row r="2316" spans="1:18" x14ac:dyDescent="0.25">
      <c r="A2316" t="s">
        <v>399</v>
      </c>
      <c r="B2316" t="s">
        <v>400</v>
      </c>
      <c r="C2316" t="s">
        <v>85</v>
      </c>
      <c r="D2316">
        <v>102</v>
      </c>
      <c r="E2316" t="s">
        <v>86</v>
      </c>
      <c r="F2316" t="s">
        <v>87</v>
      </c>
      <c r="G2316" t="s">
        <v>88</v>
      </c>
      <c r="H2316" t="s">
        <v>89</v>
      </c>
      <c r="I2316" t="s">
        <v>216</v>
      </c>
      <c r="J2316" t="s">
        <v>91</v>
      </c>
      <c r="K2316" t="s">
        <v>217</v>
      </c>
      <c r="L2316">
        <v>10200</v>
      </c>
      <c r="M2316">
        <v>1148283</v>
      </c>
      <c r="N2316">
        <v>219071</v>
      </c>
      <c r="O2316">
        <v>44263</v>
      </c>
      <c r="P2316">
        <v>150626</v>
      </c>
      <c r="Q2316" t="s">
        <v>93</v>
      </c>
      <c r="R2316">
        <v>680440</v>
      </c>
    </row>
    <row r="2317" spans="1:18" x14ac:dyDescent="0.25">
      <c r="A2317" t="s">
        <v>399</v>
      </c>
      <c r="B2317" t="s">
        <v>400</v>
      </c>
      <c r="C2317" t="s">
        <v>85</v>
      </c>
      <c r="D2317">
        <v>102</v>
      </c>
      <c r="E2317" t="s">
        <v>86</v>
      </c>
      <c r="F2317" t="s">
        <v>87</v>
      </c>
      <c r="G2317" t="s">
        <v>88</v>
      </c>
      <c r="H2317" t="s">
        <v>89</v>
      </c>
      <c r="I2317" t="s">
        <v>208</v>
      </c>
      <c r="J2317" t="s">
        <v>91</v>
      </c>
      <c r="K2317" t="s">
        <v>209</v>
      </c>
      <c r="L2317">
        <v>700</v>
      </c>
      <c r="M2317">
        <v>1148283</v>
      </c>
      <c r="N2317">
        <v>219071</v>
      </c>
      <c r="O2317">
        <v>44263</v>
      </c>
      <c r="P2317">
        <v>150626</v>
      </c>
      <c r="Q2317" t="s">
        <v>93</v>
      </c>
      <c r="R2317">
        <v>680440</v>
      </c>
    </row>
    <row r="2318" spans="1:18" x14ac:dyDescent="0.25">
      <c r="A2318" t="s">
        <v>399</v>
      </c>
      <c r="B2318" t="s">
        <v>400</v>
      </c>
      <c r="C2318" t="s">
        <v>85</v>
      </c>
      <c r="D2318">
        <v>102</v>
      </c>
      <c r="E2318" t="s">
        <v>86</v>
      </c>
      <c r="F2318" t="s">
        <v>87</v>
      </c>
      <c r="G2318" t="s">
        <v>88</v>
      </c>
      <c r="H2318" t="s">
        <v>89</v>
      </c>
      <c r="I2318" t="s">
        <v>192</v>
      </c>
      <c r="J2318" t="s">
        <v>91</v>
      </c>
      <c r="K2318" t="s">
        <v>193</v>
      </c>
      <c r="L2318">
        <v>155</v>
      </c>
      <c r="M2318">
        <v>1148283</v>
      </c>
      <c r="N2318">
        <v>219071</v>
      </c>
      <c r="O2318">
        <v>44263</v>
      </c>
      <c r="P2318">
        <v>150626</v>
      </c>
      <c r="Q2318" t="s">
        <v>93</v>
      </c>
      <c r="R2318">
        <v>680440</v>
      </c>
    </row>
    <row r="2319" spans="1:18" x14ac:dyDescent="0.25">
      <c r="A2319" t="s">
        <v>399</v>
      </c>
      <c r="B2319" t="s">
        <v>400</v>
      </c>
      <c r="C2319" t="s">
        <v>85</v>
      </c>
      <c r="D2319">
        <v>102</v>
      </c>
      <c r="E2319" t="s">
        <v>86</v>
      </c>
      <c r="F2319" t="s">
        <v>87</v>
      </c>
      <c r="G2319" t="s">
        <v>88</v>
      </c>
      <c r="H2319" t="s">
        <v>89</v>
      </c>
      <c r="I2319" t="s">
        <v>190</v>
      </c>
      <c r="J2319" t="s">
        <v>91</v>
      </c>
      <c r="K2319" t="s">
        <v>191</v>
      </c>
      <c r="L2319">
        <v>10000</v>
      </c>
      <c r="M2319">
        <v>1148283</v>
      </c>
      <c r="N2319">
        <v>219071</v>
      </c>
      <c r="O2319">
        <v>44263</v>
      </c>
      <c r="P2319">
        <v>150626</v>
      </c>
      <c r="Q2319" t="s">
        <v>93</v>
      </c>
      <c r="R2319">
        <v>680440</v>
      </c>
    </row>
    <row r="2320" spans="1:18" x14ac:dyDescent="0.25">
      <c r="A2320" t="s">
        <v>399</v>
      </c>
      <c r="B2320" t="s">
        <v>400</v>
      </c>
      <c r="C2320" t="s">
        <v>85</v>
      </c>
      <c r="D2320">
        <v>102</v>
      </c>
      <c r="E2320" t="s">
        <v>86</v>
      </c>
      <c r="F2320" t="s">
        <v>87</v>
      </c>
      <c r="G2320" t="s">
        <v>88</v>
      </c>
      <c r="H2320" t="s">
        <v>89</v>
      </c>
      <c r="I2320" t="s">
        <v>226</v>
      </c>
      <c r="J2320" t="s">
        <v>91</v>
      </c>
      <c r="K2320" t="s">
        <v>227</v>
      </c>
      <c r="L2320">
        <v>300</v>
      </c>
      <c r="M2320">
        <v>1148283</v>
      </c>
      <c r="N2320">
        <v>219071</v>
      </c>
      <c r="O2320">
        <v>44263</v>
      </c>
      <c r="P2320">
        <v>150626</v>
      </c>
      <c r="Q2320" t="s">
        <v>93</v>
      </c>
      <c r="R2320">
        <v>680440</v>
      </c>
    </row>
    <row r="2321" spans="1:18" x14ac:dyDescent="0.25">
      <c r="A2321" t="s">
        <v>399</v>
      </c>
      <c r="B2321" t="s">
        <v>400</v>
      </c>
      <c r="C2321" t="s">
        <v>85</v>
      </c>
      <c r="D2321">
        <v>102</v>
      </c>
      <c r="E2321" t="s">
        <v>86</v>
      </c>
      <c r="F2321" t="s">
        <v>87</v>
      </c>
      <c r="G2321" t="s">
        <v>88</v>
      </c>
      <c r="H2321" t="s">
        <v>89</v>
      </c>
      <c r="I2321" t="s">
        <v>90</v>
      </c>
      <c r="J2321" t="s">
        <v>91</v>
      </c>
      <c r="K2321" t="s">
        <v>92</v>
      </c>
      <c r="L2321">
        <v>0</v>
      </c>
      <c r="M2321">
        <v>1148283</v>
      </c>
      <c r="N2321">
        <v>219071</v>
      </c>
      <c r="O2321">
        <v>44263</v>
      </c>
      <c r="P2321">
        <v>150626</v>
      </c>
      <c r="Q2321" t="s">
        <v>93</v>
      </c>
      <c r="R2321">
        <v>680440</v>
      </c>
    </row>
    <row r="2322" spans="1:18" x14ac:dyDescent="0.25">
      <c r="A2322" t="s">
        <v>399</v>
      </c>
      <c r="B2322" t="s">
        <v>400</v>
      </c>
      <c r="C2322" t="s">
        <v>85</v>
      </c>
      <c r="D2322">
        <v>102</v>
      </c>
      <c r="E2322" t="s">
        <v>86</v>
      </c>
      <c r="F2322" t="s">
        <v>87</v>
      </c>
      <c r="G2322" t="s">
        <v>88</v>
      </c>
      <c r="H2322" t="s">
        <v>89</v>
      </c>
      <c r="I2322" t="s">
        <v>94</v>
      </c>
      <c r="J2322" t="s">
        <v>91</v>
      </c>
      <c r="K2322" t="s">
        <v>95</v>
      </c>
      <c r="L2322">
        <v>0</v>
      </c>
      <c r="M2322">
        <v>1148283</v>
      </c>
      <c r="N2322">
        <v>219071</v>
      </c>
      <c r="O2322">
        <v>44263</v>
      </c>
      <c r="P2322">
        <v>150626</v>
      </c>
      <c r="Q2322" t="s">
        <v>93</v>
      </c>
      <c r="R2322">
        <v>680440</v>
      </c>
    </row>
    <row r="2323" spans="1:18" x14ac:dyDescent="0.25">
      <c r="A2323" t="s">
        <v>399</v>
      </c>
      <c r="B2323" t="s">
        <v>400</v>
      </c>
      <c r="C2323" t="s">
        <v>85</v>
      </c>
      <c r="D2323">
        <v>102</v>
      </c>
      <c r="E2323" t="s">
        <v>86</v>
      </c>
      <c r="F2323" t="s">
        <v>87</v>
      </c>
      <c r="G2323" t="s">
        <v>88</v>
      </c>
      <c r="H2323" t="s">
        <v>89</v>
      </c>
      <c r="I2323" t="s">
        <v>96</v>
      </c>
      <c r="J2323" t="s">
        <v>91</v>
      </c>
      <c r="K2323" t="s">
        <v>97</v>
      </c>
      <c r="L2323">
        <v>0</v>
      </c>
      <c r="M2323">
        <v>1148283</v>
      </c>
      <c r="N2323">
        <v>219071</v>
      </c>
      <c r="O2323">
        <v>44263</v>
      </c>
      <c r="P2323">
        <v>150626</v>
      </c>
      <c r="Q2323" t="s">
        <v>93</v>
      </c>
      <c r="R2323">
        <v>680440</v>
      </c>
    </row>
    <row r="2324" spans="1:18" x14ac:dyDescent="0.25">
      <c r="A2324" t="s">
        <v>399</v>
      </c>
      <c r="B2324" t="s">
        <v>400</v>
      </c>
      <c r="C2324" t="s">
        <v>85</v>
      </c>
      <c r="D2324">
        <v>102</v>
      </c>
      <c r="E2324" t="s">
        <v>86</v>
      </c>
      <c r="F2324" t="s">
        <v>87</v>
      </c>
      <c r="G2324" t="s">
        <v>88</v>
      </c>
      <c r="H2324" t="s">
        <v>89</v>
      </c>
      <c r="I2324" t="s">
        <v>208</v>
      </c>
      <c r="J2324" t="s">
        <v>91</v>
      </c>
      <c r="K2324" t="s">
        <v>209</v>
      </c>
      <c r="L2324">
        <v>575</v>
      </c>
      <c r="M2324">
        <v>1148283</v>
      </c>
      <c r="N2324">
        <v>219071</v>
      </c>
      <c r="O2324">
        <v>44263</v>
      </c>
      <c r="P2324">
        <v>150626</v>
      </c>
      <c r="Q2324" t="s">
        <v>93</v>
      </c>
      <c r="R2324">
        <v>680440</v>
      </c>
    </row>
    <row r="2325" spans="1:18" x14ac:dyDescent="0.25">
      <c r="A2325" t="s">
        <v>399</v>
      </c>
      <c r="B2325" t="s">
        <v>400</v>
      </c>
      <c r="C2325" t="s">
        <v>85</v>
      </c>
      <c r="D2325">
        <v>102</v>
      </c>
      <c r="E2325" t="s">
        <v>86</v>
      </c>
      <c r="F2325" t="s">
        <v>87</v>
      </c>
      <c r="G2325" t="s">
        <v>88</v>
      </c>
      <c r="H2325" t="s">
        <v>89</v>
      </c>
      <c r="I2325" t="s">
        <v>208</v>
      </c>
      <c r="J2325" t="s">
        <v>91</v>
      </c>
      <c r="K2325" t="s">
        <v>209</v>
      </c>
      <c r="L2325">
        <v>3273</v>
      </c>
      <c r="M2325">
        <v>1148283</v>
      </c>
      <c r="N2325">
        <v>219071</v>
      </c>
      <c r="O2325">
        <v>44263</v>
      </c>
      <c r="P2325">
        <v>150626</v>
      </c>
      <c r="Q2325" t="s">
        <v>93</v>
      </c>
      <c r="R2325">
        <v>680440</v>
      </c>
    </row>
    <row r="2326" spans="1:18" x14ac:dyDescent="0.25">
      <c r="A2326" t="s">
        <v>399</v>
      </c>
      <c r="B2326" t="s">
        <v>400</v>
      </c>
      <c r="C2326" t="s">
        <v>85</v>
      </c>
      <c r="D2326">
        <v>102</v>
      </c>
      <c r="E2326" t="s">
        <v>86</v>
      </c>
      <c r="F2326" t="s">
        <v>87</v>
      </c>
      <c r="G2326" t="s">
        <v>88</v>
      </c>
      <c r="H2326" t="s">
        <v>89</v>
      </c>
      <c r="I2326" t="s">
        <v>190</v>
      </c>
      <c r="J2326" t="s">
        <v>91</v>
      </c>
      <c r="K2326" t="s">
        <v>191</v>
      </c>
      <c r="L2326">
        <v>1100</v>
      </c>
      <c r="M2326">
        <v>1148283</v>
      </c>
      <c r="N2326">
        <v>219071</v>
      </c>
      <c r="O2326">
        <v>44263</v>
      </c>
      <c r="P2326">
        <v>150626</v>
      </c>
      <c r="Q2326" t="s">
        <v>93</v>
      </c>
      <c r="R2326">
        <v>680440</v>
      </c>
    </row>
    <row r="2327" spans="1:18" x14ac:dyDescent="0.25">
      <c r="A2327" t="s">
        <v>399</v>
      </c>
      <c r="B2327" t="s">
        <v>400</v>
      </c>
      <c r="C2327" t="s">
        <v>85</v>
      </c>
      <c r="D2327">
        <v>102</v>
      </c>
      <c r="E2327" t="s">
        <v>86</v>
      </c>
      <c r="F2327" t="s">
        <v>87</v>
      </c>
      <c r="G2327" t="s">
        <v>88</v>
      </c>
      <c r="H2327" t="s">
        <v>89</v>
      </c>
      <c r="I2327" t="s">
        <v>190</v>
      </c>
      <c r="J2327" t="s">
        <v>91</v>
      </c>
      <c r="K2327" t="s">
        <v>191</v>
      </c>
      <c r="L2327">
        <v>2500</v>
      </c>
      <c r="M2327">
        <v>1148283</v>
      </c>
      <c r="N2327">
        <v>219071</v>
      </c>
      <c r="O2327">
        <v>44263</v>
      </c>
      <c r="P2327">
        <v>150626</v>
      </c>
      <c r="Q2327" t="s">
        <v>93</v>
      </c>
      <c r="R2327">
        <v>680440</v>
      </c>
    </row>
    <row r="2328" spans="1:18" x14ac:dyDescent="0.25">
      <c r="A2328" t="s">
        <v>399</v>
      </c>
      <c r="B2328" t="s">
        <v>400</v>
      </c>
      <c r="C2328" t="s">
        <v>85</v>
      </c>
      <c r="D2328">
        <v>102</v>
      </c>
      <c r="E2328" t="s">
        <v>86</v>
      </c>
      <c r="F2328" t="s">
        <v>87</v>
      </c>
      <c r="G2328" t="s">
        <v>88</v>
      </c>
      <c r="H2328" t="s">
        <v>89</v>
      </c>
      <c r="I2328" t="s">
        <v>180</v>
      </c>
      <c r="J2328" t="s">
        <v>91</v>
      </c>
      <c r="K2328" t="s">
        <v>181</v>
      </c>
      <c r="L2328">
        <v>18391</v>
      </c>
      <c r="M2328">
        <v>1148283</v>
      </c>
      <c r="N2328">
        <v>219071</v>
      </c>
      <c r="O2328">
        <v>44263</v>
      </c>
      <c r="P2328">
        <v>150626</v>
      </c>
      <c r="Q2328" t="s">
        <v>93</v>
      </c>
      <c r="R2328">
        <v>680440</v>
      </c>
    </row>
    <row r="2329" spans="1:18" x14ac:dyDescent="0.25">
      <c r="A2329" t="s">
        <v>399</v>
      </c>
      <c r="B2329" t="s">
        <v>400</v>
      </c>
      <c r="C2329" t="s">
        <v>85</v>
      </c>
      <c r="D2329">
        <v>102</v>
      </c>
      <c r="E2329" t="s">
        <v>86</v>
      </c>
      <c r="F2329" t="s">
        <v>87</v>
      </c>
      <c r="G2329" t="s">
        <v>88</v>
      </c>
      <c r="H2329" t="s">
        <v>89</v>
      </c>
      <c r="I2329" t="s">
        <v>138</v>
      </c>
      <c r="J2329" t="s">
        <v>91</v>
      </c>
      <c r="K2329" t="s">
        <v>139</v>
      </c>
      <c r="L2329">
        <v>31591</v>
      </c>
      <c r="M2329">
        <v>1148283</v>
      </c>
      <c r="N2329">
        <v>219071</v>
      </c>
      <c r="O2329">
        <v>44263</v>
      </c>
      <c r="P2329">
        <v>150626</v>
      </c>
      <c r="Q2329" t="s">
        <v>93</v>
      </c>
      <c r="R2329">
        <v>680440</v>
      </c>
    </row>
    <row r="2330" spans="1:18" x14ac:dyDescent="0.25">
      <c r="A2330" t="s">
        <v>399</v>
      </c>
      <c r="B2330" t="s">
        <v>400</v>
      </c>
      <c r="C2330" t="s">
        <v>85</v>
      </c>
      <c r="D2330">
        <v>102</v>
      </c>
      <c r="E2330" t="s">
        <v>86</v>
      </c>
      <c r="F2330" t="s">
        <v>87</v>
      </c>
      <c r="G2330" t="s">
        <v>88</v>
      </c>
      <c r="H2330" t="s">
        <v>89</v>
      </c>
      <c r="I2330" t="s">
        <v>190</v>
      </c>
      <c r="J2330" t="s">
        <v>91</v>
      </c>
      <c r="K2330" t="s">
        <v>191</v>
      </c>
      <c r="L2330">
        <v>500</v>
      </c>
      <c r="M2330">
        <v>1148283</v>
      </c>
      <c r="N2330">
        <v>219071</v>
      </c>
      <c r="O2330">
        <v>44263</v>
      </c>
      <c r="P2330">
        <v>150626</v>
      </c>
      <c r="Q2330" t="s">
        <v>93</v>
      </c>
      <c r="R2330">
        <v>680440</v>
      </c>
    </row>
    <row r="2331" spans="1:18" x14ac:dyDescent="0.25">
      <c r="A2331" t="s">
        <v>399</v>
      </c>
      <c r="B2331" t="s">
        <v>400</v>
      </c>
      <c r="C2331" t="s">
        <v>85</v>
      </c>
      <c r="D2331">
        <v>102</v>
      </c>
      <c r="E2331" t="s">
        <v>86</v>
      </c>
      <c r="F2331" t="s">
        <v>87</v>
      </c>
      <c r="G2331" t="s">
        <v>88</v>
      </c>
      <c r="H2331" t="s">
        <v>89</v>
      </c>
      <c r="I2331" t="s">
        <v>208</v>
      </c>
      <c r="J2331" t="s">
        <v>91</v>
      </c>
      <c r="K2331" t="s">
        <v>209</v>
      </c>
      <c r="L2331">
        <v>12750</v>
      </c>
      <c r="M2331">
        <v>1148283</v>
      </c>
      <c r="N2331">
        <v>219071</v>
      </c>
      <c r="O2331">
        <v>44263</v>
      </c>
      <c r="P2331">
        <v>150626</v>
      </c>
      <c r="Q2331" t="s">
        <v>93</v>
      </c>
      <c r="R2331">
        <v>680440</v>
      </c>
    </row>
    <row r="2332" spans="1:18" x14ac:dyDescent="0.25">
      <c r="A2332" t="s">
        <v>399</v>
      </c>
      <c r="B2332" t="s">
        <v>400</v>
      </c>
      <c r="C2332" t="s">
        <v>85</v>
      </c>
      <c r="D2332">
        <v>102</v>
      </c>
      <c r="E2332" t="s">
        <v>86</v>
      </c>
      <c r="F2332" t="s">
        <v>87</v>
      </c>
      <c r="G2332" t="s">
        <v>88</v>
      </c>
      <c r="H2332" t="s">
        <v>89</v>
      </c>
      <c r="I2332" t="s">
        <v>130</v>
      </c>
      <c r="J2332" t="s">
        <v>91</v>
      </c>
      <c r="K2332" t="s">
        <v>131</v>
      </c>
      <c r="L2332">
        <v>3730</v>
      </c>
      <c r="M2332">
        <v>1148283</v>
      </c>
      <c r="N2332">
        <v>219071</v>
      </c>
      <c r="O2332">
        <v>44263</v>
      </c>
      <c r="P2332">
        <v>150626</v>
      </c>
      <c r="Q2332" t="s">
        <v>93</v>
      </c>
      <c r="R2332">
        <v>680440</v>
      </c>
    </row>
    <row r="2333" spans="1:18" x14ac:dyDescent="0.25">
      <c r="A2333" t="s">
        <v>399</v>
      </c>
      <c r="B2333" t="s">
        <v>400</v>
      </c>
      <c r="C2333" t="s">
        <v>85</v>
      </c>
      <c r="D2333">
        <v>102</v>
      </c>
      <c r="E2333" t="s">
        <v>86</v>
      </c>
      <c r="F2333" t="s">
        <v>87</v>
      </c>
      <c r="G2333" t="s">
        <v>88</v>
      </c>
      <c r="H2333" t="s">
        <v>89</v>
      </c>
      <c r="I2333" t="s">
        <v>190</v>
      </c>
      <c r="J2333" t="s">
        <v>91</v>
      </c>
      <c r="K2333" t="s">
        <v>191</v>
      </c>
      <c r="L2333">
        <v>1500</v>
      </c>
      <c r="M2333">
        <v>1148283</v>
      </c>
      <c r="N2333">
        <v>219071</v>
      </c>
      <c r="O2333">
        <v>44263</v>
      </c>
      <c r="P2333">
        <v>150626</v>
      </c>
      <c r="Q2333" t="s">
        <v>93</v>
      </c>
      <c r="R2333">
        <v>680440</v>
      </c>
    </row>
    <row r="2334" spans="1:18" x14ac:dyDescent="0.25">
      <c r="A2334" t="s">
        <v>399</v>
      </c>
      <c r="B2334" t="s">
        <v>400</v>
      </c>
      <c r="C2334" t="s">
        <v>85</v>
      </c>
      <c r="D2334">
        <v>102</v>
      </c>
      <c r="E2334" t="s">
        <v>86</v>
      </c>
      <c r="F2334" t="s">
        <v>87</v>
      </c>
      <c r="G2334" t="s">
        <v>88</v>
      </c>
      <c r="H2334" t="s">
        <v>89</v>
      </c>
      <c r="I2334" t="s">
        <v>194</v>
      </c>
      <c r="J2334" t="s">
        <v>91</v>
      </c>
      <c r="K2334" t="s">
        <v>195</v>
      </c>
      <c r="L2334">
        <v>24056</v>
      </c>
      <c r="M2334">
        <v>1148283</v>
      </c>
      <c r="N2334">
        <v>219071</v>
      </c>
      <c r="O2334">
        <v>44263</v>
      </c>
      <c r="P2334">
        <v>150626</v>
      </c>
      <c r="Q2334" t="s">
        <v>93</v>
      </c>
      <c r="R2334">
        <v>680440</v>
      </c>
    </row>
    <row r="2335" spans="1:18" x14ac:dyDescent="0.25">
      <c r="A2335" t="s">
        <v>399</v>
      </c>
      <c r="B2335" t="s">
        <v>400</v>
      </c>
      <c r="C2335" t="s">
        <v>85</v>
      </c>
      <c r="D2335">
        <v>102</v>
      </c>
      <c r="E2335" t="s">
        <v>86</v>
      </c>
      <c r="F2335" t="s">
        <v>87</v>
      </c>
      <c r="G2335" t="s">
        <v>88</v>
      </c>
      <c r="H2335" t="s">
        <v>89</v>
      </c>
      <c r="I2335" t="s">
        <v>168</v>
      </c>
      <c r="J2335" t="s">
        <v>91</v>
      </c>
      <c r="K2335" t="s">
        <v>169</v>
      </c>
      <c r="L2335">
        <v>20020</v>
      </c>
      <c r="M2335">
        <v>1148283</v>
      </c>
      <c r="N2335">
        <v>219071</v>
      </c>
      <c r="O2335">
        <v>44263</v>
      </c>
      <c r="P2335">
        <v>150626</v>
      </c>
      <c r="Q2335" t="s">
        <v>93</v>
      </c>
      <c r="R2335">
        <v>680440</v>
      </c>
    </row>
    <row r="2336" spans="1:18" x14ac:dyDescent="0.25">
      <c r="A2336" t="s">
        <v>399</v>
      </c>
      <c r="B2336" t="s">
        <v>400</v>
      </c>
      <c r="C2336" t="s">
        <v>85</v>
      </c>
      <c r="D2336">
        <v>102</v>
      </c>
      <c r="E2336" t="s">
        <v>86</v>
      </c>
      <c r="F2336" t="s">
        <v>87</v>
      </c>
      <c r="G2336" t="s">
        <v>88</v>
      </c>
      <c r="H2336" t="s">
        <v>89</v>
      </c>
      <c r="I2336" t="s">
        <v>138</v>
      </c>
      <c r="J2336" t="s">
        <v>91</v>
      </c>
      <c r="K2336" t="s">
        <v>139</v>
      </c>
      <c r="L2336">
        <v>4701</v>
      </c>
      <c r="M2336">
        <v>1148283</v>
      </c>
      <c r="N2336">
        <v>219071</v>
      </c>
      <c r="O2336">
        <v>44263</v>
      </c>
      <c r="P2336">
        <v>150626</v>
      </c>
      <c r="Q2336" t="s">
        <v>93</v>
      </c>
      <c r="R2336">
        <v>680440</v>
      </c>
    </row>
    <row r="2337" spans="1:18" x14ac:dyDescent="0.25">
      <c r="A2337" t="s">
        <v>399</v>
      </c>
      <c r="B2337" t="s">
        <v>400</v>
      </c>
      <c r="C2337" t="s">
        <v>85</v>
      </c>
      <c r="D2337">
        <v>102</v>
      </c>
      <c r="E2337" t="s">
        <v>86</v>
      </c>
      <c r="F2337" t="s">
        <v>87</v>
      </c>
      <c r="G2337" t="s">
        <v>88</v>
      </c>
      <c r="H2337" t="s">
        <v>89</v>
      </c>
      <c r="I2337" t="s">
        <v>136</v>
      </c>
      <c r="J2337" t="s">
        <v>91</v>
      </c>
      <c r="K2337" t="s">
        <v>137</v>
      </c>
      <c r="L2337">
        <v>200</v>
      </c>
      <c r="M2337">
        <v>1148283</v>
      </c>
      <c r="N2337">
        <v>219071</v>
      </c>
      <c r="O2337">
        <v>44263</v>
      </c>
      <c r="P2337">
        <v>150626</v>
      </c>
      <c r="Q2337" t="s">
        <v>93</v>
      </c>
      <c r="R2337">
        <v>680440</v>
      </c>
    </row>
    <row r="2338" spans="1:18" x14ac:dyDescent="0.25">
      <c r="A2338" t="s">
        <v>399</v>
      </c>
      <c r="B2338" t="s">
        <v>400</v>
      </c>
      <c r="C2338" t="s">
        <v>85</v>
      </c>
      <c r="D2338">
        <v>102</v>
      </c>
      <c r="E2338" t="s">
        <v>86</v>
      </c>
      <c r="F2338" t="s">
        <v>87</v>
      </c>
      <c r="G2338" t="s">
        <v>88</v>
      </c>
      <c r="H2338" t="s">
        <v>89</v>
      </c>
      <c r="I2338" t="s">
        <v>128</v>
      </c>
      <c r="J2338" t="s">
        <v>91</v>
      </c>
      <c r="K2338" t="s">
        <v>129</v>
      </c>
      <c r="L2338">
        <v>-30210</v>
      </c>
      <c r="M2338">
        <v>1148283</v>
      </c>
      <c r="N2338">
        <v>219071</v>
      </c>
      <c r="O2338">
        <v>44263</v>
      </c>
      <c r="P2338">
        <v>150626</v>
      </c>
      <c r="Q2338" t="s">
        <v>93</v>
      </c>
      <c r="R2338">
        <v>680440</v>
      </c>
    </row>
    <row r="2339" spans="1:18" x14ac:dyDescent="0.25">
      <c r="A2339" t="s">
        <v>399</v>
      </c>
      <c r="B2339" t="s">
        <v>400</v>
      </c>
      <c r="C2339" t="s">
        <v>85</v>
      </c>
      <c r="D2339">
        <v>102</v>
      </c>
      <c r="E2339" t="s">
        <v>86</v>
      </c>
      <c r="F2339" t="s">
        <v>87</v>
      </c>
      <c r="G2339" t="s">
        <v>88</v>
      </c>
      <c r="H2339" t="s">
        <v>89</v>
      </c>
      <c r="I2339" t="s">
        <v>208</v>
      </c>
      <c r="J2339" t="s">
        <v>91</v>
      </c>
      <c r="K2339" t="s">
        <v>209</v>
      </c>
      <c r="L2339">
        <v>1661</v>
      </c>
      <c r="M2339">
        <v>1148283</v>
      </c>
      <c r="N2339">
        <v>219071</v>
      </c>
      <c r="O2339">
        <v>44263</v>
      </c>
      <c r="P2339">
        <v>150626</v>
      </c>
      <c r="Q2339" t="s">
        <v>93</v>
      </c>
      <c r="R2339">
        <v>680440</v>
      </c>
    </row>
    <row r="2340" spans="1:18" x14ac:dyDescent="0.25">
      <c r="A2340" t="s">
        <v>399</v>
      </c>
      <c r="B2340" t="s">
        <v>400</v>
      </c>
      <c r="C2340" t="s">
        <v>85</v>
      </c>
      <c r="D2340">
        <v>102</v>
      </c>
      <c r="E2340" t="s">
        <v>86</v>
      </c>
      <c r="F2340" t="s">
        <v>87</v>
      </c>
      <c r="G2340" t="s">
        <v>88</v>
      </c>
      <c r="H2340" t="s">
        <v>89</v>
      </c>
      <c r="I2340" t="s">
        <v>208</v>
      </c>
      <c r="J2340" t="s">
        <v>91</v>
      </c>
      <c r="K2340" t="s">
        <v>209</v>
      </c>
      <c r="L2340">
        <v>2473</v>
      </c>
      <c r="M2340">
        <v>1148283</v>
      </c>
      <c r="N2340">
        <v>219071</v>
      </c>
      <c r="O2340">
        <v>44263</v>
      </c>
      <c r="P2340">
        <v>150626</v>
      </c>
      <c r="Q2340" t="s">
        <v>93</v>
      </c>
      <c r="R2340">
        <v>680440</v>
      </c>
    </row>
    <row r="2341" spans="1:18" x14ac:dyDescent="0.25">
      <c r="A2341" t="s">
        <v>399</v>
      </c>
      <c r="B2341" t="s">
        <v>400</v>
      </c>
      <c r="C2341" t="s">
        <v>85</v>
      </c>
      <c r="D2341">
        <v>102</v>
      </c>
      <c r="E2341" t="s">
        <v>86</v>
      </c>
      <c r="F2341" t="s">
        <v>87</v>
      </c>
      <c r="G2341" t="s">
        <v>88</v>
      </c>
      <c r="H2341" t="s">
        <v>89</v>
      </c>
      <c r="I2341" t="s">
        <v>190</v>
      </c>
      <c r="J2341" t="s">
        <v>91</v>
      </c>
      <c r="K2341" t="s">
        <v>191</v>
      </c>
      <c r="L2341">
        <v>1020</v>
      </c>
      <c r="M2341">
        <v>1148283</v>
      </c>
      <c r="N2341">
        <v>219071</v>
      </c>
      <c r="O2341">
        <v>44263</v>
      </c>
      <c r="P2341">
        <v>150626</v>
      </c>
      <c r="Q2341" t="s">
        <v>93</v>
      </c>
      <c r="R2341">
        <v>680440</v>
      </c>
    </row>
    <row r="2342" spans="1:18" x14ac:dyDescent="0.25">
      <c r="A2342" t="s">
        <v>399</v>
      </c>
      <c r="B2342" t="s">
        <v>400</v>
      </c>
      <c r="C2342" t="s">
        <v>85</v>
      </c>
      <c r="D2342">
        <v>102</v>
      </c>
      <c r="E2342" t="s">
        <v>86</v>
      </c>
      <c r="F2342" t="s">
        <v>87</v>
      </c>
      <c r="G2342" t="s">
        <v>88</v>
      </c>
      <c r="H2342" t="s">
        <v>89</v>
      </c>
      <c r="I2342" t="s">
        <v>208</v>
      </c>
      <c r="J2342" t="s">
        <v>91</v>
      </c>
      <c r="K2342" t="s">
        <v>209</v>
      </c>
      <c r="L2342">
        <v>4340</v>
      </c>
      <c r="M2342">
        <v>1148283</v>
      </c>
      <c r="N2342">
        <v>219071</v>
      </c>
      <c r="O2342">
        <v>44263</v>
      </c>
      <c r="P2342">
        <v>150626</v>
      </c>
      <c r="Q2342" t="s">
        <v>93</v>
      </c>
      <c r="R2342">
        <v>680440</v>
      </c>
    </row>
    <row r="2343" spans="1:18" x14ac:dyDescent="0.25">
      <c r="A2343" t="s">
        <v>399</v>
      </c>
      <c r="B2343" t="s">
        <v>400</v>
      </c>
      <c r="C2343" t="s">
        <v>85</v>
      </c>
      <c r="D2343">
        <v>102</v>
      </c>
      <c r="E2343" t="s">
        <v>86</v>
      </c>
      <c r="F2343" t="s">
        <v>87</v>
      </c>
      <c r="G2343" t="s">
        <v>88</v>
      </c>
      <c r="H2343" t="s">
        <v>89</v>
      </c>
      <c r="I2343" t="s">
        <v>208</v>
      </c>
      <c r="J2343" t="s">
        <v>91</v>
      </c>
      <c r="K2343" t="s">
        <v>209</v>
      </c>
      <c r="L2343">
        <v>975</v>
      </c>
      <c r="M2343">
        <v>1148283</v>
      </c>
      <c r="N2343">
        <v>219071</v>
      </c>
      <c r="O2343">
        <v>44263</v>
      </c>
      <c r="P2343">
        <v>150626</v>
      </c>
      <c r="Q2343" t="s">
        <v>93</v>
      </c>
      <c r="R2343">
        <v>680440</v>
      </c>
    </row>
    <row r="2344" spans="1:18" x14ac:dyDescent="0.25">
      <c r="A2344" t="s">
        <v>399</v>
      </c>
      <c r="B2344" t="s">
        <v>400</v>
      </c>
      <c r="C2344" t="s">
        <v>85</v>
      </c>
      <c r="D2344">
        <v>102</v>
      </c>
      <c r="E2344" t="s">
        <v>86</v>
      </c>
      <c r="F2344" t="s">
        <v>87</v>
      </c>
      <c r="G2344" t="s">
        <v>88</v>
      </c>
      <c r="H2344" t="s">
        <v>89</v>
      </c>
      <c r="I2344" t="s">
        <v>208</v>
      </c>
      <c r="J2344" t="s">
        <v>91</v>
      </c>
      <c r="K2344" t="s">
        <v>209</v>
      </c>
      <c r="L2344">
        <v>360</v>
      </c>
      <c r="M2344">
        <v>1148283</v>
      </c>
      <c r="N2344">
        <v>219071</v>
      </c>
      <c r="O2344">
        <v>44263</v>
      </c>
      <c r="P2344">
        <v>150626</v>
      </c>
      <c r="Q2344" t="s">
        <v>93</v>
      </c>
      <c r="R2344">
        <v>680440</v>
      </c>
    </row>
    <row r="2345" spans="1:18" x14ac:dyDescent="0.25">
      <c r="A2345" t="s">
        <v>399</v>
      </c>
      <c r="B2345" t="s">
        <v>400</v>
      </c>
      <c r="C2345" t="s">
        <v>85</v>
      </c>
      <c r="D2345">
        <v>102</v>
      </c>
      <c r="E2345" t="s">
        <v>86</v>
      </c>
      <c r="F2345" t="s">
        <v>87</v>
      </c>
      <c r="G2345" t="s">
        <v>88</v>
      </c>
      <c r="H2345" t="s">
        <v>89</v>
      </c>
      <c r="I2345" t="s">
        <v>224</v>
      </c>
      <c r="J2345" t="s">
        <v>91</v>
      </c>
      <c r="K2345" t="s">
        <v>225</v>
      </c>
      <c r="L2345">
        <v>908</v>
      </c>
      <c r="M2345">
        <v>1148283</v>
      </c>
      <c r="N2345">
        <v>219071</v>
      </c>
      <c r="O2345">
        <v>44263</v>
      </c>
      <c r="P2345">
        <v>150626</v>
      </c>
      <c r="Q2345" t="s">
        <v>93</v>
      </c>
      <c r="R2345">
        <v>680440</v>
      </c>
    </row>
    <row r="2346" spans="1:18" x14ac:dyDescent="0.25">
      <c r="A2346" t="s">
        <v>399</v>
      </c>
      <c r="B2346" t="s">
        <v>400</v>
      </c>
      <c r="C2346" t="s">
        <v>85</v>
      </c>
      <c r="D2346">
        <v>102</v>
      </c>
      <c r="E2346" t="s">
        <v>86</v>
      </c>
      <c r="F2346" t="s">
        <v>87</v>
      </c>
      <c r="G2346" t="s">
        <v>88</v>
      </c>
      <c r="H2346" t="s">
        <v>89</v>
      </c>
      <c r="I2346" t="s">
        <v>208</v>
      </c>
      <c r="J2346" t="s">
        <v>91</v>
      </c>
      <c r="K2346" t="s">
        <v>209</v>
      </c>
      <c r="L2346">
        <v>840</v>
      </c>
      <c r="M2346">
        <v>1148283</v>
      </c>
      <c r="N2346">
        <v>219071</v>
      </c>
      <c r="O2346">
        <v>44263</v>
      </c>
      <c r="P2346">
        <v>150626</v>
      </c>
      <c r="Q2346" t="s">
        <v>93</v>
      </c>
      <c r="R2346">
        <v>680440</v>
      </c>
    </row>
    <row r="2347" spans="1:18" x14ac:dyDescent="0.25">
      <c r="A2347" t="s">
        <v>399</v>
      </c>
      <c r="B2347" t="s">
        <v>400</v>
      </c>
      <c r="C2347" t="s">
        <v>85</v>
      </c>
      <c r="D2347">
        <v>102</v>
      </c>
      <c r="E2347" t="s">
        <v>86</v>
      </c>
      <c r="F2347" t="s">
        <v>87</v>
      </c>
      <c r="G2347" t="s">
        <v>88</v>
      </c>
      <c r="H2347" t="s">
        <v>89</v>
      </c>
      <c r="I2347" t="s">
        <v>208</v>
      </c>
      <c r="J2347" t="s">
        <v>91</v>
      </c>
      <c r="K2347" t="s">
        <v>209</v>
      </c>
      <c r="L2347">
        <v>540</v>
      </c>
      <c r="M2347">
        <v>1148283</v>
      </c>
      <c r="N2347">
        <v>219071</v>
      </c>
      <c r="O2347">
        <v>44263</v>
      </c>
      <c r="P2347">
        <v>150626</v>
      </c>
      <c r="Q2347" t="s">
        <v>93</v>
      </c>
      <c r="R2347">
        <v>680440</v>
      </c>
    </row>
    <row r="2348" spans="1:18" x14ac:dyDescent="0.25">
      <c r="A2348" t="s">
        <v>399</v>
      </c>
      <c r="B2348" t="s">
        <v>400</v>
      </c>
      <c r="C2348" t="s">
        <v>85</v>
      </c>
      <c r="D2348">
        <v>102</v>
      </c>
      <c r="E2348" t="s">
        <v>86</v>
      </c>
      <c r="F2348" t="s">
        <v>87</v>
      </c>
      <c r="G2348" t="s">
        <v>88</v>
      </c>
      <c r="H2348" t="s">
        <v>89</v>
      </c>
      <c r="I2348" t="s">
        <v>208</v>
      </c>
      <c r="J2348" t="s">
        <v>91</v>
      </c>
      <c r="K2348" t="s">
        <v>209</v>
      </c>
      <c r="L2348">
        <v>1620</v>
      </c>
      <c r="M2348">
        <v>1148283</v>
      </c>
      <c r="N2348">
        <v>219071</v>
      </c>
      <c r="O2348">
        <v>44263</v>
      </c>
      <c r="P2348">
        <v>150626</v>
      </c>
      <c r="Q2348" t="s">
        <v>93</v>
      </c>
      <c r="R2348">
        <v>680440</v>
      </c>
    </row>
    <row r="2349" spans="1:18" x14ac:dyDescent="0.25">
      <c r="A2349" t="s">
        <v>399</v>
      </c>
      <c r="B2349" t="s">
        <v>400</v>
      </c>
      <c r="C2349" t="s">
        <v>85</v>
      </c>
      <c r="D2349">
        <v>102</v>
      </c>
      <c r="E2349" t="s">
        <v>86</v>
      </c>
      <c r="F2349" t="s">
        <v>87</v>
      </c>
      <c r="G2349" t="s">
        <v>88</v>
      </c>
      <c r="H2349" t="s">
        <v>89</v>
      </c>
      <c r="I2349" t="s">
        <v>136</v>
      </c>
      <c r="J2349" t="s">
        <v>91</v>
      </c>
      <c r="K2349" t="s">
        <v>137</v>
      </c>
      <c r="L2349">
        <v>320</v>
      </c>
      <c r="M2349">
        <v>1148283</v>
      </c>
      <c r="N2349">
        <v>219071</v>
      </c>
      <c r="O2349">
        <v>44263</v>
      </c>
      <c r="P2349">
        <v>150626</v>
      </c>
      <c r="Q2349" t="s">
        <v>93</v>
      </c>
      <c r="R2349">
        <v>680440</v>
      </c>
    </row>
    <row r="2350" spans="1:18" x14ac:dyDescent="0.25">
      <c r="A2350" t="s">
        <v>399</v>
      </c>
      <c r="B2350" t="s">
        <v>400</v>
      </c>
      <c r="C2350" t="s">
        <v>85</v>
      </c>
      <c r="D2350">
        <v>102</v>
      </c>
      <c r="E2350" t="s">
        <v>86</v>
      </c>
      <c r="F2350" t="s">
        <v>87</v>
      </c>
      <c r="G2350" t="s">
        <v>88</v>
      </c>
      <c r="H2350" t="s">
        <v>89</v>
      </c>
      <c r="I2350" t="s">
        <v>136</v>
      </c>
      <c r="J2350" t="s">
        <v>91</v>
      </c>
      <c r="K2350" t="s">
        <v>137</v>
      </c>
      <c r="L2350">
        <v>400</v>
      </c>
      <c r="M2350">
        <v>1148283</v>
      </c>
      <c r="N2350">
        <v>219071</v>
      </c>
      <c r="O2350">
        <v>44263</v>
      </c>
      <c r="P2350">
        <v>150626</v>
      </c>
      <c r="Q2350" t="s">
        <v>93</v>
      </c>
      <c r="R2350">
        <v>680440</v>
      </c>
    </row>
    <row r="2351" spans="1:18" x14ac:dyDescent="0.25">
      <c r="A2351" t="s">
        <v>399</v>
      </c>
      <c r="B2351" t="s">
        <v>400</v>
      </c>
      <c r="C2351" t="s">
        <v>85</v>
      </c>
      <c r="D2351">
        <v>102</v>
      </c>
      <c r="E2351" t="s">
        <v>86</v>
      </c>
      <c r="F2351" t="s">
        <v>87</v>
      </c>
      <c r="G2351" t="s">
        <v>88</v>
      </c>
      <c r="H2351" t="s">
        <v>89</v>
      </c>
      <c r="I2351" t="s">
        <v>136</v>
      </c>
      <c r="J2351" t="s">
        <v>91</v>
      </c>
      <c r="K2351" t="s">
        <v>137</v>
      </c>
      <c r="L2351">
        <v>225</v>
      </c>
      <c r="M2351">
        <v>1148283</v>
      </c>
      <c r="N2351">
        <v>219071</v>
      </c>
      <c r="O2351">
        <v>44263</v>
      </c>
      <c r="P2351">
        <v>150626</v>
      </c>
      <c r="Q2351" t="s">
        <v>93</v>
      </c>
      <c r="R2351">
        <v>680440</v>
      </c>
    </row>
    <row r="2352" spans="1:18" x14ac:dyDescent="0.25">
      <c r="A2352" t="s">
        <v>399</v>
      </c>
      <c r="B2352" t="s">
        <v>400</v>
      </c>
      <c r="C2352" t="s">
        <v>85</v>
      </c>
      <c r="D2352">
        <v>102</v>
      </c>
      <c r="E2352" t="s">
        <v>86</v>
      </c>
      <c r="F2352" t="s">
        <v>87</v>
      </c>
      <c r="G2352" t="s">
        <v>88</v>
      </c>
      <c r="H2352" t="s">
        <v>89</v>
      </c>
      <c r="I2352" t="s">
        <v>220</v>
      </c>
      <c r="J2352" t="s">
        <v>91</v>
      </c>
      <c r="K2352" t="s">
        <v>221</v>
      </c>
      <c r="L2352">
        <v>2255</v>
      </c>
      <c r="M2352">
        <v>1148283</v>
      </c>
      <c r="N2352">
        <v>219071</v>
      </c>
      <c r="O2352">
        <v>44263</v>
      </c>
      <c r="P2352">
        <v>150626</v>
      </c>
      <c r="Q2352" t="s">
        <v>93</v>
      </c>
      <c r="R2352">
        <v>680440</v>
      </c>
    </row>
    <row r="2353" spans="1:18" x14ac:dyDescent="0.25">
      <c r="A2353" t="s">
        <v>399</v>
      </c>
      <c r="B2353" t="s">
        <v>400</v>
      </c>
      <c r="C2353" t="s">
        <v>85</v>
      </c>
      <c r="D2353">
        <v>102</v>
      </c>
      <c r="E2353" t="s">
        <v>86</v>
      </c>
      <c r="F2353" t="s">
        <v>87</v>
      </c>
      <c r="G2353" t="s">
        <v>88</v>
      </c>
      <c r="H2353" t="s">
        <v>89</v>
      </c>
      <c r="I2353" t="s">
        <v>224</v>
      </c>
      <c r="J2353" t="s">
        <v>91</v>
      </c>
      <c r="K2353" t="s">
        <v>225</v>
      </c>
      <c r="L2353">
        <v>2505</v>
      </c>
      <c r="M2353">
        <v>1148283</v>
      </c>
      <c r="N2353">
        <v>219071</v>
      </c>
      <c r="O2353">
        <v>44263</v>
      </c>
      <c r="P2353">
        <v>150626</v>
      </c>
      <c r="Q2353" t="s">
        <v>93</v>
      </c>
      <c r="R2353">
        <v>680440</v>
      </c>
    </row>
    <row r="2354" spans="1:18" x14ac:dyDescent="0.25">
      <c r="A2354" t="s">
        <v>399</v>
      </c>
      <c r="B2354" t="s">
        <v>400</v>
      </c>
      <c r="C2354" t="s">
        <v>85</v>
      </c>
      <c r="D2354">
        <v>102</v>
      </c>
      <c r="E2354" t="s">
        <v>86</v>
      </c>
      <c r="F2354" t="s">
        <v>87</v>
      </c>
      <c r="G2354" t="s">
        <v>88</v>
      </c>
      <c r="H2354" t="s">
        <v>89</v>
      </c>
      <c r="I2354" t="s">
        <v>160</v>
      </c>
      <c r="J2354" t="s">
        <v>91</v>
      </c>
      <c r="K2354" t="s">
        <v>161</v>
      </c>
      <c r="L2354">
        <v>13092</v>
      </c>
      <c r="M2354">
        <v>1148283</v>
      </c>
      <c r="N2354">
        <v>219071</v>
      </c>
      <c r="O2354">
        <v>44263</v>
      </c>
      <c r="P2354">
        <v>150626</v>
      </c>
      <c r="Q2354" t="s">
        <v>93</v>
      </c>
      <c r="R2354">
        <v>680440</v>
      </c>
    </row>
    <row r="2355" spans="1:18" x14ac:dyDescent="0.25">
      <c r="A2355" t="s">
        <v>399</v>
      </c>
      <c r="B2355" t="s">
        <v>400</v>
      </c>
      <c r="C2355" t="s">
        <v>85</v>
      </c>
      <c r="D2355">
        <v>102</v>
      </c>
      <c r="E2355" t="s">
        <v>86</v>
      </c>
      <c r="F2355" t="s">
        <v>87</v>
      </c>
      <c r="G2355" t="s">
        <v>88</v>
      </c>
      <c r="H2355" t="s">
        <v>89</v>
      </c>
      <c r="I2355" t="s">
        <v>136</v>
      </c>
      <c r="J2355" t="s">
        <v>91</v>
      </c>
      <c r="K2355" t="s">
        <v>137</v>
      </c>
      <c r="L2355">
        <v>360</v>
      </c>
      <c r="M2355">
        <v>1148283</v>
      </c>
      <c r="N2355">
        <v>219071</v>
      </c>
      <c r="O2355">
        <v>44263</v>
      </c>
      <c r="P2355">
        <v>150626</v>
      </c>
      <c r="Q2355" t="s">
        <v>93</v>
      </c>
      <c r="R2355">
        <v>680440</v>
      </c>
    </row>
    <row r="2356" spans="1:18" x14ac:dyDescent="0.25">
      <c r="A2356" t="s">
        <v>399</v>
      </c>
      <c r="B2356" t="s">
        <v>400</v>
      </c>
      <c r="C2356" t="s">
        <v>85</v>
      </c>
      <c r="D2356">
        <v>102</v>
      </c>
      <c r="E2356" t="s">
        <v>86</v>
      </c>
      <c r="F2356" t="s">
        <v>87</v>
      </c>
      <c r="G2356" t="s">
        <v>88</v>
      </c>
      <c r="H2356" t="s">
        <v>89</v>
      </c>
      <c r="I2356" t="s">
        <v>190</v>
      </c>
      <c r="J2356" t="s">
        <v>91</v>
      </c>
      <c r="K2356" t="s">
        <v>191</v>
      </c>
      <c r="L2356">
        <v>685</v>
      </c>
      <c r="M2356">
        <v>1148283</v>
      </c>
      <c r="N2356">
        <v>219071</v>
      </c>
      <c r="O2356">
        <v>44263</v>
      </c>
      <c r="P2356">
        <v>150626</v>
      </c>
      <c r="Q2356" t="s">
        <v>93</v>
      </c>
      <c r="R2356">
        <v>680440</v>
      </c>
    </row>
    <row r="2357" spans="1:18" x14ac:dyDescent="0.25">
      <c r="A2357" t="s">
        <v>399</v>
      </c>
      <c r="B2357" t="s">
        <v>400</v>
      </c>
      <c r="C2357" t="s">
        <v>85</v>
      </c>
      <c r="D2357">
        <v>102</v>
      </c>
      <c r="E2357" t="s">
        <v>86</v>
      </c>
      <c r="F2357" t="s">
        <v>87</v>
      </c>
      <c r="G2357" t="s">
        <v>88</v>
      </c>
      <c r="H2357" t="s">
        <v>89</v>
      </c>
      <c r="I2357" t="s">
        <v>190</v>
      </c>
      <c r="J2357" t="s">
        <v>91</v>
      </c>
      <c r="K2357" t="s">
        <v>191</v>
      </c>
      <c r="L2357">
        <v>650</v>
      </c>
      <c r="M2357">
        <v>1148283</v>
      </c>
      <c r="N2357">
        <v>219071</v>
      </c>
      <c r="O2357">
        <v>44263</v>
      </c>
      <c r="P2357">
        <v>150626</v>
      </c>
      <c r="Q2357" t="s">
        <v>93</v>
      </c>
      <c r="R2357">
        <v>680440</v>
      </c>
    </row>
    <row r="2358" spans="1:18" x14ac:dyDescent="0.25">
      <c r="A2358" t="s">
        <v>399</v>
      </c>
      <c r="B2358" t="s">
        <v>400</v>
      </c>
      <c r="C2358" t="s">
        <v>85</v>
      </c>
      <c r="D2358">
        <v>102</v>
      </c>
      <c r="E2358" t="s">
        <v>86</v>
      </c>
      <c r="F2358" t="s">
        <v>87</v>
      </c>
      <c r="G2358" t="s">
        <v>88</v>
      </c>
      <c r="H2358" t="s">
        <v>89</v>
      </c>
      <c r="I2358" t="s">
        <v>190</v>
      </c>
      <c r="J2358" t="s">
        <v>91</v>
      </c>
      <c r="K2358" t="s">
        <v>191</v>
      </c>
      <c r="L2358">
        <v>450</v>
      </c>
      <c r="M2358">
        <v>1148283</v>
      </c>
      <c r="N2358">
        <v>219071</v>
      </c>
      <c r="O2358">
        <v>44263</v>
      </c>
      <c r="P2358">
        <v>150626</v>
      </c>
      <c r="Q2358" t="s">
        <v>93</v>
      </c>
      <c r="R2358">
        <v>680440</v>
      </c>
    </row>
    <row r="2359" spans="1:18" x14ac:dyDescent="0.25">
      <c r="A2359" t="s">
        <v>399</v>
      </c>
      <c r="B2359" t="s">
        <v>400</v>
      </c>
      <c r="C2359" t="s">
        <v>85</v>
      </c>
      <c r="D2359">
        <v>102</v>
      </c>
      <c r="E2359" t="s">
        <v>86</v>
      </c>
      <c r="F2359" t="s">
        <v>87</v>
      </c>
      <c r="G2359" t="s">
        <v>88</v>
      </c>
      <c r="H2359" t="s">
        <v>89</v>
      </c>
      <c r="I2359" t="s">
        <v>212</v>
      </c>
      <c r="J2359" t="s">
        <v>91</v>
      </c>
      <c r="K2359" t="s">
        <v>213</v>
      </c>
      <c r="L2359">
        <v>4282</v>
      </c>
      <c r="M2359">
        <v>1148283</v>
      </c>
      <c r="N2359">
        <v>219071</v>
      </c>
      <c r="O2359">
        <v>44263</v>
      </c>
      <c r="P2359">
        <v>150626</v>
      </c>
      <c r="Q2359" t="s">
        <v>93</v>
      </c>
      <c r="R2359">
        <v>680440</v>
      </c>
    </row>
    <row r="2360" spans="1:18" x14ac:dyDescent="0.25">
      <c r="A2360" t="s">
        <v>399</v>
      </c>
      <c r="B2360" t="s">
        <v>400</v>
      </c>
      <c r="C2360" t="s">
        <v>85</v>
      </c>
      <c r="D2360">
        <v>102</v>
      </c>
      <c r="E2360" t="s">
        <v>86</v>
      </c>
      <c r="F2360" t="s">
        <v>87</v>
      </c>
      <c r="G2360" t="s">
        <v>88</v>
      </c>
      <c r="H2360" t="s">
        <v>89</v>
      </c>
      <c r="I2360" t="s">
        <v>192</v>
      </c>
      <c r="J2360" t="s">
        <v>91</v>
      </c>
      <c r="K2360" t="s">
        <v>193</v>
      </c>
      <c r="L2360">
        <v>2210</v>
      </c>
      <c r="M2360">
        <v>1148283</v>
      </c>
      <c r="N2360">
        <v>219071</v>
      </c>
      <c r="O2360">
        <v>44263</v>
      </c>
      <c r="P2360">
        <v>150626</v>
      </c>
      <c r="Q2360" t="s">
        <v>93</v>
      </c>
      <c r="R2360">
        <v>680440</v>
      </c>
    </row>
    <row r="2361" spans="1:18" x14ac:dyDescent="0.25">
      <c r="A2361" t="s">
        <v>399</v>
      </c>
      <c r="B2361" t="s">
        <v>400</v>
      </c>
      <c r="C2361" t="s">
        <v>85</v>
      </c>
      <c r="D2361">
        <v>102</v>
      </c>
      <c r="E2361" t="s">
        <v>86</v>
      </c>
      <c r="F2361" t="s">
        <v>87</v>
      </c>
      <c r="G2361" t="s">
        <v>88</v>
      </c>
      <c r="H2361" t="s">
        <v>89</v>
      </c>
      <c r="I2361" t="s">
        <v>136</v>
      </c>
      <c r="J2361" t="s">
        <v>91</v>
      </c>
      <c r="K2361" t="s">
        <v>137</v>
      </c>
      <c r="L2361">
        <v>900</v>
      </c>
      <c r="M2361">
        <v>1148283</v>
      </c>
      <c r="N2361">
        <v>219071</v>
      </c>
      <c r="O2361">
        <v>44263</v>
      </c>
      <c r="P2361">
        <v>150626</v>
      </c>
      <c r="Q2361" t="s">
        <v>93</v>
      </c>
      <c r="R2361">
        <v>680440</v>
      </c>
    </row>
    <row r="2362" spans="1:18" x14ac:dyDescent="0.25">
      <c r="A2362" t="s">
        <v>399</v>
      </c>
      <c r="B2362" t="s">
        <v>400</v>
      </c>
      <c r="C2362" t="s">
        <v>85</v>
      </c>
      <c r="D2362">
        <v>102</v>
      </c>
      <c r="E2362" t="s">
        <v>86</v>
      </c>
      <c r="F2362" t="s">
        <v>87</v>
      </c>
      <c r="G2362" t="s">
        <v>88</v>
      </c>
      <c r="H2362" t="s">
        <v>89</v>
      </c>
      <c r="I2362" t="s">
        <v>136</v>
      </c>
      <c r="J2362" t="s">
        <v>91</v>
      </c>
      <c r="K2362" t="s">
        <v>137</v>
      </c>
      <c r="L2362">
        <v>600</v>
      </c>
      <c r="M2362">
        <v>1148283</v>
      </c>
      <c r="N2362">
        <v>219071</v>
      </c>
      <c r="O2362">
        <v>44263</v>
      </c>
      <c r="P2362">
        <v>150626</v>
      </c>
      <c r="Q2362" t="s">
        <v>93</v>
      </c>
      <c r="R2362">
        <v>680440</v>
      </c>
    </row>
    <row r="2363" spans="1:18" x14ac:dyDescent="0.25">
      <c r="A2363" t="s">
        <v>399</v>
      </c>
      <c r="B2363" t="s">
        <v>400</v>
      </c>
      <c r="C2363" t="s">
        <v>85</v>
      </c>
      <c r="D2363">
        <v>102</v>
      </c>
      <c r="E2363" t="s">
        <v>86</v>
      </c>
      <c r="F2363" t="s">
        <v>87</v>
      </c>
      <c r="G2363" t="s">
        <v>88</v>
      </c>
      <c r="H2363" t="s">
        <v>89</v>
      </c>
      <c r="I2363" t="s">
        <v>190</v>
      </c>
      <c r="J2363" t="s">
        <v>91</v>
      </c>
      <c r="K2363" t="s">
        <v>191</v>
      </c>
      <c r="L2363">
        <v>2650</v>
      </c>
      <c r="M2363">
        <v>1148283</v>
      </c>
      <c r="N2363">
        <v>219071</v>
      </c>
      <c r="O2363">
        <v>44263</v>
      </c>
      <c r="P2363">
        <v>150626</v>
      </c>
      <c r="Q2363" t="s">
        <v>93</v>
      </c>
      <c r="R2363">
        <v>680440</v>
      </c>
    </row>
    <row r="2364" spans="1:18" x14ac:dyDescent="0.25">
      <c r="A2364" t="s">
        <v>399</v>
      </c>
      <c r="B2364" t="s">
        <v>400</v>
      </c>
      <c r="C2364" t="s">
        <v>85</v>
      </c>
      <c r="D2364">
        <v>102</v>
      </c>
      <c r="E2364" t="s">
        <v>86</v>
      </c>
      <c r="F2364" t="s">
        <v>87</v>
      </c>
      <c r="G2364" t="s">
        <v>88</v>
      </c>
      <c r="H2364" t="s">
        <v>89</v>
      </c>
      <c r="I2364" t="s">
        <v>136</v>
      </c>
      <c r="J2364" t="s">
        <v>91</v>
      </c>
      <c r="K2364" t="s">
        <v>137</v>
      </c>
      <c r="L2364">
        <v>500</v>
      </c>
      <c r="M2364">
        <v>1148283</v>
      </c>
      <c r="N2364">
        <v>219071</v>
      </c>
      <c r="O2364">
        <v>44263</v>
      </c>
      <c r="P2364">
        <v>150626</v>
      </c>
      <c r="Q2364" t="s">
        <v>93</v>
      </c>
      <c r="R2364">
        <v>680440</v>
      </c>
    </row>
    <row r="2365" spans="1:18" x14ac:dyDescent="0.25">
      <c r="A2365" t="s">
        <v>399</v>
      </c>
      <c r="B2365" t="s">
        <v>400</v>
      </c>
      <c r="C2365" t="s">
        <v>85</v>
      </c>
      <c r="D2365">
        <v>102</v>
      </c>
      <c r="E2365" t="s">
        <v>86</v>
      </c>
      <c r="F2365" t="s">
        <v>87</v>
      </c>
      <c r="G2365" t="s">
        <v>88</v>
      </c>
      <c r="H2365" t="s">
        <v>89</v>
      </c>
      <c r="I2365" t="s">
        <v>190</v>
      </c>
      <c r="J2365" t="s">
        <v>91</v>
      </c>
      <c r="K2365" t="s">
        <v>191</v>
      </c>
      <c r="L2365">
        <v>1950</v>
      </c>
      <c r="M2365">
        <v>1148283</v>
      </c>
      <c r="N2365">
        <v>219071</v>
      </c>
      <c r="O2365">
        <v>44263</v>
      </c>
      <c r="P2365">
        <v>150626</v>
      </c>
      <c r="Q2365" t="s">
        <v>93</v>
      </c>
      <c r="R2365">
        <v>680440</v>
      </c>
    </row>
    <row r="2366" spans="1:18" x14ac:dyDescent="0.25">
      <c r="A2366" t="s">
        <v>399</v>
      </c>
      <c r="B2366" t="s">
        <v>400</v>
      </c>
      <c r="C2366" t="s">
        <v>85</v>
      </c>
      <c r="D2366">
        <v>102</v>
      </c>
      <c r="E2366" t="s">
        <v>86</v>
      </c>
      <c r="F2366" t="s">
        <v>87</v>
      </c>
      <c r="G2366" t="s">
        <v>88</v>
      </c>
      <c r="H2366" t="s">
        <v>89</v>
      </c>
      <c r="I2366" t="s">
        <v>190</v>
      </c>
      <c r="J2366" t="s">
        <v>91</v>
      </c>
      <c r="K2366" t="s">
        <v>191</v>
      </c>
      <c r="L2366">
        <v>600</v>
      </c>
      <c r="M2366">
        <v>1148283</v>
      </c>
      <c r="N2366">
        <v>219071</v>
      </c>
      <c r="O2366">
        <v>44263</v>
      </c>
      <c r="P2366">
        <v>150626</v>
      </c>
      <c r="Q2366" t="s">
        <v>93</v>
      </c>
      <c r="R2366">
        <v>680440</v>
      </c>
    </row>
    <row r="2367" spans="1:18" x14ac:dyDescent="0.25">
      <c r="A2367" t="s">
        <v>399</v>
      </c>
      <c r="B2367" t="s">
        <v>400</v>
      </c>
      <c r="C2367" t="s">
        <v>85</v>
      </c>
      <c r="D2367">
        <v>102</v>
      </c>
      <c r="E2367" t="s">
        <v>86</v>
      </c>
      <c r="F2367" t="s">
        <v>87</v>
      </c>
      <c r="G2367" t="s">
        <v>88</v>
      </c>
      <c r="H2367" t="s">
        <v>89</v>
      </c>
      <c r="I2367" t="s">
        <v>190</v>
      </c>
      <c r="J2367" t="s">
        <v>91</v>
      </c>
      <c r="K2367" t="s">
        <v>191</v>
      </c>
      <c r="L2367">
        <v>300</v>
      </c>
      <c r="M2367">
        <v>1148283</v>
      </c>
      <c r="N2367">
        <v>219071</v>
      </c>
      <c r="O2367">
        <v>44263</v>
      </c>
      <c r="P2367">
        <v>150626</v>
      </c>
      <c r="Q2367" t="s">
        <v>93</v>
      </c>
      <c r="R2367">
        <v>680440</v>
      </c>
    </row>
    <row r="2368" spans="1:18" x14ac:dyDescent="0.25">
      <c r="A2368" t="s">
        <v>399</v>
      </c>
      <c r="B2368" t="s">
        <v>400</v>
      </c>
      <c r="C2368" t="s">
        <v>85</v>
      </c>
      <c r="D2368">
        <v>102</v>
      </c>
      <c r="E2368" t="s">
        <v>86</v>
      </c>
      <c r="F2368" t="s">
        <v>87</v>
      </c>
      <c r="G2368" t="s">
        <v>88</v>
      </c>
      <c r="H2368" t="s">
        <v>89</v>
      </c>
      <c r="I2368" t="s">
        <v>190</v>
      </c>
      <c r="J2368" t="s">
        <v>91</v>
      </c>
      <c r="K2368" t="s">
        <v>191</v>
      </c>
      <c r="L2368">
        <v>550</v>
      </c>
      <c r="M2368">
        <v>1148283</v>
      </c>
      <c r="N2368">
        <v>219071</v>
      </c>
      <c r="O2368">
        <v>44263</v>
      </c>
      <c r="P2368">
        <v>150626</v>
      </c>
      <c r="Q2368" t="s">
        <v>93</v>
      </c>
      <c r="R2368">
        <v>680440</v>
      </c>
    </row>
    <row r="2369" spans="1:18" x14ac:dyDescent="0.25">
      <c r="A2369" t="s">
        <v>399</v>
      </c>
      <c r="B2369" t="s">
        <v>400</v>
      </c>
      <c r="C2369" t="s">
        <v>85</v>
      </c>
      <c r="D2369">
        <v>102</v>
      </c>
      <c r="E2369" t="s">
        <v>86</v>
      </c>
      <c r="F2369" t="s">
        <v>87</v>
      </c>
      <c r="G2369" t="s">
        <v>88</v>
      </c>
      <c r="H2369" t="s">
        <v>89</v>
      </c>
      <c r="I2369" t="s">
        <v>190</v>
      </c>
      <c r="J2369" t="s">
        <v>91</v>
      </c>
      <c r="K2369" t="s">
        <v>191</v>
      </c>
      <c r="L2369">
        <v>500</v>
      </c>
      <c r="M2369">
        <v>1148283</v>
      </c>
      <c r="N2369">
        <v>219071</v>
      </c>
      <c r="O2369">
        <v>44263</v>
      </c>
      <c r="P2369">
        <v>150626</v>
      </c>
      <c r="Q2369" t="s">
        <v>93</v>
      </c>
      <c r="R2369">
        <v>680440</v>
      </c>
    </row>
    <row r="2370" spans="1:18" x14ac:dyDescent="0.25">
      <c r="A2370" t="s">
        <v>399</v>
      </c>
      <c r="B2370" t="s">
        <v>400</v>
      </c>
      <c r="C2370" t="s">
        <v>85</v>
      </c>
      <c r="D2370">
        <v>102</v>
      </c>
      <c r="E2370" t="s">
        <v>86</v>
      </c>
      <c r="F2370" t="s">
        <v>87</v>
      </c>
      <c r="G2370" t="s">
        <v>88</v>
      </c>
      <c r="H2370" t="s">
        <v>89</v>
      </c>
      <c r="I2370" t="s">
        <v>190</v>
      </c>
      <c r="J2370" t="s">
        <v>91</v>
      </c>
      <c r="K2370" t="s">
        <v>191</v>
      </c>
      <c r="L2370">
        <v>15000</v>
      </c>
      <c r="M2370">
        <v>1148283</v>
      </c>
      <c r="N2370">
        <v>219071</v>
      </c>
      <c r="O2370">
        <v>44263</v>
      </c>
      <c r="P2370">
        <v>150626</v>
      </c>
      <c r="Q2370" t="s">
        <v>93</v>
      </c>
      <c r="R2370">
        <v>680440</v>
      </c>
    </row>
    <row r="2371" spans="1:18" x14ac:dyDescent="0.25">
      <c r="A2371" t="s">
        <v>399</v>
      </c>
      <c r="B2371" t="s">
        <v>400</v>
      </c>
      <c r="C2371" t="s">
        <v>85</v>
      </c>
      <c r="D2371">
        <v>102</v>
      </c>
      <c r="E2371" t="s">
        <v>86</v>
      </c>
      <c r="F2371" t="s">
        <v>87</v>
      </c>
      <c r="G2371" t="s">
        <v>88</v>
      </c>
      <c r="H2371" t="s">
        <v>89</v>
      </c>
      <c r="I2371" t="s">
        <v>190</v>
      </c>
      <c r="J2371" t="s">
        <v>91</v>
      </c>
      <c r="K2371" t="s">
        <v>191</v>
      </c>
      <c r="L2371">
        <v>10000</v>
      </c>
      <c r="M2371">
        <v>1148283</v>
      </c>
      <c r="N2371">
        <v>219071</v>
      </c>
      <c r="O2371">
        <v>44263</v>
      </c>
      <c r="P2371">
        <v>150626</v>
      </c>
      <c r="Q2371" t="s">
        <v>93</v>
      </c>
      <c r="R2371">
        <v>680440</v>
      </c>
    </row>
    <row r="2372" spans="1:18" x14ac:dyDescent="0.25">
      <c r="A2372" t="s">
        <v>399</v>
      </c>
      <c r="B2372" t="s">
        <v>400</v>
      </c>
      <c r="C2372" t="s">
        <v>85</v>
      </c>
      <c r="D2372">
        <v>102</v>
      </c>
      <c r="E2372" t="s">
        <v>86</v>
      </c>
      <c r="F2372" t="s">
        <v>87</v>
      </c>
      <c r="G2372" t="s">
        <v>88</v>
      </c>
      <c r="H2372" t="s">
        <v>89</v>
      </c>
      <c r="I2372" t="s">
        <v>190</v>
      </c>
      <c r="J2372" t="s">
        <v>91</v>
      </c>
      <c r="K2372" t="s">
        <v>191</v>
      </c>
      <c r="L2372">
        <v>1500</v>
      </c>
      <c r="M2372">
        <v>1148283</v>
      </c>
      <c r="N2372">
        <v>219071</v>
      </c>
      <c r="O2372">
        <v>44263</v>
      </c>
      <c r="P2372">
        <v>150626</v>
      </c>
      <c r="Q2372" t="s">
        <v>93</v>
      </c>
      <c r="R2372">
        <v>680440</v>
      </c>
    </row>
    <row r="2373" spans="1:18" x14ac:dyDescent="0.25">
      <c r="A2373" t="s">
        <v>399</v>
      </c>
      <c r="B2373" t="s">
        <v>400</v>
      </c>
      <c r="C2373" t="s">
        <v>85</v>
      </c>
      <c r="D2373">
        <v>102</v>
      </c>
      <c r="E2373" t="s">
        <v>86</v>
      </c>
      <c r="F2373" t="s">
        <v>87</v>
      </c>
      <c r="G2373" t="s">
        <v>88</v>
      </c>
      <c r="H2373" t="s">
        <v>89</v>
      </c>
      <c r="I2373" t="s">
        <v>138</v>
      </c>
      <c r="J2373" t="s">
        <v>91</v>
      </c>
      <c r="K2373" t="s">
        <v>139</v>
      </c>
      <c r="L2373">
        <v>634</v>
      </c>
      <c r="M2373">
        <v>1148283</v>
      </c>
      <c r="N2373">
        <v>219071</v>
      </c>
      <c r="O2373">
        <v>44263</v>
      </c>
      <c r="P2373">
        <v>150626</v>
      </c>
      <c r="Q2373" t="s">
        <v>93</v>
      </c>
      <c r="R2373">
        <v>680440</v>
      </c>
    </row>
    <row r="2374" spans="1:18" x14ac:dyDescent="0.25">
      <c r="A2374" t="s">
        <v>399</v>
      </c>
      <c r="B2374" t="s">
        <v>400</v>
      </c>
      <c r="C2374" t="s">
        <v>85</v>
      </c>
      <c r="D2374">
        <v>102</v>
      </c>
      <c r="E2374" t="s">
        <v>86</v>
      </c>
      <c r="F2374" t="s">
        <v>87</v>
      </c>
      <c r="G2374" t="s">
        <v>88</v>
      </c>
      <c r="H2374" t="s">
        <v>89</v>
      </c>
      <c r="I2374" t="s">
        <v>138</v>
      </c>
      <c r="J2374" t="s">
        <v>91</v>
      </c>
      <c r="K2374" t="s">
        <v>139</v>
      </c>
      <c r="L2374">
        <v>4833</v>
      </c>
      <c r="M2374">
        <v>1148283</v>
      </c>
      <c r="N2374">
        <v>219071</v>
      </c>
      <c r="O2374">
        <v>44263</v>
      </c>
      <c r="P2374">
        <v>150626</v>
      </c>
      <c r="Q2374" t="s">
        <v>93</v>
      </c>
      <c r="R2374">
        <v>680440</v>
      </c>
    </row>
    <row r="2375" spans="1:18" x14ac:dyDescent="0.25">
      <c r="A2375" t="s">
        <v>399</v>
      </c>
      <c r="B2375" t="s">
        <v>400</v>
      </c>
      <c r="C2375" t="s">
        <v>85</v>
      </c>
      <c r="D2375">
        <v>102</v>
      </c>
      <c r="E2375" t="s">
        <v>86</v>
      </c>
      <c r="F2375" t="s">
        <v>87</v>
      </c>
      <c r="G2375" t="s">
        <v>88</v>
      </c>
      <c r="H2375" t="s">
        <v>89</v>
      </c>
      <c r="I2375" t="s">
        <v>138</v>
      </c>
      <c r="J2375" t="s">
        <v>91</v>
      </c>
      <c r="K2375" t="s">
        <v>139</v>
      </c>
      <c r="L2375">
        <v>58977</v>
      </c>
      <c r="M2375">
        <v>1148283</v>
      </c>
      <c r="N2375">
        <v>219071</v>
      </c>
      <c r="O2375">
        <v>44263</v>
      </c>
      <c r="P2375">
        <v>150626</v>
      </c>
      <c r="Q2375" t="s">
        <v>93</v>
      </c>
      <c r="R2375">
        <v>680440</v>
      </c>
    </row>
    <row r="2376" spans="1:18" x14ac:dyDescent="0.25">
      <c r="A2376" t="s">
        <v>401</v>
      </c>
      <c r="B2376" t="s">
        <v>402</v>
      </c>
      <c r="C2376" t="s">
        <v>85</v>
      </c>
      <c r="D2376">
        <v>80</v>
      </c>
      <c r="E2376" t="s">
        <v>86</v>
      </c>
      <c r="F2376" t="s">
        <v>87</v>
      </c>
      <c r="G2376" t="s">
        <v>88</v>
      </c>
      <c r="H2376" t="s">
        <v>89</v>
      </c>
      <c r="I2376" t="s">
        <v>208</v>
      </c>
      <c r="J2376" t="s">
        <v>91</v>
      </c>
      <c r="K2376" t="s">
        <v>209</v>
      </c>
      <c r="L2376">
        <v>375</v>
      </c>
      <c r="M2376">
        <v>745589</v>
      </c>
      <c r="N2376">
        <v>169134</v>
      </c>
      <c r="O2376">
        <v>48862</v>
      </c>
      <c r="P2376">
        <v>115493</v>
      </c>
      <c r="Q2376" t="s">
        <v>93</v>
      </c>
      <c r="R2376">
        <v>444514</v>
      </c>
    </row>
    <row r="2377" spans="1:18" x14ac:dyDescent="0.25">
      <c r="A2377" t="s">
        <v>401</v>
      </c>
      <c r="B2377" t="s">
        <v>402</v>
      </c>
      <c r="C2377" t="s">
        <v>85</v>
      </c>
      <c r="D2377">
        <v>80</v>
      </c>
      <c r="E2377" t="s">
        <v>86</v>
      </c>
      <c r="F2377" t="s">
        <v>87</v>
      </c>
      <c r="G2377" t="s">
        <v>88</v>
      </c>
      <c r="H2377" t="s">
        <v>89</v>
      </c>
      <c r="I2377" t="s">
        <v>212</v>
      </c>
      <c r="J2377" t="s">
        <v>91</v>
      </c>
      <c r="K2377" t="s">
        <v>213</v>
      </c>
      <c r="L2377">
        <v>7493</v>
      </c>
      <c r="M2377">
        <v>745589</v>
      </c>
      <c r="N2377">
        <v>169134</v>
      </c>
      <c r="O2377">
        <v>48862</v>
      </c>
      <c r="P2377">
        <v>115493</v>
      </c>
      <c r="Q2377" t="s">
        <v>93</v>
      </c>
      <c r="R2377">
        <v>444514</v>
      </c>
    </row>
    <row r="2378" spans="1:18" x14ac:dyDescent="0.25">
      <c r="A2378" t="s">
        <v>401</v>
      </c>
      <c r="B2378" t="s">
        <v>402</v>
      </c>
      <c r="C2378" t="s">
        <v>85</v>
      </c>
      <c r="D2378">
        <v>80</v>
      </c>
      <c r="E2378" t="s">
        <v>86</v>
      </c>
      <c r="F2378" t="s">
        <v>87</v>
      </c>
      <c r="G2378" t="s">
        <v>88</v>
      </c>
      <c r="H2378" t="s">
        <v>89</v>
      </c>
      <c r="I2378" t="s">
        <v>190</v>
      </c>
      <c r="J2378" t="s">
        <v>91</v>
      </c>
      <c r="K2378" t="s">
        <v>191</v>
      </c>
      <c r="L2378">
        <v>550</v>
      </c>
      <c r="M2378">
        <v>745589</v>
      </c>
      <c r="N2378">
        <v>169134</v>
      </c>
      <c r="O2378">
        <v>48862</v>
      </c>
      <c r="P2378">
        <v>115493</v>
      </c>
      <c r="Q2378" t="s">
        <v>93</v>
      </c>
      <c r="R2378">
        <v>444514</v>
      </c>
    </row>
    <row r="2379" spans="1:18" x14ac:dyDescent="0.25">
      <c r="A2379" t="s">
        <v>401</v>
      </c>
      <c r="B2379" t="s">
        <v>402</v>
      </c>
      <c r="C2379" t="s">
        <v>85</v>
      </c>
      <c r="D2379">
        <v>80</v>
      </c>
      <c r="E2379" t="s">
        <v>86</v>
      </c>
      <c r="F2379" t="s">
        <v>87</v>
      </c>
      <c r="G2379" t="s">
        <v>88</v>
      </c>
      <c r="H2379" t="s">
        <v>89</v>
      </c>
      <c r="I2379" t="s">
        <v>208</v>
      </c>
      <c r="J2379" t="s">
        <v>91</v>
      </c>
      <c r="K2379" t="s">
        <v>209</v>
      </c>
      <c r="L2379">
        <v>6083</v>
      </c>
      <c r="M2379">
        <v>745589</v>
      </c>
      <c r="N2379">
        <v>169134</v>
      </c>
      <c r="O2379">
        <v>48862</v>
      </c>
      <c r="P2379">
        <v>115493</v>
      </c>
      <c r="Q2379" t="s">
        <v>93</v>
      </c>
      <c r="R2379">
        <v>444514</v>
      </c>
    </row>
    <row r="2380" spans="1:18" x14ac:dyDescent="0.25">
      <c r="A2380" t="s">
        <v>401</v>
      </c>
      <c r="B2380" t="s">
        <v>402</v>
      </c>
      <c r="C2380" t="s">
        <v>85</v>
      </c>
      <c r="D2380">
        <v>80</v>
      </c>
      <c r="E2380" t="s">
        <v>86</v>
      </c>
      <c r="F2380" t="s">
        <v>87</v>
      </c>
      <c r="G2380" t="s">
        <v>88</v>
      </c>
      <c r="H2380" t="s">
        <v>89</v>
      </c>
      <c r="I2380" t="s">
        <v>208</v>
      </c>
      <c r="J2380" t="s">
        <v>91</v>
      </c>
      <c r="K2380" t="s">
        <v>209</v>
      </c>
      <c r="L2380">
        <v>3051</v>
      </c>
      <c r="M2380">
        <v>745589</v>
      </c>
      <c r="N2380">
        <v>169134</v>
      </c>
      <c r="O2380">
        <v>48862</v>
      </c>
      <c r="P2380">
        <v>115493</v>
      </c>
      <c r="Q2380" t="s">
        <v>93</v>
      </c>
      <c r="R2380">
        <v>444514</v>
      </c>
    </row>
    <row r="2381" spans="1:18" x14ac:dyDescent="0.25">
      <c r="A2381" t="s">
        <v>401</v>
      </c>
      <c r="B2381" t="s">
        <v>402</v>
      </c>
      <c r="C2381" t="s">
        <v>85</v>
      </c>
      <c r="D2381">
        <v>80</v>
      </c>
      <c r="E2381" t="s">
        <v>86</v>
      </c>
      <c r="F2381" t="s">
        <v>87</v>
      </c>
      <c r="G2381" t="s">
        <v>88</v>
      </c>
      <c r="H2381" t="s">
        <v>89</v>
      </c>
      <c r="I2381" t="s">
        <v>208</v>
      </c>
      <c r="J2381" t="s">
        <v>91</v>
      </c>
      <c r="K2381" t="s">
        <v>209</v>
      </c>
      <c r="L2381">
        <v>880</v>
      </c>
      <c r="M2381">
        <v>745589</v>
      </c>
      <c r="N2381">
        <v>169134</v>
      </c>
      <c r="O2381">
        <v>48862</v>
      </c>
      <c r="P2381">
        <v>115493</v>
      </c>
      <c r="Q2381" t="s">
        <v>93</v>
      </c>
      <c r="R2381">
        <v>444514</v>
      </c>
    </row>
    <row r="2382" spans="1:18" x14ac:dyDescent="0.25">
      <c r="A2382" t="s">
        <v>401</v>
      </c>
      <c r="B2382" t="s">
        <v>402</v>
      </c>
      <c r="C2382" t="s">
        <v>85</v>
      </c>
      <c r="D2382">
        <v>80</v>
      </c>
      <c r="E2382" t="s">
        <v>86</v>
      </c>
      <c r="F2382" t="s">
        <v>87</v>
      </c>
      <c r="G2382" t="s">
        <v>88</v>
      </c>
      <c r="H2382" t="s">
        <v>89</v>
      </c>
      <c r="I2382" t="s">
        <v>208</v>
      </c>
      <c r="J2382" t="s">
        <v>91</v>
      </c>
      <c r="K2382" t="s">
        <v>209</v>
      </c>
      <c r="L2382">
        <v>656</v>
      </c>
      <c r="M2382">
        <v>745589</v>
      </c>
      <c r="N2382">
        <v>169134</v>
      </c>
      <c r="O2382">
        <v>48862</v>
      </c>
      <c r="P2382">
        <v>115493</v>
      </c>
      <c r="Q2382" t="s">
        <v>93</v>
      </c>
      <c r="R2382">
        <v>444514</v>
      </c>
    </row>
    <row r="2383" spans="1:18" x14ac:dyDescent="0.25">
      <c r="A2383" t="s">
        <v>401</v>
      </c>
      <c r="B2383" t="s">
        <v>402</v>
      </c>
      <c r="C2383" t="s">
        <v>85</v>
      </c>
      <c r="D2383">
        <v>80</v>
      </c>
      <c r="E2383" t="s">
        <v>86</v>
      </c>
      <c r="F2383" t="s">
        <v>87</v>
      </c>
      <c r="G2383" t="s">
        <v>88</v>
      </c>
      <c r="H2383" t="s">
        <v>89</v>
      </c>
      <c r="I2383" t="s">
        <v>208</v>
      </c>
      <c r="J2383" t="s">
        <v>91</v>
      </c>
      <c r="K2383" t="s">
        <v>209</v>
      </c>
      <c r="L2383">
        <v>1033</v>
      </c>
      <c r="M2383">
        <v>745589</v>
      </c>
      <c r="N2383">
        <v>169134</v>
      </c>
      <c r="O2383">
        <v>48862</v>
      </c>
      <c r="P2383">
        <v>115493</v>
      </c>
      <c r="Q2383" t="s">
        <v>93</v>
      </c>
      <c r="R2383">
        <v>444514</v>
      </c>
    </row>
    <row r="2384" spans="1:18" x14ac:dyDescent="0.25">
      <c r="A2384" t="s">
        <v>401</v>
      </c>
      <c r="B2384" t="s">
        <v>402</v>
      </c>
      <c r="C2384" t="s">
        <v>85</v>
      </c>
      <c r="D2384">
        <v>80</v>
      </c>
      <c r="E2384" t="s">
        <v>86</v>
      </c>
      <c r="F2384" t="s">
        <v>87</v>
      </c>
      <c r="G2384" t="s">
        <v>88</v>
      </c>
      <c r="H2384" t="s">
        <v>89</v>
      </c>
      <c r="I2384" t="s">
        <v>190</v>
      </c>
      <c r="J2384" t="s">
        <v>91</v>
      </c>
      <c r="K2384" t="s">
        <v>191</v>
      </c>
      <c r="L2384">
        <v>300</v>
      </c>
      <c r="M2384">
        <v>745589</v>
      </c>
      <c r="N2384">
        <v>169134</v>
      </c>
      <c r="O2384">
        <v>48862</v>
      </c>
      <c r="P2384">
        <v>115493</v>
      </c>
      <c r="Q2384" t="s">
        <v>93</v>
      </c>
      <c r="R2384">
        <v>444514</v>
      </c>
    </row>
    <row r="2385" spans="1:18" x14ac:dyDescent="0.25">
      <c r="A2385" t="s">
        <v>401</v>
      </c>
      <c r="B2385" t="s">
        <v>402</v>
      </c>
      <c r="C2385" t="s">
        <v>85</v>
      </c>
      <c r="D2385">
        <v>80</v>
      </c>
      <c r="E2385" t="s">
        <v>86</v>
      </c>
      <c r="F2385" t="s">
        <v>87</v>
      </c>
      <c r="G2385" t="s">
        <v>88</v>
      </c>
      <c r="H2385" t="s">
        <v>89</v>
      </c>
      <c r="I2385" t="s">
        <v>168</v>
      </c>
      <c r="J2385" t="s">
        <v>91</v>
      </c>
      <c r="K2385" t="s">
        <v>169</v>
      </c>
      <c r="L2385">
        <v>27006</v>
      </c>
      <c r="M2385">
        <v>745589</v>
      </c>
      <c r="N2385">
        <v>169134</v>
      </c>
      <c r="O2385">
        <v>48862</v>
      </c>
      <c r="P2385">
        <v>115493</v>
      </c>
      <c r="Q2385" t="s">
        <v>93</v>
      </c>
      <c r="R2385">
        <v>444514</v>
      </c>
    </row>
    <row r="2386" spans="1:18" x14ac:dyDescent="0.25">
      <c r="A2386" t="s">
        <v>401</v>
      </c>
      <c r="B2386" t="s">
        <v>402</v>
      </c>
      <c r="C2386" t="s">
        <v>85</v>
      </c>
      <c r="D2386">
        <v>80</v>
      </c>
      <c r="E2386" t="s">
        <v>86</v>
      </c>
      <c r="F2386" t="s">
        <v>87</v>
      </c>
      <c r="G2386" t="s">
        <v>88</v>
      </c>
      <c r="H2386" t="s">
        <v>89</v>
      </c>
      <c r="I2386" t="s">
        <v>208</v>
      </c>
      <c r="J2386" t="s">
        <v>91</v>
      </c>
      <c r="K2386" t="s">
        <v>209</v>
      </c>
      <c r="L2386">
        <v>1583</v>
      </c>
      <c r="M2386">
        <v>745589</v>
      </c>
      <c r="N2386">
        <v>169134</v>
      </c>
      <c r="O2386">
        <v>48862</v>
      </c>
      <c r="P2386">
        <v>115493</v>
      </c>
      <c r="Q2386" t="s">
        <v>93</v>
      </c>
      <c r="R2386">
        <v>444514</v>
      </c>
    </row>
    <row r="2387" spans="1:18" x14ac:dyDescent="0.25">
      <c r="A2387" t="s">
        <v>401</v>
      </c>
      <c r="B2387" t="s">
        <v>402</v>
      </c>
      <c r="C2387" t="s">
        <v>85</v>
      </c>
      <c r="D2387">
        <v>80</v>
      </c>
      <c r="E2387" t="s">
        <v>86</v>
      </c>
      <c r="F2387" t="s">
        <v>87</v>
      </c>
      <c r="G2387" t="s">
        <v>88</v>
      </c>
      <c r="H2387" t="s">
        <v>89</v>
      </c>
      <c r="I2387" t="s">
        <v>192</v>
      </c>
      <c r="J2387" t="s">
        <v>91</v>
      </c>
      <c r="K2387" t="s">
        <v>193</v>
      </c>
      <c r="L2387">
        <v>129</v>
      </c>
      <c r="M2387">
        <v>745589</v>
      </c>
      <c r="N2387">
        <v>169134</v>
      </c>
      <c r="O2387">
        <v>48862</v>
      </c>
      <c r="P2387">
        <v>115493</v>
      </c>
      <c r="Q2387" t="s">
        <v>93</v>
      </c>
      <c r="R2387">
        <v>444514</v>
      </c>
    </row>
    <row r="2388" spans="1:18" x14ac:dyDescent="0.25">
      <c r="A2388" t="s">
        <v>401</v>
      </c>
      <c r="B2388" t="s">
        <v>402</v>
      </c>
      <c r="C2388" t="s">
        <v>85</v>
      </c>
      <c r="D2388">
        <v>80</v>
      </c>
      <c r="E2388" t="s">
        <v>86</v>
      </c>
      <c r="F2388" t="s">
        <v>87</v>
      </c>
      <c r="G2388" t="s">
        <v>88</v>
      </c>
      <c r="H2388" t="s">
        <v>89</v>
      </c>
      <c r="I2388" t="s">
        <v>136</v>
      </c>
      <c r="J2388" t="s">
        <v>91</v>
      </c>
      <c r="K2388" t="s">
        <v>137</v>
      </c>
      <c r="L2388">
        <v>3955</v>
      </c>
      <c r="M2388">
        <v>745589</v>
      </c>
      <c r="N2388">
        <v>169134</v>
      </c>
      <c r="O2388">
        <v>48862</v>
      </c>
      <c r="P2388">
        <v>115493</v>
      </c>
      <c r="Q2388" t="s">
        <v>93</v>
      </c>
      <c r="R2388">
        <v>444514</v>
      </c>
    </row>
    <row r="2389" spans="1:18" x14ac:dyDescent="0.25">
      <c r="A2389" t="s">
        <v>401</v>
      </c>
      <c r="B2389" t="s">
        <v>402</v>
      </c>
      <c r="C2389" t="s">
        <v>85</v>
      </c>
      <c r="D2389">
        <v>80</v>
      </c>
      <c r="E2389" t="s">
        <v>86</v>
      </c>
      <c r="F2389" t="s">
        <v>87</v>
      </c>
      <c r="G2389" t="s">
        <v>88</v>
      </c>
      <c r="H2389" t="s">
        <v>89</v>
      </c>
      <c r="I2389" t="s">
        <v>136</v>
      </c>
      <c r="J2389" t="s">
        <v>91</v>
      </c>
      <c r="K2389" t="s">
        <v>137</v>
      </c>
      <c r="L2389">
        <v>400</v>
      </c>
      <c r="M2389">
        <v>745589</v>
      </c>
      <c r="N2389">
        <v>169134</v>
      </c>
      <c r="O2389">
        <v>48862</v>
      </c>
      <c r="P2389">
        <v>115493</v>
      </c>
      <c r="Q2389" t="s">
        <v>93</v>
      </c>
      <c r="R2389">
        <v>444514</v>
      </c>
    </row>
    <row r="2390" spans="1:18" x14ac:dyDescent="0.25">
      <c r="A2390" t="s">
        <v>401</v>
      </c>
      <c r="B2390" t="s">
        <v>402</v>
      </c>
      <c r="C2390" t="s">
        <v>85</v>
      </c>
      <c r="D2390">
        <v>80</v>
      </c>
      <c r="E2390" t="s">
        <v>86</v>
      </c>
      <c r="F2390" t="s">
        <v>87</v>
      </c>
      <c r="G2390" t="s">
        <v>88</v>
      </c>
      <c r="H2390" t="s">
        <v>89</v>
      </c>
      <c r="I2390" t="s">
        <v>208</v>
      </c>
      <c r="J2390" t="s">
        <v>91</v>
      </c>
      <c r="K2390" t="s">
        <v>209</v>
      </c>
      <c r="L2390">
        <v>390</v>
      </c>
      <c r="M2390">
        <v>745589</v>
      </c>
      <c r="N2390">
        <v>169134</v>
      </c>
      <c r="O2390">
        <v>48862</v>
      </c>
      <c r="P2390">
        <v>115493</v>
      </c>
      <c r="Q2390" t="s">
        <v>93</v>
      </c>
      <c r="R2390">
        <v>444514</v>
      </c>
    </row>
    <row r="2391" spans="1:18" x14ac:dyDescent="0.25">
      <c r="A2391" t="s">
        <v>401</v>
      </c>
      <c r="B2391" t="s">
        <v>402</v>
      </c>
      <c r="C2391" t="s">
        <v>85</v>
      </c>
      <c r="D2391">
        <v>80</v>
      </c>
      <c r="E2391" t="s">
        <v>86</v>
      </c>
      <c r="F2391" t="s">
        <v>87</v>
      </c>
      <c r="G2391" t="s">
        <v>88</v>
      </c>
      <c r="H2391" t="s">
        <v>89</v>
      </c>
      <c r="I2391" t="s">
        <v>208</v>
      </c>
      <c r="J2391" t="s">
        <v>91</v>
      </c>
      <c r="K2391" t="s">
        <v>209</v>
      </c>
      <c r="L2391">
        <v>10333</v>
      </c>
      <c r="M2391">
        <v>745589</v>
      </c>
      <c r="N2391">
        <v>169134</v>
      </c>
      <c r="O2391">
        <v>48862</v>
      </c>
      <c r="P2391">
        <v>115493</v>
      </c>
      <c r="Q2391" t="s">
        <v>93</v>
      </c>
      <c r="R2391">
        <v>444514</v>
      </c>
    </row>
    <row r="2392" spans="1:18" x14ac:dyDescent="0.25">
      <c r="A2392" t="s">
        <v>401</v>
      </c>
      <c r="B2392" t="s">
        <v>402</v>
      </c>
      <c r="C2392" t="s">
        <v>85</v>
      </c>
      <c r="D2392">
        <v>80</v>
      </c>
      <c r="E2392" t="s">
        <v>86</v>
      </c>
      <c r="F2392" t="s">
        <v>87</v>
      </c>
      <c r="G2392" t="s">
        <v>88</v>
      </c>
      <c r="H2392" t="s">
        <v>89</v>
      </c>
      <c r="I2392" t="s">
        <v>136</v>
      </c>
      <c r="J2392" t="s">
        <v>91</v>
      </c>
      <c r="K2392" t="s">
        <v>137</v>
      </c>
      <c r="L2392">
        <v>485</v>
      </c>
      <c r="M2392">
        <v>745589</v>
      </c>
      <c r="N2392">
        <v>169134</v>
      </c>
      <c r="O2392">
        <v>48862</v>
      </c>
      <c r="P2392">
        <v>115493</v>
      </c>
      <c r="Q2392" t="s">
        <v>93</v>
      </c>
      <c r="R2392">
        <v>444514</v>
      </c>
    </row>
    <row r="2393" spans="1:18" x14ac:dyDescent="0.25">
      <c r="A2393" t="s">
        <v>401</v>
      </c>
      <c r="B2393" t="s">
        <v>402</v>
      </c>
      <c r="C2393" t="s">
        <v>85</v>
      </c>
      <c r="D2393">
        <v>80</v>
      </c>
      <c r="E2393" t="s">
        <v>86</v>
      </c>
      <c r="F2393" t="s">
        <v>87</v>
      </c>
      <c r="G2393" t="s">
        <v>88</v>
      </c>
      <c r="H2393" t="s">
        <v>89</v>
      </c>
      <c r="I2393" t="s">
        <v>136</v>
      </c>
      <c r="J2393" t="s">
        <v>91</v>
      </c>
      <c r="K2393" t="s">
        <v>137</v>
      </c>
      <c r="L2393">
        <v>300</v>
      </c>
      <c r="M2393">
        <v>745589</v>
      </c>
      <c r="N2393">
        <v>169134</v>
      </c>
      <c r="O2393">
        <v>48862</v>
      </c>
      <c r="P2393">
        <v>115493</v>
      </c>
      <c r="Q2393" t="s">
        <v>93</v>
      </c>
      <c r="R2393">
        <v>444514</v>
      </c>
    </row>
    <row r="2394" spans="1:18" x14ac:dyDescent="0.25">
      <c r="A2394" t="s">
        <v>401</v>
      </c>
      <c r="B2394" t="s">
        <v>402</v>
      </c>
      <c r="C2394" t="s">
        <v>85</v>
      </c>
      <c r="D2394">
        <v>80</v>
      </c>
      <c r="E2394" t="s">
        <v>86</v>
      </c>
      <c r="F2394" t="s">
        <v>87</v>
      </c>
      <c r="G2394" t="s">
        <v>88</v>
      </c>
      <c r="H2394" t="s">
        <v>89</v>
      </c>
      <c r="I2394" t="s">
        <v>136</v>
      </c>
      <c r="J2394" t="s">
        <v>91</v>
      </c>
      <c r="K2394" t="s">
        <v>137</v>
      </c>
      <c r="L2394">
        <v>300</v>
      </c>
      <c r="M2394">
        <v>745589</v>
      </c>
      <c r="N2394">
        <v>169134</v>
      </c>
      <c r="O2394">
        <v>48862</v>
      </c>
      <c r="P2394">
        <v>115493</v>
      </c>
      <c r="Q2394" t="s">
        <v>93</v>
      </c>
      <c r="R2394">
        <v>444514</v>
      </c>
    </row>
    <row r="2395" spans="1:18" x14ac:dyDescent="0.25">
      <c r="A2395" t="s">
        <v>401</v>
      </c>
      <c r="B2395" t="s">
        <v>402</v>
      </c>
      <c r="C2395" t="s">
        <v>85</v>
      </c>
      <c r="D2395">
        <v>80</v>
      </c>
      <c r="E2395" t="s">
        <v>86</v>
      </c>
      <c r="F2395" t="s">
        <v>87</v>
      </c>
      <c r="G2395" t="s">
        <v>88</v>
      </c>
      <c r="H2395" t="s">
        <v>89</v>
      </c>
      <c r="I2395" t="s">
        <v>136</v>
      </c>
      <c r="J2395" t="s">
        <v>91</v>
      </c>
      <c r="K2395" t="s">
        <v>137</v>
      </c>
      <c r="L2395">
        <v>525</v>
      </c>
      <c r="M2395">
        <v>745589</v>
      </c>
      <c r="N2395">
        <v>169134</v>
      </c>
      <c r="O2395">
        <v>48862</v>
      </c>
      <c r="P2395">
        <v>115493</v>
      </c>
      <c r="Q2395" t="s">
        <v>93</v>
      </c>
      <c r="R2395">
        <v>444514</v>
      </c>
    </row>
    <row r="2396" spans="1:18" x14ac:dyDescent="0.25">
      <c r="A2396" t="s">
        <v>401</v>
      </c>
      <c r="B2396" t="s">
        <v>402</v>
      </c>
      <c r="C2396" t="s">
        <v>85</v>
      </c>
      <c r="D2396">
        <v>80</v>
      </c>
      <c r="E2396" t="s">
        <v>86</v>
      </c>
      <c r="F2396" t="s">
        <v>87</v>
      </c>
      <c r="G2396" t="s">
        <v>88</v>
      </c>
      <c r="H2396" t="s">
        <v>89</v>
      </c>
      <c r="I2396" t="s">
        <v>136</v>
      </c>
      <c r="J2396" t="s">
        <v>91</v>
      </c>
      <c r="K2396" t="s">
        <v>137</v>
      </c>
      <c r="L2396">
        <v>403</v>
      </c>
      <c r="M2396">
        <v>745589</v>
      </c>
      <c r="N2396">
        <v>169134</v>
      </c>
      <c r="O2396">
        <v>48862</v>
      </c>
      <c r="P2396">
        <v>115493</v>
      </c>
      <c r="Q2396" t="s">
        <v>93</v>
      </c>
      <c r="R2396">
        <v>444514</v>
      </c>
    </row>
    <row r="2397" spans="1:18" x14ac:dyDescent="0.25">
      <c r="A2397" t="s">
        <v>401</v>
      </c>
      <c r="B2397" t="s">
        <v>402</v>
      </c>
      <c r="C2397" t="s">
        <v>85</v>
      </c>
      <c r="D2397">
        <v>80</v>
      </c>
      <c r="E2397" t="s">
        <v>86</v>
      </c>
      <c r="F2397" t="s">
        <v>87</v>
      </c>
      <c r="G2397" t="s">
        <v>88</v>
      </c>
      <c r="H2397" t="s">
        <v>89</v>
      </c>
      <c r="I2397" t="s">
        <v>136</v>
      </c>
      <c r="J2397" t="s">
        <v>91</v>
      </c>
      <c r="K2397" t="s">
        <v>137</v>
      </c>
      <c r="L2397">
        <v>225</v>
      </c>
      <c r="M2397">
        <v>745589</v>
      </c>
      <c r="N2397">
        <v>169134</v>
      </c>
      <c r="O2397">
        <v>48862</v>
      </c>
      <c r="P2397">
        <v>115493</v>
      </c>
      <c r="Q2397" t="s">
        <v>93</v>
      </c>
      <c r="R2397">
        <v>444514</v>
      </c>
    </row>
    <row r="2398" spans="1:18" x14ac:dyDescent="0.25">
      <c r="A2398" t="s">
        <v>401</v>
      </c>
      <c r="B2398" t="s">
        <v>402</v>
      </c>
      <c r="C2398" t="s">
        <v>85</v>
      </c>
      <c r="D2398">
        <v>80</v>
      </c>
      <c r="E2398" t="s">
        <v>86</v>
      </c>
      <c r="F2398" t="s">
        <v>87</v>
      </c>
      <c r="G2398" t="s">
        <v>88</v>
      </c>
      <c r="H2398" t="s">
        <v>89</v>
      </c>
      <c r="I2398" t="s">
        <v>158</v>
      </c>
      <c r="J2398" t="s">
        <v>91</v>
      </c>
      <c r="K2398" t="s">
        <v>159</v>
      </c>
      <c r="L2398">
        <v>155</v>
      </c>
      <c r="M2398">
        <v>745589</v>
      </c>
      <c r="N2398">
        <v>169134</v>
      </c>
      <c r="O2398">
        <v>48862</v>
      </c>
      <c r="P2398">
        <v>115493</v>
      </c>
      <c r="Q2398" t="s">
        <v>93</v>
      </c>
      <c r="R2398">
        <v>444514</v>
      </c>
    </row>
    <row r="2399" spans="1:18" x14ac:dyDescent="0.25">
      <c r="A2399" t="s">
        <v>401</v>
      </c>
      <c r="B2399" t="s">
        <v>402</v>
      </c>
      <c r="C2399" t="s">
        <v>85</v>
      </c>
      <c r="D2399">
        <v>80</v>
      </c>
      <c r="E2399" t="s">
        <v>86</v>
      </c>
      <c r="F2399" t="s">
        <v>87</v>
      </c>
      <c r="G2399" t="s">
        <v>88</v>
      </c>
      <c r="H2399" t="s">
        <v>89</v>
      </c>
      <c r="I2399" t="s">
        <v>224</v>
      </c>
      <c r="J2399" t="s">
        <v>91</v>
      </c>
      <c r="K2399" t="s">
        <v>225</v>
      </c>
      <c r="L2399">
        <v>1072</v>
      </c>
      <c r="M2399">
        <v>745589</v>
      </c>
      <c r="N2399">
        <v>169134</v>
      </c>
      <c r="O2399">
        <v>48862</v>
      </c>
      <c r="P2399">
        <v>115493</v>
      </c>
      <c r="Q2399" t="s">
        <v>93</v>
      </c>
      <c r="R2399">
        <v>444514</v>
      </c>
    </row>
    <row r="2400" spans="1:18" x14ac:dyDescent="0.25">
      <c r="A2400" t="s">
        <v>401</v>
      </c>
      <c r="B2400" t="s">
        <v>402</v>
      </c>
      <c r="C2400" t="s">
        <v>85</v>
      </c>
      <c r="D2400">
        <v>80</v>
      </c>
      <c r="E2400" t="s">
        <v>86</v>
      </c>
      <c r="F2400" t="s">
        <v>87</v>
      </c>
      <c r="G2400" t="s">
        <v>88</v>
      </c>
      <c r="H2400" t="s">
        <v>89</v>
      </c>
      <c r="I2400" t="s">
        <v>190</v>
      </c>
      <c r="J2400" t="s">
        <v>91</v>
      </c>
      <c r="K2400" t="s">
        <v>191</v>
      </c>
      <c r="L2400">
        <v>4600</v>
      </c>
      <c r="M2400">
        <v>745589</v>
      </c>
      <c r="N2400">
        <v>169134</v>
      </c>
      <c r="O2400">
        <v>48862</v>
      </c>
      <c r="P2400">
        <v>115493</v>
      </c>
      <c r="Q2400" t="s">
        <v>93</v>
      </c>
      <c r="R2400">
        <v>444514</v>
      </c>
    </row>
    <row r="2401" spans="1:18" x14ac:dyDescent="0.25">
      <c r="A2401" t="s">
        <v>401</v>
      </c>
      <c r="B2401" t="s">
        <v>402</v>
      </c>
      <c r="C2401" t="s">
        <v>85</v>
      </c>
      <c r="D2401">
        <v>80</v>
      </c>
      <c r="E2401" t="s">
        <v>86</v>
      </c>
      <c r="F2401" t="s">
        <v>87</v>
      </c>
      <c r="G2401" t="s">
        <v>88</v>
      </c>
      <c r="H2401" t="s">
        <v>89</v>
      </c>
      <c r="I2401" t="s">
        <v>160</v>
      </c>
      <c r="J2401" t="s">
        <v>91</v>
      </c>
      <c r="K2401" t="s">
        <v>161</v>
      </c>
      <c r="L2401">
        <v>13948</v>
      </c>
      <c r="M2401">
        <v>745589</v>
      </c>
      <c r="N2401">
        <v>169134</v>
      </c>
      <c r="O2401">
        <v>48862</v>
      </c>
      <c r="P2401">
        <v>115493</v>
      </c>
      <c r="Q2401" t="s">
        <v>93</v>
      </c>
      <c r="R2401">
        <v>444514</v>
      </c>
    </row>
    <row r="2402" spans="1:18" x14ac:dyDescent="0.25">
      <c r="A2402" t="s">
        <v>401</v>
      </c>
      <c r="B2402" t="s">
        <v>402</v>
      </c>
      <c r="C2402" t="s">
        <v>85</v>
      </c>
      <c r="D2402">
        <v>80</v>
      </c>
      <c r="E2402" t="s">
        <v>86</v>
      </c>
      <c r="F2402" t="s">
        <v>87</v>
      </c>
      <c r="G2402" t="s">
        <v>88</v>
      </c>
      <c r="H2402" t="s">
        <v>89</v>
      </c>
      <c r="I2402" t="s">
        <v>190</v>
      </c>
      <c r="J2402" t="s">
        <v>91</v>
      </c>
      <c r="K2402" t="s">
        <v>191</v>
      </c>
      <c r="L2402">
        <v>3000</v>
      </c>
      <c r="M2402">
        <v>745589</v>
      </c>
      <c r="N2402">
        <v>169134</v>
      </c>
      <c r="O2402">
        <v>48862</v>
      </c>
      <c r="P2402">
        <v>115493</v>
      </c>
      <c r="Q2402" t="s">
        <v>93</v>
      </c>
      <c r="R2402">
        <v>444514</v>
      </c>
    </row>
    <row r="2403" spans="1:18" x14ac:dyDescent="0.25">
      <c r="A2403" t="s">
        <v>401</v>
      </c>
      <c r="B2403" t="s">
        <v>402</v>
      </c>
      <c r="C2403" t="s">
        <v>85</v>
      </c>
      <c r="D2403">
        <v>80</v>
      </c>
      <c r="E2403" t="s">
        <v>86</v>
      </c>
      <c r="F2403" t="s">
        <v>87</v>
      </c>
      <c r="G2403" t="s">
        <v>88</v>
      </c>
      <c r="H2403" t="s">
        <v>89</v>
      </c>
      <c r="I2403" t="s">
        <v>136</v>
      </c>
      <c r="J2403" t="s">
        <v>91</v>
      </c>
      <c r="K2403" t="s">
        <v>137</v>
      </c>
      <c r="L2403">
        <v>968</v>
      </c>
      <c r="M2403">
        <v>745589</v>
      </c>
      <c r="N2403">
        <v>169134</v>
      </c>
      <c r="O2403">
        <v>48862</v>
      </c>
      <c r="P2403">
        <v>115493</v>
      </c>
      <c r="Q2403" t="s">
        <v>93</v>
      </c>
      <c r="R2403">
        <v>444514</v>
      </c>
    </row>
    <row r="2404" spans="1:18" x14ac:dyDescent="0.25">
      <c r="A2404" t="s">
        <v>401</v>
      </c>
      <c r="B2404" t="s">
        <v>402</v>
      </c>
      <c r="C2404" t="s">
        <v>85</v>
      </c>
      <c r="D2404">
        <v>80</v>
      </c>
      <c r="E2404" t="s">
        <v>86</v>
      </c>
      <c r="F2404" t="s">
        <v>87</v>
      </c>
      <c r="G2404" t="s">
        <v>88</v>
      </c>
      <c r="H2404" t="s">
        <v>89</v>
      </c>
      <c r="I2404" t="s">
        <v>190</v>
      </c>
      <c r="J2404" t="s">
        <v>91</v>
      </c>
      <c r="K2404" t="s">
        <v>191</v>
      </c>
      <c r="L2404">
        <v>320</v>
      </c>
      <c r="M2404">
        <v>745589</v>
      </c>
      <c r="N2404">
        <v>169134</v>
      </c>
      <c r="O2404">
        <v>48862</v>
      </c>
      <c r="P2404">
        <v>115493</v>
      </c>
      <c r="Q2404" t="s">
        <v>93</v>
      </c>
      <c r="R2404">
        <v>444514</v>
      </c>
    </row>
    <row r="2405" spans="1:18" x14ac:dyDescent="0.25">
      <c r="A2405" t="s">
        <v>401</v>
      </c>
      <c r="B2405" t="s">
        <v>402</v>
      </c>
      <c r="C2405" t="s">
        <v>85</v>
      </c>
      <c r="D2405">
        <v>80</v>
      </c>
      <c r="E2405" t="s">
        <v>86</v>
      </c>
      <c r="F2405" t="s">
        <v>87</v>
      </c>
      <c r="G2405" t="s">
        <v>88</v>
      </c>
      <c r="H2405" t="s">
        <v>89</v>
      </c>
      <c r="I2405" t="s">
        <v>190</v>
      </c>
      <c r="J2405" t="s">
        <v>91</v>
      </c>
      <c r="K2405" t="s">
        <v>191</v>
      </c>
      <c r="L2405">
        <v>1600</v>
      </c>
      <c r="M2405">
        <v>745589</v>
      </c>
      <c r="N2405">
        <v>169134</v>
      </c>
      <c r="O2405">
        <v>48862</v>
      </c>
      <c r="P2405">
        <v>115493</v>
      </c>
      <c r="Q2405" t="s">
        <v>93</v>
      </c>
      <c r="R2405">
        <v>444514</v>
      </c>
    </row>
    <row r="2406" spans="1:18" x14ac:dyDescent="0.25">
      <c r="A2406" t="s">
        <v>401</v>
      </c>
      <c r="B2406" t="s">
        <v>402</v>
      </c>
      <c r="C2406" t="s">
        <v>85</v>
      </c>
      <c r="D2406">
        <v>80</v>
      </c>
      <c r="E2406" t="s">
        <v>86</v>
      </c>
      <c r="F2406" t="s">
        <v>87</v>
      </c>
      <c r="G2406" t="s">
        <v>88</v>
      </c>
      <c r="H2406" t="s">
        <v>89</v>
      </c>
      <c r="I2406" t="s">
        <v>190</v>
      </c>
      <c r="J2406" t="s">
        <v>91</v>
      </c>
      <c r="K2406" t="s">
        <v>191</v>
      </c>
      <c r="L2406">
        <v>1100</v>
      </c>
      <c r="M2406">
        <v>745589</v>
      </c>
      <c r="N2406">
        <v>169134</v>
      </c>
      <c r="O2406">
        <v>48862</v>
      </c>
      <c r="P2406">
        <v>115493</v>
      </c>
      <c r="Q2406" t="s">
        <v>93</v>
      </c>
      <c r="R2406">
        <v>444514</v>
      </c>
    </row>
    <row r="2407" spans="1:18" x14ac:dyDescent="0.25">
      <c r="A2407" t="s">
        <v>401</v>
      </c>
      <c r="B2407" t="s">
        <v>402</v>
      </c>
      <c r="C2407" t="s">
        <v>85</v>
      </c>
      <c r="D2407">
        <v>80</v>
      </c>
      <c r="E2407" t="s">
        <v>86</v>
      </c>
      <c r="F2407" t="s">
        <v>87</v>
      </c>
      <c r="G2407" t="s">
        <v>88</v>
      </c>
      <c r="H2407" t="s">
        <v>89</v>
      </c>
      <c r="I2407" t="s">
        <v>190</v>
      </c>
      <c r="J2407" t="s">
        <v>91</v>
      </c>
      <c r="K2407" t="s">
        <v>191</v>
      </c>
      <c r="L2407">
        <v>1200</v>
      </c>
      <c r="M2407">
        <v>745589</v>
      </c>
      <c r="N2407">
        <v>169134</v>
      </c>
      <c r="O2407">
        <v>48862</v>
      </c>
      <c r="P2407">
        <v>115493</v>
      </c>
      <c r="Q2407" t="s">
        <v>93</v>
      </c>
      <c r="R2407">
        <v>444514</v>
      </c>
    </row>
    <row r="2408" spans="1:18" x14ac:dyDescent="0.25">
      <c r="A2408" t="s">
        <v>401</v>
      </c>
      <c r="B2408" t="s">
        <v>402</v>
      </c>
      <c r="C2408" t="s">
        <v>85</v>
      </c>
      <c r="D2408">
        <v>80</v>
      </c>
      <c r="E2408" t="s">
        <v>86</v>
      </c>
      <c r="F2408" t="s">
        <v>87</v>
      </c>
      <c r="G2408" t="s">
        <v>88</v>
      </c>
      <c r="H2408" t="s">
        <v>89</v>
      </c>
      <c r="I2408" t="s">
        <v>190</v>
      </c>
      <c r="J2408" t="s">
        <v>91</v>
      </c>
      <c r="K2408" t="s">
        <v>191</v>
      </c>
      <c r="L2408">
        <v>700</v>
      </c>
      <c r="M2408">
        <v>745589</v>
      </c>
      <c r="N2408">
        <v>169134</v>
      </c>
      <c r="O2408">
        <v>48862</v>
      </c>
      <c r="P2408">
        <v>115493</v>
      </c>
      <c r="Q2408" t="s">
        <v>93</v>
      </c>
      <c r="R2408">
        <v>444514</v>
      </c>
    </row>
    <row r="2409" spans="1:18" x14ac:dyDescent="0.25">
      <c r="A2409" t="s">
        <v>401</v>
      </c>
      <c r="B2409" t="s">
        <v>402</v>
      </c>
      <c r="C2409" t="s">
        <v>85</v>
      </c>
      <c r="D2409">
        <v>80</v>
      </c>
      <c r="E2409" t="s">
        <v>86</v>
      </c>
      <c r="F2409" t="s">
        <v>87</v>
      </c>
      <c r="G2409" t="s">
        <v>88</v>
      </c>
      <c r="H2409" t="s">
        <v>89</v>
      </c>
      <c r="I2409" t="s">
        <v>190</v>
      </c>
      <c r="J2409" t="s">
        <v>91</v>
      </c>
      <c r="K2409" t="s">
        <v>191</v>
      </c>
      <c r="L2409">
        <v>1900</v>
      </c>
      <c r="M2409">
        <v>745589</v>
      </c>
      <c r="N2409">
        <v>169134</v>
      </c>
      <c r="O2409">
        <v>48862</v>
      </c>
      <c r="P2409">
        <v>115493</v>
      </c>
      <c r="Q2409" t="s">
        <v>93</v>
      </c>
      <c r="R2409">
        <v>444514</v>
      </c>
    </row>
    <row r="2410" spans="1:18" x14ac:dyDescent="0.25">
      <c r="A2410" t="s">
        <v>401</v>
      </c>
      <c r="B2410" t="s">
        <v>402</v>
      </c>
      <c r="C2410" t="s">
        <v>85</v>
      </c>
      <c r="D2410">
        <v>80</v>
      </c>
      <c r="E2410" t="s">
        <v>86</v>
      </c>
      <c r="F2410" t="s">
        <v>87</v>
      </c>
      <c r="G2410" t="s">
        <v>88</v>
      </c>
      <c r="H2410" t="s">
        <v>89</v>
      </c>
      <c r="I2410" t="s">
        <v>190</v>
      </c>
      <c r="J2410" t="s">
        <v>91</v>
      </c>
      <c r="K2410" t="s">
        <v>191</v>
      </c>
      <c r="L2410">
        <v>400</v>
      </c>
      <c r="M2410">
        <v>745589</v>
      </c>
      <c r="N2410">
        <v>169134</v>
      </c>
      <c r="O2410">
        <v>48862</v>
      </c>
      <c r="P2410">
        <v>115493</v>
      </c>
      <c r="Q2410" t="s">
        <v>93</v>
      </c>
      <c r="R2410">
        <v>444514</v>
      </c>
    </row>
    <row r="2411" spans="1:18" x14ac:dyDescent="0.25">
      <c r="A2411" t="s">
        <v>401</v>
      </c>
      <c r="B2411" t="s">
        <v>402</v>
      </c>
      <c r="C2411" t="s">
        <v>85</v>
      </c>
      <c r="D2411">
        <v>80</v>
      </c>
      <c r="E2411" t="s">
        <v>86</v>
      </c>
      <c r="F2411" t="s">
        <v>87</v>
      </c>
      <c r="G2411" t="s">
        <v>88</v>
      </c>
      <c r="H2411" t="s">
        <v>89</v>
      </c>
      <c r="I2411" t="s">
        <v>190</v>
      </c>
      <c r="J2411" t="s">
        <v>91</v>
      </c>
      <c r="K2411" t="s">
        <v>191</v>
      </c>
      <c r="L2411">
        <v>10000</v>
      </c>
      <c r="M2411">
        <v>745589</v>
      </c>
      <c r="N2411">
        <v>169134</v>
      </c>
      <c r="O2411">
        <v>48862</v>
      </c>
      <c r="P2411">
        <v>115493</v>
      </c>
      <c r="Q2411" t="s">
        <v>93</v>
      </c>
      <c r="R2411">
        <v>444514</v>
      </c>
    </row>
    <row r="2412" spans="1:18" x14ac:dyDescent="0.25">
      <c r="A2412" t="s">
        <v>401</v>
      </c>
      <c r="B2412" t="s">
        <v>402</v>
      </c>
      <c r="C2412" t="s">
        <v>85</v>
      </c>
      <c r="D2412">
        <v>80</v>
      </c>
      <c r="E2412" t="s">
        <v>86</v>
      </c>
      <c r="F2412" t="s">
        <v>87</v>
      </c>
      <c r="G2412" t="s">
        <v>88</v>
      </c>
      <c r="H2412" t="s">
        <v>89</v>
      </c>
      <c r="I2412" t="s">
        <v>190</v>
      </c>
      <c r="J2412" t="s">
        <v>91</v>
      </c>
      <c r="K2412" t="s">
        <v>191</v>
      </c>
      <c r="L2412">
        <v>1000</v>
      </c>
      <c r="M2412">
        <v>745589</v>
      </c>
      <c r="N2412">
        <v>169134</v>
      </c>
      <c r="O2412">
        <v>48862</v>
      </c>
      <c r="P2412">
        <v>115493</v>
      </c>
      <c r="Q2412" t="s">
        <v>93</v>
      </c>
      <c r="R2412">
        <v>444514</v>
      </c>
    </row>
    <row r="2413" spans="1:18" x14ac:dyDescent="0.25">
      <c r="A2413" t="s">
        <v>401</v>
      </c>
      <c r="B2413" t="s">
        <v>402</v>
      </c>
      <c r="C2413" t="s">
        <v>85</v>
      </c>
      <c r="D2413">
        <v>80</v>
      </c>
      <c r="E2413" t="s">
        <v>86</v>
      </c>
      <c r="F2413" t="s">
        <v>87</v>
      </c>
      <c r="G2413" t="s">
        <v>88</v>
      </c>
      <c r="H2413" t="s">
        <v>89</v>
      </c>
      <c r="I2413" t="s">
        <v>190</v>
      </c>
      <c r="J2413" t="s">
        <v>91</v>
      </c>
      <c r="K2413" t="s">
        <v>191</v>
      </c>
      <c r="L2413">
        <v>10000</v>
      </c>
      <c r="M2413">
        <v>745589</v>
      </c>
      <c r="N2413">
        <v>169134</v>
      </c>
      <c r="O2413">
        <v>48862</v>
      </c>
      <c r="P2413">
        <v>115493</v>
      </c>
      <c r="Q2413" t="s">
        <v>93</v>
      </c>
      <c r="R2413">
        <v>444514</v>
      </c>
    </row>
    <row r="2414" spans="1:18" x14ac:dyDescent="0.25">
      <c r="A2414" t="s">
        <v>401</v>
      </c>
      <c r="B2414" t="s">
        <v>402</v>
      </c>
      <c r="C2414" t="s">
        <v>85</v>
      </c>
      <c r="D2414">
        <v>80</v>
      </c>
      <c r="E2414" t="s">
        <v>86</v>
      </c>
      <c r="F2414" t="s">
        <v>87</v>
      </c>
      <c r="G2414" t="s">
        <v>88</v>
      </c>
      <c r="H2414" t="s">
        <v>89</v>
      </c>
      <c r="I2414" t="s">
        <v>190</v>
      </c>
      <c r="J2414" t="s">
        <v>91</v>
      </c>
      <c r="K2414" t="s">
        <v>191</v>
      </c>
      <c r="L2414">
        <v>1500</v>
      </c>
      <c r="M2414">
        <v>745589</v>
      </c>
      <c r="N2414">
        <v>169134</v>
      </c>
      <c r="O2414">
        <v>48862</v>
      </c>
      <c r="P2414">
        <v>115493</v>
      </c>
      <c r="Q2414" t="s">
        <v>93</v>
      </c>
      <c r="R2414">
        <v>444514</v>
      </c>
    </row>
    <row r="2415" spans="1:18" x14ac:dyDescent="0.25">
      <c r="A2415" t="s">
        <v>401</v>
      </c>
      <c r="B2415" t="s">
        <v>402</v>
      </c>
      <c r="C2415" t="s">
        <v>85</v>
      </c>
      <c r="D2415">
        <v>80</v>
      </c>
      <c r="E2415" t="s">
        <v>86</v>
      </c>
      <c r="F2415" t="s">
        <v>87</v>
      </c>
      <c r="G2415" t="s">
        <v>88</v>
      </c>
      <c r="H2415" t="s">
        <v>89</v>
      </c>
      <c r="I2415" t="s">
        <v>190</v>
      </c>
      <c r="J2415" t="s">
        <v>91</v>
      </c>
      <c r="K2415" t="s">
        <v>191</v>
      </c>
      <c r="L2415">
        <v>2500</v>
      </c>
      <c r="M2415">
        <v>745589</v>
      </c>
      <c r="N2415">
        <v>169134</v>
      </c>
      <c r="O2415">
        <v>48862</v>
      </c>
      <c r="P2415">
        <v>115493</v>
      </c>
      <c r="Q2415" t="s">
        <v>93</v>
      </c>
      <c r="R2415">
        <v>444514</v>
      </c>
    </row>
    <row r="2416" spans="1:18" x14ac:dyDescent="0.25">
      <c r="A2416" t="s">
        <v>401</v>
      </c>
      <c r="B2416" t="s">
        <v>402</v>
      </c>
      <c r="C2416" t="s">
        <v>85</v>
      </c>
      <c r="D2416">
        <v>80</v>
      </c>
      <c r="E2416" t="s">
        <v>86</v>
      </c>
      <c r="F2416" t="s">
        <v>87</v>
      </c>
      <c r="G2416" t="s">
        <v>88</v>
      </c>
      <c r="H2416" t="s">
        <v>89</v>
      </c>
      <c r="I2416" t="s">
        <v>190</v>
      </c>
      <c r="J2416" t="s">
        <v>91</v>
      </c>
      <c r="K2416" t="s">
        <v>191</v>
      </c>
      <c r="L2416">
        <v>2610</v>
      </c>
      <c r="M2416">
        <v>745589</v>
      </c>
      <c r="N2416">
        <v>169134</v>
      </c>
      <c r="O2416">
        <v>48862</v>
      </c>
      <c r="P2416">
        <v>115493</v>
      </c>
      <c r="Q2416" t="s">
        <v>93</v>
      </c>
      <c r="R2416">
        <v>444514</v>
      </c>
    </row>
    <row r="2417" spans="1:18" x14ac:dyDescent="0.25">
      <c r="A2417" t="s">
        <v>401</v>
      </c>
      <c r="B2417" t="s">
        <v>402</v>
      </c>
      <c r="C2417" t="s">
        <v>85</v>
      </c>
      <c r="D2417">
        <v>80</v>
      </c>
      <c r="E2417" t="s">
        <v>86</v>
      </c>
      <c r="F2417" t="s">
        <v>87</v>
      </c>
      <c r="G2417" t="s">
        <v>88</v>
      </c>
      <c r="H2417" t="s">
        <v>89</v>
      </c>
      <c r="I2417" t="s">
        <v>190</v>
      </c>
      <c r="J2417" t="s">
        <v>91</v>
      </c>
      <c r="K2417" t="s">
        <v>191</v>
      </c>
      <c r="L2417">
        <v>200</v>
      </c>
      <c r="M2417">
        <v>745589</v>
      </c>
      <c r="N2417">
        <v>169134</v>
      </c>
      <c r="O2417">
        <v>48862</v>
      </c>
      <c r="P2417">
        <v>115493</v>
      </c>
      <c r="Q2417" t="s">
        <v>93</v>
      </c>
      <c r="R2417">
        <v>444514</v>
      </c>
    </row>
    <row r="2418" spans="1:18" x14ac:dyDescent="0.25">
      <c r="A2418" t="s">
        <v>401</v>
      </c>
      <c r="B2418" t="s">
        <v>402</v>
      </c>
      <c r="C2418" t="s">
        <v>85</v>
      </c>
      <c r="D2418">
        <v>80</v>
      </c>
      <c r="E2418" t="s">
        <v>86</v>
      </c>
      <c r="F2418" t="s">
        <v>87</v>
      </c>
      <c r="G2418" t="s">
        <v>88</v>
      </c>
      <c r="H2418" t="s">
        <v>89</v>
      </c>
      <c r="I2418" t="s">
        <v>190</v>
      </c>
      <c r="J2418" t="s">
        <v>91</v>
      </c>
      <c r="K2418" t="s">
        <v>191</v>
      </c>
      <c r="L2418">
        <v>800</v>
      </c>
      <c r="M2418">
        <v>745589</v>
      </c>
      <c r="N2418">
        <v>169134</v>
      </c>
      <c r="O2418">
        <v>48862</v>
      </c>
      <c r="P2418">
        <v>115493</v>
      </c>
      <c r="Q2418" t="s">
        <v>93</v>
      </c>
      <c r="R2418">
        <v>444514</v>
      </c>
    </row>
    <row r="2419" spans="1:18" x14ac:dyDescent="0.25">
      <c r="A2419" t="s">
        <v>401</v>
      </c>
      <c r="B2419" t="s">
        <v>402</v>
      </c>
      <c r="C2419" t="s">
        <v>85</v>
      </c>
      <c r="D2419">
        <v>80</v>
      </c>
      <c r="E2419" t="s">
        <v>86</v>
      </c>
      <c r="F2419" t="s">
        <v>87</v>
      </c>
      <c r="G2419" t="s">
        <v>88</v>
      </c>
      <c r="H2419" t="s">
        <v>89</v>
      </c>
      <c r="I2419" t="s">
        <v>180</v>
      </c>
      <c r="J2419" t="s">
        <v>91</v>
      </c>
      <c r="K2419" t="s">
        <v>181</v>
      </c>
      <c r="L2419">
        <v>20336</v>
      </c>
      <c r="M2419">
        <v>745589</v>
      </c>
      <c r="N2419">
        <v>169134</v>
      </c>
      <c r="O2419">
        <v>48862</v>
      </c>
      <c r="P2419">
        <v>115493</v>
      </c>
      <c r="Q2419" t="s">
        <v>93</v>
      </c>
      <c r="R2419">
        <v>444514</v>
      </c>
    </row>
    <row r="2420" spans="1:18" x14ac:dyDescent="0.25">
      <c r="A2420" t="s">
        <v>401</v>
      </c>
      <c r="B2420" t="s">
        <v>402</v>
      </c>
      <c r="C2420" t="s">
        <v>85</v>
      </c>
      <c r="D2420">
        <v>80</v>
      </c>
      <c r="E2420" t="s">
        <v>86</v>
      </c>
      <c r="F2420" t="s">
        <v>87</v>
      </c>
      <c r="G2420" t="s">
        <v>88</v>
      </c>
      <c r="H2420" t="s">
        <v>89</v>
      </c>
      <c r="I2420" t="s">
        <v>90</v>
      </c>
      <c r="J2420" t="s">
        <v>91</v>
      </c>
      <c r="K2420" t="s">
        <v>92</v>
      </c>
      <c r="L2420">
        <v>0</v>
      </c>
      <c r="M2420">
        <v>745589</v>
      </c>
      <c r="N2420">
        <v>169134</v>
      </c>
      <c r="O2420">
        <v>48862</v>
      </c>
      <c r="P2420">
        <v>115493</v>
      </c>
      <c r="Q2420" t="s">
        <v>93</v>
      </c>
      <c r="R2420">
        <v>444514</v>
      </c>
    </row>
    <row r="2421" spans="1:18" x14ac:dyDescent="0.25">
      <c r="A2421" t="s">
        <v>401</v>
      </c>
      <c r="B2421" t="s">
        <v>402</v>
      </c>
      <c r="C2421" t="s">
        <v>85</v>
      </c>
      <c r="D2421">
        <v>80</v>
      </c>
      <c r="E2421" t="s">
        <v>86</v>
      </c>
      <c r="F2421" t="s">
        <v>87</v>
      </c>
      <c r="G2421" t="s">
        <v>88</v>
      </c>
      <c r="H2421" t="s">
        <v>89</v>
      </c>
      <c r="I2421" t="s">
        <v>94</v>
      </c>
      <c r="J2421" t="s">
        <v>91</v>
      </c>
      <c r="K2421" t="s">
        <v>95</v>
      </c>
      <c r="L2421">
        <v>0</v>
      </c>
      <c r="M2421">
        <v>745589</v>
      </c>
      <c r="N2421">
        <v>169134</v>
      </c>
      <c r="O2421">
        <v>48862</v>
      </c>
      <c r="P2421">
        <v>115493</v>
      </c>
      <c r="Q2421" t="s">
        <v>93</v>
      </c>
      <c r="R2421">
        <v>444514</v>
      </c>
    </row>
    <row r="2422" spans="1:18" x14ac:dyDescent="0.25">
      <c r="A2422" t="s">
        <v>401</v>
      </c>
      <c r="B2422" t="s">
        <v>402</v>
      </c>
      <c r="C2422" t="s">
        <v>85</v>
      </c>
      <c r="D2422">
        <v>80</v>
      </c>
      <c r="E2422" t="s">
        <v>86</v>
      </c>
      <c r="F2422" t="s">
        <v>87</v>
      </c>
      <c r="G2422" t="s">
        <v>88</v>
      </c>
      <c r="H2422" t="s">
        <v>89</v>
      </c>
      <c r="I2422" t="s">
        <v>96</v>
      </c>
      <c r="J2422" t="s">
        <v>91</v>
      </c>
      <c r="K2422" t="s">
        <v>97</v>
      </c>
      <c r="L2422">
        <v>0</v>
      </c>
      <c r="M2422">
        <v>745589</v>
      </c>
      <c r="N2422">
        <v>169134</v>
      </c>
      <c r="O2422">
        <v>48862</v>
      </c>
      <c r="P2422">
        <v>115493</v>
      </c>
      <c r="Q2422" t="s">
        <v>93</v>
      </c>
      <c r="R2422">
        <v>444514</v>
      </c>
    </row>
    <row r="2423" spans="1:18" x14ac:dyDescent="0.25">
      <c r="A2423" t="s">
        <v>401</v>
      </c>
      <c r="B2423" t="s">
        <v>402</v>
      </c>
      <c r="C2423" t="s">
        <v>85</v>
      </c>
      <c r="D2423">
        <v>80</v>
      </c>
      <c r="E2423" t="s">
        <v>86</v>
      </c>
      <c r="F2423" t="s">
        <v>87</v>
      </c>
      <c r="G2423" t="s">
        <v>88</v>
      </c>
      <c r="H2423" t="s">
        <v>89</v>
      </c>
      <c r="I2423" t="s">
        <v>98</v>
      </c>
      <c r="J2423" t="s">
        <v>91</v>
      </c>
      <c r="K2423" t="s">
        <v>99</v>
      </c>
      <c r="L2423">
        <v>0</v>
      </c>
      <c r="M2423">
        <v>745589</v>
      </c>
      <c r="N2423">
        <v>169134</v>
      </c>
      <c r="O2423">
        <v>48862</v>
      </c>
      <c r="P2423">
        <v>115493</v>
      </c>
      <c r="Q2423" t="s">
        <v>93</v>
      </c>
      <c r="R2423">
        <v>444514</v>
      </c>
    </row>
    <row r="2424" spans="1:18" x14ac:dyDescent="0.25">
      <c r="A2424" t="s">
        <v>401</v>
      </c>
      <c r="B2424" t="s">
        <v>402</v>
      </c>
      <c r="C2424" t="s">
        <v>85</v>
      </c>
      <c r="D2424">
        <v>80</v>
      </c>
      <c r="E2424" t="s">
        <v>86</v>
      </c>
      <c r="F2424" t="s">
        <v>87</v>
      </c>
      <c r="G2424" t="s">
        <v>88</v>
      </c>
      <c r="H2424" t="s">
        <v>89</v>
      </c>
      <c r="I2424" t="s">
        <v>196</v>
      </c>
      <c r="J2424" t="s">
        <v>91</v>
      </c>
      <c r="K2424" t="s">
        <v>197</v>
      </c>
      <c r="L2424">
        <v>13271</v>
      </c>
      <c r="M2424">
        <v>745589</v>
      </c>
      <c r="N2424">
        <v>169134</v>
      </c>
      <c r="O2424">
        <v>48862</v>
      </c>
      <c r="P2424">
        <v>115493</v>
      </c>
      <c r="Q2424" t="s">
        <v>93</v>
      </c>
      <c r="R2424">
        <v>444514</v>
      </c>
    </row>
    <row r="2425" spans="1:18" x14ac:dyDescent="0.25">
      <c r="A2425" t="s">
        <v>401</v>
      </c>
      <c r="B2425" t="s">
        <v>402</v>
      </c>
      <c r="C2425" t="s">
        <v>85</v>
      </c>
      <c r="D2425">
        <v>80</v>
      </c>
      <c r="E2425" t="s">
        <v>86</v>
      </c>
      <c r="F2425" t="s">
        <v>87</v>
      </c>
      <c r="G2425" t="s">
        <v>88</v>
      </c>
      <c r="H2425" t="s">
        <v>89</v>
      </c>
      <c r="I2425" t="s">
        <v>190</v>
      </c>
      <c r="J2425" t="s">
        <v>91</v>
      </c>
      <c r="K2425" t="s">
        <v>191</v>
      </c>
      <c r="L2425">
        <v>1500</v>
      </c>
      <c r="M2425">
        <v>745589</v>
      </c>
      <c r="N2425">
        <v>169134</v>
      </c>
      <c r="O2425">
        <v>48862</v>
      </c>
      <c r="P2425">
        <v>115493</v>
      </c>
      <c r="Q2425" t="s">
        <v>93</v>
      </c>
      <c r="R2425">
        <v>444514</v>
      </c>
    </row>
    <row r="2426" spans="1:18" x14ac:dyDescent="0.25">
      <c r="A2426" t="s">
        <v>401</v>
      </c>
      <c r="B2426" t="s">
        <v>402</v>
      </c>
      <c r="C2426" t="s">
        <v>85</v>
      </c>
      <c r="D2426">
        <v>80</v>
      </c>
      <c r="E2426" t="s">
        <v>86</v>
      </c>
      <c r="F2426" t="s">
        <v>87</v>
      </c>
      <c r="G2426" t="s">
        <v>88</v>
      </c>
      <c r="H2426" t="s">
        <v>89</v>
      </c>
      <c r="I2426" t="s">
        <v>130</v>
      </c>
      <c r="J2426" t="s">
        <v>91</v>
      </c>
      <c r="K2426" t="s">
        <v>131</v>
      </c>
      <c r="L2426">
        <v>660</v>
      </c>
      <c r="M2426">
        <v>745589</v>
      </c>
      <c r="N2426">
        <v>169134</v>
      </c>
      <c r="O2426">
        <v>48862</v>
      </c>
      <c r="P2426">
        <v>115493</v>
      </c>
      <c r="Q2426" t="s">
        <v>93</v>
      </c>
      <c r="R2426">
        <v>444514</v>
      </c>
    </row>
    <row r="2427" spans="1:18" x14ac:dyDescent="0.25">
      <c r="A2427" t="s">
        <v>401</v>
      </c>
      <c r="B2427" t="s">
        <v>402</v>
      </c>
      <c r="C2427" t="s">
        <v>85</v>
      </c>
      <c r="D2427">
        <v>80</v>
      </c>
      <c r="E2427" t="s">
        <v>86</v>
      </c>
      <c r="F2427" t="s">
        <v>87</v>
      </c>
      <c r="G2427" t="s">
        <v>88</v>
      </c>
      <c r="H2427" t="s">
        <v>89</v>
      </c>
      <c r="I2427" t="s">
        <v>100</v>
      </c>
      <c r="J2427" t="s">
        <v>91</v>
      </c>
      <c r="K2427" t="s">
        <v>101</v>
      </c>
      <c r="L2427">
        <v>0</v>
      </c>
      <c r="M2427">
        <v>745589</v>
      </c>
      <c r="N2427">
        <v>169134</v>
      </c>
      <c r="O2427">
        <v>48862</v>
      </c>
      <c r="P2427">
        <v>115493</v>
      </c>
      <c r="Q2427" t="s">
        <v>93</v>
      </c>
      <c r="R2427">
        <v>444514</v>
      </c>
    </row>
    <row r="2428" spans="1:18" x14ac:dyDescent="0.25">
      <c r="A2428" t="s">
        <v>401</v>
      </c>
      <c r="B2428" t="s">
        <v>402</v>
      </c>
      <c r="C2428" t="s">
        <v>85</v>
      </c>
      <c r="D2428">
        <v>80</v>
      </c>
      <c r="E2428" t="s">
        <v>86</v>
      </c>
      <c r="F2428" t="s">
        <v>87</v>
      </c>
      <c r="G2428" t="s">
        <v>88</v>
      </c>
      <c r="H2428" t="s">
        <v>89</v>
      </c>
      <c r="I2428" t="s">
        <v>102</v>
      </c>
      <c r="J2428" t="s">
        <v>91</v>
      </c>
      <c r="K2428" t="s">
        <v>103</v>
      </c>
      <c r="L2428">
        <v>0</v>
      </c>
      <c r="M2428">
        <v>745589</v>
      </c>
      <c r="N2428">
        <v>169134</v>
      </c>
      <c r="O2428">
        <v>48862</v>
      </c>
      <c r="P2428">
        <v>115493</v>
      </c>
      <c r="Q2428" t="s">
        <v>93</v>
      </c>
      <c r="R2428">
        <v>444514</v>
      </c>
    </row>
    <row r="2429" spans="1:18" x14ac:dyDescent="0.25">
      <c r="A2429" t="s">
        <v>401</v>
      </c>
      <c r="B2429" t="s">
        <v>402</v>
      </c>
      <c r="C2429" t="s">
        <v>85</v>
      </c>
      <c r="D2429">
        <v>80</v>
      </c>
      <c r="E2429" t="s">
        <v>86</v>
      </c>
      <c r="F2429" t="s">
        <v>87</v>
      </c>
      <c r="G2429" t="s">
        <v>88</v>
      </c>
      <c r="H2429" t="s">
        <v>89</v>
      </c>
      <c r="I2429" t="s">
        <v>104</v>
      </c>
      <c r="J2429" t="s">
        <v>91</v>
      </c>
      <c r="K2429" t="s">
        <v>105</v>
      </c>
      <c r="L2429">
        <v>0</v>
      </c>
      <c r="M2429">
        <v>745589</v>
      </c>
      <c r="N2429">
        <v>169134</v>
      </c>
      <c r="O2429">
        <v>48862</v>
      </c>
      <c r="P2429">
        <v>115493</v>
      </c>
      <c r="Q2429" t="s">
        <v>93</v>
      </c>
      <c r="R2429">
        <v>444514</v>
      </c>
    </row>
    <row r="2430" spans="1:18" x14ac:dyDescent="0.25">
      <c r="A2430" t="s">
        <v>401</v>
      </c>
      <c r="B2430" t="s">
        <v>402</v>
      </c>
      <c r="C2430" t="s">
        <v>85</v>
      </c>
      <c r="D2430">
        <v>80</v>
      </c>
      <c r="E2430" t="s">
        <v>86</v>
      </c>
      <c r="F2430" t="s">
        <v>87</v>
      </c>
      <c r="G2430" t="s">
        <v>88</v>
      </c>
      <c r="H2430" t="s">
        <v>89</v>
      </c>
      <c r="I2430" t="s">
        <v>106</v>
      </c>
      <c r="J2430" t="s">
        <v>91</v>
      </c>
      <c r="K2430" t="s">
        <v>107</v>
      </c>
      <c r="L2430">
        <v>0</v>
      </c>
      <c r="M2430">
        <v>745589</v>
      </c>
      <c r="N2430">
        <v>169134</v>
      </c>
      <c r="O2430">
        <v>48862</v>
      </c>
      <c r="P2430">
        <v>115493</v>
      </c>
      <c r="Q2430" t="s">
        <v>93</v>
      </c>
      <c r="R2430">
        <v>444514</v>
      </c>
    </row>
    <row r="2431" spans="1:18" x14ac:dyDescent="0.25">
      <c r="A2431" t="s">
        <v>401</v>
      </c>
      <c r="B2431" t="s">
        <v>402</v>
      </c>
      <c r="C2431" t="s">
        <v>85</v>
      </c>
      <c r="D2431">
        <v>80</v>
      </c>
      <c r="E2431" t="s">
        <v>86</v>
      </c>
      <c r="F2431" t="s">
        <v>87</v>
      </c>
      <c r="G2431" t="s">
        <v>88</v>
      </c>
      <c r="H2431" t="s">
        <v>89</v>
      </c>
      <c r="I2431" t="s">
        <v>108</v>
      </c>
      <c r="J2431" t="s">
        <v>91</v>
      </c>
      <c r="K2431" t="s">
        <v>109</v>
      </c>
      <c r="L2431">
        <v>0</v>
      </c>
      <c r="M2431">
        <v>745589</v>
      </c>
      <c r="N2431">
        <v>169134</v>
      </c>
      <c r="O2431">
        <v>48862</v>
      </c>
      <c r="P2431">
        <v>115493</v>
      </c>
      <c r="Q2431" t="s">
        <v>93</v>
      </c>
      <c r="R2431">
        <v>444514</v>
      </c>
    </row>
    <row r="2432" spans="1:18" x14ac:dyDescent="0.25">
      <c r="A2432" t="s">
        <v>401</v>
      </c>
      <c r="B2432" t="s">
        <v>402</v>
      </c>
      <c r="C2432" t="s">
        <v>85</v>
      </c>
      <c r="D2432">
        <v>80</v>
      </c>
      <c r="E2432" t="s">
        <v>86</v>
      </c>
      <c r="F2432" t="s">
        <v>87</v>
      </c>
      <c r="G2432" t="s">
        <v>88</v>
      </c>
      <c r="H2432" t="s">
        <v>89</v>
      </c>
      <c r="I2432" t="s">
        <v>110</v>
      </c>
      <c r="J2432" t="s">
        <v>91</v>
      </c>
      <c r="K2432" t="s">
        <v>111</v>
      </c>
      <c r="L2432">
        <v>0</v>
      </c>
      <c r="M2432">
        <v>745589</v>
      </c>
      <c r="N2432">
        <v>169134</v>
      </c>
      <c r="O2432">
        <v>48862</v>
      </c>
      <c r="P2432">
        <v>115493</v>
      </c>
      <c r="Q2432" t="s">
        <v>93</v>
      </c>
      <c r="R2432">
        <v>444514</v>
      </c>
    </row>
    <row r="2433" spans="1:18" x14ac:dyDescent="0.25">
      <c r="A2433" t="s">
        <v>401</v>
      </c>
      <c r="B2433" t="s">
        <v>402</v>
      </c>
      <c r="C2433" t="s">
        <v>85</v>
      </c>
      <c r="D2433">
        <v>80</v>
      </c>
      <c r="E2433" t="s">
        <v>86</v>
      </c>
      <c r="F2433" t="s">
        <v>87</v>
      </c>
      <c r="G2433" t="s">
        <v>88</v>
      </c>
      <c r="H2433" t="s">
        <v>89</v>
      </c>
      <c r="I2433" t="s">
        <v>112</v>
      </c>
      <c r="J2433" t="s">
        <v>91</v>
      </c>
      <c r="K2433" t="s">
        <v>113</v>
      </c>
      <c r="L2433">
        <v>3543</v>
      </c>
      <c r="M2433">
        <v>745589</v>
      </c>
      <c r="N2433">
        <v>169134</v>
      </c>
      <c r="O2433">
        <v>48862</v>
      </c>
      <c r="P2433">
        <v>115493</v>
      </c>
      <c r="Q2433" t="s">
        <v>93</v>
      </c>
      <c r="R2433">
        <v>444514</v>
      </c>
    </row>
    <row r="2434" spans="1:18" x14ac:dyDescent="0.25">
      <c r="A2434" t="s">
        <v>401</v>
      </c>
      <c r="B2434" t="s">
        <v>402</v>
      </c>
      <c r="C2434" t="s">
        <v>85</v>
      </c>
      <c r="D2434">
        <v>80</v>
      </c>
      <c r="E2434" t="s">
        <v>86</v>
      </c>
      <c r="F2434" t="s">
        <v>87</v>
      </c>
      <c r="G2434" t="s">
        <v>88</v>
      </c>
      <c r="H2434" t="s">
        <v>89</v>
      </c>
      <c r="I2434" t="s">
        <v>114</v>
      </c>
      <c r="J2434" t="s">
        <v>91</v>
      </c>
      <c r="K2434" t="s">
        <v>115</v>
      </c>
      <c r="L2434">
        <v>3036</v>
      </c>
      <c r="M2434">
        <v>745589</v>
      </c>
      <c r="N2434">
        <v>169134</v>
      </c>
      <c r="O2434">
        <v>48862</v>
      </c>
      <c r="P2434">
        <v>115493</v>
      </c>
      <c r="Q2434" t="s">
        <v>93</v>
      </c>
      <c r="R2434">
        <v>444514</v>
      </c>
    </row>
    <row r="2435" spans="1:18" x14ac:dyDescent="0.25">
      <c r="A2435" t="s">
        <v>401</v>
      </c>
      <c r="B2435" t="s">
        <v>402</v>
      </c>
      <c r="C2435" t="s">
        <v>85</v>
      </c>
      <c r="D2435">
        <v>80</v>
      </c>
      <c r="E2435" t="s">
        <v>86</v>
      </c>
      <c r="F2435" t="s">
        <v>87</v>
      </c>
      <c r="G2435" t="s">
        <v>88</v>
      </c>
      <c r="H2435" t="s">
        <v>89</v>
      </c>
      <c r="I2435" t="s">
        <v>116</v>
      </c>
      <c r="J2435" t="s">
        <v>91</v>
      </c>
      <c r="K2435" t="s">
        <v>117</v>
      </c>
      <c r="L2435">
        <v>0</v>
      </c>
      <c r="M2435">
        <v>745589</v>
      </c>
      <c r="N2435">
        <v>169134</v>
      </c>
      <c r="O2435">
        <v>48862</v>
      </c>
      <c r="P2435">
        <v>115493</v>
      </c>
      <c r="Q2435" t="s">
        <v>93</v>
      </c>
      <c r="R2435">
        <v>444514</v>
      </c>
    </row>
    <row r="2436" spans="1:18" x14ac:dyDescent="0.25">
      <c r="A2436" t="s">
        <v>401</v>
      </c>
      <c r="B2436" t="s">
        <v>402</v>
      </c>
      <c r="C2436" t="s">
        <v>85</v>
      </c>
      <c r="D2436">
        <v>80</v>
      </c>
      <c r="E2436" t="s">
        <v>86</v>
      </c>
      <c r="F2436" t="s">
        <v>87</v>
      </c>
      <c r="G2436" t="s">
        <v>88</v>
      </c>
      <c r="H2436" t="s">
        <v>89</v>
      </c>
      <c r="I2436" t="s">
        <v>118</v>
      </c>
      <c r="J2436" t="s">
        <v>91</v>
      </c>
      <c r="K2436" t="s">
        <v>119</v>
      </c>
      <c r="L2436">
        <v>0</v>
      </c>
      <c r="M2436">
        <v>745589</v>
      </c>
      <c r="N2436">
        <v>169134</v>
      </c>
      <c r="O2436">
        <v>48862</v>
      </c>
      <c r="P2436">
        <v>115493</v>
      </c>
      <c r="Q2436" t="s">
        <v>93</v>
      </c>
      <c r="R2436">
        <v>444514</v>
      </c>
    </row>
    <row r="2437" spans="1:18" x14ac:dyDescent="0.25">
      <c r="A2437" t="s">
        <v>401</v>
      </c>
      <c r="B2437" t="s">
        <v>402</v>
      </c>
      <c r="C2437" t="s">
        <v>85</v>
      </c>
      <c r="D2437">
        <v>80</v>
      </c>
      <c r="E2437" t="s">
        <v>86</v>
      </c>
      <c r="F2437" t="s">
        <v>87</v>
      </c>
      <c r="G2437" t="s">
        <v>88</v>
      </c>
      <c r="H2437" t="s">
        <v>89</v>
      </c>
      <c r="I2437" t="s">
        <v>120</v>
      </c>
      <c r="J2437" t="s">
        <v>91</v>
      </c>
      <c r="K2437" t="s">
        <v>121</v>
      </c>
      <c r="L2437">
        <v>0</v>
      </c>
      <c r="M2437">
        <v>745589</v>
      </c>
      <c r="N2437">
        <v>169134</v>
      </c>
      <c r="O2437">
        <v>48862</v>
      </c>
      <c r="P2437">
        <v>115493</v>
      </c>
      <c r="Q2437" t="s">
        <v>93</v>
      </c>
      <c r="R2437">
        <v>444514</v>
      </c>
    </row>
    <row r="2438" spans="1:18" x14ac:dyDescent="0.25">
      <c r="A2438" t="s">
        <v>401</v>
      </c>
      <c r="B2438" t="s">
        <v>402</v>
      </c>
      <c r="C2438" t="s">
        <v>85</v>
      </c>
      <c r="D2438">
        <v>80</v>
      </c>
      <c r="E2438" t="s">
        <v>86</v>
      </c>
      <c r="F2438" t="s">
        <v>87</v>
      </c>
      <c r="G2438" t="s">
        <v>88</v>
      </c>
      <c r="H2438" t="s">
        <v>89</v>
      </c>
      <c r="I2438" t="s">
        <v>122</v>
      </c>
      <c r="J2438" t="s">
        <v>91</v>
      </c>
      <c r="K2438" t="s">
        <v>123</v>
      </c>
      <c r="L2438">
        <v>0</v>
      </c>
      <c r="M2438">
        <v>745589</v>
      </c>
      <c r="N2438">
        <v>169134</v>
      </c>
      <c r="O2438">
        <v>48862</v>
      </c>
      <c r="P2438">
        <v>115493</v>
      </c>
      <c r="Q2438" t="s">
        <v>93</v>
      </c>
      <c r="R2438">
        <v>444514</v>
      </c>
    </row>
    <row r="2439" spans="1:18" x14ac:dyDescent="0.25">
      <c r="A2439" t="s">
        <v>401</v>
      </c>
      <c r="B2439" t="s">
        <v>402</v>
      </c>
      <c r="C2439" t="s">
        <v>85</v>
      </c>
      <c r="D2439">
        <v>80</v>
      </c>
      <c r="E2439" t="s">
        <v>86</v>
      </c>
      <c r="F2439" t="s">
        <v>87</v>
      </c>
      <c r="G2439" t="s">
        <v>88</v>
      </c>
      <c r="H2439" t="s">
        <v>89</v>
      </c>
      <c r="I2439" t="s">
        <v>124</v>
      </c>
      <c r="J2439" t="s">
        <v>91</v>
      </c>
      <c r="K2439" t="s">
        <v>125</v>
      </c>
      <c r="L2439">
        <v>0</v>
      </c>
      <c r="M2439">
        <v>745589</v>
      </c>
      <c r="N2439">
        <v>169134</v>
      </c>
      <c r="O2439">
        <v>48862</v>
      </c>
      <c r="P2439">
        <v>115493</v>
      </c>
      <c r="Q2439" t="s">
        <v>93</v>
      </c>
      <c r="R2439">
        <v>444514</v>
      </c>
    </row>
    <row r="2440" spans="1:18" x14ac:dyDescent="0.25">
      <c r="A2440" t="s">
        <v>401</v>
      </c>
      <c r="B2440" t="s">
        <v>402</v>
      </c>
      <c r="C2440" t="s">
        <v>85</v>
      </c>
      <c r="D2440">
        <v>80</v>
      </c>
      <c r="E2440" t="s">
        <v>86</v>
      </c>
      <c r="F2440" t="s">
        <v>87</v>
      </c>
      <c r="G2440" t="s">
        <v>88</v>
      </c>
      <c r="H2440" t="s">
        <v>89</v>
      </c>
      <c r="I2440" t="s">
        <v>126</v>
      </c>
      <c r="J2440" t="s">
        <v>91</v>
      </c>
      <c r="K2440" t="s">
        <v>127</v>
      </c>
      <c r="L2440">
        <v>0</v>
      </c>
      <c r="M2440">
        <v>745589</v>
      </c>
      <c r="N2440">
        <v>169134</v>
      </c>
      <c r="O2440">
        <v>48862</v>
      </c>
      <c r="P2440">
        <v>115493</v>
      </c>
      <c r="Q2440" t="s">
        <v>93</v>
      </c>
      <c r="R2440">
        <v>444514</v>
      </c>
    </row>
    <row r="2441" spans="1:18" x14ac:dyDescent="0.25">
      <c r="A2441" t="s">
        <v>401</v>
      </c>
      <c r="B2441" t="s">
        <v>402</v>
      </c>
      <c r="C2441" t="s">
        <v>85</v>
      </c>
      <c r="D2441">
        <v>80</v>
      </c>
      <c r="E2441" t="s">
        <v>86</v>
      </c>
      <c r="F2441" t="s">
        <v>87</v>
      </c>
      <c r="G2441" t="s">
        <v>88</v>
      </c>
      <c r="H2441" t="s">
        <v>89</v>
      </c>
      <c r="I2441" t="s">
        <v>128</v>
      </c>
      <c r="J2441" t="s">
        <v>91</v>
      </c>
      <c r="K2441" t="s">
        <v>129</v>
      </c>
      <c r="L2441">
        <v>769980</v>
      </c>
      <c r="M2441">
        <v>745589</v>
      </c>
      <c r="N2441">
        <v>169134</v>
      </c>
      <c r="O2441">
        <v>48862</v>
      </c>
      <c r="P2441">
        <v>115493</v>
      </c>
      <c r="Q2441" t="s">
        <v>93</v>
      </c>
      <c r="R2441">
        <v>444514</v>
      </c>
    </row>
    <row r="2442" spans="1:18" x14ac:dyDescent="0.25">
      <c r="A2442" t="s">
        <v>401</v>
      </c>
      <c r="B2442" t="s">
        <v>402</v>
      </c>
      <c r="C2442" t="s">
        <v>85</v>
      </c>
      <c r="D2442">
        <v>80</v>
      </c>
      <c r="E2442" t="s">
        <v>86</v>
      </c>
      <c r="F2442" t="s">
        <v>87</v>
      </c>
      <c r="G2442" t="s">
        <v>88</v>
      </c>
      <c r="H2442" t="s">
        <v>89</v>
      </c>
      <c r="I2442" t="s">
        <v>130</v>
      </c>
      <c r="J2442" t="s">
        <v>91</v>
      </c>
      <c r="K2442" t="s">
        <v>131</v>
      </c>
      <c r="L2442">
        <v>300</v>
      </c>
      <c r="M2442">
        <v>745589</v>
      </c>
      <c r="N2442">
        <v>169134</v>
      </c>
      <c r="O2442">
        <v>48862</v>
      </c>
      <c r="P2442">
        <v>115493</v>
      </c>
      <c r="Q2442" t="s">
        <v>93</v>
      </c>
      <c r="R2442">
        <v>444514</v>
      </c>
    </row>
    <row r="2443" spans="1:18" x14ac:dyDescent="0.25">
      <c r="A2443" t="s">
        <v>401</v>
      </c>
      <c r="B2443" t="s">
        <v>402</v>
      </c>
      <c r="C2443" t="s">
        <v>85</v>
      </c>
      <c r="D2443">
        <v>80</v>
      </c>
      <c r="E2443" t="s">
        <v>86</v>
      </c>
      <c r="F2443" t="s">
        <v>87</v>
      </c>
      <c r="G2443" t="s">
        <v>88</v>
      </c>
      <c r="H2443" t="s">
        <v>89</v>
      </c>
      <c r="I2443" t="s">
        <v>132</v>
      </c>
      <c r="J2443" t="s">
        <v>91</v>
      </c>
      <c r="K2443" t="s">
        <v>133</v>
      </c>
      <c r="L2443">
        <v>-16362</v>
      </c>
      <c r="M2443">
        <v>745589</v>
      </c>
      <c r="N2443">
        <v>169134</v>
      </c>
      <c r="O2443">
        <v>48862</v>
      </c>
      <c r="P2443">
        <v>115493</v>
      </c>
      <c r="Q2443" t="s">
        <v>93</v>
      </c>
      <c r="R2443">
        <v>444514</v>
      </c>
    </row>
    <row r="2444" spans="1:18" x14ac:dyDescent="0.25">
      <c r="A2444" t="s">
        <v>401</v>
      </c>
      <c r="B2444" t="s">
        <v>402</v>
      </c>
      <c r="C2444" t="s">
        <v>85</v>
      </c>
      <c r="D2444">
        <v>80</v>
      </c>
      <c r="E2444" t="s">
        <v>86</v>
      </c>
      <c r="F2444" t="s">
        <v>87</v>
      </c>
      <c r="G2444" t="s">
        <v>88</v>
      </c>
      <c r="H2444" t="s">
        <v>89</v>
      </c>
      <c r="I2444" t="s">
        <v>134</v>
      </c>
      <c r="J2444" t="s">
        <v>91</v>
      </c>
      <c r="K2444" t="s">
        <v>135</v>
      </c>
      <c r="L2444">
        <v>278562</v>
      </c>
      <c r="M2444">
        <v>745589</v>
      </c>
      <c r="N2444">
        <v>169134</v>
      </c>
      <c r="O2444">
        <v>48862</v>
      </c>
      <c r="P2444">
        <v>115493</v>
      </c>
      <c r="Q2444" t="s">
        <v>93</v>
      </c>
      <c r="R2444">
        <v>444514</v>
      </c>
    </row>
    <row r="2445" spans="1:18" x14ac:dyDescent="0.25">
      <c r="A2445" t="s">
        <v>401</v>
      </c>
      <c r="B2445" t="s">
        <v>402</v>
      </c>
      <c r="C2445" t="s">
        <v>85</v>
      </c>
      <c r="D2445">
        <v>80</v>
      </c>
      <c r="E2445" t="s">
        <v>86</v>
      </c>
      <c r="F2445" t="s">
        <v>87</v>
      </c>
      <c r="G2445" t="s">
        <v>88</v>
      </c>
      <c r="H2445" t="s">
        <v>89</v>
      </c>
      <c r="I2445" t="s">
        <v>136</v>
      </c>
      <c r="J2445" t="s">
        <v>91</v>
      </c>
      <c r="K2445" t="s">
        <v>137</v>
      </c>
      <c r="L2445">
        <v>700</v>
      </c>
      <c r="M2445">
        <v>745589</v>
      </c>
      <c r="N2445">
        <v>169134</v>
      </c>
      <c r="O2445">
        <v>48862</v>
      </c>
      <c r="P2445">
        <v>115493</v>
      </c>
      <c r="Q2445" t="s">
        <v>93</v>
      </c>
      <c r="R2445">
        <v>444514</v>
      </c>
    </row>
    <row r="2446" spans="1:18" x14ac:dyDescent="0.25">
      <c r="A2446" t="s">
        <v>401</v>
      </c>
      <c r="B2446" t="s">
        <v>402</v>
      </c>
      <c r="C2446" t="s">
        <v>85</v>
      </c>
      <c r="D2446">
        <v>80</v>
      </c>
      <c r="E2446" t="s">
        <v>86</v>
      </c>
      <c r="F2446" t="s">
        <v>87</v>
      </c>
      <c r="G2446" t="s">
        <v>88</v>
      </c>
      <c r="H2446" t="s">
        <v>89</v>
      </c>
      <c r="I2446" t="s">
        <v>138</v>
      </c>
      <c r="J2446" t="s">
        <v>91</v>
      </c>
      <c r="K2446" t="s">
        <v>139</v>
      </c>
      <c r="L2446">
        <v>138426</v>
      </c>
      <c r="M2446">
        <v>745589</v>
      </c>
      <c r="N2446">
        <v>169134</v>
      </c>
      <c r="O2446">
        <v>48862</v>
      </c>
      <c r="P2446">
        <v>115493</v>
      </c>
      <c r="Q2446" t="s">
        <v>93</v>
      </c>
      <c r="R2446">
        <v>444514</v>
      </c>
    </row>
    <row r="2447" spans="1:18" x14ac:dyDescent="0.25">
      <c r="A2447" t="s">
        <v>401</v>
      </c>
      <c r="B2447" t="s">
        <v>402</v>
      </c>
      <c r="C2447" t="s">
        <v>85</v>
      </c>
      <c r="D2447">
        <v>80</v>
      </c>
      <c r="E2447" t="s">
        <v>86</v>
      </c>
      <c r="F2447" t="s">
        <v>87</v>
      </c>
      <c r="G2447" t="s">
        <v>88</v>
      </c>
      <c r="H2447" t="s">
        <v>89</v>
      </c>
      <c r="I2447" t="s">
        <v>140</v>
      </c>
      <c r="J2447" t="s">
        <v>91</v>
      </c>
      <c r="K2447" t="s">
        <v>141</v>
      </c>
      <c r="L2447">
        <v>0</v>
      </c>
      <c r="M2447">
        <v>745589</v>
      </c>
      <c r="N2447">
        <v>169134</v>
      </c>
      <c r="O2447">
        <v>48862</v>
      </c>
      <c r="P2447">
        <v>115493</v>
      </c>
      <c r="Q2447" t="s">
        <v>93</v>
      </c>
      <c r="R2447">
        <v>444514</v>
      </c>
    </row>
    <row r="2448" spans="1:18" x14ac:dyDescent="0.25">
      <c r="A2448" t="s">
        <v>401</v>
      </c>
      <c r="B2448" t="s">
        <v>402</v>
      </c>
      <c r="C2448" t="s">
        <v>85</v>
      </c>
      <c r="D2448">
        <v>80</v>
      </c>
      <c r="E2448" t="s">
        <v>86</v>
      </c>
      <c r="F2448" t="s">
        <v>87</v>
      </c>
      <c r="G2448" t="s">
        <v>88</v>
      </c>
      <c r="H2448" t="s">
        <v>89</v>
      </c>
      <c r="I2448" t="s">
        <v>142</v>
      </c>
      <c r="J2448" t="s">
        <v>91</v>
      </c>
      <c r="K2448" t="s">
        <v>143</v>
      </c>
      <c r="L2448">
        <v>0</v>
      </c>
      <c r="M2448">
        <v>745589</v>
      </c>
      <c r="N2448">
        <v>169134</v>
      </c>
      <c r="O2448">
        <v>48862</v>
      </c>
      <c r="P2448">
        <v>115493</v>
      </c>
      <c r="Q2448" t="s">
        <v>93</v>
      </c>
      <c r="R2448">
        <v>444514</v>
      </c>
    </row>
    <row r="2449" spans="1:18" x14ac:dyDescent="0.25">
      <c r="A2449" t="s">
        <v>401</v>
      </c>
      <c r="B2449" t="s">
        <v>402</v>
      </c>
      <c r="C2449" t="s">
        <v>85</v>
      </c>
      <c r="D2449">
        <v>80</v>
      </c>
      <c r="E2449" t="s">
        <v>86</v>
      </c>
      <c r="F2449" t="s">
        <v>87</v>
      </c>
      <c r="G2449" t="s">
        <v>88</v>
      </c>
      <c r="H2449" t="s">
        <v>89</v>
      </c>
      <c r="I2449" t="s">
        <v>144</v>
      </c>
      <c r="J2449" t="s">
        <v>91</v>
      </c>
      <c r="K2449" t="s">
        <v>145</v>
      </c>
      <c r="L2449">
        <v>0</v>
      </c>
      <c r="M2449">
        <v>745589</v>
      </c>
      <c r="N2449">
        <v>169134</v>
      </c>
      <c r="O2449">
        <v>48862</v>
      </c>
      <c r="P2449">
        <v>115493</v>
      </c>
      <c r="Q2449" t="s">
        <v>93</v>
      </c>
      <c r="R2449">
        <v>444514</v>
      </c>
    </row>
    <row r="2450" spans="1:18" x14ac:dyDescent="0.25">
      <c r="A2450" t="s">
        <v>401</v>
      </c>
      <c r="B2450" t="s">
        <v>402</v>
      </c>
      <c r="C2450" t="s">
        <v>85</v>
      </c>
      <c r="D2450">
        <v>80</v>
      </c>
      <c r="E2450" t="s">
        <v>86</v>
      </c>
      <c r="F2450" t="s">
        <v>87</v>
      </c>
      <c r="G2450" t="s">
        <v>88</v>
      </c>
      <c r="H2450" t="s">
        <v>89</v>
      </c>
      <c r="I2450" t="s">
        <v>146</v>
      </c>
      <c r="J2450" t="s">
        <v>91</v>
      </c>
      <c r="K2450" t="s">
        <v>147</v>
      </c>
      <c r="L2450">
        <v>11487</v>
      </c>
      <c r="M2450">
        <v>745589</v>
      </c>
      <c r="N2450">
        <v>169134</v>
      </c>
      <c r="O2450">
        <v>48862</v>
      </c>
      <c r="P2450">
        <v>115493</v>
      </c>
      <c r="Q2450" t="s">
        <v>93</v>
      </c>
      <c r="R2450">
        <v>444514</v>
      </c>
    </row>
    <row r="2451" spans="1:18" x14ac:dyDescent="0.25">
      <c r="A2451" t="s">
        <v>401</v>
      </c>
      <c r="B2451" t="s">
        <v>402</v>
      </c>
      <c r="C2451" t="s">
        <v>85</v>
      </c>
      <c r="D2451">
        <v>80</v>
      </c>
      <c r="E2451" t="s">
        <v>86</v>
      </c>
      <c r="F2451" t="s">
        <v>87</v>
      </c>
      <c r="G2451" t="s">
        <v>88</v>
      </c>
      <c r="H2451" t="s">
        <v>89</v>
      </c>
      <c r="I2451" t="s">
        <v>148</v>
      </c>
      <c r="J2451" t="s">
        <v>91</v>
      </c>
      <c r="K2451" t="s">
        <v>149</v>
      </c>
      <c r="L2451">
        <v>0</v>
      </c>
      <c r="M2451">
        <v>745589</v>
      </c>
      <c r="N2451">
        <v>169134</v>
      </c>
      <c r="O2451">
        <v>48862</v>
      </c>
      <c r="P2451">
        <v>115493</v>
      </c>
      <c r="Q2451" t="s">
        <v>93</v>
      </c>
      <c r="R2451">
        <v>444514</v>
      </c>
    </row>
    <row r="2452" spans="1:18" x14ac:dyDescent="0.25">
      <c r="A2452" t="s">
        <v>401</v>
      </c>
      <c r="B2452" t="s">
        <v>402</v>
      </c>
      <c r="C2452" t="s">
        <v>85</v>
      </c>
      <c r="D2452">
        <v>80</v>
      </c>
      <c r="E2452" t="s">
        <v>86</v>
      </c>
      <c r="F2452" t="s">
        <v>87</v>
      </c>
      <c r="G2452" t="s">
        <v>88</v>
      </c>
      <c r="H2452" t="s">
        <v>89</v>
      </c>
      <c r="I2452" t="s">
        <v>150</v>
      </c>
      <c r="J2452" t="s">
        <v>91</v>
      </c>
      <c r="K2452" t="s">
        <v>151</v>
      </c>
      <c r="L2452">
        <v>12939</v>
      </c>
      <c r="M2452">
        <v>745589</v>
      </c>
      <c r="N2452">
        <v>169134</v>
      </c>
      <c r="O2452">
        <v>48862</v>
      </c>
      <c r="P2452">
        <v>115493</v>
      </c>
      <c r="Q2452" t="s">
        <v>93</v>
      </c>
      <c r="R2452">
        <v>444514</v>
      </c>
    </row>
    <row r="2453" spans="1:18" x14ac:dyDescent="0.25">
      <c r="A2453" t="s">
        <v>401</v>
      </c>
      <c r="B2453" t="s">
        <v>402</v>
      </c>
      <c r="C2453" t="s">
        <v>85</v>
      </c>
      <c r="D2453">
        <v>80</v>
      </c>
      <c r="E2453" t="s">
        <v>86</v>
      </c>
      <c r="F2453" t="s">
        <v>87</v>
      </c>
      <c r="G2453" t="s">
        <v>88</v>
      </c>
      <c r="H2453" t="s">
        <v>89</v>
      </c>
      <c r="I2453" t="s">
        <v>152</v>
      </c>
      <c r="J2453" t="s">
        <v>91</v>
      </c>
      <c r="K2453" t="s">
        <v>153</v>
      </c>
      <c r="L2453">
        <v>6925</v>
      </c>
      <c r="M2453">
        <v>745589</v>
      </c>
      <c r="N2453">
        <v>169134</v>
      </c>
      <c r="O2453">
        <v>48862</v>
      </c>
      <c r="P2453">
        <v>115493</v>
      </c>
      <c r="Q2453" t="s">
        <v>93</v>
      </c>
      <c r="R2453">
        <v>444514</v>
      </c>
    </row>
    <row r="2454" spans="1:18" x14ac:dyDescent="0.25">
      <c r="A2454" t="s">
        <v>401</v>
      </c>
      <c r="B2454" t="s">
        <v>402</v>
      </c>
      <c r="C2454" t="s">
        <v>85</v>
      </c>
      <c r="D2454">
        <v>80</v>
      </c>
      <c r="E2454" t="s">
        <v>86</v>
      </c>
      <c r="F2454" t="s">
        <v>87</v>
      </c>
      <c r="G2454" t="s">
        <v>88</v>
      </c>
      <c r="H2454" t="s">
        <v>89</v>
      </c>
      <c r="I2454" t="s">
        <v>154</v>
      </c>
      <c r="J2454" t="s">
        <v>91</v>
      </c>
      <c r="K2454" t="s">
        <v>155</v>
      </c>
      <c r="L2454">
        <v>0</v>
      </c>
      <c r="M2454">
        <v>745589</v>
      </c>
      <c r="N2454">
        <v>169134</v>
      </c>
      <c r="O2454">
        <v>48862</v>
      </c>
      <c r="P2454">
        <v>115493</v>
      </c>
      <c r="Q2454" t="s">
        <v>93</v>
      </c>
      <c r="R2454">
        <v>444514</v>
      </c>
    </row>
    <row r="2455" spans="1:18" x14ac:dyDescent="0.25">
      <c r="A2455" t="s">
        <v>401</v>
      </c>
      <c r="B2455" t="s">
        <v>402</v>
      </c>
      <c r="C2455" t="s">
        <v>85</v>
      </c>
      <c r="D2455">
        <v>80</v>
      </c>
      <c r="E2455" t="s">
        <v>86</v>
      </c>
      <c r="F2455" t="s">
        <v>87</v>
      </c>
      <c r="G2455" t="s">
        <v>88</v>
      </c>
      <c r="H2455" t="s">
        <v>89</v>
      </c>
      <c r="I2455" t="s">
        <v>156</v>
      </c>
      <c r="J2455" t="s">
        <v>91</v>
      </c>
      <c r="K2455" t="s">
        <v>157</v>
      </c>
      <c r="L2455">
        <v>240</v>
      </c>
      <c r="M2455">
        <v>745589</v>
      </c>
      <c r="N2455">
        <v>169134</v>
      </c>
      <c r="O2455">
        <v>48862</v>
      </c>
      <c r="P2455">
        <v>115493</v>
      </c>
      <c r="Q2455" t="s">
        <v>93</v>
      </c>
      <c r="R2455">
        <v>444514</v>
      </c>
    </row>
    <row r="2456" spans="1:18" x14ac:dyDescent="0.25">
      <c r="A2456" t="s">
        <v>401</v>
      </c>
      <c r="B2456" t="s">
        <v>402</v>
      </c>
      <c r="C2456" t="s">
        <v>85</v>
      </c>
      <c r="D2456">
        <v>80</v>
      </c>
      <c r="E2456" t="s">
        <v>86</v>
      </c>
      <c r="F2456" t="s">
        <v>87</v>
      </c>
      <c r="G2456" t="s">
        <v>88</v>
      </c>
      <c r="H2456" t="s">
        <v>89</v>
      </c>
      <c r="I2456" t="s">
        <v>158</v>
      </c>
      <c r="J2456" t="s">
        <v>91</v>
      </c>
      <c r="K2456" t="s">
        <v>159</v>
      </c>
      <c r="L2456">
        <v>1620</v>
      </c>
      <c r="M2456">
        <v>745589</v>
      </c>
      <c r="N2456">
        <v>169134</v>
      </c>
      <c r="O2456">
        <v>48862</v>
      </c>
      <c r="P2456">
        <v>115493</v>
      </c>
      <c r="Q2456" t="s">
        <v>93</v>
      </c>
      <c r="R2456">
        <v>444514</v>
      </c>
    </row>
    <row r="2457" spans="1:18" x14ac:dyDescent="0.25">
      <c r="A2457" t="s">
        <v>401</v>
      </c>
      <c r="B2457" t="s">
        <v>402</v>
      </c>
      <c r="C2457" t="s">
        <v>85</v>
      </c>
      <c r="D2457">
        <v>80</v>
      </c>
      <c r="E2457" t="s">
        <v>86</v>
      </c>
      <c r="F2457" t="s">
        <v>87</v>
      </c>
      <c r="G2457" t="s">
        <v>88</v>
      </c>
      <c r="H2457" t="s">
        <v>89</v>
      </c>
      <c r="I2457" t="s">
        <v>160</v>
      </c>
      <c r="J2457" t="s">
        <v>91</v>
      </c>
      <c r="K2457" t="s">
        <v>161</v>
      </c>
      <c r="L2457">
        <v>795</v>
      </c>
      <c r="M2457">
        <v>745589</v>
      </c>
      <c r="N2457">
        <v>169134</v>
      </c>
      <c r="O2457">
        <v>48862</v>
      </c>
      <c r="P2457">
        <v>115493</v>
      </c>
      <c r="Q2457" t="s">
        <v>93</v>
      </c>
      <c r="R2457">
        <v>444514</v>
      </c>
    </row>
    <row r="2458" spans="1:18" x14ac:dyDescent="0.25">
      <c r="A2458" t="s">
        <v>401</v>
      </c>
      <c r="B2458" t="s">
        <v>402</v>
      </c>
      <c r="C2458" t="s">
        <v>85</v>
      </c>
      <c r="D2458">
        <v>80</v>
      </c>
      <c r="E2458" t="s">
        <v>86</v>
      </c>
      <c r="F2458" t="s">
        <v>87</v>
      </c>
      <c r="G2458" t="s">
        <v>88</v>
      </c>
      <c r="H2458" t="s">
        <v>89</v>
      </c>
      <c r="I2458" t="s">
        <v>162</v>
      </c>
      <c r="J2458" t="s">
        <v>91</v>
      </c>
      <c r="K2458" t="s">
        <v>163</v>
      </c>
      <c r="L2458">
        <v>158</v>
      </c>
      <c r="M2458">
        <v>745589</v>
      </c>
      <c r="N2458">
        <v>169134</v>
      </c>
      <c r="O2458">
        <v>48862</v>
      </c>
      <c r="P2458">
        <v>115493</v>
      </c>
      <c r="Q2458" t="s">
        <v>93</v>
      </c>
      <c r="R2458">
        <v>444514</v>
      </c>
    </row>
    <row r="2459" spans="1:18" x14ac:dyDescent="0.25">
      <c r="A2459" t="s">
        <v>401</v>
      </c>
      <c r="B2459" t="s">
        <v>402</v>
      </c>
      <c r="C2459" t="s">
        <v>85</v>
      </c>
      <c r="D2459">
        <v>80</v>
      </c>
      <c r="E2459" t="s">
        <v>86</v>
      </c>
      <c r="F2459" t="s">
        <v>87</v>
      </c>
      <c r="G2459" t="s">
        <v>88</v>
      </c>
      <c r="H2459" t="s">
        <v>89</v>
      </c>
      <c r="I2459" t="s">
        <v>164</v>
      </c>
      <c r="J2459" t="s">
        <v>91</v>
      </c>
      <c r="K2459" t="s">
        <v>165</v>
      </c>
      <c r="L2459">
        <v>4500</v>
      </c>
      <c r="M2459">
        <v>745589</v>
      </c>
      <c r="N2459">
        <v>169134</v>
      </c>
      <c r="O2459">
        <v>48862</v>
      </c>
      <c r="P2459">
        <v>115493</v>
      </c>
      <c r="Q2459" t="s">
        <v>93</v>
      </c>
      <c r="R2459">
        <v>444514</v>
      </c>
    </row>
    <row r="2460" spans="1:18" x14ac:dyDescent="0.25">
      <c r="A2460" t="s">
        <v>401</v>
      </c>
      <c r="B2460" t="s">
        <v>402</v>
      </c>
      <c r="C2460" t="s">
        <v>85</v>
      </c>
      <c r="D2460">
        <v>80</v>
      </c>
      <c r="E2460" t="s">
        <v>86</v>
      </c>
      <c r="F2460" t="s">
        <v>87</v>
      </c>
      <c r="G2460" t="s">
        <v>88</v>
      </c>
      <c r="H2460" t="s">
        <v>89</v>
      </c>
      <c r="I2460" t="s">
        <v>166</v>
      </c>
      <c r="J2460" t="s">
        <v>91</v>
      </c>
      <c r="K2460" t="s">
        <v>167</v>
      </c>
      <c r="L2460">
        <v>0</v>
      </c>
      <c r="M2460">
        <v>745589</v>
      </c>
      <c r="N2460">
        <v>169134</v>
      </c>
      <c r="O2460">
        <v>48862</v>
      </c>
      <c r="P2460">
        <v>115493</v>
      </c>
      <c r="Q2460" t="s">
        <v>93</v>
      </c>
      <c r="R2460">
        <v>444514</v>
      </c>
    </row>
    <row r="2461" spans="1:18" x14ac:dyDescent="0.25">
      <c r="A2461" t="s">
        <v>401</v>
      </c>
      <c r="B2461" t="s">
        <v>402</v>
      </c>
      <c r="C2461" t="s">
        <v>85</v>
      </c>
      <c r="D2461">
        <v>80</v>
      </c>
      <c r="E2461" t="s">
        <v>86</v>
      </c>
      <c r="F2461" t="s">
        <v>87</v>
      </c>
      <c r="G2461" t="s">
        <v>88</v>
      </c>
      <c r="H2461" t="s">
        <v>89</v>
      </c>
      <c r="I2461" t="s">
        <v>168</v>
      </c>
      <c r="J2461" t="s">
        <v>91</v>
      </c>
      <c r="K2461" t="s">
        <v>169</v>
      </c>
      <c r="L2461">
        <v>645</v>
      </c>
      <c r="M2461">
        <v>745589</v>
      </c>
      <c r="N2461">
        <v>169134</v>
      </c>
      <c r="O2461">
        <v>48862</v>
      </c>
      <c r="P2461">
        <v>115493</v>
      </c>
      <c r="Q2461" t="s">
        <v>93</v>
      </c>
      <c r="R2461">
        <v>444514</v>
      </c>
    </row>
    <row r="2462" spans="1:18" x14ac:dyDescent="0.25">
      <c r="A2462" t="s">
        <v>401</v>
      </c>
      <c r="B2462" t="s">
        <v>402</v>
      </c>
      <c r="C2462" t="s">
        <v>85</v>
      </c>
      <c r="D2462">
        <v>80</v>
      </c>
      <c r="E2462" t="s">
        <v>86</v>
      </c>
      <c r="F2462" t="s">
        <v>87</v>
      </c>
      <c r="G2462" t="s">
        <v>88</v>
      </c>
      <c r="H2462" t="s">
        <v>89</v>
      </c>
      <c r="I2462" t="s">
        <v>170</v>
      </c>
      <c r="J2462" t="s">
        <v>91</v>
      </c>
      <c r="K2462" t="s">
        <v>171</v>
      </c>
      <c r="L2462">
        <v>2875</v>
      </c>
      <c r="M2462">
        <v>745589</v>
      </c>
      <c r="N2462">
        <v>169134</v>
      </c>
      <c r="O2462">
        <v>48862</v>
      </c>
      <c r="P2462">
        <v>115493</v>
      </c>
      <c r="Q2462" t="s">
        <v>93</v>
      </c>
      <c r="R2462">
        <v>444514</v>
      </c>
    </row>
    <row r="2463" spans="1:18" x14ac:dyDescent="0.25">
      <c r="A2463" t="s">
        <v>401</v>
      </c>
      <c r="B2463" t="s">
        <v>402</v>
      </c>
      <c r="C2463" t="s">
        <v>85</v>
      </c>
      <c r="D2463">
        <v>80</v>
      </c>
      <c r="E2463" t="s">
        <v>86</v>
      </c>
      <c r="F2463" t="s">
        <v>87</v>
      </c>
      <c r="G2463" t="s">
        <v>88</v>
      </c>
      <c r="H2463" t="s">
        <v>89</v>
      </c>
      <c r="I2463" t="s">
        <v>172</v>
      </c>
      <c r="J2463" t="s">
        <v>91</v>
      </c>
      <c r="K2463" t="s">
        <v>173</v>
      </c>
      <c r="L2463">
        <v>0</v>
      </c>
      <c r="M2463">
        <v>745589</v>
      </c>
      <c r="N2463">
        <v>169134</v>
      </c>
      <c r="O2463">
        <v>48862</v>
      </c>
      <c r="P2463">
        <v>115493</v>
      </c>
      <c r="Q2463" t="s">
        <v>93</v>
      </c>
      <c r="R2463">
        <v>444514</v>
      </c>
    </row>
    <row r="2464" spans="1:18" x14ac:dyDescent="0.25">
      <c r="A2464" t="s">
        <v>401</v>
      </c>
      <c r="B2464" t="s">
        <v>402</v>
      </c>
      <c r="C2464" t="s">
        <v>85</v>
      </c>
      <c r="D2464">
        <v>80</v>
      </c>
      <c r="E2464" t="s">
        <v>86</v>
      </c>
      <c r="F2464" t="s">
        <v>87</v>
      </c>
      <c r="G2464" t="s">
        <v>88</v>
      </c>
      <c r="H2464" t="s">
        <v>89</v>
      </c>
      <c r="I2464" t="s">
        <v>174</v>
      </c>
      <c r="J2464" t="s">
        <v>91</v>
      </c>
      <c r="K2464" t="s">
        <v>175</v>
      </c>
      <c r="L2464">
        <v>0</v>
      </c>
      <c r="M2464">
        <v>745589</v>
      </c>
      <c r="N2464">
        <v>169134</v>
      </c>
      <c r="O2464">
        <v>48862</v>
      </c>
      <c r="P2464">
        <v>115493</v>
      </c>
      <c r="Q2464" t="s">
        <v>93</v>
      </c>
      <c r="R2464">
        <v>444514</v>
      </c>
    </row>
    <row r="2465" spans="1:18" x14ac:dyDescent="0.25">
      <c r="A2465" t="s">
        <v>401</v>
      </c>
      <c r="B2465" t="s">
        <v>402</v>
      </c>
      <c r="C2465" t="s">
        <v>85</v>
      </c>
      <c r="D2465">
        <v>80</v>
      </c>
      <c r="E2465" t="s">
        <v>86</v>
      </c>
      <c r="F2465" t="s">
        <v>87</v>
      </c>
      <c r="G2465" t="s">
        <v>88</v>
      </c>
      <c r="H2465" t="s">
        <v>89</v>
      </c>
      <c r="I2465" t="s">
        <v>176</v>
      </c>
      <c r="J2465" t="s">
        <v>91</v>
      </c>
      <c r="K2465" t="s">
        <v>177</v>
      </c>
      <c r="L2465">
        <v>0</v>
      </c>
      <c r="M2465">
        <v>745589</v>
      </c>
      <c r="N2465">
        <v>169134</v>
      </c>
      <c r="O2465">
        <v>48862</v>
      </c>
      <c r="P2465">
        <v>115493</v>
      </c>
      <c r="Q2465" t="s">
        <v>93</v>
      </c>
      <c r="R2465">
        <v>444514</v>
      </c>
    </row>
    <row r="2466" spans="1:18" x14ac:dyDescent="0.25">
      <c r="A2466" t="s">
        <v>401</v>
      </c>
      <c r="B2466" t="s">
        <v>402</v>
      </c>
      <c r="C2466" t="s">
        <v>85</v>
      </c>
      <c r="D2466">
        <v>80</v>
      </c>
      <c r="E2466" t="s">
        <v>86</v>
      </c>
      <c r="F2466" t="s">
        <v>87</v>
      </c>
      <c r="G2466" t="s">
        <v>88</v>
      </c>
      <c r="H2466" t="s">
        <v>89</v>
      </c>
      <c r="I2466" t="s">
        <v>178</v>
      </c>
      <c r="J2466" t="s">
        <v>91</v>
      </c>
      <c r="K2466" t="s">
        <v>179</v>
      </c>
      <c r="L2466">
        <v>21211</v>
      </c>
      <c r="M2466">
        <v>745589</v>
      </c>
      <c r="N2466">
        <v>169134</v>
      </c>
      <c r="O2466">
        <v>48862</v>
      </c>
      <c r="P2466">
        <v>115493</v>
      </c>
      <c r="Q2466" t="s">
        <v>93</v>
      </c>
      <c r="R2466">
        <v>444514</v>
      </c>
    </row>
    <row r="2467" spans="1:18" x14ac:dyDescent="0.25">
      <c r="A2467" t="s">
        <v>401</v>
      </c>
      <c r="B2467" t="s">
        <v>402</v>
      </c>
      <c r="C2467" t="s">
        <v>85</v>
      </c>
      <c r="D2467">
        <v>80</v>
      </c>
      <c r="E2467" t="s">
        <v>86</v>
      </c>
      <c r="F2467" t="s">
        <v>87</v>
      </c>
      <c r="G2467" t="s">
        <v>88</v>
      </c>
      <c r="H2467" t="s">
        <v>89</v>
      </c>
      <c r="I2467" t="s">
        <v>180</v>
      </c>
      <c r="J2467" t="s">
        <v>91</v>
      </c>
      <c r="K2467" t="s">
        <v>181</v>
      </c>
      <c r="L2467">
        <v>17338</v>
      </c>
      <c r="M2467">
        <v>745589</v>
      </c>
      <c r="N2467">
        <v>169134</v>
      </c>
      <c r="O2467">
        <v>48862</v>
      </c>
      <c r="P2467">
        <v>115493</v>
      </c>
      <c r="Q2467" t="s">
        <v>93</v>
      </c>
      <c r="R2467">
        <v>444514</v>
      </c>
    </row>
    <row r="2468" spans="1:18" x14ac:dyDescent="0.25">
      <c r="A2468" t="s">
        <v>401</v>
      </c>
      <c r="B2468" t="s">
        <v>402</v>
      </c>
      <c r="C2468" t="s">
        <v>85</v>
      </c>
      <c r="D2468">
        <v>80</v>
      </c>
      <c r="E2468" t="s">
        <v>86</v>
      </c>
      <c r="F2468" t="s">
        <v>87</v>
      </c>
      <c r="G2468" t="s">
        <v>88</v>
      </c>
      <c r="H2468" t="s">
        <v>89</v>
      </c>
      <c r="I2468" t="s">
        <v>182</v>
      </c>
      <c r="J2468" t="s">
        <v>91</v>
      </c>
      <c r="K2468" t="s">
        <v>183</v>
      </c>
      <c r="L2468">
        <v>0</v>
      </c>
      <c r="M2468">
        <v>745589</v>
      </c>
      <c r="N2468">
        <v>169134</v>
      </c>
      <c r="O2468">
        <v>48862</v>
      </c>
      <c r="P2468">
        <v>115493</v>
      </c>
      <c r="Q2468" t="s">
        <v>93</v>
      </c>
      <c r="R2468">
        <v>444514</v>
      </c>
    </row>
    <row r="2469" spans="1:18" x14ac:dyDescent="0.25">
      <c r="A2469" t="s">
        <v>401</v>
      </c>
      <c r="B2469" t="s">
        <v>402</v>
      </c>
      <c r="C2469" t="s">
        <v>85</v>
      </c>
      <c r="D2469">
        <v>80</v>
      </c>
      <c r="E2469" t="s">
        <v>86</v>
      </c>
      <c r="F2469" t="s">
        <v>87</v>
      </c>
      <c r="G2469" t="s">
        <v>88</v>
      </c>
      <c r="H2469" t="s">
        <v>89</v>
      </c>
      <c r="I2469" t="s">
        <v>184</v>
      </c>
      <c r="J2469" t="s">
        <v>91</v>
      </c>
      <c r="K2469" t="s">
        <v>185</v>
      </c>
      <c r="L2469">
        <v>0</v>
      </c>
      <c r="M2469">
        <v>745589</v>
      </c>
      <c r="N2469">
        <v>169134</v>
      </c>
      <c r="O2469">
        <v>48862</v>
      </c>
      <c r="P2469">
        <v>115493</v>
      </c>
      <c r="Q2469" t="s">
        <v>93</v>
      </c>
      <c r="R2469">
        <v>444514</v>
      </c>
    </row>
    <row r="2470" spans="1:18" x14ac:dyDescent="0.25">
      <c r="A2470" t="s">
        <v>401</v>
      </c>
      <c r="B2470" t="s">
        <v>402</v>
      </c>
      <c r="C2470" t="s">
        <v>85</v>
      </c>
      <c r="D2470">
        <v>80</v>
      </c>
      <c r="E2470" t="s">
        <v>86</v>
      </c>
      <c r="F2470" t="s">
        <v>87</v>
      </c>
      <c r="G2470" t="s">
        <v>88</v>
      </c>
      <c r="H2470" t="s">
        <v>89</v>
      </c>
      <c r="I2470" t="s">
        <v>186</v>
      </c>
      <c r="J2470" t="s">
        <v>91</v>
      </c>
      <c r="K2470" t="s">
        <v>187</v>
      </c>
      <c r="L2470">
        <v>0</v>
      </c>
      <c r="M2470">
        <v>745589</v>
      </c>
      <c r="N2470">
        <v>169134</v>
      </c>
      <c r="O2470">
        <v>48862</v>
      </c>
      <c r="P2470">
        <v>115493</v>
      </c>
      <c r="Q2470" t="s">
        <v>93</v>
      </c>
      <c r="R2470">
        <v>444514</v>
      </c>
    </row>
    <row r="2471" spans="1:18" x14ac:dyDescent="0.25">
      <c r="A2471" t="s">
        <v>401</v>
      </c>
      <c r="B2471" t="s">
        <v>402</v>
      </c>
      <c r="C2471" t="s">
        <v>85</v>
      </c>
      <c r="D2471">
        <v>80</v>
      </c>
      <c r="E2471" t="s">
        <v>86</v>
      </c>
      <c r="F2471" t="s">
        <v>87</v>
      </c>
      <c r="G2471" t="s">
        <v>88</v>
      </c>
      <c r="H2471" t="s">
        <v>89</v>
      </c>
      <c r="I2471" t="s">
        <v>188</v>
      </c>
      <c r="J2471" t="s">
        <v>91</v>
      </c>
      <c r="K2471" t="s">
        <v>189</v>
      </c>
      <c r="L2471">
        <v>0</v>
      </c>
      <c r="M2471">
        <v>745589</v>
      </c>
      <c r="N2471">
        <v>169134</v>
      </c>
      <c r="O2471">
        <v>48862</v>
      </c>
      <c r="P2471">
        <v>115493</v>
      </c>
      <c r="Q2471" t="s">
        <v>93</v>
      </c>
      <c r="R2471">
        <v>444514</v>
      </c>
    </row>
    <row r="2472" spans="1:18" x14ac:dyDescent="0.25">
      <c r="A2472" t="s">
        <v>401</v>
      </c>
      <c r="B2472" t="s">
        <v>402</v>
      </c>
      <c r="C2472" t="s">
        <v>85</v>
      </c>
      <c r="D2472">
        <v>80</v>
      </c>
      <c r="E2472" t="s">
        <v>86</v>
      </c>
      <c r="F2472" t="s">
        <v>87</v>
      </c>
      <c r="G2472" t="s">
        <v>88</v>
      </c>
      <c r="H2472" t="s">
        <v>89</v>
      </c>
      <c r="I2472" t="s">
        <v>190</v>
      </c>
      <c r="J2472" t="s">
        <v>91</v>
      </c>
      <c r="K2472" t="s">
        <v>191</v>
      </c>
      <c r="L2472">
        <v>6400</v>
      </c>
      <c r="M2472">
        <v>745589</v>
      </c>
      <c r="N2472">
        <v>169134</v>
      </c>
      <c r="O2472">
        <v>48862</v>
      </c>
      <c r="P2472">
        <v>115493</v>
      </c>
      <c r="Q2472" t="s">
        <v>93</v>
      </c>
      <c r="R2472">
        <v>444514</v>
      </c>
    </row>
    <row r="2473" spans="1:18" x14ac:dyDescent="0.25">
      <c r="A2473" t="s">
        <v>401</v>
      </c>
      <c r="B2473" t="s">
        <v>402</v>
      </c>
      <c r="C2473" t="s">
        <v>85</v>
      </c>
      <c r="D2473">
        <v>80</v>
      </c>
      <c r="E2473" t="s">
        <v>86</v>
      </c>
      <c r="F2473" t="s">
        <v>87</v>
      </c>
      <c r="G2473" t="s">
        <v>88</v>
      </c>
      <c r="H2473" t="s">
        <v>89</v>
      </c>
      <c r="I2473" t="s">
        <v>192</v>
      </c>
      <c r="J2473" t="s">
        <v>91</v>
      </c>
      <c r="K2473" t="s">
        <v>193</v>
      </c>
      <c r="L2473">
        <v>5049</v>
      </c>
      <c r="M2473">
        <v>745589</v>
      </c>
      <c r="N2473">
        <v>169134</v>
      </c>
      <c r="O2473">
        <v>48862</v>
      </c>
      <c r="P2473">
        <v>115493</v>
      </c>
      <c r="Q2473" t="s">
        <v>93</v>
      </c>
      <c r="R2473">
        <v>444514</v>
      </c>
    </row>
    <row r="2474" spans="1:18" x14ac:dyDescent="0.25">
      <c r="A2474" t="s">
        <v>401</v>
      </c>
      <c r="B2474" t="s">
        <v>402</v>
      </c>
      <c r="C2474" t="s">
        <v>85</v>
      </c>
      <c r="D2474">
        <v>80</v>
      </c>
      <c r="E2474" t="s">
        <v>86</v>
      </c>
      <c r="F2474" t="s">
        <v>87</v>
      </c>
      <c r="G2474" t="s">
        <v>88</v>
      </c>
      <c r="H2474" t="s">
        <v>89</v>
      </c>
      <c r="I2474" t="s">
        <v>194</v>
      </c>
      <c r="J2474" t="s">
        <v>91</v>
      </c>
      <c r="K2474" t="s">
        <v>195</v>
      </c>
      <c r="L2474">
        <v>28633</v>
      </c>
      <c r="M2474">
        <v>745589</v>
      </c>
      <c r="N2474">
        <v>169134</v>
      </c>
      <c r="O2474">
        <v>48862</v>
      </c>
      <c r="P2474">
        <v>115493</v>
      </c>
      <c r="Q2474" t="s">
        <v>93</v>
      </c>
      <c r="R2474">
        <v>444514</v>
      </c>
    </row>
    <row r="2475" spans="1:18" x14ac:dyDescent="0.25">
      <c r="A2475" t="s">
        <v>401</v>
      </c>
      <c r="B2475" t="s">
        <v>402</v>
      </c>
      <c r="C2475" t="s">
        <v>85</v>
      </c>
      <c r="D2475">
        <v>80</v>
      </c>
      <c r="E2475" t="s">
        <v>86</v>
      </c>
      <c r="F2475" t="s">
        <v>87</v>
      </c>
      <c r="G2475" t="s">
        <v>88</v>
      </c>
      <c r="H2475" t="s">
        <v>89</v>
      </c>
      <c r="I2475" t="s">
        <v>196</v>
      </c>
      <c r="J2475" t="s">
        <v>91</v>
      </c>
      <c r="K2475" t="s">
        <v>197</v>
      </c>
      <c r="L2475">
        <v>29811</v>
      </c>
      <c r="M2475">
        <v>745589</v>
      </c>
      <c r="N2475">
        <v>169134</v>
      </c>
      <c r="O2475">
        <v>48862</v>
      </c>
      <c r="P2475">
        <v>115493</v>
      </c>
      <c r="Q2475" t="s">
        <v>93</v>
      </c>
      <c r="R2475">
        <v>444514</v>
      </c>
    </row>
    <row r="2476" spans="1:18" x14ac:dyDescent="0.25">
      <c r="A2476" t="s">
        <v>401</v>
      </c>
      <c r="B2476" t="s">
        <v>402</v>
      </c>
      <c r="C2476" t="s">
        <v>85</v>
      </c>
      <c r="D2476">
        <v>80</v>
      </c>
      <c r="E2476" t="s">
        <v>86</v>
      </c>
      <c r="F2476" t="s">
        <v>87</v>
      </c>
      <c r="G2476" t="s">
        <v>88</v>
      </c>
      <c r="H2476" t="s">
        <v>89</v>
      </c>
      <c r="I2476" t="s">
        <v>198</v>
      </c>
      <c r="J2476" t="s">
        <v>91</v>
      </c>
      <c r="K2476" t="s">
        <v>199</v>
      </c>
      <c r="L2476">
        <v>0</v>
      </c>
      <c r="M2476">
        <v>745589</v>
      </c>
      <c r="N2476">
        <v>169134</v>
      </c>
      <c r="O2476">
        <v>48862</v>
      </c>
      <c r="P2476">
        <v>115493</v>
      </c>
      <c r="Q2476" t="s">
        <v>93</v>
      </c>
      <c r="R2476">
        <v>444514</v>
      </c>
    </row>
    <row r="2477" spans="1:18" x14ac:dyDescent="0.25">
      <c r="A2477" t="s">
        <v>401</v>
      </c>
      <c r="B2477" t="s">
        <v>402</v>
      </c>
      <c r="C2477" t="s">
        <v>85</v>
      </c>
      <c r="D2477">
        <v>80</v>
      </c>
      <c r="E2477" t="s">
        <v>86</v>
      </c>
      <c r="F2477" t="s">
        <v>87</v>
      </c>
      <c r="G2477" t="s">
        <v>88</v>
      </c>
      <c r="H2477" t="s">
        <v>89</v>
      </c>
      <c r="I2477" t="s">
        <v>200</v>
      </c>
      <c r="J2477" t="s">
        <v>91</v>
      </c>
      <c r="K2477" t="s">
        <v>201</v>
      </c>
      <c r="L2477">
        <v>15128</v>
      </c>
      <c r="M2477">
        <v>745589</v>
      </c>
      <c r="N2477">
        <v>169134</v>
      </c>
      <c r="O2477">
        <v>48862</v>
      </c>
      <c r="P2477">
        <v>115493</v>
      </c>
      <c r="Q2477" t="s">
        <v>93</v>
      </c>
      <c r="R2477">
        <v>444514</v>
      </c>
    </row>
    <row r="2478" spans="1:18" x14ac:dyDescent="0.25">
      <c r="A2478" t="s">
        <v>401</v>
      </c>
      <c r="B2478" t="s">
        <v>402</v>
      </c>
      <c r="C2478" t="s">
        <v>85</v>
      </c>
      <c r="D2478">
        <v>80</v>
      </c>
      <c r="E2478" t="s">
        <v>86</v>
      </c>
      <c r="F2478" t="s">
        <v>87</v>
      </c>
      <c r="G2478" t="s">
        <v>88</v>
      </c>
      <c r="H2478" t="s">
        <v>89</v>
      </c>
      <c r="I2478" t="s">
        <v>202</v>
      </c>
      <c r="J2478" t="s">
        <v>91</v>
      </c>
      <c r="K2478" t="s">
        <v>203</v>
      </c>
      <c r="L2478">
        <v>367</v>
      </c>
      <c r="M2478">
        <v>745589</v>
      </c>
      <c r="N2478">
        <v>169134</v>
      </c>
      <c r="O2478">
        <v>48862</v>
      </c>
      <c r="P2478">
        <v>115493</v>
      </c>
      <c r="Q2478" t="s">
        <v>93</v>
      </c>
      <c r="R2478">
        <v>444514</v>
      </c>
    </row>
    <row r="2479" spans="1:18" x14ac:dyDescent="0.25">
      <c r="A2479" t="s">
        <v>401</v>
      </c>
      <c r="B2479" t="s">
        <v>402</v>
      </c>
      <c r="C2479" t="s">
        <v>85</v>
      </c>
      <c r="D2479">
        <v>80</v>
      </c>
      <c r="E2479" t="s">
        <v>86</v>
      </c>
      <c r="F2479" t="s">
        <v>87</v>
      </c>
      <c r="G2479" t="s">
        <v>88</v>
      </c>
      <c r="H2479" t="s">
        <v>89</v>
      </c>
      <c r="I2479" t="s">
        <v>204</v>
      </c>
      <c r="J2479" t="s">
        <v>91</v>
      </c>
      <c r="K2479" t="s">
        <v>205</v>
      </c>
      <c r="L2479">
        <v>0</v>
      </c>
      <c r="M2479">
        <v>745589</v>
      </c>
      <c r="N2479">
        <v>169134</v>
      </c>
      <c r="O2479">
        <v>48862</v>
      </c>
      <c r="P2479">
        <v>115493</v>
      </c>
      <c r="Q2479" t="s">
        <v>93</v>
      </c>
      <c r="R2479">
        <v>444514</v>
      </c>
    </row>
    <row r="2480" spans="1:18" x14ac:dyDescent="0.25">
      <c r="A2480" t="s">
        <v>401</v>
      </c>
      <c r="B2480" t="s">
        <v>402</v>
      </c>
      <c r="C2480" t="s">
        <v>85</v>
      </c>
      <c r="D2480">
        <v>80</v>
      </c>
      <c r="E2480" t="s">
        <v>86</v>
      </c>
      <c r="F2480" t="s">
        <v>87</v>
      </c>
      <c r="G2480" t="s">
        <v>88</v>
      </c>
      <c r="H2480" t="s">
        <v>89</v>
      </c>
      <c r="I2480" t="s">
        <v>206</v>
      </c>
      <c r="J2480" t="s">
        <v>91</v>
      </c>
      <c r="K2480" t="s">
        <v>207</v>
      </c>
      <c r="L2480">
        <v>1700</v>
      </c>
      <c r="M2480">
        <v>745589</v>
      </c>
      <c r="N2480">
        <v>169134</v>
      </c>
      <c r="O2480">
        <v>48862</v>
      </c>
      <c r="P2480">
        <v>115493</v>
      </c>
      <c r="Q2480" t="s">
        <v>93</v>
      </c>
      <c r="R2480">
        <v>444514</v>
      </c>
    </row>
    <row r="2481" spans="1:18" x14ac:dyDescent="0.25">
      <c r="A2481" t="s">
        <v>401</v>
      </c>
      <c r="B2481" t="s">
        <v>402</v>
      </c>
      <c r="C2481" t="s">
        <v>85</v>
      </c>
      <c r="D2481">
        <v>80</v>
      </c>
      <c r="E2481" t="s">
        <v>86</v>
      </c>
      <c r="F2481" t="s">
        <v>87</v>
      </c>
      <c r="G2481" t="s">
        <v>88</v>
      </c>
      <c r="H2481" t="s">
        <v>89</v>
      </c>
      <c r="I2481" t="s">
        <v>208</v>
      </c>
      <c r="J2481" t="s">
        <v>91</v>
      </c>
      <c r="K2481" t="s">
        <v>209</v>
      </c>
      <c r="L2481">
        <v>612</v>
      </c>
      <c r="M2481">
        <v>745589</v>
      </c>
      <c r="N2481">
        <v>169134</v>
      </c>
      <c r="O2481">
        <v>48862</v>
      </c>
      <c r="P2481">
        <v>115493</v>
      </c>
      <c r="Q2481" t="s">
        <v>93</v>
      </c>
      <c r="R2481">
        <v>444514</v>
      </c>
    </row>
    <row r="2482" spans="1:18" x14ac:dyDescent="0.25">
      <c r="A2482" t="s">
        <v>401</v>
      </c>
      <c r="B2482" t="s">
        <v>402</v>
      </c>
      <c r="C2482" t="s">
        <v>85</v>
      </c>
      <c r="D2482">
        <v>80</v>
      </c>
      <c r="E2482" t="s">
        <v>86</v>
      </c>
      <c r="F2482" t="s">
        <v>87</v>
      </c>
      <c r="G2482" t="s">
        <v>88</v>
      </c>
      <c r="H2482" t="s">
        <v>89</v>
      </c>
      <c r="I2482" t="s">
        <v>210</v>
      </c>
      <c r="J2482" t="s">
        <v>91</v>
      </c>
      <c r="K2482" t="s">
        <v>211</v>
      </c>
      <c r="L2482">
        <v>11375</v>
      </c>
      <c r="M2482">
        <v>745589</v>
      </c>
      <c r="N2482">
        <v>169134</v>
      </c>
      <c r="O2482">
        <v>48862</v>
      </c>
      <c r="P2482">
        <v>115493</v>
      </c>
      <c r="Q2482" t="s">
        <v>93</v>
      </c>
      <c r="R2482">
        <v>444514</v>
      </c>
    </row>
    <row r="2483" spans="1:18" x14ac:dyDescent="0.25">
      <c r="A2483" t="s">
        <v>401</v>
      </c>
      <c r="B2483" t="s">
        <v>402</v>
      </c>
      <c r="C2483" t="s">
        <v>85</v>
      </c>
      <c r="D2483">
        <v>80</v>
      </c>
      <c r="E2483" t="s">
        <v>86</v>
      </c>
      <c r="F2483" t="s">
        <v>87</v>
      </c>
      <c r="G2483" t="s">
        <v>88</v>
      </c>
      <c r="H2483" t="s">
        <v>89</v>
      </c>
      <c r="I2483" t="s">
        <v>212</v>
      </c>
      <c r="J2483" t="s">
        <v>91</v>
      </c>
      <c r="K2483" t="s">
        <v>213</v>
      </c>
      <c r="L2483">
        <v>900</v>
      </c>
      <c r="M2483">
        <v>745589</v>
      </c>
      <c r="N2483">
        <v>169134</v>
      </c>
      <c r="O2483">
        <v>48862</v>
      </c>
      <c r="P2483">
        <v>115493</v>
      </c>
      <c r="Q2483" t="s">
        <v>93</v>
      </c>
      <c r="R2483">
        <v>444514</v>
      </c>
    </row>
    <row r="2484" spans="1:18" x14ac:dyDescent="0.25">
      <c r="A2484" t="s">
        <v>401</v>
      </c>
      <c r="B2484" t="s">
        <v>402</v>
      </c>
      <c r="C2484" t="s">
        <v>85</v>
      </c>
      <c r="D2484">
        <v>80</v>
      </c>
      <c r="E2484" t="s">
        <v>86</v>
      </c>
      <c r="F2484" t="s">
        <v>87</v>
      </c>
      <c r="G2484" t="s">
        <v>88</v>
      </c>
      <c r="H2484" t="s">
        <v>89</v>
      </c>
      <c r="I2484" t="s">
        <v>214</v>
      </c>
      <c r="J2484" t="s">
        <v>91</v>
      </c>
      <c r="K2484" t="s">
        <v>215</v>
      </c>
      <c r="L2484">
        <v>37602</v>
      </c>
      <c r="M2484">
        <v>745589</v>
      </c>
      <c r="N2484">
        <v>169134</v>
      </c>
      <c r="O2484">
        <v>48862</v>
      </c>
      <c r="P2484">
        <v>115493</v>
      </c>
      <c r="Q2484" t="s">
        <v>93</v>
      </c>
      <c r="R2484">
        <v>444514</v>
      </c>
    </row>
    <row r="2485" spans="1:18" x14ac:dyDescent="0.25">
      <c r="A2485" t="s">
        <v>401</v>
      </c>
      <c r="B2485" t="s">
        <v>402</v>
      </c>
      <c r="C2485" t="s">
        <v>85</v>
      </c>
      <c r="D2485">
        <v>80</v>
      </c>
      <c r="E2485" t="s">
        <v>86</v>
      </c>
      <c r="F2485" t="s">
        <v>87</v>
      </c>
      <c r="G2485" t="s">
        <v>88</v>
      </c>
      <c r="H2485" t="s">
        <v>89</v>
      </c>
      <c r="I2485" t="s">
        <v>216</v>
      </c>
      <c r="J2485" t="s">
        <v>91</v>
      </c>
      <c r="K2485" t="s">
        <v>217</v>
      </c>
      <c r="L2485">
        <v>400</v>
      </c>
      <c r="M2485">
        <v>745589</v>
      </c>
      <c r="N2485">
        <v>169134</v>
      </c>
      <c r="O2485">
        <v>48862</v>
      </c>
      <c r="P2485">
        <v>115493</v>
      </c>
      <c r="Q2485" t="s">
        <v>93</v>
      </c>
      <c r="R2485">
        <v>444514</v>
      </c>
    </row>
    <row r="2486" spans="1:18" x14ac:dyDescent="0.25">
      <c r="A2486" t="s">
        <v>401</v>
      </c>
      <c r="B2486" t="s">
        <v>402</v>
      </c>
      <c r="C2486" t="s">
        <v>85</v>
      </c>
      <c r="D2486">
        <v>80</v>
      </c>
      <c r="E2486" t="s">
        <v>86</v>
      </c>
      <c r="F2486" t="s">
        <v>87</v>
      </c>
      <c r="G2486" t="s">
        <v>88</v>
      </c>
      <c r="H2486" t="s">
        <v>89</v>
      </c>
      <c r="I2486" t="s">
        <v>218</v>
      </c>
      <c r="J2486" t="s">
        <v>91</v>
      </c>
      <c r="K2486" t="s">
        <v>219</v>
      </c>
      <c r="L2486">
        <v>0</v>
      </c>
      <c r="M2486">
        <v>745589</v>
      </c>
      <c r="N2486">
        <v>169134</v>
      </c>
      <c r="O2486">
        <v>48862</v>
      </c>
      <c r="P2486">
        <v>115493</v>
      </c>
      <c r="Q2486" t="s">
        <v>93</v>
      </c>
      <c r="R2486">
        <v>444514</v>
      </c>
    </row>
    <row r="2487" spans="1:18" x14ac:dyDescent="0.25">
      <c r="A2487" t="s">
        <v>401</v>
      </c>
      <c r="B2487" t="s">
        <v>402</v>
      </c>
      <c r="C2487" t="s">
        <v>85</v>
      </c>
      <c r="D2487">
        <v>80</v>
      </c>
      <c r="E2487" t="s">
        <v>86</v>
      </c>
      <c r="F2487" t="s">
        <v>87</v>
      </c>
      <c r="G2487" t="s">
        <v>88</v>
      </c>
      <c r="H2487" t="s">
        <v>89</v>
      </c>
      <c r="I2487" t="s">
        <v>220</v>
      </c>
      <c r="J2487" t="s">
        <v>91</v>
      </c>
      <c r="K2487" t="s">
        <v>221</v>
      </c>
      <c r="L2487">
        <v>500</v>
      </c>
      <c r="M2487">
        <v>745589</v>
      </c>
      <c r="N2487">
        <v>169134</v>
      </c>
      <c r="O2487">
        <v>48862</v>
      </c>
      <c r="P2487">
        <v>115493</v>
      </c>
      <c r="Q2487" t="s">
        <v>93</v>
      </c>
      <c r="R2487">
        <v>444514</v>
      </c>
    </row>
    <row r="2488" spans="1:18" x14ac:dyDescent="0.25">
      <c r="A2488" t="s">
        <v>401</v>
      </c>
      <c r="B2488" t="s">
        <v>402</v>
      </c>
      <c r="C2488" t="s">
        <v>85</v>
      </c>
      <c r="D2488">
        <v>80</v>
      </c>
      <c r="E2488" t="s">
        <v>86</v>
      </c>
      <c r="F2488" t="s">
        <v>87</v>
      </c>
      <c r="G2488" t="s">
        <v>88</v>
      </c>
      <c r="H2488" t="s">
        <v>89</v>
      </c>
      <c r="I2488" t="s">
        <v>222</v>
      </c>
      <c r="J2488" t="s">
        <v>91</v>
      </c>
      <c r="K2488" t="s">
        <v>223</v>
      </c>
      <c r="L2488">
        <v>1372</v>
      </c>
      <c r="M2488">
        <v>745589</v>
      </c>
      <c r="N2488">
        <v>169134</v>
      </c>
      <c r="O2488">
        <v>48862</v>
      </c>
      <c r="P2488">
        <v>115493</v>
      </c>
      <c r="Q2488" t="s">
        <v>93</v>
      </c>
      <c r="R2488">
        <v>444514</v>
      </c>
    </row>
    <row r="2489" spans="1:18" x14ac:dyDescent="0.25">
      <c r="A2489" t="s">
        <v>401</v>
      </c>
      <c r="B2489" t="s">
        <v>402</v>
      </c>
      <c r="C2489" t="s">
        <v>85</v>
      </c>
      <c r="D2489">
        <v>80</v>
      </c>
      <c r="E2489" t="s">
        <v>86</v>
      </c>
      <c r="F2489" t="s">
        <v>87</v>
      </c>
      <c r="G2489" t="s">
        <v>88</v>
      </c>
      <c r="H2489" t="s">
        <v>89</v>
      </c>
      <c r="I2489" t="s">
        <v>224</v>
      </c>
      <c r="J2489" t="s">
        <v>91</v>
      </c>
      <c r="K2489" t="s">
        <v>225</v>
      </c>
      <c r="L2489">
        <v>3958</v>
      </c>
      <c r="M2489">
        <v>745589</v>
      </c>
      <c r="N2489">
        <v>169134</v>
      </c>
      <c r="O2489">
        <v>48862</v>
      </c>
      <c r="P2489">
        <v>115493</v>
      </c>
      <c r="Q2489" t="s">
        <v>93</v>
      </c>
      <c r="R2489">
        <v>444514</v>
      </c>
    </row>
    <row r="2490" spans="1:18" x14ac:dyDescent="0.25">
      <c r="A2490" t="s">
        <v>401</v>
      </c>
      <c r="B2490" t="s">
        <v>402</v>
      </c>
      <c r="C2490" t="s">
        <v>85</v>
      </c>
      <c r="D2490">
        <v>80</v>
      </c>
      <c r="E2490" t="s">
        <v>86</v>
      </c>
      <c r="F2490" t="s">
        <v>87</v>
      </c>
      <c r="G2490" t="s">
        <v>88</v>
      </c>
      <c r="H2490" t="s">
        <v>89</v>
      </c>
      <c r="I2490" t="s">
        <v>226</v>
      </c>
      <c r="J2490" t="s">
        <v>91</v>
      </c>
      <c r="K2490" t="s">
        <v>227</v>
      </c>
      <c r="L2490">
        <v>1320</v>
      </c>
      <c r="M2490">
        <v>745589</v>
      </c>
      <c r="N2490">
        <v>169134</v>
      </c>
      <c r="O2490">
        <v>48862</v>
      </c>
      <c r="P2490">
        <v>115493</v>
      </c>
      <c r="Q2490" t="s">
        <v>93</v>
      </c>
      <c r="R2490">
        <v>444514</v>
      </c>
    </row>
    <row r="2491" spans="1:18" x14ac:dyDescent="0.25">
      <c r="A2491" t="s">
        <v>401</v>
      </c>
      <c r="B2491" t="s">
        <v>402</v>
      </c>
      <c r="C2491" t="s">
        <v>85</v>
      </c>
      <c r="D2491">
        <v>80</v>
      </c>
      <c r="E2491" t="s">
        <v>86</v>
      </c>
      <c r="F2491" t="s">
        <v>87</v>
      </c>
      <c r="G2491" t="s">
        <v>88</v>
      </c>
      <c r="H2491" t="s">
        <v>89</v>
      </c>
      <c r="I2491" t="s">
        <v>228</v>
      </c>
      <c r="J2491" t="s">
        <v>91</v>
      </c>
      <c r="K2491" t="s">
        <v>229</v>
      </c>
      <c r="L2491">
        <v>0</v>
      </c>
      <c r="M2491">
        <v>745589</v>
      </c>
      <c r="N2491">
        <v>169134</v>
      </c>
      <c r="O2491">
        <v>48862</v>
      </c>
      <c r="P2491">
        <v>115493</v>
      </c>
      <c r="Q2491" t="s">
        <v>93</v>
      </c>
      <c r="R2491">
        <v>444514</v>
      </c>
    </row>
    <row r="2492" spans="1:18" x14ac:dyDescent="0.25">
      <c r="A2492" t="s">
        <v>401</v>
      </c>
      <c r="B2492" t="s">
        <v>402</v>
      </c>
      <c r="C2492" t="s">
        <v>85</v>
      </c>
      <c r="D2492">
        <v>80</v>
      </c>
      <c r="E2492" t="s">
        <v>86</v>
      </c>
      <c r="F2492" t="s">
        <v>87</v>
      </c>
      <c r="G2492" t="s">
        <v>88</v>
      </c>
      <c r="H2492" t="s">
        <v>89</v>
      </c>
      <c r="I2492" t="s">
        <v>230</v>
      </c>
      <c r="J2492" t="s">
        <v>91</v>
      </c>
      <c r="K2492" t="s">
        <v>231</v>
      </c>
      <c r="L2492">
        <v>1696</v>
      </c>
      <c r="M2492">
        <v>745589</v>
      </c>
      <c r="N2492">
        <v>169134</v>
      </c>
      <c r="O2492">
        <v>48862</v>
      </c>
      <c r="P2492">
        <v>115493</v>
      </c>
      <c r="Q2492" t="s">
        <v>93</v>
      </c>
      <c r="R2492">
        <v>444514</v>
      </c>
    </row>
    <row r="2493" spans="1:18" x14ac:dyDescent="0.25">
      <c r="A2493" t="s">
        <v>401</v>
      </c>
      <c r="B2493" t="s">
        <v>402</v>
      </c>
      <c r="C2493" t="s">
        <v>85</v>
      </c>
      <c r="D2493">
        <v>80</v>
      </c>
      <c r="E2493" t="s">
        <v>86</v>
      </c>
      <c r="F2493" t="s">
        <v>87</v>
      </c>
      <c r="G2493" t="s">
        <v>88</v>
      </c>
      <c r="H2493" t="s">
        <v>89</v>
      </c>
      <c r="I2493" t="s">
        <v>232</v>
      </c>
      <c r="J2493" t="s">
        <v>91</v>
      </c>
      <c r="K2493" t="s">
        <v>233</v>
      </c>
      <c r="L2493">
        <v>20719</v>
      </c>
      <c r="M2493">
        <v>745589</v>
      </c>
      <c r="N2493">
        <v>169134</v>
      </c>
      <c r="O2493">
        <v>48862</v>
      </c>
      <c r="P2493">
        <v>115493</v>
      </c>
      <c r="Q2493" t="s">
        <v>93</v>
      </c>
      <c r="R2493">
        <v>444514</v>
      </c>
    </row>
    <row r="2494" spans="1:18" x14ac:dyDescent="0.25">
      <c r="A2494" t="s">
        <v>401</v>
      </c>
      <c r="B2494" t="s">
        <v>402</v>
      </c>
      <c r="C2494" t="s">
        <v>85</v>
      </c>
      <c r="D2494">
        <v>80</v>
      </c>
      <c r="E2494" t="s">
        <v>86</v>
      </c>
      <c r="F2494" t="s">
        <v>87</v>
      </c>
      <c r="G2494" t="s">
        <v>88</v>
      </c>
      <c r="H2494" t="s">
        <v>89</v>
      </c>
      <c r="I2494" t="s">
        <v>234</v>
      </c>
      <c r="J2494" t="s">
        <v>91</v>
      </c>
      <c r="K2494" t="s">
        <v>235</v>
      </c>
      <c r="L2494">
        <v>0</v>
      </c>
      <c r="M2494">
        <v>745589</v>
      </c>
      <c r="N2494">
        <v>169134</v>
      </c>
      <c r="O2494">
        <v>48862</v>
      </c>
      <c r="P2494">
        <v>115493</v>
      </c>
      <c r="Q2494" t="s">
        <v>93</v>
      </c>
      <c r="R2494">
        <v>444514</v>
      </c>
    </row>
    <row r="2495" spans="1:18" x14ac:dyDescent="0.25">
      <c r="A2495" t="s">
        <v>401</v>
      </c>
      <c r="B2495" t="s">
        <v>402</v>
      </c>
      <c r="C2495" t="s">
        <v>85</v>
      </c>
      <c r="D2495">
        <v>80</v>
      </c>
      <c r="E2495" t="s">
        <v>86</v>
      </c>
      <c r="F2495" t="s">
        <v>87</v>
      </c>
      <c r="G2495" t="s">
        <v>88</v>
      </c>
      <c r="H2495" t="s">
        <v>89</v>
      </c>
      <c r="I2495" t="s">
        <v>236</v>
      </c>
      <c r="J2495" t="s">
        <v>91</v>
      </c>
      <c r="K2495" t="s">
        <v>237</v>
      </c>
      <c r="L2495">
        <v>0</v>
      </c>
      <c r="M2495">
        <v>745589</v>
      </c>
      <c r="N2495">
        <v>169134</v>
      </c>
      <c r="O2495">
        <v>48862</v>
      </c>
      <c r="P2495">
        <v>115493</v>
      </c>
      <c r="Q2495" t="s">
        <v>93</v>
      </c>
      <c r="R2495">
        <v>444514</v>
      </c>
    </row>
    <row r="2496" spans="1:18" x14ac:dyDescent="0.25">
      <c r="A2496" t="s">
        <v>401</v>
      </c>
      <c r="B2496" t="s">
        <v>402</v>
      </c>
      <c r="C2496" t="s">
        <v>85</v>
      </c>
      <c r="D2496">
        <v>80</v>
      </c>
      <c r="E2496" t="s">
        <v>86</v>
      </c>
      <c r="F2496" t="s">
        <v>87</v>
      </c>
      <c r="G2496" t="s">
        <v>88</v>
      </c>
      <c r="H2496" t="s">
        <v>89</v>
      </c>
      <c r="I2496" t="s">
        <v>196</v>
      </c>
      <c r="J2496" t="s">
        <v>91</v>
      </c>
      <c r="K2496" t="s">
        <v>197</v>
      </c>
      <c r="L2496">
        <v>17458</v>
      </c>
      <c r="M2496">
        <v>745589</v>
      </c>
      <c r="N2496">
        <v>169134</v>
      </c>
      <c r="O2496">
        <v>48862</v>
      </c>
      <c r="P2496">
        <v>115493</v>
      </c>
      <c r="Q2496" t="s">
        <v>93</v>
      </c>
      <c r="R2496">
        <v>444514</v>
      </c>
    </row>
    <row r="2497" spans="1:18" x14ac:dyDescent="0.25">
      <c r="A2497" t="s">
        <v>401</v>
      </c>
      <c r="B2497" t="s">
        <v>402</v>
      </c>
      <c r="C2497" t="s">
        <v>85</v>
      </c>
      <c r="D2497">
        <v>80</v>
      </c>
      <c r="E2497" t="s">
        <v>86</v>
      </c>
      <c r="F2497" t="s">
        <v>87</v>
      </c>
      <c r="G2497" t="s">
        <v>88</v>
      </c>
      <c r="H2497" t="s">
        <v>89</v>
      </c>
      <c r="I2497" t="s">
        <v>220</v>
      </c>
      <c r="J2497" t="s">
        <v>91</v>
      </c>
      <c r="K2497" t="s">
        <v>221</v>
      </c>
      <c r="L2497">
        <v>2872</v>
      </c>
      <c r="M2497">
        <v>745589</v>
      </c>
      <c r="N2497">
        <v>169134</v>
      </c>
      <c r="O2497">
        <v>48862</v>
      </c>
      <c r="P2497">
        <v>115493</v>
      </c>
      <c r="Q2497" t="s">
        <v>93</v>
      </c>
      <c r="R2497">
        <v>444514</v>
      </c>
    </row>
    <row r="2498" spans="1:18" x14ac:dyDescent="0.25">
      <c r="A2498" t="s">
        <v>401</v>
      </c>
      <c r="B2498" t="s">
        <v>402</v>
      </c>
      <c r="C2498" t="s">
        <v>85</v>
      </c>
      <c r="D2498">
        <v>80</v>
      </c>
      <c r="E2498" t="s">
        <v>86</v>
      </c>
      <c r="F2498" t="s">
        <v>87</v>
      </c>
      <c r="G2498" t="s">
        <v>88</v>
      </c>
      <c r="H2498" t="s">
        <v>89</v>
      </c>
      <c r="I2498" t="s">
        <v>190</v>
      </c>
      <c r="J2498" t="s">
        <v>91</v>
      </c>
      <c r="K2498" t="s">
        <v>191</v>
      </c>
      <c r="L2498">
        <v>600</v>
      </c>
      <c r="M2498">
        <v>745589</v>
      </c>
      <c r="N2498">
        <v>169134</v>
      </c>
      <c r="O2498">
        <v>48862</v>
      </c>
      <c r="P2498">
        <v>115493</v>
      </c>
      <c r="Q2498" t="s">
        <v>93</v>
      </c>
      <c r="R2498">
        <v>444514</v>
      </c>
    </row>
    <row r="2499" spans="1:18" x14ac:dyDescent="0.25">
      <c r="A2499" t="s">
        <v>401</v>
      </c>
      <c r="B2499" t="s">
        <v>402</v>
      </c>
      <c r="C2499" t="s">
        <v>85</v>
      </c>
      <c r="D2499">
        <v>80</v>
      </c>
      <c r="E2499" t="s">
        <v>86</v>
      </c>
      <c r="F2499" t="s">
        <v>87</v>
      </c>
      <c r="G2499" t="s">
        <v>88</v>
      </c>
      <c r="H2499" t="s">
        <v>89</v>
      </c>
      <c r="I2499" t="s">
        <v>138</v>
      </c>
      <c r="J2499" t="s">
        <v>91</v>
      </c>
      <c r="K2499" t="s">
        <v>139</v>
      </c>
      <c r="L2499">
        <v>50291</v>
      </c>
      <c r="M2499">
        <v>745589</v>
      </c>
      <c r="N2499">
        <v>169134</v>
      </c>
      <c r="O2499">
        <v>48862</v>
      </c>
      <c r="P2499">
        <v>115493</v>
      </c>
      <c r="Q2499" t="s">
        <v>93</v>
      </c>
      <c r="R2499">
        <v>444514</v>
      </c>
    </row>
    <row r="2500" spans="1:18" x14ac:dyDescent="0.25">
      <c r="A2500" t="s">
        <v>401</v>
      </c>
      <c r="B2500" t="s">
        <v>402</v>
      </c>
      <c r="C2500" t="s">
        <v>85</v>
      </c>
      <c r="D2500">
        <v>80</v>
      </c>
      <c r="E2500" t="s">
        <v>86</v>
      </c>
      <c r="F2500" t="s">
        <v>87</v>
      </c>
      <c r="G2500" t="s">
        <v>88</v>
      </c>
      <c r="H2500" t="s">
        <v>89</v>
      </c>
      <c r="I2500" t="s">
        <v>226</v>
      </c>
      <c r="J2500" t="s">
        <v>91</v>
      </c>
      <c r="K2500" t="s">
        <v>227</v>
      </c>
      <c r="L2500">
        <v>740</v>
      </c>
      <c r="M2500">
        <v>745589</v>
      </c>
      <c r="N2500">
        <v>169134</v>
      </c>
      <c r="O2500">
        <v>48862</v>
      </c>
      <c r="P2500">
        <v>115493</v>
      </c>
      <c r="Q2500" t="s">
        <v>93</v>
      </c>
      <c r="R2500">
        <v>444514</v>
      </c>
    </row>
    <row r="2501" spans="1:18" x14ac:dyDescent="0.25">
      <c r="A2501" t="s">
        <v>401</v>
      </c>
      <c r="B2501" t="s">
        <v>402</v>
      </c>
      <c r="C2501" t="s">
        <v>85</v>
      </c>
      <c r="D2501">
        <v>80</v>
      </c>
      <c r="E2501" t="s">
        <v>86</v>
      </c>
      <c r="F2501" t="s">
        <v>87</v>
      </c>
      <c r="G2501" t="s">
        <v>88</v>
      </c>
      <c r="H2501" t="s">
        <v>89</v>
      </c>
      <c r="I2501" t="s">
        <v>130</v>
      </c>
      <c r="J2501" t="s">
        <v>91</v>
      </c>
      <c r="K2501" t="s">
        <v>131</v>
      </c>
      <c r="L2501">
        <v>7956</v>
      </c>
      <c r="M2501">
        <v>745589</v>
      </c>
      <c r="N2501">
        <v>169134</v>
      </c>
      <c r="O2501">
        <v>48862</v>
      </c>
      <c r="P2501">
        <v>115493</v>
      </c>
      <c r="Q2501" t="s">
        <v>93</v>
      </c>
      <c r="R2501">
        <v>444514</v>
      </c>
    </row>
    <row r="2502" spans="1:18" x14ac:dyDescent="0.25">
      <c r="A2502" t="s">
        <v>401</v>
      </c>
      <c r="B2502" t="s">
        <v>402</v>
      </c>
      <c r="C2502" t="s">
        <v>85</v>
      </c>
      <c r="D2502">
        <v>80</v>
      </c>
      <c r="E2502" t="s">
        <v>86</v>
      </c>
      <c r="F2502" t="s">
        <v>87</v>
      </c>
      <c r="G2502" t="s">
        <v>88</v>
      </c>
      <c r="H2502" t="s">
        <v>89</v>
      </c>
      <c r="I2502" t="s">
        <v>200</v>
      </c>
      <c r="J2502" t="s">
        <v>91</v>
      </c>
      <c r="K2502" t="s">
        <v>201</v>
      </c>
      <c r="L2502">
        <v>3015</v>
      </c>
      <c r="M2502">
        <v>745589</v>
      </c>
      <c r="N2502">
        <v>169134</v>
      </c>
      <c r="O2502">
        <v>48862</v>
      </c>
      <c r="P2502">
        <v>115493</v>
      </c>
      <c r="Q2502" t="s">
        <v>93</v>
      </c>
      <c r="R2502">
        <v>444514</v>
      </c>
    </row>
    <row r="2503" spans="1:18" x14ac:dyDescent="0.25">
      <c r="A2503" t="s">
        <v>401</v>
      </c>
      <c r="B2503" t="s">
        <v>402</v>
      </c>
      <c r="C2503" t="s">
        <v>85</v>
      </c>
      <c r="D2503">
        <v>80</v>
      </c>
      <c r="E2503" t="s">
        <v>86</v>
      </c>
      <c r="F2503" t="s">
        <v>87</v>
      </c>
      <c r="G2503" t="s">
        <v>88</v>
      </c>
      <c r="H2503" t="s">
        <v>89</v>
      </c>
      <c r="I2503" t="s">
        <v>216</v>
      </c>
      <c r="J2503" t="s">
        <v>91</v>
      </c>
      <c r="K2503" t="s">
        <v>217</v>
      </c>
      <c r="L2503">
        <v>8000</v>
      </c>
      <c r="M2503">
        <v>745589</v>
      </c>
      <c r="N2503">
        <v>169134</v>
      </c>
      <c r="O2503">
        <v>48862</v>
      </c>
      <c r="P2503">
        <v>115493</v>
      </c>
      <c r="Q2503" t="s">
        <v>93</v>
      </c>
      <c r="R2503">
        <v>444514</v>
      </c>
    </row>
    <row r="2504" spans="1:18" x14ac:dyDescent="0.25">
      <c r="A2504" t="s">
        <v>401</v>
      </c>
      <c r="B2504" t="s">
        <v>402</v>
      </c>
      <c r="C2504" t="s">
        <v>85</v>
      </c>
      <c r="D2504">
        <v>80</v>
      </c>
      <c r="E2504" t="s">
        <v>86</v>
      </c>
      <c r="F2504" t="s">
        <v>87</v>
      </c>
      <c r="G2504" t="s">
        <v>88</v>
      </c>
      <c r="H2504" t="s">
        <v>89</v>
      </c>
      <c r="I2504" t="s">
        <v>208</v>
      </c>
      <c r="J2504" t="s">
        <v>91</v>
      </c>
      <c r="K2504" t="s">
        <v>209</v>
      </c>
      <c r="L2504">
        <v>2680</v>
      </c>
      <c r="M2504">
        <v>745589</v>
      </c>
      <c r="N2504">
        <v>169134</v>
      </c>
      <c r="O2504">
        <v>48862</v>
      </c>
      <c r="P2504">
        <v>115493</v>
      </c>
      <c r="Q2504" t="s">
        <v>93</v>
      </c>
      <c r="R2504">
        <v>444514</v>
      </c>
    </row>
    <row r="2505" spans="1:18" x14ac:dyDescent="0.25">
      <c r="A2505" t="s">
        <v>401</v>
      </c>
      <c r="B2505" t="s">
        <v>402</v>
      </c>
      <c r="C2505" t="s">
        <v>85</v>
      </c>
      <c r="D2505">
        <v>80</v>
      </c>
      <c r="E2505" t="s">
        <v>86</v>
      </c>
      <c r="F2505" t="s">
        <v>87</v>
      </c>
      <c r="G2505" t="s">
        <v>88</v>
      </c>
      <c r="H2505" t="s">
        <v>89</v>
      </c>
      <c r="I2505" t="s">
        <v>128</v>
      </c>
      <c r="J2505" t="s">
        <v>91</v>
      </c>
      <c r="K2505" t="s">
        <v>129</v>
      </c>
      <c r="L2505">
        <v>-19200</v>
      </c>
      <c r="M2505">
        <v>745589</v>
      </c>
      <c r="N2505">
        <v>169134</v>
      </c>
      <c r="O2505">
        <v>48862</v>
      </c>
      <c r="P2505">
        <v>115493</v>
      </c>
      <c r="Q2505" t="s">
        <v>93</v>
      </c>
      <c r="R2505">
        <v>444514</v>
      </c>
    </row>
    <row r="2506" spans="1:18" x14ac:dyDescent="0.25">
      <c r="A2506" t="s">
        <v>401</v>
      </c>
      <c r="B2506" t="s">
        <v>402</v>
      </c>
      <c r="C2506" t="s">
        <v>85</v>
      </c>
      <c r="D2506">
        <v>80</v>
      </c>
      <c r="E2506" t="s">
        <v>86</v>
      </c>
      <c r="F2506" t="s">
        <v>87</v>
      </c>
      <c r="G2506" t="s">
        <v>88</v>
      </c>
      <c r="H2506" t="s">
        <v>89</v>
      </c>
      <c r="I2506" t="s">
        <v>130</v>
      </c>
      <c r="J2506" t="s">
        <v>91</v>
      </c>
      <c r="K2506" t="s">
        <v>131</v>
      </c>
      <c r="L2506">
        <v>455</v>
      </c>
      <c r="M2506">
        <v>745589</v>
      </c>
      <c r="N2506">
        <v>169134</v>
      </c>
      <c r="O2506">
        <v>48862</v>
      </c>
      <c r="P2506">
        <v>115493</v>
      </c>
      <c r="Q2506" t="s">
        <v>93</v>
      </c>
      <c r="R2506">
        <v>444514</v>
      </c>
    </row>
    <row r="2507" spans="1:18" x14ac:dyDescent="0.25">
      <c r="A2507" t="s">
        <v>401</v>
      </c>
      <c r="B2507" t="s">
        <v>402</v>
      </c>
      <c r="C2507" t="s">
        <v>85</v>
      </c>
      <c r="D2507">
        <v>80</v>
      </c>
      <c r="E2507" t="s">
        <v>86</v>
      </c>
      <c r="F2507" t="s">
        <v>87</v>
      </c>
      <c r="G2507" t="s">
        <v>88</v>
      </c>
      <c r="H2507" t="s">
        <v>89</v>
      </c>
      <c r="I2507" t="s">
        <v>130</v>
      </c>
      <c r="J2507" t="s">
        <v>91</v>
      </c>
      <c r="K2507" t="s">
        <v>131</v>
      </c>
      <c r="L2507">
        <v>1200</v>
      </c>
      <c r="M2507">
        <v>745589</v>
      </c>
      <c r="N2507">
        <v>169134</v>
      </c>
      <c r="O2507">
        <v>48862</v>
      </c>
      <c r="P2507">
        <v>115493</v>
      </c>
      <c r="Q2507" t="s">
        <v>93</v>
      </c>
      <c r="R2507">
        <v>444514</v>
      </c>
    </row>
    <row r="2508" spans="1:18" x14ac:dyDescent="0.25">
      <c r="A2508" t="s">
        <v>401</v>
      </c>
      <c r="B2508" t="s">
        <v>402</v>
      </c>
      <c r="C2508" t="s">
        <v>85</v>
      </c>
      <c r="D2508">
        <v>80</v>
      </c>
      <c r="E2508" t="s">
        <v>86</v>
      </c>
      <c r="F2508" t="s">
        <v>87</v>
      </c>
      <c r="G2508" t="s">
        <v>88</v>
      </c>
      <c r="H2508" t="s">
        <v>89</v>
      </c>
      <c r="I2508" t="s">
        <v>194</v>
      </c>
      <c r="J2508" t="s">
        <v>91</v>
      </c>
      <c r="K2508" t="s">
        <v>195</v>
      </c>
      <c r="L2508">
        <v>20456</v>
      </c>
      <c r="M2508">
        <v>745589</v>
      </c>
      <c r="N2508">
        <v>169134</v>
      </c>
      <c r="O2508">
        <v>48862</v>
      </c>
      <c r="P2508">
        <v>115493</v>
      </c>
      <c r="Q2508" t="s">
        <v>93</v>
      </c>
      <c r="R2508">
        <v>444514</v>
      </c>
    </row>
    <row r="2509" spans="1:18" x14ac:dyDescent="0.25">
      <c r="A2509" t="s">
        <v>401</v>
      </c>
      <c r="B2509" t="s">
        <v>402</v>
      </c>
      <c r="C2509" t="s">
        <v>85</v>
      </c>
      <c r="D2509">
        <v>80</v>
      </c>
      <c r="E2509" t="s">
        <v>86</v>
      </c>
      <c r="F2509" t="s">
        <v>87</v>
      </c>
      <c r="G2509" t="s">
        <v>88</v>
      </c>
      <c r="H2509" t="s">
        <v>89</v>
      </c>
      <c r="I2509" t="s">
        <v>130</v>
      </c>
      <c r="J2509" t="s">
        <v>91</v>
      </c>
      <c r="K2509" t="s">
        <v>131</v>
      </c>
      <c r="L2509">
        <v>600</v>
      </c>
      <c r="M2509">
        <v>745589</v>
      </c>
      <c r="N2509">
        <v>169134</v>
      </c>
      <c r="O2509">
        <v>48862</v>
      </c>
      <c r="P2509">
        <v>115493</v>
      </c>
      <c r="Q2509" t="s">
        <v>93</v>
      </c>
      <c r="R2509">
        <v>444514</v>
      </c>
    </row>
    <row r="2510" spans="1:18" x14ac:dyDescent="0.25">
      <c r="A2510" t="s">
        <v>401</v>
      </c>
      <c r="B2510" t="s">
        <v>402</v>
      </c>
      <c r="C2510" t="s">
        <v>85</v>
      </c>
      <c r="D2510">
        <v>80</v>
      </c>
      <c r="E2510" t="s">
        <v>86</v>
      </c>
      <c r="F2510" t="s">
        <v>87</v>
      </c>
      <c r="G2510" t="s">
        <v>88</v>
      </c>
      <c r="H2510" t="s">
        <v>89</v>
      </c>
      <c r="I2510" t="s">
        <v>194</v>
      </c>
      <c r="J2510" t="s">
        <v>91</v>
      </c>
      <c r="K2510" t="s">
        <v>195</v>
      </c>
      <c r="L2510">
        <v>4939</v>
      </c>
      <c r="M2510">
        <v>745589</v>
      </c>
      <c r="N2510">
        <v>169134</v>
      </c>
      <c r="O2510">
        <v>48862</v>
      </c>
      <c r="P2510">
        <v>115493</v>
      </c>
      <c r="Q2510" t="s">
        <v>93</v>
      </c>
      <c r="R2510">
        <v>444514</v>
      </c>
    </row>
    <row r="2511" spans="1:18" x14ac:dyDescent="0.25">
      <c r="A2511" t="s">
        <v>401</v>
      </c>
      <c r="B2511" t="s">
        <v>402</v>
      </c>
      <c r="C2511" t="s">
        <v>85</v>
      </c>
      <c r="D2511">
        <v>80</v>
      </c>
      <c r="E2511" t="s">
        <v>86</v>
      </c>
      <c r="F2511" t="s">
        <v>87</v>
      </c>
      <c r="G2511" t="s">
        <v>88</v>
      </c>
      <c r="H2511" t="s">
        <v>89</v>
      </c>
      <c r="I2511" t="s">
        <v>194</v>
      </c>
      <c r="J2511" t="s">
        <v>91</v>
      </c>
      <c r="K2511" t="s">
        <v>195</v>
      </c>
      <c r="L2511">
        <v>4879</v>
      </c>
      <c r="M2511">
        <v>745589</v>
      </c>
      <c r="N2511">
        <v>169134</v>
      </c>
      <c r="O2511">
        <v>48862</v>
      </c>
      <c r="P2511">
        <v>115493</v>
      </c>
      <c r="Q2511" t="s">
        <v>93</v>
      </c>
      <c r="R2511">
        <v>444514</v>
      </c>
    </row>
    <row r="2512" spans="1:18" x14ac:dyDescent="0.25">
      <c r="A2512" t="s">
        <v>401</v>
      </c>
      <c r="B2512" t="s">
        <v>402</v>
      </c>
      <c r="C2512" t="s">
        <v>85</v>
      </c>
      <c r="D2512">
        <v>80</v>
      </c>
      <c r="E2512" t="s">
        <v>86</v>
      </c>
      <c r="F2512" t="s">
        <v>87</v>
      </c>
      <c r="G2512" t="s">
        <v>88</v>
      </c>
      <c r="H2512" t="s">
        <v>89</v>
      </c>
      <c r="I2512" t="s">
        <v>200</v>
      </c>
      <c r="J2512" t="s">
        <v>91</v>
      </c>
      <c r="K2512" t="s">
        <v>201</v>
      </c>
      <c r="L2512">
        <v>18317</v>
      </c>
      <c r="M2512">
        <v>745589</v>
      </c>
      <c r="N2512">
        <v>169134</v>
      </c>
      <c r="O2512">
        <v>48862</v>
      </c>
      <c r="P2512">
        <v>115493</v>
      </c>
      <c r="Q2512" t="s">
        <v>93</v>
      </c>
      <c r="R2512">
        <v>444514</v>
      </c>
    </row>
    <row r="2513" spans="1:18" x14ac:dyDescent="0.25">
      <c r="A2513" t="s">
        <v>401</v>
      </c>
      <c r="B2513" t="s">
        <v>402</v>
      </c>
      <c r="C2513" t="s">
        <v>85</v>
      </c>
      <c r="D2513">
        <v>80</v>
      </c>
      <c r="E2513" t="s">
        <v>86</v>
      </c>
      <c r="F2513" t="s">
        <v>87</v>
      </c>
      <c r="G2513" t="s">
        <v>88</v>
      </c>
      <c r="H2513" t="s">
        <v>89</v>
      </c>
      <c r="I2513" t="s">
        <v>208</v>
      </c>
      <c r="J2513" t="s">
        <v>91</v>
      </c>
      <c r="K2513" t="s">
        <v>209</v>
      </c>
      <c r="L2513">
        <v>2207</v>
      </c>
      <c r="M2513">
        <v>745589</v>
      </c>
      <c r="N2513">
        <v>169134</v>
      </c>
      <c r="O2513">
        <v>48862</v>
      </c>
      <c r="P2513">
        <v>115493</v>
      </c>
      <c r="Q2513" t="s">
        <v>93</v>
      </c>
      <c r="R2513">
        <v>444514</v>
      </c>
    </row>
    <row r="2514" spans="1:18" x14ac:dyDescent="0.25">
      <c r="A2514" t="s">
        <v>401</v>
      </c>
      <c r="B2514" t="s">
        <v>402</v>
      </c>
      <c r="C2514" t="s">
        <v>85</v>
      </c>
      <c r="D2514">
        <v>80</v>
      </c>
      <c r="E2514" t="s">
        <v>86</v>
      </c>
      <c r="F2514" t="s">
        <v>87</v>
      </c>
      <c r="G2514" t="s">
        <v>88</v>
      </c>
      <c r="H2514" t="s">
        <v>89</v>
      </c>
      <c r="I2514" t="s">
        <v>208</v>
      </c>
      <c r="J2514" t="s">
        <v>91</v>
      </c>
      <c r="K2514" t="s">
        <v>209</v>
      </c>
      <c r="L2514">
        <v>5875</v>
      </c>
      <c r="M2514">
        <v>745589</v>
      </c>
      <c r="N2514">
        <v>169134</v>
      </c>
      <c r="O2514">
        <v>48862</v>
      </c>
      <c r="P2514">
        <v>115493</v>
      </c>
      <c r="Q2514" t="s">
        <v>93</v>
      </c>
      <c r="R2514">
        <v>444514</v>
      </c>
    </row>
    <row r="2515" spans="1:18" x14ac:dyDescent="0.25">
      <c r="A2515" t="s">
        <v>401</v>
      </c>
      <c r="B2515" t="s">
        <v>402</v>
      </c>
      <c r="C2515" t="s">
        <v>85</v>
      </c>
      <c r="D2515">
        <v>80</v>
      </c>
      <c r="E2515" t="s">
        <v>86</v>
      </c>
      <c r="F2515" t="s">
        <v>87</v>
      </c>
      <c r="G2515" t="s">
        <v>88</v>
      </c>
      <c r="H2515" t="s">
        <v>89</v>
      </c>
      <c r="I2515" t="s">
        <v>222</v>
      </c>
      <c r="J2515" t="s">
        <v>91</v>
      </c>
      <c r="K2515" t="s">
        <v>223</v>
      </c>
      <c r="L2515">
        <v>2622</v>
      </c>
      <c r="M2515">
        <v>745589</v>
      </c>
      <c r="N2515">
        <v>169134</v>
      </c>
      <c r="O2515">
        <v>48862</v>
      </c>
      <c r="P2515">
        <v>115493</v>
      </c>
      <c r="Q2515" t="s">
        <v>93</v>
      </c>
      <c r="R2515">
        <v>444514</v>
      </c>
    </row>
    <row r="2516" spans="1:18" x14ac:dyDescent="0.25">
      <c r="A2516" t="s">
        <v>401</v>
      </c>
      <c r="B2516" t="s">
        <v>402</v>
      </c>
      <c r="C2516" t="s">
        <v>85</v>
      </c>
      <c r="D2516">
        <v>80</v>
      </c>
      <c r="E2516" t="s">
        <v>86</v>
      </c>
      <c r="F2516" t="s">
        <v>87</v>
      </c>
      <c r="G2516" t="s">
        <v>88</v>
      </c>
      <c r="H2516" t="s">
        <v>89</v>
      </c>
      <c r="I2516" t="s">
        <v>136</v>
      </c>
      <c r="J2516" t="s">
        <v>91</v>
      </c>
      <c r="K2516" t="s">
        <v>137</v>
      </c>
      <c r="L2516">
        <v>1020</v>
      </c>
      <c r="M2516">
        <v>745589</v>
      </c>
      <c r="N2516">
        <v>169134</v>
      </c>
      <c r="O2516">
        <v>48862</v>
      </c>
      <c r="P2516">
        <v>115493</v>
      </c>
      <c r="Q2516" t="s">
        <v>93</v>
      </c>
      <c r="R2516">
        <v>444514</v>
      </c>
    </row>
    <row r="2517" spans="1:18" x14ac:dyDescent="0.25">
      <c r="A2517" t="s">
        <v>401</v>
      </c>
      <c r="B2517" t="s">
        <v>402</v>
      </c>
      <c r="C2517" t="s">
        <v>85</v>
      </c>
      <c r="D2517">
        <v>80</v>
      </c>
      <c r="E2517" t="s">
        <v>86</v>
      </c>
      <c r="F2517" t="s">
        <v>87</v>
      </c>
      <c r="G2517" t="s">
        <v>88</v>
      </c>
      <c r="H2517" t="s">
        <v>89</v>
      </c>
      <c r="I2517" t="s">
        <v>190</v>
      </c>
      <c r="J2517" t="s">
        <v>91</v>
      </c>
      <c r="K2517" t="s">
        <v>191</v>
      </c>
      <c r="L2517">
        <v>8200</v>
      </c>
      <c r="M2517">
        <v>745589</v>
      </c>
      <c r="N2517">
        <v>169134</v>
      </c>
      <c r="O2517">
        <v>48862</v>
      </c>
      <c r="P2517">
        <v>115493</v>
      </c>
      <c r="Q2517" t="s">
        <v>93</v>
      </c>
      <c r="R2517">
        <v>444514</v>
      </c>
    </row>
    <row r="2518" spans="1:18" x14ac:dyDescent="0.25">
      <c r="A2518" t="s">
        <v>401</v>
      </c>
      <c r="B2518" t="s">
        <v>402</v>
      </c>
      <c r="C2518" t="s">
        <v>85</v>
      </c>
      <c r="D2518">
        <v>80</v>
      </c>
      <c r="E2518" t="s">
        <v>86</v>
      </c>
      <c r="F2518" t="s">
        <v>87</v>
      </c>
      <c r="G2518" t="s">
        <v>88</v>
      </c>
      <c r="H2518" t="s">
        <v>89</v>
      </c>
      <c r="I2518" t="s">
        <v>208</v>
      </c>
      <c r="J2518" t="s">
        <v>91</v>
      </c>
      <c r="K2518" t="s">
        <v>209</v>
      </c>
      <c r="L2518">
        <v>900</v>
      </c>
      <c r="M2518">
        <v>745589</v>
      </c>
      <c r="N2518">
        <v>169134</v>
      </c>
      <c r="O2518">
        <v>48862</v>
      </c>
      <c r="P2518">
        <v>115493</v>
      </c>
      <c r="Q2518" t="s">
        <v>93</v>
      </c>
      <c r="R2518">
        <v>444514</v>
      </c>
    </row>
    <row r="2519" spans="1:18" x14ac:dyDescent="0.25">
      <c r="A2519" t="s">
        <v>403</v>
      </c>
      <c r="B2519" t="s">
        <v>404</v>
      </c>
      <c r="C2519" t="s">
        <v>85</v>
      </c>
      <c r="D2519">
        <v>91</v>
      </c>
      <c r="E2519" t="s">
        <v>86</v>
      </c>
      <c r="F2519" t="s">
        <v>87</v>
      </c>
      <c r="G2519" t="s">
        <v>88</v>
      </c>
      <c r="H2519" t="s">
        <v>89</v>
      </c>
      <c r="I2519" t="s">
        <v>190</v>
      </c>
      <c r="J2519" t="s">
        <v>91</v>
      </c>
      <c r="K2519" t="s">
        <v>191</v>
      </c>
      <c r="L2519">
        <v>700</v>
      </c>
      <c r="M2519">
        <v>934430</v>
      </c>
      <c r="N2519">
        <v>199411</v>
      </c>
      <c r="O2519">
        <v>36392</v>
      </c>
      <c r="P2519">
        <v>100866</v>
      </c>
      <c r="Q2519" t="s">
        <v>93</v>
      </c>
      <c r="R2519">
        <v>465167</v>
      </c>
    </row>
    <row r="2520" spans="1:18" x14ac:dyDescent="0.25">
      <c r="A2520" t="s">
        <v>403</v>
      </c>
      <c r="B2520" t="s">
        <v>404</v>
      </c>
      <c r="C2520" t="s">
        <v>85</v>
      </c>
      <c r="D2520">
        <v>91</v>
      </c>
      <c r="E2520" t="s">
        <v>86</v>
      </c>
      <c r="F2520" t="s">
        <v>87</v>
      </c>
      <c r="G2520" t="s">
        <v>88</v>
      </c>
      <c r="H2520" t="s">
        <v>89</v>
      </c>
      <c r="I2520" t="s">
        <v>190</v>
      </c>
      <c r="J2520" t="s">
        <v>91</v>
      </c>
      <c r="K2520" t="s">
        <v>191</v>
      </c>
      <c r="L2520">
        <v>750</v>
      </c>
      <c r="M2520">
        <v>934430</v>
      </c>
      <c r="N2520">
        <v>199411</v>
      </c>
      <c r="O2520">
        <v>36392</v>
      </c>
      <c r="P2520">
        <v>100866</v>
      </c>
      <c r="Q2520" t="s">
        <v>93</v>
      </c>
      <c r="R2520">
        <v>465167</v>
      </c>
    </row>
    <row r="2521" spans="1:18" x14ac:dyDescent="0.25">
      <c r="A2521" t="s">
        <v>403</v>
      </c>
      <c r="B2521" t="s">
        <v>404</v>
      </c>
      <c r="C2521" t="s">
        <v>85</v>
      </c>
      <c r="D2521">
        <v>91</v>
      </c>
      <c r="E2521" t="s">
        <v>86</v>
      </c>
      <c r="F2521" t="s">
        <v>87</v>
      </c>
      <c r="G2521" t="s">
        <v>88</v>
      </c>
      <c r="H2521" t="s">
        <v>89</v>
      </c>
      <c r="I2521" t="s">
        <v>216</v>
      </c>
      <c r="J2521" t="s">
        <v>91</v>
      </c>
      <c r="K2521" t="s">
        <v>217</v>
      </c>
      <c r="L2521">
        <v>9100</v>
      </c>
      <c r="M2521">
        <v>934430</v>
      </c>
      <c r="N2521">
        <v>199411</v>
      </c>
      <c r="O2521">
        <v>36392</v>
      </c>
      <c r="P2521">
        <v>100866</v>
      </c>
      <c r="Q2521" t="s">
        <v>93</v>
      </c>
      <c r="R2521">
        <v>465167</v>
      </c>
    </row>
    <row r="2522" spans="1:18" x14ac:dyDescent="0.25">
      <c r="A2522" t="s">
        <v>403</v>
      </c>
      <c r="B2522" t="s">
        <v>404</v>
      </c>
      <c r="C2522" t="s">
        <v>85</v>
      </c>
      <c r="D2522">
        <v>91</v>
      </c>
      <c r="E2522" t="s">
        <v>86</v>
      </c>
      <c r="F2522" t="s">
        <v>87</v>
      </c>
      <c r="G2522" t="s">
        <v>88</v>
      </c>
      <c r="H2522" t="s">
        <v>89</v>
      </c>
      <c r="I2522" t="s">
        <v>208</v>
      </c>
      <c r="J2522" t="s">
        <v>91</v>
      </c>
      <c r="K2522" t="s">
        <v>209</v>
      </c>
      <c r="L2522">
        <v>4384</v>
      </c>
      <c r="M2522">
        <v>934430</v>
      </c>
      <c r="N2522">
        <v>199411</v>
      </c>
      <c r="O2522">
        <v>36392</v>
      </c>
      <c r="P2522">
        <v>100866</v>
      </c>
      <c r="Q2522" t="s">
        <v>93</v>
      </c>
      <c r="R2522">
        <v>465167</v>
      </c>
    </row>
    <row r="2523" spans="1:18" x14ac:dyDescent="0.25">
      <c r="A2523" t="s">
        <v>403</v>
      </c>
      <c r="B2523" t="s">
        <v>404</v>
      </c>
      <c r="C2523" t="s">
        <v>85</v>
      </c>
      <c r="D2523">
        <v>91</v>
      </c>
      <c r="E2523" t="s">
        <v>86</v>
      </c>
      <c r="F2523" t="s">
        <v>87</v>
      </c>
      <c r="G2523" t="s">
        <v>88</v>
      </c>
      <c r="H2523" t="s">
        <v>89</v>
      </c>
      <c r="I2523" t="s">
        <v>128</v>
      </c>
      <c r="J2523" t="s">
        <v>91</v>
      </c>
      <c r="K2523" t="s">
        <v>129</v>
      </c>
      <c r="L2523">
        <v>-4259</v>
      </c>
      <c r="M2523">
        <v>934430</v>
      </c>
      <c r="N2523">
        <v>199411</v>
      </c>
      <c r="O2523">
        <v>36392</v>
      </c>
      <c r="P2523">
        <v>100866</v>
      </c>
      <c r="Q2523" t="s">
        <v>93</v>
      </c>
      <c r="R2523">
        <v>465167</v>
      </c>
    </row>
    <row r="2524" spans="1:18" x14ac:dyDescent="0.25">
      <c r="A2524" t="s">
        <v>403</v>
      </c>
      <c r="B2524" t="s">
        <v>404</v>
      </c>
      <c r="C2524" t="s">
        <v>85</v>
      </c>
      <c r="D2524">
        <v>91</v>
      </c>
      <c r="E2524" t="s">
        <v>86</v>
      </c>
      <c r="F2524" t="s">
        <v>87</v>
      </c>
      <c r="G2524" t="s">
        <v>88</v>
      </c>
      <c r="H2524" t="s">
        <v>89</v>
      </c>
      <c r="I2524" t="s">
        <v>130</v>
      </c>
      <c r="J2524" t="s">
        <v>91</v>
      </c>
      <c r="K2524" t="s">
        <v>131</v>
      </c>
      <c r="L2524">
        <v>4200</v>
      </c>
      <c r="M2524">
        <v>934430</v>
      </c>
      <c r="N2524">
        <v>199411</v>
      </c>
      <c r="O2524">
        <v>36392</v>
      </c>
      <c r="P2524">
        <v>100866</v>
      </c>
      <c r="Q2524" t="s">
        <v>93</v>
      </c>
      <c r="R2524">
        <v>465167</v>
      </c>
    </row>
    <row r="2525" spans="1:18" x14ac:dyDescent="0.25">
      <c r="A2525" t="s">
        <v>403</v>
      </c>
      <c r="B2525" t="s">
        <v>404</v>
      </c>
      <c r="C2525" t="s">
        <v>85</v>
      </c>
      <c r="D2525">
        <v>91</v>
      </c>
      <c r="E2525" t="s">
        <v>86</v>
      </c>
      <c r="F2525" t="s">
        <v>87</v>
      </c>
      <c r="G2525" t="s">
        <v>88</v>
      </c>
      <c r="H2525" t="s">
        <v>89</v>
      </c>
      <c r="I2525" t="s">
        <v>194</v>
      </c>
      <c r="J2525" t="s">
        <v>91</v>
      </c>
      <c r="K2525" t="s">
        <v>195</v>
      </c>
      <c r="L2525">
        <v>5310</v>
      </c>
      <c r="M2525">
        <v>934430</v>
      </c>
      <c r="N2525">
        <v>199411</v>
      </c>
      <c r="O2525">
        <v>36392</v>
      </c>
      <c r="P2525">
        <v>100866</v>
      </c>
      <c r="Q2525" t="s">
        <v>93</v>
      </c>
      <c r="R2525">
        <v>465167</v>
      </c>
    </row>
    <row r="2526" spans="1:18" x14ac:dyDescent="0.25">
      <c r="A2526" t="s">
        <v>403</v>
      </c>
      <c r="B2526" t="s">
        <v>404</v>
      </c>
      <c r="C2526" t="s">
        <v>85</v>
      </c>
      <c r="D2526">
        <v>91</v>
      </c>
      <c r="E2526" t="s">
        <v>86</v>
      </c>
      <c r="F2526" t="s">
        <v>87</v>
      </c>
      <c r="G2526" t="s">
        <v>88</v>
      </c>
      <c r="H2526" t="s">
        <v>89</v>
      </c>
      <c r="I2526" t="s">
        <v>196</v>
      </c>
      <c r="J2526" t="s">
        <v>91</v>
      </c>
      <c r="K2526" t="s">
        <v>197</v>
      </c>
      <c r="L2526">
        <v>13144</v>
      </c>
      <c r="M2526">
        <v>934430</v>
      </c>
      <c r="N2526">
        <v>199411</v>
      </c>
      <c r="O2526">
        <v>36392</v>
      </c>
      <c r="P2526">
        <v>100866</v>
      </c>
      <c r="Q2526" t="s">
        <v>93</v>
      </c>
      <c r="R2526">
        <v>465167</v>
      </c>
    </row>
    <row r="2527" spans="1:18" x14ac:dyDescent="0.25">
      <c r="A2527" t="s">
        <v>403</v>
      </c>
      <c r="B2527" t="s">
        <v>404</v>
      </c>
      <c r="C2527" t="s">
        <v>85</v>
      </c>
      <c r="D2527">
        <v>91</v>
      </c>
      <c r="E2527" t="s">
        <v>86</v>
      </c>
      <c r="F2527" t="s">
        <v>87</v>
      </c>
      <c r="G2527" t="s">
        <v>88</v>
      </c>
      <c r="H2527" t="s">
        <v>89</v>
      </c>
      <c r="I2527" t="s">
        <v>136</v>
      </c>
      <c r="J2527" t="s">
        <v>91</v>
      </c>
      <c r="K2527" t="s">
        <v>137</v>
      </c>
      <c r="L2527">
        <v>968</v>
      </c>
      <c r="M2527">
        <v>934430</v>
      </c>
      <c r="N2527">
        <v>199411</v>
      </c>
      <c r="O2527">
        <v>36392</v>
      </c>
      <c r="P2527">
        <v>100866</v>
      </c>
      <c r="Q2527" t="s">
        <v>93</v>
      </c>
      <c r="R2527">
        <v>465167</v>
      </c>
    </row>
    <row r="2528" spans="1:18" x14ac:dyDescent="0.25">
      <c r="A2528" t="s">
        <v>403</v>
      </c>
      <c r="B2528" t="s">
        <v>404</v>
      </c>
      <c r="C2528" t="s">
        <v>85</v>
      </c>
      <c r="D2528">
        <v>91</v>
      </c>
      <c r="E2528" t="s">
        <v>86</v>
      </c>
      <c r="F2528" t="s">
        <v>87</v>
      </c>
      <c r="G2528" t="s">
        <v>88</v>
      </c>
      <c r="H2528" t="s">
        <v>89</v>
      </c>
      <c r="I2528" t="s">
        <v>130</v>
      </c>
      <c r="J2528" t="s">
        <v>91</v>
      </c>
      <c r="K2528" t="s">
        <v>131</v>
      </c>
      <c r="L2528">
        <v>720</v>
      </c>
      <c r="M2528">
        <v>934430</v>
      </c>
      <c r="N2528">
        <v>199411</v>
      </c>
      <c r="O2528">
        <v>36392</v>
      </c>
      <c r="P2528">
        <v>100866</v>
      </c>
      <c r="Q2528" t="s">
        <v>93</v>
      </c>
      <c r="R2528">
        <v>465167</v>
      </c>
    </row>
    <row r="2529" spans="1:18" x14ac:dyDescent="0.25">
      <c r="A2529" t="s">
        <v>403</v>
      </c>
      <c r="B2529" t="s">
        <v>404</v>
      </c>
      <c r="C2529" t="s">
        <v>85</v>
      </c>
      <c r="D2529">
        <v>91</v>
      </c>
      <c r="E2529" t="s">
        <v>86</v>
      </c>
      <c r="F2529" t="s">
        <v>87</v>
      </c>
      <c r="G2529" t="s">
        <v>88</v>
      </c>
      <c r="H2529" t="s">
        <v>89</v>
      </c>
      <c r="I2529" t="s">
        <v>160</v>
      </c>
      <c r="J2529" t="s">
        <v>91</v>
      </c>
      <c r="K2529" t="s">
        <v>161</v>
      </c>
      <c r="L2529">
        <v>11559</v>
      </c>
      <c r="M2529">
        <v>934430</v>
      </c>
      <c r="N2529">
        <v>199411</v>
      </c>
      <c r="O2529">
        <v>36392</v>
      </c>
      <c r="P2529">
        <v>100866</v>
      </c>
      <c r="Q2529" t="s">
        <v>93</v>
      </c>
      <c r="R2529">
        <v>465167</v>
      </c>
    </row>
    <row r="2530" spans="1:18" x14ac:dyDescent="0.25">
      <c r="A2530" t="s">
        <v>403</v>
      </c>
      <c r="B2530" t="s">
        <v>404</v>
      </c>
      <c r="C2530" t="s">
        <v>85</v>
      </c>
      <c r="D2530">
        <v>91</v>
      </c>
      <c r="E2530" t="s">
        <v>86</v>
      </c>
      <c r="F2530" t="s">
        <v>87</v>
      </c>
      <c r="G2530" t="s">
        <v>88</v>
      </c>
      <c r="H2530" t="s">
        <v>89</v>
      </c>
      <c r="I2530" t="s">
        <v>190</v>
      </c>
      <c r="J2530" t="s">
        <v>91</v>
      </c>
      <c r="K2530" t="s">
        <v>191</v>
      </c>
      <c r="L2530">
        <v>1900</v>
      </c>
      <c r="M2530">
        <v>934430</v>
      </c>
      <c r="N2530">
        <v>199411</v>
      </c>
      <c r="O2530">
        <v>36392</v>
      </c>
      <c r="P2530">
        <v>100866</v>
      </c>
      <c r="Q2530" t="s">
        <v>93</v>
      </c>
      <c r="R2530">
        <v>465167</v>
      </c>
    </row>
    <row r="2531" spans="1:18" x14ac:dyDescent="0.25">
      <c r="A2531" t="s">
        <v>403</v>
      </c>
      <c r="B2531" t="s">
        <v>404</v>
      </c>
      <c r="C2531" t="s">
        <v>85</v>
      </c>
      <c r="D2531">
        <v>91</v>
      </c>
      <c r="E2531" t="s">
        <v>86</v>
      </c>
      <c r="F2531" t="s">
        <v>87</v>
      </c>
      <c r="G2531" t="s">
        <v>88</v>
      </c>
      <c r="H2531" t="s">
        <v>89</v>
      </c>
      <c r="I2531" t="s">
        <v>130</v>
      </c>
      <c r="J2531" t="s">
        <v>91</v>
      </c>
      <c r="K2531" t="s">
        <v>131</v>
      </c>
      <c r="L2531">
        <v>792</v>
      </c>
      <c r="M2531">
        <v>934430</v>
      </c>
      <c r="N2531">
        <v>199411</v>
      </c>
      <c r="O2531">
        <v>36392</v>
      </c>
      <c r="P2531">
        <v>100866</v>
      </c>
      <c r="Q2531" t="s">
        <v>93</v>
      </c>
      <c r="R2531">
        <v>465167</v>
      </c>
    </row>
    <row r="2532" spans="1:18" x14ac:dyDescent="0.25">
      <c r="A2532" t="s">
        <v>403</v>
      </c>
      <c r="B2532" t="s">
        <v>404</v>
      </c>
      <c r="C2532" t="s">
        <v>85</v>
      </c>
      <c r="D2532">
        <v>91</v>
      </c>
      <c r="E2532" t="s">
        <v>86</v>
      </c>
      <c r="F2532" t="s">
        <v>87</v>
      </c>
      <c r="G2532" t="s">
        <v>88</v>
      </c>
      <c r="H2532" t="s">
        <v>89</v>
      </c>
      <c r="I2532" t="s">
        <v>158</v>
      </c>
      <c r="J2532" t="s">
        <v>91</v>
      </c>
      <c r="K2532" t="s">
        <v>159</v>
      </c>
      <c r="L2532">
        <v>900</v>
      </c>
      <c r="M2532">
        <v>934430</v>
      </c>
      <c r="N2532">
        <v>199411</v>
      </c>
      <c r="O2532">
        <v>36392</v>
      </c>
      <c r="P2532">
        <v>100866</v>
      </c>
      <c r="Q2532" t="s">
        <v>93</v>
      </c>
      <c r="R2532">
        <v>465167</v>
      </c>
    </row>
    <row r="2533" spans="1:18" x14ac:dyDescent="0.25">
      <c r="A2533" t="s">
        <v>403</v>
      </c>
      <c r="B2533" t="s">
        <v>404</v>
      </c>
      <c r="C2533" t="s">
        <v>85</v>
      </c>
      <c r="D2533">
        <v>91</v>
      </c>
      <c r="E2533" t="s">
        <v>86</v>
      </c>
      <c r="F2533" t="s">
        <v>87</v>
      </c>
      <c r="G2533" t="s">
        <v>88</v>
      </c>
      <c r="H2533" t="s">
        <v>89</v>
      </c>
      <c r="I2533" t="s">
        <v>192</v>
      </c>
      <c r="J2533" t="s">
        <v>91</v>
      </c>
      <c r="K2533" t="s">
        <v>193</v>
      </c>
      <c r="L2533">
        <v>6729</v>
      </c>
      <c r="M2533">
        <v>934430</v>
      </c>
      <c r="N2533">
        <v>199411</v>
      </c>
      <c r="O2533">
        <v>36392</v>
      </c>
      <c r="P2533">
        <v>100866</v>
      </c>
      <c r="Q2533" t="s">
        <v>93</v>
      </c>
      <c r="R2533">
        <v>465167</v>
      </c>
    </row>
    <row r="2534" spans="1:18" x14ac:dyDescent="0.25">
      <c r="A2534" t="s">
        <v>403</v>
      </c>
      <c r="B2534" t="s">
        <v>404</v>
      </c>
      <c r="C2534" t="s">
        <v>85</v>
      </c>
      <c r="D2534">
        <v>91</v>
      </c>
      <c r="E2534" t="s">
        <v>86</v>
      </c>
      <c r="F2534" t="s">
        <v>87</v>
      </c>
      <c r="G2534" t="s">
        <v>88</v>
      </c>
      <c r="H2534" t="s">
        <v>89</v>
      </c>
      <c r="I2534" t="s">
        <v>226</v>
      </c>
      <c r="J2534" t="s">
        <v>91</v>
      </c>
      <c r="K2534" t="s">
        <v>227</v>
      </c>
      <c r="L2534">
        <v>300</v>
      </c>
      <c r="M2534">
        <v>934430</v>
      </c>
      <c r="N2534">
        <v>199411</v>
      </c>
      <c r="O2534">
        <v>36392</v>
      </c>
      <c r="P2534">
        <v>100866</v>
      </c>
      <c r="Q2534" t="s">
        <v>93</v>
      </c>
      <c r="R2534">
        <v>465167</v>
      </c>
    </row>
    <row r="2535" spans="1:18" x14ac:dyDescent="0.25">
      <c r="A2535" t="s">
        <v>403</v>
      </c>
      <c r="B2535" t="s">
        <v>404</v>
      </c>
      <c r="C2535" t="s">
        <v>85</v>
      </c>
      <c r="D2535">
        <v>91</v>
      </c>
      <c r="E2535" t="s">
        <v>86</v>
      </c>
      <c r="F2535" t="s">
        <v>87</v>
      </c>
      <c r="G2535" t="s">
        <v>88</v>
      </c>
      <c r="H2535" t="s">
        <v>89</v>
      </c>
      <c r="I2535" t="s">
        <v>136</v>
      </c>
      <c r="J2535" t="s">
        <v>91</v>
      </c>
      <c r="K2535" t="s">
        <v>137</v>
      </c>
      <c r="L2535">
        <v>1680</v>
      </c>
      <c r="M2535">
        <v>934430</v>
      </c>
      <c r="N2535">
        <v>199411</v>
      </c>
      <c r="O2535">
        <v>36392</v>
      </c>
      <c r="P2535">
        <v>100866</v>
      </c>
      <c r="Q2535" t="s">
        <v>93</v>
      </c>
      <c r="R2535">
        <v>465167</v>
      </c>
    </row>
    <row r="2536" spans="1:18" x14ac:dyDescent="0.25">
      <c r="A2536" t="s">
        <v>403</v>
      </c>
      <c r="B2536" t="s">
        <v>404</v>
      </c>
      <c r="C2536" t="s">
        <v>85</v>
      </c>
      <c r="D2536">
        <v>91</v>
      </c>
      <c r="E2536" t="s">
        <v>86</v>
      </c>
      <c r="F2536" t="s">
        <v>87</v>
      </c>
      <c r="G2536" t="s">
        <v>88</v>
      </c>
      <c r="H2536" t="s">
        <v>89</v>
      </c>
      <c r="I2536" t="s">
        <v>136</v>
      </c>
      <c r="J2536" t="s">
        <v>91</v>
      </c>
      <c r="K2536" t="s">
        <v>137</v>
      </c>
      <c r="L2536">
        <v>50</v>
      </c>
      <c r="M2536">
        <v>934430</v>
      </c>
      <c r="N2536">
        <v>199411</v>
      </c>
      <c r="O2536">
        <v>36392</v>
      </c>
      <c r="P2536">
        <v>100866</v>
      </c>
      <c r="Q2536" t="s">
        <v>93</v>
      </c>
      <c r="R2536">
        <v>465167</v>
      </c>
    </row>
    <row r="2537" spans="1:18" x14ac:dyDescent="0.25">
      <c r="A2537" t="s">
        <v>403</v>
      </c>
      <c r="B2537" t="s">
        <v>404</v>
      </c>
      <c r="C2537" t="s">
        <v>85</v>
      </c>
      <c r="D2537">
        <v>91</v>
      </c>
      <c r="E2537" t="s">
        <v>86</v>
      </c>
      <c r="F2537" t="s">
        <v>87</v>
      </c>
      <c r="G2537" t="s">
        <v>88</v>
      </c>
      <c r="H2537" t="s">
        <v>89</v>
      </c>
      <c r="I2537" t="s">
        <v>136</v>
      </c>
      <c r="J2537" t="s">
        <v>91</v>
      </c>
      <c r="K2537" t="s">
        <v>137</v>
      </c>
      <c r="L2537">
        <v>500</v>
      </c>
      <c r="M2537">
        <v>934430</v>
      </c>
      <c r="N2537">
        <v>199411</v>
      </c>
      <c r="O2537">
        <v>36392</v>
      </c>
      <c r="P2537">
        <v>100866</v>
      </c>
      <c r="Q2537" t="s">
        <v>93</v>
      </c>
      <c r="R2537">
        <v>465167</v>
      </c>
    </row>
    <row r="2538" spans="1:18" x14ac:dyDescent="0.25">
      <c r="A2538" t="s">
        <v>403</v>
      </c>
      <c r="B2538" t="s">
        <v>404</v>
      </c>
      <c r="C2538" t="s">
        <v>85</v>
      </c>
      <c r="D2538">
        <v>91</v>
      </c>
      <c r="E2538" t="s">
        <v>86</v>
      </c>
      <c r="F2538" t="s">
        <v>87</v>
      </c>
      <c r="G2538" t="s">
        <v>88</v>
      </c>
      <c r="H2538" t="s">
        <v>89</v>
      </c>
      <c r="I2538" t="s">
        <v>136</v>
      </c>
      <c r="J2538" t="s">
        <v>91</v>
      </c>
      <c r="K2538" t="s">
        <v>137</v>
      </c>
      <c r="L2538">
        <v>300</v>
      </c>
      <c r="M2538">
        <v>934430</v>
      </c>
      <c r="N2538">
        <v>199411</v>
      </c>
      <c r="O2538">
        <v>36392</v>
      </c>
      <c r="P2538">
        <v>100866</v>
      </c>
      <c r="Q2538" t="s">
        <v>93</v>
      </c>
      <c r="R2538">
        <v>465167</v>
      </c>
    </row>
    <row r="2539" spans="1:18" x14ac:dyDescent="0.25">
      <c r="A2539" t="s">
        <v>403</v>
      </c>
      <c r="B2539" t="s">
        <v>404</v>
      </c>
      <c r="C2539" t="s">
        <v>85</v>
      </c>
      <c r="D2539">
        <v>91</v>
      </c>
      <c r="E2539" t="s">
        <v>86</v>
      </c>
      <c r="F2539" t="s">
        <v>87</v>
      </c>
      <c r="G2539" t="s">
        <v>88</v>
      </c>
      <c r="H2539" t="s">
        <v>89</v>
      </c>
      <c r="I2539" t="s">
        <v>220</v>
      </c>
      <c r="J2539" t="s">
        <v>91</v>
      </c>
      <c r="K2539" t="s">
        <v>221</v>
      </c>
      <c r="L2539">
        <v>4000</v>
      </c>
      <c r="M2539">
        <v>934430</v>
      </c>
      <c r="N2539">
        <v>199411</v>
      </c>
      <c r="O2539">
        <v>36392</v>
      </c>
      <c r="P2539">
        <v>100866</v>
      </c>
      <c r="Q2539" t="s">
        <v>93</v>
      </c>
      <c r="R2539">
        <v>465167</v>
      </c>
    </row>
    <row r="2540" spans="1:18" x14ac:dyDescent="0.25">
      <c r="A2540" t="s">
        <v>403</v>
      </c>
      <c r="B2540" t="s">
        <v>404</v>
      </c>
      <c r="C2540" t="s">
        <v>85</v>
      </c>
      <c r="D2540">
        <v>91</v>
      </c>
      <c r="E2540" t="s">
        <v>86</v>
      </c>
      <c r="F2540" t="s">
        <v>87</v>
      </c>
      <c r="G2540" t="s">
        <v>88</v>
      </c>
      <c r="H2540" t="s">
        <v>89</v>
      </c>
      <c r="I2540" t="s">
        <v>224</v>
      </c>
      <c r="J2540" t="s">
        <v>91</v>
      </c>
      <c r="K2540" t="s">
        <v>225</v>
      </c>
      <c r="L2540">
        <v>1000</v>
      </c>
      <c r="M2540">
        <v>934430</v>
      </c>
      <c r="N2540">
        <v>199411</v>
      </c>
      <c r="O2540">
        <v>36392</v>
      </c>
      <c r="P2540">
        <v>100866</v>
      </c>
      <c r="Q2540" t="s">
        <v>93</v>
      </c>
      <c r="R2540">
        <v>465167</v>
      </c>
    </row>
    <row r="2541" spans="1:18" x14ac:dyDescent="0.25">
      <c r="A2541" t="s">
        <v>403</v>
      </c>
      <c r="B2541" t="s">
        <v>404</v>
      </c>
      <c r="C2541" t="s">
        <v>85</v>
      </c>
      <c r="D2541">
        <v>91</v>
      </c>
      <c r="E2541" t="s">
        <v>86</v>
      </c>
      <c r="F2541" t="s">
        <v>87</v>
      </c>
      <c r="G2541" t="s">
        <v>88</v>
      </c>
      <c r="H2541" t="s">
        <v>89</v>
      </c>
      <c r="I2541" t="s">
        <v>136</v>
      </c>
      <c r="J2541" t="s">
        <v>91</v>
      </c>
      <c r="K2541" t="s">
        <v>137</v>
      </c>
      <c r="L2541">
        <v>180</v>
      </c>
      <c r="M2541">
        <v>934430</v>
      </c>
      <c r="N2541">
        <v>199411</v>
      </c>
      <c r="O2541">
        <v>36392</v>
      </c>
      <c r="P2541">
        <v>100866</v>
      </c>
      <c r="Q2541" t="s">
        <v>93</v>
      </c>
      <c r="R2541">
        <v>465167</v>
      </c>
    </row>
    <row r="2542" spans="1:18" x14ac:dyDescent="0.25">
      <c r="A2542" t="s">
        <v>403</v>
      </c>
      <c r="B2542" t="s">
        <v>404</v>
      </c>
      <c r="C2542" t="s">
        <v>85</v>
      </c>
      <c r="D2542">
        <v>91</v>
      </c>
      <c r="E2542" t="s">
        <v>86</v>
      </c>
      <c r="F2542" t="s">
        <v>87</v>
      </c>
      <c r="G2542" t="s">
        <v>88</v>
      </c>
      <c r="H2542" t="s">
        <v>89</v>
      </c>
      <c r="I2542" t="s">
        <v>190</v>
      </c>
      <c r="J2542" t="s">
        <v>91</v>
      </c>
      <c r="K2542" t="s">
        <v>191</v>
      </c>
      <c r="L2542">
        <v>8400</v>
      </c>
      <c r="M2542">
        <v>934430</v>
      </c>
      <c r="N2542">
        <v>199411</v>
      </c>
      <c r="O2542">
        <v>36392</v>
      </c>
      <c r="P2542">
        <v>100866</v>
      </c>
      <c r="Q2542" t="s">
        <v>93</v>
      </c>
      <c r="R2542">
        <v>465167</v>
      </c>
    </row>
    <row r="2543" spans="1:18" x14ac:dyDescent="0.25">
      <c r="A2543" t="s">
        <v>403</v>
      </c>
      <c r="B2543" t="s">
        <v>404</v>
      </c>
      <c r="C2543" t="s">
        <v>85</v>
      </c>
      <c r="D2543">
        <v>91</v>
      </c>
      <c r="E2543" t="s">
        <v>86</v>
      </c>
      <c r="F2543" t="s">
        <v>87</v>
      </c>
      <c r="G2543" t="s">
        <v>88</v>
      </c>
      <c r="H2543" t="s">
        <v>89</v>
      </c>
      <c r="I2543" t="s">
        <v>208</v>
      </c>
      <c r="J2543" t="s">
        <v>91</v>
      </c>
      <c r="K2543" t="s">
        <v>209</v>
      </c>
      <c r="L2543">
        <v>563</v>
      </c>
      <c r="M2543">
        <v>934430</v>
      </c>
      <c r="N2543">
        <v>199411</v>
      </c>
      <c r="O2543">
        <v>36392</v>
      </c>
      <c r="P2543">
        <v>100866</v>
      </c>
      <c r="Q2543" t="s">
        <v>93</v>
      </c>
      <c r="R2543">
        <v>465167</v>
      </c>
    </row>
    <row r="2544" spans="1:18" x14ac:dyDescent="0.25">
      <c r="A2544" t="s">
        <v>403</v>
      </c>
      <c r="B2544" t="s">
        <v>404</v>
      </c>
      <c r="C2544" t="s">
        <v>85</v>
      </c>
      <c r="D2544">
        <v>91</v>
      </c>
      <c r="E2544" t="s">
        <v>86</v>
      </c>
      <c r="F2544" t="s">
        <v>87</v>
      </c>
      <c r="G2544" t="s">
        <v>88</v>
      </c>
      <c r="H2544" t="s">
        <v>89</v>
      </c>
      <c r="I2544" t="s">
        <v>208</v>
      </c>
      <c r="J2544" t="s">
        <v>91</v>
      </c>
      <c r="K2544" t="s">
        <v>209</v>
      </c>
      <c r="L2544">
        <v>6277</v>
      </c>
      <c r="M2544">
        <v>934430</v>
      </c>
      <c r="N2544">
        <v>199411</v>
      </c>
      <c r="O2544">
        <v>36392</v>
      </c>
      <c r="P2544">
        <v>100866</v>
      </c>
      <c r="Q2544" t="s">
        <v>93</v>
      </c>
      <c r="R2544">
        <v>465167</v>
      </c>
    </row>
    <row r="2545" spans="1:18" x14ac:dyDescent="0.25">
      <c r="A2545" t="s">
        <v>403</v>
      </c>
      <c r="B2545" t="s">
        <v>404</v>
      </c>
      <c r="C2545" t="s">
        <v>85</v>
      </c>
      <c r="D2545">
        <v>91</v>
      </c>
      <c r="E2545" t="s">
        <v>86</v>
      </c>
      <c r="F2545" t="s">
        <v>87</v>
      </c>
      <c r="G2545" t="s">
        <v>88</v>
      </c>
      <c r="H2545" t="s">
        <v>89</v>
      </c>
      <c r="I2545" t="s">
        <v>208</v>
      </c>
      <c r="J2545" t="s">
        <v>91</v>
      </c>
      <c r="K2545" t="s">
        <v>209</v>
      </c>
      <c r="L2545">
        <v>3046</v>
      </c>
      <c r="M2545">
        <v>934430</v>
      </c>
      <c r="N2545">
        <v>199411</v>
      </c>
      <c r="O2545">
        <v>36392</v>
      </c>
      <c r="P2545">
        <v>100866</v>
      </c>
      <c r="Q2545" t="s">
        <v>93</v>
      </c>
      <c r="R2545">
        <v>465167</v>
      </c>
    </row>
    <row r="2546" spans="1:18" x14ac:dyDescent="0.25">
      <c r="A2546" t="s">
        <v>403</v>
      </c>
      <c r="B2546" t="s">
        <v>404</v>
      </c>
      <c r="C2546" t="s">
        <v>85</v>
      </c>
      <c r="D2546">
        <v>91</v>
      </c>
      <c r="E2546" t="s">
        <v>86</v>
      </c>
      <c r="F2546" t="s">
        <v>87</v>
      </c>
      <c r="G2546" t="s">
        <v>88</v>
      </c>
      <c r="H2546" t="s">
        <v>89</v>
      </c>
      <c r="I2546" t="s">
        <v>208</v>
      </c>
      <c r="J2546" t="s">
        <v>91</v>
      </c>
      <c r="K2546" t="s">
        <v>209</v>
      </c>
      <c r="L2546">
        <v>4692</v>
      </c>
      <c r="M2546">
        <v>934430</v>
      </c>
      <c r="N2546">
        <v>199411</v>
      </c>
      <c r="O2546">
        <v>36392</v>
      </c>
      <c r="P2546">
        <v>100866</v>
      </c>
      <c r="Q2546" t="s">
        <v>93</v>
      </c>
      <c r="R2546">
        <v>465167</v>
      </c>
    </row>
    <row r="2547" spans="1:18" x14ac:dyDescent="0.25">
      <c r="A2547" t="s">
        <v>403</v>
      </c>
      <c r="B2547" t="s">
        <v>404</v>
      </c>
      <c r="C2547" t="s">
        <v>85</v>
      </c>
      <c r="D2547">
        <v>91</v>
      </c>
      <c r="E2547" t="s">
        <v>86</v>
      </c>
      <c r="F2547" t="s">
        <v>87</v>
      </c>
      <c r="G2547" t="s">
        <v>88</v>
      </c>
      <c r="H2547" t="s">
        <v>89</v>
      </c>
      <c r="I2547" t="s">
        <v>208</v>
      </c>
      <c r="J2547" t="s">
        <v>91</v>
      </c>
      <c r="K2547" t="s">
        <v>209</v>
      </c>
      <c r="L2547">
        <v>720</v>
      </c>
      <c r="M2547">
        <v>934430</v>
      </c>
      <c r="N2547">
        <v>199411</v>
      </c>
      <c r="O2547">
        <v>36392</v>
      </c>
      <c r="P2547">
        <v>100866</v>
      </c>
      <c r="Q2547" t="s">
        <v>93</v>
      </c>
      <c r="R2547">
        <v>465167</v>
      </c>
    </row>
    <row r="2548" spans="1:18" x14ac:dyDescent="0.25">
      <c r="A2548" t="s">
        <v>403</v>
      </c>
      <c r="B2548" t="s">
        <v>404</v>
      </c>
      <c r="C2548" t="s">
        <v>85</v>
      </c>
      <c r="D2548">
        <v>91</v>
      </c>
      <c r="E2548" t="s">
        <v>86</v>
      </c>
      <c r="F2548" t="s">
        <v>87</v>
      </c>
      <c r="G2548" t="s">
        <v>88</v>
      </c>
      <c r="H2548" t="s">
        <v>89</v>
      </c>
      <c r="I2548" t="s">
        <v>208</v>
      </c>
      <c r="J2548" t="s">
        <v>91</v>
      </c>
      <c r="K2548" t="s">
        <v>209</v>
      </c>
      <c r="L2548">
        <v>5875</v>
      </c>
      <c r="M2548">
        <v>934430</v>
      </c>
      <c r="N2548">
        <v>199411</v>
      </c>
      <c r="O2548">
        <v>36392</v>
      </c>
      <c r="P2548">
        <v>100866</v>
      </c>
      <c r="Q2548" t="s">
        <v>93</v>
      </c>
      <c r="R2548">
        <v>465167</v>
      </c>
    </row>
    <row r="2549" spans="1:18" x14ac:dyDescent="0.25">
      <c r="A2549" t="s">
        <v>403</v>
      </c>
      <c r="B2549" t="s">
        <v>404</v>
      </c>
      <c r="C2549" t="s">
        <v>85</v>
      </c>
      <c r="D2549">
        <v>91</v>
      </c>
      <c r="E2549" t="s">
        <v>86</v>
      </c>
      <c r="F2549" t="s">
        <v>87</v>
      </c>
      <c r="G2549" t="s">
        <v>88</v>
      </c>
      <c r="H2549" t="s">
        <v>89</v>
      </c>
      <c r="I2549" t="s">
        <v>138</v>
      </c>
      <c r="J2549" t="s">
        <v>91</v>
      </c>
      <c r="K2549" t="s">
        <v>139</v>
      </c>
      <c r="L2549">
        <v>20941</v>
      </c>
      <c r="M2549">
        <v>934430</v>
      </c>
      <c r="N2549">
        <v>199411</v>
      </c>
      <c r="O2549">
        <v>36392</v>
      </c>
      <c r="P2549">
        <v>100866</v>
      </c>
      <c r="Q2549" t="s">
        <v>93</v>
      </c>
      <c r="R2549">
        <v>465167</v>
      </c>
    </row>
    <row r="2550" spans="1:18" x14ac:dyDescent="0.25">
      <c r="A2550" t="s">
        <v>403</v>
      </c>
      <c r="B2550" t="s">
        <v>404</v>
      </c>
      <c r="C2550" t="s">
        <v>85</v>
      </c>
      <c r="D2550">
        <v>91</v>
      </c>
      <c r="E2550" t="s">
        <v>86</v>
      </c>
      <c r="F2550" t="s">
        <v>87</v>
      </c>
      <c r="G2550" t="s">
        <v>88</v>
      </c>
      <c r="H2550" t="s">
        <v>89</v>
      </c>
      <c r="I2550" t="s">
        <v>208</v>
      </c>
      <c r="J2550" t="s">
        <v>91</v>
      </c>
      <c r="K2550" t="s">
        <v>209</v>
      </c>
      <c r="L2550">
        <v>4003</v>
      </c>
      <c r="M2550">
        <v>934430</v>
      </c>
      <c r="N2550">
        <v>199411</v>
      </c>
      <c r="O2550">
        <v>36392</v>
      </c>
      <c r="P2550">
        <v>100866</v>
      </c>
      <c r="Q2550" t="s">
        <v>93</v>
      </c>
      <c r="R2550">
        <v>465167</v>
      </c>
    </row>
    <row r="2551" spans="1:18" x14ac:dyDescent="0.25">
      <c r="A2551" t="s">
        <v>403</v>
      </c>
      <c r="B2551" t="s">
        <v>404</v>
      </c>
      <c r="C2551" t="s">
        <v>85</v>
      </c>
      <c r="D2551">
        <v>91</v>
      </c>
      <c r="E2551" t="s">
        <v>86</v>
      </c>
      <c r="F2551" t="s">
        <v>87</v>
      </c>
      <c r="G2551" t="s">
        <v>88</v>
      </c>
      <c r="H2551" t="s">
        <v>89</v>
      </c>
      <c r="I2551" t="s">
        <v>168</v>
      </c>
      <c r="J2551" t="s">
        <v>91</v>
      </c>
      <c r="K2551" t="s">
        <v>169</v>
      </c>
      <c r="L2551">
        <v>17717</v>
      </c>
      <c r="M2551">
        <v>934430</v>
      </c>
      <c r="N2551">
        <v>199411</v>
      </c>
      <c r="O2551">
        <v>36392</v>
      </c>
      <c r="P2551">
        <v>100866</v>
      </c>
      <c r="Q2551" t="s">
        <v>93</v>
      </c>
      <c r="R2551">
        <v>465167</v>
      </c>
    </row>
    <row r="2552" spans="1:18" x14ac:dyDescent="0.25">
      <c r="A2552" t="s">
        <v>403</v>
      </c>
      <c r="B2552" t="s">
        <v>404</v>
      </c>
      <c r="C2552" t="s">
        <v>85</v>
      </c>
      <c r="D2552">
        <v>91</v>
      </c>
      <c r="E2552" t="s">
        <v>86</v>
      </c>
      <c r="F2552" t="s">
        <v>87</v>
      </c>
      <c r="G2552" t="s">
        <v>88</v>
      </c>
      <c r="H2552" t="s">
        <v>89</v>
      </c>
      <c r="I2552" t="s">
        <v>208</v>
      </c>
      <c r="J2552" t="s">
        <v>91</v>
      </c>
      <c r="K2552" t="s">
        <v>209</v>
      </c>
      <c r="L2552">
        <v>1488</v>
      </c>
      <c r="M2552">
        <v>934430</v>
      </c>
      <c r="N2552">
        <v>199411</v>
      </c>
      <c r="O2552">
        <v>36392</v>
      </c>
      <c r="P2552">
        <v>100866</v>
      </c>
      <c r="Q2552" t="s">
        <v>93</v>
      </c>
      <c r="R2552">
        <v>465167</v>
      </c>
    </row>
    <row r="2553" spans="1:18" x14ac:dyDescent="0.25">
      <c r="A2553" t="s">
        <v>403</v>
      </c>
      <c r="B2553" t="s">
        <v>404</v>
      </c>
      <c r="C2553" t="s">
        <v>85</v>
      </c>
      <c r="D2553">
        <v>91</v>
      </c>
      <c r="E2553" t="s">
        <v>86</v>
      </c>
      <c r="F2553" t="s">
        <v>87</v>
      </c>
      <c r="G2553" t="s">
        <v>88</v>
      </c>
      <c r="H2553" t="s">
        <v>89</v>
      </c>
      <c r="I2553" t="s">
        <v>192</v>
      </c>
      <c r="J2553" t="s">
        <v>91</v>
      </c>
      <c r="K2553" t="s">
        <v>193</v>
      </c>
      <c r="L2553">
        <v>400</v>
      </c>
      <c r="M2553">
        <v>934430</v>
      </c>
      <c r="N2553">
        <v>199411</v>
      </c>
      <c r="O2553">
        <v>36392</v>
      </c>
      <c r="P2553">
        <v>100866</v>
      </c>
      <c r="Q2553" t="s">
        <v>93</v>
      </c>
      <c r="R2553">
        <v>465167</v>
      </c>
    </row>
    <row r="2554" spans="1:18" x14ac:dyDescent="0.25">
      <c r="A2554" t="s">
        <v>403</v>
      </c>
      <c r="B2554" t="s">
        <v>404</v>
      </c>
      <c r="C2554" t="s">
        <v>85</v>
      </c>
      <c r="D2554">
        <v>91</v>
      </c>
      <c r="E2554" t="s">
        <v>86</v>
      </c>
      <c r="F2554" t="s">
        <v>87</v>
      </c>
      <c r="G2554" t="s">
        <v>88</v>
      </c>
      <c r="H2554" t="s">
        <v>89</v>
      </c>
      <c r="I2554" t="s">
        <v>208</v>
      </c>
      <c r="J2554" t="s">
        <v>91</v>
      </c>
      <c r="K2554" t="s">
        <v>209</v>
      </c>
      <c r="L2554">
        <v>1525</v>
      </c>
      <c r="M2554">
        <v>934430</v>
      </c>
      <c r="N2554">
        <v>199411</v>
      </c>
      <c r="O2554">
        <v>36392</v>
      </c>
      <c r="P2554">
        <v>100866</v>
      </c>
      <c r="Q2554" t="s">
        <v>93</v>
      </c>
      <c r="R2554">
        <v>465167</v>
      </c>
    </row>
    <row r="2555" spans="1:18" x14ac:dyDescent="0.25">
      <c r="A2555" t="s">
        <v>403</v>
      </c>
      <c r="B2555" t="s">
        <v>404</v>
      </c>
      <c r="C2555" t="s">
        <v>85</v>
      </c>
      <c r="D2555">
        <v>91</v>
      </c>
      <c r="E2555" t="s">
        <v>86</v>
      </c>
      <c r="F2555" t="s">
        <v>87</v>
      </c>
      <c r="G2555" t="s">
        <v>88</v>
      </c>
      <c r="H2555" t="s">
        <v>89</v>
      </c>
      <c r="I2555" t="s">
        <v>136</v>
      </c>
      <c r="J2555" t="s">
        <v>91</v>
      </c>
      <c r="K2555" t="s">
        <v>137</v>
      </c>
      <c r="L2555">
        <v>1100</v>
      </c>
      <c r="M2555">
        <v>934430</v>
      </c>
      <c r="N2555">
        <v>199411</v>
      </c>
      <c r="O2555">
        <v>36392</v>
      </c>
      <c r="P2555">
        <v>100866</v>
      </c>
      <c r="Q2555" t="s">
        <v>93</v>
      </c>
      <c r="R2555">
        <v>465167</v>
      </c>
    </row>
    <row r="2556" spans="1:18" x14ac:dyDescent="0.25">
      <c r="A2556" t="s">
        <v>403</v>
      </c>
      <c r="B2556" t="s">
        <v>404</v>
      </c>
      <c r="C2556" t="s">
        <v>85</v>
      </c>
      <c r="D2556">
        <v>91</v>
      </c>
      <c r="E2556" t="s">
        <v>86</v>
      </c>
      <c r="F2556" t="s">
        <v>87</v>
      </c>
      <c r="G2556" t="s">
        <v>88</v>
      </c>
      <c r="H2556" t="s">
        <v>89</v>
      </c>
      <c r="I2556" t="s">
        <v>136</v>
      </c>
      <c r="J2556" t="s">
        <v>91</v>
      </c>
      <c r="K2556" t="s">
        <v>137</v>
      </c>
      <c r="L2556">
        <v>600</v>
      </c>
      <c r="M2556">
        <v>934430</v>
      </c>
      <c r="N2556">
        <v>199411</v>
      </c>
      <c r="O2556">
        <v>36392</v>
      </c>
      <c r="P2556">
        <v>100866</v>
      </c>
      <c r="Q2556" t="s">
        <v>93</v>
      </c>
      <c r="R2556">
        <v>465167</v>
      </c>
    </row>
    <row r="2557" spans="1:18" x14ac:dyDescent="0.25">
      <c r="A2557" t="s">
        <v>403</v>
      </c>
      <c r="B2557" t="s">
        <v>404</v>
      </c>
      <c r="C2557" t="s">
        <v>85</v>
      </c>
      <c r="D2557">
        <v>91</v>
      </c>
      <c r="E2557" t="s">
        <v>86</v>
      </c>
      <c r="F2557" t="s">
        <v>87</v>
      </c>
      <c r="G2557" t="s">
        <v>88</v>
      </c>
      <c r="H2557" t="s">
        <v>89</v>
      </c>
      <c r="I2557" t="s">
        <v>190</v>
      </c>
      <c r="J2557" t="s">
        <v>91</v>
      </c>
      <c r="K2557" t="s">
        <v>191</v>
      </c>
      <c r="L2557">
        <v>2850</v>
      </c>
      <c r="M2557">
        <v>934430</v>
      </c>
      <c r="N2557">
        <v>199411</v>
      </c>
      <c r="O2557">
        <v>36392</v>
      </c>
      <c r="P2557">
        <v>100866</v>
      </c>
      <c r="Q2557" t="s">
        <v>93</v>
      </c>
      <c r="R2557">
        <v>465167</v>
      </c>
    </row>
    <row r="2558" spans="1:18" x14ac:dyDescent="0.25">
      <c r="A2558" t="s">
        <v>403</v>
      </c>
      <c r="B2558" t="s">
        <v>404</v>
      </c>
      <c r="C2558" t="s">
        <v>85</v>
      </c>
      <c r="D2558">
        <v>91</v>
      </c>
      <c r="E2558" t="s">
        <v>86</v>
      </c>
      <c r="F2558" t="s">
        <v>87</v>
      </c>
      <c r="G2558" t="s">
        <v>88</v>
      </c>
      <c r="H2558" t="s">
        <v>89</v>
      </c>
      <c r="I2558" t="s">
        <v>190</v>
      </c>
      <c r="J2558" t="s">
        <v>91</v>
      </c>
      <c r="K2558" t="s">
        <v>191</v>
      </c>
      <c r="L2558">
        <v>700</v>
      </c>
      <c r="M2558">
        <v>934430</v>
      </c>
      <c r="N2558">
        <v>199411</v>
      </c>
      <c r="O2558">
        <v>36392</v>
      </c>
      <c r="P2558">
        <v>100866</v>
      </c>
      <c r="Q2558" t="s">
        <v>93</v>
      </c>
      <c r="R2558">
        <v>465167</v>
      </c>
    </row>
    <row r="2559" spans="1:18" x14ac:dyDescent="0.25">
      <c r="A2559" t="s">
        <v>403</v>
      </c>
      <c r="B2559" t="s">
        <v>404</v>
      </c>
      <c r="C2559" t="s">
        <v>85</v>
      </c>
      <c r="D2559">
        <v>91</v>
      </c>
      <c r="E2559" t="s">
        <v>86</v>
      </c>
      <c r="F2559" t="s">
        <v>87</v>
      </c>
      <c r="G2559" t="s">
        <v>88</v>
      </c>
      <c r="H2559" t="s">
        <v>89</v>
      </c>
      <c r="I2559" t="s">
        <v>190</v>
      </c>
      <c r="J2559" t="s">
        <v>91</v>
      </c>
      <c r="K2559" t="s">
        <v>191</v>
      </c>
      <c r="L2559">
        <v>750</v>
      </c>
      <c r="M2559">
        <v>934430</v>
      </c>
      <c r="N2559">
        <v>199411</v>
      </c>
      <c r="O2559">
        <v>36392</v>
      </c>
      <c r="P2559">
        <v>100866</v>
      </c>
      <c r="Q2559" t="s">
        <v>93</v>
      </c>
      <c r="R2559">
        <v>465167</v>
      </c>
    </row>
    <row r="2560" spans="1:18" x14ac:dyDescent="0.25">
      <c r="A2560" t="s">
        <v>403</v>
      </c>
      <c r="B2560" t="s">
        <v>404</v>
      </c>
      <c r="C2560" t="s">
        <v>85</v>
      </c>
      <c r="D2560">
        <v>91</v>
      </c>
      <c r="E2560" t="s">
        <v>86</v>
      </c>
      <c r="F2560" t="s">
        <v>87</v>
      </c>
      <c r="G2560" t="s">
        <v>88</v>
      </c>
      <c r="H2560" t="s">
        <v>89</v>
      </c>
      <c r="I2560" t="s">
        <v>190</v>
      </c>
      <c r="J2560" t="s">
        <v>91</v>
      </c>
      <c r="K2560" t="s">
        <v>191</v>
      </c>
      <c r="L2560">
        <v>9100</v>
      </c>
      <c r="M2560">
        <v>934430</v>
      </c>
      <c r="N2560">
        <v>199411</v>
      </c>
      <c r="O2560">
        <v>36392</v>
      </c>
      <c r="P2560">
        <v>100866</v>
      </c>
      <c r="Q2560" t="s">
        <v>93</v>
      </c>
      <c r="R2560">
        <v>465167</v>
      </c>
    </row>
    <row r="2561" spans="1:18" x14ac:dyDescent="0.25">
      <c r="A2561" t="s">
        <v>403</v>
      </c>
      <c r="B2561" t="s">
        <v>404</v>
      </c>
      <c r="C2561" t="s">
        <v>85</v>
      </c>
      <c r="D2561">
        <v>91</v>
      </c>
      <c r="E2561" t="s">
        <v>86</v>
      </c>
      <c r="F2561" t="s">
        <v>87</v>
      </c>
      <c r="G2561" t="s">
        <v>88</v>
      </c>
      <c r="H2561" t="s">
        <v>89</v>
      </c>
      <c r="I2561" t="s">
        <v>190</v>
      </c>
      <c r="J2561" t="s">
        <v>91</v>
      </c>
      <c r="K2561" t="s">
        <v>191</v>
      </c>
      <c r="L2561">
        <v>850</v>
      </c>
      <c r="M2561">
        <v>934430</v>
      </c>
      <c r="N2561">
        <v>199411</v>
      </c>
      <c r="O2561">
        <v>36392</v>
      </c>
      <c r="P2561">
        <v>100866</v>
      </c>
      <c r="Q2561" t="s">
        <v>93</v>
      </c>
      <c r="R2561">
        <v>465167</v>
      </c>
    </row>
    <row r="2562" spans="1:18" x14ac:dyDescent="0.25">
      <c r="A2562" t="s">
        <v>403</v>
      </c>
      <c r="B2562" t="s">
        <v>404</v>
      </c>
      <c r="C2562" t="s">
        <v>85</v>
      </c>
      <c r="D2562">
        <v>91</v>
      </c>
      <c r="E2562" t="s">
        <v>86</v>
      </c>
      <c r="F2562" t="s">
        <v>87</v>
      </c>
      <c r="G2562" t="s">
        <v>88</v>
      </c>
      <c r="H2562" t="s">
        <v>89</v>
      </c>
      <c r="I2562" t="s">
        <v>130</v>
      </c>
      <c r="J2562" t="s">
        <v>91</v>
      </c>
      <c r="K2562" t="s">
        <v>131</v>
      </c>
      <c r="L2562">
        <v>2000</v>
      </c>
      <c r="M2562">
        <v>934430</v>
      </c>
      <c r="N2562">
        <v>199411</v>
      </c>
      <c r="O2562">
        <v>36392</v>
      </c>
      <c r="P2562">
        <v>100866</v>
      </c>
      <c r="Q2562" t="s">
        <v>93</v>
      </c>
      <c r="R2562">
        <v>465167</v>
      </c>
    </row>
    <row r="2563" spans="1:18" x14ac:dyDescent="0.25">
      <c r="A2563" t="s">
        <v>403</v>
      </c>
      <c r="B2563" t="s">
        <v>404</v>
      </c>
      <c r="C2563" t="s">
        <v>85</v>
      </c>
      <c r="D2563">
        <v>91</v>
      </c>
      <c r="E2563" t="s">
        <v>86</v>
      </c>
      <c r="F2563" t="s">
        <v>87</v>
      </c>
      <c r="G2563" t="s">
        <v>88</v>
      </c>
      <c r="H2563" t="s">
        <v>89</v>
      </c>
      <c r="I2563" t="s">
        <v>212</v>
      </c>
      <c r="J2563" t="s">
        <v>91</v>
      </c>
      <c r="K2563" t="s">
        <v>213</v>
      </c>
      <c r="L2563">
        <v>5566</v>
      </c>
      <c r="M2563">
        <v>934430</v>
      </c>
      <c r="N2563">
        <v>199411</v>
      </c>
      <c r="O2563">
        <v>36392</v>
      </c>
      <c r="P2563">
        <v>100866</v>
      </c>
      <c r="Q2563" t="s">
        <v>93</v>
      </c>
      <c r="R2563">
        <v>465167</v>
      </c>
    </row>
    <row r="2564" spans="1:18" x14ac:dyDescent="0.25">
      <c r="A2564" t="s">
        <v>403</v>
      </c>
      <c r="B2564" t="s">
        <v>404</v>
      </c>
      <c r="C2564" t="s">
        <v>85</v>
      </c>
      <c r="D2564">
        <v>91</v>
      </c>
      <c r="E2564" t="s">
        <v>86</v>
      </c>
      <c r="F2564" t="s">
        <v>87</v>
      </c>
      <c r="G2564" t="s">
        <v>88</v>
      </c>
      <c r="H2564" t="s">
        <v>89</v>
      </c>
      <c r="I2564" t="s">
        <v>196</v>
      </c>
      <c r="J2564" t="s">
        <v>91</v>
      </c>
      <c r="K2564" t="s">
        <v>197</v>
      </c>
      <c r="L2564">
        <v>16229</v>
      </c>
      <c r="M2564">
        <v>934430</v>
      </c>
      <c r="N2564">
        <v>199411</v>
      </c>
      <c r="O2564">
        <v>36392</v>
      </c>
      <c r="P2564">
        <v>100866</v>
      </c>
      <c r="Q2564" t="s">
        <v>93</v>
      </c>
      <c r="R2564">
        <v>465167</v>
      </c>
    </row>
    <row r="2565" spans="1:18" x14ac:dyDescent="0.25">
      <c r="A2565" t="s">
        <v>403</v>
      </c>
      <c r="B2565" t="s">
        <v>404</v>
      </c>
      <c r="C2565" t="s">
        <v>85</v>
      </c>
      <c r="D2565">
        <v>91</v>
      </c>
      <c r="E2565" t="s">
        <v>86</v>
      </c>
      <c r="F2565" t="s">
        <v>87</v>
      </c>
      <c r="G2565" t="s">
        <v>88</v>
      </c>
      <c r="H2565" t="s">
        <v>89</v>
      </c>
      <c r="I2565" t="s">
        <v>130</v>
      </c>
      <c r="J2565" t="s">
        <v>91</v>
      </c>
      <c r="K2565" t="s">
        <v>131</v>
      </c>
      <c r="L2565">
        <v>9300</v>
      </c>
      <c r="M2565">
        <v>934430</v>
      </c>
      <c r="N2565">
        <v>199411</v>
      </c>
      <c r="O2565">
        <v>36392</v>
      </c>
      <c r="P2565">
        <v>100866</v>
      </c>
      <c r="Q2565" t="s">
        <v>93</v>
      </c>
      <c r="R2565">
        <v>465167</v>
      </c>
    </row>
    <row r="2566" spans="1:18" x14ac:dyDescent="0.25">
      <c r="A2566" t="s">
        <v>403</v>
      </c>
      <c r="B2566" t="s">
        <v>404</v>
      </c>
      <c r="C2566" t="s">
        <v>85</v>
      </c>
      <c r="D2566">
        <v>91</v>
      </c>
      <c r="E2566" t="s">
        <v>86</v>
      </c>
      <c r="F2566" t="s">
        <v>87</v>
      </c>
      <c r="G2566" t="s">
        <v>88</v>
      </c>
      <c r="H2566" t="s">
        <v>89</v>
      </c>
      <c r="I2566" t="s">
        <v>194</v>
      </c>
      <c r="J2566" t="s">
        <v>91</v>
      </c>
      <c r="K2566" t="s">
        <v>195</v>
      </c>
      <c r="L2566">
        <v>4635</v>
      </c>
      <c r="M2566">
        <v>934430</v>
      </c>
      <c r="N2566">
        <v>199411</v>
      </c>
      <c r="O2566">
        <v>36392</v>
      </c>
      <c r="P2566">
        <v>100866</v>
      </c>
      <c r="Q2566" t="s">
        <v>93</v>
      </c>
      <c r="R2566">
        <v>465167</v>
      </c>
    </row>
    <row r="2567" spans="1:18" x14ac:dyDescent="0.25">
      <c r="A2567" t="s">
        <v>403</v>
      </c>
      <c r="B2567" t="s">
        <v>404</v>
      </c>
      <c r="C2567" t="s">
        <v>85</v>
      </c>
      <c r="D2567">
        <v>91</v>
      </c>
      <c r="E2567" t="s">
        <v>86</v>
      </c>
      <c r="F2567" t="s">
        <v>87</v>
      </c>
      <c r="G2567" t="s">
        <v>88</v>
      </c>
      <c r="H2567" t="s">
        <v>89</v>
      </c>
      <c r="I2567" t="s">
        <v>208</v>
      </c>
      <c r="J2567" t="s">
        <v>91</v>
      </c>
      <c r="K2567" t="s">
        <v>209</v>
      </c>
      <c r="L2567">
        <v>274</v>
      </c>
      <c r="M2567">
        <v>934430</v>
      </c>
      <c r="N2567">
        <v>199411</v>
      </c>
      <c r="O2567">
        <v>36392</v>
      </c>
      <c r="P2567">
        <v>100866</v>
      </c>
      <c r="Q2567" t="s">
        <v>93</v>
      </c>
      <c r="R2567">
        <v>465167</v>
      </c>
    </row>
    <row r="2568" spans="1:18" x14ac:dyDescent="0.25">
      <c r="A2568" t="s">
        <v>403</v>
      </c>
      <c r="B2568" t="s">
        <v>404</v>
      </c>
      <c r="C2568" t="s">
        <v>85</v>
      </c>
      <c r="D2568">
        <v>91</v>
      </c>
      <c r="E2568" t="s">
        <v>86</v>
      </c>
      <c r="F2568" t="s">
        <v>87</v>
      </c>
      <c r="G2568" t="s">
        <v>88</v>
      </c>
      <c r="H2568" t="s">
        <v>89</v>
      </c>
      <c r="I2568" t="s">
        <v>194</v>
      </c>
      <c r="J2568" t="s">
        <v>91</v>
      </c>
      <c r="K2568" t="s">
        <v>195</v>
      </c>
      <c r="L2568">
        <v>32578</v>
      </c>
      <c r="M2568">
        <v>934430</v>
      </c>
      <c r="N2568">
        <v>199411</v>
      </c>
      <c r="O2568">
        <v>36392</v>
      </c>
      <c r="P2568">
        <v>100866</v>
      </c>
      <c r="Q2568" t="s">
        <v>93</v>
      </c>
      <c r="R2568">
        <v>465167</v>
      </c>
    </row>
    <row r="2569" spans="1:18" x14ac:dyDescent="0.25">
      <c r="A2569" t="s">
        <v>403</v>
      </c>
      <c r="B2569" t="s">
        <v>404</v>
      </c>
      <c r="C2569" t="s">
        <v>85</v>
      </c>
      <c r="D2569">
        <v>91</v>
      </c>
      <c r="E2569" t="s">
        <v>86</v>
      </c>
      <c r="F2569" t="s">
        <v>87</v>
      </c>
      <c r="G2569" t="s">
        <v>88</v>
      </c>
      <c r="H2569" t="s">
        <v>89</v>
      </c>
      <c r="I2569" t="s">
        <v>190</v>
      </c>
      <c r="J2569" t="s">
        <v>91</v>
      </c>
      <c r="K2569" t="s">
        <v>191</v>
      </c>
      <c r="L2569">
        <v>500</v>
      </c>
      <c r="M2569">
        <v>934430</v>
      </c>
      <c r="N2569">
        <v>199411</v>
      </c>
      <c r="O2569">
        <v>36392</v>
      </c>
      <c r="P2569">
        <v>100866</v>
      </c>
      <c r="Q2569" t="s">
        <v>93</v>
      </c>
      <c r="R2569">
        <v>465167</v>
      </c>
    </row>
    <row r="2570" spans="1:18" x14ac:dyDescent="0.25">
      <c r="A2570" t="s">
        <v>403</v>
      </c>
      <c r="B2570" t="s">
        <v>404</v>
      </c>
      <c r="C2570" t="s">
        <v>85</v>
      </c>
      <c r="D2570">
        <v>91</v>
      </c>
      <c r="E2570" t="s">
        <v>86</v>
      </c>
      <c r="F2570" t="s">
        <v>87</v>
      </c>
      <c r="G2570" t="s">
        <v>88</v>
      </c>
      <c r="H2570" t="s">
        <v>89</v>
      </c>
      <c r="I2570" t="s">
        <v>208</v>
      </c>
      <c r="J2570" t="s">
        <v>91</v>
      </c>
      <c r="K2570" t="s">
        <v>209</v>
      </c>
      <c r="L2570">
        <v>11375</v>
      </c>
      <c r="M2570">
        <v>934430</v>
      </c>
      <c r="N2570">
        <v>199411</v>
      </c>
      <c r="O2570">
        <v>36392</v>
      </c>
      <c r="P2570">
        <v>100866</v>
      </c>
      <c r="Q2570" t="s">
        <v>93</v>
      </c>
      <c r="R2570">
        <v>465167</v>
      </c>
    </row>
    <row r="2571" spans="1:18" x14ac:dyDescent="0.25">
      <c r="A2571" t="s">
        <v>403</v>
      </c>
      <c r="B2571" t="s">
        <v>404</v>
      </c>
      <c r="C2571" t="s">
        <v>85</v>
      </c>
      <c r="D2571">
        <v>91</v>
      </c>
      <c r="E2571" t="s">
        <v>86</v>
      </c>
      <c r="F2571" t="s">
        <v>87</v>
      </c>
      <c r="G2571" t="s">
        <v>88</v>
      </c>
      <c r="H2571" t="s">
        <v>89</v>
      </c>
      <c r="I2571" t="s">
        <v>200</v>
      </c>
      <c r="J2571" t="s">
        <v>91</v>
      </c>
      <c r="K2571" t="s">
        <v>201</v>
      </c>
      <c r="L2571">
        <v>2868</v>
      </c>
      <c r="M2571">
        <v>934430</v>
      </c>
      <c r="N2571">
        <v>199411</v>
      </c>
      <c r="O2571">
        <v>36392</v>
      </c>
      <c r="P2571">
        <v>100866</v>
      </c>
      <c r="Q2571" t="s">
        <v>93</v>
      </c>
      <c r="R2571">
        <v>465167</v>
      </c>
    </row>
    <row r="2572" spans="1:18" x14ac:dyDescent="0.25">
      <c r="A2572" t="s">
        <v>403</v>
      </c>
      <c r="B2572" t="s">
        <v>404</v>
      </c>
      <c r="C2572" t="s">
        <v>85</v>
      </c>
      <c r="D2572">
        <v>91</v>
      </c>
      <c r="E2572" t="s">
        <v>86</v>
      </c>
      <c r="F2572" t="s">
        <v>87</v>
      </c>
      <c r="G2572" t="s">
        <v>88</v>
      </c>
      <c r="H2572" t="s">
        <v>89</v>
      </c>
      <c r="I2572" t="s">
        <v>136</v>
      </c>
      <c r="J2572" t="s">
        <v>91</v>
      </c>
      <c r="K2572" t="s">
        <v>137</v>
      </c>
      <c r="L2572">
        <v>1460</v>
      </c>
      <c r="M2572">
        <v>934430</v>
      </c>
      <c r="N2572">
        <v>199411</v>
      </c>
      <c r="O2572">
        <v>36392</v>
      </c>
      <c r="P2572">
        <v>100866</v>
      </c>
      <c r="Q2572" t="s">
        <v>93</v>
      </c>
      <c r="R2572">
        <v>465167</v>
      </c>
    </row>
    <row r="2573" spans="1:18" x14ac:dyDescent="0.25">
      <c r="A2573" t="s">
        <v>403</v>
      </c>
      <c r="B2573" t="s">
        <v>404</v>
      </c>
      <c r="C2573" t="s">
        <v>85</v>
      </c>
      <c r="D2573">
        <v>91</v>
      </c>
      <c r="E2573" t="s">
        <v>86</v>
      </c>
      <c r="F2573" t="s">
        <v>87</v>
      </c>
      <c r="G2573" t="s">
        <v>88</v>
      </c>
      <c r="H2573" t="s">
        <v>89</v>
      </c>
      <c r="I2573" t="s">
        <v>136</v>
      </c>
      <c r="J2573" t="s">
        <v>91</v>
      </c>
      <c r="K2573" t="s">
        <v>137</v>
      </c>
      <c r="L2573">
        <v>1000</v>
      </c>
      <c r="M2573">
        <v>934430</v>
      </c>
      <c r="N2573">
        <v>199411</v>
      </c>
      <c r="O2573">
        <v>36392</v>
      </c>
      <c r="P2573">
        <v>100866</v>
      </c>
      <c r="Q2573" t="s">
        <v>93</v>
      </c>
      <c r="R2573">
        <v>465167</v>
      </c>
    </row>
    <row r="2574" spans="1:18" x14ac:dyDescent="0.25">
      <c r="A2574" t="s">
        <v>403</v>
      </c>
      <c r="B2574" t="s">
        <v>404</v>
      </c>
      <c r="C2574" t="s">
        <v>85</v>
      </c>
      <c r="D2574">
        <v>91</v>
      </c>
      <c r="E2574" t="s">
        <v>86</v>
      </c>
      <c r="F2574" t="s">
        <v>87</v>
      </c>
      <c r="G2574" t="s">
        <v>88</v>
      </c>
      <c r="H2574" t="s">
        <v>89</v>
      </c>
      <c r="I2574" t="s">
        <v>136</v>
      </c>
      <c r="J2574" t="s">
        <v>91</v>
      </c>
      <c r="K2574" t="s">
        <v>137</v>
      </c>
      <c r="L2574">
        <v>500</v>
      </c>
      <c r="M2574">
        <v>934430</v>
      </c>
      <c r="N2574">
        <v>199411</v>
      </c>
      <c r="O2574">
        <v>36392</v>
      </c>
      <c r="P2574">
        <v>100866</v>
      </c>
      <c r="Q2574" t="s">
        <v>93</v>
      </c>
      <c r="R2574">
        <v>465167</v>
      </c>
    </row>
    <row r="2575" spans="1:18" x14ac:dyDescent="0.25">
      <c r="A2575" t="s">
        <v>403</v>
      </c>
      <c r="B2575" t="s">
        <v>404</v>
      </c>
      <c r="C2575" t="s">
        <v>85</v>
      </c>
      <c r="D2575">
        <v>91</v>
      </c>
      <c r="E2575" t="s">
        <v>86</v>
      </c>
      <c r="F2575" t="s">
        <v>87</v>
      </c>
      <c r="G2575" t="s">
        <v>88</v>
      </c>
      <c r="H2575" t="s">
        <v>89</v>
      </c>
      <c r="I2575" t="s">
        <v>136</v>
      </c>
      <c r="J2575" t="s">
        <v>91</v>
      </c>
      <c r="K2575" t="s">
        <v>137</v>
      </c>
      <c r="L2575">
        <v>122</v>
      </c>
      <c r="M2575">
        <v>934430</v>
      </c>
      <c r="N2575">
        <v>199411</v>
      </c>
      <c r="O2575">
        <v>36392</v>
      </c>
      <c r="P2575">
        <v>100866</v>
      </c>
      <c r="Q2575" t="s">
        <v>93</v>
      </c>
      <c r="R2575">
        <v>465167</v>
      </c>
    </row>
    <row r="2576" spans="1:18" x14ac:dyDescent="0.25">
      <c r="A2576" t="s">
        <v>403</v>
      </c>
      <c r="B2576" t="s">
        <v>404</v>
      </c>
      <c r="C2576" t="s">
        <v>85</v>
      </c>
      <c r="D2576">
        <v>91</v>
      </c>
      <c r="E2576" t="s">
        <v>86</v>
      </c>
      <c r="F2576" t="s">
        <v>87</v>
      </c>
      <c r="G2576" t="s">
        <v>88</v>
      </c>
      <c r="H2576" t="s">
        <v>89</v>
      </c>
      <c r="I2576" t="s">
        <v>180</v>
      </c>
      <c r="J2576" t="s">
        <v>91</v>
      </c>
      <c r="K2576" t="s">
        <v>181</v>
      </c>
      <c r="L2576">
        <v>33958</v>
      </c>
      <c r="M2576">
        <v>934430</v>
      </c>
      <c r="N2576">
        <v>199411</v>
      </c>
      <c r="O2576">
        <v>36392</v>
      </c>
      <c r="P2576">
        <v>100866</v>
      </c>
      <c r="Q2576" t="s">
        <v>93</v>
      </c>
      <c r="R2576">
        <v>465167</v>
      </c>
    </row>
    <row r="2577" spans="1:18" x14ac:dyDescent="0.25">
      <c r="A2577" t="s">
        <v>403</v>
      </c>
      <c r="B2577" t="s">
        <v>404</v>
      </c>
      <c r="C2577" t="s">
        <v>85</v>
      </c>
      <c r="D2577">
        <v>91</v>
      </c>
      <c r="E2577" t="s">
        <v>86</v>
      </c>
      <c r="F2577" t="s">
        <v>87</v>
      </c>
      <c r="G2577" t="s">
        <v>88</v>
      </c>
      <c r="H2577" t="s">
        <v>89</v>
      </c>
      <c r="I2577" t="s">
        <v>190</v>
      </c>
      <c r="J2577" t="s">
        <v>91</v>
      </c>
      <c r="K2577" t="s">
        <v>191</v>
      </c>
      <c r="L2577">
        <v>1300</v>
      </c>
      <c r="M2577">
        <v>934430</v>
      </c>
      <c r="N2577">
        <v>199411</v>
      </c>
      <c r="O2577">
        <v>36392</v>
      </c>
      <c r="P2577">
        <v>100866</v>
      </c>
      <c r="Q2577" t="s">
        <v>93</v>
      </c>
      <c r="R2577">
        <v>465167</v>
      </c>
    </row>
    <row r="2578" spans="1:18" x14ac:dyDescent="0.25">
      <c r="A2578" t="s">
        <v>403</v>
      </c>
      <c r="B2578" t="s">
        <v>404</v>
      </c>
      <c r="C2578" t="s">
        <v>85</v>
      </c>
      <c r="D2578">
        <v>91</v>
      </c>
      <c r="E2578" t="s">
        <v>86</v>
      </c>
      <c r="F2578" t="s">
        <v>87</v>
      </c>
      <c r="G2578" t="s">
        <v>88</v>
      </c>
      <c r="H2578" t="s">
        <v>89</v>
      </c>
      <c r="I2578" t="s">
        <v>200</v>
      </c>
      <c r="J2578" t="s">
        <v>91</v>
      </c>
      <c r="K2578" t="s">
        <v>201</v>
      </c>
      <c r="L2578">
        <v>17059</v>
      </c>
      <c r="M2578">
        <v>934430</v>
      </c>
      <c r="N2578">
        <v>199411</v>
      </c>
      <c r="O2578">
        <v>36392</v>
      </c>
      <c r="P2578">
        <v>100866</v>
      </c>
      <c r="Q2578" t="s">
        <v>93</v>
      </c>
      <c r="R2578">
        <v>465167</v>
      </c>
    </row>
    <row r="2579" spans="1:18" x14ac:dyDescent="0.25">
      <c r="A2579" t="s">
        <v>403</v>
      </c>
      <c r="B2579" t="s">
        <v>404</v>
      </c>
      <c r="C2579" t="s">
        <v>85</v>
      </c>
      <c r="D2579">
        <v>91</v>
      </c>
      <c r="E2579" t="s">
        <v>86</v>
      </c>
      <c r="F2579" t="s">
        <v>87</v>
      </c>
      <c r="G2579" t="s">
        <v>88</v>
      </c>
      <c r="H2579" t="s">
        <v>89</v>
      </c>
      <c r="I2579" t="s">
        <v>208</v>
      </c>
      <c r="J2579" t="s">
        <v>91</v>
      </c>
      <c r="K2579" t="s">
        <v>209</v>
      </c>
      <c r="L2579">
        <v>700</v>
      </c>
      <c r="M2579">
        <v>934430</v>
      </c>
      <c r="N2579">
        <v>199411</v>
      </c>
      <c r="O2579">
        <v>36392</v>
      </c>
      <c r="P2579">
        <v>100866</v>
      </c>
      <c r="Q2579" t="s">
        <v>93</v>
      </c>
      <c r="R2579">
        <v>465167</v>
      </c>
    </row>
    <row r="2580" spans="1:18" x14ac:dyDescent="0.25">
      <c r="A2580" t="s">
        <v>403</v>
      </c>
      <c r="B2580" t="s">
        <v>404</v>
      </c>
      <c r="C2580" t="s">
        <v>85</v>
      </c>
      <c r="D2580">
        <v>91</v>
      </c>
      <c r="E2580" t="s">
        <v>86</v>
      </c>
      <c r="F2580" t="s">
        <v>87</v>
      </c>
      <c r="G2580" t="s">
        <v>88</v>
      </c>
      <c r="H2580" t="s">
        <v>89</v>
      </c>
      <c r="I2580" t="s">
        <v>208</v>
      </c>
      <c r="J2580" t="s">
        <v>91</v>
      </c>
      <c r="K2580" t="s">
        <v>209</v>
      </c>
      <c r="L2580">
        <v>2051</v>
      </c>
      <c r="M2580">
        <v>934430</v>
      </c>
      <c r="N2580">
        <v>199411</v>
      </c>
      <c r="O2580">
        <v>36392</v>
      </c>
      <c r="P2580">
        <v>100866</v>
      </c>
      <c r="Q2580" t="s">
        <v>93</v>
      </c>
      <c r="R2580">
        <v>465167</v>
      </c>
    </row>
    <row r="2581" spans="1:18" x14ac:dyDescent="0.25">
      <c r="A2581" t="s">
        <v>403</v>
      </c>
      <c r="B2581" t="s">
        <v>404</v>
      </c>
      <c r="C2581" t="s">
        <v>85</v>
      </c>
      <c r="D2581">
        <v>91</v>
      </c>
      <c r="E2581" t="s">
        <v>86</v>
      </c>
      <c r="F2581" t="s">
        <v>87</v>
      </c>
      <c r="G2581" t="s">
        <v>88</v>
      </c>
      <c r="H2581" t="s">
        <v>89</v>
      </c>
      <c r="I2581" t="s">
        <v>90</v>
      </c>
      <c r="J2581" t="s">
        <v>91</v>
      </c>
      <c r="K2581" t="s">
        <v>92</v>
      </c>
      <c r="L2581">
        <v>0</v>
      </c>
      <c r="M2581">
        <v>934430</v>
      </c>
      <c r="N2581">
        <v>199411</v>
      </c>
      <c r="O2581">
        <v>36392</v>
      </c>
      <c r="P2581">
        <v>100866</v>
      </c>
      <c r="Q2581" t="s">
        <v>93</v>
      </c>
      <c r="R2581">
        <v>465167</v>
      </c>
    </row>
    <row r="2582" spans="1:18" x14ac:dyDescent="0.25">
      <c r="A2582" t="s">
        <v>403</v>
      </c>
      <c r="B2582" t="s">
        <v>404</v>
      </c>
      <c r="C2582" t="s">
        <v>85</v>
      </c>
      <c r="D2582">
        <v>91</v>
      </c>
      <c r="E2582" t="s">
        <v>86</v>
      </c>
      <c r="F2582" t="s">
        <v>87</v>
      </c>
      <c r="G2582" t="s">
        <v>88</v>
      </c>
      <c r="H2582" t="s">
        <v>89</v>
      </c>
      <c r="I2582" t="s">
        <v>94</v>
      </c>
      <c r="J2582" t="s">
        <v>91</v>
      </c>
      <c r="K2582" t="s">
        <v>95</v>
      </c>
      <c r="L2582">
        <v>0</v>
      </c>
      <c r="M2582">
        <v>934430</v>
      </c>
      <c r="N2582">
        <v>199411</v>
      </c>
      <c r="O2582">
        <v>36392</v>
      </c>
      <c r="P2582">
        <v>100866</v>
      </c>
      <c r="Q2582" t="s">
        <v>93</v>
      </c>
      <c r="R2582">
        <v>465167</v>
      </c>
    </row>
    <row r="2583" spans="1:18" x14ac:dyDescent="0.25">
      <c r="A2583" t="s">
        <v>403</v>
      </c>
      <c r="B2583" t="s">
        <v>404</v>
      </c>
      <c r="C2583" t="s">
        <v>85</v>
      </c>
      <c r="D2583">
        <v>91</v>
      </c>
      <c r="E2583" t="s">
        <v>86</v>
      </c>
      <c r="F2583" t="s">
        <v>87</v>
      </c>
      <c r="G2583" t="s">
        <v>88</v>
      </c>
      <c r="H2583" t="s">
        <v>89</v>
      </c>
      <c r="I2583" t="s">
        <v>96</v>
      </c>
      <c r="J2583" t="s">
        <v>91</v>
      </c>
      <c r="K2583" t="s">
        <v>97</v>
      </c>
      <c r="L2583">
        <v>0</v>
      </c>
      <c r="M2583">
        <v>934430</v>
      </c>
      <c r="N2583">
        <v>199411</v>
      </c>
      <c r="O2583">
        <v>36392</v>
      </c>
      <c r="P2583">
        <v>100866</v>
      </c>
      <c r="Q2583" t="s">
        <v>93</v>
      </c>
      <c r="R2583">
        <v>465167</v>
      </c>
    </row>
    <row r="2584" spans="1:18" x14ac:dyDescent="0.25">
      <c r="A2584" t="s">
        <v>403</v>
      </c>
      <c r="B2584" t="s">
        <v>404</v>
      </c>
      <c r="C2584" t="s">
        <v>85</v>
      </c>
      <c r="D2584">
        <v>91</v>
      </c>
      <c r="E2584" t="s">
        <v>86</v>
      </c>
      <c r="F2584" t="s">
        <v>87</v>
      </c>
      <c r="G2584" t="s">
        <v>88</v>
      </c>
      <c r="H2584" t="s">
        <v>89</v>
      </c>
      <c r="I2584" t="s">
        <v>98</v>
      </c>
      <c r="J2584" t="s">
        <v>91</v>
      </c>
      <c r="K2584" t="s">
        <v>99</v>
      </c>
      <c r="L2584">
        <v>0</v>
      </c>
      <c r="M2584">
        <v>934430</v>
      </c>
      <c r="N2584">
        <v>199411</v>
      </c>
      <c r="O2584">
        <v>36392</v>
      </c>
      <c r="P2584">
        <v>100866</v>
      </c>
      <c r="Q2584" t="s">
        <v>93</v>
      </c>
      <c r="R2584">
        <v>465167</v>
      </c>
    </row>
    <row r="2585" spans="1:18" x14ac:dyDescent="0.25">
      <c r="A2585" t="s">
        <v>403</v>
      </c>
      <c r="B2585" t="s">
        <v>404</v>
      </c>
      <c r="C2585" t="s">
        <v>85</v>
      </c>
      <c r="D2585">
        <v>91</v>
      </c>
      <c r="E2585" t="s">
        <v>86</v>
      </c>
      <c r="F2585" t="s">
        <v>87</v>
      </c>
      <c r="G2585" t="s">
        <v>88</v>
      </c>
      <c r="H2585" t="s">
        <v>89</v>
      </c>
      <c r="I2585" t="s">
        <v>100</v>
      </c>
      <c r="J2585" t="s">
        <v>91</v>
      </c>
      <c r="K2585" t="s">
        <v>101</v>
      </c>
      <c r="L2585">
        <v>0</v>
      </c>
      <c r="M2585">
        <v>934430</v>
      </c>
      <c r="N2585">
        <v>199411</v>
      </c>
      <c r="O2585">
        <v>36392</v>
      </c>
      <c r="P2585">
        <v>100866</v>
      </c>
      <c r="Q2585" t="s">
        <v>93</v>
      </c>
      <c r="R2585">
        <v>465167</v>
      </c>
    </row>
    <row r="2586" spans="1:18" x14ac:dyDescent="0.25">
      <c r="A2586" t="s">
        <v>403</v>
      </c>
      <c r="B2586" t="s">
        <v>404</v>
      </c>
      <c r="C2586" t="s">
        <v>85</v>
      </c>
      <c r="D2586">
        <v>91</v>
      </c>
      <c r="E2586" t="s">
        <v>86</v>
      </c>
      <c r="F2586" t="s">
        <v>87</v>
      </c>
      <c r="G2586" t="s">
        <v>88</v>
      </c>
      <c r="H2586" t="s">
        <v>89</v>
      </c>
      <c r="I2586" t="s">
        <v>102</v>
      </c>
      <c r="J2586" t="s">
        <v>91</v>
      </c>
      <c r="K2586" t="s">
        <v>103</v>
      </c>
      <c r="L2586">
        <v>0</v>
      </c>
      <c r="M2586">
        <v>934430</v>
      </c>
      <c r="N2586">
        <v>199411</v>
      </c>
      <c r="O2586">
        <v>36392</v>
      </c>
      <c r="P2586">
        <v>100866</v>
      </c>
      <c r="Q2586" t="s">
        <v>93</v>
      </c>
      <c r="R2586">
        <v>465167</v>
      </c>
    </row>
    <row r="2587" spans="1:18" x14ac:dyDescent="0.25">
      <c r="A2587" t="s">
        <v>403</v>
      </c>
      <c r="B2587" t="s">
        <v>404</v>
      </c>
      <c r="C2587" t="s">
        <v>85</v>
      </c>
      <c r="D2587">
        <v>91</v>
      </c>
      <c r="E2587" t="s">
        <v>86</v>
      </c>
      <c r="F2587" t="s">
        <v>87</v>
      </c>
      <c r="G2587" t="s">
        <v>88</v>
      </c>
      <c r="H2587" t="s">
        <v>89</v>
      </c>
      <c r="I2587" t="s">
        <v>104</v>
      </c>
      <c r="J2587" t="s">
        <v>91</v>
      </c>
      <c r="K2587" t="s">
        <v>105</v>
      </c>
      <c r="L2587">
        <v>0</v>
      </c>
      <c r="M2587">
        <v>934430</v>
      </c>
      <c r="N2587">
        <v>199411</v>
      </c>
      <c r="O2587">
        <v>36392</v>
      </c>
      <c r="P2587">
        <v>100866</v>
      </c>
      <c r="Q2587" t="s">
        <v>93</v>
      </c>
      <c r="R2587">
        <v>465167</v>
      </c>
    </row>
    <row r="2588" spans="1:18" x14ac:dyDescent="0.25">
      <c r="A2588" t="s">
        <v>403</v>
      </c>
      <c r="B2588" t="s">
        <v>404</v>
      </c>
      <c r="C2588" t="s">
        <v>85</v>
      </c>
      <c r="D2588">
        <v>91</v>
      </c>
      <c r="E2588" t="s">
        <v>86</v>
      </c>
      <c r="F2588" t="s">
        <v>87</v>
      </c>
      <c r="G2588" t="s">
        <v>88</v>
      </c>
      <c r="H2588" t="s">
        <v>89</v>
      </c>
      <c r="I2588" t="s">
        <v>106</v>
      </c>
      <c r="J2588" t="s">
        <v>91</v>
      </c>
      <c r="K2588" t="s">
        <v>107</v>
      </c>
      <c r="L2588">
        <v>0</v>
      </c>
      <c r="M2588">
        <v>934430</v>
      </c>
      <c r="N2588">
        <v>199411</v>
      </c>
      <c r="O2588">
        <v>36392</v>
      </c>
      <c r="P2588">
        <v>100866</v>
      </c>
      <c r="Q2588" t="s">
        <v>93</v>
      </c>
      <c r="R2588">
        <v>465167</v>
      </c>
    </row>
    <row r="2589" spans="1:18" x14ac:dyDescent="0.25">
      <c r="A2589" t="s">
        <v>403</v>
      </c>
      <c r="B2589" t="s">
        <v>404</v>
      </c>
      <c r="C2589" t="s">
        <v>85</v>
      </c>
      <c r="D2589">
        <v>91</v>
      </c>
      <c r="E2589" t="s">
        <v>86</v>
      </c>
      <c r="F2589" t="s">
        <v>87</v>
      </c>
      <c r="G2589" t="s">
        <v>88</v>
      </c>
      <c r="H2589" t="s">
        <v>89</v>
      </c>
      <c r="I2589" t="s">
        <v>108</v>
      </c>
      <c r="J2589" t="s">
        <v>91</v>
      </c>
      <c r="K2589" t="s">
        <v>109</v>
      </c>
      <c r="L2589">
        <v>0</v>
      </c>
      <c r="M2589">
        <v>934430</v>
      </c>
      <c r="N2589">
        <v>199411</v>
      </c>
      <c r="O2589">
        <v>36392</v>
      </c>
      <c r="P2589">
        <v>100866</v>
      </c>
      <c r="Q2589" t="s">
        <v>93</v>
      </c>
      <c r="R2589">
        <v>465167</v>
      </c>
    </row>
    <row r="2590" spans="1:18" x14ac:dyDescent="0.25">
      <c r="A2590" t="s">
        <v>403</v>
      </c>
      <c r="B2590" t="s">
        <v>404</v>
      </c>
      <c r="C2590" t="s">
        <v>85</v>
      </c>
      <c r="D2590">
        <v>91</v>
      </c>
      <c r="E2590" t="s">
        <v>86</v>
      </c>
      <c r="F2590" t="s">
        <v>87</v>
      </c>
      <c r="G2590" t="s">
        <v>88</v>
      </c>
      <c r="H2590" t="s">
        <v>89</v>
      </c>
      <c r="I2590" t="s">
        <v>110</v>
      </c>
      <c r="J2590" t="s">
        <v>91</v>
      </c>
      <c r="K2590" t="s">
        <v>111</v>
      </c>
      <c r="L2590">
        <v>0</v>
      </c>
      <c r="M2590">
        <v>934430</v>
      </c>
      <c r="N2590">
        <v>199411</v>
      </c>
      <c r="O2590">
        <v>36392</v>
      </c>
      <c r="P2590">
        <v>100866</v>
      </c>
      <c r="Q2590" t="s">
        <v>93</v>
      </c>
      <c r="R2590">
        <v>465167</v>
      </c>
    </row>
    <row r="2591" spans="1:18" x14ac:dyDescent="0.25">
      <c r="A2591" t="s">
        <v>403</v>
      </c>
      <c r="B2591" t="s">
        <v>404</v>
      </c>
      <c r="C2591" t="s">
        <v>85</v>
      </c>
      <c r="D2591">
        <v>91</v>
      </c>
      <c r="E2591" t="s">
        <v>86</v>
      </c>
      <c r="F2591" t="s">
        <v>87</v>
      </c>
      <c r="G2591" t="s">
        <v>88</v>
      </c>
      <c r="H2591" t="s">
        <v>89</v>
      </c>
      <c r="I2591" t="s">
        <v>112</v>
      </c>
      <c r="J2591" t="s">
        <v>91</v>
      </c>
      <c r="K2591" t="s">
        <v>113</v>
      </c>
      <c r="L2591">
        <v>5790</v>
      </c>
      <c r="M2591">
        <v>934430</v>
      </c>
      <c r="N2591">
        <v>199411</v>
      </c>
      <c r="O2591">
        <v>36392</v>
      </c>
      <c r="P2591">
        <v>100866</v>
      </c>
      <c r="Q2591" t="s">
        <v>93</v>
      </c>
      <c r="R2591">
        <v>465167</v>
      </c>
    </row>
    <row r="2592" spans="1:18" x14ac:dyDescent="0.25">
      <c r="A2592" t="s">
        <v>403</v>
      </c>
      <c r="B2592" t="s">
        <v>404</v>
      </c>
      <c r="C2592" t="s">
        <v>85</v>
      </c>
      <c r="D2592">
        <v>91</v>
      </c>
      <c r="E2592" t="s">
        <v>86</v>
      </c>
      <c r="F2592" t="s">
        <v>87</v>
      </c>
      <c r="G2592" t="s">
        <v>88</v>
      </c>
      <c r="H2592" t="s">
        <v>89</v>
      </c>
      <c r="I2592" t="s">
        <v>114</v>
      </c>
      <c r="J2592" t="s">
        <v>91</v>
      </c>
      <c r="K2592" t="s">
        <v>115</v>
      </c>
      <c r="L2592">
        <v>0</v>
      </c>
      <c r="M2592">
        <v>934430</v>
      </c>
      <c r="N2592">
        <v>199411</v>
      </c>
      <c r="O2592">
        <v>36392</v>
      </c>
      <c r="P2592">
        <v>100866</v>
      </c>
      <c r="Q2592" t="s">
        <v>93</v>
      </c>
      <c r="R2592">
        <v>465167</v>
      </c>
    </row>
    <row r="2593" spans="1:18" x14ac:dyDescent="0.25">
      <c r="A2593" t="s">
        <v>403</v>
      </c>
      <c r="B2593" t="s">
        <v>404</v>
      </c>
      <c r="C2593" t="s">
        <v>85</v>
      </c>
      <c r="D2593">
        <v>91</v>
      </c>
      <c r="E2593" t="s">
        <v>86</v>
      </c>
      <c r="F2593" t="s">
        <v>87</v>
      </c>
      <c r="G2593" t="s">
        <v>88</v>
      </c>
      <c r="H2593" t="s">
        <v>89</v>
      </c>
      <c r="I2593" t="s">
        <v>116</v>
      </c>
      <c r="J2593" t="s">
        <v>91</v>
      </c>
      <c r="K2593" t="s">
        <v>117</v>
      </c>
      <c r="L2593">
        <v>0</v>
      </c>
      <c r="M2593">
        <v>934430</v>
      </c>
      <c r="N2593">
        <v>199411</v>
      </c>
      <c r="O2593">
        <v>36392</v>
      </c>
      <c r="P2593">
        <v>100866</v>
      </c>
      <c r="Q2593" t="s">
        <v>93</v>
      </c>
      <c r="R2593">
        <v>465167</v>
      </c>
    </row>
    <row r="2594" spans="1:18" x14ac:dyDescent="0.25">
      <c r="A2594" t="s">
        <v>403</v>
      </c>
      <c r="B2594" t="s">
        <v>404</v>
      </c>
      <c r="C2594" t="s">
        <v>85</v>
      </c>
      <c r="D2594">
        <v>91</v>
      </c>
      <c r="E2594" t="s">
        <v>86</v>
      </c>
      <c r="F2594" t="s">
        <v>87</v>
      </c>
      <c r="G2594" t="s">
        <v>88</v>
      </c>
      <c r="H2594" t="s">
        <v>89</v>
      </c>
      <c r="I2594" t="s">
        <v>118</v>
      </c>
      <c r="J2594" t="s">
        <v>91</v>
      </c>
      <c r="K2594" t="s">
        <v>119</v>
      </c>
      <c r="L2594">
        <v>0</v>
      </c>
      <c r="M2594">
        <v>934430</v>
      </c>
      <c r="N2594">
        <v>199411</v>
      </c>
      <c r="O2594">
        <v>36392</v>
      </c>
      <c r="P2594">
        <v>100866</v>
      </c>
      <c r="Q2594" t="s">
        <v>93</v>
      </c>
      <c r="R2594">
        <v>465167</v>
      </c>
    </row>
    <row r="2595" spans="1:18" x14ac:dyDescent="0.25">
      <c r="A2595" t="s">
        <v>403</v>
      </c>
      <c r="B2595" t="s">
        <v>404</v>
      </c>
      <c r="C2595" t="s">
        <v>85</v>
      </c>
      <c r="D2595">
        <v>91</v>
      </c>
      <c r="E2595" t="s">
        <v>86</v>
      </c>
      <c r="F2595" t="s">
        <v>87</v>
      </c>
      <c r="G2595" t="s">
        <v>88</v>
      </c>
      <c r="H2595" t="s">
        <v>89</v>
      </c>
      <c r="I2595" t="s">
        <v>120</v>
      </c>
      <c r="J2595" t="s">
        <v>91</v>
      </c>
      <c r="K2595" t="s">
        <v>121</v>
      </c>
      <c r="L2595">
        <v>0</v>
      </c>
      <c r="M2595">
        <v>934430</v>
      </c>
      <c r="N2595">
        <v>199411</v>
      </c>
      <c r="O2595">
        <v>36392</v>
      </c>
      <c r="P2595">
        <v>100866</v>
      </c>
      <c r="Q2595" t="s">
        <v>93</v>
      </c>
      <c r="R2595">
        <v>465167</v>
      </c>
    </row>
    <row r="2596" spans="1:18" x14ac:dyDescent="0.25">
      <c r="A2596" t="s">
        <v>403</v>
      </c>
      <c r="B2596" t="s">
        <v>404</v>
      </c>
      <c r="C2596" t="s">
        <v>85</v>
      </c>
      <c r="D2596">
        <v>91</v>
      </c>
      <c r="E2596" t="s">
        <v>86</v>
      </c>
      <c r="F2596" t="s">
        <v>87</v>
      </c>
      <c r="G2596" t="s">
        <v>88</v>
      </c>
      <c r="H2596" t="s">
        <v>89</v>
      </c>
      <c r="I2596" t="s">
        <v>122</v>
      </c>
      <c r="J2596" t="s">
        <v>91</v>
      </c>
      <c r="K2596" t="s">
        <v>123</v>
      </c>
      <c r="L2596">
        <v>0</v>
      </c>
      <c r="M2596">
        <v>934430</v>
      </c>
      <c r="N2596">
        <v>199411</v>
      </c>
      <c r="O2596">
        <v>36392</v>
      </c>
      <c r="P2596">
        <v>100866</v>
      </c>
      <c r="Q2596" t="s">
        <v>93</v>
      </c>
      <c r="R2596">
        <v>465167</v>
      </c>
    </row>
    <row r="2597" spans="1:18" x14ac:dyDescent="0.25">
      <c r="A2597" t="s">
        <v>403</v>
      </c>
      <c r="B2597" t="s">
        <v>404</v>
      </c>
      <c r="C2597" t="s">
        <v>85</v>
      </c>
      <c r="D2597">
        <v>91</v>
      </c>
      <c r="E2597" t="s">
        <v>86</v>
      </c>
      <c r="F2597" t="s">
        <v>87</v>
      </c>
      <c r="G2597" t="s">
        <v>88</v>
      </c>
      <c r="H2597" t="s">
        <v>89</v>
      </c>
      <c r="I2597" t="s">
        <v>124</v>
      </c>
      <c r="J2597" t="s">
        <v>91</v>
      </c>
      <c r="K2597" t="s">
        <v>125</v>
      </c>
      <c r="L2597">
        <v>0</v>
      </c>
      <c r="M2597">
        <v>934430</v>
      </c>
      <c r="N2597">
        <v>199411</v>
      </c>
      <c r="O2597">
        <v>36392</v>
      </c>
      <c r="P2597">
        <v>100866</v>
      </c>
      <c r="Q2597" t="s">
        <v>93</v>
      </c>
      <c r="R2597">
        <v>465167</v>
      </c>
    </row>
    <row r="2598" spans="1:18" x14ac:dyDescent="0.25">
      <c r="A2598" t="s">
        <v>403</v>
      </c>
      <c r="B2598" t="s">
        <v>404</v>
      </c>
      <c r="C2598" t="s">
        <v>85</v>
      </c>
      <c r="D2598">
        <v>91</v>
      </c>
      <c r="E2598" t="s">
        <v>86</v>
      </c>
      <c r="F2598" t="s">
        <v>87</v>
      </c>
      <c r="G2598" t="s">
        <v>88</v>
      </c>
      <c r="H2598" t="s">
        <v>89</v>
      </c>
      <c r="I2598" t="s">
        <v>126</v>
      </c>
      <c r="J2598" t="s">
        <v>91</v>
      </c>
      <c r="K2598" t="s">
        <v>127</v>
      </c>
      <c r="L2598">
        <v>0</v>
      </c>
      <c r="M2598">
        <v>934430</v>
      </c>
      <c r="N2598">
        <v>199411</v>
      </c>
      <c r="O2598">
        <v>36392</v>
      </c>
      <c r="P2598">
        <v>100866</v>
      </c>
      <c r="Q2598" t="s">
        <v>93</v>
      </c>
      <c r="R2598">
        <v>465167</v>
      </c>
    </row>
    <row r="2599" spans="1:18" x14ac:dyDescent="0.25">
      <c r="A2599" t="s">
        <v>403</v>
      </c>
      <c r="B2599" t="s">
        <v>404</v>
      </c>
      <c r="C2599" t="s">
        <v>85</v>
      </c>
      <c r="D2599">
        <v>91</v>
      </c>
      <c r="E2599" t="s">
        <v>86</v>
      </c>
      <c r="F2599" t="s">
        <v>87</v>
      </c>
      <c r="G2599" t="s">
        <v>88</v>
      </c>
      <c r="H2599" t="s">
        <v>89</v>
      </c>
      <c r="I2599" t="s">
        <v>128</v>
      </c>
      <c r="J2599" t="s">
        <v>91</v>
      </c>
      <c r="K2599" t="s">
        <v>129</v>
      </c>
      <c r="L2599">
        <v>938460</v>
      </c>
      <c r="M2599">
        <v>934430</v>
      </c>
      <c r="N2599">
        <v>199411</v>
      </c>
      <c r="O2599">
        <v>36392</v>
      </c>
      <c r="P2599">
        <v>100866</v>
      </c>
      <c r="Q2599" t="s">
        <v>93</v>
      </c>
      <c r="R2599">
        <v>465167</v>
      </c>
    </row>
    <row r="2600" spans="1:18" x14ac:dyDescent="0.25">
      <c r="A2600" t="s">
        <v>403</v>
      </c>
      <c r="B2600" t="s">
        <v>404</v>
      </c>
      <c r="C2600" t="s">
        <v>85</v>
      </c>
      <c r="D2600">
        <v>91</v>
      </c>
      <c r="E2600" t="s">
        <v>86</v>
      </c>
      <c r="F2600" t="s">
        <v>87</v>
      </c>
      <c r="G2600" t="s">
        <v>88</v>
      </c>
      <c r="H2600" t="s">
        <v>89</v>
      </c>
      <c r="I2600" t="s">
        <v>130</v>
      </c>
      <c r="J2600" t="s">
        <v>91</v>
      </c>
      <c r="K2600" t="s">
        <v>131</v>
      </c>
      <c r="L2600">
        <v>600</v>
      </c>
      <c r="M2600">
        <v>934430</v>
      </c>
      <c r="N2600">
        <v>199411</v>
      </c>
      <c r="O2600">
        <v>36392</v>
      </c>
      <c r="P2600">
        <v>100866</v>
      </c>
      <c r="Q2600" t="s">
        <v>93</v>
      </c>
      <c r="R2600">
        <v>465167</v>
      </c>
    </row>
    <row r="2601" spans="1:18" x14ac:dyDescent="0.25">
      <c r="A2601" t="s">
        <v>403</v>
      </c>
      <c r="B2601" t="s">
        <v>404</v>
      </c>
      <c r="C2601" t="s">
        <v>85</v>
      </c>
      <c r="D2601">
        <v>91</v>
      </c>
      <c r="E2601" t="s">
        <v>86</v>
      </c>
      <c r="F2601" t="s">
        <v>87</v>
      </c>
      <c r="G2601" t="s">
        <v>88</v>
      </c>
      <c r="H2601" t="s">
        <v>89</v>
      </c>
      <c r="I2601" t="s">
        <v>132</v>
      </c>
      <c r="J2601" t="s">
        <v>91</v>
      </c>
      <c r="K2601" t="s">
        <v>133</v>
      </c>
      <c r="L2601">
        <v>-20883</v>
      </c>
      <c r="M2601">
        <v>934430</v>
      </c>
      <c r="N2601">
        <v>199411</v>
      </c>
      <c r="O2601">
        <v>36392</v>
      </c>
      <c r="P2601">
        <v>100866</v>
      </c>
      <c r="Q2601" t="s">
        <v>93</v>
      </c>
      <c r="R2601">
        <v>465167</v>
      </c>
    </row>
    <row r="2602" spans="1:18" x14ac:dyDescent="0.25">
      <c r="A2602" t="s">
        <v>403</v>
      </c>
      <c r="B2602" t="s">
        <v>404</v>
      </c>
      <c r="C2602" t="s">
        <v>85</v>
      </c>
      <c r="D2602">
        <v>91</v>
      </c>
      <c r="E2602" t="s">
        <v>86</v>
      </c>
      <c r="F2602" t="s">
        <v>87</v>
      </c>
      <c r="G2602" t="s">
        <v>88</v>
      </c>
      <c r="H2602" t="s">
        <v>89</v>
      </c>
      <c r="I2602" t="s">
        <v>134</v>
      </c>
      <c r="J2602" t="s">
        <v>91</v>
      </c>
      <c r="K2602" t="s">
        <v>135</v>
      </c>
      <c r="L2602">
        <v>174294</v>
      </c>
      <c r="M2602">
        <v>934430</v>
      </c>
      <c r="N2602">
        <v>199411</v>
      </c>
      <c r="O2602">
        <v>36392</v>
      </c>
      <c r="P2602">
        <v>100866</v>
      </c>
      <c r="Q2602" t="s">
        <v>93</v>
      </c>
      <c r="R2602">
        <v>465167</v>
      </c>
    </row>
    <row r="2603" spans="1:18" x14ac:dyDescent="0.25">
      <c r="A2603" t="s">
        <v>403</v>
      </c>
      <c r="B2603" t="s">
        <v>404</v>
      </c>
      <c r="C2603" t="s">
        <v>85</v>
      </c>
      <c r="D2603">
        <v>91</v>
      </c>
      <c r="E2603" t="s">
        <v>86</v>
      </c>
      <c r="F2603" t="s">
        <v>87</v>
      </c>
      <c r="G2603" t="s">
        <v>88</v>
      </c>
      <c r="H2603" t="s">
        <v>89</v>
      </c>
      <c r="I2603" t="s">
        <v>136</v>
      </c>
      <c r="J2603" t="s">
        <v>91</v>
      </c>
      <c r="K2603" t="s">
        <v>137</v>
      </c>
      <c r="L2603">
        <v>175</v>
      </c>
      <c r="M2603">
        <v>934430</v>
      </c>
      <c r="N2603">
        <v>199411</v>
      </c>
      <c r="O2603">
        <v>36392</v>
      </c>
      <c r="P2603">
        <v>100866</v>
      </c>
      <c r="Q2603" t="s">
        <v>93</v>
      </c>
      <c r="R2603">
        <v>465167</v>
      </c>
    </row>
    <row r="2604" spans="1:18" x14ac:dyDescent="0.25">
      <c r="A2604" t="s">
        <v>403</v>
      </c>
      <c r="B2604" t="s">
        <v>404</v>
      </c>
      <c r="C2604" t="s">
        <v>85</v>
      </c>
      <c r="D2604">
        <v>91</v>
      </c>
      <c r="E2604" t="s">
        <v>86</v>
      </c>
      <c r="F2604" t="s">
        <v>87</v>
      </c>
      <c r="G2604" t="s">
        <v>88</v>
      </c>
      <c r="H2604" t="s">
        <v>89</v>
      </c>
      <c r="I2604" t="s">
        <v>138</v>
      </c>
      <c r="J2604" t="s">
        <v>91</v>
      </c>
      <c r="K2604" t="s">
        <v>139</v>
      </c>
      <c r="L2604">
        <v>266676</v>
      </c>
      <c r="M2604">
        <v>934430</v>
      </c>
      <c r="N2604">
        <v>199411</v>
      </c>
      <c r="O2604">
        <v>36392</v>
      </c>
      <c r="P2604">
        <v>100866</v>
      </c>
      <c r="Q2604" t="s">
        <v>93</v>
      </c>
      <c r="R2604">
        <v>465167</v>
      </c>
    </row>
    <row r="2605" spans="1:18" x14ac:dyDescent="0.25">
      <c r="A2605" t="s">
        <v>403</v>
      </c>
      <c r="B2605" t="s">
        <v>404</v>
      </c>
      <c r="C2605" t="s">
        <v>85</v>
      </c>
      <c r="D2605">
        <v>91</v>
      </c>
      <c r="E2605" t="s">
        <v>86</v>
      </c>
      <c r="F2605" t="s">
        <v>87</v>
      </c>
      <c r="G2605" t="s">
        <v>88</v>
      </c>
      <c r="H2605" t="s">
        <v>89</v>
      </c>
      <c r="I2605" t="s">
        <v>140</v>
      </c>
      <c r="J2605" t="s">
        <v>91</v>
      </c>
      <c r="K2605" t="s">
        <v>141</v>
      </c>
      <c r="L2605">
        <v>0</v>
      </c>
      <c r="M2605">
        <v>934430</v>
      </c>
      <c r="N2605">
        <v>199411</v>
      </c>
      <c r="O2605">
        <v>36392</v>
      </c>
      <c r="P2605">
        <v>100866</v>
      </c>
      <c r="Q2605" t="s">
        <v>93</v>
      </c>
      <c r="R2605">
        <v>465167</v>
      </c>
    </row>
    <row r="2606" spans="1:18" x14ac:dyDescent="0.25">
      <c r="A2606" t="s">
        <v>403</v>
      </c>
      <c r="B2606" t="s">
        <v>404</v>
      </c>
      <c r="C2606" t="s">
        <v>85</v>
      </c>
      <c r="D2606">
        <v>91</v>
      </c>
      <c r="E2606" t="s">
        <v>86</v>
      </c>
      <c r="F2606" t="s">
        <v>87</v>
      </c>
      <c r="G2606" t="s">
        <v>88</v>
      </c>
      <c r="H2606" t="s">
        <v>89</v>
      </c>
      <c r="I2606" t="s">
        <v>142</v>
      </c>
      <c r="J2606" t="s">
        <v>91</v>
      </c>
      <c r="K2606" t="s">
        <v>143</v>
      </c>
      <c r="L2606">
        <v>0</v>
      </c>
      <c r="M2606">
        <v>934430</v>
      </c>
      <c r="N2606">
        <v>199411</v>
      </c>
      <c r="O2606">
        <v>36392</v>
      </c>
      <c r="P2606">
        <v>100866</v>
      </c>
      <c r="Q2606" t="s">
        <v>93</v>
      </c>
      <c r="R2606">
        <v>465167</v>
      </c>
    </row>
    <row r="2607" spans="1:18" x14ac:dyDescent="0.25">
      <c r="A2607" t="s">
        <v>403</v>
      </c>
      <c r="B2607" t="s">
        <v>404</v>
      </c>
      <c r="C2607" t="s">
        <v>85</v>
      </c>
      <c r="D2607">
        <v>91</v>
      </c>
      <c r="E2607" t="s">
        <v>86</v>
      </c>
      <c r="F2607" t="s">
        <v>87</v>
      </c>
      <c r="G2607" t="s">
        <v>88</v>
      </c>
      <c r="H2607" t="s">
        <v>89</v>
      </c>
      <c r="I2607" t="s">
        <v>144</v>
      </c>
      <c r="J2607" t="s">
        <v>91</v>
      </c>
      <c r="K2607" t="s">
        <v>145</v>
      </c>
      <c r="L2607">
        <v>0</v>
      </c>
      <c r="M2607">
        <v>934430</v>
      </c>
      <c r="N2607">
        <v>199411</v>
      </c>
      <c r="O2607">
        <v>36392</v>
      </c>
      <c r="P2607">
        <v>100866</v>
      </c>
      <c r="Q2607" t="s">
        <v>93</v>
      </c>
      <c r="R2607">
        <v>465167</v>
      </c>
    </row>
    <row r="2608" spans="1:18" x14ac:dyDescent="0.25">
      <c r="A2608" t="s">
        <v>403</v>
      </c>
      <c r="B2608" t="s">
        <v>404</v>
      </c>
      <c r="C2608" t="s">
        <v>85</v>
      </c>
      <c r="D2608">
        <v>91</v>
      </c>
      <c r="E2608" t="s">
        <v>86</v>
      </c>
      <c r="F2608" t="s">
        <v>87</v>
      </c>
      <c r="G2608" t="s">
        <v>88</v>
      </c>
      <c r="H2608" t="s">
        <v>89</v>
      </c>
      <c r="I2608" t="s">
        <v>146</v>
      </c>
      <c r="J2608" t="s">
        <v>91</v>
      </c>
      <c r="K2608" t="s">
        <v>147</v>
      </c>
      <c r="L2608">
        <v>2730</v>
      </c>
      <c r="M2608">
        <v>934430</v>
      </c>
      <c r="N2608">
        <v>199411</v>
      </c>
      <c r="O2608">
        <v>36392</v>
      </c>
      <c r="P2608">
        <v>100866</v>
      </c>
      <c r="Q2608" t="s">
        <v>93</v>
      </c>
      <c r="R2608">
        <v>465167</v>
      </c>
    </row>
    <row r="2609" spans="1:18" x14ac:dyDescent="0.25">
      <c r="A2609" t="s">
        <v>403</v>
      </c>
      <c r="B2609" t="s">
        <v>404</v>
      </c>
      <c r="C2609" t="s">
        <v>85</v>
      </c>
      <c r="D2609">
        <v>91</v>
      </c>
      <c r="E2609" t="s">
        <v>86</v>
      </c>
      <c r="F2609" t="s">
        <v>87</v>
      </c>
      <c r="G2609" t="s">
        <v>88</v>
      </c>
      <c r="H2609" t="s">
        <v>89</v>
      </c>
      <c r="I2609" t="s">
        <v>148</v>
      </c>
      <c r="J2609" t="s">
        <v>91</v>
      </c>
      <c r="K2609" t="s">
        <v>149</v>
      </c>
      <c r="L2609">
        <v>0</v>
      </c>
      <c r="M2609">
        <v>934430</v>
      </c>
      <c r="N2609">
        <v>199411</v>
      </c>
      <c r="O2609">
        <v>36392</v>
      </c>
      <c r="P2609">
        <v>100866</v>
      </c>
      <c r="Q2609" t="s">
        <v>93</v>
      </c>
      <c r="R2609">
        <v>465167</v>
      </c>
    </row>
    <row r="2610" spans="1:18" x14ac:dyDescent="0.25">
      <c r="A2610" t="s">
        <v>403</v>
      </c>
      <c r="B2610" t="s">
        <v>404</v>
      </c>
      <c r="C2610" t="s">
        <v>85</v>
      </c>
      <c r="D2610">
        <v>91</v>
      </c>
      <c r="E2610" t="s">
        <v>86</v>
      </c>
      <c r="F2610" t="s">
        <v>87</v>
      </c>
      <c r="G2610" t="s">
        <v>88</v>
      </c>
      <c r="H2610" t="s">
        <v>89</v>
      </c>
      <c r="I2610" t="s">
        <v>150</v>
      </c>
      <c r="J2610" t="s">
        <v>91</v>
      </c>
      <c r="K2610" t="s">
        <v>151</v>
      </c>
      <c r="L2610">
        <v>8247</v>
      </c>
      <c r="M2610">
        <v>934430</v>
      </c>
      <c r="N2610">
        <v>199411</v>
      </c>
      <c r="O2610">
        <v>36392</v>
      </c>
      <c r="P2610">
        <v>100866</v>
      </c>
      <c r="Q2610" t="s">
        <v>93</v>
      </c>
      <c r="R2610">
        <v>465167</v>
      </c>
    </row>
    <row r="2611" spans="1:18" x14ac:dyDescent="0.25">
      <c r="A2611" t="s">
        <v>403</v>
      </c>
      <c r="B2611" t="s">
        <v>404</v>
      </c>
      <c r="C2611" t="s">
        <v>85</v>
      </c>
      <c r="D2611">
        <v>91</v>
      </c>
      <c r="E2611" t="s">
        <v>86</v>
      </c>
      <c r="F2611" t="s">
        <v>87</v>
      </c>
      <c r="G2611" t="s">
        <v>88</v>
      </c>
      <c r="H2611" t="s">
        <v>89</v>
      </c>
      <c r="I2611" t="s">
        <v>152</v>
      </c>
      <c r="J2611" t="s">
        <v>91</v>
      </c>
      <c r="K2611" t="s">
        <v>153</v>
      </c>
      <c r="L2611">
        <v>6906</v>
      </c>
      <c r="M2611">
        <v>934430</v>
      </c>
      <c r="N2611">
        <v>199411</v>
      </c>
      <c r="O2611">
        <v>36392</v>
      </c>
      <c r="P2611">
        <v>100866</v>
      </c>
      <c r="Q2611" t="s">
        <v>93</v>
      </c>
      <c r="R2611">
        <v>465167</v>
      </c>
    </row>
    <row r="2612" spans="1:18" x14ac:dyDescent="0.25">
      <c r="A2612" t="s">
        <v>403</v>
      </c>
      <c r="B2612" t="s">
        <v>404</v>
      </c>
      <c r="C2612" t="s">
        <v>85</v>
      </c>
      <c r="D2612">
        <v>91</v>
      </c>
      <c r="E2612" t="s">
        <v>86</v>
      </c>
      <c r="F2612" t="s">
        <v>87</v>
      </c>
      <c r="G2612" t="s">
        <v>88</v>
      </c>
      <c r="H2612" t="s">
        <v>89</v>
      </c>
      <c r="I2612" t="s">
        <v>154</v>
      </c>
      <c r="J2612" t="s">
        <v>91</v>
      </c>
      <c r="K2612" t="s">
        <v>155</v>
      </c>
      <c r="L2612">
        <v>0</v>
      </c>
      <c r="M2612">
        <v>934430</v>
      </c>
      <c r="N2612">
        <v>199411</v>
      </c>
      <c r="O2612">
        <v>36392</v>
      </c>
      <c r="P2612">
        <v>100866</v>
      </c>
      <c r="Q2612" t="s">
        <v>93</v>
      </c>
      <c r="R2612">
        <v>465167</v>
      </c>
    </row>
    <row r="2613" spans="1:18" x14ac:dyDescent="0.25">
      <c r="A2613" t="s">
        <v>403</v>
      </c>
      <c r="B2613" t="s">
        <v>404</v>
      </c>
      <c r="C2613" t="s">
        <v>85</v>
      </c>
      <c r="D2613">
        <v>91</v>
      </c>
      <c r="E2613" t="s">
        <v>86</v>
      </c>
      <c r="F2613" t="s">
        <v>87</v>
      </c>
      <c r="G2613" t="s">
        <v>88</v>
      </c>
      <c r="H2613" t="s">
        <v>89</v>
      </c>
      <c r="I2613" t="s">
        <v>156</v>
      </c>
      <c r="J2613" t="s">
        <v>91</v>
      </c>
      <c r="K2613" t="s">
        <v>157</v>
      </c>
      <c r="L2613">
        <v>0</v>
      </c>
      <c r="M2613">
        <v>934430</v>
      </c>
      <c r="N2613">
        <v>199411</v>
      </c>
      <c r="O2613">
        <v>36392</v>
      </c>
      <c r="P2613">
        <v>100866</v>
      </c>
      <c r="Q2613" t="s">
        <v>93</v>
      </c>
      <c r="R2613">
        <v>465167</v>
      </c>
    </row>
    <row r="2614" spans="1:18" x14ac:dyDescent="0.25">
      <c r="A2614" t="s">
        <v>403</v>
      </c>
      <c r="B2614" t="s">
        <v>404</v>
      </c>
      <c r="C2614" t="s">
        <v>85</v>
      </c>
      <c r="D2614">
        <v>91</v>
      </c>
      <c r="E2614" t="s">
        <v>86</v>
      </c>
      <c r="F2614" t="s">
        <v>87</v>
      </c>
      <c r="G2614" t="s">
        <v>88</v>
      </c>
      <c r="H2614" t="s">
        <v>89</v>
      </c>
      <c r="I2614" t="s">
        <v>158</v>
      </c>
      <c r="J2614" t="s">
        <v>91</v>
      </c>
      <c r="K2614" t="s">
        <v>159</v>
      </c>
      <c r="L2614">
        <v>75</v>
      </c>
      <c r="M2614">
        <v>934430</v>
      </c>
      <c r="N2614">
        <v>199411</v>
      </c>
      <c r="O2614">
        <v>36392</v>
      </c>
      <c r="P2614">
        <v>100866</v>
      </c>
      <c r="Q2614" t="s">
        <v>93</v>
      </c>
      <c r="R2614">
        <v>465167</v>
      </c>
    </row>
    <row r="2615" spans="1:18" x14ac:dyDescent="0.25">
      <c r="A2615" t="s">
        <v>403</v>
      </c>
      <c r="B2615" t="s">
        <v>404</v>
      </c>
      <c r="C2615" t="s">
        <v>85</v>
      </c>
      <c r="D2615">
        <v>91</v>
      </c>
      <c r="E2615" t="s">
        <v>86</v>
      </c>
      <c r="F2615" t="s">
        <v>87</v>
      </c>
      <c r="G2615" t="s">
        <v>88</v>
      </c>
      <c r="H2615" t="s">
        <v>89</v>
      </c>
      <c r="I2615" t="s">
        <v>160</v>
      </c>
      <c r="J2615" t="s">
        <v>91</v>
      </c>
      <c r="K2615" t="s">
        <v>161</v>
      </c>
      <c r="L2615">
        <v>1138</v>
      </c>
      <c r="M2615">
        <v>934430</v>
      </c>
      <c r="N2615">
        <v>199411</v>
      </c>
      <c r="O2615">
        <v>36392</v>
      </c>
      <c r="P2615">
        <v>100866</v>
      </c>
      <c r="Q2615" t="s">
        <v>93</v>
      </c>
      <c r="R2615">
        <v>465167</v>
      </c>
    </row>
    <row r="2616" spans="1:18" x14ac:dyDescent="0.25">
      <c r="A2616" t="s">
        <v>403</v>
      </c>
      <c r="B2616" t="s">
        <v>404</v>
      </c>
      <c r="C2616" t="s">
        <v>85</v>
      </c>
      <c r="D2616">
        <v>91</v>
      </c>
      <c r="E2616" t="s">
        <v>86</v>
      </c>
      <c r="F2616" t="s">
        <v>87</v>
      </c>
      <c r="G2616" t="s">
        <v>88</v>
      </c>
      <c r="H2616" t="s">
        <v>89</v>
      </c>
      <c r="I2616" t="s">
        <v>162</v>
      </c>
      <c r="J2616" t="s">
        <v>91</v>
      </c>
      <c r="K2616" t="s">
        <v>163</v>
      </c>
      <c r="L2616">
        <v>100</v>
      </c>
      <c r="M2616">
        <v>934430</v>
      </c>
      <c r="N2616">
        <v>199411</v>
      </c>
      <c r="O2616">
        <v>36392</v>
      </c>
      <c r="P2616">
        <v>100866</v>
      </c>
      <c r="Q2616" t="s">
        <v>93</v>
      </c>
      <c r="R2616">
        <v>465167</v>
      </c>
    </row>
    <row r="2617" spans="1:18" x14ac:dyDescent="0.25">
      <c r="A2617" t="s">
        <v>403</v>
      </c>
      <c r="B2617" t="s">
        <v>404</v>
      </c>
      <c r="C2617" t="s">
        <v>85</v>
      </c>
      <c r="D2617">
        <v>91</v>
      </c>
      <c r="E2617" t="s">
        <v>86</v>
      </c>
      <c r="F2617" t="s">
        <v>87</v>
      </c>
      <c r="G2617" t="s">
        <v>88</v>
      </c>
      <c r="H2617" t="s">
        <v>89</v>
      </c>
      <c r="I2617" t="s">
        <v>164</v>
      </c>
      <c r="J2617" t="s">
        <v>91</v>
      </c>
      <c r="K2617" t="s">
        <v>165</v>
      </c>
      <c r="L2617">
        <v>2200</v>
      </c>
      <c r="M2617">
        <v>934430</v>
      </c>
      <c r="N2617">
        <v>199411</v>
      </c>
      <c r="O2617">
        <v>36392</v>
      </c>
      <c r="P2617">
        <v>100866</v>
      </c>
      <c r="Q2617" t="s">
        <v>93</v>
      </c>
      <c r="R2617">
        <v>465167</v>
      </c>
    </row>
    <row r="2618" spans="1:18" x14ac:dyDescent="0.25">
      <c r="A2618" t="s">
        <v>403</v>
      </c>
      <c r="B2618" t="s">
        <v>404</v>
      </c>
      <c r="C2618" t="s">
        <v>85</v>
      </c>
      <c r="D2618">
        <v>91</v>
      </c>
      <c r="E2618" t="s">
        <v>86</v>
      </c>
      <c r="F2618" t="s">
        <v>87</v>
      </c>
      <c r="G2618" t="s">
        <v>88</v>
      </c>
      <c r="H2618" t="s">
        <v>89</v>
      </c>
      <c r="I2618" t="s">
        <v>166</v>
      </c>
      <c r="J2618" t="s">
        <v>91</v>
      </c>
      <c r="K2618" t="s">
        <v>167</v>
      </c>
      <c r="L2618">
        <v>0</v>
      </c>
      <c r="M2618">
        <v>934430</v>
      </c>
      <c r="N2618">
        <v>199411</v>
      </c>
      <c r="O2618">
        <v>36392</v>
      </c>
      <c r="P2618">
        <v>100866</v>
      </c>
      <c r="Q2618" t="s">
        <v>93</v>
      </c>
      <c r="R2618">
        <v>465167</v>
      </c>
    </row>
    <row r="2619" spans="1:18" x14ac:dyDescent="0.25">
      <c r="A2619" t="s">
        <v>403</v>
      </c>
      <c r="B2619" t="s">
        <v>404</v>
      </c>
      <c r="C2619" t="s">
        <v>85</v>
      </c>
      <c r="D2619">
        <v>91</v>
      </c>
      <c r="E2619" t="s">
        <v>86</v>
      </c>
      <c r="F2619" t="s">
        <v>87</v>
      </c>
      <c r="G2619" t="s">
        <v>88</v>
      </c>
      <c r="H2619" t="s">
        <v>89</v>
      </c>
      <c r="I2619" t="s">
        <v>168</v>
      </c>
      <c r="J2619" t="s">
        <v>91</v>
      </c>
      <c r="K2619" t="s">
        <v>169</v>
      </c>
      <c r="L2619">
        <v>525</v>
      </c>
      <c r="M2619">
        <v>934430</v>
      </c>
      <c r="N2619">
        <v>199411</v>
      </c>
      <c r="O2619">
        <v>36392</v>
      </c>
      <c r="P2619">
        <v>100866</v>
      </c>
      <c r="Q2619" t="s">
        <v>93</v>
      </c>
      <c r="R2619">
        <v>465167</v>
      </c>
    </row>
    <row r="2620" spans="1:18" x14ac:dyDescent="0.25">
      <c r="A2620" t="s">
        <v>403</v>
      </c>
      <c r="B2620" t="s">
        <v>404</v>
      </c>
      <c r="C2620" t="s">
        <v>85</v>
      </c>
      <c r="D2620">
        <v>91</v>
      </c>
      <c r="E2620" t="s">
        <v>86</v>
      </c>
      <c r="F2620" t="s">
        <v>87</v>
      </c>
      <c r="G2620" t="s">
        <v>88</v>
      </c>
      <c r="H2620" t="s">
        <v>89</v>
      </c>
      <c r="I2620" t="s">
        <v>170</v>
      </c>
      <c r="J2620" t="s">
        <v>91</v>
      </c>
      <c r="K2620" t="s">
        <v>171</v>
      </c>
      <c r="L2620">
        <v>2276</v>
      </c>
      <c r="M2620">
        <v>934430</v>
      </c>
      <c r="N2620">
        <v>199411</v>
      </c>
      <c r="O2620">
        <v>36392</v>
      </c>
      <c r="P2620">
        <v>100866</v>
      </c>
      <c r="Q2620" t="s">
        <v>93</v>
      </c>
      <c r="R2620">
        <v>465167</v>
      </c>
    </row>
    <row r="2621" spans="1:18" x14ac:dyDescent="0.25">
      <c r="A2621" t="s">
        <v>403</v>
      </c>
      <c r="B2621" t="s">
        <v>404</v>
      </c>
      <c r="C2621" t="s">
        <v>85</v>
      </c>
      <c r="D2621">
        <v>91</v>
      </c>
      <c r="E2621" t="s">
        <v>86</v>
      </c>
      <c r="F2621" t="s">
        <v>87</v>
      </c>
      <c r="G2621" t="s">
        <v>88</v>
      </c>
      <c r="H2621" t="s">
        <v>89</v>
      </c>
      <c r="I2621" t="s">
        <v>172</v>
      </c>
      <c r="J2621" t="s">
        <v>91</v>
      </c>
      <c r="K2621" t="s">
        <v>173</v>
      </c>
      <c r="L2621">
        <v>0</v>
      </c>
      <c r="M2621">
        <v>934430</v>
      </c>
      <c r="N2621">
        <v>199411</v>
      </c>
      <c r="O2621">
        <v>36392</v>
      </c>
      <c r="P2621">
        <v>100866</v>
      </c>
      <c r="Q2621" t="s">
        <v>93</v>
      </c>
      <c r="R2621">
        <v>465167</v>
      </c>
    </row>
    <row r="2622" spans="1:18" x14ac:dyDescent="0.25">
      <c r="A2622" t="s">
        <v>403</v>
      </c>
      <c r="B2622" t="s">
        <v>404</v>
      </c>
      <c r="C2622" t="s">
        <v>85</v>
      </c>
      <c r="D2622">
        <v>91</v>
      </c>
      <c r="E2622" t="s">
        <v>86</v>
      </c>
      <c r="F2622" t="s">
        <v>87</v>
      </c>
      <c r="G2622" t="s">
        <v>88</v>
      </c>
      <c r="H2622" t="s">
        <v>89</v>
      </c>
      <c r="I2622" t="s">
        <v>174</v>
      </c>
      <c r="J2622" t="s">
        <v>91</v>
      </c>
      <c r="K2622" t="s">
        <v>175</v>
      </c>
      <c r="L2622">
        <v>0</v>
      </c>
      <c r="M2622">
        <v>934430</v>
      </c>
      <c r="N2622">
        <v>199411</v>
      </c>
      <c r="O2622">
        <v>36392</v>
      </c>
      <c r="P2622">
        <v>100866</v>
      </c>
      <c r="Q2622" t="s">
        <v>93</v>
      </c>
      <c r="R2622">
        <v>465167</v>
      </c>
    </row>
    <row r="2623" spans="1:18" x14ac:dyDescent="0.25">
      <c r="A2623" t="s">
        <v>403</v>
      </c>
      <c r="B2623" t="s">
        <v>404</v>
      </c>
      <c r="C2623" t="s">
        <v>85</v>
      </c>
      <c r="D2623">
        <v>91</v>
      </c>
      <c r="E2623" t="s">
        <v>86</v>
      </c>
      <c r="F2623" t="s">
        <v>87</v>
      </c>
      <c r="G2623" t="s">
        <v>88</v>
      </c>
      <c r="H2623" t="s">
        <v>89</v>
      </c>
      <c r="I2623" t="s">
        <v>176</v>
      </c>
      <c r="J2623" t="s">
        <v>91</v>
      </c>
      <c r="K2623" t="s">
        <v>177</v>
      </c>
      <c r="L2623">
        <v>0</v>
      </c>
      <c r="M2623">
        <v>934430</v>
      </c>
      <c r="N2623">
        <v>199411</v>
      </c>
      <c r="O2623">
        <v>36392</v>
      </c>
      <c r="P2623">
        <v>100866</v>
      </c>
      <c r="Q2623" t="s">
        <v>93</v>
      </c>
      <c r="R2623">
        <v>465167</v>
      </c>
    </row>
    <row r="2624" spans="1:18" x14ac:dyDescent="0.25">
      <c r="A2624" t="s">
        <v>403</v>
      </c>
      <c r="B2624" t="s">
        <v>404</v>
      </c>
      <c r="C2624" t="s">
        <v>85</v>
      </c>
      <c r="D2624">
        <v>91</v>
      </c>
      <c r="E2624" t="s">
        <v>86</v>
      </c>
      <c r="F2624" t="s">
        <v>87</v>
      </c>
      <c r="G2624" t="s">
        <v>88</v>
      </c>
      <c r="H2624" t="s">
        <v>89</v>
      </c>
      <c r="I2624" t="s">
        <v>178</v>
      </c>
      <c r="J2624" t="s">
        <v>91</v>
      </c>
      <c r="K2624" t="s">
        <v>179</v>
      </c>
      <c r="L2624">
        <v>18150</v>
      </c>
      <c r="M2624">
        <v>934430</v>
      </c>
      <c r="N2624">
        <v>199411</v>
      </c>
      <c r="O2624">
        <v>36392</v>
      </c>
      <c r="P2624">
        <v>100866</v>
      </c>
      <c r="Q2624" t="s">
        <v>93</v>
      </c>
      <c r="R2624">
        <v>465167</v>
      </c>
    </row>
    <row r="2625" spans="1:18" x14ac:dyDescent="0.25">
      <c r="A2625" t="s">
        <v>403</v>
      </c>
      <c r="B2625" t="s">
        <v>404</v>
      </c>
      <c r="C2625" t="s">
        <v>85</v>
      </c>
      <c r="D2625">
        <v>91</v>
      </c>
      <c r="E2625" t="s">
        <v>86</v>
      </c>
      <c r="F2625" t="s">
        <v>87</v>
      </c>
      <c r="G2625" t="s">
        <v>88</v>
      </c>
      <c r="H2625" t="s">
        <v>89</v>
      </c>
      <c r="I2625" t="s">
        <v>180</v>
      </c>
      <c r="J2625" t="s">
        <v>91</v>
      </c>
      <c r="K2625" t="s">
        <v>181</v>
      </c>
      <c r="L2625">
        <v>24876</v>
      </c>
      <c r="M2625">
        <v>934430</v>
      </c>
      <c r="N2625">
        <v>199411</v>
      </c>
      <c r="O2625">
        <v>36392</v>
      </c>
      <c r="P2625">
        <v>100866</v>
      </c>
      <c r="Q2625" t="s">
        <v>93</v>
      </c>
      <c r="R2625">
        <v>465167</v>
      </c>
    </row>
    <row r="2626" spans="1:18" x14ac:dyDescent="0.25">
      <c r="A2626" t="s">
        <v>403</v>
      </c>
      <c r="B2626" t="s">
        <v>404</v>
      </c>
      <c r="C2626" t="s">
        <v>85</v>
      </c>
      <c r="D2626">
        <v>91</v>
      </c>
      <c r="E2626" t="s">
        <v>86</v>
      </c>
      <c r="F2626" t="s">
        <v>87</v>
      </c>
      <c r="G2626" t="s">
        <v>88</v>
      </c>
      <c r="H2626" t="s">
        <v>89</v>
      </c>
      <c r="I2626" t="s">
        <v>182</v>
      </c>
      <c r="J2626" t="s">
        <v>91</v>
      </c>
      <c r="K2626" t="s">
        <v>183</v>
      </c>
      <c r="L2626">
        <v>0</v>
      </c>
      <c r="M2626">
        <v>934430</v>
      </c>
      <c r="N2626">
        <v>199411</v>
      </c>
      <c r="O2626">
        <v>36392</v>
      </c>
      <c r="P2626">
        <v>100866</v>
      </c>
      <c r="Q2626" t="s">
        <v>93</v>
      </c>
      <c r="R2626">
        <v>465167</v>
      </c>
    </row>
    <row r="2627" spans="1:18" x14ac:dyDescent="0.25">
      <c r="A2627" t="s">
        <v>403</v>
      </c>
      <c r="B2627" t="s">
        <v>404</v>
      </c>
      <c r="C2627" t="s">
        <v>85</v>
      </c>
      <c r="D2627">
        <v>91</v>
      </c>
      <c r="E2627" t="s">
        <v>86</v>
      </c>
      <c r="F2627" t="s">
        <v>87</v>
      </c>
      <c r="G2627" t="s">
        <v>88</v>
      </c>
      <c r="H2627" t="s">
        <v>89</v>
      </c>
      <c r="I2627" t="s">
        <v>184</v>
      </c>
      <c r="J2627" t="s">
        <v>91</v>
      </c>
      <c r="K2627" t="s">
        <v>185</v>
      </c>
      <c r="L2627">
        <v>0</v>
      </c>
      <c r="M2627">
        <v>934430</v>
      </c>
      <c r="N2627">
        <v>199411</v>
      </c>
      <c r="O2627">
        <v>36392</v>
      </c>
      <c r="P2627">
        <v>100866</v>
      </c>
      <c r="Q2627" t="s">
        <v>93</v>
      </c>
      <c r="R2627">
        <v>465167</v>
      </c>
    </row>
    <row r="2628" spans="1:18" x14ac:dyDescent="0.25">
      <c r="A2628" t="s">
        <v>403</v>
      </c>
      <c r="B2628" t="s">
        <v>404</v>
      </c>
      <c r="C2628" t="s">
        <v>85</v>
      </c>
      <c r="D2628">
        <v>91</v>
      </c>
      <c r="E2628" t="s">
        <v>86</v>
      </c>
      <c r="F2628" t="s">
        <v>87</v>
      </c>
      <c r="G2628" t="s">
        <v>88</v>
      </c>
      <c r="H2628" t="s">
        <v>89</v>
      </c>
      <c r="I2628" t="s">
        <v>186</v>
      </c>
      <c r="J2628" t="s">
        <v>91</v>
      </c>
      <c r="K2628" t="s">
        <v>187</v>
      </c>
      <c r="L2628">
        <v>0</v>
      </c>
      <c r="M2628">
        <v>934430</v>
      </c>
      <c r="N2628">
        <v>199411</v>
      </c>
      <c r="O2628">
        <v>36392</v>
      </c>
      <c r="P2628">
        <v>100866</v>
      </c>
      <c r="Q2628" t="s">
        <v>93</v>
      </c>
      <c r="R2628">
        <v>465167</v>
      </c>
    </row>
    <row r="2629" spans="1:18" x14ac:dyDescent="0.25">
      <c r="A2629" t="s">
        <v>403</v>
      </c>
      <c r="B2629" t="s">
        <v>404</v>
      </c>
      <c r="C2629" t="s">
        <v>85</v>
      </c>
      <c r="D2629">
        <v>91</v>
      </c>
      <c r="E2629" t="s">
        <v>86</v>
      </c>
      <c r="F2629" t="s">
        <v>87</v>
      </c>
      <c r="G2629" t="s">
        <v>88</v>
      </c>
      <c r="H2629" t="s">
        <v>89</v>
      </c>
      <c r="I2629" t="s">
        <v>188</v>
      </c>
      <c r="J2629" t="s">
        <v>91</v>
      </c>
      <c r="K2629" t="s">
        <v>189</v>
      </c>
      <c r="L2629">
        <v>0</v>
      </c>
      <c r="M2629">
        <v>934430</v>
      </c>
      <c r="N2629">
        <v>199411</v>
      </c>
      <c r="O2629">
        <v>36392</v>
      </c>
      <c r="P2629">
        <v>100866</v>
      </c>
      <c r="Q2629" t="s">
        <v>93</v>
      </c>
      <c r="R2629">
        <v>465167</v>
      </c>
    </row>
    <row r="2630" spans="1:18" x14ac:dyDescent="0.25">
      <c r="A2630" t="s">
        <v>403</v>
      </c>
      <c r="B2630" t="s">
        <v>404</v>
      </c>
      <c r="C2630" t="s">
        <v>85</v>
      </c>
      <c r="D2630">
        <v>91</v>
      </c>
      <c r="E2630" t="s">
        <v>86</v>
      </c>
      <c r="F2630" t="s">
        <v>87</v>
      </c>
      <c r="G2630" t="s">
        <v>88</v>
      </c>
      <c r="H2630" t="s">
        <v>89</v>
      </c>
      <c r="I2630" t="s">
        <v>190</v>
      </c>
      <c r="J2630" t="s">
        <v>91</v>
      </c>
      <c r="K2630" t="s">
        <v>191</v>
      </c>
      <c r="L2630">
        <v>2400</v>
      </c>
      <c r="M2630">
        <v>934430</v>
      </c>
      <c r="N2630">
        <v>199411</v>
      </c>
      <c r="O2630">
        <v>36392</v>
      </c>
      <c r="P2630">
        <v>100866</v>
      </c>
      <c r="Q2630" t="s">
        <v>93</v>
      </c>
      <c r="R2630">
        <v>465167</v>
      </c>
    </row>
    <row r="2631" spans="1:18" x14ac:dyDescent="0.25">
      <c r="A2631" t="s">
        <v>403</v>
      </c>
      <c r="B2631" t="s">
        <v>404</v>
      </c>
      <c r="C2631" t="s">
        <v>85</v>
      </c>
      <c r="D2631">
        <v>91</v>
      </c>
      <c r="E2631" t="s">
        <v>86</v>
      </c>
      <c r="F2631" t="s">
        <v>87</v>
      </c>
      <c r="G2631" t="s">
        <v>88</v>
      </c>
      <c r="H2631" t="s">
        <v>89</v>
      </c>
      <c r="I2631" t="s">
        <v>192</v>
      </c>
      <c r="J2631" t="s">
        <v>91</v>
      </c>
      <c r="K2631" t="s">
        <v>193</v>
      </c>
      <c r="L2631">
        <v>160</v>
      </c>
      <c r="M2631">
        <v>934430</v>
      </c>
      <c r="N2631">
        <v>199411</v>
      </c>
      <c r="O2631">
        <v>36392</v>
      </c>
      <c r="P2631">
        <v>100866</v>
      </c>
      <c r="Q2631" t="s">
        <v>93</v>
      </c>
      <c r="R2631">
        <v>465167</v>
      </c>
    </row>
    <row r="2632" spans="1:18" x14ac:dyDescent="0.25">
      <c r="A2632" t="s">
        <v>403</v>
      </c>
      <c r="B2632" t="s">
        <v>404</v>
      </c>
      <c r="C2632" t="s">
        <v>85</v>
      </c>
      <c r="D2632">
        <v>91</v>
      </c>
      <c r="E2632" t="s">
        <v>86</v>
      </c>
      <c r="F2632" t="s">
        <v>87</v>
      </c>
      <c r="G2632" t="s">
        <v>88</v>
      </c>
      <c r="H2632" t="s">
        <v>89</v>
      </c>
      <c r="I2632" t="s">
        <v>194</v>
      </c>
      <c r="J2632" t="s">
        <v>91</v>
      </c>
      <c r="K2632" t="s">
        <v>195</v>
      </c>
      <c r="L2632">
        <v>18912</v>
      </c>
      <c r="M2632">
        <v>934430</v>
      </c>
      <c r="N2632">
        <v>199411</v>
      </c>
      <c r="O2632">
        <v>36392</v>
      </c>
      <c r="P2632">
        <v>100866</v>
      </c>
      <c r="Q2632" t="s">
        <v>93</v>
      </c>
      <c r="R2632">
        <v>465167</v>
      </c>
    </row>
    <row r="2633" spans="1:18" x14ac:dyDescent="0.25">
      <c r="A2633" t="s">
        <v>403</v>
      </c>
      <c r="B2633" t="s">
        <v>404</v>
      </c>
      <c r="C2633" t="s">
        <v>85</v>
      </c>
      <c r="D2633">
        <v>91</v>
      </c>
      <c r="E2633" t="s">
        <v>86</v>
      </c>
      <c r="F2633" t="s">
        <v>87</v>
      </c>
      <c r="G2633" t="s">
        <v>88</v>
      </c>
      <c r="H2633" t="s">
        <v>89</v>
      </c>
      <c r="I2633" t="s">
        <v>196</v>
      </c>
      <c r="J2633" t="s">
        <v>91</v>
      </c>
      <c r="K2633" t="s">
        <v>197</v>
      </c>
      <c r="L2633">
        <v>26914</v>
      </c>
      <c r="M2633">
        <v>934430</v>
      </c>
      <c r="N2633">
        <v>199411</v>
      </c>
      <c r="O2633">
        <v>36392</v>
      </c>
      <c r="P2633">
        <v>100866</v>
      </c>
      <c r="Q2633" t="s">
        <v>93</v>
      </c>
      <c r="R2633">
        <v>465167</v>
      </c>
    </row>
    <row r="2634" spans="1:18" x14ac:dyDescent="0.25">
      <c r="A2634" t="s">
        <v>403</v>
      </c>
      <c r="B2634" t="s">
        <v>404</v>
      </c>
      <c r="C2634" t="s">
        <v>85</v>
      </c>
      <c r="D2634">
        <v>91</v>
      </c>
      <c r="E2634" t="s">
        <v>86</v>
      </c>
      <c r="F2634" t="s">
        <v>87</v>
      </c>
      <c r="G2634" t="s">
        <v>88</v>
      </c>
      <c r="H2634" t="s">
        <v>89</v>
      </c>
      <c r="I2634" t="s">
        <v>198</v>
      </c>
      <c r="J2634" t="s">
        <v>91</v>
      </c>
      <c r="K2634" t="s">
        <v>199</v>
      </c>
      <c r="L2634">
        <v>0</v>
      </c>
      <c r="M2634">
        <v>934430</v>
      </c>
      <c r="N2634">
        <v>199411</v>
      </c>
      <c r="O2634">
        <v>36392</v>
      </c>
      <c r="P2634">
        <v>100866</v>
      </c>
      <c r="Q2634" t="s">
        <v>93</v>
      </c>
      <c r="R2634">
        <v>465167</v>
      </c>
    </row>
    <row r="2635" spans="1:18" x14ac:dyDescent="0.25">
      <c r="A2635" t="s">
        <v>403</v>
      </c>
      <c r="B2635" t="s">
        <v>404</v>
      </c>
      <c r="C2635" t="s">
        <v>85</v>
      </c>
      <c r="D2635">
        <v>91</v>
      </c>
      <c r="E2635" t="s">
        <v>86</v>
      </c>
      <c r="F2635" t="s">
        <v>87</v>
      </c>
      <c r="G2635" t="s">
        <v>88</v>
      </c>
      <c r="H2635" t="s">
        <v>89</v>
      </c>
      <c r="I2635" t="s">
        <v>200</v>
      </c>
      <c r="J2635" t="s">
        <v>91</v>
      </c>
      <c r="K2635" t="s">
        <v>201</v>
      </c>
      <c r="L2635">
        <v>15904</v>
      </c>
      <c r="M2635">
        <v>934430</v>
      </c>
      <c r="N2635">
        <v>199411</v>
      </c>
      <c r="O2635">
        <v>36392</v>
      </c>
      <c r="P2635">
        <v>100866</v>
      </c>
      <c r="Q2635" t="s">
        <v>93</v>
      </c>
      <c r="R2635">
        <v>465167</v>
      </c>
    </row>
    <row r="2636" spans="1:18" x14ac:dyDescent="0.25">
      <c r="A2636" t="s">
        <v>403</v>
      </c>
      <c r="B2636" t="s">
        <v>404</v>
      </c>
      <c r="C2636" t="s">
        <v>85</v>
      </c>
      <c r="D2636">
        <v>91</v>
      </c>
      <c r="E2636" t="s">
        <v>86</v>
      </c>
      <c r="F2636" t="s">
        <v>87</v>
      </c>
      <c r="G2636" t="s">
        <v>88</v>
      </c>
      <c r="H2636" t="s">
        <v>89</v>
      </c>
      <c r="I2636" t="s">
        <v>202</v>
      </c>
      <c r="J2636" t="s">
        <v>91</v>
      </c>
      <c r="K2636" t="s">
        <v>203</v>
      </c>
      <c r="L2636">
        <v>457</v>
      </c>
      <c r="M2636">
        <v>934430</v>
      </c>
      <c r="N2636">
        <v>199411</v>
      </c>
      <c r="O2636">
        <v>36392</v>
      </c>
      <c r="P2636">
        <v>100866</v>
      </c>
      <c r="Q2636" t="s">
        <v>93</v>
      </c>
      <c r="R2636">
        <v>465167</v>
      </c>
    </row>
    <row r="2637" spans="1:18" x14ac:dyDescent="0.25">
      <c r="A2637" t="s">
        <v>403</v>
      </c>
      <c r="B2637" t="s">
        <v>404</v>
      </c>
      <c r="C2637" t="s">
        <v>85</v>
      </c>
      <c r="D2637">
        <v>91</v>
      </c>
      <c r="E2637" t="s">
        <v>86</v>
      </c>
      <c r="F2637" t="s">
        <v>87</v>
      </c>
      <c r="G2637" t="s">
        <v>88</v>
      </c>
      <c r="H2637" t="s">
        <v>89</v>
      </c>
      <c r="I2637" t="s">
        <v>204</v>
      </c>
      <c r="J2637" t="s">
        <v>91</v>
      </c>
      <c r="K2637" t="s">
        <v>205</v>
      </c>
      <c r="L2637">
        <v>0</v>
      </c>
      <c r="M2637">
        <v>934430</v>
      </c>
      <c r="N2637">
        <v>199411</v>
      </c>
      <c r="O2637">
        <v>36392</v>
      </c>
      <c r="P2637">
        <v>100866</v>
      </c>
      <c r="Q2637" t="s">
        <v>93</v>
      </c>
      <c r="R2637">
        <v>465167</v>
      </c>
    </row>
    <row r="2638" spans="1:18" x14ac:dyDescent="0.25">
      <c r="A2638" t="s">
        <v>403</v>
      </c>
      <c r="B2638" t="s">
        <v>404</v>
      </c>
      <c r="C2638" t="s">
        <v>85</v>
      </c>
      <c r="D2638">
        <v>91</v>
      </c>
      <c r="E2638" t="s">
        <v>86</v>
      </c>
      <c r="F2638" t="s">
        <v>87</v>
      </c>
      <c r="G2638" t="s">
        <v>88</v>
      </c>
      <c r="H2638" t="s">
        <v>89</v>
      </c>
      <c r="I2638" t="s">
        <v>206</v>
      </c>
      <c r="J2638" t="s">
        <v>91</v>
      </c>
      <c r="K2638" t="s">
        <v>207</v>
      </c>
      <c r="L2638">
        <v>604</v>
      </c>
      <c r="M2638">
        <v>934430</v>
      </c>
      <c r="N2638">
        <v>199411</v>
      </c>
      <c r="O2638">
        <v>36392</v>
      </c>
      <c r="P2638">
        <v>100866</v>
      </c>
      <c r="Q2638" t="s">
        <v>93</v>
      </c>
      <c r="R2638">
        <v>465167</v>
      </c>
    </row>
    <row r="2639" spans="1:18" x14ac:dyDescent="0.25">
      <c r="A2639" t="s">
        <v>403</v>
      </c>
      <c r="B2639" t="s">
        <v>404</v>
      </c>
      <c r="C2639" t="s">
        <v>85</v>
      </c>
      <c r="D2639">
        <v>91</v>
      </c>
      <c r="E2639" t="s">
        <v>86</v>
      </c>
      <c r="F2639" t="s">
        <v>87</v>
      </c>
      <c r="G2639" t="s">
        <v>88</v>
      </c>
      <c r="H2639" t="s">
        <v>89</v>
      </c>
      <c r="I2639" t="s">
        <v>208</v>
      </c>
      <c r="J2639" t="s">
        <v>91</v>
      </c>
      <c r="K2639" t="s">
        <v>209</v>
      </c>
      <c r="L2639">
        <v>18486</v>
      </c>
      <c r="M2639">
        <v>934430</v>
      </c>
      <c r="N2639">
        <v>199411</v>
      </c>
      <c r="O2639">
        <v>36392</v>
      </c>
      <c r="P2639">
        <v>100866</v>
      </c>
      <c r="Q2639" t="s">
        <v>93</v>
      </c>
      <c r="R2639">
        <v>465167</v>
      </c>
    </row>
    <row r="2640" spans="1:18" x14ac:dyDescent="0.25">
      <c r="A2640" t="s">
        <v>403</v>
      </c>
      <c r="B2640" t="s">
        <v>404</v>
      </c>
      <c r="C2640" t="s">
        <v>85</v>
      </c>
      <c r="D2640">
        <v>91</v>
      </c>
      <c r="E2640" t="s">
        <v>86</v>
      </c>
      <c r="F2640" t="s">
        <v>87</v>
      </c>
      <c r="G2640" t="s">
        <v>88</v>
      </c>
      <c r="H2640" t="s">
        <v>89</v>
      </c>
      <c r="I2640" t="s">
        <v>210</v>
      </c>
      <c r="J2640" t="s">
        <v>91</v>
      </c>
      <c r="K2640" t="s">
        <v>211</v>
      </c>
      <c r="L2640">
        <v>9875</v>
      </c>
      <c r="M2640">
        <v>934430</v>
      </c>
      <c r="N2640">
        <v>199411</v>
      </c>
      <c r="O2640">
        <v>36392</v>
      </c>
      <c r="P2640">
        <v>100866</v>
      </c>
      <c r="Q2640" t="s">
        <v>93</v>
      </c>
      <c r="R2640">
        <v>465167</v>
      </c>
    </row>
    <row r="2641" spans="1:18" x14ac:dyDescent="0.25">
      <c r="A2641" t="s">
        <v>403</v>
      </c>
      <c r="B2641" t="s">
        <v>404</v>
      </c>
      <c r="C2641" t="s">
        <v>85</v>
      </c>
      <c r="D2641">
        <v>91</v>
      </c>
      <c r="E2641" t="s">
        <v>86</v>
      </c>
      <c r="F2641" t="s">
        <v>87</v>
      </c>
      <c r="G2641" t="s">
        <v>88</v>
      </c>
      <c r="H2641" t="s">
        <v>89</v>
      </c>
      <c r="I2641" t="s">
        <v>212</v>
      </c>
      <c r="J2641" t="s">
        <v>91</v>
      </c>
      <c r="K2641" t="s">
        <v>213</v>
      </c>
      <c r="L2641">
        <v>900</v>
      </c>
      <c r="M2641">
        <v>934430</v>
      </c>
      <c r="N2641">
        <v>199411</v>
      </c>
      <c r="O2641">
        <v>36392</v>
      </c>
      <c r="P2641">
        <v>100866</v>
      </c>
      <c r="Q2641" t="s">
        <v>93</v>
      </c>
      <c r="R2641">
        <v>465167</v>
      </c>
    </row>
    <row r="2642" spans="1:18" x14ac:dyDescent="0.25">
      <c r="A2642" t="s">
        <v>403</v>
      </c>
      <c r="B2642" t="s">
        <v>404</v>
      </c>
      <c r="C2642" t="s">
        <v>85</v>
      </c>
      <c r="D2642">
        <v>91</v>
      </c>
      <c r="E2642" t="s">
        <v>86</v>
      </c>
      <c r="F2642" t="s">
        <v>87</v>
      </c>
      <c r="G2642" t="s">
        <v>88</v>
      </c>
      <c r="H2642" t="s">
        <v>89</v>
      </c>
      <c r="I2642" t="s">
        <v>214</v>
      </c>
      <c r="J2642" t="s">
        <v>91</v>
      </c>
      <c r="K2642" t="s">
        <v>215</v>
      </c>
      <c r="L2642">
        <v>42358</v>
      </c>
      <c r="M2642">
        <v>934430</v>
      </c>
      <c r="N2642">
        <v>199411</v>
      </c>
      <c r="O2642">
        <v>36392</v>
      </c>
      <c r="P2642">
        <v>100866</v>
      </c>
      <c r="Q2642" t="s">
        <v>93</v>
      </c>
      <c r="R2642">
        <v>465167</v>
      </c>
    </row>
    <row r="2643" spans="1:18" x14ac:dyDescent="0.25">
      <c r="A2643" t="s">
        <v>403</v>
      </c>
      <c r="B2643" t="s">
        <v>404</v>
      </c>
      <c r="C2643" t="s">
        <v>85</v>
      </c>
      <c r="D2643">
        <v>91</v>
      </c>
      <c r="E2643" t="s">
        <v>86</v>
      </c>
      <c r="F2643" t="s">
        <v>87</v>
      </c>
      <c r="G2643" t="s">
        <v>88</v>
      </c>
      <c r="H2643" t="s">
        <v>89</v>
      </c>
      <c r="I2643" t="s">
        <v>216</v>
      </c>
      <c r="J2643" t="s">
        <v>91</v>
      </c>
      <c r="K2643" t="s">
        <v>217</v>
      </c>
      <c r="L2643">
        <v>455</v>
      </c>
      <c r="M2643">
        <v>934430</v>
      </c>
      <c r="N2643">
        <v>199411</v>
      </c>
      <c r="O2643">
        <v>36392</v>
      </c>
      <c r="P2643">
        <v>100866</v>
      </c>
      <c r="Q2643" t="s">
        <v>93</v>
      </c>
      <c r="R2643">
        <v>465167</v>
      </c>
    </row>
    <row r="2644" spans="1:18" x14ac:dyDescent="0.25">
      <c r="A2644" t="s">
        <v>403</v>
      </c>
      <c r="B2644" t="s">
        <v>404</v>
      </c>
      <c r="C2644" t="s">
        <v>85</v>
      </c>
      <c r="D2644">
        <v>91</v>
      </c>
      <c r="E2644" t="s">
        <v>86</v>
      </c>
      <c r="F2644" t="s">
        <v>87</v>
      </c>
      <c r="G2644" t="s">
        <v>88</v>
      </c>
      <c r="H2644" t="s">
        <v>89</v>
      </c>
      <c r="I2644" t="s">
        <v>218</v>
      </c>
      <c r="J2644" t="s">
        <v>91</v>
      </c>
      <c r="K2644" t="s">
        <v>219</v>
      </c>
      <c r="L2644">
        <v>0</v>
      </c>
      <c r="M2644">
        <v>934430</v>
      </c>
      <c r="N2644">
        <v>199411</v>
      </c>
      <c r="O2644">
        <v>36392</v>
      </c>
      <c r="P2644">
        <v>100866</v>
      </c>
      <c r="Q2644" t="s">
        <v>93</v>
      </c>
      <c r="R2644">
        <v>465167</v>
      </c>
    </row>
    <row r="2645" spans="1:18" x14ac:dyDescent="0.25">
      <c r="A2645" t="s">
        <v>403</v>
      </c>
      <c r="B2645" t="s">
        <v>404</v>
      </c>
      <c r="C2645" t="s">
        <v>85</v>
      </c>
      <c r="D2645">
        <v>91</v>
      </c>
      <c r="E2645" t="s">
        <v>86</v>
      </c>
      <c r="F2645" t="s">
        <v>87</v>
      </c>
      <c r="G2645" t="s">
        <v>88</v>
      </c>
      <c r="H2645" t="s">
        <v>89</v>
      </c>
      <c r="I2645" t="s">
        <v>220</v>
      </c>
      <c r="J2645" t="s">
        <v>91</v>
      </c>
      <c r="K2645" t="s">
        <v>221</v>
      </c>
      <c r="L2645">
        <v>1000</v>
      </c>
      <c r="M2645">
        <v>934430</v>
      </c>
      <c r="N2645">
        <v>199411</v>
      </c>
      <c r="O2645">
        <v>36392</v>
      </c>
      <c r="P2645">
        <v>100866</v>
      </c>
      <c r="Q2645" t="s">
        <v>93</v>
      </c>
      <c r="R2645">
        <v>465167</v>
      </c>
    </row>
    <row r="2646" spans="1:18" x14ac:dyDescent="0.25">
      <c r="A2646" t="s">
        <v>403</v>
      </c>
      <c r="B2646" t="s">
        <v>404</v>
      </c>
      <c r="C2646" t="s">
        <v>85</v>
      </c>
      <c r="D2646">
        <v>91</v>
      </c>
      <c r="E2646" t="s">
        <v>86</v>
      </c>
      <c r="F2646" t="s">
        <v>87</v>
      </c>
      <c r="G2646" t="s">
        <v>88</v>
      </c>
      <c r="H2646" t="s">
        <v>89</v>
      </c>
      <c r="I2646" t="s">
        <v>222</v>
      </c>
      <c r="J2646" t="s">
        <v>91</v>
      </c>
      <c r="K2646" t="s">
        <v>223</v>
      </c>
      <c r="L2646">
        <v>450</v>
      </c>
      <c r="M2646">
        <v>934430</v>
      </c>
      <c r="N2646">
        <v>199411</v>
      </c>
      <c r="O2646">
        <v>36392</v>
      </c>
      <c r="P2646">
        <v>100866</v>
      </c>
      <c r="Q2646" t="s">
        <v>93</v>
      </c>
      <c r="R2646">
        <v>465167</v>
      </c>
    </row>
    <row r="2647" spans="1:18" x14ac:dyDescent="0.25">
      <c r="A2647" t="s">
        <v>403</v>
      </c>
      <c r="B2647" t="s">
        <v>404</v>
      </c>
      <c r="C2647" t="s">
        <v>85</v>
      </c>
      <c r="D2647">
        <v>91</v>
      </c>
      <c r="E2647" t="s">
        <v>86</v>
      </c>
      <c r="F2647" t="s">
        <v>87</v>
      </c>
      <c r="G2647" t="s">
        <v>88</v>
      </c>
      <c r="H2647" t="s">
        <v>89</v>
      </c>
      <c r="I2647" t="s">
        <v>224</v>
      </c>
      <c r="J2647" t="s">
        <v>91</v>
      </c>
      <c r="K2647" t="s">
        <v>225</v>
      </c>
      <c r="L2647">
        <v>2840</v>
      </c>
      <c r="M2647">
        <v>934430</v>
      </c>
      <c r="N2647">
        <v>199411</v>
      </c>
      <c r="O2647">
        <v>36392</v>
      </c>
      <c r="P2647">
        <v>100866</v>
      </c>
      <c r="Q2647" t="s">
        <v>93</v>
      </c>
      <c r="R2647">
        <v>465167</v>
      </c>
    </row>
    <row r="2648" spans="1:18" x14ac:dyDescent="0.25">
      <c r="A2648" t="s">
        <v>403</v>
      </c>
      <c r="B2648" t="s">
        <v>404</v>
      </c>
      <c r="C2648" t="s">
        <v>85</v>
      </c>
      <c r="D2648">
        <v>91</v>
      </c>
      <c r="E2648" t="s">
        <v>86</v>
      </c>
      <c r="F2648" t="s">
        <v>87</v>
      </c>
      <c r="G2648" t="s">
        <v>88</v>
      </c>
      <c r="H2648" t="s">
        <v>89</v>
      </c>
      <c r="I2648" t="s">
        <v>226</v>
      </c>
      <c r="J2648" t="s">
        <v>91</v>
      </c>
      <c r="K2648" t="s">
        <v>227</v>
      </c>
      <c r="L2648">
        <v>1200</v>
      </c>
      <c r="M2648">
        <v>934430</v>
      </c>
      <c r="N2648">
        <v>199411</v>
      </c>
      <c r="O2648">
        <v>36392</v>
      </c>
      <c r="P2648">
        <v>100866</v>
      </c>
      <c r="Q2648" t="s">
        <v>93</v>
      </c>
      <c r="R2648">
        <v>465167</v>
      </c>
    </row>
    <row r="2649" spans="1:18" x14ac:dyDescent="0.25">
      <c r="A2649" t="s">
        <v>403</v>
      </c>
      <c r="B2649" t="s">
        <v>404</v>
      </c>
      <c r="C2649" t="s">
        <v>85</v>
      </c>
      <c r="D2649">
        <v>91</v>
      </c>
      <c r="E2649" t="s">
        <v>86</v>
      </c>
      <c r="F2649" t="s">
        <v>87</v>
      </c>
      <c r="G2649" t="s">
        <v>88</v>
      </c>
      <c r="H2649" t="s">
        <v>89</v>
      </c>
      <c r="I2649" t="s">
        <v>228</v>
      </c>
      <c r="J2649" t="s">
        <v>91</v>
      </c>
      <c r="K2649" t="s">
        <v>229</v>
      </c>
      <c r="L2649">
        <v>0</v>
      </c>
      <c r="M2649">
        <v>934430</v>
      </c>
      <c r="N2649">
        <v>199411</v>
      </c>
      <c r="O2649">
        <v>36392</v>
      </c>
      <c r="P2649">
        <v>100866</v>
      </c>
      <c r="Q2649" t="s">
        <v>93</v>
      </c>
      <c r="R2649">
        <v>465167</v>
      </c>
    </row>
    <row r="2650" spans="1:18" x14ac:dyDescent="0.25">
      <c r="A2650" t="s">
        <v>403</v>
      </c>
      <c r="B2650" t="s">
        <v>404</v>
      </c>
      <c r="C2650" t="s">
        <v>85</v>
      </c>
      <c r="D2650">
        <v>91</v>
      </c>
      <c r="E2650" t="s">
        <v>86</v>
      </c>
      <c r="F2650" t="s">
        <v>87</v>
      </c>
      <c r="G2650" t="s">
        <v>88</v>
      </c>
      <c r="H2650" t="s">
        <v>89</v>
      </c>
      <c r="I2650" t="s">
        <v>230</v>
      </c>
      <c r="J2650" t="s">
        <v>91</v>
      </c>
      <c r="K2650" t="s">
        <v>231</v>
      </c>
      <c r="L2650">
        <v>2440</v>
      </c>
      <c r="M2650">
        <v>934430</v>
      </c>
      <c r="N2650">
        <v>199411</v>
      </c>
      <c r="O2650">
        <v>36392</v>
      </c>
      <c r="P2650">
        <v>100866</v>
      </c>
      <c r="Q2650" t="s">
        <v>93</v>
      </c>
      <c r="R2650">
        <v>465167</v>
      </c>
    </row>
    <row r="2651" spans="1:18" x14ac:dyDescent="0.25">
      <c r="A2651" t="s">
        <v>403</v>
      </c>
      <c r="B2651" t="s">
        <v>404</v>
      </c>
      <c r="C2651" t="s">
        <v>85</v>
      </c>
      <c r="D2651">
        <v>91</v>
      </c>
      <c r="E2651" t="s">
        <v>86</v>
      </c>
      <c r="F2651" t="s">
        <v>87</v>
      </c>
      <c r="G2651" t="s">
        <v>88</v>
      </c>
      <c r="H2651" t="s">
        <v>89</v>
      </c>
      <c r="I2651" t="s">
        <v>232</v>
      </c>
      <c r="J2651" t="s">
        <v>91</v>
      </c>
      <c r="K2651" t="s">
        <v>233</v>
      </c>
      <c r="L2651">
        <v>18786</v>
      </c>
      <c r="M2651">
        <v>934430</v>
      </c>
      <c r="N2651">
        <v>199411</v>
      </c>
      <c r="O2651">
        <v>36392</v>
      </c>
      <c r="P2651">
        <v>100866</v>
      </c>
      <c r="Q2651" t="s">
        <v>93</v>
      </c>
      <c r="R2651">
        <v>465167</v>
      </c>
    </row>
    <row r="2652" spans="1:18" x14ac:dyDescent="0.25">
      <c r="A2652" t="s">
        <v>403</v>
      </c>
      <c r="B2652" t="s">
        <v>404</v>
      </c>
      <c r="C2652" t="s">
        <v>85</v>
      </c>
      <c r="D2652">
        <v>91</v>
      </c>
      <c r="E2652" t="s">
        <v>86</v>
      </c>
      <c r="F2652" t="s">
        <v>87</v>
      </c>
      <c r="G2652" t="s">
        <v>88</v>
      </c>
      <c r="H2652" t="s">
        <v>89</v>
      </c>
      <c r="I2652" t="s">
        <v>234</v>
      </c>
      <c r="J2652" t="s">
        <v>91</v>
      </c>
      <c r="K2652" t="s">
        <v>235</v>
      </c>
      <c r="L2652">
        <v>0</v>
      </c>
      <c r="M2652">
        <v>934430</v>
      </c>
      <c r="N2652">
        <v>199411</v>
      </c>
      <c r="O2652">
        <v>36392</v>
      </c>
      <c r="P2652">
        <v>100866</v>
      </c>
      <c r="Q2652" t="s">
        <v>93</v>
      </c>
      <c r="R2652">
        <v>465167</v>
      </c>
    </row>
    <row r="2653" spans="1:18" x14ac:dyDescent="0.25">
      <c r="A2653" t="s">
        <v>403</v>
      </c>
      <c r="B2653" t="s">
        <v>404</v>
      </c>
      <c r="C2653" t="s">
        <v>85</v>
      </c>
      <c r="D2653">
        <v>91</v>
      </c>
      <c r="E2653" t="s">
        <v>86</v>
      </c>
      <c r="F2653" t="s">
        <v>87</v>
      </c>
      <c r="G2653" t="s">
        <v>88</v>
      </c>
      <c r="H2653" t="s">
        <v>89</v>
      </c>
      <c r="I2653" t="s">
        <v>236</v>
      </c>
      <c r="J2653" t="s">
        <v>91</v>
      </c>
      <c r="K2653" t="s">
        <v>237</v>
      </c>
      <c r="L2653">
        <v>0</v>
      </c>
      <c r="M2653">
        <v>934430</v>
      </c>
      <c r="N2653">
        <v>199411</v>
      </c>
      <c r="O2653">
        <v>36392</v>
      </c>
      <c r="P2653">
        <v>100866</v>
      </c>
      <c r="Q2653" t="s">
        <v>93</v>
      </c>
      <c r="R2653">
        <v>465167</v>
      </c>
    </row>
    <row r="2654" spans="1:18" x14ac:dyDescent="0.25">
      <c r="A2654" t="s">
        <v>403</v>
      </c>
      <c r="B2654" t="s">
        <v>404</v>
      </c>
      <c r="C2654" t="s">
        <v>85</v>
      </c>
      <c r="D2654">
        <v>91</v>
      </c>
      <c r="E2654" t="s">
        <v>86</v>
      </c>
      <c r="F2654" t="s">
        <v>87</v>
      </c>
      <c r="G2654" t="s">
        <v>88</v>
      </c>
      <c r="H2654" t="s">
        <v>89</v>
      </c>
      <c r="I2654" t="s">
        <v>130</v>
      </c>
      <c r="J2654" t="s">
        <v>91</v>
      </c>
      <c r="K2654" t="s">
        <v>131</v>
      </c>
      <c r="L2654">
        <v>1000</v>
      </c>
      <c r="M2654">
        <v>934430</v>
      </c>
      <c r="N2654">
        <v>199411</v>
      </c>
      <c r="O2654">
        <v>36392</v>
      </c>
      <c r="P2654">
        <v>100866</v>
      </c>
      <c r="Q2654" t="s">
        <v>93</v>
      </c>
      <c r="R2654">
        <v>465167</v>
      </c>
    </row>
    <row r="2655" spans="1:18" x14ac:dyDescent="0.25">
      <c r="A2655" t="s">
        <v>403</v>
      </c>
      <c r="B2655" t="s">
        <v>404</v>
      </c>
      <c r="C2655" t="s">
        <v>85</v>
      </c>
      <c r="D2655">
        <v>91</v>
      </c>
      <c r="E2655" t="s">
        <v>86</v>
      </c>
      <c r="F2655" t="s">
        <v>87</v>
      </c>
      <c r="G2655" t="s">
        <v>88</v>
      </c>
      <c r="H2655" t="s">
        <v>89</v>
      </c>
      <c r="I2655" t="s">
        <v>190</v>
      </c>
      <c r="J2655" t="s">
        <v>91</v>
      </c>
      <c r="K2655" t="s">
        <v>191</v>
      </c>
      <c r="L2655">
        <v>5050</v>
      </c>
      <c r="M2655">
        <v>934430</v>
      </c>
      <c r="N2655">
        <v>199411</v>
      </c>
      <c r="O2655">
        <v>36392</v>
      </c>
      <c r="P2655">
        <v>100866</v>
      </c>
      <c r="Q2655" t="s">
        <v>93</v>
      </c>
      <c r="R2655">
        <v>465167</v>
      </c>
    </row>
    <row r="2656" spans="1:18" x14ac:dyDescent="0.25">
      <c r="A2656" t="s">
        <v>403</v>
      </c>
      <c r="B2656" t="s">
        <v>404</v>
      </c>
      <c r="C2656" t="s">
        <v>85</v>
      </c>
      <c r="D2656">
        <v>91</v>
      </c>
      <c r="E2656" t="s">
        <v>86</v>
      </c>
      <c r="F2656" t="s">
        <v>87</v>
      </c>
      <c r="G2656" t="s">
        <v>88</v>
      </c>
      <c r="H2656" t="s">
        <v>89</v>
      </c>
      <c r="I2656" t="s">
        <v>130</v>
      </c>
      <c r="J2656" t="s">
        <v>91</v>
      </c>
      <c r="K2656" t="s">
        <v>131</v>
      </c>
      <c r="L2656">
        <v>2500</v>
      </c>
      <c r="M2656">
        <v>934430</v>
      </c>
      <c r="N2656">
        <v>199411</v>
      </c>
      <c r="O2656">
        <v>36392</v>
      </c>
      <c r="P2656">
        <v>100866</v>
      </c>
      <c r="Q2656" t="s">
        <v>93</v>
      </c>
      <c r="R2656">
        <v>465167</v>
      </c>
    </row>
    <row r="2657" spans="1:18" x14ac:dyDescent="0.25">
      <c r="A2657" t="s">
        <v>405</v>
      </c>
      <c r="B2657" t="s">
        <v>406</v>
      </c>
      <c r="C2657" t="s">
        <v>85</v>
      </c>
      <c r="D2657">
        <v>100</v>
      </c>
      <c r="E2657" t="s">
        <v>86</v>
      </c>
      <c r="F2657" t="s">
        <v>87</v>
      </c>
      <c r="G2657" t="s">
        <v>88</v>
      </c>
      <c r="H2657" t="s">
        <v>89</v>
      </c>
      <c r="I2657" t="s">
        <v>138</v>
      </c>
      <c r="J2657" t="s">
        <v>91</v>
      </c>
      <c r="K2657" t="s">
        <v>139</v>
      </c>
      <c r="L2657">
        <v>16424</v>
      </c>
      <c r="M2657">
        <v>1031391</v>
      </c>
      <c r="N2657">
        <v>237872</v>
      </c>
      <c r="O2657">
        <v>41773</v>
      </c>
      <c r="P2657">
        <v>136535</v>
      </c>
      <c r="Q2657" t="s">
        <v>93</v>
      </c>
      <c r="R2657">
        <v>591342</v>
      </c>
    </row>
    <row r="2658" spans="1:18" x14ac:dyDescent="0.25">
      <c r="A2658" t="s">
        <v>405</v>
      </c>
      <c r="B2658" t="s">
        <v>406</v>
      </c>
      <c r="C2658" t="s">
        <v>85</v>
      </c>
      <c r="D2658">
        <v>100</v>
      </c>
      <c r="E2658" t="s">
        <v>86</v>
      </c>
      <c r="F2658" t="s">
        <v>87</v>
      </c>
      <c r="G2658" t="s">
        <v>88</v>
      </c>
      <c r="H2658" t="s">
        <v>89</v>
      </c>
      <c r="I2658" t="s">
        <v>90</v>
      </c>
      <c r="J2658" t="s">
        <v>91</v>
      </c>
      <c r="K2658" t="s">
        <v>92</v>
      </c>
      <c r="L2658">
        <v>0</v>
      </c>
      <c r="M2658">
        <v>1031391</v>
      </c>
      <c r="N2658">
        <v>237872</v>
      </c>
      <c r="O2658">
        <v>41773</v>
      </c>
      <c r="P2658">
        <v>136535</v>
      </c>
      <c r="Q2658" t="s">
        <v>93</v>
      </c>
      <c r="R2658">
        <v>591342</v>
      </c>
    </row>
    <row r="2659" spans="1:18" x14ac:dyDescent="0.25">
      <c r="A2659" t="s">
        <v>405</v>
      </c>
      <c r="B2659" t="s">
        <v>406</v>
      </c>
      <c r="C2659" t="s">
        <v>85</v>
      </c>
      <c r="D2659">
        <v>100</v>
      </c>
      <c r="E2659" t="s">
        <v>86</v>
      </c>
      <c r="F2659" t="s">
        <v>87</v>
      </c>
      <c r="G2659" t="s">
        <v>88</v>
      </c>
      <c r="H2659" t="s">
        <v>89</v>
      </c>
      <c r="I2659" t="s">
        <v>94</v>
      </c>
      <c r="J2659" t="s">
        <v>91</v>
      </c>
      <c r="K2659" t="s">
        <v>95</v>
      </c>
      <c r="L2659">
        <v>0</v>
      </c>
      <c r="M2659">
        <v>1031391</v>
      </c>
      <c r="N2659">
        <v>237872</v>
      </c>
      <c r="O2659">
        <v>41773</v>
      </c>
      <c r="P2659">
        <v>136535</v>
      </c>
      <c r="Q2659" t="s">
        <v>93</v>
      </c>
      <c r="R2659">
        <v>591342</v>
      </c>
    </row>
    <row r="2660" spans="1:18" x14ac:dyDescent="0.25">
      <c r="A2660" t="s">
        <v>405</v>
      </c>
      <c r="B2660" t="s">
        <v>406</v>
      </c>
      <c r="C2660" t="s">
        <v>85</v>
      </c>
      <c r="D2660">
        <v>100</v>
      </c>
      <c r="E2660" t="s">
        <v>86</v>
      </c>
      <c r="F2660" t="s">
        <v>87</v>
      </c>
      <c r="G2660" t="s">
        <v>88</v>
      </c>
      <c r="H2660" t="s">
        <v>89</v>
      </c>
      <c r="I2660" t="s">
        <v>96</v>
      </c>
      <c r="J2660" t="s">
        <v>91</v>
      </c>
      <c r="K2660" t="s">
        <v>97</v>
      </c>
      <c r="L2660">
        <v>0</v>
      </c>
      <c r="M2660">
        <v>1031391</v>
      </c>
      <c r="N2660">
        <v>237872</v>
      </c>
      <c r="O2660">
        <v>41773</v>
      </c>
      <c r="P2660">
        <v>136535</v>
      </c>
      <c r="Q2660" t="s">
        <v>93</v>
      </c>
      <c r="R2660">
        <v>591342</v>
      </c>
    </row>
    <row r="2661" spans="1:18" x14ac:dyDescent="0.25">
      <c r="A2661" t="s">
        <v>405</v>
      </c>
      <c r="B2661" t="s">
        <v>406</v>
      </c>
      <c r="C2661" t="s">
        <v>85</v>
      </c>
      <c r="D2661">
        <v>100</v>
      </c>
      <c r="E2661" t="s">
        <v>86</v>
      </c>
      <c r="F2661" t="s">
        <v>87</v>
      </c>
      <c r="G2661" t="s">
        <v>88</v>
      </c>
      <c r="H2661" t="s">
        <v>89</v>
      </c>
      <c r="I2661" t="s">
        <v>98</v>
      </c>
      <c r="J2661" t="s">
        <v>91</v>
      </c>
      <c r="K2661" t="s">
        <v>99</v>
      </c>
      <c r="L2661">
        <v>0</v>
      </c>
      <c r="M2661">
        <v>1031391</v>
      </c>
      <c r="N2661">
        <v>237872</v>
      </c>
      <c r="O2661">
        <v>41773</v>
      </c>
      <c r="P2661">
        <v>136535</v>
      </c>
      <c r="Q2661" t="s">
        <v>93</v>
      </c>
      <c r="R2661">
        <v>591342</v>
      </c>
    </row>
    <row r="2662" spans="1:18" x14ac:dyDescent="0.25">
      <c r="A2662" t="s">
        <v>405</v>
      </c>
      <c r="B2662" t="s">
        <v>406</v>
      </c>
      <c r="C2662" t="s">
        <v>85</v>
      </c>
      <c r="D2662">
        <v>100</v>
      </c>
      <c r="E2662" t="s">
        <v>86</v>
      </c>
      <c r="F2662" t="s">
        <v>87</v>
      </c>
      <c r="G2662" t="s">
        <v>88</v>
      </c>
      <c r="H2662" t="s">
        <v>89</v>
      </c>
      <c r="I2662" t="s">
        <v>100</v>
      </c>
      <c r="J2662" t="s">
        <v>91</v>
      </c>
      <c r="K2662" t="s">
        <v>101</v>
      </c>
      <c r="L2662">
        <v>0</v>
      </c>
      <c r="M2662">
        <v>1031391</v>
      </c>
      <c r="N2662">
        <v>237872</v>
      </c>
      <c r="O2662">
        <v>41773</v>
      </c>
      <c r="P2662">
        <v>136535</v>
      </c>
      <c r="Q2662" t="s">
        <v>93</v>
      </c>
      <c r="R2662">
        <v>591342</v>
      </c>
    </row>
    <row r="2663" spans="1:18" x14ac:dyDescent="0.25">
      <c r="A2663" t="s">
        <v>405</v>
      </c>
      <c r="B2663" t="s">
        <v>406</v>
      </c>
      <c r="C2663" t="s">
        <v>85</v>
      </c>
      <c r="D2663">
        <v>100</v>
      </c>
      <c r="E2663" t="s">
        <v>86</v>
      </c>
      <c r="F2663" t="s">
        <v>87</v>
      </c>
      <c r="G2663" t="s">
        <v>88</v>
      </c>
      <c r="H2663" t="s">
        <v>89</v>
      </c>
      <c r="I2663" t="s">
        <v>102</v>
      </c>
      <c r="J2663" t="s">
        <v>91</v>
      </c>
      <c r="K2663" t="s">
        <v>103</v>
      </c>
      <c r="L2663">
        <v>0</v>
      </c>
      <c r="M2663">
        <v>1031391</v>
      </c>
      <c r="N2663">
        <v>237872</v>
      </c>
      <c r="O2663">
        <v>41773</v>
      </c>
      <c r="P2663">
        <v>136535</v>
      </c>
      <c r="Q2663" t="s">
        <v>93</v>
      </c>
      <c r="R2663">
        <v>591342</v>
      </c>
    </row>
    <row r="2664" spans="1:18" x14ac:dyDescent="0.25">
      <c r="A2664" t="s">
        <v>405</v>
      </c>
      <c r="B2664" t="s">
        <v>406</v>
      </c>
      <c r="C2664" t="s">
        <v>85</v>
      </c>
      <c r="D2664">
        <v>100</v>
      </c>
      <c r="E2664" t="s">
        <v>86</v>
      </c>
      <c r="F2664" t="s">
        <v>87</v>
      </c>
      <c r="G2664" t="s">
        <v>88</v>
      </c>
      <c r="H2664" t="s">
        <v>89</v>
      </c>
      <c r="I2664" t="s">
        <v>104</v>
      </c>
      <c r="J2664" t="s">
        <v>91</v>
      </c>
      <c r="K2664" t="s">
        <v>105</v>
      </c>
      <c r="L2664">
        <v>0</v>
      </c>
      <c r="M2664">
        <v>1031391</v>
      </c>
      <c r="N2664">
        <v>237872</v>
      </c>
      <c r="O2664">
        <v>41773</v>
      </c>
      <c r="P2664">
        <v>136535</v>
      </c>
      <c r="Q2664" t="s">
        <v>93</v>
      </c>
      <c r="R2664">
        <v>591342</v>
      </c>
    </row>
    <row r="2665" spans="1:18" x14ac:dyDescent="0.25">
      <c r="A2665" t="s">
        <v>405</v>
      </c>
      <c r="B2665" t="s">
        <v>406</v>
      </c>
      <c r="C2665" t="s">
        <v>85</v>
      </c>
      <c r="D2665">
        <v>100</v>
      </c>
      <c r="E2665" t="s">
        <v>86</v>
      </c>
      <c r="F2665" t="s">
        <v>87</v>
      </c>
      <c r="G2665" t="s">
        <v>88</v>
      </c>
      <c r="H2665" t="s">
        <v>89</v>
      </c>
      <c r="I2665" t="s">
        <v>106</v>
      </c>
      <c r="J2665" t="s">
        <v>91</v>
      </c>
      <c r="K2665" t="s">
        <v>107</v>
      </c>
      <c r="L2665">
        <v>0</v>
      </c>
      <c r="M2665">
        <v>1031391</v>
      </c>
      <c r="N2665">
        <v>237872</v>
      </c>
      <c r="O2665">
        <v>41773</v>
      </c>
      <c r="P2665">
        <v>136535</v>
      </c>
      <c r="Q2665" t="s">
        <v>93</v>
      </c>
      <c r="R2665">
        <v>591342</v>
      </c>
    </row>
    <row r="2666" spans="1:18" x14ac:dyDescent="0.25">
      <c r="A2666" t="s">
        <v>405</v>
      </c>
      <c r="B2666" t="s">
        <v>406</v>
      </c>
      <c r="C2666" t="s">
        <v>85</v>
      </c>
      <c r="D2666">
        <v>100</v>
      </c>
      <c r="E2666" t="s">
        <v>86</v>
      </c>
      <c r="F2666" t="s">
        <v>87</v>
      </c>
      <c r="G2666" t="s">
        <v>88</v>
      </c>
      <c r="H2666" t="s">
        <v>89</v>
      </c>
      <c r="I2666" t="s">
        <v>108</v>
      </c>
      <c r="J2666" t="s">
        <v>91</v>
      </c>
      <c r="K2666" t="s">
        <v>109</v>
      </c>
      <c r="L2666">
        <v>0</v>
      </c>
      <c r="M2666">
        <v>1031391</v>
      </c>
      <c r="N2666">
        <v>237872</v>
      </c>
      <c r="O2666">
        <v>41773</v>
      </c>
      <c r="P2666">
        <v>136535</v>
      </c>
      <c r="Q2666" t="s">
        <v>93</v>
      </c>
      <c r="R2666">
        <v>591342</v>
      </c>
    </row>
    <row r="2667" spans="1:18" x14ac:dyDescent="0.25">
      <c r="A2667" t="s">
        <v>405</v>
      </c>
      <c r="B2667" t="s">
        <v>406</v>
      </c>
      <c r="C2667" t="s">
        <v>85</v>
      </c>
      <c r="D2667">
        <v>100</v>
      </c>
      <c r="E2667" t="s">
        <v>86</v>
      </c>
      <c r="F2667" t="s">
        <v>87</v>
      </c>
      <c r="G2667" t="s">
        <v>88</v>
      </c>
      <c r="H2667" t="s">
        <v>89</v>
      </c>
      <c r="I2667" t="s">
        <v>110</v>
      </c>
      <c r="J2667" t="s">
        <v>91</v>
      </c>
      <c r="K2667" t="s">
        <v>111</v>
      </c>
      <c r="L2667">
        <v>0</v>
      </c>
      <c r="M2667">
        <v>1031391</v>
      </c>
      <c r="N2667">
        <v>237872</v>
      </c>
      <c r="O2667">
        <v>41773</v>
      </c>
      <c r="P2667">
        <v>136535</v>
      </c>
      <c r="Q2667" t="s">
        <v>93</v>
      </c>
      <c r="R2667">
        <v>591342</v>
      </c>
    </row>
    <row r="2668" spans="1:18" x14ac:dyDescent="0.25">
      <c r="A2668" t="s">
        <v>405</v>
      </c>
      <c r="B2668" t="s">
        <v>406</v>
      </c>
      <c r="C2668" t="s">
        <v>85</v>
      </c>
      <c r="D2668">
        <v>100</v>
      </c>
      <c r="E2668" t="s">
        <v>86</v>
      </c>
      <c r="F2668" t="s">
        <v>87</v>
      </c>
      <c r="G2668" t="s">
        <v>88</v>
      </c>
      <c r="H2668" t="s">
        <v>89</v>
      </c>
      <c r="I2668" t="s">
        <v>112</v>
      </c>
      <c r="J2668" t="s">
        <v>91</v>
      </c>
      <c r="K2668" t="s">
        <v>113</v>
      </c>
      <c r="L2668">
        <v>3420</v>
      </c>
      <c r="M2668">
        <v>1031391</v>
      </c>
      <c r="N2668">
        <v>237872</v>
      </c>
      <c r="O2668">
        <v>41773</v>
      </c>
      <c r="P2668">
        <v>136535</v>
      </c>
      <c r="Q2668" t="s">
        <v>93</v>
      </c>
      <c r="R2668">
        <v>591342</v>
      </c>
    </row>
    <row r="2669" spans="1:18" x14ac:dyDescent="0.25">
      <c r="A2669" t="s">
        <v>405</v>
      </c>
      <c r="B2669" t="s">
        <v>406</v>
      </c>
      <c r="C2669" t="s">
        <v>85</v>
      </c>
      <c r="D2669">
        <v>100</v>
      </c>
      <c r="E2669" t="s">
        <v>86</v>
      </c>
      <c r="F2669" t="s">
        <v>87</v>
      </c>
      <c r="G2669" t="s">
        <v>88</v>
      </c>
      <c r="H2669" t="s">
        <v>89</v>
      </c>
      <c r="I2669" t="s">
        <v>114</v>
      </c>
      <c r="J2669" t="s">
        <v>91</v>
      </c>
      <c r="K2669" t="s">
        <v>115</v>
      </c>
      <c r="L2669">
        <v>26180</v>
      </c>
      <c r="M2669">
        <v>1031391</v>
      </c>
      <c r="N2669">
        <v>237872</v>
      </c>
      <c r="O2669">
        <v>41773</v>
      </c>
      <c r="P2669">
        <v>136535</v>
      </c>
      <c r="Q2669" t="s">
        <v>93</v>
      </c>
      <c r="R2669">
        <v>591342</v>
      </c>
    </row>
    <row r="2670" spans="1:18" x14ac:dyDescent="0.25">
      <c r="A2670" t="s">
        <v>405</v>
      </c>
      <c r="B2670" t="s">
        <v>406</v>
      </c>
      <c r="C2670" t="s">
        <v>85</v>
      </c>
      <c r="D2670">
        <v>100</v>
      </c>
      <c r="E2670" t="s">
        <v>86</v>
      </c>
      <c r="F2670" t="s">
        <v>87</v>
      </c>
      <c r="G2670" t="s">
        <v>88</v>
      </c>
      <c r="H2670" t="s">
        <v>89</v>
      </c>
      <c r="I2670" t="s">
        <v>116</v>
      </c>
      <c r="J2670" t="s">
        <v>91</v>
      </c>
      <c r="K2670" t="s">
        <v>117</v>
      </c>
      <c r="L2670">
        <v>0</v>
      </c>
      <c r="M2670">
        <v>1031391</v>
      </c>
      <c r="N2670">
        <v>237872</v>
      </c>
      <c r="O2670">
        <v>41773</v>
      </c>
      <c r="P2670">
        <v>136535</v>
      </c>
      <c r="Q2670" t="s">
        <v>93</v>
      </c>
      <c r="R2670">
        <v>591342</v>
      </c>
    </row>
    <row r="2671" spans="1:18" x14ac:dyDescent="0.25">
      <c r="A2671" t="s">
        <v>405</v>
      </c>
      <c r="B2671" t="s">
        <v>406</v>
      </c>
      <c r="C2671" t="s">
        <v>85</v>
      </c>
      <c r="D2671">
        <v>100</v>
      </c>
      <c r="E2671" t="s">
        <v>86</v>
      </c>
      <c r="F2671" t="s">
        <v>87</v>
      </c>
      <c r="G2671" t="s">
        <v>88</v>
      </c>
      <c r="H2671" t="s">
        <v>89</v>
      </c>
      <c r="I2671" t="s">
        <v>118</v>
      </c>
      <c r="J2671" t="s">
        <v>91</v>
      </c>
      <c r="K2671" t="s">
        <v>119</v>
      </c>
      <c r="L2671">
        <v>0</v>
      </c>
      <c r="M2671">
        <v>1031391</v>
      </c>
      <c r="N2671">
        <v>237872</v>
      </c>
      <c r="O2671">
        <v>41773</v>
      </c>
      <c r="P2671">
        <v>136535</v>
      </c>
      <c r="Q2671" t="s">
        <v>93</v>
      </c>
      <c r="R2671">
        <v>591342</v>
      </c>
    </row>
    <row r="2672" spans="1:18" x14ac:dyDescent="0.25">
      <c r="A2672" t="s">
        <v>405</v>
      </c>
      <c r="B2672" t="s">
        <v>406</v>
      </c>
      <c r="C2672" t="s">
        <v>85</v>
      </c>
      <c r="D2672">
        <v>100</v>
      </c>
      <c r="E2672" t="s">
        <v>86</v>
      </c>
      <c r="F2672" t="s">
        <v>87</v>
      </c>
      <c r="G2672" t="s">
        <v>88</v>
      </c>
      <c r="H2672" t="s">
        <v>89</v>
      </c>
      <c r="I2672" t="s">
        <v>120</v>
      </c>
      <c r="J2672" t="s">
        <v>91</v>
      </c>
      <c r="K2672" t="s">
        <v>121</v>
      </c>
      <c r="L2672">
        <v>0</v>
      </c>
      <c r="M2672">
        <v>1031391</v>
      </c>
      <c r="N2672">
        <v>237872</v>
      </c>
      <c r="O2672">
        <v>41773</v>
      </c>
      <c r="P2672">
        <v>136535</v>
      </c>
      <c r="Q2672" t="s">
        <v>93</v>
      </c>
      <c r="R2672">
        <v>591342</v>
      </c>
    </row>
    <row r="2673" spans="1:18" x14ac:dyDescent="0.25">
      <c r="A2673" t="s">
        <v>405</v>
      </c>
      <c r="B2673" t="s">
        <v>406</v>
      </c>
      <c r="C2673" t="s">
        <v>85</v>
      </c>
      <c r="D2673">
        <v>100</v>
      </c>
      <c r="E2673" t="s">
        <v>86</v>
      </c>
      <c r="F2673" t="s">
        <v>87</v>
      </c>
      <c r="G2673" t="s">
        <v>88</v>
      </c>
      <c r="H2673" t="s">
        <v>89</v>
      </c>
      <c r="I2673" t="s">
        <v>122</v>
      </c>
      <c r="J2673" t="s">
        <v>91</v>
      </c>
      <c r="K2673" t="s">
        <v>123</v>
      </c>
      <c r="L2673">
        <v>0</v>
      </c>
      <c r="M2673">
        <v>1031391</v>
      </c>
      <c r="N2673">
        <v>237872</v>
      </c>
      <c r="O2673">
        <v>41773</v>
      </c>
      <c r="P2673">
        <v>136535</v>
      </c>
      <c r="Q2673" t="s">
        <v>93</v>
      </c>
      <c r="R2673">
        <v>591342</v>
      </c>
    </row>
    <row r="2674" spans="1:18" x14ac:dyDescent="0.25">
      <c r="A2674" t="s">
        <v>405</v>
      </c>
      <c r="B2674" t="s">
        <v>406</v>
      </c>
      <c r="C2674" t="s">
        <v>85</v>
      </c>
      <c r="D2674">
        <v>100</v>
      </c>
      <c r="E2674" t="s">
        <v>86</v>
      </c>
      <c r="F2674" t="s">
        <v>87</v>
      </c>
      <c r="G2674" t="s">
        <v>88</v>
      </c>
      <c r="H2674" t="s">
        <v>89</v>
      </c>
      <c r="I2674" t="s">
        <v>124</v>
      </c>
      <c r="J2674" t="s">
        <v>91</v>
      </c>
      <c r="K2674" t="s">
        <v>125</v>
      </c>
      <c r="L2674">
        <v>0</v>
      </c>
      <c r="M2674">
        <v>1031391</v>
      </c>
      <c r="N2674">
        <v>237872</v>
      </c>
      <c r="O2674">
        <v>41773</v>
      </c>
      <c r="P2674">
        <v>136535</v>
      </c>
      <c r="Q2674" t="s">
        <v>93</v>
      </c>
      <c r="R2674">
        <v>591342</v>
      </c>
    </row>
    <row r="2675" spans="1:18" x14ac:dyDescent="0.25">
      <c r="A2675" t="s">
        <v>405</v>
      </c>
      <c r="B2675" t="s">
        <v>406</v>
      </c>
      <c r="C2675" t="s">
        <v>85</v>
      </c>
      <c r="D2675">
        <v>100</v>
      </c>
      <c r="E2675" t="s">
        <v>86</v>
      </c>
      <c r="F2675" t="s">
        <v>87</v>
      </c>
      <c r="G2675" t="s">
        <v>88</v>
      </c>
      <c r="H2675" t="s">
        <v>89</v>
      </c>
      <c r="I2675" t="s">
        <v>126</v>
      </c>
      <c r="J2675" t="s">
        <v>91</v>
      </c>
      <c r="K2675" t="s">
        <v>127</v>
      </c>
      <c r="L2675">
        <v>0</v>
      </c>
      <c r="M2675">
        <v>1031391</v>
      </c>
      <c r="N2675">
        <v>237872</v>
      </c>
      <c r="O2675">
        <v>41773</v>
      </c>
      <c r="P2675">
        <v>136535</v>
      </c>
      <c r="Q2675" t="s">
        <v>93</v>
      </c>
      <c r="R2675">
        <v>591342</v>
      </c>
    </row>
    <row r="2676" spans="1:18" x14ac:dyDescent="0.25">
      <c r="A2676" t="s">
        <v>405</v>
      </c>
      <c r="B2676" t="s">
        <v>406</v>
      </c>
      <c r="C2676" t="s">
        <v>85</v>
      </c>
      <c r="D2676">
        <v>100</v>
      </c>
      <c r="E2676" t="s">
        <v>86</v>
      </c>
      <c r="F2676" t="s">
        <v>87</v>
      </c>
      <c r="G2676" t="s">
        <v>88</v>
      </c>
      <c r="H2676" t="s">
        <v>89</v>
      </c>
      <c r="I2676" t="s">
        <v>128</v>
      </c>
      <c r="J2676" t="s">
        <v>91</v>
      </c>
      <c r="K2676" t="s">
        <v>129</v>
      </c>
      <c r="L2676">
        <v>1091028</v>
      </c>
      <c r="M2676">
        <v>1031391</v>
      </c>
      <c r="N2676">
        <v>237872</v>
      </c>
      <c r="O2676">
        <v>41773</v>
      </c>
      <c r="P2676">
        <v>136535</v>
      </c>
      <c r="Q2676" t="s">
        <v>93</v>
      </c>
      <c r="R2676">
        <v>591342</v>
      </c>
    </row>
    <row r="2677" spans="1:18" x14ac:dyDescent="0.25">
      <c r="A2677" t="s">
        <v>405</v>
      </c>
      <c r="B2677" t="s">
        <v>406</v>
      </c>
      <c r="C2677" t="s">
        <v>85</v>
      </c>
      <c r="D2677">
        <v>100</v>
      </c>
      <c r="E2677" t="s">
        <v>86</v>
      </c>
      <c r="F2677" t="s">
        <v>87</v>
      </c>
      <c r="G2677" t="s">
        <v>88</v>
      </c>
      <c r="H2677" t="s">
        <v>89</v>
      </c>
      <c r="I2677" t="s">
        <v>130</v>
      </c>
      <c r="J2677" t="s">
        <v>91</v>
      </c>
      <c r="K2677" t="s">
        <v>131</v>
      </c>
      <c r="L2677">
        <v>675</v>
      </c>
      <c r="M2677">
        <v>1031391</v>
      </c>
      <c r="N2677">
        <v>237872</v>
      </c>
      <c r="O2677">
        <v>41773</v>
      </c>
      <c r="P2677">
        <v>136535</v>
      </c>
      <c r="Q2677" t="s">
        <v>93</v>
      </c>
      <c r="R2677">
        <v>591342</v>
      </c>
    </row>
    <row r="2678" spans="1:18" x14ac:dyDescent="0.25">
      <c r="A2678" t="s">
        <v>405</v>
      </c>
      <c r="B2678" t="s">
        <v>406</v>
      </c>
      <c r="C2678" t="s">
        <v>85</v>
      </c>
      <c r="D2678">
        <v>100</v>
      </c>
      <c r="E2678" t="s">
        <v>86</v>
      </c>
      <c r="F2678" t="s">
        <v>87</v>
      </c>
      <c r="G2678" t="s">
        <v>88</v>
      </c>
      <c r="H2678" t="s">
        <v>89</v>
      </c>
      <c r="I2678" t="s">
        <v>132</v>
      </c>
      <c r="J2678" t="s">
        <v>91</v>
      </c>
      <c r="K2678" t="s">
        <v>133</v>
      </c>
      <c r="L2678">
        <v>-35461</v>
      </c>
      <c r="M2678">
        <v>1031391</v>
      </c>
      <c r="N2678">
        <v>237872</v>
      </c>
      <c r="O2678">
        <v>41773</v>
      </c>
      <c r="P2678">
        <v>136535</v>
      </c>
      <c r="Q2678" t="s">
        <v>93</v>
      </c>
      <c r="R2678">
        <v>591342</v>
      </c>
    </row>
    <row r="2679" spans="1:18" x14ac:dyDescent="0.25">
      <c r="A2679" t="s">
        <v>405</v>
      </c>
      <c r="B2679" t="s">
        <v>406</v>
      </c>
      <c r="C2679" t="s">
        <v>85</v>
      </c>
      <c r="D2679">
        <v>100</v>
      </c>
      <c r="E2679" t="s">
        <v>86</v>
      </c>
      <c r="F2679" t="s">
        <v>87</v>
      </c>
      <c r="G2679" t="s">
        <v>88</v>
      </c>
      <c r="H2679" t="s">
        <v>89</v>
      </c>
      <c r="I2679" t="s">
        <v>134</v>
      </c>
      <c r="J2679" t="s">
        <v>91</v>
      </c>
      <c r="K2679" t="s">
        <v>135</v>
      </c>
      <c r="L2679">
        <v>239401</v>
      </c>
      <c r="M2679">
        <v>1031391</v>
      </c>
      <c r="N2679">
        <v>237872</v>
      </c>
      <c r="O2679">
        <v>41773</v>
      </c>
      <c r="P2679">
        <v>136535</v>
      </c>
      <c r="Q2679" t="s">
        <v>93</v>
      </c>
      <c r="R2679">
        <v>591342</v>
      </c>
    </row>
    <row r="2680" spans="1:18" x14ac:dyDescent="0.25">
      <c r="A2680" t="s">
        <v>405</v>
      </c>
      <c r="B2680" t="s">
        <v>406</v>
      </c>
      <c r="C2680" t="s">
        <v>85</v>
      </c>
      <c r="D2680">
        <v>100</v>
      </c>
      <c r="E2680" t="s">
        <v>86</v>
      </c>
      <c r="F2680" t="s">
        <v>87</v>
      </c>
      <c r="G2680" t="s">
        <v>88</v>
      </c>
      <c r="H2680" t="s">
        <v>89</v>
      </c>
      <c r="I2680" t="s">
        <v>136</v>
      </c>
      <c r="J2680" t="s">
        <v>91</v>
      </c>
      <c r="K2680" t="s">
        <v>137</v>
      </c>
      <c r="L2680">
        <v>500</v>
      </c>
      <c r="M2680">
        <v>1031391</v>
      </c>
      <c r="N2680">
        <v>237872</v>
      </c>
      <c r="O2680">
        <v>41773</v>
      </c>
      <c r="P2680">
        <v>136535</v>
      </c>
      <c r="Q2680" t="s">
        <v>93</v>
      </c>
      <c r="R2680">
        <v>591342</v>
      </c>
    </row>
    <row r="2681" spans="1:18" x14ac:dyDescent="0.25">
      <c r="A2681" t="s">
        <v>405</v>
      </c>
      <c r="B2681" t="s">
        <v>406</v>
      </c>
      <c r="C2681" t="s">
        <v>85</v>
      </c>
      <c r="D2681">
        <v>100</v>
      </c>
      <c r="E2681" t="s">
        <v>86</v>
      </c>
      <c r="F2681" t="s">
        <v>87</v>
      </c>
      <c r="G2681" t="s">
        <v>88</v>
      </c>
      <c r="H2681" t="s">
        <v>89</v>
      </c>
      <c r="I2681" t="s">
        <v>138</v>
      </c>
      <c r="J2681" t="s">
        <v>91</v>
      </c>
      <c r="K2681" t="s">
        <v>139</v>
      </c>
      <c r="L2681">
        <v>178126</v>
      </c>
      <c r="M2681">
        <v>1031391</v>
      </c>
      <c r="N2681">
        <v>237872</v>
      </c>
      <c r="O2681">
        <v>41773</v>
      </c>
      <c r="P2681">
        <v>136535</v>
      </c>
      <c r="Q2681" t="s">
        <v>93</v>
      </c>
      <c r="R2681">
        <v>591342</v>
      </c>
    </row>
    <row r="2682" spans="1:18" x14ac:dyDescent="0.25">
      <c r="A2682" t="s">
        <v>405</v>
      </c>
      <c r="B2682" t="s">
        <v>406</v>
      </c>
      <c r="C2682" t="s">
        <v>85</v>
      </c>
      <c r="D2682">
        <v>100</v>
      </c>
      <c r="E2682" t="s">
        <v>86</v>
      </c>
      <c r="F2682" t="s">
        <v>87</v>
      </c>
      <c r="G2682" t="s">
        <v>88</v>
      </c>
      <c r="H2682" t="s">
        <v>89</v>
      </c>
      <c r="I2682" t="s">
        <v>140</v>
      </c>
      <c r="J2682" t="s">
        <v>91</v>
      </c>
      <c r="K2682" t="s">
        <v>141</v>
      </c>
      <c r="L2682">
        <v>0</v>
      </c>
      <c r="M2682">
        <v>1031391</v>
      </c>
      <c r="N2682">
        <v>237872</v>
      </c>
      <c r="O2682">
        <v>41773</v>
      </c>
      <c r="P2682">
        <v>136535</v>
      </c>
      <c r="Q2682" t="s">
        <v>93</v>
      </c>
      <c r="R2682">
        <v>591342</v>
      </c>
    </row>
    <row r="2683" spans="1:18" x14ac:dyDescent="0.25">
      <c r="A2683" t="s">
        <v>405</v>
      </c>
      <c r="B2683" t="s">
        <v>406</v>
      </c>
      <c r="C2683" t="s">
        <v>85</v>
      </c>
      <c r="D2683">
        <v>100</v>
      </c>
      <c r="E2683" t="s">
        <v>86</v>
      </c>
      <c r="F2683" t="s">
        <v>87</v>
      </c>
      <c r="G2683" t="s">
        <v>88</v>
      </c>
      <c r="H2683" t="s">
        <v>89</v>
      </c>
      <c r="I2683" t="s">
        <v>142</v>
      </c>
      <c r="J2683" t="s">
        <v>91</v>
      </c>
      <c r="K2683" t="s">
        <v>143</v>
      </c>
      <c r="L2683">
        <v>0</v>
      </c>
      <c r="M2683">
        <v>1031391</v>
      </c>
      <c r="N2683">
        <v>237872</v>
      </c>
      <c r="O2683">
        <v>41773</v>
      </c>
      <c r="P2683">
        <v>136535</v>
      </c>
      <c r="Q2683" t="s">
        <v>93</v>
      </c>
      <c r="R2683">
        <v>591342</v>
      </c>
    </row>
    <row r="2684" spans="1:18" x14ac:dyDescent="0.25">
      <c r="A2684" t="s">
        <v>405</v>
      </c>
      <c r="B2684" t="s">
        <v>406</v>
      </c>
      <c r="C2684" t="s">
        <v>85</v>
      </c>
      <c r="D2684">
        <v>100</v>
      </c>
      <c r="E2684" t="s">
        <v>86</v>
      </c>
      <c r="F2684" t="s">
        <v>87</v>
      </c>
      <c r="G2684" t="s">
        <v>88</v>
      </c>
      <c r="H2684" t="s">
        <v>89</v>
      </c>
      <c r="I2684" t="s">
        <v>144</v>
      </c>
      <c r="J2684" t="s">
        <v>91</v>
      </c>
      <c r="K2684" t="s">
        <v>145</v>
      </c>
      <c r="L2684">
        <v>0</v>
      </c>
      <c r="M2684">
        <v>1031391</v>
      </c>
      <c r="N2684">
        <v>237872</v>
      </c>
      <c r="O2684">
        <v>41773</v>
      </c>
      <c r="P2684">
        <v>136535</v>
      </c>
      <c r="Q2684" t="s">
        <v>93</v>
      </c>
      <c r="R2684">
        <v>591342</v>
      </c>
    </row>
    <row r="2685" spans="1:18" x14ac:dyDescent="0.25">
      <c r="A2685" t="s">
        <v>405</v>
      </c>
      <c r="B2685" t="s">
        <v>406</v>
      </c>
      <c r="C2685" t="s">
        <v>85</v>
      </c>
      <c r="D2685">
        <v>100</v>
      </c>
      <c r="E2685" t="s">
        <v>86</v>
      </c>
      <c r="F2685" t="s">
        <v>87</v>
      </c>
      <c r="G2685" t="s">
        <v>88</v>
      </c>
      <c r="H2685" t="s">
        <v>89</v>
      </c>
      <c r="I2685" t="s">
        <v>146</v>
      </c>
      <c r="J2685" t="s">
        <v>91</v>
      </c>
      <c r="K2685" t="s">
        <v>147</v>
      </c>
      <c r="L2685">
        <v>25545</v>
      </c>
      <c r="M2685">
        <v>1031391</v>
      </c>
      <c r="N2685">
        <v>237872</v>
      </c>
      <c r="O2685">
        <v>41773</v>
      </c>
      <c r="P2685">
        <v>136535</v>
      </c>
      <c r="Q2685" t="s">
        <v>93</v>
      </c>
      <c r="R2685">
        <v>591342</v>
      </c>
    </row>
    <row r="2686" spans="1:18" x14ac:dyDescent="0.25">
      <c r="A2686" t="s">
        <v>405</v>
      </c>
      <c r="B2686" t="s">
        <v>406</v>
      </c>
      <c r="C2686" t="s">
        <v>85</v>
      </c>
      <c r="D2686">
        <v>100</v>
      </c>
      <c r="E2686" t="s">
        <v>86</v>
      </c>
      <c r="F2686" t="s">
        <v>87</v>
      </c>
      <c r="G2686" t="s">
        <v>88</v>
      </c>
      <c r="H2686" t="s">
        <v>89</v>
      </c>
      <c r="I2686" t="s">
        <v>148</v>
      </c>
      <c r="J2686" t="s">
        <v>91</v>
      </c>
      <c r="K2686" t="s">
        <v>149</v>
      </c>
      <c r="L2686">
        <v>2731</v>
      </c>
      <c r="M2686">
        <v>1031391</v>
      </c>
      <c r="N2686">
        <v>237872</v>
      </c>
      <c r="O2686">
        <v>41773</v>
      </c>
      <c r="P2686">
        <v>136535</v>
      </c>
      <c r="Q2686" t="s">
        <v>93</v>
      </c>
      <c r="R2686">
        <v>591342</v>
      </c>
    </row>
    <row r="2687" spans="1:18" x14ac:dyDescent="0.25">
      <c r="A2687" t="s">
        <v>405</v>
      </c>
      <c r="B2687" t="s">
        <v>406</v>
      </c>
      <c r="C2687" t="s">
        <v>85</v>
      </c>
      <c r="D2687">
        <v>100</v>
      </c>
      <c r="E2687" t="s">
        <v>86</v>
      </c>
      <c r="F2687" t="s">
        <v>87</v>
      </c>
      <c r="G2687" t="s">
        <v>88</v>
      </c>
      <c r="H2687" t="s">
        <v>89</v>
      </c>
      <c r="I2687" t="s">
        <v>150</v>
      </c>
      <c r="J2687" t="s">
        <v>91</v>
      </c>
      <c r="K2687" t="s">
        <v>151</v>
      </c>
      <c r="L2687">
        <v>11070</v>
      </c>
      <c r="M2687">
        <v>1031391</v>
      </c>
      <c r="N2687">
        <v>237872</v>
      </c>
      <c r="O2687">
        <v>41773</v>
      </c>
      <c r="P2687">
        <v>136535</v>
      </c>
      <c r="Q2687" t="s">
        <v>93</v>
      </c>
      <c r="R2687">
        <v>591342</v>
      </c>
    </row>
    <row r="2688" spans="1:18" x14ac:dyDescent="0.25">
      <c r="A2688" t="s">
        <v>405</v>
      </c>
      <c r="B2688" t="s">
        <v>406</v>
      </c>
      <c r="C2688" t="s">
        <v>85</v>
      </c>
      <c r="D2688">
        <v>100</v>
      </c>
      <c r="E2688" t="s">
        <v>86</v>
      </c>
      <c r="F2688" t="s">
        <v>87</v>
      </c>
      <c r="G2688" t="s">
        <v>88</v>
      </c>
      <c r="H2688" t="s">
        <v>89</v>
      </c>
      <c r="I2688" t="s">
        <v>152</v>
      </c>
      <c r="J2688" t="s">
        <v>91</v>
      </c>
      <c r="K2688" t="s">
        <v>153</v>
      </c>
      <c r="L2688">
        <v>7099</v>
      </c>
      <c r="M2688">
        <v>1031391</v>
      </c>
      <c r="N2688">
        <v>237872</v>
      </c>
      <c r="O2688">
        <v>41773</v>
      </c>
      <c r="P2688">
        <v>136535</v>
      </c>
      <c r="Q2688" t="s">
        <v>93</v>
      </c>
      <c r="R2688">
        <v>591342</v>
      </c>
    </row>
    <row r="2689" spans="1:18" x14ac:dyDescent="0.25">
      <c r="A2689" t="s">
        <v>405</v>
      </c>
      <c r="B2689" t="s">
        <v>406</v>
      </c>
      <c r="C2689" t="s">
        <v>85</v>
      </c>
      <c r="D2689">
        <v>100</v>
      </c>
      <c r="E2689" t="s">
        <v>86</v>
      </c>
      <c r="F2689" t="s">
        <v>87</v>
      </c>
      <c r="G2689" t="s">
        <v>88</v>
      </c>
      <c r="H2689" t="s">
        <v>89</v>
      </c>
      <c r="I2689" t="s">
        <v>154</v>
      </c>
      <c r="J2689" t="s">
        <v>91</v>
      </c>
      <c r="K2689" t="s">
        <v>155</v>
      </c>
      <c r="L2689">
        <v>0</v>
      </c>
      <c r="M2689">
        <v>1031391</v>
      </c>
      <c r="N2689">
        <v>237872</v>
      </c>
      <c r="O2689">
        <v>41773</v>
      </c>
      <c r="P2689">
        <v>136535</v>
      </c>
      <c r="Q2689" t="s">
        <v>93</v>
      </c>
      <c r="R2689">
        <v>591342</v>
      </c>
    </row>
    <row r="2690" spans="1:18" x14ac:dyDescent="0.25">
      <c r="A2690" t="s">
        <v>405</v>
      </c>
      <c r="B2690" t="s">
        <v>406</v>
      </c>
      <c r="C2690" t="s">
        <v>85</v>
      </c>
      <c r="D2690">
        <v>100</v>
      </c>
      <c r="E2690" t="s">
        <v>86</v>
      </c>
      <c r="F2690" t="s">
        <v>87</v>
      </c>
      <c r="G2690" t="s">
        <v>88</v>
      </c>
      <c r="H2690" t="s">
        <v>89</v>
      </c>
      <c r="I2690" t="s">
        <v>156</v>
      </c>
      <c r="J2690" t="s">
        <v>91</v>
      </c>
      <c r="K2690" t="s">
        <v>157</v>
      </c>
      <c r="L2690">
        <v>200</v>
      </c>
      <c r="M2690">
        <v>1031391</v>
      </c>
      <c r="N2690">
        <v>237872</v>
      </c>
      <c r="O2690">
        <v>41773</v>
      </c>
      <c r="P2690">
        <v>136535</v>
      </c>
      <c r="Q2690" t="s">
        <v>93</v>
      </c>
      <c r="R2690">
        <v>591342</v>
      </c>
    </row>
    <row r="2691" spans="1:18" x14ac:dyDescent="0.25">
      <c r="A2691" t="s">
        <v>405</v>
      </c>
      <c r="B2691" t="s">
        <v>406</v>
      </c>
      <c r="C2691" t="s">
        <v>85</v>
      </c>
      <c r="D2691">
        <v>100</v>
      </c>
      <c r="E2691" t="s">
        <v>86</v>
      </c>
      <c r="F2691" t="s">
        <v>87</v>
      </c>
      <c r="G2691" t="s">
        <v>88</v>
      </c>
      <c r="H2691" t="s">
        <v>89</v>
      </c>
      <c r="I2691" t="s">
        <v>158</v>
      </c>
      <c r="J2691" t="s">
        <v>91</v>
      </c>
      <c r="K2691" t="s">
        <v>159</v>
      </c>
      <c r="L2691">
        <v>500</v>
      </c>
      <c r="M2691">
        <v>1031391</v>
      </c>
      <c r="N2691">
        <v>237872</v>
      </c>
      <c r="O2691">
        <v>41773</v>
      </c>
      <c r="P2691">
        <v>136535</v>
      </c>
      <c r="Q2691" t="s">
        <v>93</v>
      </c>
      <c r="R2691">
        <v>591342</v>
      </c>
    </row>
    <row r="2692" spans="1:18" x14ac:dyDescent="0.25">
      <c r="A2692" t="s">
        <v>405</v>
      </c>
      <c r="B2692" t="s">
        <v>406</v>
      </c>
      <c r="C2692" t="s">
        <v>85</v>
      </c>
      <c r="D2692">
        <v>100</v>
      </c>
      <c r="E2692" t="s">
        <v>86</v>
      </c>
      <c r="F2692" t="s">
        <v>87</v>
      </c>
      <c r="G2692" t="s">
        <v>88</v>
      </c>
      <c r="H2692" t="s">
        <v>89</v>
      </c>
      <c r="I2692" t="s">
        <v>160</v>
      </c>
      <c r="J2692" t="s">
        <v>91</v>
      </c>
      <c r="K2692" t="s">
        <v>161</v>
      </c>
      <c r="L2692">
        <v>795</v>
      </c>
      <c r="M2692">
        <v>1031391</v>
      </c>
      <c r="N2692">
        <v>237872</v>
      </c>
      <c r="O2692">
        <v>41773</v>
      </c>
      <c r="P2692">
        <v>136535</v>
      </c>
      <c r="Q2692" t="s">
        <v>93</v>
      </c>
      <c r="R2692">
        <v>591342</v>
      </c>
    </row>
    <row r="2693" spans="1:18" x14ac:dyDescent="0.25">
      <c r="A2693" t="s">
        <v>405</v>
      </c>
      <c r="B2693" t="s">
        <v>406</v>
      </c>
      <c r="C2693" t="s">
        <v>85</v>
      </c>
      <c r="D2693">
        <v>100</v>
      </c>
      <c r="E2693" t="s">
        <v>86</v>
      </c>
      <c r="F2693" t="s">
        <v>87</v>
      </c>
      <c r="G2693" t="s">
        <v>88</v>
      </c>
      <c r="H2693" t="s">
        <v>89</v>
      </c>
      <c r="I2693" t="s">
        <v>162</v>
      </c>
      <c r="J2693" t="s">
        <v>91</v>
      </c>
      <c r="K2693" t="s">
        <v>163</v>
      </c>
      <c r="L2693">
        <v>160</v>
      </c>
      <c r="M2693">
        <v>1031391</v>
      </c>
      <c r="N2693">
        <v>237872</v>
      </c>
      <c r="O2693">
        <v>41773</v>
      </c>
      <c r="P2693">
        <v>136535</v>
      </c>
      <c r="Q2693" t="s">
        <v>93</v>
      </c>
      <c r="R2693">
        <v>591342</v>
      </c>
    </row>
    <row r="2694" spans="1:18" x14ac:dyDescent="0.25">
      <c r="A2694" t="s">
        <v>405</v>
      </c>
      <c r="B2694" t="s">
        <v>406</v>
      </c>
      <c r="C2694" t="s">
        <v>85</v>
      </c>
      <c r="D2694">
        <v>100</v>
      </c>
      <c r="E2694" t="s">
        <v>86</v>
      </c>
      <c r="F2694" t="s">
        <v>87</v>
      </c>
      <c r="G2694" t="s">
        <v>88</v>
      </c>
      <c r="H2694" t="s">
        <v>89</v>
      </c>
      <c r="I2694" t="s">
        <v>164</v>
      </c>
      <c r="J2694" t="s">
        <v>91</v>
      </c>
      <c r="K2694" t="s">
        <v>165</v>
      </c>
      <c r="L2694">
        <v>3500</v>
      </c>
      <c r="M2694">
        <v>1031391</v>
      </c>
      <c r="N2694">
        <v>237872</v>
      </c>
      <c r="O2694">
        <v>41773</v>
      </c>
      <c r="P2694">
        <v>136535</v>
      </c>
      <c r="Q2694" t="s">
        <v>93</v>
      </c>
      <c r="R2694">
        <v>591342</v>
      </c>
    </row>
    <row r="2695" spans="1:18" x14ac:dyDescent="0.25">
      <c r="A2695" t="s">
        <v>405</v>
      </c>
      <c r="B2695" t="s">
        <v>406</v>
      </c>
      <c r="C2695" t="s">
        <v>85</v>
      </c>
      <c r="D2695">
        <v>100</v>
      </c>
      <c r="E2695" t="s">
        <v>86</v>
      </c>
      <c r="F2695" t="s">
        <v>87</v>
      </c>
      <c r="G2695" t="s">
        <v>88</v>
      </c>
      <c r="H2695" t="s">
        <v>89</v>
      </c>
      <c r="I2695" t="s">
        <v>166</v>
      </c>
      <c r="J2695" t="s">
        <v>91</v>
      </c>
      <c r="K2695" t="s">
        <v>167</v>
      </c>
      <c r="L2695">
        <v>0</v>
      </c>
      <c r="M2695">
        <v>1031391</v>
      </c>
      <c r="N2695">
        <v>237872</v>
      </c>
      <c r="O2695">
        <v>41773</v>
      </c>
      <c r="P2695">
        <v>136535</v>
      </c>
      <c r="Q2695" t="s">
        <v>93</v>
      </c>
      <c r="R2695">
        <v>591342</v>
      </c>
    </row>
    <row r="2696" spans="1:18" x14ac:dyDescent="0.25">
      <c r="A2696" t="s">
        <v>405</v>
      </c>
      <c r="B2696" t="s">
        <v>406</v>
      </c>
      <c r="C2696" t="s">
        <v>85</v>
      </c>
      <c r="D2696">
        <v>100</v>
      </c>
      <c r="E2696" t="s">
        <v>86</v>
      </c>
      <c r="F2696" t="s">
        <v>87</v>
      </c>
      <c r="G2696" t="s">
        <v>88</v>
      </c>
      <c r="H2696" t="s">
        <v>89</v>
      </c>
      <c r="I2696" t="s">
        <v>168</v>
      </c>
      <c r="J2696" t="s">
        <v>91</v>
      </c>
      <c r="K2696" t="s">
        <v>169</v>
      </c>
      <c r="L2696">
        <v>1200</v>
      </c>
      <c r="M2696">
        <v>1031391</v>
      </c>
      <c r="N2696">
        <v>237872</v>
      </c>
      <c r="O2696">
        <v>41773</v>
      </c>
      <c r="P2696">
        <v>136535</v>
      </c>
      <c r="Q2696" t="s">
        <v>93</v>
      </c>
      <c r="R2696">
        <v>591342</v>
      </c>
    </row>
    <row r="2697" spans="1:18" x14ac:dyDescent="0.25">
      <c r="A2697" t="s">
        <v>405</v>
      </c>
      <c r="B2697" t="s">
        <v>406</v>
      </c>
      <c r="C2697" t="s">
        <v>85</v>
      </c>
      <c r="D2697">
        <v>100</v>
      </c>
      <c r="E2697" t="s">
        <v>86</v>
      </c>
      <c r="F2697" t="s">
        <v>87</v>
      </c>
      <c r="G2697" t="s">
        <v>88</v>
      </c>
      <c r="H2697" t="s">
        <v>89</v>
      </c>
      <c r="I2697" t="s">
        <v>170</v>
      </c>
      <c r="J2697" t="s">
        <v>91</v>
      </c>
      <c r="K2697" t="s">
        <v>171</v>
      </c>
      <c r="L2697">
        <v>4333</v>
      </c>
      <c r="M2697">
        <v>1031391</v>
      </c>
      <c r="N2697">
        <v>237872</v>
      </c>
      <c r="O2697">
        <v>41773</v>
      </c>
      <c r="P2697">
        <v>136535</v>
      </c>
      <c r="Q2697" t="s">
        <v>93</v>
      </c>
      <c r="R2697">
        <v>591342</v>
      </c>
    </row>
    <row r="2698" spans="1:18" x14ac:dyDescent="0.25">
      <c r="A2698" t="s">
        <v>405</v>
      </c>
      <c r="B2698" t="s">
        <v>406</v>
      </c>
      <c r="C2698" t="s">
        <v>85</v>
      </c>
      <c r="D2698">
        <v>100</v>
      </c>
      <c r="E2698" t="s">
        <v>86</v>
      </c>
      <c r="F2698" t="s">
        <v>87</v>
      </c>
      <c r="G2698" t="s">
        <v>88</v>
      </c>
      <c r="H2698" t="s">
        <v>89</v>
      </c>
      <c r="I2698" t="s">
        <v>172</v>
      </c>
      <c r="J2698" t="s">
        <v>91</v>
      </c>
      <c r="K2698" t="s">
        <v>173</v>
      </c>
      <c r="L2698">
        <v>0</v>
      </c>
      <c r="M2698">
        <v>1031391</v>
      </c>
      <c r="N2698">
        <v>237872</v>
      </c>
      <c r="O2698">
        <v>41773</v>
      </c>
      <c r="P2698">
        <v>136535</v>
      </c>
      <c r="Q2698" t="s">
        <v>93</v>
      </c>
      <c r="R2698">
        <v>591342</v>
      </c>
    </row>
    <row r="2699" spans="1:18" x14ac:dyDescent="0.25">
      <c r="A2699" t="s">
        <v>405</v>
      </c>
      <c r="B2699" t="s">
        <v>406</v>
      </c>
      <c r="C2699" t="s">
        <v>85</v>
      </c>
      <c r="D2699">
        <v>100</v>
      </c>
      <c r="E2699" t="s">
        <v>86</v>
      </c>
      <c r="F2699" t="s">
        <v>87</v>
      </c>
      <c r="G2699" t="s">
        <v>88</v>
      </c>
      <c r="H2699" t="s">
        <v>89</v>
      </c>
      <c r="I2699" t="s">
        <v>174</v>
      </c>
      <c r="J2699" t="s">
        <v>91</v>
      </c>
      <c r="K2699" t="s">
        <v>175</v>
      </c>
      <c r="L2699">
        <v>0</v>
      </c>
      <c r="M2699">
        <v>1031391</v>
      </c>
      <c r="N2699">
        <v>237872</v>
      </c>
      <c r="O2699">
        <v>41773</v>
      </c>
      <c r="P2699">
        <v>136535</v>
      </c>
      <c r="Q2699" t="s">
        <v>93</v>
      </c>
      <c r="R2699">
        <v>591342</v>
      </c>
    </row>
    <row r="2700" spans="1:18" x14ac:dyDescent="0.25">
      <c r="A2700" t="s">
        <v>405</v>
      </c>
      <c r="B2700" t="s">
        <v>406</v>
      </c>
      <c r="C2700" t="s">
        <v>85</v>
      </c>
      <c r="D2700">
        <v>100</v>
      </c>
      <c r="E2700" t="s">
        <v>86</v>
      </c>
      <c r="F2700" t="s">
        <v>87</v>
      </c>
      <c r="G2700" t="s">
        <v>88</v>
      </c>
      <c r="H2700" t="s">
        <v>89</v>
      </c>
      <c r="I2700" t="s">
        <v>176</v>
      </c>
      <c r="J2700" t="s">
        <v>91</v>
      </c>
      <c r="K2700" t="s">
        <v>177</v>
      </c>
      <c r="L2700">
        <v>0</v>
      </c>
      <c r="M2700">
        <v>1031391</v>
      </c>
      <c r="N2700">
        <v>237872</v>
      </c>
      <c r="O2700">
        <v>41773</v>
      </c>
      <c r="P2700">
        <v>136535</v>
      </c>
      <c r="Q2700" t="s">
        <v>93</v>
      </c>
      <c r="R2700">
        <v>591342</v>
      </c>
    </row>
    <row r="2701" spans="1:18" x14ac:dyDescent="0.25">
      <c r="A2701" t="s">
        <v>405</v>
      </c>
      <c r="B2701" t="s">
        <v>406</v>
      </c>
      <c r="C2701" t="s">
        <v>85</v>
      </c>
      <c r="D2701">
        <v>100</v>
      </c>
      <c r="E2701" t="s">
        <v>86</v>
      </c>
      <c r="F2701" t="s">
        <v>87</v>
      </c>
      <c r="G2701" t="s">
        <v>88</v>
      </c>
      <c r="H2701" t="s">
        <v>89</v>
      </c>
      <c r="I2701" t="s">
        <v>178</v>
      </c>
      <c r="J2701" t="s">
        <v>91</v>
      </c>
      <c r="K2701" t="s">
        <v>179</v>
      </c>
      <c r="L2701">
        <v>17900</v>
      </c>
      <c r="M2701">
        <v>1031391</v>
      </c>
      <c r="N2701">
        <v>237872</v>
      </c>
      <c r="O2701">
        <v>41773</v>
      </c>
      <c r="P2701">
        <v>136535</v>
      </c>
      <c r="Q2701" t="s">
        <v>93</v>
      </c>
      <c r="R2701">
        <v>591342</v>
      </c>
    </row>
    <row r="2702" spans="1:18" x14ac:dyDescent="0.25">
      <c r="A2702" t="s">
        <v>405</v>
      </c>
      <c r="B2702" t="s">
        <v>406</v>
      </c>
      <c r="C2702" t="s">
        <v>85</v>
      </c>
      <c r="D2702">
        <v>100</v>
      </c>
      <c r="E2702" t="s">
        <v>86</v>
      </c>
      <c r="F2702" t="s">
        <v>87</v>
      </c>
      <c r="G2702" t="s">
        <v>88</v>
      </c>
      <c r="H2702" t="s">
        <v>89</v>
      </c>
      <c r="I2702" t="s">
        <v>180</v>
      </c>
      <c r="J2702" t="s">
        <v>91</v>
      </c>
      <c r="K2702" t="s">
        <v>181</v>
      </c>
      <c r="L2702">
        <v>24268</v>
      </c>
      <c r="M2702">
        <v>1031391</v>
      </c>
      <c r="N2702">
        <v>237872</v>
      </c>
      <c r="O2702">
        <v>41773</v>
      </c>
      <c r="P2702">
        <v>136535</v>
      </c>
      <c r="Q2702" t="s">
        <v>93</v>
      </c>
      <c r="R2702">
        <v>591342</v>
      </c>
    </row>
    <row r="2703" spans="1:18" x14ac:dyDescent="0.25">
      <c r="A2703" t="s">
        <v>405</v>
      </c>
      <c r="B2703" t="s">
        <v>406</v>
      </c>
      <c r="C2703" t="s">
        <v>85</v>
      </c>
      <c r="D2703">
        <v>100</v>
      </c>
      <c r="E2703" t="s">
        <v>86</v>
      </c>
      <c r="F2703" t="s">
        <v>87</v>
      </c>
      <c r="G2703" t="s">
        <v>88</v>
      </c>
      <c r="H2703" t="s">
        <v>89</v>
      </c>
      <c r="I2703" t="s">
        <v>182</v>
      </c>
      <c r="J2703" t="s">
        <v>91</v>
      </c>
      <c r="K2703" t="s">
        <v>183</v>
      </c>
      <c r="L2703">
        <v>0</v>
      </c>
      <c r="M2703">
        <v>1031391</v>
      </c>
      <c r="N2703">
        <v>237872</v>
      </c>
      <c r="O2703">
        <v>41773</v>
      </c>
      <c r="P2703">
        <v>136535</v>
      </c>
      <c r="Q2703" t="s">
        <v>93</v>
      </c>
      <c r="R2703">
        <v>591342</v>
      </c>
    </row>
    <row r="2704" spans="1:18" x14ac:dyDescent="0.25">
      <c r="A2704" t="s">
        <v>405</v>
      </c>
      <c r="B2704" t="s">
        <v>406</v>
      </c>
      <c r="C2704" t="s">
        <v>85</v>
      </c>
      <c r="D2704">
        <v>100</v>
      </c>
      <c r="E2704" t="s">
        <v>86</v>
      </c>
      <c r="F2704" t="s">
        <v>87</v>
      </c>
      <c r="G2704" t="s">
        <v>88</v>
      </c>
      <c r="H2704" t="s">
        <v>89</v>
      </c>
      <c r="I2704" t="s">
        <v>184</v>
      </c>
      <c r="J2704" t="s">
        <v>91</v>
      </c>
      <c r="K2704" t="s">
        <v>185</v>
      </c>
      <c r="L2704">
        <v>0</v>
      </c>
      <c r="M2704">
        <v>1031391</v>
      </c>
      <c r="N2704">
        <v>237872</v>
      </c>
      <c r="O2704">
        <v>41773</v>
      </c>
      <c r="P2704">
        <v>136535</v>
      </c>
      <c r="Q2704" t="s">
        <v>93</v>
      </c>
      <c r="R2704">
        <v>591342</v>
      </c>
    </row>
    <row r="2705" spans="1:18" x14ac:dyDescent="0.25">
      <c r="A2705" t="s">
        <v>405</v>
      </c>
      <c r="B2705" t="s">
        <v>406</v>
      </c>
      <c r="C2705" t="s">
        <v>85</v>
      </c>
      <c r="D2705">
        <v>100</v>
      </c>
      <c r="E2705" t="s">
        <v>86</v>
      </c>
      <c r="F2705" t="s">
        <v>87</v>
      </c>
      <c r="G2705" t="s">
        <v>88</v>
      </c>
      <c r="H2705" t="s">
        <v>89</v>
      </c>
      <c r="I2705" t="s">
        <v>186</v>
      </c>
      <c r="J2705" t="s">
        <v>91</v>
      </c>
      <c r="K2705" t="s">
        <v>187</v>
      </c>
      <c r="L2705">
        <v>0</v>
      </c>
      <c r="M2705">
        <v>1031391</v>
      </c>
      <c r="N2705">
        <v>237872</v>
      </c>
      <c r="O2705">
        <v>41773</v>
      </c>
      <c r="P2705">
        <v>136535</v>
      </c>
      <c r="Q2705" t="s">
        <v>93</v>
      </c>
      <c r="R2705">
        <v>591342</v>
      </c>
    </row>
    <row r="2706" spans="1:18" x14ac:dyDescent="0.25">
      <c r="A2706" t="s">
        <v>405</v>
      </c>
      <c r="B2706" t="s">
        <v>406</v>
      </c>
      <c r="C2706" t="s">
        <v>85</v>
      </c>
      <c r="D2706">
        <v>100</v>
      </c>
      <c r="E2706" t="s">
        <v>86</v>
      </c>
      <c r="F2706" t="s">
        <v>87</v>
      </c>
      <c r="G2706" t="s">
        <v>88</v>
      </c>
      <c r="H2706" t="s">
        <v>89</v>
      </c>
      <c r="I2706" t="s">
        <v>188</v>
      </c>
      <c r="J2706" t="s">
        <v>91</v>
      </c>
      <c r="K2706" t="s">
        <v>189</v>
      </c>
      <c r="L2706">
        <v>0</v>
      </c>
      <c r="M2706">
        <v>1031391</v>
      </c>
      <c r="N2706">
        <v>237872</v>
      </c>
      <c r="O2706">
        <v>41773</v>
      </c>
      <c r="P2706">
        <v>136535</v>
      </c>
      <c r="Q2706" t="s">
        <v>93</v>
      </c>
      <c r="R2706">
        <v>591342</v>
      </c>
    </row>
    <row r="2707" spans="1:18" x14ac:dyDescent="0.25">
      <c r="A2707" t="s">
        <v>405</v>
      </c>
      <c r="B2707" t="s">
        <v>406</v>
      </c>
      <c r="C2707" t="s">
        <v>85</v>
      </c>
      <c r="D2707">
        <v>100</v>
      </c>
      <c r="E2707" t="s">
        <v>86</v>
      </c>
      <c r="F2707" t="s">
        <v>87</v>
      </c>
      <c r="G2707" t="s">
        <v>88</v>
      </c>
      <c r="H2707" t="s">
        <v>89</v>
      </c>
      <c r="I2707" t="s">
        <v>190</v>
      </c>
      <c r="J2707" t="s">
        <v>91</v>
      </c>
      <c r="K2707" t="s">
        <v>191</v>
      </c>
      <c r="L2707">
        <v>7200</v>
      </c>
      <c r="M2707">
        <v>1031391</v>
      </c>
      <c r="N2707">
        <v>237872</v>
      </c>
      <c r="O2707">
        <v>41773</v>
      </c>
      <c r="P2707">
        <v>136535</v>
      </c>
      <c r="Q2707" t="s">
        <v>93</v>
      </c>
      <c r="R2707">
        <v>591342</v>
      </c>
    </row>
    <row r="2708" spans="1:18" x14ac:dyDescent="0.25">
      <c r="A2708" t="s">
        <v>405</v>
      </c>
      <c r="B2708" t="s">
        <v>406</v>
      </c>
      <c r="C2708" t="s">
        <v>85</v>
      </c>
      <c r="D2708">
        <v>100</v>
      </c>
      <c r="E2708" t="s">
        <v>86</v>
      </c>
      <c r="F2708" t="s">
        <v>87</v>
      </c>
      <c r="G2708" t="s">
        <v>88</v>
      </c>
      <c r="H2708" t="s">
        <v>89</v>
      </c>
      <c r="I2708" t="s">
        <v>192</v>
      </c>
      <c r="J2708" t="s">
        <v>91</v>
      </c>
      <c r="K2708" t="s">
        <v>193</v>
      </c>
      <c r="L2708">
        <v>4665</v>
      </c>
      <c r="M2708">
        <v>1031391</v>
      </c>
      <c r="N2708">
        <v>237872</v>
      </c>
      <c r="O2708">
        <v>41773</v>
      </c>
      <c r="P2708">
        <v>136535</v>
      </c>
      <c r="Q2708" t="s">
        <v>93</v>
      </c>
      <c r="R2708">
        <v>591342</v>
      </c>
    </row>
    <row r="2709" spans="1:18" x14ac:dyDescent="0.25">
      <c r="A2709" t="s">
        <v>405</v>
      </c>
      <c r="B2709" t="s">
        <v>406</v>
      </c>
      <c r="C2709" t="s">
        <v>85</v>
      </c>
      <c r="D2709">
        <v>100</v>
      </c>
      <c r="E2709" t="s">
        <v>86</v>
      </c>
      <c r="F2709" t="s">
        <v>87</v>
      </c>
      <c r="G2709" t="s">
        <v>88</v>
      </c>
      <c r="H2709" t="s">
        <v>89</v>
      </c>
      <c r="I2709" t="s">
        <v>194</v>
      </c>
      <c r="J2709" t="s">
        <v>91</v>
      </c>
      <c r="K2709" t="s">
        <v>195</v>
      </c>
      <c r="L2709">
        <v>36442</v>
      </c>
      <c r="M2709">
        <v>1031391</v>
      </c>
      <c r="N2709">
        <v>237872</v>
      </c>
      <c r="O2709">
        <v>41773</v>
      </c>
      <c r="P2709">
        <v>136535</v>
      </c>
      <c r="Q2709" t="s">
        <v>93</v>
      </c>
      <c r="R2709">
        <v>591342</v>
      </c>
    </row>
    <row r="2710" spans="1:18" x14ac:dyDescent="0.25">
      <c r="A2710" t="s">
        <v>405</v>
      </c>
      <c r="B2710" t="s">
        <v>406</v>
      </c>
      <c r="C2710" t="s">
        <v>85</v>
      </c>
      <c r="D2710">
        <v>100</v>
      </c>
      <c r="E2710" t="s">
        <v>86</v>
      </c>
      <c r="F2710" t="s">
        <v>87</v>
      </c>
      <c r="G2710" t="s">
        <v>88</v>
      </c>
      <c r="H2710" t="s">
        <v>89</v>
      </c>
      <c r="I2710" t="s">
        <v>196</v>
      </c>
      <c r="J2710" t="s">
        <v>91</v>
      </c>
      <c r="K2710" t="s">
        <v>197</v>
      </c>
      <c r="L2710">
        <v>35926</v>
      </c>
      <c r="M2710">
        <v>1031391</v>
      </c>
      <c r="N2710">
        <v>237872</v>
      </c>
      <c r="O2710">
        <v>41773</v>
      </c>
      <c r="P2710">
        <v>136535</v>
      </c>
      <c r="Q2710" t="s">
        <v>93</v>
      </c>
      <c r="R2710">
        <v>591342</v>
      </c>
    </row>
    <row r="2711" spans="1:18" x14ac:dyDescent="0.25">
      <c r="A2711" t="s">
        <v>405</v>
      </c>
      <c r="B2711" t="s">
        <v>406</v>
      </c>
      <c r="C2711" t="s">
        <v>85</v>
      </c>
      <c r="D2711">
        <v>100</v>
      </c>
      <c r="E2711" t="s">
        <v>86</v>
      </c>
      <c r="F2711" t="s">
        <v>87</v>
      </c>
      <c r="G2711" t="s">
        <v>88</v>
      </c>
      <c r="H2711" t="s">
        <v>89</v>
      </c>
      <c r="I2711" t="s">
        <v>198</v>
      </c>
      <c r="J2711" t="s">
        <v>91</v>
      </c>
      <c r="K2711" t="s">
        <v>199</v>
      </c>
      <c r="L2711">
        <v>0</v>
      </c>
      <c r="M2711">
        <v>1031391</v>
      </c>
      <c r="N2711">
        <v>237872</v>
      </c>
      <c r="O2711">
        <v>41773</v>
      </c>
      <c r="P2711">
        <v>136535</v>
      </c>
      <c r="Q2711" t="s">
        <v>93</v>
      </c>
      <c r="R2711">
        <v>591342</v>
      </c>
    </row>
    <row r="2712" spans="1:18" x14ac:dyDescent="0.25">
      <c r="A2712" t="s">
        <v>405</v>
      </c>
      <c r="B2712" t="s">
        <v>406</v>
      </c>
      <c r="C2712" t="s">
        <v>85</v>
      </c>
      <c r="D2712">
        <v>100</v>
      </c>
      <c r="E2712" t="s">
        <v>86</v>
      </c>
      <c r="F2712" t="s">
        <v>87</v>
      </c>
      <c r="G2712" t="s">
        <v>88</v>
      </c>
      <c r="H2712" t="s">
        <v>89</v>
      </c>
      <c r="I2712" t="s">
        <v>200</v>
      </c>
      <c r="J2712" t="s">
        <v>91</v>
      </c>
      <c r="K2712" t="s">
        <v>201</v>
      </c>
      <c r="L2712">
        <v>17727</v>
      </c>
      <c r="M2712">
        <v>1031391</v>
      </c>
      <c r="N2712">
        <v>237872</v>
      </c>
      <c r="O2712">
        <v>41773</v>
      </c>
      <c r="P2712">
        <v>136535</v>
      </c>
      <c r="Q2712" t="s">
        <v>93</v>
      </c>
      <c r="R2712">
        <v>591342</v>
      </c>
    </row>
    <row r="2713" spans="1:18" x14ac:dyDescent="0.25">
      <c r="A2713" t="s">
        <v>405</v>
      </c>
      <c r="B2713" t="s">
        <v>406</v>
      </c>
      <c r="C2713" t="s">
        <v>85</v>
      </c>
      <c r="D2713">
        <v>100</v>
      </c>
      <c r="E2713" t="s">
        <v>86</v>
      </c>
      <c r="F2713" t="s">
        <v>87</v>
      </c>
      <c r="G2713" t="s">
        <v>88</v>
      </c>
      <c r="H2713" t="s">
        <v>89</v>
      </c>
      <c r="I2713" t="s">
        <v>202</v>
      </c>
      <c r="J2713" t="s">
        <v>91</v>
      </c>
      <c r="K2713" t="s">
        <v>203</v>
      </c>
      <c r="L2713">
        <v>506</v>
      </c>
      <c r="M2713">
        <v>1031391</v>
      </c>
      <c r="N2713">
        <v>237872</v>
      </c>
      <c r="O2713">
        <v>41773</v>
      </c>
      <c r="P2713">
        <v>136535</v>
      </c>
      <c r="Q2713" t="s">
        <v>93</v>
      </c>
      <c r="R2713">
        <v>591342</v>
      </c>
    </row>
    <row r="2714" spans="1:18" x14ac:dyDescent="0.25">
      <c r="A2714" t="s">
        <v>405</v>
      </c>
      <c r="B2714" t="s">
        <v>406</v>
      </c>
      <c r="C2714" t="s">
        <v>85</v>
      </c>
      <c r="D2714">
        <v>100</v>
      </c>
      <c r="E2714" t="s">
        <v>86</v>
      </c>
      <c r="F2714" t="s">
        <v>87</v>
      </c>
      <c r="G2714" t="s">
        <v>88</v>
      </c>
      <c r="H2714" t="s">
        <v>89</v>
      </c>
      <c r="I2714" t="s">
        <v>204</v>
      </c>
      <c r="J2714" t="s">
        <v>91</v>
      </c>
      <c r="K2714" t="s">
        <v>205</v>
      </c>
      <c r="L2714">
        <v>40000</v>
      </c>
      <c r="M2714">
        <v>1031391</v>
      </c>
      <c r="N2714">
        <v>237872</v>
      </c>
      <c r="O2714">
        <v>41773</v>
      </c>
      <c r="P2714">
        <v>136535</v>
      </c>
      <c r="Q2714" t="s">
        <v>93</v>
      </c>
      <c r="R2714">
        <v>591342</v>
      </c>
    </row>
    <row r="2715" spans="1:18" x14ac:dyDescent="0.25">
      <c r="A2715" t="s">
        <v>405</v>
      </c>
      <c r="B2715" t="s">
        <v>406</v>
      </c>
      <c r="C2715" t="s">
        <v>85</v>
      </c>
      <c r="D2715">
        <v>100</v>
      </c>
      <c r="E2715" t="s">
        <v>86</v>
      </c>
      <c r="F2715" t="s">
        <v>87</v>
      </c>
      <c r="G2715" t="s">
        <v>88</v>
      </c>
      <c r="H2715" t="s">
        <v>89</v>
      </c>
      <c r="I2715" t="s">
        <v>206</v>
      </c>
      <c r="J2715" t="s">
        <v>91</v>
      </c>
      <c r="K2715" t="s">
        <v>207</v>
      </c>
      <c r="L2715">
        <v>6603</v>
      </c>
      <c r="M2715">
        <v>1031391</v>
      </c>
      <c r="N2715">
        <v>237872</v>
      </c>
      <c r="O2715">
        <v>41773</v>
      </c>
      <c r="P2715">
        <v>136535</v>
      </c>
      <c r="Q2715" t="s">
        <v>93</v>
      </c>
      <c r="R2715">
        <v>591342</v>
      </c>
    </row>
    <row r="2716" spans="1:18" x14ac:dyDescent="0.25">
      <c r="A2716" t="s">
        <v>405</v>
      </c>
      <c r="B2716" t="s">
        <v>406</v>
      </c>
      <c r="C2716" t="s">
        <v>85</v>
      </c>
      <c r="D2716">
        <v>100</v>
      </c>
      <c r="E2716" t="s">
        <v>86</v>
      </c>
      <c r="F2716" t="s">
        <v>87</v>
      </c>
      <c r="G2716" t="s">
        <v>88</v>
      </c>
      <c r="H2716" t="s">
        <v>89</v>
      </c>
      <c r="I2716" t="s">
        <v>208</v>
      </c>
      <c r="J2716" t="s">
        <v>91</v>
      </c>
      <c r="K2716" t="s">
        <v>209</v>
      </c>
      <c r="L2716">
        <v>677</v>
      </c>
      <c r="M2716">
        <v>1031391</v>
      </c>
      <c r="N2716">
        <v>237872</v>
      </c>
      <c r="O2716">
        <v>41773</v>
      </c>
      <c r="P2716">
        <v>136535</v>
      </c>
      <c r="Q2716" t="s">
        <v>93</v>
      </c>
      <c r="R2716">
        <v>591342</v>
      </c>
    </row>
    <row r="2717" spans="1:18" x14ac:dyDescent="0.25">
      <c r="A2717" t="s">
        <v>405</v>
      </c>
      <c r="B2717" t="s">
        <v>406</v>
      </c>
      <c r="C2717" t="s">
        <v>85</v>
      </c>
      <c r="D2717">
        <v>100</v>
      </c>
      <c r="E2717" t="s">
        <v>86</v>
      </c>
      <c r="F2717" t="s">
        <v>87</v>
      </c>
      <c r="G2717" t="s">
        <v>88</v>
      </c>
      <c r="H2717" t="s">
        <v>89</v>
      </c>
      <c r="I2717" t="s">
        <v>210</v>
      </c>
      <c r="J2717" t="s">
        <v>91</v>
      </c>
      <c r="K2717" t="s">
        <v>211</v>
      </c>
      <c r="L2717">
        <v>9875</v>
      </c>
      <c r="M2717">
        <v>1031391</v>
      </c>
      <c r="N2717">
        <v>237872</v>
      </c>
      <c r="O2717">
        <v>41773</v>
      </c>
      <c r="P2717">
        <v>136535</v>
      </c>
      <c r="Q2717" t="s">
        <v>93</v>
      </c>
      <c r="R2717">
        <v>591342</v>
      </c>
    </row>
    <row r="2718" spans="1:18" x14ac:dyDescent="0.25">
      <c r="A2718" t="s">
        <v>405</v>
      </c>
      <c r="B2718" t="s">
        <v>406</v>
      </c>
      <c r="C2718" t="s">
        <v>85</v>
      </c>
      <c r="D2718">
        <v>100</v>
      </c>
      <c r="E2718" t="s">
        <v>86</v>
      </c>
      <c r="F2718" t="s">
        <v>87</v>
      </c>
      <c r="G2718" t="s">
        <v>88</v>
      </c>
      <c r="H2718" t="s">
        <v>89</v>
      </c>
      <c r="I2718" t="s">
        <v>212</v>
      </c>
      <c r="J2718" t="s">
        <v>91</v>
      </c>
      <c r="K2718" t="s">
        <v>213</v>
      </c>
      <c r="L2718">
        <v>900</v>
      </c>
      <c r="M2718">
        <v>1031391</v>
      </c>
      <c r="N2718">
        <v>237872</v>
      </c>
      <c r="O2718">
        <v>41773</v>
      </c>
      <c r="P2718">
        <v>136535</v>
      </c>
      <c r="Q2718" t="s">
        <v>93</v>
      </c>
      <c r="R2718">
        <v>591342</v>
      </c>
    </row>
    <row r="2719" spans="1:18" x14ac:dyDescent="0.25">
      <c r="A2719" t="s">
        <v>405</v>
      </c>
      <c r="B2719" t="s">
        <v>406</v>
      </c>
      <c r="C2719" t="s">
        <v>85</v>
      </c>
      <c r="D2719">
        <v>100</v>
      </c>
      <c r="E2719" t="s">
        <v>86</v>
      </c>
      <c r="F2719" t="s">
        <v>87</v>
      </c>
      <c r="G2719" t="s">
        <v>88</v>
      </c>
      <c r="H2719" t="s">
        <v>89</v>
      </c>
      <c r="I2719" t="s">
        <v>214</v>
      </c>
      <c r="J2719" t="s">
        <v>91</v>
      </c>
      <c r="K2719" t="s">
        <v>215</v>
      </c>
      <c r="L2719">
        <v>51549</v>
      </c>
      <c r="M2719">
        <v>1031391</v>
      </c>
      <c r="N2719">
        <v>237872</v>
      </c>
      <c r="O2719">
        <v>41773</v>
      </c>
      <c r="P2719">
        <v>136535</v>
      </c>
      <c r="Q2719" t="s">
        <v>93</v>
      </c>
      <c r="R2719">
        <v>591342</v>
      </c>
    </row>
    <row r="2720" spans="1:18" x14ac:dyDescent="0.25">
      <c r="A2720" t="s">
        <v>405</v>
      </c>
      <c r="B2720" t="s">
        <v>406</v>
      </c>
      <c r="C2720" t="s">
        <v>85</v>
      </c>
      <c r="D2720">
        <v>100</v>
      </c>
      <c r="E2720" t="s">
        <v>86</v>
      </c>
      <c r="F2720" t="s">
        <v>87</v>
      </c>
      <c r="G2720" t="s">
        <v>88</v>
      </c>
      <c r="H2720" t="s">
        <v>89</v>
      </c>
      <c r="I2720" t="s">
        <v>216</v>
      </c>
      <c r="J2720" t="s">
        <v>91</v>
      </c>
      <c r="K2720" t="s">
        <v>217</v>
      </c>
      <c r="L2720">
        <v>500</v>
      </c>
      <c r="M2720">
        <v>1031391</v>
      </c>
      <c r="N2720">
        <v>237872</v>
      </c>
      <c r="O2720">
        <v>41773</v>
      </c>
      <c r="P2720">
        <v>136535</v>
      </c>
      <c r="Q2720" t="s">
        <v>93</v>
      </c>
      <c r="R2720">
        <v>591342</v>
      </c>
    </row>
    <row r="2721" spans="1:18" x14ac:dyDescent="0.25">
      <c r="A2721" t="s">
        <v>405</v>
      </c>
      <c r="B2721" t="s">
        <v>406</v>
      </c>
      <c r="C2721" t="s">
        <v>85</v>
      </c>
      <c r="D2721">
        <v>100</v>
      </c>
      <c r="E2721" t="s">
        <v>86</v>
      </c>
      <c r="F2721" t="s">
        <v>87</v>
      </c>
      <c r="G2721" t="s">
        <v>88</v>
      </c>
      <c r="H2721" t="s">
        <v>89</v>
      </c>
      <c r="I2721" t="s">
        <v>218</v>
      </c>
      <c r="J2721" t="s">
        <v>91</v>
      </c>
      <c r="K2721" t="s">
        <v>219</v>
      </c>
      <c r="L2721">
        <v>0</v>
      </c>
      <c r="M2721">
        <v>1031391</v>
      </c>
      <c r="N2721">
        <v>237872</v>
      </c>
      <c r="O2721">
        <v>41773</v>
      </c>
      <c r="P2721">
        <v>136535</v>
      </c>
      <c r="Q2721" t="s">
        <v>93</v>
      </c>
      <c r="R2721">
        <v>591342</v>
      </c>
    </row>
    <row r="2722" spans="1:18" x14ac:dyDescent="0.25">
      <c r="A2722" t="s">
        <v>405</v>
      </c>
      <c r="B2722" t="s">
        <v>406</v>
      </c>
      <c r="C2722" t="s">
        <v>85</v>
      </c>
      <c r="D2722">
        <v>100</v>
      </c>
      <c r="E2722" t="s">
        <v>86</v>
      </c>
      <c r="F2722" t="s">
        <v>87</v>
      </c>
      <c r="G2722" t="s">
        <v>88</v>
      </c>
      <c r="H2722" t="s">
        <v>89</v>
      </c>
      <c r="I2722" t="s">
        <v>220</v>
      </c>
      <c r="J2722" t="s">
        <v>91</v>
      </c>
      <c r="K2722" t="s">
        <v>221</v>
      </c>
      <c r="L2722">
        <v>450</v>
      </c>
      <c r="M2722">
        <v>1031391</v>
      </c>
      <c r="N2722">
        <v>237872</v>
      </c>
      <c r="O2722">
        <v>41773</v>
      </c>
      <c r="P2722">
        <v>136535</v>
      </c>
      <c r="Q2722" t="s">
        <v>93</v>
      </c>
      <c r="R2722">
        <v>591342</v>
      </c>
    </row>
    <row r="2723" spans="1:18" x14ac:dyDescent="0.25">
      <c r="A2723" t="s">
        <v>405</v>
      </c>
      <c r="B2723" t="s">
        <v>406</v>
      </c>
      <c r="C2723" t="s">
        <v>85</v>
      </c>
      <c r="D2723">
        <v>100</v>
      </c>
      <c r="E2723" t="s">
        <v>86</v>
      </c>
      <c r="F2723" t="s">
        <v>87</v>
      </c>
      <c r="G2723" t="s">
        <v>88</v>
      </c>
      <c r="H2723" t="s">
        <v>89</v>
      </c>
      <c r="I2723" t="s">
        <v>222</v>
      </c>
      <c r="J2723" t="s">
        <v>91</v>
      </c>
      <c r="K2723" t="s">
        <v>223</v>
      </c>
      <c r="L2723">
        <v>1458</v>
      </c>
      <c r="M2723">
        <v>1031391</v>
      </c>
      <c r="N2723">
        <v>237872</v>
      </c>
      <c r="O2723">
        <v>41773</v>
      </c>
      <c r="P2723">
        <v>136535</v>
      </c>
      <c r="Q2723" t="s">
        <v>93</v>
      </c>
      <c r="R2723">
        <v>591342</v>
      </c>
    </row>
    <row r="2724" spans="1:18" x14ac:dyDescent="0.25">
      <c r="A2724" t="s">
        <v>405</v>
      </c>
      <c r="B2724" t="s">
        <v>406</v>
      </c>
      <c r="C2724" t="s">
        <v>85</v>
      </c>
      <c r="D2724">
        <v>100</v>
      </c>
      <c r="E2724" t="s">
        <v>86</v>
      </c>
      <c r="F2724" t="s">
        <v>87</v>
      </c>
      <c r="G2724" t="s">
        <v>88</v>
      </c>
      <c r="H2724" t="s">
        <v>89</v>
      </c>
      <c r="I2724" t="s">
        <v>224</v>
      </c>
      <c r="J2724" t="s">
        <v>91</v>
      </c>
      <c r="K2724" t="s">
        <v>225</v>
      </c>
      <c r="L2724">
        <v>2055</v>
      </c>
      <c r="M2724">
        <v>1031391</v>
      </c>
      <c r="N2724">
        <v>237872</v>
      </c>
      <c r="O2724">
        <v>41773</v>
      </c>
      <c r="P2724">
        <v>136535</v>
      </c>
      <c r="Q2724" t="s">
        <v>93</v>
      </c>
      <c r="R2724">
        <v>591342</v>
      </c>
    </row>
    <row r="2725" spans="1:18" x14ac:dyDescent="0.25">
      <c r="A2725" t="s">
        <v>405</v>
      </c>
      <c r="B2725" t="s">
        <v>406</v>
      </c>
      <c r="C2725" t="s">
        <v>85</v>
      </c>
      <c r="D2725">
        <v>100</v>
      </c>
      <c r="E2725" t="s">
        <v>86</v>
      </c>
      <c r="F2725" t="s">
        <v>87</v>
      </c>
      <c r="G2725" t="s">
        <v>88</v>
      </c>
      <c r="H2725" t="s">
        <v>89</v>
      </c>
      <c r="I2725" t="s">
        <v>226</v>
      </c>
      <c r="J2725" t="s">
        <v>91</v>
      </c>
      <c r="K2725" t="s">
        <v>227</v>
      </c>
      <c r="L2725">
        <v>500</v>
      </c>
      <c r="M2725">
        <v>1031391</v>
      </c>
      <c r="N2725">
        <v>237872</v>
      </c>
      <c r="O2725">
        <v>41773</v>
      </c>
      <c r="P2725">
        <v>136535</v>
      </c>
      <c r="Q2725" t="s">
        <v>93</v>
      </c>
      <c r="R2725">
        <v>591342</v>
      </c>
    </row>
    <row r="2726" spans="1:18" x14ac:dyDescent="0.25">
      <c r="A2726" t="s">
        <v>405</v>
      </c>
      <c r="B2726" t="s">
        <v>406</v>
      </c>
      <c r="C2726" t="s">
        <v>85</v>
      </c>
      <c r="D2726">
        <v>100</v>
      </c>
      <c r="E2726" t="s">
        <v>86</v>
      </c>
      <c r="F2726" t="s">
        <v>87</v>
      </c>
      <c r="G2726" t="s">
        <v>88</v>
      </c>
      <c r="H2726" t="s">
        <v>89</v>
      </c>
      <c r="I2726" t="s">
        <v>228</v>
      </c>
      <c r="J2726" t="s">
        <v>91</v>
      </c>
      <c r="K2726" t="s">
        <v>229</v>
      </c>
      <c r="L2726">
        <v>0</v>
      </c>
      <c r="M2726">
        <v>1031391</v>
      </c>
      <c r="N2726">
        <v>237872</v>
      </c>
      <c r="O2726">
        <v>41773</v>
      </c>
      <c r="P2726">
        <v>136535</v>
      </c>
      <c r="Q2726" t="s">
        <v>93</v>
      </c>
      <c r="R2726">
        <v>591342</v>
      </c>
    </row>
    <row r="2727" spans="1:18" x14ac:dyDescent="0.25">
      <c r="A2727" t="s">
        <v>405</v>
      </c>
      <c r="B2727" t="s">
        <v>406</v>
      </c>
      <c r="C2727" t="s">
        <v>85</v>
      </c>
      <c r="D2727">
        <v>100</v>
      </c>
      <c r="E2727" t="s">
        <v>86</v>
      </c>
      <c r="F2727" t="s">
        <v>87</v>
      </c>
      <c r="G2727" t="s">
        <v>88</v>
      </c>
      <c r="H2727" t="s">
        <v>89</v>
      </c>
      <c r="I2727" t="s">
        <v>230</v>
      </c>
      <c r="J2727" t="s">
        <v>91</v>
      </c>
      <c r="K2727" t="s">
        <v>231</v>
      </c>
      <c r="L2727">
        <v>1491</v>
      </c>
      <c r="M2727">
        <v>1031391</v>
      </c>
      <c r="N2727">
        <v>237872</v>
      </c>
      <c r="O2727">
        <v>41773</v>
      </c>
      <c r="P2727">
        <v>136535</v>
      </c>
      <c r="Q2727" t="s">
        <v>93</v>
      </c>
      <c r="R2727">
        <v>591342</v>
      </c>
    </row>
    <row r="2728" spans="1:18" x14ac:dyDescent="0.25">
      <c r="A2728" t="s">
        <v>405</v>
      </c>
      <c r="B2728" t="s">
        <v>406</v>
      </c>
      <c r="C2728" t="s">
        <v>85</v>
      </c>
      <c r="D2728">
        <v>100</v>
      </c>
      <c r="E2728" t="s">
        <v>86</v>
      </c>
      <c r="F2728" t="s">
        <v>87</v>
      </c>
      <c r="G2728" t="s">
        <v>88</v>
      </c>
      <c r="H2728" t="s">
        <v>89</v>
      </c>
      <c r="I2728" t="s">
        <v>232</v>
      </c>
      <c r="J2728" t="s">
        <v>91</v>
      </c>
      <c r="K2728" t="s">
        <v>233</v>
      </c>
      <c r="L2728">
        <v>18636</v>
      </c>
      <c r="M2728">
        <v>1031391</v>
      </c>
      <c r="N2728">
        <v>237872</v>
      </c>
      <c r="O2728">
        <v>41773</v>
      </c>
      <c r="P2728">
        <v>136535</v>
      </c>
      <c r="Q2728" t="s">
        <v>93</v>
      </c>
      <c r="R2728">
        <v>591342</v>
      </c>
    </row>
    <row r="2729" spans="1:18" x14ac:dyDescent="0.25">
      <c r="A2729" t="s">
        <v>405</v>
      </c>
      <c r="B2729" t="s">
        <v>406</v>
      </c>
      <c r="C2729" t="s">
        <v>85</v>
      </c>
      <c r="D2729">
        <v>100</v>
      </c>
      <c r="E2729" t="s">
        <v>86</v>
      </c>
      <c r="F2729" t="s">
        <v>87</v>
      </c>
      <c r="G2729" t="s">
        <v>88</v>
      </c>
      <c r="H2729" t="s">
        <v>89</v>
      </c>
      <c r="I2729" t="s">
        <v>234</v>
      </c>
      <c r="J2729" t="s">
        <v>91</v>
      </c>
      <c r="K2729" t="s">
        <v>235</v>
      </c>
      <c r="L2729">
        <v>0</v>
      </c>
      <c r="M2729">
        <v>1031391</v>
      </c>
      <c r="N2729">
        <v>237872</v>
      </c>
      <c r="O2729">
        <v>41773</v>
      </c>
      <c r="P2729">
        <v>136535</v>
      </c>
      <c r="Q2729" t="s">
        <v>93</v>
      </c>
      <c r="R2729">
        <v>591342</v>
      </c>
    </row>
    <row r="2730" spans="1:18" x14ac:dyDescent="0.25">
      <c r="A2730" t="s">
        <v>405</v>
      </c>
      <c r="B2730" t="s">
        <v>406</v>
      </c>
      <c r="C2730" t="s">
        <v>85</v>
      </c>
      <c r="D2730">
        <v>100</v>
      </c>
      <c r="E2730" t="s">
        <v>86</v>
      </c>
      <c r="F2730" t="s">
        <v>87</v>
      </c>
      <c r="G2730" t="s">
        <v>88</v>
      </c>
      <c r="H2730" t="s">
        <v>89</v>
      </c>
      <c r="I2730" t="s">
        <v>236</v>
      </c>
      <c r="J2730" t="s">
        <v>91</v>
      </c>
      <c r="K2730" t="s">
        <v>237</v>
      </c>
      <c r="L2730">
        <v>0</v>
      </c>
      <c r="M2730">
        <v>1031391</v>
      </c>
      <c r="N2730">
        <v>237872</v>
      </c>
      <c r="O2730">
        <v>41773</v>
      </c>
      <c r="P2730">
        <v>136535</v>
      </c>
      <c r="Q2730" t="s">
        <v>93</v>
      </c>
      <c r="R2730">
        <v>591342</v>
      </c>
    </row>
    <row r="2731" spans="1:18" x14ac:dyDescent="0.25">
      <c r="A2731" t="s">
        <v>405</v>
      </c>
      <c r="B2731" t="s">
        <v>406</v>
      </c>
      <c r="C2731" t="s">
        <v>85</v>
      </c>
      <c r="D2731">
        <v>100</v>
      </c>
      <c r="E2731" t="s">
        <v>86</v>
      </c>
      <c r="F2731" t="s">
        <v>87</v>
      </c>
      <c r="G2731" t="s">
        <v>88</v>
      </c>
      <c r="H2731" t="s">
        <v>89</v>
      </c>
      <c r="I2731" t="s">
        <v>128</v>
      </c>
      <c r="J2731" t="s">
        <v>91</v>
      </c>
      <c r="K2731" t="s">
        <v>129</v>
      </c>
      <c r="L2731">
        <v>-42673</v>
      </c>
      <c r="M2731">
        <v>1031391</v>
      </c>
      <c r="N2731">
        <v>237872</v>
      </c>
      <c r="O2731">
        <v>41773</v>
      </c>
      <c r="P2731">
        <v>136535</v>
      </c>
      <c r="Q2731" t="s">
        <v>93</v>
      </c>
      <c r="R2731">
        <v>591342</v>
      </c>
    </row>
    <row r="2732" spans="1:18" x14ac:dyDescent="0.25">
      <c r="A2732" t="s">
        <v>405</v>
      </c>
      <c r="B2732" t="s">
        <v>406</v>
      </c>
      <c r="C2732" t="s">
        <v>85</v>
      </c>
      <c r="D2732">
        <v>100</v>
      </c>
      <c r="E2732" t="s">
        <v>86</v>
      </c>
      <c r="F2732" t="s">
        <v>87</v>
      </c>
      <c r="G2732" t="s">
        <v>88</v>
      </c>
      <c r="H2732" t="s">
        <v>89</v>
      </c>
      <c r="I2732" t="s">
        <v>130</v>
      </c>
      <c r="J2732" t="s">
        <v>91</v>
      </c>
      <c r="K2732" t="s">
        <v>131</v>
      </c>
      <c r="L2732">
        <v>4684</v>
      </c>
      <c r="M2732">
        <v>1031391</v>
      </c>
      <c r="N2732">
        <v>237872</v>
      </c>
      <c r="O2732">
        <v>41773</v>
      </c>
      <c r="P2732">
        <v>136535</v>
      </c>
      <c r="Q2732" t="s">
        <v>93</v>
      </c>
      <c r="R2732">
        <v>591342</v>
      </c>
    </row>
    <row r="2733" spans="1:18" x14ac:dyDescent="0.25">
      <c r="A2733" t="s">
        <v>405</v>
      </c>
      <c r="B2733" t="s">
        <v>406</v>
      </c>
      <c r="C2733" t="s">
        <v>85</v>
      </c>
      <c r="D2733">
        <v>100</v>
      </c>
      <c r="E2733" t="s">
        <v>86</v>
      </c>
      <c r="F2733" t="s">
        <v>87</v>
      </c>
      <c r="G2733" t="s">
        <v>88</v>
      </c>
      <c r="H2733" t="s">
        <v>89</v>
      </c>
      <c r="I2733" t="s">
        <v>130</v>
      </c>
      <c r="J2733" t="s">
        <v>91</v>
      </c>
      <c r="K2733" t="s">
        <v>131</v>
      </c>
      <c r="L2733">
        <v>396</v>
      </c>
      <c r="M2733">
        <v>1031391</v>
      </c>
      <c r="N2733">
        <v>237872</v>
      </c>
      <c r="O2733">
        <v>41773</v>
      </c>
      <c r="P2733">
        <v>136535</v>
      </c>
      <c r="Q2733" t="s">
        <v>93</v>
      </c>
      <c r="R2733">
        <v>591342</v>
      </c>
    </row>
    <row r="2734" spans="1:18" x14ac:dyDescent="0.25">
      <c r="A2734" t="s">
        <v>405</v>
      </c>
      <c r="B2734" t="s">
        <v>406</v>
      </c>
      <c r="C2734" t="s">
        <v>85</v>
      </c>
      <c r="D2734">
        <v>100</v>
      </c>
      <c r="E2734" t="s">
        <v>86</v>
      </c>
      <c r="F2734" t="s">
        <v>87</v>
      </c>
      <c r="G2734" t="s">
        <v>88</v>
      </c>
      <c r="H2734" t="s">
        <v>89</v>
      </c>
      <c r="I2734" t="s">
        <v>130</v>
      </c>
      <c r="J2734" t="s">
        <v>91</v>
      </c>
      <c r="K2734" t="s">
        <v>131</v>
      </c>
      <c r="L2734">
        <v>802</v>
      </c>
      <c r="M2734">
        <v>1031391</v>
      </c>
      <c r="N2734">
        <v>237872</v>
      </c>
      <c r="O2734">
        <v>41773</v>
      </c>
      <c r="P2734">
        <v>136535</v>
      </c>
      <c r="Q2734" t="s">
        <v>93</v>
      </c>
      <c r="R2734">
        <v>591342</v>
      </c>
    </row>
    <row r="2735" spans="1:18" x14ac:dyDescent="0.25">
      <c r="A2735" t="s">
        <v>405</v>
      </c>
      <c r="B2735" t="s">
        <v>406</v>
      </c>
      <c r="C2735" t="s">
        <v>85</v>
      </c>
      <c r="D2735">
        <v>100</v>
      </c>
      <c r="E2735" t="s">
        <v>86</v>
      </c>
      <c r="F2735" t="s">
        <v>87</v>
      </c>
      <c r="G2735" t="s">
        <v>88</v>
      </c>
      <c r="H2735" t="s">
        <v>89</v>
      </c>
      <c r="I2735" t="s">
        <v>194</v>
      </c>
      <c r="J2735" t="s">
        <v>91</v>
      </c>
      <c r="K2735" t="s">
        <v>195</v>
      </c>
      <c r="L2735">
        <v>20944</v>
      </c>
      <c r="M2735">
        <v>1031391</v>
      </c>
      <c r="N2735">
        <v>237872</v>
      </c>
      <c r="O2735">
        <v>41773</v>
      </c>
      <c r="P2735">
        <v>136535</v>
      </c>
      <c r="Q2735" t="s">
        <v>93</v>
      </c>
      <c r="R2735">
        <v>591342</v>
      </c>
    </row>
    <row r="2736" spans="1:18" x14ac:dyDescent="0.25">
      <c r="A2736" t="s">
        <v>405</v>
      </c>
      <c r="B2736" t="s">
        <v>406</v>
      </c>
      <c r="C2736" t="s">
        <v>85</v>
      </c>
      <c r="D2736">
        <v>100</v>
      </c>
      <c r="E2736" t="s">
        <v>86</v>
      </c>
      <c r="F2736" t="s">
        <v>87</v>
      </c>
      <c r="G2736" t="s">
        <v>88</v>
      </c>
      <c r="H2736" t="s">
        <v>89</v>
      </c>
      <c r="I2736" t="s">
        <v>136</v>
      </c>
      <c r="J2736" t="s">
        <v>91</v>
      </c>
      <c r="K2736" t="s">
        <v>137</v>
      </c>
      <c r="L2736">
        <v>150</v>
      </c>
      <c r="M2736">
        <v>1031391</v>
      </c>
      <c r="N2736">
        <v>237872</v>
      </c>
      <c r="O2736">
        <v>41773</v>
      </c>
      <c r="P2736">
        <v>136535</v>
      </c>
      <c r="Q2736" t="s">
        <v>93</v>
      </c>
      <c r="R2736">
        <v>591342</v>
      </c>
    </row>
    <row r="2737" spans="1:18" x14ac:dyDescent="0.25">
      <c r="A2737" t="s">
        <v>405</v>
      </c>
      <c r="B2737" t="s">
        <v>406</v>
      </c>
      <c r="C2737" t="s">
        <v>85</v>
      </c>
      <c r="D2737">
        <v>100</v>
      </c>
      <c r="E2737" t="s">
        <v>86</v>
      </c>
      <c r="F2737" t="s">
        <v>87</v>
      </c>
      <c r="G2737" t="s">
        <v>88</v>
      </c>
      <c r="H2737" t="s">
        <v>89</v>
      </c>
      <c r="I2737" t="s">
        <v>194</v>
      </c>
      <c r="J2737" t="s">
        <v>91</v>
      </c>
      <c r="K2737" t="s">
        <v>195</v>
      </c>
      <c r="L2737">
        <v>5924</v>
      </c>
      <c r="M2737">
        <v>1031391</v>
      </c>
      <c r="N2737">
        <v>237872</v>
      </c>
      <c r="O2737">
        <v>41773</v>
      </c>
      <c r="P2737">
        <v>136535</v>
      </c>
      <c r="Q2737" t="s">
        <v>93</v>
      </c>
      <c r="R2737">
        <v>591342</v>
      </c>
    </row>
    <row r="2738" spans="1:18" x14ac:dyDescent="0.25">
      <c r="A2738" t="s">
        <v>405</v>
      </c>
      <c r="B2738" t="s">
        <v>406</v>
      </c>
      <c r="C2738" t="s">
        <v>85</v>
      </c>
      <c r="D2738">
        <v>100</v>
      </c>
      <c r="E2738" t="s">
        <v>86</v>
      </c>
      <c r="F2738" t="s">
        <v>87</v>
      </c>
      <c r="G2738" t="s">
        <v>88</v>
      </c>
      <c r="H2738" t="s">
        <v>89</v>
      </c>
      <c r="I2738" t="s">
        <v>196</v>
      </c>
      <c r="J2738" t="s">
        <v>91</v>
      </c>
      <c r="K2738" t="s">
        <v>197</v>
      </c>
      <c r="L2738">
        <v>20449</v>
      </c>
      <c r="M2738">
        <v>1031391</v>
      </c>
      <c r="N2738">
        <v>237872</v>
      </c>
      <c r="O2738">
        <v>41773</v>
      </c>
      <c r="P2738">
        <v>136535</v>
      </c>
      <c r="Q2738" t="s">
        <v>93</v>
      </c>
      <c r="R2738">
        <v>591342</v>
      </c>
    </row>
    <row r="2739" spans="1:18" x14ac:dyDescent="0.25">
      <c r="A2739" t="s">
        <v>405</v>
      </c>
      <c r="B2739" t="s">
        <v>406</v>
      </c>
      <c r="C2739" t="s">
        <v>85</v>
      </c>
      <c r="D2739">
        <v>100</v>
      </c>
      <c r="E2739" t="s">
        <v>86</v>
      </c>
      <c r="F2739" t="s">
        <v>87</v>
      </c>
      <c r="G2739" t="s">
        <v>88</v>
      </c>
      <c r="H2739" t="s">
        <v>89</v>
      </c>
      <c r="I2739" t="s">
        <v>138</v>
      </c>
      <c r="J2739" t="s">
        <v>91</v>
      </c>
      <c r="K2739" t="s">
        <v>139</v>
      </c>
      <c r="L2739">
        <v>16426</v>
      </c>
      <c r="M2739">
        <v>1031391</v>
      </c>
      <c r="N2739">
        <v>237872</v>
      </c>
      <c r="O2739">
        <v>41773</v>
      </c>
      <c r="P2739">
        <v>136535</v>
      </c>
      <c r="Q2739" t="s">
        <v>93</v>
      </c>
      <c r="R2739">
        <v>591342</v>
      </c>
    </row>
    <row r="2740" spans="1:18" x14ac:dyDescent="0.25">
      <c r="A2740" t="s">
        <v>405</v>
      </c>
      <c r="B2740" t="s">
        <v>406</v>
      </c>
      <c r="C2740" t="s">
        <v>85</v>
      </c>
      <c r="D2740">
        <v>100</v>
      </c>
      <c r="E2740" t="s">
        <v>86</v>
      </c>
      <c r="F2740" t="s">
        <v>87</v>
      </c>
      <c r="G2740" t="s">
        <v>88</v>
      </c>
      <c r="H2740" t="s">
        <v>89</v>
      </c>
      <c r="I2740" t="s">
        <v>226</v>
      </c>
      <c r="J2740" t="s">
        <v>91</v>
      </c>
      <c r="K2740" t="s">
        <v>227</v>
      </c>
      <c r="L2740">
        <v>480</v>
      </c>
      <c r="M2740">
        <v>1031391</v>
      </c>
      <c r="N2740">
        <v>237872</v>
      </c>
      <c r="O2740">
        <v>41773</v>
      </c>
      <c r="P2740">
        <v>136535</v>
      </c>
      <c r="Q2740" t="s">
        <v>93</v>
      </c>
      <c r="R2740">
        <v>591342</v>
      </c>
    </row>
    <row r="2741" spans="1:18" x14ac:dyDescent="0.25">
      <c r="A2741" t="s">
        <v>405</v>
      </c>
      <c r="B2741" t="s">
        <v>406</v>
      </c>
      <c r="C2741" t="s">
        <v>85</v>
      </c>
      <c r="D2741">
        <v>100</v>
      </c>
      <c r="E2741" t="s">
        <v>86</v>
      </c>
      <c r="F2741" t="s">
        <v>87</v>
      </c>
      <c r="G2741" t="s">
        <v>88</v>
      </c>
      <c r="H2741" t="s">
        <v>89</v>
      </c>
      <c r="I2741" t="s">
        <v>190</v>
      </c>
      <c r="J2741" t="s">
        <v>91</v>
      </c>
      <c r="K2741" t="s">
        <v>191</v>
      </c>
      <c r="L2741">
        <v>20000</v>
      </c>
      <c r="M2741">
        <v>1031391</v>
      </c>
      <c r="N2741">
        <v>237872</v>
      </c>
      <c r="O2741">
        <v>41773</v>
      </c>
      <c r="P2741">
        <v>136535</v>
      </c>
      <c r="Q2741" t="s">
        <v>93</v>
      </c>
      <c r="R2741">
        <v>591342</v>
      </c>
    </row>
    <row r="2742" spans="1:18" x14ac:dyDescent="0.25">
      <c r="A2742" t="s">
        <v>405</v>
      </c>
      <c r="B2742" t="s">
        <v>406</v>
      </c>
      <c r="C2742" t="s">
        <v>85</v>
      </c>
      <c r="D2742">
        <v>100</v>
      </c>
      <c r="E2742" t="s">
        <v>86</v>
      </c>
      <c r="F2742" t="s">
        <v>87</v>
      </c>
      <c r="G2742" t="s">
        <v>88</v>
      </c>
      <c r="H2742" t="s">
        <v>89</v>
      </c>
      <c r="I2742" t="s">
        <v>208</v>
      </c>
      <c r="J2742" t="s">
        <v>91</v>
      </c>
      <c r="K2742" t="s">
        <v>209</v>
      </c>
      <c r="L2742">
        <v>400</v>
      </c>
      <c r="M2742">
        <v>1031391</v>
      </c>
      <c r="N2742">
        <v>237872</v>
      </c>
      <c r="O2742">
        <v>41773</v>
      </c>
      <c r="P2742">
        <v>136535</v>
      </c>
      <c r="Q2742" t="s">
        <v>93</v>
      </c>
      <c r="R2742">
        <v>591342</v>
      </c>
    </row>
    <row r="2743" spans="1:18" x14ac:dyDescent="0.25">
      <c r="A2743" t="s">
        <v>405</v>
      </c>
      <c r="B2743" t="s">
        <v>406</v>
      </c>
      <c r="C2743" t="s">
        <v>85</v>
      </c>
      <c r="D2743">
        <v>100</v>
      </c>
      <c r="E2743" t="s">
        <v>86</v>
      </c>
      <c r="F2743" t="s">
        <v>87</v>
      </c>
      <c r="G2743" t="s">
        <v>88</v>
      </c>
      <c r="H2743" t="s">
        <v>89</v>
      </c>
      <c r="I2743" t="s">
        <v>190</v>
      </c>
      <c r="J2743" t="s">
        <v>91</v>
      </c>
      <c r="K2743" t="s">
        <v>191</v>
      </c>
      <c r="L2743">
        <v>800</v>
      </c>
      <c r="M2743">
        <v>1031391</v>
      </c>
      <c r="N2743">
        <v>237872</v>
      </c>
      <c r="O2743">
        <v>41773</v>
      </c>
      <c r="P2743">
        <v>136535</v>
      </c>
      <c r="Q2743" t="s">
        <v>93</v>
      </c>
      <c r="R2743">
        <v>591342</v>
      </c>
    </row>
    <row r="2744" spans="1:18" x14ac:dyDescent="0.25">
      <c r="A2744" t="s">
        <v>405</v>
      </c>
      <c r="B2744" t="s">
        <v>406</v>
      </c>
      <c r="C2744" t="s">
        <v>85</v>
      </c>
      <c r="D2744">
        <v>100</v>
      </c>
      <c r="E2744" t="s">
        <v>86</v>
      </c>
      <c r="F2744" t="s">
        <v>87</v>
      </c>
      <c r="G2744" t="s">
        <v>88</v>
      </c>
      <c r="H2744" t="s">
        <v>89</v>
      </c>
      <c r="I2744" t="s">
        <v>190</v>
      </c>
      <c r="J2744" t="s">
        <v>91</v>
      </c>
      <c r="K2744" t="s">
        <v>191</v>
      </c>
      <c r="L2744">
        <v>600</v>
      </c>
      <c r="M2744">
        <v>1031391</v>
      </c>
      <c r="N2744">
        <v>237872</v>
      </c>
      <c r="O2744">
        <v>41773</v>
      </c>
      <c r="P2744">
        <v>136535</v>
      </c>
      <c r="Q2744" t="s">
        <v>93</v>
      </c>
      <c r="R2744">
        <v>591342</v>
      </c>
    </row>
    <row r="2745" spans="1:18" x14ac:dyDescent="0.25">
      <c r="A2745" t="s">
        <v>405</v>
      </c>
      <c r="B2745" t="s">
        <v>406</v>
      </c>
      <c r="C2745" t="s">
        <v>85</v>
      </c>
      <c r="D2745">
        <v>100</v>
      </c>
      <c r="E2745" t="s">
        <v>86</v>
      </c>
      <c r="F2745" t="s">
        <v>87</v>
      </c>
      <c r="G2745" t="s">
        <v>88</v>
      </c>
      <c r="H2745" t="s">
        <v>89</v>
      </c>
      <c r="I2745" t="s">
        <v>190</v>
      </c>
      <c r="J2745" t="s">
        <v>91</v>
      </c>
      <c r="K2745" t="s">
        <v>191</v>
      </c>
      <c r="L2745">
        <v>2650</v>
      </c>
      <c r="M2745">
        <v>1031391</v>
      </c>
      <c r="N2745">
        <v>237872</v>
      </c>
      <c r="O2745">
        <v>41773</v>
      </c>
      <c r="P2745">
        <v>136535</v>
      </c>
      <c r="Q2745" t="s">
        <v>93</v>
      </c>
      <c r="R2745">
        <v>591342</v>
      </c>
    </row>
    <row r="2746" spans="1:18" x14ac:dyDescent="0.25">
      <c r="A2746" t="s">
        <v>405</v>
      </c>
      <c r="B2746" t="s">
        <v>406</v>
      </c>
      <c r="C2746" t="s">
        <v>85</v>
      </c>
      <c r="D2746">
        <v>100</v>
      </c>
      <c r="E2746" t="s">
        <v>86</v>
      </c>
      <c r="F2746" t="s">
        <v>87</v>
      </c>
      <c r="G2746" t="s">
        <v>88</v>
      </c>
      <c r="H2746" t="s">
        <v>89</v>
      </c>
      <c r="I2746" t="s">
        <v>190</v>
      </c>
      <c r="J2746" t="s">
        <v>91</v>
      </c>
      <c r="K2746" t="s">
        <v>191</v>
      </c>
      <c r="L2746">
        <v>400</v>
      </c>
      <c r="M2746">
        <v>1031391</v>
      </c>
      <c r="N2746">
        <v>237872</v>
      </c>
      <c r="O2746">
        <v>41773</v>
      </c>
      <c r="P2746">
        <v>136535</v>
      </c>
      <c r="Q2746" t="s">
        <v>93</v>
      </c>
      <c r="R2746">
        <v>591342</v>
      </c>
    </row>
    <row r="2747" spans="1:18" x14ac:dyDescent="0.25">
      <c r="A2747" t="s">
        <v>405</v>
      </c>
      <c r="B2747" t="s">
        <v>406</v>
      </c>
      <c r="C2747" t="s">
        <v>85</v>
      </c>
      <c r="D2747">
        <v>100</v>
      </c>
      <c r="E2747" t="s">
        <v>86</v>
      </c>
      <c r="F2747" t="s">
        <v>87</v>
      </c>
      <c r="G2747" t="s">
        <v>88</v>
      </c>
      <c r="H2747" t="s">
        <v>89</v>
      </c>
      <c r="I2747" t="s">
        <v>190</v>
      </c>
      <c r="J2747" t="s">
        <v>91</v>
      </c>
      <c r="K2747" t="s">
        <v>191</v>
      </c>
      <c r="L2747">
        <v>350</v>
      </c>
      <c r="M2747">
        <v>1031391</v>
      </c>
      <c r="N2747">
        <v>237872</v>
      </c>
      <c r="O2747">
        <v>41773</v>
      </c>
      <c r="P2747">
        <v>136535</v>
      </c>
      <c r="Q2747" t="s">
        <v>93</v>
      </c>
      <c r="R2747">
        <v>591342</v>
      </c>
    </row>
    <row r="2748" spans="1:18" x14ac:dyDescent="0.25">
      <c r="A2748" t="s">
        <v>405</v>
      </c>
      <c r="B2748" t="s">
        <v>406</v>
      </c>
      <c r="C2748" t="s">
        <v>85</v>
      </c>
      <c r="D2748">
        <v>100</v>
      </c>
      <c r="E2748" t="s">
        <v>86</v>
      </c>
      <c r="F2748" t="s">
        <v>87</v>
      </c>
      <c r="G2748" t="s">
        <v>88</v>
      </c>
      <c r="H2748" t="s">
        <v>89</v>
      </c>
      <c r="I2748" t="s">
        <v>190</v>
      </c>
      <c r="J2748" t="s">
        <v>91</v>
      </c>
      <c r="K2748" t="s">
        <v>191</v>
      </c>
      <c r="L2748">
        <v>420</v>
      </c>
      <c r="M2748">
        <v>1031391</v>
      </c>
      <c r="N2748">
        <v>237872</v>
      </c>
      <c r="O2748">
        <v>41773</v>
      </c>
      <c r="P2748">
        <v>136535</v>
      </c>
      <c r="Q2748" t="s">
        <v>93</v>
      </c>
      <c r="R2748">
        <v>591342</v>
      </c>
    </row>
    <row r="2749" spans="1:18" x14ac:dyDescent="0.25">
      <c r="A2749" t="s">
        <v>405</v>
      </c>
      <c r="B2749" t="s">
        <v>406</v>
      </c>
      <c r="C2749" t="s">
        <v>85</v>
      </c>
      <c r="D2749">
        <v>100</v>
      </c>
      <c r="E2749" t="s">
        <v>86</v>
      </c>
      <c r="F2749" t="s">
        <v>87</v>
      </c>
      <c r="G2749" t="s">
        <v>88</v>
      </c>
      <c r="H2749" t="s">
        <v>89</v>
      </c>
      <c r="I2749" t="s">
        <v>190</v>
      </c>
      <c r="J2749" t="s">
        <v>91</v>
      </c>
      <c r="K2749" t="s">
        <v>191</v>
      </c>
      <c r="L2749">
        <v>700</v>
      </c>
      <c r="M2749">
        <v>1031391</v>
      </c>
      <c r="N2749">
        <v>237872</v>
      </c>
      <c r="O2749">
        <v>41773</v>
      </c>
      <c r="P2749">
        <v>136535</v>
      </c>
      <c r="Q2749" t="s">
        <v>93</v>
      </c>
      <c r="R2749">
        <v>591342</v>
      </c>
    </row>
    <row r="2750" spans="1:18" x14ac:dyDescent="0.25">
      <c r="A2750" t="s">
        <v>405</v>
      </c>
      <c r="B2750" t="s">
        <v>406</v>
      </c>
      <c r="C2750" t="s">
        <v>85</v>
      </c>
      <c r="D2750">
        <v>100</v>
      </c>
      <c r="E2750" t="s">
        <v>86</v>
      </c>
      <c r="F2750" t="s">
        <v>87</v>
      </c>
      <c r="G2750" t="s">
        <v>88</v>
      </c>
      <c r="H2750" t="s">
        <v>89</v>
      </c>
      <c r="I2750" t="s">
        <v>190</v>
      </c>
      <c r="J2750" t="s">
        <v>91</v>
      </c>
      <c r="K2750" t="s">
        <v>191</v>
      </c>
      <c r="L2750">
        <v>550</v>
      </c>
      <c r="M2750">
        <v>1031391</v>
      </c>
      <c r="N2750">
        <v>237872</v>
      </c>
      <c r="O2750">
        <v>41773</v>
      </c>
      <c r="P2750">
        <v>136535</v>
      </c>
      <c r="Q2750" t="s">
        <v>93</v>
      </c>
      <c r="R2750">
        <v>591342</v>
      </c>
    </row>
    <row r="2751" spans="1:18" x14ac:dyDescent="0.25">
      <c r="A2751" t="s">
        <v>405</v>
      </c>
      <c r="B2751" t="s">
        <v>406</v>
      </c>
      <c r="C2751" t="s">
        <v>85</v>
      </c>
      <c r="D2751">
        <v>100</v>
      </c>
      <c r="E2751" t="s">
        <v>86</v>
      </c>
      <c r="F2751" t="s">
        <v>87</v>
      </c>
      <c r="G2751" t="s">
        <v>88</v>
      </c>
      <c r="H2751" t="s">
        <v>89</v>
      </c>
      <c r="I2751" t="s">
        <v>190</v>
      </c>
      <c r="J2751" t="s">
        <v>91</v>
      </c>
      <c r="K2751" t="s">
        <v>191</v>
      </c>
      <c r="L2751">
        <v>9000</v>
      </c>
      <c r="M2751">
        <v>1031391</v>
      </c>
      <c r="N2751">
        <v>237872</v>
      </c>
      <c r="O2751">
        <v>41773</v>
      </c>
      <c r="P2751">
        <v>136535</v>
      </c>
      <c r="Q2751" t="s">
        <v>93</v>
      </c>
      <c r="R2751">
        <v>591342</v>
      </c>
    </row>
    <row r="2752" spans="1:18" x14ac:dyDescent="0.25">
      <c r="A2752" t="s">
        <v>405</v>
      </c>
      <c r="B2752" t="s">
        <v>406</v>
      </c>
      <c r="C2752" t="s">
        <v>85</v>
      </c>
      <c r="D2752">
        <v>100</v>
      </c>
      <c r="E2752" t="s">
        <v>86</v>
      </c>
      <c r="F2752" t="s">
        <v>87</v>
      </c>
      <c r="G2752" t="s">
        <v>88</v>
      </c>
      <c r="H2752" t="s">
        <v>89</v>
      </c>
      <c r="I2752" t="s">
        <v>190</v>
      </c>
      <c r="J2752" t="s">
        <v>91</v>
      </c>
      <c r="K2752" t="s">
        <v>191</v>
      </c>
      <c r="L2752">
        <v>16000</v>
      </c>
      <c r="M2752">
        <v>1031391</v>
      </c>
      <c r="N2752">
        <v>237872</v>
      </c>
      <c r="O2752">
        <v>41773</v>
      </c>
      <c r="P2752">
        <v>136535</v>
      </c>
      <c r="Q2752" t="s">
        <v>93</v>
      </c>
      <c r="R2752">
        <v>591342</v>
      </c>
    </row>
    <row r="2753" spans="1:18" x14ac:dyDescent="0.25">
      <c r="A2753" t="s">
        <v>405</v>
      </c>
      <c r="B2753" t="s">
        <v>406</v>
      </c>
      <c r="C2753" t="s">
        <v>85</v>
      </c>
      <c r="D2753">
        <v>100</v>
      </c>
      <c r="E2753" t="s">
        <v>86</v>
      </c>
      <c r="F2753" t="s">
        <v>87</v>
      </c>
      <c r="G2753" t="s">
        <v>88</v>
      </c>
      <c r="H2753" t="s">
        <v>89</v>
      </c>
      <c r="I2753" t="s">
        <v>190</v>
      </c>
      <c r="J2753" t="s">
        <v>91</v>
      </c>
      <c r="K2753" t="s">
        <v>191</v>
      </c>
      <c r="L2753">
        <v>10735</v>
      </c>
      <c r="M2753">
        <v>1031391</v>
      </c>
      <c r="N2753">
        <v>237872</v>
      </c>
      <c r="O2753">
        <v>41773</v>
      </c>
      <c r="P2753">
        <v>136535</v>
      </c>
      <c r="Q2753" t="s">
        <v>93</v>
      </c>
      <c r="R2753">
        <v>591342</v>
      </c>
    </row>
    <row r="2754" spans="1:18" x14ac:dyDescent="0.25">
      <c r="A2754" t="s">
        <v>405</v>
      </c>
      <c r="B2754" t="s">
        <v>406</v>
      </c>
      <c r="C2754" t="s">
        <v>85</v>
      </c>
      <c r="D2754">
        <v>100</v>
      </c>
      <c r="E2754" t="s">
        <v>86</v>
      </c>
      <c r="F2754" t="s">
        <v>87</v>
      </c>
      <c r="G2754" t="s">
        <v>88</v>
      </c>
      <c r="H2754" t="s">
        <v>89</v>
      </c>
      <c r="I2754" t="s">
        <v>136</v>
      </c>
      <c r="J2754" t="s">
        <v>91</v>
      </c>
      <c r="K2754" t="s">
        <v>137</v>
      </c>
      <c r="L2754">
        <v>120</v>
      </c>
      <c r="M2754">
        <v>1031391</v>
      </c>
      <c r="N2754">
        <v>237872</v>
      </c>
      <c r="O2754">
        <v>41773</v>
      </c>
      <c r="P2754">
        <v>136535</v>
      </c>
      <c r="Q2754" t="s">
        <v>93</v>
      </c>
      <c r="R2754">
        <v>591342</v>
      </c>
    </row>
    <row r="2755" spans="1:18" x14ac:dyDescent="0.25">
      <c r="A2755" t="s">
        <v>405</v>
      </c>
      <c r="B2755" t="s">
        <v>406</v>
      </c>
      <c r="C2755" t="s">
        <v>85</v>
      </c>
      <c r="D2755">
        <v>100</v>
      </c>
      <c r="E2755" t="s">
        <v>86</v>
      </c>
      <c r="F2755" t="s">
        <v>87</v>
      </c>
      <c r="G2755" t="s">
        <v>88</v>
      </c>
      <c r="H2755" t="s">
        <v>89</v>
      </c>
      <c r="I2755" t="s">
        <v>136</v>
      </c>
      <c r="J2755" t="s">
        <v>91</v>
      </c>
      <c r="K2755" t="s">
        <v>137</v>
      </c>
      <c r="L2755">
        <v>1800</v>
      </c>
      <c r="M2755">
        <v>1031391</v>
      </c>
      <c r="N2755">
        <v>237872</v>
      </c>
      <c r="O2755">
        <v>41773</v>
      </c>
      <c r="P2755">
        <v>136535</v>
      </c>
      <c r="Q2755" t="s">
        <v>93</v>
      </c>
      <c r="R2755">
        <v>591342</v>
      </c>
    </row>
    <row r="2756" spans="1:18" x14ac:dyDescent="0.25">
      <c r="A2756" t="s">
        <v>405</v>
      </c>
      <c r="B2756" t="s">
        <v>406</v>
      </c>
      <c r="C2756" t="s">
        <v>85</v>
      </c>
      <c r="D2756">
        <v>100</v>
      </c>
      <c r="E2756" t="s">
        <v>86</v>
      </c>
      <c r="F2756" t="s">
        <v>87</v>
      </c>
      <c r="G2756" t="s">
        <v>88</v>
      </c>
      <c r="H2756" t="s">
        <v>89</v>
      </c>
      <c r="I2756" t="s">
        <v>136</v>
      </c>
      <c r="J2756" t="s">
        <v>91</v>
      </c>
      <c r="K2756" t="s">
        <v>137</v>
      </c>
      <c r="L2756">
        <v>171</v>
      </c>
      <c r="M2756">
        <v>1031391</v>
      </c>
      <c r="N2756">
        <v>237872</v>
      </c>
      <c r="O2756">
        <v>41773</v>
      </c>
      <c r="P2756">
        <v>136535</v>
      </c>
      <c r="Q2756" t="s">
        <v>93</v>
      </c>
      <c r="R2756">
        <v>591342</v>
      </c>
    </row>
    <row r="2757" spans="1:18" x14ac:dyDescent="0.25">
      <c r="A2757" t="s">
        <v>405</v>
      </c>
      <c r="B2757" t="s">
        <v>406</v>
      </c>
      <c r="C2757" t="s">
        <v>85</v>
      </c>
      <c r="D2757">
        <v>100</v>
      </c>
      <c r="E2757" t="s">
        <v>86</v>
      </c>
      <c r="F2757" t="s">
        <v>87</v>
      </c>
      <c r="G2757" t="s">
        <v>88</v>
      </c>
      <c r="H2757" t="s">
        <v>89</v>
      </c>
      <c r="I2757" t="s">
        <v>136</v>
      </c>
      <c r="J2757" t="s">
        <v>91</v>
      </c>
      <c r="K2757" t="s">
        <v>137</v>
      </c>
      <c r="L2757">
        <v>90</v>
      </c>
      <c r="M2757">
        <v>1031391</v>
      </c>
      <c r="N2757">
        <v>237872</v>
      </c>
      <c r="O2757">
        <v>41773</v>
      </c>
      <c r="P2757">
        <v>136535</v>
      </c>
      <c r="Q2757" t="s">
        <v>93</v>
      </c>
      <c r="R2757">
        <v>591342</v>
      </c>
    </row>
    <row r="2758" spans="1:18" x14ac:dyDescent="0.25">
      <c r="A2758" t="s">
        <v>405</v>
      </c>
      <c r="B2758" t="s">
        <v>406</v>
      </c>
      <c r="C2758" t="s">
        <v>85</v>
      </c>
      <c r="D2758">
        <v>100</v>
      </c>
      <c r="E2758" t="s">
        <v>86</v>
      </c>
      <c r="F2758" t="s">
        <v>87</v>
      </c>
      <c r="G2758" t="s">
        <v>88</v>
      </c>
      <c r="H2758" t="s">
        <v>89</v>
      </c>
      <c r="I2758" t="s">
        <v>208</v>
      </c>
      <c r="J2758" t="s">
        <v>91</v>
      </c>
      <c r="K2758" t="s">
        <v>209</v>
      </c>
      <c r="L2758">
        <v>34274</v>
      </c>
      <c r="M2758">
        <v>1031391</v>
      </c>
      <c r="N2758">
        <v>237872</v>
      </c>
      <c r="O2758">
        <v>41773</v>
      </c>
      <c r="P2758">
        <v>136535</v>
      </c>
      <c r="Q2758" t="s">
        <v>93</v>
      </c>
      <c r="R2758">
        <v>591342</v>
      </c>
    </row>
    <row r="2759" spans="1:18" x14ac:dyDescent="0.25">
      <c r="A2759" t="s">
        <v>405</v>
      </c>
      <c r="B2759" t="s">
        <v>406</v>
      </c>
      <c r="C2759" t="s">
        <v>85</v>
      </c>
      <c r="D2759">
        <v>100</v>
      </c>
      <c r="E2759" t="s">
        <v>86</v>
      </c>
      <c r="F2759" t="s">
        <v>87</v>
      </c>
      <c r="G2759" t="s">
        <v>88</v>
      </c>
      <c r="H2759" t="s">
        <v>89</v>
      </c>
      <c r="I2759" t="s">
        <v>136</v>
      </c>
      <c r="J2759" t="s">
        <v>91</v>
      </c>
      <c r="K2759" t="s">
        <v>137</v>
      </c>
      <c r="L2759">
        <v>160</v>
      </c>
      <c r="M2759">
        <v>1031391</v>
      </c>
      <c r="N2759">
        <v>237872</v>
      </c>
      <c r="O2759">
        <v>41773</v>
      </c>
      <c r="P2759">
        <v>136535</v>
      </c>
      <c r="Q2759" t="s">
        <v>93</v>
      </c>
      <c r="R2759">
        <v>591342</v>
      </c>
    </row>
    <row r="2760" spans="1:18" x14ac:dyDescent="0.25">
      <c r="A2760" t="s">
        <v>405</v>
      </c>
      <c r="B2760" t="s">
        <v>406</v>
      </c>
      <c r="C2760" t="s">
        <v>85</v>
      </c>
      <c r="D2760">
        <v>100</v>
      </c>
      <c r="E2760" t="s">
        <v>86</v>
      </c>
      <c r="F2760" t="s">
        <v>87</v>
      </c>
      <c r="G2760" t="s">
        <v>88</v>
      </c>
      <c r="H2760" t="s">
        <v>89</v>
      </c>
      <c r="I2760" t="s">
        <v>224</v>
      </c>
      <c r="J2760" t="s">
        <v>91</v>
      </c>
      <c r="K2760" t="s">
        <v>225</v>
      </c>
      <c r="L2760">
        <v>1087</v>
      </c>
      <c r="M2760">
        <v>1031391</v>
      </c>
      <c r="N2760">
        <v>237872</v>
      </c>
      <c r="O2760">
        <v>41773</v>
      </c>
      <c r="P2760">
        <v>136535</v>
      </c>
      <c r="Q2760" t="s">
        <v>93</v>
      </c>
      <c r="R2760">
        <v>591342</v>
      </c>
    </row>
    <row r="2761" spans="1:18" x14ac:dyDescent="0.25">
      <c r="A2761" t="s">
        <v>405</v>
      </c>
      <c r="B2761" t="s">
        <v>406</v>
      </c>
      <c r="C2761" t="s">
        <v>85</v>
      </c>
      <c r="D2761">
        <v>100</v>
      </c>
      <c r="E2761" t="s">
        <v>86</v>
      </c>
      <c r="F2761" t="s">
        <v>87</v>
      </c>
      <c r="G2761" t="s">
        <v>88</v>
      </c>
      <c r="H2761" t="s">
        <v>89</v>
      </c>
      <c r="I2761" t="s">
        <v>160</v>
      </c>
      <c r="J2761" t="s">
        <v>91</v>
      </c>
      <c r="K2761" t="s">
        <v>161</v>
      </c>
      <c r="L2761">
        <v>10893</v>
      </c>
      <c r="M2761">
        <v>1031391</v>
      </c>
      <c r="N2761">
        <v>237872</v>
      </c>
      <c r="O2761">
        <v>41773</v>
      </c>
      <c r="P2761">
        <v>136535</v>
      </c>
      <c r="Q2761" t="s">
        <v>93</v>
      </c>
      <c r="R2761">
        <v>591342</v>
      </c>
    </row>
    <row r="2762" spans="1:18" x14ac:dyDescent="0.25">
      <c r="A2762" t="s">
        <v>405</v>
      </c>
      <c r="B2762" t="s">
        <v>406</v>
      </c>
      <c r="C2762" t="s">
        <v>85</v>
      </c>
      <c r="D2762">
        <v>100</v>
      </c>
      <c r="E2762" t="s">
        <v>86</v>
      </c>
      <c r="F2762" t="s">
        <v>87</v>
      </c>
      <c r="G2762" t="s">
        <v>88</v>
      </c>
      <c r="H2762" t="s">
        <v>89</v>
      </c>
      <c r="I2762" t="s">
        <v>190</v>
      </c>
      <c r="J2762" t="s">
        <v>91</v>
      </c>
      <c r="K2762" t="s">
        <v>191</v>
      </c>
      <c r="L2762">
        <v>2175</v>
      </c>
      <c r="M2762">
        <v>1031391</v>
      </c>
      <c r="N2762">
        <v>237872</v>
      </c>
      <c r="O2762">
        <v>41773</v>
      </c>
      <c r="P2762">
        <v>136535</v>
      </c>
      <c r="Q2762" t="s">
        <v>93</v>
      </c>
      <c r="R2762">
        <v>591342</v>
      </c>
    </row>
    <row r="2763" spans="1:18" x14ac:dyDescent="0.25">
      <c r="A2763" t="s">
        <v>405</v>
      </c>
      <c r="B2763" t="s">
        <v>406</v>
      </c>
      <c r="C2763" t="s">
        <v>85</v>
      </c>
      <c r="D2763">
        <v>100</v>
      </c>
      <c r="E2763" t="s">
        <v>86</v>
      </c>
      <c r="F2763" t="s">
        <v>87</v>
      </c>
      <c r="G2763" t="s">
        <v>88</v>
      </c>
      <c r="H2763" t="s">
        <v>89</v>
      </c>
      <c r="I2763" t="s">
        <v>190</v>
      </c>
      <c r="J2763" t="s">
        <v>91</v>
      </c>
      <c r="K2763" t="s">
        <v>191</v>
      </c>
      <c r="L2763">
        <v>2500</v>
      </c>
      <c r="M2763">
        <v>1031391</v>
      </c>
      <c r="N2763">
        <v>237872</v>
      </c>
      <c r="O2763">
        <v>41773</v>
      </c>
      <c r="P2763">
        <v>136535</v>
      </c>
      <c r="Q2763" t="s">
        <v>93</v>
      </c>
      <c r="R2763">
        <v>591342</v>
      </c>
    </row>
    <row r="2764" spans="1:18" x14ac:dyDescent="0.25">
      <c r="A2764" t="s">
        <v>405</v>
      </c>
      <c r="B2764" t="s">
        <v>406</v>
      </c>
      <c r="C2764" t="s">
        <v>85</v>
      </c>
      <c r="D2764">
        <v>100</v>
      </c>
      <c r="E2764" t="s">
        <v>86</v>
      </c>
      <c r="F2764" t="s">
        <v>87</v>
      </c>
      <c r="G2764" t="s">
        <v>88</v>
      </c>
      <c r="H2764" t="s">
        <v>89</v>
      </c>
      <c r="I2764" t="s">
        <v>196</v>
      </c>
      <c r="J2764" t="s">
        <v>91</v>
      </c>
      <c r="K2764" t="s">
        <v>197</v>
      </c>
      <c r="L2764">
        <v>31842</v>
      </c>
      <c r="M2764">
        <v>1031391</v>
      </c>
      <c r="N2764">
        <v>237872</v>
      </c>
      <c r="O2764">
        <v>41773</v>
      </c>
      <c r="P2764">
        <v>136535</v>
      </c>
      <c r="Q2764" t="s">
        <v>93</v>
      </c>
      <c r="R2764">
        <v>591342</v>
      </c>
    </row>
    <row r="2765" spans="1:18" x14ac:dyDescent="0.25">
      <c r="A2765" t="s">
        <v>405</v>
      </c>
      <c r="B2765" t="s">
        <v>406</v>
      </c>
      <c r="C2765" t="s">
        <v>85</v>
      </c>
      <c r="D2765">
        <v>100</v>
      </c>
      <c r="E2765" t="s">
        <v>86</v>
      </c>
      <c r="F2765" t="s">
        <v>87</v>
      </c>
      <c r="G2765" t="s">
        <v>88</v>
      </c>
      <c r="H2765" t="s">
        <v>89</v>
      </c>
      <c r="I2765" t="s">
        <v>190</v>
      </c>
      <c r="J2765" t="s">
        <v>91</v>
      </c>
      <c r="K2765" t="s">
        <v>191</v>
      </c>
      <c r="L2765">
        <v>3200</v>
      </c>
      <c r="M2765">
        <v>1031391</v>
      </c>
      <c r="N2765">
        <v>237872</v>
      </c>
      <c r="O2765">
        <v>41773</v>
      </c>
      <c r="P2765">
        <v>136535</v>
      </c>
      <c r="Q2765" t="s">
        <v>93</v>
      </c>
      <c r="R2765">
        <v>591342</v>
      </c>
    </row>
    <row r="2766" spans="1:18" x14ac:dyDescent="0.25">
      <c r="A2766" t="s">
        <v>405</v>
      </c>
      <c r="B2766" t="s">
        <v>406</v>
      </c>
      <c r="C2766" t="s">
        <v>85</v>
      </c>
      <c r="D2766">
        <v>100</v>
      </c>
      <c r="E2766" t="s">
        <v>86</v>
      </c>
      <c r="F2766" t="s">
        <v>87</v>
      </c>
      <c r="G2766" t="s">
        <v>88</v>
      </c>
      <c r="H2766" t="s">
        <v>89</v>
      </c>
      <c r="I2766" t="s">
        <v>180</v>
      </c>
      <c r="J2766" t="s">
        <v>91</v>
      </c>
      <c r="K2766" t="s">
        <v>181</v>
      </c>
      <c r="L2766">
        <v>11744</v>
      </c>
      <c r="M2766">
        <v>1031391</v>
      </c>
      <c r="N2766">
        <v>237872</v>
      </c>
      <c r="O2766">
        <v>41773</v>
      </c>
      <c r="P2766">
        <v>136535</v>
      </c>
      <c r="Q2766" t="s">
        <v>93</v>
      </c>
      <c r="R2766">
        <v>591342</v>
      </c>
    </row>
    <row r="2767" spans="1:18" x14ac:dyDescent="0.25">
      <c r="A2767" t="s">
        <v>405</v>
      </c>
      <c r="B2767" t="s">
        <v>406</v>
      </c>
      <c r="C2767" t="s">
        <v>85</v>
      </c>
      <c r="D2767">
        <v>100</v>
      </c>
      <c r="E2767" t="s">
        <v>86</v>
      </c>
      <c r="F2767" t="s">
        <v>87</v>
      </c>
      <c r="G2767" t="s">
        <v>88</v>
      </c>
      <c r="H2767" t="s">
        <v>89</v>
      </c>
      <c r="I2767" t="s">
        <v>194</v>
      </c>
      <c r="J2767" t="s">
        <v>91</v>
      </c>
      <c r="K2767" t="s">
        <v>195</v>
      </c>
      <c r="L2767">
        <v>7073</v>
      </c>
      <c r="M2767">
        <v>1031391</v>
      </c>
      <c r="N2767">
        <v>237872</v>
      </c>
      <c r="O2767">
        <v>41773</v>
      </c>
      <c r="P2767">
        <v>136535</v>
      </c>
      <c r="Q2767" t="s">
        <v>93</v>
      </c>
      <c r="R2767">
        <v>591342</v>
      </c>
    </row>
    <row r="2768" spans="1:18" x14ac:dyDescent="0.25">
      <c r="A2768" t="s">
        <v>405</v>
      </c>
      <c r="B2768" t="s">
        <v>406</v>
      </c>
      <c r="C2768" t="s">
        <v>85</v>
      </c>
      <c r="D2768">
        <v>100</v>
      </c>
      <c r="E2768" t="s">
        <v>86</v>
      </c>
      <c r="F2768" t="s">
        <v>87</v>
      </c>
      <c r="G2768" t="s">
        <v>88</v>
      </c>
      <c r="H2768" t="s">
        <v>89</v>
      </c>
      <c r="I2768" t="s">
        <v>136</v>
      </c>
      <c r="J2768" t="s">
        <v>91</v>
      </c>
      <c r="K2768" t="s">
        <v>137</v>
      </c>
      <c r="L2768">
        <v>968</v>
      </c>
      <c r="M2768">
        <v>1031391</v>
      </c>
      <c r="N2768">
        <v>237872</v>
      </c>
      <c r="O2768">
        <v>41773</v>
      </c>
      <c r="P2768">
        <v>136535</v>
      </c>
      <c r="Q2768" t="s">
        <v>93</v>
      </c>
      <c r="R2768">
        <v>591342</v>
      </c>
    </row>
    <row r="2769" spans="1:18" x14ac:dyDescent="0.25">
      <c r="A2769" t="s">
        <v>405</v>
      </c>
      <c r="B2769" t="s">
        <v>406</v>
      </c>
      <c r="C2769" t="s">
        <v>85</v>
      </c>
      <c r="D2769">
        <v>100</v>
      </c>
      <c r="E2769" t="s">
        <v>86</v>
      </c>
      <c r="F2769" t="s">
        <v>87</v>
      </c>
      <c r="G2769" t="s">
        <v>88</v>
      </c>
      <c r="H2769" t="s">
        <v>89</v>
      </c>
      <c r="I2769" t="s">
        <v>224</v>
      </c>
      <c r="J2769" t="s">
        <v>91</v>
      </c>
      <c r="K2769" t="s">
        <v>225</v>
      </c>
      <c r="L2769">
        <v>1030</v>
      </c>
      <c r="M2769">
        <v>1031391</v>
      </c>
      <c r="N2769">
        <v>237872</v>
      </c>
      <c r="O2769">
        <v>41773</v>
      </c>
      <c r="P2769">
        <v>136535</v>
      </c>
      <c r="Q2769" t="s">
        <v>93</v>
      </c>
      <c r="R2769">
        <v>591342</v>
      </c>
    </row>
    <row r="2770" spans="1:18" x14ac:dyDescent="0.25">
      <c r="A2770" t="s">
        <v>405</v>
      </c>
      <c r="B2770" t="s">
        <v>406</v>
      </c>
      <c r="C2770" t="s">
        <v>85</v>
      </c>
      <c r="D2770">
        <v>100</v>
      </c>
      <c r="E2770" t="s">
        <v>86</v>
      </c>
      <c r="F2770" t="s">
        <v>87</v>
      </c>
      <c r="G2770" t="s">
        <v>88</v>
      </c>
      <c r="H2770" t="s">
        <v>89</v>
      </c>
      <c r="I2770" t="s">
        <v>190</v>
      </c>
      <c r="J2770" t="s">
        <v>91</v>
      </c>
      <c r="K2770" t="s">
        <v>191</v>
      </c>
      <c r="L2770">
        <v>600</v>
      </c>
      <c r="M2770">
        <v>1031391</v>
      </c>
      <c r="N2770">
        <v>237872</v>
      </c>
      <c r="O2770">
        <v>41773</v>
      </c>
      <c r="P2770">
        <v>136535</v>
      </c>
      <c r="Q2770" t="s">
        <v>93</v>
      </c>
      <c r="R2770">
        <v>591342</v>
      </c>
    </row>
    <row r="2771" spans="1:18" x14ac:dyDescent="0.25">
      <c r="A2771" t="s">
        <v>405</v>
      </c>
      <c r="B2771" t="s">
        <v>406</v>
      </c>
      <c r="C2771" t="s">
        <v>85</v>
      </c>
      <c r="D2771">
        <v>100</v>
      </c>
      <c r="E2771" t="s">
        <v>86</v>
      </c>
      <c r="F2771" t="s">
        <v>87</v>
      </c>
      <c r="G2771" t="s">
        <v>88</v>
      </c>
      <c r="H2771" t="s">
        <v>89</v>
      </c>
      <c r="I2771" t="s">
        <v>208</v>
      </c>
      <c r="J2771" t="s">
        <v>91</v>
      </c>
      <c r="K2771" t="s">
        <v>209</v>
      </c>
      <c r="L2771">
        <v>1092</v>
      </c>
      <c r="M2771">
        <v>1031391</v>
      </c>
      <c r="N2771">
        <v>237872</v>
      </c>
      <c r="O2771">
        <v>41773</v>
      </c>
      <c r="P2771">
        <v>136535</v>
      </c>
      <c r="Q2771" t="s">
        <v>93</v>
      </c>
      <c r="R2771">
        <v>591342</v>
      </c>
    </row>
    <row r="2772" spans="1:18" x14ac:dyDescent="0.25">
      <c r="A2772" t="s">
        <v>405</v>
      </c>
      <c r="B2772" t="s">
        <v>406</v>
      </c>
      <c r="C2772" t="s">
        <v>85</v>
      </c>
      <c r="D2772">
        <v>100</v>
      </c>
      <c r="E2772" t="s">
        <v>86</v>
      </c>
      <c r="F2772" t="s">
        <v>87</v>
      </c>
      <c r="G2772" t="s">
        <v>88</v>
      </c>
      <c r="H2772" t="s">
        <v>89</v>
      </c>
      <c r="I2772" t="s">
        <v>200</v>
      </c>
      <c r="J2772" t="s">
        <v>91</v>
      </c>
      <c r="K2772" t="s">
        <v>201</v>
      </c>
      <c r="L2772">
        <v>26681</v>
      </c>
      <c r="M2772">
        <v>1031391</v>
      </c>
      <c r="N2772">
        <v>237872</v>
      </c>
      <c r="O2772">
        <v>41773</v>
      </c>
      <c r="P2772">
        <v>136535</v>
      </c>
      <c r="Q2772" t="s">
        <v>93</v>
      </c>
      <c r="R2772">
        <v>591342</v>
      </c>
    </row>
    <row r="2773" spans="1:18" x14ac:dyDescent="0.25">
      <c r="A2773" t="s">
        <v>405</v>
      </c>
      <c r="B2773" t="s">
        <v>406</v>
      </c>
      <c r="C2773" t="s">
        <v>85</v>
      </c>
      <c r="D2773">
        <v>100</v>
      </c>
      <c r="E2773" t="s">
        <v>86</v>
      </c>
      <c r="F2773" t="s">
        <v>87</v>
      </c>
      <c r="G2773" t="s">
        <v>88</v>
      </c>
      <c r="H2773" t="s">
        <v>89</v>
      </c>
      <c r="I2773" t="s">
        <v>216</v>
      </c>
      <c r="J2773" t="s">
        <v>91</v>
      </c>
      <c r="K2773" t="s">
        <v>217</v>
      </c>
      <c r="L2773">
        <v>10000</v>
      </c>
      <c r="M2773">
        <v>1031391</v>
      </c>
      <c r="N2773">
        <v>237872</v>
      </c>
      <c r="O2773">
        <v>41773</v>
      </c>
      <c r="P2773">
        <v>136535</v>
      </c>
      <c r="Q2773" t="s">
        <v>93</v>
      </c>
      <c r="R2773">
        <v>591342</v>
      </c>
    </row>
    <row r="2774" spans="1:18" x14ac:dyDescent="0.25">
      <c r="A2774" t="s">
        <v>405</v>
      </c>
      <c r="B2774" t="s">
        <v>406</v>
      </c>
      <c r="C2774" t="s">
        <v>85</v>
      </c>
      <c r="D2774">
        <v>100</v>
      </c>
      <c r="E2774" t="s">
        <v>86</v>
      </c>
      <c r="F2774" t="s">
        <v>87</v>
      </c>
      <c r="G2774" t="s">
        <v>88</v>
      </c>
      <c r="H2774" t="s">
        <v>89</v>
      </c>
      <c r="I2774" t="s">
        <v>208</v>
      </c>
      <c r="J2774" t="s">
        <v>91</v>
      </c>
      <c r="K2774" t="s">
        <v>209</v>
      </c>
      <c r="L2774">
        <v>12500</v>
      </c>
      <c r="M2774">
        <v>1031391</v>
      </c>
      <c r="N2774">
        <v>237872</v>
      </c>
      <c r="O2774">
        <v>41773</v>
      </c>
      <c r="P2774">
        <v>136535</v>
      </c>
      <c r="Q2774" t="s">
        <v>93</v>
      </c>
      <c r="R2774">
        <v>591342</v>
      </c>
    </row>
    <row r="2775" spans="1:18" x14ac:dyDescent="0.25">
      <c r="A2775" t="s">
        <v>405</v>
      </c>
      <c r="B2775" t="s">
        <v>406</v>
      </c>
      <c r="C2775" t="s">
        <v>85</v>
      </c>
      <c r="D2775">
        <v>100</v>
      </c>
      <c r="E2775" t="s">
        <v>86</v>
      </c>
      <c r="F2775" t="s">
        <v>87</v>
      </c>
      <c r="G2775" t="s">
        <v>88</v>
      </c>
      <c r="H2775" t="s">
        <v>89</v>
      </c>
      <c r="I2775" t="s">
        <v>208</v>
      </c>
      <c r="J2775" t="s">
        <v>91</v>
      </c>
      <c r="K2775" t="s">
        <v>209</v>
      </c>
      <c r="L2775">
        <v>542</v>
      </c>
      <c r="M2775">
        <v>1031391</v>
      </c>
      <c r="N2775">
        <v>237872</v>
      </c>
      <c r="O2775">
        <v>41773</v>
      </c>
      <c r="P2775">
        <v>136535</v>
      </c>
      <c r="Q2775" t="s">
        <v>93</v>
      </c>
      <c r="R2775">
        <v>591342</v>
      </c>
    </row>
    <row r="2776" spans="1:18" x14ac:dyDescent="0.25">
      <c r="A2776" t="s">
        <v>405</v>
      </c>
      <c r="B2776" t="s">
        <v>406</v>
      </c>
      <c r="C2776" t="s">
        <v>85</v>
      </c>
      <c r="D2776">
        <v>100</v>
      </c>
      <c r="E2776" t="s">
        <v>86</v>
      </c>
      <c r="F2776" t="s">
        <v>87</v>
      </c>
      <c r="G2776" t="s">
        <v>88</v>
      </c>
      <c r="H2776" t="s">
        <v>89</v>
      </c>
      <c r="I2776" t="s">
        <v>208</v>
      </c>
      <c r="J2776" t="s">
        <v>91</v>
      </c>
      <c r="K2776" t="s">
        <v>209</v>
      </c>
      <c r="L2776">
        <v>1736</v>
      </c>
      <c r="M2776">
        <v>1031391</v>
      </c>
      <c r="N2776">
        <v>237872</v>
      </c>
      <c r="O2776">
        <v>41773</v>
      </c>
      <c r="P2776">
        <v>136535</v>
      </c>
      <c r="Q2776" t="s">
        <v>93</v>
      </c>
      <c r="R2776">
        <v>591342</v>
      </c>
    </row>
    <row r="2777" spans="1:18" x14ac:dyDescent="0.25">
      <c r="A2777" t="s">
        <v>405</v>
      </c>
      <c r="B2777" t="s">
        <v>406</v>
      </c>
      <c r="C2777" t="s">
        <v>85</v>
      </c>
      <c r="D2777">
        <v>100</v>
      </c>
      <c r="E2777" t="s">
        <v>86</v>
      </c>
      <c r="F2777" t="s">
        <v>87</v>
      </c>
      <c r="G2777" t="s">
        <v>88</v>
      </c>
      <c r="H2777" t="s">
        <v>89</v>
      </c>
      <c r="I2777" t="s">
        <v>208</v>
      </c>
      <c r="J2777" t="s">
        <v>91</v>
      </c>
      <c r="K2777" t="s">
        <v>209</v>
      </c>
      <c r="L2777">
        <v>3159</v>
      </c>
      <c r="M2777">
        <v>1031391</v>
      </c>
      <c r="N2777">
        <v>237872</v>
      </c>
      <c r="O2777">
        <v>41773</v>
      </c>
      <c r="P2777">
        <v>136535</v>
      </c>
      <c r="Q2777" t="s">
        <v>93</v>
      </c>
      <c r="R2777">
        <v>591342</v>
      </c>
    </row>
    <row r="2778" spans="1:18" x14ac:dyDescent="0.25">
      <c r="A2778" t="s">
        <v>405</v>
      </c>
      <c r="B2778" t="s">
        <v>406</v>
      </c>
      <c r="C2778" t="s">
        <v>85</v>
      </c>
      <c r="D2778">
        <v>100</v>
      </c>
      <c r="E2778" t="s">
        <v>86</v>
      </c>
      <c r="F2778" t="s">
        <v>87</v>
      </c>
      <c r="G2778" t="s">
        <v>88</v>
      </c>
      <c r="H2778" t="s">
        <v>89</v>
      </c>
      <c r="I2778" t="s">
        <v>208</v>
      </c>
      <c r="J2778" t="s">
        <v>91</v>
      </c>
      <c r="K2778" t="s">
        <v>209</v>
      </c>
      <c r="L2778">
        <v>312</v>
      </c>
      <c r="M2778">
        <v>1031391</v>
      </c>
      <c r="N2778">
        <v>237872</v>
      </c>
      <c r="O2778">
        <v>41773</v>
      </c>
      <c r="P2778">
        <v>136535</v>
      </c>
      <c r="Q2778" t="s">
        <v>93</v>
      </c>
      <c r="R2778">
        <v>591342</v>
      </c>
    </row>
    <row r="2779" spans="1:18" x14ac:dyDescent="0.25">
      <c r="A2779" t="s">
        <v>405</v>
      </c>
      <c r="B2779" t="s">
        <v>406</v>
      </c>
      <c r="C2779" t="s">
        <v>85</v>
      </c>
      <c r="D2779">
        <v>100</v>
      </c>
      <c r="E2779" t="s">
        <v>86</v>
      </c>
      <c r="F2779" t="s">
        <v>87</v>
      </c>
      <c r="G2779" t="s">
        <v>88</v>
      </c>
      <c r="H2779" t="s">
        <v>89</v>
      </c>
      <c r="I2779" t="s">
        <v>208</v>
      </c>
      <c r="J2779" t="s">
        <v>91</v>
      </c>
      <c r="K2779" t="s">
        <v>209</v>
      </c>
      <c r="L2779">
        <v>3083</v>
      </c>
      <c r="M2779">
        <v>1031391</v>
      </c>
      <c r="N2779">
        <v>237872</v>
      </c>
      <c r="O2779">
        <v>41773</v>
      </c>
      <c r="P2779">
        <v>136535</v>
      </c>
      <c r="Q2779" t="s">
        <v>93</v>
      </c>
      <c r="R2779">
        <v>591342</v>
      </c>
    </row>
    <row r="2780" spans="1:18" x14ac:dyDescent="0.25">
      <c r="A2780" t="s">
        <v>405</v>
      </c>
      <c r="B2780" t="s">
        <v>406</v>
      </c>
      <c r="C2780" t="s">
        <v>85</v>
      </c>
      <c r="D2780">
        <v>100</v>
      </c>
      <c r="E2780" t="s">
        <v>86</v>
      </c>
      <c r="F2780" t="s">
        <v>87</v>
      </c>
      <c r="G2780" t="s">
        <v>88</v>
      </c>
      <c r="H2780" t="s">
        <v>89</v>
      </c>
      <c r="I2780" t="s">
        <v>220</v>
      </c>
      <c r="J2780" t="s">
        <v>91</v>
      </c>
      <c r="K2780" t="s">
        <v>221</v>
      </c>
      <c r="L2780">
        <v>5359</v>
      </c>
      <c r="M2780">
        <v>1031391</v>
      </c>
      <c r="N2780">
        <v>237872</v>
      </c>
      <c r="O2780">
        <v>41773</v>
      </c>
      <c r="P2780">
        <v>136535</v>
      </c>
      <c r="Q2780" t="s">
        <v>93</v>
      </c>
      <c r="R2780">
        <v>591342</v>
      </c>
    </row>
    <row r="2781" spans="1:18" x14ac:dyDescent="0.25">
      <c r="A2781" t="s">
        <v>405</v>
      </c>
      <c r="B2781" t="s">
        <v>406</v>
      </c>
      <c r="C2781" t="s">
        <v>85</v>
      </c>
      <c r="D2781">
        <v>100</v>
      </c>
      <c r="E2781" t="s">
        <v>86</v>
      </c>
      <c r="F2781" t="s">
        <v>87</v>
      </c>
      <c r="G2781" t="s">
        <v>88</v>
      </c>
      <c r="H2781" t="s">
        <v>89</v>
      </c>
      <c r="I2781" t="s">
        <v>208</v>
      </c>
      <c r="J2781" t="s">
        <v>91</v>
      </c>
      <c r="K2781" t="s">
        <v>209</v>
      </c>
      <c r="L2781">
        <v>5107</v>
      </c>
      <c r="M2781">
        <v>1031391</v>
      </c>
      <c r="N2781">
        <v>237872</v>
      </c>
      <c r="O2781">
        <v>41773</v>
      </c>
      <c r="P2781">
        <v>136535</v>
      </c>
      <c r="Q2781" t="s">
        <v>93</v>
      </c>
      <c r="R2781">
        <v>591342</v>
      </c>
    </row>
    <row r="2782" spans="1:18" x14ac:dyDescent="0.25">
      <c r="A2782" t="s">
        <v>405</v>
      </c>
      <c r="B2782" t="s">
        <v>406</v>
      </c>
      <c r="C2782" t="s">
        <v>85</v>
      </c>
      <c r="D2782">
        <v>100</v>
      </c>
      <c r="E2782" t="s">
        <v>86</v>
      </c>
      <c r="F2782" t="s">
        <v>87</v>
      </c>
      <c r="G2782" t="s">
        <v>88</v>
      </c>
      <c r="H2782" t="s">
        <v>89</v>
      </c>
      <c r="I2782" t="s">
        <v>208</v>
      </c>
      <c r="J2782" t="s">
        <v>91</v>
      </c>
      <c r="K2782" t="s">
        <v>209</v>
      </c>
      <c r="L2782">
        <v>295</v>
      </c>
      <c r="M2782">
        <v>1031391</v>
      </c>
      <c r="N2782">
        <v>237872</v>
      </c>
      <c r="O2782">
        <v>41773</v>
      </c>
      <c r="P2782">
        <v>136535</v>
      </c>
      <c r="Q2782" t="s">
        <v>93</v>
      </c>
      <c r="R2782">
        <v>591342</v>
      </c>
    </row>
    <row r="2783" spans="1:18" x14ac:dyDescent="0.25">
      <c r="A2783" t="s">
        <v>405</v>
      </c>
      <c r="B2783" t="s">
        <v>406</v>
      </c>
      <c r="C2783" t="s">
        <v>85</v>
      </c>
      <c r="D2783">
        <v>100</v>
      </c>
      <c r="E2783" t="s">
        <v>86</v>
      </c>
      <c r="F2783" t="s">
        <v>87</v>
      </c>
      <c r="G2783" t="s">
        <v>88</v>
      </c>
      <c r="H2783" t="s">
        <v>89</v>
      </c>
      <c r="I2783" t="s">
        <v>208</v>
      </c>
      <c r="J2783" t="s">
        <v>91</v>
      </c>
      <c r="K2783" t="s">
        <v>209</v>
      </c>
      <c r="L2783">
        <v>5875</v>
      </c>
      <c r="M2783">
        <v>1031391</v>
      </c>
      <c r="N2783">
        <v>237872</v>
      </c>
      <c r="O2783">
        <v>41773</v>
      </c>
      <c r="P2783">
        <v>136535</v>
      </c>
      <c r="Q2783" t="s">
        <v>93</v>
      </c>
      <c r="R2783">
        <v>591342</v>
      </c>
    </row>
    <row r="2784" spans="1:18" x14ac:dyDescent="0.25">
      <c r="A2784" t="s">
        <v>405</v>
      </c>
      <c r="B2784" t="s">
        <v>406</v>
      </c>
      <c r="C2784" t="s">
        <v>85</v>
      </c>
      <c r="D2784">
        <v>100</v>
      </c>
      <c r="E2784" t="s">
        <v>86</v>
      </c>
      <c r="F2784" t="s">
        <v>87</v>
      </c>
      <c r="G2784" t="s">
        <v>88</v>
      </c>
      <c r="H2784" t="s">
        <v>89</v>
      </c>
      <c r="I2784" t="s">
        <v>168</v>
      </c>
      <c r="J2784" t="s">
        <v>91</v>
      </c>
      <c r="K2784" t="s">
        <v>169</v>
      </c>
      <c r="L2784">
        <v>22673</v>
      </c>
      <c r="M2784">
        <v>1031391</v>
      </c>
      <c r="N2784">
        <v>237872</v>
      </c>
      <c r="O2784">
        <v>41773</v>
      </c>
      <c r="P2784">
        <v>136535</v>
      </c>
      <c r="Q2784" t="s">
        <v>93</v>
      </c>
      <c r="R2784">
        <v>591342</v>
      </c>
    </row>
    <row r="2785" spans="1:18" x14ac:dyDescent="0.25">
      <c r="A2785" t="s">
        <v>405</v>
      </c>
      <c r="B2785" t="s">
        <v>406</v>
      </c>
      <c r="C2785" t="s">
        <v>85</v>
      </c>
      <c r="D2785">
        <v>100</v>
      </c>
      <c r="E2785" t="s">
        <v>86</v>
      </c>
      <c r="F2785" t="s">
        <v>87</v>
      </c>
      <c r="G2785" t="s">
        <v>88</v>
      </c>
      <c r="H2785" t="s">
        <v>89</v>
      </c>
      <c r="I2785" t="s">
        <v>208</v>
      </c>
      <c r="J2785" t="s">
        <v>91</v>
      </c>
      <c r="K2785" t="s">
        <v>209</v>
      </c>
      <c r="L2785">
        <v>1398</v>
      </c>
      <c r="M2785">
        <v>1031391</v>
      </c>
      <c r="N2785">
        <v>237872</v>
      </c>
      <c r="O2785">
        <v>41773</v>
      </c>
      <c r="P2785">
        <v>136535</v>
      </c>
      <c r="Q2785" t="s">
        <v>93</v>
      </c>
      <c r="R2785">
        <v>591342</v>
      </c>
    </row>
    <row r="2786" spans="1:18" x14ac:dyDescent="0.25">
      <c r="A2786" t="s">
        <v>405</v>
      </c>
      <c r="B2786" t="s">
        <v>406</v>
      </c>
      <c r="C2786" t="s">
        <v>85</v>
      </c>
      <c r="D2786">
        <v>100</v>
      </c>
      <c r="E2786" t="s">
        <v>86</v>
      </c>
      <c r="F2786" t="s">
        <v>87</v>
      </c>
      <c r="G2786" t="s">
        <v>88</v>
      </c>
      <c r="H2786" t="s">
        <v>89</v>
      </c>
      <c r="I2786" t="s">
        <v>212</v>
      </c>
      <c r="J2786" t="s">
        <v>91</v>
      </c>
      <c r="K2786" t="s">
        <v>213</v>
      </c>
      <c r="L2786">
        <v>4453</v>
      </c>
      <c r="M2786">
        <v>1031391</v>
      </c>
      <c r="N2786">
        <v>237872</v>
      </c>
      <c r="O2786">
        <v>41773</v>
      </c>
      <c r="P2786">
        <v>136535</v>
      </c>
      <c r="Q2786" t="s">
        <v>93</v>
      </c>
      <c r="R2786">
        <v>591342</v>
      </c>
    </row>
    <row r="2787" spans="1:18" x14ac:dyDescent="0.25">
      <c r="A2787" t="s">
        <v>405</v>
      </c>
      <c r="B2787" t="s">
        <v>406</v>
      </c>
      <c r="C2787" t="s">
        <v>85</v>
      </c>
      <c r="D2787">
        <v>100</v>
      </c>
      <c r="E2787" t="s">
        <v>86</v>
      </c>
      <c r="F2787" t="s">
        <v>87</v>
      </c>
      <c r="G2787" t="s">
        <v>88</v>
      </c>
      <c r="H2787" t="s">
        <v>89</v>
      </c>
      <c r="I2787" t="s">
        <v>192</v>
      </c>
      <c r="J2787" t="s">
        <v>91</v>
      </c>
      <c r="K2787" t="s">
        <v>193</v>
      </c>
      <c r="L2787">
        <v>155</v>
      </c>
      <c r="M2787">
        <v>1031391</v>
      </c>
      <c r="N2787">
        <v>237872</v>
      </c>
      <c r="O2787">
        <v>41773</v>
      </c>
      <c r="P2787">
        <v>136535</v>
      </c>
      <c r="Q2787" t="s">
        <v>93</v>
      </c>
      <c r="R2787">
        <v>591342</v>
      </c>
    </row>
    <row r="2788" spans="1:18" x14ac:dyDescent="0.25">
      <c r="A2788" t="s">
        <v>405</v>
      </c>
      <c r="B2788" t="s">
        <v>406</v>
      </c>
      <c r="C2788" t="s">
        <v>85</v>
      </c>
      <c r="D2788">
        <v>100</v>
      </c>
      <c r="E2788" t="s">
        <v>86</v>
      </c>
      <c r="F2788" t="s">
        <v>87</v>
      </c>
      <c r="G2788" t="s">
        <v>88</v>
      </c>
      <c r="H2788" t="s">
        <v>89</v>
      </c>
      <c r="I2788" t="s">
        <v>136</v>
      </c>
      <c r="J2788" t="s">
        <v>91</v>
      </c>
      <c r="K2788" t="s">
        <v>137</v>
      </c>
      <c r="L2788">
        <v>100</v>
      </c>
      <c r="M2788">
        <v>1031391</v>
      </c>
      <c r="N2788">
        <v>237872</v>
      </c>
      <c r="O2788">
        <v>41773</v>
      </c>
      <c r="P2788">
        <v>136535</v>
      </c>
      <c r="Q2788" t="s">
        <v>93</v>
      </c>
      <c r="R2788">
        <v>591342</v>
      </c>
    </row>
    <row r="2789" spans="1:18" x14ac:dyDescent="0.25">
      <c r="A2789" t="s">
        <v>405</v>
      </c>
      <c r="B2789" t="s">
        <v>406</v>
      </c>
      <c r="C2789" t="s">
        <v>85</v>
      </c>
      <c r="D2789">
        <v>100</v>
      </c>
      <c r="E2789" t="s">
        <v>86</v>
      </c>
      <c r="F2789" t="s">
        <v>87</v>
      </c>
      <c r="G2789" t="s">
        <v>88</v>
      </c>
      <c r="H2789" t="s">
        <v>89</v>
      </c>
      <c r="I2789" t="s">
        <v>136</v>
      </c>
      <c r="J2789" t="s">
        <v>91</v>
      </c>
      <c r="K2789" t="s">
        <v>137</v>
      </c>
      <c r="L2789">
        <v>2520</v>
      </c>
      <c r="M2789">
        <v>1031391</v>
      </c>
      <c r="N2789">
        <v>237872</v>
      </c>
      <c r="O2789">
        <v>41773</v>
      </c>
      <c r="P2789">
        <v>136535</v>
      </c>
      <c r="Q2789" t="s">
        <v>93</v>
      </c>
      <c r="R2789">
        <v>591342</v>
      </c>
    </row>
    <row r="2790" spans="1:18" x14ac:dyDescent="0.25">
      <c r="A2790" t="s">
        <v>405</v>
      </c>
      <c r="B2790" t="s">
        <v>406</v>
      </c>
      <c r="C2790" t="s">
        <v>85</v>
      </c>
      <c r="D2790">
        <v>100</v>
      </c>
      <c r="E2790" t="s">
        <v>86</v>
      </c>
      <c r="F2790" t="s">
        <v>87</v>
      </c>
      <c r="G2790" t="s">
        <v>88</v>
      </c>
      <c r="H2790" t="s">
        <v>89</v>
      </c>
      <c r="I2790" t="s">
        <v>136</v>
      </c>
      <c r="J2790" t="s">
        <v>91</v>
      </c>
      <c r="K2790" t="s">
        <v>137</v>
      </c>
      <c r="L2790">
        <v>150</v>
      </c>
      <c r="M2790">
        <v>1031391</v>
      </c>
      <c r="N2790">
        <v>237872</v>
      </c>
      <c r="O2790">
        <v>41773</v>
      </c>
      <c r="P2790">
        <v>136535</v>
      </c>
      <c r="Q2790" t="s">
        <v>93</v>
      </c>
      <c r="R2790">
        <v>591342</v>
      </c>
    </row>
    <row r="2791" spans="1:18" x14ac:dyDescent="0.25">
      <c r="A2791" t="s">
        <v>405</v>
      </c>
      <c r="B2791" t="s">
        <v>406</v>
      </c>
      <c r="C2791" t="s">
        <v>85</v>
      </c>
      <c r="D2791">
        <v>100</v>
      </c>
      <c r="E2791" t="s">
        <v>86</v>
      </c>
      <c r="F2791" t="s">
        <v>87</v>
      </c>
      <c r="G2791" t="s">
        <v>88</v>
      </c>
      <c r="H2791" t="s">
        <v>89</v>
      </c>
      <c r="I2791" t="s">
        <v>136</v>
      </c>
      <c r="J2791" t="s">
        <v>91</v>
      </c>
      <c r="K2791" t="s">
        <v>137</v>
      </c>
      <c r="L2791">
        <v>250</v>
      </c>
      <c r="M2791">
        <v>1031391</v>
      </c>
      <c r="N2791">
        <v>237872</v>
      </c>
      <c r="O2791">
        <v>41773</v>
      </c>
      <c r="P2791">
        <v>136535</v>
      </c>
      <c r="Q2791" t="s">
        <v>93</v>
      </c>
      <c r="R2791">
        <v>591342</v>
      </c>
    </row>
    <row r="2792" spans="1:18" x14ac:dyDescent="0.25">
      <c r="A2792" t="s">
        <v>405</v>
      </c>
      <c r="B2792" t="s">
        <v>406</v>
      </c>
      <c r="C2792" t="s">
        <v>85</v>
      </c>
      <c r="D2792">
        <v>100</v>
      </c>
      <c r="E2792" t="s">
        <v>86</v>
      </c>
      <c r="F2792" t="s">
        <v>87</v>
      </c>
      <c r="G2792" t="s">
        <v>88</v>
      </c>
      <c r="H2792" t="s">
        <v>89</v>
      </c>
      <c r="I2792" t="s">
        <v>190</v>
      </c>
      <c r="J2792" t="s">
        <v>91</v>
      </c>
      <c r="K2792" t="s">
        <v>191</v>
      </c>
      <c r="L2792">
        <v>650</v>
      </c>
      <c r="M2792">
        <v>1031391</v>
      </c>
      <c r="N2792">
        <v>237872</v>
      </c>
      <c r="O2792">
        <v>41773</v>
      </c>
      <c r="P2792">
        <v>136535</v>
      </c>
      <c r="Q2792" t="s">
        <v>93</v>
      </c>
      <c r="R2792">
        <v>591342</v>
      </c>
    </row>
    <row r="2793" spans="1:18" x14ac:dyDescent="0.25">
      <c r="A2793" t="s">
        <v>405</v>
      </c>
      <c r="B2793" t="s">
        <v>406</v>
      </c>
      <c r="C2793" t="s">
        <v>85</v>
      </c>
      <c r="D2793">
        <v>100</v>
      </c>
      <c r="E2793" t="s">
        <v>86</v>
      </c>
      <c r="F2793" t="s">
        <v>87</v>
      </c>
      <c r="G2793" t="s">
        <v>88</v>
      </c>
      <c r="H2793" t="s">
        <v>89</v>
      </c>
      <c r="I2793" t="s">
        <v>158</v>
      </c>
      <c r="J2793" t="s">
        <v>91</v>
      </c>
      <c r="K2793" t="s">
        <v>159</v>
      </c>
      <c r="L2793">
        <v>1440</v>
      </c>
      <c r="M2793">
        <v>1031391</v>
      </c>
      <c r="N2793">
        <v>237872</v>
      </c>
      <c r="O2793">
        <v>41773</v>
      </c>
      <c r="P2793">
        <v>136535</v>
      </c>
      <c r="Q2793" t="s">
        <v>93</v>
      </c>
      <c r="R2793">
        <v>591342</v>
      </c>
    </row>
    <row r="2794" spans="1:18" x14ac:dyDescent="0.25">
      <c r="A2794" t="s">
        <v>405</v>
      </c>
      <c r="B2794" t="s">
        <v>406</v>
      </c>
      <c r="C2794" t="s">
        <v>85</v>
      </c>
      <c r="D2794">
        <v>100</v>
      </c>
      <c r="E2794" t="s">
        <v>86</v>
      </c>
      <c r="F2794" t="s">
        <v>87</v>
      </c>
      <c r="G2794" t="s">
        <v>88</v>
      </c>
      <c r="H2794" t="s">
        <v>89</v>
      </c>
      <c r="I2794" t="s">
        <v>190</v>
      </c>
      <c r="J2794" t="s">
        <v>91</v>
      </c>
      <c r="K2794" t="s">
        <v>191</v>
      </c>
      <c r="L2794">
        <v>1600</v>
      </c>
      <c r="M2794">
        <v>1031391</v>
      </c>
      <c r="N2794">
        <v>237872</v>
      </c>
      <c r="O2794">
        <v>41773</v>
      </c>
      <c r="P2794">
        <v>136535</v>
      </c>
      <c r="Q2794" t="s">
        <v>93</v>
      </c>
      <c r="R2794">
        <v>591342</v>
      </c>
    </row>
    <row r="2795" spans="1:18" x14ac:dyDescent="0.25">
      <c r="A2795" t="s">
        <v>405</v>
      </c>
      <c r="B2795" t="s">
        <v>406</v>
      </c>
      <c r="C2795" t="s">
        <v>85</v>
      </c>
      <c r="D2795">
        <v>100</v>
      </c>
      <c r="E2795" t="s">
        <v>86</v>
      </c>
      <c r="F2795" t="s">
        <v>87</v>
      </c>
      <c r="G2795" t="s">
        <v>88</v>
      </c>
      <c r="H2795" t="s">
        <v>89</v>
      </c>
      <c r="I2795" t="s">
        <v>114</v>
      </c>
      <c r="J2795" t="s">
        <v>91</v>
      </c>
      <c r="K2795" t="s">
        <v>115</v>
      </c>
      <c r="L2795">
        <v>2748</v>
      </c>
      <c r="M2795">
        <v>1031391</v>
      </c>
      <c r="N2795">
        <v>237872</v>
      </c>
      <c r="O2795">
        <v>41773</v>
      </c>
      <c r="P2795">
        <v>136535</v>
      </c>
      <c r="Q2795" t="s">
        <v>93</v>
      </c>
      <c r="R2795">
        <v>591342</v>
      </c>
    </row>
    <row r="2796" spans="1:18" x14ac:dyDescent="0.25">
      <c r="A2796" t="s">
        <v>405</v>
      </c>
      <c r="B2796" t="s">
        <v>406</v>
      </c>
      <c r="C2796" t="s">
        <v>85</v>
      </c>
      <c r="D2796">
        <v>100</v>
      </c>
      <c r="E2796" t="s">
        <v>86</v>
      </c>
      <c r="F2796" t="s">
        <v>87</v>
      </c>
      <c r="G2796" t="s">
        <v>88</v>
      </c>
      <c r="H2796" t="s">
        <v>89</v>
      </c>
      <c r="I2796" t="s">
        <v>138</v>
      </c>
      <c r="J2796" t="s">
        <v>91</v>
      </c>
      <c r="K2796" t="s">
        <v>139</v>
      </c>
      <c r="L2796">
        <v>5267</v>
      </c>
      <c r="M2796">
        <v>1031391</v>
      </c>
      <c r="N2796">
        <v>237872</v>
      </c>
      <c r="O2796">
        <v>41773</v>
      </c>
      <c r="P2796">
        <v>136535</v>
      </c>
      <c r="Q2796" t="s">
        <v>93</v>
      </c>
      <c r="R2796">
        <v>591342</v>
      </c>
    </row>
    <row r="2797" spans="1:18" x14ac:dyDescent="0.25">
      <c r="A2797" t="s">
        <v>405</v>
      </c>
      <c r="B2797" t="s">
        <v>406</v>
      </c>
      <c r="C2797" t="s">
        <v>85</v>
      </c>
      <c r="D2797">
        <v>100</v>
      </c>
      <c r="E2797" t="s">
        <v>86</v>
      </c>
      <c r="F2797" t="s">
        <v>87</v>
      </c>
      <c r="G2797" t="s">
        <v>88</v>
      </c>
      <c r="H2797" t="s">
        <v>89</v>
      </c>
      <c r="I2797" t="s">
        <v>200</v>
      </c>
      <c r="J2797" t="s">
        <v>91</v>
      </c>
      <c r="K2797" t="s">
        <v>201</v>
      </c>
      <c r="L2797">
        <v>4236</v>
      </c>
      <c r="M2797">
        <v>1031391</v>
      </c>
      <c r="N2797">
        <v>237872</v>
      </c>
      <c r="O2797">
        <v>41773</v>
      </c>
      <c r="P2797">
        <v>136535</v>
      </c>
      <c r="Q2797" t="s">
        <v>93</v>
      </c>
      <c r="R2797">
        <v>591342</v>
      </c>
    </row>
    <row r="2798" spans="1:18" x14ac:dyDescent="0.25">
      <c r="A2798" t="s">
        <v>405</v>
      </c>
      <c r="B2798" t="s">
        <v>406</v>
      </c>
      <c r="C2798" t="s">
        <v>85</v>
      </c>
      <c r="D2798">
        <v>100</v>
      </c>
      <c r="E2798" t="s">
        <v>86</v>
      </c>
      <c r="F2798" t="s">
        <v>87</v>
      </c>
      <c r="G2798" t="s">
        <v>88</v>
      </c>
      <c r="H2798" t="s">
        <v>89</v>
      </c>
      <c r="I2798" t="s">
        <v>208</v>
      </c>
      <c r="J2798" t="s">
        <v>91</v>
      </c>
      <c r="K2798" t="s">
        <v>209</v>
      </c>
      <c r="L2798">
        <v>6912</v>
      </c>
      <c r="M2798">
        <v>1031391</v>
      </c>
      <c r="N2798">
        <v>237872</v>
      </c>
      <c r="O2798">
        <v>41773</v>
      </c>
      <c r="P2798">
        <v>136535</v>
      </c>
      <c r="Q2798" t="s">
        <v>93</v>
      </c>
      <c r="R2798">
        <v>591342</v>
      </c>
    </row>
    <row r="2799" spans="1:18" x14ac:dyDescent="0.25">
      <c r="A2799" t="s">
        <v>405</v>
      </c>
      <c r="B2799" t="s">
        <v>406</v>
      </c>
      <c r="C2799" t="s">
        <v>85</v>
      </c>
      <c r="D2799">
        <v>100</v>
      </c>
      <c r="E2799" t="s">
        <v>86</v>
      </c>
      <c r="F2799" t="s">
        <v>87</v>
      </c>
      <c r="G2799" t="s">
        <v>88</v>
      </c>
      <c r="H2799" t="s">
        <v>89</v>
      </c>
      <c r="I2799" t="s">
        <v>130</v>
      </c>
      <c r="J2799" t="s">
        <v>91</v>
      </c>
      <c r="K2799" t="s">
        <v>131</v>
      </c>
      <c r="L2799">
        <v>9840</v>
      </c>
      <c r="M2799">
        <v>1031391</v>
      </c>
      <c r="N2799">
        <v>237872</v>
      </c>
      <c r="O2799">
        <v>41773</v>
      </c>
      <c r="P2799">
        <v>136535</v>
      </c>
      <c r="Q2799" t="s">
        <v>93</v>
      </c>
      <c r="R2799">
        <v>591342</v>
      </c>
    </row>
    <row r="2800" spans="1:18" x14ac:dyDescent="0.25">
      <c r="A2800" t="s">
        <v>405</v>
      </c>
      <c r="B2800" t="s">
        <v>406</v>
      </c>
      <c r="C2800" t="s">
        <v>85</v>
      </c>
      <c r="D2800">
        <v>100</v>
      </c>
      <c r="E2800" t="s">
        <v>86</v>
      </c>
      <c r="F2800" t="s">
        <v>87</v>
      </c>
      <c r="G2800" t="s">
        <v>88</v>
      </c>
      <c r="H2800" t="s">
        <v>89</v>
      </c>
      <c r="I2800" t="s">
        <v>190</v>
      </c>
      <c r="J2800" t="s">
        <v>91</v>
      </c>
      <c r="K2800" t="s">
        <v>191</v>
      </c>
      <c r="L2800">
        <v>300</v>
      </c>
      <c r="M2800">
        <v>1031391</v>
      </c>
      <c r="N2800">
        <v>237872</v>
      </c>
      <c r="O2800">
        <v>41773</v>
      </c>
      <c r="P2800">
        <v>136535</v>
      </c>
      <c r="Q2800" t="s">
        <v>93</v>
      </c>
      <c r="R2800">
        <v>591342</v>
      </c>
    </row>
    <row r="2801" spans="1:18" x14ac:dyDescent="0.25">
      <c r="A2801" t="s">
        <v>405</v>
      </c>
      <c r="B2801" t="s">
        <v>406</v>
      </c>
      <c r="C2801" t="s">
        <v>85</v>
      </c>
      <c r="D2801">
        <v>100</v>
      </c>
      <c r="E2801" t="s">
        <v>86</v>
      </c>
      <c r="F2801" t="s">
        <v>87</v>
      </c>
      <c r="G2801" t="s">
        <v>88</v>
      </c>
      <c r="H2801" t="s">
        <v>89</v>
      </c>
      <c r="I2801" t="s">
        <v>130</v>
      </c>
      <c r="J2801" t="s">
        <v>91</v>
      </c>
      <c r="K2801" t="s">
        <v>131</v>
      </c>
      <c r="L2801">
        <v>2100</v>
      </c>
      <c r="M2801">
        <v>1031391</v>
      </c>
      <c r="N2801">
        <v>237872</v>
      </c>
      <c r="O2801">
        <v>41773</v>
      </c>
      <c r="P2801">
        <v>136535</v>
      </c>
      <c r="Q2801" t="s">
        <v>93</v>
      </c>
      <c r="R2801">
        <v>591342</v>
      </c>
    </row>
    <row r="2802" spans="1:18" x14ac:dyDescent="0.25">
      <c r="A2802" t="s">
        <v>405</v>
      </c>
      <c r="B2802" t="s">
        <v>406</v>
      </c>
      <c r="C2802" t="s">
        <v>85</v>
      </c>
      <c r="D2802">
        <v>100</v>
      </c>
      <c r="E2802" t="s">
        <v>86</v>
      </c>
      <c r="F2802" t="s">
        <v>87</v>
      </c>
      <c r="G2802" t="s">
        <v>88</v>
      </c>
      <c r="H2802" t="s">
        <v>89</v>
      </c>
      <c r="I2802" t="s">
        <v>208</v>
      </c>
      <c r="J2802" t="s">
        <v>91</v>
      </c>
      <c r="K2802" t="s">
        <v>209</v>
      </c>
      <c r="L2802">
        <v>777</v>
      </c>
      <c r="M2802">
        <v>1031391</v>
      </c>
      <c r="N2802">
        <v>237872</v>
      </c>
      <c r="O2802">
        <v>41773</v>
      </c>
      <c r="P2802">
        <v>136535</v>
      </c>
      <c r="Q2802" t="s">
        <v>93</v>
      </c>
      <c r="R2802">
        <v>591342</v>
      </c>
    </row>
    <row r="2803" spans="1:18" x14ac:dyDescent="0.25">
      <c r="A2803" t="s">
        <v>405</v>
      </c>
      <c r="B2803" t="s">
        <v>406</v>
      </c>
      <c r="C2803" t="s">
        <v>85</v>
      </c>
      <c r="D2803">
        <v>100</v>
      </c>
      <c r="E2803" t="s">
        <v>86</v>
      </c>
      <c r="F2803" t="s">
        <v>87</v>
      </c>
      <c r="G2803" t="s">
        <v>88</v>
      </c>
      <c r="H2803" t="s">
        <v>89</v>
      </c>
      <c r="I2803" t="s">
        <v>192</v>
      </c>
      <c r="J2803" t="s">
        <v>91</v>
      </c>
      <c r="K2803" t="s">
        <v>193</v>
      </c>
      <c r="L2803">
        <v>1558</v>
      </c>
      <c r="M2803">
        <v>1031391</v>
      </c>
      <c r="N2803">
        <v>237872</v>
      </c>
      <c r="O2803">
        <v>41773</v>
      </c>
      <c r="P2803">
        <v>136535</v>
      </c>
      <c r="Q2803" t="s">
        <v>93</v>
      </c>
      <c r="R2803">
        <v>591342</v>
      </c>
    </row>
    <row r="2804" spans="1:18" x14ac:dyDescent="0.25">
      <c r="A2804" t="s">
        <v>407</v>
      </c>
      <c r="B2804" t="s">
        <v>408</v>
      </c>
      <c r="C2804" t="s">
        <v>85</v>
      </c>
      <c r="D2804">
        <v>81</v>
      </c>
      <c r="E2804" t="s">
        <v>86</v>
      </c>
      <c r="F2804" t="s">
        <v>87</v>
      </c>
      <c r="G2804" t="s">
        <v>88</v>
      </c>
      <c r="H2804" t="s">
        <v>89</v>
      </c>
      <c r="I2804" t="s">
        <v>136</v>
      </c>
      <c r="J2804" t="s">
        <v>91</v>
      </c>
      <c r="K2804" t="s">
        <v>137</v>
      </c>
      <c r="L2804">
        <v>300</v>
      </c>
      <c r="M2804">
        <v>854300</v>
      </c>
      <c r="N2804">
        <v>164304</v>
      </c>
      <c r="O2804">
        <v>45663</v>
      </c>
      <c r="P2804">
        <v>96431</v>
      </c>
      <c r="Q2804" t="s">
        <v>93</v>
      </c>
      <c r="R2804">
        <v>487589</v>
      </c>
    </row>
    <row r="2805" spans="1:18" x14ac:dyDescent="0.25">
      <c r="A2805" t="s">
        <v>407</v>
      </c>
      <c r="B2805" t="s">
        <v>408</v>
      </c>
      <c r="C2805" t="s">
        <v>85</v>
      </c>
      <c r="D2805">
        <v>81</v>
      </c>
      <c r="E2805" t="s">
        <v>86</v>
      </c>
      <c r="F2805" t="s">
        <v>87</v>
      </c>
      <c r="G2805" t="s">
        <v>88</v>
      </c>
      <c r="H2805" t="s">
        <v>89</v>
      </c>
      <c r="I2805" t="s">
        <v>168</v>
      </c>
      <c r="J2805" t="s">
        <v>91</v>
      </c>
      <c r="K2805" t="s">
        <v>169</v>
      </c>
      <c r="L2805">
        <v>22124</v>
      </c>
      <c r="M2805">
        <v>854300</v>
      </c>
      <c r="N2805">
        <v>164304</v>
      </c>
      <c r="O2805">
        <v>45663</v>
      </c>
      <c r="P2805">
        <v>96431</v>
      </c>
      <c r="Q2805" t="s">
        <v>93</v>
      </c>
      <c r="R2805">
        <v>487589</v>
      </c>
    </row>
    <row r="2806" spans="1:18" x14ac:dyDescent="0.25">
      <c r="A2806" t="s">
        <v>407</v>
      </c>
      <c r="B2806" t="s">
        <v>408</v>
      </c>
      <c r="C2806" t="s">
        <v>85</v>
      </c>
      <c r="D2806">
        <v>81</v>
      </c>
      <c r="E2806" t="s">
        <v>86</v>
      </c>
      <c r="F2806" t="s">
        <v>87</v>
      </c>
      <c r="G2806" t="s">
        <v>88</v>
      </c>
      <c r="H2806" t="s">
        <v>89</v>
      </c>
      <c r="I2806" t="s">
        <v>136</v>
      </c>
      <c r="J2806" t="s">
        <v>91</v>
      </c>
      <c r="K2806" t="s">
        <v>137</v>
      </c>
      <c r="L2806">
        <v>150</v>
      </c>
      <c r="M2806">
        <v>854300</v>
      </c>
      <c r="N2806">
        <v>164304</v>
      </c>
      <c r="O2806">
        <v>45663</v>
      </c>
      <c r="P2806">
        <v>96431</v>
      </c>
      <c r="Q2806" t="s">
        <v>93</v>
      </c>
      <c r="R2806">
        <v>487589</v>
      </c>
    </row>
    <row r="2807" spans="1:18" x14ac:dyDescent="0.25">
      <c r="A2807" t="s">
        <v>407</v>
      </c>
      <c r="B2807" t="s">
        <v>408</v>
      </c>
      <c r="C2807" t="s">
        <v>85</v>
      </c>
      <c r="D2807">
        <v>81</v>
      </c>
      <c r="E2807" t="s">
        <v>86</v>
      </c>
      <c r="F2807" t="s">
        <v>87</v>
      </c>
      <c r="G2807" t="s">
        <v>88</v>
      </c>
      <c r="H2807" t="s">
        <v>89</v>
      </c>
      <c r="I2807" t="s">
        <v>190</v>
      </c>
      <c r="J2807" t="s">
        <v>91</v>
      </c>
      <c r="K2807" t="s">
        <v>191</v>
      </c>
      <c r="L2807">
        <v>3250</v>
      </c>
      <c r="M2807">
        <v>854300</v>
      </c>
      <c r="N2807">
        <v>164304</v>
      </c>
      <c r="O2807">
        <v>45663</v>
      </c>
      <c r="P2807">
        <v>96431</v>
      </c>
      <c r="Q2807" t="s">
        <v>93</v>
      </c>
      <c r="R2807">
        <v>487589</v>
      </c>
    </row>
    <row r="2808" spans="1:18" x14ac:dyDescent="0.25">
      <c r="A2808" t="s">
        <v>407</v>
      </c>
      <c r="B2808" t="s">
        <v>408</v>
      </c>
      <c r="C2808" t="s">
        <v>85</v>
      </c>
      <c r="D2808">
        <v>81</v>
      </c>
      <c r="E2808" t="s">
        <v>86</v>
      </c>
      <c r="F2808" t="s">
        <v>87</v>
      </c>
      <c r="G2808" t="s">
        <v>88</v>
      </c>
      <c r="H2808" t="s">
        <v>89</v>
      </c>
      <c r="I2808" t="s">
        <v>196</v>
      </c>
      <c r="J2808" t="s">
        <v>91</v>
      </c>
      <c r="K2808" t="s">
        <v>197</v>
      </c>
      <c r="L2808">
        <v>15606</v>
      </c>
      <c r="M2808">
        <v>854300</v>
      </c>
      <c r="N2808">
        <v>164304</v>
      </c>
      <c r="O2808">
        <v>45663</v>
      </c>
      <c r="P2808">
        <v>96431</v>
      </c>
      <c r="Q2808" t="s">
        <v>93</v>
      </c>
      <c r="R2808">
        <v>487589</v>
      </c>
    </row>
    <row r="2809" spans="1:18" x14ac:dyDescent="0.25">
      <c r="A2809" t="s">
        <v>407</v>
      </c>
      <c r="B2809" t="s">
        <v>408</v>
      </c>
      <c r="C2809" t="s">
        <v>85</v>
      </c>
      <c r="D2809">
        <v>81</v>
      </c>
      <c r="E2809" t="s">
        <v>86</v>
      </c>
      <c r="F2809" t="s">
        <v>87</v>
      </c>
      <c r="G2809" t="s">
        <v>88</v>
      </c>
      <c r="H2809" t="s">
        <v>89</v>
      </c>
      <c r="I2809" t="s">
        <v>208</v>
      </c>
      <c r="J2809" t="s">
        <v>91</v>
      </c>
      <c r="K2809" t="s">
        <v>209</v>
      </c>
      <c r="L2809">
        <v>6076</v>
      </c>
      <c r="M2809">
        <v>854300</v>
      </c>
      <c r="N2809">
        <v>164304</v>
      </c>
      <c r="O2809">
        <v>45663</v>
      </c>
      <c r="P2809">
        <v>96431</v>
      </c>
      <c r="Q2809" t="s">
        <v>93</v>
      </c>
      <c r="R2809">
        <v>487589</v>
      </c>
    </row>
    <row r="2810" spans="1:18" x14ac:dyDescent="0.25">
      <c r="A2810" t="s">
        <v>407</v>
      </c>
      <c r="B2810" t="s">
        <v>408</v>
      </c>
      <c r="C2810" t="s">
        <v>85</v>
      </c>
      <c r="D2810">
        <v>81</v>
      </c>
      <c r="E2810" t="s">
        <v>86</v>
      </c>
      <c r="F2810" t="s">
        <v>87</v>
      </c>
      <c r="G2810" t="s">
        <v>88</v>
      </c>
      <c r="H2810" t="s">
        <v>89</v>
      </c>
      <c r="I2810" t="s">
        <v>190</v>
      </c>
      <c r="J2810" t="s">
        <v>91</v>
      </c>
      <c r="K2810" t="s">
        <v>191</v>
      </c>
      <c r="L2810">
        <v>600</v>
      </c>
      <c r="M2810">
        <v>854300</v>
      </c>
      <c r="N2810">
        <v>164304</v>
      </c>
      <c r="O2810">
        <v>45663</v>
      </c>
      <c r="P2810">
        <v>96431</v>
      </c>
      <c r="Q2810" t="s">
        <v>93</v>
      </c>
      <c r="R2810">
        <v>487589</v>
      </c>
    </row>
    <row r="2811" spans="1:18" x14ac:dyDescent="0.25">
      <c r="A2811" t="s">
        <v>407</v>
      </c>
      <c r="B2811" t="s">
        <v>408</v>
      </c>
      <c r="C2811" t="s">
        <v>85</v>
      </c>
      <c r="D2811">
        <v>81</v>
      </c>
      <c r="E2811" t="s">
        <v>86</v>
      </c>
      <c r="F2811" t="s">
        <v>87</v>
      </c>
      <c r="G2811" t="s">
        <v>88</v>
      </c>
      <c r="H2811" t="s">
        <v>89</v>
      </c>
      <c r="I2811" t="s">
        <v>90</v>
      </c>
      <c r="J2811" t="s">
        <v>91</v>
      </c>
      <c r="K2811" t="s">
        <v>92</v>
      </c>
      <c r="L2811">
        <v>0</v>
      </c>
      <c r="M2811">
        <v>854300</v>
      </c>
      <c r="N2811">
        <v>164304</v>
      </c>
      <c r="O2811">
        <v>45663</v>
      </c>
      <c r="P2811">
        <v>96431</v>
      </c>
      <c r="Q2811" t="s">
        <v>93</v>
      </c>
      <c r="R2811">
        <v>487589</v>
      </c>
    </row>
    <row r="2812" spans="1:18" x14ac:dyDescent="0.25">
      <c r="A2812" t="s">
        <v>407</v>
      </c>
      <c r="B2812" t="s">
        <v>408</v>
      </c>
      <c r="C2812" t="s">
        <v>85</v>
      </c>
      <c r="D2812">
        <v>81</v>
      </c>
      <c r="E2812" t="s">
        <v>86</v>
      </c>
      <c r="F2812" t="s">
        <v>87</v>
      </c>
      <c r="G2812" t="s">
        <v>88</v>
      </c>
      <c r="H2812" t="s">
        <v>89</v>
      </c>
      <c r="I2812" t="s">
        <v>94</v>
      </c>
      <c r="J2812" t="s">
        <v>91</v>
      </c>
      <c r="K2812" t="s">
        <v>95</v>
      </c>
      <c r="L2812">
        <v>0</v>
      </c>
      <c r="M2812">
        <v>854300</v>
      </c>
      <c r="N2812">
        <v>164304</v>
      </c>
      <c r="O2812">
        <v>45663</v>
      </c>
      <c r="P2812">
        <v>96431</v>
      </c>
      <c r="Q2812" t="s">
        <v>93</v>
      </c>
      <c r="R2812">
        <v>487589</v>
      </c>
    </row>
    <row r="2813" spans="1:18" x14ac:dyDescent="0.25">
      <c r="A2813" t="s">
        <v>407</v>
      </c>
      <c r="B2813" t="s">
        <v>408</v>
      </c>
      <c r="C2813" t="s">
        <v>85</v>
      </c>
      <c r="D2813">
        <v>81</v>
      </c>
      <c r="E2813" t="s">
        <v>86</v>
      </c>
      <c r="F2813" t="s">
        <v>87</v>
      </c>
      <c r="G2813" t="s">
        <v>88</v>
      </c>
      <c r="H2813" t="s">
        <v>89</v>
      </c>
      <c r="I2813" t="s">
        <v>96</v>
      </c>
      <c r="J2813" t="s">
        <v>91</v>
      </c>
      <c r="K2813" t="s">
        <v>97</v>
      </c>
      <c r="L2813">
        <v>0</v>
      </c>
      <c r="M2813">
        <v>854300</v>
      </c>
      <c r="N2813">
        <v>164304</v>
      </c>
      <c r="O2813">
        <v>45663</v>
      </c>
      <c r="P2813">
        <v>96431</v>
      </c>
      <c r="Q2813" t="s">
        <v>93</v>
      </c>
      <c r="R2813">
        <v>487589</v>
      </c>
    </row>
    <row r="2814" spans="1:18" x14ac:dyDescent="0.25">
      <c r="A2814" t="s">
        <v>407</v>
      </c>
      <c r="B2814" t="s">
        <v>408</v>
      </c>
      <c r="C2814" t="s">
        <v>85</v>
      </c>
      <c r="D2814">
        <v>81</v>
      </c>
      <c r="E2814" t="s">
        <v>86</v>
      </c>
      <c r="F2814" t="s">
        <v>87</v>
      </c>
      <c r="G2814" t="s">
        <v>88</v>
      </c>
      <c r="H2814" t="s">
        <v>89</v>
      </c>
      <c r="I2814" t="s">
        <v>98</v>
      </c>
      <c r="J2814" t="s">
        <v>91</v>
      </c>
      <c r="K2814" t="s">
        <v>99</v>
      </c>
      <c r="L2814">
        <v>0</v>
      </c>
      <c r="M2814">
        <v>854300</v>
      </c>
      <c r="N2814">
        <v>164304</v>
      </c>
      <c r="O2814">
        <v>45663</v>
      </c>
      <c r="P2814">
        <v>96431</v>
      </c>
      <c r="Q2814" t="s">
        <v>93</v>
      </c>
      <c r="R2814">
        <v>487589</v>
      </c>
    </row>
    <row r="2815" spans="1:18" x14ac:dyDescent="0.25">
      <c r="A2815" t="s">
        <v>407</v>
      </c>
      <c r="B2815" t="s">
        <v>408</v>
      </c>
      <c r="C2815" t="s">
        <v>85</v>
      </c>
      <c r="D2815">
        <v>81</v>
      </c>
      <c r="E2815" t="s">
        <v>86</v>
      </c>
      <c r="F2815" t="s">
        <v>87</v>
      </c>
      <c r="G2815" t="s">
        <v>88</v>
      </c>
      <c r="H2815" t="s">
        <v>89</v>
      </c>
      <c r="I2815" t="s">
        <v>100</v>
      </c>
      <c r="J2815" t="s">
        <v>91</v>
      </c>
      <c r="K2815" t="s">
        <v>101</v>
      </c>
      <c r="L2815">
        <v>0</v>
      </c>
      <c r="M2815">
        <v>854300</v>
      </c>
      <c r="N2815">
        <v>164304</v>
      </c>
      <c r="O2815">
        <v>45663</v>
      </c>
      <c r="P2815">
        <v>96431</v>
      </c>
      <c r="Q2815" t="s">
        <v>93</v>
      </c>
      <c r="R2815">
        <v>487589</v>
      </c>
    </row>
    <row r="2816" spans="1:18" x14ac:dyDescent="0.25">
      <c r="A2816" t="s">
        <v>407</v>
      </c>
      <c r="B2816" t="s">
        <v>408</v>
      </c>
      <c r="C2816" t="s">
        <v>85</v>
      </c>
      <c r="D2816">
        <v>81</v>
      </c>
      <c r="E2816" t="s">
        <v>86</v>
      </c>
      <c r="F2816" t="s">
        <v>87</v>
      </c>
      <c r="G2816" t="s">
        <v>88</v>
      </c>
      <c r="H2816" t="s">
        <v>89</v>
      </c>
      <c r="I2816" t="s">
        <v>102</v>
      </c>
      <c r="J2816" t="s">
        <v>91</v>
      </c>
      <c r="K2816" t="s">
        <v>103</v>
      </c>
      <c r="L2816">
        <v>0</v>
      </c>
      <c r="M2816">
        <v>854300</v>
      </c>
      <c r="N2816">
        <v>164304</v>
      </c>
      <c r="O2816">
        <v>45663</v>
      </c>
      <c r="P2816">
        <v>96431</v>
      </c>
      <c r="Q2816" t="s">
        <v>93</v>
      </c>
      <c r="R2816">
        <v>487589</v>
      </c>
    </row>
    <row r="2817" spans="1:18" x14ac:dyDescent="0.25">
      <c r="A2817" t="s">
        <v>407</v>
      </c>
      <c r="B2817" t="s">
        <v>408</v>
      </c>
      <c r="C2817" t="s">
        <v>85</v>
      </c>
      <c r="D2817">
        <v>81</v>
      </c>
      <c r="E2817" t="s">
        <v>86</v>
      </c>
      <c r="F2817" t="s">
        <v>87</v>
      </c>
      <c r="G2817" t="s">
        <v>88</v>
      </c>
      <c r="H2817" t="s">
        <v>89</v>
      </c>
      <c r="I2817" t="s">
        <v>104</v>
      </c>
      <c r="J2817" t="s">
        <v>91</v>
      </c>
      <c r="K2817" t="s">
        <v>105</v>
      </c>
      <c r="L2817">
        <v>0</v>
      </c>
      <c r="M2817">
        <v>854300</v>
      </c>
      <c r="N2817">
        <v>164304</v>
      </c>
      <c r="O2817">
        <v>45663</v>
      </c>
      <c r="P2817">
        <v>96431</v>
      </c>
      <c r="Q2817" t="s">
        <v>93</v>
      </c>
      <c r="R2817">
        <v>487589</v>
      </c>
    </row>
    <row r="2818" spans="1:18" x14ac:dyDescent="0.25">
      <c r="A2818" t="s">
        <v>407</v>
      </c>
      <c r="B2818" t="s">
        <v>408</v>
      </c>
      <c r="C2818" t="s">
        <v>85</v>
      </c>
      <c r="D2818">
        <v>81</v>
      </c>
      <c r="E2818" t="s">
        <v>86</v>
      </c>
      <c r="F2818" t="s">
        <v>87</v>
      </c>
      <c r="G2818" t="s">
        <v>88</v>
      </c>
      <c r="H2818" t="s">
        <v>89</v>
      </c>
      <c r="I2818" t="s">
        <v>106</v>
      </c>
      <c r="J2818" t="s">
        <v>91</v>
      </c>
      <c r="K2818" t="s">
        <v>107</v>
      </c>
      <c r="L2818">
        <v>0</v>
      </c>
      <c r="M2818">
        <v>854300</v>
      </c>
      <c r="N2818">
        <v>164304</v>
      </c>
      <c r="O2818">
        <v>45663</v>
      </c>
      <c r="P2818">
        <v>96431</v>
      </c>
      <c r="Q2818" t="s">
        <v>93</v>
      </c>
      <c r="R2818">
        <v>487589</v>
      </c>
    </row>
    <row r="2819" spans="1:18" x14ac:dyDescent="0.25">
      <c r="A2819" t="s">
        <v>407</v>
      </c>
      <c r="B2819" t="s">
        <v>408</v>
      </c>
      <c r="C2819" t="s">
        <v>85</v>
      </c>
      <c r="D2819">
        <v>81</v>
      </c>
      <c r="E2819" t="s">
        <v>86</v>
      </c>
      <c r="F2819" t="s">
        <v>87</v>
      </c>
      <c r="G2819" t="s">
        <v>88</v>
      </c>
      <c r="H2819" t="s">
        <v>89</v>
      </c>
      <c r="I2819" t="s">
        <v>108</v>
      </c>
      <c r="J2819" t="s">
        <v>91</v>
      </c>
      <c r="K2819" t="s">
        <v>109</v>
      </c>
      <c r="L2819">
        <v>0</v>
      </c>
      <c r="M2819">
        <v>854300</v>
      </c>
      <c r="N2819">
        <v>164304</v>
      </c>
      <c r="O2819">
        <v>45663</v>
      </c>
      <c r="P2819">
        <v>96431</v>
      </c>
      <c r="Q2819" t="s">
        <v>93</v>
      </c>
      <c r="R2819">
        <v>487589</v>
      </c>
    </row>
    <row r="2820" spans="1:18" x14ac:dyDescent="0.25">
      <c r="A2820" t="s">
        <v>407</v>
      </c>
      <c r="B2820" t="s">
        <v>408</v>
      </c>
      <c r="C2820" t="s">
        <v>85</v>
      </c>
      <c r="D2820">
        <v>81</v>
      </c>
      <c r="E2820" t="s">
        <v>86</v>
      </c>
      <c r="F2820" t="s">
        <v>87</v>
      </c>
      <c r="G2820" t="s">
        <v>88</v>
      </c>
      <c r="H2820" t="s">
        <v>89</v>
      </c>
      <c r="I2820" t="s">
        <v>110</v>
      </c>
      <c r="J2820" t="s">
        <v>91</v>
      </c>
      <c r="K2820" t="s">
        <v>111</v>
      </c>
      <c r="L2820">
        <v>0</v>
      </c>
      <c r="M2820">
        <v>854300</v>
      </c>
      <c r="N2820">
        <v>164304</v>
      </c>
      <c r="O2820">
        <v>45663</v>
      </c>
      <c r="P2820">
        <v>96431</v>
      </c>
      <c r="Q2820" t="s">
        <v>93</v>
      </c>
      <c r="R2820">
        <v>487589</v>
      </c>
    </row>
    <row r="2821" spans="1:18" x14ac:dyDescent="0.25">
      <c r="A2821" t="s">
        <v>407</v>
      </c>
      <c r="B2821" t="s">
        <v>408</v>
      </c>
      <c r="C2821" t="s">
        <v>85</v>
      </c>
      <c r="D2821">
        <v>81</v>
      </c>
      <c r="E2821" t="s">
        <v>86</v>
      </c>
      <c r="F2821" t="s">
        <v>87</v>
      </c>
      <c r="G2821" t="s">
        <v>88</v>
      </c>
      <c r="H2821" t="s">
        <v>89</v>
      </c>
      <c r="I2821" t="s">
        <v>112</v>
      </c>
      <c r="J2821" t="s">
        <v>91</v>
      </c>
      <c r="K2821" t="s">
        <v>113</v>
      </c>
      <c r="L2821">
        <v>4350</v>
      </c>
      <c r="M2821">
        <v>854300</v>
      </c>
      <c r="N2821">
        <v>164304</v>
      </c>
      <c r="O2821">
        <v>45663</v>
      </c>
      <c r="P2821">
        <v>96431</v>
      </c>
      <c r="Q2821" t="s">
        <v>93</v>
      </c>
      <c r="R2821">
        <v>487589</v>
      </c>
    </row>
    <row r="2822" spans="1:18" x14ac:dyDescent="0.25">
      <c r="A2822" t="s">
        <v>407</v>
      </c>
      <c r="B2822" t="s">
        <v>408</v>
      </c>
      <c r="C2822" t="s">
        <v>85</v>
      </c>
      <c r="D2822">
        <v>81</v>
      </c>
      <c r="E2822" t="s">
        <v>86</v>
      </c>
      <c r="F2822" t="s">
        <v>87</v>
      </c>
      <c r="G2822" t="s">
        <v>88</v>
      </c>
      <c r="H2822" t="s">
        <v>89</v>
      </c>
      <c r="I2822" t="s">
        <v>114</v>
      </c>
      <c r="J2822" t="s">
        <v>91</v>
      </c>
      <c r="K2822" t="s">
        <v>115</v>
      </c>
      <c r="L2822">
        <v>0</v>
      </c>
      <c r="M2822">
        <v>854300</v>
      </c>
      <c r="N2822">
        <v>164304</v>
      </c>
      <c r="O2822">
        <v>45663</v>
      </c>
      <c r="P2822">
        <v>96431</v>
      </c>
      <c r="Q2822" t="s">
        <v>93</v>
      </c>
      <c r="R2822">
        <v>487589</v>
      </c>
    </row>
    <row r="2823" spans="1:18" x14ac:dyDescent="0.25">
      <c r="A2823" t="s">
        <v>407</v>
      </c>
      <c r="B2823" t="s">
        <v>408</v>
      </c>
      <c r="C2823" t="s">
        <v>85</v>
      </c>
      <c r="D2823">
        <v>81</v>
      </c>
      <c r="E2823" t="s">
        <v>86</v>
      </c>
      <c r="F2823" t="s">
        <v>87</v>
      </c>
      <c r="G2823" t="s">
        <v>88</v>
      </c>
      <c r="H2823" t="s">
        <v>89</v>
      </c>
      <c r="I2823" t="s">
        <v>116</v>
      </c>
      <c r="J2823" t="s">
        <v>91</v>
      </c>
      <c r="K2823" t="s">
        <v>117</v>
      </c>
      <c r="L2823">
        <v>0</v>
      </c>
      <c r="M2823">
        <v>854300</v>
      </c>
      <c r="N2823">
        <v>164304</v>
      </c>
      <c r="O2823">
        <v>45663</v>
      </c>
      <c r="P2823">
        <v>96431</v>
      </c>
      <c r="Q2823" t="s">
        <v>93</v>
      </c>
      <c r="R2823">
        <v>487589</v>
      </c>
    </row>
    <row r="2824" spans="1:18" x14ac:dyDescent="0.25">
      <c r="A2824" t="s">
        <v>407</v>
      </c>
      <c r="B2824" t="s">
        <v>408</v>
      </c>
      <c r="C2824" t="s">
        <v>85</v>
      </c>
      <c r="D2824">
        <v>81</v>
      </c>
      <c r="E2824" t="s">
        <v>86</v>
      </c>
      <c r="F2824" t="s">
        <v>87</v>
      </c>
      <c r="G2824" t="s">
        <v>88</v>
      </c>
      <c r="H2824" t="s">
        <v>89</v>
      </c>
      <c r="I2824" t="s">
        <v>118</v>
      </c>
      <c r="J2824" t="s">
        <v>91</v>
      </c>
      <c r="K2824" t="s">
        <v>119</v>
      </c>
      <c r="L2824">
        <v>0</v>
      </c>
      <c r="M2824">
        <v>854300</v>
      </c>
      <c r="N2824">
        <v>164304</v>
      </c>
      <c r="O2824">
        <v>45663</v>
      </c>
      <c r="P2824">
        <v>96431</v>
      </c>
      <c r="Q2824" t="s">
        <v>93</v>
      </c>
      <c r="R2824">
        <v>487589</v>
      </c>
    </row>
    <row r="2825" spans="1:18" x14ac:dyDescent="0.25">
      <c r="A2825" t="s">
        <v>407</v>
      </c>
      <c r="B2825" t="s">
        <v>408</v>
      </c>
      <c r="C2825" t="s">
        <v>85</v>
      </c>
      <c r="D2825">
        <v>81</v>
      </c>
      <c r="E2825" t="s">
        <v>86</v>
      </c>
      <c r="F2825" t="s">
        <v>87</v>
      </c>
      <c r="G2825" t="s">
        <v>88</v>
      </c>
      <c r="H2825" t="s">
        <v>89</v>
      </c>
      <c r="I2825" t="s">
        <v>120</v>
      </c>
      <c r="J2825" t="s">
        <v>91</v>
      </c>
      <c r="K2825" t="s">
        <v>121</v>
      </c>
      <c r="L2825">
        <v>0</v>
      </c>
      <c r="M2825">
        <v>854300</v>
      </c>
      <c r="N2825">
        <v>164304</v>
      </c>
      <c r="O2825">
        <v>45663</v>
      </c>
      <c r="P2825">
        <v>96431</v>
      </c>
      <c r="Q2825" t="s">
        <v>93</v>
      </c>
      <c r="R2825">
        <v>487589</v>
      </c>
    </row>
    <row r="2826" spans="1:18" x14ac:dyDescent="0.25">
      <c r="A2826" t="s">
        <v>407</v>
      </c>
      <c r="B2826" t="s">
        <v>408</v>
      </c>
      <c r="C2826" t="s">
        <v>85</v>
      </c>
      <c r="D2826">
        <v>81</v>
      </c>
      <c r="E2826" t="s">
        <v>86</v>
      </c>
      <c r="F2826" t="s">
        <v>87</v>
      </c>
      <c r="G2826" t="s">
        <v>88</v>
      </c>
      <c r="H2826" t="s">
        <v>89</v>
      </c>
      <c r="I2826" t="s">
        <v>122</v>
      </c>
      <c r="J2826" t="s">
        <v>91</v>
      </c>
      <c r="K2826" t="s">
        <v>123</v>
      </c>
      <c r="L2826">
        <v>0</v>
      </c>
      <c r="M2826">
        <v>854300</v>
      </c>
      <c r="N2826">
        <v>164304</v>
      </c>
      <c r="O2826">
        <v>45663</v>
      </c>
      <c r="P2826">
        <v>96431</v>
      </c>
      <c r="Q2826" t="s">
        <v>93</v>
      </c>
      <c r="R2826">
        <v>487589</v>
      </c>
    </row>
    <row r="2827" spans="1:18" x14ac:dyDescent="0.25">
      <c r="A2827" t="s">
        <v>407</v>
      </c>
      <c r="B2827" t="s">
        <v>408</v>
      </c>
      <c r="C2827" t="s">
        <v>85</v>
      </c>
      <c r="D2827">
        <v>81</v>
      </c>
      <c r="E2827" t="s">
        <v>86</v>
      </c>
      <c r="F2827" t="s">
        <v>87</v>
      </c>
      <c r="G2827" t="s">
        <v>88</v>
      </c>
      <c r="H2827" t="s">
        <v>89</v>
      </c>
      <c r="I2827" t="s">
        <v>124</v>
      </c>
      <c r="J2827" t="s">
        <v>91</v>
      </c>
      <c r="K2827" t="s">
        <v>125</v>
      </c>
      <c r="L2827">
        <v>0</v>
      </c>
      <c r="M2827">
        <v>854300</v>
      </c>
      <c r="N2827">
        <v>164304</v>
      </c>
      <c r="O2827">
        <v>45663</v>
      </c>
      <c r="P2827">
        <v>96431</v>
      </c>
      <c r="Q2827" t="s">
        <v>93</v>
      </c>
      <c r="R2827">
        <v>487589</v>
      </c>
    </row>
    <row r="2828" spans="1:18" x14ac:dyDescent="0.25">
      <c r="A2828" t="s">
        <v>407</v>
      </c>
      <c r="B2828" t="s">
        <v>408</v>
      </c>
      <c r="C2828" t="s">
        <v>85</v>
      </c>
      <c r="D2828">
        <v>81</v>
      </c>
      <c r="E2828" t="s">
        <v>86</v>
      </c>
      <c r="F2828" t="s">
        <v>87</v>
      </c>
      <c r="G2828" t="s">
        <v>88</v>
      </c>
      <c r="H2828" t="s">
        <v>89</v>
      </c>
      <c r="I2828" t="s">
        <v>126</v>
      </c>
      <c r="J2828" t="s">
        <v>91</v>
      </c>
      <c r="K2828" t="s">
        <v>127</v>
      </c>
      <c r="L2828">
        <v>0</v>
      </c>
      <c r="M2828">
        <v>854300</v>
      </c>
      <c r="N2828">
        <v>164304</v>
      </c>
      <c r="O2828">
        <v>45663</v>
      </c>
      <c r="P2828">
        <v>96431</v>
      </c>
      <c r="Q2828" t="s">
        <v>93</v>
      </c>
      <c r="R2828">
        <v>487589</v>
      </c>
    </row>
    <row r="2829" spans="1:18" x14ac:dyDescent="0.25">
      <c r="A2829" t="s">
        <v>407</v>
      </c>
      <c r="B2829" t="s">
        <v>408</v>
      </c>
      <c r="C2829" t="s">
        <v>85</v>
      </c>
      <c r="D2829">
        <v>81</v>
      </c>
      <c r="E2829" t="s">
        <v>86</v>
      </c>
      <c r="F2829" t="s">
        <v>87</v>
      </c>
      <c r="G2829" t="s">
        <v>88</v>
      </c>
      <c r="H2829" t="s">
        <v>89</v>
      </c>
      <c r="I2829" t="s">
        <v>128</v>
      </c>
      <c r="J2829" t="s">
        <v>91</v>
      </c>
      <c r="K2829" t="s">
        <v>129</v>
      </c>
      <c r="L2829">
        <v>869736</v>
      </c>
      <c r="M2829">
        <v>854300</v>
      </c>
      <c r="N2829">
        <v>164304</v>
      </c>
      <c r="O2829">
        <v>45663</v>
      </c>
      <c r="P2829">
        <v>96431</v>
      </c>
      <c r="Q2829" t="s">
        <v>93</v>
      </c>
      <c r="R2829">
        <v>487589</v>
      </c>
    </row>
    <row r="2830" spans="1:18" x14ac:dyDescent="0.25">
      <c r="A2830" t="s">
        <v>407</v>
      </c>
      <c r="B2830" t="s">
        <v>408</v>
      </c>
      <c r="C2830" t="s">
        <v>85</v>
      </c>
      <c r="D2830">
        <v>81</v>
      </c>
      <c r="E2830" t="s">
        <v>86</v>
      </c>
      <c r="F2830" t="s">
        <v>87</v>
      </c>
      <c r="G2830" t="s">
        <v>88</v>
      </c>
      <c r="H2830" t="s">
        <v>89</v>
      </c>
      <c r="I2830" t="s">
        <v>130</v>
      </c>
      <c r="J2830" t="s">
        <v>91</v>
      </c>
      <c r="K2830" t="s">
        <v>131</v>
      </c>
      <c r="L2830">
        <v>500</v>
      </c>
      <c r="M2830">
        <v>854300</v>
      </c>
      <c r="N2830">
        <v>164304</v>
      </c>
      <c r="O2830">
        <v>45663</v>
      </c>
      <c r="P2830">
        <v>96431</v>
      </c>
      <c r="Q2830" t="s">
        <v>93</v>
      </c>
      <c r="R2830">
        <v>487589</v>
      </c>
    </row>
    <row r="2831" spans="1:18" x14ac:dyDescent="0.25">
      <c r="A2831" t="s">
        <v>407</v>
      </c>
      <c r="B2831" t="s">
        <v>408</v>
      </c>
      <c r="C2831" t="s">
        <v>85</v>
      </c>
      <c r="D2831">
        <v>81</v>
      </c>
      <c r="E2831" t="s">
        <v>86</v>
      </c>
      <c r="F2831" t="s">
        <v>87</v>
      </c>
      <c r="G2831" t="s">
        <v>88</v>
      </c>
      <c r="H2831" t="s">
        <v>89</v>
      </c>
      <c r="I2831" t="s">
        <v>132</v>
      </c>
      <c r="J2831" t="s">
        <v>91</v>
      </c>
      <c r="K2831" t="s">
        <v>133</v>
      </c>
      <c r="L2831">
        <v>-16464</v>
      </c>
      <c r="M2831">
        <v>854300</v>
      </c>
      <c r="N2831">
        <v>164304</v>
      </c>
      <c r="O2831">
        <v>45663</v>
      </c>
      <c r="P2831">
        <v>96431</v>
      </c>
      <c r="Q2831" t="s">
        <v>93</v>
      </c>
      <c r="R2831">
        <v>487589</v>
      </c>
    </row>
    <row r="2832" spans="1:18" x14ac:dyDescent="0.25">
      <c r="A2832" t="s">
        <v>407</v>
      </c>
      <c r="B2832" t="s">
        <v>408</v>
      </c>
      <c r="C2832" t="s">
        <v>85</v>
      </c>
      <c r="D2832">
        <v>81</v>
      </c>
      <c r="E2832" t="s">
        <v>86</v>
      </c>
      <c r="F2832" t="s">
        <v>87</v>
      </c>
      <c r="G2832" t="s">
        <v>88</v>
      </c>
      <c r="H2832" t="s">
        <v>89</v>
      </c>
      <c r="I2832" t="s">
        <v>134</v>
      </c>
      <c r="J2832" t="s">
        <v>91</v>
      </c>
      <c r="K2832" t="s">
        <v>135</v>
      </c>
      <c r="L2832">
        <v>164030</v>
      </c>
      <c r="M2832">
        <v>854300</v>
      </c>
      <c r="N2832">
        <v>164304</v>
      </c>
      <c r="O2832">
        <v>45663</v>
      </c>
      <c r="P2832">
        <v>96431</v>
      </c>
      <c r="Q2832" t="s">
        <v>93</v>
      </c>
      <c r="R2832">
        <v>487589</v>
      </c>
    </row>
    <row r="2833" spans="1:18" x14ac:dyDescent="0.25">
      <c r="A2833" t="s">
        <v>407</v>
      </c>
      <c r="B2833" t="s">
        <v>408</v>
      </c>
      <c r="C2833" t="s">
        <v>85</v>
      </c>
      <c r="D2833">
        <v>81</v>
      </c>
      <c r="E2833" t="s">
        <v>86</v>
      </c>
      <c r="F2833" t="s">
        <v>87</v>
      </c>
      <c r="G2833" t="s">
        <v>88</v>
      </c>
      <c r="H2833" t="s">
        <v>89</v>
      </c>
      <c r="I2833" t="s">
        <v>136</v>
      </c>
      <c r="J2833" t="s">
        <v>91</v>
      </c>
      <c r="K2833" t="s">
        <v>137</v>
      </c>
      <c r="L2833">
        <v>650</v>
      </c>
      <c r="M2833">
        <v>854300</v>
      </c>
      <c r="N2833">
        <v>164304</v>
      </c>
      <c r="O2833">
        <v>45663</v>
      </c>
      <c r="P2833">
        <v>96431</v>
      </c>
      <c r="Q2833" t="s">
        <v>93</v>
      </c>
      <c r="R2833">
        <v>487589</v>
      </c>
    </row>
    <row r="2834" spans="1:18" x14ac:dyDescent="0.25">
      <c r="A2834" t="s">
        <v>407</v>
      </c>
      <c r="B2834" t="s">
        <v>408</v>
      </c>
      <c r="C2834" t="s">
        <v>85</v>
      </c>
      <c r="D2834">
        <v>81</v>
      </c>
      <c r="E2834" t="s">
        <v>86</v>
      </c>
      <c r="F2834" t="s">
        <v>87</v>
      </c>
      <c r="G2834" t="s">
        <v>88</v>
      </c>
      <c r="H2834" t="s">
        <v>89</v>
      </c>
      <c r="I2834" t="s">
        <v>138</v>
      </c>
      <c r="J2834" t="s">
        <v>91</v>
      </c>
      <c r="K2834" t="s">
        <v>139</v>
      </c>
      <c r="L2834">
        <v>149915</v>
      </c>
      <c r="M2834">
        <v>854300</v>
      </c>
      <c r="N2834">
        <v>164304</v>
      </c>
      <c r="O2834">
        <v>45663</v>
      </c>
      <c r="P2834">
        <v>96431</v>
      </c>
      <c r="Q2834" t="s">
        <v>93</v>
      </c>
      <c r="R2834">
        <v>487589</v>
      </c>
    </row>
    <row r="2835" spans="1:18" x14ac:dyDescent="0.25">
      <c r="A2835" t="s">
        <v>407</v>
      </c>
      <c r="B2835" t="s">
        <v>408</v>
      </c>
      <c r="C2835" t="s">
        <v>85</v>
      </c>
      <c r="D2835">
        <v>81</v>
      </c>
      <c r="E2835" t="s">
        <v>86</v>
      </c>
      <c r="F2835" t="s">
        <v>87</v>
      </c>
      <c r="G2835" t="s">
        <v>88</v>
      </c>
      <c r="H2835" t="s">
        <v>89</v>
      </c>
      <c r="I2835" t="s">
        <v>140</v>
      </c>
      <c r="J2835" t="s">
        <v>91</v>
      </c>
      <c r="K2835" t="s">
        <v>141</v>
      </c>
      <c r="L2835">
        <v>3377</v>
      </c>
      <c r="M2835">
        <v>854300</v>
      </c>
      <c r="N2835">
        <v>164304</v>
      </c>
      <c r="O2835">
        <v>45663</v>
      </c>
      <c r="P2835">
        <v>96431</v>
      </c>
      <c r="Q2835" t="s">
        <v>93</v>
      </c>
      <c r="R2835">
        <v>487589</v>
      </c>
    </row>
    <row r="2836" spans="1:18" x14ac:dyDescent="0.25">
      <c r="A2836" t="s">
        <v>407</v>
      </c>
      <c r="B2836" t="s">
        <v>408</v>
      </c>
      <c r="C2836" t="s">
        <v>85</v>
      </c>
      <c r="D2836">
        <v>81</v>
      </c>
      <c r="E2836" t="s">
        <v>86</v>
      </c>
      <c r="F2836" t="s">
        <v>87</v>
      </c>
      <c r="G2836" t="s">
        <v>88</v>
      </c>
      <c r="H2836" t="s">
        <v>89</v>
      </c>
      <c r="I2836" t="s">
        <v>142</v>
      </c>
      <c r="J2836" t="s">
        <v>91</v>
      </c>
      <c r="K2836" t="s">
        <v>143</v>
      </c>
      <c r="L2836">
        <v>0</v>
      </c>
      <c r="M2836">
        <v>854300</v>
      </c>
      <c r="N2836">
        <v>164304</v>
      </c>
      <c r="O2836">
        <v>45663</v>
      </c>
      <c r="P2836">
        <v>96431</v>
      </c>
      <c r="Q2836" t="s">
        <v>93</v>
      </c>
      <c r="R2836">
        <v>487589</v>
      </c>
    </row>
    <row r="2837" spans="1:18" x14ac:dyDescent="0.25">
      <c r="A2837" t="s">
        <v>407</v>
      </c>
      <c r="B2837" t="s">
        <v>408</v>
      </c>
      <c r="C2837" t="s">
        <v>85</v>
      </c>
      <c r="D2837">
        <v>81</v>
      </c>
      <c r="E2837" t="s">
        <v>86</v>
      </c>
      <c r="F2837" t="s">
        <v>87</v>
      </c>
      <c r="G2837" t="s">
        <v>88</v>
      </c>
      <c r="H2837" t="s">
        <v>89</v>
      </c>
      <c r="I2837" t="s">
        <v>144</v>
      </c>
      <c r="J2837" t="s">
        <v>91</v>
      </c>
      <c r="K2837" t="s">
        <v>145</v>
      </c>
      <c r="L2837">
        <v>0</v>
      </c>
      <c r="M2837">
        <v>854300</v>
      </c>
      <c r="N2837">
        <v>164304</v>
      </c>
      <c r="O2837">
        <v>45663</v>
      </c>
      <c r="P2837">
        <v>96431</v>
      </c>
      <c r="Q2837" t="s">
        <v>93</v>
      </c>
      <c r="R2837">
        <v>487589</v>
      </c>
    </row>
    <row r="2838" spans="1:18" x14ac:dyDescent="0.25">
      <c r="A2838" t="s">
        <v>407</v>
      </c>
      <c r="B2838" t="s">
        <v>408</v>
      </c>
      <c r="C2838" t="s">
        <v>85</v>
      </c>
      <c r="D2838">
        <v>81</v>
      </c>
      <c r="E2838" t="s">
        <v>86</v>
      </c>
      <c r="F2838" t="s">
        <v>87</v>
      </c>
      <c r="G2838" t="s">
        <v>88</v>
      </c>
      <c r="H2838" t="s">
        <v>89</v>
      </c>
      <c r="I2838" t="s">
        <v>146</v>
      </c>
      <c r="J2838" t="s">
        <v>91</v>
      </c>
      <c r="K2838" t="s">
        <v>147</v>
      </c>
      <c r="L2838">
        <v>19701</v>
      </c>
      <c r="M2838">
        <v>854300</v>
      </c>
      <c r="N2838">
        <v>164304</v>
      </c>
      <c r="O2838">
        <v>45663</v>
      </c>
      <c r="P2838">
        <v>96431</v>
      </c>
      <c r="Q2838" t="s">
        <v>93</v>
      </c>
      <c r="R2838">
        <v>487589</v>
      </c>
    </row>
    <row r="2839" spans="1:18" x14ac:dyDescent="0.25">
      <c r="A2839" t="s">
        <v>407</v>
      </c>
      <c r="B2839" t="s">
        <v>408</v>
      </c>
      <c r="C2839" t="s">
        <v>85</v>
      </c>
      <c r="D2839">
        <v>81</v>
      </c>
      <c r="E2839" t="s">
        <v>86</v>
      </c>
      <c r="F2839" t="s">
        <v>87</v>
      </c>
      <c r="G2839" t="s">
        <v>88</v>
      </c>
      <c r="H2839" t="s">
        <v>89</v>
      </c>
      <c r="I2839" t="s">
        <v>148</v>
      </c>
      <c r="J2839" t="s">
        <v>91</v>
      </c>
      <c r="K2839" t="s">
        <v>149</v>
      </c>
      <c r="L2839">
        <v>0</v>
      </c>
      <c r="M2839">
        <v>854300</v>
      </c>
      <c r="N2839">
        <v>164304</v>
      </c>
      <c r="O2839">
        <v>45663</v>
      </c>
      <c r="P2839">
        <v>96431</v>
      </c>
      <c r="Q2839" t="s">
        <v>93</v>
      </c>
      <c r="R2839">
        <v>487589</v>
      </c>
    </row>
    <row r="2840" spans="1:18" x14ac:dyDescent="0.25">
      <c r="A2840" t="s">
        <v>407</v>
      </c>
      <c r="B2840" t="s">
        <v>408</v>
      </c>
      <c r="C2840" t="s">
        <v>85</v>
      </c>
      <c r="D2840">
        <v>81</v>
      </c>
      <c r="E2840" t="s">
        <v>86</v>
      </c>
      <c r="F2840" t="s">
        <v>87</v>
      </c>
      <c r="G2840" t="s">
        <v>88</v>
      </c>
      <c r="H2840" t="s">
        <v>89</v>
      </c>
      <c r="I2840" t="s">
        <v>150</v>
      </c>
      <c r="J2840" t="s">
        <v>91</v>
      </c>
      <c r="K2840" t="s">
        <v>151</v>
      </c>
      <c r="L2840">
        <v>8126</v>
      </c>
      <c r="M2840">
        <v>854300</v>
      </c>
      <c r="N2840">
        <v>164304</v>
      </c>
      <c r="O2840">
        <v>45663</v>
      </c>
      <c r="P2840">
        <v>96431</v>
      </c>
      <c r="Q2840" t="s">
        <v>93</v>
      </c>
      <c r="R2840">
        <v>487589</v>
      </c>
    </row>
    <row r="2841" spans="1:18" x14ac:dyDescent="0.25">
      <c r="A2841" t="s">
        <v>407</v>
      </c>
      <c r="B2841" t="s">
        <v>408</v>
      </c>
      <c r="C2841" t="s">
        <v>85</v>
      </c>
      <c r="D2841">
        <v>81</v>
      </c>
      <c r="E2841" t="s">
        <v>86</v>
      </c>
      <c r="F2841" t="s">
        <v>87</v>
      </c>
      <c r="G2841" t="s">
        <v>88</v>
      </c>
      <c r="H2841" t="s">
        <v>89</v>
      </c>
      <c r="I2841" t="s">
        <v>152</v>
      </c>
      <c r="J2841" t="s">
        <v>91</v>
      </c>
      <c r="K2841" t="s">
        <v>153</v>
      </c>
      <c r="L2841">
        <v>6446</v>
      </c>
      <c r="M2841">
        <v>854300</v>
      </c>
      <c r="N2841">
        <v>164304</v>
      </c>
      <c r="O2841">
        <v>45663</v>
      </c>
      <c r="P2841">
        <v>96431</v>
      </c>
      <c r="Q2841" t="s">
        <v>93</v>
      </c>
      <c r="R2841">
        <v>487589</v>
      </c>
    </row>
    <row r="2842" spans="1:18" x14ac:dyDescent="0.25">
      <c r="A2842" t="s">
        <v>407</v>
      </c>
      <c r="B2842" t="s">
        <v>408</v>
      </c>
      <c r="C2842" t="s">
        <v>85</v>
      </c>
      <c r="D2842">
        <v>81</v>
      </c>
      <c r="E2842" t="s">
        <v>86</v>
      </c>
      <c r="F2842" t="s">
        <v>87</v>
      </c>
      <c r="G2842" t="s">
        <v>88</v>
      </c>
      <c r="H2842" t="s">
        <v>89</v>
      </c>
      <c r="I2842" t="s">
        <v>154</v>
      </c>
      <c r="J2842" t="s">
        <v>91</v>
      </c>
      <c r="K2842" t="s">
        <v>155</v>
      </c>
      <c r="L2842">
        <v>0</v>
      </c>
      <c r="M2842">
        <v>854300</v>
      </c>
      <c r="N2842">
        <v>164304</v>
      </c>
      <c r="O2842">
        <v>45663</v>
      </c>
      <c r="P2842">
        <v>96431</v>
      </c>
      <c r="Q2842" t="s">
        <v>93</v>
      </c>
      <c r="R2842">
        <v>487589</v>
      </c>
    </row>
    <row r="2843" spans="1:18" x14ac:dyDescent="0.25">
      <c r="A2843" t="s">
        <v>407</v>
      </c>
      <c r="B2843" t="s">
        <v>408</v>
      </c>
      <c r="C2843" t="s">
        <v>85</v>
      </c>
      <c r="D2843">
        <v>81</v>
      </c>
      <c r="E2843" t="s">
        <v>86</v>
      </c>
      <c r="F2843" t="s">
        <v>87</v>
      </c>
      <c r="G2843" t="s">
        <v>88</v>
      </c>
      <c r="H2843" t="s">
        <v>89</v>
      </c>
      <c r="I2843" t="s">
        <v>156</v>
      </c>
      <c r="J2843" t="s">
        <v>91</v>
      </c>
      <c r="K2843" t="s">
        <v>157</v>
      </c>
      <c r="L2843">
        <v>0</v>
      </c>
      <c r="M2843">
        <v>854300</v>
      </c>
      <c r="N2843">
        <v>164304</v>
      </c>
      <c r="O2843">
        <v>45663</v>
      </c>
      <c r="P2843">
        <v>96431</v>
      </c>
      <c r="Q2843" t="s">
        <v>93</v>
      </c>
      <c r="R2843">
        <v>487589</v>
      </c>
    </row>
    <row r="2844" spans="1:18" x14ac:dyDescent="0.25">
      <c r="A2844" t="s">
        <v>407</v>
      </c>
      <c r="B2844" t="s">
        <v>408</v>
      </c>
      <c r="C2844" t="s">
        <v>85</v>
      </c>
      <c r="D2844">
        <v>81</v>
      </c>
      <c r="E2844" t="s">
        <v>86</v>
      </c>
      <c r="F2844" t="s">
        <v>87</v>
      </c>
      <c r="G2844" t="s">
        <v>88</v>
      </c>
      <c r="H2844" t="s">
        <v>89</v>
      </c>
      <c r="I2844" t="s">
        <v>158</v>
      </c>
      <c r="J2844" t="s">
        <v>91</v>
      </c>
      <c r="K2844" t="s">
        <v>159</v>
      </c>
      <c r="L2844">
        <v>275</v>
      </c>
      <c r="M2844">
        <v>854300</v>
      </c>
      <c r="N2844">
        <v>164304</v>
      </c>
      <c r="O2844">
        <v>45663</v>
      </c>
      <c r="P2844">
        <v>96431</v>
      </c>
      <c r="Q2844" t="s">
        <v>93</v>
      </c>
      <c r="R2844">
        <v>487589</v>
      </c>
    </row>
    <row r="2845" spans="1:18" x14ac:dyDescent="0.25">
      <c r="A2845" t="s">
        <v>407</v>
      </c>
      <c r="B2845" t="s">
        <v>408</v>
      </c>
      <c r="C2845" t="s">
        <v>85</v>
      </c>
      <c r="D2845">
        <v>81</v>
      </c>
      <c r="E2845" t="s">
        <v>86</v>
      </c>
      <c r="F2845" t="s">
        <v>87</v>
      </c>
      <c r="G2845" t="s">
        <v>88</v>
      </c>
      <c r="H2845" t="s">
        <v>89</v>
      </c>
      <c r="I2845" t="s">
        <v>160</v>
      </c>
      <c r="J2845" t="s">
        <v>91</v>
      </c>
      <c r="K2845" t="s">
        <v>161</v>
      </c>
      <c r="L2845">
        <v>800</v>
      </c>
      <c r="M2845">
        <v>854300</v>
      </c>
      <c r="N2845">
        <v>164304</v>
      </c>
      <c r="O2845">
        <v>45663</v>
      </c>
      <c r="P2845">
        <v>96431</v>
      </c>
      <c r="Q2845" t="s">
        <v>93</v>
      </c>
      <c r="R2845">
        <v>487589</v>
      </c>
    </row>
    <row r="2846" spans="1:18" x14ac:dyDescent="0.25">
      <c r="A2846" t="s">
        <v>407</v>
      </c>
      <c r="B2846" t="s">
        <v>408</v>
      </c>
      <c r="C2846" t="s">
        <v>85</v>
      </c>
      <c r="D2846">
        <v>81</v>
      </c>
      <c r="E2846" t="s">
        <v>86</v>
      </c>
      <c r="F2846" t="s">
        <v>87</v>
      </c>
      <c r="G2846" t="s">
        <v>88</v>
      </c>
      <c r="H2846" t="s">
        <v>89</v>
      </c>
      <c r="I2846" t="s">
        <v>162</v>
      </c>
      <c r="J2846" t="s">
        <v>91</v>
      </c>
      <c r="K2846" t="s">
        <v>163</v>
      </c>
      <c r="L2846">
        <v>120</v>
      </c>
      <c r="M2846">
        <v>854300</v>
      </c>
      <c r="N2846">
        <v>164304</v>
      </c>
      <c r="O2846">
        <v>45663</v>
      </c>
      <c r="P2846">
        <v>96431</v>
      </c>
      <c r="Q2846" t="s">
        <v>93</v>
      </c>
      <c r="R2846">
        <v>487589</v>
      </c>
    </row>
    <row r="2847" spans="1:18" x14ac:dyDescent="0.25">
      <c r="A2847" t="s">
        <v>407</v>
      </c>
      <c r="B2847" t="s">
        <v>408</v>
      </c>
      <c r="C2847" t="s">
        <v>85</v>
      </c>
      <c r="D2847">
        <v>81</v>
      </c>
      <c r="E2847" t="s">
        <v>86</v>
      </c>
      <c r="F2847" t="s">
        <v>87</v>
      </c>
      <c r="G2847" t="s">
        <v>88</v>
      </c>
      <c r="H2847" t="s">
        <v>89</v>
      </c>
      <c r="I2847" t="s">
        <v>164</v>
      </c>
      <c r="J2847" t="s">
        <v>91</v>
      </c>
      <c r="K2847" t="s">
        <v>165</v>
      </c>
      <c r="L2847">
        <v>2500</v>
      </c>
      <c r="M2847">
        <v>854300</v>
      </c>
      <c r="N2847">
        <v>164304</v>
      </c>
      <c r="O2847">
        <v>45663</v>
      </c>
      <c r="P2847">
        <v>96431</v>
      </c>
      <c r="Q2847" t="s">
        <v>93</v>
      </c>
      <c r="R2847">
        <v>487589</v>
      </c>
    </row>
    <row r="2848" spans="1:18" x14ac:dyDescent="0.25">
      <c r="A2848" t="s">
        <v>407</v>
      </c>
      <c r="B2848" t="s">
        <v>408</v>
      </c>
      <c r="C2848" t="s">
        <v>85</v>
      </c>
      <c r="D2848">
        <v>81</v>
      </c>
      <c r="E2848" t="s">
        <v>86</v>
      </c>
      <c r="F2848" t="s">
        <v>87</v>
      </c>
      <c r="G2848" t="s">
        <v>88</v>
      </c>
      <c r="H2848" t="s">
        <v>89</v>
      </c>
      <c r="I2848" t="s">
        <v>166</v>
      </c>
      <c r="J2848" t="s">
        <v>91</v>
      </c>
      <c r="K2848" t="s">
        <v>167</v>
      </c>
      <c r="L2848">
        <v>0</v>
      </c>
      <c r="M2848">
        <v>854300</v>
      </c>
      <c r="N2848">
        <v>164304</v>
      </c>
      <c r="O2848">
        <v>45663</v>
      </c>
      <c r="P2848">
        <v>96431</v>
      </c>
      <c r="Q2848" t="s">
        <v>93</v>
      </c>
      <c r="R2848">
        <v>487589</v>
      </c>
    </row>
    <row r="2849" spans="1:18" x14ac:dyDescent="0.25">
      <c r="A2849" t="s">
        <v>407</v>
      </c>
      <c r="B2849" t="s">
        <v>408</v>
      </c>
      <c r="C2849" t="s">
        <v>85</v>
      </c>
      <c r="D2849">
        <v>81</v>
      </c>
      <c r="E2849" t="s">
        <v>86</v>
      </c>
      <c r="F2849" t="s">
        <v>87</v>
      </c>
      <c r="G2849" t="s">
        <v>88</v>
      </c>
      <c r="H2849" t="s">
        <v>89</v>
      </c>
      <c r="I2849" t="s">
        <v>168</v>
      </c>
      <c r="J2849" t="s">
        <v>91</v>
      </c>
      <c r="K2849" t="s">
        <v>169</v>
      </c>
      <c r="L2849">
        <v>570</v>
      </c>
      <c r="M2849">
        <v>854300</v>
      </c>
      <c r="N2849">
        <v>164304</v>
      </c>
      <c r="O2849">
        <v>45663</v>
      </c>
      <c r="P2849">
        <v>96431</v>
      </c>
      <c r="Q2849" t="s">
        <v>93</v>
      </c>
      <c r="R2849">
        <v>487589</v>
      </c>
    </row>
    <row r="2850" spans="1:18" x14ac:dyDescent="0.25">
      <c r="A2850" t="s">
        <v>407</v>
      </c>
      <c r="B2850" t="s">
        <v>408</v>
      </c>
      <c r="C2850" t="s">
        <v>85</v>
      </c>
      <c r="D2850">
        <v>81</v>
      </c>
      <c r="E2850" t="s">
        <v>86</v>
      </c>
      <c r="F2850" t="s">
        <v>87</v>
      </c>
      <c r="G2850" t="s">
        <v>88</v>
      </c>
      <c r="H2850" t="s">
        <v>89</v>
      </c>
      <c r="I2850" t="s">
        <v>170</v>
      </c>
      <c r="J2850" t="s">
        <v>91</v>
      </c>
      <c r="K2850" t="s">
        <v>171</v>
      </c>
      <c r="L2850">
        <v>2481</v>
      </c>
      <c r="M2850">
        <v>854300</v>
      </c>
      <c r="N2850">
        <v>164304</v>
      </c>
      <c r="O2850">
        <v>45663</v>
      </c>
      <c r="P2850">
        <v>96431</v>
      </c>
      <c r="Q2850" t="s">
        <v>93</v>
      </c>
      <c r="R2850">
        <v>487589</v>
      </c>
    </row>
    <row r="2851" spans="1:18" x14ac:dyDescent="0.25">
      <c r="A2851" t="s">
        <v>407</v>
      </c>
      <c r="B2851" t="s">
        <v>408</v>
      </c>
      <c r="C2851" t="s">
        <v>85</v>
      </c>
      <c r="D2851">
        <v>81</v>
      </c>
      <c r="E2851" t="s">
        <v>86</v>
      </c>
      <c r="F2851" t="s">
        <v>87</v>
      </c>
      <c r="G2851" t="s">
        <v>88</v>
      </c>
      <c r="H2851" t="s">
        <v>89</v>
      </c>
      <c r="I2851" t="s">
        <v>172</v>
      </c>
      <c r="J2851" t="s">
        <v>91</v>
      </c>
      <c r="K2851" t="s">
        <v>173</v>
      </c>
      <c r="L2851">
        <v>4540</v>
      </c>
      <c r="M2851">
        <v>854300</v>
      </c>
      <c r="N2851">
        <v>164304</v>
      </c>
      <c r="O2851">
        <v>45663</v>
      </c>
      <c r="P2851">
        <v>96431</v>
      </c>
      <c r="Q2851" t="s">
        <v>93</v>
      </c>
      <c r="R2851">
        <v>487589</v>
      </c>
    </row>
    <row r="2852" spans="1:18" x14ac:dyDescent="0.25">
      <c r="A2852" t="s">
        <v>407</v>
      </c>
      <c r="B2852" t="s">
        <v>408</v>
      </c>
      <c r="C2852" t="s">
        <v>85</v>
      </c>
      <c r="D2852">
        <v>81</v>
      </c>
      <c r="E2852" t="s">
        <v>86</v>
      </c>
      <c r="F2852" t="s">
        <v>87</v>
      </c>
      <c r="G2852" t="s">
        <v>88</v>
      </c>
      <c r="H2852" t="s">
        <v>89</v>
      </c>
      <c r="I2852" t="s">
        <v>174</v>
      </c>
      <c r="J2852" t="s">
        <v>91</v>
      </c>
      <c r="K2852" t="s">
        <v>175</v>
      </c>
      <c r="L2852">
        <v>0</v>
      </c>
      <c r="M2852">
        <v>854300</v>
      </c>
      <c r="N2852">
        <v>164304</v>
      </c>
      <c r="O2852">
        <v>45663</v>
      </c>
      <c r="P2852">
        <v>96431</v>
      </c>
      <c r="Q2852" t="s">
        <v>93</v>
      </c>
      <c r="R2852">
        <v>487589</v>
      </c>
    </row>
    <row r="2853" spans="1:18" x14ac:dyDescent="0.25">
      <c r="A2853" t="s">
        <v>407</v>
      </c>
      <c r="B2853" t="s">
        <v>408</v>
      </c>
      <c r="C2853" t="s">
        <v>85</v>
      </c>
      <c r="D2853">
        <v>81</v>
      </c>
      <c r="E2853" t="s">
        <v>86</v>
      </c>
      <c r="F2853" t="s">
        <v>87</v>
      </c>
      <c r="G2853" t="s">
        <v>88</v>
      </c>
      <c r="H2853" t="s">
        <v>89</v>
      </c>
      <c r="I2853" t="s">
        <v>176</v>
      </c>
      <c r="J2853" t="s">
        <v>91</v>
      </c>
      <c r="K2853" t="s">
        <v>177</v>
      </c>
      <c r="L2853">
        <v>0</v>
      </c>
      <c r="M2853">
        <v>854300</v>
      </c>
      <c r="N2853">
        <v>164304</v>
      </c>
      <c r="O2853">
        <v>45663</v>
      </c>
      <c r="P2853">
        <v>96431</v>
      </c>
      <c r="Q2853" t="s">
        <v>93</v>
      </c>
      <c r="R2853">
        <v>487589</v>
      </c>
    </row>
    <row r="2854" spans="1:18" x14ac:dyDescent="0.25">
      <c r="A2854" t="s">
        <v>407</v>
      </c>
      <c r="B2854" t="s">
        <v>408</v>
      </c>
      <c r="C2854" t="s">
        <v>85</v>
      </c>
      <c r="D2854">
        <v>81</v>
      </c>
      <c r="E2854" t="s">
        <v>86</v>
      </c>
      <c r="F2854" t="s">
        <v>87</v>
      </c>
      <c r="G2854" t="s">
        <v>88</v>
      </c>
      <c r="H2854" t="s">
        <v>89</v>
      </c>
      <c r="I2854" t="s">
        <v>178</v>
      </c>
      <c r="J2854" t="s">
        <v>91</v>
      </c>
      <c r="K2854" t="s">
        <v>179</v>
      </c>
      <c r="L2854">
        <v>18429</v>
      </c>
      <c r="M2854">
        <v>854300</v>
      </c>
      <c r="N2854">
        <v>164304</v>
      </c>
      <c r="O2854">
        <v>45663</v>
      </c>
      <c r="P2854">
        <v>96431</v>
      </c>
      <c r="Q2854" t="s">
        <v>93</v>
      </c>
      <c r="R2854">
        <v>487589</v>
      </c>
    </row>
    <row r="2855" spans="1:18" x14ac:dyDescent="0.25">
      <c r="A2855" t="s">
        <v>407</v>
      </c>
      <c r="B2855" t="s">
        <v>408</v>
      </c>
      <c r="C2855" t="s">
        <v>85</v>
      </c>
      <c r="D2855">
        <v>81</v>
      </c>
      <c r="E2855" t="s">
        <v>86</v>
      </c>
      <c r="F2855" t="s">
        <v>87</v>
      </c>
      <c r="G2855" t="s">
        <v>88</v>
      </c>
      <c r="H2855" t="s">
        <v>89</v>
      </c>
      <c r="I2855" t="s">
        <v>180</v>
      </c>
      <c r="J2855" t="s">
        <v>91</v>
      </c>
      <c r="K2855" t="s">
        <v>181</v>
      </c>
      <c r="L2855">
        <v>23198</v>
      </c>
      <c r="M2855">
        <v>854300</v>
      </c>
      <c r="N2855">
        <v>164304</v>
      </c>
      <c r="O2855">
        <v>45663</v>
      </c>
      <c r="P2855">
        <v>96431</v>
      </c>
      <c r="Q2855" t="s">
        <v>93</v>
      </c>
      <c r="R2855">
        <v>487589</v>
      </c>
    </row>
    <row r="2856" spans="1:18" x14ac:dyDescent="0.25">
      <c r="A2856" t="s">
        <v>407</v>
      </c>
      <c r="B2856" t="s">
        <v>408</v>
      </c>
      <c r="C2856" t="s">
        <v>85</v>
      </c>
      <c r="D2856">
        <v>81</v>
      </c>
      <c r="E2856" t="s">
        <v>86</v>
      </c>
      <c r="F2856" t="s">
        <v>87</v>
      </c>
      <c r="G2856" t="s">
        <v>88</v>
      </c>
      <c r="H2856" t="s">
        <v>89</v>
      </c>
      <c r="I2856" t="s">
        <v>182</v>
      </c>
      <c r="J2856" t="s">
        <v>91</v>
      </c>
      <c r="K2856" t="s">
        <v>183</v>
      </c>
      <c r="L2856">
        <v>0</v>
      </c>
      <c r="M2856">
        <v>854300</v>
      </c>
      <c r="N2856">
        <v>164304</v>
      </c>
      <c r="O2856">
        <v>45663</v>
      </c>
      <c r="P2856">
        <v>96431</v>
      </c>
      <c r="Q2856" t="s">
        <v>93</v>
      </c>
      <c r="R2856">
        <v>487589</v>
      </c>
    </row>
    <row r="2857" spans="1:18" x14ac:dyDescent="0.25">
      <c r="A2857" t="s">
        <v>407</v>
      </c>
      <c r="B2857" t="s">
        <v>408</v>
      </c>
      <c r="C2857" t="s">
        <v>85</v>
      </c>
      <c r="D2857">
        <v>81</v>
      </c>
      <c r="E2857" t="s">
        <v>86</v>
      </c>
      <c r="F2857" t="s">
        <v>87</v>
      </c>
      <c r="G2857" t="s">
        <v>88</v>
      </c>
      <c r="H2857" t="s">
        <v>89</v>
      </c>
      <c r="I2857" t="s">
        <v>184</v>
      </c>
      <c r="J2857" t="s">
        <v>91</v>
      </c>
      <c r="K2857" t="s">
        <v>185</v>
      </c>
      <c r="L2857">
        <v>0</v>
      </c>
      <c r="M2857">
        <v>854300</v>
      </c>
      <c r="N2857">
        <v>164304</v>
      </c>
      <c r="O2857">
        <v>45663</v>
      </c>
      <c r="P2857">
        <v>96431</v>
      </c>
      <c r="Q2857" t="s">
        <v>93</v>
      </c>
      <c r="R2857">
        <v>487589</v>
      </c>
    </row>
    <row r="2858" spans="1:18" x14ac:dyDescent="0.25">
      <c r="A2858" t="s">
        <v>407</v>
      </c>
      <c r="B2858" t="s">
        <v>408</v>
      </c>
      <c r="C2858" t="s">
        <v>85</v>
      </c>
      <c r="D2858">
        <v>81</v>
      </c>
      <c r="E2858" t="s">
        <v>86</v>
      </c>
      <c r="F2858" t="s">
        <v>87</v>
      </c>
      <c r="G2858" t="s">
        <v>88</v>
      </c>
      <c r="H2858" t="s">
        <v>89</v>
      </c>
      <c r="I2858" t="s">
        <v>186</v>
      </c>
      <c r="J2858" t="s">
        <v>91</v>
      </c>
      <c r="K2858" t="s">
        <v>187</v>
      </c>
      <c r="L2858">
        <v>0</v>
      </c>
      <c r="M2858">
        <v>854300</v>
      </c>
      <c r="N2858">
        <v>164304</v>
      </c>
      <c r="O2858">
        <v>45663</v>
      </c>
      <c r="P2858">
        <v>96431</v>
      </c>
      <c r="Q2858" t="s">
        <v>93</v>
      </c>
      <c r="R2858">
        <v>487589</v>
      </c>
    </row>
    <row r="2859" spans="1:18" x14ac:dyDescent="0.25">
      <c r="A2859" t="s">
        <v>407</v>
      </c>
      <c r="B2859" t="s">
        <v>408</v>
      </c>
      <c r="C2859" t="s">
        <v>85</v>
      </c>
      <c r="D2859">
        <v>81</v>
      </c>
      <c r="E2859" t="s">
        <v>86</v>
      </c>
      <c r="F2859" t="s">
        <v>87</v>
      </c>
      <c r="G2859" t="s">
        <v>88</v>
      </c>
      <c r="H2859" t="s">
        <v>89</v>
      </c>
      <c r="I2859" t="s">
        <v>188</v>
      </c>
      <c r="J2859" t="s">
        <v>91</v>
      </c>
      <c r="K2859" t="s">
        <v>189</v>
      </c>
      <c r="L2859">
        <v>0</v>
      </c>
      <c r="M2859">
        <v>854300</v>
      </c>
      <c r="N2859">
        <v>164304</v>
      </c>
      <c r="O2859">
        <v>45663</v>
      </c>
      <c r="P2859">
        <v>96431</v>
      </c>
      <c r="Q2859" t="s">
        <v>93</v>
      </c>
      <c r="R2859">
        <v>487589</v>
      </c>
    </row>
    <row r="2860" spans="1:18" x14ac:dyDescent="0.25">
      <c r="A2860" t="s">
        <v>407</v>
      </c>
      <c r="B2860" t="s">
        <v>408</v>
      </c>
      <c r="C2860" t="s">
        <v>85</v>
      </c>
      <c r="D2860">
        <v>81</v>
      </c>
      <c r="E2860" t="s">
        <v>86</v>
      </c>
      <c r="F2860" t="s">
        <v>87</v>
      </c>
      <c r="G2860" t="s">
        <v>88</v>
      </c>
      <c r="H2860" t="s">
        <v>89</v>
      </c>
      <c r="I2860" t="s">
        <v>190</v>
      </c>
      <c r="J2860" t="s">
        <v>91</v>
      </c>
      <c r="K2860" t="s">
        <v>191</v>
      </c>
      <c r="L2860">
        <v>850</v>
      </c>
      <c r="M2860">
        <v>854300</v>
      </c>
      <c r="N2860">
        <v>164304</v>
      </c>
      <c r="O2860">
        <v>45663</v>
      </c>
      <c r="P2860">
        <v>96431</v>
      </c>
      <c r="Q2860" t="s">
        <v>93</v>
      </c>
      <c r="R2860">
        <v>487589</v>
      </c>
    </row>
    <row r="2861" spans="1:18" x14ac:dyDescent="0.25">
      <c r="A2861" t="s">
        <v>407</v>
      </c>
      <c r="B2861" t="s">
        <v>408</v>
      </c>
      <c r="C2861" t="s">
        <v>85</v>
      </c>
      <c r="D2861">
        <v>81</v>
      </c>
      <c r="E2861" t="s">
        <v>86</v>
      </c>
      <c r="F2861" t="s">
        <v>87</v>
      </c>
      <c r="G2861" t="s">
        <v>88</v>
      </c>
      <c r="H2861" t="s">
        <v>89</v>
      </c>
      <c r="I2861" t="s">
        <v>192</v>
      </c>
      <c r="J2861" t="s">
        <v>91</v>
      </c>
      <c r="K2861" t="s">
        <v>193</v>
      </c>
      <c r="L2861">
        <v>5920</v>
      </c>
      <c r="M2861">
        <v>854300</v>
      </c>
      <c r="N2861">
        <v>164304</v>
      </c>
      <c r="O2861">
        <v>45663</v>
      </c>
      <c r="P2861">
        <v>96431</v>
      </c>
      <c r="Q2861" t="s">
        <v>93</v>
      </c>
      <c r="R2861">
        <v>487589</v>
      </c>
    </row>
    <row r="2862" spans="1:18" x14ac:dyDescent="0.25">
      <c r="A2862" t="s">
        <v>407</v>
      </c>
      <c r="B2862" t="s">
        <v>408</v>
      </c>
      <c r="C2862" t="s">
        <v>85</v>
      </c>
      <c r="D2862">
        <v>81</v>
      </c>
      <c r="E2862" t="s">
        <v>86</v>
      </c>
      <c r="F2862" t="s">
        <v>87</v>
      </c>
      <c r="G2862" t="s">
        <v>88</v>
      </c>
      <c r="H2862" t="s">
        <v>89</v>
      </c>
      <c r="I2862" t="s">
        <v>194</v>
      </c>
      <c r="J2862" t="s">
        <v>91</v>
      </c>
      <c r="K2862" t="s">
        <v>195</v>
      </c>
      <c r="L2862">
        <v>28889</v>
      </c>
      <c r="M2862">
        <v>854300</v>
      </c>
      <c r="N2862">
        <v>164304</v>
      </c>
      <c r="O2862">
        <v>45663</v>
      </c>
      <c r="P2862">
        <v>96431</v>
      </c>
      <c r="Q2862" t="s">
        <v>93</v>
      </c>
      <c r="R2862">
        <v>487589</v>
      </c>
    </row>
    <row r="2863" spans="1:18" x14ac:dyDescent="0.25">
      <c r="A2863" t="s">
        <v>407</v>
      </c>
      <c r="B2863" t="s">
        <v>408</v>
      </c>
      <c r="C2863" t="s">
        <v>85</v>
      </c>
      <c r="D2863">
        <v>81</v>
      </c>
      <c r="E2863" t="s">
        <v>86</v>
      </c>
      <c r="F2863" t="s">
        <v>87</v>
      </c>
      <c r="G2863" t="s">
        <v>88</v>
      </c>
      <c r="H2863" t="s">
        <v>89</v>
      </c>
      <c r="I2863" t="s">
        <v>196</v>
      </c>
      <c r="J2863" t="s">
        <v>91</v>
      </c>
      <c r="K2863" t="s">
        <v>197</v>
      </c>
      <c r="L2863">
        <v>12948</v>
      </c>
      <c r="M2863">
        <v>854300</v>
      </c>
      <c r="N2863">
        <v>164304</v>
      </c>
      <c r="O2863">
        <v>45663</v>
      </c>
      <c r="P2863">
        <v>96431</v>
      </c>
      <c r="Q2863" t="s">
        <v>93</v>
      </c>
      <c r="R2863">
        <v>487589</v>
      </c>
    </row>
    <row r="2864" spans="1:18" x14ac:dyDescent="0.25">
      <c r="A2864" t="s">
        <v>407</v>
      </c>
      <c r="B2864" t="s">
        <v>408</v>
      </c>
      <c r="C2864" t="s">
        <v>85</v>
      </c>
      <c r="D2864">
        <v>81</v>
      </c>
      <c r="E2864" t="s">
        <v>86</v>
      </c>
      <c r="F2864" t="s">
        <v>87</v>
      </c>
      <c r="G2864" t="s">
        <v>88</v>
      </c>
      <c r="H2864" t="s">
        <v>89</v>
      </c>
      <c r="I2864" t="s">
        <v>198</v>
      </c>
      <c r="J2864" t="s">
        <v>91</v>
      </c>
      <c r="K2864" t="s">
        <v>199</v>
      </c>
      <c r="L2864">
        <v>0</v>
      </c>
      <c r="M2864">
        <v>854300</v>
      </c>
      <c r="N2864">
        <v>164304</v>
      </c>
      <c r="O2864">
        <v>45663</v>
      </c>
      <c r="P2864">
        <v>96431</v>
      </c>
      <c r="Q2864" t="s">
        <v>93</v>
      </c>
      <c r="R2864">
        <v>487589</v>
      </c>
    </row>
    <row r="2865" spans="1:18" x14ac:dyDescent="0.25">
      <c r="A2865" t="s">
        <v>407</v>
      </c>
      <c r="B2865" t="s">
        <v>408</v>
      </c>
      <c r="C2865" t="s">
        <v>85</v>
      </c>
      <c r="D2865">
        <v>81</v>
      </c>
      <c r="E2865" t="s">
        <v>86</v>
      </c>
      <c r="F2865" t="s">
        <v>87</v>
      </c>
      <c r="G2865" t="s">
        <v>88</v>
      </c>
      <c r="H2865" t="s">
        <v>89</v>
      </c>
      <c r="I2865" t="s">
        <v>200</v>
      </c>
      <c r="J2865" t="s">
        <v>91</v>
      </c>
      <c r="K2865" t="s">
        <v>201</v>
      </c>
      <c r="L2865">
        <v>14151</v>
      </c>
      <c r="M2865">
        <v>854300</v>
      </c>
      <c r="N2865">
        <v>164304</v>
      </c>
      <c r="O2865">
        <v>45663</v>
      </c>
      <c r="P2865">
        <v>96431</v>
      </c>
      <c r="Q2865" t="s">
        <v>93</v>
      </c>
      <c r="R2865">
        <v>487589</v>
      </c>
    </row>
    <row r="2866" spans="1:18" x14ac:dyDescent="0.25">
      <c r="A2866" t="s">
        <v>407</v>
      </c>
      <c r="B2866" t="s">
        <v>408</v>
      </c>
      <c r="C2866" t="s">
        <v>85</v>
      </c>
      <c r="D2866">
        <v>81</v>
      </c>
      <c r="E2866" t="s">
        <v>86</v>
      </c>
      <c r="F2866" t="s">
        <v>87</v>
      </c>
      <c r="G2866" t="s">
        <v>88</v>
      </c>
      <c r="H2866" t="s">
        <v>89</v>
      </c>
      <c r="I2866" t="s">
        <v>202</v>
      </c>
      <c r="J2866" t="s">
        <v>91</v>
      </c>
      <c r="K2866" t="s">
        <v>203</v>
      </c>
      <c r="L2866">
        <v>419</v>
      </c>
      <c r="M2866">
        <v>854300</v>
      </c>
      <c r="N2866">
        <v>164304</v>
      </c>
      <c r="O2866">
        <v>45663</v>
      </c>
      <c r="P2866">
        <v>96431</v>
      </c>
      <c r="Q2866" t="s">
        <v>93</v>
      </c>
      <c r="R2866">
        <v>487589</v>
      </c>
    </row>
    <row r="2867" spans="1:18" x14ac:dyDescent="0.25">
      <c r="A2867" t="s">
        <v>407</v>
      </c>
      <c r="B2867" t="s">
        <v>408</v>
      </c>
      <c r="C2867" t="s">
        <v>85</v>
      </c>
      <c r="D2867">
        <v>81</v>
      </c>
      <c r="E2867" t="s">
        <v>86</v>
      </c>
      <c r="F2867" t="s">
        <v>87</v>
      </c>
      <c r="G2867" t="s">
        <v>88</v>
      </c>
      <c r="H2867" t="s">
        <v>89</v>
      </c>
      <c r="I2867" t="s">
        <v>204</v>
      </c>
      <c r="J2867" t="s">
        <v>91</v>
      </c>
      <c r="K2867" t="s">
        <v>205</v>
      </c>
      <c r="L2867">
        <v>27825</v>
      </c>
      <c r="M2867">
        <v>854300</v>
      </c>
      <c r="N2867">
        <v>164304</v>
      </c>
      <c r="O2867">
        <v>45663</v>
      </c>
      <c r="P2867">
        <v>96431</v>
      </c>
      <c r="Q2867" t="s">
        <v>93</v>
      </c>
      <c r="R2867">
        <v>487589</v>
      </c>
    </row>
    <row r="2868" spans="1:18" x14ac:dyDescent="0.25">
      <c r="A2868" t="s">
        <v>407</v>
      </c>
      <c r="B2868" t="s">
        <v>408</v>
      </c>
      <c r="C2868" t="s">
        <v>85</v>
      </c>
      <c r="D2868">
        <v>81</v>
      </c>
      <c r="E2868" t="s">
        <v>86</v>
      </c>
      <c r="F2868" t="s">
        <v>87</v>
      </c>
      <c r="G2868" t="s">
        <v>88</v>
      </c>
      <c r="H2868" t="s">
        <v>89</v>
      </c>
      <c r="I2868" t="s">
        <v>206</v>
      </c>
      <c r="J2868" t="s">
        <v>91</v>
      </c>
      <c r="K2868" t="s">
        <v>207</v>
      </c>
      <c r="L2868">
        <v>1123</v>
      </c>
      <c r="M2868">
        <v>854300</v>
      </c>
      <c r="N2868">
        <v>164304</v>
      </c>
      <c r="O2868">
        <v>45663</v>
      </c>
      <c r="P2868">
        <v>96431</v>
      </c>
      <c r="Q2868" t="s">
        <v>93</v>
      </c>
      <c r="R2868">
        <v>487589</v>
      </c>
    </row>
    <row r="2869" spans="1:18" x14ac:dyDescent="0.25">
      <c r="A2869" t="s">
        <v>407</v>
      </c>
      <c r="B2869" t="s">
        <v>408</v>
      </c>
      <c r="C2869" t="s">
        <v>85</v>
      </c>
      <c r="D2869">
        <v>81</v>
      </c>
      <c r="E2869" t="s">
        <v>86</v>
      </c>
      <c r="F2869" t="s">
        <v>87</v>
      </c>
      <c r="G2869" t="s">
        <v>88</v>
      </c>
      <c r="H2869" t="s">
        <v>89</v>
      </c>
      <c r="I2869" t="s">
        <v>208</v>
      </c>
      <c r="J2869" t="s">
        <v>91</v>
      </c>
      <c r="K2869" t="s">
        <v>209</v>
      </c>
      <c r="L2869">
        <v>2207</v>
      </c>
      <c r="M2869">
        <v>854300</v>
      </c>
      <c r="N2869">
        <v>164304</v>
      </c>
      <c r="O2869">
        <v>45663</v>
      </c>
      <c r="P2869">
        <v>96431</v>
      </c>
      <c r="Q2869" t="s">
        <v>93</v>
      </c>
      <c r="R2869">
        <v>487589</v>
      </c>
    </row>
    <row r="2870" spans="1:18" x14ac:dyDescent="0.25">
      <c r="A2870" t="s">
        <v>407</v>
      </c>
      <c r="B2870" t="s">
        <v>408</v>
      </c>
      <c r="C2870" t="s">
        <v>85</v>
      </c>
      <c r="D2870">
        <v>81</v>
      </c>
      <c r="E2870" t="s">
        <v>86</v>
      </c>
      <c r="F2870" t="s">
        <v>87</v>
      </c>
      <c r="G2870" t="s">
        <v>88</v>
      </c>
      <c r="H2870" t="s">
        <v>89</v>
      </c>
      <c r="I2870" t="s">
        <v>210</v>
      </c>
      <c r="J2870" t="s">
        <v>91</v>
      </c>
      <c r="K2870" t="s">
        <v>211</v>
      </c>
      <c r="L2870">
        <v>9875</v>
      </c>
      <c r="M2870">
        <v>854300</v>
      </c>
      <c r="N2870">
        <v>164304</v>
      </c>
      <c r="O2870">
        <v>45663</v>
      </c>
      <c r="P2870">
        <v>96431</v>
      </c>
      <c r="Q2870" t="s">
        <v>93</v>
      </c>
      <c r="R2870">
        <v>487589</v>
      </c>
    </row>
    <row r="2871" spans="1:18" x14ac:dyDescent="0.25">
      <c r="A2871" t="s">
        <v>407</v>
      </c>
      <c r="B2871" t="s">
        <v>408</v>
      </c>
      <c r="C2871" t="s">
        <v>85</v>
      </c>
      <c r="D2871">
        <v>81</v>
      </c>
      <c r="E2871" t="s">
        <v>86</v>
      </c>
      <c r="F2871" t="s">
        <v>87</v>
      </c>
      <c r="G2871" t="s">
        <v>88</v>
      </c>
      <c r="H2871" t="s">
        <v>89</v>
      </c>
      <c r="I2871" t="s">
        <v>212</v>
      </c>
      <c r="J2871" t="s">
        <v>91</v>
      </c>
      <c r="K2871" t="s">
        <v>213</v>
      </c>
      <c r="L2871">
        <v>900</v>
      </c>
      <c r="M2871">
        <v>854300</v>
      </c>
      <c r="N2871">
        <v>164304</v>
      </c>
      <c r="O2871">
        <v>45663</v>
      </c>
      <c r="P2871">
        <v>96431</v>
      </c>
      <c r="Q2871" t="s">
        <v>93</v>
      </c>
      <c r="R2871">
        <v>487589</v>
      </c>
    </row>
    <row r="2872" spans="1:18" x14ac:dyDescent="0.25">
      <c r="A2872" t="s">
        <v>407</v>
      </c>
      <c r="B2872" t="s">
        <v>408</v>
      </c>
      <c r="C2872" t="s">
        <v>85</v>
      </c>
      <c r="D2872">
        <v>81</v>
      </c>
      <c r="E2872" t="s">
        <v>86</v>
      </c>
      <c r="F2872" t="s">
        <v>87</v>
      </c>
      <c r="G2872" t="s">
        <v>88</v>
      </c>
      <c r="H2872" t="s">
        <v>89</v>
      </c>
      <c r="I2872" t="s">
        <v>214</v>
      </c>
      <c r="J2872" t="s">
        <v>91</v>
      </c>
      <c r="K2872" t="s">
        <v>215</v>
      </c>
      <c r="L2872">
        <v>64895</v>
      </c>
      <c r="M2872">
        <v>854300</v>
      </c>
      <c r="N2872">
        <v>164304</v>
      </c>
      <c r="O2872">
        <v>45663</v>
      </c>
      <c r="P2872">
        <v>96431</v>
      </c>
      <c r="Q2872" t="s">
        <v>93</v>
      </c>
      <c r="R2872">
        <v>487589</v>
      </c>
    </row>
    <row r="2873" spans="1:18" x14ac:dyDescent="0.25">
      <c r="A2873" t="s">
        <v>407</v>
      </c>
      <c r="B2873" t="s">
        <v>408</v>
      </c>
      <c r="C2873" t="s">
        <v>85</v>
      </c>
      <c r="D2873">
        <v>81</v>
      </c>
      <c r="E2873" t="s">
        <v>86</v>
      </c>
      <c r="F2873" t="s">
        <v>87</v>
      </c>
      <c r="G2873" t="s">
        <v>88</v>
      </c>
      <c r="H2873" t="s">
        <v>89</v>
      </c>
      <c r="I2873" t="s">
        <v>216</v>
      </c>
      <c r="J2873" t="s">
        <v>91</v>
      </c>
      <c r="K2873" t="s">
        <v>217</v>
      </c>
      <c r="L2873">
        <v>405</v>
      </c>
      <c r="M2873">
        <v>854300</v>
      </c>
      <c r="N2873">
        <v>164304</v>
      </c>
      <c r="O2873">
        <v>45663</v>
      </c>
      <c r="P2873">
        <v>96431</v>
      </c>
      <c r="Q2873" t="s">
        <v>93</v>
      </c>
      <c r="R2873">
        <v>487589</v>
      </c>
    </row>
    <row r="2874" spans="1:18" x14ac:dyDescent="0.25">
      <c r="A2874" t="s">
        <v>407</v>
      </c>
      <c r="B2874" t="s">
        <v>408</v>
      </c>
      <c r="C2874" t="s">
        <v>85</v>
      </c>
      <c r="D2874">
        <v>81</v>
      </c>
      <c r="E2874" t="s">
        <v>86</v>
      </c>
      <c r="F2874" t="s">
        <v>87</v>
      </c>
      <c r="G2874" t="s">
        <v>88</v>
      </c>
      <c r="H2874" t="s">
        <v>89</v>
      </c>
      <c r="I2874" t="s">
        <v>218</v>
      </c>
      <c r="J2874" t="s">
        <v>91</v>
      </c>
      <c r="K2874" t="s">
        <v>219</v>
      </c>
      <c r="L2874">
        <v>0</v>
      </c>
      <c r="M2874">
        <v>854300</v>
      </c>
      <c r="N2874">
        <v>164304</v>
      </c>
      <c r="O2874">
        <v>45663</v>
      </c>
      <c r="P2874">
        <v>96431</v>
      </c>
      <c r="Q2874" t="s">
        <v>93</v>
      </c>
      <c r="R2874">
        <v>487589</v>
      </c>
    </row>
    <row r="2875" spans="1:18" x14ac:dyDescent="0.25">
      <c r="A2875" t="s">
        <v>407</v>
      </c>
      <c r="B2875" t="s">
        <v>408</v>
      </c>
      <c r="C2875" t="s">
        <v>85</v>
      </c>
      <c r="D2875">
        <v>81</v>
      </c>
      <c r="E2875" t="s">
        <v>86</v>
      </c>
      <c r="F2875" t="s">
        <v>87</v>
      </c>
      <c r="G2875" t="s">
        <v>88</v>
      </c>
      <c r="H2875" t="s">
        <v>89</v>
      </c>
      <c r="I2875" t="s">
        <v>220</v>
      </c>
      <c r="J2875" t="s">
        <v>91</v>
      </c>
      <c r="K2875" t="s">
        <v>221</v>
      </c>
      <c r="L2875">
        <v>800</v>
      </c>
      <c r="M2875">
        <v>854300</v>
      </c>
      <c r="N2875">
        <v>164304</v>
      </c>
      <c r="O2875">
        <v>45663</v>
      </c>
      <c r="P2875">
        <v>96431</v>
      </c>
      <c r="Q2875" t="s">
        <v>93</v>
      </c>
      <c r="R2875">
        <v>487589</v>
      </c>
    </row>
    <row r="2876" spans="1:18" x14ac:dyDescent="0.25">
      <c r="A2876" t="s">
        <v>407</v>
      </c>
      <c r="B2876" t="s">
        <v>408</v>
      </c>
      <c r="C2876" t="s">
        <v>85</v>
      </c>
      <c r="D2876">
        <v>81</v>
      </c>
      <c r="E2876" t="s">
        <v>86</v>
      </c>
      <c r="F2876" t="s">
        <v>87</v>
      </c>
      <c r="G2876" t="s">
        <v>88</v>
      </c>
      <c r="H2876" t="s">
        <v>89</v>
      </c>
      <c r="I2876" t="s">
        <v>222</v>
      </c>
      <c r="J2876" t="s">
        <v>91</v>
      </c>
      <c r="K2876" t="s">
        <v>223</v>
      </c>
      <c r="L2876">
        <v>900</v>
      </c>
      <c r="M2876">
        <v>854300</v>
      </c>
      <c r="N2876">
        <v>164304</v>
      </c>
      <c r="O2876">
        <v>45663</v>
      </c>
      <c r="P2876">
        <v>96431</v>
      </c>
      <c r="Q2876" t="s">
        <v>93</v>
      </c>
      <c r="R2876">
        <v>487589</v>
      </c>
    </row>
    <row r="2877" spans="1:18" x14ac:dyDescent="0.25">
      <c r="A2877" t="s">
        <v>407</v>
      </c>
      <c r="B2877" t="s">
        <v>408</v>
      </c>
      <c r="C2877" t="s">
        <v>85</v>
      </c>
      <c r="D2877">
        <v>81</v>
      </c>
      <c r="E2877" t="s">
        <v>86</v>
      </c>
      <c r="F2877" t="s">
        <v>87</v>
      </c>
      <c r="G2877" t="s">
        <v>88</v>
      </c>
      <c r="H2877" t="s">
        <v>89</v>
      </c>
      <c r="I2877" t="s">
        <v>224</v>
      </c>
      <c r="J2877" t="s">
        <v>91</v>
      </c>
      <c r="K2877" t="s">
        <v>225</v>
      </c>
      <c r="L2877">
        <v>2446</v>
      </c>
      <c r="M2877">
        <v>854300</v>
      </c>
      <c r="N2877">
        <v>164304</v>
      </c>
      <c r="O2877">
        <v>45663</v>
      </c>
      <c r="P2877">
        <v>96431</v>
      </c>
      <c r="Q2877" t="s">
        <v>93</v>
      </c>
      <c r="R2877">
        <v>487589</v>
      </c>
    </row>
    <row r="2878" spans="1:18" x14ac:dyDescent="0.25">
      <c r="A2878" t="s">
        <v>407</v>
      </c>
      <c r="B2878" t="s">
        <v>408</v>
      </c>
      <c r="C2878" t="s">
        <v>85</v>
      </c>
      <c r="D2878">
        <v>81</v>
      </c>
      <c r="E2878" t="s">
        <v>86</v>
      </c>
      <c r="F2878" t="s">
        <v>87</v>
      </c>
      <c r="G2878" t="s">
        <v>88</v>
      </c>
      <c r="H2878" t="s">
        <v>89</v>
      </c>
      <c r="I2878" t="s">
        <v>226</v>
      </c>
      <c r="J2878" t="s">
        <v>91</v>
      </c>
      <c r="K2878" t="s">
        <v>227</v>
      </c>
      <c r="L2878">
        <v>1200</v>
      </c>
      <c r="M2878">
        <v>854300</v>
      </c>
      <c r="N2878">
        <v>164304</v>
      </c>
      <c r="O2878">
        <v>45663</v>
      </c>
      <c r="P2878">
        <v>96431</v>
      </c>
      <c r="Q2878" t="s">
        <v>93</v>
      </c>
      <c r="R2878">
        <v>487589</v>
      </c>
    </row>
    <row r="2879" spans="1:18" x14ac:dyDescent="0.25">
      <c r="A2879" t="s">
        <v>407</v>
      </c>
      <c r="B2879" t="s">
        <v>408</v>
      </c>
      <c r="C2879" t="s">
        <v>85</v>
      </c>
      <c r="D2879">
        <v>81</v>
      </c>
      <c r="E2879" t="s">
        <v>86</v>
      </c>
      <c r="F2879" t="s">
        <v>87</v>
      </c>
      <c r="G2879" t="s">
        <v>88</v>
      </c>
      <c r="H2879" t="s">
        <v>89</v>
      </c>
      <c r="I2879" t="s">
        <v>228</v>
      </c>
      <c r="J2879" t="s">
        <v>91</v>
      </c>
      <c r="K2879" t="s">
        <v>229</v>
      </c>
      <c r="L2879">
        <v>0</v>
      </c>
      <c r="M2879">
        <v>854300</v>
      </c>
      <c r="N2879">
        <v>164304</v>
      </c>
      <c r="O2879">
        <v>45663</v>
      </c>
      <c r="P2879">
        <v>96431</v>
      </c>
      <c r="Q2879" t="s">
        <v>93</v>
      </c>
      <c r="R2879">
        <v>487589</v>
      </c>
    </row>
    <row r="2880" spans="1:18" x14ac:dyDescent="0.25">
      <c r="A2880" t="s">
        <v>407</v>
      </c>
      <c r="B2880" t="s">
        <v>408</v>
      </c>
      <c r="C2880" t="s">
        <v>85</v>
      </c>
      <c r="D2880">
        <v>81</v>
      </c>
      <c r="E2880" t="s">
        <v>86</v>
      </c>
      <c r="F2880" t="s">
        <v>87</v>
      </c>
      <c r="G2880" t="s">
        <v>88</v>
      </c>
      <c r="H2880" t="s">
        <v>89</v>
      </c>
      <c r="I2880" t="s">
        <v>230</v>
      </c>
      <c r="J2880" t="s">
        <v>91</v>
      </c>
      <c r="K2880" t="s">
        <v>231</v>
      </c>
      <c r="L2880">
        <v>1727</v>
      </c>
      <c r="M2880">
        <v>854300</v>
      </c>
      <c r="N2880">
        <v>164304</v>
      </c>
      <c r="O2880">
        <v>45663</v>
      </c>
      <c r="P2880">
        <v>96431</v>
      </c>
      <c r="Q2880" t="s">
        <v>93</v>
      </c>
      <c r="R2880">
        <v>487589</v>
      </c>
    </row>
    <row r="2881" spans="1:18" x14ac:dyDescent="0.25">
      <c r="A2881" t="s">
        <v>407</v>
      </c>
      <c r="B2881" t="s">
        <v>408</v>
      </c>
      <c r="C2881" t="s">
        <v>85</v>
      </c>
      <c r="D2881">
        <v>81</v>
      </c>
      <c r="E2881" t="s">
        <v>86</v>
      </c>
      <c r="F2881" t="s">
        <v>87</v>
      </c>
      <c r="G2881" t="s">
        <v>88</v>
      </c>
      <c r="H2881" t="s">
        <v>89</v>
      </c>
      <c r="I2881" t="s">
        <v>232</v>
      </c>
      <c r="J2881" t="s">
        <v>91</v>
      </c>
      <c r="K2881" t="s">
        <v>233</v>
      </c>
      <c r="L2881">
        <v>16406</v>
      </c>
      <c r="M2881">
        <v>854300</v>
      </c>
      <c r="N2881">
        <v>164304</v>
      </c>
      <c r="O2881">
        <v>45663</v>
      </c>
      <c r="P2881">
        <v>96431</v>
      </c>
      <c r="Q2881" t="s">
        <v>93</v>
      </c>
      <c r="R2881">
        <v>487589</v>
      </c>
    </row>
    <row r="2882" spans="1:18" x14ac:dyDescent="0.25">
      <c r="A2882" t="s">
        <v>407</v>
      </c>
      <c r="B2882" t="s">
        <v>408</v>
      </c>
      <c r="C2882" t="s">
        <v>85</v>
      </c>
      <c r="D2882">
        <v>81</v>
      </c>
      <c r="E2882" t="s">
        <v>86</v>
      </c>
      <c r="F2882" t="s">
        <v>87</v>
      </c>
      <c r="G2882" t="s">
        <v>88</v>
      </c>
      <c r="H2882" t="s">
        <v>89</v>
      </c>
      <c r="I2882" t="s">
        <v>234</v>
      </c>
      <c r="J2882" t="s">
        <v>91</v>
      </c>
      <c r="K2882" t="s">
        <v>235</v>
      </c>
      <c r="L2882">
        <v>0</v>
      </c>
      <c r="M2882">
        <v>854300</v>
      </c>
      <c r="N2882">
        <v>164304</v>
      </c>
      <c r="O2882">
        <v>45663</v>
      </c>
      <c r="P2882">
        <v>96431</v>
      </c>
      <c r="Q2882" t="s">
        <v>93</v>
      </c>
      <c r="R2882">
        <v>487589</v>
      </c>
    </row>
    <row r="2883" spans="1:18" x14ac:dyDescent="0.25">
      <c r="A2883" t="s">
        <v>407</v>
      </c>
      <c r="B2883" t="s">
        <v>408</v>
      </c>
      <c r="C2883" t="s">
        <v>85</v>
      </c>
      <c r="D2883">
        <v>81</v>
      </c>
      <c r="E2883" t="s">
        <v>86</v>
      </c>
      <c r="F2883" t="s">
        <v>87</v>
      </c>
      <c r="G2883" t="s">
        <v>88</v>
      </c>
      <c r="H2883" t="s">
        <v>89</v>
      </c>
      <c r="I2883" t="s">
        <v>236</v>
      </c>
      <c r="J2883" t="s">
        <v>91</v>
      </c>
      <c r="K2883" t="s">
        <v>237</v>
      </c>
      <c r="L2883">
        <v>0</v>
      </c>
      <c r="M2883">
        <v>854300</v>
      </c>
      <c r="N2883">
        <v>164304</v>
      </c>
      <c r="O2883">
        <v>45663</v>
      </c>
      <c r="P2883">
        <v>96431</v>
      </c>
      <c r="Q2883" t="s">
        <v>93</v>
      </c>
      <c r="R2883">
        <v>487589</v>
      </c>
    </row>
    <row r="2884" spans="1:18" x14ac:dyDescent="0.25">
      <c r="A2884" t="s">
        <v>407</v>
      </c>
      <c r="B2884" t="s">
        <v>408</v>
      </c>
      <c r="C2884" t="s">
        <v>85</v>
      </c>
      <c r="D2884">
        <v>81</v>
      </c>
      <c r="E2884" t="s">
        <v>86</v>
      </c>
      <c r="F2884" t="s">
        <v>87</v>
      </c>
      <c r="G2884" t="s">
        <v>88</v>
      </c>
      <c r="H2884" t="s">
        <v>89</v>
      </c>
      <c r="I2884" t="s">
        <v>128</v>
      </c>
      <c r="J2884" t="s">
        <v>91</v>
      </c>
      <c r="K2884" t="s">
        <v>129</v>
      </c>
      <c r="L2884">
        <v>-14807</v>
      </c>
      <c r="M2884">
        <v>854300</v>
      </c>
      <c r="N2884">
        <v>164304</v>
      </c>
      <c r="O2884">
        <v>45663</v>
      </c>
      <c r="P2884">
        <v>96431</v>
      </c>
      <c r="Q2884" t="s">
        <v>93</v>
      </c>
      <c r="R2884">
        <v>487589</v>
      </c>
    </row>
    <row r="2885" spans="1:18" x14ac:dyDescent="0.25">
      <c r="A2885" t="s">
        <v>407</v>
      </c>
      <c r="B2885" t="s">
        <v>408</v>
      </c>
      <c r="C2885" t="s">
        <v>85</v>
      </c>
      <c r="D2885">
        <v>81</v>
      </c>
      <c r="E2885" t="s">
        <v>86</v>
      </c>
      <c r="F2885" t="s">
        <v>87</v>
      </c>
      <c r="G2885" t="s">
        <v>88</v>
      </c>
      <c r="H2885" t="s">
        <v>89</v>
      </c>
      <c r="I2885" t="s">
        <v>136</v>
      </c>
      <c r="J2885" t="s">
        <v>91</v>
      </c>
      <c r="K2885" t="s">
        <v>137</v>
      </c>
      <c r="L2885">
        <v>240</v>
      </c>
      <c r="M2885">
        <v>854300</v>
      </c>
      <c r="N2885">
        <v>164304</v>
      </c>
      <c r="O2885">
        <v>45663</v>
      </c>
      <c r="P2885">
        <v>96431</v>
      </c>
      <c r="Q2885" t="s">
        <v>93</v>
      </c>
      <c r="R2885">
        <v>487589</v>
      </c>
    </row>
    <row r="2886" spans="1:18" x14ac:dyDescent="0.25">
      <c r="A2886" t="s">
        <v>407</v>
      </c>
      <c r="B2886" t="s">
        <v>408</v>
      </c>
      <c r="C2886" t="s">
        <v>85</v>
      </c>
      <c r="D2886">
        <v>81</v>
      </c>
      <c r="E2886" t="s">
        <v>86</v>
      </c>
      <c r="F2886" t="s">
        <v>87</v>
      </c>
      <c r="G2886" t="s">
        <v>88</v>
      </c>
      <c r="H2886" t="s">
        <v>89</v>
      </c>
      <c r="I2886" t="s">
        <v>190</v>
      </c>
      <c r="J2886" t="s">
        <v>91</v>
      </c>
      <c r="K2886" t="s">
        <v>191</v>
      </c>
      <c r="L2886">
        <v>900</v>
      </c>
      <c r="M2886">
        <v>854300</v>
      </c>
      <c r="N2886">
        <v>164304</v>
      </c>
      <c r="O2886">
        <v>45663</v>
      </c>
      <c r="P2886">
        <v>96431</v>
      </c>
      <c r="Q2886" t="s">
        <v>93</v>
      </c>
      <c r="R2886">
        <v>487589</v>
      </c>
    </row>
    <row r="2887" spans="1:18" x14ac:dyDescent="0.25">
      <c r="A2887" t="s">
        <v>407</v>
      </c>
      <c r="B2887" t="s">
        <v>408</v>
      </c>
      <c r="C2887" t="s">
        <v>85</v>
      </c>
      <c r="D2887">
        <v>81</v>
      </c>
      <c r="E2887" t="s">
        <v>86</v>
      </c>
      <c r="F2887" t="s">
        <v>87</v>
      </c>
      <c r="G2887" t="s">
        <v>88</v>
      </c>
      <c r="H2887" t="s">
        <v>89</v>
      </c>
      <c r="I2887" t="s">
        <v>130</v>
      </c>
      <c r="J2887" t="s">
        <v>91</v>
      </c>
      <c r="K2887" t="s">
        <v>131</v>
      </c>
      <c r="L2887">
        <v>720</v>
      </c>
      <c r="M2887">
        <v>854300</v>
      </c>
      <c r="N2887">
        <v>164304</v>
      </c>
      <c r="O2887">
        <v>45663</v>
      </c>
      <c r="P2887">
        <v>96431</v>
      </c>
      <c r="Q2887" t="s">
        <v>93</v>
      </c>
      <c r="R2887">
        <v>487589</v>
      </c>
    </row>
    <row r="2888" spans="1:18" x14ac:dyDescent="0.25">
      <c r="A2888" t="s">
        <v>407</v>
      </c>
      <c r="B2888" t="s">
        <v>408</v>
      </c>
      <c r="C2888" t="s">
        <v>85</v>
      </c>
      <c r="D2888">
        <v>81</v>
      </c>
      <c r="E2888" t="s">
        <v>86</v>
      </c>
      <c r="F2888" t="s">
        <v>87</v>
      </c>
      <c r="G2888" t="s">
        <v>88</v>
      </c>
      <c r="H2888" t="s">
        <v>89</v>
      </c>
      <c r="I2888" t="s">
        <v>212</v>
      </c>
      <c r="J2888" t="s">
        <v>91</v>
      </c>
      <c r="K2888" t="s">
        <v>213</v>
      </c>
      <c r="L2888">
        <v>6273</v>
      </c>
      <c r="M2888">
        <v>854300</v>
      </c>
      <c r="N2888">
        <v>164304</v>
      </c>
      <c r="O2888">
        <v>45663</v>
      </c>
      <c r="P2888">
        <v>96431</v>
      </c>
      <c r="Q2888" t="s">
        <v>93</v>
      </c>
      <c r="R2888">
        <v>487589</v>
      </c>
    </row>
    <row r="2889" spans="1:18" x14ac:dyDescent="0.25">
      <c r="A2889" t="s">
        <v>407</v>
      </c>
      <c r="B2889" t="s">
        <v>408</v>
      </c>
      <c r="C2889" t="s">
        <v>85</v>
      </c>
      <c r="D2889">
        <v>81</v>
      </c>
      <c r="E2889" t="s">
        <v>86</v>
      </c>
      <c r="F2889" t="s">
        <v>87</v>
      </c>
      <c r="G2889" t="s">
        <v>88</v>
      </c>
      <c r="H2889" t="s">
        <v>89</v>
      </c>
      <c r="I2889" t="s">
        <v>208</v>
      </c>
      <c r="J2889" t="s">
        <v>91</v>
      </c>
      <c r="K2889" t="s">
        <v>209</v>
      </c>
      <c r="L2889">
        <v>720</v>
      </c>
      <c r="M2889">
        <v>854300</v>
      </c>
      <c r="N2889">
        <v>164304</v>
      </c>
      <c r="O2889">
        <v>45663</v>
      </c>
      <c r="P2889">
        <v>96431</v>
      </c>
      <c r="Q2889" t="s">
        <v>93</v>
      </c>
      <c r="R2889">
        <v>487589</v>
      </c>
    </row>
    <row r="2890" spans="1:18" x14ac:dyDescent="0.25">
      <c r="A2890" t="s">
        <v>407</v>
      </c>
      <c r="B2890" t="s">
        <v>408</v>
      </c>
      <c r="C2890" t="s">
        <v>85</v>
      </c>
      <c r="D2890">
        <v>81</v>
      </c>
      <c r="E2890" t="s">
        <v>86</v>
      </c>
      <c r="F2890" t="s">
        <v>87</v>
      </c>
      <c r="G2890" t="s">
        <v>88</v>
      </c>
      <c r="H2890" t="s">
        <v>89</v>
      </c>
      <c r="I2890" t="s">
        <v>208</v>
      </c>
      <c r="J2890" t="s">
        <v>91</v>
      </c>
      <c r="K2890" t="s">
        <v>209</v>
      </c>
      <c r="L2890">
        <v>5875</v>
      </c>
      <c r="M2890">
        <v>854300</v>
      </c>
      <c r="N2890">
        <v>164304</v>
      </c>
      <c r="O2890">
        <v>45663</v>
      </c>
      <c r="P2890">
        <v>96431</v>
      </c>
      <c r="Q2890" t="s">
        <v>93</v>
      </c>
      <c r="R2890">
        <v>487589</v>
      </c>
    </row>
    <row r="2891" spans="1:18" x14ac:dyDescent="0.25">
      <c r="A2891" t="s">
        <v>407</v>
      </c>
      <c r="B2891" t="s">
        <v>408</v>
      </c>
      <c r="C2891" t="s">
        <v>85</v>
      </c>
      <c r="D2891">
        <v>81</v>
      </c>
      <c r="E2891" t="s">
        <v>86</v>
      </c>
      <c r="F2891" t="s">
        <v>87</v>
      </c>
      <c r="G2891" t="s">
        <v>88</v>
      </c>
      <c r="H2891" t="s">
        <v>89</v>
      </c>
      <c r="I2891" t="s">
        <v>192</v>
      </c>
      <c r="J2891" t="s">
        <v>91</v>
      </c>
      <c r="K2891" t="s">
        <v>193</v>
      </c>
      <c r="L2891">
        <v>400</v>
      </c>
      <c r="M2891">
        <v>854300</v>
      </c>
      <c r="N2891">
        <v>164304</v>
      </c>
      <c r="O2891">
        <v>45663</v>
      </c>
      <c r="P2891">
        <v>96431</v>
      </c>
      <c r="Q2891" t="s">
        <v>93</v>
      </c>
      <c r="R2891">
        <v>487589</v>
      </c>
    </row>
    <row r="2892" spans="1:18" x14ac:dyDescent="0.25">
      <c r="A2892" t="s">
        <v>407</v>
      </c>
      <c r="B2892" t="s">
        <v>408</v>
      </c>
      <c r="C2892" t="s">
        <v>85</v>
      </c>
      <c r="D2892">
        <v>81</v>
      </c>
      <c r="E2892" t="s">
        <v>86</v>
      </c>
      <c r="F2892" t="s">
        <v>87</v>
      </c>
      <c r="G2892" t="s">
        <v>88</v>
      </c>
      <c r="H2892" t="s">
        <v>89</v>
      </c>
      <c r="I2892" t="s">
        <v>136</v>
      </c>
      <c r="J2892" t="s">
        <v>91</v>
      </c>
      <c r="K2892" t="s">
        <v>137</v>
      </c>
      <c r="L2892">
        <v>500</v>
      </c>
      <c r="M2892">
        <v>854300</v>
      </c>
      <c r="N2892">
        <v>164304</v>
      </c>
      <c r="O2892">
        <v>45663</v>
      </c>
      <c r="P2892">
        <v>96431</v>
      </c>
      <c r="Q2892" t="s">
        <v>93</v>
      </c>
      <c r="R2892">
        <v>487589</v>
      </c>
    </row>
    <row r="2893" spans="1:18" x14ac:dyDescent="0.25">
      <c r="A2893" t="s">
        <v>407</v>
      </c>
      <c r="B2893" t="s">
        <v>408</v>
      </c>
      <c r="C2893" t="s">
        <v>85</v>
      </c>
      <c r="D2893">
        <v>81</v>
      </c>
      <c r="E2893" t="s">
        <v>86</v>
      </c>
      <c r="F2893" t="s">
        <v>87</v>
      </c>
      <c r="G2893" t="s">
        <v>88</v>
      </c>
      <c r="H2893" t="s">
        <v>89</v>
      </c>
      <c r="I2893" t="s">
        <v>136</v>
      </c>
      <c r="J2893" t="s">
        <v>91</v>
      </c>
      <c r="K2893" t="s">
        <v>137</v>
      </c>
      <c r="L2893">
        <v>1270</v>
      </c>
      <c r="M2893">
        <v>854300</v>
      </c>
      <c r="N2893">
        <v>164304</v>
      </c>
      <c r="O2893">
        <v>45663</v>
      </c>
      <c r="P2893">
        <v>96431</v>
      </c>
      <c r="Q2893" t="s">
        <v>93</v>
      </c>
      <c r="R2893">
        <v>487589</v>
      </c>
    </row>
    <row r="2894" spans="1:18" x14ac:dyDescent="0.25">
      <c r="A2894" t="s">
        <v>407</v>
      </c>
      <c r="B2894" t="s">
        <v>408</v>
      </c>
      <c r="C2894" t="s">
        <v>85</v>
      </c>
      <c r="D2894">
        <v>81</v>
      </c>
      <c r="E2894" t="s">
        <v>86</v>
      </c>
      <c r="F2894" t="s">
        <v>87</v>
      </c>
      <c r="G2894" t="s">
        <v>88</v>
      </c>
      <c r="H2894" t="s">
        <v>89</v>
      </c>
      <c r="I2894" t="s">
        <v>158</v>
      </c>
      <c r="J2894" t="s">
        <v>91</v>
      </c>
      <c r="K2894" t="s">
        <v>159</v>
      </c>
      <c r="L2894">
        <v>777</v>
      </c>
      <c r="M2894">
        <v>854300</v>
      </c>
      <c r="N2894">
        <v>164304</v>
      </c>
      <c r="O2894">
        <v>45663</v>
      </c>
      <c r="P2894">
        <v>96431</v>
      </c>
      <c r="Q2894" t="s">
        <v>93</v>
      </c>
      <c r="R2894">
        <v>487589</v>
      </c>
    </row>
    <row r="2895" spans="1:18" x14ac:dyDescent="0.25">
      <c r="A2895" t="s">
        <v>407</v>
      </c>
      <c r="B2895" t="s">
        <v>408</v>
      </c>
      <c r="C2895" t="s">
        <v>85</v>
      </c>
      <c r="D2895">
        <v>81</v>
      </c>
      <c r="E2895" t="s">
        <v>86</v>
      </c>
      <c r="F2895" t="s">
        <v>87</v>
      </c>
      <c r="G2895" t="s">
        <v>88</v>
      </c>
      <c r="H2895" t="s">
        <v>89</v>
      </c>
      <c r="I2895" t="s">
        <v>130</v>
      </c>
      <c r="J2895" t="s">
        <v>91</v>
      </c>
      <c r="K2895" t="s">
        <v>131</v>
      </c>
      <c r="L2895">
        <v>1200</v>
      </c>
      <c r="M2895">
        <v>854300</v>
      </c>
      <c r="N2895">
        <v>164304</v>
      </c>
      <c r="O2895">
        <v>45663</v>
      </c>
      <c r="P2895">
        <v>96431</v>
      </c>
      <c r="Q2895" t="s">
        <v>93</v>
      </c>
      <c r="R2895">
        <v>487589</v>
      </c>
    </row>
    <row r="2896" spans="1:18" x14ac:dyDescent="0.25">
      <c r="A2896" t="s">
        <v>407</v>
      </c>
      <c r="B2896" t="s">
        <v>408</v>
      </c>
      <c r="C2896" t="s">
        <v>85</v>
      </c>
      <c r="D2896">
        <v>81</v>
      </c>
      <c r="E2896" t="s">
        <v>86</v>
      </c>
      <c r="F2896" t="s">
        <v>87</v>
      </c>
      <c r="G2896" t="s">
        <v>88</v>
      </c>
      <c r="H2896" t="s">
        <v>89</v>
      </c>
      <c r="I2896" t="s">
        <v>194</v>
      </c>
      <c r="J2896" t="s">
        <v>91</v>
      </c>
      <c r="K2896" t="s">
        <v>195</v>
      </c>
      <c r="L2896">
        <v>16931</v>
      </c>
      <c r="M2896">
        <v>854300</v>
      </c>
      <c r="N2896">
        <v>164304</v>
      </c>
      <c r="O2896">
        <v>45663</v>
      </c>
      <c r="P2896">
        <v>96431</v>
      </c>
      <c r="Q2896" t="s">
        <v>93</v>
      </c>
      <c r="R2896">
        <v>487589</v>
      </c>
    </row>
    <row r="2897" spans="1:18" x14ac:dyDescent="0.25">
      <c r="A2897" t="s">
        <v>407</v>
      </c>
      <c r="B2897" t="s">
        <v>408</v>
      </c>
      <c r="C2897" t="s">
        <v>85</v>
      </c>
      <c r="D2897">
        <v>81</v>
      </c>
      <c r="E2897" t="s">
        <v>86</v>
      </c>
      <c r="F2897" t="s">
        <v>87</v>
      </c>
      <c r="G2897" t="s">
        <v>88</v>
      </c>
      <c r="H2897" t="s">
        <v>89</v>
      </c>
      <c r="I2897" t="s">
        <v>190</v>
      </c>
      <c r="J2897" t="s">
        <v>91</v>
      </c>
      <c r="K2897" t="s">
        <v>191</v>
      </c>
      <c r="L2897">
        <v>550</v>
      </c>
      <c r="M2897">
        <v>854300</v>
      </c>
      <c r="N2897">
        <v>164304</v>
      </c>
      <c r="O2897">
        <v>45663</v>
      </c>
      <c r="P2897">
        <v>96431</v>
      </c>
      <c r="Q2897" t="s">
        <v>93</v>
      </c>
      <c r="R2897">
        <v>487589</v>
      </c>
    </row>
    <row r="2898" spans="1:18" x14ac:dyDescent="0.25">
      <c r="A2898" t="s">
        <v>407</v>
      </c>
      <c r="B2898" t="s">
        <v>408</v>
      </c>
      <c r="C2898" t="s">
        <v>85</v>
      </c>
      <c r="D2898">
        <v>81</v>
      </c>
      <c r="E2898" t="s">
        <v>86</v>
      </c>
      <c r="F2898" t="s">
        <v>87</v>
      </c>
      <c r="G2898" t="s">
        <v>88</v>
      </c>
      <c r="H2898" t="s">
        <v>89</v>
      </c>
      <c r="I2898" t="s">
        <v>194</v>
      </c>
      <c r="J2898" t="s">
        <v>91</v>
      </c>
      <c r="K2898" t="s">
        <v>195</v>
      </c>
      <c r="L2898">
        <v>4720</v>
      </c>
      <c r="M2898">
        <v>854300</v>
      </c>
      <c r="N2898">
        <v>164304</v>
      </c>
      <c r="O2898">
        <v>45663</v>
      </c>
      <c r="P2898">
        <v>96431</v>
      </c>
      <c r="Q2898" t="s">
        <v>93</v>
      </c>
      <c r="R2898">
        <v>487589</v>
      </c>
    </row>
    <row r="2899" spans="1:18" x14ac:dyDescent="0.25">
      <c r="A2899" t="s">
        <v>407</v>
      </c>
      <c r="B2899" t="s">
        <v>408</v>
      </c>
      <c r="C2899" t="s">
        <v>85</v>
      </c>
      <c r="D2899">
        <v>81</v>
      </c>
      <c r="E2899" t="s">
        <v>86</v>
      </c>
      <c r="F2899" t="s">
        <v>87</v>
      </c>
      <c r="G2899" t="s">
        <v>88</v>
      </c>
      <c r="H2899" t="s">
        <v>89</v>
      </c>
      <c r="I2899" t="s">
        <v>196</v>
      </c>
      <c r="J2899" t="s">
        <v>91</v>
      </c>
      <c r="K2899" t="s">
        <v>197</v>
      </c>
      <c r="L2899">
        <v>24156</v>
      </c>
      <c r="M2899">
        <v>854300</v>
      </c>
      <c r="N2899">
        <v>164304</v>
      </c>
      <c r="O2899">
        <v>45663</v>
      </c>
      <c r="P2899">
        <v>96431</v>
      </c>
      <c r="Q2899" t="s">
        <v>93</v>
      </c>
      <c r="R2899">
        <v>487589</v>
      </c>
    </row>
    <row r="2900" spans="1:18" x14ac:dyDescent="0.25">
      <c r="A2900" t="s">
        <v>407</v>
      </c>
      <c r="B2900" t="s">
        <v>408</v>
      </c>
      <c r="C2900" t="s">
        <v>85</v>
      </c>
      <c r="D2900">
        <v>81</v>
      </c>
      <c r="E2900" t="s">
        <v>86</v>
      </c>
      <c r="F2900" t="s">
        <v>87</v>
      </c>
      <c r="G2900" t="s">
        <v>88</v>
      </c>
      <c r="H2900" t="s">
        <v>89</v>
      </c>
      <c r="I2900" t="s">
        <v>194</v>
      </c>
      <c r="J2900" t="s">
        <v>91</v>
      </c>
      <c r="K2900" t="s">
        <v>195</v>
      </c>
      <c r="L2900">
        <v>4158</v>
      </c>
      <c r="M2900">
        <v>854300</v>
      </c>
      <c r="N2900">
        <v>164304</v>
      </c>
      <c r="O2900">
        <v>45663</v>
      </c>
      <c r="P2900">
        <v>96431</v>
      </c>
      <c r="Q2900" t="s">
        <v>93</v>
      </c>
      <c r="R2900">
        <v>487589</v>
      </c>
    </row>
    <row r="2901" spans="1:18" x14ac:dyDescent="0.25">
      <c r="A2901" t="s">
        <v>407</v>
      </c>
      <c r="B2901" t="s">
        <v>408</v>
      </c>
      <c r="C2901" t="s">
        <v>85</v>
      </c>
      <c r="D2901">
        <v>81</v>
      </c>
      <c r="E2901" t="s">
        <v>86</v>
      </c>
      <c r="F2901" t="s">
        <v>87</v>
      </c>
      <c r="G2901" t="s">
        <v>88</v>
      </c>
      <c r="H2901" t="s">
        <v>89</v>
      </c>
      <c r="I2901" t="s">
        <v>208</v>
      </c>
      <c r="J2901" t="s">
        <v>91</v>
      </c>
      <c r="K2901" t="s">
        <v>209</v>
      </c>
      <c r="L2901">
        <v>528</v>
      </c>
      <c r="M2901">
        <v>854300</v>
      </c>
      <c r="N2901">
        <v>164304</v>
      </c>
      <c r="O2901">
        <v>45663</v>
      </c>
      <c r="P2901">
        <v>96431</v>
      </c>
      <c r="Q2901" t="s">
        <v>93</v>
      </c>
      <c r="R2901">
        <v>487589</v>
      </c>
    </row>
    <row r="2902" spans="1:18" x14ac:dyDescent="0.25">
      <c r="A2902" t="s">
        <v>407</v>
      </c>
      <c r="B2902" t="s">
        <v>408</v>
      </c>
      <c r="C2902" t="s">
        <v>85</v>
      </c>
      <c r="D2902">
        <v>81</v>
      </c>
      <c r="E2902" t="s">
        <v>86</v>
      </c>
      <c r="F2902" t="s">
        <v>87</v>
      </c>
      <c r="G2902" t="s">
        <v>88</v>
      </c>
      <c r="H2902" t="s">
        <v>89</v>
      </c>
      <c r="I2902" t="s">
        <v>200</v>
      </c>
      <c r="J2902" t="s">
        <v>91</v>
      </c>
      <c r="K2902" t="s">
        <v>201</v>
      </c>
      <c r="L2902">
        <v>2659</v>
      </c>
      <c r="M2902">
        <v>854300</v>
      </c>
      <c r="N2902">
        <v>164304</v>
      </c>
      <c r="O2902">
        <v>45663</v>
      </c>
      <c r="P2902">
        <v>96431</v>
      </c>
      <c r="Q2902" t="s">
        <v>93</v>
      </c>
      <c r="R2902">
        <v>487589</v>
      </c>
    </row>
    <row r="2903" spans="1:18" x14ac:dyDescent="0.25">
      <c r="A2903" t="s">
        <v>407</v>
      </c>
      <c r="B2903" t="s">
        <v>408</v>
      </c>
      <c r="C2903" t="s">
        <v>85</v>
      </c>
      <c r="D2903">
        <v>81</v>
      </c>
      <c r="E2903" t="s">
        <v>86</v>
      </c>
      <c r="F2903" t="s">
        <v>87</v>
      </c>
      <c r="G2903" t="s">
        <v>88</v>
      </c>
      <c r="H2903" t="s">
        <v>89</v>
      </c>
      <c r="I2903" t="s">
        <v>208</v>
      </c>
      <c r="J2903" t="s">
        <v>91</v>
      </c>
      <c r="K2903" t="s">
        <v>209</v>
      </c>
      <c r="L2903">
        <v>1032</v>
      </c>
      <c r="M2903">
        <v>854300</v>
      </c>
      <c r="N2903">
        <v>164304</v>
      </c>
      <c r="O2903">
        <v>45663</v>
      </c>
      <c r="P2903">
        <v>96431</v>
      </c>
      <c r="Q2903" t="s">
        <v>93</v>
      </c>
      <c r="R2903">
        <v>487589</v>
      </c>
    </row>
    <row r="2904" spans="1:18" x14ac:dyDescent="0.25">
      <c r="A2904" t="s">
        <v>407</v>
      </c>
      <c r="B2904" t="s">
        <v>408</v>
      </c>
      <c r="C2904" t="s">
        <v>85</v>
      </c>
      <c r="D2904">
        <v>81</v>
      </c>
      <c r="E2904" t="s">
        <v>86</v>
      </c>
      <c r="F2904" t="s">
        <v>87</v>
      </c>
      <c r="G2904" t="s">
        <v>88</v>
      </c>
      <c r="H2904" t="s">
        <v>89</v>
      </c>
      <c r="I2904" t="s">
        <v>208</v>
      </c>
      <c r="J2904" t="s">
        <v>91</v>
      </c>
      <c r="K2904" t="s">
        <v>209</v>
      </c>
      <c r="L2904">
        <v>10125</v>
      </c>
      <c r="M2904">
        <v>854300</v>
      </c>
      <c r="N2904">
        <v>164304</v>
      </c>
      <c r="O2904">
        <v>45663</v>
      </c>
      <c r="P2904">
        <v>96431</v>
      </c>
      <c r="Q2904" t="s">
        <v>93</v>
      </c>
      <c r="R2904">
        <v>487589</v>
      </c>
    </row>
    <row r="2905" spans="1:18" x14ac:dyDescent="0.25">
      <c r="A2905" t="s">
        <v>407</v>
      </c>
      <c r="B2905" t="s">
        <v>408</v>
      </c>
      <c r="C2905" t="s">
        <v>85</v>
      </c>
      <c r="D2905">
        <v>81</v>
      </c>
      <c r="E2905" t="s">
        <v>86</v>
      </c>
      <c r="F2905" t="s">
        <v>87</v>
      </c>
      <c r="G2905" t="s">
        <v>88</v>
      </c>
      <c r="H2905" t="s">
        <v>89</v>
      </c>
      <c r="I2905" t="s">
        <v>208</v>
      </c>
      <c r="J2905" t="s">
        <v>91</v>
      </c>
      <c r="K2905" t="s">
        <v>209</v>
      </c>
      <c r="L2905">
        <v>300</v>
      </c>
      <c r="M2905">
        <v>854300</v>
      </c>
      <c r="N2905">
        <v>164304</v>
      </c>
      <c r="O2905">
        <v>45663</v>
      </c>
      <c r="P2905">
        <v>96431</v>
      </c>
      <c r="Q2905" t="s">
        <v>93</v>
      </c>
      <c r="R2905">
        <v>487589</v>
      </c>
    </row>
    <row r="2906" spans="1:18" x14ac:dyDescent="0.25">
      <c r="A2906" t="s">
        <v>407</v>
      </c>
      <c r="B2906" t="s">
        <v>408</v>
      </c>
      <c r="C2906" t="s">
        <v>85</v>
      </c>
      <c r="D2906">
        <v>81</v>
      </c>
      <c r="E2906" t="s">
        <v>86</v>
      </c>
      <c r="F2906" t="s">
        <v>87</v>
      </c>
      <c r="G2906" t="s">
        <v>88</v>
      </c>
      <c r="H2906" t="s">
        <v>89</v>
      </c>
      <c r="I2906" t="s">
        <v>208</v>
      </c>
      <c r="J2906" t="s">
        <v>91</v>
      </c>
      <c r="K2906" t="s">
        <v>209</v>
      </c>
      <c r="L2906">
        <v>3580</v>
      </c>
      <c r="M2906">
        <v>854300</v>
      </c>
      <c r="N2906">
        <v>164304</v>
      </c>
      <c r="O2906">
        <v>45663</v>
      </c>
      <c r="P2906">
        <v>96431</v>
      </c>
      <c r="Q2906" t="s">
        <v>93</v>
      </c>
      <c r="R2906">
        <v>487589</v>
      </c>
    </row>
    <row r="2907" spans="1:18" x14ac:dyDescent="0.25">
      <c r="A2907" t="s">
        <v>407</v>
      </c>
      <c r="B2907" t="s">
        <v>408</v>
      </c>
      <c r="C2907" t="s">
        <v>85</v>
      </c>
      <c r="D2907">
        <v>81</v>
      </c>
      <c r="E2907" t="s">
        <v>86</v>
      </c>
      <c r="F2907" t="s">
        <v>87</v>
      </c>
      <c r="G2907" t="s">
        <v>88</v>
      </c>
      <c r="H2907" t="s">
        <v>89</v>
      </c>
      <c r="I2907" t="s">
        <v>208</v>
      </c>
      <c r="J2907" t="s">
        <v>91</v>
      </c>
      <c r="K2907" t="s">
        <v>209</v>
      </c>
      <c r="L2907">
        <v>2983</v>
      </c>
      <c r="M2907">
        <v>854300</v>
      </c>
      <c r="N2907">
        <v>164304</v>
      </c>
      <c r="O2907">
        <v>45663</v>
      </c>
      <c r="P2907">
        <v>96431</v>
      </c>
      <c r="Q2907" t="s">
        <v>93</v>
      </c>
      <c r="R2907">
        <v>487589</v>
      </c>
    </row>
    <row r="2908" spans="1:18" x14ac:dyDescent="0.25">
      <c r="A2908" t="s">
        <v>407</v>
      </c>
      <c r="B2908" t="s">
        <v>408</v>
      </c>
      <c r="C2908" t="s">
        <v>85</v>
      </c>
      <c r="D2908">
        <v>81</v>
      </c>
      <c r="E2908" t="s">
        <v>86</v>
      </c>
      <c r="F2908" t="s">
        <v>87</v>
      </c>
      <c r="G2908" t="s">
        <v>88</v>
      </c>
      <c r="H2908" t="s">
        <v>89</v>
      </c>
      <c r="I2908" t="s">
        <v>208</v>
      </c>
      <c r="J2908" t="s">
        <v>91</v>
      </c>
      <c r="K2908" t="s">
        <v>209</v>
      </c>
      <c r="L2908">
        <v>1185</v>
      </c>
      <c r="M2908">
        <v>854300</v>
      </c>
      <c r="N2908">
        <v>164304</v>
      </c>
      <c r="O2908">
        <v>45663</v>
      </c>
      <c r="P2908">
        <v>96431</v>
      </c>
      <c r="Q2908" t="s">
        <v>93</v>
      </c>
      <c r="R2908">
        <v>487589</v>
      </c>
    </row>
    <row r="2909" spans="1:18" x14ac:dyDescent="0.25">
      <c r="A2909" t="s">
        <v>407</v>
      </c>
      <c r="B2909" t="s">
        <v>408</v>
      </c>
      <c r="C2909" t="s">
        <v>85</v>
      </c>
      <c r="D2909">
        <v>81</v>
      </c>
      <c r="E2909" t="s">
        <v>86</v>
      </c>
      <c r="F2909" t="s">
        <v>87</v>
      </c>
      <c r="G2909" t="s">
        <v>88</v>
      </c>
      <c r="H2909" t="s">
        <v>89</v>
      </c>
      <c r="I2909" t="s">
        <v>208</v>
      </c>
      <c r="J2909" t="s">
        <v>91</v>
      </c>
      <c r="K2909" t="s">
        <v>209</v>
      </c>
      <c r="L2909">
        <v>780</v>
      </c>
      <c r="M2909">
        <v>854300</v>
      </c>
      <c r="N2909">
        <v>164304</v>
      </c>
      <c r="O2909">
        <v>45663</v>
      </c>
      <c r="P2909">
        <v>96431</v>
      </c>
      <c r="Q2909" t="s">
        <v>93</v>
      </c>
      <c r="R2909">
        <v>487589</v>
      </c>
    </row>
    <row r="2910" spans="1:18" x14ac:dyDescent="0.25">
      <c r="A2910" t="s">
        <v>407</v>
      </c>
      <c r="B2910" t="s">
        <v>408</v>
      </c>
      <c r="C2910" t="s">
        <v>85</v>
      </c>
      <c r="D2910">
        <v>81</v>
      </c>
      <c r="E2910" t="s">
        <v>86</v>
      </c>
      <c r="F2910" t="s">
        <v>87</v>
      </c>
      <c r="G2910" t="s">
        <v>88</v>
      </c>
      <c r="H2910" t="s">
        <v>89</v>
      </c>
      <c r="I2910" t="s">
        <v>208</v>
      </c>
      <c r="J2910" t="s">
        <v>91</v>
      </c>
      <c r="K2910" t="s">
        <v>209</v>
      </c>
      <c r="L2910">
        <v>4080</v>
      </c>
      <c r="M2910">
        <v>854300</v>
      </c>
      <c r="N2910">
        <v>164304</v>
      </c>
      <c r="O2910">
        <v>45663</v>
      </c>
      <c r="P2910">
        <v>96431</v>
      </c>
      <c r="Q2910" t="s">
        <v>93</v>
      </c>
      <c r="R2910">
        <v>487589</v>
      </c>
    </row>
    <row r="2911" spans="1:18" x14ac:dyDescent="0.25">
      <c r="A2911" t="s">
        <v>407</v>
      </c>
      <c r="B2911" t="s">
        <v>408</v>
      </c>
      <c r="C2911" t="s">
        <v>85</v>
      </c>
      <c r="D2911">
        <v>81</v>
      </c>
      <c r="E2911" t="s">
        <v>86</v>
      </c>
      <c r="F2911" t="s">
        <v>87</v>
      </c>
      <c r="G2911" t="s">
        <v>88</v>
      </c>
      <c r="H2911" t="s">
        <v>89</v>
      </c>
      <c r="I2911" t="s">
        <v>208</v>
      </c>
      <c r="J2911" t="s">
        <v>91</v>
      </c>
      <c r="K2911" t="s">
        <v>209</v>
      </c>
      <c r="L2911">
        <v>250</v>
      </c>
      <c r="M2911">
        <v>854300</v>
      </c>
      <c r="N2911">
        <v>164304</v>
      </c>
      <c r="O2911">
        <v>45663</v>
      </c>
      <c r="P2911">
        <v>96431</v>
      </c>
      <c r="Q2911" t="s">
        <v>93</v>
      </c>
      <c r="R2911">
        <v>487589</v>
      </c>
    </row>
    <row r="2912" spans="1:18" x14ac:dyDescent="0.25">
      <c r="A2912" t="s">
        <v>407</v>
      </c>
      <c r="B2912" t="s">
        <v>408</v>
      </c>
      <c r="C2912" t="s">
        <v>85</v>
      </c>
      <c r="D2912">
        <v>81</v>
      </c>
      <c r="E2912" t="s">
        <v>86</v>
      </c>
      <c r="F2912" t="s">
        <v>87</v>
      </c>
      <c r="G2912" t="s">
        <v>88</v>
      </c>
      <c r="H2912" t="s">
        <v>89</v>
      </c>
      <c r="I2912" t="s">
        <v>216</v>
      </c>
      <c r="J2912" t="s">
        <v>91</v>
      </c>
      <c r="K2912" t="s">
        <v>217</v>
      </c>
      <c r="L2912">
        <v>8100</v>
      </c>
      <c r="M2912">
        <v>854300</v>
      </c>
      <c r="N2912">
        <v>164304</v>
      </c>
      <c r="O2912">
        <v>45663</v>
      </c>
      <c r="P2912">
        <v>96431</v>
      </c>
      <c r="Q2912" t="s">
        <v>93</v>
      </c>
      <c r="R2912">
        <v>487589</v>
      </c>
    </row>
    <row r="2913" spans="1:18" x14ac:dyDescent="0.25">
      <c r="A2913" t="s">
        <v>407</v>
      </c>
      <c r="B2913" t="s">
        <v>408</v>
      </c>
      <c r="C2913" t="s">
        <v>85</v>
      </c>
      <c r="D2913">
        <v>81</v>
      </c>
      <c r="E2913" t="s">
        <v>86</v>
      </c>
      <c r="F2913" t="s">
        <v>87</v>
      </c>
      <c r="G2913" t="s">
        <v>88</v>
      </c>
      <c r="H2913" t="s">
        <v>89</v>
      </c>
      <c r="I2913" t="s">
        <v>190</v>
      </c>
      <c r="J2913" t="s">
        <v>91</v>
      </c>
      <c r="K2913" t="s">
        <v>191</v>
      </c>
      <c r="L2913">
        <v>350</v>
      </c>
      <c r="M2913">
        <v>854300</v>
      </c>
      <c r="N2913">
        <v>164304</v>
      </c>
      <c r="O2913">
        <v>45663</v>
      </c>
      <c r="P2913">
        <v>96431</v>
      </c>
      <c r="Q2913" t="s">
        <v>93</v>
      </c>
      <c r="R2913">
        <v>487589</v>
      </c>
    </row>
    <row r="2914" spans="1:18" x14ac:dyDescent="0.25">
      <c r="A2914" t="s">
        <v>407</v>
      </c>
      <c r="B2914" t="s">
        <v>408</v>
      </c>
      <c r="C2914" t="s">
        <v>85</v>
      </c>
      <c r="D2914">
        <v>81</v>
      </c>
      <c r="E2914" t="s">
        <v>86</v>
      </c>
      <c r="F2914" t="s">
        <v>87</v>
      </c>
      <c r="G2914" t="s">
        <v>88</v>
      </c>
      <c r="H2914" t="s">
        <v>89</v>
      </c>
      <c r="I2914" t="s">
        <v>190</v>
      </c>
      <c r="J2914" t="s">
        <v>91</v>
      </c>
      <c r="K2914" t="s">
        <v>191</v>
      </c>
      <c r="L2914">
        <v>3000</v>
      </c>
      <c r="M2914">
        <v>854300</v>
      </c>
      <c r="N2914">
        <v>164304</v>
      </c>
      <c r="O2914">
        <v>45663</v>
      </c>
      <c r="P2914">
        <v>96431</v>
      </c>
      <c r="Q2914" t="s">
        <v>93</v>
      </c>
      <c r="R2914">
        <v>487589</v>
      </c>
    </row>
    <row r="2915" spans="1:18" x14ac:dyDescent="0.25">
      <c r="A2915" t="s">
        <v>407</v>
      </c>
      <c r="B2915" t="s">
        <v>408</v>
      </c>
      <c r="C2915" t="s">
        <v>85</v>
      </c>
      <c r="D2915">
        <v>81</v>
      </c>
      <c r="E2915" t="s">
        <v>86</v>
      </c>
      <c r="F2915" t="s">
        <v>87</v>
      </c>
      <c r="G2915" t="s">
        <v>88</v>
      </c>
      <c r="H2915" t="s">
        <v>89</v>
      </c>
      <c r="I2915" t="s">
        <v>190</v>
      </c>
      <c r="J2915" t="s">
        <v>91</v>
      </c>
      <c r="K2915" t="s">
        <v>191</v>
      </c>
      <c r="L2915">
        <v>7200</v>
      </c>
      <c r="M2915">
        <v>854300</v>
      </c>
      <c r="N2915">
        <v>164304</v>
      </c>
      <c r="O2915">
        <v>45663</v>
      </c>
      <c r="P2915">
        <v>96431</v>
      </c>
      <c r="Q2915" t="s">
        <v>93</v>
      </c>
      <c r="R2915">
        <v>487589</v>
      </c>
    </row>
    <row r="2916" spans="1:18" x14ac:dyDescent="0.25">
      <c r="A2916" t="s">
        <v>407</v>
      </c>
      <c r="B2916" t="s">
        <v>408</v>
      </c>
      <c r="C2916" t="s">
        <v>85</v>
      </c>
      <c r="D2916">
        <v>81</v>
      </c>
      <c r="E2916" t="s">
        <v>86</v>
      </c>
      <c r="F2916" t="s">
        <v>87</v>
      </c>
      <c r="G2916" t="s">
        <v>88</v>
      </c>
      <c r="H2916" t="s">
        <v>89</v>
      </c>
      <c r="I2916" t="s">
        <v>138</v>
      </c>
      <c r="J2916" t="s">
        <v>91</v>
      </c>
      <c r="K2916" t="s">
        <v>139</v>
      </c>
      <c r="L2916">
        <v>14207</v>
      </c>
      <c r="M2916">
        <v>854300</v>
      </c>
      <c r="N2916">
        <v>164304</v>
      </c>
      <c r="O2916">
        <v>45663</v>
      </c>
      <c r="P2916">
        <v>96431</v>
      </c>
      <c r="Q2916" t="s">
        <v>93</v>
      </c>
      <c r="R2916">
        <v>487589</v>
      </c>
    </row>
    <row r="2917" spans="1:18" x14ac:dyDescent="0.25">
      <c r="A2917" t="s">
        <v>407</v>
      </c>
      <c r="B2917" t="s">
        <v>408</v>
      </c>
      <c r="C2917" t="s">
        <v>85</v>
      </c>
      <c r="D2917">
        <v>81</v>
      </c>
      <c r="E2917" t="s">
        <v>86</v>
      </c>
      <c r="F2917" t="s">
        <v>87</v>
      </c>
      <c r="G2917" t="s">
        <v>88</v>
      </c>
      <c r="H2917" t="s">
        <v>89</v>
      </c>
      <c r="I2917" t="s">
        <v>220</v>
      </c>
      <c r="J2917" t="s">
        <v>91</v>
      </c>
      <c r="K2917" t="s">
        <v>221</v>
      </c>
      <c r="L2917">
        <v>6045</v>
      </c>
      <c r="M2917">
        <v>854300</v>
      </c>
      <c r="N2917">
        <v>164304</v>
      </c>
      <c r="O2917">
        <v>45663</v>
      </c>
      <c r="P2917">
        <v>96431</v>
      </c>
      <c r="Q2917" t="s">
        <v>93</v>
      </c>
      <c r="R2917">
        <v>487589</v>
      </c>
    </row>
    <row r="2918" spans="1:18" x14ac:dyDescent="0.25">
      <c r="A2918" t="s">
        <v>407</v>
      </c>
      <c r="B2918" t="s">
        <v>408</v>
      </c>
      <c r="C2918" t="s">
        <v>85</v>
      </c>
      <c r="D2918">
        <v>81</v>
      </c>
      <c r="E2918" t="s">
        <v>86</v>
      </c>
      <c r="F2918" t="s">
        <v>87</v>
      </c>
      <c r="G2918" t="s">
        <v>88</v>
      </c>
      <c r="H2918" t="s">
        <v>89</v>
      </c>
      <c r="I2918" t="s">
        <v>130</v>
      </c>
      <c r="J2918" t="s">
        <v>91</v>
      </c>
      <c r="K2918" t="s">
        <v>131</v>
      </c>
      <c r="L2918">
        <v>648</v>
      </c>
      <c r="M2918">
        <v>854300</v>
      </c>
      <c r="N2918">
        <v>164304</v>
      </c>
      <c r="O2918">
        <v>45663</v>
      </c>
      <c r="P2918">
        <v>96431</v>
      </c>
      <c r="Q2918" t="s">
        <v>93</v>
      </c>
      <c r="R2918">
        <v>487589</v>
      </c>
    </row>
    <row r="2919" spans="1:18" x14ac:dyDescent="0.25">
      <c r="A2919" t="s">
        <v>407</v>
      </c>
      <c r="B2919" t="s">
        <v>408</v>
      </c>
      <c r="C2919" t="s">
        <v>85</v>
      </c>
      <c r="D2919">
        <v>81</v>
      </c>
      <c r="E2919" t="s">
        <v>86</v>
      </c>
      <c r="F2919" t="s">
        <v>87</v>
      </c>
      <c r="G2919" t="s">
        <v>88</v>
      </c>
      <c r="H2919" t="s">
        <v>89</v>
      </c>
      <c r="I2919" t="s">
        <v>130</v>
      </c>
      <c r="J2919" t="s">
        <v>91</v>
      </c>
      <c r="K2919" t="s">
        <v>131</v>
      </c>
      <c r="L2919">
        <v>7716</v>
      </c>
      <c r="M2919">
        <v>854300</v>
      </c>
      <c r="N2919">
        <v>164304</v>
      </c>
      <c r="O2919">
        <v>45663</v>
      </c>
      <c r="P2919">
        <v>96431</v>
      </c>
      <c r="Q2919" t="s">
        <v>93</v>
      </c>
      <c r="R2919">
        <v>487589</v>
      </c>
    </row>
    <row r="2920" spans="1:18" x14ac:dyDescent="0.25">
      <c r="A2920" t="s">
        <v>407</v>
      </c>
      <c r="B2920" t="s">
        <v>408</v>
      </c>
      <c r="C2920" t="s">
        <v>85</v>
      </c>
      <c r="D2920">
        <v>81</v>
      </c>
      <c r="E2920" t="s">
        <v>86</v>
      </c>
      <c r="F2920" t="s">
        <v>87</v>
      </c>
      <c r="G2920" t="s">
        <v>88</v>
      </c>
      <c r="H2920" t="s">
        <v>89</v>
      </c>
      <c r="I2920" t="s">
        <v>130</v>
      </c>
      <c r="J2920" t="s">
        <v>91</v>
      </c>
      <c r="K2920" t="s">
        <v>131</v>
      </c>
      <c r="L2920">
        <v>1100</v>
      </c>
      <c r="M2920">
        <v>854300</v>
      </c>
      <c r="N2920">
        <v>164304</v>
      </c>
      <c r="O2920">
        <v>45663</v>
      </c>
      <c r="P2920">
        <v>96431</v>
      </c>
      <c r="Q2920" t="s">
        <v>93</v>
      </c>
      <c r="R2920">
        <v>487589</v>
      </c>
    </row>
    <row r="2921" spans="1:18" x14ac:dyDescent="0.25">
      <c r="A2921" t="s">
        <v>407</v>
      </c>
      <c r="B2921" t="s">
        <v>408</v>
      </c>
      <c r="C2921" t="s">
        <v>85</v>
      </c>
      <c r="D2921">
        <v>81</v>
      </c>
      <c r="E2921" t="s">
        <v>86</v>
      </c>
      <c r="F2921" t="s">
        <v>87</v>
      </c>
      <c r="G2921" t="s">
        <v>88</v>
      </c>
      <c r="H2921" t="s">
        <v>89</v>
      </c>
      <c r="I2921" t="s">
        <v>192</v>
      </c>
      <c r="J2921" t="s">
        <v>91</v>
      </c>
      <c r="K2921" t="s">
        <v>193</v>
      </c>
      <c r="L2921">
        <v>160</v>
      </c>
      <c r="M2921">
        <v>854300</v>
      </c>
      <c r="N2921">
        <v>164304</v>
      </c>
      <c r="O2921">
        <v>45663</v>
      </c>
      <c r="P2921">
        <v>96431</v>
      </c>
      <c r="Q2921" t="s">
        <v>93</v>
      </c>
      <c r="R2921">
        <v>487589</v>
      </c>
    </row>
    <row r="2922" spans="1:18" x14ac:dyDescent="0.25">
      <c r="A2922" t="s">
        <v>407</v>
      </c>
      <c r="B2922" t="s">
        <v>408</v>
      </c>
      <c r="C2922" t="s">
        <v>85</v>
      </c>
      <c r="D2922">
        <v>81</v>
      </c>
      <c r="E2922" t="s">
        <v>86</v>
      </c>
      <c r="F2922" t="s">
        <v>87</v>
      </c>
      <c r="G2922" t="s">
        <v>88</v>
      </c>
      <c r="H2922" t="s">
        <v>89</v>
      </c>
      <c r="I2922" t="s">
        <v>160</v>
      </c>
      <c r="J2922" t="s">
        <v>91</v>
      </c>
      <c r="K2922" t="s">
        <v>161</v>
      </c>
      <c r="L2922">
        <v>11456</v>
      </c>
      <c r="M2922">
        <v>854300</v>
      </c>
      <c r="N2922">
        <v>164304</v>
      </c>
      <c r="O2922">
        <v>45663</v>
      </c>
      <c r="P2922">
        <v>96431</v>
      </c>
      <c r="Q2922" t="s">
        <v>93</v>
      </c>
      <c r="R2922">
        <v>487589</v>
      </c>
    </row>
    <row r="2923" spans="1:18" x14ac:dyDescent="0.25">
      <c r="A2923" t="s">
        <v>407</v>
      </c>
      <c r="B2923" t="s">
        <v>408</v>
      </c>
      <c r="C2923" t="s">
        <v>85</v>
      </c>
      <c r="D2923">
        <v>81</v>
      </c>
      <c r="E2923" t="s">
        <v>86</v>
      </c>
      <c r="F2923" t="s">
        <v>87</v>
      </c>
      <c r="G2923" t="s">
        <v>88</v>
      </c>
      <c r="H2923" t="s">
        <v>89</v>
      </c>
      <c r="I2923" t="s">
        <v>138</v>
      </c>
      <c r="J2923" t="s">
        <v>91</v>
      </c>
      <c r="K2923" t="s">
        <v>139</v>
      </c>
      <c r="L2923">
        <v>4000</v>
      </c>
      <c r="M2923">
        <v>854300</v>
      </c>
      <c r="N2923">
        <v>164304</v>
      </c>
      <c r="O2923">
        <v>45663</v>
      </c>
      <c r="P2923">
        <v>96431</v>
      </c>
      <c r="Q2923" t="s">
        <v>93</v>
      </c>
      <c r="R2923">
        <v>487589</v>
      </c>
    </row>
    <row r="2924" spans="1:18" x14ac:dyDescent="0.25">
      <c r="A2924" t="s">
        <v>407</v>
      </c>
      <c r="B2924" t="s">
        <v>408</v>
      </c>
      <c r="C2924" t="s">
        <v>85</v>
      </c>
      <c r="D2924">
        <v>81</v>
      </c>
      <c r="E2924" t="s">
        <v>86</v>
      </c>
      <c r="F2924" t="s">
        <v>87</v>
      </c>
      <c r="G2924" t="s">
        <v>88</v>
      </c>
      <c r="H2924" t="s">
        <v>89</v>
      </c>
      <c r="I2924" t="s">
        <v>136</v>
      </c>
      <c r="J2924" t="s">
        <v>91</v>
      </c>
      <c r="K2924" t="s">
        <v>137</v>
      </c>
      <c r="L2924">
        <v>968</v>
      </c>
      <c r="M2924">
        <v>854300</v>
      </c>
      <c r="N2924">
        <v>164304</v>
      </c>
      <c r="O2924">
        <v>45663</v>
      </c>
      <c r="P2924">
        <v>96431</v>
      </c>
      <c r="Q2924" t="s">
        <v>93</v>
      </c>
      <c r="R2924">
        <v>487589</v>
      </c>
    </row>
    <row r="2925" spans="1:18" x14ac:dyDescent="0.25">
      <c r="A2925" t="s">
        <v>407</v>
      </c>
      <c r="B2925" t="s">
        <v>408</v>
      </c>
      <c r="C2925" t="s">
        <v>85</v>
      </c>
      <c r="D2925">
        <v>81</v>
      </c>
      <c r="E2925" t="s">
        <v>86</v>
      </c>
      <c r="F2925" t="s">
        <v>87</v>
      </c>
      <c r="G2925" t="s">
        <v>88</v>
      </c>
      <c r="H2925" t="s">
        <v>89</v>
      </c>
      <c r="I2925" t="s">
        <v>190</v>
      </c>
      <c r="J2925" t="s">
        <v>91</v>
      </c>
      <c r="K2925" t="s">
        <v>191</v>
      </c>
      <c r="L2925">
        <v>3850</v>
      </c>
      <c r="M2925">
        <v>854300</v>
      </c>
      <c r="N2925">
        <v>164304</v>
      </c>
      <c r="O2925">
        <v>45663</v>
      </c>
      <c r="P2925">
        <v>96431</v>
      </c>
      <c r="Q2925" t="s">
        <v>93</v>
      </c>
      <c r="R2925">
        <v>487589</v>
      </c>
    </row>
    <row r="2926" spans="1:18" x14ac:dyDescent="0.25">
      <c r="A2926" t="s">
        <v>407</v>
      </c>
      <c r="B2926" t="s">
        <v>408</v>
      </c>
      <c r="C2926" t="s">
        <v>85</v>
      </c>
      <c r="D2926">
        <v>81</v>
      </c>
      <c r="E2926" t="s">
        <v>86</v>
      </c>
      <c r="F2926" t="s">
        <v>87</v>
      </c>
      <c r="G2926" t="s">
        <v>88</v>
      </c>
      <c r="H2926" t="s">
        <v>89</v>
      </c>
      <c r="I2926" t="s">
        <v>190</v>
      </c>
      <c r="J2926" t="s">
        <v>91</v>
      </c>
      <c r="K2926" t="s">
        <v>191</v>
      </c>
      <c r="L2926">
        <v>400</v>
      </c>
      <c r="M2926">
        <v>854300</v>
      </c>
      <c r="N2926">
        <v>164304</v>
      </c>
      <c r="O2926">
        <v>45663</v>
      </c>
      <c r="P2926">
        <v>96431</v>
      </c>
      <c r="Q2926" t="s">
        <v>93</v>
      </c>
      <c r="R2926">
        <v>487589</v>
      </c>
    </row>
    <row r="2927" spans="1:18" x14ac:dyDescent="0.25">
      <c r="A2927" t="s">
        <v>407</v>
      </c>
      <c r="B2927" t="s">
        <v>408</v>
      </c>
      <c r="C2927" t="s">
        <v>85</v>
      </c>
      <c r="D2927">
        <v>81</v>
      </c>
      <c r="E2927" t="s">
        <v>86</v>
      </c>
      <c r="F2927" t="s">
        <v>87</v>
      </c>
      <c r="G2927" t="s">
        <v>88</v>
      </c>
      <c r="H2927" t="s">
        <v>89</v>
      </c>
      <c r="I2927" t="s">
        <v>190</v>
      </c>
      <c r="J2927" t="s">
        <v>91</v>
      </c>
      <c r="K2927" t="s">
        <v>191</v>
      </c>
      <c r="L2927">
        <v>2500</v>
      </c>
      <c r="M2927">
        <v>854300</v>
      </c>
      <c r="N2927">
        <v>164304</v>
      </c>
      <c r="O2927">
        <v>45663</v>
      </c>
      <c r="P2927">
        <v>96431</v>
      </c>
      <c r="Q2927" t="s">
        <v>93</v>
      </c>
      <c r="R2927">
        <v>487589</v>
      </c>
    </row>
    <row r="2928" spans="1:18" x14ac:dyDescent="0.25">
      <c r="A2928" t="s">
        <v>407</v>
      </c>
      <c r="B2928" t="s">
        <v>408</v>
      </c>
      <c r="C2928" t="s">
        <v>85</v>
      </c>
      <c r="D2928">
        <v>81</v>
      </c>
      <c r="E2928" t="s">
        <v>86</v>
      </c>
      <c r="F2928" t="s">
        <v>87</v>
      </c>
      <c r="G2928" t="s">
        <v>88</v>
      </c>
      <c r="H2928" t="s">
        <v>89</v>
      </c>
      <c r="I2928" t="s">
        <v>138</v>
      </c>
      <c r="J2928" t="s">
        <v>91</v>
      </c>
      <c r="K2928" t="s">
        <v>139</v>
      </c>
      <c r="L2928">
        <v>25131</v>
      </c>
      <c r="M2928">
        <v>854300</v>
      </c>
      <c r="N2928">
        <v>164304</v>
      </c>
      <c r="O2928">
        <v>45663</v>
      </c>
      <c r="P2928">
        <v>96431</v>
      </c>
      <c r="Q2928" t="s">
        <v>93</v>
      </c>
      <c r="R2928">
        <v>487589</v>
      </c>
    </row>
    <row r="2929" spans="1:18" x14ac:dyDescent="0.25">
      <c r="A2929" t="s">
        <v>407</v>
      </c>
      <c r="B2929" t="s">
        <v>408</v>
      </c>
      <c r="C2929" t="s">
        <v>85</v>
      </c>
      <c r="D2929">
        <v>81</v>
      </c>
      <c r="E2929" t="s">
        <v>86</v>
      </c>
      <c r="F2929" t="s">
        <v>87</v>
      </c>
      <c r="G2929" t="s">
        <v>88</v>
      </c>
      <c r="H2929" t="s">
        <v>89</v>
      </c>
      <c r="I2929" t="s">
        <v>226</v>
      </c>
      <c r="J2929" t="s">
        <v>91</v>
      </c>
      <c r="K2929" t="s">
        <v>227</v>
      </c>
      <c r="L2929">
        <v>225</v>
      </c>
      <c r="M2929">
        <v>854300</v>
      </c>
      <c r="N2929">
        <v>164304</v>
      </c>
      <c r="O2929">
        <v>45663</v>
      </c>
      <c r="P2929">
        <v>96431</v>
      </c>
      <c r="Q2929" t="s">
        <v>93</v>
      </c>
      <c r="R2929">
        <v>487589</v>
      </c>
    </row>
    <row r="2930" spans="1:18" x14ac:dyDescent="0.25">
      <c r="A2930" t="s">
        <v>407</v>
      </c>
      <c r="B2930" t="s">
        <v>408</v>
      </c>
      <c r="C2930" t="s">
        <v>85</v>
      </c>
      <c r="D2930">
        <v>81</v>
      </c>
      <c r="E2930" t="s">
        <v>86</v>
      </c>
      <c r="F2930" t="s">
        <v>87</v>
      </c>
      <c r="G2930" t="s">
        <v>88</v>
      </c>
      <c r="H2930" t="s">
        <v>89</v>
      </c>
      <c r="I2930" t="s">
        <v>136</v>
      </c>
      <c r="J2930" t="s">
        <v>91</v>
      </c>
      <c r="K2930" t="s">
        <v>137</v>
      </c>
      <c r="L2930">
        <v>1960</v>
      </c>
      <c r="M2930">
        <v>854300</v>
      </c>
      <c r="N2930">
        <v>164304</v>
      </c>
      <c r="O2930">
        <v>45663</v>
      </c>
      <c r="P2930">
        <v>96431</v>
      </c>
      <c r="Q2930" t="s">
        <v>93</v>
      </c>
      <c r="R2930">
        <v>487589</v>
      </c>
    </row>
    <row r="2931" spans="1:18" x14ac:dyDescent="0.25">
      <c r="A2931" t="s">
        <v>407</v>
      </c>
      <c r="B2931" t="s">
        <v>408</v>
      </c>
      <c r="C2931" t="s">
        <v>85</v>
      </c>
      <c r="D2931">
        <v>81</v>
      </c>
      <c r="E2931" t="s">
        <v>86</v>
      </c>
      <c r="F2931" t="s">
        <v>87</v>
      </c>
      <c r="G2931" t="s">
        <v>88</v>
      </c>
      <c r="H2931" t="s">
        <v>89</v>
      </c>
      <c r="I2931" t="s">
        <v>224</v>
      </c>
      <c r="J2931" t="s">
        <v>91</v>
      </c>
      <c r="K2931" t="s">
        <v>225</v>
      </c>
      <c r="L2931">
        <v>824</v>
      </c>
      <c r="M2931">
        <v>854300</v>
      </c>
      <c r="N2931">
        <v>164304</v>
      </c>
      <c r="O2931">
        <v>45663</v>
      </c>
      <c r="P2931">
        <v>96431</v>
      </c>
      <c r="Q2931" t="s">
        <v>93</v>
      </c>
      <c r="R2931">
        <v>487589</v>
      </c>
    </row>
    <row r="2932" spans="1:18" x14ac:dyDescent="0.25">
      <c r="A2932" t="s">
        <v>407</v>
      </c>
      <c r="B2932" t="s">
        <v>408</v>
      </c>
      <c r="C2932" t="s">
        <v>85</v>
      </c>
      <c r="D2932">
        <v>81</v>
      </c>
      <c r="E2932" t="s">
        <v>86</v>
      </c>
      <c r="F2932" t="s">
        <v>87</v>
      </c>
      <c r="G2932" t="s">
        <v>88</v>
      </c>
      <c r="H2932" t="s">
        <v>89</v>
      </c>
      <c r="I2932" t="s">
        <v>190</v>
      </c>
      <c r="J2932" t="s">
        <v>91</v>
      </c>
      <c r="K2932" t="s">
        <v>191</v>
      </c>
      <c r="L2932">
        <v>2500</v>
      </c>
      <c r="M2932">
        <v>854300</v>
      </c>
      <c r="N2932">
        <v>164304</v>
      </c>
      <c r="O2932">
        <v>45663</v>
      </c>
      <c r="P2932">
        <v>96431</v>
      </c>
      <c r="Q2932" t="s">
        <v>93</v>
      </c>
      <c r="R2932">
        <v>487589</v>
      </c>
    </row>
    <row r="2933" spans="1:18" x14ac:dyDescent="0.25">
      <c r="A2933" t="s">
        <v>407</v>
      </c>
      <c r="B2933" t="s">
        <v>408</v>
      </c>
      <c r="C2933" t="s">
        <v>85</v>
      </c>
      <c r="D2933">
        <v>81</v>
      </c>
      <c r="E2933" t="s">
        <v>86</v>
      </c>
      <c r="F2933" t="s">
        <v>87</v>
      </c>
      <c r="G2933" t="s">
        <v>88</v>
      </c>
      <c r="H2933" t="s">
        <v>89</v>
      </c>
      <c r="I2933" t="s">
        <v>136</v>
      </c>
      <c r="J2933" t="s">
        <v>91</v>
      </c>
      <c r="K2933" t="s">
        <v>137</v>
      </c>
      <c r="L2933">
        <v>80</v>
      </c>
      <c r="M2933">
        <v>854300</v>
      </c>
      <c r="N2933">
        <v>164304</v>
      </c>
      <c r="O2933">
        <v>45663</v>
      </c>
      <c r="P2933">
        <v>96431</v>
      </c>
      <c r="Q2933" t="s">
        <v>93</v>
      </c>
      <c r="R2933">
        <v>487589</v>
      </c>
    </row>
    <row r="2934" spans="1:18" x14ac:dyDescent="0.25">
      <c r="A2934" t="s">
        <v>407</v>
      </c>
      <c r="B2934" t="s">
        <v>408</v>
      </c>
      <c r="C2934" t="s">
        <v>85</v>
      </c>
      <c r="D2934">
        <v>81</v>
      </c>
      <c r="E2934" t="s">
        <v>86</v>
      </c>
      <c r="F2934" t="s">
        <v>87</v>
      </c>
      <c r="G2934" t="s">
        <v>88</v>
      </c>
      <c r="H2934" t="s">
        <v>89</v>
      </c>
      <c r="I2934" t="s">
        <v>136</v>
      </c>
      <c r="J2934" t="s">
        <v>91</v>
      </c>
      <c r="K2934" t="s">
        <v>137</v>
      </c>
      <c r="L2934">
        <v>300</v>
      </c>
      <c r="M2934">
        <v>854300</v>
      </c>
      <c r="N2934">
        <v>164304</v>
      </c>
      <c r="O2934">
        <v>45663</v>
      </c>
      <c r="P2934">
        <v>96431</v>
      </c>
      <c r="Q2934" t="s">
        <v>93</v>
      </c>
      <c r="R2934">
        <v>487589</v>
      </c>
    </row>
    <row r="2935" spans="1:18" x14ac:dyDescent="0.25">
      <c r="A2935" t="s">
        <v>407</v>
      </c>
      <c r="B2935" t="s">
        <v>408</v>
      </c>
      <c r="C2935" t="s">
        <v>85</v>
      </c>
      <c r="D2935">
        <v>81</v>
      </c>
      <c r="E2935" t="s">
        <v>86</v>
      </c>
      <c r="F2935" t="s">
        <v>87</v>
      </c>
      <c r="G2935" t="s">
        <v>88</v>
      </c>
      <c r="H2935" t="s">
        <v>89</v>
      </c>
      <c r="I2935" t="s">
        <v>190</v>
      </c>
      <c r="J2935" t="s">
        <v>91</v>
      </c>
      <c r="K2935" t="s">
        <v>191</v>
      </c>
      <c r="L2935">
        <v>2500</v>
      </c>
      <c r="M2935">
        <v>854300</v>
      </c>
      <c r="N2935">
        <v>164304</v>
      </c>
      <c r="O2935">
        <v>45663</v>
      </c>
      <c r="P2935">
        <v>96431</v>
      </c>
      <c r="Q2935" t="s">
        <v>93</v>
      </c>
      <c r="R2935">
        <v>487589</v>
      </c>
    </row>
    <row r="2936" spans="1:18" x14ac:dyDescent="0.25">
      <c r="A2936" t="s">
        <v>407</v>
      </c>
      <c r="B2936" t="s">
        <v>408</v>
      </c>
      <c r="C2936" t="s">
        <v>85</v>
      </c>
      <c r="D2936">
        <v>81</v>
      </c>
      <c r="E2936" t="s">
        <v>86</v>
      </c>
      <c r="F2936" t="s">
        <v>87</v>
      </c>
      <c r="G2936" t="s">
        <v>88</v>
      </c>
      <c r="H2936" t="s">
        <v>89</v>
      </c>
      <c r="I2936" t="s">
        <v>190</v>
      </c>
      <c r="J2936" t="s">
        <v>91</v>
      </c>
      <c r="K2936" t="s">
        <v>191</v>
      </c>
      <c r="L2936">
        <v>20000</v>
      </c>
      <c r="M2936">
        <v>854300</v>
      </c>
      <c r="N2936">
        <v>164304</v>
      </c>
      <c r="O2936">
        <v>45663</v>
      </c>
      <c r="P2936">
        <v>96431</v>
      </c>
      <c r="Q2936" t="s">
        <v>93</v>
      </c>
      <c r="R2936">
        <v>487589</v>
      </c>
    </row>
    <row r="2937" spans="1:18" x14ac:dyDescent="0.25">
      <c r="A2937" t="s">
        <v>407</v>
      </c>
      <c r="B2937" t="s">
        <v>408</v>
      </c>
      <c r="C2937" t="s">
        <v>85</v>
      </c>
      <c r="D2937">
        <v>81</v>
      </c>
      <c r="E2937" t="s">
        <v>86</v>
      </c>
      <c r="F2937" t="s">
        <v>87</v>
      </c>
      <c r="G2937" t="s">
        <v>88</v>
      </c>
      <c r="H2937" t="s">
        <v>89</v>
      </c>
      <c r="I2937" t="s">
        <v>190</v>
      </c>
      <c r="J2937" t="s">
        <v>91</v>
      </c>
      <c r="K2937" t="s">
        <v>191</v>
      </c>
      <c r="L2937">
        <v>800</v>
      </c>
      <c r="M2937">
        <v>854300</v>
      </c>
      <c r="N2937">
        <v>164304</v>
      </c>
      <c r="O2937">
        <v>45663</v>
      </c>
      <c r="P2937">
        <v>96431</v>
      </c>
      <c r="Q2937" t="s">
        <v>93</v>
      </c>
      <c r="R2937">
        <v>487589</v>
      </c>
    </row>
    <row r="2938" spans="1:18" x14ac:dyDescent="0.25">
      <c r="A2938" t="s">
        <v>407</v>
      </c>
      <c r="B2938" t="s">
        <v>408</v>
      </c>
      <c r="C2938" t="s">
        <v>85</v>
      </c>
      <c r="D2938">
        <v>81</v>
      </c>
      <c r="E2938" t="s">
        <v>86</v>
      </c>
      <c r="F2938" t="s">
        <v>87</v>
      </c>
      <c r="G2938" t="s">
        <v>88</v>
      </c>
      <c r="H2938" t="s">
        <v>89</v>
      </c>
      <c r="I2938" t="s">
        <v>190</v>
      </c>
      <c r="J2938" t="s">
        <v>91</v>
      </c>
      <c r="K2938" t="s">
        <v>191</v>
      </c>
      <c r="L2938">
        <v>3250</v>
      </c>
      <c r="M2938">
        <v>854300</v>
      </c>
      <c r="N2938">
        <v>164304</v>
      </c>
      <c r="O2938">
        <v>45663</v>
      </c>
      <c r="P2938">
        <v>96431</v>
      </c>
      <c r="Q2938" t="s">
        <v>93</v>
      </c>
      <c r="R2938">
        <v>487589</v>
      </c>
    </row>
    <row r="2939" spans="1:18" x14ac:dyDescent="0.25">
      <c r="A2939" t="s">
        <v>407</v>
      </c>
      <c r="B2939" t="s">
        <v>408</v>
      </c>
      <c r="C2939" t="s">
        <v>85</v>
      </c>
      <c r="D2939">
        <v>81</v>
      </c>
      <c r="E2939" t="s">
        <v>86</v>
      </c>
      <c r="F2939" t="s">
        <v>87</v>
      </c>
      <c r="G2939" t="s">
        <v>88</v>
      </c>
      <c r="H2939" t="s">
        <v>89</v>
      </c>
      <c r="I2939" t="s">
        <v>180</v>
      </c>
      <c r="J2939" t="s">
        <v>91</v>
      </c>
      <c r="K2939" t="s">
        <v>181</v>
      </c>
      <c r="L2939">
        <v>24816</v>
      </c>
      <c r="M2939">
        <v>854300</v>
      </c>
      <c r="N2939">
        <v>164304</v>
      </c>
      <c r="O2939">
        <v>45663</v>
      </c>
      <c r="P2939">
        <v>96431</v>
      </c>
      <c r="Q2939" t="s">
        <v>93</v>
      </c>
      <c r="R2939">
        <v>487589</v>
      </c>
    </row>
    <row r="2940" spans="1:18" x14ac:dyDescent="0.25">
      <c r="A2940" t="s">
        <v>407</v>
      </c>
      <c r="B2940" t="s">
        <v>408</v>
      </c>
      <c r="C2940" t="s">
        <v>85</v>
      </c>
      <c r="D2940">
        <v>81</v>
      </c>
      <c r="E2940" t="s">
        <v>86</v>
      </c>
      <c r="F2940" t="s">
        <v>87</v>
      </c>
      <c r="G2940" t="s">
        <v>88</v>
      </c>
      <c r="H2940" t="s">
        <v>89</v>
      </c>
      <c r="I2940" t="s">
        <v>138</v>
      </c>
      <c r="J2940" t="s">
        <v>91</v>
      </c>
      <c r="K2940" t="s">
        <v>139</v>
      </c>
      <c r="L2940">
        <v>3371</v>
      </c>
      <c r="M2940">
        <v>854300</v>
      </c>
      <c r="N2940">
        <v>164304</v>
      </c>
      <c r="O2940">
        <v>45663</v>
      </c>
      <c r="P2940">
        <v>96431</v>
      </c>
      <c r="Q2940" t="s">
        <v>93</v>
      </c>
      <c r="R2940">
        <v>487589</v>
      </c>
    </row>
    <row r="2941" spans="1:18" x14ac:dyDescent="0.25">
      <c r="A2941" t="s">
        <v>407</v>
      </c>
      <c r="B2941" t="s">
        <v>408</v>
      </c>
      <c r="C2941" t="s">
        <v>85</v>
      </c>
      <c r="D2941">
        <v>81</v>
      </c>
      <c r="E2941" t="s">
        <v>86</v>
      </c>
      <c r="F2941" t="s">
        <v>87</v>
      </c>
      <c r="G2941" t="s">
        <v>88</v>
      </c>
      <c r="H2941" t="s">
        <v>89</v>
      </c>
      <c r="I2941" t="s">
        <v>190</v>
      </c>
      <c r="J2941" t="s">
        <v>91</v>
      </c>
      <c r="K2941" t="s">
        <v>191</v>
      </c>
      <c r="L2941">
        <v>1750</v>
      </c>
      <c r="M2941">
        <v>854300</v>
      </c>
      <c r="N2941">
        <v>164304</v>
      </c>
      <c r="O2941">
        <v>45663</v>
      </c>
      <c r="P2941">
        <v>96431</v>
      </c>
      <c r="Q2941" t="s">
        <v>93</v>
      </c>
      <c r="R2941">
        <v>487589</v>
      </c>
    </row>
    <row r="2942" spans="1:18" x14ac:dyDescent="0.25">
      <c r="A2942" t="s">
        <v>407</v>
      </c>
      <c r="B2942" t="s">
        <v>408</v>
      </c>
      <c r="C2942" t="s">
        <v>85</v>
      </c>
      <c r="D2942">
        <v>81</v>
      </c>
      <c r="E2942" t="s">
        <v>86</v>
      </c>
      <c r="F2942" t="s">
        <v>87</v>
      </c>
      <c r="G2942" t="s">
        <v>88</v>
      </c>
      <c r="H2942" t="s">
        <v>89</v>
      </c>
      <c r="I2942" t="s">
        <v>190</v>
      </c>
      <c r="J2942" t="s">
        <v>91</v>
      </c>
      <c r="K2942" t="s">
        <v>191</v>
      </c>
      <c r="L2942">
        <v>741</v>
      </c>
      <c r="M2942">
        <v>854300</v>
      </c>
      <c r="N2942">
        <v>164304</v>
      </c>
      <c r="O2942">
        <v>45663</v>
      </c>
      <c r="P2942">
        <v>96431</v>
      </c>
      <c r="Q2942" t="s">
        <v>93</v>
      </c>
      <c r="R2942">
        <v>487589</v>
      </c>
    </row>
    <row r="2943" spans="1:18" x14ac:dyDescent="0.25">
      <c r="A2943" t="s">
        <v>407</v>
      </c>
      <c r="B2943" t="s">
        <v>408</v>
      </c>
      <c r="C2943" t="s">
        <v>85</v>
      </c>
      <c r="D2943">
        <v>81</v>
      </c>
      <c r="E2943" t="s">
        <v>86</v>
      </c>
      <c r="F2943" t="s">
        <v>87</v>
      </c>
      <c r="G2943" t="s">
        <v>88</v>
      </c>
      <c r="H2943" t="s">
        <v>89</v>
      </c>
      <c r="I2943" t="s">
        <v>208</v>
      </c>
      <c r="J2943" t="s">
        <v>91</v>
      </c>
      <c r="K2943" t="s">
        <v>209</v>
      </c>
      <c r="L2943">
        <v>1850</v>
      </c>
      <c r="M2943">
        <v>854300</v>
      </c>
      <c r="N2943">
        <v>164304</v>
      </c>
      <c r="O2943">
        <v>45663</v>
      </c>
      <c r="P2943">
        <v>96431</v>
      </c>
      <c r="Q2943" t="s">
        <v>93</v>
      </c>
      <c r="R2943">
        <v>487589</v>
      </c>
    </row>
    <row r="2944" spans="1:18" x14ac:dyDescent="0.25">
      <c r="A2944" t="s">
        <v>407</v>
      </c>
      <c r="B2944" t="s">
        <v>408</v>
      </c>
      <c r="C2944" t="s">
        <v>85</v>
      </c>
      <c r="D2944">
        <v>81</v>
      </c>
      <c r="E2944" t="s">
        <v>86</v>
      </c>
      <c r="F2944" t="s">
        <v>87</v>
      </c>
      <c r="G2944" t="s">
        <v>88</v>
      </c>
      <c r="H2944" t="s">
        <v>89</v>
      </c>
      <c r="I2944" t="s">
        <v>130</v>
      </c>
      <c r="J2944" t="s">
        <v>91</v>
      </c>
      <c r="K2944" t="s">
        <v>131</v>
      </c>
      <c r="L2944">
        <v>3951</v>
      </c>
      <c r="M2944">
        <v>854300</v>
      </c>
      <c r="N2944">
        <v>164304</v>
      </c>
      <c r="O2944">
        <v>45663</v>
      </c>
      <c r="P2944">
        <v>96431</v>
      </c>
      <c r="Q2944" t="s">
        <v>93</v>
      </c>
      <c r="R2944">
        <v>487589</v>
      </c>
    </row>
    <row r="2945" spans="1:18" x14ac:dyDescent="0.25">
      <c r="A2945" t="s">
        <v>407</v>
      </c>
      <c r="B2945" t="s">
        <v>408</v>
      </c>
      <c r="C2945" t="s">
        <v>85</v>
      </c>
      <c r="D2945">
        <v>81</v>
      </c>
      <c r="E2945" t="s">
        <v>86</v>
      </c>
      <c r="F2945" t="s">
        <v>87</v>
      </c>
      <c r="G2945" t="s">
        <v>88</v>
      </c>
      <c r="H2945" t="s">
        <v>89</v>
      </c>
      <c r="I2945" t="s">
        <v>136</v>
      </c>
      <c r="J2945" t="s">
        <v>91</v>
      </c>
      <c r="K2945" t="s">
        <v>137</v>
      </c>
      <c r="L2945">
        <v>8</v>
      </c>
      <c r="M2945">
        <v>854300</v>
      </c>
      <c r="N2945">
        <v>164304</v>
      </c>
      <c r="O2945">
        <v>45663</v>
      </c>
      <c r="P2945">
        <v>96431</v>
      </c>
      <c r="Q2945" t="s">
        <v>93</v>
      </c>
      <c r="R2945">
        <v>487589</v>
      </c>
    </row>
    <row r="2946" spans="1:18" x14ac:dyDescent="0.25">
      <c r="A2946" t="s">
        <v>407</v>
      </c>
      <c r="B2946" t="s">
        <v>408</v>
      </c>
      <c r="C2946" t="s">
        <v>85</v>
      </c>
      <c r="D2946">
        <v>81</v>
      </c>
      <c r="E2946" t="s">
        <v>86</v>
      </c>
      <c r="F2946" t="s">
        <v>87</v>
      </c>
      <c r="G2946" t="s">
        <v>88</v>
      </c>
      <c r="H2946" t="s">
        <v>89</v>
      </c>
      <c r="I2946" t="s">
        <v>200</v>
      </c>
      <c r="J2946" t="s">
        <v>91</v>
      </c>
      <c r="K2946" t="s">
        <v>201</v>
      </c>
      <c r="L2946">
        <v>15923</v>
      </c>
      <c r="M2946">
        <v>854300</v>
      </c>
      <c r="N2946">
        <v>164304</v>
      </c>
      <c r="O2946">
        <v>45663</v>
      </c>
      <c r="P2946">
        <v>96431</v>
      </c>
      <c r="Q2946" t="s">
        <v>93</v>
      </c>
      <c r="R2946">
        <v>487589</v>
      </c>
    </row>
    <row r="2947" spans="1:18" x14ac:dyDescent="0.25">
      <c r="A2947" t="s">
        <v>409</v>
      </c>
      <c r="B2947" t="s">
        <v>410</v>
      </c>
      <c r="C2947" t="s">
        <v>411</v>
      </c>
      <c r="D2947">
        <v>108</v>
      </c>
      <c r="E2947" t="s">
        <v>86</v>
      </c>
      <c r="F2947" t="s">
        <v>87</v>
      </c>
      <c r="G2947" t="s">
        <v>88</v>
      </c>
      <c r="H2947" t="s">
        <v>89</v>
      </c>
      <c r="I2947" t="s">
        <v>90</v>
      </c>
      <c r="J2947" t="s">
        <v>91</v>
      </c>
      <c r="K2947" t="s">
        <v>92</v>
      </c>
      <c r="L2947">
        <v>0</v>
      </c>
      <c r="M2947">
        <v>1754038</v>
      </c>
      <c r="N2947">
        <v>185725</v>
      </c>
      <c r="O2947">
        <v>128223</v>
      </c>
      <c r="P2947">
        <v>154246</v>
      </c>
      <c r="Q2947" t="s">
        <v>93</v>
      </c>
      <c r="R2947">
        <v>697844</v>
      </c>
    </row>
    <row r="2948" spans="1:18" x14ac:dyDescent="0.25">
      <c r="A2948" t="s">
        <v>409</v>
      </c>
      <c r="B2948" t="s">
        <v>410</v>
      </c>
      <c r="C2948" t="s">
        <v>411</v>
      </c>
      <c r="D2948">
        <v>108</v>
      </c>
      <c r="E2948" t="s">
        <v>86</v>
      </c>
      <c r="F2948" t="s">
        <v>87</v>
      </c>
      <c r="G2948" t="s">
        <v>88</v>
      </c>
      <c r="H2948" t="s">
        <v>89</v>
      </c>
      <c r="I2948" t="s">
        <v>94</v>
      </c>
      <c r="J2948" t="s">
        <v>91</v>
      </c>
      <c r="K2948" t="s">
        <v>95</v>
      </c>
      <c r="L2948">
        <v>0</v>
      </c>
      <c r="M2948">
        <v>1754038</v>
      </c>
      <c r="N2948">
        <v>185725</v>
      </c>
      <c r="O2948">
        <v>128223</v>
      </c>
      <c r="P2948">
        <v>154246</v>
      </c>
      <c r="Q2948" t="s">
        <v>93</v>
      </c>
      <c r="R2948">
        <v>697844</v>
      </c>
    </row>
    <row r="2949" spans="1:18" x14ac:dyDescent="0.25">
      <c r="A2949" t="s">
        <v>409</v>
      </c>
      <c r="B2949" t="s">
        <v>410</v>
      </c>
      <c r="C2949" t="s">
        <v>411</v>
      </c>
      <c r="D2949">
        <v>108</v>
      </c>
      <c r="E2949" t="s">
        <v>86</v>
      </c>
      <c r="F2949" t="s">
        <v>87</v>
      </c>
      <c r="G2949" t="s">
        <v>88</v>
      </c>
      <c r="H2949" t="s">
        <v>89</v>
      </c>
      <c r="I2949" t="s">
        <v>96</v>
      </c>
      <c r="J2949" t="s">
        <v>91</v>
      </c>
      <c r="K2949" t="s">
        <v>97</v>
      </c>
      <c r="L2949">
        <v>0</v>
      </c>
      <c r="M2949">
        <v>1754038</v>
      </c>
      <c r="N2949">
        <v>185725</v>
      </c>
      <c r="O2949">
        <v>128223</v>
      </c>
      <c r="P2949">
        <v>154246</v>
      </c>
      <c r="Q2949" t="s">
        <v>93</v>
      </c>
      <c r="R2949">
        <v>697844</v>
      </c>
    </row>
    <row r="2950" spans="1:18" x14ac:dyDescent="0.25">
      <c r="A2950" t="s">
        <v>409</v>
      </c>
      <c r="B2950" t="s">
        <v>410</v>
      </c>
      <c r="C2950" t="s">
        <v>411</v>
      </c>
      <c r="D2950">
        <v>108</v>
      </c>
      <c r="E2950" t="s">
        <v>86</v>
      </c>
      <c r="F2950" t="s">
        <v>87</v>
      </c>
      <c r="G2950" t="s">
        <v>88</v>
      </c>
      <c r="H2950" t="s">
        <v>89</v>
      </c>
      <c r="I2950" t="s">
        <v>98</v>
      </c>
      <c r="J2950" t="s">
        <v>91</v>
      </c>
      <c r="K2950" t="s">
        <v>99</v>
      </c>
      <c r="L2950">
        <v>0</v>
      </c>
      <c r="M2950">
        <v>1754038</v>
      </c>
      <c r="N2950">
        <v>185725</v>
      </c>
      <c r="O2950">
        <v>128223</v>
      </c>
      <c r="P2950">
        <v>154246</v>
      </c>
      <c r="Q2950" t="s">
        <v>93</v>
      </c>
      <c r="R2950">
        <v>697844</v>
      </c>
    </row>
    <row r="2951" spans="1:18" x14ac:dyDescent="0.25">
      <c r="A2951" t="s">
        <v>409</v>
      </c>
      <c r="B2951" t="s">
        <v>410</v>
      </c>
      <c r="C2951" t="s">
        <v>411</v>
      </c>
      <c r="D2951">
        <v>108</v>
      </c>
      <c r="E2951" t="s">
        <v>86</v>
      </c>
      <c r="F2951" t="s">
        <v>87</v>
      </c>
      <c r="G2951" t="s">
        <v>88</v>
      </c>
      <c r="H2951" t="s">
        <v>89</v>
      </c>
      <c r="I2951" t="s">
        <v>100</v>
      </c>
      <c r="J2951" t="s">
        <v>91</v>
      </c>
      <c r="K2951" t="s">
        <v>101</v>
      </c>
      <c r="L2951">
        <v>0</v>
      </c>
      <c r="M2951">
        <v>1754038</v>
      </c>
      <c r="N2951">
        <v>185725</v>
      </c>
      <c r="O2951">
        <v>128223</v>
      </c>
      <c r="P2951">
        <v>154246</v>
      </c>
      <c r="Q2951" t="s">
        <v>93</v>
      </c>
      <c r="R2951">
        <v>697844</v>
      </c>
    </row>
    <row r="2952" spans="1:18" x14ac:dyDescent="0.25">
      <c r="A2952" t="s">
        <v>409</v>
      </c>
      <c r="B2952" t="s">
        <v>410</v>
      </c>
      <c r="C2952" t="s">
        <v>411</v>
      </c>
      <c r="D2952">
        <v>108</v>
      </c>
      <c r="E2952" t="s">
        <v>86</v>
      </c>
      <c r="F2952" t="s">
        <v>87</v>
      </c>
      <c r="G2952" t="s">
        <v>88</v>
      </c>
      <c r="H2952" t="s">
        <v>89</v>
      </c>
      <c r="I2952" t="s">
        <v>102</v>
      </c>
      <c r="J2952" t="s">
        <v>91</v>
      </c>
      <c r="K2952" t="s">
        <v>103</v>
      </c>
      <c r="L2952">
        <v>0</v>
      </c>
      <c r="M2952">
        <v>1754038</v>
      </c>
      <c r="N2952">
        <v>185725</v>
      </c>
      <c r="O2952">
        <v>128223</v>
      </c>
      <c r="P2952">
        <v>154246</v>
      </c>
      <c r="Q2952" t="s">
        <v>93</v>
      </c>
      <c r="R2952">
        <v>697844</v>
      </c>
    </row>
    <row r="2953" spans="1:18" x14ac:dyDescent="0.25">
      <c r="A2953" t="s">
        <v>409</v>
      </c>
      <c r="B2953" t="s">
        <v>410</v>
      </c>
      <c r="C2953" t="s">
        <v>411</v>
      </c>
      <c r="D2953">
        <v>108</v>
      </c>
      <c r="E2953" t="s">
        <v>86</v>
      </c>
      <c r="F2953" t="s">
        <v>87</v>
      </c>
      <c r="G2953" t="s">
        <v>88</v>
      </c>
      <c r="H2953" t="s">
        <v>89</v>
      </c>
      <c r="I2953" t="s">
        <v>104</v>
      </c>
      <c r="J2953" t="s">
        <v>91</v>
      </c>
      <c r="K2953" t="s">
        <v>105</v>
      </c>
      <c r="L2953">
        <v>0</v>
      </c>
      <c r="M2953">
        <v>1754038</v>
      </c>
      <c r="N2953">
        <v>185725</v>
      </c>
      <c r="O2953">
        <v>128223</v>
      </c>
      <c r="P2953">
        <v>154246</v>
      </c>
      <c r="Q2953" t="s">
        <v>93</v>
      </c>
      <c r="R2953">
        <v>697844</v>
      </c>
    </row>
    <row r="2954" spans="1:18" x14ac:dyDescent="0.25">
      <c r="A2954" t="s">
        <v>409</v>
      </c>
      <c r="B2954" t="s">
        <v>410</v>
      </c>
      <c r="C2954" t="s">
        <v>411</v>
      </c>
      <c r="D2954">
        <v>108</v>
      </c>
      <c r="E2954" t="s">
        <v>86</v>
      </c>
      <c r="F2954" t="s">
        <v>87</v>
      </c>
      <c r="G2954" t="s">
        <v>88</v>
      </c>
      <c r="H2954" t="s">
        <v>89</v>
      </c>
      <c r="I2954" t="s">
        <v>106</v>
      </c>
      <c r="J2954" t="s">
        <v>91</v>
      </c>
      <c r="K2954" t="s">
        <v>107</v>
      </c>
      <c r="L2954">
        <v>0</v>
      </c>
      <c r="M2954">
        <v>1754038</v>
      </c>
      <c r="N2954">
        <v>185725</v>
      </c>
      <c r="O2954">
        <v>128223</v>
      </c>
      <c r="P2954">
        <v>154246</v>
      </c>
      <c r="Q2954" t="s">
        <v>93</v>
      </c>
      <c r="R2954">
        <v>697844</v>
      </c>
    </row>
    <row r="2955" spans="1:18" x14ac:dyDescent="0.25">
      <c r="A2955" t="s">
        <v>409</v>
      </c>
      <c r="B2955" t="s">
        <v>410</v>
      </c>
      <c r="C2955" t="s">
        <v>411</v>
      </c>
      <c r="D2955">
        <v>108</v>
      </c>
      <c r="E2955" t="s">
        <v>86</v>
      </c>
      <c r="F2955" t="s">
        <v>87</v>
      </c>
      <c r="G2955" t="s">
        <v>88</v>
      </c>
      <c r="H2955" t="s">
        <v>89</v>
      </c>
      <c r="I2955" t="s">
        <v>108</v>
      </c>
      <c r="J2955" t="s">
        <v>91</v>
      </c>
      <c r="K2955" t="s">
        <v>109</v>
      </c>
      <c r="L2955">
        <v>0</v>
      </c>
      <c r="M2955">
        <v>1754038</v>
      </c>
      <c r="N2955">
        <v>185725</v>
      </c>
      <c r="O2955">
        <v>128223</v>
      </c>
      <c r="P2955">
        <v>154246</v>
      </c>
      <c r="Q2955" t="s">
        <v>93</v>
      </c>
      <c r="R2955">
        <v>697844</v>
      </c>
    </row>
    <row r="2956" spans="1:18" x14ac:dyDescent="0.25">
      <c r="A2956" t="s">
        <v>409</v>
      </c>
      <c r="B2956" t="s">
        <v>410</v>
      </c>
      <c r="C2956" t="s">
        <v>411</v>
      </c>
      <c r="D2956">
        <v>108</v>
      </c>
      <c r="E2956" t="s">
        <v>86</v>
      </c>
      <c r="F2956" t="s">
        <v>87</v>
      </c>
      <c r="G2956" t="s">
        <v>88</v>
      </c>
      <c r="H2956" t="s">
        <v>89</v>
      </c>
      <c r="I2956" t="s">
        <v>110</v>
      </c>
      <c r="J2956" t="s">
        <v>91</v>
      </c>
      <c r="K2956" t="s">
        <v>111</v>
      </c>
      <c r="L2956">
        <v>0</v>
      </c>
      <c r="M2956">
        <v>1754038</v>
      </c>
      <c r="N2956">
        <v>185725</v>
      </c>
      <c r="O2956">
        <v>128223</v>
      </c>
      <c r="P2956">
        <v>154246</v>
      </c>
      <c r="Q2956" t="s">
        <v>93</v>
      </c>
      <c r="R2956">
        <v>697844</v>
      </c>
    </row>
    <row r="2957" spans="1:18" x14ac:dyDescent="0.25">
      <c r="A2957" t="s">
        <v>409</v>
      </c>
      <c r="B2957" t="s">
        <v>410</v>
      </c>
      <c r="C2957" t="s">
        <v>411</v>
      </c>
      <c r="D2957">
        <v>108</v>
      </c>
      <c r="E2957" t="s">
        <v>86</v>
      </c>
      <c r="F2957" t="s">
        <v>87</v>
      </c>
      <c r="G2957" t="s">
        <v>88</v>
      </c>
      <c r="H2957" t="s">
        <v>89</v>
      </c>
      <c r="I2957" t="s">
        <v>112</v>
      </c>
      <c r="J2957" t="s">
        <v>91</v>
      </c>
      <c r="K2957" t="s">
        <v>113</v>
      </c>
      <c r="L2957">
        <v>6840</v>
      </c>
      <c r="M2957">
        <v>1754038</v>
      </c>
      <c r="N2957">
        <v>185725</v>
      </c>
      <c r="O2957">
        <v>128223</v>
      </c>
      <c r="P2957">
        <v>154246</v>
      </c>
      <c r="Q2957" t="s">
        <v>93</v>
      </c>
      <c r="R2957">
        <v>697844</v>
      </c>
    </row>
    <row r="2958" spans="1:18" x14ac:dyDescent="0.25">
      <c r="A2958" t="s">
        <v>409</v>
      </c>
      <c r="B2958" t="s">
        <v>410</v>
      </c>
      <c r="C2958" t="s">
        <v>411</v>
      </c>
      <c r="D2958">
        <v>108</v>
      </c>
      <c r="E2958" t="s">
        <v>86</v>
      </c>
      <c r="F2958" t="s">
        <v>87</v>
      </c>
      <c r="G2958" t="s">
        <v>88</v>
      </c>
      <c r="H2958" t="s">
        <v>89</v>
      </c>
      <c r="I2958" t="s">
        <v>114</v>
      </c>
      <c r="J2958" t="s">
        <v>91</v>
      </c>
      <c r="K2958" t="s">
        <v>115</v>
      </c>
      <c r="L2958">
        <v>0</v>
      </c>
      <c r="M2958">
        <v>1754038</v>
      </c>
      <c r="N2958">
        <v>185725</v>
      </c>
      <c r="O2958">
        <v>128223</v>
      </c>
      <c r="P2958">
        <v>154246</v>
      </c>
      <c r="Q2958" t="s">
        <v>93</v>
      </c>
      <c r="R2958">
        <v>697844</v>
      </c>
    </row>
    <row r="2959" spans="1:18" x14ac:dyDescent="0.25">
      <c r="A2959" t="s">
        <v>409</v>
      </c>
      <c r="B2959" t="s">
        <v>410</v>
      </c>
      <c r="C2959" t="s">
        <v>411</v>
      </c>
      <c r="D2959">
        <v>108</v>
      </c>
      <c r="E2959" t="s">
        <v>86</v>
      </c>
      <c r="F2959" t="s">
        <v>87</v>
      </c>
      <c r="G2959" t="s">
        <v>88</v>
      </c>
      <c r="H2959" t="s">
        <v>89</v>
      </c>
      <c r="I2959" t="s">
        <v>116</v>
      </c>
      <c r="J2959" t="s">
        <v>91</v>
      </c>
      <c r="K2959" t="s">
        <v>117</v>
      </c>
      <c r="L2959">
        <v>0</v>
      </c>
      <c r="M2959">
        <v>1754038</v>
      </c>
      <c r="N2959">
        <v>185725</v>
      </c>
      <c r="O2959">
        <v>128223</v>
      </c>
      <c r="P2959">
        <v>154246</v>
      </c>
      <c r="Q2959" t="s">
        <v>93</v>
      </c>
      <c r="R2959">
        <v>697844</v>
      </c>
    </row>
    <row r="2960" spans="1:18" x14ac:dyDescent="0.25">
      <c r="A2960" t="s">
        <v>409</v>
      </c>
      <c r="B2960" t="s">
        <v>410</v>
      </c>
      <c r="C2960" t="s">
        <v>411</v>
      </c>
      <c r="D2960">
        <v>108</v>
      </c>
      <c r="E2960" t="s">
        <v>86</v>
      </c>
      <c r="F2960" t="s">
        <v>87</v>
      </c>
      <c r="G2960" t="s">
        <v>88</v>
      </c>
      <c r="H2960" t="s">
        <v>89</v>
      </c>
      <c r="I2960" t="s">
        <v>118</v>
      </c>
      <c r="J2960" t="s">
        <v>91</v>
      </c>
      <c r="K2960" t="s">
        <v>119</v>
      </c>
      <c r="L2960">
        <v>0</v>
      </c>
      <c r="M2960">
        <v>1754038</v>
      </c>
      <c r="N2960">
        <v>185725</v>
      </c>
      <c r="O2960">
        <v>128223</v>
      </c>
      <c r="P2960">
        <v>154246</v>
      </c>
      <c r="Q2960" t="s">
        <v>93</v>
      </c>
      <c r="R2960">
        <v>697844</v>
      </c>
    </row>
    <row r="2961" spans="1:18" x14ac:dyDescent="0.25">
      <c r="A2961" t="s">
        <v>409</v>
      </c>
      <c r="B2961" t="s">
        <v>410</v>
      </c>
      <c r="C2961" t="s">
        <v>411</v>
      </c>
      <c r="D2961">
        <v>108</v>
      </c>
      <c r="E2961" t="s">
        <v>86</v>
      </c>
      <c r="F2961" t="s">
        <v>87</v>
      </c>
      <c r="G2961" t="s">
        <v>88</v>
      </c>
      <c r="H2961" t="s">
        <v>89</v>
      </c>
      <c r="I2961" t="s">
        <v>120</v>
      </c>
      <c r="J2961" t="s">
        <v>91</v>
      </c>
      <c r="K2961" t="s">
        <v>121</v>
      </c>
      <c r="L2961">
        <v>0</v>
      </c>
      <c r="M2961">
        <v>1754038</v>
      </c>
      <c r="N2961">
        <v>185725</v>
      </c>
      <c r="O2961">
        <v>128223</v>
      </c>
      <c r="P2961">
        <v>154246</v>
      </c>
      <c r="Q2961" t="s">
        <v>93</v>
      </c>
      <c r="R2961">
        <v>697844</v>
      </c>
    </row>
    <row r="2962" spans="1:18" x14ac:dyDescent="0.25">
      <c r="A2962" t="s">
        <v>409</v>
      </c>
      <c r="B2962" t="s">
        <v>410</v>
      </c>
      <c r="C2962" t="s">
        <v>411</v>
      </c>
      <c r="D2962">
        <v>108</v>
      </c>
      <c r="E2962" t="s">
        <v>86</v>
      </c>
      <c r="F2962" t="s">
        <v>87</v>
      </c>
      <c r="G2962" t="s">
        <v>88</v>
      </c>
      <c r="H2962" t="s">
        <v>89</v>
      </c>
      <c r="I2962" t="s">
        <v>122</v>
      </c>
      <c r="J2962" t="s">
        <v>91</v>
      </c>
      <c r="K2962" t="s">
        <v>123</v>
      </c>
      <c r="L2962">
        <v>0</v>
      </c>
      <c r="M2962">
        <v>1754038</v>
      </c>
      <c r="N2962">
        <v>185725</v>
      </c>
      <c r="O2962">
        <v>128223</v>
      </c>
      <c r="P2962">
        <v>154246</v>
      </c>
      <c r="Q2962" t="s">
        <v>93</v>
      </c>
      <c r="R2962">
        <v>697844</v>
      </c>
    </row>
    <row r="2963" spans="1:18" x14ac:dyDescent="0.25">
      <c r="A2963" t="s">
        <v>409</v>
      </c>
      <c r="B2963" t="s">
        <v>410</v>
      </c>
      <c r="C2963" t="s">
        <v>411</v>
      </c>
      <c r="D2963">
        <v>108</v>
      </c>
      <c r="E2963" t="s">
        <v>86</v>
      </c>
      <c r="F2963" t="s">
        <v>87</v>
      </c>
      <c r="G2963" t="s">
        <v>88</v>
      </c>
      <c r="H2963" t="s">
        <v>89</v>
      </c>
      <c r="I2963" t="s">
        <v>124</v>
      </c>
      <c r="J2963" t="s">
        <v>91</v>
      </c>
      <c r="K2963" t="s">
        <v>125</v>
      </c>
      <c r="L2963">
        <v>0</v>
      </c>
      <c r="M2963">
        <v>1754038</v>
      </c>
      <c r="N2963">
        <v>185725</v>
      </c>
      <c r="O2963">
        <v>128223</v>
      </c>
      <c r="P2963">
        <v>154246</v>
      </c>
      <c r="Q2963" t="s">
        <v>93</v>
      </c>
      <c r="R2963">
        <v>697844</v>
      </c>
    </row>
    <row r="2964" spans="1:18" x14ac:dyDescent="0.25">
      <c r="A2964" t="s">
        <v>409</v>
      </c>
      <c r="B2964" t="s">
        <v>410</v>
      </c>
      <c r="C2964" t="s">
        <v>411</v>
      </c>
      <c r="D2964">
        <v>108</v>
      </c>
      <c r="E2964" t="s">
        <v>86</v>
      </c>
      <c r="F2964" t="s">
        <v>87</v>
      </c>
      <c r="G2964" t="s">
        <v>88</v>
      </c>
      <c r="H2964" t="s">
        <v>89</v>
      </c>
      <c r="I2964" t="s">
        <v>126</v>
      </c>
      <c r="J2964" t="s">
        <v>91</v>
      </c>
      <c r="K2964" t="s">
        <v>127</v>
      </c>
      <c r="L2964">
        <v>0</v>
      </c>
      <c r="M2964">
        <v>1754038</v>
      </c>
      <c r="N2964">
        <v>185725</v>
      </c>
      <c r="O2964">
        <v>128223</v>
      </c>
      <c r="P2964">
        <v>154246</v>
      </c>
      <c r="Q2964" t="s">
        <v>93</v>
      </c>
      <c r="R2964">
        <v>697844</v>
      </c>
    </row>
    <row r="2965" spans="1:18" x14ac:dyDescent="0.25">
      <c r="A2965" t="s">
        <v>409</v>
      </c>
      <c r="B2965" t="s">
        <v>410</v>
      </c>
      <c r="C2965" t="s">
        <v>411</v>
      </c>
      <c r="D2965">
        <v>108</v>
      </c>
      <c r="E2965" t="s">
        <v>86</v>
      </c>
      <c r="F2965" t="s">
        <v>87</v>
      </c>
      <c r="G2965" t="s">
        <v>88</v>
      </c>
      <c r="H2965" t="s">
        <v>89</v>
      </c>
      <c r="I2965" t="s">
        <v>128</v>
      </c>
      <c r="J2965" t="s">
        <v>91</v>
      </c>
      <c r="K2965" t="s">
        <v>129</v>
      </c>
      <c r="L2965">
        <v>1762721</v>
      </c>
      <c r="M2965">
        <v>1754038</v>
      </c>
      <c r="N2965">
        <v>185725</v>
      </c>
      <c r="O2965">
        <v>128223</v>
      </c>
      <c r="P2965">
        <v>154246</v>
      </c>
      <c r="Q2965" t="s">
        <v>93</v>
      </c>
      <c r="R2965">
        <v>697844</v>
      </c>
    </row>
    <row r="2966" spans="1:18" x14ac:dyDescent="0.25">
      <c r="A2966" t="s">
        <v>409</v>
      </c>
      <c r="B2966" t="s">
        <v>410</v>
      </c>
      <c r="C2966" t="s">
        <v>411</v>
      </c>
      <c r="D2966">
        <v>108</v>
      </c>
      <c r="E2966" t="s">
        <v>86</v>
      </c>
      <c r="F2966" t="s">
        <v>87</v>
      </c>
      <c r="G2966" t="s">
        <v>88</v>
      </c>
      <c r="H2966" t="s">
        <v>89</v>
      </c>
      <c r="I2966" t="s">
        <v>130</v>
      </c>
      <c r="J2966" t="s">
        <v>91</v>
      </c>
      <c r="K2966" t="s">
        <v>131</v>
      </c>
      <c r="L2966">
        <v>2460</v>
      </c>
      <c r="M2966">
        <v>1754038</v>
      </c>
      <c r="N2966">
        <v>185725</v>
      </c>
      <c r="O2966">
        <v>128223</v>
      </c>
      <c r="P2966">
        <v>154246</v>
      </c>
      <c r="Q2966" t="s">
        <v>93</v>
      </c>
      <c r="R2966">
        <v>697844</v>
      </c>
    </row>
    <row r="2967" spans="1:18" x14ac:dyDescent="0.25">
      <c r="A2967" t="s">
        <v>409</v>
      </c>
      <c r="B2967" t="s">
        <v>410</v>
      </c>
      <c r="C2967" t="s">
        <v>411</v>
      </c>
      <c r="D2967">
        <v>108</v>
      </c>
      <c r="E2967" t="s">
        <v>86</v>
      </c>
      <c r="F2967" t="s">
        <v>87</v>
      </c>
      <c r="G2967" t="s">
        <v>88</v>
      </c>
      <c r="H2967" t="s">
        <v>89</v>
      </c>
      <c r="I2967" t="s">
        <v>132</v>
      </c>
      <c r="J2967" t="s">
        <v>91</v>
      </c>
      <c r="K2967" t="s">
        <v>133</v>
      </c>
      <c r="L2967">
        <v>-25283</v>
      </c>
      <c r="M2967">
        <v>1754038</v>
      </c>
      <c r="N2967">
        <v>185725</v>
      </c>
      <c r="O2967">
        <v>128223</v>
      </c>
      <c r="P2967">
        <v>154246</v>
      </c>
      <c r="Q2967" t="s">
        <v>93</v>
      </c>
      <c r="R2967">
        <v>697844</v>
      </c>
    </row>
    <row r="2968" spans="1:18" x14ac:dyDescent="0.25">
      <c r="A2968" t="s">
        <v>409</v>
      </c>
      <c r="B2968" t="s">
        <v>410</v>
      </c>
      <c r="C2968" t="s">
        <v>411</v>
      </c>
      <c r="D2968">
        <v>108</v>
      </c>
      <c r="E2968" t="s">
        <v>86</v>
      </c>
      <c r="F2968" t="s">
        <v>87</v>
      </c>
      <c r="G2968" t="s">
        <v>88</v>
      </c>
      <c r="H2968" t="s">
        <v>89</v>
      </c>
      <c r="I2968" t="s">
        <v>134</v>
      </c>
      <c r="J2968" t="s">
        <v>91</v>
      </c>
      <c r="K2968" t="s">
        <v>135</v>
      </c>
      <c r="L2968">
        <v>131865</v>
      </c>
      <c r="M2968">
        <v>1754038</v>
      </c>
      <c r="N2968">
        <v>185725</v>
      </c>
      <c r="O2968">
        <v>128223</v>
      </c>
      <c r="P2968">
        <v>154246</v>
      </c>
      <c r="Q2968" t="s">
        <v>93</v>
      </c>
      <c r="R2968">
        <v>697844</v>
      </c>
    </row>
    <row r="2969" spans="1:18" x14ac:dyDescent="0.25">
      <c r="A2969" t="s">
        <v>409</v>
      </c>
      <c r="B2969" t="s">
        <v>410</v>
      </c>
      <c r="C2969" t="s">
        <v>411</v>
      </c>
      <c r="D2969">
        <v>108</v>
      </c>
      <c r="E2969" t="s">
        <v>86</v>
      </c>
      <c r="F2969" t="s">
        <v>87</v>
      </c>
      <c r="G2969" t="s">
        <v>88</v>
      </c>
      <c r="H2969" t="s">
        <v>89</v>
      </c>
      <c r="I2969" t="s">
        <v>136</v>
      </c>
      <c r="J2969" t="s">
        <v>91</v>
      </c>
      <c r="K2969" t="s">
        <v>137</v>
      </c>
      <c r="L2969">
        <v>450</v>
      </c>
      <c r="M2969">
        <v>1754038</v>
      </c>
      <c r="N2969">
        <v>185725</v>
      </c>
      <c r="O2969">
        <v>128223</v>
      </c>
      <c r="P2969">
        <v>154246</v>
      </c>
      <c r="Q2969" t="s">
        <v>93</v>
      </c>
      <c r="R2969">
        <v>697844</v>
      </c>
    </row>
    <row r="2970" spans="1:18" x14ac:dyDescent="0.25">
      <c r="A2970" t="s">
        <v>409</v>
      </c>
      <c r="B2970" t="s">
        <v>410</v>
      </c>
      <c r="C2970" t="s">
        <v>411</v>
      </c>
      <c r="D2970">
        <v>108</v>
      </c>
      <c r="E2970" t="s">
        <v>86</v>
      </c>
      <c r="F2970" t="s">
        <v>87</v>
      </c>
      <c r="G2970" t="s">
        <v>88</v>
      </c>
      <c r="H2970" t="s">
        <v>89</v>
      </c>
      <c r="I2970" t="s">
        <v>138</v>
      </c>
      <c r="J2970" t="s">
        <v>91</v>
      </c>
      <c r="K2970" t="s">
        <v>139</v>
      </c>
      <c r="L2970">
        <v>363789</v>
      </c>
      <c r="M2970">
        <v>1754038</v>
      </c>
      <c r="N2970">
        <v>185725</v>
      </c>
      <c r="O2970">
        <v>128223</v>
      </c>
      <c r="P2970">
        <v>154246</v>
      </c>
      <c r="Q2970" t="s">
        <v>93</v>
      </c>
      <c r="R2970">
        <v>697844</v>
      </c>
    </row>
    <row r="2971" spans="1:18" x14ac:dyDescent="0.25">
      <c r="A2971" t="s">
        <v>409</v>
      </c>
      <c r="B2971" t="s">
        <v>410</v>
      </c>
      <c r="C2971" t="s">
        <v>411</v>
      </c>
      <c r="D2971">
        <v>108</v>
      </c>
      <c r="E2971" t="s">
        <v>86</v>
      </c>
      <c r="F2971" t="s">
        <v>87</v>
      </c>
      <c r="G2971" t="s">
        <v>88</v>
      </c>
      <c r="H2971" t="s">
        <v>89</v>
      </c>
      <c r="I2971" t="s">
        <v>140</v>
      </c>
      <c r="J2971" t="s">
        <v>91</v>
      </c>
      <c r="K2971" t="s">
        <v>141</v>
      </c>
      <c r="L2971">
        <v>0</v>
      </c>
      <c r="M2971">
        <v>1754038</v>
      </c>
      <c r="N2971">
        <v>185725</v>
      </c>
      <c r="O2971">
        <v>128223</v>
      </c>
      <c r="P2971">
        <v>154246</v>
      </c>
      <c r="Q2971" t="s">
        <v>93</v>
      </c>
      <c r="R2971">
        <v>697844</v>
      </c>
    </row>
    <row r="2972" spans="1:18" x14ac:dyDescent="0.25">
      <c r="A2972" t="s">
        <v>409</v>
      </c>
      <c r="B2972" t="s">
        <v>410</v>
      </c>
      <c r="C2972" t="s">
        <v>411</v>
      </c>
      <c r="D2972">
        <v>108</v>
      </c>
      <c r="E2972" t="s">
        <v>86</v>
      </c>
      <c r="F2972" t="s">
        <v>87</v>
      </c>
      <c r="G2972" t="s">
        <v>88</v>
      </c>
      <c r="H2972" t="s">
        <v>89</v>
      </c>
      <c r="I2972" t="s">
        <v>142</v>
      </c>
      <c r="J2972" t="s">
        <v>91</v>
      </c>
      <c r="K2972" t="s">
        <v>143</v>
      </c>
      <c r="L2972">
        <v>0</v>
      </c>
      <c r="M2972">
        <v>1754038</v>
      </c>
      <c r="N2972">
        <v>185725</v>
      </c>
      <c r="O2972">
        <v>128223</v>
      </c>
      <c r="P2972">
        <v>154246</v>
      </c>
      <c r="Q2972" t="s">
        <v>93</v>
      </c>
      <c r="R2972">
        <v>697844</v>
      </c>
    </row>
    <row r="2973" spans="1:18" x14ac:dyDescent="0.25">
      <c r="A2973" t="s">
        <v>409</v>
      </c>
      <c r="B2973" t="s">
        <v>410</v>
      </c>
      <c r="C2973" t="s">
        <v>411</v>
      </c>
      <c r="D2973">
        <v>108</v>
      </c>
      <c r="E2973" t="s">
        <v>86</v>
      </c>
      <c r="F2973" t="s">
        <v>87</v>
      </c>
      <c r="G2973" t="s">
        <v>88</v>
      </c>
      <c r="H2973" t="s">
        <v>89</v>
      </c>
      <c r="I2973" t="s">
        <v>144</v>
      </c>
      <c r="J2973" t="s">
        <v>91</v>
      </c>
      <c r="K2973" t="s">
        <v>145</v>
      </c>
      <c r="L2973">
        <v>0</v>
      </c>
      <c r="M2973">
        <v>1754038</v>
      </c>
      <c r="N2973">
        <v>185725</v>
      </c>
      <c r="O2973">
        <v>128223</v>
      </c>
      <c r="P2973">
        <v>154246</v>
      </c>
      <c r="Q2973" t="s">
        <v>93</v>
      </c>
      <c r="R2973">
        <v>697844</v>
      </c>
    </row>
    <row r="2974" spans="1:18" x14ac:dyDescent="0.25">
      <c r="A2974" t="s">
        <v>409</v>
      </c>
      <c r="B2974" t="s">
        <v>410</v>
      </c>
      <c r="C2974" t="s">
        <v>411</v>
      </c>
      <c r="D2974">
        <v>108</v>
      </c>
      <c r="E2974" t="s">
        <v>86</v>
      </c>
      <c r="F2974" t="s">
        <v>87</v>
      </c>
      <c r="G2974" t="s">
        <v>88</v>
      </c>
      <c r="H2974" t="s">
        <v>89</v>
      </c>
      <c r="I2974" t="s">
        <v>146</v>
      </c>
      <c r="J2974" t="s">
        <v>91</v>
      </c>
      <c r="K2974" t="s">
        <v>147</v>
      </c>
      <c r="L2974">
        <v>7043</v>
      </c>
      <c r="M2974">
        <v>1754038</v>
      </c>
      <c r="N2974">
        <v>185725</v>
      </c>
      <c r="O2974">
        <v>128223</v>
      </c>
      <c r="P2974">
        <v>154246</v>
      </c>
      <c r="Q2974" t="s">
        <v>93</v>
      </c>
      <c r="R2974">
        <v>697844</v>
      </c>
    </row>
    <row r="2975" spans="1:18" x14ac:dyDescent="0.25">
      <c r="A2975" t="s">
        <v>409</v>
      </c>
      <c r="B2975" t="s">
        <v>410</v>
      </c>
      <c r="C2975" t="s">
        <v>411</v>
      </c>
      <c r="D2975">
        <v>108</v>
      </c>
      <c r="E2975" t="s">
        <v>86</v>
      </c>
      <c r="F2975" t="s">
        <v>87</v>
      </c>
      <c r="G2975" t="s">
        <v>88</v>
      </c>
      <c r="H2975" t="s">
        <v>89</v>
      </c>
      <c r="I2975" t="s">
        <v>148</v>
      </c>
      <c r="J2975" t="s">
        <v>91</v>
      </c>
      <c r="K2975" t="s">
        <v>149</v>
      </c>
      <c r="L2975">
        <v>0</v>
      </c>
      <c r="M2975">
        <v>1754038</v>
      </c>
      <c r="N2975">
        <v>185725</v>
      </c>
      <c r="O2975">
        <v>128223</v>
      </c>
      <c r="P2975">
        <v>154246</v>
      </c>
      <c r="Q2975" t="s">
        <v>93</v>
      </c>
      <c r="R2975">
        <v>697844</v>
      </c>
    </row>
    <row r="2976" spans="1:18" x14ac:dyDescent="0.25">
      <c r="A2976" t="s">
        <v>409</v>
      </c>
      <c r="B2976" t="s">
        <v>410</v>
      </c>
      <c r="C2976" t="s">
        <v>411</v>
      </c>
      <c r="D2976">
        <v>108</v>
      </c>
      <c r="E2976" t="s">
        <v>86</v>
      </c>
      <c r="F2976" t="s">
        <v>87</v>
      </c>
      <c r="G2976" t="s">
        <v>88</v>
      </c>
      <c r="H2976" t="s">
        <v>89</v>
      </c>
      <c r="I2976" t="s">
        <v>150</v>
      </c>
      <c r="J2976" t="s">
        <v>91</v>
      </c>
      <c r="K2976" t="s">
        <v>151</v>
      </c>
      <c r="L2976">
        <v>7599</v>
      </c>
      <c r="M2976">
        <v>1754038</v>
      </c>
      <c r="N2976">
        <v>185725</v>
      </c>
      <c r="O2976">
        <v>128223</v>
      </c>
      <c r="P2976">
        <v>154246</v>
      </c>
      <c r="Q2976" t="s">
        <v>93</v>
      </c>
      <c r="R2976">
        <v>697844</v>
      </c>
    </row>
    <row r="2977" spans="1:18" x14ac:dyDescent="0.25">
      <c r="A2977" t="s">
        <v>409</v>
      </c>
      <c r="B2977" t="s">
        <v>410</v>
      </c>
      <c r="C2977" t="s">
        <v>411</v>
      </c>
      <c r="D2977">
        <v>108</v>
      </c>
      <c r="E2977" t="s">
        <v>86</v>
      </c>
      <c r="F2977" t="s">
        <v>87</v>
      </c>
      <c r="G2977" t="s">
        <v>88</v>
      </c>
      <c r="H2977" t="s">
        <v>89</v>
      </c>
      <c r="I2977" t="s">
        <v>152</v>
      </c>
      <c r="J2977" t="s">
        <v>91</v>
      </c>
      <c r="K2977" t="s">
        <v>153</v>
      </c>
      <c r="L2977">
        <v>10695</v>
      </c>
      <c r="M2977">
        <v>1754038</v>
      </c>
      <c r="N2977">
        <v>185725</v>
      </c>
      <c r="O2977">
        <v>128223</v>
      </c>
      <c r="P2977">
        <v>154246</v>
      </c>
      <c r="Q2977" t="s">
        <v>93</v>
      </c>
      <c r="R2977">
        <v>697844</v>
      </c>
    </row>
    <row r="2978" spans="1:18" x14ac:dyDescent="0.25">
      <c r="A2978" t="s">
        <v>409</v>
      </c>
      <c r="B2978" t="s">
        <v>410</v>
      </c>
      <c r="C2978" t="s">
        <v>411</v>
      </c>
      <c r="D2978">
        <v>108</v>
      </c>
      <c r="E2978" t="s">
        <v>86</v>
      </c>
      <c r="F2978" t="s">
        <v>87</v>
      </c>
      <c r="G2978" t="s">
        <v>88</v>
      </c>
      <c r="H2978" t="s">
        <v>89</v>
      </c>
      <c r="I2978" t="s">
        <v>154</v>
      </c>
      <c r="J2978" t="s">
        <v>91</v>
      </c>
      <c r="K2978" t="s">
        <v>155</v>
      </c>
      <c r="L2978">
        <v>0</v>
      </c>
      <c r="M2978">
        <v>1754038</v>
      </c>
      <c r="N2978">
        <v>185725</v>
      </c>
      <c r="O2978">
        <v>128223</v>
      </c>
      <c r="P2978">
        <v>154246</v>
      </c>
      <c r="Q2978" t="s">
        <v>93</v>
      </c>
      <c r="R2978">
        <v>697844</v>
      </c>
    </row>
    <row r="2979" spans="1:18" x14ac:dyDescent="0.25">
      <c r="A2979" t="s">
        <v>409</v>
      </c>
      <c r="B2979" t="s">
        <v>410</v>
      </c>
      <c r="C2979" t="s">
        <v>411</v>
      </c>
      <c r="D2979">
        <v>108</v>
      </c>
      <c r="E2979" t="s">
        <v>86</v>
      </c>
      <c r="F2979" t="s">
        <v>87</v>
      </c>
      <c r="G2979" t="s">
        <v>88</v>
      </c>
      <c r="H2979" t="s">
        <v>89</v>
      </c>
      <c r="I2979" t="s">
        <v>156</v>
      </c>
      <c r="J2979" t="s">
        <v>91</v>
      </c>
      <c r="K2979" t="s">
        <v>157</v>
      </c>
      <c r="L2979">
        <v>150</v>
      </c>
      <c r="M2979">
        <v>1754038</v>
      </c>
      <c r="N2979">
        <v>185725</v>
      </c>
      <c r="O2979">
        <v>128223</v>
      </c>
      <c r="P2979">
        <v>154246</v>
      </c>
      <c r="Q2979" t="s">
        <v>93</v>
      </c>
      <c r="R2979">
        <v>697844</v>
      </c>
    </row>
    <row r="2980" spans="1:18" x14ac:dyDescent="0.25">
      <c r="A2980" t="s">
        <v>409</v>
      </c>
      <c r="B2980" t="s">
        <v>410</v>
      </c>
      <c r="C2980" t="s">
        <v>411</v>
      </c>
      <c r="D2980">
        <v>108</v>
      </c>
      <c r="E2980" t="s">
        <v>86</v>
      </c>
      <c r="F2980" t="s">
        <v>87</v>
      </c>
      <c r="G2980" t="s">
        <v>88</v>
      </c>
      <c r="H2980" t="s">
        <v>89</v>
      </c>
      <c r="I2980" t="s">
        <v>158</v>
      </c>
      <c r="J2980" t="s">
        <v>91</v>
      </c>
      <c r="K2980" t="s">
        <v>159</v>
      </c>
      <c r="L2980">
        <v>1800</v>
      </c>
      <c r="M2980">
        <v>1754038</v>
      </c>
      <c r="N2980">
        <v>185725</v>
      </c>
      <c r="O2980">
        <v>128223</v>
      </c>
      <c r="P2980">
        <v>154246</v>
      </c>
      <c r="Q2980" t="s">
        <v>93</v>
      </c>
      <c r="R2980">
        <v>697844</v>
      </c>
    </row>
    <row r="2981" spans="1:18" x14ac:dyDescent="0.25">
      <c r="A2981" t="s">
        <v>409</v>
      </c>
      <c r="B2981" t="s">
        <v>410</v>
      </c>
      <c r="C2981" t="s">
        <v>411</v>
      </c>
      <c r="D2981">
        <v>108</v>
      </c>
      <c r="E2981" t="s">
        <v>86</v>
      </c>
      <c r="F2981" t="s">
        <v>87</v>
      </c>
      <c r="G2981" t="s">
        <v>88</v>
      </c>
      <c r="H2981" t="s">
        <v>89</v>
      </c>
      <c r="I2981" t="s">
        <v>160</v>
      </c>
      <c r="J2981" t="s">
        <v>91</v>
      </c>
      <c r="K2981" t="s">
        <v>161</v>
      </c>
      <c r="L2981">
        <v>700</v>
      </c>
      <c r="M2981">
        <v>1754038</v>
      </c>
      <c r="N2981">
        <v>185725</v>
      </c>
      <c r="O2981">
        <v>128223</v>
      </c>
      <c r="P2981">
        <v>154246</v>
      </c>
      <c r="Q2981" t="s">
        <v>93</v>
      </c>
      <c r="R2981">
        <v>697844</v>
      </c>
    </row>
    <row r="2982" spans="1:18" x14ac:dyDescent="0.25">
      <c r="A2982" t="s">
        <v>409</v>
      </c>
      <c r="B2982" t="s">
        <v>410</v>
      </c>
      <c r="C2982" t="s">
        <v>411</v>
      </c>
      <c r="D2982">
        <v>108</v>
      </c>
      <c r="E2982" t="s">
        <v>86</v>
      </c>
      <c r="F2982" t="s">
        <v>87</v>
      </c>
      <c r="G2982" t="s">
        <v>88</v>
      </c>
      <c r="H2982" t="s">
        <v>89</v>
      </c>
      <c r="I2982" t="s">
        <v>162</v>
      </c>
      <c r="J2982" t="s">
        <v>91</v>
      </c>
      <c r="K2982" t="s">
        <v>163</v>
      </c>
      <c r="L2982">
        <v>480</v>
      </c>
      <c r="M2982">
        <v>1754038</v>
      </c>
      <c r="N2982">
        <v>185725</v>
      </c>
      <c r="O2982">
        <v>128223</v>
      </c>
      <c r="P2982">
        <v>154246</v>
      </c>
      <c r="Q2982" t="s">
        <v>93</v>
      </c>
      <c r="R2982">
        <v>697844</v>
      </c>
    </row>
    <row r="2983" spans="1:18" x14ac:dyDescent="0.25">
      <c r="A2983" t="s">
        <v>409</v>
      </c>
      <c r="B2983" t="s">
        <v>410</v>
      </c>
      <c r="C2983" t="s">
        <v>411</v>
      </c>
      <c r="D2983">
        <v>108</v>
      </c>
      <c r="E2983" t="s">
        <v>86</v>
      </c>
      <c r="F2983" t="s">
        <v>87</v>
      </c>
      <c r="G2983" t="s">
        <v>88</v>
      </c>
      <c r="H2983" t="s">
        <v>89</v>
      </c>
      <c r="I2983" t="s">
        <v>164</v>
      </c>
      <c r="J2983" t="s">
        <v>91</v>
      </c>
      <c r="K2983" t="s">
        <v>165</v>
      </c>
      <c r="L2983">
        <v>3500</v>
      </c>
      <c r="M2983">
        <v>1754038</v>
      </c>
      <c r="N2983">
        <v>185725</v>
      </c>
      <c r="O2983">
        <v>128223</v>
      </c>
      <c r="P2983">
        <v>154246</v>
      </c>
      <c r="Q2983" t="s">
        <v>93</v>
      </c>
      <c r="R2983">
        <v>697844</v>
      </c>
    </row>
    <row r="2984" spans="1:18" x14ac:dyDescent="0.25">
      <c r="A2984" t="s">
        <v>409</v>
      </c>
      <c r="B2984" t="s">
        <v>410</v>
      </c>
      <c r="C2984" t="s">
        <v>411</v>
      </c>
      <c r="D2984">
        <v>108</v>
      </c>
      <c r="E2984" t="s">
        <v>86</v>
      </c>
      <c r="F2984" t="s">
        <v>87</v>
      </c>
      <c r="G2984" t="s">
        <v>88</v>
      </c>
      <c r="H2984" t="s">
        <v>89</v>
      </c>
      <c r="I2984" t="s">
        <v>166</v>
      </c>
      <c r="J2984" t="s">
        <v>91</v>
      </c>
      <c r="K2984" t="s">
        <v>167</v>
      </c>
      <c r="L2984">
        <v>0</v>
      </c>
      <c r="M2984">
        <v>1754038</v>
      </c>
      <c r="N2984">
        <v>185725</v>
      </c>
      <c r="O2984">
        <v>128223</v>
      </c>
      <c r="P2984">
        <v>154246</v>
      </c>
      <c r="Q2984" t="s">
        <v>93</v>
      </c>
      <c r="R2984">
        <v>697844</v>
      </c>
    </row>
    <row r="2985" spans="1:18" x14ac:dyDescent="0.25">
      <c r="A2985" t="s">
        <v>409</v>
      </c>
      <c r="B2985" t="s">
        <v>410</v>
      </c>
      <c r="C2985" t="s">
        <v>411</v>
      </c>
      <c r="D2985">
        <v>108</v>
      </c>
      <c r="E2985" t="s">
        <v>86</v>
      </c>
      <c r="F2985" t="s">
        <v>87</v>
      </c>
      <c r="G2985" t="s">
        <v>88</v>
      </c>
      <c r="H2985" t="s">
        <v>89</v>
      </c>
      <c r="I2985" t="s">
        <v>168</v>
      </c>
      <c r="J2985" t="s">
        <v>91</v>
      </c>
      <c r="K2985" t="s">
        <v>169</v>
      </c>
      <c r="L2985">
        <v>900</v>
      </c>
      <c r="M2985">
        <v>1754038</v>
      </c>
      <c r="N2985">
        <v>185725</v>
      </c>
      <c r="O2985">
        <v>128223</v>
      </c>
      <c r="P2985">
        <v>154246</v>
      </c>
      <c r="Q2985" t="s">
        <v>93</v>
      </c>
      <c r="R2985">
        <v>697844</v>
      </c>
    </row>
    <row r="2986" spans="1:18" x14ac:dyDescent="0.25">
      <c r="A2986" t="s">
        <v>409</v>
      </c>
      <c r="B2986" t="s">
        <v>410</v>
      </c>
      <c r="C2986" t="s">
        <v>411</v>
      </c>
      <c r="D2986">
        <v>108</v>
      </c>
      <c r="E2986" t="s">
        <v>86</v>
      </c>
      <c r="F2986" t="s">
        <v>87</v>
      </c>
      <c r="G2986" t="s">
        <v>88</v>
      </c>
      <c r="H2986" t="s">
        <v>89</v>
      </c>
      <c r="I2986" t="s">
        <v>170</v>
      </c>
      <c r="J2986" t="s">
        <v>91</v>
      </c>
      <c r="K2986" t="s">
        <v>171</v>
      </c>
      <c r="L2986">
        <v>2760</v>
      </c>
      <c r="M2986">
        <v>1754038</v>
      </c>
      <c r="N2986">
        <v>185725</v>
      </c>
      <c r="O2986">
        <v>128223</v>
      </c>
      <c r="P2986">
        <v>154246</v>
      </c>
      <c r="Q2986" t="s">
        <v>93</v>
      </c>
      <c r="R2986">
        <v>697844</v>
      </c>
    </row>
    <row r="2987" spans="1:18" x14ac:dyDescent="0.25">
      <c r="A2987" t="s">
        <v>409</v>
      </c>
      <c r="B2987" t="s">
        <v>410</v>
      </c>
      <c r="C2987" t="s">
        <v>411</v>
      </c>
      <c r="D2987">
        <v>108</v>
      </c>
      <c r="E2987" t="s">
        <v>86</v>
      </c>
      <c r="F2987" t="s">
        <v>87</v>
      </c>
      <c r="G2987" t="s">
        <v>88</v>
      </c>
      <c r="H2987" t="s">
        <v>89</v>
      </c>
      <c r="I2987" t="s">
        <v>172</v>
      </c>
      <c r="J2987" t="s">
        <v>91</v>
      </c>
      <c r="K2987" t="s">
        <v>173</v>
      </c>
      <c r="L2987">
        <v>64312</v>
      </c>
      <c r="M2987">
        <v>1754038</v>
      </c>
      <c r="N2987">
        <v>185725</v>
      </c>
      <c r="O2987">
        <v>128223</v>
      </c>
      <c r="P2987">
        <v>154246</v>
      </c>
      <c r="Q2987" t="s">
        <v>93</v>
      </c>
      <c r="R2987">
        <v>697844</v>
      </c>
    </row>
    <row r="2988" spans="1:18" x14ac:dyDescent="0.25">
      <c r="A2988" t="s">
        <v>409</v>
      </c>
      <c r="B2988" t="s">
        <v>410</v>
      </c>
      <c r="C2988" t="s">
        <v>411</v>
      </c>
      <c r="D2988">
        <v>108</v>
      </c>
      <c r="E2988" t="s">
        <v>86</v>
      </c>
      <c r="F2988" t="s">
        <v>87</v>
      </c>
      <c r="G2988" t="s">
        <v>88</v>
      </c>
      <c r="H2988" t="s">
        <v>89</v>
      </c>
      <c r="I2988" t="s">
        <v>174</v>
      </c>
      <c r="J2988" t="s">
        <v>91</v>
      </c>
      <c r="K2988" t="s">
        <v>175</v>
      </c>
      <c r="L2988">
        <v>0</v>
      </c>
      <c r="M2988">
        <v>1754038</v>
      </c>
      <c r="N2988">
        <v>185725</v>
      </c>
      <c r="O2988">
        <v>128223</v>
      </c>
      <c r="P2988">
        <v>154246</v>
      </c>
      <c r="Q2988" t="s">
        <v>93</v>
      </c>
      <c r="R2988">
        <v>697844</v>
      </c>
    </row>
    <row r="2989" spans="1:18" x14ac:dyDescent="0.25">
      <c r="A2989" t="s">
        <v>409</v>
      </c>
      <c r="B2989" t="s">
        <v>410</v>
      </c>
      <c r="C2989" t="s">
        <v>411</v>
      </c>
      <c r="D2989">
        <v>108</v>
      </c>
      <c r="E2989" t="s">
        <v>86</v>
      </c>
      <c r="F2989" t="s">
        <v>87</v>
      </c>
      <c r="G2989" t="s">
        <v>88</v>
      </c>
      <c r="H2989" t="s">
        <v>89</v>
      </c>
      <c r="I2989" t="s">
        <v>176</v>
      </c>
      <c r="J2989" t="s">
        <v>91</v>
      </c>
      <c r="K2989" t="s">
        <v>177</v>
      </c>
      <c r="L2989">
        <v>0</v>
      </c>
      <c r="M2989">
        <v>1754038</v>
      </c>
      <c r="N2989">
        <v>185725</v>
      </c>
      <c r="O2989">
        <v>128223</v>
      </c>
      <c r="P2989">
        <v>154246</v>
      </c>
      <c r="Q2989" t="s">
        <v>93</v>
      </c>
      <c r="R2989">
        <v>697844</v>
      </c>
    </row>
    <row r="2990" spans="1:18" x14ac:dyDescent="0.25">
      <c r="A2990" t="s">
        <v>409</v>
      </c>
      <c r="B2990" t="s">
        <v>410</v>
      </c>
      <c r="C2990" t="s">
        <v>411</v>
      </c>
      <c r="D2990">
        <v>108</v>
      </c>
      <c r="E2990" t="s">
        <v>86</v>
      </c>
      <c r="F2990" t="s">
        <v>87</v>
      </c>
      <c r="G2990" t="s">
        <v>88</v>
      </c>
      <c r="H2990" t="s">
        <v>89</v>
      </c>
      <c r="I2990" t="s">
        <v>178</v>
      </c>
      <c r="J2990" t="s">
        <v>91</v>
      </c>
      <c r="K2990" t="s">
        <v>179</v>
      </c>
      <c r="L2990">
        <v>27922</v>
      </c>
      <c r="M2990">
        <v>1754038</v>
      </c>
      <c r="N2990">
        <v>185725</v>
      </c>
      <c r="O2990">
        <v>128223</v>
      </c>
      <c r="P2990">
        <v>154246</v>
      </c>
      <c r="Q2990" t="s">
        <v>93</v>
      </c>
      <c r="R2990">
        <v>697844</v>
      </c>
    </row>
    <row r="2991" spans="1:18" x14ac:dyDescent="0.25">
      <c r="A2991" t="s">
        <v>409</v>
      </c>
      <c r="B2991" t="s">
        <v>410</v>
      </c>
      <c r="C2991" t="s">
        <v>411</v>
      </c>
      <c r="D2991">
        <v>108</v>
      </c>
      <c r="E2991" t="s">
        <v>86</v>
      </c>
      <c r="F2991" t="s">
        <v>87</v>
      </c>
      <c r="G2991" t="s">
        <v>88</v>
      </c>
      <c r="H2991" t="s">
        <v>89</v>
      </c>
      <c r="I2991" t="s">
        <v>180</v>
      </c>
      <c r="J2991" t="s">
        <v>91</v>
      </c>
      <c r="K2991" t="s">
        <v>181</v>
      </c>
      <c r="L2991">
        <v>71142</v>
      </c>
      <c r="M2991">
        <v>1754038</v>
      </c>
      <c r="N2991">
        <v>185725</v>
      </c>
      <c r="O2991">
        <v>128223</v>
      </c>
      <c r="P2991">
        <v>154246</v>
      </c>
      <c r="Q2991" t="s">
        <v>93</v>
      </c>
      <c r="R2991">
        <v>697844</v>
      </c>
    </row>
    <row r="2992" spans="1:18" x14ac:dyDescent="0.25">
      <c r="A2992" t="s">
        <v>409</v>
      </c>
      <c r="B2992" t="s">
        <v>410</v>
      </c>
      <c r="C2992" t="s">
        <v>411</v>
      </c>
      <c r="D2992">
        <v>108</v>
      </c>
      <c r="E2992" t="s">
        <v>86</v>
      </c>
      <c r="F2992" t="s">
        <v>87</v>
      </c>
      <c r="G2992" t="s">
        <v>88</v>
      </c>
      <c r="H2992" t="s">
        <v>89</v>
      </c>
      <c r="I2992" t="s">
        <v>182</v>
      </c>
      <c r="J2992" t="s">
        <v>91</v>
      </c>
      <c r="K2992" t="s">
        <v>183</v>
      </c>
      <c r="L2992">
        <v>0</v>
      </c>
      <c r="M2992">
        <v>1754038</v>
      </c>
      <c r="N2992">
        <v>185725</v>
      </c>
      <c r="O2992">
        <v>128223</v>
      </c>
      <c r="P2992">
        <v>154246</v>
      </c>
      <c r="Q2992" t="s">
        <v>93</v>
      </c>
      <c r="R2992">
        <v>697844</v>
      </c>
    </row>
    <row r="2993" spans="1:18" x14ac:dyDescent="0.25">
      <c r="A2993" t="s">
        <v>409</v>
      </c>
      <c r="B2993" t="s">
        <v>410</v>
      </c>
      <c r="C2993" t="s">
        <v>411</v>
      </c>
      <c r="D2993">
        <v>108</v>
      </c>
      <c r="E2993" t="s">
        <v>86</v>
      </c>
      <c r="F2993" t="s">
        <v>87</v>
      </c>
      <c r="G2993" t="s">
        <v>88</v>
      </c>
      <c r="H2993" t="s">
        <v>89</v>
      </c>
      <c r="I2993" t="s">
        <v>184</v>
      </c>
      <c r="J2993" t="s">
        <v>91</v>
      </c>
      <c r="K2993" t="s">
        <v>185</v>
      </c>
      <c r="L2993">
        <v>0</v>
      </c>
      <c r="M2993">
        <v>1754038</v>
      </c>
      <c r="N2993">
        <v>185725</v>
      </c>
      <c r="O2993">
        <v>128223</v>
      </c>
      <c r="P2993">
        <v>154246</v>
      </c>
      <c r="Q2993" t="s">
        <v>93</v>
      </c>
      <c r="R2993">
        <v>697844</v>
      </c>
    </row>
    <row r="2994" spans="1:18" x14ac:dyDescent="0.25">
      <c r="A2994" t="s">
        <v>409</v>
      </c>
      <c r="B2994" t="s">
        <v>410</v>
      </c>
      <c r="C2994" t="s">
        <v>411</v>
      </c>
      <c r="D2994">
        <v>108</v>
      </c>
      <c r="E2994" t="s">
        <v>86</v>
      </c>
      <c r="F2994" t="s">
        <v>87</v>
      </c>
      <c r="G2994" t="s">
        <v>88</v>
      </c>
      <c r="H2994" t="s">
        <v>89</v>
      </c>
      <c r="I2994" t="s">
        <v>186</v>
      </c>
      <c r="J2994" t="s">
        <v>91</v>
      </c>
      <c r="K2994" t="s">
        <v>187</v>
      </c>
      <c r="L2994">
        <v>0</v>
      </c>
      <c r="M2994">
        <v>1754038</v>
      </c>
      <c r="N2994">
        <v>185725</v>
      </c>
      <c r="O2994">
        <v>128223</v>
      </c>
      <c r="P2994">
        <v>154246</v>
      </c>
      <c r="Q2994" t="s">
        <v>93</v>
      </c>
      <c r="R2994">
        <v>697844</v>
      </c>
    </row>
    <row r="2995" spans="1:18" x14ac:dyDescent="0.25">
      <c r="A2995" t="s">
        <v>409</v>
      </c>
      <c r="B2995" t="s">
        <v>410</v>
      </c>
      <c r="C2995" t="s">
        <v>411</v>
      </c>
      <c r="D2995">
        <v>108</v>
      </c>
      <c r="E2995" t="s">
        <v>86</v>
      </c>
      <c r="F2995" t="s">
        <v>87</v>
      </c>
      <c r="G2995" t="s">
        <v>88</v>
      </c>
      <c r="H2995" t="s">
        <v>89</v>
      </c>
      <c r="I2995" t="s">
        <v>188</v>
      </c>
      <c r="J2995" t="s">
        <v>91</v>
      </c>
      <c r="K2995" t="s">
        <v>189</v>
      </c>
      <c r="L2995">
        <v>0</v>
      </c>
      <c r="M2995">
        <v>1754038</v>
      </c>
      <c r="N2995">
        <v>185725</v>
      </c>
      <c r="O2995">
        <v>128223</v>
      </c>
      <c r="P2995">
        <v>154246</v>
      </c>
      <c r="Q2995" t="s">
        <v>93</v>
      </c>
      <c r="R2995">
        <v>697844</v>
      </c>
    </row>
    <row r="2996" spans="1:18" x14ac:dyDescent="0.25">
      <c r="A2996" t="s">
        <v>409</v>
      </c>
      <c r="B2996" t="s">
        <v>410</v>
      </c>
      <c r="C2996" t="s">
        <v>411</v>
      </c>
      <c r="D2996">
        <v>108</v>
      </c>
      <c r="E2996" t="s">
        <v>86</v>
      </c>
      <c r="F2996" t="s">
        <v>87</v>
      </c>
      <c r="G2996" t="s">
        <v>88</v>
      </c>
      <c r="H2996" t="s">
        <v>89</v>
      </c>
      <c r="I2996" t="s">
        <v>190</v>
      </c>
      <c r="J2996" t="s">
        <v>91</v>
      </c>
      <c r="K2996" t="s">
        <v>191</v>
      </c>
      <c r="L2996">
        <v>12000</v>
      </c>
      <c r="M2996">
        <v>1754038</v>
      </c>
      <c r="N2996">
        <v>185725</v>
      </c>
      <c r="O2996">
        <v>128223</v>
      </c>
      <c r="P2996">
        <v>154246</v>
      </c>
      <c r="Q2996" t="s">
        <v>93</v>
      </c>
      <c r="R2996">
        <v>697844</v>
      </c>
    </row>
    <row r="2997" spans="1:18" x14ac:dyDescent="0.25">
      <c r="A2997" t="s">
        <v>409</v>
      </c>
      <c r="B2997" t="s">
        <v>410</v>
      </c>
      <c r="C2997" t="s">
        <v>411</v>
      </c>
      <c r="D2997">
        <v>108</v>
      </c>
      <c r="E2997" t="s">
        <v>86</v>
      </c>
      <c r="F2997" t="s">
        <v>87</v>
      </c>
      <c r="G2997" t="s">
        <v>88</v>
      </c>
      <c r="H2997" t="s">
        <v>89</v>
      </c>
      <c r="I2997" t="s">
        <v>192</v>
      </c>
      <c r="J2997" t="s">
        <v>91</v>
      </c>
      <c r="K2997" t="s">
        <v>193</v>
      </c>
      <c r="L2997">
        <v>155</v>
      </c>
      <c r="M2997">
        <v>1754038</v>
      </c>
      <c r="N2997">
        <v>185725</v>
      </c>
      <c r="O2997">
        <v>128223</v>
      </c>
      <c r="P2997">
        <v>154246</v>
      </c>
      <c r="Q2997" t="s">
        <v>93</v>
      </c>
      <c r="R2997">
        <v>697844</v>
      </c>
    </row>
    <row r="2998" spans="1:18" x14ac:dyDescent="0.25">
      <c r="A2998" t="s">
        <v>409</v>
      </c>
      <c r="B2998" t="s">
        <v>410</v>
      </c>
      <c r="C2998" t="s">
        <v>411</v>
      </c>
      <c r="D2998">
        <v>108</v>
      </c>
      <c r="E2998" t="s">
        <v>86</v>
      </c>
      <c r="F2998" t="s">
        <v>87</v>
      </c>
      <c r="G2998" t="s">
        <v>88</v>
      </c>
      <c r="H2998" t="s">
        <v>89</v>
      </c>
      <c r="I2998" t="s">
        <v>194</v>
      </c>
      <c r="J2998" t="s">
        <v>91</v>
      </c>
      <c r="K2998" t="s">
        <v>195</v>
      </c>
      <c r="L2998">
        <v>32201</v>
      </c>
      <c r="M2998">
        <v>1754038</v>
      </c>
      <c r="N2998">
        <v>185725</v>
      </c>
      <c r="O2998">
        <v>128223</v>
      </c>
      <c r="P2998">
        <v>154246</v>
      </c>
      <c r="Q2998" t="s">
        <v>93</v>
      </c>
      <c r="R2998">
        <v>697844</v>
      </c>
    </row>
    <row r="2999" spans="1:18" x14ac:dyDescent="0.25">
      <c r="A2999" t="s">
        <v>409</v>
      </c>
      <c r="B2999" t="s">
        <v>410</v>
      </c>
      <c r="C2999" t="s">
        <v>411</v>
      </c>
      <c r="D2999">
        <v>108</v>
      </c>
      <c r="E2999" t="s">
        <v>86</v>
      </c>
      <c r="F2999" t="s">
        <v>87</v>
      </c>
      <c r="G2999" t="s">
        <v>88</v>
      </c>
      <c r="H2999" t="s">
        <v>89</v>
      </c>
      <c r="I2999" t="s">
        <v>196</v>
      </c>
      <c r="J2999" t="s">
        <v>91</v>
      </c>
      <c r="K2999" t="s">
        <v>197</v>
      </c>
      <c r="L2999">
        <v>55294</v>
      </c>
      <c r="M2999">
        <v>1754038</v>
      </c>
      <c r="N2999">
        <v>185725</v>
      </c>
      <c r="O2999">
        <v>128223</v>
      </c>
      <c r="P2999">
        <v>154246</v>
      </c>
      <c r="Q2999" t="s">
        <v>93</v>
      </c>
      <c r="R2999">
        <v>697844</v>
      </c>
    </row>
    <row r="3000" spans="1:18" x14ac:dyDescent="0.25">
      <c r="A3000" t="s">
        <v>409</v>
      </c>
      <c r="B3000" t="s">
        <v>410</v>
      </c>
      <c r="C3000" t="s">
        <v>411</v>
      </c>
      <c r="D3000">
        <v>108</v>
      </c>
      <c r="E3000" t="s">
        <v>86</v>
      </c>
      <c r="F3000" t="s">
        <v>87</v>
      </c>
      <c r="G3000" t="s">
        <v>88</v>
      </c>
      <c r="H3000" t="s">
        <v>89</v>
      </c>
      <c r="I3000" t="s">
        <v>198</v>
      </c>
      <c r="J3000" t="s">
        <v>91</v>
      </c>
      <c r="K3000" t="s">
        <v>199</v>
      </c>
      <c r="L3000">
        <v>0</v>
      </c>
      <c r="M3000">
        <v>1754038</v>
      </c>
      <c r="N3000">
        <v>185725</v>
      </c>
      <c r="O3000">
        <v>128223</v>
      </c>
      <c r="P3000">
        <v>154246</v>
      </c>
      <c r="Q3000" t="s">
        <v>93</v>
      </c>
      <c r="R3000">
        <v>697844</v>
      </c>
    </row>
    <row r="3001" spans="1:18" x14ac:dyDescent="0.25">
      <c r="A3001" t="s">
        <v>409</v>
      </c>
      <c r="B3001" t="s">
        <v>410</v>
      </c>
      <c r="C3001" t="s">
        <v>411</v>
      </c>
      <c r="D3001">
        <v>108</v>
      </c>
      <c r="E3001" t="s">
        <v>86</v>
      </c>
      <c r="F3001" t="s">
        <v>87</v>
      </c>
      <c r="G3001" t="s">
        <v>88</v>
      </c>
      <c r="H3001" t="s">
        <v>89</v>
      </c>
      <c r="I3001" t="s">
        <v>200</v>
      </c>
      <c r="J3001" t="s">
        <v>91</v>
      </c>
      <c r="K3001" t="s">
        <v>201</v>
      </c>
      <c r="L3001">
        <v>15658</v>
      </c>
      <c r="M3001">
        <v>1754038</v>
      </c>
      <c r="N3001">
        <v>185725</v>
      </c>
      <c r="O3001">
        <v>128223</v>
      </c>
      <c r="P3001">
        <v>154246</v>
      </c>
      <c r="Q3001" t="s">
        <v>93</v>
      </c>
      <c r="R3001">
        <v>697844</v>
      </c>
    </row>
    <row r="3002" spans="1:18" x14ac:dyDescent="0.25">
      <c r="A3002" t="s">
        <v>409</v>
      </c>
      <c r="B3002" t="s">
        <v>410</v>
      </c>
      <c r="C3002" t="s">
        <v>411</v>
      </c>
      <c r="D3002">
        <v>108</v>
      </c>
      <c r="E3002" t="s">
        <v>86</v>
      </c>
      <c r="F3002" t="s">
        <v>87</v>
      </c>
      <c r="G3002" t="s">
        <v>88</v>
      </c>
      <c r="H3002" t="s">
        <v>89</v>
      </c>
      <c r="I3002" t="s">
        <v>202</v>
      </c>
      <c r="J3002" t="s">
        <v>91</v>
      </c>
      <c r="K3002" t="s">
        <v>203</v>
      </c>
      <c r="L3002">
        <v>3465</v>
      </c>
      <c r="M3002">
        <v>1754038</v>
      </c>
      <c r="N3002">
        <v>185725</v>
      </c>
      <c r="O3002">
        <v>128223</v>
      </c>
      <c r="P3002">
        <v>154246</v>
      </c>
      <c r="Q3002" t="s">
        <v>93</v>
      </c>
      <c r="R3002">
        <v>697844</v>
      </c>
    </row>
    <row r="3003" spans="1:18" x14ac:dyDescent="0.25">
      <c r="A3003" t="s">
        <v>409</v>
      </c>
      <c r="B3003" t="s">
        <v>410</v>
      </c>
      <c r="C3003" t="s">
        <v>411</v>
      </c>
      <c r="D3003">
        <v>108</v>
      </c>
      <c r="E3003" t="s">
        <v>86</v>
      </c>
      <c r="F3003" t="s">
        <v>87</v>
      </c>
      <c r="G3003" t="s">
        <v>88</v>
      </c>
      <c r="H3003" t="s">
        <v>89</v>
      </c>
      <c r="I3003" t="s">
        <v>204</v>
      </c>
      <c r="J3003" t="s">
        <v>91</v>
      </c>
      <c r="K3003" t="s">
        <v>205</v>
      </c>
      <c r="L3003">
        <v>0</v>
      </c>
      <c r="M3003">
        <v>1754038</v>
      </c>
      <c r="N3003">
        <v>185725</v>
      </c>
      <c r="O3003">
        <v>128223</v>
      </c>
      <c r="P3003">
        <v>154246</v>
      </c>
      <c r="Q3003" t="s">
        <v>93</v>
      </c>
      <c r="R3003">
        <v>697844</v>
      </c>
    </row>
    <row r="3004" spans="1:18" x14ac:dyDescent="0.25">
      <c r="A3004" t="s">
        <v>409</v>
      </c>
      <c r="B3004" t="s">
        <v>410</v>
      </c>
      <c r="C3004" t="s">
        <v>411</v>
      </c>
      <c r="D3004">
        <v>108</v>
      </c>
      <c r="E3004" t="s">
        <v>86</v>
      </c>
      <c r="F3004" t="s">
        <v>87</v>
      </c>
      <c r="G3004" t="s">
        <v>88</v>
      </c>
      <c r="H3004" t="s">
        <v>89</v>
      </c>
      <c r="I3004" t="s">
        <v>206</v>
      </c>
      <c r="J3004" t="s">
        <v>91</v>
      </c>
      <c r="K3004" t="s">
        <v>207</v>
      </c>
      <c r="L3004">
        <v>8400</v>
      </c>
      <c r="M3004">
        <v>1754038</v>
      </c>
      <c r="N3004">
        <v>185725</v>
      </c>
      <c r="O3004">
        <v>128223</v>
      </c>
      <c r="P3004">
        <v>154246</v>
      </c>
      <c r="Q3004" t="s">
        <v>93</v>
      </c>
      <c r="R3004">
        <v>697844</v>
      </c>
    </row>
    <row r="3005" spans="1:18" x14ac:dyDescent="0.25">
      <c r="A3005" t="s">
        <v>409</v>
      </c>
      <c r="B3005" t="s">
        <v>410</v>
      </c>
      <c r="C3005" t="s">
        <v>411</v>
      </c>
      <c r="D3005">
        <v>108</v>
      </c>
      <c r="E3005" t="s">
        <v>86</v>
      </c>
      <c r="F3005" t="s">
        <v>87</v>
      </c>
      <c r="G3005" t="s">
        <v>88</v>
      </c>
      <c r="H3005" t="s">
        <v>89</v>
      </c>
      <c r="I3005" t="s">
        <v>208</v>
      </c>
      <c r="J3005" t="s">
        <v>91</v>
      </c>
      <c r="K3005" t="s">
        <v>209</v>
      </c>
      <c r="L3005">
        <v>420</v>
      </c>
      <c r="M3005">
        <v>1754038</v>
      </c>
      <c r="N3005">
        <v>185725</v>
      </c>
      <c r="O3005">
        <v>128223</v>
      </c>
      <c r="P3005">
        <v>154246</v>
      </c>
      <c r="Q3005" t="s">
        <v>93</v>
      </c>
      <c r="R3005">
        <v>697844</v>
      </c>
    </row>
    <row r="3006" spans="1:18" x14ac:dyDescent="0.25">
      <c r="A3006" t="s">
        <v>409</v>
      </c>
      <c r="B3006" t="s">
        <v>410</v>
      </c>
      <c r="C3006" t="s">
        <v>411</v>
      </c>
      <c r="D3006">
        <v>108</v>
      </c>
      <c r="E3006" t="s">
        <v>86</v>
      </c>
      <c r="F3006" t="s">
        <v>87</v>
      </c>
      <c r="G3006" t="s">
        <v>88</v>
      </c>
      <c r="H3006" t="s">
        <v>89</v>
      </c>
      <c r="I3006" t="s">
        <v>210</v>
      </c>
      <c r="J3006" t="s">
        <v>91</v>
      </c>
      <c r="K3006" t="s">
        <v>211</v>
      </c>
      <c r="L3006">
        <v>11375</v>
      </c>
      <c r="M3006">
        <v>1754038</v>
      </c>
      <c r="N3006">
        <v>185725</v>
      </c>
      <c r="O3006">
        <v>128223</v>
      </c>
      <c r="P3006">
        <v>154246</v>
      </c>
      <c r="Q3006" t="s">
        <v>93</v>
      </c>
      <c r="R3006">
        <v>697844</v>
      </c>
    </row>
    <row r="3007" spans="1:18" x14ac:dyDescent="0.25">
      <c r="A3007" t="s">
        <v>409</v>
      </c>
      <c r="B3007" t="s">
        <v>410</v>
      </c>
      <c r="C3007" t="s">
        <v>411</v>
      </c>
      <c r="D3007">
        <v>108</v>
      </c>
      <c r="E3007" t="s">
        <v>86</v>
      </c>
      <c r="F3007" t="s">
        <v>87</v>
      </c>
      <c r="G3007" t="s">
        <v>88</v>
      </c>
      <c r="H3007" t="s">
        <v>89</v>
      </c>
      <c r="I3007" t="s">
        <v>212</v>
      </c>
      <c r="J3007" t="s">
        <v>91</v>
      </c>
      <c r="K3007" t="s">
        <v>213</v>
      </c>
      <c r="L3007">
        <v>900</v>
      </c>
      <c r="M3007">
        <v>1754038</v>
      </c>
      <c r="N3007">
        <v>185725</v>
      </c>
      <c r="O3007">
        <v>128223</v>
      </c>
      <c r="P3007">
        <v>154246</v>
      </c>
      <c r="Q3007" t="s">
        <v>93</v>
      </c>
      <c r="R3007">
        <v>697844</v>
      </c>
    </row>
    <row r="3008" spans="1:18" x14ac:dyDescent="0.25">
      <c r="A3008" t="s">
        <v>409</v>
      </c>
      <c r="B3008" t="s">
        <v>410</v>
      </c>
      <c r="C3008" t="s">
        <v>411</v>
      </c>
      <c r="D3008">
        <v>108</v>
      </c>
      <c r="E3008" t="s">
        <v>86</v>
      </c>
      <c r="F3008" t="s">
        <v>87</v>
      </c>
      <c r="G3008" t="s">
        <v>88</v>
      </c>
      <c r="H3008" t="s">
        <v>89</v>
      </c>
      <c r="I3008" t="s">
        <v>214</v>
      </c>
      <c r="J3008" t="s">
        <v>91</v>
      </c>
      <c r="K3008" t="s">
        <v>215</v>
      </c>
      <c r="L3008">
        <v>70424</v>
      </c>
      <c r="M3008">
        <v>1754038</v>
      </c>
      <c r="N3008">
        <v>185725</v>
      </c>
      <c r="O3008">
        <v>128223</v>
      </c>
      <c r="P3008">
        <v>154246</v>
      </c>
      <c r="Q3008" t="s">
        <v>93</v>
      </c>
      <c r="R3008">
        <v>697844</v>
      </c>
    </row>
    <row r="3009" spans="1:18" x14ac:dyDescent="0.25">
      <c r="A3009" t="s">
        <v>409</v>
      </c>
      <c r="B3009" t="s">
        <v>410</v>
      </c>
      <c r="C3009" t="s">
        <v>411</v>
      </c>
      <c r="D3009">
        <v>108</v>
      </c>
      <c r="E3009" t="s">
        <v>86</v>
      </c>
      <c r="F3009" t="s">
        <v>87</v>
      </c>
      <c r="G3009" t="s">
        <v>88</v>
      </c>
      <c r="H3009" t="s">
        <v>89</v>
      </c>
      <c r="I3009" t="s">
        <v>216</v>
      </c>
      <c r="J3009" t="s">
        <v>91</v>
      </c>
      <c r="K3009" t="s">
        <v>217</v>
      </c>
      <c r="L3009">
        <v>2140</v>
      </c>
      <c r="M3009">
        <v>1754038</v>
      </c>
      <c r="N3009">
        <v>185725</v>
      </c>
      <c r="O3009">
        <v>128223</v>
      </c>
      <c r="P3009">
        <v>154246</v>
      </c>
      <c r="Q3009" t="s">
        <v>93</v>
      </c>
      <c r="R3009">
        <v>697844</v>
      </c>
    </row>
    <row r="3010" spans="1:18" x14ac:dyDescent="0.25">
      <c r="A3010" t="s">
        <v>409</v>
      </c>
      <c r="B3010" t="s">
        <v>410</v>
      </c>
      <c r="C3010" t="s">
        <v>411</v>
      </c>
      <c r="D3010">
        <v>108</v>
      </c>
      <c r="E3010" t="s">
        <v>86</v>
      </c>
      <c r="F3010" t="s">
        <v>87</v>
      </c>
      <c r="G3010" t="s">
        <v>88</v>
      </c>
      <c r="H3010" t="s">
        <v>89</v>
      </c>
      <c r="I3010" t="s">
        <v>218</v>
      </c>
      <c r="J3010" t="s">
        <v>91</v>
      </c>
      <c r="K3010" t="s">
        <v>219</v>
      </c>
      <c r="L3010">
        <v>0</v>
      </c>
      <c r="M3010">
        <v>1754038</v>
      </c>
      <c r="N3010">
        <v>185725</v>
      </c>
      <c r="O3010">
        <v>128223</v>
      </c>
      <c r="P3010">
        <v>154246</v>
      </c>
      <c r="Q3010" t="s">
        <v>93</v>
      </c>
      <c r="R3010">
        <v>697844</v>
      </c>
    </row>
    <row r="3011" spans="1:18" x14ac:dyDescent="0.25">
      <c r="A3011" t="s">
        <v>409</v>
      </c>
      <c r="B3011" t="s">
        <v>410</v>
      </c>
      <c r="C3011" t="s">
        <v>411</v>
      </c>
      <c r="D3011">
        <v>108</v>
      </c>
      <c r="E3011" t="s">
        <v>86</v>
      </c>
      <c r="F3011" t="s">
        <v>87</v>
      </c>
      <c r="G3011" t="s">
        <v>88</v>
      </c>
      <c r="H3011" t="s">
        <v>89</v>
      </c>
      <c r="I3011" t="s">
        <v>220</v>
      </c>
      <c r="J3011" t="s">
        <v>91</v>
      </c>
      <c r="K3011" t="s">
        <v>221</v>
      </c>
      <c r="L3011">
        <v>370</v>
      </c>
      <c r="M3011">
        <v>1754038</v>
      </c>
      <c r="N3011">
        <v>185725</v>
      </c>
      <c r="O3011">
        <v>128223</v>
      </c>
      <c r="P3011">
        <v>154246</v>
      </c>
      <c r="Q3011" t="s">
        <v>93</v>
      </c>
      <c r="R3011">
        <v>697844</v>
      </c>
    </row>
    <row r="3012" spans="1:18" x14ac:dyDescent="0.25">
      <c r="A3012" t="s">
        <v>409</v>
      </c>
      <c r="B3012" t="s">
        <v>410</v>
      </c>
      <c r="C3012" t="s">
        <v>411</v>
      </c>
      <c r="D3012">
        <v>108</v>
      </c>
      <c r="E3012" t="s">
        <v>86</v>
      </c>
      <c r="F3012" t="s">
        <v>87</v>
      </c>
      <c r="G3012" t="s">
        <v>88</v>
      </c>
      <c r="H3012" t="s">
        <v>89</v>
      </c>
      <c r="I3012" t="s">
        <v>222</v>
      </c>
      <c r="J3012" t="s">
        <v>91</v>
      </c>
      <c r="K3012" t="s">
        <v>223</v>
      </c>
      <c r="L3012">
        <v>1050</v>
      </c>
      <c r="M3012">
        <v>1754038</v>
      </c>
      <c r="N3012">
        <v>185725</v>
      </c>
      <c r="O3012">
        <v>128223</v>
      </c>
      <c r="P3012">
        <v>154246</v>
      </c>
      <c r="Q3012" t="s">
        <v>93</v>
      </c>
      <c r="R3012">
        <v>697844</v>
      </c>
    </row>
    <row r="3013" spans="1:18" x14ac:dyDescent="0.25">
      <c r="A3013" t="s">
        <v>409</v>
      </c>
      <c r="B3013" t="s">
        <v>410</v>
      </c>
      <c r="C3013" t="s">
        <v>411</v>
      </c>
      <c r="D3013">
        <v>108</v>
      </c>
      <c r="E3013" t="s">
        <v>86</v>
      </c>
      <c r="F3013" t="s">
        <v>87</v>
      </c>
      <c r="G3013" t="s">
        <v>88</v>
      </c>
      <c r="H3013" t="s">
        <v>89</v>
      </c>
      <c r="I3013" t="s">
        <v>224</v>
      </c>
      <c r="J3013" t="s">
        <v>91</v>
      </c>
      <c r="K3013" t="s">
        <v>225</v>
      </c>
      <c r="L3013">
        <v>3855</v>
      </c>
      <c r="M3013">
        <v>1754038</v>
      </c>
      <c r="N3013">
        <v>185725</v>
      </c>
      <c r="O3013">
        <v>128223</v>
      </c>
      <c r="P3013">
        <v>154246</v>
      </c>
      <c r="Q3013" t="s">
        <v>93</v>
      </c>
      <c r="R3013">
        <v>697844</v>
      </c>
    </row>
    <row r="3014" spans="1:18" x14ac:dyDescent="0.25">
      <c r="A3014" t="s">
        <v>409</v>
      </c>
      <c r="B3014" t="s">
        <v>410</v>
      </c>
      <c r="C3014" t="s">
        <v>411</v>
      </c>
      <c r="D3014">
        <v>108</v>
      </c>
      <c r="E3014" t="s">
        <v>86</v>
      </c>
      <c r="F3014" t="s">
        <v>87</v>
      </c>
      <c r="G3014" t="s">
        <v>88</v>
      </c>
      <c r="H3014" t="s">
        <v>89</v>
      </c>
      <c r="I3014" t="s">
        <v>226</v>
      </c>
      <c r="J3014" t="s">
        <v>91</v>
      </c>
      <c r="K3014" t="s">
        <v>227</v>
      </c>
      <c r="L3014">
        <v>2000</v>
      </c>
      <c r="M3014">
        <v>1754038</v>
      </c>
      <c r="N3014">
        <v>185725</v>
      </c>
      <c r="O3014">
        <v>128223</v>
      </c>
      <c r="P3014">
        <v>154246</v>
      </c>
      <c r="Q3014" t="s">
        <v>93</v>
      </c>
      <c r="R3014">
        <v>697844</v>
      </c>
    </row>
    <row r="3015" spans="1:18" x14ac:dyDescent="0.25">
      <c r="A3015" t="s">
        <v>409</v>
      </c>
      <c r="B3015" t="s">
        <v>410</v>
      </c>
      <c r="C3015" t="s">
        <v>411</v>
      </c>
      <c r="D3015">
        <v>108</v>
      </c>
      <c r="E3015" t="s">
        <v>86</v>
      </c>
      <c r="F3015" t="s">
        <v>87</v>
      </c>
      <c r="G3015" t="s">
        <v>88</v>
      </c>
      <c r="H3015" t="s">
        <v>89</v>
      </c>
      <c r="I3015" t="s">
        <v>228</v>
      </c>
      <c r="J3015" t="s">
        <v>91</v>
      </c>
      <c r="K3015" t="s">
        <v>229</v>
      </c>
      <c r="L3015">
        <v>0</v>
      </c>
      <c r="M3015">
        <v>1754038</v>
      </c>
      <c r="N3015">
        <v>185725</v>
      </c>
      <c r="O3015">
        <v>128223</v>
      </c>
      <c r="P3015">
        <v>154246</v>
      </c>
      <c r="Q3015" t="s">
        <v>93</v>
      </c>
      <c r="R3015">
        <v>697844</v>
      </c>
    </row>
    <row r="3016" spans="1:18" x14ac:dyDescent="0.25">
      <c r="A3016" t="s">
        <v>409</v>
      </c>
      <c r="B3016" t="s">
        <v>410</v>
      </c>
      <c r="C3016" t="s">
        <v>411</v>
      </c>
      <c r="D3016">
        <v>108</v>
      </c>
      <c r="E3016" t="s">
        <v>86</v>
      </c>
      <c r="F3016" t="s">
        <v>87</v>
      </c>
      <c r="G3016" t="s">
        <v>88</v>
      </c>
      <c r="H3016" t="s">
        <v>89</v>
      </c>
      <c r="I3016" t="s">
        <v>230</v>
      </c>
      <c r="J3016" t="s">
        <v>91</v>
      </c>
      <c r="K3016" t="s">
        <v>231</v>
      </c>
      <c r="L3016">
        <v>2754</v>
      </c>
      <c r="M3016">
        <v>1754038</v>
      </c>
      <c r="N3016">
        <v>185725</v>
      </c>
      <c r="O3016">
        <v>128223</v>
      </c>
      <c r="P3016">
        <v>154246</v>
      </c>
      <c r="Q3016" t="s">
        <v>93</v>
      </c>
      <c r="R3016">
        <v>697844</v>
      </c>
    </row>
    <row r="3017" spans="1:18" x14ac:dyDescent="0.25">
      <c r="A3017" t="s">
        <v>409</v>
      </c>
      <c r="B3017" t="s">
        <v>410</v>
      </c>
      <c r="C3017" t="s">
        <v>411</v>
      </c>
      <c r="D3017">
        <v>108</v>
      </c>
      <c r="E3017" t="s">
        <v>86</v>
      </c>
      <c r="F3017" t="s">
        <v>87</v>
      </c>
      <c r="G3017" t="s">
        <v>88</v>
      </c>
      <c r="H3017" t="s">
        <v>89</v>
      </c>
      <c r="I3017" t="s">
        <v>232</v>
      </c>
      <c r="J3017" t="s">
        <v>91</v>
      </c>
      <c r="K3017" t="s">
        <v>233</v>
      </c>
      <c r="L3017">
        <v>26480</v>
      </c>
      <c r="M3017">
        <v>1754038</v>
      </c>
      <c r="N3017">
        <v>185725</v>
      </c>
      <c r="O3017">
        <v>128223</v>
      </c>
      <c r="P3017">
        <v>154246</v>
      </c>
      <c r="Q3017" t="s">
        <v>93</v>
      </c>
      <c r="R3017">
        <v>697844</v>
      </c>
    </row>
    <row r="3018" spans="1:18" x14ac:dyDescent="0.25">
      <c r="A3018" t="s">
        <v>409</v>
      </c>
      <c r="B3018" t="s">
        <v>410</v>
      </c>
      <c r="C3018" t="s">
        <v>411</v>
      </c>
      <c r="D3018">
        <v>108</v>
      </c>
      <c r="E3018" t="s">
        <v>86</v>
      </c>
      <c r="F3018" t="s">
        <v>87</v>
      </c>
      <c r="G3018" t="s">
        <v>88</v>
      </c>
      <c r="H3018" t="s">
        <v>89</v>
      </c>
      <c r="I3018" t="s">
        <v>234</v>
      </c>
      <c r="J3018" t="s">
        <v>91</v>
      </c>
      <c r="K3018" t="s">
        <v>235</v>
      </c>
      <c r="L3018">
        <v>0</v>
      </c>
      <c r="M3018">
        <v>1754038</v>
      </c>
      <c r="N3018">
        <v>185725</v>
      </c>
      <c r="O3018">
        <v>128223</v>
      </c>
      <c r="P3018">
        <v>154246</v>
      </c>
      <c r="Q3018" t="s">
        <v>93</v>
      </c>
      <c r="R3018">
        <v>697844</v>
      </c>
    </row>
    <row r="3019" spans="1:18" x14ac:dyDescent="0.25">
      <c r="A3019" t="s">
        <v>409</v>
      </c>
      <c r="B3019" t="s">
        <v>410</v>
      </c>
      <c r="C3019" t="s">
        <v>411</v>
      </c>
      <c r="D3019">
        <v>108</v>
      </c>
      <c r="E3019" t="s">
        <v>86</v>
      </c>
      <c r="F3019" t="s">
        <v>87</v>
      </c>
      <c r="G3019" t="s">
        <v>88</v>
      </c>
      <c r="H3019" t="s">
        <v>89</v>
      </c>
      <c r="I3019" t="s">
        <v>236</v>
      </c>
      <c r="J3019" t="s">
        <v>91</v>
      </c>
      <c r="K3019" t="s">
        <v>237</v>
      </c>
      <c r="L3019">
        <v>0</v>
      </c>
      <c r="M3019">
        <v>1754038</v>
      </c>
      <c r="N3019">
        <v>185725</v>
      </c>
      <c r="O3019">
        <v>128223</v>
      </c>
      <c r="P3019">
        <v>154246</v>
      </c>
      <c r="Q3019" t="s">
        <v>93</v>
      </c>
      <c r="R3019">
        <v>697844</v>
      </c>
    </row>
    <row r="3020" spans="1:18" x14ac:dyDescent="0.25">
      <c r="A3020" t="s">
        <v>409</v>
      </c>
      <c r="B3020" t="s">
        <v>410</v>
      </c>
      <c r="C3020" t="s">
        <v>411</v>
      </c>
      <c r="D3020">
        <v>108</v>
      </c>
      <c r="E3020" t="s">
        <v>86</v>
      </c>
      <c r="F3020" t="s">
        <v>87</v>
      </c>
      <c r="G3020" t="s">
        <v>88</v>
      </c>
      <c r="H3020" t="s">
        <v>89</v>
      </c>
      <c r="I3020" t="s">
        <v>128</v>
      </c>
      <c r="J3020" t="s">
        <v>91</v>
      </c>
      <c r="K3020" t="s">
        <v>129</v>
      </c>
      <c r="L3020">
        <v>-4848</v>
      </c>
      <c r="M3020">
        <v>1754038</v>
      </c>
      <c r="N3020">
        <v>185725</v>
      </c>
      <c r="O3020">
        <v>128223</v>
      </c>
      <c r="P3020">
        <v>154246</v>
      </c>
      <c r="Q3020" t="s">
        <v>93</v>
      </c>
      <c r="R3020">
        <v>697844</v>
      </c>
    </row>
    <row r="3021" spans="1:18" x14ac:dyDescent="0.25">
      <c r="A3021" t="s">
        <v>409</v>
      </c>
      <c r="B3021" t="s">
        <v>410</v>
      </c>
      <c r="C3021" t="s">
        <v>411</v>
      </c>
      <c r="D3021">
        <v>108</v>
      </c>
      <c r="E3021" t="s">
        <v>86</v>
      </c>
      <c r="F3021" t="s">
        <v>87</v>
      </c>
      <c r="G3021" t="s">
        <v>88</v>
      </c>
      <c r="H3021" t="s">
        <v>89</v>
      </c>
      <c r="I3021" t="s">
        <v>130</v>
      </c>
      <c r="J3021" t="s">
        <v>91</v>
      </c>
      <c r="K3021" t="s">
        <v>131</v>
      </c>
      <c r="L3021">
        <v>10800</v>
      </c>
      <c r="M3021">
        <v>1754038</v>
      </c>
      <c r="N3021">
        <v>185725</v>
      </c>
      <c r="O3021">
        <v>128223</v>
      </c>
      <c r="P3021">
        <v>154246</v>
      </c>
      <c r="Q3021" t="s">
        <v>93</v>
      </c>
      <c r="R3021">
        <v>697844</v>
      </c>
    </row>
    <row r="3022" spans="1:18" x14ac:dyDescent="0.25">
      <c r="A3022" t="s">
        <v>409</v>
      </c>
      <c r="B3022" t="s">
        <v>410</v>
      </c>
      <c r="C3022" t="s">
        <v>411</v>
      </c>
      <c r="D3022">
        <v>108</v>
      </c>
      <c r="E3022" t="s">
        <v>86</v>
      </c>
      <c r="F3022" t="s">
        <v>87</v>
      </c>
      <c r="G3022" t="s">
        <v>88</v>
      </c>
      <c r="H3022" t="s">
        <v>89</v>
      </c>
      <c r="I3022" t="s">
        <v>130</v>
      </c>
      <c r="J3022" t="s">
        <v>91</v>
      </c>
      <c r="K3022" t="s">
        <v>131</v>
      </c>
      <c r="L3022">
        <v>1740</v>
      </c>
      <c r="M3022">
        <v>1754038</v>
      </c>
      <c r="N3022">
        <v>185725</v>
      </c>
      <c r="O3022">
        <v>128223</v>
      </c>
      <c r="P3022">
        <v>154246</v>
      </c>
      <c r="Q3022" t="s">
        <v>93</v>
      </c>
      <c r="R3022">
        <v>697844</v>
      </c>
    </row>
    <row r="3023" spans="1:18" x14ac:dyDescent="0.25">
      <c r="A3023" t="s">
        <v>409</v>
      </c>
      <c r="B3023" t="s">
        <v>410</v>
      </c>
      <c r="C3023" t="s">
        <v>411</v>
      </c>
      <c r="D3023">
        <v>108</v>
      </c>
      <c r="E3023" t="s">
        <v>86</v>
      </c>
      <c r="F3023" t="s">
        <v>87</v>
      </c>
      <c r="G3023" t="s">
        <v>88</v>
      </c>
      <c r="H3023" t="s">
        <v>89</v>
      </c>
      <c r="I3023" t="s">
        <v>130</v>
      </c>
      <c r="J3023" t="s">
        <v>91</v>
      </c>
      <c r="K3023" t="s">
        <v>131</v>
      </c>
      <c r="L3023">
        <v>2400</v>
      </c>
      <c r="M3023">
        <v>1754038</v>
      </c>
      <c r="N3023">
        <v>185725</v>
      </c>
      <c r="O3023">
        <v>128223</v>
      </c>
      <c r="P3023">
        <v>154246</v>
      </c>
      <c r="Q3023" t="s">
        <v>93</v>
      </c>
      <c r="R3023">
        <v>697844</v>
      </c>
    </row>
    <row r="3024" spans="1:18" x14ac:dyDescent="0.25">
      <c r="A3024" t="s">
        <v>409</v>
      </c>
      <c r="B3024" t="s">
        <v>410</v>
      </c>
      <c r="C3024" t="s">
        <v>411</v>
      </c>
      <c r="D3024">
        <v>108</v>
      </c>
      <c r="E3024" t="s">
        <v>86</v>
      </c>
      <c r="F3024" t="s">
        <v>87</v>
      </c>
      <c r="G3024" t="s">
        <v>88</v>
      </c>
      <c r="H3024" t="s">
        <v>89</v>
      </c>
      <c r="I3024" t="s">
        <v>208</v>
      </c>
      <c r="J3024" t="s">
        <v>91</v>
      </c>
      <c r="K3024" t="s">
        <v>209</v>
      </c>
      <c r="L3024">
        <v>3524</v>
      </c>
      <c r="M3024">
        <v>1754038</v>
      </c>
      <c r="N3024">
        <v>185725</v>
      </c>
      <c r="O3024">
        <v>128223</v>
      </c>
      <c r="P3024">
        <v>154246</v>
      </c>
      <c r="Q3024" t="s">
        <v>93</v>
      </c>
      <c r="R3024">
        <v>697844</v>
      </c>
    </row>
    <row r="3025" spans="1:18" x14ac:dyDescent="0.25">
      <c r="A3025" t="s">
        <v>409</v>
      </c>
      <c r="B3025" t="s">
        <v>410</v>
      </c>
      <c r="C3025" t="s">
        <v>411</v>
      </c>
      <c r="D3025">
        <v>108</v>
      </c>
      <c r="E3025" t="s">
        <v>86</v>
      </c>
      <c r="F3025" t="s">
        <v>87</v>
      </c>
      <c r="G3025" t="s">
        <v>88</v>
      </c>
      <c r="H3025" t="s">
        <v>89</v>
      </c>
      <c r="I3025" t="s">
        <v>130</v>
      </c>
      <c r="J3025" t="s">
        <v>91</v>
      </c>
      <c r="K3025" t="s">
        <v>131</v>
      </c>
      <c r="L3025">
        <v>256</v>
      </c>
      <c r="M3025">
        <v>1754038</v>
      </c>
      <c r="N3025">
        <v>185725</v>
      </c>
      <c r="O3025">
        <v>128223</v>
      </c>
      <c r="P3025">
        <v>154246</v>
      </c>
      <c r="Q3025" t="s">
        <v>93</v>
      </c>
      <c r="R3025">
        <v>697844</v>
      </c>
    </row>
    <row r="3026" spans="1:18" x14ac:dyDescent="0.25">
      <c r="A3026" t="s">
        <v>409</v>
      </c>
      <c r="B3026" t="s">
        <v>410</v>
      </c>
      <c r="C3026" t="s">
        <v>411</v>
      </c>
      <c r="D3026">
        <v>108</v>
      </c>
      <c r="E3026" t="s">
        <v>86</v>
      </c>
      <c r="F3026" t="s">
        <v>87</v>
      </c>
      <c r="G3026" t="s">
        <v>88</v>
      </c>
      <c r="H3026" t="s">
        <v>89</v>
      </c>
      <c r="I3026" t="s">
        <v>194</v>
      </c>
      <c r="J3026" t="s">
        <v>91</v>
      </c>
      <c r="K3026" t="s">
        <v>195</v>
      </c>
      <c r="L3026">
        <v>18487</v>
      </c>
      <c r="M3026">
        <v>1754038</v>
      </c>
      <c r="N3026">
        <v>185725</v>
      </c>
      <c r="O3026">
        <v>128223</v>
      </c>
      <c r="P3026">
        <v>154246</v>
      </c>
      <c r="Q3026" t="s">
        <v>93</v>
      </c>
      <c r="R3026">
        <v>697844</v>
      </c>
    </row>
    <row r="3027" spans="1:18" x14ac:dyDescent="0.25">
      <c r="A3027" t="s">
        <v>409</v>
      </c>
      <c r="B3027" t="s">
        <v>410</v>
      </c>
      <c r="C3027" t="s">
        <v>411</v>
      </c>
      <c r="D3027">
        <v>108</v>
      </c>
      <c r="E3027" t="s">
        <v>86</v>
      </c>
      <c r="F3027" t="s">
        <v>87</v>
      </c>
      <c r="G3027" t="s">
        <v>88</v>
      </c>
      <c r="H3027" t="s">
        <v>89</v>
      </c>
      <c r="I3027" t="s">
        <v>196</v>
      </c>
      <c r="J3027" t="s">
        <v>91</v>
      </c>
      <c r="K3027" t="s">
        <v>197</v>
      </c>
      <c r="L3027">
        <v>35052</v>
      </c>
      <c r="M3027">
        <v>1754038</v>
      </c>
      <c r="N3027">
        <v>185725</v>
      </c>
      <c r="O3027">
        <v>128223</v>
      </c>
      <c r="P3027">
        <v>154246</v>
      </c>
      <c r="Q3027" t="s">
        <v>93</v>
      </c>
      <c r="R3027">
        <v>697844</v>
      </c>
    </row>
    <row r="3028" spans="1:18" x14ac:dyDescent="0.25">
      <c r="A3028" t="s">
        <v>409</v>
      </c>
      <c r="B3028" t="s">
        <v>410</v>
      </c>
      <c r="C3028" t="s">
        <v>411</v>
      </c>
      <c r="D3028">
        <v>108</v>
      </c>
      <c r="E3028" t="s">
        <v>86</v>
      </c>
      <c r="F3028" t="s">
        <v>87</v>
      </c>
      <c r="G3028" t="s">
        <v>88</v>
      </c>
      <c r="H3028" t="s">
        <v>89</v>
      </c>
      <c r="I3028" t="s">
        <v>194</v>
      </c>
      <c r="J3028" t="s">
        <v>91</v>
      </c>
      <c r="K3028" t="s">
        <v>195</v>
      </c>
      <c r="L3028">
        <v>7807</v>
      </c>
      <c r="M3028">
        <v>1754038</v>
      </c>
      <c r="N3028">
        <v>185725</v>
      </c>
      <c r="O3028">
        <v>128223</v>
      </c>
      <c r="P3028">
        <v>154246</v>
      </c>
      <c r="Q3028" t="s">
        <v>93</v>
      </c>
      <c r="R3028">
        <v>697844</v>
      </c>
    </row>
    <row r="3029" spans="1:18" x14ac:dyDescent="0.25">
      <c r="A3029" t="s">
        <v>409</v>
      </c>
      <c r="B3029" t="s">
        <v>410</v>
      </c>
      <c r="C3029" t="s">
        <v>411</v>
      </c>
      <c r="D3029">
        <v>108</v>
      </c>
      <c r="E3029" t="s">
        <v>86</v>
      </c>
      <c r="F3029" t="s">
        <v>87</v>
      </c>
      <c r="G3029" t="s">
        <v>88</v>
      </c>
      <c r="H3029" t="s">
        <v>89</v>
      </c>
      <c r="I3029" t="s">
        <v>200</v>
      </c>
      <c r="J3029" t="s">
        <v>91</v>
      </c>
      <c r="K3029" t="s">
        <v>201</v>
      </c>
      <c r="L3029">
        <v>27483</v>
      </c>
      <c r="M3029">
        <v>1754038</v>
      </c>
      <c r="N3029">
        <v>185725</v>
      </c>
      <c r="O3029">
        <v>128223</v>
      </c>
      <c r="P3029">
        <v>154246</v>
      </c>
      <c r="Q3029" t="s">
        <v>93</v>
      </c>
      <c r="R3029">
        <v>697844</v>
      </c>
    </row>
    <row r="3030" spans="1:18" x14ac:dyDescent="0.25">
      <c r="A3030" t="s">
        <v>409</v>
      </c>
      <c r="B3030" t="s">
        <v>410</v>
      </c>
      <c r="C3030" t="s">
        <v>411</v>
      </c>
      <c r="D3030">
        <v>108</v>
      </c>
      <c r="E3030" t="s">
        <v>86</v>
      </c>
      <c r="F3030" t="s">
        <v>87</v>
      </c>
      <c r="G3030" t="s">
        <v>88</v>
      </c>
      <c r="H3030" t="s">
        <v>89</v>
      </c>
      <c r="I3030" t="s">
        <v>130</v>
      </c>
      <c r="J3030" t="s">
        <v>91</v>
      </c>
      <c r="K3030" t="s">
        <v>131</v>
      </c>
      <c r="L3030">
        <v>3792</v>
      </c>
      <c r="M3030">
        <v>1754038</v>
      </c>
      <c r="N3030">
        <v>185725</v>
      </c>
      <c r="O3030">
        <v>128223</v>
      </c>
      <c r="P3030">
        <v>154246</v>
      </c>
      <c r="Q3030" t="s">
        <v>93</v>
      </c>
      <c r="R3030">
        <v>697844</v>
      </c>
    </row>
    <row r="3031" spans="1:18" x14ac:dyDescent="0.25">
      <c r="A3031" t="s">
        <v>409</v>
      </c>
      <c r="B3031" t="s">
        <v>410</v>
      </c>
      <c r="C3031" t="s">
        <v>411</v>
      </c>
      <c r="D3031">
        <v>108</v>
      </c>
      <c r="E3031" t="s">
        <v>86</v>
      </c>
      <c r="F3031" t="s">
        <v>87</v>
      </c>
      <c r="G3031" t="s">
        <v>88</v>
      </c>
      <c r="H3031" t="s">
        <v>89</v>
      </c>
      <c r="I3031" t="s">
        <v>208</v>
      </c>
      <c r="J3031" t="s">
        <v>91</v>
      </c>
      <c r="K3031" t="s">
        <v>209</v>
      </c>
      <c r="L3031">
        <v>1646</v>
      </c>
      <c r="M3031">
        <v>1754038</v>
      </c>
      <c r="N3031">
        <v>185725</v>
      </c>
      <c r="O3031">
        <v>128223</v>
      </c>
      <c r="P3031">
        <v>154246</v>
      </c>
      <c r="Q3031" t="s">
        <v>93</v>
      </c>
      <c r="R3031">
        <v>697844</v>
      </c>
    </row>
    <row r="3032" spans="1:18" x14ac:dyDescent="0.25">
      <c r="A3032" t="s">
        <v>409</v>
      </c>
      <c r="B3032" t="s">
        <v>410</v>
      </c>
      <c r="C3032" t="s">
        <v>411</v>
      </c>
      <c r="D3032">
        <v>108</v>
      </c>
      <c r="E3032" t="s">
        <v>86</v>
      </c>
      <c r="F3032" t="s">
        <v>87</v>
      </c>
      <c r="G3032" t="s">
        <v>88</v>
      </c>
      <c r="H3032" t="s">
        <v>89</v>
      </c>
      <c r="I3032" t="s">
        <v>200</v>
      </c>
      <c r="J3032" t="s">
        <v>91</v>
      </c>
      <c r="K3032" t="s">
        <v>201</v>
      </c>
      <c r="L3032">
        <v>4249</v>
      </c>
      <c r="M3032">
        <v>1754038</v>
      </c>
      <c r="N3032">
        <v>185725</v>
      </c>
      <c r="O3032">
        <v>128223</v>
      </c>
      <c r="P3032">
        <v>154246</v>
      </c>
      <c r="Q3032" t="s">
        <v>93</v>
      </c>
      <c r="R3032">
        <v>697844</v>
      </c>
    </row>
    <row r="3033" spans="1:18" x14ac:dyDescent="0.25">
      <c r="A3033" t="s">
        <v>409</v>
      </c>
      <c r="B3033" t="s">
        <v>410</v>
      </c>
      <c r="C3033" t="s">
        <v>411</v>
      </c>
      <c r="D3033">
        <v>108</v>
      </c>
      <c r="E3033" t="s">
        <v>86</v>
      </c>
      <c r="F3033" t="s">
        <v>87</v>
      </c>
      <c r="G3033" t="s">
        <v>88</v>
      </c>
      <c r="H3033" t="s">
        <v>89</v>
      </c>
      <c r="I3033" t="s">
        <v>216</v>
      </c>
      <c r="J3033" t="s">
        <v>91</v>
      </c>
      <c r="K3033" t="s">
        <v>217</v>
      </c>
      <c r="L3033">
        <v>10800</v>
      </c>
      <c r="M3033">
        <v>1754038</v>
      </c>
      <c r="N3033">
        <v>185725</v>
      </c>
      <c r="O3033">
        <v>128223</v>
      </c>
      <c r="P3033">
        <v>154246</v>
      </c>
      <c r="Q3033" t="s">
        <v>93</v>
      </c>
      <c r="R3033">
        <v>697844</v>
      </c>
    </row>
    <row r="3034" spans="1:18" x14ac:dyDescent="0.25">
      <c r="A3034" t="s">
        <v>409</v>
      </c>
      <c r="B3034" t="s">
        <v>410</v>
      </c>
      <c r="C3034" t="s">
        <v>411</v>
      </c>
      <c r="D3034">
        <v>108</v>
      </c>
      <c r="E3034" t="s">
        <v>86</v>
      </c>
      <c r="F3034" t="s">
        <v>87</v>
      </c>
      <c r="G3034" t="s">
        <v>88</v>
      </c>
      <c r="H3034" t="s">
        <v>89</v>
      </c>
      <c r="I3034" t="s">
        <v>194</v>
      </c>
      <c r="J3034" t="s">
        <v>91</v>
      </c>
      <c r="K3034" t="s">
        <v>195</v>
      </c>
      <c r="L3034">
        <v>5234</v>
      </c>
      <c r="M3034">
        <v>1754038</v>
      </c>
      <c r="N3034">
        <v>185725</v>
      </c>
      <c r="O3034">
        <v>128223</v>
      </c>
      <c r="P3034">
        <v>154246</v>
      </c>
      <c r="Q3034" t="s">
        <v>93</v>
      </c>
      <c r="R3034">
        <v>697844</v>
      </c>
    </row>
    <row r="3035" spans="1:18" x14ac:dyDescent="0.25">
      <c r="A3035" t="s">
        <v>409</v>
      </c>
      <c r="B3035" t="s">
        <v>410</v>
      </c>
      <c r="C3035" t="s">
        <v>411</v>
      </c>
      <c r="D3035">
        <v>108</v>
      </c>
      <c r="E3035" t="s">
        <v>86</v>
      </c>
      <c r="F3035" t="s">
        <v>87</v>
      </c>
      <c r="G3035" t="s">
        <v>88</v>
      </c>
      <c r="H3035" t="s">
        <v>89</v>
      </c>
      <c r="I3035" t="s">
        <v>208</v>
      </c>
      <c r="J3035" t="s">
        <v>91</v>
      </c>
      <c r="K3035" t="s">
        <v>209</v>
      </c>
      <c r="L3035">
        <v>7859</v>
      </c>
      <c r="M3035">
        <v>1754038</v>
      </c>
      <c r="N3035">
        <v>185725</v>
      </c>
      <c r="O3035">
        <v>128223</v>
      </c>
      <c r="P3035">
        <v>154246</v>
      </c>
      <c r="Q3035" t="s">
        <v>93</v>
      </c>
      <c r="R3035">
        <v>697844</v>
      </c>
    </row>
    <row r="3036" spans="1:18" x14ac:dyDescent="0.25">
      <c r="A3036" t="s">
        <v>409</v>
      </c>
      <c r="B3036" t="s">
        <v>410</v>
      </c>
      <c r="C3036" t="s">
        <v>411</v>
      </c>
      <c r="D3036">
        <v>108</v>
      </c>
      <c r="E3036" t="s">
        <v>86</v>
      </c>
      <c r="F3036" t="s">
        <v>87</v>
      </c>
      <c r="G3036" t="s">
        <v>88</v>
      </c>
      <c r="H3036" t="s">
        <v>89</v>
      </c>
      <c r="I3036" t="s">
        <v>208</v>
      </c>
      <c r="J3036" t="s">
        <v>91</v>
      </c>
      <c r="K3036" t="s">
        <v>209</v>
      </c>
      <c r="L3036">
        <v>4019</v>
      </c>
      <c r="M3036">
        <v>1754038</v>
      </c>
      <c r="N3036">
        <v>185725</v>
      </c>
      <c r="O3036">
        <v>128223</v>
      </c>
      <c r="P3036">
        <v>154246</v>
      </c>
      <c r="Q3036" t="s">
        <v>93</v>
      </c>
      <c r="R3036">
        <v>697844</v>
      </c>
    </row>
    <row r="3037" spans="1:18" x14ac:dyDescent="0.25">
      <c r="A3037" t="s">
        <v>409</v>
      </c>
      <c r="B3037" t="s">
        <v>410</v>
      </c>
      <c r="C3037" t="s">
        <v>411</v>
      </c>
      <c r="D3037">
        <v>108</v>
      </c>
      <c r="E3037" t="s">
        <v>86</v>
      </c>
      <c r="F3037" t="s">
        <v>87</v>
      </c>
      <c r="G3037" t="s">
        <v>88</v>
      </c>
      <c r="H3037" t="s">
        <v>89</v>
      </c>
      <c r="I3037" t="s">
        <v>208</v>
      </c>
      <c r="J3037" t="s">
        <v>91</v>
      </c>
      <c r="K3037" t="s">
        <v>209</v>
      </c>
      <c r="L3037">
        <v>556</v>
      </c>
      <c r="M3037">
        <v>1754038</v>
      </c>
      <c r="N3037">
        <v>185725</v>
      </c>
      <c r="O3037">
        <v>128223</v>
      </c>
      <c r="P3037">
        <v>154246</v>
      </c>
      <c r="Q3037" t="s">
        <v>93</v>
      </c>
      <c r="R3037">
        <v>697844</v>
      </c>
    </row>
    <row r="3038" spans="1:18" x14ac:dyDescent="0.25">
      <c r="A3038" t="s">
        <v>409</v>
      </c>
      <c r="B3038" t="s">
        <v>410</v>
      </c>
      <c r="C3038" t="s">
        <v>411</v>
      </c>
      <c r="D3038">
        <v>108</v>
      </c>
      <c r="E3038" t="s">
        <v>86</v>
      </c>
      <c r="F3038" t="s">
        <v>87</v>
      </c>
      <c r="G3038" t="s">
        <v>88</v>
      </c>
      <c r="H3038" t="s">
        <v>89</v>
      </c>
      <c r="I3038" t="s">
        <v>190</v>
      </c>
      <c r="J3038" t="s">
        <v>91</v>
      </c>
      <c r="K3038" t="s">
        <v>191</v>
      </c>
      <c r="L3038">
        <v>600</v>
      </c>
      <c r="M3038">
        <v>1754038</v>
      </c>
      <c r="N3038">
        <v>185725</v>
      </c>
      <c r="O3038">
        <v>128223</v>
      </c>
      <c r="P3038">
        <v>154246</v>
      </c>
      <c r="Q3038" t="s">
        <v>93</v>
      </c>
      <c r="R3038">
        <v>697844</v>
      </c>
    </row>
    <row r="3039" spans="1:18" x14ac:dyDescent="0.25">
      <c r="A3039" t="s">
        <v>409</v>
      </c>
      <c r="B3039" t="s">
        <v>410</v>
      </c>
      <c r="C3039" t="s">
        <v>411</v>
      </c>
      <c r="D3039">
        <v>108</v>
      </c>
      <c r="E3039" t="s">
        <v>86</v>
      </c>
      <c r="F3039" t="s">
        <v>87</v>
      </c>
      <c r="G3039" t="s">
        <v>88</v>
      </c>
      <c r="H3039" t="s">
        <v>89</v>
      </c>
      <c r="I3039" t="s">
        <v>208</v>
      </c>
      <c r="J3039" t="s">
        <v>91</v>
      </c>
      <c r="K3039" t="s">
        <v>209</v>
      </c>
      <c r="L3039">
        <v>5966</v>
      </c>
      <c r="M3039">
        <v>1754038</v>
      </c>
      <c r="N3039">
        <v>185725</v>
      </c>
      <c r="O3039">
        <v>128223</v>
      </c>
      <c r="P3039">
        <v>154246</v>
      </c>
      <c r="Q3039" t="s">
        <v>93</v>
      </c>
      <c r="R3039">
        <v>697844</v>
      </c>
    </row>
    <row r="3040" spans="1:18" x14ac:dyDescent="0.25">
      <c r="A3040" t="s">
        <v>409</v>
      </c>
      <c r="B3040" t="s">
        <v>410</v>
      </c>
      <c r="C3040" t="s">
        <v>411</v>
      </c>
      <c r="D3040">
        <v>108</v>
      </c>
      <c r="E3040" t="s">
        <v>86</v>
      </c>
      <c r="F3040" t="s">
        <v>87</v>
      </c>
      <c r="G3040" t="s">
        <v>88</v>
      </c>
      <c r="H3040" t="s">
        <v>89</v>
      </c>
      <c r="I3040" t="s">
        <v>208</v>
      </c>
      <c r="J3040" t="s">
        <v>91</v>
      </c>
      <c r="K3040" t="s">
        <v>209</v>
      </c>
      <c r="L3040">
        <v>600</v>
      </c>
      <c r="M3040">
        <v>1754038</v>
      </c>
      <c r="N3040">
        <v>185725</v>
      </c>
      <c r="O3040">
        <v>128223</v>
      </c>
      <c r="P3040">
        <v>154246</v>
      </c>
      <c r="Q3040" t="s">
        <v>93</v>
      </c>
      <c r="R3040">
        <v>697844</v>
      </c>
    </row>
    <row r="3041" spans="1:18" x14ac:dyDescent="0.25">
      <c r="A3041" t="s">
        <v>409</v>
      </c>
      <c r="B3041" t="s">
        <v>410</v>
      </c>
      <c r="C3041" t="s">
        <v>411</v>
      </c>
      <c r="D3041">
        <v>108</v>
      </c>
      <c r="E3041" t="s">
        <v>86</v>
      </c>
      <c r="F3041" t="s">
        <v>87</v>
      </c>
      <c r="G3041" t="s">
        <v>88</v>
      </c>
      <c r="H3041" t="s">
        <v>89</v>
      </c>
      <c r="I3041" t="s">
        <v>208</v>
      </c>
      <c r="J3041" t="s">
        <v>91</v>
      </c>
      <c r="K3041" t="s">
        <v>209</v>
      </c>
      <c r="L3041">
        <v>300</v>
      </c>
      <c r="M3041">
        <v>1754038</v>
      </c>
      <c r="N3041">
        <v>185725</v>
      </c>
      <c r="O3041">
        <v>128223</v>
      </c>
      <c r="P3041">
        <v>154246</v>
      </c>
      <c r="Q3041" t="s">
        <v>93</v>
      </c>
      <c r="R3041">
        <v>697844</v>
      </c>
    </row>
    <row r="3042" spans="1:18" x14ac:dyDescent="0.25">
      <c r="A3042" t="s">
        <v>409</v>
      </c>
      <c r="B3042" t="s">
        <v>410</v>
      </c>
      <c r="C3042" t="s">
        <v>411</v>
      </c>
      <c r="D3042">
        <v>108</v>
      </c>
      <c r="E3042" t="s">
        <v>86</v>
      </c>
      <c r="F3042" t="s">
        <v>87</v>
      </c>
      <c r="G3042" t="s">
        <v>88</v>
      </c>
      <c r="H3042" t="s">
        <v>89</v>
      </c>
      <c r="I3042" t="s">
        <v>208</v>
      </c>
      <c r="J3042" t="s">
        <v>91</v>
      </c>
      <c r="K3042" t="s">
        <v>209</v>
      </c>
      <c r="L3042">
        <v>1200</v>
      </c>
      <c r="M3042">
        <v>1754038</v>
      </c>
      <c r="N3042">
        <v>185725</v>
      </c>
      <c r="O3042">
        <v>128223</v>
      </c>
      <c r="P3042">
        <v>154246</v>
      </c>
      <c r="Q3042" t="s">
        <v>93</v>
      </c>
      <c r="R3042">
        <v>697844</v>
      </c>
    </row>
    <row r="3043" spans="1:18" x14ac:dyDescent="0.25">
      <c r="A3043" t="s">
        <v>409</v>
      </c>
      <c r="B3043" t="s">
        <v>410</v>
      </c>
      <c r="C3043" t="s">
        <v>411</v>
      </c>
      <c r="D3043">
        <v>108</v>
      </c>
      <c r="E3043" t="s">
        <v>86</v>
      </c>
      <c r="F3043" t="s">
        <v>87</v>
      </c>
      <c r="G3043" t="s">
        <v>88</v>
      </c>
      <c r="H3043" t="s">
        <v>89</v>
      </c>
      <c r="I3043" t="s">
        <v>168</v>
      </c>
      <c r="J3043" t="s">
        <v>91</v>
      </c>
      <c r="K3043" t="s">
        <v>169</v>
      </c>
      <c r="L3043">
        <v>35100</v>
      </c>
      <c r="M3043">
        <v>1754038</v>
      </c>
      <c r="N3043">
        <v>185725</v>
      </c>
      <c r="O3043">
        <v>128223</v>
      </c>
      <c r="P3043">
        <v>154246</v>
      </c>
      <c r="Q3043" t="s">
        <v>93</v>
      </c>
      <c r="R3043">
        <v>697844</v>
      </c>
    </row>
    <row r="3044" spans="1:18" x14ac:dyDescent="0.25">
      <c r="A3044" t="s">
        <v>409</v>
      </c>
      <c r="B3044" t="s">
        <v>410</v>
      </c>
      <c r="C3044" t="s">
        <v>411</v>
      </c>
      <c r="D3044">
        <v>108</v>
      </c>
      <c r="E3044" t="s">
        <v>86</v>
      </c>
      <c r="F3044" t="s">
        <v>87</v>
      </c>
      <c r="G3044" t="s">
        <v>88</v>
      </c>
      <c r="H3044" t="s">
        <v>89</v>
      </c>
      <c r="I3044" t="s">
        <v>168</v>
      </c>
      <c r="J3044" t="s">
        <v>91</v>
      </c>
      <c r="K3044" t="s">
        <v>169</v>
      </c>
      <c r="L3044">
        <v>-11</v>
      </c>
      <c r="M3044">
        <v>1754038</v>
      </c>
      <c r="N3044">
        <v>185725</v>
      </c>
      <c r="O3044">
        <v>128223</v>
      </c>
      <c r="P3044">
        <v>154246</v>
      </c>
      <c r="Q3044" t="s">
        <v>93</v>
      </c>
      <c r="R3044">
        <v>697844</v>
      </c>
    </row>
    <row r="3045" spans="1:18" x14ac:dyDescent="0.25">
      <c r="A3045" t="s">
        <v>409</v>
      </c>
      <c r="B3045" t="s">
        <v>410</v>
      </c>
      <c r="C3045" t="s">
        <v>411</v>
      </c>
      <c r="D3045">
        <v>108</v>
      </c>
      <c r="E3045" t="s">
        <v>86</v>
      </c>
      <c r="F3045" t="s">
        <v>87</v>
      </c>
      <c r="G3045" t="s">
        <v>88</v>
      </c>
      <c r="H3045" t="s">
        <v>89</v>
      </c>
      <c r="I3045" t="s">
        <v>208</v>
      </c>
      <c r="J3045" t="s">
        <v>91</v>
      </c>
      <c r="K3045" t="s">
        <v>209</v>
      </c>
      <c r="L3045">
        <v>1997</v>
      </c>
      <c r="M3045">
        <v>1754038</v>
      </c>
      <c r="N3045">
        <v>185725</v>
      </c>
      <c r="O3045">
        <v>128223</v>
      </c>
      <c r="P3045">
        <v>154246</v>
      </c>
      <c r="Q3045" t="s">
        <v>93</v>
      </c>
      <c r="R3045">
        <v>697844</v>
      </c>
    </row>
    <row r="3046" spans="1:18" x14ac:dyDescent="0.25">
      <c r="A3046" t="s">
        <v>409</v>
      </c>
      <c r="B3046" t="s">
        <v>410</v>
      </c>
      <c r="C3046" t="s">
        <v>411</v>
      </c>
      <c r="D3046">
        <v>108</v>
      </c>
      <c r="E3046" t="s">
        <v>86</v>
      </c>
      <c r="F3046" t="s">
        <v>87</v>
      </c>
      <c r="G3046" t="s">
        <v>88</v>
      </c>
      <c r="H3046" t="s">
        <v>89</v>
      </c>
      <c r="I3046" t="s">
        <v>208</v>
      </c>
      <c r="J3046" t="s">
        <v>91</v>
      </c>
      <c r="K3046" t="s">
        <v>209</v>
      </c>
      <c r="L3046">
        <v>400</v>
      </c>
      <c r="M3046">
        <v>1754038</v>
      </c>
      <c r="N3046">
        <v>185725</v>
      </c>
      <c r="O3046">
        <v>128223</v>
      </c>
      <c r="P3046">
        <v>154246</v>
      </c>
      <c r="Q3046" t="s">
        <v>93</v>
      </c>
      <c r="R3046">
        <v>697844</v>
      </c>
    </row>
    <row r="3047" spans="1:18" x14ac:dyDescent="0.25">
      <c r="A3047" t="s">
        <v>409</v>
      </c>
      <c r="B3047" t="s">
        <v>410</v>
      </c>
      <c r="C3047" t="s">
        <v>411</v>
      </c>
      <c r="D3047">
        <v>108</v>
      </c>
      <c r="E3047" t="s">
        <v>86</v>
      </c>
      <c r="F3047" t="s">
        <v>87</v>
      </c>
      <c r="G3047" t="s">
        <v>88</v>
      </c>
      <c r="H3047" t="s">
        <v>89</v>
      </c>
      <c r="I3047" t="s">
        <v>136</v>
      </c>
      <c r="J3047" t="s">
        <v>91</v>
      </c>
      <c r="K3047" t="s">
        <v>137</v>
      </c>
      <c r="L3047">
        <v>600</v>
      </c>
      <c r="M3047">
        <v>1754038</v>
      </c>
      <c r="N3047">
        <v>185725</v>
      </c>
      <c r="O3047">
        <v>128223</v>
      </c>
      <c r="P3047">
        <v>154246</v>
      </c>
      <c r="Q3047" t="s">
        <v>93</v>
      </c>
      <c r="R3047">
        <v>697844</v>
      </c>
    </row>
    <row r="3048" spans="1:18" x14ac:dyDescent="0.25">
      <c r="A3048" t="s">
        <v>409</v>
      </c>
      <c r="B3048" t="s">
        <v>410</v>
      </c>
      <c r="C3048" t="s">
        <v>411</v>
      </c>
      <c r="D3048">
        <v>108</v>
      </c>
      <c r="E3048" t="s">
        <v>86</v>
      </c>
      <c r="F3048" t="s">
        <v>87</v>
      </c>
      <c r="G3048" t="s">
        <v>88</v>
      </c>
      <c r="H3048" t="s">
        <v>89</v>
      </c>
      <c r="I3048" t="s">
        <v>136</v>
      </c>
      <c r="J3048" t="s">
        <v>91</v>
      </c>
      <c r="K3048" t="s">
        <v>137</v>
      </c>
      <c r="L3048">
        <v>2009</v>
      </c>
      <c r="M3048">
        <v>1754038</v>
      </c>
      <c r="N3048">
        <v>185725</v>
      </c>
      <c r="O3048">
        <v>128223</v>
      </c>
      <c r="P3048">
        <v>154246</v>
      </c>
      <c r="Q3048" t="s">
        <v>93</v>
      </c>
      <c r="R3048">
        <v>697844</v>
      </c>
    </row>
    <row r="3049" spans="1:18" x14ac:dyDescent="0.25">
      <c r="A3049" t="s">
        <v>409</v>
      </c>
      <c r="B3049" t="s">
        <v>410</v>
      </c>
      <c r="C3049" t="s">
        <v>411</v>
      </c>
      <c r="D3049">
        <v>108</v>
      </c>
      <c r="E3049" t="s">
        <v>86</v>
      </c>
      <c r="F3049" t="s">
        <v>87</v>
      </c>
      <c r="G3049" t="s">
        <v>88</v>
      </c>
      <c r="H3049" t="s">
        <v>89</v>
      </c>
      <c r="I3049" t="s">
        <v>136</v>
      </c>
      <c r="J3049" t="s">
        <v>91</v>
      </c>
      <c r="K3049" t="s">
        <v>137</v>
      </c>
      <c r="L3049">
        <v>700</v>
      </c>
      <c r="M3049">
        <v>1754038</v>
      </c>
      <c r="N3049">
        <v>185725</v>
      </c>
      <c r="O3049">
        <v>128223</v>
      </c>
      <c r="P3049">
        <v>154246</v>
      </c>
      <c r="Q3049" t="s">
        <v>93</v>
      </c>
      <c r="R3049">
        <v>697844</v>
      </c>
    </row>
    <row r="3050" spans="1:18" x14ac:dyDescent="0.25">
      <c r="A3050" t="s">
        <v>409</v>
      </c>
      <c r="B3050" t="s">
        <v>410</v>
      </c>
      <c r="C3050" t="s">
        <v>411</v>
      </c>
      <c r="D3050">
        <v>108</v>
      </c>
      <c r="E3050" t="s">
        <v>86</v>
      </c>
      <c r="F3050" t="s">
        <v>87</v>
      </c>
      <c r="G3050" t="s">
        <v>88</v>
      </c>
      <c r="H3050" t="s">
        <v>89</v>
      </c>
      <c r="I3050" t="s">
        <v>190</v>
      </c>
      <c r="J3050" t="s">
        <v>91</v>
      </c>
      <c r="K3050" t="s">
        <v>191</v>
      </c>
      <c r="L3050">
        <v>1200</v>
      </c>
      <c r="M3050">
        <v>1754038</v>
      </c>
      <c r="N3050">
        <v>185725</v>
      </c>
      <c r="O3050">
        <v>128223</v>
      </c>
      <c r="P3050">
        <v>154246</v>
      </c>
      <c r="Q3050" t="s">
        <v>93</v>
      </c>
      <c r="R3050">
        <v>697844</v>
      </c>
    </row>
    <row r="3051" spans="1:18" x14ac:dyDescent="0.25">
      <c r="A3051" t="s">
        <v>409</v>
      </c>
      <c r="B3051" t="s">
        <v>410</v>
      </c>
      <c r="C3051" t="s">
        <v>411</v>
      </c>
      <c r="D3051">
        <v>108</v>
      </c>
      <c r="E3051" t="s">
        <v>86</v>
      </c>
      <c r="F3051" t="s">
        <v>87</v>
      </c>
      <c r="G3051" t="s">
        <v>88</v>
      </c>
      <c r="H3051" t="s">
        <v>89</v>
      </c>
      <c r="I3051" t="s">
        <v>224</v>
      </c>
      <c r="J3051" t="s">
        <v>91</v>
      </c>
      <c r="K3051" t="s">
        <v>225</v>
      </c>
      <c r="L3051">
        <v>793</v>
      </c>
      <c r="M3051">
        <v>1754038</v>
      </c>
      <c r="N3051">
        <v>185725</v>
      </c>
      <c r="O3051">
        <v>128223</v>
      </c>
      <c r="P3051">
        <v>154246</v>
      </c>
      <c r="Q3051" t="s">
        <v>93</v>
      </c>
      <c r="R3051">
        <v>697844</v>
      </c>
    </row>
    <row r="3052" spans="1:18" x14ac:dyDescent="0.25">
      <c r="A3052" t="s">
        <v>409</v>
      </c>
      <c r="B3052" t="s">
        <v>410</v>
      </c>
      <c r="C3052" t="s">
        <v>411</v>
      </c>
      <c r="D3052">
        <v>108</v>
      </c>
      <c r="E3052" t="s">
        <v>86</v>
      </c>
      <c r="F3052" t="s">
        <v>87</v>
      </c>
      <c r="G3052" t="s">
        <v>88</v>
      </c>
      <c r="H3052" t="s">
        <v>89</v>
      </c>
      <c r="I3052" t="s">
        <v>190</v>
      </c>
      <c r="J3052" t="s">
        <v>91</v>
      </c>
      <c r="K3052" t="s">
        <v>191</v>
      </c>
      <c r="L3052">
        <v>650</v>
      </c>
      <c r="M3052">
        <v>1754038</v>
      </c>
      <c r="N3052">
        <v>185725</v>
      </c>
      <c r="O3052">
        <v>128223</v>
      </c>
      <c r="P3052">
        <v>154246</v>
      </c>
      <c r="Q3052" t="s">
        <v>93</v>
      </c>
      <c r="R3052">
        <v>697844</v>
      </c>
    </row>
    <row r="3053" spans="1:18" x14ac:dyDescent="0.25">
      <c r="A3053" t="s">
        <v>409</v>
      </c>
      <c r="B3053" t="s">
        <v>410</v>
      </c>
      <c r="C3053" t="s">
        <v>411</v>
      </c>
      <c r="D3053">
        <v>108</v>
      </c>
      <c r="E3053" t="s">
        <v>86</v>
      </c>
      <c r="F3053" t="s">
        <v>87</v>
      </c>
      <c r="G3053" t="s">
        <v>88</v>
      </c>
      <c r="H3053" t="s">
        <v>89</v>
      </c>
      <c r="I3053" t="s">
        <v>190</v>
      </c>
      <c r="J3053" t="s">
        <v>91</v>
      </c>
      <c r="K3053" t="s">
        <v>191</v>
      </c>
      <c r="L3053">
        <v>600</v>
      </c>
      <c r="M3053">
        <v>1754038</v>
      </c>
      <c r="N3053">
        <v>185725</v>
      </c>
      <c r="O3053">
        <v>128223</v>
      </c>
      <c r="P3053">
        <v>154246</v>
      </c>
      <c r="Q3053" t="s">
        <v>93</v>
      </c>
      <c r="R3053">
        <v>697844</v>
      </c>
    </row>
    <row r="3054" spans="1:18" x14ac:dyDescent="0.25">
      <c r="A3054" t="s">
        <v>409</v>
      </c>
      <c r="B3054" t="s">
        <v>410</v>
      </c>
      <c r="C3054" t="s">
        <v>411</v>
      </c>
      <c r="D3054">
        <v>108</v>
      </c>
      <c r="E3054" t="s">
        <v>86</v>
      </c>
      <c r="F3054" t="s">
        <v>87</v>
      </c>
      <c r="G3054" t="s">
        <v>88</v>
      </c>
      <c r="H3054" t="s">
        <v>89</v>
      </c>
      <c r="I3054" t="s">
        <v>190</v>
      </c>
      <c r="J3054" t="s">
        <v>91</v>
      </c>
      <c r="K3054" t="s">
        <v>191</v>
      </c>
      <c r="L3054">
        <v>6495</v>
      </c>
      <c r="M3054">
        <v>1754038</v>
      </c>
      <c r="N3054">
        <v>185725</v>
      </c>
      <c r="O3054">
        <v>128223</v>
      </c>
      <c r="P3054">
        <v>154246</v>
      </c>
      <c r="Q3054" t="s">
        <v>93</v>
      </c>
      <c r="R3054">
        <v>697844</v>
      </c>
    </row>
    <row r="3055" spans="1:18" x14ac:dyDescent="0.25">
      <c r="A3055" t="s">
        <v>409</v>
      </c>
      <c r="B3055" t="s">
        <v>410</v>
      </c>
      <c r="C3055" t="s">
        <v>411</v>
      </c>
      <c r="D3055">
        <v>108</v>
      </c>
      <c r="E3055" t="s">
        <v>86</v>
      </c>
      <c r="F3055" t="s">
        <v>87</v>
      </c>
      <c r="G3055" t="s">
        <v>88</v>
      </c>
      <c r="H3055" t="s">
        <v>89</v>
      </c>
      <c r="I3055" t="s">
        <v>190</v>
      </c>
      <c r="J3055" t="s">
        <v>91</v>
      </c>
      <c r="K3055" t="s">
        <v>191</v>
      </c>
      <c r="L3055">
        <v>1500</v>
      </c>
      <c r="M3055">
        <v>1754038</v>
      </c>
      <c r="N3055">
        <v>185725</v>
      </c>
      <c r="O3055">
        <v>128223</v>
      </c>
      <c r="P3055">
        <v>154246</v>
      </c>
      <c r="Q3055" t="s">
        <v>93</v>
      </c>
      <c r="R3055">
        <v>697844</v>
      </c>
    </row>
    <row r="3056" spans="1:18" x14ac:dyDescent="0.25">
      <c r="A3056" t="s">
        <v>409</v>
      </c>
      <c r="B3056" t="s">
        <v>410</v>
      </c>
      <c r="C3056" t="s">
        <v>411</v>
      </c>
      <c r="D3056">
        <v>108</v>
      </c>
      <c r="E3056" t="s">
        <v>86</v>
      </c>
      <c r="F3056" t="s">
        <v>87</v>
      </c>
      <c r="G3056" t="s">
        <v>88</v>
      </c>
      <c r="H3056" t="s">
        <v>89</v>
      </c>
      <c r="I3056" t="s">
        <v>190</v>
      </c>
      <c r="J3056" t="s">
        <v>91</v>
      </c>
      <c r="K3056" t="s">
        <v>191</v>
      </c>
      <c r="L3056">
        <v>1800</v>
      </c>
      <c r="M3056">
        <v>1754038</v>
      </c>
      <c r="N3056">
        <v>185725</v>
      </c>
      <c r="O3056">
        <v>128223</v>
      </c>
      <c r="P3056">
        <v>154246</v>
      </c>
      <c r="Q3056" t="s">
        <v>93</v>
      </c>
      <c r="R3056">
        <v>697844</v>
      </c>
    </row>
    <row r="3057" spans="1:18" x14ac:dyDescent="0.25">
      <c r="A3057" t="s">
        <v>409</v>
      </c>
      <c r="B3057" t="s">
        <v>410</v>
      </c>
      <c r="C3057" t="s">
        <v>411</v>
      </c>
      <c r="D3057">
        <v>108</v>
      </c>
      <c r="E3057" t="s">
        <v>86</v>
      </c>
      <c r="F3057" t="s">
        <v>87</v>
      </c>
      <c r="G3057" t="s">
        <v>88</v>
      </c>
      <c r="H3057" t="s">
        <v>89</v>
      </c>
      <c r="I3057" t="s">
        <v>146</v>
      </c>
      <c r="J3057" t="s">
        <v>91</v>
      </c>
      <c r="K3057" t="s">
        <v>147</v>
      </c>
      <c r="L3057">
        <v>3240</v>
      </c>
      <c r="M3057">
        <v>1754038</v>
      </c>
      <c r="N3057">
        <v>185725</v>
      </c>
      <c r="O3057">
        <v>128223</v>
      </c>
      <c r="P3057">
        <v>154246</v>
      </c>
      <c r="Q3057" t="s">
        <v>93</v>
      </c>
      <c r="R3057">
        <v>697844</v>
      </c>
    </row>
    <row r="3058" spans="1:18" x14ac:dyDescent="0.25">
      <c r="A3058" t="s">
        <v>409</v>
      </c>
      <c r="B3058" t="s">
        <v>410</v>
      </c>
      <c r="C3058" t="s">
        <v>411</v>
      </c>
      <c r="D3058">
        <v>108</v>
      </c>
      <c r="E3058" t="s">
        <v>86</v>
      </c>
      <c r="F3058" t="s">
        <v>87</v>
      </c>
      <c r="G3058" t="s">
        <v>88</v>
      </c>
      <c r="H3058" t="s">
        <v>89</v>
      </c>
      <c r="I3058" t="s">
        <v>190</v>
      </c>
      <c r="J3058" t="s">
        <v>91</v>
      </c>
      <c r="K3058" t="s">
        <v>191</v>
      </c>
      <c r="L3058">
        <v>7000</v>
      </c>
      <c r="M3058">
        <v>1754038</v>
      </c>
      <c r="N3058">
        <v>185725</v>
      </c>
      <c r="O3058">
        <v>128223</v>
      </c>
      <c r="P3058">
        <v>154246</v>
      </c>
      <c r="Q3058" t="s">
        <v>93</v>
      </c>
      <c r="R3058">
        <v>697844</v>
      </c>
    </row>
    <row r="3059" spans="1:18" x14ac:dyDescent="0.25">
      <c r="A3059" t="s">
        <v>409</v>
      </c>
      <c r="B3059" t="s">
        <v>410</v>
      </c>
      <c r="C3059" t="s">
        <v>411</v>
      </c>
      <c r="D3059">
        <v>108</v>
      </c>
      <c r="E3059" t="s">
        <v>86</v>
      </c>
      <c r="F3059" t="s">
        <v>87</v>
      </c>
      <c r="G3059" t="s">
        <v>88</v>
      </c>
      <c r="H3059" t="s">
        <v>89</v>
      </c>
      <c r="I3059" t="s">
        <v>190</v>
      </c>
      <c r="J3059" t="s">
        <v>91</v>
      </c>
      <c r="K3059" t="s">
        <v>191</v>
      </c>
      <c r="L3059">
        <v>1500</v>
      </c>
      <c r="M3059">
        <v>1754038</v>
      </c>
      <c r="N3059">
        <v>185725</v>
      </c>
      <c r="O3059">
        <v>128223</v>
      </c>
      <c r="P3059">
        <v>154246</v>
      </c>
      <c r="Q3059" t="s">
        <v>93</v>
      </c>
      <c r="R3059">
        <v>697844</v>
      </c>
    </row>
    <row r="3060" spans="1:18" x14ac:dyDescent="0.25">
      <c r="A3060" t="s">
        <v>409</v>
      </c>
      <c r="B3060" t="s">
        <v>410</v>
      </c>
      <c r="C3060" t="s">
        <v>411</v>
      </c>
      <c r="D3060">
        <v>108</v>
      </c>
      <c r="E3060" t="s">
        <v>86</v>
      </c>
      <c r="F3060" t="s">
        <v>87</v>
      </c>
      <c r="G3060" t="s">
        <v>88</v>
      </c>
      <c r="H3060" t="s">
        <v>89</v>
      </c>
      <c r="I3060" t="s">
        <v>190</v>
      </c>
      <c r="J3060" t="s">
        <v>91</v>
      </c>
      <c r="K3060" t="s">
        <v>191</v>
      </c>
      <c r="L3060">
        <v>1750</v>
      </c>
      <c r="M3060">
        <v>1754038</v>
      </c>
      <c r="N3060">
        <v>185725</v>
      </c>
      <c r="O3060">
        <v>128223</v>
      </c>
      <c r="P3060">
        <v>154246</v>
      </c>
      <c r="Q3060" t="s">
        <v>93</v>
      </c>
      <c r="R3060">
        <v>697844</v>
      </c>
    </row>
    <row r="3061" spans="1:18" x14ac:dyDescent="0.25">
      <c r="A3061" t="s">
        <v>409</v>
      </c>
      <c r="B3061" t="s">
        <v>410</v>
      </c>
      <c r="C3061" t="s">
        <v>411</v>
      </c>
      <c r="D3061">
        <v>108</v>
      </c>
      <c r="E3061" t="s">
        <v>86</v>
      </c>
      <c r="F3061" t="s">
        <v>87</v>
      </c>
      <c r="G3061" t="s">
        <v>88</v>
      </c>
      <c r="H3061" t="s">
        <v>89</v>
      </c>
      <c r="I3061" t="s">
        <v>190</v>
      </c>
      <c r="J3061" t="s">
        <v>91</v>
      </c>
      <c r="K3061" t="s">
        <v>191</v>
      </c>
      <c r="L3061">
        <v>10000</v>
      </c>
      <c r="M3061">
        <v>1754038</v>
      </c>
      <c r="N3061">
        <v>185725</v>
      </c>
      <c r="O3061">
        <v>128223</v>
      </c>
      <c r="P3061">
        <v>154246</v>
      </c>
      <c r="Q3061" t="s">
        <v>93</v>
      </c>
      <c r="R3061">
        <v>697844</v>
      </c>
    </row>
    <row r="3062" spans="1:18" x14ac:dyDescent="0.25">
      <c r="A3062" t="s">
        <v>409</v>
      </c>
      <c r="B3062" t="s">
        <v>410</v>
      </c>
      <c r="C3062" t="s">
        <v>411</v>
      </c>
      <c r="D3062">
        <v>108</v>
      </c>
      <c r="E3062" t="s">
        <v>86</v>
      </c>
      <c r="F3062" t="s">
        <v>87</v>
      </c>
      <c r="G3062" t="s">
        <v>88</v>
      </c>
      <c r="H3062" t="s">
        <v>89</v>
      </c>
      <c r="I3062" t="s">
        <v>180</v>
      </c>
      <c r="J3062" t="s">
        <v>91</v>
      </c>
      <c r="K3062" t="s">
        <v>181</v>
      </c>
      <c r="L3062">
        <v>44481</v>
      </c>
      <c r="M3062">
        <v>1754038</v>
      </c>
      <c r="N3062">
        <v>185725</v>
      </c>
      <c r="O3062">
        <v>128223</v>
      </c>
      <c r="P3062">
        <v>154246</v>
      </c>
      <c r="Q3062" t="s">
        <v>93</v>
      </c>
      <c r="R3062">
        <v>697844</v>
      </c>
    </row>
    <row r="3063" spans="1:18" x14ac:dyDescent="0.25">
      <c r="A3063" t="s">
        <v>409</v>
      </c>
      <c r="B3063" t="s">
        <v>410</v>
      </c>
      <c r="C3063" t="s">
        <v>411</v>
      </c>
      <c r="D3063">
        <v>108</v>
      </c>
      <c r="E3063" t="s">
        <v>86</v>
      </c>
      <c r="F3063" t="s">
        <v>87</v>
      </c>
      <c r="G3063" t="s">
        <v>88</v>
      </c>
      <c r="H3063" t="s">
        <v>89</v>
      </c>
      <c r="I3063" t="s">
        <v>138</v>
      </c>
      <c r="J3063" t="s">
        <v>91</v>
      </c>
      <c r="K3063" t="s">
        <v>139</v>
      </c>
      <c r="L3063">
        <v>15489</v>
      </c>
      <c r="M3063">
        <v>1754038</v>
      </c>
      <c r="N3063">
        <v>185725</v>
      </c>
      <c r="O3063">
        <v>128223</v>
      </c>
      <c r="P3063">
        <v>154246</v>
      </c>
      <c r="Q3063" t="s">
        <v>93</v>
      </c>
      <c r="R3063">
        <v>697844</v>
      </c>
    </row>
    <row r="3064" spans="1:18" x14ac:dyDescent="0.25">
      <c r="A3064" t="s">
        <v>409</v>
      </c>
      <c r="B3064" t="s">
        <v>410</v>
      </c>
      <c r="C3064" t="s">
        <v>411</v>
      </c>
      <c r="D3064">
        <v>108</v>
      </c>
      <c r="E3064" t="s">
        <v>86</v>
      </c>
      <c r="F3064" t="s">
        <v>87</v>
      </c>
      <c r="G3064" t="s">
        <v>88</v>
      </c>
      <c r="H3064" t="s">
        <v>89</v>
      </c>
      <c r="I3064" t="s">
        <v>138</v>
      </c>
      <c r="J3064" t="s">
        <v>91</v>
      </c>
      <c r="K3064" t="s">
        <v>139</v>
      </c>
      <c r="L3064">
        <v>1281</v>
      </c>
      <c r="M3064">
        <v>1754038</v>
      </c>
      <c r="N3064">
        <v>185725</v>
      </c>
      <c r="O3064">
        <v>128223</v>
      </c>
      <c r="P3064">
        <v>154246</v>
      </c>
      <c r="Q3064" t="s">
        <v>93</v>
      </c>
      <c r="R3064">
        <v>697844</v>
      </c>
    </row>
    <row r="3065" spans="1:18" x14ac:dyDescent="0.25">
      <c r="A3065" t="s">
        <v>409</v>
      </c>
      <c r="B3065" t="s">
        <v>410</v>
      </c>
      <c r="C3065" t="s">
        <v>411</v>
      </c>
      <c r="D3065">
        <v>108</v>
      </c>
      <c r="E3065" t="s">
        <v>86</v>
      </c>
      <c r="F3065" t="s">
        <v>87</v>
      </c>
      <c r="G3065" t="s">
        <v>88</v>
      </c>
      <c r="H3065" t="s">
        <v>89</v>
      </c>
      <c r="I3065" t="s">
        <v>190</v>
      </c>
      <c r="J3065" t="s">
        <v>91</v>
      </c>
      <c r="K3065" t="s">
        <v>191</v>
      </c>
      <c r="L3065">
        <v>8000</v>
      </c>
      <c r="M3065">
        <v>1754038</v>
      </c>
      <c r="N3065">
        <v>185725</v>
      </c>
      <c r="O3065">
        <v>128223</v>
      </c>
      <c r="P3065">
        <v>154246</v>
      </c>
      <c r="Q3065" t="s">
        <v>93</v>
      </c>
      <c r="R3065">
        <v>697844</v>
      </c>
    </row>
    <row r="3066" spans="1:18" x14ac:dyDescent="0.25">
      <c r="A3066" t="s">
        <v>409</v>
      </c>
      <c r="B3066" t="s">
        <v>410</v>
      </c>
      <c r="C3066" t="s">
        <v>411</v>
      </c>
      <c r="D3066">
        <v>108</v>
      </c>
      <c r="E3066" t="s">
        <v>86</v>
      </c>
      <c r="F3066" t="s">
        <v>87</v>
      </c>
      <c r="G3066" t="s">
        <v>88</v>
      </c>
      <c r="H3066" t="s">
        <v>89</v>
      </c>
      <c r="I3066" t="s">
        <v>212</v>
      </c>
      <c r="J3066" t="s">
        <v>91</v>
      </c>
      <c r="K3066" t="s">
        <v>213</v>
      </c>
      <c r="L3066">
        <v>6130</v>
      </c>
      <c r="M3066">
        <v>1754038</v>
      </c>
      <c r="N3066">
        <v>185725</v>
      </c>
      <c r="O3066">
        <v>128223</v>
      </c>
      <c r="P3066">
        <v>154246</v>
      </c>
      <c r="Q3066" t="s">
        <v>93</v>
      </c>
      <c r="R3066">
        <v>697844</v>
      </c>
    </row>
    <row r="3067" spans="1:18" x14ac:dyDescent="0.25">
      <c r="A3067" t="s">
        <v>409</v>
      </c>
      <c r="B3067" t="s">
        <v>410</v>
      </c>
      <c r="C3067" t="s">
        <v>411</v>
      </c>
      <c r="D3067">
        <v>108</v>
      </c>
      <c r="E3067" t="s">
        <v>86</v>
      </c>
      <c r="F3067" t="s">
        <v>87</v>
      </c>
      <c r="G3067" t="s">
        <v>88</v>
      </c>
      <c r="H3067" t="s">
        <v>89</v>
      </c>
      <c r="I3067" t="s">
        <v>136</v>
      </c>
      <c r="J3067" t="s">
        <v>91</v>
      </c>
      <c r="K3067" t="s">
        <v>137</v>
      </c>
      <c r="L3067">
        <v>3150</v>
      </c>
      <c r="M3067">
        <v>1754038</v>
      </c>
      <c r="N3067">
        <v>185725</v>
      </c>
      <c r="O3067">
        <v>128223</v>
      </c>
      <c r="P3067">
        <v>154246</v>
      </c>
      <c r="Q3067" t="s">
        <v>93</v>
      </c>
      <c r="R3067">
        <v>697844</v>
      </c>
    </row>
    <row r="3068" spans="1:18" x14ac:dyDescent="0.25">
      <c r="A3068" t="s">
        <v>409</v>
      </c>
      <c r="B3068" t="s">
        <v>410</v>
      </c>
      <c r="C3068" t="s">
        <v>411</v>
      </c>
      <c r="D3068">
        <v>108</v>
      </c>
      <c r="E3068" t="s">
        <v>86</v>
      </c>
      <c r="F3068" t="s">
        <v>87</v>
      </c>
      <c r="G3068" t="s">
        <v>88</v>
      </c>
      <c r="H3068" t="s">
        <v>89</v>
      </c>
      <c r="I3068" t="s">
        <v>136</v>
      </c>
      <c r="J3068" t="s">
        <v>91</v>
      </c>
      <c r="K3068" t="s">
        <v>137</v>
      </c>
      <c r="L3068">
        <v>250</v>
      </c>
      <c r="M3068">
        <v>1754038</v>
      </c>
      <c r="N3068">
        <v>185725</v>
      </c>
      <c r="O3068">
        <v>128223</v>
      </c>
      <c r="P3068">
        <v>154246</v>
      </c>
      <c r="Q3068" t="s">
        <v>93</v>
      </c>
      <c r="R3068">
        <v>697844</v>
      </c>
    </row>
    <row r="3069" spans="1:18" x14ac:dyDescent="0.25">
      <c r="A3069" t="s">
        <v>409</v>
      </c>
      <c r="B3069" t="s">
        <v>410</v>
      </c>
      <c r="C3069" t="s">
        <v>411</v>
      </c>
      <c r="D3069">
        <v>108</v>
      </c>
      <c r="E3069" t="s">
        <v>86</v>
      </c>
      <c r="F3069" t="s">
        <v>87</v>
      </c>
      <c r="G3069" t="s">
        <v>88</v>
      </c>
      <c r="H3069" t="s">
        <v>89</v>
      </c>
      <c r="I3069" t="s">
        <v>136</v>
      </c>
      <c r="J3069" t="s">
        <v>91</v>
      </c>
      <c r="K3069" t="s">
        <v>137</v>
      </c>
      <c r="L3069">
        <v>800</v>
      </c>
      <c r="M3069">
        <v>1754038</v>
      </c>
      <c r="N3069">
        <v>185725</v>
      </c>
      <c r="O3069">
        <v>128223</v>
      </c>
      <c r="P3069">
        <v>154246</v>
      </c>
      <c r="Q3069" t="s">
        <v>93</v>
      </c>
      <c r="R3069">
        <v>697844</v>
      </c>
    </row>
    <row r="3070" spans="1:18" x14ac:dyDescent="0.25">
      <c r="A3070" t="s">
        <v>409</v>
      </c>
      <c r="B3070" t="s">
        <v>410</v>
      </c>
      <c r="C3070" t="s">
        <v>411</v>
      </c>
      <c r="D3070">
        <v>108</v>
      </c>
      <c r="E3070" t="s">
        <v>86</v>
      </c>
      <c r="F3070" t="s">
        <v>87</v>
      </c>
      <c r="G3070" t="s">
        <v>88</v>
      </c>
      <c r="H3070" t="s">
        <v>89</v>
      </c>
      <c r="I3070" t="s">
        <v>136</v>
      </c>
      <c r="J3070" t="s">
        <v>91</v>
      </c>
      <c r="K3070" t="s">
        <v>137</v>
      </c>
      <c r="L3070">
        <v>100</v>
      </c>
      <c r="M3070">
        <v>1754038</v>
      </c>
      <c r="N3070">
        <v>185725</v>
      </c>
      <c r="O3070">
        <v>128223</v>
      </c>
      <c r="P3070">
        <v>154246</v>
      </c>
      <c r="Q3070" t="s">
        <v>93</v>
      </c>
      <c r="R3070">
        <v>697844</v>
      </c>
    </row>
    <row r="3071" spans="1:18" x14ac:dyDescent="0.25">
      <c r="A3071" t="s">
        <v>409</v>
      </c>
      <c r="B3071" t="s">
        <v>410</v>
      </c>
      <c r="C3071" t="s">
        <v>411</v>
      </c>
      <c r="D3071">
        <v>108</v>
      </c>
      <c r="E3071" t="s">
        <v>86</v>
      </c>
      <c r="F3071" t="s">
        <v>87</v>
      </c>
      <c r="G3071" t="s">
        <v>88</v>
      </c>
      <c r="H3071" t="s">
        <v>89</v>
      </c>
      <c r="I3071" t="s">
        <v>136</v>
      </c>
      <c r="J3071" t="s">
        <v>91</v>
      </c>
      <c r="K3071" t="s">
        <v>137</v>
      </c>
      <c r="L3071">
        <v>200</v>
      </c>
      <c r="M3071">
        <v>1754038</v>
      </c>
      <c r="N3071">
        <v>185725</v>
      </c>
      <c r="O3071">
        <v>128223</v>
      </c>
      <c r="P3071">
        <v>154246</v>
      </c>
      <c r="Q3071" t="s">
        <v>93</v>
      </c>
      <c r="R3071">
        <v>697844</v>
      </c>
    </row>
    <row r="3072" spans="1:18" x14ac:dyDescent="0.25">
      <c r="A3072" t="s">
        <v>409</v>
      </c>
      <c r="B3072" t="s">
        <v>410</v>
      </c>
      <c r="C3072" t="s">
        <v>411</v>
      </c>
      <c r="D3072">
        <v>108</v>
      </c>
      <c r="E3072" t="s">
        <v>86</v>
      </c>
      <c r="F3072" t="s">
        <v>87</v>
      </c>
      <c r="G3072" t="s">
        <v>88</v>
      </c>
      <c r="H3072" t="s">
        <v>89</v>
      </c>
      <c r="I3072" t="s">
        <v>220</v>
      </c>
      <c r="J3072" t="s">
        <v>91</v>
      </c>
      <c r="K3072" t="s">
        <v>221</v>
      </c>
      <c r="L3072">
        <v>6227</v>
      </c>
      <c r="M3072">
        <v>1754038</v>
      </c>
      <c r="N3072">
        <v>185725</v>
      </c>
      <c r="O3072">
        <v>128223</v>
      </c>
      <c r="P3072">
        <v>154246</v>
      </c>
      <c r="Q3072" t="s">
        <v>93</v>
      </c>
      <c r="R3072">
        <v>697844</v>
      </c>
    </row>
    <row r="3073" spans="1:18" x14ac:dyDescent="0.25">
      <c r="A3073" t="s">
        <v>409</v>
      </c>
      <c r="B3073" t="s">
        <v>410</v>
      </c>
      <c r="C3073" t="s">
        <v>411</v>
      </c>
      <c r="D3073">
        <v>108</v>
      </c>
      <c r="E3073" t="s">
        <v>86</v>
      </c>
      <c r="F3073" t="s">
        <v>87</v>
      </c>
      <c r="G3073" t="s">
        <v>88</v>
      </c>
      <c r="H3073" t="s">
        <v>89</v>
      </c>
      <c r="I3073" t="s">
        <v>224</v>
      </c>
      <c r="J3073" t="s">
        <v>91</v>
      </c>
      <c r="K3073" t="s">
        <v>225</v>
      </c>
      <c r="L3073">
        <v>685</v>
      </c>
      <c r="M3073">
        <v>1754038</v>
      </c>
      <c r="N3073">
        <v>185725</v>
      </c>
      <c r="O3073">
        <v>128223</v>
      </c>
      <c r="P3073">
        <v>154246</v>
      </c>
      <c r="Q3073" t="s">
        <v>93</v>
      </c>
      <c r="R3073">
        <v>697844</v>
      </c>
    </row>
    <row r="3074" spans="1:18" x14ac:dyDescent="0.25">
      <c r="A3074" t="s">
        <v>409</v>
      </c>
      <c r="B3074" t="s">
        <v>410</v>
      </c>
      <c r="C3074" t="s">
        <v>411</v>
      </c>
      <c r="D3074">
        <v>108</v>
      </c>
      <c r="E3074" t="s">
        <v>86</v>
      </c>
      <c r="F3074" t="s">
        <v>87</v>
      </c>
      <c r="G3074" t="s">
        <v>88</v>
      </c>
      <c r="H3074" t="s">
        <v>89</v>
      </c>
      <c r="I3074" t="s">
        <v>190</v>
      </c>
      <c r="J3074" t="s">
        <v>91</v>
      </c>
      <c r="K3074" t="s">
        <v>191</v>
      </c>
      <c r="L3074">
        <v>4800</v>
      </c>
      <c r="M3074">
        <v>1754038</v>
      </c>
      <c r="N3074">
        <v>185725</v>
      </c>
      <c r="O3074">
        <v>128223</v>
      </c>
      <c r="P3074">
        <v>154246</v>
      </c>
      <c r="Q3074" t="s">
        <v>93</v>
      </c>
      <c r="R3074">
        <v>697844</v>
      </c>
    </row>
    <row r="3075" spans="1:18" x14ac:dyDescent="0.25">
      <c r="A3075" t="s">
        <v>409</v>
      </c>
      <c r="B3075" t="s">
        <v>410</v>
      </c>
      <c r="C3075" t="s">
        <v>411</v>
      </c>
      <c r="D3075">
        <v>108</v>
      </c>
      <c r="E3075" t="s">
        <v>86</v>
      </c>
      <c r="F3075" t="s">
        <v>87</v>
      </c>
      <c r="G3075" t="s">
        <v>88</v>
      </c>
      <c r="H3075" t="s">
        <v>89</v>
      </c>
      <c r="I3075" t="s">
        <v>226</v>
      </c>
      <c r="J3075" t="s">
        <v>91</v>
      </c>
      <c r="K3075" t="s">
        <v>227</v>
      </c>
      <c r="L3075">
        <v>2000</v>
      </c>
      <c r="M3075">
        <v>1754038</v>
      </c>
      <c r="N3075">
        <v>185725</v>
      </c>
      <c r="O3075">
        <v>128223</v>
      </c>
      <c r="P3075">
        <v>154246</v>
      </c>
      <c r="Q3075" t="s">
        <v>93</v>
      </c>
      <c r="R3075">
        <v>697844</v>
      </c>
    </row>
    <row r="3076" spans="1:18" x14ac:dyDescent="0.25">
      <c r="A3076" t="s">
        <v>409</v>
      </c>
      <c r="B3076" t="s">
        <v>410</v>
      </c>
      <c r="C3076" t="s">
        <v>411</v>
      </c>
      <c r="D3076">
        <v>108</v>
      </c>
      <c r="E3076" t="s">
        <v>86</v>
      </c>
      <c r="F3076" t="s">
        <v>87</v>
      </c>
      <c r="G3076" t="s">
        <v>88</v>
      </c>
      <c r="H3076" t="s">
        <v>89</v>
      </c>
      <c r="I3076" t="s">
        <v>160</v>
      </c>
      <c r="J3076" t="s">
        <v>91</v>
      </c>
      <c r="K3076" t="s">
        <v>161</v>
      </c>
      <c r="L3076">
        <v>13860</v>
      </c>
      <c r="M3076">
        <v>1754038</v>
      </c>
      <c r="N3076">
        <v>185725</v>
      </c>
      <c r="O3076">
        <v>128223</v>
      </c>
      <c r="P3076">
        <v>154246</v>
      </c>
      <c r="Q3076" t="s">
        <v>93</v>
      </c>
      <c r="R3076">
        <v>697844</v>
      </c>
    </row>
    <row r="3077" spans="1:18" x14ac:dyDescent="0.25">
      <c r="A3077" t="s">
        <v>409</v>
      </c>
      <c r="B3077" t="s">
        <v>410</v>
      </c>
      <c r="C3077" t="s">
        <v>411</v>
      </c>
      <c r="D3077">
        <v>108</v>
      </c>
      <c r="E3077" t="s">
        <v>86</v>
      </c>
      <c r="F3077" t="s">
        <v>87</v>
      </c>
      <c r="G3077" t="s">
        <v>88</v>
      </c>
      <c r="H3077" t="s">
        <v>89</v>
      </c>
      <c r="I3077" t="s">
        <v>224</v>
      </c>
      <c r="J3077" t="s">
        <v>91</v>
      </c>
      <c r="K3077" t="s">
        <v>225</v>
      </c>
      <c r="L3077">
        <v>3226</v>
      </c>
      <c r="M3077">
        <v>1754038</v>
      </c>
      <c r="N3077">
        <v>185725</v>
      </c>
      <c r="O3077">
        <v>128223</v>
      </c>
      <c r="P3077">
        <v>154246</v>
      </c>
      <c r="Q3077" t="s">
        <v>93</v>
      </c>
      <c r="R3077">
        <v>697844</v>
      </c>
    </row>
    <row r="3078" spans="1:18" x14ac:dyDescent="0.25">
      <c r="A3078" t="s">
        <v>409</v>
      </c>
      <c r="B3078" t="s">
        <v>410</v>
      </c>
      <c r="C3078" t="s">
        <v>411</v>
      </c>
      <c r="D3078">
        <v>108</v>
      </c>
      <c r="E3078" t="s">
        <v>86</v>
      </c>
      <c r="F3078" t="s">
        <v>87</v>
      </c>
      <c r="G3078" t="s">
        <v>88</v>
      </c>
      <c r="H3078" t="s">
        <v>89</v>
      </c>
      <c r="I3078" t="s">
        <v>136</v>
      </c>
      <c r="J3078" t="s">
        <v>91</v>
      </c>
      <c r="K3078" t="s">
        <v>137</v>
      </c>
      <c r="L3078">
        <v>684</v>
      </c>
      <c r="M3078">
        <v>1754038</v>
      </c>
      <c r="N3078">
        <v>185725</v>
      </c>
      <c r="O3078">
        <v>128223</v>
      </c>
      <c r="P3078">
        <v>154246</v>
      </c>
      <c r="Q3078" t="s">
        <v>93</v>
      </c>
      <c r="R3078">
        <v>697844</v>
      </c>
    </row>
    <row r="3079" spans="1:18" x14ac:dyDescent="0.25">
      <c r="A3079" t="s">
        <v>409</v>
      </c>
      <c r="B3079" t="s">
        <v>410</v>
      </c>
      <c r="C3079" t="s">
        <v>411</v>
      </c>
      <c r="D3079">
        <v>108</v>
      </c>
      <c r="E3079" t="s">
        <v>86</v>
      </c>
      <c r="F3079" t="s">
        <v>87</v>
      </c>
      <c r="G3079" t="s">
        <v>88</v>
      </c>
      <c r="H3079" t="s">
        <v>89</v>
      </c>
      <c r="I3079" t="s">
        <v>190</v>
      </c>
      <c r="J3079" t="s">
        <v>91</v>
      </c>
      <c r="K3079" t="s">
        <v>191</v>
      </c>
      <c r="L3079">
        <v>4000</v>
      </c>
      <c r="M3079">
        <v>1754038</v>
      </c>
      <c r="N3079">
        <v>185725</v>
      </c>
      <c r="O3079">
        <v>128223</v>
      </c>
      <c r="P3079">
        <v>154246</v>
      </c>
      <c r="Q3079" t="s">
        <v>93</v>
      </c>
      <c r="R3079">
        <v>697844</v>
      </c>
    </row>
    <row r="3080" spans="1:18" x14ac:dyDescent="0.25">
      <c r="A3080" t="s">
        <v>409</v>
      </c>
      <c r="B3080" t="s">
        <v>410</v>
      </c>
      <c r="C3080" t="s">
        <v>411</v>
      </c>
      <c r="D3080">
        <v>108</v>
      </c>
      <c r="E3080" t="s">
        <v>86</v>
      </c>
      <c r="F3080" t="s">
        <v>87</v>
      </c>
      <c r="G3080" t="s">
        <v>88</v>
      </c>
      <c r="H3080" t="s">
        <v>89</v>
      </c>
      <c r="I3080" t="s">
        <v>222</v>
      </c>
      <c r="J3080" t="s">
        <v>91</v>
      </c>
      <c r="K3080" t="s">
        <v>223</v>
      </c>
      <c r="L3080">
        <v>806</v>
      </c>
      <c r="M3080">
        <v>1754038</v>
      </c>
      <c r="N3080">
        <v>185725</v>
      </c>
      <c r="O3080">
        <v>128223</v>
      </c>
      <c r="P3080">
        <v>154246</v>
      </c>
      <c r="Q3080" t="s">
        <v>93</v>
      </c>
      <c r="R3080">
        <v>697844</v>
      </c>
    </row>
    <row r="3081" spans="1:18" x14ac:dyDescent="0.25">
      <c r="A3081" t="s">
        <v>409</v>
      </c>
      <c r="B3081" t="s">
        <v>410</v>
      </c>
      <c r="C3081" t="s">
        <v>411</v>
      </c>
      <c r="D3081">
        <v>108</v>
      </c>
      <c r="E3081" t="s">
        <v>86</v>
      </c>
      <c r="F3081" t="s">
        <v>87</v>
      </c>
      <c r="G3081" t="s">
        <v>88</v>
      </c>
      <c r="H3081" t="s">
        <v>89</v>
      </c>
      <c r="I3081" t="s">
        <v>190</v>
      </c>
      <c r="J3081" t="s">
        <v>91</v>
      </c>
      <c r="K3081" t="s">
        <v>191</v>
      </c>
      <c r="L3081">
        <v>500</v>
      </c>
      <c r="M3081">
        <v>1754038</v>
      </c>
      <c r="N3081">
        <v>185725</v>
      </c>
      <c r="O3081">
        <v>128223</v>
      </c>
      <c r="P3081">
        <v>154246</v>
      </c>
      <c r="Q3081" t="s">
        <v>93</v>
      </c>
      <c r="R3081">
        <v>697844</v>
      </c>
    </row>
    <row r="3082" spans="1:18" x14ac:dyDescent="0.25">
      <c r="A3082" t="s">
        <v>409</v>
      </c>
      <c r="B3082" t="s">
        <v>410</v>
      </c>
      <c r="C3082" t="s">
        <v>411</v>
      </c>
      <c r="D3082">
        <v>108</v>
      </c>
      <c r="E3082" t="s">
        <v>86</v>
      </c>
      <c r="F3082" t="s">
        <v>87</v>
      </c>
      <c r="G3082" t="s">
        <v>88</v>
      </c>
      <c r="H3082" t="s">
        <v>89</v>
      </c>
      <c r="I3082" t="s">
        <v>190</v>
      </c>
      <c r="J3082" t="s">
        <v>91</v>
      </c>
      <c r="K3082" t="s">
        <v>191</v>
      </c>
      <c r="L3082">
        <v>3800</v>
      </c>
      <c r="M3082">
        <v>1754038</v>
      </c>
      <c r="N3082">
        <v>185725</v>
      </c>
      <c r="O3082">
        <v>128223</v>
      </c>
      <c r="P3082">
        <v>154246</v>
      </c>
      <c r="Q3082" t="s">
        <v>93</v>
      </c>
      <c r="R3082">
        <v>697844</v>
      </c>
    </row>
    <row r="3083" spans="1:18" x14ac:dyDescent="0.25">
      <c r="A3083" t="s">
        <v>412</v>
      </c>
      <c r="B3083" t="s">
        <v>413</v>
      </c>
      <c r="C3083" t="s">
        <v>85</v>
      </c>
      <c r="D3083">
        <v>100</v>
      </c>
      <c r="E3083" t="s">
        <v>86</v>
      </c>
      <c r="F3083" t="s">
        <v>87</v>
      </c>
      <c r="G3083" t="s">
        <v>88</v>
      </c>
      <c r="H3083" t="s">
        <v>89</v>
      </c>
      <c r="I3083" t="s">
        <v>208</v>
      </c>
      <c r="J3083" t="s">
        <v>91</v>
      </c>
      <c r="K3083" t="s">
        <v>209</v>
      </c>
      <c r="L3083">
        <v>600</v>
      </c>
      <c r="M3083">
        <v>959570</v>
      </c>
      <c r="N3083">
        <v>185206</v>
      </c>
      <c r="O3083">
        <v>47061</v>
      </c>
      <c r="P3083">
        <v>122940</v>
      </c>
      <c r="Q3083" t="s">
        <v>93</v>
      </c>
      <c r="R3083">
        <v>503388</v>
      </c>
    </row>
    <row r="3084" spans="1:18" x14ac:dyDescent="0.25">
      <c r="A3084" t="s">
        <v>412</v>
      </c>
      <c r="B3084" t="s">
        <v>413</v>
      </c>
      <c r="C3084" t="s">
        <v>85</v>
      </c>
      <c r="D3084">
        <v>100</v>
      </c>
      <c r="E3084" t="s">
        <v>86</v>
      </c>
      <c r="F3084" t="s">
        <v>87</v>
      </c>
      <c r="G3084" t="s">
        <v>88</v>
      </c>
      <c r="H3084" t="s">
        <v>89</v>
      </c>
      <c r="I3084" t="s">
        <v>208</v>
      </c>
      <c r="J3084" t="s">
        <v>91</v>
      </c>
      <c r="K3084" t="s">
        <v>209</v>
      </c>
      <c r="L3084">
        <v>5086</v>
      </c>
      <c r="M3084">
        <v>959570</v>
      </c>
      <c r="N3084">
        <v>185206</v>
      </c>
      <c r="O3084">
        <v>47061</v>
      </c>
      <c r="P3084">
        <v>122940</v>
      </c>
      <c r="Q3084" t="s">
        <v>93</v>
      </c>
      <c r="R3084">
        <v>503388</v>
      </c>
    </row>
    <row r="3085" spans="1:18" x14ac:dyDescent="0.25">
      <c r="A3085" t="s">
        <v>412</v>
      </c>
      <c r="B3085" t="s">
        <v>413</v>
      </c>
      <c r="C3085" t="s">
        <v>85</v>
      </c>
      <c r="D3085">
        <v>100</v>
      </c>
      <c r="E3085" t="s">
        <v>86</v>
      </c>
      <c r="F3085" t="s">
        <v>87</v>
      </c>
      <c r="G3085" t="s">
        <v>88</v>
      </c>
      <c r="H3085" t="s">
        <v>89</v>
      </c>
      <c r="I3085" t="s">
        <v>190</v>
      </c>
      <c r="J3085" t="s">
        <v>91</v>
      </c>
      <c r="K3085" t="s">
        <v>191</v>
      </c>
      <c r="L3085">
        <v>5000</v>
      </c>
      <c r="M3085">
        <v>959570</v>
      </c>
      <c r="N3085">
        <v>185206</v>
      </c>
      <c r="O3085">
        <v>47061</v>
      </c>
      <c r="P3085">
        <v>122940</v>
      </c>
      <c r="Q3085" t="s">
        <v>93</v>
      </c>
      <c r="R3085">
        <v>503388</v>
      </c>
    </row>
    <row r="3086" spans="1:18" x14ac:dyDescent="0.25">
      <c r="A3086" t="s">
        <v>412</v>
      </c>
      <c r="B3086" t="s">
        <v>413</v>
      </c>
      <c r="C3086" t="s">
        <v>85</v>
      </c>
      <c r="D3086">
        <v>100</v>
      </c>
      <c r="E3086" t="s">
        <v>86</v>
      </c>
      <c r="F3086" t="s">
        <v>87</v>
      </c>
      <c r="G3086" t="s">
        <v>88</v>
      </c>
      <c r="H3086" t="s">
        <v>89</v>
      </c>
      <c r="I3086" t="s">
        <v>190</v>
      </c>
      <c r="J3086" t="s">
        <v>91</v>
      </c>
      <c r="K3086" t="s">
        <v>191</v>
      </c>
      <c r="L3086">
        <v>1500</v>
      </c>
      <c r="M3086">
        <v>959570</v>
      </c>
      <c r="N3086">
        <v>185206</v>
      </c>
      <c r="O3086">
        <v>47061</v>
      </c>
      <c r="P3086">
        <v>122940</v>
      </c>
      <c r="Q3086" t="s">
        <v>93</v>
      </c>
      <c r="R3086">
        <v>503388</v>
      </c>
    </row>
    <row r="3087" spans="1:18" x14ac:dyDescent="0.25">
      <c r="A3087" t="s">
        <v>412</v>
      </c>
      <c r="B3087" t="s">
        <v>413</v>
      </c>
      <c r="C3087" t="s">
        <v>85</v>
      </c>
      <c r="D3087">
        <v>100</v>
      </c>
      <c r="E3087" t="s">
        <v>86</v>
      </c>
      <c r="F3087" t="s">
        <v>87</v>
      </c>
      <c r="G3087" t="s">
        <v>88</v>
      </c>
      <c r="H3087" t="s">
        <v>89</v>
      </c>
      <c r="I3087" t="s">
        <v>190</v>
      </c>
      <c r="J3087" t="s">
        <v>91</v>
      </c>
      <c r="K3087" t="s">
        <v>191</v>
      </c>
      <c r="L3087">
        <v>5000</v>
      </c>
      <c r="M3087">
        <v>959570</v>
      </c>
      <c r="N3087">
        <v>185206</v>
      </c>
      <c r="O3087">
        <v>47061</v>
      </c>
      <c r="P3087">
        <v>122940</v>
      </c>
      <c r="Q3087" t="s">
        <v>93</v>
      </c>
      <c r="R3087">
        <v>503388</v>
      </c>
    </row>
    <row r="3088" spans="1:18" x14ac:dyDescent="0.25">
      <c r="A3088" t="s">
        <v>412</v>
      </c>
      <c r="B3088" t="s">
        <v>413</v>
      </c>
      <c r="C3088" t="s">
        <v>85</v>
      </c>
      <c r="D3088">
        <v>100</v>
      </c>
      <c r="E3088" t="s">
        <v>86</v>
      </c>
      <c r="F3088" t="s">
        <v>87</v>
      </c>
      <c r="G3088" t="s">
        <v>88</v>
      </c>
      <c r="H3088" t="s">
        <v>89</v>
      </c>
      <c r="I3088" t="s">
        <v>190</v>
      </c>
      <c r="J3088" t="s">
        <v>91</v>
      </c>
      <c r="K3088" t="s">
        <v>191</v>
      </c>
      <c r="L3088">
        <v>4500</v>
      </c>
      <c r="M3088">
        <v>959570</v>
      </c>
      <c r="N3088">
        <v>185206</v>
      </c>
      <c r="O3088">
        <v>47061</v>
      </c>
      <c r="P3088">
        <v>122940</v>
      </c>
      <c r="Q3088" t="s">
        <v>93</v>
      </c>
      <c r="R3088">
        <v>503388</v>
      </c>
    </row>
    <row r="3089" spans="1:18" x14ac:dyDescent="0.25">
      <c r="A3089" t="s">
        <v>412</v>
      </c>
      <c r="B3089" t="s">
        <v>413</v>
      </c>
      <c r="C3089" t="s">
        <v>85</v>
      </c>
      <c r="D3089">
        <v>100</v>
      </c>
      <c r="E3089" t="s">
        <v>86</v>
      </c>
      <c r="F3089" t="s">
        <v>87</v>
      </c>
      <c r="G3089" t="s">
        <v>88</v>
      </c>
      <c r="H3089" t="s">
        <v>89</v>
      </c>
      <c r="I3089" t="s">
        <v>190</v>
      </c>
      <c r="J3089" t="s">
        <v>91</v>
      </c>
      <c r="K3089" t="s">
        <v>191</v>
      </c>
      <c r="L3089">
        <v>8360</v>
      </c>
      <c r="M3089">
        <v>959570</v>
      </c>
      <c r="N3089">
        <v>185206</v>
      </c>
      <c r="O3089">
        <v>47061</v>
      </c>
      <c r="P3089">
        <v>122940</v>
      </c>
      <c r="Q3089" t="s">
        <v>93</v>
      </c>
      <c r="R3089">
        <v>503388</v>
      </c>
    </row>
    <row r="3090" spans="1:18" x14ac:dyDescent="0.25">
      <c r="A3090" t="s">
        <v>412</v>
      </c>
      <c r="B3090" t="s">
        <v>413</v>
      </c>
      <c r="C3090" t="s">
        <v>85</v>
      </c>
      <c r="D3090">
        <v>100</v>
      </c>
      <c r="E3090" t="s">
        <v>86</v>
      </c>
      <c r="F3090" t="s">
        <v>87</v>
      </c>
      <c r="G3090" t="s">
        <v>88</v>
      </c>
      <c r="H3090" t="s">
        <v>89</v>
      </c>
      <c r="I3090" t="s">
        <v>190</v>
      </c>
      <c r="J3090" t="s">
        <v>91</v>
      </c>
      <c r="K3090" t="s">
        <v>191</v>
      </c>
      <c r="L3090">
        <v>3000</v>
      </c>
      <c r="M3090">
        <v>959570</v>
      </c>
      <c r="N3090">
        <v>185206</v>
      </c>
      <c r="O3090">
        <v>47061</v>
      </c>
      <c r="P3090">
        <v>122940</v>
      </c>
      <c r="Q3090" t="s">
        <v>93</v>
      </c>
      <c r="R3090">
        <v>503388</v>
      </c>
    </row>
    <row r="3091" spans="1:18" x14ac:dyDescent="0.25">
      <c r="A3091" t="s">
        <v>412</v>
      </c>
      <c r="B3091" t="s">
        <v>413</v>
      </c>
      <c r="C3091" t="s">
        <v>85</v>
      </c>
      <c r="D3091">
        <v>100</v>
      </c>
      <c r="E3091" t="s">
        <v>86</v>
      </c>
      <c r="F3091" t="s">
        <v>87</v>
      </c>
      <c r="G3091" t="s">
        <v>88</v>
      </c>
      <c r="H3091" t="s">
        <v>89</v>
      </c>
      <c r="I3091" t="s">
        <v>190</v>
      </c>
      <c r="J3091" t="s">
        <v>91</v>
      </c>
      <c r="K3091" t="s">
        <v>191</v>
      </c>
      <c r="L3091">
        <v>400</v>
      </c>
      <c r="M3091">
        <v>959570</v>
      </c>
      <c r="N3091">
        <v>185206</v>
      </c>
      <c r="O3091">
        <v>47061</v>
      </c>
      <c r="P3091">
        <v>122940</v>
      </c>
      <c r="Q3091" t="s">
        <v>93</v>
      </c>
      <c r="R3091">
        <v>503388</v>
      </c>
    </row>
    <row r="3092" spans="1:18" x14ac:dyDescent="0.25">
      <c r="A3092" t="s">
        <v>412</v>
      </c>
      <c r="B3092" t="s">
        <v>413</v>
      </c>
      <c r="C3092" t="s">
        <v>85</v>
      </c>
      <c r="D3092">
        <v>100</v>
      </c>
      <c r="E3092" t="s">
        <v>86</v>
      </c>
      <c r="F3092" t="s">
        <v>87</v>
      </c>
      <c r="G3092" t="s">
        <v>88</v>
      </c>
      <c r="H3092" t="s">
        <v>89</v>
      </c>
      <c r="I3092" t="s">
        <v>208</v>
      </c>
      <c r="J3092" t="s">
        <v>91</v>
      </c>
      <c r="K3092" t="s">
        <v>209</v>
      </c>
      <c r="L3092">
        <v>5875</v>
      </c>
      <c r="M3092">
        <v>959570</v>
      </c>
      <c r="N3092">
        <v>185206</v>
      </c>
      <c r="O3092">
        <v>47061</v>
      </c>
      <c r="P3092">
        <v>122940</v>
      </c>
      <c r="Q3092" t="s">
        <v>93</v>
      </c>
      <c r="R3092">
        <v>503388</v>
      </c>
    </row>
    <row r="3093" spans="1:18" x14ac:dyDescent="0.25">
      <c r="A3093" t="s">
        <v>412</v>
      </c>
      <c r="B3093" t="s">
        <v>413</v>
      </c>
      <c r="C3093" t="s">
        <v>85</v>
      </c>
      <c r="D3093">
        <v>100</v>
      </c>
      <c r="E3093" t="s">
        <v>86</v>
      </c>
      <c r="F3093" t="s">
        <v>87</v>
      </c>
      <c r="G3093" t="s">
        <v>88</v>
      </c>
      <c r="H3093" t="s">
        <v>89</v>
      </c>
      <c r="I3093" t="s">
        <v>130</v>
      </c>
      <c r="J3093" t="s">
        <v>91</v>
      </c>
      <c r="K3093" t="s">
        <v>131</v>
      </c>
      <c r="L3093">
        <v>795</v>
      </c>
      <c r="M3093">
        <v>959570</v>
      </c>
      <c r="N3093">
        <v>185206</v>
      </c>
      <c r="O3093">
        <v>47061</v>
      </c>
      <c r="P3093">
        <v>122940</v>
      </c>
      <c r="Q3093" t="s">
        <v>93</v>
      </c>
      <c r="R3093">
        <v>503388</v>
      </c>
    </row>
    <row r="3094" spans="1:18" x14ac:dyDescent="0.25">
      <c r="A3094" t="s">
        <v>412</v>
      </c>
      <c r="B3094" t="s">
        <v>413</v>
      </c>
      <c r="C3094" t="s">
        <v>85</v>
      </c>
      <c r="D3094">
        <v>100</v>
      </c>
      <c r="E3094" t="s">
        <v>86</v>
      </c>
      <c r="F3094" t="s">
        <v>87</v>
      </c>
      <c r="G3094" t="s">
        <v>88</v>
      </c>
      <c r="H3094" t="s">
        <v>89</v>
      </c>
      <c r="I3094" t="s">
        <v>180</v>
      </c>
      <c r="J3094" t="s">
        <v>91</v>
      </c>
      <c r="K3094" t="s">
        <v>181</v>
      </c>
      <c r="L3094">
        <v>31576</v>
      </c>
      <c r="M3094">
        <v>959570</v>
      </c>
      <c r="N3094">
        <v>185206</v>
      </c>
      <c r="O3094">
        <v>47061</v>
      </c>
      <c r="P3094">
        <v>122940</v>
      </c>
      <c r="Q3094" t="s">
        <v>93</v>
      </c>
      <c r="R3094">
        <v>503388</v>
      </c>
    </row>
    <row r="3095" spans="1:18" x14ac:dyDescent="0.25">
      <c r="A3095" t="s">
        <v>412</v>
      </c>
      <c r="B3095" t="s">
        <v>413</v>
      </c>
      <c r="C3095" t="s">
        <v>85</v>
      </c>
      <c r="D3095">
        <v>100</v>
      </c>
      <c r="E3095" t="s">
        <v>86</v>
      </c>
      <c r="F3095" t="s">
        <v>87</v>
      </c>
      <c r="G3095" t="s">
        <v>88</v>
      </c>
      <c r="H3095" t="s">
        <v>89</v>
      </c>
      <c r="I3095" t="s">
        <v>216</v>
      </c>
      <c r="J3095" t="s">
        <v>91</v>
      </c>
      <c r="K3095" t="s">
        <v>217</v>
      </c>
      <c r="L3095">
        <v>9800</v>
      </c>
      <c r="M3095">
        <v>959570</v>
      </c>
      <c r="N3095">
        <v>185206</v>
      </c>
      <c r="O3095">
        <v>47061</v>
      </c>
      <c r="P3095">
        <v>122940</v>
      </c>
      <c r="Q3095" t="s">
        <v>93</v>
      </c>
      <c r="R3095">
        <v>503388</v>
      </c>
    </row>
    <row r="3096" spans="1:18" x14ac:dyDescent="0.25">
      <c r="A3096" t="s">
        <v>412</v>
      </c>
      <c r="B3096" t="s">
        <v>413</v>
      </c>
      <c r="C3096" t="s">
        <v>85</v>
      </c>
      <c r="D3096">
        <v>100</v>
      </c>
      <c r="E3096" t="s">
        <v>86</v>
      </c>
      <c r="F3096" t="s">
        <v>87</v>
      </c>
      <c r="G3096" t="s">
        <v>88</v>
      </c>
      <c r="H3096" t="s">
        <v>89</v>
      </c>
      <c r="I3096" t="s">
        <v>208</v>
      </c>
      <c r="J3096" t="s">
        <v>91</v>
      </c>
      <c r="K3096" t="s">
        <v>209</v>
      </c>
      <c r="L3096">
        <v>346</v>
      </c>
      <c r="M3096">
        <v>959570</v>
      </c>
      <c r="N3096">
        <v>185206</v>
      </c>
      <c r="O3096">
        <v>47061</v>
      </c>
      <c r="P3096">
        <v>122940</v>
      </c>
      <c r="Q3096" t="s">
        <v>93</v>
      </c>
      <c r="R3096">
        <v>503388</v>
      </c>
    </row>
    <row r="3097" spans="1:18" x14ac:dyDescent="0.25">
      <c r="A3097" t="s">
        <v>412</v>
      </c>
      <c r="B3097" t="s">
        <v>413</v>
      </c>
      <c r="C3097" t="s">
        <v>85</v>
      </c>
      <c r="D3097">
        <v>100</v>
      </c>
      <c r="E3097" t="s">
        <v>86</v>
      </c>
      <c r="F3097" t="s">
        <v>87</v>
      </c>
      <c r="G3097" t="s">
        <v>88</v>
      </c>
      <c r="H3097" t="s">
        <v>89</v>
      </c>
      <c r="I3097" t="s">
        <v>208</v>
      </c>
      <c r="J3097" t="s">
        <v>91</v>
      </c>
      <c r="K3097" t="s">
        <v>209</v>
      </c>
      <c r="L3097">
        <v>7303</v>
      </c>
      <c r="M3097">
        <v>959570</v>
      </c>
      <c r="N3097">
        <v>185206</v>
      </c>
      <c r="O3097">
        <v>47061</v>
      </c>
      <c r="P3097">
        <v>122940</v>
      </c>
      <c r="Q3097" t="s">
        <v>93</v>
      </c>
      <c r="R3097">
        <v>503388</v>
      </c>
    </row>
    <row r="3098" spans="1:18" x14ac:dyDescent="0.25">
      <c r="A3098" t="s">
        <v>412</v>
      </c>
      <c r="B3098" t="s">
        <v>413</v>
      </c>
      <c r="C3098" t="s">
        <v>85</v>
      </c>
      <c r="D3098">
        <v>100</v>
      </c>
      <c r="E3098" t="s">
        <v>86</v>
      </c>
      <c r="F3098" t="s">
        <v>87</v>
      </c>
      <c r="G3098" t="s">
        <v>88</v>
      </c>
      <c r="H3098" t="s">
        <v>89</v>
      </c>
      <c r="I3098" t="s">
        <v>212</v>
      </c>
      <c r="J3098" t="s">
        <v>91</v>
      </c>
      <c r="K3098" t="s">
        <v>213</v>
      </c>
      <c r="L3098">
        <v>6519</v>
      </c>
      <c r="M3098">
        <v>959570</v>
      </c>
      <c r="N3098">
        <v>185206</v>
      </c>
      <c r="O3098">
        <v>47061</v>
      </c>
      <c r="P3098">
        <v>122940</v>
      </c>
      <c r="Q3098" t="s">
        <v>93</v>
      </c>
      <c r="R3098">
        <v>503388</v>
      </c>
    </row>
    <row r="3099" spans="1:18" x14ac:dyDescent="0.25">
      <c r="A3099" t="s">
        <v>412</v>
      </c>
      <c r="B3099" t="s">
        <v>413</v>
      </c>
      <c r="C3099" t="s">
        <v>85</v>
      </c>
      <c r="D3099">
        <v>100</v>
      </c>
      <c r="E3099" t="s">
        <v>86</v>
      </c>
      <c r="F3099" t="s">
        <v>87</v>
      </c>
      <c r="G3099" t="s">
        <v>88</v>
      </c>
      <c r="H3099" t="s">
        <v>89</v>
      </c>
      <c r="I3099" t="s">
        <v>208</v>
      </c>
      <c r="J3099" t="s">
        <v>91</v>
      </c>
      <c r="K3099" t="s">
        <v>209</v>
      </c>
      <c r="L3099">
        <v>1068</v>
      </c>
      <c r="M3099">
        <v>959570</v>
      </c>
      <c r="N3099">
        <v>185206</v>
      </c>
      <c r="O3099">
        <v>47061</v>
      </c>
      <c r="P3099">
        <v>122940</v>
      </c>
      <c r="Q3099" t="s">
        <v>93</v>
      </c>
      <c r="R3099">
        <v>503388</v>
      </c>
    </row>
    <row r="3100" spans="1:18" x14ac:dyDescent="0.25">
      <c r="A3100" t="s">
        <v>412</v>
      </c>
      <c r="B3100" t="s">
        <v>413</v>
      </c>
      <c r="C3100" t="s">
        <v>85</v>
      </c>
      <c r="D3100">
        <v>100</v>
      </c>
      <c r="E3100" t="s">
        <v>86</v>
      </c>
      <c r="F3100" t="s">
        <v>87</v>
      </c>
      <c r="G3100" t="s">
        <v>88</v>
      </c>
      <c r="H3100" t="s">
        <v>89</v>
      </c>
      <c r="I3100" t="s">
        <v>208</v>
      </c>
      <c r="J3100" t="s">
        <v>91</v>
      </c>
      <c r="K3100" t="s">
        <v>209</v>
      </c>
      <c r="L3100">
        <v>780</v>
      </c>
      <c r="M3100">
        <v>959570</v>
      </c>
      <c r="N3100">
        <v>185206</v>
      </c>
      <c r="O3100">
        <v>47061</v>
      </c>
      <c r="P3100">
        <v>122940</v>
      </c>
      <c r="Q3100" t="s">
        <v>93</v>
      </c>
      <c r="R3100">
        <v>503388</v>
      </c>
    </row>
    <row r="3101" spans="1:18" x14ac:dyDescent="0.25">
      <c r="A3101" t="s">
        <v>412</v>
      </c>
      <c r="B3101" t="s">
        <v>413</v>
      </c>
      <c r="C3101" t="s">
        <v>85</v>
      </c>
      <c r="D3101">
        <v>100</v>
      </c>
      <c r="E3101" t="s">
        <v>86</v>
      </c>
      <c r="F3101" t="s">
        <v>87</v>
      </c>
      <c r="G3101" t="s">
        <v>88</v>
      </c>
      <c r="H3101" t="s">
        <v>89</v>
      </c>
      <c r="I3101" t="s">
        <v>208</v>
      </c>
      <c r="J3101" t="s">
        <v>91</v>
      </c>
      <c r="K3101" t="s">
        <v>209</v>
      </c>
      <c r="L3101">
        <v>1284</v>
      </c>
      <c r="M3101">
        <v>959570</v>
      </c>
      <c r="N3101">
        <v>185206</v>
      </c>
      <c r="O3101">
        <v>47061</v>
      </c>
      <c r="P3101">
        <v>122940</v>
      </c>
      <c r="Q3101" t="s">
        <v>93</v>
      </c>
      <c r="R3101">
        <v>503388</v>
      </c>
    </row>
    <row r="3102" spans="1:18" x14ac:dyDescent="0.25">
      <c r="A3102" t="s">
        <v>412</v>
      </c>
      <c r="B3102" t="s">
        <v>413</v>
      </c>
      <c r="C3102" t="s">
        <v>85</v>
      </c>
      <c r="D3102">
        <v>100</v>
      </c>
      <c r="E3102" t="s">
        <v>86</v>
      </c>
      <c r="F3102" t="s">
        <v>87</v>
      </c>
      <c r="G3102" t="s">
        <v>88</v>
      </c>
      <c r="H3102" t="s">
        <v>89</v>
      </c>
      <c r="I3102" t="s">
        <v>136</v>
      </c>
      <c r="J3102" t="s">
        <v>91</v>
      </c>
      <c r="K3102" t="s">
        <v>137</v>
      </c>
      <c r="L3102">
        <v>1200</v>
      </c>
      <c r="M3102">
        <v>959570</v>
      </c>
      <c r="N3102">
        <v>185206</v>
      </c>
      <c r="O3102">
        <v>47061</v>
      </c>
      <c r="P3102">
        <v>122940</v>
      </c>
      <c r="Q3102" t="s">
        <v>93</v>
      </c>
      <c r="R3102">
        <v>503388</v>
      </c>
    </row>
    <row r="3103" spans="1:18" x14ac:dyDescent="0.25">
      <c r="A3103" t="s">
        <v>412</v>
      </c>
      <c r="B3103" t="s">
        <v>413</v>
      </c>
      <c r="C3103" t="s">
        <v>85</v>
      </c>
      <c r="D3103">
        <v>100</v>
      </c>
      <c r="E3103" t="s">
        <v>86</v>
      </c>
      <c r="F3103" t="s">
        <v>87</v>
      </c>
      <c r="G3103" t="s">
        <v>88</v>
      </c>
      <c r="H3103" t="s">
        <v>89</v>
      </c>
      <c r="I3103" t="s">
        <v>168</v>
      </c>
      <c r="J3103" t="s">
        <v>91</v>
      </c>
      <c r="K3103" t="s">
        <v>169</v>
      </c>
      <c r="L3103">
        <v>26351</v>
      </c>
      <c r="M3103">
        <v>959570</v>
      </c>
      <c r="N3103">
        <v>185206</v>
      </c>
      <c r="O3103">
        <v>47061</v>
      </c>
      <c r="P3103">
        <v>122940</v>
      </c>
      <c r="Q3103" t="s">
        <v>93</v>
      </c>
      <c r="R3103">
        <v>503388</v>
      </c>
    </row>
    <row r="3104" spans="1:18" x14ac:dyDescent="0.25">
      <c r="A3104" t="s">
        <v>412</v>
      </c>
      <c r="B3104" t="s">
        <v>413</v>
      </c>
      <c r="C3104" t="s">
        <v>85</v>
      </c>
      <c r="D3104">
        <v>100</v>
      </c>
      <c r="E3104" t="s">
        <v>86</v>
      </c>
      <c r="F3104" t="s">
        <v>87</v>
      </c>
      <c r="G3104" t="s">
        <v>88</v>
      </c>
      <c r="H3104" t="s">
        <v>89</v>
      </c>
      <c r="I3104" t="s">
        <v>192</v>
      </c>
      <c r="J3104" t="s">
        <v>91</v>
      </c>
      <c r="K3104" t="s">
        <v>193</v>
      </c>
      <c r="L3104">
        <v>250</v>
      </c>
      <c r="M3104">
        <v>959570</v>
      </c>
      <c r="N3104">
        <v>185206</v>
      </c>
      <c r="O3104">
        <v>47061</v>
      </c>
      <c r="P3104">
        <v>122940</v>
      </c>
      <c r="Q3104" t="s">
        <v>93</v>
      </c>
      <c r="R3104">
        <v>503388</v>
      </c>
    </row>
    <row r="3105" spans="1:18" x14ac:dyDescent="0.25">
      <c r="A3105" t="s">
        <v>412</v>
      </c>
      <c r="B3105" t="s">
        <v>413</v>
      </c>
      <c r="C3105" t="s">
        <v>85</v>
      </c>
      <c r="D3105">
        <v>100</v>
      </c>
      <c r="E3105" t="s">
        <v>86</v>
      </c>
      <c r="F3105" t="s">
        <v>87</v>
      </c>
      <c r="G3105" t="s">
        <v>88</v>
      </c>
      <c r="H3105" t="s">
        <v>89</v>
      </c>
      <c r="I3105" t="s">
        <v>136</v>
      </c>
      <c r="J3105" t="s">
        <v>91</v>
      </c>
      <c r="K3105" t="s">
        <v>137</v>
      </c>
      <c r="L3105">
        <v>540</v>
      </c>
      <c r="M3105">
        <v>959570</v>
      </c>
      <c r="N3105">
        <v>185206</v>
      </c>
      <c r="O3105">
        <v>47061</v>
      </c>
      <c r="P3105">
        <v>122940</v>
      </c>
      <c r="Q3105" t="s">
        <v>93</v>
      </c>
      <c r="R3105">
        <v>503388</v>
      </c>
    </row>
    <row r="3106" spans="1:18" x14ac:dyDescent="0.25">
      <c r="A3106" t="s">
        <v>412</v>
      </c>
      <c r="B3106" t="s">
        <v>413</v>
      </c>
      <c r="C3106" t="s">
        <v>85</v>
      </c>
      <c r="D3106">
        <v>100</v>
      </c>
      <c r="E3106" t="s">
        <v>86</v>
      </c>
      <c r="F3106" t="s">
        <v>87</v>
      </c>
      <c r="G3106" t="s">
        <v>88</v>
      </c>
      <c r="H3106" t="s">
        <v>89</v>
      </c>
      <c r="I3106" t="s">
        <v>136</v>
      </c>
      <c r="J3106" t="s">
        <v>91</v>
      </c>
      <c r="K3106" t="s">
        <v>137</v>
      </c>
      <c r="L3106">
        <v>130</v>
      </c>
      <c r="M3106">
        <v>959570</v>
      </c>
      <c r="N3106">
        <v>185206</v>
      </c>
      <c r="O3106">
        <v>47061</v>
      </c>
      <c r="P3106">
        <v>122940</v>
      </c>
      <c r="Q3106" t="s">
        <v>93</v>
      </c>
      <c r="R3106">
        <v>503388</v>
      </c>
    </row>
    <row r="3107" spans="1:18" x14ac:dyDescent="0.25">
      <c r="A3107" t="s">
        <v>412</v>
      </c>
      <c r="B3107" t="s">
        <v>413</v>
      </c>
      <c r="C3107" t="s">
        <v>85</v>
      </c>
      <c r="D3107">
        <v>100</v>
      </c>
      <c r="E3107" t="s">
        <v>86</v>
      </c>
      <c r="F3107" t="s">
        <v>87</v>
      </c>
      <c r="G3107" t="s">
        <v>88</v>
      </c>
      <c r="H3107" t="s">
        <v>89</v>
      </c>
      <c r="I3107" t="s">
        <v>136</v>
      </c>
      <c r="J3107" t="s">
        <v>91</v>
      </c>
      <c r="K3107" t="s">
        <v>137</v>
      </c>
      <c r="L3107">
        <v>150</v>
      </c>
      <c r="M3107">
        <v>959570</v>
      </c>
      <c r="N3107">
        <v>185206</v>
      </c>
      <c r="O3107">
        <v>47061</v>
      </c>
      <c r="P3107">
        <v>122940</v>
      </c>
      <c r="Q3107" t="s">
        <v>93</v>
      </c>
      <c r="R3107">
        <v>503388</v>
      </c>
    </row>
    <row r="3108" spans="1:18" x14ac:dyDescent="0.25">
      <c r="A3108" t="s">
        <v>412</v>
      </c>
      <c r="B3108" t="s">
        <v>413</v>
      </c>
      <c r="C3108" t="s">
        <v>85</v>
      </c>
      <c r="D3108">
        <v>100</v>
      </c>
      <c r="E3108" t="s">
        <v>86</v>
      </c>
      <c r="F3108" t="s">
        <v>87</v>
      </c>
      <c r="G3108" t="s">
        <v>88</v>
      </c>
      <c r="H3108" t="s">
        <v>89</v>
      </c>
      <c r="I3108" t="s">
        <v>136</v>
      </c>
      <c r="J3108" t="s">
        <v>91</v>
      </c>
      <c r="K3108" t="s">
        <v>137</v>
      </c>
      <c r="L3108">
        <v>150</v>
      </c>
      <c r="M3108">
        <v>959570</v>
      </c>
      <c r="N3108">
        <v>185206</v>
      </c>
      <c r="O3108">
        <v>47061</v>
      </c>
      <c r="P3108">
        <v>122940</v>
      </c>
      <c r="Q3108" t="s">
        <v>93</v>
      </c>
      <c r="R3108">
        <v>503388</v>
      </c>
    </row>
    <row r="3109" spans="1:18" x14ac:dyDescent="0.25">
      <c r="A3109" t="s">
        <v>412</v>
      </c>
      <c r="B3109" t="s">
        <v>413</v>
      </c>
      <c r="C3109" t="s">
        <v>85</v>
      </c>
      <c r="D3109">
        <v>100</v>
      </c>
      <c r="E3109" t="s">
        <v>86</v>
      </c>
      <c r="F3109" t="s">
        <v>87</v>
      </c>
      <c r="G3109" t="s">
        <v>88</v>
      </c>
      <c r="H3109" t="s">
        <v>89</v>
      </c>
      <c r="I3109" t="s">
        <v>136</v>
      </c>
      <c r="J3109" t="s">
        <v>91</v>
      </c>
      <c r="K3109" t="s">
        <v>137</v>
      </c>
      <c r="L3109">
        <v>240</v>
      </c>
      <c r="M3109">
        <v>959570</v>
      </c>
      <c r="N3109">
        <v>185206</v>
      </c>
      <c r="O3109">
        <v>47061</v>
      </c>
      <c r="P3109">
        <v>122940</v>
      </c>
      <c r="Q3109" t="s">
        <v>93</v>
      </c>
      <c r="R3109">
        <v>503388</v>
      </c>
    </row>
    <row r="3110" spans="1:18" x14ac:dyDescent="0.25">
      <c r="A3110" t="s">
        <v>412</v>
      </c>
      <c r="B3110" t="s">
        <v>413</v>
      </c>
      <c r="C3110" t="s">
        <v>85</v>
      </c>
      <c r="D3110">
        <v>100</v>
      </c>
      <c r="E3110" t="s">
        <v>86</v>
      </c>
      <c r="F3110" t="s">
        <v>87</v>
      </c>
      <c r="G3110" t="s">
        <v>88</v>
      </c>
      <c r="H3110" t="s">
        <v>89</v>
      </c>
      <c r="I3110" t="s">
        <v>190</v>
      </c>
      <c r="J3110" t="s">
        <v>91</v>
      </c>
      <c r="K3110" t="s">
        <v>191</v>
      </c>
      <c r="L3110">
        <v>1050</v>
      </c>
      <c r="M3110">
        <v>959570</v>
      </c>
      <c r="N3110">
        <v>185206</v>
      </c>
      <c r="O3110">
        <v>47061</v>
      </c>
      <c r="P3110">
        <v>122940</v>
      </c>
      <c r="Q3110" t="s">
        <v>93</v>
      </c>
      <c r="R3110">
        <v>503388</v>
      </c>
    </row>
    <row r="3111" spans="1:18" x14ac:dyDescent="0.25">
      <c r="A3111" t="s">
        <v>412</v>
      </c>
      <c r="B3111" t="s">
        <v>413</v>
      </c>
      <c r="C3111" t="s">
        <v>85</v>
      </c>
      <c r="D3111">
        <v>100</v>
      </c>
      <c r="E3111" t="s">
        <v>86</v>
      </c>
      <c r="F3111" t="s">
        <v>87</v>
      </c>
      <c r="G3111" t="s">
        <v>88</v>
      </c>
      <c r="H3111" t="s">
        <v>89</v>
      </c>
      <c r="I3111" t="s">
        <v>190</v>
      </c>
      <c r="J3111" t="s">
        <v>91</v>
      </c>
      <c r="K3111" t="s">
        <v>191</v>
      </c>
      <c r="L3111">
        <v>1650</v>
      </c>
      <c r="M3111">
        <v>959570</v>
      </c>
      <c r="N3111">
        <v>185206</v>
      </c>
      <c r="O3111">
        <v>47061</v>
      </c>
      <c r="P3111">
        <v>122940</v>
      </c>
      <c r="Q3111" t="s">
        <v>93</v>
      </c>
      <c r="R3111">
        <v>503388</v>
      </c>
    </row>
    <row r="3112" spans="1:18" x14ac:dyDescent="0.25">
      <c r="A3112" t="s">
        <v>412</v>
      </c>
      <c r="B3112" t="s">
        <v>413</v>
      </c>
      <c r="C3112" t="s">
        <v>85</v>
      </c>
      <c r="D3112">
        <v>100</v>
      </c>
      <c r="E3112" t="s">
        <v>86</v>
      </c>
      <c r="F3112" t="s">
        <v>87</v>
      </c>
      <c r="G3112" t="s">
        <v>88</v>
      </c>
      <c r="H3112" t="s">
        <v>89</v>
      </c>
      <c r="I3112" t="s">
        <v>226</v>
      </c>
      <c r="J3112" t="s">
        <v>91</v>
      </c>
      <c r="K3112" t="s">
        <v>227</v>
      </c>
      <c r="L3112">
        <v>455</v>
      </c>
      <c r="M3112">
        <v>959570</v>
      </c>
      <c r="N3112">
        <v>185206</v>
      </c>
      <c r="O3112">
        <v>47061</v>
      </c>
      <c r="P3112">
        <v>122940</v>
      </c>
      <c r="Q3112" t="s">
        <v>93</v>
      </c>
      <c r="R3112">
        <v>503388</v>
      </c>
    </row>
    <row r="3113" spans="1:18" x14ac:dyDescent="0.25">
      <c r="A3113" t="s">
        <v>412</v>
      </c>
      <c r="B3113" t="s">
        <v>413</v>
      </c>
      <c r="C3113" t="s">
        <v>85</v>
      </c>
      <c r="D3113">
        <v>100</v>
      </c>
      <c r="E3113" t="s">
        <v>86</v>
      </c>
      <c r="F3113" t="s">
        <v>87</v>
      </c>
      <c r="G3113" t="s">
        <v>88</v>
      </c>
      <c r="H3113" t="s">
        <v>89</v>
      </c>
      <c r="I3113" t="s">
        <v>160</v>
      </c>
      <c r="J3113" t="s">
        <v>91</v>
      </c>
      <c r="K3113" t="s">
        <v>161</v>
      </c>
      <c r="L3113">
        <v>14247</v>
      </c>
      <c r="M3113">
        <v>959570</v>
      </c>
      <c r="N3113">
        <v>185206</v>
      </c>
      <c r="O3113">
        <v>47061</v>
      </c>
      <c r="P3113">
        <v>122940</v>
      </c>
      <c r="Q3113" t="s">
        <v>93</v>
      </c>
      <c r="R3113">
        <v>503388</v>
      </c>
    </row>
    <row r="3114" spans="1:18" x14ac:dyDescent="0.25">
      <c r="A3114" t="s">
        <v>412</v>
      </c>
      <c r="B3114" t="s">
        <v>413</v>
      </c>
      <c r="C3114" t="s">
        <v>85</v>
      </c>
      <c r="D3114">
        <v>100</v>
      </c>
      <c r="E3114" t="s">
        <v>86</v>
      </c>
      <c r="F3114" t="s">
        <v>87</v>
      </c>
      <c r="G3114" t="s">
        <v>88</v>
      </c>
      <c r="H3114" t="s">
        <v>89</v>
      </c>
      <c r="I3114" t="s">
        <v>136</v>
      </c>
      <c r="J3114" t="s">
        <v>91</v>
      </c>
      <c r="K3114" t="s">
        <v>137</v>
      </c>
      <c r="L3114">
        <v>840</v>
      </c>
      <c r="M3114">
        <v>959570</v>
      </c>
      <c r="N3114">
        <v>185206</v>
      </c>
      <c r="O3114">
        <v>47061</v>
      </c>
      <c r="P3114">
        <v>122940</v>
      </c>
      <c r="Q3114" t="s">
        <v>93</v>
      </c>
      <c r="R3114">
        <v>503388</v>
      </c>
    </row>
    <row r="3115" spans="1:18" x14ac:dyDescent="0.25">
      <c r="A3115" t="s">
        <v>412</v>
      </c>
      <c r="B3115" t="s">
        <v>413</v>
      </c>
      <c r="C3115" t="s">
        <v>85</v>
      </c>
      <c r="D3115">
        <v>100</v>
      </c>
      <c r="E3115" t="s">
        <v>86</v>
      </c>
      <c r="F3115" t="s">
        <v>87</v>
      </c>
      <c r="G3115" t="s">
        <v>88</v>
      </c>
      <c r="H3115" t="s">
        <v>89</v>
      </c>
      <c r="I3115" t="s">
        <v>136</v>
      </c>
      <c r="J3115" t="s">
        <v>91</v>
      </c>
      <c r="K3115" t="s">
        <v>137</v>
      </c>
      <c r="L3115">
        <v>200</v>
      </c>
      <c r="M3115">
        <v>959570</v>
      </c>
      <c r="N3115">
        <v>185206</v>
      </c>
      <c r="O3115">
        <v>47061</v>
      </c>
      <c r="P3115">
        <v>122940</v>
      </c>
      <c r="Q3115" t="s">
        <v>93</v>
      </c>
      <c r="R3115">
        <v>503388</v>
      </c>
    </row>
    <row r="3116" spans="1:18" x14ac:dyDescent="0.25">
      <c r="A3116" t="s">
        <v>412</v>
      </c>
      <c r="B3116" t="s">
        <v>413</v>
      </c>
      <c r="C3116" t="s">
        <v>85</v>
      </c>
      <c r="D3116">
        <v>100</v>
      </c>
      <c r="E3116" t="s">
        <v>86</v>
      </c>
      <c r="F3116" t="s">
        <v>87</v>
      </c>
      <c r="G3116" t="s">
        <v>88</v>
      </c>
      <c r="H3116" t="s">
        <v>89</v>
      </c>
      <c r="I3116" t="s">
        <v>158</v>
      </c>
      <c r="J3116" t="s">
        <v>91</v>
      </c>
      <c r="K3116" t="s">
        <v>159</v>
      </c>
      <c r="L3116">
        <v>335</v>
      </c>
      <c r="M3116">
        <v>959570</v>
      </c>
      <c r="N3116">
        <v>185206</v>
      </c>
      <c r="O3116">
        <v>47061</v>
      </c>
      <c r="P3116">
        <v>122940</v>
      </c>
      <c r="Q3116" t="s">
        <v>93</v>
      </c>
      <c r="R3116">
        <v>503388</v>
      </c>
    </row>
    <row r="3117" spans="1:18" x14ac:dyDescent="0.25">
      <c r="A3117" t="s">
        <v>412</v>
      </c>
      <c r="B3117" t="s">
        <v>413</v>
      </c>
      <c r="C3117" t="s">
        <v>85</v>
      </c>
      <c r="D3117">
        <v>100</v>
      </c>
      <c r="E3117" t="s">
        <v>86</v>
      </c>
      <c r="F3117" t="s">
        <v>87</v>
      </c>
      <c r="G3117" t="s">
        <v>88</v>
      </c>
      <c r="H3117" t="s">
        <v>89</v>
      </c>
      <c r="I3117" t="s">
        <v>136</v>
      </c>
      <c r="J3117" t="s">
        <v>91</v>
      </c>
      <c r="K3117" t="s">
        <v>137</v>
      </c>
      <c r="L3117">
        <v>684</v>
      </c>
      <c r="M3117">
        <v>959570</v>
      </c>
      <c r="N3117">
        <v>185206</v>
      </c>
      <c r="O3117">
        <v>47061</v>
      </c>
      <c r="P3117">
        <v>122940</v>
      </c>
      <c r="Q3117" t="s">
        <v>93</v>
      </c>
      <c r="R3117">
        <v>503388</v>
      </c>
    </row>
    <row r="3118" spans="1:18" x14ac:dyDescent="0.25">
      <c r="A3118" t="s">
        <v>412</v>
      </c>
      <c r="B3118" t="s">
        <v>413</v>
      </c>
      <c r="C3118" t="s">
        <v>85</v>
      </c>
      <c r="D3118">
        <v>100</v>
      </c>
      <c r="E3118" t="s">
        <v>86</v>
      </c>
      <c r="F3118" t="s">
        <v>87</v>
      </c>
      <c r="G3118" t="s">
        <v>88</v>
      </c>
      <c r="H3118" t="s">
        <v>89</v>
      </c>
      <c r="I3118" t="s">
        <v>190</v>
      </c>
      <c r="J3118" t="s">
        <v>91</v>
      </c>
      <c r="K3118" t="s">
        <v>191</v>
      </c>
      <c r="L3118">
        <v>7200</v>
      </c>
      <c r="M3118">
        <v>959570</v>
      </c>
      <c r="N3118">
        <v>185206</v>
      </c>
      <c r="O3118">
        <v>47061</v>
      </c>
      <c r="P3118">
        <v>122940</v>
      </c>
      <c r="Q3118" t="s">
        <v>93</v>
      </c>
      <c r="R3118">
        <v>503388</v>
      </c>
    </row>
    <row r="3119" spans="1:18" x14ac:dyDescent="0.25">
      <c r="A3119" t="s">
        <v>412</v>
      </c>
      <c r="B3119" t="s">
        <v>413</v>
      </c>
      <c r="C3119" t="s">
        <v>85</v>
      </c>
      <c r="D3119">
        <v>100</v>
      </c>
      <c r="E3119" t="s">
        <v>86</v>
      </c>
      <c r="F3119" t="s">
        <v>87</v>
      </c>
      <c r="G3119" t="s">
        <v>88</v>
      </c>
      <c r="H3119" t="s">
        <v>89</v>
      </c>
      <c r="I3119" t="s">
        <v>190</v>
      </c>
      <c r="J3119" t="s">
        <v>91</v>
      </c>
      <c r="K3119" t="s">
        <v>191</v>
      </c>
      <c r="L3119">
        <v>600</v>
      </c>
      <c r="M3119">
        <v>959570</v>
      </c>
      <c r="N3119">
        <v>185206</v>
      </c>
      <c r="O3119">
        <v>47061</v>
      </c>
      <c r="P3119">
        <v>122940</v>
      </c>
      <c r="Q3119" t="s">
        <v>93</v>
      </c>
      <c r="R3119">
        <v>503388</v>
      </c>
    </row>
    <row r="3120" spans="1:18" x14ac:dyDescent="0.25">
      <c r="A3120" t="s">
        <v>412</v>
      </c>
      <c r="B3120" t="s">
        <v>413</v>
      </c>
      <c r="C3120" t="s">
        <v>85</v>
      </c>
      <c r="D3120">
        <v>100</v>
      </c>
      <c r="E3120" t="s">
        <v>86</v>
      </c>
      <c r="F3120" t="s">
        <v>87</v>
      </c>
      <c r="G3120" t="s">
        <v>88</v>
      </c>
      <c r="H3120" t="s">
        <v>89</v>
      </c>
      <c r="I3120" t="s">
        <v>130</v>
      </c>
      <c r="J3120" t="s">
        <v>91</v>
      </c>
      <c r="K3120" t="s">
        <v>131</v>
      </c>
      <c r="L3120">
        <v>105</v>
      </c>
      <c r="M3120">
        <v>959570</v>
      </c>
      <c r="N3120">
        <v>185206</v>
      </c>
      <c r="O3120">
        <v>47061</v>
      </c>
      <c r="P3120">
        <v>122940</v>
      </c>
      <c r="Q3120" t="s">
        <v>93</v>
      </c>
      <c r="R3120">
        <v>503388</v>
      </c>
    </row>
    <row r="3121" spans="1:18" x14ac:dyDescent="0.25">
      <c r="A3121" t="s">
        <v>412</v>
      </c>
      <c r="B3121" t="s">
        <v>413</v>
      </c>
      <c r="C3121" t="s">
        <v>85</v>
      </c>
      <c r="D3121">
        <v>100</v>
      </c>
      <c r="E3121" t="s">
        <v>86</v>
      </c>
      <c r="F3121" t="s">
        <v>87</v>
      </c>
      <c r="G3121" t="s">
        <v>88</v>
      </c>
      <c r="H3121" t="s">
        <v>89</v>
      </c>
      <c r="I3121" t="s">
        <v>208</v>
      </c>
      <c r="J3121" t="s">
        <v>91</v>
      </c>
      <c r="K3121" t="s">
        <v>209</v>
      </c>
      <c r="L3121">
        <v>1932</v>
      </c>
      <c r="M3121">
        <v>959570</v>
      </c>
      <c r="N3121">
        <v>185206</v>
      </c>
      <c r="O3121">
        <v>47061</v>
      </c>
      <c r="P3121">
        <v>122940</v>
      </c>
      <c r="Q3121" t="s">
        <v>93</v>
      </c>
      <c r="R3121">
        <v>503388</v>
      </c>
    </row>
    <row r="3122" spans="1:18" x14ac:dyDescent="0.25">
      <c r="A3122" t="s">
        <v>412</v>
      </c>
      <c r="B3122" t="s">
        <v>413</v>
      </c>
      <c r="C3122" t="s">
        <v>85</v>
      </c>
      <c r="D3122">
        <v>100</v>
      </c>
      <c r="E3122" t="s">
        <v>86</v>
      </c>
      <c r="F3122" t="s">
        <v>87</v>
      </c>
      <c r="G3122" t="s">
        <v>88</v>
      </c>
      <c r="H3122" t="s">
        <v>89</v>
      </c>
      <c r="I3122" t="s">
        <v>194</v>
      </c>
      <c r="J3122" t="s">
        <v>91</v>
      </c>
      <c r="K3122" t="s">
        <v>195</v>
      </c>
      <c r="L3122">
        <v>20588</v>
      </c>
      <c r="M3122">
        <v>959570</v>
      </c>
      <c r="N3122">
        <v>185206</v>
      </c>
      <c r="O3122">
        <v>47061</v>
      </c>
      <c r="P3122">
        <v>122940</v>
      </c>
      <c r="Q3122" t="s">
        <v>93</v>
      </c>
      <c r="R3122">
        <v>503388</v>
      </c>
    </row>
    <row r="3123" spans="1:18" x14ac:dyDescent="0.25">
      <c r="A3123" t="s">
        <v>412</v>
      </c>
      <c r="B3123" t="s">
        <v>413</v>
      </c>
      <c r="C3123" t="s">
        <v>85</v>
      </c>
      <c r="D3123">
        <v>100</v>
      </c>
      <c r="E3123" t="s">
        <v>86</v>
      </c>
      <c r="F3123" t="s">
        <v>87</v>
      </c>
      <c r="G3123" t="s">
        <v>88</v>
      </c>
      <c r="H3123" t="s">
        <v>89</v>
      </c>
      <c r="I3123" t="s">
        <v>196</v>
      </c>
      <c r="J3123" t="s">
        <v>91</v>
      </c>
      <c r="K3123" t="s">
        <v>197</v>
      </c>
      <c r="L3123">
        <v>28436</v>
      </c>
      <c r="M3123">
        <v>959570</v>
      </c>
      <c r="N3123">
        <v>185206</v>
      </c>
      <c r="O3123">
        <v>47061</v>
      </c>
      <c r="P3123">
        <v>122940</v>
      </c>
      <c r="Q3123" t="s">
        <v>93</v>
      </c>
      <c r="R3123">
        <v>503388</v>
      </c>
    </row>
    <row r="3124" spans="1:18" x14ac:dyDescent="0.25">
      <c r="A3124" t="s">
        <v>412</v>
      </c>
      <c r="B3124" t="s">
        <v>413</v>
      </c>
      <c r="C3124" t="s">
        <v>85</v>
      </c>
      <c r="D3124">
        <v>100</v>
      </c>
      <c r="E3124" t="s">
        <v>86</v>
      </c>
      <c r="F3124" t="s">
        <v>87</v>
      </c>
      <c r="G3124" t="s">
        <v>88</v>
      </c>
      <c r="H3124" t="s">
        <v>89</v>
      </c>
      <c r="I3124" t="s">
        <v>200</v>
      </c>
      <c r="J3124" t="s">
        <v>91</v>
      </c>
      <c r="K3124" t="s">
        <v>201</v>
      </c>
      <c r="L3124">
        <v>22836</v>
      </c>
      <c r="M3124">
        <v>959570</v>
      </c>
      <c r="N3124">
        <v>185206</v>
      </c>
      <c r="O3124">
        <v>47061</v>
      </c>
      <c r="P3124">
        <v>122940</v>
      </c>
      <c r="Q3124" t="s">
        <v>93</v>
      </c>
      <c r="R3124">
        <v>503388</v>
      </c>
    </row>
    <row r="3125" spans="1:18" x14ac:dyDescent="0.25">
      <c r="A3125" t="s">
        <v>412</v>
      </c>
      <c r="B3125" t="s">
        <v>413</v>
      </c>
      <c r="C3125" t="s">
        <v>85</v>
      </c>
      <c r="D3125">
        <v>100</v>
      </c>
      <c r="E3125" t="s">
        <v>86</v>
      </c>
      <c r="F3125" t="s">
        <v>87</v>
      </c>
      <c r="G3125" t="s">
        <v>88</v>
      </c>
      <c r="H3125" t="s">
        <v>89</v>
      </c>
      <c r="I3125" t="s">
        <v>208</v>
      </c>
      <c r="J3125" t="s">
        <v>91</v>
      </c>
      <c r="K3125" t="s">
        <v>209</v>
      </c>
      <c r="L3125">
        <v>200</v>
      </c>
      <c r="M3125">
        <v>959570</v>
      </c>
      <c r="N3125">
        <v>185206</v>
      </c>
      <c r="O3125">
        <v>47061</v>
      </c>
      <c r="P3125">
        <v>122940</v>
      </c>
      <c r="Q3125" t="s">
        <v>93</v>
      </c>
      <c r="R3125">
        <v>503388</v>
      </c>
    </row>
    <row r="3126" spans="1:18" x14ac:dyDescent="0.25">
      <c r="A3126" t="s">
        <v>412</v>
      </c>
      <c r="B3126" t="s">
        <v>413</v>
      </c>
      <c r="C3126" t="s">
        <v>85</v>
      </c>
      <c r="D3126">
        <v>100</v>
      </c>
      <c r="E3126" t="s">
        <v>86</v>
      </c>
      <c r="F3126" t="s">
        <v>87</v>
      </c>
      <c r="G3126" t="s">
        <v>88</v>
      </c>
      <c r="H3126" t="s">
        <v>89</v>
      </c>
      <c r="I3126" t="s">
        <v>208</v>
      </c>
      <c r="J3126" t="s">
        <v>91</v>
      </c>
      <c r="K3126" t="s">
        <v>209</v>
      </c>
      <c r="L3126">
        <v>1623</v>
      </c>
      <c r="M3126">
        <v>959570</v>
      </c>
      <c r="N3126">
        <v>185206</v>
      </c>
      <c r="O3126">
        <v>47061</v>
      </c>
      <c r="P3126">
        <v>122940</v>
      </c>
      <c r="Q3126" t="s">
        <v>93</v>
      </c>
      <c r="R3126">
        <v>503388</v>
      </c>
    </row>
    <row r="3127" spans="1:18" x14ac:dyDescent="0.25">
      <c r="A3127" t="s">
        <v>412</v>
      </c>
      <c r="B3127" t="s">
        <v>413</v>
      </c>
      <c r="C3127" t="s">
        <v>85</v>
      </c>
      <c r="D3127">
        <v>100</v>
      </c>
      <c r="E3127" t="s">
        <v>86</v>
      </c>
      <c r="F3127" t="s">
        <v>87</v>
      </c>
      <c r="G3127" t="s">
        <v>88</v>
      </c>
      <c r="H3127" t="s">
        <v>89</v>
      </c>
      <c r="I3127" t="s">
        <v>224</v>
      </c>
      <c r="J3127" t="s">
        <v>91</v>
      </c>
      <c r="K3127" t="s">
        <v>225</v>
      </c>
      <c r="L3127">
        <v>850</v>
      </c>
      <c r="M3127">
        <v>959570</v>
      </c>
      <c r="N3127">
        <v>185206</v>
      </c>
      <c r="O3127">
        <v>47061</v>
      </c>
      <c r="P3127">
        <v>122940</v>
      </c>
      <c r="Q3127" t="s">
        <v>93</v>
      </c>
      <c r="R3127">
        <v>503388</v>
      </c>
    </row>
    <row r="3128" spans="1:18" x14ac:dyDescent="0.25">
      <c r="A3128" t="s">
        <v>412</v>
      </c>
      <c r="B3128" t="s">
        <v>413</v>
      </c>
      <c r="C3128" t="s">
        <v>85</v>
      </c>
      <c r="D3128">
        <v>100</v>
      </c>
      <c r="E3128" t="s">
        <v>86</v>
      </c>
      <c r="F3128" t="s">
        <v>87</v>
      </c>
      <c r="G3128" t="s">
        <v>88</v>
      </c>
      <c r="H3128" t="s">
        <v>89</v>
      </c>
      <c r="I3128" t="s">
        <v>190</v>
      </c>
      <c r="J3128" t="s">
        <v>91</v>
      </c>
      <c r="K3128" t="s">
        <v>191</v>
      </c>
      <c r="L3128">
        <v>400</v>
      </c>
      <c r="M3128">
        <v>959570</v>
      </c>
      <c r="N3128">
        <v>185206</v>
      </c>
      <c r="O3128">
        <v>47061</v>
      </c>
      <c r="P3128">
        <v>122940</v>
      </c>
      <c r="Q3128" t="s">
        <v>93</v>
      </c>
      <c r="R3128">
        <v>503388</v>
      </c>
    </row>
    <row r="3129" spans="1:18" x14ac:dyDescent="0.25">
      <c r="A3129" t="s">
        <v>412</v>
      </c>
      <c r="B3129" t="s">
        <v>413</v>
      </c>
      <c r="C3129" t="s">
        <v>85</v>
      </c>
      <c r="D3129">
        <v>100</v>
      </c>
      <c r="E3129" t="s">
        <v>86</v>
      </c>
      <c r="F3129" t="s">
        <v>87</v>
      </c>
      <c r="G3129" t="s">
        <v>88</v>
      </c>
      <c r="H3129" t="s">
        <v>89</v>
      </c>
      <c r="I3129" t="s">
        <v>90</v>
      </c>
      <c r="J3129" t="s">
        <v>91</v>
      </c>
      <c r="K3129" t="s">
        <v>92</v>
      </c>
      <c r="L3129">
        <v>0</v>
      </c>
      <c r="M3129">
        <v>959570</v>
      </c>
      <c r="N3129">
        <v>185206</v>
      </c>
      <c r="O3129">
        <v>47061</v>
      </c>
      <c r="P3129">
        <v>122940</v>
      </c>
      <c r="Q3129" t="s">
        <v>93</v>
      </c>
      <c r="R3129">
        <v>503388</v>
      </c>
    </row>
    <row r="3130" spans="1:18" x14ac:dyDescent="0.25">
      <c r="A3130" t="s">
        <v>412</v>
      </c>
      <c r="B3130" t="s">
        <v>413</v>
      </c>
      <c r="C3130" t="s">
        <v>85</v>
      </c>
      <c r="D3130">
        <v>100</v>
      </c>
      <c r="E3130" t="s">
        <v>86</v>
      </c>
      <c r="F3130" t="s">
        <v>87</v>
      </c>
      <c r="G3130" t="s">
        <v>88</v>
      </c>
      <c r="H3130" t="s">
        <v>89</v>
      </c>
      <c r="I3130" t="s">
        <v>94</v>
      </c>
      <c r="J3130" t="s">
        <v>91</v>
      </c>
      <c r="K3130" t="s">
        <v>95</v>
      </c>
      <c r="L3130">
        <v>0</v>
      </c>
      <c r="M3130">
        <v>959570</v>
      </c>
      <c r="N3130">
        <v>185206</v>
      </c>
      <c r="O3130">
        <v>47061</v>
      </c>
      <c r="P3130">
        <v>122940</v>
      </c>
      <c r="Q3130" t="s">
        <v>93</v>
      </c>
      <c r="R3130">
        <v>503388</v>
      </c>
    </row>
    <row r="3131" spans="1:18" x14ac:dyDescent="0.25">
      <c r="A3131" t="s">
        <v>412</v>
      </c>
      <c r="B3131" t="s">
        <v>413</v>
      </c>
      <c r="C3131" t="s">
        <v>85</v>
      </c>
      <c r="D3131">
        <v>100</v>
      </c>
      <c r="E3131" t="s">
        <v>86</v>
      </c>
      <c r="F3131" t="s">
        <v>87</v>
      </c>
      <c r="G3131" t="s">
        <v>88</v>
      </c>
      <c r="H3131" t="s">
        <v>89</v>
      </c>
      <c r="I3131" t="s">
        <v>96</v>
      </c>
      <c r="J3131" t="s">
        <v>91</v>
      </c>
      <c r="K3131" t="s">
        <v>97</v>
      </c>
      <c r="L3131">
        <v>0</v>
      </c>
      <c r="M3131">
        <v>959570</v>
      </c>
      <c r="N3131">
        <v>185206</v>
      </c>
      <c r="O3131">
        <v>47061</v>
      </c>
      <c r="P3131">
        <v>122940</v>
      </c>
      <c r="Q3131" t="s">
        <v>93</v>
      </c>
      <c r="R3131">
        <v>503388</v>
      </c>
    </row>
    <row r="3132" spans="1:18" x14ac:dyDescent="0.25">
      <c r="A3132" t="s">
        <v>412</v>
      </c>
      <c r="B3132" t="s">
        <v>413</v>
      </c>
      <c r="C3132" t="s">
        <v>85</v>
      </c>
      <c r="D3132">
        <v>100</v>
      </c>
      <c r="E3132" t="s">
        <v>86</v>
      </c>
      <c r="F3132" t="s">
        <v>87</v>
      </c>
      <c r="G3132" t="s">
        <v>88</v>
      </c>
      <c r="H3132" t="s">
        <v>89</v>
      </c>
      <c r="I3132" t="s">
        <v>98</v>
      </c>
      <c r="J3132" t="s">
        <v>91</v>
      </c>
      <c r="K3132" t="s">
        <v>99</v>
      </c>
      <c r="L3132">
        <v>0</v>
      </c>
      <c r="M3132">
        <v>959570</v>
      </c>
      <c r="N3132">
        <v>185206</v>
      </c>
      <c r="O3132">
        <v>47061</v>
      </c>
      <c r="P3132">
        <v>122940</v>
      </c>
      <c r="Q3132" t="s">
        <v>93</v>
      </c>
      <c r="R3132">
        <v>503388</v>
      </c>
    </row>
    <row r="3133" spans="1:18" x14ac:dyDescent="0.25">
      <c r="A3133" t="s">
        <v>412</v>
      </c>
      <c r="B3133" t="s">
        <v>413</v>
      </c>
      <c r="C3133" t="s">
        <v>85</v>
      </c>
      <c r="D3133">
        <v>100</v>
      </c>
      <c r="E3133" t="s">
        <v>86</v>
      </c>
      <c r="F3133" t="s">
        <v>87</v>
      </c>
      <c r="G3133" t="s">
        <v>88</v>
      </c>
      <c r="H3133" t="s">
        <v>89</v>
      </c>
      <c r="I3133" t="s">
        <v>100</v>
      </c>
      <c r="J3133" t="s">
        <v>91</v>
      </c>
      <c r="K3133" t="s">
        <v>101</v>
      </c>
      <c r="L3133">
        <v>0</v>
      </c>
      <c r="M3133">
        <v>959570</v>
      </c>
      <c r="N3133">
        <v>185206</v>
      </c>
      <c r="O3133">
        <v>47061</v>
      </c>
      <c r="P3133">
        <v>122940</v>
      </c>
      <c r="Q3133" t="s">
        <v>93</v>
      </c>
      <c r="R3133">
        <v>503388</v>
      </c>
    </row>
    <row r="3134" spans="1:18" x14ac:dyDescent="0.25">
      <c r="A3134" t="s">
        <v>412</v>
      </c>
      <c r="B3134" t="s">
        <v>413</v>
      </c>
      <c r="C3134" t="s">
        <v>85</v>
      </c>
      <c r="D3134">
        <v>100</v>
      </c>
      <c r="E3134" t="s">
        <v>86</v>
      </c>
      <c r="F3134" t="s">
        <v>87</v>
      </c>
      <c r="G3134" t="s">
        <v>88</v>
      </c>
      <c r="H3134" t="s">
        <v>89</v>
      </c>
      <c r="I3134" t="s">
        <v>102</v>
      </c>
      <c r="J3134" t="s">
        <v>91</v>
      </c>
      <c r="K3134" t="s">
        <v>103</v>
      </c>
      <c r="L3134">
        <v>0</v>
      </c>
      <c r="M3134">
        <v>959570</v>
      </c>
      <c r="N3134">
        <v>185206</v>
      </c>
      <c r="O3134">
        <v>47061</v>
      </c>
      <c r="P3134">
        <v>122940</v>
      </c>
      <c r="Q3134" t="s">
        <v>93</v>
      </c>
      <c r="R3134">
        <v>503388</v>
      </c>
    </row>
    <row r="3135" spans="1:18" x14ac:dyDescent="0.25">
      <c r="A3135" t="s">
        <v>412</v>
      </c>
      <c r="B3135" t="s">
        <v>413</v>
      </c>
      <c r="C3135" t="s">
        <v>85</v>
      </c>
      <c r="D3135">
        <v>100</v>
      </c>
      <c r="E3135" t="s">
        <v>86</v>
      </c>
      <c r="F3135" t="s">
        <v>87</v>
      </c>
      <c r="G3135" t="s">
        <v>88</v>
      </c>
      <c r="H3135" t="s">
        <v>89</v>
      </c>
      <c r="I3135" t="s">
        <v>104</v>
      </c>
      <c r="J3135" t="s">
        <v>91</v>
      </c>
      <c r="K3135" t="s">
        <v>105</v>
      </c>
      <c r="L3135">
        <v>0</v>
      </c>
      <c r="M3135">
        <v>959570</v>
      </c>
      <c r="N3135">
        <v>185206</v>
      </c>
      <c r="O3135">
        <v>47061</v>
      </c>
      <c r="P3135">
        <v>122940</v>
      </c>
      <c r="Q3135" t="s">
        <v>93</v>
      </c>
      <c r="R3135">
        <v>503388</v>
      </c>
    </row>
    <row r="3136" spans="1:18" x14ac:dyDescent="0.25">
      <c r="A3136" t="s">
        <v>412</v>
      </c>
      <c r="B3136" t="s">
        <v>413</v>
      </c>
      <c r="C3136" t="s">
        <v>85</v>
      </c>
      <c r="D3136">
        <v>100</v>
      </c>
      <c r="E3136" t="s">
        <v>86</v>
      </c>
      <c r="F3136" t="s">
        <v>87</v>
      </c>
      <c r="G3136" t="s">
        <v>88</v>
      </c>
      <c r="H3136" t="s">
        <v>89</v>
      </c>
      <c r="I3136" t="s">
        <v>106</v>
      </c>
      <c r="J3136" t="s">
        <v>91</v>
      </c>
      <c r="K3136" t="s">
        <v>107</v>
      </c>
      <c r="L3136">
        <v>0</v>
      </c>
      <c r="M3136">
        <v>959570</v>
      </c>
      <c r="N3136">
        <v>185206</v>
      </c>
      <c r="O3136">
        <v>47061</v>
      </c>
      <c r="P3136">
        <v>122940</v>
      </c>
      <c r="Q3136" t="s">
        <v>93</v>
      </c>
      <c r="R3136">
        <v>503388</v>
      </c>
    </row>
    <row r="3137" spans="1:18" x14ac:dyDescent="0.25">
      <c r="A3137" t="s">
        <v>412</v>
      </c>
      <c r="B3137" t="s">
        <v>413</v>
      </c>
      <c r="C3137" t="s">
        <v>85</v>
      </c>
      <c r="D3137">
        <v>100</v>
      </c>
      <c r="E3137" t="s">
        <v>86</v>
      </c>
      <c r="F3137" t="s">
        <v>87</v>
      </c>
      <c r="G3137" t="s">
        <v>88</v>
      </c>
      <c r="H3137" t="s">
        <v>89</v>
      </c>
      <c r="I3137" t="s">
        <v>108</v>
      </c>
      <c r="J3137" t="s">
        <v>91</v>
      </c>
      <c r="K3137" t="s">
        <v>109</v>
      </c>
      <c r="L3137">
        <v>0</v>
      </c>
      <c r="M3137">
        <v>959570</v>
      </c>
      <c r="N3137">
        <v>185206</v>
      </c>
      <c r="O3137">
        <v>47061</v>
      </c>
      <c r="P3137">
        <v>122940</v>
      </c>
      <c r="Q3137" t="s">
        <v>93</v>
      </c>
      <c r="R3137">
        <v>503388</v>
      </c>
    </row>
    <row r="3138" spans="1:18" x14ac:dyDescent="0.25">
      <c r="A3138" t="s">
        <v>412</v>
      </c>
      <c r="B3138" t="s">
        <v>413</v>
      </c>
      <c r="C3138" t="s">
        <v>85</v>
      </c>
      <c r="D3138">
        <v>100</v>
      </c>
      <c r="E3138" t="s">
        <v>86</v>
      </c>
      <c r="F3138" t="s">
        <v>87</v>
      </c>
      <c r="G3138" t="s">
        <v>88</v>
      </c>
      <c r="H3138" t="s">
        <v>89</v>
      </c>
      <c r="I3138" t="s">
        <v>110</v>
      </c>
      <c r="J3138" t="s">
        <v>91</v>
      </c>
      <c r="K3138" t="s">
        <v>111</v>
      </c>
      <c r="L3138">
        <v>0</v>
      </c>
      <c r="M3138">
        <v>959570</v>
      </c>
      <c r="N3138">
        <v>185206</v>
      </c>
      <c r="O3138">
        <v>47061</v>
      </c>
      <c r="P3138">
        <v>122940</v>
      </c>
      <c r="Q3138" t="s">
        <v>93</v>
      </c>
      <c r="R3138">
        <v>503388</v>
      </c>
    </row>
    <row r="3139" spans="1:18" x14ac:dyDescent="0.25">
      <c r="A3139" t="s">
        <v>412</v>
      </c>
      <c r="B3139" t="s">
        <v>413</v>
      </c>
      <c r="C3139" t="s">
        <v>85</v>
      </c>
      <c r="D3139">
        <v>100</v>
      </c>
      <c r="E3139" t="s">
        <v>86</v>
      </c>
      <c r="F3139" t="s">
        <v>87</v>
      </c>
      <c r="G3139" t="s">
        <v>88</v>
      </c>
      <c r="H3139" t="s">
        <v>89</v>
      </c>
      <c r="I3139" t="s">
        <v>112</v>
      </c>
      <c r="J3139" t="s">
        <v>91</v>
      </c>
      <c r="K3139" t="s">
        <v>113</v>
      </c>
      <c r="L3139">
        <v>4824</v>
      </c>
      <c r="M3139">
        <v>959570</v>
      </c>
      <c r="N3139">
        <v>185206</v>
      </c>
      <c r="O3139">
        <v>47061</v>
      </c>
      <c r="P3139">
        <v>122940</v>
      </c>
      <c r="Q3139" t="s">
        <v>93</v>
      </c>
      <c r="R3139">
        <v>503388</v>
      </c>
    </row>
    <row r="3140" spans="1:18" x14ac:dyDescent="0.25">
      <c r="A3140" t="s">
        <v>412</v>
      </c>
      <c r="B3140" t="s">
        <v>413</v>
      </c>
      <c r="C3140" t="s">
        <v>85</v>
      </c>
      <c r="D3140">
        <v>100</v>
      </c>
      <c r="E3140" t="s">
        <v>86</v>
      </c>
      <c r="F3140" t="s">
        <v>87</v>
      </c>
      <c r="G3140" t="s">
        <v>88</v>
      </c>
      <c r="H3140" t="s">
        <v>89</v>
      </c>
      <c r="I3140" t="s">
        <v>114</v>
      </c>
      <c r="J3140" t="s">
        <v>91</v>
      </c>
      <c r="K3140" t="s">
        <v>115</v>
      </c>
      <c r="L3140">
        <v>75629</v>
      </c>
      <c r="M3140">
        <v>959570</v>
      </c>
      <c r="N3140">
        <v>185206</v>
      </c>
      <c r="O3140">
        <v>47061</v>
      </c>
      <c r="P3140">
        <v>122940</v>
      </c>
      <c r="Q3140" t="s">
        <v>93</v>
      </c>
      <c r="R3140">
        <v>503388</v>
      </c>
    </row>
    <row r="3141" spans="1:18" x14ac:dyDescent="0.25">
      <c r="A3141" t="s">
        <v>412</v>
      </c>
      <c r="B3141" t="s">
        <v>413</v>
      </c>
      <c r="C3141" t="s">
        <v>85</v>
      </c>
      <c r="D3141">
        <v>100</v>
      </c>
      <c r="E3141" t="s">
        <v>86</v>
      </c>
      <c r="F3141" t="s">
        <v>87</v>
      </c>
      <c r="G3141" t="s">
        <v>88</v>
      </c>
      <c r="H3141" t="s">
        <v>89</v>
      </c>
      <c r="I3141" t="s">
        <v>116</v>
      </c>
      <c r="J3141" t="s">
        <v>91</v>
      </c>
      <c r="K3141" t="s">
        <v>117</v>
      </c>
      <c r="L3141">
        <v>0</v>
      </c>
      <c r="M3141">
        <v>959570</v>
      </c>
      <c r="N3141">
        <v>185206</v>
      </c>
      <c r="O3141">
        <v>47061</v>
      </c>
      <c r="P3141">
        <v>122940</v>
      </c>
      <c r="Q3141" t="s">
        <v>93</v>
      </c>
      <c r="R3141">
        <v>503388</v>
      </c>
    </row>
    <row r="3142" spans="1:18" x14ac:dyDescent="0.25">
      <c r="A3142" t="s">
        <v>412</v>
      </c>
      <c r="B3142" t="s">
        <v>413</v>
      </c>
      <c r="C3142" t="s">
        <v>85</v>
      </c>
      <c r="D3142">
        <v>100</v>
      </c>
      <c r="E3142" t="s">
        <v>86</v>
      </c>
      <c r="F3142" t="s">
        <v>87</v>
      </c>
      <c r="G3142" t="s">
        <v>88</v>
      </c>
      <c r="H3142" t="s">
        <v>89</v>
      </c>
      <c r="I3142" t="s">
        <v>118</v>
      </c>
      <c r="J3142" t="s">
        <v>91</v>
      </c>
      <c r="K3142" t="s">
        <v>119</v>
      </c>
      <c r="L3142">
        <v>0</v>
      </c>
      <c r="M3142">
        <v>959570</v>
      </c>
      <c r="N3142">
        <v>185206</v>
      </c>
      <c r="O3142">
        <v>47061</v>
      </c>
      <c r="P3142">
        <v>122940</v>
      </c>
      <c r="Q3142" t="s">
        <v>93</v>
      </c>
      <c r="R3142">
        <v>503388</v>
      </c>
    </row>
    <row r="3143" spans="1:18" x14ac:dyDescent="0.25">
      <c r="A3143" t="s">
        <v>412</v>
      </c>
      <c r="B3143" t="s">
        <v>413</v>
      </c>
      <c r="C3143" t="s">
        <v>85</v>
      </c>
      <c r="D3143">
        <v>100</v>
      </c>
      <c r="E3143" t="s">
        <v>86</v>
      </c>
      <c r="F3143" t="s">
        <v>87</v>
      </c>
      <c r="G3143" t="s">
        <v>88</v>
      </c>
      <c r="H3143" t="s">
        <v>89</v>
      </c>
      <c r="I3143" t="s">
        <v>120</v>
      </c>
      <c r="J3143" t="s">
        <v>91</v>
      </c>
      <c r="K3143" t="s">
        <v>121</v>
      </c>
      <c r="L3143">
        <v>0</v>
      </c>
      <c r="M3143">
        <v>959570</v>
      </c>
      <c r="N3143">
        <v>185206</v>
      </c>
      <c r="O3143">
        <v>47061</v>
      </c>
      <c r="P3143">
        <v>122940</v>
      </c>
      <c r="Q3143" t="s">
        <v>93</v>
      </c>
      <c r="R3143">
        <v>503388</v>
      </c>
    </row>
    <row r="3144" spans="1:18" x14ac:dyDescent="0.25">
      <c r="A3144" t="s">
        <v>412</v>
      </c>
      <c r="B3144" t="s">
        <v>413</v>
      </c>
      <c r="C3144" t="s">
        <v>85</v>
      </c>
      <c r="D3144">
        <v>100</v>
      </c>
      <c r="E3144" t="s">
        <v>86</v>
      </c>
      <c r="F3144" t="s">
        <v>87</v>
      </c>
      <c r="G3144" t="s">
        <v>88</v>
      </c>
      <c r="H3144" t="s">
        <v>89</v>
      </c>
      <c r="I3144" t="s">
        <v>122</v>
      </c>
      <c r="J3144" t="s">
        <v>91</v>
      </c>
      <c r="K3144" t="s">
        <v>123</v>
      </c>
      <c r="L3144">
        <v>0</v>
      </c>
      <c r="M3144">
        <v>959570</v>
      </c>
      <c r="N3144">
        <v>185206</v>
      </c>
      <c r="O3144">
        <v>47061</v>
      </c>
      <c r="P3144">
        <v>122940</v>
      </c>
      <c r="Q3144" t="s">
        <v>93</v>
      </c>
      <c r="R3144">
        <v>503388</v>
      </c>
    </row>
    <row r="3145" spans="1:18" x14ac:dyDescent="0.25">
      <c r="A3145" t="s">
        <v>412</v>
      </c>
      <c r="B3145" t="s">
        <v>413</v>
      </c>
      <c r="C3145" t="s">
        <v>85</v>
      </c>
      <c r="D3145">
        <v>100</v>
      </c>
      <c r="E3145" t="s">
        <v>86</v>
      </c>
      <c r="F3145" t="s">
        <v>87</v>
      </c>
      <c r="G3145" t="s">
        <v>88</v>
      </c>
      <c r="H3145" t="s">
        <v>89</v>
      </c>
      <c r="I3145" t="s">
        <v>124</v>
      </c>
      <c r="J3145" t="s">
        <v>91</v>
      </c>
      <c r="K3145" t="s">
        <v>125</v>
      </c>
      <c r="L3145">
        <v>0</v>
      </c>
      <c r="M3145">
        <v>959570</v>
      </c>
      <c r="N3145">
        <v>185206</v>
      </c>
      <c r="O3145">
        <v>47061</v>
      </c>
      <c r="P3145">
        <v>122940</v>
      </c>
      <c r="Q3145" t="s">
        <v>93</v>
      </c>
      <c r="R3145">
        <v>503388</v>
      </c>
    </row>
    <row r="3146" spans="1:18" x14ac:dyDescent="0.25">
      <c r="A3146" t="s">
        <v>412</v>
      </c>
      <c r="B3146" t="s">
        <v>413</v>
      </c>
      <c r="C3146" t="s">
        <v>85</v>
      </c>
      <c r="D3146">
        <v>100</v>
      </c>
      <c r="E3146" t="s">
        <v>86</v>
      </c>
      <c r="F3146" t="s">
        <v>87</v>
      </c>
      <c r="G3146" t="s">
        <v>88</v>
      </c>
      <c r="H3146" t="s">
        <v>89</v>
      </c>
      <c r="I3146" t="s">
        <v>126</v>
      </c>
      <c r="J3146" t="s">
        <v>91</v>
      </c>
      <c r="K3146" t="s">
        <v>127</v>
      </c>
      <c r="L3146">
        <v>0</v>
      </c>
      <c r="M3146">
        <v>959570</v>
      </c>
      <c r="N3146">
        <v>185206</v>
      </c>
      <c r="O3146">
        <v>47061</v>
      </c>
      <c r="P3146">
        <v>122940</v>
      </c>
      <c r="Q3146" t="s">
        <v>93</v>
      </c>
      <c r="R3146">
        <v>503388</v>
      </c>
    </row>
    <row r="3147" spans="1:18" x14ac:dyDescent="0.25">
      <c r="A3147" t="s">
        <v>412</v>
      </c>
      <c r="B3147" t="s">
        <v>413</v>
      </c>
      <c r="C3147" t="s">
        <v>85</v>
      </c>
      <c r="D3147">
        <v>100</v>
      </c>
      <c r="E3147" t="s">
        <v>86</v>
      </c>
      <c r="F3147" t="s">
        <v>87</v>
      </c>
      <c r="G3147" t="s">
        <v>88</v>
      </c>
      <c r="H3147" t="s">
        <v>89</v>
      </c>
      <c r="I3147" t="s">
        <v>128</v>
      </c>
      <c r="J3147" t="s">
        <v>91</v>
      </c>
      <c r="K3147" t="s">
        <v>129</v>
      </c>
      <c r="L3147">
        <v>933588</v>
      </c>
      <c r="M3147">
        <v>959570</v>
      </c>
      <c r="N3147">
        <v>185206</v>
      </c>
      <c r="O3147">
        <v>47061</v>
      </c>
      <c r="P3147">
        <v>122940</v>
      </c>
      <c r="Q3147" t="s">
        <v>93</v>
      </c>
      <c r="R3147">
        <v>503388</v>
      </c>
    </row>
    <row r="3148" spans="1:18" x14ac:dyDescent="0.25">
      <c r="A3148" t="s">
        <v>412</v>
      </c>
      <c r="B3148" t="s">
        <v>413</v>
      </c>
      <c r="C3148" t="s">
        <v>85</v>
      </c>
      <c r="D3148">
        <v>100</v>
      </c>
      <c r="E3148" t="s">
        <v>86</v>
      </c>
      <c r="F3148" t="s">
        <v>87</v>
      </c>
      <c r="G3148" t="s">
        <v>88</v>
      </c>
      <c r="H3148" t="s">
        <v>89</v>
      </c>
      <c r="I3148" t="s">
        <v>130</v>
      </c>
      <c r="J3148" t="s">
        <v>91</v>
      </c>
      <c r="K3148" t="s">
        <v>131</v>
      </c>
      <c r="L3148">
        <v>300</v>
      </c>
      <c r="M3148">
        <v>959570</v>
      </c>
      <c r="N3148">
        <v>185206</v>
      </c>
      <c r="O3148">
        <v>47061</v>
      </c>
      <c r="P3148">
        <v>122940</v>
      </c>
      <c r="Q3148" t="s">
        <v>93</v>
      </c>
      <c r="R3148">
        <v>503388</v>
      </c>
    </row>
    <row r="3149" spans="1:18" x14ac:dyDescent="0.25">
      <c r="A3149" t="s">
        <v>412</v>
      </c>
      <c r="B3149" t="s">
        <v>413</v>
      </c>
      <c r="C3149" t="s">
        <v>85</v>
      </c>
      <c r="D3149">
        <v>100</v>
      </c>
      <c r="E3149" t="s">
        <v>86</v>
      </c>
      <c r="F3149" t="s">
        <v>87</v>
      </c>
      <c r="G3149" t="s">
        <v>88</v>
      </c>
      <c r="H3149" t="s">
        <v>89</v>
      </c>
      <c r="I3149" t="s">
        <v>132</v>
      </c>
      <c r="J3149" t="s">
        <v>91</v>
      </c>
      <c r="K3149" t="s">
        <v>133</v>
      </c>
      <c r="L3149">
        <v>-18672</v>
      </c>
      <c r="M3149">
        <v>959570</v>
      </c>
      <c r="N3149">
        <v>185206</v>
      </c>
      <c r="O3149">
        <v>47061</v>
      </c>
      <c r="P3149">
        <v>122940</v>
      </c>
      <c r="Q3149" t="s">
        <v>93</v>
      </c>
      <c r="R3149">
        <v>503388</v>
      </c>
    </row>
    <row r="3150" spans="1:18" x14ac:dyDescent="0.25">
      <c r="A3150" t="s">
        <v>412</v>
      </c>
      <c r="B3150" t="s">
        <v>413</v>
      </c>
      <c r="C3150" t="s">
        <v>85</v>
      </c>
      <c r="D3150">
        <v>100</v>
      </c>
      <c r="E3150" t="s">
        <v>86</v>
      </c>
      <c r="F3150" t="s">
        <v>87</v>
      </c>
      <c r="G3150" t="s">
        <v>88</v>
      </c>
      <c r="H3150" t="s">
        <v>89</v>
      </c>
      <c r="I3150" t="s">
        <v>134</v>
      </c>
      <c r="J3150" t="s">
        <v>91</v>
      </c>
      <c r="K3150" t="s">
        <v>135</v>
      </c>
      <c r="L3150">
        <v>296982</v>
      </c>
      <c r="M3150">
        <v>959570</v>
      </c>
      <c r="N3150">
        <v>185206</v>
      </c>
      <c r="O3150">
        <v>47061</v>
      </c>
      <c r="P3150">
        <v>122940</v>
      </c>
      <c r="Q3150" t="s">
        <v>93</v>
      </c>
      <c r="R3150">
        <v>503388</v>
      </c>
    </row>
    <row r="3151" spans="1:18" x14ac:dyDescent="0.25">
      <c r="A3151" t="s">
        <v>412</v>
      </c>
      <c r="B3151" t="s">
        <v>413</v>
      </c>
      <c r="C3151" t="s">
        <v>85</v>
      </c>
      <c r="D3151">
        <v>100</v>
      </c>
      <c r="E3151" t="s">
        <v>86</v>
      </c>
      <c r="F3151" t="s">
        <v>87</v>
      </c>
      <c r="G3151" t="s">
        <v>88</v>
      </c>
      <c r="H3151" t="s">
        <v>89</v>
      </c>
      <c r="I3151" t="s">
        <v>136</v>
      </c>
      <c r="J3151" t="s">
        <v>91</v>
      </c>
      <c r="K3151" t="s">
        <v>137</v>
      </c>
      <c r="L3151">
        <v>750</v>
      </c>
      <c r="M3151">
        <v>959570</v>
      </c>
      <c r="N3151">
        <v>185206</v>
      </c>
      <c r="O3151">
        <v>47061</v>
      </c>
      <c r="P3151">
        <v>122940</v>
      </c>
      <c r="Q3151" t="s">
        <v>93</v>
      </c>
      <c r="R3151">
        <v>503388</v>
      </c>
    </row>
    <row r="3152" spans="1:18" x14ac:dyDescent="0.25">
      <c r="A3152" t="s">
        <v>412</v>
      </c>
      <c r="B3152" t="s">
        <v>413</v>
      </c>
      <c r="C3152" t="s">
        <v>85</v>
      </c>
      <c r="D3152">
        <v>100</v>
      </c>
      <c r="E3152" t="s">
        <v>86</v>
      </c>
      <c r="F3152" t="s">
        <v>87</v>
      </c>
      <c r="G3152" t="s">
        <v>88</v>
      </c>
      <c r="H3152" t="s">
        <v>89</v>
      </c>
      <c r="I3152" t="s">
        <v>138</v>
      </c>
      <c r="J3152" t="s">
        <v>91</v>
      </c>
      <c r="K3152" t="s">
        <v>139</v>
      </c>
      <c r="L3152">
        <v>180673</v>
      </c>
      <c r="M3152">
        <v>959570</v>
      </c>
      <c r="N3152">
        <v>185206</v>
      </c>
      <c r="O3152">
        <v>47061</v>
      </c>
      <c r="P3152">
        <v>122940</v>
      </c>
      <c r="Q3152" t="s">
        <v>93</v>
      </c>
      <c r="R3152">
        <v>503388</v>
      </c>
    </row>
    <row r="3153" spans="1:18" x14ac:dyDescent="0.25">
      <c r="A3153" t="s">
        <v>412</v>
      </c>
      <c r="B3153" t="s">
        <v>413</v>
      </c>
      <c r="C3153" t="s">
        <v>85</v>
      </c>
      <c r="D3153">
        <v>100</v>
      </c>
      <c r="E3153" t="s">
        <v>86</v>
      </c>
      <c r="F3153" t="s">
        <v>87</v>
      </c>
      <c r="G3153" t="s">
        <v>88</v>
      </c>
      <c r="H3153" t="s">
        <v>89</v>
      </c>
      <c r="I3153" t="s">
        <v>140</v>
      </c>
      <c r="J3153" t="s">
        <v>91</v>
      </c>
      <c r="K3153" t="s">
        <v>141</v>
      </c>
      <c r="L3153">
        <v>3565</v>
      </c>
      <c r="M3153">
        <v>959570</v>
      </c>
      <c r="N3153">
        <v>185206</v>
      </c>
      <c r="O3153">
        <v>47061</v>
      </c>
      <c r="P3153">
        <v>122940</v>
      </c>
      <c r="Q3153" t="s">
        <v>93</v>
      </c>
      <c r="R3153">
        <v>503388</v>
      </c>
    </row>
    <row r="3154" spans="1:18" x14ac:dyDescent="0.25">
      <c r="A3154" t="s">
        <v>412</v>
      </c>
      <c r="B3154" t="s">
        <v>413</v>
      </c>
      <c r="C3154" t="s">
        <v>85</v>
      </c>
      <c r="D3154">
        <v>100</v>
      </c>
      <c r="E3154" t="s">
        <v>86</v>
      </c>
      <c r="F3154" t="s">
        <v>87</v>
      </c>
      <c r="G3154" t="s">
        <v>88</v>
      </c>
      <c r="H3154" t="s">
        <v>89</v>
      </c>
      <c r="I3154" t="s">
        <v>142</v>
      </c>
      <c r="J3154" t="s">
        <v>91</v>
      </c>
      <c r="K3154" t="s">
        <v>143</v>
      </c>
      <c r="L3154">
        <v>0</v>
      </c>
      <c r="M3154">
        <v>959570</v>
      </c>
      <c r="N3154">
        <v>185206</v>
      </c>
      <c r="O3154">
        <v>47061</v>
      </c>
      <c r="P3154">
        <v>122940</v>
      </c>
      <c r="Q3154" t="s">
        <v>93</v>
      </c>
      <c r="R3154">
        <v>503388</v>
      </c>
    </row>
    <row r="3155" spans="1:18" x14ac:dyDescent="0.25">
      <c r="A3155" t="s">
        <v>412</v>
      </c>
      <c r="B3155" t="s">
        <v>413</v>
      </c>
      <c r="C3155" t="s">
        <v>85</v>
      </c>
      <c r="D3155">
        <v>100</v>
      </c>
      <c r="E3155" t="s">
        <v>86</v>
      </c>
      <c r="F3155" t="s">
        <v>87</v>
      </c>
      <c r="G3155" t="s">
        <v>88</v>
      </c>
      <c r="H3155" t="s">
        <v>89</v>
      </c>
      <c r="I3155" t="s">
        <v>144</v>
      </c>
      <c r="J3155" t="s">
        <v>91</v>
      </c>
      <c r="K3155" t="s">
        <v>145</v>
      </c>
      <c r="L3155">
        <v>0</v>
      </c>
      <c r="M3155">
        <v>959570</v>
      </c>
      <c r="N3155">
        <v>185206</v>
      </c>
      <c r="O3155">
        <v>47061</v>
      </c>
      <c r="P3155">
        <v>122940</v>
      </c>
      <c r="Q3155" t="s">
        <v>93</v>
      </c>
      <c r="R3155">
        <v>503388</v>
      </c>
    </row>
    <row r="3156" spans="1:18" x14ac:dyDescent="0.25">
      <c r="A3156" t="s">
        <v>412</v>
      </c>
      <c r="B3156" t="s">
        <v>413</v>
      </c>
      <c r="C3156" t="s">
        <v>85</v>
      </c>
      <c r="D3156">
        <v>100</v>
      </c>
      <c r="E3156" t="s">
        <v>86</v>
      </c>
      <c r="F3156" t="s">
        <v>87</v>
      </c>
      <c r="G3156" t="s">
        <v>88</v>
      </c>
      <c r="H3156" t="s">
        <v>89</v>
      </c>
      <c r="I3156" t="s">
        <v>146</v>
      </c>
      <c r="J3156" t="s">
        <v>91</v>
      </c>
      <c r="K3156" t="s">
        <v>147</v>
      </c>
      <c r="L3156">
        <v>11009</v>
      </c>
      <c r="M3156">
        <v>959570</v>
      </c>
      <c r="N3156">
        <v>185206</v>
      </c>
      <c r="O3156">
        <v>47061</v>
      </c>
      <c r="P3156">
        <v>122940</v>
      </c>
      <c r="Q3156" t="s">
        <v>93</v>
      </c>
      <c r="R3156">
        <v>503388</v>
      </c>
    </row>
    <row r="3157" spans="1:18" x14ac:dyDescent="0.25">
      <c r="A3157" t="s">
        <v>412</v>
      </c>
      <c r="B3157" t="s">
        <v>413</v>
      </c>
      <c r="C3157" t="s">
        <v>85</v>
      </c>
      <c r="D3157">
        <v>100</v>
      </c>
      <c r="E3157" t="s">
        <v>86</v>
      </c>
      <c r="F3157" t="s">
        <v>87</v>
      </c>
      <c r="G3157" t="s">
        <v>88</v>
      </c>
      <c r="H3157" t="s">
        <v>89</v>
      </c>
      <c r="I3157" t="s">
        <v>148</v>
      </c>
      <c r="J3157" t="s">
        <v>91</v>
      </c>
      <c r="K3157" t="s">
        <v>149</v>
      </c>
      <c r="L3157">
        <v>0</v>
      </c>
      <c r="M3157">
        <v>959570</v>
      </c>
      <c r="N3157">
        <v>185206</v>
      </c>
      <c r="O3157">
        <v>47061</v>
      </c>
      <c r="P3157">
        <v>122940</v>
      </c>
      <c r="Q3157" t="s">
        <v>93</v>
      </c>
      <c r="R3157">
        <v>503388</v>
      </c>
    </row>
    <row r="3158" spans="1:18" x14ac:dyDescent="0.25">
      <c r="A3158" t="s">
        <v>412</v>
      </c>
      <c r="B3158" t="s">
        <v>413</v>
      </c>
      <c r="C3158" t="s">
        <v>85</v>
      </c>
      <c r="D3158">
        <v>100</v>
      </c>
      <c r="E3158" t="s">
        <v>86</v>
      </c>
      <c r="F3158" t="s">
        <v>87</v>
      </c>
      <c r="G3158" t="s">
        <v>88</v>
      </c>
      <c r="H3158" t="s">
        <v>89</v>
      </c>
      <c r="I3158" t="s">
        <v>150</v>
      </c>
      <c r="J3158" t="s">
        <v>91</v>
      </c>
      <c r="K3158" t="s">
        <v>151</v>
      </c>
      <c r="L3158">
        <v>9231</v>
      </c>
      <c r="M3158">
        <v>959570</v>
      </c>
      <c r="N3158">
        <v>185206</v>
      </c>
      <c r="O3158">
        <v>47061</v>
      </c>
      <c r="P3158">
        <v>122940</v>
      </c>
      <c r="Q3158" t="s">
        <v>93</v>
      </c>
      <c r="R3158">
        <v>503388</v>
      </c>
    </row>
    <row r="3159" spans="1:18" x14ac:dyDescent="0.25">
      <c r="A3159" t="s">
        <v>412</v>
      </c>
      <c r="B3159" t="s">
        <v>413</v>
      </c>
      <c r="C3159" t="s">
        <v>85</v>
      </c>
      <c r="D3159">
        <v>100</v>
      </c>
      <c r="E3159" t="s">
        <v>86</v>
      </c>
      <c r="F3159" t="s">
        <v>87</v>
      </c>
      <c r="G3159" t="s">
        <v>88</v>
      </c>
      <c r="H3159" t="s">
        <v>89</v>
      </c>
      <c r="I3159" t="s">
        <v>152</v>
      </c>
      <c r="J3159" t="s">
        <v>91</v>
      </c>
      <c r="K3159" t="s">
        <v>153</v>
      </c>
      <c r="L3159">
        <v>7047</v>
      </c>
      <c r="M3159">
        <v>959570</v>
      </c>
      <c r="N3159">
        <v>185206</v>
      </c>
      <c r="O3159">
        <v>47061</v>
      </c>
      <c r="P3159">
        <v>122940</v>
      </c>
      <c r="Q3159" t="s">
        <v>93</v>
      </c>
      <c r="R3159">
        <v>503388</v>
      </c>
    </row>
    <row r="3160" spans="1:18" x14ac:dyDescent="0.25">
      <c r="A3160" t="s">
        <v>412</v>
      </c>
      <c r="B3160" t="s">
        <v>413</v>
      </c>
      <c r="C3160" t="s">
        <v>85</v>
      </c>
      <c r="D3160">
        <v>100</v>
      </c>
      <c r="E3160" t="s">
        <v>86</v>
      </c>
      <c r="F3160" t="s">
        <v>87</v>
      </c>
      <c r="G3160" t="s">
        <v>88</v>
      </c>
      <c r="H3160" t="s">
        <v>89</v>
      </c>
      <c r="I3160" t="s">
        <v>154</v>
      </c>
      <c r="J3160" t="s">
        <v>91</v>
      </c>
      <c r="K3160" t="s">
        <v>155</v>
      </c>
      <c r="L3160">
        <v>0</v>
      </c>
      <c r="M3160">
        <v>959570</v>
      </c>
      <c r="N3160">
        <v>185206</v>
      </c>
      <c r="O3160">
        <v>47061</v>
      </c>
      <c r="P3160">
        <v>122940</v>
      </c>
      <c r="Q3160" t="s">
        <v>93</v>
      </c>
      <c r="R3160">
        <v>503388</v>
      </c>
    </row>
    <row r="3161" spans="1:18" x14ac:dyDescent="0.25">
      <c r="A3161" t="s">
        <v>412</v>
      </c>
      <c r="B3161" t="s">
        <v>413</v>
      </c>
      <c r="C3161" t="s">
        <v>85</v>
      </c>
      <c r="D3161">
        <v>100</v>
      </c>
      <c r="E3161" t="s">
        <v>86</v>
      </c>
      <c r="F3161" t="s">
        <v>87</v>
      </c>
      <c r="G3161" t="s">
        <v>88</v>
      </c>
      <c r="H3161" t="s">
        <v>89</v>
      </c>
      <c r="I3161" t="s">
        <v>156</v>
      </c>
      <c r="J3161" t="s">
        <v>91</v>
      </c>
      <c r="K3161" t="s">
        <v>157</v>
      </c>
      <c r="L3161">
        <v>0</v>
      </c>
      <c r="M3161">
        <v>959570</v>
      </c>
      <c r="N3161">
        <v>185206</v>
      </c>
      <c r="O3161">
        <v>47061</v>
      </c>
      <c r="P3161">
        <v>122940</v>
      </c>
      <c r="Q3161" t="s">
        <v>93</v>
      </c>
      <c r="R3161">
        <v>503388</v>
      </c>
    </row>
    <row r="3162" spans="1:18" x14ac:dyDescent="0.25">
      <c r="A3162" t="s">
        <v>412</v>
      </c>
      <c r="B3162" t="s">
        <v>413</v>
      </c>
      <c r="C3162" t="s">
        <v>85</v>
      </c>
      <c r="D3162">
        <v>100</v>
      </c>
      <c r="E3162" t="s">
        <v>86</v>
      </c>
      <c r="F3162" t="s">
        <v>87</v>
      </c>
      <c r="G3162" t="s">
        <v>88</v>
      </c>
      <c r="H3162" t="s">
        <v>89</v>
      </c>
      <c r="I3162" t="s">
        <v>158</v>
      </c>
      <c r="J3162" t="s">
        <v>91</v>
      </c>
      <c r="K3162" t="s">
        <v>159</v>
      </c>
      <c r="L3162">
        <v>1692</v>
      </c>
      <c r="M3162">
        <v>959570</v>
      </c>
      <c r="N3162">
        <v>185206</v>
      </c>
      <c r="O3162">
        <v>47061</v>
      </c>
      <c r="P3162">
        <v>122940</v>
      </c>
      <c r="Q3162" t="s">
        <v>93</v>
      </c>
      <c r="R3162">
        <v>503388</v>
      </c>
    </row>
    <row r="3163" spans="1:18" x14ac:dyDescent="0.25">
      <c r="A3163" t="s">
        <v>412</v>
      </c>
      <c r="B3163" t="s">
        <v>413</v>
      </c>
      <c r="C3163" t="s">
        <v>85</v>
      </c>
      <c r="D3163">
        <v>100</v>
      </c>
      <c r="E3163" t="s">
        <v>86</v>
      </c>
      <c r="F3163" t="s">
        <v>87</v>
      </c>
      <c r="G3163" t="s">
        <v>88</v>
      </c>
      <c r="H3163" t="s">
        <v>89</v>
      </c>
      <c r="I3163" t="s">
        <v>160</v>
      </c>
      <c r="J3163" t="s">
        <v>91</v>
      </c>
      <c r="K3163" t="s">
        <v>161</v>
      </c>
      <c r="L3163">
        <v>725</v>
      </c>
      <c r="M3163">
        <v>959570</v>
      </c>
      <c r="N3163">
        <v>185206</v>
      </c>
      <c r="O3163">
        <v>47061</v>
      </c>
      <c r="P3163">
        <v>122940</v>
      </c>
      <c r="Q3163" t="s">
        <v>93</v>
      </c>
      <c r="R3163">
        <v>503388</v>
      </c>
    </row>
    <row r="3164" spans="1:18" x14ac:dyDescent="0.25">
      <c r="A3164" t="s">
        <v>412</v>
      </c>
      <c r="B3164" t="s">
        <v>413</v>
      </c>
      <c r="C3164" t="s">
        <v>85</v>
      </c>
      <c r="D3164">
        <v>100</v>
      </c>
      <c r="E3164" t="s">
        <v>86</v>
      </c>
      <c r="F3164" t="s">
        <v>87</v>
      </c>
      <c r="G3164" t="s">
        <v>88</v>
      </c>
      <c r="H3164" t="s">
        <v>89</v>
      </c>
      <c r="I3164" t="s">
        <v>162</v>
      </c>
      <c r="J3164" t="s">
        <v>91</v>
      </c>
      <c r="K3164" t="s">
        <v>163</v>
      </c>
      <c r="L3164">
        <v>0</v>
      </c>
      <c r="M3164">
        <v>959570</v>
      </c>
      <c r="N3164">
        <v>185206</v>
      </c>
      <c r="O3164">
        <v>47061</v>
      </c>
      <c r="P3164">
        <v>122940</v>
      </c>
      <c r="Q3164" t="s">
        <v>93</v>
      </c>
      <c r="R3164">
        <v>503388</v>
      </c>
    </row>
    <row r="3165" spans="1:18" x14ac:dyDescent="0.25">
      <c r="A3165" t="s">
        <v>412</v>
      </c>
      <c r="B3165" t="s">
        <v>413</v>
      </c>
      <c r="C3165" t="s">
        <v>85</v>
      </c>
      <c r="D3165">
        <v>100</v>
      </c>
      <c r="E3165" t="s">
        <v>86</v>
      </c>
      <c r="F3165" t="s">
        <v>87</v>
      </c>
      <c r="G3165" t="s">
        <v>88</v>
      </c>
      <c r="H3165" t="s">
        <v>89</v>
      </c>
      <c r="I3165" t="s">
        <v>164</v>
      </c>
      <c r="J3165" t="s">
        <v>91</v>
      </c>
      <c r="K3165" t="s">
        <v>165</v>
      </c>
      <c r="L3165">
        <v>6025</v>
      </c>
      <c r="M3165">
        <v>959570</v>
      </c>
      <c r="N3165">
        <v>185206</v>
      </c>
      <c r="O3165">
        <v>47061</v>
      </c>
      <c r="P3165">
        <v>122940</v>
      </c>
      <c r="Q3165" t="s">
        <v>93</v>
      </c>
      <c r="R3165">
        <v>503388</v>
      </c>
    </row>
    <row r="3166" spans="1:18" x14ac:dyDescent="0.25">
      <c r="A3166" t="s">
        <v>412</v>
      </c>
      <c r="B3166" t="s">
        <v>413</v>
      </c>
      <c r="C3166" t="s">
        <v>85</v>
      </c>
      <c r="D3166">
        <v>100</v>
      </c>
      <c r="E3166" t="s">
        <v>86</v>
      </c>
      <c r="F3166" t="s">
        <v>87</v>
      </c>
      <c r="G3166" t="s">
        <v>88</v>
      </c>
      <c r="H3166" t="s">
        <v>89</v>
      </c>
      <c r="I3166" t="s">
        <v>166</v>
      </c>
      <c r="J3166" t="s">
        <v>91</v>
      </c>
      <c r="K3166" t="s">
        <v>167</v>
      </c>
      <c r="L3166">
        <v>0</v>
      </c>
      <c r="M3166">
        <v>959570</v>
      </c>
      <c r="N3166">
        <v>185206</v>
      </c>
      <c r="O3166">
        <v>47061</v>
      </c>
      <c r="P3166">
        <v>122940</v>
      </c>
      <c r="Q3166" t="s">
        <v>93</v>
      </c>
      <c r="R3166">
        <v>503388</v>
      </c>
    </row>
    <row r="3167" spans="1:18" x14ac:dyDescent="0.25">
      <c r="A3167" t="s">
        <v>412</v>
      </c>
      <c r="B3167" t="s">
        <v>413</v>
      </c>
      <c r="C3167" t="s">
        <v>85</v>
      </c>
      <c r="D3167">
        <v>100</v>
      </c>
      <c r="E3167" t="s">
        <v>86</v>
      </c>
      <c r="F3167" t="s">
        <v>87</v>
      </c>
      <c r="G3167" t="s">
        <v>88</v>
      </c>
      <c r="H3167" t="s">
        <v>89</v>
      </c>
      <c r="I3167" t="s">
        <v>168</v>
      </c>
      <c r="J3167" t="s">
        <v>91</v>
      </c>
      <c r="K3167" t="s">
        <v>169</v>
      </c>
      <c r="L3167">
        <v>1221</v>
      </c>
      <c r="M3167">
        <v>959570</v>
      </c>
      <c r="N3167">
        <v>185206</v>
      </c>
      <c r="O3167">
        <v>47061</v>
      </c>
      <c r="P3167">
        <v>122940</v>
      </c>
      <c r="Q3167" t="s">
        <v>93</v>
      </c>
      <c r="R3167">
        <v>503388</v>
      </c>
    </row>
    <row r="3168" spans="1:18" x14ac:dyDescent="0.25">
      <c r="A3168" t="s">
        <v>412</v>
      </c>
      <c r="B3168" t="s">
        <v>413</v>
      </c>
      <c r="C3168" t="s">
        <v>85</v>
      </c>
      <c r="D3168">
        <v>100</v>
      </c>
      <c r="E3168" t="s">
        <v>86</v>
      </c>
      <c r="F3168" t="s">
        <v>87</v>
      </c>
      <c r="G3168" t="s">
        <v>88</v>
      </c>
      <c r="H3168" t="s">
        <v>89</v>
      </c>
      <c r="I3168" t="s">
        <v>170</v>
      </c>
      <c r="J3168" t="s">
        <v>91</v>
      </c>
      <c r="K3168" t="s">
        <v>171</v>
      </c>
      <c r="L3168">
        <v>1500</v>
      </c>
      <c r="M3168">
        <v>959570</v>
      </c>
      <c r="N3168">
        <v>185206</v>
      </c>
      <c r="O3168">
        <v>47061</v>
      </c>
      <c r="P3168">
        <v>122940</v>
      </c>
      <c r="Q3168" t="s">
        <v>93</v>
      </c>
      <c r="R3168">
        <v>503388</v>
      </c>
    </row>
    <row r="3169" spans="1:18" x14ac:dyDescent="0.25">
      <c r="A3169" t="s">
        <v>412</v>
      </c>
      <c r="B3169" t="s">
        <v>413</v>
      </c>
      <c r="C3169" t="s">
        <v>85</v>
      </c>
      <c r="D3169">
        <v>100</v>
      </c>
      <c r="E3169" t="s">
        <v>86</v>
      </c>
      <c r="F3169" t="s">
        <v>87</v>
      </c>
      <c r="G3169" t="s">
        <v>88</v>
      </c>
      <c r="H3169" t="s">
        <v>89</v>
      </c>
      <c r="I3169" t="s">
        <v>172</v>
      </c>
      <c r="J3169" t="s">
        <v>91</v>
      </c>
      <c r="K3169" t="s">
        <v>173</v>
      </c>
      <c r="L3169">
        <v>0</v>
      </c>
      <c r="M3169">
        <v>959570</v>
      </c>
      <c r="N3169">
        <v>185206</v>
      </c>
      <c r="O3169">
        <v>47061</v>
      </c>
      <c r="P3169">
        <v>122940</v>
      </c>
      <c r="Q3169" t="s">
        <v>93</v>
      </c>
      <c r="R3169">
        <v>503388</v>
      </c>
    </row>
    <row r="3170" spans="1:18" x14ac:dyDescent="0.25">
      <c r="A3170" t="s">
        <v>412</v>
      </c>
      <c r="B3170" t="s">
        <v>413</v>
      </c>
      <c r="C3170" t="s">
        <v>85</v>
      </c>
      <c r="D3170">
        <v>100</v>
      </c>
      <c r="E3170" t="s">
        <v>86</v>
      </c>
      <c r="F3170" t="s">
        <v>87</v>
      </c>
      <c r="G3170" t="s">
        <v>88</v>
      </c>
      <c r="H3170" t="s">
        <v>89</v>
      </c>
      <c r="I3170" t="s">
        <v>174</v>
      </c>
      <c r="J3170" t="s">
        <v>91</v>
      </c>
      <c r="K3170" t="s">
        <v>175</v>
      </c>
      <c r="L3170">
        <v>0</v>
      </c>
      <c r="M3170">
        <v>959570</v>
      </c>
      <c r="N3170">
        <v>185206</v>
      </c>
      <c r="O3170">
        <v>47061</v>
      </c>
      <c r="P3170">
        <v>122940</v>
      </c>
      <c r="Q3170" t="s">
        <v>93</v>
      </c>
      <c r="R3170">
        <v>503388</v>
      </c>
    </row>
    <row r="3171" spans="1:18" x14ac:dyDescent="0.25">
      <c r="A3171" t="s">
        <v>412</v>
      </c>
      <c r="B3171" t="s">
        <v>413</v>
      </c>
      <c r="C3171" t="s">
        <v>85</v>
      </c>
      <c r="D3171">
        <v>100</v>
      </c>
      <c r="E3171" t="s">
        <v>86</v>
      </c>
      <c r="F3171" t="s">
        <v>87</v>
      </c>
      <c r="G3171" t="s">
        <v>88</v>
      </c>
      <c r="H3171" t="s">
        <v>89</v>
      </c>
      <c r="I3171" t="s">
        <v>176</v>
      </c>
      <c r="J3171" t="s">
        <v>91</v>
      </c>
      <c r="K3171" t="s">
        <v>177</v>
      </c>
      <c r="L3171">
        <v>0</v>
      </c>
      <c r="M3171">
        <v>959570</v>
      </c>
      <c r="N3171">
        <v>185206</v>
      </c>
      <c r="O3171">
        <v>47061</v>
      </c>
      <c r="P3171">
        <v>122940</v>
      </c>
      <c r="Q3171" t="s">
        <v>93</v>
      </c>
      <c r="R3171">
        <v>503388</v>
      </c>
    </row>
    <row r="3172" spans="1:18" x14ac:dyDescent="0.25">
      <c r="A3172" t="s">
        <v>412</v>
      </c>
      <c r="B3172" t="s">
        <v>413</v>
      </c>
      <c r="C3172" t="s">
        <v>85</v>
      </c>
      <c r="D3172">
        <v>100</v>
      </c>
      <c r="E3172" t="s">
        <v>86</v>
      </c>
      <c r="F3172" t="s">
        <v>87</v>
      </c>
      <c r="G3172" t="s">
        <v>88</v>
      </c>
      <c r="H3172" t="s">
        <v>89</v>
      </c>
      <c r="I3172" t="s">
        <v>178</v>
      </c>
      <c r="J3172" t="s">
        <v>91</v>
      </c>
      <c r="K3172" t="s">
        <v>179</v>
      </c>
      <c r="L3172">
        <v>19489</v>
      </c>
      <c r="M3172">
        <v>959570</v>
      </c>
      <c r="N3172">
        <v>185206</v>
      </c>
      <c r="O3172">
        <v>47061</v>
      </c>
      <c r="P3172">
        <v>122940</v>
      </c>
      <c r="Q3172" t="s">
        <v>93</v>
      </c>
      <c r="R3172">
        <v>503388</v>
      </c>
    </row>
    <row r="3173" spans="1:18" x14ac:dyDescent="0.25">
      <c r="A3173" t="s">
        <v>412</v>
      </c>
      <c r="B3173" t="s">
        <v>413</v>
      </c>
      <c r="C3173" t="s">
        <v>85</v>
      </c>
      <c r="D3173">
        <v>100</v>
      </c>
      <c r="E3173" t="s">
        <v>86</v>
      </c>
      <c r="F3173" t="s">
        <v>87</v>
      </c>
      <c r="G3173" t="s">
        <v>88</v>
      </c>
      <c r="H3173" t="s">
        <v>89</v>
      </c>
      <c r="I3173" t="s">
        <v>180</v>
      </c>
      <c r="J3173" t="s">
        <v>91</v>
      </c>
      <c r="K3173" t="s">
        <v>181</v>
      </c>
      <c r="L3173">
        <v>35667</v>
      </c>
      <c r="M3173">
        <v>959570</v>
      </c>
      <c r="N3173">
        <v>185206</v>
      </c>
      <c r="O3173">
        <v>47061</v>
      </c>
      <c r="P3173">
        <v>122940</v>
      </c>
      <c r="Q3173" t="s">
        <v>93</v>
      </c>
      <c r="R3173">
        <v>503388</v>
      </c>
    </row>
    <row r="3174" spans="1:18" x14ac:dyDescent="0.25">
      <c r="A3174" t="s">
        <v>412</v>
      </c>
      <c r="B3174" t="s">
        <v>413</v>
      </c>
      <c r="C3174" t="s">
        <v>85</v>
      </c>
      <c r="D3174">
        <v>100</v>
      </c>
      <c r="E3174" t="s">
        <v>86</v>
      </c>
      <c r="F3174" t="s">
        <v>87</v>
      </c>
      <c r="G3174" t="s">
        <v>88</v>
      </c>
      <c r="H3174" t="s">
        <v>89</v>
      </c>
      <c r="I3174" t="s">
        <v>182</v>
      </c>
      <c r="J3174" t="s">
        <v>91</v>
      </c>
      <c r="K3174" t="s">
        <v>183</v>
      </c>
      <c r="L3174">
        <v>0</v>
      </c>
      <c r="M3174">
        <v>959570</v>
      </c>
      <c r="N3174">
        <v>185206</v>
      </c>
      <c r="O3174">
        <v>47061</v>
      </c>
      <c r="P3174">
        <v>122940</v>
      </c>
      <c r="Q3174" t="s">
        <v>93</v>
      </c>
      <c r="R3174">
        <v>503388</v>
      </c>
    </row>
    <row r="3175" spans="1:18" x14ac:dyDescent="0.25">
      <c r="A3175" t="s">
        <v>412</v>
      </c>
      <c r="B3175" t="s">
        <v>413</v>
      </c>
      <c r="C3175" t="s">
        <v>85</v>
      </c>
      <c r="D3175">
        <v>100</v>
      </c>
      <c r="E3175" t="s">
        <v>86</v>
      </c>
      <c r="F3175" t="s">
        <v>87</v>
      </c>
      <c r="G3175" t="s">
        <v>88</v>
      </c>
      <c r="H3175" t="s">
        <v>89</v>
      </c>
      <c r="I3175" t="s">
        <v>184</v>
      </c>
      <c r="J3175" t="s">
        <v>91</v>
      </c>
      <c r="K3175" t="s">
        <v>185</v>
      </c>
      <c r="L3175">
        <v>0</v>
      </c>
      <c r="M3175">
        <v>959570</v>
      </c>
      <c r="N3175">
        <v>185206</v>
      </c>
      <c r="O3175">
        <v>47061</v>
      </c>
      <c r="P3175">
        <v>122940</v>
      </c>
      <c r="Q3175" t="s">
        <v>93</v>
      </c>
      <c r="R3175">
        <v>503388</v>
      </c>
    </row>
    <row r="3176" spans="1:18" x14ac:dyDescent="0.25">
      <c r="A3176" t="s">
        <v>412</v>
      </c>
      <c r="B3176" t="s">
        <v>413</v>
      </c>
      <c r="C3176" t="s">
        <v>85</v>
      </c>
      <c r="D3176">
        <v>100</v>
      </c>
      <c r="E3176" t="s">
        <v>86</v>
      </c>
      <c r="F3176" t="s">
        <v>87</v>
      </c>
      <c r="G3176" t="s">
        <v>88</v>
      </c>
      <c r="H3176" t="s">
        <v>89</v>
      </c>
      <c r="I3176" t="s">
        <v>186</v>
      </c>
      <c r="J3176" t="s">
        <v>91</v>
      </c>
      <c r="K3176" t="s">
        <v>187</v>
      </c>
      <c r="L3176">
        <v>0</v>
      </c>
      <c r="M3176">
        <v>959570</v>
      </c>
      <c r="N3176">
        <v>185206</v>
      </c>
      <c r="O3176">
        <v>47061</v>
      </c>
      <c r="P3176">
        <v>122940</v>
      </c>
      <c r="Q3176" t="s">
        <v>93</v>
      </c>
      <c r="R3176">
        <v>503388</v>
      </c>
    </row>
    <row r="3177" spans="1:18" x14ac:dyDescent="0.25">
      <c r="A3177" t="s">
        <v>412</v>
      </c>
      <c r="B3177" t="s">
        <v>413</v>
      </c>
      <c r="C3177" t="s">
        <v>85</v>
      </c>
      <c r="D3177">
        <v>100</v>
      </c>
      <c r="E3177" t="s">
        <v>86</v>
      </c>
      <c r="F3177" t="s">
        <v>87</v>
      </c>
      <c r="G3177" t="s">
        <v>88</v>
      </c>
      <c r="H3177" t="s">
        <v>89</v>
      </c>
      <c r="I3177" t="s">
        <v>188</v>
      </c>
      <c r="J3177" t="s">
        <v>91</v>
      </c>
      <c r="K3177" t="s">
        <v>189</v>
      </c>
      <c r="L3177">
        <v>0</v>
      </c>
      <c r="M3177">
        <v>959570</v>
      </c>
      <c r="N3177">
        <v>185206</v>
      </c>
      <c r="O3177">
        <v>47061</v>
      </c>
      <c r="P3177">
        <v>122940</v>
      </c>
      <c r="Q3177" t="s">
        <v>93</v>
      </c>
      <c r="R3177">
        <v>503388</v>
      </c>
    </row>
    <row r="3178" spans="1:18" x14ac:dyDescent="0.25">
      <c r="A3178" t="s">
        <v>412</v>
      </c>
      <c r="B3178" t="s">
        <v>413</v>
      </c>
      <c r="C3178" t="s">
        <v>85</v>
      </c>
      <c r="D3178">
        <v>100</v>
      </c>
      <c r="E3178" t="s">
        <v>86</v>
      </c>
      <c r="F3178" t="s">
        <v>87</v>
      </c>
      <c r="G3178" t="s">
        <v>88</v>
      </c>
      <c r="H3178" t="s">
        <v>89</v>
      </c>
      <c r="I3178" t="s">
        <v>190</v>
      </c>
      <c r="J3178" t="s">
        <v>91</v>
      </c>
      <c r="K3178" t="s">
        <v>191</v>
      </c>
      <c r="L3178">
        <v>5535</v>
      </c>
      <c r="M3178">
        <v>959570</v>
      </c>
      <c r="N3178">
        <v>185206</v>
      </c>
      <c r="O3178">
        <v>47061</v>
      </c>
      <c r="P3178">
        <v>122940</v>
      </c>
      <c r="Q3178" t="s">
        <v>93</v>
      </c>
      <c r="R3178">
        <v>503388</v>
      </c>
    </row>
    <row r="3179" spans="1:18" x14ac:dyDescent="0.25">
      <c r="A3179" t="s">
        <v>412</v>
      </c>
      <c r="B3179" t="s">
        <v>413</v>
      </c>
      <c r="C3179" t="s">
        <v>85</v>
      </c>
      <c r="D3179">
        <v>100</v>
      </c>
      <c r="E3179" t="s">
        <v>86</v>
      </c>
      <c r="F3179" t="s">
        <v>87</v>
      </c>
      <c r="G3179" t="s">
        <v>88</v>
      </c>
      <c r="H3179" t="s">
        <v>89</v>
      </c>
      <c r="I3179" t="s">
        <v>192</v>
      </c>
      <c r="J3179" t="s">
        <v>91</v>
      </c>
      <c r="K3179" t="s">
        <v>193</v>
      </c>
      <c r="L3179">
        <v>4315</v>
      </c>
      <c r="M3179">
        <v>959570</v>
      </c>
      <c r="N3179">
        <v>185206</v>
      </c>
      <c r="O3179">
        <v>47061</v>
      </c>
      <c r="P3179">
        <v>122940</v>
      </c>
      <c r="Q3179" t="s">
        <v>93</v>
      </c>
      <c r="R3179">
        <v>503388</v>
      </c>
    </row>
    <row r="3180" spans="1:18" x14ac:dyDescent="0.25">
      <c r="A3180" t="s">
        <v>412</v>
      </c>
      <c r="B3180" t="s">
        <v>413</v>
      </c>
      <c r="C3180" t="s">
        <v>85</v>
      </c>
      <c r="D3180">
        <v>100</v>
      </c>
      <c r="E3180" t="s">
        <v>86</v>
      </c>
      <c r="F3180" t="s">
        <v>87</v>
      </c>
      <c r="G3180" t="s">
        <v>88</v>
      </c>
      <c r="H3180" t="s">
        <v>89</v>
      </c>
      <c r="I3180" t="s">
        <v>194</v>
      </c>
      <c r="J3180" t="s">
        <v>91</v>
      </c>
      <c r="K3180" t="s">
        <v>195</v>
      </c>
      <c r="L3180">
        <v>29724</v>
      </c>
      <c r="M3180">
        <v>959570</v>
      </c>
      <c r="N3180">
        <v>185206</v>
      </c>
      <c r="O3180">
        <v>47061</v>
      </c>
      <c r="P3180">
        <v>122940</v>
      </c>
      <c r="Q3180" t="s">
        <v>93</v>
      </c>
      <c r="R3180">
        <v>503388</v>
      </c>
    </row>
    <row r="3181" spans="1:18" x14ac:dyDescent="0.25">
      <c r="A3181" t="s">
        <v>412</v>
      </c>
      <c r="B3181" t="s">
        <v>413</v>
      </c>
      <c r="C3181" t="s">
        <v>85</v>
      </c>
      <c r="D3181">
        <v>100</v>
      </c>
      <c r="E3181" t="s">
        <v>86</v>
      </c>
      <c r="F3181" t="s">
        <v>87</v>
      </c>
      <c r="G3181" t="s">
        <v>88</v>
      </c>
      <c r="H3181" t="s">
        <v>89</v>
      </c>
      <c r="I3181" t="s">
        <v>196</v>
      </c>
      <c r="J3181" t="s">
        <v>91</v>
      </c>
      <c r="K3181" t="s">
        <v>197</v>
      </c>
      <c r="L3181">
        <v>46760</v>
      </c>
      <c r="M3181">
        <v>959570</v>
      </c>
      <c r="N3181">
        <v>185206</v>
      </c>
      <c r="O3181">
        <v>47061</v>
      </c>
      <c r="P3181">
        <v>122940</v>
      </c>
      <c r="Q3181" t="s">
        <v>93</v>
      </c>
      <c r="R3181">
        <v>503388</v>
      </c>
    </row>
    <row r="3182" spans="1:18" x14ac:dyDescent="0.25">
      <c r="A3182" t="s">
        <v>412</v>
      </c>
      <c r="B3182" t="s">
        <v>413</v>
      </c>
      <c r="C3182" t="s">
        <v>85</v>
      </c>
      <c r="D3182">
        <v>100</v>
      </c>
      <c r="E3182" t="s">
        <v>86</v>
      </c>
      <c r="F3182" t="s">
        <v>87</v>
      </c>
      <c r="G3182" t="s">
        <v>88</v>
      </c>
      <c r="H3182" t="s">
        <v>89</v>
      </c>
      <c r="I3182" t="s">
        <v>198</v>
      </c>
      <c r="J3182" t="s">
        <v>91</v>
      </c>
      <c r="K3182" t="s">
        <v>199</v>
      </c>
      <c r="L3182">
        <v>0</v>
      </c>
      <c r="M3182">
        <v>959570</v>
      </c>
      <c r="N3182">
        <v>185206</v>
      </c>
      <c r="O3182">
        <v>47061</v>
      </c>
      <c r="P3182">
        <v>122940</v>
      </c>
      <c r="Q3182" t="s">
        <v>93</v>
      </c>
      <c r="R3182">
        <v>503388</v>
      </c>
    </row>
    <row r="3183" spans="1:18" x14ac:dyDescent="0.25">
      <c r="A3183" t="s">
        <v>412</v>
      </c>
      <c r="B3183" t="s">
        <v>413</v>
      </c>
      <c r="C3183" t="s">
        <v>85</v>
      </c>
      <c r="D3183">
        <v>100</v>
      </c>
      <c r="E3183" t="s">
        <v>86</v>
      </c>
      <c r="F3183" t="s">
        <v>87</v>
      </c>
      <c r="G3183" t="s">
        <v>88</v>
      </c>
      <c r="H3183" t="s">
        <v>89</v>
      </c>
      <c r="I3183" t="s">
        <v>200</v>
      </c>
      <c r="J3183" t="s">
        <v>91</v>
      </c>
      <c r="K3183" t="s">
        <v>201</v>
      </c>
      <c r="L3183">
        <v>15510</v>
      </c>
      <c r="M3183">
        <v>959570</v>
      </c>
      <c r="N3183">
        <v>185206</v>
      </c>
      <c r="O3183">
        <v>47061</v>
      </c>
      <c r="P3183">
        <v>122940</v>
      </c>
      <c r="Q3183" t="s">
        <v>93</v>
      </c>
      <c r="R3183">
        <v>503388</v>
      </c>
    </row>
    <row r="3184" spans="1:18" x14ac:dyDescent="0.25">
      <c r="A3184" t="s">
        <v>412</v>
      </c>
      <c r="B3184" t="s">
        <v>413</v>
      </c>
      <c r="C3184" t="s">
        <v>85</v>
      </c>
      <c r="D3184">
        <v>100</v>
      </c>
      <c r="E3184" t="s">
        <v>86</v>
      </c>
      <c r="F3184" t="s">
        <v>87</v>
      </c>
      <c r="G3184" t="s">
        <v>88</v>
      </c>
      <c r="H3184" t="s">
        <v>89</v>
      </c>
      <c r="I3184" t="s">
        <v>202</v>
      </c>
      <c r="J3184" t="s">
        <v>91</v>
      </c>
      <c r="K3184" t="s">
        <v>203</v>
      </c>
      <c r="L3184">
        <v>472</v>
      </c>
      <c r="M3184">
        <v>959570</v>
      </c>
      <c r="N3184">
        <v>185206</v>
      </c>
      <c r="O3184">
        <v>47061</v>
      </c>
      <c r="P3184">
        <v>122940</v>
      </c>
      <c r="Q3184" t="s">
        <v>93</v>
      </c>
      <c r="R3184">
        <v>503388</v>
      </c>
    </row>
    <row r="3185" spans="1:18" x14ac:dyDescent="0.25">
      <c r="A3185" t="s">
        <v>412</v>
      </c>
      <c r="B3185" t="s">
        <v>413</v>
      </c>
      <c r="C3185" t="s">
        <v>85</v>
      </c>
      <c r="D3185">
        <v>100</v>
      </c>
      <c r="E3185" t="s">
        <v>86</v>
      </c>
      <c r="F3185" t="s">
        <v>87</v>
      </c>
      <c r="G3185" t="s">
        <v>88</v>
      </c>
      <c r="H3185" t="s">
        <v>89</v>
      </c>
      <c r="I3185" t="s">
        <v>204</v>
      </c>
      <c r="J3185" t="s">
        <v>91</v>
      </c>
      <c r="K3185" t="s">
        <v>205</v>
      </c>
      <c r="L3185">
        <v>0</v>
      </c>
      <c r="M3185">
        <v>959570</v>
      </c>
      <c r="N3185">
        <v>185206</v>
      </c>
      <c r="O3185">
        <v>47061</v>
      </c>
      <c r="P3185">
        <v>122940</v>
      </c>
      <c r="Q3185" t="s">
        <v>93</v>
      </c>
      <c r="R3185">
        <v>503388</v>
      </c>
    </row>
    <row r="3186" spans="1:18" x14ac:dyDescent="0.25">
      <c r="A3186" t="s">
        <v>412</v>
      </c>
      <c r="B3186" t="s">
        <v>413</v>
      </c>
      <c r="C3186" t="s">
        <v>85</v>
      </c>
      <c r="D3186">
        <v>100</v>
      </c>
      <c r="E3186" t="s">
        <v>86</v>
      </c>
      <c r="F3186" t="s">
        <v>87</v>
      </c>
      <c r="G3186" t="s">
        <v>88</v>
      </c>
      <c r="H3186" t="s">
        <v>89</v>
      </c>
      <c r="I3186" t="s">
        <v>206</v>
      </c>
      <c r="J3186" t="s">
        <v>91</v>
      </c>
      <c r="K3186" t="s">
        <v>207</v>
      </c>
      <c r="L3186">
        <v>395</v>
      </c>
      <c r="M3186">
        <v>959570</v>
      </c>
      <c r="N3186">
        <v>185206</v>
      </c>
      <c r="O3186">
        <v>47061</v>
      </c>
      <c r="P3186">
        <v>122940</v>
      </c>
      <c r="Q3186" t="s">
        <v>93</v>
      </c>
      <c r="R3186">
        <v>503388</v>
      </c>
    </row>
    <row r="3187" spans="1:18" x14ac:dyDescent="0.25">
      <c r="A3187" t="s">
        <v>412</v>
      </c>
      <c r="B3187" t="s">
        <v>413</v>
      </c>
      <c r="C3187" t="s">
        <v>85</v>
      </c>
      <c r="D3187">
        <v>100</v>
      </c>
      <c r="E3187" t="s">
        <v>86</v>
      </c>
      <c r="F3187" t="s">
        <v>87</v>
      </c>
      <c r="G3187" t="s">
        <v>88</v>
      </c>
      <c r="H3187" t="s">
        <v>89</v>
      </c>
      <c r="I3187" t="s">
        <v>208</v>
      </c>
      <c r="J3187" t="s">
        <v>91</v>
      </c>
      <c r="K3187" t="s">
        <v>209</v>
      </c>
      <c r="L3187">
        <v>545</v>
      </c>
      <c r="M3187">
        <v>959570</v>
      </c>
      <c r="N3187">
        <v>185206</v>
      </c>
      <c r="O3187">
        <v>47061</v>
      </c>
      <c r="P3187">
        <v>122940</v>
      </c>
      <c r="Q3187" t="s">
        <v>93</v>
      </c>
      <c r="R3187">
        <v>503388</v>
      </c>
    </row>
    <row r="3188" spans="1:18" x14ac:dyDescent="0.25">
      <c r="A3188" t="s">
        <v>412</v>
      </c>
      <c r="B3188" t="s">
        <v>413</v>
      </c>
      <c r="C3188" t="s">
        <v>85</v>
      </c>
      <c r="D3188">
        <v>100</v>
      </c>
      <c r="E3188" t="s">
        <v>86</v>
      </c>
      <c r="F3188" t="s">
        <v>87</v>
      </c>
      <c r="G3188" t="s">
        <v>88</v>
      </c>
      <c r="H3188" t="s">
        <v>89</v>
      </c>
      <c r="I3188" t="s">
        <v>210</v>
      </c>
      <c r="J3188" t="s">
        <v>91</v>
      </c>
      <c r="K3188" t="s">
        <v>211</v>
      </c>
      <c r="L3188">
        <v>9875</v>
      </c>
      <c r="M3188">
        <v>959570</v>
      </c>
      <c r="N3188">
        <v>185206</v>
      </c>
      <c r="O3188">
        <v>47061</v>
      </c>
      <c r="P3188">
        <v>122940</v>
      </c>
      <c r="Q3188" t="s">
        <v>93</v>
      </c>
      <c r="R3188">
        <v>503388</v>
      </c>
    </row>
    <row r="3189" spans="1:18" x14ac:dyDescent="0.25">
      <c r="A3189" t="s">
        <v>412</v>
      </c>
      <c r="B3189" t="s">
        <v>413</v>
      </c>
      <c r="C3189" t="s">
        <v>85</v>
      </c>
      <c r="D3189">
        <v>100</v>
      </c>
      <c r="E3189" t="s">
        <v>86</v>
      </c>
      <c r="F3189" t="s">
        <v>87</v>
      </c>
      <c r="G3189" t="s">
        <v>88</v>
      </c>
      <c r="H3189" t="s">
        <v>89</v>
      </c>
      <c r="I3189" t="s">
        <v>212</v>
      </c>
      <c r="J3189" t="s">
        <v>91</v>
      </c>
      <c r="K3189" t="s">
        <v>213</v>
      </c>
      <c r="L3189">
        <v>900</v>
      </c>
      <c r="M3189">
        <v>959570</v>
      </c>
      <c r="N3189">
        <v>185206</v>
      </c>
      <c r="O3189">
        <v>47061</v>
      </c>
      <c r="P3189">
        <v>122940</v>
      </c>
      <c r="Q3189" t="s">
        <v>93</v>
      </c>
      <c r="R3189">
        <v>503388</v>
      </c>
    </row>
    <row r="3190" spans="1:18" x14ac:dyDescent="0.25">
      <c r="A3190" t="s">
        <v>412</v>
      </c>
      <c r="B3190" t="s">
        <v>413</v>
      </c>
      <c r="C3190" t="s">
        <v>85</v>
      </c>
      <c r="D3190">
        <v>100</v>
      </c>
      <c r="E3190" t="s">
        <v>86</v>
      </c>
      <c r="F3190" t="s">
        <v>87</v>
      </c>
      <c r="G3190" t="s">
        <v>88</v>
      </c>
      <c r="H3190" t="s">
        <v>89</v>
      </c>
      <c r="I3190" t="s">
        <v>214</v>
      </c>
      <c r="J3190" t="s">
        <v>91</v>
      </c>
      <c r="K3190" t="s">
        <v>215</v>
      </c>
      <c r="L3190">
        <v>43341</v>
      </c>
      <c r="M3190">
        <v>959570</v>
      </c>
      <c r="N3190">
        <v>185206</v>
      </c>
      <c r="O3190">
        <v>47061</v>
      </c>
      <c r="P3190">
        <v>122940</v>
      </c>
      <c r="Q3190" t="s">
        <v>93</v>
      </c>
      <c r="R3190">
        <v>503388</v>
      </c>
    </row>
    <row r="3191" spans="1:18" x14ac:dyDescent="0.25">
      <c r="A3191" t="s">
        <v>412</v>
      </c>
      <c r="B3191" t="s">
        <v>413</v>
      </c>
      <c r="C3191" t="s">
        <v>85</v>
      </c>
      <c r="D3191">
        <v>100</v>
      </c>
      <c r="E3191" t="s">
        <v>86</v>
      </c>
      <c r="F3191" t="s">
        <v>87</v>
      </c>
      <c r="G3191" t="s">
        <v>88</v>
      </c>
      <c r="H3191" t="s">
        <v>89</v>
      </c>
      <c r="I3191" t="s">
        <v>216</v>
      </c>
      <c r="J3191" t="s">
        <v>91</v>
      </c>
      <c r="K3191" t="s">
        <v>217</v>
      </c>
      <c r="L3191">
        <v>490</v>
      </c>
      <c r="M3191">
        <v>959570</v>
      </c>
      <c r="N3191">
        <v>185206</v>
      </c>
      <c r="O3191">
        <v>47061</v>
      </c>
      <c r="P3191">
        <v>122940</v>
      </c>
      <c r="Q3191" t="s">
        <v>93</v>
      </c>
      <c r="R3191">
        <v>503388</v>
      </c>
    </row>
    <row r="3192" spans="1:18" x14ac:dyDescent="0.25">
      <c r="A3192" t="s">
        <v>412</v>
      </c>
      <c r="B3192" t="s">
        <v>413</v>
      </c>
      <c r="C3192" t="s">
        <v>85</v>
      </c>
      <c r="D3192">
        <v>100</v>
      </c>
      <c r="E3192" t="s">
        <v>86</v>
      </c>
      <c r="F3192" t="s">
        <v>87</v>
      </c>
      <c r="G3192" t="s">
        <v>88</v>
      </c>
      <c r="H3192" t="s">
        <v>89</v>
      </c>
      <c r="I3192" t="s">
        <v>218</v>
      </c>
      <c r="J3192" t="s">
        <v>91</v>
      </c>
      <c r="K3192" t="s">
        <v>219</v>
      </c>
      <c r="L3192">
        <v>0</v>
      </c>
      <c r="M3192">
        <v>959570</v>
      </c>
      <c r="N3192">
        <v>185206</v>
      </c>
      <c r="O3192">
        <v>47061</v>
      </c>
      <c r="P3192">
        <v>122940</v>
      </c>
      <c r="Q3192" t="s">
        <v>93</v>
      </c>
      <c r="R3192">
        <v>503388</v>
      </c>
    </row>
    <row r="3193" spans="1:18" x14ac:dyDescent="0.25">
      <c r="A3193" t="s">
        <v>412</v>
      </c>
      <c r="B3193" t="s">
        <v>413</v>
      </c>
      <c r="C3193" t="s">
        <v>85</v>
      </c>
      <c r="D3193">
        <v>100</v>
      </c>
      <c r="E3193" t="s">
        <v>86</v>
      </c>
      <c r="F3193" t="s">
        <v>87</v>
      </c>
      <c r="G3193" t="s">
        <v>88</v>
      </c>
      <c r="H3193" t="s">
        <v>89</v>
      </c>
      <c r="I3193" t="s">
        <v>220</v>
      </c>
      <c r="J3193" t="s">
        <v>91</v>
      </c>
      <c r="K3193" t="s">
        <v>221</v>
      </c>
      <c r="L3193">
        <v>4973</v>
      </c>
      <c r="M3193">
        <v>959570</v>
      </c>
      <c r="N3193">
        <v>185206</v>
      </c>
      <c r="O3193">
        <v>47061</v>
      </c>
      <c r="P3193">
        <v>122940</v>
      </c>
      <c r="Q3193" t="s">
        <v>93</v>
      </c>
      <c r="R3193">
        <v>503388</v>
      </c>
    </row>
    <row r="3194" spans="1:18" x14ac:dyDescent="0.25">
      <c r="A3194" t="s">
        <v>412</v>
      </c>
      <c r="B3194" t="s">
        <v>413</v>
      </c>
      <c r="C3194" t="s">
        <v>85</v>
      </c>
      <c r="D3194">
        <v>100</v>
      </c>
      <c r="E3194" t="s">
        <v>86</v>
      </c>
      <c r="F3194" t="s">
        <v>87</v>
      </c>
      <c r="G3194" t="s">
        <v>88</v>
      </c>
      <c r="H3194" t="s">
        <v>89</v>
      </c>
      <c r="I3194" t="s">
        <v>222</v>
      </c>
      <c r="J3194" t="s">
        <v>91</v>
      </c>
      <c r="K3194" t="s">
        <v>223</v>
      </c>
      <c r="L3194">
        <v>960</v>
      </c>
      <c r="M3194">
        <v>959570</v>
      </c>
      <c r="N3194">
        <v>185206</v>
      </c>
      <c r="O3194">
        <v>47061</v>
      </c>
      <c r="P3194">
        <v>122940</v>
      </c>
      <c r="Q3194" t="s">
        <v>93</v>
      </c>
      <c r="R3194">
        <v>503388</v>
      </c>
    </row>
    <row r="3195" spans="1:18" x14ac:dyDescent="0.25">
      <c r="A3195" t="s">
        <v>412</v>
      </c>
      <c r="B3195" t="s">
        <v>413</v>
      </c>
      <c r="C3195" t="s">
        <v>85</v>
      </c>
      <c r="D3195">
        <v>100</v>
      </c>
      <c r="E3195" t="s">
        <v>86</v>
      </c>
      <c r="F3195" t="s">
        <v>87</v>
      </c>
      <c r="G3195" t="s">
        <v>88</v>
      </c>
      <c r="H3195" t="s">
        <v>89</v>
      </c>
      <c r="I3195" t="s">
        <v>224</v>
      </c>
      <c r="J3195" t="s">
        <v>91</v>
      </c>
      <c r="K3195" t="s">
        <v>225</v>
      </c>
      <c r="L3195">
        <v>1285</v>
      </c>
      <c r="M3195">
        <v>959570</v>
      </c>
      <c r="N3195">
        <v>185206</v>
      </c>
      <c r="O3195">
        <v>47061</v>
      </c>
      <c r="P3195">
        <v>122940</v>
      </c>
      <c r="Q3195" t="s">
        <v>93</v>
      </c>
      <c r="R3195">
        <v>503388</v>
      </c>
    </row>
    <row r="3196" spans="1:18" x14ac:dyDescent="0.25">
      <c r="A3196" t="s">
        <v>412</v>
      </c>
      <c r="B3196" t="s">
        <v>413</v>
      </c>
      <c r="C3196" t="s">
        <v>85</v>
      </c>
      <c r="D3196">
        <v>100</v>
      </c>
      <c r="E3196" t="s">
        <v>86</v>
      </c>
      <c r="F3196" t="s">
        <v>87</v>
      </c>
      <c r="G3196" t="s">
        <v>88</v>
      </c>
      <c r="H3196" t="s">
        <v>89</v>
      </c>
      <c r="I3196" t="s">
        <v>226</v>
      </c>
      <c r="J3196" t="s">
        <v>91</v>
      </c>
      <c r="K3196" t="s">
        <v>227</v>
      </c>
      <c r="L3196">
        <v>1200</v>
      </c>
      <c r="M3196">
        <v>959570</v>
      </c>
      <c r="N3196">
        <v>185206</v>
      </c>
      <c r="O3196">
        <v>47061</v>
      </c>
      <c r="P3196">
        <v>122940</v>
      </c>
      <c r="Q3196" t="s">
        <v>93</v>
      </c>
      <c r="R3196">
        <v>503388</v>
      </c>
    </row>
    <row r="3197" spans="1:18" x14ac:dyDescent="0.25">
      <c r="A3197" t="s">
        <v>412</v>
      </c>
      <c r="B3197" t="s">
        <v>413</v>
      </c>
      <c r="C3197" t="s">
        <v>85</v>
      </c>
      <c r="D3197">
        <v>100</v>
      </c>
      <c r="E3197" t="s">
        <v>86</v>
      </c>
      <c r="F3197" t="s">
        <v>87</v>
      </c>
      <c r="G3197" t="s">
        <v>88</v>
      </c>
      <c r="H3197" t="s">
        <v>89</v>
      </c>
      <c r="I3197" t="s">
        <v>228</v>
      </c>
      <c r="J3197" t="s">
        <v>91</v>
      </c>
      <c r="K3197" t="s">
        <v>229</v>
      </c>
      <c r="L3197">
        <v>0</v>
      </c>
      <c r="M3197">
        <v>959570</v>
      </c>
      <c r="N3197">
        <v>185206</v>
      </c>
      <c r="O3197">
        <v>47061</v>
      </c>
      <c r="P3197">
        <v>122940</v>
      </c>
      <c r="Q3197" t="s">
        <v>93</v>
      </c>
      <c r="R3197">
        <v>503388</v>
      </c>
    </row>
    <row r="3198" spans="1:18" x14ac:dyDescent="0.25">
      <c r="A3198" t="s">
        <v>412</v>
      </c>
      <c r="B3198" t="s">
        <v>413</v>
      </c>
      <c r="C3198" t="s">
        <v>85</v>
      </c>
      <c r="D3198">
        <v>100</v>
      </c>
      <c r="E3198" t="s">
        <v>86</v>
      </c>
      <c r="F3198" t="s">
        <v>87</v>
      </c>
      <c r="G3198" t="s">
        <v>88</v>
      </c>
      <c r="H3198" t="s">
        <v>89</v>
      </c>
      <c r="I3198" t="s">
        <v>230</v>
      </c>
      <c r="J3198" t="s">
        <v>91</v>
      </c>
      <c r="K3198" t="s">
        <v>231</v>
      </c>
      <c r="L3198">
        <v>1800</v>
      </c>
      <c r="M3198">
        <v>959570</v>
      </c>
      <c r="N3198">
        <v>185206</v>
      </c>
      <c r="O3198">
        <v>47061</v>
      </c>
      <c r="P3198">
        <v>122940</v>
      </c>
      <c r="Q3198" t="s">
        <v>93</v>
      </c>
      <c r="R3198">
        <v>503388</v>
      </c>
    </row>
    <row r="3199" spans="1:18" x14ac:dyDescent="0.25">
      <c r="A3199" t="s">
        <v>412</v>
      </c>
      <c r="B3199" t="s">
        <v>413</v>
      </c>
      <c r="C3199" t="s">
        <v>85</v>
      </c>
      <c r="D3199">
        <v>100</v>
      </c>
      <c r="E3199" t="s">
        <v>86</v>
      </c>
      <c r="F3199" t="s">
        <v>87</v>
      </c>
      <c r="G3199" t="s">
        <v>88</v>
      </c>
      <c r="H3199" t="s">
        <v>89</v>
      </c>
      <c r="I3199" t="s">
        <v>232</v>
      </c>
      <c r="J3199" t="s">
        <v>91</v>
      </c>
      <c r="K3199" t="s">
        <v>233</v>
      </c>
      <c r="L3199">
        <v>21764</v>
      </c>
      <c r="M3199">
        <v>959570</v>
      </c>
      <c r="N3199">
        <v>185206</v>
      </c>
      <c r="O3199">
        <v>47061</v>
      </c>
      <c r="P3199">
        <v>122940</v>
      </c>
      <c r="Q3199" t="s">
        <v>93</v>
      </c>
      <c r="R3199">
        <v>503388</v>
      </c>
    </row>
    <row r="3200" spans="1:18" x14ac:dyDescent="0.25">
      <c r="A3200" t="s">
        <v>412</v>
      </c>
      <c r="B3200" t="s">
        <v>413</v>
      </c>
      <c r="C3200" t="s">
        <v>85</v>
      </c>
      <c r="D3200">
        <v>100</v>
      </c>
      <c r="E3200" t="s">
        <v>86</v>
      </c>
      <c r="F3200" t="s">
        <v>87</v>
      </c>
      <c r="G3200" t="s">
        <v>88</v>
      </c>
      <c r="H3200" t="s">
        <v>89</v>
      </c>
      <c r="I3200" t="s">
        <v>234</v>
      </c>
      <c r="J3200" t="s">
        <v>91</v>
      </c>
      <c r="K3200" t="s">
        <v>235</v>
      </c>
      <c r="L3200">
        <v>0</v>
      </c>
      <c r="M3200">
        <v>959570</v>
      </c>
      <c r="N3200">
        <v>185206</v>
      </c>
      <c r="O3200">
        <v>47061</v>
      </c>
      <c r="P3200">
        <v>122940</v>
      </c>
      <c r="Q3200" t="s">
        <v>93</v>
      </c>
      <c r="R3200">
        <v>503388</v>
      </c>
    </row>
    <row r="3201" spans="1:18" x14ac:dyDescent="0.25">
      <c r="A3201" t="s">
        <v>412</v>
      </c>
      <c r="B3201" t="s">
        <v>413</v>
      </c>
      <c r="C3201" t="s">
        <v>85</v>
      </c>
      <c r="D3201">
        <v>100</v>
      </c>
      <c r="E3201" t="s">
        <v>86</v>
      </c>
      <c r="F3201" t="s">
        <v>87</v>
      </c>
      <c r="G3201" t="s">
        <v>88</v>
      </c>
      <c r="H3201" t="s">
        <v>89</v>
      </c>
      <c r="I3201" t="s">
        <v>236</v>
      </c>
      <c r="J3201" t="s">
        <v>91</v>
      </c>
      <c r="K3201" t="s">
        <v>237</v>
      </c>
      <c r="L3201">
        <v>0</v>
      </c>
      <c r="M3201">
        <v>959570</v>
      </c>
      <c r="N3201">
        <v>185206</v>
      </c>
      <c r="O3201">
        <v>47061</v>
      </c>
      <c r="P3201">
        <v>122940</v>
      </c>
      <c r="Q3201" t="s">
        <v>93</v>
      </c>
      <c r="R3201">
        <v>503388</v>
      </c>
    </row>
    <row r="3202" spans="1:18" x14ac:dyDescent="0.25">
      <c r="A3202" t="s">
        <v>412</v>
      </c>
      <c r="B3202" t="s">
        <v>413</v>
      </c>
      <c r="C3202" t="s">
        <v>85</v>
      </c>
      <c r="D3202">
        <v>100</v>
      </c>
      <c r="E3202" t="s">
        <v>86</v>
      </c>
      <c r="F3202" t="s">
        <v>87</v>
      </c>
      <c r="G3202" t="s">
        <v>88</v>
      </c>
      <c r="H3202" t="s">
        <v>89</v>
      </c>
      <c r="I3202" t="s">
        <v>130</v>
      </c>
      <c r="J3202" t="s">
        <v>91</v>
      </c>
      <c r="K3202" t="s">
        <v>131</v>
      </c>
      <c r="L3202">
        <v>9216</v>
      </c>
      <c r="M3202">
        <v>959570</v>
      </c>
      <c r="N3202">
        <v>185206</v>
      </c>
      <c r="O3202">
        <v>47061</v>
      </c>
      <c r="P3202">
        <v>122940</v>
      </c>
      <c r="Q3202" t="s">
        <v>93</v>
      </c>
      <c r="R3202">
        <v>503388</v>
      </c>
    </row>
    <row r="3203" spans="1:18" x14ac:dyDescent="0.25">
      <c r="A3203" t="s">
        <v>412</v>
      </c>
      <c r="B3203" t="s">
        <v>413</v>
      </c>
      <c r="C3203" t="s">
        <v>85</v>
      </c>
      <c r="D3203">
        <v>100</v>
      </c>
      <c r="E3203" t="s">
        <v>86</v>
      </c>
      <c r="F3203" t="s">
        <v>87</v>
      </c>
      <c r="G3203" t="s">
        <v>88</v>
      </c>
      <c r="H3203" t="s">
        <v>89</v>
      </c>
      <c r="I3203" t="s">
        <v>130</v>
      </c>
      <c r="J3203" t="s">
        <v>91</v>
      </c>
      <c r="K3203" t="s">
        <v>131</v>
      </c>
      <c r="L3203">
        <v>2500</v>
      </c>
      <c r="M3203">
        <v>959570</v>
      </c>
      <c r="N3203">
        <v>185206</v>
      </c>
      <c r="O3203">
        <v>47061</v>
      </c>
      <c r="P3203">
        <v>122940</v>
      </c>
      <c r="Q3203" t="s">
        <v>93</v>
      </c>
      <c r="R3203">
        <v>503388</v>
      </c>
    </row>
    <row r="3204" spans="1:18" x14ac:dyDescent="0.25">
      <c r="A3204" t="s">
        <v>412</v>
      </c>
      <c r="B3204" t="s">
        <v>413</v>
      </c>
      <c r="C3204" t="s">
        <v>85</v>
      </c>
      <c r="D3204">
        <v>100</v>
      </c>
      <c r="E3204" t="s">
        <v>86</v>
      </c>
      <c r="F3204" t="s">
        <v>87</v>
      </c>
      <c r="G3204" t="s">
        <v>88</v>
      </c>
      <c r="H3204" t="s">
        <v>89</v>
      </c>
      <c r="I3204" t="s">
        <v>194</v>
      </c>
      <c r="J3204" t="s">
        <v>91</v>
      </c>
      <c r="K3204" t="s">
        <v>195</v>
      </c>
      <c r="L3204">
        <v>5081</v>
      </c>
      <c r="M3204">
        <v>959570</v>
      </c>
      <c r="N3204">
        <v>185206</v>
      </c>
      <c r="O3204">
        <v>47061</v>
      </c>
      <c r="P3204">
        <v>122940</v>
      </c>
      <c r="Q3204" t="s">
        <v>93</v>
      </c>
      <c r="R3204">
        <v>503388</v>
      </c>
    </row>
    <row r="3205" spans="1:18" x14ac:dyDescent="0.25">
      <c r="A3205" t="s">
        <v>412</v>
      </c>
      <c r="B3205" t="s">
        <v>413</v>
      </c>
      <c r="C3205" t="s">
        <v>85</v>
      </c>
      <c r="D3205">
        <v>100</v>
      </c>
      <c r="E3205" t="s">
        <v>86</v>
      </c>
      <c r="F3205" t="s">
        <v>87</v>
      </c>
      <c r="G3205" t="s">
        <v>88</v>
      </c>
      <c r="H3205" t="s">
        <v>89</v>
      </c>
      <c r="I3205" t="s">
        <v>190</v>
      </c>
      <c r="J3205" t="s">
        <v>91</v>
      </c>
      <c r="K3205" t="s">
        <v>191</v>
      </c>
      <c r="L3205">
        <v>1750</v>
      </c>
      <c r="M3205">
        <v>959570</v>
      </c>
      <c r="N3205">
        <v>185206</v>
      </c>
      <c r="O3205">
        <v>47061</v>
      </c>
      <c r="P3205">
        <v>122940</v>
      </c>
      <c r="Q3205" t="s">
        <v>93</v>
      </c>
      <c r="R3205">
        <v>503388</v>
      </c>
    </row>
    <row r="3206" spans="1:18" x14ac:dyDescent="0.25">
      <c r="A3206" t="s">
        <v>412</v>
      </c>
      <c r="B3206" t="s">
        <v>413</v>
      </c>
      <c r="C3206" t="s">
        <v>85</v>
      </c>
      <c r="D3206">
        <v>100</v>
      </c>
      <c r="E3206" t="s">
        <v>86</v>
      </c>
      <c r="F3206" t="s">
        <v>87</v>
      </c>
      <c r="G3206" t="s">
        <v>88</v>
      </c>
      <c r="H3206" t="s">
        <v>89</v>
      </c>
      <c r="I3206" t="s">
        <v>138</v>
      </c>
      <c r="J3206" t="s">
        <v>91</v>
      </c>
      <c r="K3206" t="s">
        <v>139</v>
      </c>
      <c r="L3206">
        <v>15346</v>
      </c>
      <c r="M3206">
        <v>959570</v>
      </c>
      <c r="N3206">
        <v>185206</v>
      </c>
      <c r="O3206">
        <v>47061</v>
      </c>
      <c r="P3206">
        <v>122940</v>
      </c>
      <c r="Q3206" t="s">
        <v>93</v>
      </c>
      <c r="R3206">
        <v>503388</v>
      </c>
    </row>
    <row r="3207" spans="1:18" x14ac:dyDescent="0.25">
      <c r="A3207" t="s">
        <v>412</v>
      </c>
      <c r="B3207" t="s">
        <v>413</v>
      </c>
      <c r="C3207" t="s">
        <v>85</v>
      </c>
      <c r="D3207">
        <v>100</v>
      </c>
      <c r="E3207" t="s">
        <v>86</v>
      </c>
      <c r="F3207" t="s">
        <v>87</v>
      </c>
      <c r="G3207" t="s">
        <v>88</v>
      </c>
      <c r="H3207" t="s">
        <v>89</v>
      </c>
      <c r="I3207" t="s">
        <v>208</v>
      </c>
      <c r="J3207" t="s">
        <v>91</v>
      </c>
      <c r="K3207" t="s">
        <v>209</v>
      </c>
      <c r="L3207">
        <v>3861</v>
      </c>
      <c r="M3207">
        <v>959570</v>
      </c>
      <c r="N3207">
        <v>185206</v>
      </c>
      <c r="O3207">
        <v>47061</v>
      </c>
      <c r="P3207">
        <v>122940</v>
      </c>
      <c r="Q3207" t="s">
        <v>93</v>
      </c>
      <c r="R3207">
        <v>503388</v>
      </c>
    </row>
    <row r="3208" spans="1:18" x14ac:dyDescent="0.25">
      <c r="A3208" t="s">
        <v>412</v>
      </c>
      <c r="B3208" t="s">
        <v>413</v>
      </c>
      <c r="C3208" t="s">
        <v>85</v>
      </c>
      <c r="D3208">
        <v>100</v>
      </c>
      <c r="E3208" t="s">
        <v>86</v>
      </c>
      <c r="F3208" t="s">
        <v>87</v>
      </c>
      <c r="G3208" t="s">
        <v>88</v>
      </c>
      <c r="H3208" t="s">
        <v>89</v>
      </c>
      <c r="I3208" t="s">
        <v>190</v>
      </c>
      <c r="J3208" t="s">
        <v>91</v>
      </c>
      <c r="K3208" t="s">
        <v>191</v>
      </c>
      <c r="L3208">
        <v>720</v>
      </c>
      <c r="M3208">
        <v>959570</v>
      </c>
      <c r="N3208">
        <v>185206</v>
      </c>
      <c r="O3208">
        <v>47061</v>
      </c>
      <c r="P3208">
        <v>122940</v>
      </c>
      <c r="Q3208" t="s">
        <v>93</v>
      </c>
      <c r="R3208">
        <v>503388</v>
      </c>
    </row>
    <row r="3209" spans="1:18" x14ac:dyDescent="0.25">
      <c r="A3209" t="s">
        <v>412</v>
      </c>
      <c r="B3209" t="s">
        <v>413</v>
      </c>
      <c r="C3209" t="s">
        <v>85</v>
      </c>
      <c r="D3209">
        <v>100</v>
      </c>
      <c r="E3209" t="s">
        <v>86</v>
      </c>
      <c r="F3209" t="s">
        <v>87</v>
      </c>
      <c r="G3209" t="s">
        <v>88</v>
      </c>
      <c r="H3209" t="s">
        <v>89</v>
      </c>
      <c r="I3209" t="s">
        <v>130</v>
      </c>
      <c r="J3209" t="s">
        <v>91</v>
      </c>
      <c r="K3209" t="s">
        <v>131</v>
      </c>
      <c r="L3209">
        <v>3144</v>
      </c>
      <c r="M3209">
        <v>959570</v>
      </c>
      <c r="N3209">
        <v>185206</v>
      </c>
      <c r="O3209">
        <v>47061</v>
      </c>
      <c r="P3209">
        <v>122940</v>
      </c>
      <c r="Q3209" t="s">
        <v>93</v>
      </c>
      <c r="R3209">
        <v>503388</v>
      </c>
    </row>
    <row r="3210" spans="1:18" x14ac:dyDescent="0.25">
      <c r="A3210" t="s">
        <v>412</v>
      </c>
      <c r="B3210" t="s">
        <v>413</v>
      </c>
      <c r="C3210" t="s">
        <v>85</v>
      </c>
      <c r="D3210">
        <v>100</v>
      </c>
      <c r="E3210" t="s">
        <v>86</v>
      </c>
      <c r="F3210" t="s">
        <v>87</v>
      </c>
      <c r="G3210" t="s">
        <v>88</v>
      </c>
      <c r="H3210" t="s">
        <v>89</v>
      </c>
      <c r="I3210" t="s">
        <v>190</v>
      </c>
      <c r="J3210" t="s">
        <v>91</v>
      </c>
      <c r="K3210" t="s">
        <v>191</v>
      </c>
      <c r="L3210">
        <v>1050</v>
      </c>
      <c r="M3210">
        <v>959570</v>
      </c>
      <c r="N3210">
        <v>185206</v>
      </c>
      <c r="O3210">
        <v>47061</v>
      </c>
      <c r="P3210">
        <v>122940</v>
      </c>
      <c r="Q3210" t="s">
        <v>93</v>
      </c>
      <c r="R3210">
        <v>503388</v>
      </c>
    </row>
    <row r="3211" spans="1:18" x14ac:dyDescent="0.25">
      <c r="A3211" t="s">
        <v>412</v>
      </c>
      <c r="B3211" t="s">
        <v>413</v>
      </c>
      <c r="C3211" t="s">
        <v>85</v>
      </c>
      <c r="D3211">
        <v>100</v>
      </c>
      <c r="E3211" t="s">
        <v>86</v>
      </c>
      <c r="F3211" t="s">
        <v>87</v>
      </c>
      <c r="G3211" t="s">
        <v>88</v>
      </c>
      <c r="H3211" t="s">
        <v>89</v>
      </c>
      <c r="I3211" t="s">
        <v>130</v>
      </c>
      <c r="J3211" t="s">
        <v>91</v>
      </c>
      <c r="K3211" t="s">
        <v>131</v>
      </c>
      <c r="L3211">
        <v>450</v>
      </c>
      <c r="M3211">
        <v>959570</v>
      </c>
      <c r="N3211">
        <v>185206</v>
      </c>
      <c r="O3211">
        <v>47061</v>
      </c>
      <c r="P3211">
        <v>122940</v>
      </c>
      <c r="Q3211" t="s">
        <v>93</v>
      </c>
      <c r="R3211">
        <v>503388</v>
      </c>
    </row>
    <row r="3212" spans="1:18" x14ac:dyDescent="0.25">
      <c r="A3212" t="s">
        <v>412</v>
      </c>
      <c r="B3212" t="s">
        <v>413</v>
      </c>
      <c r="C3212" t="s">
        <v>85</v>
      </c>
      <c r="D3212">
        <v>100</v>
      </c>
      <c r="E3212" t="s">
        <v>86</v>
      </c>
      <c r="F3212" t="s">
        <v>87</v>
      </c>
      <c r="G3212" t="s">
        <v>88</v>
      </c>
      <c r="H3212" t="s">
        <v>89</v>
      </c>
      <c r="I3212" t="s">
        <v>136</v>
      </c>
      <c r="J3212" t="s">
        <v>91</v>
      </c>
      <c r="K3212" t="s">
        <v>137</v>
      </c>
      <c r="L3212">
        <v>1416</v>
      </c>
      <c r="M3212">
        <v>959570</v>
      </c>
      <c r="N3212">
        <v>185206</v>
      </c>
      <c r="O3212">
        <v>47061</v>
      </c>
      <c r="P3212">
        <v>122940</v>
      </c>
      <c r="Q3212" t="s">
        <v>93</v>
      </c>
      <c r="R3212">
        <v>503388</v>
      </c>
    </row>
    <row r="3213" spans="1:18" x14ac:dyDescent="0.25">
      <c r="A3213" t="s">
        <v>412</v>
      </c>
      <c r="B3213" t="s">
        <v>413</v>
      </c>
      <c r="C3213" t="s">
        <v>85</v>
      </c>
      <c r="D3213">
        <v>100</v>
      </c>
      <c r="E3213" t="s">
        <v>86</v>
      </c>
      <c r="F3213" t="s">
        <v>87</v>
      </c>
      <c r="G3213" t="s">
        <v>88</v>
      </c>
      <c r="H3213" t="s">
        <v>89</v>
      </c>
      <c r="I3213" t="s">
        <v>208</v>
      </c>
      <c r="J3213" t="s">
        <v>91</v>
      </c>
      <c r="K3213" t="s">
        <v>209</v>
      </c>
      <c r="L3213">
        <v>12250</v>
      </c>
      <c r="M3213">
        <v>959570</v>
      </c>
      <c r="N3213">
        <v>185206</v>
      </c>
      <c r="O3213">
        <v>47061</v>
      </c>
      <c r="P3213">
        <v>122940</v>
      </c>
      <c r="Q3213" t="s">
        <v>93</v>
      </c>
      <c r="R3213">
        <v>503388</v>
      </c>
    </row>
    <row r="3214" spans="1:18" x14ac:dyDescent="0.25">
      <c r="A3214" t="s">
        <v>412</v>
      </c>
      <c r="B3214" t="s">
        <v>413</v>
      </c>
      <c r="C3214" t="s">
        <v>85</v>
      </c>
      <c r="D3214">
        <v>100</v>
      </c>
      <c r="E3214" t="s">
        <v>86</v>
      </c>
      <c r="F3214" t="s">
        <v>87</v>
      </c>
      <c r="G3214" t="s">
        <v>88</v>
      </c>
      <c r="H3214" t="s">
        <v>89</v>
      </c>
      <c r="I3214" t="s">
        <v>190</v>
      </c>
      <c r="J3214" t="s">
        <v>91</v>
      </c>
      <c r="K3214" t="s">
        <v>191</v>
      </c>
      <c r="L3214">
        <v>2400</v>
      </c>
      <c r="M3214">
        <v>959570</v>
      </c>
      <c r="N3214">
        <v>185206</v>
      </c>
      <c r="O3214">
        <v>47061</v>
      </c>
      <c r="P3214">
        <v>122940</v>
      </c>
      <c r="Q3214" t="s">
        <v>93</v>
      </c>
      <c r="R3214">
        <v>503388</v>
      </c>
    </row>
    <row r="3215" spans="1:18" x14ac:dyDescent="0.25">
      <c r="A3215" t="s">
        <v>412</v>
      </c>
      <c r="B3215" t="s">
        <v>413</v>
      </c>
      <c r="C3215" t="s">
        <v>85</v>
      </c>
      <c r="D3215">
        <v>100</v>
      </c>
      <c r="E3215" t="s">
        <v>86</v>
      </c>
      <c r="F3215" t="s">
        <v>87</v>
      </c>
      <c r="G3215" t="s">
        <v>88</v>
      </c>
      <c r="H3215" t="s">
        <v>89</v>
      </c>
      <c r="I3215" t="s">
        <v>136</v>
      </c>
      <c r="J3215" t="s">
        <v>91</v>
      </c>
      <c r="K3215" t="s">
        <v>137</v>
      </c>
      <c r="L3215">
        <v>150</v>
      </c>
      <c r="M3215">
        <v>959570</v>
      </c>
      <c r="N3215">
        <v>185206</v>
      </c>
      <c r="O3215">
        <v>47061</v>
      </c>
      <c r="P3215">
        <v>122940</v>
      </c>
      <c r="Q3215" t="s">
        <v>93</v>
      </c>
      <c r="R3215">
        <v>503388</v>
      </c>
    </row>
    <row r="3216" spans="1:18" x14ac:dyDescent="0.25">
      <c r="A3216" t="s">
        <v>412</v>
      </c>
      <c r="B3216" t="s">
        <v>413</v>
      </c>
      <c r="C3216" t="s">
        <v>85</v>
      </c>
      <c r="D3216">
        <v>100</v>
      </c>
      <c r="E3216" t="s">
        <v>86</v>
      </c>
      <c r="F3216" t="s">
        <v>87</v>
      </c>
      <c r="G3216" t="s">
        <v>88</v>
      </c>
      <c r="H3216" t="s">
        <v>89</v>
      </c>
      <c r="I3216" t="s">
        <v>128</v>
      </c>
      <c r="J3216" t="s">
        <v>91</v>
      </c>
      <c r="K3216" t="s">
        <v>129</v>
      </c>
      <c r="L3216">
        <v>28144</v>
      </c>
      <c r="M3216">
        <v>959570</v>
      </c>
      <c r="N3216">
        <v>185206</v>
      </c>
      <c r="O3216">
        <v>47061</v>
      </c>
      <c r="P3216">
        <v>122940</v>
      </c>
      <c r="Q3216" t="s">
        <v>93</v>
      </c>
      <c r="R3216">
        <v>503388</v>
      </c>
    </row>
    <row r="3217" spans="1:18" x14ac:dyDescent="0.25">
      <c r="A3217" t="s">
        <v>412</v>
      </c>
      <c r="B3217" t="s">
        <v>413</v>
      </c>
      <c r="C3217" t="s">
        <v>85</v>
      </c>
      <c r="D3217">
        <v>100</v>
      </c>
      <c r="E3217" t="s">
        <v>86</v>
      </c>
      <c r="F3217" t="s">
        <v>87</v>
      </c>
      <c r="G3217" t="s">
        <v>88</v>
      </c>
      <c r="H3217" t="s">
        <v>89</v>
      </c>
      <c r="I3217" t="s">
        <v>208</v>
      </c>
      <c r="J3217" t="s">
        <v>91</v>
      </c>
      <c r="K3217" t="s">
        <v>209</v>
      </c>
      <c r="L3217">
        <v>3912</v>
      </c>
      <c r="M3217">
        <v>959570</v>
      </c>
      <c r="N3217">
        <v>185206</v>
      </c>
      <c r="O3217">
        <v>47061</v>
      </c>
      <c r="P3217">
        <v>122940</v>
      </c>
      <c r="Q3217" t="s">
        <v>93</v>
      </c>
      <c r="R3217">
        <v>503388</v>
      </c>
    </row>
    <row r="3218" spans="1:18" x14ac:dyDescent="0.25">
      <c r="A3218" t="s">
        <v>412</v>
      </c>
      <c r="B3218" t="s">
        <v>413</v>
      </c>
      <c r="C3218" t="s">
        <v>85</v>
      </c>
      <c r="D3218">
        <v>100</v>
      </c>
      <c r="E3218" t="s">
        <v>86</v>
      </c>
      <c r="F3218" t="s">
        <v>87</v>
      </c>
      <c r="G3218" t="s">
        <v>88</v>
      </c>
      <c r="H3218" t="s">
        <v>89</v>
      </c>
      <c r="I3218" t="s">
        <v>190</v>
      </c>
      <c r="J3218" t="s">
        <v>91</v>
      </c>
      <c r="K3218" t="s">
        <v>191</v>
      </c>
      <c r="L3218">
        <v>400</v>
      </c>
      <c r="M3218">
        <v>959570</v>
      </c>
      <c r="N3218">
        <v>185206</v>
      </c>
      <c r="O3218">
        <v>47061</v>
      </c>
      <c r="P3218">
        <v>122940</v>
      </c>
      <c r="Q3218" t="s">
        <v>93</v>
      </c>
      <c r="R3218">
        <v>503388</v>
      </c>
    </row>
    <row r="3219" spans="1:18" x14ac:dyDescent="0.25">
      <c r="A3219" t="s">
        <v>412</v>
      </c>
      <c r="B3219" t="s">
        <v>413</v>
      </c>
      <c r="C3219" t="s">
        <v>85</v>
      </c>
      <c r="D3219">
        <v>100</v>
      </c>
      <c r="E3219" t="s">
        <v>86</v>
      </c>
      <c r="F3219" t="s">
        <v>87</v>
      </c>
      <c r="G3219" t="s">
        <v>88</v>
      </c>
      <c r="H3219" t="s">
        <v>89</v>
      </c>
      <c r="I3219" t="s">
        <v>200</v>
      </c>
      <c r="J3219" t="s">
        <v>91</v>
      </c>
      <c r="K3219" t="s">
        <v>201</v>
      </c>
      <c r="L3219">
        <v>3626</v>
      </c>
      <c r="M3219">
        <v>959570</v>
      </c>
      <c r="N3219">
        <v>185206</v>
      </c>
      <c r="O3219">
        <v>47061</v>
      </c>
      <c r="P3219">
        <v>122940</v>
      </c>
      <c r="Q3219" t="s">
        <v>93</v>
      </c>
      <c r="R3219">
        <v>503388</v>
      </c>
    </row>
    <row r="3220" spans="1:18" x14ac:dyDescent="0.25">
      <c r="A3220" t="s">
        <v>412</v>
      </c>
      <c r="B3220" t="s">
        <v>413</v>
      </c>
      <c r="C3220" t="s">
        <v>85</v>
      </c>
      <c r="D3220">
        <v>100</v>
      </c>
      <c r="E3220" t="s">
        <v>86</v>
      </c>
      <c r="F3220" t="s">
        <v>87</v>
      </c>
      <c r="G3220" t="s">
        <v>88</v>
      </c>
      <c r="H3220" t="s">
        <v>89</v>
      </c>
      <c r="I3220" t="s">
        <v>194</v>
      </c>
      <c r="J3220" t="s">
        <v>91</v>
      </c>
      <c r="K3220" t="s">
        <v>195</v>
      </c>
      <c r="L3220">
        <v>6360</v>
      </c>
      <c r="M3220">
        <v>959570</v>
      </c>
      <c r="N3220">
        <v>185206</v>
      </c>
      <c r="O3220">
        <v>47061</v>
      </c>
      <c r="P3220">
        <v>122940</v>
      </c>
      <c r="Q3220" t="s">
        <v>93</v>
      </c>
      <c r="R3220">
        <v>503388</v>
      </c>
    </row>
    <row r="3221" spans="1:18" x14ac:dyDescent="0.25">
      <c r="A3221" t="s">
        <v>414</v>
      </c>
      <c r="B3221" t="s">
        <v>415</v>
      </c>
      <c r="C3221" t="s">
        <v>85</v>
      </c>
      <c r="D3221">
        <v>104</v>
      </c>
      <c r="E3221" t="s">
        <v>86</v>
      </c>
      <c r="F3221" t="s">
        <v>87</v>
      </c>
      <c r="G3221" t="s">
        <v>88</v>
      </c>
      <c r="H3221" t="s">
        <v>89</v>
      </c>
      <c r="I3221" t="s">
        <v>208</v>
      </c>
      <c r="J3221" t="s">
        <v>91</v>
      </c>
      <c r="K3221" t="s">
        <v>209</v>
      </c>
      <c r="L3221">
        <v>3995</v>
      </c>
      <c r="M3221">
        <v>1174190</v>
      </c>
      <c r="N3221">
        <v>210430</v>
      </c>
      <c r="O3221">
        <v>36664</v>
      </c>
      <c r="P3221">
        <v>134652</v>
      </c>
      <c r="Q3221" t="s">
        <v>93</v>
      </c>
      <c r="R3221">
        <v>585988</v>
      </c>
    </row>
    <row r="3222" spans="1:18" x14ac:dyDescent="0.25">
      <c r="A3222" t="s">
        <v>414</v>
      </c>
      <c r="B3222" t="s">
        <v>415</v>
      </c>
      <c r="C3222" t="s">
        <v>85</v>
      </c>
      <c r="D3222">
        <v>104</v>
      </c>
      <c r="E3222" t="s">
        <v>86</v>
      </c>
      <c r="F3222" t="s">
        <v>87</v>
      </c>
      <c r="G3222" t="s">
        <v>88</v>
      </c>
      <c r="H3222" t="s">
        <v>89</v>
      </c>
      <c r="I3222" t="s">
        <v>208</v>
      </c>
      <c r="J3222" t="s">
        <v>91</v>
      </c>
      <c r="K3222" t="s">
        <v>209</v>
      </c>
      <c r="L3222">
        <v>7521</v>
      </c>
      <c r="M3222">
        <v>1174190</v>
      </c>
      <c r="N3222">
        <v>210430</v>
      </c>
      <c r="O3222">
        <v>36664</v>
      </c>
      <c r="P3222">
        <v>134652</v>
      </c>
      <c r="Q3222" t="s">
        <v>93</v>
      </c>
      <c r="R3222">
        <v>585988</v>
      </c>
    </row>
    <row r="3223" spans="1:18" x14ac:dyDescent="0.25">
      <c r="A3223" t="s">
        <v>414</v>
      </c>
      <c r="B3223" t="s">
        <v>415</v>
      </c>
      <c r="C3223" t="s">
        <v>85</v>
      </c>
      <c r="D3223">
        <v>104</v>
      </c>
      <c r="E3223" t="s">
        <v>86</v>
      </c>
      <c r="F3223" t="s">
        <v>87</v>
      </c>
      <c r="G3223" t="s">
        <v>88</v>
      </c>
      <c r="H3223" t="s">
        <v>89</v>
      </c>
      <c r="I3223" t="s">
        <v>190</v>
      </c>
      <c r="J3223" t="s">
        <v>91</v>
      </c>
      <c r="K3223" t="s">
        <v>191</v>
      </c>
      <c r="L3223">
        <v>1204</v>
      </c>
      <c r="M3223">
        <v>1174190</v>
      </c>
      <c r="N3223">
        <v>210430</v>
      </c>
      <c r="O3223">
        <v>36664</v>
      </c>
      <c r="P3223">
        <v>134652</v>
      </c>
      <c r="Q3223" t="s">
        <v>93</v>
      </c>
      <c r="R3223">
        <v>585988</v>
      </c>
    </row>
    <row r="3224" spans="1:18" x14ac:dyDescent="0.25">
      <c r="A3224" t="s">
        <v>414</v>
      </c>
      <c r="B3224" t="s">
        <v>415</v>
      </c>
      <c r="C3224" t="s">
        <v>85</v>
      </c>
      <c r="D3224">
        <v>104</v>
      </c>
      <c r="E3224" t="s">
        <v>86</v>
      </c>
      <c r="F3224" t="s">
        <v>87</v>
      </c>
      <c r="G3224" t="s">
        <v>88</v>
      </c>
      <c r="H3224" t="s">
        <v>89</v>
      </c>
      <c r="I3224" t="s">
        <v>194</v>
      </c>
      <c r="J3224" t="s">
        <v>91</v>
      </c>
      <c r="K3224" t="s">
        <v>195</v>
      </c>
      <c r="L3224">
        <v>59169</v>
      </c>
      <c r="M3224">
        <v>1174190</v>
      </c>
      <c r="N3224">
        <v>210430</v>
      </c>
      <c r="O3224">
        <v>36664</v>
      </c>
      <c r="P3224">
        <v>134652</v>
      </c>
      <c r="Q3224" t="s">
        <v>93</v>
      </c>
      <c r="R3224">
        <v>585988</v>
      </c>
    </row>
    <row r="3225" spans="1:18" x14ac:dyDescent="0.25">
      <c r="A3225" t="s">
        <v>414</v>
      </c>
      <c r="B3225" t="s">
        <v>415</v>
      </c>
      <c r="C3225" t="s">
        <v>85</v>
      </c>
      <c r="D3225">
        <v>104</v>
      </c>
      <c r="E3225" t="s">
        <v>86</v>
      </c>
      <c r="F3225" t="s">
        <v>87</v>
      </c>
      <c r="G3225" t="s">
        <v>88</v>
      </c>
      <c r="H3225" t="s">
        <v>89</v>
      </c>
      <c r="I3225" t="s">
        <v>208</v>
      </c>
      <c r="J3225" t="s">
        <v>91</v>
      </c>
      <c r="K3225" t="s">
        <v>209</v>
      </c>
      <c r="L3225">
        <v>13000</v>
      </c>
      <c r="M3225">
        <v>1174190</v>
      </c>
      <c r="N3225">
        <v>210430</v>
      </c>
      <c r="O3225">
        <v>36664</v>
      </c>
      <c r="P3225">
        <v>134652</v>
      </c>
      <c r="Q3225" t="s">
        <v>93</v>
      </c>
      <c r="R3225">
        <v>585988</v>
      </c>
    </row>
    <row r="3226" spans="1:18" x14ac:dyDescent="0.25">
      <c r="A3226" t="s">
        <v>414</v>
      </c>
      <c r="B3226" t="s">
        <v>415</v>
      </c>
      <c r="C3226" t="s">
        <v>85</v>
      </c>
      <c r="D3226">
        <v>104</v>
      </c>
      <c r="E3226" t="s">
        <v>86</v>
      </c>
      <c r="F3226" t="s">
        <v>87</v>
      </c>
      <c r="G3226" t="s">
        <v>88</v>
      </c>
      <c r="H3226" t="s">
        <v>89</v>
      </c>
      <c r="I3226" t="s">
        <v>136</v>
      </c>
      <c r="J3226" t="s">
        <v>91</v>
      </c>
      <c r="K3226" t="s">
        <v>137</v>
      </c>
      <c r="L3226">
        <v>1000</v>
      </c>
      <c r="M3226">
        <v>1174190</v>
      </c>
      <c r="N3226">
        <v>210430</v>
      </c>
      <c r="O3226">
        <v>36664</v>
      </c>
      <c r="P3226">
        <v>134652</v>
      </c>
      <c r="Q3226" t="s">
        <v>93</v>
      </c>
      <c r="R3226">
        <v>585988</v>
      </c>
    </row>
    <row r="3227" spans="1:18" x14ac:dyDescent="0.25">
      <c r="A3227" t="s">
        <v>414</v>
      </c>
      <c r="B3227" t="s">
        <v>415</v>
      </c>
      <c r="C3227" t="s">
        <v>85</v>
      </c>
      <c r="D3227">
        <v>104</v>
      </c>
      <c r="E3227" t="s">
        <v>86</v>
      </c>
      <c r="F3227" t="s">
        <v>87</v>
      </c>
      <c r="G3227" t="s">
        <v>88</v>
      </c>
      <c r="H3227" t="s">
        <v>89</v>
      </c>
      <c r="I3227" t="s">
        <v>196</v>
      </c>
      <c r="J3227" t="s">
        <v>91</v>
      </c>
      <c r="K3227" t="s">
        <v>197</v>
      </c>
      <c r="L3227">
        <v>29562</v>
      </c>
      <c r="M3227">
        <v>1174190</v>
      </c>
      <c r="N3227">
        <v>210430</v>
      </c>
      <c r="O3227">
        <v>36664</v>
      </c>
      <c r="P3227">
        <v>134652</v>
      </c>
      <c r="Q3227" t="s">
        <v>93</v>
      </c>
      <c r="R3227">
        <v>585988</v>
      </c>
    </row>
    <row r="3228" spans="1:18" x14ac:dyDescent="0.25">
      <c r="A3228" t="s">
        <v>414</v>
      </c>
      <c r="B3228" t="s">
        <v>415</v>
      </c>
      <c r="C3228" t="s">
        <v>85</v>
      </c>
      <c r="D3228">
        <v>104</v>
      </c>
      <c r="E3228" t="s">
        <v>86</v>
      </c>
      <c r="F3228" t="s">
        <v>87</v>
      </c>
      <c r="G3228" t="s">
        <v>88</v>
      </c>
      <c r="H3228" t="s">
        <v>89</v>
      </c>
      <c r="I3228" t="s">
        <v>194</v>
      </c>
      <c r="J3228" t="s">
        <v>91</v>
      </c>
      <c r="K3228" t="s">
        <v>195</v>
      </c>
      <c r="L3228">
        <v>6905</v>
      </c>
      <c r="M3228">
        <v>1174190</v>
      </c>
      <c r="N3228">
        <v>210430</v>
      </c>
      <c r="O3228">
        <v>36664</v>
      </c>
      <c r="P3228">
        <v>134652</v>
      </c>
      <c r="Q3228" t="s">
        <v>93</v>
      </c>
      <c r="R3228">
        <v>585988</v>
      </c>
    </row>
    <row r="3229" spans="1:18" x14ac:dyDescent="0.25">
      <c r="A3229" t="s">
        <v>414</v>
      </c>
      <c r="B3229" t="s">
        <v>415</v>
      </c>
      <c r="C3229" t="s">
        <v>85</v>
      </c>
      <c r="D3229">
        <v>104</v>
      </c>
      <c r="E3229" t="s">
        <v>86</v>
      </c>
      <c r="F3229" t="s">
        <v>87</v>
      </c>
      <c r="G3229" t="s">
        <v>88</v>
      </c>
      <c r="H3229" t="s">
        <v>89</v>
      </c>
      <c r="I3229" t="s">
        <v>216</v>
      </c>
      <c r="J3229" t="s">
        <v>91</v>
      </c>
      <c r="K3229" t="s">
        <v>217</v>
      </c>
      <c r="L3229">
        <v>10400</v>
      </c>
      <c r="M3229">
        <v>1174190</v>
      </c>
      <c r="N3229">
        <v>210430</v>
      </c>
      <c r="O3229">
        <v>36664</v>
      </c>
      <c r="P3229">
        <v>134652</v>
      </c>
      <c r="Q3229" t="s">
        <v>93</v>
      </c>
      <c r="R3229">
        <v>585988</v>
      </c>
    </row>
    <row r="3230" spans="1:18" x14ac:dyDescent="0.25">
      <c r="A3230" t="s">
        <v>414</v>
      </c>
      <c r="B3230" t="s">
        <v>415</v>
      </c>
      <c r="C3230" t="s">
        <v>85</v>
      </c>
      <c r="D3230">
        <v>104</v>
      </c>
      <c r="E3230" t="s">
        <v>86</v>
      </c>
      <c r="F3230" t="s">
        <v>87</v>
      </c>
      <c r="G3230" t="s">
        <v>88</v>
      </c>
      <c r="H3230" t="s">
        <v>89</v>
      </c>
      <c r="I3230" t="s">
        <v>208</v>
      </c>
      <c r="J3230" t="s">
        <v>91</v>
      </c>
      <c r="K3230" t="s">
        <v>209</v>
      </c>
      <c r="L3230">
        <v>574</v>
      </c>
      <c r="M3230">
        <v>1174190</v>
      </c>
      <c r="N3230">
        <v>210430</v>
      </c>
      <c r="O3230">
        <v>36664</v>
      </c>
      <c r="P3230">
        <v>134652</v>
      </c>
      <c r="Q3230" t="s">
        <v>93</v>
      </c>
      <c r="R3230">
        <v>585988</v>
      </c>
    </row>
    <row r="3231" spans="1:18" x14ac:dyDescent="0.25">
      <c r="A3231" t="s">
        <v>414</v>
      </c>
      <c r="B3231" t="s">
        <v>415</v>
      </c>
      <c r="C3231" t="s">
        <v>85</v>
      </c>
      <c r="D3231">
        <v>104</v>
      </c>
      <c r="E3231" t="s">
        <v>86</v>
      </c>
      <c r="F3231" t="s">
        <v>87</v>
      </c>
      <c r="G3231" t="s">
        <v>88</v>
      </c>
      <c r="H3231" t="s">
        <v>89</v>
      </c>
      <c r="I3231" t="s">
        <v>208</v>
      </c>
      <c r="J3231" t="s">
        <v>91</v>
      </c>
      <c r="K3231" t="s">
        <v>209</v>
      </c>
      <c r="L3231">
        <v>760</v>
      </c>
      <c r="M3231">
        <v>1174190</v>
      </c>
      <c r="N3231">
        <v>210430</v>
      </c>
      <c r="O3231">
        <v>36664</v>
      </c>
      <c r="P3231">
        <v>134652</v>
      </c>
      <c r="Q3231" t="s">
        <v>93</v>
      </c>
      <c r="R3231">
        <v>585988</v>
      </c>
    </row>
    <row r="3232" spans="1:18" x14ac:dyDescent="0.25">
      <c r="A3232" t="s">
        <v>414</v>
      </c>
      <c r="B3232" t="s">
        <v>415</v>
      </c>
      <c r="C3232" t="s">
        <v>85</v>
      </c>
      <c r="D3232">
        <v>104</v>
      </c>
      <c r="E3232" t="s">
        <v>86</v>
      </c>
      <c r="F3232" t="s">
        <v>87</v>
      </c>
      <c r="G3232" t="s">
        <v>88</v>
      </c>
      <c r="H3232" t="s">
        <v>89</v>
      </c>
      <c r="I3232" t="s">
        <v>208</v>
      </c>
      <c r="J3232" t="s">
        <v>91</v>
      </c>
      <c r="K3232" t="s">
        <v>209</v>
      </c>
      <c r="L3232">
        <v>1025</v>
      </c>
      <c r="M3232">
        <v>1174190</v>
      </c>
      <c r="N3232">
        <v>210430</v>
      </c>
      <c r="O3232">
        <v>36664</v>
      </c>
      <c r="P3232">
        <v>134652</v>
      </c>
      <c r="Q3232" t="s">
        <v>93</v>
      </c>
      <c r="R3232">
        <v>585988</v>
      </c>
    </row>
    <row r="3233" spans="1:18" x14ac:dyDescent="0.25">
      <c r="A3233" t="s">
        <v>414</v>
      </c>
      <c r="B3233" t="s">
        <v>415</v>
      </c>
      <c r="C3233" t="s">
        <v>85</v>
      </c>
      <c r="D3233">
        <v>104</v>
      </c>
      <c r="E3233" t="s">
        <v>86</v>
      </c>
      <c r="F3233" t="s">
        <v>87</v>
      </c>
      <c r="G3233" t="s">
        <v>88</v>
      </c>
      <c r="H3233" t="s">
        <v>89</v>
      </c>
      <c r="I3233" t="s">
        <v>208</v>
      </c>
      <c r="J3233" t="s">
        <v>91</v>
      </c>
      <c r="K3233" t="s">
        <v>209</v>
      </c>
      <c r="L3233">
        <v>180</v>
      </c>
      <c r="M3233">
        <v>1174190</v>
      </c>
      <c r="N3233">
        <v>210430</v>
      </c>
      <c r="O3233">
        <v>36664</v>
      </c>
      <c r="P3233">
        <v>134652</v>
      </c>
      <c r="Q3233" t="s">
        <v>93</v>
      </c>
      <c r="R3233">
        <v>585988</v>
      </c>
    </row>
    <row r="3234" spans="1:18" x14ac:dyDescent="0.25">
      <c r="A3234" t="s">
        <v>414</v>
      </c>
      <c r="B3234" t="s">
        <v>415</v>
      </c>
      <c r="C3234" t="s">
        <v>85</v>
      </c>
      <c r="D3234">
        <v>104</v>
      </c>
      <c r="E3234" t="s">
        <v>86</v>
      </c>
      <c r="F3234" t="s">
        <v>87</v>
      </c>
      <c r="G3234" t="s">
        <v>88</v>
      </c>
      <c r="H3234" t="s">
        <v>89</v>
      </c>
      <c r="I3234" t="s">
        <v>208</v>
      </c>
      <c r="J3234" t="s">
        <v>91</v>
      </c>
      <c r="K3234" t="s">
        <v>209</v>
      </c>
      <c r="L3234">
        <v>720</v>
      </c>
      <c r="M3234">
        <v>1174190</v>
      </c>
      <c r="N3234">
        <v>210430</v>
      </c>
      <c r="O3234">
        <v>36664</v>
      </c>
      <c r="P3234">
        <v>134652</v>
      </c>
      <c r="Q3234" t="s">
        <v>93</v>
      </c>
      <c r="R3234">
        <v>585988</v>
      </c>
    </row>
    <row r="3235" spans="1:18" x14ac:dyDescent="0.25">
      <c r="A3235" t="s">
        <v>414</v>
      </c>
      <c r="B3235" t="s">
        <v>415</v>
      </c>
      <c r="C3235" t="s">
        <v>85</v>
      </c>
      <c r="D3235">
        <v>104</v>
      </c>
      <c r="E3235" t="s">
        <v>86</v>
      </c>
      <c r="F3235" t="s">
        <v>87</v>
      </c>
      <c r="G3235" t="s">
        <v>88</v>
      </c>
      <c r="H3235" t="s">
        <v>89</v>
      </c>
      <c r="I3235" t="s">
        <v>208</v>
      </c>
      <c r="J3235" t="s">
        <v>91</v>
      </c>
      <c r="K3235" t="s">
        <v>209</v>
      </c>
      <c r="L3235">
        <v>5875</v>
      </c>
      <c r="M3235">
        <v>1174190</v>
      </c>
      <c r="N3235">
        <v>210430</v>
      </c>
      <c r="O3235">
        <v>36664</v>
      </c>
      <c r="P3235">
        <v>134652</v>
      </c>
      <c r="Q3235" t="s">
        <v>93</v>
      </c>
      <c r="R3235">
        <v>585988</v>
      </c>
    </row>
    <row r="3236" spans="1:18" x14ac:dyDescent="0.25">
      <c r="A3236" t="s">
        <v>414</v>
      </c>
      <c r="B3236" t="s">
        <v>415</v>
      </c>
      <c r="C3236" t="s">
        <v>85</v>
      </c>
      <c r="D3236">
        <v>104</v>
      </c>
      <c r="E3236" t="s">
        <v>86</v>
      </c>
      <c r="F3236" t="s">
        <v>87</v>
      </c>
      <c r="G3236" t="s">
        <v>88</v>
      </c>
      <c r="H3236" t="s">
        <v>89</v>
      </c>
      <c r="I3236" t="s">
        <v>208</v>
      </c>
      <c r="J3236" t="s">
        <v>91</v>
      </c>
      <c r="K3236" t="s">
        <v>209</v>
      </c>
      <c r="L3236">
        <v>137</v>
      </c>
      <c r="M3236">
        <v>1174190</v>
      </c>
      <c r="N3236">
        <v>210430</v>
      </c>
      <c r="O3236">
        <v>36664</v>
      </c>
      <c r="P3236">
        <v>134652</v>
      </c>
      <c r="Q3236" t="s">
        <v>93</v>
      </c>
      <c r="R3236">
        <v>585988</v>
      </c>
    </row>
    <row r="3237" spans="1:18" x14ac:dyDescent="0.25">
      <c r="A3237" t="s">
        <v>414</v>
      </c>
      <c r="B3237" t="s">
        <v>415</v>
      </c>
      <c r="C3237" t="s">
        <v>85</v>
      </c>
      <c r="D3237">
        <v>104</v>
      </c>
      <c r="E3237" t="s">
        <v>86</v>
      </c>
      <c r="F3237" t="s">
        <v>87</v>
      </c>
      <c r="G3237" t="s">
        <v>88</v>
      </c>
      <c r="H3237" t="s">
        <v>89</v>
      </c>
      <c r="I3237" t="s">
        <v>212</v>
      </c>
      <c r="J3237" t="s">
        <v>91</v>
      </c>
      <c r="K3237" t="s">
        <v>213</v>
      </c>
      <c r="L3237">
        <v>5276</v>
      </c>
      <c r="M3237">
        <v>1174190</v>
      </c>
      <c r="N3237">
        <v>210430</v>
      </c>
      <c r="O3237">
        <v>36664</v>
      </c>
      <c r="P3237">
        <v>134652</v>
      </c>
      <c r="Q3237" t="s">
        <v>93</v>
      </c>
      <c r="R3237">
        <v>585988</v>
      </c>
    </row>
    <row r="3238" spans="1:18" x14ac:dyDescent="0.25">
      <c r="A3238" t="s">
        <v>414</v>
      </c>
      <c r="B3238" t="s">
        <v>415</v>
      </c>
      <c r="C3238" t="s">
        <v>85</v>
      </c>
      <c r="D3238">
        <v>104</v>
      </c>
      <c r="E3238" t="s">
        <v>86</v>
      </c>
      <c r="F3238" t="s">
        <v>87</v>
      </c>
      <c r="G3238" t="s">
        <v>88</v>
      </c>
      <c r="H3238" t="s">
        <v>89</v>
      </c>
      <c r="I3238" t="s">
        <v>136</v>
      </c>
      <c r="J3238" t="s">
        <v>91</v>
      </c>
      <c r="K3238" t="s">
        <v>137</v>
      </c>
      <c r="L3238">
        <v>100</v>
      </c>
      <c r="M3238">
        <v>1174190</v>
      </c>
      <c r="N3238">
        <v>210430</v>
      </c>
      <c r="O3238">
        <v>36664</v>
      </c>
      <c r="P3238">
        <v>134652</v>
      </c>
      <c r="Q3238" t="s">
        <v>93</v>
      </c>
      <c r="R3238">
        <v>585988</v>
      </c>
    </row>
    <row r="3239" spans="1:18" x14ac:dyDescent="0.25">
      <c r="A3239" t="s">
        <v>414</v>
      </c>
      <c r="B3239" t="s">
        <v>415</v>
      </c>
      <c r="C3239" t="s">
        <v>85</v>
      </c>
      <c r="D3239">
        <v>104</v>
      </c>
      <c r="E3239" t="s">
        <v>86</v>
      </c>
      <c r="F3239" t="s">
        <v>87</v>
      </c>
      <c r="G3239" t="s">
        <v>88</v>
      </c>
      <c r="H3239" t="s">
        <v>89</v>
      </c>
      <c r="I3239" t="s">
        <v>192</v>
      </c>
      <c r="J3239" t="s">
        <v>91</v>
      </c>
      <c r="K3239" t="s">
        <v>193</v>
      </c>
      <c r="L3239">
        <v>115</v>
      </c>
      <c r="M3239">
        <v>1174190</v>
      </c>
      <c r="N3239">
        <v>210430</v>
      </c>
      <c r="O3239">
        <v>36664</v>
      </c>
      <c r="P3239">
        <v>134652</v>
      </c>
      <c r="Q3239" t="s">
        <v>93</v>
      </c>
      <c r="R3239">
        <v>585988</v>
      </c>
    </row>
    <row r="3240" spans="1:18" x14ac:dyDescent="0.25">
      <c r="A3240" t="s">
        <v>414</v>
      </c>
      <c r="B3240" t="s">
        <v>415</v>
      </c>
      <c r="C3240" t="s">
        <v>85</v>
      </c>
      <c r="D3240">
        <v>104</v>
      </c>
      <c r="E3240" t="s">
        <v>86</v>
      </c>
      <c r="F3240" t="s">
        <v>87</v>
      </c>
      <c r="G3240" t="s">
        <v>88</v>
      </c>
      <c r="H3240" t="s">
        <v>89</v>
      </c>
      <c r="I3240" t="s">
        <v>192</v>
      </c>
      <c r="J3240" t="s">
        <v>91</v>
      </c>
      <c r="K3240" t="s">
        <v>193</v>
      </c>
      <c r="L3240">
        <v>1588</v>
      </c>
      <c r="M3240">
        <v>1174190</v>
      </c>
      <c r="N3240">
        <v>210430</v>
      </c>
      <c r="O3240">
        <v>36664</v>
      </c>
      <c r="P3240">
        <v>134652</v>
      </c>
      <c r="Q3240" t="s">
        <v>93</v>
      </c>
      <c r="R3240">
        <v>585988</v>
      </c>
    </row>
    <row r="3241" spans="1:18" x14ac:dyDescent="0.25">
      <c r="A3241" t="s">
        <v>414</v>
      </c>
      <c r="B3241" t="s">
        <v>415</v>
      </c>
      <c r="C3241" t="s">
        <v>85</v>
      </c>
      <c r="D3241">
        <v>104</v>
      </c>
      <c r="E3241" t="s">
        <v>86</v>
      </c>
      <c r="F3241" t="s">
        <v>87</v>
      </c>
      <c r="G3241" t="s">
        <v>88</v>
      </c>
      <c r="H3241" t="s">
        <v>89</v>
      </c>
      <c r="I3241" t="s">
        <v>190</v>
      </c>
      <c r="J3241" t="s">
        <v>91</v>
      </c>
      <c r="K3241" t="s">
        <v>191</v>
      </c>
      <c r="L3241">
        <v>3100</v>
      </c>
      <c r="M3241">
        <v>1174190</v>
      </c>
      <c r="N3241">
        <v>210430</v>
      </c>
      <c r="O3241">
        <v>36664</v>
      </c>
      <c r="P3241">
        <v>134652</v>
      </c>
      <c r="Q3241" t="s">
        <v>93</v>
      </c>
      <c r="R3241">
        <v>585988</v>
      </c>
    </row>
    <row r="3242" spans="1:18" x14ac:dyDescent="0.25">
      <c r="A3242" t="s">
        <v>414</v>
      </c>
      <c r="B3242" t="s">
        <v>415</v>
      </c>
      <c r="C3242" t="s">
        <v>85</v>
      </c>
      <c r="D3242">
        <v>104</v>
      </c>
      <c r="E3242" t="s">
        <v>86</v>
      </c>
      <c r="F3242" t="s">
        <v>87</v>
      </c>
      <c r="G3242" t="s">
        <v>88</v>
      </c>
      <c r="H3242" t="s">
        <v>89</v>
      </c>
      <c r="I3242" t="s">
        <v>136</v>
      </c>
      <c r="J3242" t="s">
        <v>91</v>
      </c>
      <c r="K3242" t="s">
        <v>137</v>
      </c>
      <c r="L3242">
        <v>1838</v>
      </c>
      <c r="M3242">
        <v>1174190</v>
      </c>
      <c r="N3242">
        <v>210430</v>
      </c>
      <c r="O3242">
        <v>36664</v>
      </c>
      <c r="P3242">
        <v>134652</v>
      </c>
      <c r="Q3242" t="s">
        <v>93</v>
      </c>
      <c r="R3242">
        <v>585988</v>
      </c>
    </row>
    <row r="3243" spans="1:18" x14ac:dyDescent="0.25">
      <c r="A3243" t="s">
        <v>414</v>
      </c>
      <c r="B3243" t="s">
        <v>415</v>
      </c>
      <c r="C3243" t="s">
        <v>85</v>
      </c>
      <c r="D3243">
        <v>104</v>
      </c>
      <c r="E3243" t="s">
        <v>86</v>
      </c>
      <c r="F3243" t="s">
        <v>87</v>
      </c>
      <c r="G3243" t="s">
        <v>88</v>
      </c>
      <c r="H3243" t="s">
        <v>89</v>
      </c>
      <c r="I3243" t="s">
        <v>190</v>
      </c>
      <c r="J3243" t="s">
        <v>91</v>
      </c>
      <c r="K3243" t="s">
        <v>191</v>
      </c>
      <c r="L3243">
        <v>1600</v>
      </c>
      <c r="M3243">
        <v>1174190</v>
      </c>
      <c r="N3243">
        <v>210430</v>
      </c>
      <c r="O3243">
        <v>36664</v>
      </c>
      <c r="P3243">
        <v>134652</v>
      </c>
      <c r="Q3243" t="s">
        <v>93</v>
      </c>
      <c r="R3243">
        <v>585988</v>
      </c>
    </row>
    <row r="3244" spans="1:18" x14ac:dyDescent="0.25">
      <c r="A3244" t="s">
        <v>414</v>
      </c>
      <c r="B3244" t="s">
        <v>415</v>
      </c>
      <c r="C3244" t="s">
        <v>85</v>
      </c>
      <c r="D3244">
        <v>104</v>
      </c>
      <c r="E3244" t="s">
        <v>86</v>
      </c>
      <c r="F3244" t="s">
        <v>87</v>
      </c>
      <c r="G3244" t="s">
        <v>88</v>
      </c>
      <c r="H3244" t="s">
        <v>89</v>
      </c>
      <c r="I3244" t="s">
        <v>226</v>
      </c>
      <c r="J3244" t="s">
        <v>91</v>
      </c>
      <c r="K3244" t="s">
        <v>227</v>
      </c>
      <c r="L3244">
        <v>720</v>
      </c>
      <c r="M3244">
        <v>1174190</v>
      </c>
      <c r="N3244">
        <v>210430</v>
      </c>
      <c r="O3244">
        <v>36664</v>
      </c>
      <c r="P3244">
        <v>134652</v>
      </c>
      <c r="Q3244" t="s">
        <v>93</v>
      </c>
      <c r="R3244">
        <v>585988</v>
      </c>
    </row>
    <row r="3245" spans="1:18" x14ac:dyDescent="0.25">
      <c r="A3245" t="s">
        <v>414</v>
      </c>
      <c r="B3245" t="s">
        <v>415</v>
      </c>
      <c r="C3245" t="s">
        <v>85</v>
      </c>
      <c r="D3245">
        <v>104</v>
      </c>
      <c r="E3245" t="s">
        <v>86</v>
      </c>
      <c r="F3245" t="s">
        <v>87</v>
      </c>
      <c r="G3245" t="s">
        <v>88</v>
      </c>
      <c r="H3245" t="s">
        <v>89</v>
      </c>
      <c r="I3245" t="s">
        <v>136</v>
      </c>
      <c r="J3245" t="s">
        <v>91</v>
      </c>
      <c r="K3245" t="s">
        <v>137</v>
      </c>
      <c r="L3245">
        <v>750</v>
      </c>
      <c r="M3245">
        <v>1174190</v>
      </c>
      <c r="N3245">
        <v>210430</v>
      </c>
      <c r="O3245">
        <v>36664</v>
      </c>
      <c r="P3245">
        <v>134652</v>
      </c>
      <c r="Q3245" t="s">
        <v>93</v>
      </c>
      <c r="R3245">
        <v>585988</v>
      </c>
    </row>
    <row r="3246" spans="1:18" x14ac:dyDescent="0.25">
      <c r="A3246" t="s">
        <v>414</v>
      </c>
      <c r="B3246" t="s">
        <v>415</v>
      </c>
      <c r="C3246" t="s">
        <v>85</v>
      </c>
      <c r="D3246">
        <v>104</v>
      </c>
      <c r="E3246" t="s">
        <v>86</v>
      </c>
      <c r="F3246" t="s">
        <v>87</v>
      </c>
      <c r="G3246" t="s">
        <v>88</v>
      </c>
      <c r="H3246" t="s">
        <v>89</v>
      </c>
      <c r="I3246" t="s">
        <v>136</v>
      </c>
      <c r="J3246" t="s">
        <v>91</v>
      </c>
      <c r="K3246" t="s">
        <v>137</v>
      </c>
      <c r="L3246">
        <v>140</v>
      </c>
      <c r="M3246">
        <v>1174190</v>
      </c>
      <c r="N3246">
        <v>210430</v>
      </c>
      <c r="O3246">
        <v>36664</v>
      </c>
      <c r="P3246">
        <v>134652</v>
      </c>
      <c r="Q3246" t="s">
        <v>93</v>
      </c>
      <c r="R3246">
        <v>585988</v>
      </c>
    </row>
    <row r="3247" spans="1:18" x14ac:dyDescent="0.25">
      <c r="A3247" t="s">
        <v>414</v>
      </c>
      <c r="B3247" t="s">
        <v>415</v>
      </c>
      <c r="C3247" t="s">
        <v>85</v>
      </c>
      <c r="D3247">
        <v>104</v>
      </c>
      <c r="E3247" t="s">
        <v>86</v>
      </c>
      <c r="F3247" t="s">
        <v>87</v>
      </c>
      <c r="G3247" t="s">
        <v>88</v>
      </c>
      <c r="H3247" t="s">
        <v>89</v>
      </c>
      <c r="I3247" t="s">
        <v>158</v>
      </c>
      <c r="J3247" t="s">
        <v>91</v>
      </c>
      <c r="K3247" t="s">
        <v>159</v>
      </c>
      <c r="L3247">
        <v>1850</v>
      </c>
      <c r="M3247">
        <v>1174190</v>
      </c>
      <c r="N3247">
        <v>210430</v>
      </c>
      <c r="O3247">
        <v>36664</v>
      </c>
      <c r="P3247">
        <v>134652</v>
      </c>
      <c r="Q3247" t="s">
        <v>93</v>
      </c>
      <c r="R3247">
        <v>585988</v>
      </c>
    </row>
    <row r="3248" spans="1:18" x14ac:dyDescent="0.25">
      <c r="A3248" t="s">
        <v>414</v>
      </c>
      <c r="B3248" t="s">
        <v>415</v>
      </c>
      <c r="C3248" t="s">
        <v>85</v>
      </c>
      <c r="D3248">
        <v>104</v>
      </c>
      <c r="E3248" t="s">
        <v>86</v>
      </c>
      <c r="F3248" t="s">
        <v>87</v>
      </c>
      <c r="G3248" t="s">
        <v>88</v>
      </c>
      <c r="H3248" t="s">
        <v>89</v>
      </c>
      <c r="I3248" t="s">
        <v>160</v>
      </c>
      <c r="J3248" t="s">
        <v>91</v>
      </c>
      <c r="K3248" t="s">
        <v>161</v>
      </c>
      <c r="L3248">
        <v>11099</v>
      </c>
      <c r="M3248">
        <v>1174190</v>
      </c>
      <c r="N3248">
        <v>210430</v>
      </c>
      <c r="O3248">
        <v>36664</v>
      </c>
      <c r="P3248">
        <v>134652</v>
      </c>
      <c r="Q3248" t="s">
        <v>93</v>
      </c>
      <c r="R3248">
        <v>585988</v>
      </c>
    </row>
    <row r="3249" spans="1:18" x14ac:dyDescent="0.25">
      <c r="A3249" t="s">
        <v>414</v>
      </c>
      <c r="B3249" t="s">
        <v>415</v>
      </c>
      <c r="C3249" t="s">
        <v>85</v>
      </c>
      <c r="D3249">
        <v>104</v>
      </c>
      <c r="E3249" t="s">
        <v>86</v>
      </c>
      <c r="F3249" t="s">
        <v>87</v>
      </c>
      <c r="G3249" t="s">
        <v>88</v>
      </c>
      <c r="H3249" t="s">
        <v>89</v>
      </c>
      <c r="I3249" t="s">
        <v>190</v>
      </c>
      <c r="J3249" t="s">
        <v>91</v>
      </c>
      <c r="K3249" t="s">
        <v>191</v>
      </c>
      <c r="L3249">
        <v>600</v>
      </c>
      <c r="M3249">
        <v>1174190</v>
      </c>
      <c r="N3249">
        <v>210430</v>
      </c>
      <c r="O3249">
        <v>36664</v>
      </c>
      <c r="P3249">
        <v>134652</v>
      </c>
      <c r="Q3249" t="s">
        <v>93</v>
      </c>
      <c r="R3249">
        <v>585988</v>
      </c>
    </row>
    <row r="3250" spans="1:18" x14ac:dyDescent="0.25">
      <c r="A3250" t="s">
        <v>414</v>
      </c>
      <c r="B3250" t="s">
        <v>415</v>
      </c>
      <c r="C3250" t="s">
        <v>85</v>
      </c>
      <c r="D3250">
        <v>104</v>
      </c>
      <c r="E3250" t="s">
        <v>86</v>
      </c>
      <c r="F3250" t="s">
        <v>87</v>
      </c>
      <c r="G3250" t="s">
        <v>88</v>
      </c>
      <c r="H3250" t="s">
        <v>89</v>
      </c>
      <c r="I3250" t="s">
        <v>190</v>
      </c>
      <c r="J3250" t="s">
        <v>91</v>
      </c>
      <c r="K3250" t="s">
        <v>191</v>
      </c>
      <c r="L3250">
        <v>8000</v>
      </c>
      <c r="M3250">
        <v>1174190</v>
      </c>
      <c r="N3250">
        <v>210430</v>
      </c>
      <c r="O3250">
        <v>36664</v>
      </c>
      <c r="P3250">
        <v>134652</v>
      </c>
      <c r="Q3250" t="s">
        <v>93</v>
      </c>
      <c r="R3250">
        <v>585988</v>
      </c>
    </row>
    <row r="3251" spans="1:18" x14ac:dyDescent="0.25">
      <c r="A3251" t="s">
        <v>414</v>
      </c>
      <c r="B3251" t="s">
        <v>415</v>
      </c>
      <c r="C3251" t="s">
        <v>85</v>
      </c>
      <c r="D3251">
        <v>104</v>
      </c>
      <c r="E3251" t="s">
        <v>86</v>
      </c>
      <c r="F3251" t="s">
        <v>87</v>
      </c>
      <c r="G3251" t="s">
        <v>88</v>
      </c>
      <c r="H3251" t="s">
        <v>89</v>
      </c>
      <c r="I3251" t="s">
        <v>136</v>
      </c>
      <c r="J3251" t="s">
        <v>91</v>
      </c>
      <c r="K3251" t="s">
        <v>137</v>
      </c>
      <c r="L3251">
        <v>150</v>
      </c>
      <c r="M3251">
        <v>1174190</v>
      </c>
      <c r="N3251">
        <v>210430</v>
      </c>
      <c r="O3251">
        <v>36664</v>
      </c>
      <c r="P3251">
        <v>134652</v>
      </c>
      <c r="Q3251" t="s">
        <v>93</v>
      </c>
      <c r="R3251">
        <v>585988</v>
      </c>
    </row>
    <row r="3252" spans="1:18" x14ac:dyDescent="0.25">
      <c r="A3252" t="s">
        <v>414</v>
      </c>
      <c r="B3252" t="s">
        <v>415</v>
      </c>
      <c r="C3252" t="s">
        <v>85</v>
      </c>
      <c r="D3252">
        <v>104</v>
      </c>
      <c r="E3252" t="s">
        <v>86</v>
      </c>
      <c r="F3252" t="s">
        <v>87</v>
      </c>
      <c r="G3252" t="s">
        <v>88</v>
      </c>
      <c r="H3252" t="s">
        <v>89</v>
      </c>
      <c r="I3252" t="s">
        <v>136</v>
      </c>
      <c r="J3252" t="s">
        <v>91</v>
      </c>
      <c r="K3252" t="s">
        <v>137</v>
      </c>
      <c r="L3252">
        <v>872</v>
      </c>
      <c r="M3252">
        <v>1174190</v>
      </c>
      <c r="N3252">
        <v>210430</v>
      </c>
      <c r="O3252">
        <v>36664</v>
      </c>
      <c r="P3252">
        <v>134652</v>
      </c>
      <c r="Q3252" t="s">
        <v>93</v>
      </c>
      <c r="R3252">
        <v>585988</v>
      </c>
    </row>
    <row r="3253" spans="1:18" x14ac:dyDescent="0.25">
      <c r="A3253" t="s">
        <v>414</v>
      </c>
      <c r="B3253" t="s">
        <v>415</v>
      </c>
      <c r="C3253" t="s">
        <v>85</v>
      </c>
      <c r="D3253">
        <v>104</v>
      </c>
      <c r="E3253" t="s">
        <v>86</v>
      </c>
      <c r="F3253" t="s">
        <v>87</v>
      </c>
      <c r="G3253" t="s">
        <v>88</v>
      </c>
      <c r="H3253" t="s">
        <v>89</v>
      </c>
      <c r="I3253" t="s">
        <v>190</v>
      </c>
      <c r="J3253" t="s">
        <v>91</v>
      </c>
      <c r="K3253" t="s">
        <v>191</v>
      </c>
      <c r="L3253">
        <v>1500</v>
      </c>
      <c r="M3253">
        <v>1174190</v>
      </c>
      <c r="N3253">
        <v>210430</v>
      </c>
      <c r="O3253">
        <v>36664</v>
      </c>
      <c r="P3253">
        <v>134652</v>
      </c>
      <c r="Q3253" t="s">
        <v>93</v>
      </c>
      <c r="R3253">
        <v>585988</v>
      </c>
    </row>
    <row r="3254" spans="1:18" x14ac:dyDescent="0.25">
      <c r="A3254" t="s">
        <v>414</v>
      </c>
      <c r="B3254" t="s">
        <v>415</v>
      </c>
      <c r="C3254" t="s">
        <v>85</v>
      </c>
      <c r="D3254">
        <v>104</v>
      </c>
      <c r="E3254" t="s">
        <v>86</v>
      </c>
      <c r="F3254" t="s">
        <v>87</v>
      </c>
      <c r="G3254" t="s">
        <v>88</v>
      </c>
      <c r="H3254" t="s">
        <v>89</v>
      </c>
      <c r="I3254" t="s">
        <v>190</v>
      </c>
      <c r="J3254" t="s">
        <v>91</v>
      </c>
      <c r="K3254" t="s">
        <v>191</v>
      </c>
      <c r="L3254">
        <v>634</v>
      </c>
      <c r="M3254">
        <v>1174190</v>
      </c>
      <c r="N3254">
        <v>210430</v>
      </c>
      <c r="O3254">
        <v>36664</v>
      </c>
      <c r="P3254">
        <v>134652</v>
      </c>
      <c r="Q3254" t="s">
        <v>93</v>
      </c>
      <c r="R3254">
        <v>585988</v>
      </c>
    </row>
    <row r="3255" spans="1:18" x14ac:dyDescent="0.25">
      <c r="A3255" t="s">
        <v>414</v>
      </c>
      <c r="B3255" t="s">
        <v>415</v>
      </c>
      <c r="C3255" t="s">
        <v>85</v>
      </c>
      <c r="D3255">
        <v>104</v>
      </c>
      <c r="E3255" t="s">
        <v>86</v>
      </c>
      <c r="F3255" t="s">
        <v>87</v>
      </c>
      <c r="G3255" t="s">
        <v>88</v>
      </c>
      <c r="H3255" t="s">
        <v>89</v>
      </c>
      <c r="I3255" t="s">
        <v>138</v>
      </c>
      <c r="J3255" t="s">
        <v>91</v>
      </c>
      <c r="K3255" t="s">
        <v>139</v>
      </c>
      <c r="L3255">
        <v>20075</v>
      </c>
      <c r="M3255">
        <v>1174190</v>
      </c>
      <c r="N3255">
        <v>210430</v>
      </c>
      <c r="O3255">
        <v>36664</v>
      </c>
      <c r="P3255">
        <v>134652</v>
      </c>
      <c r="Q3255" t="s">
        <v>93</v>
      </c>
      <c r="R3255">
        <v>585988</v>
      </c>
    </row>
    <row r="3256" spans="1:18" x14ac:dyDescent="0.25">
      <c r="A3256" t="s">
        <v>414</v>
      </c>
      <c r="B3256" t="s">
        <v>415</v>
      </c>
      <c r="C3256" t="s">
        <v>85</v>
      </c>
      <c r="D3256">
        <v>104</v>
      </c>
      <c r="E3256" t="s">
        <v>86</v>
      </c>
      <c r="F3256" t="s">
        <v>87</v>
      </c>
      <c r="G3256" t="s">
        <v>88</v>
      </c>
      <c r="H3256" t="s">
        <v>89</v>
      </c>
      <c r="I3256" t="s">
        <v>190</v>
      </c>
      <c r="J3256" t="s">
        <v>91</v>
      </c>
      <c r="K3256" t="s">
        <v>191</v>
      </c>
      <c r="L3256">
        <v>500</v>
      </c>
      <c r="M3256">
        <v>1174190</v>
      </c>
      <c r="N3256">
        <v>210430</v>
      </c>
      <c r="O3256">
        <v>36664</v>
      </c>
      <c r="P3256">
        <v>134652</v>
      </c>
      <c r="Q3256" t="s">
        <v>93</v>
      </c>
      <c r="R3256">
        <v>585988</v>
      </c>
    </row>
    <row r="3257" spans="1:18" x14ac:dyDescent="0.25">
      <c r="A3257" t="s">
        <v>414</v>
      </c>
      <c r="B3257" t="s">
        <v>415</v>
      </c>
      <c r="C3257" t="s">
        <v>85</v>
      </c>
      <c r="D3257">
        <v>104</v>
      </c>
      <c r="E3257" t="s">
        <v>86</v>
      </c>
      <c r="F3257" t="s">
        <v>87</v>
      </c>
      <c r="G3257" t="s">
        <v>88</v>
      </c>
      <c r="H3257" t="s">
        <v>89</v>
      </c>
      <c r="I3257" t="s">
        <v>190</v>
      </c>
      <c r="J3257" t="s">
        <v>91</v>
      </c>
      <c r="K3257" t="s">
        <v>191</v>
      </c>
      <c r="L3257">
        <v>2850</v>
      </c>
      <c r="M3257">
        <v>1174190</v>
      </c>
      <c r="N3257">
        <v>210430</v>
      </c>
      <c r="O3257">
        <v>36664</v>
      </c>
      <c r="P3257">
        <v>134652</v>
      </c>
      <c r="Q3257" t="s">
        <v>93</v>
      </c>
      <c r="R3257">
        <v>585988</v>
      </c>
    </row>
    <row r="3258" spans="1:18" x14ac:dyDescent="0.25">
      <c r="A3258" t="s">
        <v>414</v>
      </c>
      <c r="B3258" t="s">
        <v>415</v>
      </c>
      <c r="C3258" t="s">
        <v>85</v>
      </c>
      <c r="D3258">
        <v>104</v>
      </c>
      <c r="E3258" t="s">
        <v>86</v>
      </c>
      <c r="F3258" t="s">
        <v>87</v>
      </c>
      <c r="G3258" t="s">
        <v>88</v>
      </c>
      <c r="H3258" t="s">
        <v>89</v>
      </c>
      <c r="I3258" t="s">
        <v>190</v>
      </c>
      <c r="J3258" t="s">
        <v>91</v>
      </c>
      <c r="K3258" t="s">
        <v>191</v>
      </c>
      <c r="L3258">
        <v>500</v>
      </c>
      <c r="M3258">
        <v>1174190</v>
      </c>
      <c r="N3258">
        <v>210430</v>
      </c>
      <c r="O3258">
        <v>36664</v>
      </c>
      <c r="P3258">
        <v>134652</v>
      </c>
      <c r="Q3258" t="s">
        <v>93</v>
      </c>
      <c r="R3258">
        <v>585988</v>
      </c>
    </row>
    <row r="3259" spans="1:18" x14ac:dyDescent="0.25">
      <c r="A3259" t="s">
        <v>414</v>
      </c>
      <c r="B3259" t="s">
        <v>415</v>
      </c>
      <c r="C3259" t="s">
        <v>85</v>
      </c>
      <c r="D3259">
        <v>104</v>
      </c>
      <c r="E3259" t="s">
        <v>86</v>
      </c>
      <c r="F3259" t="s">
        <v>87</v>
      </c>
      <c r="G3259" t="s">
        <v>88</v>
      </c>
      <c r="H3259" t="s">
        <v>89</v>
      </c>
      <c r="I3259" t="s">
        <v>190</v>
      </c>
      <c r="J3259" t="s">
        <v>91</v>
      </c>
      <c r="K3259" t="s">
        <v>191</v>
      </c>
      <c r="L3259">
        <v>250</v>
      </c>
      <c r="M3259">
        <v>1174190</v>
      </c>
      <c r="N3259">
        <v>210430</v>
      </c>
      <c r="O3259">
        <v>36664</v>
      </c>
      <c r="P3259">
        <v>134652</v>
      </c>
      <c r="Q3259" t="s">
        <v>93</v>
      </c>
      <c r="R3259">
        <v>585988</v>
      </c>
    </row>
    <row r="3260" spans="1:18" x14ac:dyDescent="0.25">
      <c r="A3260" t="s">
        <v>414</v>
      </c>
      <c r="B3260" t="s">
        <v>415</v>
      </c>
      <c r="C3260" t="s">
        <v>85</v>
      </c>
      <c r="D3260">
        <v>104</v>
      </c>
      <c r="E3260" t="s">
        <v>86</v>
      </c>
      <c r="F3260" t="s">
        <v>87</v>
      </c>
      <c r="G3260" t="s">
        <v>88</v>
      </c>
      <c r="H3260" t="s">
        <v>89</v>
      </c>
      <c r="I3260" t="s">
        <v>190</v>
      </c>
      <c r="J3260" t="s">
        <v>91</v>
      </c>
      <c r="K3260" t="s">
        <v>191</v>
      </c>
      <c r="L3260">
        <v>1100</v>
      </c>
      <c r="M3260">
        <v>1174190</v>
      </c>
      <c r="N3260">
        <v>210430</v>
      </c>
      <c r="O3260">
        <v>36664</v>
      </c>
      <c r="P3260">
        <v>134652</v>
      </c>
      <c r="Q3260" t="s">
        <v>93</v>
      </c>
      <c r="R3260">
        <v>585988</v>
      </c>
    </row>
    <row r="3261" spans="1:18" x14ac:dyDescent="0.25">
      <c r="A3261" t="s">
        <v>414</v>
      </c>
      <c r="B3261" t="s">
        <v>415</v>
      </c>
      <c r="C3261" t="s">
        <v>85</v>
      </c>
      <c r="D3261">
        <v>104</v>
      </c>
      <c r="E3261" t="s">
        <v>86</v>
      </c>
      <c r="F3261" t="s">
        <v>87</v>
      </c>
      <c r="G3261" t="s">
        <v>88</v>
      </c>
      <c r="H3261" t="s">
        <v>89</v>
      </c>
      <c r="I3261" t="s">
        <v>190</v>
      </c>
      <c r="J3261" t="s">
        <v>91</v>
      </c>
      <c r="K3261" t="s">
        <v>191</v>
      </c>
      <c r="L3261">
        <v>1040</v>
      </c>
      <c r="M3261">
        <v>1174190</v>
      </c>
      <c r="N3261">
        <v>210430</v>
      </c>
      <c r="O3261">
        <v>36664</v>
      </c>
      <c r="P3261">
        <v>134652</v>
      </c>
      <c r="Q3261" t="s">
        <v>93</v>
      </c>
      <c r="R3261">
        <v>585988</v>
      </c>
    </row>
    <row r="3262" spans="1:18" x14ac:dyDescent="0.25">
      <c r="A3262" t="s">
        <v>414</v>
      </c>
      <c r="B3262" t="s">
        <v>415</v>
      </c>
      <c r="C3262" t="s">
        <v>85</v>
      </c>
      <c r="D3262">
        <v>104</v>
      </c>
      <c r="E3262" t="s">
        <v>86</v>
      </c>
      <c r="F3262" t="s">
        <v>87</v>
      </c>
      <c r="G3262" t="s">
        <v>88</v>
      </c>
      <c r="H3262" t="s">
        <v>89</v>
      </c>
      <c r="I3262" t="s">
        <v>190</v>
      </c>
      <c r="J3262" t="s">
        <v>91</v>
      </c>
      <c r="K3262" t="s">
        <v>191</v>
      </c>
      <c r="L3262">
        <v>1500</v>
      </c>
      <c r="M3262">
        <v>1174190</v>
      </c>
      <c r="N3262">
        <v>210430</v>
      </c>
      <c r="O3262">
        <v>36664</v>
      </c>
      <c r="P3262">
        <v>134652</v>
      </c>
      <c r="Q3262" t="s">
        <v>93</v>
      </c>
      <c r="R3262">
        <v>585988</v>
      </c>
    </row>
    <row r="3263" spans="1:18" x14ac:dyDescent="0.25">
      <c r="A3263" t="s">
        <v>414</v>
      </c>
      <c r="B3263" t="s">
        <v>415</v>
      </c>
      <c r="C3263" t="s">
        <v>85</v>
      </c>
      <c r="D3263">
        <v>104</v>
      </c>
      <c r="E3263" t="s">
        <v>86</v>
      </c>
      <c r="F3263" t="s">
        <v>87</v>
      </c>
      <c r="G3263" t="s">
        <v>88</v>
      </c>
      <c r="H3263" t="s">
        <v>89</v>
      </c>
      <c r="I3263" t="s">
        <v>190</v>
      </c>
      <c r="J3263" t="s">
        <v>91</v>
      </c>
      <c r="K3263" t="s">
        <v>191</v>
      </c>
      <c r="L3263">
        <v>800</v>
      </c>
      <c r="M3263">
        <v>1174190</v>
      </c>
      <c r="N3263">
        <v>210430</v>
      </c>
      <c r="O3263">
        <v>36664</v>
      </c>
      <c r="P3263">
        <v>134652</v>
      </c>
      <c r="Q3263" t="s">
        <v>93</v>
      </c>
      <c r="R3263">
        <v>585988</v>
      </c>
    </row>
    <row r="3264" spans="1:18" x14ac:dyDescent="0.25">
      <c r="A3264" t="s">
        <v>414</v>
      </c>
      <c r="B3264" t="s">
        <v>415</v>
      </c>
      <c r="C3264" t="s">
        <v>85</v>
      </c>
      <c r="D3264">
        <v>104</v>
      </c>
      <c r="E3264" t="s">
        <v>86</v>
      </c>
      <c r="F3264" t="s">
        <v>87</v>
      </c>
      <c r="G3264" t="s">
        <v>88</v>
      </c>
      <c r="H3264" t="s">
        <v>89</v>
      </c>
      <c r="I3264" t="s">
        <v>180</v>
      </c>
      <c r="J3264" t="s">
        <v>91</v>
      </c>
      <c r="K3264" t="s">
        <v>181</v>
      </c>
      <c r="L3264">
        <v>55451</v>
      </c>
      <c r="M3264">
        <v>1174190</v>
      </c>
      <c r="N3264">
        <v>210430</v>
      </c>
      <c r="O3264">
        <v>36664</v>
      </c>
      <c r="P3264">
        <v>134652</v>
      </c>
      <c r="Q3264" t="s">
        <v>93</v>
      </c>
      <c r="R3264">
        <v>585988</v>
      </c>
    </row>
    <row r="3265" spans="1:18" x14ac:dyDescent="0.25">
      <c r="A3265" t="s">
        <v>414</v>
      </c>
      <c r="B3265" t="s">
        <v>415</v>
      </c>
      <c r="C3265" t="s">
        <v>85</v>
      </c>
      <c r="D3265">
        <v>104</v>
      </c>
      <c r="E3265" t="s">
        <v>86</v>
      </c>
      <c r="F3265" t="s">
        <v>87</v>
      </c>
      <c r="G3265" t="s">
        <v>88</v>
      </c>
      <c r="H3265" t="s">
        <v>89</v>
      </c>
      <c r="I3265" t="s">
        <v>138</v>
      </c>
      <c r="J3265" t="s">
        <v>91</v>
      </c>
      <c r="K3265" t="s">
        <v>139</v>
      </c>
      <c r="L3265">
        <v>73553</v>
      </c>
      <c r="M3265">
        <v>1174190</v>
      </c>
      <c r="N3265">
        <v>210430</v>
      </c>
      <c r="O3265">
        <v>36664</v>
      </c>
      <c r="P3265">
        <v>134652</v>
      </c>
      <c r="Q3265" t="s">
        <v>93</v>
      </c>
      <c r="R3265">
        <v>585988</v>
      </c>
    </row>
    <row r="3266" spans="1:18" x14ac:dyDescent="0.25">
      <c r="A3266" t="s">
        <v>414</v>
      </c>
      <c r="B3266" t="s">
        <v>415</v>
      </c>
      <c r="C3266" t="s">
        <v>85</v>
      </c>
      <c r="D3266">
        <v>104</v>
      </c>
      <c r="E3266" t="s">
        <v>86</v>
      </c>
      <c r="F3266" t="s">
        <v>87</v>
      </c>
      <c r="G3266" t="s">
        <v>88</v>
      </c>
      <c r="H3266" t="s">
        <v>89</v>
      </c>
      <c r="I3266" t="s">
        <v>168</v>
      </c>
      <c r="J3266" t="s">
        <v>91</v>
      </c>
      <c r="K3266" t="s">
        <v>169</v>
      </c>
      <c r="L3266">
        <v>21121</v>
      </c>
      <c r="M3266">
        <v>1174190</v>
      </c>
      <c r="N3266">
        <v>210430</v>
      </c>
      <c r="O3266">
        <v>36664</v>
      </c>
      <c r="P3266">
        <v>134652</v>
      </c>
      <c r="Q3266" t="s">
        <v>93</v>
      </c>
      <c r="R3266">
        <v>585988</v>
      </c>
    </row>
    <row r="3267" spans="1:18" x14ac:dyDescent="0.25">
      <c r="A3267" t="s">
        <v>414</v>
      </c>
      <c r="B3267" t="s">
        <v>415</v>
      </c>
      <c r="C3267" t="s">
        <v>85</v>
      </c>
      <c r="D3267">
        <v>104</v>
      </c>
      <c r="E3267" t="s">
        <v>86</v>
      </c>
      <c r="F3267" t="s">
        <v>87</v>
      </c>
      <c r="G3267" t="s">
        <v>88</v>
      </c>
      <c r="H3267" t="s">
        <v>89</v>
      </c>
      <c r="I3267" t="s">
        <v>190</v>
      </c>
      <c r="J3267" t="s">
        <v>91</v>
      </c>
      <c r="K3267" t="s">
        <v>191</v>
      </c>
      <c r="L3267">
        <v>850</v>
      </c>
      <c r="M3267">
        <v>1174190</v>
      </c>
      <c r="N3267">
        <v>210430</v>
      </c>
      <c r="O3267">
        <v>36664</v>
      </c>
      <c r="P3267">
        <v>134652</v>
      </c>
      <c r="Q3267" t="s">
        <v>93</v>
      </c>
      <c r="R3267">
        <v>585988</v>
      </c>
    </row>
    <row r="3268" spans="1:18" x14ac:dyDescent="0.25">
      <c r="A3268" t="s">
        <v>414</v>
      </c>
      <c r="B3268" t="s">
        <v>415</v>
      </c>
      <c r="C3268" t="s">
        <v>85</v>
      </c>
      <c r="D3268">
        <v>104</v>
      </c>
      <c r="E3268" t="s">
        <v>86</v>
      </c>
      <c r="F3268" t="s">
        <v>87</v>
      </c>
      <c r="G3268" t="s">
        <v>88</v>
      </c>
      <c r="H3268" t="s">
        <v>89</v>
      </c>
      <c r="I3268" t="s">
        <v>200</v>
      </c>
      <c r="J3268" t="s">
        <v>91</v>
      </c>
      <c r="K3268" t="s">
        <v>201</v>
      </c>
      <c r="L3268">
        <v>23969</v>
      </c>
      <c r="M3268">
        <v>1174190</v>
      </c>
      <c r="N3268">
        <v>210430</v>
      </c>
      <c r="O3268">
        <v>36664</v>
      </c>
      <c r="P3268">
        <v>134652</v>
      </c>
      <c r="Q3268" t="s">
        <v>93</v>
      </c>
      <c r="R3268">
        <v>585988</v>
      </c>
    </row>
    <row r="3269" spans="1:18" x14ac:dyDescent="0.25">
      <c r="A3269" t="s">
        <v>414</v>
      </c>
      <c r="B3269" t="s">
        <v>415</v>
      </c>
      <c r="C3269" t="s">
        <v>85</v>
      </c>
      <c r="D3269">
        <v>104</v>
      </c>
      <c r="E3269" t="s">
        <v>86</v>
      </c>
      <c r="F3269" t="s">
        <v>87</v>
      </c>
      <c r="G3269" t="s">
        <v>88</v>
      </c>
      <c r="H3269" t="s">
        <v>89</v>
      </c>
      <c r="I3269" t="s">
        <v>208</v>
      </c>
      <c r="J3269" t="s">
        <v>91</v>
      </c>
      <c r="K3269" t="s">
        <v>209</v>
      </c>
      <c r="L3269">
        <v>5582</v>
      </c>
      <c r="M3269">
        <v>1174190</v>
      </c>
      <c r="N3269">
        <v>210430</v>
      </c>
      <c r="O3269">
        <v>36664</v>
      </c>
      <c r="P3269">
        <v>134652</v>
      </c>
      <c r="Q3269" t="s">
        <v>93</v>
      </c>
      <c r="R3269">
        <v>585988</v>
      </c>
    </row>
    <row r="3270" spans="1:18" x14ac:dyDescent="0.25">
      <c r="A3270" t="s">
        <v>414</v>
      </c>
      <c r="B3270" t="s">
        <v>415</v>
      </c>
      <c r="C3270" t="s">
        <v>85</v>
      </c>
      <c r="D3270">
        <v>104</v>
      </c>
      <c r="E3270" t="s">
        <v>86</v>
      </c>
      <c r="F3270" t="s">
        <v>87</v>
      </c>
      <c r="G3270" t="s">
        <v>88</v>
      </c>
      <c r="H3270" t="s">
        <v>89</v>
      </c>
      <c r="I3270" t="s">
        <v>130</v>
      </c>
      <c r="J3270" t="s">
        <v>91</v>
      </c>
      <c r="K3270" t="s">
        <v>131</v>
      </c>
      <c r="L3270">
        <v>5160</v>
      </c>
      <c r="M3270">
        <v>1174190</v>
      </c>
      <c r="N3270">
        <v>210430</v>
      </c>
      <c r="O3270">
        <v>36664</v>
      </c>
      <c r="P3270">
        <v>134652</v>
      </c>
      <c r="Q3270" t="s">
        <v>93</v>
      </c>
      <c r="R3270">
        <v>585988</v>
      </c>
    </row>
    <row r="3271" spans="1:18" x14ac:dyDescent="0.25">
      <c r="A3271" t="s">
        <v>414</v>
      </c>
      <c r="B3271" t="s">
        <v>415</v>
      </c>
      <c r="C3271" t="s">
        <v>85</v>
      </c>
      <c r="D3271">
        <v>104</v>
      </c>
      <c r="E3271" t="s">
        <v>86</v>
      </c>
      <c r="F3271" t="s">
        <v>87</v>
      </c>
      <c r="G3271" t="s">
        <v>88</v>
      </c>
      <c r="H3271" t="s">
        <v>89</v>
      </c>
      <c r="I3271" t="s">
        <v>208</v>
      </c>
      <c r="J3271" t="s">
        <v>91</v>
      </c>
      <c r="K3271" t="s">
        <v>209</v>
      </c>
      <c r="L3271">
        <v>1618</v>
      </c>
      <c r="M3271">
        <v>1174190</v>
      </c>
      <c r="N3271">
        <v>210430</v>
      </c>
      <c r="O3271">
        <v>36664</v>
      </c>
      <c r="P3271">
        <v>134652</v>
      </c>
      <c r="Q3271" t="s">
        <v>93</v>
      </c>
      <c r="R3271">
        <v>585988</v>
      </c>
    </row>
    <row r="3272" spans="1:18" x14ac:dyDescent="0.25">
      <c r="A3272" t="s">
        <v>414</v>
      </c>
      <c r="B3272" t="s">
        <v>415</v>
      </c>
      <c r="C3272" t="s">
        <v>85</v>
      </c>
      <c r="D3272">
        <v>104</v>
      </c>
      <c r="E3272" t="s">
        <v>86</v>
      </c>
      <c r="F3272" t="s">
        <v>87</v>
      </c>
      <c r="G3272" t="s">
        <v>88</v>
      </c>
      <c r="H3272" t="s">
        <v>89</v>
      </c>
      <c r="I3272" t="s">
        <v>190</v>
      </c>
      <c r="J3272" t="s">
        <v>91</v>
      </c>
      <c r="K3272" t="s">
        <v>191</v>
      </c>
      <c r="L3272">
        <v>40000</v>
      </c>
      <c r="M3272">
        <v>1174190</v>
      </c>
      <c r="N3272">
        <v>210430</v>
      </c>
      <c r="O3272">
        <v>36664</v>
      </c>
      <c r="P3272">
        <v>134652</v>
      </c>
      <c r="Q3272" t="s">
        <v>93</v>
      </c>
      <c r="R3272">
        <v>585988</v>
      </c>
    </row>
    <row r="3273" spans="1:18" x14ac:dyDescent="0.25">
      <c r="A3273" t="s">
        <v>414</v>
      </c>
      <c r="B3273" t="s">
        <v>415</v>
      </c>
      <c r="C3273" t="s">
        <v>85</v>
      </c>
      <c r="D3273">
        <v>104</v>
      </c>
      <c r="E3273" t="s">
        <v>86</v>
      </c>
      <c r="F3273" t="s">
        <v>87</v>
      </c>
      <c r="G3273" t="s">
        <v>88</v>
      </c>
      <c r="H3273" t="s">
        <v>89</v>
      </c>
      <c r="I3273" t="s">
        <v>136</v>
      </c>
      <c r="J3273" t="s">
        <v>91</v>
      </c>
      <c r="K3273" t="s">
        <v>137</v>
      </c>
      <c r="L3273">
        <v>150</v>
      </c>
      <c r="M3273">
        <v>1174190</v>
      </c>
      <c r="N3273">
        <v>210430</v>
      </c>
      <c r="O3273">
        <v>36664</v>
      </c>
      <c r="P3273">
        <v>134652</v>
      </c>
      <c r="Q3273" t="s">
        <v>93</v>
      </c>
      <c r="R3273">
        <v>585988</v>
      </c>
    </row>
    <row r="3274" spans="1:18" x14ac:dyDescent="0.25">
      <c r="A3274" t="s">
        <v>414</v>
      </c>
      <c r="B3274" t="s">
        <v>415</v>
      </c>
      <c r="C3274" t="s">
        <v>85</v>
      </c>
      <c r="D3274">
        <v>104</v>
      </c>
      <c r="E3274" t="s">
        <v>86</v>
      </c>
      <c r="F3274" t="s">
        <v>87</v>
      </c>
      <c r="G3274" t="s">
        <v>88</v>
      </c>
      <c r="H3274" t="s">
        <v>89</v>
      </c>
      <c r="I3274" t="s">
        <v>130</v>
      </c>
      <c r="J3274" t="s">
        <v>91</v>
      </c>
      <c r="K3274" t="s">
        <v>131</v>
      </c>
      <c r="L3274">
        <v>660</v>
      </c>
      <c r="M3274">
        <v>1174190</v>
      </c>
      <c r="N3274">
        <v>210430</v>
      </c>
      <c r="O3274">
        <v>36664</v>
      </c>
      <c r="P3274">
        <v>134652</v>
      </c>
      <c r="Q3274" t="s">
        <v>93</v>
      </c>
      <c r="R3274">
        <v>585988</v>
      </c>
    </row>
    <row r="3275" spans="1:18" x14ac:dyDescent="0.25">
      <c r="A3275" t="s">
        <v>414</v>
      </c>
      <c r="B3275" t="s">
        <v>415</v>
      </c>
      <c r="C3275" t="s">
        <v>85</v>
      </c>
      <c r="D3275">
        <v>104</v>
      </c>
      <c r="E3275" t="s">
        <v>86</v>
      </c>
      <c r="F3275" t="s">
        <v>87</v>
      </c>
      <c r="G3275" t="s">
        <v>88</v>
      </c>
      <c r="H3275" t="s">
        <v>89</v>
      </c>
      <c r="I3275" t="s">
        <v>190</v>
      </c>
      <c r="J3275" t="s">
        <v>91</v>
      </c>
      <c r="K3275" t="s">
        <v>191</v>
      </c>
      <c r="L3275">
        <v>300</v>
      </c>
      <c r="M3275">
        <v>1174190</v>
      </c>
      <c r="N3275">
        <v>210430</v>
      </c>
      <c r="O3275">
        <v>36664</v>
      </c>
      <c r="P3275">
        <v>134652</v>
      </c>
      <c r="Q3275" t="s">
        <v>93</v>
      </c>
      <c r="R3275">
        <v>585988</v>
      </c>
    </row>
    <row r="3276" spans="1:18" x14ac:dyDescent="0.25">
      <c r="A3276" t="s">
        <v>414</v>
      </c>
      <c r="B3276" t="s">
        <v>415</v>
      </c>
      <c r="C3276" t="s">
        <v>85</v>
      </c>
      <c r="D3276">
        <v>104</v>
      </c>
      <c r="E3276" t="s">
        <v>86</v>
      </c>
      <c r="F3276" t="s">
        <v>87</v>
      </c>
      <c r="G3276" t="s">
        <v>88</v>
      </c>
      <c r="H3276" t="s">
        <v>89</v>
      </c>
      <c r="I3276" t="s">
        <v>136</v>
      </c>
      <c r="J3276" t="s">
        <v>91</v>
      </c>
      <c r="K3276" t="s">
        <v>137</v>
      </c>
      <c r="L3276">
        <v>600</v>
      </c>
      <c r="M3276">
        <v>1174190</v>
      </c>
      <c r="N3276">
        <v>210430</v>
      </c>
      <c r="O3276">
        <v>36664</v>
      </c>
      <c r="P3276">
        <v>134652</v>
      </c>
      <c r="Q3276" t="s">
        <v>93</v>
      </c>
      <c r="R3276">
        <v>585988</v>
      </c>
    </row>
    <row r="3277" spans="1:18" x14ac:dyDescent="0.25">
      <c r="A3277" t="s">
        <v>414</v>
      </c>
      <c r="B3277" t="s">
        <v>415</v>
      </c>
      <c r="C3277" t="s">
        <v>85</v>
      </c>
      <c r="D3277">
        <v>104</v>
      </c>
      <c r="E3277" t="s">
        <v>86</v>
      </c>
      <c r="F3277" t="s">
        <v>87</v>
      </c>
      <c r="G3277" t="s">
        <v>88</v>
      </c>
      <c r="H3277" t="s">
        <v>89</v>
      </c>
      <c r="I3277" t="s">
        <v>200</v>
      </c>
      <c r="J3277" t="s">
        <v>91</v>
      </c>
      <c r="K3277" t="s">
        <v>201</v>
      </c>
      <c r="L3277">
        <v>3868</v>
      </c>
      <c r="M3277">
        <v>1174190</v>
      </c>
      <c r="N3277">
        <v>210430</v>
      </c>
      <c r="O3277">
        <v>36664</v>
      </c>
      <c r="P3277">
        <v>134652</v>
      </c>
      <c r="Q3277" t="s">
        <v>93</v>
      </c>
      <c r="R3277">
        <v>585988</v>
      </c>
    </row>
    <row r="3278" spans="1:18" x14ac:dyDescent="0.25">
      <c r="A3278" t="s">
        <v>414</v>
      </c>
      <c r="B3278" t="s">
        <v>415</v>
      </c>
      <c r="C3278" t="s">
        <v>85</v>
      </c>
      <c r="D3278">
        <v>104</v>
      </c>
      <c r="E3278" t="s">
        <v>86</v>
      </c>
      <c r="F3278" t="s">
        <v>87</v>
      </c>
      <c r="G3278" t="s">
        <v>88</v>
      </c>
      <c r="H3278" t="s">
        <v>89</v>
      </c>
      <c r="I3278" t="s">
        <v>90</v>
      </c>
      <c r="J3278" t="s">
        <v>91</v>
      </c>
      <c r="K3278" t="s">
        <v>92</v>
      </c>
      <c r="L3278">
        <v>0</v>
      </c>
      <c r="M3278">
        <v>1174190</v>
      </c>
      <c r="N3278">
        <v>210430</v>
      </c>
      <c r="O3278">
        <v>36664</v>
      </c>
      <c r="P3278">
        <v>134652</v>
      </c>
      <c r="Q3278" t="s">
        <v>93</v>
      </c>
      <c r="R3278">
        <v>585988</v>
      </c>
    </row>
    <row r="3279" spans="1:18" x14ac:dyDescent="0.25">
      <c r="A3279" t="s">
        <v>414</v>
      </c>
      <c r="B3279" t="s">
        <v>415</v>
      </c>
      <c r="C3279" t="s">
        <v>85</v>
      </c>
      <c r="D3279">
        <v>104</v>
      </c>
      <c r="E3279" t="s">
        <v>86</v>
      </c>
      <c r="F3279" t="s">
        <v>87</v>
      </c>
      <c r="G3279" t="s">
        <v>88</v>
      </c>
      <c r="H3279" t="s">
        <v>89</v>
      </c>
      <c r="I3279" t="s">
        <v>94</v>
      </c>
      <c r="J3279" t="s">
        <v>91</v>
      </c>
      <c r="K3279" t="s">
        <v>95</v>
      </c>
      <c r="L3279">
        <v>0</v>
      </c>
      <c r="M3279">
        <v>1174190</v>
      </c>
      <c r="N3279">
        <v>210430</v>
      </c>
      <c r="O3279">
        <v>36664</v>
      </c>
      <c r="P3279">
        <v>134652</v>
      </c>
      <c r="Q3279" t="s">
        <v>93</v>
      </c>
      <c r="R3279">
        <v>585988</v>
      </c>
    </row>
    <row r="3280" spans="1:18" x14ac:dyDescent="0.25">
      <c r="A3280" t="s">
        <v>414</v>
      </c>
      <c r="B3280" t="s">
        <v>415</v>
      </c>
      <c r="C3280" t="s">
        <v>85</v>
      </c>
      <c r="D3280">
        <v>104</v>
      </c>
      <c r="E3280" t="s">
        <v>86</v>
      </c>
      <c r="F3280" t="s">
        <v>87</v>
      </c>
      <c r="G3280" t="s">
        <v>88</v>
      </c>
      <c r="H3280" t="s">
        <v>89</v>
      </c>
      <c r="I3280" t="s">
        <v>96</v>
      </c>
      <c r="J3280" t="s">
        <v>91</v>
      </c>
      <c r="K3280" t="s">
        <v>97</v>
      </c>
      <c r="L3280">
        <v>0</v>
      </c>
      <c r="M3280">
        <v>1174190</v>
      </c>
      <c r="N3280">
        <v>210430</v>
      </c>
      <c r="O3280">
        <v>36664</v>
      </c>
      <c r="P3280">
        <v>134652</v>
      </c>
      <c r="Q3280" t="s">
        <v>93</v>
      </c>
      <c r="R3280">
        <v>585988</v>
      </c>
    </row>
    <row r="3281" spans="1:18" x14ac:dyDescent="0.25">
      <c r="A3281" t="s">
        <v>414</v>
      </c>
      <c r="B3281" t="s">
        <v>415</v>
      </c>
      <c r="C3281" t="s">
        <v>85</v>
      </c>
      <c r="D3281">
        <v>104</v>
      </c>
      <c r="E3281" t="s">
        <v>86</v>
      </c>
      <c r="F3281" t="s">
        <v>87</v>
      </c>
      <c r="G3281" t="s">
        <v>88</v>
      </c>
      <c r="H3281" t="s">
        <v>89</v>
      </c>
      <c r="I3281" t="s">
        <v>98</v>
      </c>
      <c r="J3281" t="s">
        <v>91</v>
      </c>
      <c r="K3281" t="s">
        <v>99</v>
      </c>
      <c r="L3281">
        <v>0</v>
      </c>
      <c r="M3281">
        <v>1174190</v>
      </c>
      <c r="N3281">
        <v>210430</v>
      </c>
      <c r="O3281">
        <v>36664</v>
      </c>
      <c r="P3281">
        <v>134652</v>
      </c>
      <c r="Q3281" t="s">
        <v>93</v>
      </c>
      <c r="R3281">
        <v>585988</v>
      </c>
    </row>
    <row r="3282" spans="1:18" x14ac:dyDescent="0.25">
      <c r="A3282" t="s">
        <v>414</v>
      </c>
      <c r="B3282" t="s">
        <v>415</v>
      </c>
      <c r="C3282" t="s">
        <v>85</v>
      </c>
      <c r="D3282">
        <v>104</v>
      </c>
      <c r="E3282" t="s">
        <v>86</v>
      </c>
      <c r="F3282" t="s">
        <v>87</v>
      </c>
      <c r="G3282" t="s">
        <v>88</v>
      </c>
      <c r="H3282" t="s">
        <v>89</v>
      </c>
      <c r="I3282" t="s">
        <v>100</v>
      </c>
      <c r="J3282" t="s">
        <v>91</v>
      </c>
      <c r="K3282" t="s">
        <v>101</v>
      </c>
      <c r="L3282">
        <v>0</v>
      </c>
      <c r="M3282">
        <v>1174190</v>
      </c>
      <c r="N3282">
        <v>210430</v>
      </c>
      <c r="O3282">
        <v>36664</v>
      </c>
      <c r="P3282">
        <v>134652</v>
      </c>
      <c r="Q3282" t="s">
        <v>93</v>
      </c>
      <c r="R3282">
        <v>585988</v>
      </c>
    </row>
    <row r="3283" spans="1:18" x14ac:dyDescent="0.25">
      <c r="A3283" t="s">
        <v>414</v>
      </c>
      <c r="B3283" t="s">
        <v>415</v>
      </c>
      <c r="C3283" t="s">
        <v>85</v>
      </c>
      <c r="D3283">
        <v>104</v>
      </c>
      <c r="E3283" t="s">
        <v>86</v>
      </c>
      <c r="F3283" t="s">
        <v>87</v>
      </c>
      <c r="G3283" t="s">
        <v>88</v>
      </c>
      <c r="H3283" t="s">
        <v>89</v>
      </c>
      <c r="I3283" t="s">
        <v>102</v>
      </c>
      <c r="J3283" t="s">
        <v>91</v>
      </c>
      <c r="K3283" t="s">
        <v>103</v>
      </c>
      <c r="L3283">
        <v>0</v>
      </c>
      <c r="M3283">
        <v>1174190</v>
      </c>
      <c r="N3283">
        <v>210430</v>
      </c>
      <c r="O3283">
        <v>36664</v>
      </c>
      <c r="P3283">
        <v>134652</v>
      </c>
      <c r="Q3283" t="s">
        <v>93</v>
      </c>
      <c r="R3283">
        <v>585988</v>
      </c>
    </row>
    <row r="3284" spans="1:18" x14ac:dyDescent="0.25">
      <c r="A3284" t="s">
        <v>414</v>
      </c>
      <c r="B3284" t="s">
        <v>415</v>
      </c>
      <c r="C3284" t="s">
        <v>85</v>
      </c>
      <c r="D3284">
        <v>104</v>
      </c>
      <c r="E3284" t="s">
        <v>86</v>
      </c>
      <c r="F3284" t="s">
        <v>87</v>
      </c>
      <c r="G3284" t="s">
        <v>88</v>
      </c>
      <c r="H3284" t="s">
        <v>89</v>
      </c>
      <c r="I3284" t="s">
        <v>104</v>
      </c>
      <c r="J3284" t="s">
        <v>91</v>
      </c>
      <c r="K3284" t="s">
        <v>105</v>
      </c>
      <c r="L3284">
        <v>0</v>
      </c>
      <c r="M3284">
        <v>1174190</v>
      </c>
      <c r="N3284">
        <v>210430</v>
      </c>
      <c r="O3284">
        <v>36664</v>
      </c>
      <c r="P3284">
        <v>134652</v>
      </c>
      <c r="Q3284" t="s">
        <v>93</v>
      </c>
      <c r="R3284">
        <v>585988</v>
      </c>
    </row>
    <row r="3285" spans="1:18" x14ac:dyDescent="0.25">
      <c r="A3285" t="s">
        <v>414</v>
      </c>
      <c r="B3285" t="s">
        <v>415</v>
      </c>
      <c r="C3285" t="s">
        <v>85</v>
      </c>
      <c r="D3285">
        <v>104</v>
      </c>
      <c r="E3285" t="s">
        <v>86</v>
      </c>
      <c r="F3285" t="s">
        <v>87</v>
      </c>
      <c r="G3285" t="s">
        <v>88</v>
      </c>
      <c r="H3285" t="s">
        <v>89</v>
      </c>
      <c r="I3285" t="s">
        <v>106</v>
      </c>
      <c r="J3285" t="s">
        <v>91</v>
      </c>
      <c r="K3285" t="s">
        <v>107</v>
      </c>
      <c r="L3285">
        <v>0</v>
      </c>
      <c r="M3285">
        <v>1174190</v>
      </c>
      <c r="N3285">
        <v>210430</v>
      </c>
      <c r="O3285">
        <v>36664</v>
      </c>
      <c r="P3285">
        <v>134652</v>
      </c>
      <c r="Q3285" t="s">
        <v>93</v>
      </c>
      <c r="R3285">
        <v>585988</v>
      </c>
    </row>
    <row r="3286" spans="1:18" x14ac:dyDescent="0.25">
      <c r="A3286" t="s">
        <v>414</v>
      </c>
      <c r="B3286" t="s">
        <v>415</v>
      </c>
      <c r="C3286" t="s">
        <v>85</v>
      </c>
      <c r="D3286">
        <v>104</v>
      </c>
      <c r="E3286" t="s">
        <v>86</v>
      </c>
      <c r="F3286" t="s">
        <v>87</v>
      </c>
      <c r="G3286" t="s">
        <v>88</v>
      </c>
      <c r="H3286" t="s">
        <v>89</v>
      </c>
      <c r="I3286" t="s">
        <v>108</v>
      </c>
      <c r="J3286" t="s">
        <v>91</v>
      </c>
      <c r="K3286" t="s">
        <v>109</v>
      </c>
      <c r="L3286">
        <v>0</v>
      </c>
      <c r="M3286">
        <v>1174190</v>
      </c>
      <c r="N3286">
        <v>210430</v>
      </c>
      <c r="O3286">
        <v>36664</v>
      </c>
      <c r="P3286">
        <v>134652</v>
      </c>
      <c r="Q3286" t="s">
        <v>93</v>
      </c>
      <c r="R3286">
        <v>585988</v>
      </c>
    </row>
    <row r="3287" spans="1:18" x14ac:dyDescent="0.25">
      <c r="A3287" t="s">
        <v>414</v>
      </c>
      <c r="B3287" t="s">
        <v>415</v>
      </c>
      <c r="C3287" t="s">
        <v>85</v>
      </c>
      <c r="D3287">
        <v>104</v>
      </c>
      <c r="E3287" t="s">
        <v>86</v>
      </c>
      <c r="F3287" t="s">
        <v>87</v>
      </c>
      <c r="G3287" t="s">
        <v>88</v>
      </c>
      <c r="H3287" t="s">
        <v>89</v>
      </c>
      <c r="I3287" t="s">
        <v>110</v>
      </c>
      <c r="J3287" t="s">
        <v>91</v>
      </c>
      <c r="K3287" t="s">
        <v>111</v>
      </c>
      <c r="L3287">
        <v>0</v>
      </c>
      <c r="M3287">
        <v>1174190</v>
      </c>
      <c r="N3287">
        <v>210430</v>
      </c>
      <c r="O3287">
        <v>36664</v>
      </c>
      <c r="P3287">
        <v>134652</v>
      </c>
      <c r="Q3287" t="s">
        <v>93</v>
      </c>
      <c r="R3287">
        <v>585988</v>
      </c>
    </row>
    <row r="3288" spans="1:18" x14ac:dyDescent="0.25">
      <c r="A3288" t="s">
        <v>414</v>
      </c>
      <c r="B3288" t="s">
        <v>415</v>
      </c>
      <c r="C3288" t="s">
        <v>85</v>
      </c>
      <c r="D3288">
        <v>104</v>
      </c>
      <c r="E3288" t="s">
        <v>86</v>
      </c>
      <c r="F3288" t="s">
        <v>87</v>
      </c>
      <c r="G3288" t="s">
        <v>88</v>
      </c>
      <c r="H3288" t="s">
        <v>89</v>
      </c>
      <c r="I3288" t="s">
        <v>112</v>
      </c>
      <c r="J3288" t="s">
        <v>91</v>
      </c>
      <c r="K3288" t="s">
        <v>113</v>
      </c>
      <c r="L3288">
        <v>4665</v>
      </c>
      <c r="M3288">
        <v>1174190</v>
      </c>
      <c r="N3288">
        <v>210430</v>
      </c>
      <c r="O3288">
        <v>36664</v>
      </c>
      <c r="P3288">
        <v>134652</v>
      </c>
      <c r="Q3288" t="s">
        <v>93</v>
      </c>
      <c r="R3288">
        <v>585988</v>
      </c>
    </row>
    <row r="3289" spans="1:18" x14ac:dyDescent="0.25">
      <c r="A3289" t="s">
        <v>414</v>
      </c>
      <c r="B3289" t="s">
        <v>415</v>
      </c>
      <c r="C3289" t="s">
        <v>85</v>
      </c>
      <c r="D3289">
        <v>104</v>
      </c>
      <c r="E3289" t="s">
        <v>86</v>
      </c>
      <c r="F3289" t="s">
        <v>87</v>
      </c>
      <c r="G3289" t="s">
        <v>88</v>
      </c>
      <c r="H3289" t="s">
        <v>89</v>
      </c>
      <c r="I3289" t="s">
        <v>114</v>
      </c>
      <c r="J3289" t="s">
        <v>91</v>
      </c>
      <c r="K3289" t="s">
        <v>115</v>
      </c>
      <c r="L3289">
        <v>100233</v>
      </c>
      <c r="M3289">
        <v>1174190</v>
      </c>
      <c r="N3289">
        <v>210430</v>
      </c>
      <c r="O3289">
        <v>36664</v>
      </c>
      <c r="P3289">
        <v>134652</v>
      </c>
      <c r="Q3289" t="s">
        <v>93</v>
      </c>
      <c r="R3289">
        <v>585988</v>
      </c>
    </row>
    <row r="3290" spans="1:18" x14ac:dyDescent="0.25">
      <c r="A3290" t="s">
        <v>414</v>
      </c>
      <c r="B3290" t="s">
        <v>415</v>
      </c>
      <c r="C3290" t="s">
        <v>85</v>
      </c>
      <c r="D3290">
        <v>104</v>
      </c>
      <c r="E3290" t="s">
        <v>86</v>
      </c>
      <c r="F3290" t="s">
        <v>87</v>
      </c>
      <c r="G3290" t="s">
        <v>88</v>
      </c>
      <c r="H3290" t="s">
        <v>89</v>
      </c>
      <c r="I3290" t="s">
        <v>116</v>
      </c>
      <c r="J3290" t="s">
        <v>91</v>
      </c>
      <c r="K3290" t="s">
        <v>117</v>
      </c>
      <c r="L3290">
        <v>0</v>
      </c>
      <c r="M3290">
        <v>1174190</v>
      </c>
      <c r="N3290">
        <v>210430</v>
      </c>
      <c r="O3290">
        <v>36664</v>
      </c>
      <c r="P3290">
        <v>134652</v>
      </c>
      <c r="Q3290" t="s">
        <v>93</v>
      </c>
      <c r="R3290">
        <v>585988</v>
      </c>
    </row>
    <row r="3291" spans="1:18" x14ac:dyDescent="0.25">
      <c r="A3291" t="s">
        <v>414</v>
      </c>
      <c r="B3291" t="s">
        <v>415</v>
      </c>
      <c r="C3291" t="s">
        <v>85</v>
      </c>
      <c r="D3291">
        <v>104</v>
      </c>
      <c r="E3291" t="s">
        <v>86</v>
      </c>
      <c r="F3291" t="s">
        <v>87</v>
      </c>
      <c r="G3291" t="s">
        <v>88</v>
      </c>
      <c r="H3291" t="s">
        <v>89</v>
      </c>
      <c r="I3291" t="s">
        <v>118</v>
      </c>
      <c r="J3291" t="s">
        <v>91</v>
      </c>
      <c r="K3291" t="s">
        <v>119</v>
      </c>
      <c r="L3291">
        <v>0</v>
      </c>
      <c r="M3291">
        <v>1174190</v>
      </c>
      <c r="N3291">
        <v>210430</v>
      </c>
      <c r="O3291">
        <v>36664</v>
      </c>
      <c r="P3291">
        <v>134652</v>
      </c>
      <c r="Q3291" t="s">
        <v>93</v>
      </c>
      <c r="R3291">
        <v>585988</v>
      </c>
    </row>
    <row r="3292" spans="1:18" x14ac:dyDescent="0.25">
      <c r="A3292" t="s">
        <v>414</v>
      </c>
      <c r="B3292" t="s">
        <v>415</v>
      </c>
      <c r="C3292" t="s">
        <v>85</v>
      </c>
      <c r="D3292">
        <v>104</v>
      </c>
      <c r="E3292" t="s">
        <v>86</v>
      </c>
      <c r="F3292" t="s">
        <v>87</v>
      </c>
      <c r="G3292" t="s">
        <v>88</v>
      </c>
      <c r="H3292" t="s">
        <v>89</v>
      </c>
      <c r="I3292" t="s">
        <v>120</v>
      </c>
      <c r="J3292" t="s">
        <v>91</v>
      </c>
      <c r="K3292" t="s">
        <v>121</v>
      </c>
      <c r="L3292">
        <v>0</v>
      </c>
      <c r="M3292">
        <v>1174190</v>
      </c>
      <c r="N3292">
        <v>210430</v>
      </c>
      <c r="O3292">
        <v>36664</v>
      </c>
      <c r="P3292">
        <v>134652</v>
      </c>
      <c r="Q3292" t="s">
        <v>93</v>
      </c>
      <c r="R3292">
        <v>585988</v>
      </c>
    </row>
    <row r="3293" spans="1:18" x14ac:dyDescent="0.25">
      <c r="A3293" t="s">
        <v>414</v>
      </c>
      <c r="B3293" t="s">
        <v>415</v>
      </c>
      <c r="C3293" t="s">
        <v>85</v>
      </c>
      <c r="D3293">
        <v>104</v>
      </c>
      <c r="E3293" t="s">
        <v>86</v>
      </c>
      <c r="F3293" t="s">
        <v>87</v>
      </c>
      <c r="G3293" t="s">
        <v>88</v>
      </c>
      <c r="H3293" t="s">
        <v>89</v>
      </c>
      <c r="I3293" t="s">
        <v>122</v>
      </c>
      <c r="J3293" t="s">
        <v>91</v>
      </c>
      <c r="K3293" t="s">
        <v>123</v>
      </c>
      <c r="L3293">
        <v>0</v>
      </c>
      <c r="M3293">
        <v>1174190</v>
      </c>
      <c r="N3293">
        <v>210430</v>
      </c>
      <c r="O3293">
        <v>36664</v>
      </c>
      <c r="P3293">
        <v>134652</v>
      </c>
      <c r="Q3293" t="s">
        <v>93</v>
      </c>
      <c r="R3293">
        <v>585988</v>
      </c>
    </row>
    <row r="3294" spans="1:18" x14ac:dyDescent="0.25">
      <c r="A3294" t="s">
        <v>414</v>
      </c>
      <c r="B3294" t="s">
        <v>415</v>
      </c>
      <c r="C3294" t="s">
        <v>85</v>
      </c>
      <c r="D3294">
        <v>104</v>
      </c>
      <c r="E3294" t="s">
        <v>86</v>
      </c>
      <c r="F3294" t="s">
        <v>87</v>
      </c>
      <c r="G3294" t="s">
        <v>88</v>
      </c>
      <c r="H3294" t="s">
        <v>89</v>
      </c>
      <c r="I3294" t="s">
        <v>124</v>
      </c>
      <c r="J3294" t="s">
        <v>91</v>
      </c>
      <c r="K3294" t="s">
        <v>125</v>
      </c>
      <c r="L3294">
        <v>0</v>
      </c>
      <c r="M3294">
        <v>1174190</v>
      </c>
      <c r="N3294">
        <v>210430</v>
      </c>
      <c r="O3294">
        <v>36664</v>
      </c>
      <c r="P3294">
        <v>134652</v>
      </c>
      <c r="Q3294" t="s">
        <v>93</v>
      </c>
      <c r="R3294">
        <v>585988</v>
      </c>
    </row>
    <row r="3295" spans="1:18" x14ac:dyDescent="0.25">
      <c r="A3295" t="s">
        <v>414</v>
      </c>
      <c r="B3295" t="s">
        <v>415</v>
      </c>
      <c r="C3295" t="s">
        <v>85</v>
      </c>
      <c r="D3295">
        <v>104</v>
      </c>
      <c r="E3295" t="s">
        <v>86</v>
      </c>
      <c r="F3295" t="s">
        <v>87</v>
      </c>
      <c r="G3295" t="s">
        <v>88</v>
      </c>
      <c r="H3295" t="s">
        <v>89</v>
      </c>
      <c r="I3295" t="s">
        <v>126</v>
      </c>
      <c r="J3295" t="s">
        <v>91</v>
      </c>
      <c r="K3295" t="s">
        <v>127</v>
      </c>
      <c r="L3295">
        <v>0</v>
      </c>
      <c r="M3295">
        <v>1174190</v>
      </c>
      <c r="N3295">
        <v>210430</v>
      </c>
      <c r="O3295">
        <v>36664</v>
      </c>
      <c r="P3295">
        <v>134652</v>
      </c>
      <c r="Q3295" t="s">
        <v>93</v>
      </c>
      <c r="R3295">
        <v>585988</v>
      </c>
    </row>
    <row r="3296" spans="1:18" x14ac:dyDescent="0.25">
      <c r="A3296" t="s">
        <v>414</v>
      </c>
      <c r="B3296" t="s">
        <v>415</v>
      </c>
      <c r="C3296" t="s">
        <v>85</v>
      </c>
      <c r="D3296">
        <v>104</v>
      </c>
      <c r="E3296" t="s">
        <v>86</v>
      </c>
      <c r="F3296" t="s">
        <v>87</v>
      </c>
      <c r="G3296" t="s">
        <v>88</v>
      </c>
      <c r="H3296" t="s">
        <v>89</v>
      </c>
      <c r="I3296" t="s">
        <v>128</v>
      </c>
      <c r="J3296" t="s">
        <v>91</v>
      </c>
      <c r="K3296" t="s">
        <v>129</v>
      </c>
      <c r="L3296">
        <v>1169340</v>
      </c>
      <c r="M3296">
        <v>1174190</v>
      </c>
      <c r="N3296">
        <v>210430</v>
      </c>
      <c r="O3296">
        <v>36664</v>
      </c>
      <c r="P3296">
        <v>134652</v>
      </c>
      <c r="Q3296" t="s">
        <v>93</v>
      </c>
      <c r="R3296">
        <v>585988</v>
      </c>
    </row>
    <row r="3297" spans="1:18" x14ac:dyDescent="0.25">
      <c r="A3297" t="s">
        <v>414</v>
      </c>
      <c r="B3297" t="s">
        <v>415</v>
      </c>
      <c r="C3297" t="s">
        <v>85</v>
      </c>
      <c r="D3297">
        <v>104</v>
      </c>
      <c r="E3297" t="s">
        <v>86</v>
      </c>
      <c r="F3297" t="s">
        <v>87</v>
      </c>
      <c r="G3297" t="s">
        <v>88</v>
      </c>
      <c r="H3297" t="s">
        <v>89</v>
      </c>
      <c r="I3297" t="s">
        <v>130</v>
      </c>
      <c r="J3297" t="s">
        <v>91</v>
      </c>
      <c r="K3297" t="s">
        <v>131</v>
      </c>
      <c r="L3297">
        <v>775</v>
      </c>
      <c r="M3297">
        <v>1174190</v>
      </c>
      <c r="N3297">
        <v>210430</v>
      </c>
      <c r="O3297">
        <v>36664</v>
      </c>
      <c r="P3297">
        <v>134652</v>
      </c>
      <c r="Q3297" t="s">
        <v>93</v>
      </c>
      <c r="R3297">
        <v>585988</v>
      </c>
    </row>
    <row r="3298" spans="1:18" x14ac:dyDescent="0.25">
      <c r="A3298" t="s">
        <v>414</v>
      </c>
      <c r="B3298" t="s">
        <v>415</v>
      </c>
      <c r="C3298" t="s">
        <v>85</v>
      </c>
      <c r="D3298">
        <v>104</v>
      </c>
      <c r="E3298" t="s">
        <v>86</v>
      </c>
      <c r="F3298" t="s">
        <v>87</v>
      </c>
      <c r="G3298" t="s">
        <v>88</v>
      </c>
      <c r="H3298" t="s">
        <v>89</v>
      </c>
      <c r="I3298" t="s">
        <v>132</v>
      </c>
      <c r="J3298" t="s">
        <v>91</v>
      </c>
      <c r="K3298" t="s">
        <v>133</v>
      </c>
      <c r="L3298">
        <v>-32313</v>
      </c>
      <c r="M3298">
        <v>1174190</v>
      </c>
      <c r="N3298">
        <v>210430</v>
      </c>
      <c r="O3298">
        <v>36664</v>
      </c>
      <c r="P3298">
        <v>134652</v>
      </c>
      <c r="Q3298" t="s">
        <v>93</v>
      </c>
      <c r="R3298">
        <v>585988</v>
      </c>
    </row>
    <row r="3299" spans="1:18" x14ac:dyDescent="0.25">
      <c r="A3299" t="s">
        <v>414</v>
      </c>
      <c r="B3299" t="s">
        <v>415</v>
      </c>
      <c r="C3299" t="s">
        <v>85</v>
      </c>
      <c r="D3299">
        <v>104</v>
      </c>
      <c r="E3299" t="s">
        <v>86</v>
      </c>
      <c r="F3299" t="s">
        <v>87</v>
      </c>
      <c r="G3299" t="s">
        <v>88</v>
      </c>
      <c r="H3299" t="s">
        <v>89</v>
      </c>
      <c r="I3299" t="s">
        <v>134</v>
      </c>
      <c r="J3299" t="s">
        <v>91</v>
      </c>
      <c r="K3299" t="s">
        <v>135</v>
      </c>
      <c r="L3299">
        <v>181067</v>
      </c>
      <c r="M3299">
        <v>1174190</v>
      </c>
      <c r="N3299">
        <v>210430</v>
      </c>
      <c r="O3299">
        <v>36664</v>
      </c>
      <c r="P3299">
        <v>134652</v>
      </c>
      <c r="Q3299" t="s">
        <v>93</v>
      </c>
      <c r="R3299">
        <v>585988</v>
      </c>
    </row>
    <row r="3300" spans="1:18" x14ac:dyDescent="0.25">
      <c r="A3300" t="s">
        <v>414</v>
      </c>
      <c r="B3300" t="s">
        <v>415</v>
      </c>
      <c r="C3300" t="s">
        <v>85</v>
      </c>
      <c r="D3300">
        <v>104</v>
      </c>
      <c r="E3300" t="s">
        <v>86</v>
      </c>
      <c r="F3300" t="s">
        <v>87</v>
      </c>
      <c r="G3300" t="s">
        <v>88</v>
      </c>
      <c r="H3300" t="s">
        <v>89</v>
      </c>
      <c r="I3300" t="s">
        <v>136</v>
      </c>
      <c r="J3300" t="s">
        <v>91</v>
      </c>
      <c r="K3300" t="s">
        <v>137</v>
      </c>
      <c r="L3300">
        <v>720</v>
      </c>
      <c r="M3300">
        <v>1174190</v>
      </c>
      <c r="N3300">
        <v>210430</v>
      </c>
      <c r="O3300">
        <v>36664</v>
      </c>
      <c r="P3300">
        <v>134652</v>
      </c>
      <c r="Q3300" t="s">
        <v>93</v>
      </c>
      <c r="R3300">
        <v>585988</v>
      </c>
    </row>
    <row r="3301" spans="1:18" x14ac:dyDescent="0.25">
      <c r="A3301" t="s">
        <v>414</v>
      </c>
      <c r="B3301" t="s">
        <v>415</v>
      </c>
      <c r="C3301" t="s">
        <v>85</v>
      </c>
      <c r="D3301">
        <v>104</v>
      </c>
      <c r="E3301" t="s">
        <v>86</v>
      </c>
      <c r="F3301" t="s">
        <v>87</v>
      </c>
      <c r="G3301" t="s">
        <v>88</v>
      </c>
      <c r="H3301" t="s">
        <v>89</v>
      </c>
      <c r="I3301" t="s">
        <v>138</v>
      </c>
      <c r="J3301" t="s">
        <v>91</v>
      </c>
      <c r="K3301" t="s">
        <v>139</v>
      </c>
      <c r="L3301">
        <v>207658</v>
      </c>
      <c r="M3301">
        <v>1174190</v>
      </c>
      <c r="N3301">
        <v>210430</v>
      </c>
      <c r="O3301">
        <v>36664</v>
      </c>
      <c r="P3301">
        <v>134652</v>
      </c>
      <c r="Q3301" t="s">
        <v>93</v>
      </c>
      <c r="R3301">
        <v>585988</v>
      </c>
    </row>
    <row r="3302" spans="1:18" x14ac:dyDescent="0.25">
      <c r="A3302" t="s">
        <v>414</v>
      </c>
      <c r="B3302" t="s">
        <v>415</v>
      </c>
      <c r="C3302" t="s">
        <v>85</v>
      </c>
      <c r="D3302">
        <v>104</v>
      </c>
      <c r="E3302" t="s">
        <v>86</v>
      </c>
      <c r="F3302" t="s">
        <v>87</v>
      </c>
      <c r="G3302" t="s">
        <v>88</v>
      </c>
      <c r="H3302" t="s">
        <v>89</v>
      </c>
      <c r="I3302" t="s">
        <v>140</v>
      </c>
      <c r="J3302" t="s">
        <v>91</v>
      </c>
      <c r="K3302" t="s">
        <v>141</v>
      </c>
      <c r="L3302">
        <v>3075</v>
      </c>
      <c r="M3302">
        <v>1174190</v>
      </c>
      <c r="N3302">
        <v>210430</v>
      </c>
      <c r="O3302">
        <v>36664</v>
      </c>
      <c r="P3302">
        <v>134652</v>
      </c>
      <c r="Q3302" t="s">
        <v>93</v>
      </c>
      <c r="R3302">
        <v>585988</v>
      </c>
    </row>
    <row r="3303" spans="1:18" x14ac:dyDescent="0.25">
      <c r="A3303" t="s">
        <v>414</v>
      </c>
      <c r="B3303" t="s">
        <v>415</v>
      </c>
      <c r="C3303" t="s">
        <v>85</v>
      </c>
      <c r="D3303">
        <v>104</v>
      </c>
      <c r="E3303" t="s">
        <v>86</v>
      </c>
      <c r="F3303" t="s">
        <v>87</v>
      </c>
      <c r="G3303" t="s">
        <v>88</v>
      </c>
      <c r="H3303" t="s">
        <v>89</v>
      </c>
      <c r="I3303" t="s">
        <v>142</v>
      </c>
      <c r="J3303" t="s">
        <v>91</v>
      </c>
      <c r="K3303" t="s">
        <v>143</v>
      </c>
      <c r="L3303">
        <v>0</v>
      </c>
      <c r="M3303">
        <v>1174190</v>
      </c>
      <c r="N3303">
        <v>210430</v>
      </c>
      <c r="O3303">
        <v>36664</v>
      </c>
      <c r="P3303">
        <v>134652</v>
      </c>
      <c r="Q3303" t="s">
        <v>93</v>
      </c>
      <c r="R3303">
        <v>585988</v>
      </c>
    </row>
    <row r="3304" spans="1:18" x14ac:dyDescent="0.25">
      <c r="A3304" t="s">
        <v>414</v>
      </c>
      <c r="B3304" t="s">
        <v>415</v>
      </c>
      <c r="C3304" t="s">
        <v>85</v>
      </c>
      <c r="D3304">
        <v>104</v>
      </c>
      <c r="E3304" t="s">
        <v>86</v>
      </c>
      <c r="F3304" t="s">
        <v>87</v>
      </c>
      <c r="G3304" t="s">
        <v>88</v>
      </c>
      <c r="H3304" t="s">
        <v>89</v>
      </c>
      <c r="I3304" t="s">
        <v>144</v>
      </c>
      <c r="J3304" t="s">
        <v>91</v>
      </c>
      <c r="K3304" t="s">
        <v>145</v>
      </c>
      <c r="L3304">
        <v>0</v>
      </c>
      <c r="M3304">
        <v>1174190</v>
      </c>
      <c r="N3304">
        <v>210430</v>
      </c>
      <c r="O3304">
        <v>36664</v>
      </c>
      <c r="P3304">
        <v>134652</v>
      </c>
      <c r="Q3304" t="s">
        <v>93</v>
      </c>
      <c r="R3304">
        <v>585988</v>
      </c>
    </row>
    <row r="3305" spans="1:18" x14ac:dyDescent="0.25">
      <c r="A3305" t="s">
        <v>414</v>
      </c>
      <c r="B3305" t="s">
        <v>415</v>
      </c>
      <c r="C3305" t="s">
        <v>85</v>
      </c>
      <c r="D3305">
        <v>104</v>
      </c>
      <c r="E3305" t="s">
        <v>86</v>
      </c>
      <c r="F3305" t="s">
        <v>87</v>
      </c>
      <c r="G3305" t="s">
        <v>88</v>
      </c>
      <c r="H3305" t="s">
        <v>89</v>
      </c>
      <c r="I3305" t="s">
        <v>146</v>
      </c>
      <c r="J3305" t="s">
        <v>91</v>
      </c>
      <c r="K3305" t="s">
        <v>147</v>
      </c>
      <c r="L3305">
        <v>26240</v>
      </c>
      <c r="M3305">
        <v>1174190</v>
      </c>
      <c r="N3305">
        <v>210430</v>
      </c>
      <c r="O3305">
        <v>36664</v>
      </c>
      <c r="P3305">
        <v>134652</v>
      </c>
      <c r="Q3305" t="s">
        <v>93</v>
      </c>
      <c r="R3305">
        <v>585988</v>
      </c>
    </row>
    <row r="3306" spans="1:18" x14ac:dyDescent="0.25">
      <c r="A3306" t="s">
        <v>414</v>
      </c>
      <c r="B3306" t="s">
        <v>415</v>
      </c>
      <c r="C3306" t="s">
        <v>85</v>
      </c>
      <c r="D3306">
        <v>104</v>
      </c>
      <c r="E3306" t="s">
        <v>86</v>
      </c>
      <c r="F3306" t="s">
        <v>87</v>
      </c>
      <c r="G3306" t="s">
        <v>88</v>
      </c>
      <c r="H3306" t="s">
        <v>89</v>
      </c>
      <c r="I3306" t="s">
        <v>148</v>
      </c>
      <c r="J3306" t="s">
        <v>91</v>
      </c>
      <c r="K3306" t="s">
        <v>149</v>
      </c>
      <c r="L3306">
        <v>0</v>
      </c>
      <c r="M3306">
        <v>1174190</v>
      </c>
      <c r="N3306">
        <v>210430</v>
      </c>
      <c r="O3306">
        <v>36664</v>
      </c>
      <c r="P3306">
        <v>134652</v>
      </c>
      <c r="Q3306" t="s">
        <v>93</v>
      </c>
      <c r="R3306">
        <v>585988</v>
      </c>
    </row>
    <row r="3307" spans="1:18" x14ac:dyDescent="0.25">
      <c r="A3307" t="s">
        <v>414</v>
      </c>
      <c r="B3307" t="s">
        <v>415</v>
      </c>
      <c r="C3307" t="s">
        <v>85</v>
      </c>
      <c r="D3307">
        <v>104</v>
      </c>
      <c r="E3307" t="s">
        <v>86</v>
      </c>
      <c r="F3307" t="s">
        <v>87</v>
      </c>
      <c r="G3307" t="s">
        <v>88</v>
      </c>
      <c r="H3307" t="s">
        <v>89</v>
      </c>
      <c r="I3307" t="s">
        <v>150</v>
      </c>
      <c r="J3307" t="s">
        <v>91</v>
      </c>
      <c r="K3307" t="s">
        <v>151</v>
      </c>
      <c r="L3307">
        <v>6886</v>
      </c>
      <c r="M3307">
        <v>1174190</v>
      </c>
      <c r="N3307">
        <v>210430</v>
      </c>
      <c r="O3307">
        <v>36664</v>
      </c>
      <c r="P3307">
        <v>134652</v>
      </c>
      <c r="Q3307" t="s">
        <v>93</v>
      </c>
      <c r="R3307">
        <v>585988</v>
      </c>
    </row>
    <row r="3308" spans="1:18" x14ac:dyDescent="0.25">
      <c r="A3308" t="s">
        <v>414</v>
      </c>
      <c r="B3308" t="s">
        <v>415</v>
      </c>
      <c r="C3308" t="s">
        <v>85</v>
      </c>
      <c r="D3308">
        <v>104</v>
      </c>
      <c r="E3308" t="s">
        <v>86</v>
      </c>
      <c r="F3308" t="s">
        <v>87</v>
      </c>
      <c r="G3308" t="s">
        <v>88</v>
      </c>
      <c r="H3308" t="s">
        <v>89</v>
      </c>
      <c r="I3308" t="s">
        <v>152</v>
      </c>
      <c r="J3308" t="s">
        <v>91</v>
      </c>
      <c r="K3308" t="s">
        <v>153</v>
      </c>
      <c r="L3308">
        <v>11810</v>
      </c>
      <c r="M3308">
        <v>1174190</v>
      </c>
      <c r="N3308">
        <v>210430</v>
      </c>
      <c r="O3308">
        <v>36664</v>
      </c>
      <c r="P3308">
        <v>134652</v>
      </c>
      <c r="Q3308" t="s">
        <v>93</v>
      </c>
      <c r="R3308">
        <v>585988</v>
      </c>
    </row>
    <row r="3309" spans="1:18" x14ac:dyDescent="0.25">
      <c r="A3309" t="s">
        <v>414</v>
      </c>
      <c r="B3309" t="s">
        <v>415</v>
      </c>
      <c r="C3309" t="s">
        <v>85</v>
      </c>
      <c r="D3309">
        <v>104</v>
      </c>
      <c r="E3309" t="s">
        <v>86</v>
      </c>
      <c r="F3309" t="s">
        <v>87</v>
      </c>
      <c r="G3309" t="s">
        <v>88</v>
      </c>
      <c r="H3309" t="s">
        <v>89</v>
      </c>
      <c r="I3309" t="s">
        <v>154</v>
      </c>
      <c r="J3309" t="s">
        <v>91</v>
      </c>
      <c r="K3309" t="s">
        <v>155</v>
      </c>
      <c r="L3309">
        <v>0</v>
      </c>
      <c r="M3309">
        <v>1174190</v>
      </c>
      <c r="N3309">
        <v>210430</v>
      </c>
      <c r="O3309">
        <v>36664</v>
      </c>
      <c r="P3309">
        <v>134652</v>
      </c>
      <c r="Q3309" t="s">
        <v>93</v>
      </c>
      <c r="R3309">
        <v>585988</v>
      </c>
    </row>
    <row r="3310" spans="1:18" x14ac:dyDescent="0.25">
      <c r="A3310" t="s">
        <v>414</v>
      </c>
      <c r="B3310" t="s">
        <v>415</v>
      </c>
      <c r="C3310" t="s">
        <v>85</v>
      </c>
      <c r="D3310">
        <v>104</v>
      </c>
      <c r="E3310" t="s">
        <v>86</v>
      </c>
      <c r="F3310" t="s">
        <v>87</v>
      </c>
      <c r="G3310" t="s">
        <v>88</v>
      </c>
      <c r="H3310" t="s">
        <v>89</v>
      </c>
      <c r="I3310" t="s">
        <v>156</v>
      </c>
      <c r="J3310" t="s">
        <v>91</v>
      </c>
      <c r="K3310" t="s">
        <v>157</v>
      </c>
      <c r="L3310">
        <v>0</v>
      </c>
      <c r="M3310">
        <v>1174190</v>
      </c>
      <c r="N3310">
        <v>210430</v>
      </c>
      <c r="O3310">
        <v>36664</v>
      </c>
      <c r="P3310">
        <v>134652</v>
      </c>
      <c r="Q3310" t="s">
        <v>93</v>
      </c>
      <c r="R3310">
        <v>585988</v>
      </c>
    </row>
    <row r="3311" spans="1:18" x14ac:dyDescent="0.25">
      <c r="A3311" t="s">
        <v>414</v>
      </c>
      <c r="B3311" t="s">
        <v>415</v>
      </c>
      <c r="C3311" t="s">
        <v>85</v>
      </c>
      <c r="D3311">
        <v>104</v>
      </c>
      <c r="E3311" t="s">
        <v>86</v>
      </c>
      <c r="F3311" t="s">
        <v>87</v>
      </c>
      <c r="G3311" t="s">
        <v>88</v>
      </c>
      <c r="H3311" t="s">
        <v>89</v>
      </c>
      <c r="I3311" t="s">
        <v>158</v>
      </c>
      <c r="J3311" t="s">
        <v>91</v>
      </c>
      <c r="K3311" t="s">
        <v>159</v>
      </c>
      <c r="L3311">
        <v>1512</v>
      </c>
      <c r="M3311">
        <v>1174190</v>
      </c>
      <c r="N3311">
        <v>210430</v>
      </c>
      <c r="O3311">
        <v>36664</v>
      </c>
      <c r="P3311">
        <v>134652</v>
      </c>
      <c r="Q3311" t="s">
        <v>93</v>
      </c>
      <c r="R3311">
        <v>585988</v>
      </c>
    </row>
    <row r="3312" spans="1:18" x14ac:dyDescent="0.25">
      <c r="A3312" t="s">
        <v>414</v>
      </c>
      <c r="B3312" t="s">
        <v>415</v>
      </c>
      <c r="C3312" t="s">
        <v>85</v>
      </c>
      <c r="D3312">
        <v>104</v>
      </c>
      <c r="E3312" t="s">
        <v>86</v>
      </c>
      <c r="F3312" t="s">
        <v>87</v>
      </c>
      <c r="G3312" t="s">
        <v>88</v>
      </c>
      <c r="H3312" t="s">
        <v>89</v>
      </c>
      <c r="I3312" t="s">
        <v>160</v>
      </c>
      <c r="J3312" t="s">
        <v>91</v>
      </c>
      <c r="K3312" t="s">
        <v>161</v>
      </c>
      <c r="L3312">
        <v>785</v>
      </c>
      <c r="M3312">
        <v>1174190</v>
      </c>
      <c r="N3312">
        <v>210430</v>
      </c>
      <c r="O3312">
        <v>36664</v>
      </c>
      <c r="P3312">
        <v>134652</v>
      </c>
      <c r="Q3312" t="s">
        <v>93</v>
      </c>
      <c r="R3312">
        <v>585988</v>
      </c>
    </row>
    <row r="3313" spans="1:18" x14ac:dyDescent="0.25">
      <c r="A3313" t="s">
        <v>414</v>
      </c>
      <c r="B3313" t="s">
        <v>415</v>
      </c>
      <c r="C3313" t="s">
        <v>85</v>
      </c>
      <c r="D3313">
        <v>104</v>
      </c>
      <c r="E3313" t="s">
        <v>86</v>
      </c>
      <c r="F3313" t="s">
        <v>87</v>
      </c>
      <c r="G3313" t="s">
        <v>88</v>
      </c>
      <c r="H3313" t="s">
        <v>89</v>
      </c>
      <c r="I3313" t="s">
        <v>162</v>
      </c>
      <c r="J3313" t="s">
        <v>91</v>
      </c>
      <c r="K3313" t="s">
        <v>163</v>
      </c>
      <c r="L3313">
        <v>240</v>
      </c>
      <c r="M3313">
        <v>1174190</v>
      </c>
      <c r="N3313">
        <v>210430</v>
      </c>
      <c r="O3313">
        <v>36664</v>
      </c>
      <c r="P3313">
        <v>134652</v>
      </c>
      <c r="Q3313" t="s">
        <v>93</v>
      </c>
      <c r="R3313">
        <v>585988</v>
      </c>
    </row>
    <row r="3314" spans="1:18" x14ac:dyDescent="0.25">
      <c r="A3314" t="s">
        <v>414</v>
      </c>
      <c r="B3314" t="s">
        <v>415</v>
      </c>
      <c r="C3314" t="s">
        <v>85</v>
      </c>
      <c r="D3314">
        <v>104</v>
      </c>
      <c r="E3314" t="s">
        <v>86</v>
      </c>
      <c r="F3314" t="s">
        <v>87</v>
      </c>
      <c r="G3314" t="s">
        <v>88</v>
      </c>
      <c r="H3314" t="s">
        <v>89</v>
      </c>
      <c r="I3314" t="s">
        <v>164</v>
      </c>
      <c r="J3314" t="s">
        <v>91</v>
      </c>
      <c r="K3314" t="s">
        <v>165</v>
      </c>
      <c r="L3314">
        <v>4500</v>
      </c>
      <c r="M3314">
        <v>1174190</v>
      </c>
      <c r="N3314">
        <v>210430</v>
      </c>
      <c r="O3314">
        <v>36664</v>
      </c>
      <c r="P3314">
        <v>134652</v>
      </c>
      <c r="Q3314" t="s">
        <v>93</v>
      </c>
      <c r="R3314">
        <v>585988</v>
      </c>
    </row>
    <row r="3315" spans="1:18" x14ac:dyDescent="0.25">
      <c r="A3315" t="s">
        <v>414</v>
      </c>
      <c r="B3315" t="s">
        <v>415</v>
      </c>
      <c r="C3315" t="s">
        <v>85</v>
      </c>
      <c r="D3315">
        <v>104</v>
      </c>
      <c r="E3315" t="s">
        <v>86</v>
      </c>
      <c r="F3315" t="s">
        <v>87</v>
      </c>
      <c r="G3315" t="s">
        <v>88</v>
      </c>
      <c r="H3315" t="s">
        <v>89</v>
      </c>
      <c r="I3315" t="s">
        <v>166</v>
      </c>
      <c r="J3315" t="s">
        <v>91</v>
      </c>
      <c r="K3315" t="s">
        <v>167</v>
      </c>
      <c r="L3315">
        <v>0</v>
      </c>
      <c r="M3315">
        <v>1174190</v>
      </c>
      <c r="N3315">
        <v>210430</v>
      </c>
      <c r="O3315">
        <v>36664</v>
      </c>
      <c r="P3315">
        <v>134652</v>
      </c>
      <c r="Q3315" t="s">
        <v>93</v>
      </c>
      <c r="R3315">
        <v>585988</v>
      </c>
    </row>
    <row r="3316" spans="1:18" x14ac:dyDescent="0.25">
      <c r="A3316" t="s">
        <v>414</v>
      </c>
      <c r="B3316" t="s">
        <v>415</v>
      </c>
      <c r="C3316" t="s">
        <v>85</v>
      </c>
      <c r="D3316">
        <v>104</v>
      </c>
      <c r="E3316" t="s">
        <v>86</v>
      </c>
      <c r="F3316" t="s">
        <v>87</v>
      </c>
      <c r="G3316" t="s">
        <v>88</v>
      </c>
      <c r="H3316" t="s">
        <v>89</v>
      </c>
      <c r="I3316" t="s">
        <v>168</v>
      </c>
      <c r="J3316" t="s">
        <v>91</v>
      </c>
      <c r="K3316" t="s">
        <v>169</v>
      </c>
      <c r="L3316">
        <v>1080</v>
      </c>
      <c r="M3316">
        <v>1174190</v>
      </c>
      <c r="N3316">
        <v>210430</v>
      </c>
      <c r="O3316">
        <v>36664</v>
      </c>
      <c r="P3316">
        <v>134652</v>
      </c>
      <c r="Q3316" t="s">
        <v>93</v>
      </c>
      <c r="R3316">
        <v>585988</v>
      </c>
    </row>
    <row r="3317" spans="1:18" x14ac:dyDescent="0.25">
      <c r="A3317" t="s">
        <v>414</v>
      </c>
      <c r="B3317" t="s">
        <v>415</v>
      </c>
      <c r="C3317" t="s">
        <v>85</v>
      </c>
      <c r="D3317">
        <v>104</v>
      </c>
      <c r="E3317" t="s">
        <v>86</v>
      </c>
      <c r="F3317" t="s">
        <v>87</v>
      </c>
      <c r="G3317" t="s">
        <v>88</v>
      </c>
      <c r="H3317" t="s">
        <v>89</v>
      </c>
      <c r="I3317" t="s">
        <v>170</v>
      </c>
      <c r="J3317" t="s">
        <v>91</v>
      </c>
      <c r="K3317" t="s">
        <v>171</v>
      </c>
      <c r="L3317">
        <v>3186</v>
      </c>
      <c r="M3317">
        <v>1174190</v>
      </c>
      <c r="N3317">
        <v>210430</v>
      </c>
      <c r="O3317">
        <v>36664</v>
      </c>
      <c r="P3317">
        <v>134652</v>
      </c>
      <c r="Q3317" t="s">
        <v>93</v>
      </c>
      <c r="R3317">
        <v>585988</v>
      </c>
    </row>
    <row r="3318" spans="1:18" x14ac:dyDescent="0.25">
      <c r="A3318" t="s">
        <v>414</v>
      </c>
      <c r="B3318" t="s">
        <v>415</v>
      </c>
      <c r="C3318" t="s">
        <v>85</v>
      </c>
      <c r="D3318">
        <v>104</v>
      </c>
      <c r="E3318" t="s">
        <v>86</v>
      </c>
      <c r="F3318" t="s">
        <v>87</v>
      </c>
      <c r="G3318" t="s">
        <v>88</v>
      </c>
      <c r="H3318" t="s">
        <v>89</v>
      </c>
      <c r="I3318" t="s">
        <v>172</v>
      </c>
      <c r="J3318" t="s">
        <v>91</v>
      </c>
      <c r="K3318" t="s">
        <v>173</v>
      </c>
      <c r="L3318">
        <v>0</v>
      </c>
      <c r="M3318">
        <v>1174190</v>
      </c>
      <c r="N3318">
        <v>210430</v>
      </c>
      <c r="O3318">
        <v>36664</v>
      </c>
      <c r="P3318">
        <v>134652</v>
      </c>
      <c r="Q3318" t="s">
        <v>93</v>
      </c>
      <c r="R3318">
        <v>585988</v>
      </c>
    </row>
    <row r="3319" spans="1:18" x14ac:dyDescent="0.25">
      <c r="A3319" t="s">
        <v>414</v>
      </c>
      <c r="B3319" t="s">
        <v>415</v>
      </c>
      <c r="C3319" t="s">
        <v>85</v>
      </c>
      <c r="D3319">
        <v>104</v>
      </c>
      <c r="E3319" t="s">
        <v>86</v>
      </c>
      <c r="F3319" t="s">
        <v>87</v>
      </c>
      <c r="G3319" t="s">
        <v>88</v>
      </c>
      <c r="H3319" t="s">
        <v>89</v>
      </c>
      <c r="I3319" t="s">
        <v>174</v>
      </c>
      <c r="J3319" t="s">
        <v>91</v>
      </c>
      <c r="K3319" t="s">
        <v>175</v>
      </c>
      <c r="L3319">
        <v>0</v>
      </c>
      <c r="M3319">
        <v>1174190</v>
      </c>
      <c r="N3319">
        <v>210430</v>
      </c>
      <c r="O3319">
        <v>36664</v>
      </c>
      <c r="P3319">
        <v>134652</v>
      </c>
      <c r="Q3319" t="s">
        <v>93</v>
      </c>
      <c r="R3319">
        <v>585988</v>
      </c>
    </row>
    <row r="3320" spans="1:18" x14ac:dyDescent="0.25">
      <c r="A3320" t="s">
        <v>414</v>
      </c>
      <c r="B3320" t="s">
        <v>415</v>
      </c>
      <c r="C3320" t="s">
        <v>85</v>
      </c>
      <c r="D3320">
        <v>104</v>
      </c>
      <c r="E3320" t="s">
        <v>86</v>
      </c>
      <c r="F3320" t="s">
        <v>87</v>
      </c>
      <c r="G3320" t="s">
        <v>88</v>
      </c>
      <c r="H3320" t="s">
        <v>89</v>
      </c>
      <c r="I3320" t="s">
        <v>176</v>
      </c>
      <c r="J3320" t="s">
        <v>91</v>
      </c>
      <c r="K3320" t="s">
        <v>177</v>
      </c>
      <c r="L3320">
        <v>0</v>
      </c>
      <c r="M3320">
        <v>1174190</v>
      </c>
      <c r="N3320">
        <v>210430</v>
      </c>
      <c r="O3320">
        <v>36664</v>
      </c>
      <c r="P3320">
        <v>134652</v>
      </c>
      <c r="Q3320" t="s">
        <v>93</v>
      </c>
      <c r="R3320">
        <v>585988</v>
      </c>
    </row>
    <row r="3321" spans="1:18" x14ac:dyDescent="0.25">
      <c r="A3321" t="s">
        <v>414</v>
      </c>
      <c r="B3321" t="s">
        <v>415</v>
      </c>
      <c r="C3321" t="s">
        <v>85</v>
      </c>
      <c r="D3321">
        <v>104</v>
      </c>
      <c r="E3321" t="s">
        <v>86</v>
      </c>
      <c r="F3321" t="s">
        <v>87</v>
      </c>
      <c r="G3321" t="s">
        <v>88</v>
      </c>
      <c r="H3321" t="s">
        <v>89</v>
      </c>
      <c r="I3321" t="s">
        <v>178</v>
      </c>
      <c r="J3321" t="s">
        <v>91</v>
      </c>
      <c r="K3321" t="s">
        <v>179</v>
      </c>
      <c r="L3321">
        <v>14463</v>
      </c>
      <c r="M3321">
        <v>1174190</v>
      </c>
      <c r="N3321">
        <v>210430</v>
      </c>
      <c r="O3321">
        <v>36664</v>
      </c>
      <c r="P3321">
        <v>134652</v>
      </c>
      <c r="Q3321" t="s">
        <v>93</v>
      </c>
      <c r="R3321">
        <v>585988</v>
      </c>
    </row>
    <row r="3322" spans="1:18" x14ac:dyDescent="0.25">
      <c r="A3322" t="s">
        <v>414</v>
      </c>
      <c r="B3322" t="s">
        <v>415</v>
      </c>
      <c r="C3322" t="s">
        <v>85</v>
      </c>
      <c r="D3322">
        <v>104</v>
      </c>
      <c r="E3322" t="s">
        <v>86</v>
      </c>
      <c r="F3322" t="s">
        <v>87</v>
      </c>
      <c r="G3322" t="s">
        <v>88</v>
      </c>
      <c r="H3322" t="s">
        <v>89</v>
      </c>
      <c r="I3322" t="s">
        <v>180</v>
      </c>
      <c r="J3322" t="s">
        <v>91</v>
      </c>
      <c r="K3322" t="s">
        <v>181</v>
      </c>
      <c r="L3322">
        <v>49843</v>
      </c>
      <c r="M3322">
        <v>1174190</v>
      </c>
      <c r="N3322">
        <v>210430</v>
      </c>
      <c r="O3322">
        <v>36664</v>
      </c>
      <c r="P3322">
        <v>134652</v>
      </c>
      <c r="Q3322" t="s">
        <v>93</v>
      </c>
      <c r="R3322">
        <v>585988</v>
      </c>
    </row>
    <row r="3323" spans="1:18" x14ac:dyDescent="0.25">
      <c r="A3323" t="s">
        <v>414</v>
      </c>
      <c r="B3323" t="s">
        <v>415</v>
      </c>
      <c r="C3323" t="s">
        <v>85</v>
      </c>
      <c r="D3323">
        <v>104</v>
      </c>
      <c r="E3323" t="s">
        <v>86</v>
      </c>
      <c r="F3323" t="s">
        <v>87</v>
      </c>
      <c r="G3323" t="s">
        <v>88</v>
      </c>
      <c r="H3323" t="s">
        <v>89</v>
      </c>
      <c r="I3323" t="s">
        <v>182</v>
      </c>
      <c r="J3323" t="s">
        <v>91</v>
      </c>
      <c r="K3323" t="s">
        <v>183</v>
      </c>
      <c r="L3323">
        <v>0</v>
      </c>
      <c r="M3323">
        <v>1174190</v>
      </c>
      <c r="N3323">
        <v>210430</v>
      </c>
      <c r="O3323">
        <v>36664</v>
      </c>
      <c r="P3323">
        <v>134652</v>
      </c>
      <c r="Q3323" t="s">
        <v>93</v>
      </c>
      <c r="R3323">
        <v>585988</v>
      </c>
    </row>
    <row r="3324" spans="1:18" x14ac:dyDescent="0.25">
      <c r="A3324" t="s">
        <v>414</v>
      </c>
      <c r="B3324" t="s">
        <v>415</v>
      </c>
      <c r="C3324" t="s">
        <v>85</v>
      </c>
      <c r="D3324">
        <v>104</v>
      </c>
      <c r="E3324" t="s">
        <v>86</v>
      </c>
      <c r="F3324" t="s">
        <v>87</v>
      </c>
      <c r="G3324" t="s">
        <v>88</v>
      </c>
      <c r="H3324" t="s">
        <v>89</v>
      </c>
      <c r="I3324" t="s">
        <v>184</v>
      </c>
      <c r="J3324" t="s">
        <v>91</v>
      </c>
      <c r="K3324" t="s">
        <v>185</v>
      </c>
      <c r="L3324">
        <v>0</v>
      </c>
      <c r="M3324">
        <v>1174190</v>
      </c>
      <c r="N3324">
        <v>210430</v>
      </c>
      <c r="O3324">
        <v>36664</v>
      </c>
      <c r="P3324">
        <v>134652</v>
      </c>
      <c r="Q3324" t="s">
        <v>93</v>
      </c>
      <c r="R3324">
        <v>585988</v>
      </c>
    </row>
    <row r="3325" spans="1:18" x14ac:dyDescent="0.25">
      <c r="A3325" t="s">
        <v>414</v>
      </c>
      <c r="B3325" t="s">
        <v>415</v>
      </c>
      <c r="C3325" t="s">
        <v>85</v>
      </c>
      <c r="D3325">
        <v>104</v>
      </c>
      <c r="E3325" t="s">
        <v>86</v>
      </c>
      <c r="F3325" t="s">
        <v>87</v>
      </c>
      <c r="G3325" t="s">
        <v>88</v>
      </c>
      <c r="H3325" t="s">
        <v>89</v>
      </c>
      <c r="I3325" t="s">
        <v>186</v>
      </c>
      <c r="J3325" t="s">
        <v>91</v>
      </c>
      <c r="K3325" t="s">
        <v>187</v>
      </c>
      <c r="L3325">
        <v>0</v>
      </c>
      <c r="M3325">
        <v>1174190</v>
      </c>
      <c r="N3325">
        <v>210430</v>
      </c>
      <c r="O3325">
        <v>36664</v>
      </c>
      <c r="P3325">
        <v>134652</v>
      </c>
      <c r="Q3325" t="s">
        <v>93</v>
      </c>
      <c r="R3325">
        <v>585988</v>
      </c>
    </row>
    <row r="3326" spans="1:18" x14ac:dyDescent="0.25">
      <c r="A3326" t="s">
        <v>414</v>
      </c>
      <c r="B3326" t="s">
        <v>415</v>
      </c>
      <c r="C3326" t="s">
        <v>85</v>
      </c>
      <c r="D3326">
        <v>104</v>
      </c>
      <c r="E3326" t="s">
        <v>86</v>
      </c>
      <c r="F3326" t="s">
        <v>87</v>
      </c>
      <c r="G3326" t="s">
        <v>88</v>
      </c>
      <c r="H3326" t="s">
        <v>89</v>
      </c>
      <c r="I3326" t="s">
        <v>188</v>
      </c>
      <c r="J3326" t="s">
        <v>91</v>
      </c>
      <c r="K3326" t="s">
        <v>189</v>
      </c>
      <c r="L3326">
        <v>0</v>
      </c>
      <c r="M3326">
        <v>1174190</v>
      </c>
      <c r="N3326">
        <v>210430</v>
      </c>
      <c r="O3326">
        <v>36664</v>
      </c>
      <c r="P3326">
        <v>134652</v>
      </c>
      <c r="Q3326" t="s">
        <v>93</v>
      </c>
      <c r="R3326">
        <v>585988</v>
      </c>
    </row>
    <row r="3327" spans="1:18" x14ac:dyDescent="0.25">
      <c r="A3327" t="s">
        <v>414</v>
      </c>
      <c r="B3327" t="s">
        <v>415</v>
      </c>
      <c r="C3327" t="s">
        <v>85</v>
      </c>
      <c r="D3327">
        <v>104</v>
      </c>
      <c r="E3327" t="s">
        <v>86</v>
      </c>
      <c r="F3327" t="s">
        <v>87</v>
      </c>
      <c r="G3327" t="s">
        <v>88</v>
      </c>
      <c r="H3327" t="s">
        <v>89</v>
      </c>
      <c r="I3327" t="s">
        <v>190</v>
      </c>
      <c r="J3327" t="s">
        <v>91</v>
      </c>
      <c r="K3327" t="s">
        <v>191</v>
      </c>
      <c r="L3327">
        <v>6600</v>
      </c>
      <c r="M3327">
        <v>1174190</v>
      </c>
      <c r="N3327">
        <v>210430</v>
      </c>
      <c r="O3327">
        <v>36664</v>
      </c>
      <c r="P3327">
        <v>134652</v>
      </c>
      <c r="Q3327" t="s">
        <v>93</v>
      </c>
      <c r="R3327">
        <v>585988</v>
      </c>
    </row>
    <row r="3328" spans="1:18" x14ac:dyDescent="0.25">
      <c r="A3328" t="s">
        <v>414</v>
      </c>
      <c r="B3328" t="s">
        <v>415</v>
      </c>
      <c r="C3328" t="s">
        <v>85</v>
      </c>
      <c r="D3328">
        <v>104</v>
      </c>
      <c r="E3328" t="s">
        <v>86</v>
      </c>
      <c r="F3328" t="s">
        <v>87</v>
      </c>
      <c r="G3328" t="s">
        <v>88</v>
      </c>
      <c r="H3328" t="s">
        <v>89</v>
      </c>
      <c r="I3328" t="s">
        <v>192</v>
      </c>
      <c r="J3328" t="s">
        <v>91</v>
      </c>
      <c r="K3328" t="s">
        <v>193</v>
      </c>
      <c r="L3328">
        <v>5160</v>
      </c>
      <c r="M3328">
        <v>1174190</v>
      </c>
      <c r="N3328">
        <v>210430</v>
      </c>
      <c r="O3328">
        <v>36664</v>
      </c>
      <c r="P3328">
        <v>134652</v>
      </c>
      <c r="Q3328" t="s">
        <v>93</v>
      </c>
      <c r="R3328">
        <v>585988</v>
      </c>
    </row>
    <row r="3329" spans="1:18" x14ac:dyDescent="0.25">
      <c r="A3329" t="s">
        <v>414</v>
      </c>
      <c r="B3329" t="s">
        <v>415</v>
      </c>
      <c r="C3329" t="s">
        <v>85</v>
      </c>
      <c r="D3329">
        <v>104</v>
      </c>
      <c r="E3329" t="s">
        <v>86</v>
      </c>
      <c r="F3329" t="s">
        <v>87</v>
      </c>
      <c r="G3329" t="s">
        <v>88</v>
      </c>
      <c r="H3329" t="s">
        <v>89</v>
      </c>
      <c r="I3329" t="s">
        <v>194</v>
      </c>
      <c r="J3329" t="s">
        <v>91</v>
      </c>
      <c r="K3329" t="s">
        <v>195</v>
      </c>
      <c r="L3329">
        <v>7204</v>
      </c>
      <c r="M3329">
        <v>1174190</v>
      </c>
      <c r="N3329">
        <v>210430</v>
      </c>
      <c r="O3329">
        <v>36664</v>
      </c>
      <c r="P3329">
        <v>134652</v>
      </c>
      <c r="Q3329" t="s">
        <v>93</v>
      </c>
      <c r="R3329">
        <v>585988</v>
      </c>
    </row>
    <row r="3330" spans="1:18" x14ac:dyDescent="0.25">
      <c r="A3330" t="s">
        <v>414</v>
      </c>
      <c r="B3330" t="s">
        <v>415</v>
      </c>
      <c r="C3330" t="s">
        <v>85</v>
      </c>
      <c r="D3330">
        <v>104</v>
      </c>
      <c r="E3330" t="s">
        <v>86</v>
      </c>
      <c r="F3330" t="s">
        <v>87</v>
      </c>
      <c r="G3330" t="s">
        <v>88</v>
      </c>
      <c r="H3330" t="s">
        <v>89</v>
      </c>
      <c r="I3330" t="s">
        <v>196</v>
      </c>
      <c r="J3330" t="s">
        <v>91</v>
      </c>
      <c r="K3330" t="s">
        <v>197</v>
      </c>
      <c r="L3330">
        <v>49138</v>
      </c>
      <c r="M3330">
        <v>1174190</v>
      </c>
      <c r="N3330">
        <v>210430</v>
      </c>
      <c r="O3330">
        <v>36664</v>
      </c>
      <c r="P3330">
        <v>134652</v>
      </c>
      <c r="Q3330" t="s">
        <v>93</v>
      </c>
      <c r="R3330">
        <v>585988</v>
      </c>
    </row>
    <row r="3331" spans="1:18" x14ac:dyDescent="0.25">
      <c r="A3331" t="s">
        <v>414</v>
      </c>
      <c r="B3331" t="s">
        <v>415</v>
      </c>
      <c r="C3331" t="s">
        <v>85</v>
      </c>
      <c r="D3331">
        <v>104</v>
      </c>
      <c r="E3331" t="s">
        <v>86</v>
      </c>
      <c r="F3331" t="s">
        <v>87</v>
      </c>
      <c r="G3331" t="s">
        <v>88</v>
      </c>
      <c r="H3331" t="s">
        <v>89</v>
      </c>
      <c r="I3331" t="s">
        <v>198</v>
      </c>
      <c r="J3331" t="s">
        <v>91</v>
      </c>
      <c r="K3331" t="s">
        <v>199</v>
      </c>
      <c r="L3331">
        <v>0</v>
      </c>
      <c r="M3331">
        <v>1174190</v>
      </c>
      <c r="N3331">
        <v>210430</v>
      </c>
      <c r="O3331">
        <v>36664</v>
      </c>
      <c r="P3331">
        <v>134652</v>
      </c>
      <c r="Q3331" t="s">
        <v>93</v>
      </c>
      <c r="R3331">
        <v>585988</v>
      </c>
    </row>
    <row r="3332" spans="1:18" x14ac:dyDescent="0.25">
      <c r="A3332" t="s">
        <v>414</v>
      </c>
      <c r="B3332" t="s">
        <v>415</v>
      </c>
      <c r="C3332" t="s">
        <v>85</v>
      </c>
      <c r="D3332">
        <v>104</v>
      </c>
      <c r="E3332" t="s">
        <v>86</v>
      </c>
      <c r="F3332" t="s">
        <v>87</v>
      </c>
      <c r="G3332" t="s">
        <v>88</v>
      </c>
      <c r="H3332" t="s">
        <v>89</v>
      </c>
      <c r="I3332" t="s">
        <v>200</v>
      </c>
      <c r="J3332" t="s">
        <v>91</v>
      </c>
      <c r="K3332" t="s">
        <v>201</v>
      </c>
      <c r="L3332">
        <v>18584</v>
      </c>
      <c r="M3332">
        <v>1174190</v>
      </c>
      <c r="N3332">
        <v>210430</v>
      </c>
      <c r="O3332">
        <v>36664</v>
      </c>
      <c r="P3332">
        <v>134652</v>
      </c>
      <c r="Q3332" t="s">
        <v>93</v>
      </c>
      <c r="R3332">
        <v>585988</v>
      </c>
    </row>
    <row r="3333" spans="1:18" x14ac:dyDescent="0.25">
      <c r="A3333" t="s">
        <v>414</v>
      </c>
      <c r="B3333" t="s">
        <v>415</v>
      </c>
      <c r="C3333" t="s">
        <v>85</v>
      </c>
      <c r="D3333">
        <v>104</v>
      </c>
      <c r="E3333" t="s">
        <v>86</v>
      </c>
      <c r="F3333" t="s">
        <v>87</v>
      </c>
      <c r="G3333" t="s">
        <v>88</v>
      </c>
      <c r="H3333" t="s">
        <v>89</v>
      </c>
      <c r="I3333" t="s">
        <v>202</v>
      </c>
      <c r="J3333" t="s">
        <v>91</v>
      </c>
      <c r="K3333" t="s">
        <v>203</v>
      </c>
      <c r="L3333">
        <v>0</v>
      </c>
      <c r="M3333">
        <v>1174190</v>
      </c>
      <c r="N3333">
        <v>210430</v>
      </c>
      <c r="O3333">
        <v>36664</v>
      </c>
      <c r="P3333">
        <v>134652</v>
      </c>
      <c r="Q3333" t="s">
        <v>93</v>
      </c>
      <c r="R3333">
        <v>585988</v>
      </c>
    </row>
    <row r="3334" spans="1:18" x14ac:dyDescent="0.25">
      <c r="A3334" t="s">
        <v>414</v>
      </c>
      <c r="B3334" t="s">
        <v>415</v>
      </c>
      <c r="C3334" t="s">
        <v>85</v>
      </c>
      <c r="D3334">
        <v>104</v>
      </c>
      <c r="E3334" t="s">
        <v>86</v>
      </c>
      <c r="F3334" t="s">
        <v>87</v>
      </c>
      <c r="G3334" t="s">
        <v>88</v>
      </c>
      <c r="H3334" t="s">
        <v>89</v>
      </c>
      <c r="I3334" t="s">
        <v>204</v>
      </c>
      <c r="J3334" t="s">
        <v>91</v>
      </c>
      <c r="K3334" t="s">
        <v>205</v>
      </c>
      <c r="L3334">
        <v>0</v>
      </c>
      <c r="M3334">
        <v>1174190</v>
      </c>
      <c r="N3334">
        <v>210430</v>
      </c>
      <c r="O3334">
        <v>36664</v>
      </c>
      <c r="P3334">
        <v>134652</v>
      </c>
      <c r="Q3334" t="s">
        <v>93</v>
      </c>
      <c r="R3334">
        <v>585988</v>
      </c>
    </row>
    <row r="3335" spans="1:18" x14ac:dyDescent="0.25">
      <c r="A3335" t="s">
        <v>414</v>
      </c>
      <c r="B3335" t="s">
        <v>415</v>
      </c>
      <c r="C3335" t="s">
        <v>85</v>
      </c>
      <c r="D3335">
        <v>104</v>
      </c>
      <c r="E3335" t="s">
        <v>86</v>
      </c>
      <c r="F3335" t="s">
        <v>87</v>
      </c>
      <c r="G3335" t="s">
        <v>88</v>
      </c>
      <c r="H3335" t="s">
        <v>89</v>
      </c>
      <c r="I3335" t="s">
        <v>206</v>
      </c>
      <c r="J3335" t="s">
        <v>91</v>
      </c>
      <c r="K3335" t="s">
        <v>207</v>
      </c>
      <c r="L3335">
        <v>7048</v>
      </c>
      <c r="M3335">
        <v>1174190</v>
      </c>
      <c r="N3335">
        <v>210430</v>
      </c>
      <c r="O3335">
        <v>36664</v>
      </c>
      <c r="P3335">
        <v>134652</v>
      </c>
      <c r="Q3335" t="s">
        <v>93</v>
      </c>
      <c r="R3335">
        <v>585988</v>
      </c>
    </row>
    <row r="3336" spans="1:18" x14ac:dyDescent="0.25">
      <c r="A3336" t="s">
        <v>414</v>
      </c>
      <c r="B3336" t="s">
        <v>415</v>
      </c>
      <c r="C3336" t="s">
        <v>85</v>
      </c>
      <c r="D3336">
        <v>104</v>
      </c>
      <c r="E3336" t="s">
        <v>86</v>
      </c>
      <c r="F3336" t="s">
        <v>87</v>
      </c>
      <c r="G3336" t="s">
        <v>88</v>
      </c>
      <c r="H3336" t="s">
        <v>89</v>
      </c>
      <c r="I3336" t="s">
        <v>208</v>
      </c>
      <c r="J3336" t="s">
        <v>91</v>
      </c>
      <c r="K3336" t="s">
        <v>209</v>
      </c>
      <c r="L3336">
        <v>550</v>
      </c>
      <c r="M3336">
        <v>1174190</v>
      </c>
      <c r="N3336">
        <v>210430</v>
      </c>
      <c r="O3336">
        <v>36664</v>
      </c>
      <c r="P3336">
        <v>134652</v>
      </c>
      <c r="Q3336" t="s">
        <v>93</v>
      </c>
      <c r="R3336">
        <v>585988</v>
      </c>
    </row>
    <row r="3337" spans="1:18" x14ac:dyDescent="0.25">
      <c r="A3337" t="s">
        <v>414</v>
      </c>
      <c r="B3337" t="s">
        <v>415</v>
      </c>
      <c r="C3337" t="s">
        <v>85</v>
      </c>
      <c r="D3337">
        <v>104</v>
      </c>
      <c r="E3337" t="s">
        <v>86</v>
      </c>
      <c r="F3337" t="s">
        <v>87</v>
      </c>
      <c r="G3337" t="s">
        <v>88</v>
      </c>
      <c r="H3337" t="s">
        <v>89</v>
      </c>
      <c r="I3337" t="s">
        <v>210</v>
      </c>
      <c r="J3337" t="s">
        <v>91</v>
      </c>
      <c r="K3337" t="s">
        <v>211</v>
      </c>
      <c r="L3337">
        <v>9875</v>
      </c>
      <c r="M3337">
        <v>1174190</v>
      </c>
      <c r="N3337">
        <v>210430</v>
      </c>
      <c r="O3337">
        <v>36664</v>
      </c>
      <c r="P3337">
        <v>134652</v>
      </c>
      <c r="Q3337" t="s">
        <v>93</v>
      </c>
      <c r="R3337">
        <v>585988</v>
      </c>
    </row>
    <row r="3338" spans="1:18" x14ac:dyDescent="0.25">
      <c r="A3338" t="s">
        <v>414</v>
      </c>
      <c r="B3338" t="s">
        <v>415</v>
      </c>
      <c r="C3338" t="s">
        <v>85</v>
      </c>
      <c r="D3338">
        <v>104</v>
      </c>
      <c r="E3338" t="s">
        <v>86</v>
      </c>
      <c r="F3338" t="s">
        <v>87</v>
      </c>
      <c r="G3338" t="s">
        <v>88</v>
      </c>
      <c r="H3338" t="s">
        <v>89</v>
      </c>
      <c r="I3338" t="s">
        <v>212</v>
      </c>
      <c r="J3338" t="s">
        <v>91</v>
      </c>
      <c r="K3338" t="s">
        <v>213</v>
      </c>
      <c r="L3338">
        <v>900</v>
      </c>
      <c r="M3338">
        <v>1174190</v>
      </c>
      <c r="N3338">
        <v>210430</v>
      </c>
      <c r="O3338">
        <v>36664</v>
      </c>
      <c r="P3338">
        <v>134652</v>
      </c>
      <c r="Q3338" t="s">
        <v>93</v>
      </c>
      <c r="R3338">
        <v>585988</v>
      </c>
    </row>
    <row r="3339" spans="1:18" x14ac:dyDescent="0.25">
      <c r="A3339" t="s">
        <v>414</v>
      </c>
      <c r="B3339" t="s">
        <v>415</v>
      </c>
      <c r="C3339" t="s">
        <v>85</v>
      </c>
      <c r="D3339">
        <v>104</v>
      </c>
      <c r="E3339" t="s">
        <v>86</v>
      </c>
      <c r="F3339" t="s">
        <v>87</v>
      </c>
      <c r="G3339" t="s">
        <v>88</v>
      </c>
      <c r="H3339" t="s">
        <v>89</v>
      </c>
      <c r="I3339" t="s">
        <v>214</v>
      </c>
      <c r="J3339" t="s">
        <v>91</v>
      </c>
      <c r="K3339" t="s">
        <v>215</v>
      </c>
      <c r="L3339">
        <v>47997</v>
      </c>
      <c r="M3339">
        <v>1174190</v>
      </c>
      <c r="N3339">
        <v>210430</v>
      </c>
      <c r="O3339">
        <v>36664</v>
      </c>
      <c r="P3339">
        <v>134652</v>
      </c>
      <c r="Q3339" t="s">
        <v>93</v>
      </c>
      <c r="R3339">
        <v>585988</v>
      </c>
    </row>
    <row r="3340" spans="1:18" x14ac:dyDescent="0.25">
      <c r="A3340" t="s">
        <v>414</v>
      </c>
      <c r="B3340" t="s">
        <v>415</v>
      </c>
      <c r="C3340" t="s">
        <v>85</v>
      </c>
      <c r="D3340">
        <v>104</v>
      </c>
      <c r="E3340" t="s">
        <v>86</v>
      </c>
      <c r="F3340" t="s">
        <v>87</v>
      </c>
      <c r="G3340" t="s">
        <v>88</v>
      </c>
      <c r="H3340" t="s">
        <v>89</v>
      </c>
      <c r="I3340" t="s">
        <v>216</v>
      </c>
      <c r="J3340" t="s">
        <v>91</v>
      </c>
      <c r="K3340" t="s">
        <v>217</v>
      </c>
      <c r="L3340">
        <v>520</v>
      </c>
      <c r="M3340">
        <v>1174190</v>
      </c>
      <c r="N3340">
        <v>210430</v>
      </c>
      <c r="O3340">
        <v>36664</v>
      </c>
      <c r="P3340">
        <v>134652</v>
      </c>
      <c r="Q3340" t="s">
        <v>93</v>
      </c>
      <c r="R3340">
        <v>585988</v>
      </c>
    </row>
    <row r="3341" spans="1:18" x14ac:dyDescent="0.25">
      <c r="A3341" t="s">
        <v>414</v>
      </c>
      <c r="B3341" t="s">
        <v>415</v>
      </c>
      <c r="C3341" t="s">
        <v>85</v>
      </c>
      <c r="D3341">
        <v>104</v>
      </c>
      <c r="E3341" t="s">
        <v>86</v>
      </c>
      <c r="F3341" t="s">
        <v>87</v>
      </c>
      <c r="G3341" t="s">
        <v>88</v>
      </c>
      <c r="H3341" t="s">
        <v>89</v>
      </c>
      <c r="I3341" t="s">
        <v>218</v>
      </c>
      <c r="J3341" t="s">
        <v>91</v>
      </c>
      <c r="K3341" t="s">
        <v>219</v>
      </c>
      <c r="L3341">
        <v>0</v>
      </c>
      <c r="M3341">
        <v>1174190</v>
      </c>
      <c r="N3341">
        <v>210430</v>
      </c>
      <c r="O3341">
        <v>36664</v>
      </c>
      <c r="P3341">
        <v>134652</v>
      </c>
      <c r="Q3341" t="s">
        <v>93</v>
      </c>
      <c r="R3341">
        <v>585988</v>
      </c>
    </row>
    <row r="3342" spans="1:18" x14ac:dyDescent="0.25">
      <c r="A3342" t="s">
        <v>414</v>
      </c>
      <c r="B3342" t="s">
        <v>415</v>
      </c>
      <c r="C3342" t="s">
        <v>85</v>
      </c>
      <c r="D3342">
        <v>104</v>
      </c>
      <c r="E3342" t="s">
        <v>86</v>
      </c>
      <c r="F3342" t="s">
        <v>87</v>
      </c>
      <c r="G3342" t="s">
        <v>88</v>
      </c>
      <c r="H3342" t="s">
        <v>89</v>
      </c>
      <c r="I3342" t="s">
        <v>220</v>
      </c>
      <c r="J3342" t="s">
        <v>91</v>
      </c>
      <c r="K3342" t="s">
        <v>221</v>
      </c>
      <c r="L3342">
        <v>5730</v>
      </c>
      <c r="M3342">
        <v>1174190</v>
      </c>
      <c r="N3342">
        <v>210430</v>
      </c>
      <c r="O3342">
        <v>36664</v>
      </c>
      <c r="P3342">
        <v>134652</v>
      </c>
      <c r="Q3342" t="s">
        <v>93</v>
      </c>
      <c r="R3342">
        <v>585988</v>
      </c>
    </row>
    <row r="3343" spans="1:18" x14ac:dyDescent="0.25">
      <c r="A3343" t="s">
        <v>414</v>
      </c>
      <c r="B3343" t="s">
        <v>415</v>
      </c>
      <c r="C3343" t="s">
        <v>85</v>
      </c>
      <c r="D3343">
        <v>104</v>
      </c>
      <c r="E3343" t="s">
        <v>86</v>
      </c>
      <c r="F3343" t="s">
        <v>87</v>
      </c>
      <c r="G3343" t="s">
        <v>88</v>
      </c>
      <c r="H3343" t="s">
        <v>89</v>
      </c>
      <c r="I3343" t="s">
        <v>222</v>
      </c>
      <c r="J3343" t="s">
        <v>91</v>
      </c>
      <c r="K3343" t="s">
        <v>223</v>
      </c>
      <c r="L3343">
        <v>1992</v>
      </c>
      <c r="M3343">
        <v>1174190</v>
      </c>
      <c r="N3343">
        <v>210430</v>
      </c>
      <c r="O3343">
        <v>36664</v>
      </c>
      <c r="P3343">
        <v>134652</v>
      </c>
      <c r="Q3343" t="s">
        <v>93</v>
      </c>
      <c r="R3343">
        <v>585988</v>
      </c>
    </row>
    <row r="3344" spans="1:18" x14ac:dyDescent="0.25">
      <c r="A3344" t="s">
        <v>414</v>
      </c>
      <c r="B3344" t="s">
        <v>415</v>
      </c>
      <c r="C3344" t="s">
        <v>85</v>
      </c>
      <c r="D3344">
        <v>104</v>
      </c>
      <c r="E3344" t="s">
        <v>86</v>
      </c>
      <c r="F3344" t="s">
        <v>87</v>
      </c>
      <c r="G3344" t="s">
        <v>88</v>
      </c>
      <c r="H3344" t="s">
        <v>89</v>
      </c>
      <c r="I3344" t="s">
        <v>224</v>
      </c>
      <c r="J3344" t="s">
        <v>91</v>
      </c>
      <c r="K3344" t="s">
        <v>225</v>
      </c>
      <c r="L3344">
        <v>2320</v>
      </c>
      <c r="M3344">
        <v>1174190</v>
      </c>
      <c r="N3344">
        <v>210430</v>
      </c>
      <c r="O3344">
        <v>36664</v>
      </c>
      <c r="P3344">
        <v>134652</v>
      </c>
      <c r="Q3344" t="s">
        <v>93</v>
      </c>
      <c r="R3344">
        <v>585988</v>
      </c>
    </row>
    <row r="3345" spans="1:18" x14ac:dyDescent="0.25">
      <c r="A3345" t="s">
        <v>414</v>
      </c>
      <c r="B3345" t="s">
        <v>415</v>
      </c>
      <c r="C3345" t="s">
        <v>85</v>
      </c>
      <c r="D3345">
        <v>104</v>
      </c>
      <c r="E3345" t="s">
        <v>86</v>
      </c>
      <c r="F3345" t="s">
        <v>87</v>
      </c>
      <c r="G3345" t="s">
        <v>88</v>
      </c>
      <c r="H3345" t="s">
        <v>89</v>
      </c>
      <c r="I3345" t="s">
        <v>226</v>
      </c>
      <c r="J3345" t="s">
        <v>91</v>
      </c>
      <c r="K3345" t="s">
        <v>227</v>
      </c>
      <c r="L3345">
        <v>1920</v>
      </c>
      <c r="M3345">
        <v>1174190</v>
      </c>
      <c r="N3345">
        <v>210430</v>
      </c>
      <c r="O3345">
        <v>36664</v>
      </c>
      <c r="P3345">
        <v>134652</v>
      </c>
      <c r="Q3345" t="s">
        <v>93</v>
      </c>
      <c r="R3345">
        <v>585988</v>
      </c>
    </row>
    <row r="3346" spans="1:18" x14ac:dyDescent="0.25">
      <c r="A3346" t="s">
        <v>414</v>
      </c>
      <c r="B3346" t="s">
        <v>415</v>
      </c>
      <c r="C3346" t="s">
        <v>85</v>
      </c>
      <c r="D3346">
        <v>104</v>
      </c>
      <c r="E3346" t="s">
        <v>86</v>
      </c>
      <c r="F3346" t="s">
        <v>87</v>
      </c>
      <c r="G3346" t="s">
        <v>88</v>
      </c>
      <c r="H3346" t="s">
        <v>89</v>
      </c>
      <c r="I3346" t="s">
        <v>228</v>
      </c>
      <c r="J3346" t="s">
        <v>91</v>
      </c>
      <c r="K3346" t="s">
        <v>229</v>
      </c>
      <c r="L3346">
        <v>0</v>
      </c>
      <c r="M3346">
        <v>1174190</v>
      </c>
      <c r="N3346">
        <v>210430</v>
      </c>
      <c r="O3346">
        <v>36664</v>
      </c>
      <c r="P3346">
        <v>134652</v>
      </c>
      <c r="Q3346" t="s">
        <v>93</v>
      </c>
      <c r="R3346">
        <v>585988</v>
      </c>
    </row>
    <row r="3347" spans="1:18" x14ac:dyDescent="0.25">
      <c r="A3347" t="s">
        <v>414</v>
      </c>
      <c r="B3347" t="s">
        <v>415</v>
      </c>
      <c r="C3347" t="s">
        <v>85</v>
      </c>
      <c r="D3347">
        <v>104</v>
      </c>
      <c r="E3347" t="s">
        <v>86</v>
      </c>
      <c r="F3347" t="s">
        <v>87</v>
      </c>
      <c r="G3347" t="s">
        <v>88</v>
      </c>
      <c r="H3347" t="s">
        <v>89</v>
      </c>
      <c r="I3347" t="s">
        <v>230</v>
      </c>
      <c r="J3347" t="s">
        <v>91</v>
      </c>
      <c r="K3347" t="s">
        <v>231</v>
      </c>
      <c r="L3347">
        <v>2160</v>
      </c>
      <c r="M3347">
        <v>1174190</v>
      </c>
      <c r="N3347">
        <v>210430</v>
      </c>
      <c r="O3347">
        <v>36664</v>
      </c>
      <c r="P3347">
        <v>134652</v>
      </c>
      <c r="Q3347" t="s">
        <v>93</v>
      </c>
      <c r="R3347">
        <v>585988</v>
      </c>
    </row>
    <row r="3348" spans="1:18" x14ac:dyDescent="0.25">
      <c r="A3348" t="s">
        <v>414</v>
      </c>
      <c r="B3348" t="s">
        <v>415</v>
      </c>
      <c r="C3348" t="s">
        <v>85</v>
      </c>
      <c r="D3348">
        <v>104</v>
      </c>
      <c r="E3348" t="s">
        <v>86</v>
      </c>
      <c r="F3348" t="s">
        <v>87</v>
      </c>
      <c r="G3348" t="s">
        <v>88</v>
      </c>
      <c r="H3348" t="s">
        <v>89</v>
      </c>
      <c r="I3348" t="s">
        <v>232</v>
      </c>
      <c r="J3348" t="s">
        <v>91</v>
      </c>
      <c r="K3348" t="s">
        <v>233</v>
      </c>
      <c r="L3348">
        <v>20046</v>
      </c>
      <c r="M3348">
        <v>1174190</v>
      </c>
      <c r="N3348">
        <v>210430</v>
      </c>
      <c r="O3348">
        <v>36664</v>
      </c>
      <c r="P3348">
        <v>134652</v>
      </c>
      <c r="Q3348" t="s">
        <v>93</v>
      </c>
      <c r="R3348">
        <v>585988</v>
      </c>
    </row>
    <row r="3349" spans="1:18" x14ac:dyDescent="0.25">
      <c r="A3349" t="s">
        <v>414</v>
      </c>
      <c r="B3349" t="s">
        <v>415</v>
      </c>
      <c r="C3349" t="s">
        <v>85</v>
      </c>
      <c r="D3349">
        <v>104</v>
      </c>
      <c r="E3349" t="s">
        <v>86</v>
      </c>
      <c r="F3349" t="s">
        <v>87</v>
      </c>
      <c r="G3349" t="s">
        <v>88</v>
      </c>
      <c r="H3349" t="s">
        <v>89</v>
      </c>
      <c r="I3349" t="s">
        <v>234</v>
      </c>
      <c r="J3349" t="s">
        <v>91</v>
      </c>
      <c r="K3349" t="s">
        <v>235</v>
      </c>
      <c r="L3349">
        <v>0</v>
      </c>
      <c r="M3349">
        <v>1174190</v>
      </c>
      <c r="N3349">
        <v>210430</v>
      </c>
      <c r="O3349">
        <v>36664</v>
      </c>
      <c r="P3349">
        <v>134652</v>
      </c>
      <c r="Q3349" t="s">
        <v>93</v>
      </c>
      <c r="R3349">
        <v>585988</v>
      </c>
    </row>
    <row r="3350" spans="1:18" x14ac:dyDescent="0.25">
      <c r="A3350" t="s">
        <v>414</v>
      </c>
      <c r="B3350" t="s">
        <v>415</v>
      </c>
      <c r="C3350" t="s">
        <v>85</v>
      </c>
      <c r="D3350">
        <v>104</v>
      </c>
      <c r="E3350" t="s">
        <v>86</v>
      </c>
      <c r="F3350" t="s">
        <v>87</v>
      </c>
      <c r="G3350" t="s">
        <v>88</v>
      </c>
      <c r="H3350" t="s">
        <v>89</v>
      </c>
      <c r="I3350" t="s">
        <v>236</v>
      </c>
      <c r="J3350" t="s">
        <v>91</v>
      </c>
      <c r="K3350" t="s">
        <v>237</v>
      </c>
      <c r="L3350">
        <v>0</v>
      </c>
      <c r="M3350">
        <v>1174190</v>
      </c>
      <c r="N3350">
        <v>210430</v>
      </c>
      <c r="O3350">
        <v>36664</v>
      </c>
      <c r="P3350">
        <v>134652</v>
      </c>
      <c r="Q3350" t="s">
        <v>93</v>
      </c>
      <c r="R3350">
        <v>585988</v>
      </c>
    </row>
    <row r="3351" spans="1:18" x14ac:dyDescent="0.25">
      <c r="A3351" t="s">
        <v>414</v>
      </c>
      <c r="B3351" t="s">
        <v>415</v>
      </c>
      <c r="C3351" t="s">
        <v>85</v>
      </c>
      <c r="D3351">
        <v>104</v>
      </c>
      <c r="E3351" t="s">
        <v>86</v>
      </c>
      <c r="F3351" t="s">
        <v>87</v>
      </c>
      <c r="G3351" t="s">
        <v>88</v>
      </c>
      <c r="H3351" t="s">
        <v>89</v>
      </c>
      <c r="I3351" t="s">
        <v>130</v>
      </c>
      <c r="J3351" t="s">
        <v>91</v>
      </c>
      <c r="K3351" t="s">
        <v>131</v>
      </c>
      <c r="L3351">
        <v>11160</v>
      </c>
      <c r="M3351">
        <v>1174190</v>
      </c>
      <c r="N3351">
        <v>210430</v>
      </c>
      <c r="O3351">
        <v>36664</v>
      </c>
      <c r="P3351">
        <v>134652</v>
      </c>
      <c r="Q3351" t="s">
        <v>93</v>
      </c>
      <c r="R3351">
        <v>585988</v>
      </c>
    </row>
    <row r="3352" spans="1:18" x14ac:dyDescent="0.25">
      <c r="A3352" t="s">
        <v>414</v>
      </c>
      <c r="B3352" t="s">
        <v>415</v>
      </c>
      <c r="C3352" t="s">
        <v>85</v>
      </c>
      <c r="D3352">
        <v>104</v>
      </c>
      <c r="E3352" t="s">
        <v>86</v>
      </c>
      <c r="F3352" t="s">
        <v>87</v>
      </c>
      <c r="G3352" t="s">
        <v>88</v>
      </c>
      <c r="H3352" t="s">
        <v>89</v>
      </c>
      <c r="I3352" t="s">
        <v>130</v>
      </c>
      <c r="J3352" t="s">
        <v>91</v>
      </c>
      <c r="K3352" t="s">
        <v>131</v>
      </c>
      <c r="L3352">
        <v>555</v>
      </c>
      <c r="M3352">
        <v>1174190</v>
      </c>
      <c r="N3352">
        <v>210430</v>
      </c>
      <c r="O3352">
        <v>36664</v>
      </c>
      <c r="P3352">
        <v>134652</v>
      </c>
      <c r="Q3352" t="s">
        <v>93</v>
      </c>
      <c r="R3352">
        <v>585988</v>
      </c>
    </row>
    <row r="3353" spans="1:18" x14ac:dyDescent="0.25">
      <c r="A3353" t="s">
        <v>414</v>
      </c>
      <c r="B3353" t="s">
        <v>415</v>
      </c>
      <c r="C3353" t="s">
        <v>85</v>
      </c>
      <c r="D3353">
        <v>104</v>
      </c>
      <c r="E3353" t="s">
        <v>86</v>
      </c>
      <c r="F3353" t="s">
        <v>87</v>
      </c>
      <c r="G3353" t="s">
        <v>88</v>
      </c>
      <c r="H3353" t="s">
        <v>89</v>
      </c>
      <c r="I3353" t="s">
        <v>130</v>
      </c>
      <c r="J3353" t="s">
        <v>91</v>
      </c>
      <c r="K3353" t="s">
        <v>131</v>
      </c>
      <c r="L3353">
        <v>900</v>
      </c>
      <c r="M3353">
        <v>1174190</v>
      </c>
      <c r="N3353">
        <v>210430</v>
      </c>
      <c r="O3353">
        <v>36664</v>
      </c>
      <c r="P3353">
        <v>134652</v>
      </c>
      <c r="Q3353" t="s">
        <v>93</v>
      </c>
      <c r="R3353">
        <v>585988</v>
      </c>
    </row>
    <row r="3354" spans="1:18" x14ac:dyDescent="0.25">
      <c r="A3354" t="s">
        <v>414</v>
      </c>
      <c r="B3354" t="s">
        <v>415</v>
      </c>
      <c r="C3354" t="s">
        <v>85</v>
      </c>
      <c r="D3354">
        <v>104</v>
      </c>
      <c r="E3354" t="s">
        <v>86</v>
      </c>
      <c r="F3354" t="s">
        <v>87</v>
      </c>
      <c r="G3354" t="s">
        <v>88</v>
      </c>
      <c r="H3354" t="s">
        <v>89</v>
      </c>
      <c r="I3354" t="s">
        <v>130</v>
      </c>
      <c r="J3354" t="s">
        <v>91</v>
      </c>
      <c r="K3354" t="s">
        <v>131</v>
      </c>
      <c r="L3354">
        <v>1590</v>
      </c>
      <c r="M3354">
        <v>1174190</v>
      </c>
      <c r="N3354">
        <v>210430</v>
      </c>
      <c r="O3354">
        <v>36664</v>
      </c>
      <c r="P3354">
        <v>134652</v>
      </c>
      <c r="Q3354" t="s">
        <v>93</v>
      </c>
      <c r="R3354">
        <v>585988</v>
      </c>
    </row>
    <row r="3355" spans="1:18" x14ac:dyDescent="0.25">
      <c r="A3355" t="s">
        <v>414</v>
      </c>
      <c r="B3355" t="s">
        <v>415</v>
      </c>
      <c r="C3355" t="s">
        <v>85</v>
      </c>
      <c r="D3355">
        <v>104</v>
      </c>
      <c r="E3355" t="s">
        <v>86</v>
      </c>
      <c r="F3355" t="s">
        <v>87</v>
      </c>
      <c r="G3355" t="s">
        <v>88</v>
      </c>
      <c r="H3355" t="s">
        <v>89</v>
      </c>
      <c r="I3355" t="s">
        <v>208</v>
      </c>
      <c r="J3355" t="s">
        <v>91</v>
      </c>
      <c r="K3355" t="s">
        <v>209</v>
      </c>
      <c r="L3355">
        <v>4072</v>
      </c>
      <c r="M3355">
        <v>1174190</v>
      </c>
      <c r="N3355">
        <v>210430</v>
      </c>
      <c r="O3355">
        <v>36664</v>
      </c>
      <c r="P3355">
        <v>134652</v>
      </c>
      <c r="Q3355" t="s">
        <v>93</v>
      </c>
      <c r="R3355">
        <v>585988</v>
      </c>
    </row>
    <row r="3356" spans="1:18" x14ac:dyDescent="0.25">
      <c r="A3356" t="s">
        <v>414</v>
      </c>
      <c r="B3356" t="s">
        <v>415</v>
      </c>
      <c r="C3356" t="s">
        <v>85</v>
      </c>
      <c r="D3356">
        <v>104</v>
      </c>
      <c r="E3356" t="s">
        <v>86</v>
      </c>
      <c r="F3356" t="s">
        <v>87</v>
      </c>
      <c r="G3356" t="s">
        <v>88</v>
      </c>
      <c r="H3356" t="s">
        <v>89</v>
      </c>
      <c r="I3356" t="s">
        <v>208</v>
      </c>
      <c r="J3356" t="s">
        <v>91</v>
      </c>
      <c r="K3356" t="s">
        <v>209</v>
      </c>
      <c r="L3356">
        <v>2080</v>
      </c>
      <c r="M3356">
        <v>1174190</v>
      </c>
      <c r="N3356">
        <v>210430</v>
      </c>
      <c r="O3356">
        <v>36664</v>
      </c>
      <c r="P3356">
        <v>134652</v>
      </c>
      <c r="Q3356" t="s">
        <v>93</v>
      </c>
      <c r="R3356">
        <v>585988</v>
      </c>
    </row>
    <row r="3357" spans="1:18" x14ac:dyDescent="0.25">
      <c r="A3357" t="s">
        <v>414</v>
      </c>
      <c r="B3357" t="s">
        <v>415</v>
      </c>
      <c r="C3357" t="s">
        <v>85</v>
      </c>
      <c r="D3357">
        <v>104</v>
      </c>
      <c r="E3357" t="s">
        <v>86</v>
      </c>
      <c r="F3357" t="s">
        <v>87</v>
      </c>
      <c r="G3357" t="s">
        <v>88</v>
      </c>
      <c r="H3357" t="s">
        <v>89</v>
      </c>
      <c r="I3357" t="s">
        <v>136</v>
      </c>
      <c r="J3357" t="s">
        <v>91</v>
      </c>
      <c r="K3357" t="s">
        <v>137</v>
      </c>
      <c r="L3357">
        <v>968</v>
      </c>
      <c r="M3357">
        <v>1174190</v>
      </c>
      <c r="N3357">
        <v>210430</v>
      </c>
      <c r="O3357">
        <v>36664</v>
      </c>
      <c r="P3357">
        <v>134652</v>
      </c>
      <c r="Q3357" t="s">
        <v>93</v>
      </c>
      <c r="R3357">
        <v>585988</v>
      </c>
    </row>
    <row r="3358" spans="1:18" x14ac:dyDescent="0.25">
      <c r="A3358" t="s">
        <v>414</v>
      </c>
      <c r="B3358" t="s">
        <v>415</v>
      </c>
      <c r="C3358" t="s">
        <v>85</v>
      </c>
      <c r="D3358">
        <v>104</v>
      </c>
      <c r="E3358" t="s">
        <v>86</v>
      </c>
      <c r="F3358" t="s">
        <v>87</v>
      </c>
      <c r="G3358" t="s">
        <v>88</v>
      </c>
      <c r="H3358" t="s">
        <v>89</v>
      </c>
      <c r="I3358" t="s">
        <v>128</v>
      </c>
      <c r="J3358" t="s">
        <v>91</v>
      </c>
      <c r="K3358" t="s">
        <v>129</v>
      </c>
      <c r="L3358">
        <v>16363</v>
      </c>
      <c r="M3358">
        <v>1174190</v>
      </c>
      <c r="N3358">
        <v>210430</v>
      </c>
      <c r="O3358">
        <v>36664</v>
      </c>
      <c r="P3358">
        <v>134652</v>
      </c>
      <c r="Q3358" t="s">
        <v>93</v>
      </c>
      <c r="R3358">
        <v>585988</v>
      </c>
    </row>
    <row r="3359" spans="1:18" x14ac:dyDescent="0.25">
      <c r="A3359" t="s">
        <v>414</v>
      </c>
      <c r="B3359" t="s">
        <v>415</v>
      </c>
      <c r="C3359" t="s">
        <v>85</v>
      </c>
      <c r="D3359">
        <v>104</v>
      </c>
      <c r="E3359" t="s">
        <v>86</v>
      </c>
      <c r="F3359" t="s">
        <v>87</v>
      </c>
      <c r="G3359" t="s">
        <v>88</v>
      </c>
      <c r="H3359" t="s">
        <v>89</v>
      </c>
      <c r="I3359" t="s">
        <v>224</v>
      </c>
      <c r="J3359" t="s">
        <v>91</v>
      </c>
      <c r="K3359" t="s">
        <v>225</v>
      </c>
      <c r="L3359">
        <v>1000</v>
      </c>
      <c r="M3359">
        <v>1174190</v>
      </c>
      <c r="N3359">
        <v>210430</v>
      </c>
      <c r="O3359">
        <v>36664</v>
      </c>
      <c r="P3359">
        <v>134652</v>
      </c>
      <c r="Q3359" t="s">
        <v>93</v>
      </c>
      <c r="R3359">
        <v>585988</v>
      </c>
    </row>
    <row r="3360" spans="1:18" x14ac:dyDescent="0.25">
      <c r="A3360" t="s">
        <v>416</v>
      </c>
      <c r="B3360" t="s">
        <v>417</v>
      </c>
      <c r="C3360" t="s">
        <v>85</v>
      </c>
      <c r="D3360">
        <v>132</v>
      </c>
      <c r="E3360" t="s">
        <v>86</v>
      </c>
      <c r="F3360" t="s">
        <v>87</v>
      </c>
      <c r="G3360" t="s">
        <v>88</v>
      </c>
      <c r="H3360" t="s">
        <v>89</v>
      </c>
      <c r="I3360" t="s">
        <v>208</v>
      </c>
      <c r="J3360" t="s">
        <v>91</v>
      </c>
      <c r="K3360" t="s">
        <v>209</v>
      </c>
      <c r="L3360">
        <v>2025</v>
      </c>
      <c r="M3360">
        <v>1660980</v>
      </c>
      <c r="N3360">
        <v>327639</v>
      </c>
      <c r="O3360">
        <v>80351</v>
      </c>
      <c r="P3360">
        <v>222356</v>
      </c>
      <c r="Q3360" t="s">
        <v>93</v>
      </c>
      <c r="R3360">
        <v>788913</v>
      </c>
    </row>
    <row r="3361" spans="1:18" x14ac:dyDescent="0.25">
      <c r="A3361" t="s">
        <v>416</v>
      </c>
      <c r="B3361" t="s">
        <v>417</v>
      </c>
      <c r="C3361" t="s">
        <v>85</v>
      </c>
      <c r="D3361">
        <v>132</v>
      </c>
      <c r="E3361" t="s">
        <v>86</v>
      </c>
      <c r="F3361" t="s">
        <v>87</v>
      </c>
      <c r="G3361" t="s">
        <v>88</v>
      </c>
      <c r="H3361" t="s">
        <v>89</v>
      </c>
      <c r="I3361" t="s">
        <v>194</v>
      </c>
      <c r="J3361" t="s">
        <v>91</v>
      </c>
      <c r="K3361" t="s">
        <v>195</v>
      </c>
      <c r="L3361">
        <v>48904</v>
      </c>
      <c r="M3361">
        <v>1660980</v>
      </c>
      <c r="N3361">
        <v>327639</v>
      </c>
      <c r="O3361">
        <v>80351</v>
      </c>
      <c r="P3361">
        <v>222356</v>
      </c>
      <c r="Q3361" t="s">
        <v>93</v>
      </c>
      <c r="R3361">
        <v>788913</v>
      </c>
    </row>
    <row r="3362" spans="1:18" x14ac:dyDescent="0.25">
      <c r="A3362" t="s">
        <v>416</v>
      </c>
      <c r="B3362" t="s">
        <v>417</v>
      </c>
      <c r="C3362" t="s">
        <v>85</v>
      </c>
      <c r="D3362">
        <v>132</v>
      </c>
      <c r="E3362" t="s">
        <v>86</v>
      </c>
      <c r="F3362" t="s">
        <v>87</v>
      </c>
      <c r="G3362" t="s">
        <v>88</v>
      </c>
      <c r="H3362" t="s">
        <v>89</v>
      </c>
      <c r="I3362" t="s">
        <v>136</v>
      </c>
      <c r="J3362" t="s">
        <v>91</v>
      </c>
      <c r="K3362" t="s">
        <v>137</v>
      </c>
      <c r="L3362">
        <v>672</v>
      </c>
      <c r="M3362">
        <v>1660980</v>
      </c>
      <c r="N3362">
        <v>327639</v>
      </c>
      <c r="O3362">
        <v>80351</v>
      </c>
      <c r="P3362">
        <v>222356</v>
      </c>
      <c r="Q3362" t="s">
        <v>93</v>
      </c>
      <c r="R3362">
        <v>788913</v>
      </c>
    </row>
    <row r="3363" spans="1:18" x14ac:dyDescent="0.25">
      <c r="A3363" t="s">
        <v>416</v>
      </c>
      <c r="B3363" t="s">
        <v>417</v>
      </c>
      <c r="C3363" t="s">
        <v>85</v>
      </c>
      <c r="D3363">
        <v>132</v>
      </c>
      <c r="E3363" t="s">
        <v>86</v>
      </c>
      <c r="F3363" t="s">
        <v>87</v>
      </c>
      <c r="G3363" t="s">
        <v>88</v>
      </c>
      <c r="H3363" t="s">
        <v>89</v>
      </c>
      <c r="I3363" t="s">
        <v>136</v>
      </c>
      <c r="J3363" t="s">
        <v>91</v>
      </c>
      <c r="K3363" t="s">
        <v>137</v>
      </c>
      <c r="L3363">
        <v>480</v>
      </c>
      <c r="M3363">
        <v>1660980</v>
      </c>
      <c r="N3363">
        <v>327639</v>
      </c>
      <c r="O3363">
        <v>80351</v>
      </c>
      <c r="P3363">
        <v>222356</v>
      </c>
      <c r="Q3363" t="s">
        <v>93</v>
      </c>
      <c r="R3363">
        <v>788913</v>
      </c>
    </row>
    <row r="3364" spans="1:18" x14ac:dyDescent="0.25">
      <c r="A3364" t="s">
        <v>416</v>
      </c>
      <c r="B3364" t="s">
        <v>417</v>
      </c>
      <c r="C3364" t="s">
        <v>85</v>
      </c>
      <c r="D3364">
        <v>132</v>
      </c>
      <c r="E3364" t="s">
        <v>86</v>
      </c>
      <c r="F3364" t="s">
        <v>87</v>
      </c>
      <c r="G3364" t="s">
        <v>88</v>
      </c>
      <c r="H3364" t="s">
        <v>89</v>
      </c>
      <c r="I3364" t="s">
        <v>230</v>
      </c>
      <c r="J3364" t="s">
        <v>91</v>
      </c>
      <c r="K3364" t="s">
        <v>231</v>
      </c>
      <c r="L3364">
        <v>17500</v>
      </c>
      <c r="M3364">
        <v>1660980</v>
      </c>
      <c r="N3364">
        <v>327639</v>
      </c>
      <c r="O3364">
        <v>80351</v>
      </c>
      <c r="P3364">
        <v>222356</v>
      </c>
      <c r="Q3364" t="s">
        <v>93</v>
      </c>
      <c r="R3364">
        <v>788913</v>
      </c>
    </row>
    <row r="3365" spans="1:18" x14ac:dyDescent="0.25">
      <c r="A3365" t="s">
        <v>416</v>
      </c>
      <c r="B3365" t="s">
        <v>417</v>
      </c>
      <c r="C3365" t="s">
        <v>85</v>
      </c>
      <c r="D3365">
        <v>132</v>
      </c>
      <c r="E3365" t="s">
        <v>86</v>
      </c>
      <c r="F3365" t="s">
        <v>87</v>
      </c>
      <c r="G3365" t="s">
        <v>88</v>
      </c>
      <c r="H3365" t="s">
        <v>89</v>
      </c>
      <c r="I3365" t="s">
        <v>208</v>
      </c>
      <c r="J3365" t="s">
        <v>91</v>
      </c>
      <c r="K3365" t="s">
        <v>209</v>
      </c>
      <c r="L3365">
        <v>557</v>
      </c>
      <c r="M3365">
        <v>1660980</v>
      </c>
      <c r="N3365">
        <v>327639</v>
      </c>
      <c r="O3365">
        <v>80351</v>
      </c>
      <c r="P3365">
        <v>222356</v>
      </c>
      <c r="Q3365" t="s">
        <v>93</v>
      </c>
      <c r="R3365">
        <v>788913</v>
      </c>
    </row>
    <row r="3366" spans="1:18" x14ac:dyDescent="0.25">
      <c r="A3366" t="s">
        <v>416</v>
      </c>
      <c r="B3366" t="s">
        <v>417</v>
      </c>
      <c r="C3366" t="s">
        <v>85</v>
      </c>
      <c r="D3366">
        <v>132</v>
      </c>
      <c r="E3366" t="s">
        <v>86</v>
      </c>
      <c r="F3366" t="s">
        <v>87</v>
      </c>
      <c r="G3366" t="s">
        <v>88</v>
      </c>
      <c r="H3366" t="s">
        <v>89</v>
      </c>
      <c r="I3366" t="s">
        <v>136</v>
      </c>
      <c r="J3366" t="s">
        <v>91</v>
      </c>
      <c r="K3366" t="s">
        <v>137</v>
      </c>
      <c r="L3366">
        <v>2100</v>
      </c>
      <c r="M3366">
        <v>1660980</v>
      </c>
      <c r="N3366">
        <v>327639</v>
      </c>
      <c r="O3366">
        <v>80351</v>
      </c>
      <c r="P3366">
        <v>222356</v>
      </c>
      <c r="Q3366" t="s">
        <v>93</v>
      </c>
      <c r="R3366">
        <v>788913</v>
      </c>
    </row>
    <row r="3367" spans="1:18" x14ac:dyDescent="0.25">
      <c r="A3367" t="s">
        <v>416</v>
      </c>
      <c r="B3367" t="s">
        <v>417</v>
      </c>
      <c r="C3367" t="s">
        <v>85</v>
      </c>
      <c r="D3367">
        <v>132</v>
      </c>
      <c r="E3367" t="s">
        <v>86</v>
      </c>
      <c r="F3367" t="s">
        <v>87</v>
      </c>
      <c r="G3367" t="s">
        <v>88</v>
      </c>
      <c r="H3367" t="s">
        <v>89</v>
      </c>
      <c r="I3367" t="s">
        <v>100</v>
      </c>
      <c r="J3367" t="s">
        <v>91</v>
      </c>
      <c r="K3367" t="s">
        <v>101</v>
      </c>
      <c r="L3367">
        <v>0</v>
      </c>
      <c r="M3367">
        <v>1660980</v>
      </c>
      <c r="N3367">
        <v>327639</v>
      </c>
      <c r="O3367">
        <v>80351</v>
      </c>
      <c r="P3367">
        <v>222356</v>
      </c>
      <c r="Q3367" t="s">
        <v>93</v>
      </c>
      <c r="R3367">
        <v>788913</v>
      </c>
    </row>
    <row r="3368" spans="1:18" x14ac:dyDescent="0.25">
      <c r="A3368" t="s">
        <v>416</v>
      </c>
      <c r="B3368" t="s">
        <v>417</v>
      </c>
      <c r="C3368" t="s">
        <v>85</v>
      </c>
      <c r="D3368">
        <v>132</v>
      </c>
      <c r="E3368" t="s">
        <v>86</v>
      </c>
      <c r="F3368" t="s">
        <v>87</v>
      </c>
      <c r="G3368" t="s">
        <v>88</v>
      </c>
      <c r="H3368" t="s">
        <v>89</v>
      </c>
      <c r="I3368" t="s">
        <v>102</v>
      </c>
      <c r="J3368" t="s">
        <v>91</v>
      </c>
      <c r="K3368" t="s">
        <v>103</v>
      </c>
      <c r="L3368">
        <v>0</v>
      </c>
      <c r="M3368">
        <v>1660980</v>
      </c>
      <c r="N3368">
        <v>327639</v>
      </c>
      <c r="O3368">
        <v>80351</v>
      </c>
      <c r="P3368">
        <v>222356</v>
      </c>
      <c r="Q3368" t="s">
        <v>93</v>
      </c>
      <c r="R3368">
        <v>788913</v>
      </c>
    </row>
    <row r="3369" spans="1:18" x14ac:dyDescent="0.25">
      <c r="A3369" t="s">
        <v>416</v>
      </c>
      <c r="B3369" t="s">
        <v>417</v>
      </c>
      <c r="C3369" t="s">
        <v>85</v>
      </c>
      <c r="D3369">
        <v>132</v>
      </c>
      <c r="E3369" t="s">
        <v>86</v>
      </c>
      <c r="F3369" t="s">
        <v>87</v>
      </c>
      <c r="G3369" t="s">
        <v>88</v>
      </c>
      <c r="H3369" t="s">
        <v>89</v>
      </c>
      <c r="I3369" t="s">
        <v>104</v>
      </c>
      <c r="J3369" t="s">
        <v>91</v>
      </c>
      <c r="K3369" t="s">
        <v>105</v>
      </c>
      <c r="L3369">
        <v>0</v>
      </c>
      <c r="M3369">
        <v>1660980</v>
      </c>
      <c r="N3369">
        <v>327639</v>
      </c>
      <c r="O3369">
        <v>80351</v>
      </c>
      <c r="P3369">
        <v>222356</v>
      </c>
      <c r="Q3369" t="s">
        <v>93</v>
      </c>
      <c r="R3369">
        <v>788913</v>
      </c>
    </row>
    <row r="3370" spans="1:18" x14ac:dyDescent="0.25">
      <c r="A3370" t="s">
        <v>416</v>
      </c>
      <c r="B3370" t="s">
        <v>417</v>
      </c>
      <c r="C3370" t="s">
        <v>85</v>
      </c>
      <c r="D3370">
        <v>132</v>
      </c>
      <c r="E3370" t="s">
        <v>86</v>
      </c>
      <c r="F3370" t="s">
        <v>87</v>
      </c>
      <c r="G3370" t="s">
        <v>88</v>
      </c>
      <c r="H3370" t="s">
        <v>89</v>
      </c>
      <c r="I3370" t="s">
        <v>106</v>
      </c>
      <c r="J3370" t="s">
        <v>91</v>
      </c>
      <c r="K3370" t="s">
        <v>107</v>
      </c>
      <c r="L3370">
        <v>0</v>
      </c>
      <c r="M3370">
        <v>1660980</v>
      </c>
      <c r="N3370">
        <v>327639</v>
      </c>
      <c r="O3370">
        <v>80351</v>
      </c>
      <c r="P3370">
        <v>222356</v>
      </c>
      <c r="Q3370" t="s">
        <v>93</v>
      </c>
      <c r="R3370">
        <v>788913</v>
      </c>
    </row>
    <row r="3371" spans="1:18" x14ac:dyDescent="0.25">
      <c r="A3371" t="s">
        <v>416</v>
      </c>
      <c r="B3371" t="s">
        <v>417</v>
      </c>
      <c r="C3371" t="s">
        <v>85</v>
      </c>
      <c r="D3371">
        <v>132</v>
      </c>
      <c r="E3371" t="s">
        <v>86</v>
      </c>
      <c r="F3371" t="s">
        <v>87</v>
      </c>
      <c r="G3371" t="s">
        <v>88</v>
      </c>
      <c r="H3371" t="s">
        <v>89</v>
      </c>
      <c r="I3371" t="s">
        <v>108</v>
      </c>
      <c r="J3371" t="s">
        <v>91</v>
      </c>
      <c r="K3371" t="s">
        <v>109</v>
      </c>
      <c r="L3371">
        <v>0</v>
      </c>
      <c r="M3371">
        <v>1660980</v>
      </c>
      <c r="N3371">
        <v>327639</v>
      </c>
      <c r="O3371">
        <v>80351</v>
      </c>
      <c r="P3371">
        <v>222356</v>
      </c>
      <c r="Q3371" t="s">
        <v>93</v>
      </c>
      <c r="R3371">
        <v>788913</v>
      </c>
    </row>
    <row r="3372" spans="1:18" x14ac:dyDescent="0.25">
      <c r="A3372" t="s">
        <v>416</v>
      </c>
      <c r="B3372" t="s">
        <v>417</v>
      </c>
      <c r="C3372" t="s">
        <v>85</v>
      </c>
      <c r="D3372">
        <v>132</v>
      </c>
      <c r="E3372" t="s">
        <v>86</v>
      </c>
      <c r="F3372" t="s">
        <v>87</v>
      </c>
      <c r="G3372" t="s">
        <v>88</v>
      </c>
      <c r="H3372" t="s">
        <v>89</v>
      </c>
      <c r="I3372" t="s">
        <v>110</v>
      </c>
      <c r="J3372" t="s">
        <v>91</v>
      </c>
      <c r="K3372" t="s">
        <v>111</v>
      </c>
      <c r="L3372">
        <v>0</v>
      </c>
      <c r="M3372">
        <v>1660980</v>
      </c>
      <c r="N3372">
        <v>327639</v>
      </c>
      <c r="O3372">
        <v>80351</v>
      </c>
      <c r="P3372">
        <v>222356</v>
      </c>
      <c r="Q3372" t="s">
        <v>93</v>
      </c>
      <c r="R3372">
        <v>788913</v>
      </c>
    </row>
    <row r="3373" spans="1:18" x14ac:dyDescent="0.25">
      <c r="A3373" t="s">
        <v>416</v>
      </c>
      <c r="B3373" t="s">
        <v>417</v>
      </c>
      <c r="C3373" t="s">
        <v>85</v>
      </c>
      <c r="D3373">
        <v>132</v>
      </c>
      <c r="E3373" t="s">
        <v>86</v>
      </c>
      <c r="F3373" t="s">
        <v>87</v>
      </c>
      <c r="G3373" t="s">
        <v>88</v>
      </c>
      <c r="H3373" t="s">
        <v>89</v>
      </c>
      <c r="I3373" t="s">
        <v>112</v>
      </c>
      <c r="J3373" t="s">
        <v>91</v>
      </c>
      <c r="K3373" t="s">
        <v>113</v>
      </c>
      <c r="L3373">
        <v>3727</v>
      </c>
      <c r="M3373">
        <v>1660980</v>
      </c>
      <c r="N3373">
        <v>327639</v>
      </c>
      <c r="O3373">
        <v>80351</v>
      </c>
      <c r="P3373">
        <v>222356</v>
      </c>
      <c r="Q3373" t="s">
        <v>93</v>
      </c>
      <c r="R3373">
        <v>788913</v>
      </c>
    </row>
    <row r="3374" spans="1:18" x14ac:dyDescent="0.25">
      <c r="A3374" t="s">
        <v>416</v>
      </c>
      <c r="B3374" t="s">
        <v>417</v>
      </c>
      <c r="C3374" t="s">
        <v>85</v>
      </c>
      <c r="D3374">
        <v>132</v>
      </c>
      <c r="E3374" t="s">
        <v>86</v>
      </c>
      <c r="F3374" t="s">
        <v>87</v>
      </c>
      <c r="G3374" t="s">
        <v>88</v>
      </c>
      <c r="H3374" t="s">
        <v>89</v>
      </c>
      <c r="I3374" t="s">
        <v>114</v>
      </c>
      <c r="J3374" t="s">
        <v>91</v>
      </c>
      <c r="K3374" t="s">
        <v>115</v>
      </c>
      <c r="L3374">
        <v>0</v>
      </c>
      <c r="M3374">
        <v>1660980</v>
      </c>
      <c r="N3374">
        <v>327639</v>
      </c>
      <c r="O3374">
        <v>80351</v>
      </c>
      <c r="P3374">
        <v>222356</v>
      </c>
      <c r="Q3374" t="s">
        <v>93</v>
      </c>
      <c r="R3374">
        <v>788913</v>
      </c>
    </row>
    <row r="3375" spans="1:18" x14ac:dyDescent="0.25">
      <c r="A3375" t="s">
        <v>416</v>
      </c>
      <c r="B3375" t="s">
        <v>417</v>
      </c>
      <c r="C3375" t="s">
        <v>85</v>
      </c>
      <c r="D3375">
        <v>132</v>
      </c>
      <c r="E3375" t="s">
        <v>86</v>
      </c>
      <c r="F3375" t="s">
        <v>87</v>
      </c>
      <c r="G3375" t="s">
        <v>88</v>
      </c>
      <c r="H3375" t="s">
        <v>89</v>
      </c>
      <c r="I3375" t="s">
        <v>116</v>
      </c>
      <c r="J3375" t="s">
        <v>91</v>
      </c>
      <c r="K3375" t="s">
        <v>117</v>
      </c>
      <c r="L3375">
        <v>0</v>
      </c>
      <c r="M3375">
        <v>1660980</v>
      </c>
      <c r="N3375">
        <v>327639</v>
      </c>
      <c r="O3375">
        <v>80351</v>
      </c>
      <c r="P3375">
        <v>222356</v>
      </c>
      <c r="Q3375" t="s">
        <v>93</v>
      </c>
      <c r="R3375">
        <v>788913</v>
      </c>
    </row>
    <row r="3376" spans="1:18" x14ac:dyDescent="0.25">
      <c r="A3376" t="s">
        <v>416</v>
      </c>
      <c r="B3376" t="s">
        <v>417</v>
      </c>
      <c r="C3376" t="s">
        <v>85</v>
      </c>
      <c r="D3376">
        <v>132</v>
      </c>
      <c r="E3376" t="s">
        <v>86</v>
      </c>
      <c r="F3376" t="s">
        <v>87</v>
      </c>
      <c r="G3376" t="s">
        <v>88</v>
      </c>
      <c r="H3376" t="s">
        <v>89</v>
      </c>
      <c r="I3376" t="s">
        <v>118</v>
      </c>
      <c r="J3376" t="s">
        <v>91</v>
      </c>
      <c r="K3376" t="s">
        <v>119</v>
      </c>
      <c r="L3376">
        <v>0</v>
      </c>
      <c r="M3376">
        <v>1660980</v>
      </c>
      <c r="N3376">
        <v>327639</v>
      </c>
      <c r="O3376">
        <v>80351</v>
      </c>
      <c r="P3376">
        <v>222356</v>
      </c>
      <c r="Q3376" t="s">
        <v>93</v>
      </c>
      <c r="R3376">
        <v>788913</v>
      </c>
    </row>
    <row r="3377" spans="1:18" x14ac:dyDescent="0.25">
      <c r="A3377" t="s">
        <v>416</v>
      </c>
      <c r="B3377" t="s">
        <v>417</v>
      </c>
      <c r="C3377" t="s">
        <v>85</v>
      </c>
      <c r="D3377">
        <v>132</v>
      </c>
      <c r="E3377" t="s">
        <v>86</v>
      </c>
      <c r="F3377" t="s">
        <v>87</v>
      </c>
      <c r="G3377" t="s">
        <v>88</v>
      </c>
      <c r="H3377" t="s">
        <v>89</v>
      </c>
      <c r="I3377" t="s">
        <v>120</v>
      </c>
      <c r="J3377" t="s">
        <v>91</v>
      </c>
      <c r="K3377" t="s">
        <v>121</v>
      </c>
      <c r="L3377">
        <v>0</v>
      </c>
      <c r="M3377">
        <v>1660980</v>
      </c>
      <c r="N3377">
        <v>327639</v>
      </c>
      <c r="O3377">
        <v>80351</v>
      </c>
      <c r="P3377">
        <v>222356</v>
      </c>
      <c r="Q3377" t="s">
        <v>93</v>
      </c>
      <c r="R3377">
        <v>788913</v>
      </c>
    </row>
    <row r="3378" spans="1:18" x14ac:dyDescent="0.25">
      <c r="A3378" t="s">
        <v>416</v>
      </c>
      <c r="B3378" t="s">
        <v>417</v>
      </c>
      <c r="C3378" t="s">
        <v>85</v>
      </c>
      <c r="D3378">
        <v>132</v>
      </c>
      <c r="E3378" t="s">
        <v>86</v>
      </c>
      <c r="F3378" t="s">
        <v>87</v>
      </c>
      <c r="G3378" t="s">
        <v>88</v>
      </c>
      <c r="H3378" t="s">
        <v>89</v>
      </c>
      <c r="I3378" t="s">
        <v>122</v>
      </c>
      <c r="J3378" t="s">
        <v>91</v>
      </c>
      <c r="K3378" t="s">
        <v>123</v>
      </c>
      <c r="L3378">
        <v>0</v>
      </c>
      <c r="M3378">
        <v>1660980</v>
      </c>
      <c r="N3378">
        <v>327639</v>
      </c>
      <c r="O3378">
        <v>80351</v>
      </c>
      <c r="P3378">
        <v>222356</v>
      </c>
      <c r="Q3378" t="s">
        <v>93</v>
      </c>
      <c r="R3378">
        <v>788913</v>
      </c>
    </row>
    <row r="3379" spans="1:18" x14ac:dyDescent="0.25">
      <c r="A3379" t="s">
        <v>416</v>
      </c>
      <c r="B3379" t="s">
        <v>417</v>
      </c>
      <c r="C3379" t="s">
        <v>85</v>
      </c>
      <c r="D3379">
        <v>132</v>
      </c>
      <c r="E3379" t="s">
        <v>86</v>
      </c>
      <c r="F3379" t="s">
        <v>87</v>
      </c>
      <c r="G3379" t="s">
        <v>88</v>
      </c>
      <c r="H3379" t="s">
        <v>89</v>
      </c>
      <c r="I3379" t="s">
        <v>124</v>
      </c>
      <c r="J3379" t="s">
        <v>91</v>
      </c>
      <c r="K3379" t="s">
        <v>125</v>
      </c>
      <c r="L3379">
        <v>0</v>
      </c>
      <c r="M3379">
        <v>1660980</v>
      </c>
      <c r="N3379">
        <v>327639</v>
      </c>
      <c r="O3379">
        <v>80351</v>
      </c>
      <c r="P3379">
        <v>222356</v>
      </c>
      <c r="Q3379" t="s">
        <v>93</v>
      </c>
      <c r="R3379">
        <v>788913</v>
      </c>
    </row>
    <row r="3380" spans="1:18" x14ac:dyDescent="0.25">
      <c r="A3380" t="s">
        <v>416</v>
      </c>
      <c r="B3380" t="s">
        <v>417</v>
      </c>
      <c r="C3380" t="s">
        <v>85</v>
      </c>
      <c r="D3380">
        <v>132</v>
      </c>
      <c r="E3380" t="s">
        <v>86</v>
      </c>
      <c r="F3380" t="s">
        <v>87</v>
      </c>
      <c r="G3380" t="s">
        <v>88</v>
      </c>
      <c r="H3380" t="s">
        <v>89</v>
      </c>
      <c r="I3380" t="s">
        <v>126</v>
      </c>
      <c r="J3380" t="s">
        <v>91</v>
      </c>
      <c r="K3380" t="s">
        <v>127</v>
      </c>
      <c r="L3380">
        <v>0</v>
      </c>
      <c r="M3380">
        <v>1660980</v>
      </c>
      <c r="N3380">
        <v>327639</v>
      </c>
      <c r="O3380">
        <v>80351</v>
      </c>
      <c r="P3380">
        <v>222356</v>
      </c>
      <c r="Q3380" t="s">
        <v>93</v>
      </c>
      <c r="R3380">
        <v>788913</v>
      </c>
    </row>
    <row r="3381" spans="1:18" x14ac:dyDescent="0.25">
      <c r="A3381" t="s">
        <v>416</v>
      </c>
      <c r="B3381" t="s">
        <v>417</v>
      </c>
      <c r="C3381" t="s">
        <v>85</v>
      </c>
      <c r="D3381">
        <v>132</v>
      </c>
      <c r="E3381" t="s">
        <v>86</v>
      </c>
      <c r="F3381" t="s">
        <v>87</v>
      </c>
      <c r="G3381" t="s">
        <v>88</v>
      </c>
      <c r="H3381" t="s">
        <v>89</v>
      </c>
      <c r="I3381" t="s">
        <v>128</v>
      </c>
      <c r="J3381" t="s">
        <v>91</v>
      </c>
      <c r="K3381" t="s">
        <v>129</v>
      </c>
      <c r="L3381">
        <v>1673616</v>
      </c>
      <c r="M3381">
        <v>1660980</v>
      </c>
      <c r="N3381">
        <v>327639</v>
      </c>
      <c r="O3381">
        <v>80351</v>
      </c>
      <c r="P3381">
        <v>222356</v>
      </c>
      <c r="Q3381" t="s">
        <v>93</v>
      </c>
      <c r="R3381">
        <v>788913</v>
      </c>
    </row>
    <row r="3382" spans="1:18" x14ac:dyDescent="0.25">
      <c r="A3382" t="s">
        <v>416</v>
      </c>
      <c r="B3382" t="s">
        <v>417</v>
      </c>
      <c r="C3382" t="s">
        <v>85</v>
      </c>
      <c r="D3382">
        <v>132</v>
      </c>
      <c r="E3382" t="s">
        <v>86</v>
      </c>
      <c r="F3382" t="s">
        <v>87</v>
      </c>
      <c r="G3382" t="s">
        <v>88</v>
      </c>
      <c r="H3382" t="s">
        <v>89</v>
      </c>
      <c r="I3382" t="s">
        <v>130</v>
      </c>
      <c r="J3382" t="s">
        <v>91</v>
      </c>
      <c r="K3382" t="s">
        <v>131</v>
      </c>
      <c r="L3382">
        <v>2400</v>
      </c>
      <c r="M3382">
        <v>1660980</v>
      </c>
      <c r="N3382">
        <v>327639</v>
      </c>
      <c r="O3382">
        <v>80351</v>
      </c>
      <c r="P3382">
        <v>222356</v>
      </c>
      <c r="Q3382" t="s">
        <v>93</v>
      </c>
      <c r="R3382">
        <v>788913</v>
      </c>
    </row>
    <row r="3383" spans="1:18" x14ac:dyDescent="0.25">
      <c r="A3383" t="s">
        <v>416</v>
      </c>
      <c r="B3383" t="s">
        <v>417</v>
      </c>
      <c r="C3383" t="s">
        <v>85</v>
      </c>
      <c r="D3383">
        <v>132</v>
      </c>
      <c r="E3383" t="s">
        <v>86</v>
      </c>
      <c r="F3383" t="s">
        <v>87</v>
      </c>
      <c r="G3383" t="s">
        <v>88</v>
      </c>
      <c r="H3383" t="s">
        <v>89</v>
      </c>
      <c r="I3383" t="s">
        <v>132</v>
      </c>
      <c r="J3383" t="s">
        <v>91</v>
      </c>
      <c r="K3383" t="s">
        <v>133</v>
      </c>
      <c r="L3383">
        <v>-48500</v>
      </c>
      <c r="M3383">
        <v>1660980</v>
      </c>
      <c r="N3383">
        <v>327639</v>
      </c>
      <c r="O3383">
        <v>80351</v>
      </c>
      <c r="P3383">
        <v>222356</v>
      </c>
      <c r="Q3383" t="s">
        <v>93</v>
      </c>
      <c r="R3383">
        <v>788913</v>
      </c>
    </row>
    <row r="3384" spans="1:18" x14ac:dyDescent="0.25">
      <c r="A3384" t="s">
        <v>416</v>
      </c>
      <c r="B3384" t="s">
        <v>417</v>
      </c>
      <c r="C3384" t="s">
        <v>85</v>
      </c>
      <c r="D3384">
        <v>132</v>
      </c>
      <c r="E3384" t="s">
        <v>86</v>
      </c>
      <c r="F3384" t="s">
        <v>87</v>
      </c>
      <c r="G3384" t="s">
        <v>88</v>
      </c>
      <c r="H3384" t="s">
        <v>89</v>
      </c>
      <c r="I3384" t="s">
        <v>134</v>
      </c>
      <c r="J3384" t="s">
        <v>91</v>
      </c>
      <c r="K3384" t="s">
        <v>135</v>
      </c>
      <c r="L3384">
        <v>224384</v>
      </c>
      <c r="M3384">
        <v>1660980</v>
      </c>
      <c r="N3384">
        <v>327639</v>
      </c>
      <c r="O3384">
        <v>80351</v>
      </c>
      <c r="P3384">
        <v>222356</v>
      </c>
      <c r="Q3384" t="s">
        <v>93</v>
      </c>
      <c r="R3384">
        <v>788913</v>
      </c>
    </row>
    <row r="3385" spans="1:18" x14ac:dyDescent="0.25">
      <c r="A3385" t="s">
        <v>416</v>
      </c>
      <c r="B3385" t="s">
        <v>417</v>
      </c>
      <c r="C3385" t="s">
        <v>85</v>
      </c>
      <c r="D3385">
        <v>132</v>
      </c>
      <c r="E3385" t="s">
        <v>86</v>
      </c>
      <c r="F3385" t="s">
        <v>87</v>
      </c>
      <c r="G3385" t="s">
        <v>88</v>
      </c>
      <c r="H3385" t="s">
        <v>89</v>
      </c>
      <c r="I3385" t="s">
        <v>136</v>
      </c>
      <c r="J3385" t="s">
        <v>91</v>
      </c>
      <c r="K3385" t="s">
        <v>137</v>
      </c>
      <c r="L3385">
        <v>1350</v>
      </c>
      <c r="M3385">
        <v>1660980</v>
      </c>
      <c r="N3385">
        <v>327639</v>
      </c>
      <c r="O3385">
        <v>80351</v>
      </c>
      <c r="P3385">
        <v>222356</v>
      </c>
      <c r="Q3385" t="s">
        <v>93</v>
      </c>
      <c r="R3385">
        <v>788913</v>
      </c>
    </row>
    <row r="3386" spans="1:18" x14ac:dyDescent="0.25">
      <c r="A3386" t="s">
        <v>416</v>
      </c>
      <c r="B3386" t="s">
        <v>417</v>
      </c>
      <c r="C3386" t="s">
        <v>85</v>
      </c>
      <c r="D3386">
        <v>132</v>
      </c>
      <c r="E3386" t="s">
        <v>86</v>
      </c>
      <c r="F3386" t="s">
        <v>87</v>
      </c>
      <c r="G3386" t="s">
        <v>88</v>
      </c>
      <c r="H3386" t="s">
        <v>89</v>
      </c>
      <c r="I3386" t="s">
        <v>138</v>
      </c>
      <c r="J3386" t="s">
        <v>91</v>
      </c>
      <c r="K3386" t="s">
        <v>139</v>
      </c>
      <c r="L3386">
        <v>466361</v>
      </c>
      <c r="M3386">
        <v>1660980</v>
      </c>
      <c r="N3386">
        <v>327639</v>
      </c>
      <c r="O3386">
        <v>80351</v>
      </c>
      <c r="P3386">
        <v>222356</v>
      </c>
      <c r="Q3386" t="s">
        <v>93</v>
      </c>
      <c r="R3386">
        <v>788913</v>
      </c>
    </row>
    <row r="3387" spans="1:18" x14ac:dyDescent="0.25">
      <c r="A3387" t="s">
        <v>416</v>
      </c>
      <c r="B3387" t="s">
        <v>417</v>
      </c>
      <c r="C3387" t="s">
        <v>85</v>
      </c>
      <c r="D3387">
        <v>132</v>
      </c>
      <c r="E3387" t="s">
        <v>86</v>
      </c>
      <c r="F3387" t="s">
        <v>87</v>
      </c>
      <c r="G3387" t="s">
        <v>88</v>
      </c>
      <c r="H3387" t="s">
        <v>89</v>
      </c>
      <c r="I3387" t="s">
        <v>140</v>
      </c>
      <c r="J3387" t="s">
        <v>91</v>
      </c>
      <c r="K3387" t="s">
        <v>141</v>
      </c>
      <c r="L3387">
        <v>0</v>
      </c>
      <c r="M3387">
        <v>1660980</v>
      </c>
      <c r="N3387">
        <v>327639</v>
      </c>
      <c r="O3387">
        <v>80351</v>
      </c>
      <c r="P3387">
        <v>222356</v>
      </c>
      <c r="Q3387" t="s">
        <v>93</v>
      </c>
      <c r="R3387">
        <v>788913</v>
      </c>
    </row>
    <row r="3388" spans="1:18" x14ac:dyDescent="0.25">
      <c r="A3388" t="s">
        <v>416</v>
      </c>
      <c r="B3388" t="s">
        <v>417</v>
      </c>
      <c r="C3388" t="s">
        <v>85</v>
      </c>
      <c r="D3388">
        <v>132</v>
      </c>
      <c r="E3388" t="s">
        <v>86</v>
      </c>
      <c r="F3388" t="s">
        <v>87</v>
      </c>
      <c r="G3388" t="s">
        <v>88</v>
      </c>
      <c r="H3388" t="s">
        <v>89</v>
      </c>
      <c r="I3388" t="s">
        <v>142</v>
      </c>
      <c r="J3388" t="s">
        <v>91</v>
      </c>
      <c r="K3388" t="s">
        <v>143</v>
      </c>
      <c r="L3388">
        <v>0</v>
      </c>
      <c r="M3388">
        <v>1660980</v>
      </c>
      <c r="N3388">
        <v>327639</v>
      </c>
      <c r="O3388">
        <v>80351</v>
      </c>
      <c r="P3388">
        <v>222356</v>
      </c>
      <c r="Q3388" t="s">
        <v>93</v>
      </c>
      <c r="R3388">
        <v>788913</v>
      </c>
    </row>
    <row r="3389" spans="1:18" x14ac:dyDescent="0.25">
      <c r="A3389" t="s">
        <v>416</v>
      </c>
      <c r="B3389" t="s">
        <v>417</v>
      </c>
      <c r="C3389" t="s">
        <v>85</v>
      </c>
      <c r="D3389">
        <v>132</v>
      </c>
      <c r="E3389" t="s">
        <v>86</v>
      </c>
      <c r="F3389" t="s">
        <v>87</v>
      </c>
      <c r="G3389" t="s">
        <v>88</v>
      </c>
      <c r="H3389" t="s">
        <v>89</v>
      </c>
      <c r="I3389" t="s">
        <v>144</v>
      </c>
      <c r="J3389" t="s">
        <v>91</v>
      </c>
      <c r="K3389" t="s">
        <v>145</v>
      </c>
      <c r="L3389">
        <v>0</v>
      </c>
      <c r="M3389">
        <v>1660980</v>
      </c>
      <c r="N3389">
        <v>327639</v>
      </c>
      <c r="O3389">
        <v>80351</v>
      </c>
      <c r="P3389">
        <v>222356</v>
      </c>
      <c r="Q3389" t="s">
        <v>93</v>
      </c>
      <c r="R3389">
        <v>788913</v>
      </c>
    </row>
    <row r="3390" spans="1:18" x14ac:dyDescent="0.25">
      <c r="A3390" t="s">
        <v>416</v>
      </c>
      <c r="B3390" t="s">
        <v>417</v>
      </c>
      <c r="C3390" t="s">
        <v>85</v>
      </c>
      <c r="D3390">
        <v>132</v>
      </c>
      <c r="E3390" t="s">
        <v>86</v>
      </c>
      <c r="F3390" t="s">
        <v>87</v>
      </c>
      <c r="G3390" t="s">
        <v>88</v>
      </c>
      <c r="H3390" t="s">
        <v>89</v>
      </c>
      <c r="I3390" t="s">
        <v>146</v>
      </c>
      <c r="J3390" t="s">
        <v>91</v>
      </c>
      <c r="K3390" t="s">
        <v>147</v>
      </c>
      <c r="L3390">
        <v>3960</v>
      </c>
      <c r="M3390">
        <v>1660980</v>
      </c>
      <c r="N3390">
        <v>327639</v>
      </c>
      <c r="O3390">
        <v>80351</v>
      </c>
      <c r="P3390">
        <v>222356</v>
      </c>
      <c r="Q3390" t="s">
        <v>93</v>
      </c>
      <c r="R3390">
        <v>788913</v>
      </c>
    </row>
    <row r="3391" spans="1:18" x14ac:dyDescent="0.25">
      <c r="A3391" t="s">
        <v>416</v>
      </c>
      <c r="B3391" t="s">
        <v>417</v>
      </c>
      <c r="C3391" t="s">
        <v>85</v>
      </c>
      <c r="D3391">
        <v>132</v>
      </c>
      <c r="E3391" t="s">
        <v>86</v>
      </c>
      <c r="F3391" t="s">
        <v>87</v>
      </c>
      <c r="G3391" t="s">
        <v>88</v>
      </c>
      <c r="H3391" t="s">
        <v>89</v>
      </c>
      <c r="I3391" t="s">
        <v>148</v>
      </c>
      <c r="J3391" t="s">
        <v>91</v>
      </c>
      <c r="K3391" t="s">
        <v>149</v>
      </c>
      <c r="L3391">
        <v>0</v>
      </c>
      <c r="M3391">
        <v>1660980</v>
      </c>
      <c r="N3391">
        <v>327639</v>
      </c>
      <c r="O3391">
        <v>80351</v>
      </c>
      <c r="P3391">
        <v>222356</v>
      </c>
      <c r="Q3391" t="s">
        <v>93</v>
      </c>
      <c r="R3391">
        <v>788913</v>
      </c>
    </row>
    <row r="3392" spans="1:18" x14ac:dyDescent="0.25">
      <c r="A3392" t="s">
        <v>416</v>
      </c>
      <c r="B3392" t="s">
        <v>417</v>
      </c>
      <c r="C3392" t="s">
        <v>85</v>
      </c>
      <c r="D3392">
        <v>132</v>
      </c>
      <c r="E3392" t="s">
        <v>86</v>
      </c>
      <c r="F3392" t="s">
        <v>87</v>
      </c>
      <c r="G3392" t="s">
        <v>88</v>
      </c>
      <c r="H3392" t="s">
        <v>89</v>
      </c>
      <c r="I3392" t="s">
        <v>150</v>
      </c>
      <c r="J3392" t="s">
        <v>91</v>
      </c>
      <c r="K3392" t="s">
        <v>151</v>
      </c>
      <c r="L3392">
        <v>4358</v>
      </c>
      <c r="M3392">
        <v>1660980</v>
      </c>
      <c r="N3392">
        <v>327639</v>
      </c>
      <c r="O3392">
        <v>80351</v>
      </c>
      <c r="P3392">
        <v>222356</v>
      </c>
      <c r="Q3392" t="s">
        <v>93</v>
      </c>
      <c r="R3392">
        <v>788913</v>
      </c>
    </row>
    <row r="3393" spans="1:18" x14ac:dyDescent="0.25">
      <c r="A3393" t="s">
        <v>416</v>
      </c>
      <c r="B3393" t="s">
        <v>417</v>
      </c>
      <c r="C3393" t="s">
        <v>85</v>
      </c>
      <c r="D3393">
        <v>132</v>
      </c>
      <c r="E3393" t="s">
        <v>86</v>
      </c>
      <c r="F3393" t="s">
        <v>87</v>
      </c>
      <c r="G3393" t="s">
        <v>88</v>
      </c>
      <c r="H3393" t="s">
        <v>89</v>
      </c>
      <c r="I3393" t="s">
        <v>152</v>
      </c>
      <c r="J3393" t="s">
        <v>91</v>
      </c>
      <c r="K3393" t="s">
        <v>153</v>
      </c>
      <c r="L3393">
        <v>24876</v>
      </c>
      <c r="M3393">
        <v>1660980</v>
      </c>
      <c r="N3393">
        <v>327639</v>
      </c>
      <c r="O3393">
        <v>80351</v>
      </c>
      <c r="P3393">
        <v>222356</v>
      </c>
      <c r="Q3393" t="s">
        <v>93</v>
      </c>
      <c r="R3393">
        <v>788913</v>
      </c>
    </row>
    <row r="3394" spans="1:18" x14ac:dyDescent="0.25">
      <c r="A3394" t="s">
        <v>416</v>
      </c>
      <c r="B3394" t="s">
        <v>417</v>
      </c>
      <c r="C3394" t="s">
        <v>85</v>
      </c>
      <c r="D3394">
        <v>132</v>
      </c>
      <c r="E3394" t="s">
        <v>86</v>
      </c>
      <c r="F3394" t="s">
        <v>87</v>
      </c>
      <c r="G3394" t="s">
        <v>88</v>
      </c>
      <c r="H3394" t="s">
        <v>89</v>
      </c>
      <c r="I3394" t="s">
        <v>154</v>
      </c>
      <c r="J3394" t="s">
        <v>91</v>
      </c>
      <c r="K3394" t="s">
        <v>155</v>
      </c>
      <c r="L3394">
        <v>0</v>
      </c>
      <c r="M3394">
        <v>1660980</v>
      </c>
      <c r="N3394">
        <v>327639</v>
      </c>
      <c r="O3394">
        <v>80351</v>
      </c>
      <c r="P3394">
        <v>222356</v>
      </c>
      <c r="Q3394" t="s">
        <v>93</v>
      </c>
      <c r="R3394">
        <v>788913</v>
      </c>
    </row>
    <row r="3395" spans="1:18" x14ac:dyDescent="0.25">
      <c r="A3395" t="s">
        <v>416</v>
      </c>
      <c r="B3395" t="s">
        <v>417</v>
      </c>
      <c r="C3395" t="s">
        <v>85</v>
      </c>
      <c r="D3395">
        <v>132</v>
      </c>
      <c r="E3395" t="s">
        <v>86</v>
      </c>
      <c r="F3395" t="s">
        <v>87</v>
      </c>
      <c r="G3395" t="s">
        <v>88</v>
      </c>
      <c r="H3395" t="s">
        <v>89</v>
      </c>
      <c r="I3395" t="s">
        <v>156</v>
      </c>
      <c r="J3395" t="s">
        <v>91</v>
      </c>
      <c r="K3395" t="s">
        <v>157</v>
      </c>
      <c r="L3395">
        <v>200</v>
      </c>
      <c r="M3395">
        <v>1660980</v>
      </c>
      <c r="N3395">
        <v>327639</v>
      </c>
      <c r="O3395">
        <v>80351</v>
      </c>
      <c r="P3395">
        <v>222356</v>
      </c>
      <c r="Q3395" t="s">
        <v>93</v>
      </c>
      <c r="R3395">
        <v>788913</v>
      </c>
    </row>
    <row r="3396" spans="1:18" x14ac:dyDescent="0.25">
      <c r="A3396" t="s">
        <v>416</v>
      </c>
      <c r="B3396" t="s">
        <v>417</v>
      </c>
      <c r="C3396" t="s">
        <v>85</v>
      </c>
      <c r="D3396">
        <v>132</v>
      </c>
      <c r="E3396" t="s">
        <v>86</v>
      </c>
      <c r="F3396" t="s">
        <v>87</v>
      </c>
      <c r="G3396" t="s">
        <v>88</v>
      </c>
      <c r="H3396" t="s">
        <v>89</v>
      </c>
      <c r="I3396" t="s">
        <v>158</v>
      </c>
      <c r="J3396" t="s">
        <v>91</v>
      </c>
      <c r="K3396" t="s">
        <v>159</v>
      </c>
      <c r="L3396">
        <v>4200</v>
      </c>
      <c r="M3396">
        <v>1660980</v>
      </c>
      <c r="N3396">
        <v>327639</v>
      </c>
      <c r="O3396">
        <v>80351</v>
      </c>
      <c r="P3396">
        <v>222356</v>
      </c>
      <c r="Q3396" t="s">
        <v>93</v>
      </c>
      <c r="R3396">
        <v>788913</v>
      </c>
    </row>
    <row r="3397" spans="1:18" x14ac:dyDescent="0.25">
      <c r="A3397" t="s">
        <v>416</v>
      </c>
      <c r="B3397" t="s">
        <v>417</v>
      </c>
      <c r="C3397" t="s">
        <v>85</v>
      </c>
      <c r="D3397">
        <v>132</v>
      </c>
      <c r="E3397" t="s">
        <v>86</v>
      </c>
      <c r="F3397" t="s">
        <v>87</v>
      </c>
      <c r="G3397" t="s">
        <v>88</v>
      </c>
      <c r="H3397" t="s">
        <v>89</v>
      </c>
      <c r="I3397" t="s">
        <v>160</v>
      </c>
      <c r="J3397" t="s">
        <v>91</v>
      </c>
      <c r="K3397" t="s">
        <v>161</v>
      </c>
      <c r="L3397">
        <v>1285</v>
      </c>
      <c r="M3397">
        <v>1660980</v>
      </c>
      <c r="N3397">
        <v>327639</v>
      </c>
      <c r="O3397">
        <v>80351</v>
      </c>
      <c r="P3397">
        <v>222356</v>
      </c>
      <c r="Q3397" t="s">
        <v>93</v>
      </c>
      <c r="R3397">
        <v>788913</v>
      </c>
    </row>
    <row r="3398" spans="1:18" x14ac:dyDescent="0.25">
      <c r="A3398" t="s">
        <v>416</v>
      </c>
      <c r="B3398" t="s">
        <v>417</v>
      </c>
      <c r="C3398" t="s">
        <v>85</v>
      </c>
      <c r="D3398">
        <v>132</v>
      </c>
      <c r="E3398" t="s">
        <v>86</v>
      </c>
      <c r="F3398" t="s">
        <v>87</v>
      </c>
      <c r="G3398" t="s">
        <v>88</v>
      </c>
      <c r="H3398" t="s">
        <v>89</v>
      </c>
      <c r="I3398" t="s">
        <v>162</v>
      </c>
      <c r="J3398" t="s">
        <v>91</v>
      </c>
      <c r="K3398" t="s">
        <v>163</v>
      </c>
      <c r="L3398">
        <v>150</v>
      </c>
      <c r="M3398">
        <v>1660980</v>
      </c>
      <c r="N3398">
        <v>327639</v>
      </c>
      <c r="O3398">
        <v>80351</v>
      </c>
      <c r="P3398">
        <v>222356</v>
      </c>
      <c r="Q3398" t="s">
        <v>93</v>
      </c>
      <c r="R3398">
        <v>788913</v>
      </c>
    </row>
    <row r="3399" spans="1:18" x14ac:dyDescent="0.25">
      <c r="A3399" t="s">
        <v>416</v>
      </c>
      <c r="B3399" t="s">
        <v>417</v>
      </c>
      <c r="C3399" t="s">
        <v>85</v>
      </c>
      <c r="D3399">
        <v>132</v>
      </c>
      <c r="E3399" t="s">
        <v>86</v>
      </c>
      <c r="F3399" t="s">
        <v>87</v>
      </c>
      <c r="G3399" t="s">
        <v>88</v>
      </c>
      <c r="H3399" t="s">
        <v>89</v>
      </c>
      <c r="I3399" t="s">
        <v>164</v>
      </c>
      <c r="J3399" t="s">
        <v>91</v>
      </c>
      <c r="K3399" t="s">
        <v>165</v>
      </c>
      <c r="L3399">
        <v>9500</v>
      </c>
      <c r="M3399">
        <v>1660980</v>
      </c>
      <c r="N3399">
        <v>327639</v>
      </c>
      <c r="O3399">
        <v>80351</v>
      </c>
      <c r="P3399">
        <v>222356</v>
      </c>
      <c r="Q3399" t="s">
        <v>93</v>
      </c>
      <c r="R3399">
        <v>788913</v>
      </c>
    </row>
    <row r="3400" spans="1:18" x14ac:dyDescent="0.25">
      <c r="A3400" t="s">
        <v>416</v>
      </c>
      <c r="B3400" t="s">
        <v>417</v>
      </c>
      <c r="C3400" t="s">
        <v>85</v>
      </c>
      <c r="D3400">
        <v>132</v>
      </c>
      <c r="E3400" t="s">
        <v>86</v>
      </c>
      <c r="F3400" t="s">
        <v>87</v>
      </c>
      <c r="G3400" t="s">
        <v>88</v>
      </c>
      <c r="H3400" t="s">
        <v>89</v>
      </c>
      <c r="I3400" t="s">
        <v>166</v>
      </c>
      <c r="J3400" t="s">
        <v>91</v>
      </c>
      <c r="K3400" t="s">
        <v>167</v>
      </c>
      <c r="L3400">
        <v>0</v>
      </c>
      <c r="M3400">
        <v>1660980</v>
      </c>
      <c r="N3400">
        <v>327639</v>
      </c>
      <c r="O3400">
        <v>80351</v>
      </c>
      <c r="P3400">
        <v>222356</v>
      </c>
      <c r="Q3400" t="s">
        <v>93</v>
      </c>
      <c r="R3400">
        <v>788913</v>
      </c>
    </row>
    <row r="3401" spans="1:18" x14ac:dyDescent="0.25">
      <c r="A3401" t="s">
        <v>416</v>
      </c>
      <c r="B3401" t="s">
        <v>417</v>
      </c>
      <c r="C3401" t="s">
        <v>85</v>
      </c>
      <c r="D3401">
        <v>132</v>
      </c>
      <c r="E3401" t="s">
        <v>86</v>
      </c>
      <c r="F3401" t="s">
        <v>87</v>
      </c>
      <c r="G3401" t="s">
        <v>88</v>
      </c>
      <c r="H3401" t="s">
        <v>89</v>
      </c>
      <c r="I3401" t="s">
        <v>168</v>
      </c>
      <c r="J3401" t="s">
        <v>91</v>
      </c>
      <c r="K3401" t="s">
        <v>169</v>
      </c>
      <c r="L3401">
        <v>16568</v>
      </c>
      <c r="M3401">
        <v>1660980</v>
      </c>
      <c r="N3401">
        <v>327639</v>
      </c>
      <c r="O3401">
        <v>80351</v>
      </c>
      <c r="P3401">
        <v>222356</v>
      </c>
      <c r="Q3401" t="s">
        <v>93</v>
      </c>
      <c r="R3401">
        <v>788913</v>
      </c>
    </row>
    <row r="3402" spans="1:18" x14ac:dyDescent="0.25">
      <c r="A3402" t="s">
        <v>416</v>
      </c>
      <c r="B3402" t="s">
        <v>417</v>
      </c>
      <c r="C3402" t="s">
        <v>85</v>
      </c>
      <c r="D3402">
        <v>132</v>
      </c>
      <c r="E3402" t="s">
        <v>86</v>
      </c>
      <c r="F3402" t="s">
        <v>87</v>
      </c>
      <c r="G3402" t="s">
        <v>88</v>
      </c>
      <c r="H3402" t="s">
        <v>89</v>
      </c>
      <c r="I3402" t="s">
        <v>170</v>
      </c>
      <c r="J3402" t="s">
        <v>91</v>
      </c>
      <c r="K3402" t="s">
        <v>171</v>
      </c>
      <c r="L3402">
        <v>4720</v>
      </c>
      <c r="M3402">
        <v>1660980</v>
      </c>
      <c r="N3402">
        <v>327639</v>
      </c>
      <c r="O3402">
        <v>80351</v>
      </c>
      <c r="P3402">
        <v>222356</v>
      </c>
      <c r="Q3402" t="s">
        <v>93</v>
      </c>
      <c r="R3402">
        <v>788913</v>
      </c>
    </row>
    <row r="3403" spans="1:18" x14ac:dyDescent="0.25">
      <c r="A3403" t="s">
        <v>416</v>
      </c>
      <c r="B3403" t="s">
        <v>417</v>
      </c>
      <c r="C3403" t="s">
        <v>85</v>
      </c>
      <c r="D3403">
        <v>132</v>
      </c>
      <c r="E3403" t="s">
        <v>86</v>
      </c>
      <c r="F3403" t="s">
        <v>87</v>
      </c>
      <c r="G3403" t="s">
        <v>88</v>
      </c>
      <c r="H3403" t="s">
        <v>89</v>
      </c>
      <c r="I3403" t="s">
        <v>172</v>
      </c>
      <c r="J3403" t="s">
        <v>91</v>
      </c>
      <c r="K3403" t="s">
        <v>173</v>
      </c>
      <c r="L3403">
        <v>0</v>
      </c>
      <c r="M3403">
        <v>1660980</v>
      </c>
      <c r="N3403">
        <v>327639</v>
      </c>
      <c r="O3403">
        <v>80351</v>
      </c>
      <c r="P3403">
        <v>222356</v>
      </c>
      <c r="Q3403" t="s">
        <v>93</v>
      </c>
      <c r="R3403">
        <v>788913</v>
      </c>
    </row>
    <row r="3404" spans="1:18" x14ac:dyDescent="0.25">
      <c r="A3404" t="s">
        <v>416</v>
      </c>
      <c r="B3404" t="s">
        <v>417</v>
      </c>
      <c r="C3404" t="s">
        <v>85</v>
      </c>
      <c r="D3404">
        <v>132</v>
      </c>
      <c r="E3404" t="s">
        <v>86</v>
      </c>
      <c r="F3404" t="s">
        <v>87</v>
      </c>
      <c r="G3404" t="s">
        <v>88</v>
      </c>
      <c r="H3404" t="s">
        <v>89</v>
      </c>
      <c r="I3404" t="s">
        <v>174</v>
      </c>
      <c r="J3404" t="s">
        <v>91</v>
      </c>
      <c r="K3404" t="s">
        <v>175</v>
      </c>
      <c r="L3404">
        <v>0</v>
      </c>
      <c r="M3404">
        <v>1660980</v>
      </c>
      <c r="N3404">
        <v>327639</v>
      </c>
      <c r="O3404">
        <v>80351</v>
      </c>
      <c r="P3404">
        <v>222356</v>
      </c>
      <c r="Q3404" t="s">
        <v>93</v>
      </c>
      <c r="R3404">
        <v>788913</v>
      </c>
    </row>
    <row r="3405" spans="1:18" x14ac:dyDescent="0.25">
      <c r="A3405" t="s">
        <v>416</v>
      </c>
      <c r="B3405" t="s">
        <v>417</v>
      </c>
      <c r="C3405" t="s">
        <v>85</v>
      </c>
      <c r="D3405">
        <v>132</v>
      </c>
      <c r="E3405" t="s">
        <v>86</v>
      </c>
      <c r="F3405" t="s">
        <v>87</v>
      </c>
      <c r="G3405" t="s">
        <v>88</v>
      </c>
      <c r="H3405" t="s">
        <v>89</v>
      </c>
      <c r="I3405" t="s">
        <v>176</v>
      </c>
      <c r="J3405" t="s">
        <v>91</v>
      </c>
      <c r="K3405" t="s">
        <v>177</v>
      </c>
      <c r="L3405">
        <v>0</v>
      </c>
      <c r="M3405">
        <v>1660980</v>
      </c>
      <c r="N3405">
        <v>327639</v>
      </c>
      <c r="O3405">
        <v>80351</v>
      </c>
      <c r="P3405">
        <v>222356</v>
      </c>
      <c r="Q3405" t="s">
        <v>93</v>
      </c>
      <c r="R3405">
        <v>788913</v>
      </c>
    </row>
    <row r="3406" spans="1:18" x14ac:dyDescent="0.25">
      <c r="A3406" t="s">
        <v>416</v>
      </c>
      <c r="B3406" t="s">
        <v>417</v>
      </c>
      <c r="C3406" t="s">
        <v>85</v>
      </c>
      <c r="D3406">
        <v>132</v>
      </c>
      <c r="E3406" t="s">
        <v>86</v>
      </c>
      <c r="F3406" t="s">
        <v>87</v>
      </c>
      <c r="G3406" t="s">
        <v>88</v>
      </c>
      <c r="H3406" t="s">
        <v>89</v>
      </c>
      <c r="I3406" t="s">
        <v>178</v>
      </c>
      <c r="J3406" t="s">
        <v>91</v>
      </c>
      <c r="K3406" t="s">
        <v>179</v>
      </c>
      <c r="L3406">
        <v>62583</v>
      </c>
      <c r="M3406">
        <v>1660980</v>
      </c>
      <c r="N3406">
        <v>327639</v>
      </c>
      <c r="O3406">
        <v>80351</v>
      </c>
      <c r="P3406">
        <v>222356</v>
      </c>
      <c r="Q3406" t="s">
        <v>93</v>
      </c>
      <c r="R3406">
        <v>788913</v>
      </c>
    </row>
    <row r="3407" spans="1:18" x14ac:dyDescent="0.25">
      <c r="A3407" t="s">
        <v>416</v>
      </c>
      <c r="B3407" t="s">
        <v>417</v>
      </c>
      <c r="C3407" t="s">
        <v>85</v>
      </c>
      <c r="D3407">
        <v>132</v>
      </c>
      <c r="E3407" t="s">
        <v>86</v>
      </c>
      <c r="F3407" t="s">
        <v>87</v>
      </c>
      <c r="G3407" t="s">
        <v>88</v>
      </c>
      <c r="H3407" t="s">
        <v>89</v>
      </c>
      <c r="I3407" t="s">
        <v>180</v>
      </c>
      <c r="J3407" t="s">
        <v>91</v>
      </c>
      <c r="K3407" t="s">
        <v>181</v>
      </c>
      <c r="L3407">
        <v>66973</v>
      </c>
      <c r="M3407">
        <v>1660980</v>
      </c>
      <c r="N3407">
        <v>327639</v>
      </c>
      <c r="O3407">
        <v>80351</v>
      </c>
      <c r="P3407">
        <v>222356</v>
      </c>
      <c r="Q3407" t="s">
        <v>93</v>
      </c>
      <c r="R3407">
        <v>788913</v>
      </c>
    </row>
    <row r="3408" spans="1:18" x14ac:dyDescent="0.25">
      <c r="A3408" t="s">
        <v>416</v>
      </c>
      <c r="B3408" t="s">
        <v>417</v>
      </c>
      <c r="C3408" t="s">
        <v>85</v>
      </c>
      <c r="D3408">
        <v>132</v>
      </c>
      <c r="E3408" t="s">
        <v>86</v>
      </c>
      <c r="F3408" t="s">
        <v>87</v>
      </c>
      <c r="G3408" t="s">
        <v>88</v>
      </c>
      <c r="H3408" t="s">
        <v>89</v>
      </c>
      <c r="I3408" t="s">
        <v>182</v>
      </c>
      <c r="J3408" t="s">
        <v>91</v>
      </c>
      <c r="K3408" t="s">
        <v>183</v>
      </c>
      <c r="L3408">
        <v>-3000</v>
      </c>
      <c r="M3408">
        <v>1660980</v>
      </c>
      <c r="N3408">
        <v>327639</v>
      </c>
      <c r="O3408">
        <v>80351</v>
      </c>
      <c r="P3408">
        <v>222356</v>
      </c>
      <c r="Q3408" t="s">
        <v>93</v>
      </c>
      <c r="R3408">
        <v>788913</v>
      </c>
    </row>
    <row r="3409" spans="1:18" x14ac:dyDescent="0.25">
      <c r="A3409" t="s">
        <v>416</v>
      </c>
      <c r="B3409" t="s">
        <v>417</v>
      </c>
      <c r="C3409" t="s">
        <v>85</v>
      </c>
      <c r="D3409">
        <v>132</v>
      </c>
      <c r="E3409" t="s">
        <v>86</v>
      </c>
      <c r="F3409" t="s">
        <v>87</v>
      </c>
      <c r="G3409" t="s">
        <v>88</v>
      </c>
      <c r="H3409" t="s">
        <v>89</v>
      </c>
      <c r="I3409" t="s">
        <v>184</v>
      </c>
      <c r="J3409" t="s">
        <v>91</v>
      </c>
      <c r="K3409" t="s">
        <v>185</v>
      </c>
      <c r="L3409">
        <v>0</v>
      </c>
      <c r="M3409">
        <v>1660980</v>
      </c>
      <c r="N3409">
        <v>327639</v>
      </c>
      <c r="O3409">
        <v>80351</v>
      </c>
      <c r="P3409">
        <v>222356</v>
      </c>
      <c r="Q3409" t="s">
        <v>93</v>
      </c>
      <c r="R3409">
        <v>788913</v>
      </c>
    </row>
    <row r="3410" spans="1:18" x14ac:dyDescent="0.25">
      <c r="A3410" t="s">
        <v>416</v>
      </c>
      <c r="B3410" t="s">
        <v>417</v>
      </c>
      <c r="C3410" t="s">
        <v>85</v>
      </c>
      <c r="D3410">
        <v>132</v>
      </c>
      <c r="E3410" t="s">
        <v>86</v>
      </c>
      <c r="F3410" t="s">
        <v>87</v>
      </c>
      <c r="G3410" t="s">
        <v>88</v>
      </c>
      <c r="H3410" t="s">
        <v>89</v>
      </c>
      <c r="I3410" t="s">
        <v>186</v>
      </c>
      <c r="J3410" t="s">
        <v>91</v>
      </c>
      <c r="K3410" t="s">
        <v>187</v>
      </c>
      <c r="L3410">
        <v>0</v>
      </c>
      <c r="M3410">
        <v>1660980</v>
      </c>
      <c r="N3410">
        <v>327639</v>
      </c>
      <c r="O3410">
        <v>80351</v>
      </c>
      <c r="P3410">
        <v>222356</v>
      </c>
      <c r="Q3410" t="s">
        <v>93</v>
      </c>
      <c r="R3410">
        <v>788913</v>
      </c>
    </row>
    <row r="3411" spans="1:18" x14ac:dyDescent="0.25">
      <c r="A3411" t="s">
        <v>416</v>
      </c>
      <c r="B3411" t="s">
        <v>417</v>
      </c>
      <c r="C3411" t="s">
        <v>85</v>
      </c>
      <c r="D3411">
        <v>132</v>
      </c>
      <c r="E3411" t="s">
        <v>86</v>
      </c>
      <c r="F3411" t="s">
        <v>87</v>
      </c>
      <c r="G3411" t="s">
        <v>88</v>
      </c>
      <c r="H3411" t="s">
        <v>89</v>
      </c>
      <c r="I3411" t="s">
        <v>188</v>
      </c>
      <c r="J3411" t="s">
        <v>91</v>
      </c>
      <c r="K3411" t="s">
        <v>189</v>
      </c>
      <c r="L3411">
        <v>0</v>
      </c>
      <c r="M3411">
        <v>1660980</v>
      </c>
      <c r="N3411">
        <v>327639</v>
      </c>
      <c r="O3411">
        <v>80351</v>
      </c>
      <c r="P3411">
        <v>222356</v>
      </c>
      <c r="Q3411" t="s">
        <v>93</v>
      </c>
      <c r="R3411">
        <v>788913</v>
      </c>
    </row>
    <row r="3412" spans="1:18" x14ac:dyDescent="0.25">
      <c r="A3412" t="s">
        <v>416</v>
      </c>
      <c r="B3412" t="s">
        <v>417</v>
      </c>
      <c r="C3412" t="s">
        <v>85</v>
      </c>
      <c r="D3412">
        <v>132</v>
      </c>
      <c r="E3412" t="s">
        <v>86</v>
      </c>
      <c r="F3412" t="s">
        <v>87</v>
      </c>
      <c r="G3412" t="s">
        <v>88</v>
      </c>
      <c r="H3412" t="s">
        <v>89</v>
      </c>
      <c r="I3412" t="s">
        <v>190</v>
      </c>
      <c r="J3412" t="s">
        <v>91</v>
      </c>
      <c r="K3412" t="s">
        <v>191</v>
      </c>
      <c r="L3412">
        <v>25000</v>
      </c>
      <c r="M3412">
        <v>1660980</v>
      </c>
      <c r="N3412">
        <v>327639</v>
      </c>
      <c r="O3412">
        <v>80351</v>
      </c>
      <c r="P3412">
        <v>222356</v>
      </c>
      <c r="Q3412" t="s">
        <v>93</v>
      </c>
      <c r="R3412">
        <v>788913</v>
      </c>
    </row>
    <row r="3413" spans="1:18" x14ac:dyDescent="0.25">
      <c r="A3413" t="s">
        <v>416</v>
      </c>
      <c r="B3413" t="s">
        <v>417</v>
      </c>
      <c r="C3413" t="s">
        <v>85</v>
      </c>
      <c r="D3413">
        <v>132</v>
      </c>
      <c r="E3413" t="s">
        <v>86</v>
      </c>
      <c r="F3413" t="s">
        <v>87</v>
      </c>
      <c r="G3413" t="s">
        <v>88</v>
      </c>
      <c r="H3413" t="s">
        <v>89</v>
      </c>
      <c r="I3413" t="s">
        <v>192</v>
      </c>
      <c r="J3413" t="s">
        <v>91</v>
      </c>
      <c r="K3413" t="s">
        <v>193</v>
      </c>
      <c r="L3413">
        <v>500</v>
      </c>
      <c r="M3413">
        <v>1660980</v>
      </c>
      <c r="N3413">
        <v>327639</v>
      </c>
      <c r="O3413">
        <v>80351</v>
      </c>
      <c r="P3413">
        <v>222356</v>
      </c>
      <c r="Q3413" t="s">
        <v>93</v>
      </c>
      <c r="R3413">
        <v>788913</v>
      </c>
    </row>
    <row r="3414" spans="1:18" x14ac:dyDescent="0.25">
      <c r="A3414" t="s">
        <v>416</v>
      </c>
      <c r="B3414" t="s">
        <v>417</v>
      </c>
      <c r="C3414" t="s">
        <v>85</v>
      </c>
      <c r="D3414">
        <v>132</v>
      </c>
      <c r="E3414" t="s">
        <v>86</v>
      </c>
      <c r="F3414" t="s">
        <v>87</v>
      </c>
      <c r="G3414" t="s">
        <v>88</v>
      </c>
      <c r="H3414" t="s">
        <v>89</v>
      </c>
      <c r="I3414" t="s">
        <v>194</v>
      </c>
      <c r="J3414" t="s">
        <v>91</v>
      </c>
      <c r="K3414" t="s">
        <v>195</v>
      </c>
      <c r="L3414">
        <v>55834</v>
      </c>
      <c r="M3414">
        <v>1660980</v>
      </c>
      <c r="N3414">
        <v>327639</v>
      </c>
      <c r="O3414">
        <v>80351</v>
      </c>
      <c r="P3414">
        <v>222356</v>
      </c>
      <c r="Q3414" t="s">
        <v>93</v>
      </c>
      <c r="R3414">
        <v>788913</v>
      </c>
    </row>
    <row r="3415" spans="1:18" x14ac:dyDescent="0.25">
      <c r="A3415" t="s">
        <v>416</v>
      </c>
      <c r="B3415" t="s">
        <v>417</v>
      </c>
      <c r="C3415" t="s">
        <v>85</v>
      </c>
      <c r="D3415">
        <v>132</v>
      </c>
      <c r="E3415" t="s">
        <v>86</v>
      </c>
      <c r="F3415" t="s">
        <v>87</v>
      </c>
      <c r="G3415" t="s">
        <v>88</v>
      </c>
      <c r="H3415" t="s">
        <v>89</v>
      </c>
      <c r="I3415" t="s">
        <v>196</v>
      </c>
      <c r="J3415" t="s">
        <v>91</v>
      </c>
      <c r="K3415" t="s">
        <v>197</v>
      </c>
      <c r="L3415">
        <v>32117</v>
      </c>
      <c r="M3415">
        <v>1660980</v>
      </c>
      <c r="N3415">
        <v>327639</v>
      </c>
      <c r="O3415">
        <v>80351</v>
      </c>
      <c r="P3415">
        <v>222356</v>
      </c>
      <c r="Q3415" t="s">
        <v>93</v>
      </c>
      <c r="R3415">
        <v>788913</v>
      </c>
    </row>
    <row r="3416" spans="1:18" x14ac:dyDescent="0.25">
      <c r="A3416" t="s">
        <v>416</v>
      </c>
      <c r="B3416" t="s">
        <v>417</v>
      </c>
      <c r="C3416" t="s">
        <v>85</v>
      </c>
      <c r="D3416">
        <v>132</v>
      </c>
      <c r="E3416" t="s">
        <v>86</v>
      </c>
      <c r="F3416" t="s">
        <v>87</v>
      </c>
      <c r="G3416" t="s">
        <v>88</v>
      </c>
      <c r="H3416" t="s">
        <v>89</v>
      </c>
      <c r="I3416" t="s">
        <v>198</v>
      </c>
      <c r="J3416" t="s">
        <v>91</v>
      </c>
      <c r="K3416" t="s">
        <v>199</v>
      </c>
      <c r="L3416">
        <v>0</v>
      </c>
      <c r="M3416">
        <v>1660980</v>
      </c>
      <c r="N3416">
        <v>327639</v>
      </c>
      <c r="O3416">
        <v>80351</v>
      </c>
      <c r="P3416">
        <v>222356</v>
      </c>
      <c r="Q3416" t="s">
        <v>93</v>
      </c>
      <c r="R3416">
        <v>788913</v>
      </c>
    </row>
    <row r="3417" spans="1:18" x14ac:dyDescent="0.25">
      <c r="A3417" t="s">
        <v>416</v>
      </c>
      <c r="B3417" t="s">
        <v>417</v>
      </c>
      <c r="C3417" t="s">
        <v>85</v>
      </c>
      <c r="D3417">
        <v>132</v>
      </c>
      <c r="E3417" t="s">
        <v>86</v>
      </c>
      <c r="F3417" t="s">
        <v>87</v>
      </c>
      <c r="G3417" t="s">
        <v>88</v>
      </c>
      <c r="H3417" t="s">
        <v>89</v>
      </c>
      <c r="I3417" t="s">
        <v>200</v>
      </c>
      <c r="J3417" t="s">
        <v>91</v>
      </c>
      <c r="K3417" t="s">
        <v>201</v>
      </c>
      <c r="L3417">
        <v>32203</v>
      </c>
      <c r="M3417">
        <v>1660980</v>
      </c>
      <c r="N3417">
        <v>327639</v>
      </c>
      <c r="O3417">
        <v>80351</v>
      </c>
      <c r="P3417">
        <v>222356</v>
      </c>
      <c r="Q3417" t="s">
        <v>93</v>
      </c>
      <c r="R3417">
        <v>788913</v>
      </c>
    </row>
    <row r="3418" spans="1:18" x14ac:dyDescent="0.25">
      <c r="A3418" t="s">
        <v>416</v>
      </c>
      <c r="B3418" t="s">
        <v>417</v>
      </c>
      <c r="C3418" t="s">
        <v>85</v>
      </c>
      <c r="D3418">
        <v>132</v>
      </c>
      <c r="E3418" t="s">
        <v>86</v>
      </c>
      <c r="F3418" t="s">
        <v>87</v>
      </c>
      <c r="G3418" t="s">
        <v>88</v>
      </c>
      <c r="H3418" t="s">
        <v>89</v>
      </c>
      <c r="I3418" t="s">
        <v>202</v>
      </c>
      <c r="J3418" t="s">
        <v>91</v>
      </c>
      <c r="K3418" t="s">
        <v>203</v>
      </c>
      <c r="L3418">
        <v>4881</v>
      </c>
      <c r="M3418">
        <v>1660980</v>
      </c>
      <c r="N3418">
        <v>327639</v>
      </c>
      <c r="O3418">
        <v>80351</v>
      </c>
      <c r="P3418">
        <v>222356</v>
      </c>
      <c r="Q3418" t="s">
        <v>93</v>
      </c>
      <c r="R3418">
        <v>788913</v>
      </c>
    </row>
    <row r="3419" spans="1:18" x14ac:dyDescent="0.25">
      <c r="A3419" t="s">
        <v>416</v>
      </c>
      <c r="B3419" t="s">
        <v>417</v>
      </c>
      <c r="C3419" t="s">
        <v>85</v>
      </c>
      <c r="D3419">
        <v>132</v>
      </c>
      <c r="E3419" t="s">
        <v>86</v>
      </c>
      <c r="F3419" t="s">
        <v>87</v>
      </c>
      <c r="G3419" t="s">
        <v>88</v>
      </c>
      <c r="H3419" t="s">
        <v>89</v>
      </c>
      <c r="I3419" t="s">
        <v>204</v>
      </c>
      <c r="J3419" t="s">
        <v>91</v>
      </c>
      <c r="K3419" t="s">
        <v>205</v>
      </c>
      <c r="L3419">
        <v>0</v>
      </c>
      <c r="M3419">
        <v>1660980</v>
      </c>
      <c r="N3419">
        <v>327639</v>
      </c>
      <c r="O3419">
        <v>80351</v>
      </c>
      <c r="P3419">
        <v>222356</v>
      </c>
      <c r="Q3419" t="s">
        <v>93</v>
      </c>
      <c r="R3419">
        <v>788913</v>
      </c>
    </row>
    <row r="3420" spans="1:18" x14ac:dyDescent="0.25">
      <c r="A3420" t="s">
        <v>416</v>
      </c>
      <c r="B3420" t="s">
        <v>417</v>
      </c>
      <c r="C3420" t="s">
        <v>85</v>
      </c>
      <c r="D3420">
        <v>132</v>
      </c>
      <c r="E3420" t="s">
        <v>86</v>
      </c>
      <c r="F3420" t="s">
        <v>87</v>
      </c>
      <c r="G3420" t="s">
        <v>88</v>
      </c>
      <c r="H3420" t="s">
        <v>89</v>
      </c>
      <c r="I3420" t="s">
        <v>206</v>
      </c>
      <c r="J3420" t="s">
        <v>91</v>
      </c>
      <c r="K3420" t="s">
        <v>207</v>
      </c>
      <c r="L3420">
        <v>12500</v>
      </c>
      <c r="M3420">
        <v>1660980</v>
      </c>
      <c r="N3420">
        <v>327639</v>
      </c>
      <c r="O3420">
        <v>80351</v>
      </c>
      <c r="P3420">
        <v>222356</v>
      </c>
      <c r="Q3420" t="s">
        <v>93</v>
      </c>
      <c r="R3420">
        <v>788913</v>
      </c>
    </row>
    <row r="3421" spans="1:18" x14ac:dyDescent="0.25">
      <c r="A3421" t="s">
        <v>416</v>
      </c>
      <c r="B3421" t="s">
        <v>417</v>
      </c>
      <c r="C3421" t="s">
        <v>85</v>
      </c>
      <c r="D3421">
        <v>132</v>
      </c>
      <c r="E3421" t="s">
        <v>86</v>
      </c>
      <c r="F3421" t="s">
        <v>87</v>
      </c>
      <c r="G3421" t="s">
        <v>88</v>
      </c>
      <c r="H3421" t="s">
        <v>89</v>
      </c>
      <c r="I3421" t="s">
        <v>208</v>
      </c>
      <c r="J3421" t="s">
        <v>91</v>
      </c>
      <c r="K3421" t="s">
        <v>209</v>
      </c>
      <c r="L3421">
        <v>2417</v>
      </c>
      <c r="M3421">
        <v>1660980</v>
      </c>
      <c r="N3421">
        <v>327639</v>
      </c>
      <c r="O3421">
        <v>80351</v>
      </c>
      <c r="P3421">
        <v>222356</v>
      </c>
      <c r="Q3421" t="s">
        <v>93</v>
      </c>
      <c r="R3421">
        <v>788913</v>
      </c>
    </row>
    <row r="3422" spans="1:18" x14ac:dyDescent="0.25">
      <c r="A3422" t="s">
        <v>416</v>
      </c>
      <c r="B3422" t="s">
        <v>417</v>
      </c>
      <c r="C3422" t="s">
        <v>85</v>
      </c>
      <c r="D3422">
        <v>132</v>
      </c>
      <c r="E3422" t="s">
        <v>86</v>
      </c>
      <c r="F3422" t="s">
        <v>87</v>
      </c>
      <c r="G3422" t="s">
        <v>88</v>
      </c>
      <c r="H3422" t="s">
        <v>89</v>
      </c>
      <c r="I3422" t="s">
        <v>210</v>
      </c>
      <c r="J3422" t="s">
        <v>91</v>
      </c>
      <c r="K3422" t="s">
        <v>211</v>
      </c>
      <c r="L3422">
        <v>11375</v>
      </c>
      <c r="M3422">
        <v>1660980</v>
      </c>
      <c r="N3422">
        <v>327639</v>
      </c>
      <c r="O3422">
        <v>80351</v>
      </c>
      <c r="P3422">
        <v>222356</v>
      </c>
      <c r="Q3422" t="s">
        <v>93</v>
      </c>
      <c r="R3422">
        <v>788913</v>
      </c>
    </row>
    <row r="3423" spans="1:18" x14ac:dyDescent="0.25">
      <c r="A3423" t="s">
        <v>416</v>
      </c>
      <c r="B3423" t="s">
        <v>417</v>
      </c>
      <c r="C3423" t="s">
        <v>85</v>
      </c>
      <c r="D3423">
        <v>132</v>
      </c>
      <c r="E3423" t="s">
        <v>86</v>
      </c>
      <c r="F3423" t="s">
        <v>87</v>
      </c>
      <c r="G3423" t="s">
        <v>88</v>
      </c>
      <c r="H3423" t="s">
        <v>89</v>
      </c>
      <c r="I3423" t="s">
        <v>212</v>
      </c>
      <c r="J3423" t="s">
        <v>91</v>
      </c>
      <c r="K3423" t="s">
        <v>213</v>
      </c>
      <c r="L3423">
        <v>900</v>
      </c>
      <c r="M3423">
        <v>1660980</v>
      </c>
      <c r="N3423">
        <v>327639</v>
      </c>
      <c r="O3423">
        <v>80351</v>
      </c>
      <c r="P3423">
        <v>222356</v>
      </c>
      <c r="Q3423" t="s">
        <v>93</v>
      </c>
      <c r="R3423">
        <v>788913</v>
      </c>
    </row>
    <row r="3424" spans="1:18" x14ac:dyDescent="0.25">
      <c r="A3424" t="s">
        <v>416</v>
      </c>
      <c r="B3424" t="s">
        <v>417</v>
      </c>
      <c r="C3424" t="s">
        <v>85</v>
      </c>
      <c r="D3424">
        <v>132</v>
      </c>
      <c r="E3424" t="s">
        <v>86</v>
      </c>
      <c r="F3424" t="s">
        <v>87</v>
      </c>
      <c r="G3424" t="s">
        <v>88</v>
      </c>
      <c r="H3424" t="s">
        <v>89</v>
      </c>
      <c r="I3424" t="s">
        <v>214</v>
      </c>
      <c r="J3424" t="s">
        <v>91</v>
      </c>
      <c r="K3424" t="s">
        <v>215</v>
      </c>
      <c r="L3424">
        <v>49683</v>
      </c>
      <c r="M3424">
        <v>1660980</v>
      </c>
      <c r="N3424">
        <v>327639</v>
      </c>
      <c r="O3424">
        <v>80351</v>
      </c>
      <c r="P3424">
        <v>222356</v>
      </c>
      <c r="Q3424" t="s">
        <v>93</v>
      </c>
      <c r="R3424">
        <v>788913</v>
      </c>
    </row>
    <row r="3425" spans="1:18" x14ac:dyDescent="0.25">
      <c r="A3425" t="s">
        <v>416</v>
      </c>
      <c r="B3425" t="s">
        <v>417</v>
      </c>
      <c r="C3425" t="s">
        <v>85</v>
      </c>
      <c r="D3425">
        <v>132</v>
      </c>
      <c r="E3425" t="s">
        <v>86</v>
      </c>
      <c r="F3425" t="s">
        <v>87</v>
      </c>
      <c r="G3425" t="s">
        <v>88</v>
      </c>
      <c r="H3425" t="s">
        <v>89</v>
      </c>
      <c r="I3425" t="s">
        <v>216</v>
      </c>
      <c r="J3425" t="s">
        <v>91</v>
      </c>
      <c r="K3425" t="s">
        <v>217</v>
      </c>
      <c r="L3425">
        <v>660</v>
      </c>
      <c r="M3425">
        <v>1660980</v>
      </c>
      <c r="N3425">
        <v>327639</v>
      </c>
      <c r="O3425">
        <v>80351</v>
      </c>
      <c r="P3425">
        <v>222356</v>
      </c>
      <c r="Q3425" t="s">
        <v>93</v>
      </c>
      <c r="R3425">
        <v>788913</v>
      </c>
    </row>
    <row r="3426" spans="1:18" x14ac:dyDescent="0.25">
      <c r="A3426" t="s">
        <v>416</v>
      </c>
      <c r="B3426" t="s">
        <v>417</v>
      </c>
      <c r="C3426" t="s">
        <v>85</v>
      </c>
      <c r="D3426">
        <v>132</v>
      </c>
      <c r="E3426" t="s">
        <v>86</v>
      </c>
      <c r="F3426" t="s">
        <v>87</v>
      </c>
      <c r="G3426" t="s">
        <v>88</v>
      </c>
      <c r="H3426" t="s">
        <v>89</v>
      </c>
      <c r="I3426" t="s">
        <v>218</v>
      </c>
      <c r="J3426" t="s">
        <v>91</v>
      </c>
      <c r="K3426" t="s">
        <v>219</v>
      </c>
      <c r="L3426">
        <v>0</v>
      </c>
      <c r="M3426">
        <v>1660980</v>
      </c>
      <c r="N3426">
        <v>327639</v>
      </c>
      <c r="O3426">
        <v>80351</v>
      </c>
      <c r="P3426">
        <v>222356</v>
      </c>
      <c r="Q3426" t="s">
        <v>93</v>
      </c>
      <c r="R3426">
        <v>788913</v>
      </c>
    </row>
    <row r="3427" spans="1:18" x14ac:dyDescent="0.25">
      <c r="A3427" t="s">
        <v>416</v>
      </c>
      <c r="B3427" t="s">
        <v>417</v>
      </c>
      <c r="C3427" t="s">
        <v>85</v>
      </c>
      <c r="D3427">
        <v>132</v>
      </c>
      <c r="E3427" t="s">
        <v>86</v>
      </c>
      <c r="F3427" t="s">
        <v>87</v>
      </c>
      <c r="G3427" t="s">
        <v>88</v>
      </c>
      <c r="H3427" t="s">
        <v>89</v>
      </c>
      <c r="I3427" t="s">
        <v>220</v>
      </c>
      <c r="J3427" t="s">
        <v>91</v>
      </c>
      <c r="K3427" t="s">
        <v>221</v>
      </c>
      <c r="L3427">
        <v>0</v>
      </c>
      <c r="M3427">
        <v>1660980</v>
      </c>
      <c r="N3427">
        <v>327639</v>
      </c>
      <c r="O3427">
        <v>80351</v>
      </c>
      <c r="P3427">
        <v>222356</v>
      </c>
      <c r="Q3427" t="s">
        <v>93</v>
      </c>
      <c r="R3427">
        <v>788913</v>
      </c>
    </row>
    <row r="3428" spans="1:18" x14ac:dyDescent="0.25">
      <c r="A3428" t="s">
        <v>416</v>
      </c>
      <c r="B3428" t="s">
        <v>417</v>
      </c>
      <c r="C3428" t="s">
        <v>85</v>
      </c>
      <c r="D3428">
        <v>132</v>
      </c>
      <c r="E3428" t="s">
        <v>86</v>
      </c>
      <c r="F3428" t="s">
        <v>87</v>
      </c>
      <c r="G3428" t="s">
        <v>88</v>
      </c>
      <c r="H3428" t="s">
        <v>89</v>
      </c>
      <c r="I3428" t="s">
        <v>222</v>
      </c>
      <c r="J3428" t="s">
        <v>91</v>
      </c>
      <c r="K3428" t="s">
        <v>223</v>
      </c>
      <c r="L3428">
        <v>1240</v>
      </c>
      <c r="M3428">
        <v>1660980</v>
      </c>
      <c r="N3428">
        <v>327639</v>
      </c>
      <c r="O3428">
        <v>80351</v>
      </c>
      <c r="P3428">
        <v>222356</v>
      </c>
      <c r="Q3428" t="s">
        <v>93</v>
      </c>
      <c r="R3428">
        <v>788913</v>
      </c>
    </row>
    <row r="3429" spans="1:18" x14ac:dyDescent="0.25">
      <c r="A3429" t="s">
        <v>416</v>
      </c>
      <c r="B3429" t="s">
        <v>417</v>
      </c>
      <c r="C3429" t="s">
        <v>85</v>
      </c>
      <c r="D3429">
        <v>132</v>
      </c>
      <c r="E3429" t="s">
        <v>86</v>
      </c>
      <c r="F3429" t="s">
        <v>87</v>
      </c>
      <c r="G3429" t="s">
        <v>88</v>
      </c>
      <c r="H3429" t="s">
        <v>89</v>
      </c>
      <c r="I3429" t="s">
        <v>224</v>
      </c>
      <c r="J3429" t="s">
        <v>91</v>
      </c>
      <c r="K3429" t="s">
        <v>225</v>
      </c>
      <c r="L3429">
        <v>660</v>
      </c>
      <c r="M3429">
        <v>1660980</v>
      </c>
      <c r="N3429">
        <v>327639</v>
      </c>
      <c r="O3429">
        <v>80351</v>
      </c>
      <c r="P3429">
        <v>222356</v>
      </c>
      <c r="Q3429" t="s">
        <v>93</v>
      </c>
      <c r="R3429">
        <v>788913</v>
      </c>
    </row>
    <row r="3430" spans="1:18" x14ac:dyDescent="0.25">
      <c r="A3430" t="s">
        <v>416</v>
      </c>
      <c r="B3430" t="s">
        <v>417</v>
      </c>
      <c r="C3430" t="s">
        <v>85</v>
      </c>
      <c r="D3430">
        <v>132</v>
      </c>
      <c r="E3430" t="s">
        <v>86</v>
      </c>
      <c r="F3430" t="s">
        <v>87</v>
      </c>
      <c r="G3430" t="s">
        <v>88</v>
      </c>
      <c r="H3430" t="s">
        <v>89</v>
      </c>
      <c r="I3430" t="s">
        <v>226</v>
      </c>
      <c r="J3430" t="s">
        <v>91</v>
      </c>
      <c r="K3430" t="s">
        <v>227</v>
      </c>
      <c r="L3430">
        <v>720</v>
      </c>
      <c r="M3430">
        <v>1660980</v>
      </c>
      <c r="N3430">
        <v>327639</v>
      </c>
      <c r="O3430">
        <v>80351</v>
      </c>
      <c r="P3430">
        <v>222356</v>
      </c>
      <c r="Q3430" t="s">
        <v>93</v>
      </c>
      <c r="R3430">
        <v>788913</v>
      </c>
    </row>
    <row r="3431" spans="1:18" x14ac:dyDescent="0.25">
      <c r="A3431" t="s">
        <v>416</v>
      </c>
      <c r="B3431" t="s">
        <v>417</v>
      </c>
      <c r="C3431" t="s">
        <v>85</v>
      </c>
      <c r="D3431">
        <v>132</v>
      </c>
      <c r="E3431" t="s">
        <v>86</v>
      </c>
      <c r="F3431" t="s">
        <v>87</v>
      </c>
      <c r="G3431" t="s">
        <v>88</v>
      </c>
      <c r="H3431" t="s">
        <v>89</v>
      </c>
      <c r="I3431" t="s">
        <v>228</v>
      </c>
      <c r="J3431" t="s">
        <v>91</v>
      </c>
      <c r="K3431" t="s">
        <v>229</v>
      </c>
      <c r="L3431">
        <v>1188</v>
      </c>
      <c r="M3431">
        <v>1660980</v>
      </c>
      <c r="N3431">
        <v>327639</v>
      </c>
      <c r="O3431">
        <v>80351</v>
      </c>
      <c r="P3431">
        <v>222356</v>
      </c>
      <c r="Q3431" t="s">
        <v>93</v>
      </c>
      <c r="R3431">
        <v>788913</v>
      </c>
    </row>
    <row r="3432" spans="1:18" x14ac:dyDescent="0.25">
      <c r="A3432" t="s">
        <v>416</v>
      </c>
      <c r="B3432" t="s">
        <v>417</v>
      </c>
      <c r="C3432" t="s">
        <v>85</v>
      </c>
      <c r="D3432">
        <v>132</v>
      </c>
      <c r="E3432" t="s">
        <v>86</v>
      </c>
      <c r="F3432" t="s">
        <v>87</v>
      </c>
      <c r="G3432" t="s">
        <v>88</v>
      </c>
      <c r="H3432" t="s">
        <v>89</v>
      </c>
      <c r="I3432" t="s">
        <v>230</v>
      </c>
      <c r="J3432" t="s">
        <v>91</v>
      </c>
      <c r="K3432" t="s">
        <v>231</v>
      </c>
      <c r="L3432">
        <v>1301</v>
      </c>
      <c r="M3432">
        <v>1660980</v>
      </c>
      <c r="N3432">
        <v>327639</v>
      </c>
      <c r="O3432">
        <v>80351</v>
      </c>
      <c r="P3432">
        <v>222356</v>
      </c>
      <c r="Q3432" t="s">
        <v>93</v>
      </c>
      <c r="R3432">
        <v>788913</v>
      </c>
    </row>
    <row r="3433" spans="1:18" x14ac:dyDescent="0.25">
      <c r="A3433" t="s">
        <v>416</v>
      </c>
      <c r="B3433" t="s">
        <v>417</v>
      </c>
      <c r="C3433" t="s">
        <v>85</v>
      </c>
      <c r="D3433">
        <v>132</v>
      </c>
      <c r="E3433" t="s">
        <v>86</v>
      </c>
      <c r="F3433" t="s">
        <v>87</v>
      </c>
      <c r="G3433" t="s">
        <v>88</v>
      </c>
      <c r="H3433" t="s">
        <v>89</v>
      </c>
      <c r="I3433" t="s">
        <v>232</v>
      </c>
      <c r="J3433" t="s">
        <v>91</v>
      </c>
      <c r="K3433" t="s">
        <v>233</v>
      </c>
      <c r="L3433">
        <v>34224</v>
      </c>
      <c r="M3433">
        <v>1660980</v>
      </c>
      <c r="N3433">
        <v>327639</v>
      </c>
      <c r="O3433">
        <v>80351</v>
      </c>
      <c r="P3433">
        <v>222356</v>
      </c>
      <c r="Q3433" t="s">
        <v>93</v>
      </c>
      <c r="R3433">
        <v>788913</v>
      </c>
    </row>
    <row r="3434" spans="1:18" x14ac:dyDescent="0.25">
      <c r="A3434" t="s">
        <v>416</v>
      </c>
      <c r="B3434" t="s">
        <v>417</v>
      </c>
      <c r="C3434" t="s">
        <v>85</v>
      </c>
      <c r="D3434">
        <v>132</v>
      </c>
      <c r="E3434" t="s">
        <v>86</v>
      </c>
      <c r="F3434" t="s">
        <v>87</v>
      </c>
      <c r="G3434" t="s">
        <v>88</v>
      </c>
      <c r="H3434" t="s">
        <v>89</v>
      </c>
      <c r="I3434" t="s">
        <v>234</v>
      </c>
      <c r="J3434" t="s">
        <v>91</v>
      </c>
      <c r="K3434" t="s">
        <v>235</v>
      </c>
      <c r="L3434">
        <v>0</v>
      </c>
      <c r="M3434">
        <v>1660980</v>
      </c>
      <c r="N3434">
        <v>327639</v>
      </c>
      <c r="O3434">
        <v>80351</v>
      </c>
      <c r="P3434">
        <v>222356</v>
      </c>
      <c r="Q3434" t="s">
        <v>93</v>
      </c>
      <c r="R3434">
        <v>788913</v>
      </c>
    </row>
    <row r="3435" spans="1:18" x14ac:dyDescent="0.25">
      <c r="A3435" t="s">
        <v>416</v>
      </c>
      <c r="B3435" t="s">
        <v>417</v>
      </c>
      <c r="C3435" t="s">
        <v>85</v>
      </c>
      <c r="D3435">
        <v>132</v>
      </c>
      <c r="E3435" t="s">
        <v>86</v>
      </c>
      <c r="F3435" t="s">
        <v>87</v>
      </c>
      <c r="G3435" t="s">
        <v>88</v>
      </c>
      <c r="H3435" t="s">
        <v>89</v>
      </c>
      <c r="I3435" t="s">
        <v>236</v>
      </c>
      <c r="J3435" t="s">
        <v>91</v>
      </c>
      <c r="K3435" t="s">
        <v>237</v>
      </c>
      <c r="L3435">
        <v>0</v>
      </c>
      <c r="M3435">
        <v>1660980</v>
      </c>
      <c r="N3435">
        <v>327639</v>
      </c>
      <c r="O3435">
        <v>80351</v>
      </c>
      <c r="P3435">
        <v>222356</v>
      </c>
      <c r="Q3435" t="s">
        <v>93</v>
      </c>
      <c r="R3435">
        <v>788913</v>
      </c>
    </row>
    <row r="3436" spans="1:18" x14ac:dyDescent="0.25">
      <c r="A3436" t="s">
        <v>416</v>
      </c>
      <c r="B3436" t="s">
        <v>417</v>
      </c>
      <c r="C3436" t="s">
        <v>85</v>
      </c>
      <c r="D3436">
        <v>132</v>
      </c>
      <c r="E3436" t="s">
        <v>86</v>
      </c>
      <c r="F3436" t="s">
        <v>87</v>
      </c>
      <c r="G3436" t="s">
        <v>88</v>
      </c>
      <c r="H3436" t="s">
        <v>89</v>
      </c>
      <c r="I3436" t="s">
        <v>190</v>
      </c>
      <c r="J3436" t="s">
        <v>91</v>
      </c>
      <c r="K3436" t="s">
        <v>191</v>
      </c>
      <c r="L3436">
        <v>600</v>
      </c>
      <c r="M3436">
        <v>1660980</v>
      </c>
      <c r="N3436">
        <v>327639</v>
      </c>
      <c r="O3436">
        <v>80351</v>
      </c>
      <c r="P3436">
        <v>222356</v>
      </c>
      <c r="Q3436" t="s">
        <v>93</v>
      </c>
      <c r="R3436">
        <v>788913</v>
      </c>
    </row>
    <row r="3437" spans="1:18" x14ac:dyDescent="0.25">
      <c r="A3437" t="s">
        <v>416</v>
      </c>
      <c r="B3437" t="s">
        <v>417</v>
      </c>
      <c r="C3437" t="s">
        <v>85</v>
      </c>
      <c r="D3437">
        <v>132</v>
      </c>
      <c r="E3437" t="s">
        <v>86</v>
      </c>
      <c r="F3437" t="s">
        <v>87</v>
      </c>
      <c r="G3437" t="s">
        <v>88</v>
      </c>
      <c r="H3437" t="s">
        <v>89</v>
      </c>
      <c r="I3437" t="s">
        <v>190</v>
      </c>
      <c r="J3437" t="s">
        <v>91</v>
      </c>
      <c r="K3437" t="s">
        <v>191</v>
      </c>
      <c r="L3437">
        <v>2500</v>
      </c>
      <c r="M3437">
        <v>1660980</v>
      </c>
      <c r="N3437">
        <v>327639</v>
      </c>
      <c r="O3437">
        <v>80351</v>
      </c>
      <c r="P3437">
        <v>222356</v>
      </c>
      <c r="Q3437" t="s">
        <v>93</v>
      </c>
      <c r="R3437">
        <v>788913</v>
      </c>
    </row>
    <row r="3438" spans="1:18" x14ac:dyDescent="0.25">
      <c r="A3438" t="s">
        <v>416</v>
      </c>
      <c r="B3438" t="s">
        <v>417</v>
      </c>
      <c r="C3438" t="s">
        <v>85</v>
      </c>
      <c r="D3438">
        <v>132</v>
      </c>
      <c r="E3438" t="s">
        <v>86</v>
      </c>
      <c r="F3438" t="s">
        <v>87</v>
      </c>
      <c r="G3438" t="s">
        <v>88</v>
      </c>
      <c r="H3438" t="s">
        <v>89</v>
      </c>
      <c r="I3438" t="s">
        <v>190</v>
      </c>
      <c r="J3438" t="s">
        <v>91</v>
      </c>
      <c r="K3438" t="s">
        <v>191</v>
      </c>
      <c r="L3438">
        <v>600</v>
      </c>
      <c r="M3438">
        <v>1660980</v>
      </c>
      <c r="N3438">
        <v>327639</v>
      </c>
      <c r="O3438">
        <v>80351</v>
      </c>
      <c r="P3438">
        <v>222356</v>
      </c>
      <c r="Q3438" t="s">
        <v>93</v>
      </c>
      <c r="R3438">
        <v>788913</v>
      </c>
    </row>
    <row r="3439" spans="1:18" x14ac:dyDescent="0.25">
      <c r="A3439" t="s">
        <v>416</v>
      </c>
      <c r="B3439" t="s">
        <v>417</v>
      </c>
      <c r="C3439" t="s">
        <v>85</v>
      </c>
      <c r="D3439">
        <v>132</v>
      </c>
      <c r="E3439" t="s">
        <v>86</v>
      </c>
      <c r="F3439" t="s">
        <v>87</v>
      </c>
      <c r="G3439" t="s">
        <v>88</v>
      </c>
      <c r="H3439" t="s">
        <v>89</v>
      </c>
      <c r="I3439" t="s">
        <v>190</v>
      </c>
      <c r="J3439" t="s">
        <v>91</v>
      </c>
      <c r="K3439" t="s">
        <v>191</v>
      </c>
      <c r="L3439">
        <v>1050</v>
      </c>
      <c r="M3439">
        <v>1660980</v>
      </c>
      <c r="N3439">
        <v>327639</v>
      </c>
      <c r="O3439">
        <v>80351</v>
      </c>
      <c r="P3439">
        <v>222356</v>
      </c>
      <c r="Q3439" t="s">
        <v>93</v>
      </c>
      <c r="R3439">
        <v>788913</v>
      </c>
    </row>
    <row r="3440" spans="1:18" x14ac:dyDescent="0.25">
      <c r="A3440" t="s">
        <v>416</v>
      </c>
      <c r="B3440" t="s">
        <v>417</v>
      </c>
      <c r="C3440" t="s">
        <v>85</v>
      </c>
      <c r="D3440">
        <v>132</v>
      </c>
      <c r="E3440" t="s">
        <v>86</v>
      </c>
      <c r="F3440" t="s">
        <v>87</v>
      </c>
      <c r="G3440" t="s">
        <v>88</v>
      </c>
      <c r="H3440" t="s">
        <v>89</v>
      </c>
      <c r="I3440" t="s">
        <v>190</v>
      </c>
      <c r="J3440" t="s">
        <v>91</v>
      </c>
      <c r="K3440" t="s">
        <v>191</v>
      </c>
      <c r="L3440">
        <v>750</v>
      </c>
      <c r="M3440">
        <v>1660980</v>
      </c>
      <c r="N3440">
        <v>327639</v>
      </c>
      <c r="O3440">
        <v>80351</v>
      </c>
      <c r="P3440">
        <v>222356</v>
      </c>
      <c r="Q3440" t="s">
        <v>93</v>
      </c>
      <c r="R3440">
        <v>788913</v>
      </c>
    </row>
    <row r="3441" spans="1:18" x14ac:dyDescent="0.25">
      <c r="A3441" t="s">
        <v>416</v>
      </c>
      <c r="B3441" t="s">
        <v>417</v>
      </c>
      <c r="C3441" t="s">
        <v>85</v>
      </c>
      <c r="D3441">
        <v>132</v>
      </c>
      <c r="E3441" t="s">
        <v>86</v>
      </c>
      <c r="F3441" t="s">
        <v>87</v>
      </c>
      <c r="G3441" t="s">
        <v>88</v>
      </c>
      <c r="H3441" t="s">
        <v>89</v>
      </c>
      <c r="I3441" t="s">
        <v>190</v>
      </c>
      <c r="J3441" t="s">
        <v>91</v>
      </c>
      <c r="K3441" t="s">
        <v>191</v>
      </c>
      <c r="L3441">
        <v>1150</v>
      </c>
      <c r="M3441">
        <v>1660980</v>
      </c>
      <c r="N3441">
        <v>327639</v>
      </c>
      <c r="O3441">
        <v>80351</v>
      </c>
      <c r="P3441">
        <v>222356</v>
      </c>
      <c r="Q3441" t="s">
        <v>93</v>
      </c>
      <c r="R3441">
        <v>788913</v>
      </c>
    </row>
    <row r="3442" spans="1:18" x14ac:dyDescent="0.25">
      <c r="A3442" t="s">
        <v>416</v>
      </c>
      <c r="B3442" t="s">
        <v>417</v>
      </c>
      <c r="C3442" t="s">
        <v>85</v>
      </c>
      <c r="D3442">
        <v>132</v>
      </c>
      <c r="E3442" t="s">
        <v>86</v>
      </c>
      <c r="F3442" t="s">
        <v>87</v>
      </c>
      <c r="G3442" t="s">
        <v>88</v>
      </c>
      <c r="H3442" t="s">
        <v>89</v>
      </c>
      <c r="I3442" t="s">
        <v>136</v>
      </c>
      <c r="J3442" t="s">
        <v>91</v>
      </c>
      <c r="K3442" t="s">
        <v>137</v>
      </c>
      <c r="L3442">
        <v>750</v>
      </c>
      <c r="M3442">
        <v>1660980</v>
      </c>
      <c r="N3442">
        <v>327639</v>
      </c>
      <c r="O3442">
        <v>80351</v>
      </c>
      <c r="P3442">
        <v>222356</v>
      </c>
      <c r="Q3442" t="s">
        <v>93</v>
      </c>
      <c r="R3442">
        <v>788913</v>
      </c>
    </row>
    <row r="3443" spans="1:18" x14ac:dyDescent="0.25">
      <c r="A3443" t="s">
        <v>416</v>
      </c>
      <c r="B3443" t="s">
        <v>417</v>
      </c>
      <c r="C3443" t="s">
        <v>85</v>
      </c>
      <c r="D3443">
        <v>132</v>
      </c>
      <c r="E3443" t="s">
        <v>86</v>
      </c>
      <c r="F3443" t="s">
        <v>87</v>
      </c>
      <c r="G3443" t="s">
        <v>88</v>
      </c>
      <c r="H3443" t="s">
        <v>89</v>
      </c>
      <c r="I3443" t="s">
        <v>190</v>
      </c>
      <c r="J3443" t="s">
        <v>91</v>
      </c>
      <c r="K3443" t="s">
        <v>191</v>
      </c>
      <c r="L3443">
        <v>2200</v>
      </c>
      <c r="M3443">
        <v>1660980</v>
      </c>
      <c r="N3443">
        <v>327639</v>
      </c>
      <c r="O3443">
        <v>80351</v>
      </c>
      <c r="P3443">
        <v>222356</v>
      </c>
      <c r="Q3443" t="s">
        <v>93</v>
      </c>
      <c r="R3443">
        <v>788913</v>
      </c>
    </row>
    <row r="3444" spans="1:18" x14ac:dyDescent="0.25">
      <c r="A3444" t="s">
        <v>416</v>
      </c>
      <c r="B3444" t="s">
        <v>417</v>
      </c>
      <c r="C3444" t="s">
        <v>85</v>
      </c>
      <c r="D3444">
        <v>132</v>
      </c>
      <c r="E3444" t="s">
        <v>86</v>
      </c>
      <c r="F3444" t="s">
        <v>87</v>
      </c>
      <c r="G3444" t="s">
        <v>88</v>
      </c>
      <c r="H3444" t="s">
        <v>89</v>
      </c>
      <c r="I3444" t="s">
        <v>136</v>
      </c>
      <c r="J3444" t="s">
        <v>91</v>
      </c>
      <c r="K3444" t="s">
        <v>137</v>
      </c>
      <c r="L3444">
        <v>300</v>
      </c>
      <c r="M3444">
        <v>1660980</v>
      </c>
      <c r="N3444">
        <v>327639</v>
      </c>
      <c r="O3444">
        <v>80351</v>
      </c>
      <c r="P3444">
        <v>222356</v>
      </c>
      <c r="Q3444" t="s">
        <v>93</v>
      </c>
      <c r="R3444">
        <v>788913</v>
      </c>
    </row>
    <row r="3445" spans="1:18" x14ac:dyDescent="0.25">
      <c r="A3445" t="s">
        <v>416</v>
      </c>
      <c r="B3445" t="s">
        <v>417</v>
      </c>
      <c r="C3445" t="s">
        <v>85</v>
      </c>
      <c r="D3445">
        <v>132</v>
      </c>
      <c r="E3445" t="s">
        <v>86</v>
      </c>
      <c r="F3445" t="s">
        <v>87</v>
      </c>
      <c r="G3445" t="s">
        <v>88</v>
      </c>
      <c r="H3445" t="s">
        <v>89</v>
      </c>
      <c r="I3445" t="s">
        <v>190</v>
      </c>
      <c r="J3445" t="s">
        <v>91</v>
      </c>
      <c r="K3445" t="s">
        <v>191</v>
      </c>
      <c r="L3445">
        <v>900</v>
      </c>
      <c r="M3445">
        <v>1660980</v>
      </c>
      <c r="N3445">
        <v>327639</v>
      </c>
      <c r="O3445">
        <v>80351</v>
      </c>
      <c r="P3445">
        <v>222356</v>
      </c>
      <c r="Q3445" t="s">
        <v>93</v>
      </c>
      <c r="R3445">
        <v>788913</v>
      </c>
    </row>
    <row r="3446" spans="1:18" x14ac:dyDescent="0.25">
      <c r="A3446" t="s">
        <v>416</v>
      </c>
      <c r="B3446" t="s">
        <v>417</v>
      </c>
      <c r="C3446" t="s">
        <v>85</v>
      </c>
      <c r="D3446">
        <v>132</v>
      </c>
      <c r="E3446" t="s">
        <v>86</v>
      </c>
      <c r="F3446" t="s">
        <v>87</v>
      </c>
      <c r="G3446" t="s">
        <v>88</v>
      </c>
      <c r="H3446" t="s">
        <v>89</v>
      </c>
      <c r="I3446" t="s">
        <v>90</v>
      </c>
      <c r="J3446" t="s">
        <v>91</v>
      </c>
      <c r="K3446" t="s">
        <v>92</v>
      </c>
      <c r="L3446">
        <v>0</v>
      </c>
      <c r="M3446">
        <v>1660980</v>
      </c>
      <c r="N3446">
        <v>327639</v>
      </c>
      <c r="O3446">
        <v>80351</v>
      </c>
      <c r="P3446">
        <v>222356</v>
      </c>
      <c r="Q3446" t="s">
        <v>93</v>
      </c>
      <c r="R3446">
        <v>788913</v>
      </c>
    </row>
    <row r="3447" spans="1:18" x14ac:dyDescent="0.25">
      <c r="A3447" t="s">
        <v>416</v>
      </c>
      <c r="B3447" t="s">
        <v>417</v>
      </c>
      <c r="C3447" t="s">
        <v>85</v>
      </c>
      <c r="D3447">
        <v>132</v>
      </c>
      <c r="E3447" t="s">
        <v>86</v>
      </c>
      <c r="F3447" t="s">
        <v>87</v>
      </c>
      <c r="G3447" t="s">
        <v>88</v>
      </c>
      <c r="H3447" t="s">
        <v>89</v>
      </c>
      <c r="I3447" t="s">
        <v>94</v>
      </c>
      <c r="J3447" t="s">
        <v>91</v>
      </c>
      <c r="K3447" t="s">
        <v>95</v>
      </c>
      <c r="L3447">
        <v>0</v>
      </c>
      <c r="M3447">
        <v>1660980</v>
      </c>
      <c r="N3447">
        <v>327639</v>
      </c>
      <c r="O3447">
        <v>80351</v>
      </c>
      <c r="P3447">
        <v>222356</v>
      </c>
      <c r="Q3447" t="s">
        <v>93</v>
      </c>
      <c r="R3447">
        <v>788913</v>
      </c>
    </row>
    <row r="3448" spans="1:18" x14ac:dyDescent="0.25">
      <c r="A3448" t="s">
        <v>416</v>
      </c>
      <c r="B3448" t="s">
        <v>417</v>
      </c>
      <c r="C3448" t="s">
        <v>85</v>
      </c>
      <c r="D3448">
        <v>132</v>
      </c>
      <c r="E3448" t="s">
        <v>86</v>
      </c>
      <c r="F3448" t="s">
        <v>87</v>
      </c>
      <c r="G3448" t="s">
        <v>88</v>
      </c>
      <c r="H3448" t="s">
        <v>89</v>
      </c>
      <c r="I3448" t="s">
        <v>96</v>
      </c>
      <c r="J3448" t="s">
        <v>91</v>
      </c>
      <c r="K3448" t="s">
        <v>97</v>
      </c>
      <c r="L3448">
        <v>0</v>
      </c>
      <c r="M3448">
        <v>1660980</v>
      </c>
      <c r="N3448">
        <v>327639</v>
      </c>
      <c r="O3448">
        <v>80351</v>
      </c>
      <c r="P3448">
        <v>222356</v>
      </c>
      <c r="Q3448" t="s">
        <v>93</v>
      </c>
      <c r="R3448">
        <v>788913</v>
      </c>
    </row>
    <row r="3449" spans="1:18" x14ac:dyDescent="0.25">
      <c r="A3449" t="s">
        <v>416</v>
      </c>
      <c r="B3449" t="s">
        <v>417</v>
      </c>
      <c r="C3449" t="s">
        <v>85</v>
      </c>
      <c r="D3449">
        <v>132</v>
      </c>
      <c r="E3449" t="s">
        <v>86</v>
      </c>
      <c r="F3449" t="s">
        <v>87</v>
      </c>
      <c r="G3449" t="s">
        <v>88</v>
      </c>
      <c r="H3449" t="s">
        <v>89</v>
      </c>
      <c r="I3449" t="s">
        <v>98</v>
      </c>
      <c r="J3449" t="s">
        <v>91</v>
      </c>
      <c r="K3449" t="s">
        <v>99</v>
      </c>
      <c r="L3449">
        <v>0</v>
      </c>
      <c r="M3449">
        <v>1660980</v>
      </c>
      <c r="N3449">
        <v>327639</v>
      </c>
      <c r="O3449">
        <v>80351</v>
      </c>
      <c r="P3449">
        <v>222356</v>
      </c>
      <c r="Q3449" t="s">
        <v>93</v>
      </c>
      <c r="R3449">
        <v>788913</v>
      </c>
    </row>
    <row r="3450" spans="1:18" x14ac:dyDescent="0.25">
      <c r="A3450" t="s">
        <v>416</v>
      </c>
      <c r="B3450" t="s">
        <v>417</v>
      </c>
      <c r="C3450" t="s">
        <v>85</v>
      </c>
      <c r="D3450">
        <v>132</v>
      </c>
      <c r="E3450" t="s">
        <v>86</v>
      </c>
      <c r="F3450" t="s">
        <v>87</v>
      </c>
      <c r="G3450" t="s">
        <v>88</v>
      </c>
      <c r="H3450" t="s">
        <v>89</v>
      </c>
      <c r="I3450" t="s">
        <v>212</v>
      </c>
      <c r="J3450" t="s">
        <v>91</v>
      </c>
      <c r="K3450" t="s">
        <v>213</v>
      </c>
      <c r="L3450">
        <v>9647</v>
      </c>
      <c r="M3450">
        <v>1660980</v>
      </c>
      <c r="N3450">
        <v>327639</v>
      </c>
      <c r="O3450">
        <v>80351</v>
      </c>
      <c r="P3450">
        <v>222356</v>
      </c>
      <c r="Q3450" t="s">
        <v>93</v>
      </c>
      <c r="R3450">
        <v>788913</v>
      </c>
    </row>
    <row r="3451" spans="1:18" x14ac:dyDescent="0.25">
      <c r="A3451" t="s">
        <v>416</v>
      </c>
      <c r="B3451" t="s">
        <v>417</v>
      </c>
      <c r="C3451" t="s">
        <v>85</v>
      </c>
      <c r="D3451">
        <v>132</v>
      </c>
      <c r="E3451" t="s">
        <v>86</v>
      </c>
      <c r="F3451" t="s">
        <v>87</v>
      </c>
      <c r="G3451" t="s">
        <v>88</v>
      </c>
      <c r="H3451" t="s">
        <v>89</v>
      </c>
      <c r="I3451" t="s">
        <v>200</v>
      </c>
      <c r="J3451" t="s">
        <v>91</v>
      </c>
      <c r="K3451" t="s">
        <v>201</v>
      </c>
      <c r="L3451">
        <v>5455</v>
      </c>
      <c r="M3451">
        <v>1660980</v>
      </c>
      <c r="N3451">
        <v>327639</v>
      </c>
      <c r="O3451">
        <v>80351</v>
      </c>
      <c r="P3451">
        <v>222356</v>
      </c>
      <c r="Q3451" t="s">
        <v>93</v>
      </c>
      <c r="R3451">
        <v>788913</v>
      </c>
    </row>
    <row r="3452" spans="1:18" x14ac:dyDescent="0.25">
      <c r="A3452" t="s">
        <v>416</v>
      </c>
      <c r="B3452" t="s">
        <v>417</v>
      </c>
      <c r="C3452" t="s">
        <v>85</v>
      </c>
      <c r="D3452">
        <v>132</v>
      </c>
      <c r="E3452" t="s">
        <v>86</v>
      </c>
      <c r="F3452" t="s">
        <v>87</v>
      </c>
      <c r="G3452" t="s">
        <v>88</v>
      </c>
      <c r="H3452" t="s">
        <v>89</v>
      </c>
      <c r="I3452" t="s">
        <v>168</v>
      </c>
      <c r="J3452" t="s">
        <v>91</v>
      </c>
      <c r="K3452" t="s">
        <v>169</v>
      </c>
      <c r="L3452">
        <v>1200</v>
      </c>
      <c r="M3452">
        <v>1660980</v>
      </c>
      <c r="N3452">
        <v>327639</v>
      </c>
      <c r="O3452">
        <v>80351</v>
      </c>
      <c r="P3452">
        <v>222356</v>
      </c>
      <c r="Q3452" t="s">
        <v>93</v>
      </c>
      <c r="R3452">
        <v>788913</v>
      </c>
    </row>
    <row r="3453" spans="1:18" x14ac:dyDescent="0.25">
      <c r="A3453" t="s">
        <v>416</v>
      </c>
      <c r="B3453" t="s">
        <v>417</v>
      </c>
      <c r="C3453" t="s">
        <v>85</v>
      </c>
      <c r="D3453">
        <v>132</v>
      </c>
      <c r="E3453" t="s">
        <v>86</v>
      </c>
      <c r="F3453" t="s">
        <v>87</v>
      </c>
      <c r="G3453" t="s">
        <v>88</v>
      </c>
      <c r="H3453" t="s">
        <v>89</v>
      </c>
      <c r="I3453" t="s">
        <v>130</v>
      </c>
      <c r="J3453" t="s">
        <v>91</v>
      </c>
      <c r="K3453" t="s">
        <v>131</v>
      </c>
      <c r="L3453">
        <v>4800</v>
      </c>
      <c r="M3453">
        <v>1660980</v>
      </c>
      <c r="N3453">
        <v>327639</v>
      </c>
      <c r="O3453">
        <v>80351</v>
      </c>
      <c r="P3453">
        <v>222356</v>
      </c>
      <c r="Q3453" t="s">
        <v>93</v>
      </c>
      <c r="R3453">
        <v>788913</v>
      </c>
    </row>
    <row r="3454" spans="1:18" x14ac:dyDescent="0.25">
      <c r="A3454" t="s">
        <v>416</v>
      </c>
      <c r="B3454" t="s">
        <v>417</v>
      </c>
      <c r="C3454" t="s">
        <v>85</v>
      </c>
      <c r="D3454">
        <v>132</v>
      </c>
      <c r="E3454" t="s">
        <v>86</v>
      </c>
      <c r="F3454" t="s">
        <v>87</v>
      </c>
      <c r="G3454" t="s">
        <v>88</v>
      </c>
      <c r="H3454" t="s">
        <v>89</v>
      </c>
      <c r="I3454" t="s">
        <v>208</v>
      </c>
      <c r="J3454" t="s">
        <v>91</v>
      </c>
      <c r="K3454" t="s">
        <v>209</v>
      </c>
      <c r="L3454">
        <v>4420</v>
      </c>
      <c r="M3454">
        <v>1660980</v>
      </c>
      <c r="N3454">
        <v>327639</v>
      </c>
      <c r="O3454">
        <v>80351</v>
      </c>
      <c r="P3454">
        <v>222356</v>
      </c>
      <c r="Q3454" t="s">
        <v>93</v>
      </c>
      <c r="R3454">
        <v>788913</v>
      </c>
    </row>
    <row r="3455" spans="1:18" x14ac:dyDescent="0.25">
      <c r="A3455" t="s">
        <v>416</v>
      </c>
      <c r="B3455" t="s">
        <v>417</v>
      </c>
      <c r="C3455" t="s">
        <v>85</v>
      </c>
      <c r="D3455">
        <v>132</v>
      </c>
      <c r="E3455" t="s">
        <v>86</v>
      </c>
      <c r="F3455" t="s">
        <v>87</v>
      </c>
      <c r="G3455" t="s">
        <v>88</v>
      </c>
      <c r="H3455" t="s">
        <v>89</v>
      </c>
      <c r="I3455" t="s">
        <v>190</v>
      </c>
      <c r="J3455" t="s">
        <v>91</v>
      </c>
      <c r="K3455" t="s">
        <v>191</v>
      </c>
      <c r="L3455">
        <v>1500</v>
      </c>
      <c r="M3455">
        <v>1660980</v>
      </c>
      <c r="N3455">
        <v>327639</v>
      </c>
      <c r="O3455">
        <v>80351</v>
      </c>
      <c r="P3455">
        <v>222356</v>
      </c>
      <c r="Q3455" t="s">
        <v>93</v>
      </c>
      <c r="R3455">
        <v>788913</v>
      </c>
    </row>
    <row r="3456" spans="1:18" x14ac:dyDescent="0.25">
      <c r="A3456" t="s">
        <v>416</v>
      </c>
      <c r="B3456" t="s">
        <v>417</v>
      </c>
      <c r="C3456" t="s">
        <v>85</v>
      </c>
      <c r="D3456">
        <v>132</v>
      </c>
      <c r="E3456" t="s">
        <v>86</v>
      </c>
      <c r="F3456" t="s">
        <v>87</v>
      </c>
      <c r="G3456" t="s">
        <v>88</v>
      </c>
      <c r="H3456" t="s">
        <v>89</v>
      </c>
      <c r="I3456" t="s">
        <v>136</v>
      </c>
      <c r="J3456" t="s">
        <v>91</v>
      </c>
      <c r="K3456" t="s">
        <v>137</v>
      </c>
      <c r="L3456">
        <v>5750</v>
      </c>
      <c r="M3456">
        <v>1660980</v>
      </c>
      <c r="N3456">
        <v>327639</v>
      </c>
      <c r="O3456">
        <v>80351</v>
      </c>
      <c r="P3456">
        <v>222356</v>
      </c>
      <c r="Q3456" t="s">
        <v>93</v>
      </c>
      <c r="R3456">
        <v>788913</v>
      </c>
    </row>
    <row r="3457" spans="1:18" x14ac:dyDescent="0.25">
      <c r="A3457" t="s">
        <v>416</v>
      </c>
      <c r="B3457" t="s">
        <v>417</v>
      </c>
      <c r="C3457" t="s">
        <v>85</v>
      </c>
      <c r="D3457">
        <v>132</v>
      </c>
      <c r="E3457" t="s">
        <v>86</v>
      </c>
      <c r="F3457" t="s">
        <v>87</v>
      </c>
      <c r="G3457" t="s">
        <v>88</v>
      </c>
      <c r="H3457" t="s">
        <v>89</v>
      </c>
      <c r="I3457" t="s">
        <v>158</v>
      </c>
      <c r="J3457" t="s">
        <v>91</v>
      </c>
      <c r="K3457" t="s">
        <v>159</v>
      </c>
      <c r="L3457">
        <v>1020</v>
      </c>
      <c r="M3457">
        <v>1660980</v>
      </c>
      <c r="N3457">
        <v>327639</v>
      </c>
      <c r="O3457">
        <v>80351</v>
      </c>
      <c r="P3457">
        <v>222356</v>
      </c>
      <c r="Q3457" t="s">
        <v>93</v>
      </c>
      <c r="R3457">
        <v>788913</v>
      </c>
    </row>
    <row r="3458" spans="1:18" x14ac:dyDescent="0.25">
      <c r="A3458" t="s">
        <v>416</v>
      </c>
      <c r="B3458" t="s">
        <v>417</v>
      </c>
      <c r="C3458" t="s">
        <v>85</v>
      </c>
      <c r="D3458">
        <v>132</v>
      </c>
      <c r="E3458" t="s">
        <v>86</v>
      </c>
      <c r="F3458" t="s">
        <v>87</v>
      </c>
      <c r="G3458" t="s">
        <v>88</v>
      </c>
      <c r="H3458" t="s">
        <v>89</v>
      </c>
      <c r="I3458" t="s">
        <v>194</v>
      </c>
      <c r="J3458" t="s">
        <v>91</v>
      </c>
      <c r="K3458" t="s">
        <v>195</v>
      </c>
      <c r="L3458">
        <v>9428</v>
      </c>
      <c r="M3458">
        <v>1660980</v>
      </c>
      <c r="N3458">
        <v>327639</v>
      </c>
      <c r="O3458">
        <v>80351</v>
      </c>
      <c r="P3458">
        <v>222356</v>
      </c>
      <c r="Q3458" t="s">
        <v>93</v>
      </c>
      <c r="R3458">
        <v>788913</v>
      </c>
    </row>
    <row r="3459" spans="1:18" x14ac:dyDescent="0.25">
      <c r="A3459" t="s">
        <v>416</v>
      </c>
      <c r="B3459" t="s">
        <v>417</v>
      </c>
      <c r="C3459" t="s">
        <v>85</v>
      </c>
      <c r="D3459">
        <v>132</v>
      </c>
      <c r="E3459" t="s">
        <v>86</v>
      </c>
      <c r="F3459" t="s">
        <v>87</v>
      </c>
      <c r="G3459" t="s">
        <v>88</v>
      </c>
      <c r="H3459" t="s">
        <v>89</v>
      </c>
      <c r="I3459" t="s">
        <v>194</v>
      </c>
      <c r="J3459" t="s">
        <v>91</v>
      </c>
      <c r="K3459" t="s">
        <v>195</v>
      </c>
      <c r="L3459">
        <v>10271</v>
      </c>
      <c r="M3459">
        <v>1660980</v>
      </c>
      <c r="N3459">
        <v>327639</v>
      </c>
      <c r="O3459">
        <v>80351</v>
      </c>
      <c r="P3459">
        <v>222356</v>
      </c>
      <c r="Q3459" t="s">
        <v>93</v>
      </c>
      <c r="R3459">
        <v>788913</v>
      </c>
    </row>
    <row r="3460" spans="1:18" x14ac:dyDescent="0.25">
      <c r="A3460" t="s">
        <v>416</v>
      </c>
      <c r="B3460" t="s">
        <v>417</v>
      </c>
      <c r="C3460" t="s">
        <v>85</v>
      </c>
      <c r="D3460">
        <v>132</v>
      </c>
      <c r="E3460" t="s">
        <v>86</v>
      </c>
      <c r="F3460" t="s">
        <v>87</v>
      </c>
      <c r="G3460" t="s">
        <v>88</v>
      </c>
      <c r="H3460" t="s">
        <v>89</v>
      </c>
      <c r="I3460" t="s">
        <v>130</v>
      </c>
      <c r="J3460" t="s">
        <v>91</v>
      </c>
      <c r="K3460" t="s">
        <v>131</v>
      </c>
      <c r="L3460">
        <v>15000</v>
      </c>
      <c r="M3460">
        <v>1660980</v>
      </c>
      <c r="N3460">
        <v>327639</v>
      </c>
      <c r="O3460">
        <v>80351</v>
      </c>
      <c r="P3460">
        <v>222356</v>
      </c>
      <c r="Q3460" t="s">
        <v>93</v>
      </c>
      <c r="R3460">
        <v>788913</v>
      </c>
    </row>
    <row r="3461" spans="1:18" x14ac:dyDescent="0.25">
      <c r="A3461" t="s">
        <v>416</v>
      </c>
      <c r="B3461" t="s">
        <v>417</v>
      </c>
      <c r="C3461" t="s">
        <v>85</v>
      </c>
      <c r="D3461">
        <v>132</v>
      </c>
      <c r="E3461" t="s">
        <v>86</v>
      </c>
      <c r="F3461" t="s">
        <v>87</v>
      </c>
      <c r="G3461" t="s">
        <v>88</v>
      </c>
      <c r="H3461" t="s">
        <v>89</v>
      </c>
      <c r="I3461" t="s">
        <v>130</v>
      </c>
      <c r="J3461" t="s">
        <v>91</v>
      </c>
      <c r="K3461" t="s">
        <v>131</v>
      </c>
      <c r="L3461">
        <v>4080</v>
      </c>
      <c r="M3461">
        <v>1660980</v>
      </c>
      <c r="N3461">
        <v>327639</v>
      </c>
      <c r="O3461">
        <v>80351</v>
      </c>
      <c r="P3461">
        <v>222356</v>
      </c>
      <c r="Q3461" t="s">
        <v>93</v>
      </c>
      <c r="R3461">
        <v>788913</v>
      </c>
    </row>
    <row r="3462" spans="1:18" x14ac:dyDescent="0.25">
      <c r="A3462" t="s">
        <v>416</v>
      </c>
      <c r="B3462" t="s">
        <v>417</v>
      </c>
      <c r="C3462" t="s">
        <v>85</v>
      </c>
      <c r="D3462">
        <v>132</v>
      </c>
      <c r="E3462" t="s">
        <v>86</v>
      </c>
      <c r="F3462" t="s">
        <v>87</v>
      </c>
      <c r="G3462" t="s">
        <v>88</v>
      </c>
      <c r="H3462" t="s">
        <v>89</v>
      </c>
      <c r="I3462" t="s">
        <v>208</v>
      </c>
      <c r="J3462" t="s">
        <v>91</v>
      </c>
      <c r="K3462" t="s">
        <v>209</v>
      </c>
      <c r="L3462">
        <v>8861</v>
      </c>
      <c r="M3462">
        <v>1660980</v>
      </c>
      <c r="N3462">
        <v>327639</v>
      </c>
      <c r="O3462">
        <v>80351</v>
      </c>
      <c r="P3462">
        <v>222356</v>
      </c>
      <c r="Q3462" t="s">
        <v>93</v>
      </c>
      <c r="R3462">
        <v>788913</v>
      </c>
    </row>
    <row r="3463" spans="1:18" x14ac:dyDescent="0.25">
      <c r="A3463" t="s">
        <v>416</v>
      </c>
      <c r="B3463" t="s">
        <v>417</v>
      </c>
      <c r="C3463" t="s">
        <v>85</v>
      </c>
      <c r="D3463">
        <v>132</v>
      </c>
      <c r="E3463" t="s">
        <v>86</v>
      </c>
      <c r="F3463" t="s">
        <v>87</v>
      </c>
      <c r="G3463" t="s">
        <v>88</v>
      </c>
      <c r="H3463" t="s">
        <v>89</v>
      </c>
      <c r="I3463" t="s">
        <v>128</v>
      </c>
      <c r="J3463" t="s">
        <v>91</v>
      </c>
      <c r="K3463" t="s">
        <v>129</v>
      </c>
      <c r="L3463">
        <v>1734</v>
      </c>
      <c r="M3463">
        <v>1660980</v>
      </c>
      <c r="N3463">
        <v>327639</v>
      </c>
      <c r="O3463">
        <v>80351</v>
      </c>
      <c r="P3463">
        <v>222356</v>
      </c>
      <c r="Q3463" t="s">
        <v>93</v>
      </c>
      <c r="R3463">
        <v>788913</v>
      </c>
    </row>
    <row r="3464" spans="1:18" x14ac:dyDescent="0.25">
      <c r="A3464" t="s">
        <v>416</v>
      </c>
      <c r="B3464" t="s">
        <v>417</v>
      </c>
      <c r="C3464" t="s">
        <v>85</v>
      </c>
      <c r="D3464">
        <v>132</v>
      </c>
      <c r="E3464" t="s">
        <v>86</v>
      </c>
      <c r="F3464" t="s">
        <v>87</v>
      </c>
      <c r="G3464" t="s">
        <v>88</v>
      </c>
      <c r="H3464" t="s">
        <v>89</v>
      </c>
      <c r="I3464" t="s">
        <v>130</v>
      </c>
      <c r="J3464" t="s">
        <v>91</v>
      </c>
      <c r="K3464" t="s">
        <v>131</v>
      </c>
      <c r="L3464">
        <v>450</v>
      </c>
      <c r="M3464">
        <v>1660980</v>
      </c>
      <c r="N3464">
        <v>327639</v>
      </c>
      <c r="O3464">
        <v>80351</v>
      </c>
      <c r="P3464">
        <v>222356</v>
      </c>
      <c r="Q3464" t="s">
        <v>93</v>
      </c>
      <c r="R3464">
        <v>788913</v>
      </c>
    </row>
    <row r="3465" spans="1:18" x14ac:dyDescent="0.25">
      <c r="A3465" t="s">
        <v>416</v>
      </c>
      <c r="B3465" t="s">
        <v>417</v>
      </c>
      <c r="C3465" t="s">
        <v>85</v>
      </c>
      <c r="D3465">
        <v>132</v>
      </c>
      <c r="E3465" t="s">
        <v>86</v>
      </c>
      <c r="F3465" t="s">
        <v>87</v>
      </c>
      <c r="G3465" t="s">
        <v>88</v>
      </c>
      <c r="H3465" t="s">
        <v>89</v>
      </c>
      <c r="I3465" t="s">
        <v>196</v>
      </c>
      <c r="J3465" t="s">
        <v>91</v>
      </c>
      <c r="K3465" t="s">
        <v>197</v>
      </c>
      <c r="L3465">
        <v>73083</v>
      </c>
      <c r="M3465">
        <v>1660980</v>
      </c>
      <c r="N3465">
        <v>327639</v>
      </c>
      <c r="O3465">
        <v>80351</v>
      </c>
      <c r="P3465">
        <v>222356</v>
      </c>
      <c r="Q3465" t="s">
        <v>93</v>
      </c>
      <c r="R3465">
        <v>788913</v>
      </c>
    </row>
    <row r="3466" spans="1:18" x14ac:dyDescent="0.25">
      <c r="A3466" t="s">
        <v>416</v>
      </c>
      <c r="B3466" t="s">
        <v>417</v>
      </c>
      <c r="C3466" t="s">
        <v>85</v>
      </c>
      <c r="D3466">
        <v>132</v>
      </c>
      <c r="E3466" t="s">
        <v>86</v>
      </c>
      <c r="F3466" t="s">
        <v>87</v>
      </c>
      <c r="G3466" t="s">
        <v>88</v>
      </c>
      <c r="H3466" t="s">
        <v>89</v>
      </c>
      <c r="I3466" t="s">
        <v>208</v>
      </c>
      <c r="J3466" t="s">
        <v>91</v>
      </c>
      <c r="K3466" t="s">
        <v>209</v>
      </c>
      <c r="L3466">
        <v>4268</v>
      </c>
      <c r="M3466">
        <v>1660980</v>
      </c>
      <c r="N3466">
        <v>327639</v>
      </c>
      <c r="O3466">
        <v>80351</v>
      </c>
      <c r="P3466">
        <v>222356</v>
      </c>
      <c r="Q3466" t="s">
        <v>93</v>
      </c>
      <c r="R3466">
        <v>788913</v>
      </c>
    </row>
    <row r="3467" spans="1:18" x14ac:dyDescent="0.25">
      <c r="A3467" t="s">
        <v>416</v>
      </c>
      <c r="B3467" t="s">
        <v>417</v>
      </c>
      <c r="C3467" t="s">
        <v>85</v>
      </c>
      <c r="D3467">
        <v>132</v>
      </c>
      <c r="E3467" t="s">
        <v>86</v>
      </c>
      <c r="F3467" t="s">
        <v>87</v>
      </c>
      <c r="G3467" t="s">
        <v>88</v>
      </c>
      <c r="H3467" t="s">
        <v>89</v>
      </c>
      <c r="I3467" t="s">
        <v>190</v>
      </c>
      <c r="J3467" t="s">
        <v>91</v>
      </c>
      <c r="K3467" t="s">
        <v>191</v>
      </c>
      <c r="L3467">
        <v>5205</v>
      </c>
      <c r="M3467">
        <v>1660980</v>
      </c>
      <c r="N3467">
        <v>327639</v>
      </c>
      <c r="O3467">
        <v>80351</v>
      </c>
      <c r="P3467">
        <v>222356</v>
      </c>
      <c r="Q3467" t="s">
        <v>93</v>
      </c>
      <c r="R3467">
        <v>788913</v>
      </c>
    </row>
    <row r="3468" spans="1:18" x14ac:dyDescent="0.25">
      <c r="A3468" t="s">
        <v>416</v>
      </c>
      <c r="B3468" t="s">
        <v>417</v>
      </c>
      <c r="C3468" t="s">
        <v>85</v>
      </c>
      <c r="D3468">
        <v>132</v>
      </c>
      <c r="E3468" t="s">
        <v>86</v>
      </c>
      <c r="F3468" t="s">
        <v>87</v>
      </c>
      <c r="G3468" t="s">
        <v>88</v>
      </c>
      <c r="H3468" t="s">
        <v>89</v>
      </c>
      <c r="I3468" t="s">
        <v>200</v>
      </c>
      <c r="J3468" t="s">
        <v>91</v>
      </c>
      <c r="K3468" t="s">
        <v>201</v>
      </c>
      <c r="L3468">
        <v>32096</v>
      </c>
      <c r="M3468">
        <v>1660980</v>
      </c>
      <c r="N3468">
        <v>327639</v>
      </c>
      <c r="O3468">
        <v>80351</v>
      </c>
      <c r="P3468">
        <v>222356</v>
      </c>
      <c r="Q3468" t="s">
        <v>93</v>
      </c>
      <c r="R3468">
        <v>788913</v>
      </c>
    </row>
    <row r="3469" spans="1:18" x14ac:dyDescent="0.25">
      <c r="A3469" t="s">
        <v>416</v>
      </c>
      <c r="B3469" t="s">
        <v>417</v>
      </c>
      <c r="C3469" t="s">
        <v>85</v>
      </c>
      <c r="D3469">
        <v>132</v>
      </c>
      <c r="E3469" t="s">
        <v>86</v>
      </c>
      <c r="F3469" t="s">
        <v>87</v>
      </c>
      <c r="G3469" t="s">
        <v>88</v>
      </c>
      <c r="H3469" t="s">
        <v>89</v>
      </c>
      <c r="I3469" t="s">
        <v>208</v>
      </c>
      <c r="J3469" t="s">
        <v>91</v>
      </c>
      <c r="K3469" t="s">
        <v>209</v>
      </c>
      <c r="L3469">
        <v>732</v>
      </c>
      <c r="M3469">
        <v>1660980</v>
      </c>
      <c r="N3469">
        <v>327639</v>
      </c>
      <c r="O3469">
        <v>80351</v>
      </c>
      <c r="P3469">
        <v>222356</v>
      </c>
      <c r="Q3469" t="s">
        <v>93</v>
      </c>
      <c r="R3469">
        <v>788913</v>
      </c>
    </row>
    <row r="3470" spans="1:18" x14ac:dyDescent="0.25">
      <c r="A3470" t="s">
        <v>416</v>
      </c>
      <c r="B3470" t="s">
        <v>417</v>
      </c>
      <c r="C3470" t="s">
        <v>85</v>
      </c>
      <c r="D3470">
        <v>132</v>
      </c>
      <c r="E3470" t="s">
        <v>86</v>
      </c>
      <c r="F3470" t="s">
        <v>87</v>
      </c>
      <c r="G3470" t="s">
        <v>88</v>
      </c>
      <c r="H3470" t="s">
        <v>89</v>
      </c>
      <c r="I3470" t="s">
        <v>208</v>
      </c>
      <c r="J3470" t="s">
        <v>91</v>
      </c>
      <c r="K3470" t="s">
        <v>209</v>
      </c>
      <c r="L3470">
        <v>360</v>
      </c>
      <c r="M3470">
        <v>1660980</v>
      </c>
      <c r="N3470">
        <v>327639</v>
      </c>
      <c r="O3470">
        <v>80351</v>
      </c>
      <c r="P3470">
        <v>222356</v>
      </c>
      <c r="Q3470" t="s">
        <v>93</v>
      </c>
      <c r="R3470">
        <v>788913</v>
      </c>
    </row>
    <row r="3471" spans="1:18" x14ac:dyDescent="0.25">
      <c r="A3471" t="s">
        <v>416</v>
      </c>
      <c r="B3471" t="s">
        <v>417</v>
      </c>
      <c r="C3471" t="s">
        <v>85</v>
      </c>
      <c r="D3471">
        <v>132</v>
      </c>
      <c r="E3471" t="s">
        <v>86</v>
      </c>
      <c r="F3471" t="s">
        <v>87</v>
      </c>
      <c r="G3471" t="s">
        <v>88</v>
      </c>
      <c r="H3471" t="s">
        <v>89</v>
      </c>
      <c r="I3471" t="s">
        <v>136</v>
      </c>
      <c r="J3471" t="s">
        <v>91</v>
      </c>
      <c r="K3471" t="s">
        <v>137</v>
      </c>
      <c r="L3471">
        <v>150</v>
      </c>
      <c r="M3471">
        <v>1660980</v>
      </c>
      <c r="N3471">
        <v>327639</v>
      </c>
      <c r="O3471">
        <v>80351</v>
      </c>
      <c r="P3471">
        <v>222356</v>
      </c>
      <c r="Q3471" t="s">
        <v>93</v>
      </c>
      <c r="R3471">
        <v>788913</v>
      </c>
    </row>
    <row r="3472" spans="1:18" x14ac:dyDescent="0.25">
      <c r="A3472" t="s">
        <v>416</v>
      </c>
      <c r="B3472" t="s">
        <v>417</v>
      </c>
      <c r="C3472" t="s">
        <v>85</v>
      </c>
      <c r="D3472">
        <v>132</v>
      </c>
      <c r="E3472" t="s">
        <v>86</v>
      </c>
      <c r="F3472" t="s">
        <v>87</v>
      </c>
      <c r="G3472" t="s">
        <v>88</v>
      </c>
      <c r="H3472" t="s">
        <v>89</v>
      </c>
      <c r="I3472" t="s">
        <v>190</v>
      </c>
      <c r="J3472" t="s">
        <v>91</v>
      </c>
      <c r="K3472" t="s">
        <v>191</v>
      </c>
      <c r="L3472">
        <v>21585</v>
      </c>
      <c r="M3472">
        <v>1660980</v>
      </c>
      <c r="N3472">
        <v>327639</v>
      </c>
      <c r="O3472">
        <v>80351</v>
      </c>
      <c r="P3472">
        <v>222356</v>
      </c>
      <c r="Q3472" t="s">
        <v>93</v>
      </c>
      <c r="R3472">
        <v>788913</v>
      </c>
    </row>
    <row r="3473" spans="1:18" x14ac:dyDescent="0.25">
      <c r="A3473" t="s">
        <v>416</v>
      </c>
      <c r="B3473" t="s">
        <v>417</v>
      </c>
      <c r="C3473" t="s">
        <v>85</v>
      </c>
      <c r="D3473">
        <v>132</v>
      </c>
      <c r="E3473" t="s">
        <v>86</v>
      </c>
      <c r="F3473" t="s">
        <v>87</v>
      </c>
      <c r="G3473" t="s">
        <v>88</v>
      </c>
      <c r="H3473" t="s">
        <v>89</v>
      </c>
      <c r="I3473" t="s">
        <v>208</v>
      </c>
      <c r="J3473" t="s">
        <v>91</v>
      </c>
      <c r="K3473" t="s">
        <v>209</v>
      </c>
      <c r="L3473">
        <v>16500</v>
      </c>
      <c r="M3473">
        <v>1660980</v>
      </c>
      <c r="N3473">
        <v>327639</v>
      </c>
      <c r="O3473">
        <v>80351</v>
      </c>
      <c r="P3473">
        <v>222356</v>
      </c>
      <c r="Q3473" t="s">
        <v>93</v>
      </c>
      <c r="R3473">
        <v>788913</v>
      </c>
    </row>
    <row r="3474" spans="1:18" x14ac:dyDescent="0.25">
      <c r="A3474" t="s">
        <v>416</v>
      </c>
      <c r="B3474" t="s">
        <v>417</v>
      </c>
      <c r="C3474" t="s">
        <v>85</v>
      </c>
      <c r="D3474">
        <v>132</v>
      </c>
      <c r="E3474" t="s">
        <v>86</v>
      </c>
      <c r="F3474" t="s">
        <v>87</v>
      </c>
      <c r="G3474" t="s">
        <v>88</v>
      </c>
      <c r="H3474" t="s">
        <v>89</v>
      </c>
      <c r="I3474" t="s">
        <v>208</v>
      </c>
      <c r="J3474" t="s">
        <v>91</v>
      </c>
      <c r="K3474" t="s">
        <v>209</v>
      </c>
      <c r="L3474">
        <v>1500</v>
      </c>
      <c r="M3474">
        <v>1660980</v>
      </c>
      <c r="N3474">
        <v>327639</v>
      </c>
      <c r="O3474">
        <v>80351</v>
      </c>
      <c r="P3474">
        <v>222356</v>
      </c>
      <c r="Q3474" t="s">
        <v>93</v>
      </c>
      <c r="R3474">
        <v>788913</v>
      </c>
    </row>
    <row r="3475" spans="1:18" x14ac:dyDescent="0.25">
      <c r="A3475" t="s">
        <v>416</v>
      </c>
      <c r="B3475" t="s">
        <v>417</v>
      </c>
      <c r="C3475" t="s">
        <v>85</v>
      </c>
      <c r="D3475">
        <v>132</v>
      </c>
      <c r="E3475" t="s">
        <v>86</v>
      </c>
      <c r="F3475" t="s">
        <v>87</v>
      </c>
      <c r="G3475" t="s">
        <v>88</v>
      </c>
      <c r="H3475" t="s">
        <v>89</v>
      </c>
      <c r="I3475" t="s">
        <v>208</v>
      </c>
      <c r="J3475" t="s">
        <v>91</v>
      </c>
      <c r="K3475" t="s">
        <v>209</v>
      </c>
      <c r="L3475">
        <v>1427</v>
      </c>
      <c r="M3475">
        <v>1660980</v>
      </c>
      <c r="N3475">
        <v>327639</v>
      </c>
      <c r="O3475">
        <v>80351</v>
      </c>
      <c r="P3475">
        <v>222356</v>
      </c>
      <c r="Q3475" t="s">
        <v>93</v>
      </c>
      <c r="R3475">
        <v>788913</v>
      </c>
    </row>
    <row r="3476" spans="1:18" x14ac:dyDescent="0.25">
      <c r="A3476" t="s">
        <v>416</v>
      </c>
      <c r="B3476" t="s">
        <v>417</v>
      </c>
      <c r="C3476" t="s">
        <v>85</v>
      </c>
      <c r="D3476">
        <v>132</v>
      </c>
      <c r="E3476" t="s">
        <v>86</v>
      </c>
      <c r="F3476" t="s">
        <v>87</v>
      </c>
      <c r="G3476" t="s">
        <v>88</v>
      </c>
      <c r="H3476" t="s">
        <v>89</v>
      </c>
      <c r="I3476" t="s">
        <v>190</v>
      </c>
      <c r="J3476" t="s">
        <v>91</v>
      </c>
      <c r="K3476" t="s">
        <v>191</v>
      </c>
      <c r="L3476">
        <v>5550</v>
      </c>
      <c r="M3476">
        <v>1660980</v>
      </c>
      <c r="N3476">
        <v>327639</v>
      </c>
      <c r="O3476">
        <v>80351</v>
      </c>
      <c r="P3476">
        <v>222356</v>
      </c>
      <c r="Q3476" t="s">
        <v>93</v>
      </c>
      <c r="R3476">
        <v>788913</v>
      </c>
    </row>
    <row r="3477" spans="1:18" x14ac:dyDescent="0.25">
      <c r="A3477" t="s">
        <v>416</v>
      </c>
      <c r="B3477" t="s">
        <v>417</v>
      </c>
      <c r="C3477" t="s">
        <v>85</v>
      </c>
      <c r="D3477">
        <v>132</v>
      </c>
      <c r="E3477" t="s">
        <v>86</v>
      </c>
      <c r="F3477" t="s">
        <v>87</v>
      </c>
      <c r="G3477" t="s">
        <v>88</v>
      </c>
      <c r="H3477" t="s">
        <v>89</v>
      </c>
      <c r="I3477" t="s">
        <v>208</v>
      </c>
      <c r="J3477" t="s">
        <v>91</v>
      </c>
      <c r="K3477" t="s">
        <v>209</v>
      </c>
      <c r="L3477">
        <v>560</v>
      </c>
      <c r="M3477">
        <v>1660980</v>
      </c>
      <c r="N3477">
        <v>327639</v>
      </c>
      <c r="O3477">
        <v>80351</v>
      </c>
      <c r="P3477">
        <v>222356</v>
      </c>
      <c r="Q3477" t="s">
        <v>93</v>
      </c>
      <c r="R3477">
        <v>788913</v>
      </c>
    </row>
    <row r="3478" spans="1:18" x14ac:dyDescent="0.25">
      <c r="A3478" t="s">
        <v>416</v>
      </c>
      <c r="B3478" t="s">
        <v>417</v>
      </c>
      <c r="C3478" t="s">
        <v>85</v>
      </c>
      <c r="D3478">
        <v>132</v>
      </c>
      <c r="E3478" t="s">
        <v>86</v>
      </c>
      <c r="F3478" t="s">
        <v>87</v>
      </c>
      <c r="G3478" t="s">
        <v>88</v>
      </c>
      <c r="H3478" t="s">
        <v>89</v>
      </c>
      <c r="I3478" t="s">
        <v>208</v>
      </c>
      <c r="J3478" t="s">
        <v>91</v>
      </c>
      <c r="K3478" t="s">
        <v>209</v>
      </c>
      <c r="L3478">
        <v>900</v>
      </c>
      <c r="M3478">
        <v>1660980</v>
      </c>
      <c r="N3478">
        <v>327639</v>
      </c>
      <c r="O3478">
        <v>80351</v>
      </c>
      <c r="P3478">
        <v>222356</v>
      </c>
      <c r="Q3478" t="s">
        <v>93</v>
      </c>
      <c r="R3478">
        <v>788913</v>
      </c>
    </row>
    <row r="3479" spans="1:18" x14ac:dyDescent="0.25">
      <c r="A3479" t="s">
        <v>416</v>
      </c>
      <c r="B3479" t="s">
        <v>417</v>
      </c>
      <c r="C3479" t="s">
        <v>85</v>
      </c>
      <c r="D3479">
        <v>132</v>
      </c>
      <c r="E3479" t="s">
        <v>86</v>
      </c>
      <c r="F3479" t="s">
        <v>87</v>
      </c>
      <c r="G3479" t="s">
        <v>88</v>
      </c>
      <c r="H3479" t="s">
        <v>89</v>
      </c>
      <c r="I3479" t="s">
        <v>136</v>
      </c>
      <c r="J3479" t="s">
        <v>91</v>
      </c>
      <c r="K3479" t="s">
        <v>137</v>
      </c>
      <c r="L3479">
        <v>1800</v>
      </c>
      <c r="M3479">
        <v>1660980</v>
      </c>
      <c r="N3479">
        <v>327639</v>
      </c>
      <c r="O3479">
        <v>80351</v>
      </c>
      <c r="P3479">
        <v>222356</v>
      </c>
      <c r="Q3479" t="s">
        <v>93</v>
      </c>
      <c r="R3479">
        <v>788913</v>
      </c>
    </row>
    <row r="3480" spans="1:18" x14ac:dyDescent="0.25">
      <c r="A3480" t="s">
        <v>416</v>
      </c>
      <c r="B3480" t="s">
        <v>417</v>
      </c>
      <c r="C3480" t="s">
        <v>85</v>
      </c>
      <c r="D3480">
        <v>132</v>
      </c>
      <c r="E3480" t="s">
        <v>86</v>
      </c>
      <c r="F3480" t="s">
        <v>87</v>
      </c>
      <c r="G3480" t="s">
        <v>88</v>
      </c>
      <c r="H3480" t="s">
        <v>89</v>
      </c>
      <c r="I3480" t="s">
        <v>192</v>
      </c>
      <c r="J3480" t="s">
        <v>91</v>
      </c>
      <c r="K3480" t="s">
        <v>193</v>
      </c>
      <c r="L3480">
        <v>16227</v>
      </c>
      <c r="M3480">
        <v>1660980</v>
      </c>
      <c r="N3480">
        <v>327639</v>
      </c>
      <c r="O3480">
        <v>80351</v>
      </c>
      <c r="P3480">
        <v>222356</v>
      </c>
      <c r="Q3480" t="s">
        <v>93</v>
      </c>
      <c r="R3480">
        <v>788913</v>
      </c>
    </row>
    <row r="3481" spans="1:18" x14ac:dyDescent="0.25">
      <c r="A3481" t="s">
        <v>416</v>
      </c>
      <c r="B3481" t="s">
        <v>417</v>
      </c>
      <c r="C3481" t="s">
        <v>85</v>
      </c>
      <c r="D3481">
        <v>132</v>
      </c>
      <c r="E3481" t="s">
        <v>86</v>
      </c>
      <c r="F3481" t="s">
        <v>87</v>
      </c>
      <c r="G3481" t="s">
        <v>88</v>
      </c>
      <c r="H3481" t="s">
        <v>89</v>
      </c>
      <c r="I3481" t="s">
        <v>136</v>
      </c>
      <c r="J3481" t="s">
        <v>91</v>
      </c>
      <c r="K3481" t="s">
        <v>137</v>
      </c>
      <c r="L3481">
        <v>2100</v>
      </c>
      <c r="M3481">
        <v>1660980</v>
      </c>
      <c r="N3481">
        <v>327639</v>
      </c>
      <c r="O3481">
        <v>80351</v>
      </c>
      <c r="P3481">
        <v>222356</v>
      </c>
      <c r="Q3481" t="s">
        <v>93</v>
      </c>
      <c r="R3481">
        <v>788913</v>
      </c>
    </row>
    <row r="3482" spans="1:18" x14ac:dyDescent="0.25">
      <c r="A3482" t="s">
        <v>416</v>
      </c>
      <c r="B3482" t="s">
        <v>417</v>
      </c>
      <c r="C3482" t="s">
        <v>85</v>
      </c>
      <c r="D3482">
        <v>132</v>
      </c>
      <c r="E3482" t="s">
        <v>86</v>
      </c>
      <c r="F3482" t="s">
        <v>87</v>
      </c>
      <c r="G3482" t="s">
        <v>88</v>
      </c>
      <c r="H3482" t="s">
        <v>89</v>
      </c>
      <c r="I3482" t="s">
        <v>192</v>
      </c>
      <c r="J3482" t="s">
        <v>91</v>
      </c>
      <c r="K3482" t="s">
        <v>193</v>
      </c>
      <c r="L3482">
        <v>230</v>
      </c>
      <c r="M3482">
        <v>1660980</v>
      </c>
      <c r="N3482">
        <v>327639</v>
      </c>
      <c r="O3482">
        <v>80351</v>
      </c>
      <c r="P3482">
        <v>222356</v>
      </c>
      <c r="Q3482" t="s">
        <v>93</v>
      </c>
      <c r="R3482">
        <v>788913</v>
      </c>
    </row>
    <row r="3483" spans="1:18" x14ac:dyDescent="0.25">
      <c r="A3483" t="s">
        <v>416</v>
      </c>
      <c r="B3483" t="s">
        <v>417</v>
      </c>
      <c r="C3483" t="s">
        <v>85</v>
      </c>
      <c r="D3483">
        <v>132</v>
      </c>
      <c r="E3483" t="s">
        <v>86</v>
      </c>
      <c r="F3483" t="s">
        <v>87</v>
      </c>
      <c r="G3483" t="s">
        <v>88</v>
      </c>
      <c r="H3483" t="s">
        <v>89</v>
      </c>
      <c r="I3483" t="s">
        <v>226</v>
      </c>
      <c r="J3483" t="s">
        <v>91</v>
      </c>
      <c r="K3483" t="s">
        <v>227</v>
      </c>
      <c r="L3483">
        <v>9900</v>
      </c>
      <c r="M3483">
        <v>1660980</v>
      </c>
      <c r="N3483">
        <v>327639</v>
      </c>
      <c r="O3483">
        <v>80351</v>
      </c>
      <c r="P3483">
        <v>222356</v>
      </c>
      <c r="Q3483" t="s">
        <v>93</v>
      </c>
      <c r="R3483">
        <v>788913</v>
      </c>
    </row>
    <row r="3484" spans="1:18" x14ac:dyDescent="0.25">
      <c r="A3484" t="s">
        <v>416</v>
      </c>
      <c r="B3484" t="s">
        <v>417</v>
      </c>
      <c r="C3484" t="s">
        <v>85</v>
      </c>
      <c r="D3484">
        <v>132</v>
      </c>
      <c r="E3484" t="s">
        <v>86</v>
      </c>
      <c r="F3484" t="s">
        <v>87</v>
      </c>
      <c r="G3484" t="s">
        <v>88</v>
      </c>
      <c r="H3484" t="s">
        <v>89</v>
      </c>
      <c r="I3484" t="s">
        <v>136</v>
      </c>
      <c r="J3484" t="s">
        <v>91</v>
      </c>
      <c r="K3484" t="s">
        <v>137</v>
      </c>
      <c r="L3484">
        <v>140</v>
      </c>
      <c r="M3484">
        <v>1660980</v>
      </c>
      <c r="N3484">
        <v>327639</v>
      </c>
      <c r="O3484">
        <v>80351</v>
      </c>
      <c r="P3484">
        <v>222356</v>
      </c>
      <c r="Q3484" t="s">
        <v>93</v>
      </c>
      <c r="R3484">
        <v>788913</v>
      </c>
    </row>
    <row r="3485" spans="1:18" x14ac:dyDescent="0.25">
      <c r="A3485" t="s">
        <v>416</v>
      </c>
      <c r="B3485" t="s">
        <v>417</v>
      </c>
      <c r="C3485" t="s">
        <v>85</v>
      </c>
      <c r="D3485">
        <v>132</v>
      </c>
      <c r="E3485" t="s">
        <v>86</v>
      </c>
      <c r="F3485" t="s">
        <v>87</v>
      </c>
      <c r="G3485" t="s">
        <v>88</v>
      </c>
      <c r="H3485" t="s">
        <v>89</v>
      </c>
      <c r="I3485" t="s">
        <v>160</v>
      </c>
      <c r="J3485" t="s">
        <v>91</v>
      </c>
      <c r="K3485" t="s">
        <v>161</v>
      </c>
      <c r="L3485">
        <v>16255</v>
      </c>
      <c r="M3485">
        <v>1660980</v>
      </c>
      <c r="N3485">
        <v>327639</v>
      </c>
      <c r="O3485">
        <v>80351</v>
      </c>
      <c r="P3485">
        <v>222356</v>
      </c>
      <c r="Q3485" t="s">
        <v>93</v>
      </c>
      <c r="R3485">
        <v>788913</v>
      </c>
    </row>
    <row r="3486" spans="1:18" x14ac:dyDescent="0.25">
      <c r="A3486" t="s">
        <v>416</v>
      </c>
      <c r="B3486" t="s">
        <v>417</v>
      </c>
      <c r="C3486" t="s">
        <v>85</v>
      </c>
      <c r="D3486">
        <v>132</v>
      </c>
      <c r="E3486" t="s">
        <v>86</v>
      </c>
      <c r="F3486" t="s">
        <v>87</v>
      </c>
      <c r="G3486" t="s">
        <v>88</v>
      </c>
      <c r="H3486" t="s">
        <v>89</v>
      </c>
      <c r="I3486" t="s">
        <v>216</v>
      </c>
      <c r="J3486" t="s">
        <v>91</v>
      </c>
      <c r="K3486" t="s">
        <v>217</v>
      </c>
      <c r="L3486">
        <v>13200</v>
      </c>
      <c r="M3486">
        <v>1660980</v>
      </c>
      <c r="N3486">
        <v>327639</v>
      </c>
      <c r="O3486">
        <v>80351</v>
      </c>
      <c r="P3486">
        <v>222356</v>
      </c>
      <c r="Q3486" t="s">
        <v>93</v>
      </c>
      <c r="R3486">
        <v>788913</v>
      </c>
    </row>
    <row r="3487" spans="1:18" x14ac:dyDescent="0.25">
      <c r="A3487" t="s">
        <v>416</v>
      </c>
      <c r="B3487" t="s">
        <v>417</v>
      </c>
      <c r="C3487" t="s">
        <v>85</v>
      </c>
      <c r="D3487">
        <v>132</v>
      </c>
      <c r="E3487" t="s">
        <v>86</v>
      </c>
      <c r="F3487" t="s">
        <v>87</v>
      </c>
      <c r="G3487" t="s">
        <v>88</v>
      </c>
      <c r="H3487" t="s">
        <v>89</v>
      </c>
      <c r="I3487" t="s">
        <v>136</v>
      </c>
      <c r="J3487" t="s">
        <v>91</v>
      </c>
      <c r="K3487" t="s">
        <v>137</v>
      </c>
      <c r="L3487">
        <v>1000</v>
      </c>
      <c r="M3487">
        <v>1660980</v>
      </c>
      <c r="N3487">
        <v>327639</v>
      </c>
      <c r="O3487">
        <v>80351</v>
      </c>
      <c r="P3487">
        <v>222356</v>
      </c>
      <c r="Q3487" t="s">
        <v>93</v>
      </c>
      <c r="R3487">
        <v>788913</v>
      </c>
    </row>
    <row r="3488" spans="1:18" x14ac:dyDescent="0.25">
      <c r="A3488" t="s">
        <v>416</v>
      </c>
      <c r="B3488" t="s">
        <v>417</v>
      </c>
      <c r="C3488" t="s">
        <v>85</v>
      </c>
      <c r="D3488">
        <v>132</v>
      </c>
      <c r="E3488" t="s">
        <v>86</v>
      </c>
      <c r="F3488" t="s">
        <v>87</v>
      </c>
      <c r="G3488" t="s">
        <v>88</v>
      </c>
      <c r="H3488" t="s">
        <v>89</v>
      </c>
      <c r="I3488" t="s">
        <v>136</v>
      </c>
      <c r="J3488" t="s">
        <v>91</v>
      </c>
      <c r="K3488" t="s">
        <v>137</v>
      </c>
      <c r="L3488">
        <v>500</v>
      </c>
      <c r="M3488">
        <v>1660980</v>
      </c>
      <c r="N3488">
        <v>327639</v>
      </c>
      <c r="O3488">
        <v>80351</v>
      </c>
      <c r="P3488">
        <v>222356</v>
      </c>
      <c r="Q3488" t="s">
        <v>93</v>
      </c>
      <c r="R3488">
        <v>788913</v>
      </c>
    </row>
    <row r="3489" spans="1:18" x14ac:dyDescent="0.25">
      <c r="A3489" t="s">
        <v>416</v>
      </c>
      <c r="B3489" t="s">
        <v>417</v>
      </c>
      <c r="C3489" t="s">
        <v>85</v>
      </c>
      <c r="D3489">
        <v>132</v>
      </c>
      <c r="E3489" t="s">
        <v>86</v>
      </c>
      <c r="F3489" t="s">
        <v>87</v>
      </c>
      <c r="G3489" t="s">
        <v>88</v>
      </c>
      <c r="H3489" t="s">
        <v>89</v>
      </c>
      <c r="I3489" t="s">
        <v>224</v>
      </c>
      <c r="J3489" t="s">
        <v>91</v>
      </c>
      <c r="K3489" t="s">
        <v>225</v>
      </c>
      <c r="L3489">
        <v>3100</v>
      </c>
      <c r="M3489">
        <v>1660980</v>
      </c>
      <c r="N3489">
        <v>327639</v>
      </c>
      <c r="O3489">
        <v>80351</v>
      </c>
      <c r="P3489">
        <v>222356</v>
      </c>
      <c r="Q3489" t="s">
        <v>93</v>
      </c>
      <c r="R3489">
        <v>788913</v>
      </c>
    </row>
    <row r="3490" spans="1:18" x14ac:dyDescent="0.25">
      <c r="A3490" t="s">
        <v>416</v>
      </c>
      <c r="B3490" t="s">
        <v>417</v>
      </c>
      <c r="C3490" t="s">
        <v>85</v>
      </c>
      <c r="D3490">
        <v>132</v>
      </c>
      <c r="E3490" t="s">
        <v>86</v>
      </c>
      <c r="F3490" t="s">
        <v>87</v>
      </c>
      <c r="G3490" t="s">
        <v>88</v>
      </c>
      <c r="H3490" t="s">
        <v>89</v>
      </c>
      <c r="I3490" t="s">
        <v>224</v>
      </c>
      <c r="J3490" t="s">
        <v>91</v>
      </c>
      <c r="K3490" t="s">
        <v>225</v>
      </c>
      <c r="L3490">
        <v>700</v>
      </c>
      <c r="M3490">
        <v>1660980</v>
      </c>
      <c r="N3490">
        <v>327639</v>
      </c>
      <c r="O3490">
        <v>80351</v>
      </c>
      <c r="P3490">
        <v>222356</v>
      </c>
      <c r="Q3490" t="s">
        <v>93</v>
      </c>
      <c r="R3490">
        <v>788913</v>
      </c>
    </row>
    <row r="3491" spans="1:18" x14ac:dyDescent="0.25">
      <c r="A3491" t="s">
        <v>416</v>
      </c>
      <c r="B3491" t="s">
        <v>417</v>
      </c>
      <c r="C3491" t="s">
        <v>85</v>
      </c>
      <c r="D3491">
        <v>132</v>
      </c>
      <c r="E3491" t="s">
        <v>86</v>
      </c>
      <c r="F3491" t="s">
        <v>87</v>
      </c>
      <c r="G3491" t="s">
        <v>88</v>
      </c>
      <c r="H3491" t="s">
        <v>89</v>
      </c>
      <c r="I3491" t="s">
        <v>224</v>
      </c>
      <c r="J3491" t="s">
        <v>91</v>
      </c>
      <c r="K3491" t="s">
        <v>225</v>
      </c>
      <c r="L3491">
        <v>20350</v>
      </c>
      <c r="M3491">
        <v>1660980</v>
      </c>
      <c r="N3491">
        <v>327639</v>
      </c>
      <c r="O3491">
        <v>80351</v>
      </c>
      <c r="P3491">
        <v>222356</v>
      </c>
      <c r="Q3491" t="s">
        <v>93</v>
      </c>
      <c r="R3491">
        <v>788913</v>
      </c>
    </row>
    <row r="3492" spans="1:18" x14ac:dyDescent="0.25">
      <c r="A3492" t="s">
        <v>416</v>
      </c>
      <c r="B3492" t="s">
        <v>417</v>
      </c>
      <c r="C3492" t="s">
        <v>85</v>
      </c>
      <c r="D3492">
        <v>132</v>
      </c>
      <c r="E3492" t="s">
        <v>86</v>
      </c>
      <c r="F3492" t="s">
        <v>87</v>
      </c>
      <c r="G3492" t="s">
        <v>88</v>
      </c>
      <c r="H3492" t="s">
        <v>89</v>
      </c>
      <c r="I3492" t="s">
        <v>190</v>
      </c>
      <c r="J3492" t="s">
        <v>91</v>
      </c>
      <c r="K3492" t="s">
        <v>191</v>
      </c>
      <c r="L3492">
        <v>3480</v>
      </c>
      <c r="M3492">
        <v>1660980</v>
      </c>
      <c r="N3492">
        <v>327639</v>
      </c>
      <c r="O3492">
        <v>80351</v>
      </c>
      <c r="P3492">
        <v>222356</v>
      </c>
      <c r="Q3492" t="s">
        <v>93</v>
      </c>
      <c r="R3492">
        <v>788913</v>
      </c>
    </row>
    <row r="3493" spans="1:18" x14ac:dyDescent="0.25">
      <c r="A3493" t="s">
        <v>416</v>
      </c>
      <c r="B3493" t="s">
        <v>417</v>
      </c>
      <c r="C3493" t="s">
        <v>85</v>
      </c>
      <c r="D3493">
        <v>132</v>
      </c>
      <c r="E3493" t="s">
        <v>86</v>
      </c>
      <c r="F3493" t="s">
        <v>87</v>
      </c>
      <c r="G3493" t="s">
        <v>88</v>
      </c>
      <c r="H3493" t="s">
        <v>89</v>
      </c>
      <c r="I3493" t="s">
        <v>190</v>
      </c>
      <c r="J3493" t="s">
        <v>91</v>
      </c>
      <c r="K3493" t="s">
        <v>191</v>
      </c>
      <c r="L3493">
        <v>700</v>
      </c>
      <c r="M3493">
        <v>1660980</v>
      </c>
      <c r="N3493">
        <v>327639</v>
      </c>
      <c r="O3493">
        <v>80351</v>
      </c>
      <c r="P3493">
        <v>222356</v>
      </c>
      <c r="Q3493" t="s">
        <v>93</v>
      </c>
      <c r="R3493">
        <v>788913</v>
      </c>
    </row>
    <row r="3494" spans="1:18" x14ac:dyDescent="0.25">
      <c r="A3494" t="s">
        <v>416</v>
      </c>
      <c r="B3494" t="s">
        <v>417</v>
      </c>
      <c r="C3494" t="s">
        <v>85</v>
      </c>
      <c r="D3494">
        <v>132</v>
      </c>
      <c r="E3494" t="s">
        <v>86</v>
      </c>
      <c r="F3494" t="s">
        <v>87</v>
      </c>
      <c r="G3494" t="s">
        <v>88</v>
      </c>
      <c r="H3494" t="s">
        <v>89</v>
      </c>
      <c r="I3494" t="s">
        <v>190</v>
      </c>
      <c r="J3494" t="s">
        <v>91</v>
      </c>
      <c r="K3494" t="s">
        <v>191</v>
      </c>
      <c r="L3494">
        <v>450</v>
      </c>
      <c r="M3494">
        <v>1660980</v>
      </c>
      <c r="N3494">
        <v>327639</v>
      </c>
      <c r="O3494">
        <v>80351</v>
      </c>
      <c r="P3494">
        <v>222356</v>
      </c>
      <c r="Q3494" t="s">
        <v>93</v>
      </c>
      <c r="R3494">
        <v>788913</v>
      </c>
    </row>
    <row r="3495" spans="1:18" x14ac:dyDescent="0.25">
      <c r="A3495" t="s">
        <v>416</v>
      </c>
      <c r="B3495" t="s">
        <v>417</v>
      </c>
      <c r="C3495" t="s">
        <v>85</v>
      </c>
      <c r="D3495">
        <v>132</v>
      </c>
      <c r="E3495" t="s">
        <v>86</v>
      </c>
      <c r="F3495" t="s">
        <v>87</v>
      </c>
      <c r="G3495" t="s">
        <v>88</v>
      </c>
      <c r="H3495" t="s">
        <v>89</v>
      </c>
      <c r="I3495" t="s">
        <v>138</v>
      </c>
      <c r="J3495" t="s">
        <v>91</v>
      </c>
      <c r="K3495" t="s">
        <v>139</v>
      </c>
      <c r="L3495">
        <v>21579</v>
      </c>
      <c r="M3495">
        <v>1660980</v>
      </c>
      <c r="N3495">
        <v>327639</v>
      </c>
      <c r="O3495">
        <v>80351</v>
      </c>
      <c r="P3495">
        <v>222356</v>
      </c>
      <c r="Q3495" t="s">
        <v>93</v>
      </c>
      <c r="R3495">
        <v>788913</v>
      </c>
    </row>
    <row r="3496" spans="1:18" x14ac:dyDescent="0.25">
      <c r="A3496" t="s">
        <v>416</v>
      </c>
      <c r="B3496" t="s">
        <v>417</v>
      </c>
      <c r="C3496" t="s">
        <v>85</v>
      </c>
      <c r="D3496">
        <v>132</v>
      </c>
      <c r="E3496" t="s">
        <v>86</v>
      </c>
      <c r="F3496" t="s">
        <v>87</v>
      </c>
      <c r="G3496" t="s">
        <v>88</v>
      </c>
      <c r="H3496" t="s">
        <v>89</v>
      </c>
      <c r="I3496" t="s">
        <v>138</v>
      </c>
      <c r="J3496" t="s">
        <v>91</v>
      </c>
      <c r="K3496" t="s">
        <v>139</v>
      </c>
      <c r="L3496">
        <v>8000</v>
      </c>
      <c r="M3496">
        <v>1660980</v>
      </c>
      <c r="N3496">
        <v>327639</v>
      </c>
      <c r="O3496">
        <v>80351</v>
      </c>
      <c r="P3496">
        <v>222356</v>
      </c>
      <c r="Q3496" t="s">
        <v>93</v>
      </c>
      <c r="R3496">
        <v>788913</v>
      </c>
    </row>
    <row r="3497" spans="1:18" x14ac:dyDescent="0.25">
      <c r="A3497" t="s">
        <v>416</v>
      </c>
      <c r="B3497" t="s">
        <v>417</v>
      </c>
      <c r="C3497" t="s">
        <v>85</v>
      </c>
      <c r="D3497">
        <v>132</v>
      </c>
      <c r="E3497" t="s">
        <v>86</v>
      </c>
      <c r="F3497" t="s">
        <v>87</v>
      </c>
      <c r="G3497" t="s">
        <v>88</v>
      </c>
      <c r="H3497" t="s">
        <v>89</v>
      </c>
      <c r="I3497" t="s">
        <v>190</v>
      </c>
      <c r="J3497" t="s">
        <v>91</v>
      </c>
      <c r="K3497" t="s">
        <v>191</v>
      </c>
      <c r="L3497">
        <v>950</v>
      </c>
      <c r="M3497">
        <v>1660980</v>
      </c>
      <c r="N3497">
        <v>327639</v>
      </c>
      <c r="O3497">
        <v>80351</v>
      </c>
      <c r="P3497">
        <v>222356</v>
      </c>
      <c r="Q3497" t="s">
        <v>93</v>
      </c>
      <c r="R3497">
        <v>788913</v>
      </c>
    </row>
    <row r="3498" spans="1:18" x14ac:dyDescent="0.25">
      <c r="A3498" t="s">
        <v>416</v>
      </c>
      <c r="B3498" t="s">
        <v>417</v>
      </c>
      <c r="C3498" t="s">
        <v>85</v>
      </c>
      <c r="D3498">
        <v>132</v>
      </c>
      <c r="E3498" t="s">
        <v>86</v>
      </c>
      <c r="F3498" t="s">
        <v>87</v>
      </c>
      <c r="G3498" t="s">
        <v>88</v>
      </c>
      <c r="H3498" t="s">
        <v>89</v>
      </c>
      <c r="I3498" t="s">
        <v>130</v>
      </c>
      <c r="J3498" t="s">
        <v>91</v>
      </c>
      <c r="K3498" t="s">
        <v>131</v>
      </c>
      <c r="L3498">
        <v>10400</v>
      </c>
      <c r="M3498">
        <v>1660980</v>
      </c>
      <c r="N3498">
        <v>327639</v>
      </c>
      <c r="O3498">
        <v>80351</v>
      </c>
      <c r="P3498">
        <v>222356</v>
      </c>
      <c r="Q3498" t="s">
        <v>93</v>
      </c>
      <c r="R3498">
        <v>788913</v>
      </c>
    </row>
    <row r="3499" spans="1:18" x14ac:dyDescent="0.25">
      <c r="A3499" t="s">
        <v>418</v>
      </c>
      <c r="B3499" t="s">
        <v>419</v>
      </c>
      <c r="C3499" t="s">
        <v>85</v>
      </c>
      <c r="D3499">
        <v>101</v>
      </c>
      <c r="E3499" t="s">
        <v>86</v>
      </c>
      <c r="F3499" t="s">
        <v>87</v>
      </c>
      <c r="G3499" t="s">
        <v>88</v>
      </c>
      <c r="H3499" t="s">
        <v>89</v>
      </c>
      <c r="I3499" t="s">
        <v>190</v>
      </c>
      <c r="J3499" t="s">
        <v>91</v>
      </c>
      <c r="K3499" t="s">
        <v>191</v>
      </c>
      <c r="L3499">
        <v>600</v>
      </c>
      <c r="M3499">
        <v>1066278</v>
      </c>
      <c r="N3499">
        <v>185232</v>
      </c>
      <c r="O3499">
        <v>64751</v>
      </c>
      <c r="P3499">
        <v>132312</v>
      </c>
      <c r="Q3499" t="s">
        <v>93</v>
      </c>
      <c r="R3499">
        <v>531916</v>
      </c>
    </row>
    <row r="3500" spans="1:18" x14ac:dyDescent="0.25">
      <c r="A3500" t="s">
        <v>418</v>
      </c>
      <c r="B3500" t="s">
        <v>419</v>
      </c>
      <c r="C3500" t="s">
        <v>85</v>
      </c>
      <c r="D3500">
        <v>101</v>
      </c>
      <c r="E3500" t="s">
        <v>86</v>
      </c>
      <c r="F3500" t="s">
        <v>87</v>
      </c>
      <c r="G3500" t="s">
        <v>88</v>
      </c>
      <c r="H3500" t="s">
        <v>89</v>
      </c>
      <c r="I3500" t="s">
        <v>190</v>
      </c>
      <c r="J3500" t="s">
        <v>91</v>
      </c>
      <c r="K3500" t="s">
        <v>191</v>
      </c>
      <c r="L3500">
        <v>600</v>
      </c>
      <c r="M3500">
        <v>1066278</v>
      </c>
      <c r="N3500">
        <v>185232</v>
      </c>
      <c r="O3500">
        <v>64751</v>
      </c>
      <c r="P3500">
        <v>132312</v>
      </c>
      <c r="Q3500" t="s">
        <v>93</v>
      </c>
      <c r="R3500">
        <v>531916</v>
      </c>
    </row>
    <row r="3501" spans="1:18" x14ac:dyDescent="0.25">
      <c r="A3501" t="s">
        <v>418</v>
      </c>
      <c r="B3501" t="s">
        <v>419</v>
      </c>
      <c r="C3501" t="s">
        <v>85</v>
      </c>
      <c r="D3501">
        <v>101</v>
      </c>
      <c r="E3501" t="s">
        <v>86</v>
      </c>
      <c r="F3501" t="s">
        <v>87</v>
      </c>
      <c r="G3501" t="s">
        <v>88</v>
      </c>
      <c r="H3501" t="s">
        <v>89</v>
      </c>
      <c r="I3501" t="s">
        <v>190</v>
      </c>
      <c r="J3501" t="s">
        <v>91</v>
      </c>
      <c r="K3501" t="s">
        <v>191</v>
      </c>
      <c r="L3501">
        <v>600</v>
      </c>
      <c r="M3501">
        <v>1066278</v>
      </c>
      <c r="N3501">
        <v>185232</v>
      </c>
      <c r="O3501">
        <v>64751</v>
      </c>
      <c r="P3501">
        <v>132312</v>
      </c>
      <c r="Q3501" t="s">
        <v>93</v>
      </c>
      <c r="R3501">
        <v>531916</v>
      </c>
    </row>
    <row r="3502" spans="1:18" x14ac:dyDescent="0.25">
      <c r="A3502" t="s">
        <v>418</v>
      </c>
      <c r="B3502" t="s">
        <v>419</v>
      </c>
      <c r="C3502" t="s">
        <v>85</v>
      </c>
      <c r="D3502">
        <v>101</v>
      </c>
      <c r="E3502" t="s">
        <v>86</v>
      </c>
      <c r="F3502" t="s">
        <v>87</v>
      </c>
      <c r="G3502" t="s">
        <v>88</v>
      </c>
      <c r="H3502" t="s">
        <v>89</v>
      </c>
      <c r="I3502" t="s">
        <v>190</v>
      </c>
      <c r="J3502" t="s">
        <v>91</v>
      </c>
      <c r="K3502" t="s">
        <v>191</v>
      </c>
      <c r="L3502">
        <v>650</v>
      </c>
      <c r="M3502">
        <v>1066278</v>
      </c>
      <c r="N3502">
        <v>185232</v>
      </c>
      <c r="O3502">
        <v>64751</v>
      </c>
      <c r="P3502">
        <v>132312</v>
      </c>
      <c r="Q3502" t="s">
        <v>93</v>
      </c>
      <c r="R3502">
        <v>531916</v>
      </c>
    </row>
    <row r="3503" spans="1:18" x14ac:dyDescent="0.25">
      <c r="A3503" t="s">
        <v>418</v>
      </c>
      <c r="B3503" t="s">
        <v>419</v>
      </c>
      <c r="C3503" t="s">
        <v>85</v>
      </c>
      <c r="D3503">
        <v>101</v>
      </c>
      <c r="E3503" t="s">
        <v>86</v>
      </c>
      <c r="F3503" t="s">
        <v>87</v>
      </c>
      <c r="G3503" t="s">
        <v>88</v>
      </c>
      <c r="H3503" t="s">
        <v>89</v>
      </c>
      <c r="I3503" t="s">
        <v>190</v>
      </c>
      <c r="J3503" t="s">
        <v>91</v>
      </c>
      <c r="K3503" t="s">
        <v>191</v>
      </c>
      <c r="L3503">
        <v>3000</v>
      </c>
      <c r="M3503">
        <v>1066278</v>
      </c>
      <c r="N3503">
        <v>185232</v>
      </c>
      <c r="O3503">
        <v>64751</v>
      </c>
      <c r="P3503">
        <v>132312</v>
      </c>
      <c r="Q3503" t="s">
        <v>93</v>
      </c>
      <c r="R3503">
        <v>531916</v>
      </c>
    </row>
    <row r="3504" spans="1:18" x14ac:dyDescent="0.25">
      <c r="A3504" t="s">
        <v>418</v>
      </c>
      <c r="B3504" t="s">
        <v>419</v>
      </c>
      <c r="C3504" t="s">
        <v>85</v>
      </c>
      <c r="D3504">
        <v>101</v>
      </c>
      <c r="E3504" t="s">
        <v>86</v>
      </c>
      <c r="F3504" t="s">
        <v>87</v>
      </c>
      <c r="G3504" t="s">
        <v>88</v>
      </c>
      <c r="H3504" t="s">
        <v>89</v>
      </c>
      <c r="I3504" t="s">
        <v>190</v>
      </c>
      <c r="J3504" t="s">
        <v>91</v>
      </c>
      <c r="K3504" t="s">
        <v>191</v>
      </c>
      <c r="L3504">
        <v>2000</v>
      </c>
      <c r="M3504">
        <v>1066278</v>
      </c>
      <c r="N3504">
        <v>185232</v>
      </c>
      <c r="O3504">
        <v>64751</v>
      </c>
      <c r="P3504">
        <v>132312</v>
      </c>
      <c r="Q3504" t="s">
        <v>93</v>
      </c>
      <c r="R3504">
        <v>531916</v>
      </c>
    </row>
    <row r="3505" spans="1:18" x14ac:dyDescent="0.25">
      <c r="A3505" t="s">
        <v>418</v>
      </c>
      <c r="B3505" t="s">
        <v>419</v>
      </c>
      <c r="C3505" t="s">
        <v>85</v>
      </c>
      <c r="D3505">
        <v>101</v>
      </c>
      <c r="E3505" t="s">
        <v>86</v>
      </c>
      <c r="F3505" t="s">
        <v>87</v>
      </c>
      <c r="G3505" t="s">
        <v>88</v>
      </c>
      <c r="H3505" t="s">
        <v>89</v>
      </c>
      <c r="I3505" t="s">
        <v>190</v>
      </c>
      <c r="J3505" t="s">
        <v>91</v>
      </c>
      <c r="K3505" t="s">
        <v>191</v>
      </c>
      <c r="L3505">
        <v>9900</v>
      </c>
      <c r="M3505">
        <v>1066278</v>
      </c>
      <c r="N3505">
        <v>185232</v>
      </c>
      <c r="O3505">
        <v>64751</v>
      </c>
      <c r="P3505">
        <v>132312</v>
      </c>
      <c r="Q3505" t="s">
        <v>93</v>
      </c>
      <c r="R3505">
        <v>531916</v>
      </c>
    </row>
    <row r="3506" spans="1:18" x14ac:dyDescent="0.25">
      <c r="A3506" t="s">
        <v>418</v>
      </c>
      <c r="B3506" t="s">
        <v>419</v>
      </c>
      <c r="C3506" t="s">
        <v>85</v>
      </c>
      <c r="D3506">
        <v>101</v>
      </c>
      <c r="E3506" t="s">
        <v>86</v>
      </c>
      <c r="F3506" t="s">
        <v>87</v>
      </c>
      <c r="G3506" t="s">
        <v>88</v>
      </c>
      <c r="H3506" t="s">
        <v>89</v>
      </c>
      <c r="I3506" t="s">
        <v>190</v>
      </c>
      <c r="J3506" t="s">
        <v>91</v>
      </c>
      <c r="K3506" t="s">
        <v>191</v>
      </c>
      <c r="L3506">
        <v>3750</v>
      </c>
      <c r="M3506">
        <v>1066278</v>
      </c>
      <c r="N3506">
        <v>185232</v>
      </c>
      <c r="O3506">
        <v>64751</v>
      </c>
      <c r="P3506">
        <v>132312</v>
      </c>
      <c r="Q3506" t="s">
        <v>93</v>
      </c>
      <c r="R3506">
        <v>531916</v>
      </c>
    </row>
    <row r="3507" spans="1:18" x14ac:dyDescent="0.25">
      <c r="A3507" t="s">
        <v>418</v>
      </c>
      <c r="B3507" t="s">
        <v>419</v>
      </c>
      <c r="C3507" t="s">
        <v>85</v>
      </c>
      <c r="D3507">
        <v>101</v>
      </c>
      <c r="E3507" t="s">
        <v>86</v>
      </c>
      <c r="F3507" t="s">
        <v>87</v>
      </c>
      <c r="G3507" t="s">
        <v>88</v>
      </c>
      <c r="H3507" t="s">
        <v>89</v>
      </c>
      <c r="I3507" t="s">
        <v>190</v>
      </c>
      <c r="J3507" t="s">
        <v>91</v>
      </c>
      <c r="K3507" t="s">
        <v>191</v>
      </c>
      <c r="L3507">
        <v>2250</v>
      </c>
      <c r="M3507">
        <v>1066278</v>
      </c>
      <c r="N3507">
        <v>185232</v>
      </c>
      <c r="O3507">
        <v>64751</v>
      </c>
      <c r="P3507">
        <v>132312</v>
      </c>
      <c r="Q3507" t="s">
        <v>93</v>
      </c>
      <c r="R3507">
        <v>531916</v>
      </c>
    </row>
    <row r="3508" spans="1:18" x14ac:dyDescent="0.25">
      <c r="A3508" t="s">
        <v>418</v>
      </c>
      <c r="B3508" t="s">
        <v>419</v>
      </c>
      <c r="C3508" t="s">
        <v>85</v>
      </c>
      <c r="D3508">
        <v>101</v>
      </c>
      <c r="E3508" t="s">
        <v>86</v>
      </c>
      <c r="F3508" t="s">
        <v>87</v>
      </c>
      <c r="G3508" t="s">
        <v>88</v>
      </c>
      <c r="H3508" t="s">
        <v>89</v>
      </c>
      <c r="I3508" t="s">
        <v>190</v>
      </c>
      <c r="J3508" t="s">
        <v>91</v>
      </c>
      <c r="K3508" t="s">
        <v>191</v>
      </c>
      <c r="L3508">
        <v>7500</v>
      </c>
      <c r="M3508">
        <v>1066278</v>
      </c>
      <c r="N3508">
        <v>185232</v>
      </c>
      <c r="O3508">
        <v>64751</v>
      </c>
      <c r="P3508">
        <v>132312</v>
      </c>
      <c r="Q3508" t="s">
        <v>93</v>
      </c>
      <c r="R3508">
        <v>531916</v>
      </c>
    </row>
    <row r="3509" spans="1:18" x14ac:dyDescent="0.25">
      <c r="A3509" t="s">
        <v>418</v>
      </c>
      <c r="B3509" t="s">
        <v>419</v>
      </c>
      <c r="C3509" t="s">
        <v>85</v>
      </c>
      <c r="D3509">
        <v>101</v>
      </c>
      <c r="E3509" t="s">
        <v>86</v>
      </c>
      <c r="F3509" t="s">
        <v>87</v>
      </c>
      <c r="G3509" t="s">
        <v>88</v>
      </c>
      <c r="H3509" t="s">
        <v>89</v>
      </c>
      <c r="I3509" t="s">
        <v>190</v>
      </c>
      <c r="J3509" t="s">
        <v>91</v>
      </c>
      <c r="K3509" t="s">
        <v>191</v>
      </c>
      <c r="L3509">
        <v>6650</v>
      </c>
      <c r="M3509">
        <v>1066278</v>
      </c>
      <c r="N3509">
        <v>185232</v>
      </c>
      <c r="O3509">
        <v>64751</v>
      </c>
      <c r="P3509">
        <v>132312</v>
      </c>
      <c r="Q3509" t="s">
        <v>93</v>
      </c>
      <c r="R3509">
        <v>531916</v>
      </c>
    </row>
    <row r="3510" spans="1:18" x14ac:dyDescent="0.25">
      <c r="A3510" t="s">
        <v>418</v>
      </c>
      <c r="B3510" t="s">
        <v>419</v>
      </c>
      <c r="C3510" t="s">
        <v>85</v>
      </c>
      <c r="D3510">
        <v>101</v>
      </c>
      <c r="E3510" t="s">
        <v>86</v>
      </c>
      <c r="F3510" t="s">
        <v>87</v>
      </c>
      <c r="G3510" t="s">
        <v>88</v>
      </c>
      <c r="H3510" t="s">
        <v>89</v>
      </c>
      <c r="I3510" t="s">
        <v>180</v>
      </c>
      <c r="J3510" t="s">
        <v>91</v>
      </c>
      <c r="K3510" t="s">
        <v>181</v>
      </c>
      <c r="L3510">
        <v>39981</v>
      </c>
      <c r="M3510">
        <v>1066278</v>
      </c>
      <c r="N3510">
        <v>185232</v>
      </c>
      <c r="O3510">
        <v>64751</v>
      </c>
      <c r="P3510">
        <v>132312</v>
      </c>
      <c r="Q3510" t="s">
        <v>93</v>
      </c>
      <c r="R3510">
        <v>531916</v>
      </c>
    </row>
    <row r="3511" spans="1:18" x14ac:dyDescent="0.25">
      <c r="A3511" t="s">
        <v>418</v>
      </c>
      <c r="B3511" t="s">
        <v>419</v>
      </c>
      <c r="C3511" t="s">
        <v>85</v>
      </c>
      <c r="D3511">
        <v>101</v>
      </c>
      <c r="E3511" t="s">
        <v>86</v>
      </c>
      <c r="F3511" t="s">
        <v>87</v>
      </c>
      <c r="G3511" t="s">
        <v>88</v>
      </c>
      <c r="H3511" t="s">
        <v>89</v>
      </c>
      <c r="I3511" t="s">
        <v>138</v>
      </c>
      <c r="J3511" t="s">
        <v>91</v>
      </c>
      <c r="K3511" t="s">
        <v>139</v>
      </c>
      <c r="L3511">
        <v>317823</v>
      </c>
      <c r="M3511">
        <v>1066278</v>
      </c>
      <c r="N3511">
        <v>185232</v>
      </c>
      <c r="O3511">
        <v>64751</v>
      </c>
      <c r="P3511">
        <v>132312</v>
      </c>
      <c r="Q3511" t="s">
        <v>93</v>
      </c>
      <c r="R3511">
        <v>531916</v>
      </c>
    </row>
    <row r="3512" spans="1:18" x14ac:dyDescent="0.25">
      <c r="A3512" t="s">
        <v>418</v>
      </c>
      <c r="B3512" t="s">
        <v>419</v>
      </c>
      <c r="C3512" t="s">
        <v>85</v>
      </c>
      <c r="D3512">
        <v>101</v>
      </c>
      <c r="E3512" t="s">
        <v>86</v>
      </c>
      <c r="F3512" t="s">
        <v>87</v>
      </c>
      <c r="G3512" t="s">
        <v>88</v>
      </c>
      <c r="H3512" t="s">
        <v>89</v>
      </c>
      <c r="I3512" t="s">
        <v>224</v>
      </c>
      <c r="J3512" t="s">
        <v>91</v>
      </c>
      <c r="K3512" t="s">
        <v>225</v>
      </c>
      <c r="L3512">
        <v>2762</v>
      </c>
      <c r="M3512">
        <v>1066278</v>
      </c>
      <c r="N3512">
        <v>185232</v>
      </c>
      <c r="O3512">
        <v>64751</v>
      </c>
      <c r="P3512">
        <v>132312</v>
      </c>
      <c r="Q3512" t="s">
        <v>93</v>
      </c>
      <c r="R3512">
        <v>531916</v>
      </c>
    </row>
    <row r="3513" spans="1:18" x14ac:dyDescent="0.25">
      <c r="A3513" t="s">
        <v>418</v>
      </c>
      <c r="B3513" t="s">
        <v>419</v>
      </c>
      <c r="C3513" t="s">
        <v>85</v>
      </c>
      <c r="D3513">
        <v>101</v>
      </c>
      <c r="E3513" t="s">
        <v>86</v>
      </c>
      <c r="F3513" t="s">
        <v>87</v>
      </c>
      <c r="G3513" t="s">
        <v>88</v>
      </c>
      <c r="H3513" t="s">
        <v>89</v>
      </c>
      <c r="I3513" t="s">
        <v>90</v>
      </c>
      <c r="J3513" t="s">
        <v>91</v>
      </c>
      <c r="K3513" t="s">
        <v>92</v>
      </c>
      <c r="L3513">
        <v>0</v>
      </c>
      <c r="M3513">
        <v>1066278</v>
      </c>
      <c r="N3513">
        <v>185232</v>
      </c>
      <c r="O3513">
        <v>64751</v>
      </c>
      <c r="P3513">
        <v>132312</v>
      </c>
      <c r="Q3513" t="s">
        <v>93</v>
      </c>
      <c r="R3513">
        <v>531916</v>
      </c>
    </row>
    <row r="3514" spans="1:18" x14ac:dyDescent="0.25">
      <c r="A3514" t="s">
        <v>418</v>
      </c>
      <c r="B3514" t="s">
        <v>419</v>
      </c>
      <c r="C3514" t="s">
        <v>85</v>
      </c>
      <c r="D3514">
        <v>101</v>
      </c>
      <c r="E3514" t="s">
        <v>86</v>
      </c>
      <c r="F3514" t="s">
        <v>87</v>
      </c>
      <c r="G3514" t="s">
        <v>88</v>
      </c>
      <c r="H3514" t="s">
        <v>89</v>
      </c>
      <c r="I3514" t="s">
        <v>94</v>
      </c>
      <c r="J3514" t="s">
        <v>91</v>
      </c>
      <c r="K3514" t="s">
        <v>95</v>
      </c>
      <c r="L3514">
        <v>0</v>
      </c>
      <c r="M3514">
        <v>1066278</v>
      </c>
      <c r="N3514">
        <v>185232</v>
      </c>
      <c r="O3514">
        <v>64751</v>
      </c>
      <c r="P3514">
        <v>132312</v>
      </c>
      <c r="Q3514" t="s">
        <v>93</v>
      </c>
      <c r="R3514">
        <v>531916</v>
      </c>
    </row>
    <row r="3515" spans="1:18" x14ac:dyDescent="0.25">
      <c r="A3515" t="s">
        <v>418</v>
      </c>
      <c r="B3515" t="s">
        <v>419</v>
      </c>
      <c r="C3515" t="s">
        <v>85</v>
      </c>
      <c r="D3515">
        <v>101</v>
      </c>
      <c r="E3515" t="s">
        <v>86</v>
      </c>
      <c r="F3515" t="s">
        <v>87</v>
      </c>
      <c r="G3515" t="s">
        <v>88</v>
      </c>
      <c r="H3515" t="s">
        <v>89</v>
      </c>
      <c r="I3515" t="s">
        <v>96</v>
      </c>
      <c r="J3515" t="s">
        <v>91</v>
      </c>
      <c r="K3515" t="s">
        <v>97</v>
      </c>
      <c r="L3515">
        <v>0</v>
      </c>
      <c r="M3515">
        <v>1066278</v>
      </c>
      <c r="N3515">
        <v>185232</v>
      </c>
      <c r="O3515">
        <v>64751</v>
      </c>
      <c r="P3515">
        <v>132312</v>
      </c>
      <c r="Q3515" t="s">
        <v>93</v>
      </c>
      <c r="R3515">
        <v>531916</v>
      </c>
    </row>
    <row r="3516" spans="1:18" x14ac:dyDescent="0.25">
      <c r="A3516" t="s">
        <v>418</v>
      </c>
      <c r="B3516" t="s">
        <v>419</v>
      </c>
      <c r="C3516" t="s">
        <v>85</v>
      </c>
      <c r="D3516">
        <v>101</v>
      </c>
      <c r="E3516" t="s">
        <v>86</v>
      </c>
      <c r="F3516" t="s">
        <v>87</v>
      </c>
      <c r="G3516" t="s">
        <v>88</v>
      </c>
      <c r="H3516" t="s">
        <v>89</v>
      </c>
      <c r="I3516" t="s">
        <v>98</v>
      </c>
      <c r="J3516" t="s">
        <v>91</v>
      </c>
      <c r="K3516" t="s">
        <v>99</v>
      </c>
      <c r="L3516">
        <v>0</v>
      </c>
      <c r="M3516">
        <v>1066278</v>
      </c>
      <c r="N3516">
        <v>185232</v>
      </c>
      <c r="O3516">
        <v>64751</v>
      </c>
      <c r="P3516">
        <v>132312</v>
      </c>
      <c r="Q3516" t="s">
        <v>93</v>
      </c>
      <c r="R3516">
        <v>531916</v>
      </c>
    </row>
    <row r="3517" spans="1:18" x14ac:dyDescent="0.25">
      <c r="A3517" t="s">
        <v>418</v>
      </c>
      <c r="B3517" t="s">
        <v>419</v>
      </c>
      <c r="C3517" t="s">
        <v>85</v>
      </c>
      <c r="D3517">
        <v>101</v>
      </c>
      <c r="E3517" t="s">
        <v>86</v>
      </c>
      <c r="F3517" t="s">
        <v>87</v>
      </c>
      <c r="G3517" t="s">
        <v>88</v>
      </c>
      <c r="H3517" t="s">
        <v>89</v>
      </c>
      <c r="I3517" t="s">
        <v>100</v>
      </c>
      <c r="J3517" t="s">
        <v>91</v>
      </c>
      <c r="K3517" t="s">
        <v>101</v>
      </c>
      <c r="L3517">
        <v>0</v>
      </c>
      <c r="M3517">
        <v>1066278</v>
      </c>
      <c r="N3517">
        <v>185232</v>
      </c>
      <c r="O3517">
        <v>64751</v>
      </c>
      <c r="P3517">
        <v>132312</v>
      </c>
      <c r="Q3517" t="s">
        <v>93</v>
      </c>
      <c r="R3517">
        <v>531916</v>
      </c>
    </row>
    <row r="3518" spans="1:18" x14ac:dyDescent="0.25">
      <c r="A3518" t="s">
        <v>418</v>
      </c>
      <c r="B3518" t="s">
        <v>419</v>
      </c>
      <c r="C3518" t="s">
        <v>85</v>
      </c>
      <c r="D3518">
        <v>101</v>
      </c>
      <c r="E3518" t="s">
        <v>86</v>
      </c>
      <c r="F3518" t="s">
        <v>87</v>
      </c>
      <c r="G3518" t="s">
        <v>88</v>
      </c>
      <c r="H3518" t="s">
        <v>89</v>
      </c>
      <c r="I3518" t="s">
        <v>102</v>
      </c>
      <c r="J3518" t="s">
        <v>91</v>
      </c>
      <c r="K3518" t="s">
        <v>103</v>
      </c>
      <c r="L3518">
        <v>0</v>
      </c>
      <c r="M3518">
        <v>1066278</v>
      </c>
      <c r="N3518">
        <v>185232</v>
      </c>
      <c r="O3518">
        <v>64751</v>
      </c>
      <c r="P3518">
        <v>132312</v>
      </c>
      <c r="Q3518" t="s">
        <v>93</v>
      </c>
      <c r="R3518">
        <v>531916</v>
      </c>
    </row>
    <row r="3519" spans="1:18" x14ac:dyDescent="0.25">
      <c r="A3519" t="s">
        <v>418</v>
      </c>
      <c r="B3519" t="s">
        <v>419</v>
      </c>
      <c r="C3519" t="s">
        <v>85</v>
      </c>
      <c r="D3519">
        <v>101</v>
      </c>
      <c r="E3519" t="s">
        <v>86</v>
      </c>
      <c r="F3519" t="s">
        <v>87</v>
      </c>
      <c r="G3519" t="s">
        <v>88</v>
      </c>
      <c r="H3519" t="s">
        <v>89</v>
      </c>
      <c r="I3519" t="s">
        <v>104</v>
      </c>
      <c r="J3519" t="s">
        <v>91</v>
      </c>
      <c r="K3519" t="s">
        <v>105</v>
      </c>
      <c r="L3519">
        <v>0</v>
      </c>
      <c r="M3519">
        <v>1066278</v>
      </c>
      <c r="N3519">
        <v>185232</v>
      </c>
      <c r="O3519">
        <v>64751</v>
      </c>
      <c r="P3519">
        <v>132312</v>
      </c>
      <c r="Q3519" t="s">
        <v>93</v>
      </c>
      <c r="R3519">
        <v>531916</v>
      </c>
    </row>
    <row r="3520" spans="1:18" x14ac:dyDescent="0.25">
      <c r="A3520" t="s">
        <v>418</v>
      </c>
      <c r="B3520" t="s">
        <v>419</v>
      </c>
      <c r="C3520" t="s">
        <v>85</v>
      </c>
      <c r="D3520">
        <v>101</v>
      </c>
      <c r="E3520" t="s">
        <v>86</v>
      </c>
      <c r="F3520" t="s">
        <v>87</v>
      </c>
      <c r="G3520" t="s">
        <v>88</v>
      </c>
      <c r="H3520" t="s">
        <v>89</v>
      </c>
      <c r="I3520" t="s">
        <v>106</v>
      </c>
      <c r="J3520" t="s">
        <v>91</v>
      </c>
      <c r="K3520" t="s">
        <v>107</v>
      </c>
      <c r="L3520">
        <v>0</v>
      </c>
      <c r="M3520">
        <v>1066278</v>
      </c>
      <c r="N3520">
        <v>185232</v>
      </c>
      <c r="O3520">
        <v>64751</v>
      </c>
      <c r="P3520">
        <v>132312</v>
      </c>
      <c r="Q3520" t="s">
        <v>93</v>
      </c>
      <c r="R3520">
        <v>531916</v>
      </c>
    </row>
    <row r="3521" spans="1:18" x14ac:dyDescent="0.25">
      <c r="A3521" t="s">
        <v>418</v>
      </c>
      <c r="B3521" t="s">
        <v>419</v>
      </c>
      <c r="C3521" t="s">
        <v>85</v>
      </c>
      <c r="D3521">
        <v>101</v>
      </c>
      <c r="E3521" t="s">
        <v>86</v>
      </c>
      <c r="F3521" t="s">
        <v>87</v>
      </c>
      <c r="G3521" t="s">
        <v>88</v>
      </c>
      <c r="H3521" t="s">
        <v>89</v>
      </c>
      <c r="I3521" t="s">
        <v>108</v>
      </c>
      <c r="J3521" t="s">
        <v>91</v>
      </c>
      <c r="K3521" t="s">
        <v>109</v>
      </c>
      <c r="L3521">
        <v>0</v>
      </c>
      <c r="M3521">
        <v>1066278</v>
      </c>
      <c r="N3521">
        <v>185232</v>
      </c>
      <c r="O3521">
        <v>64751</v>
      </c>
      <c r="P3521">
        <v>132312</v>
      </c>
      <c r="Q3521" t="s">
        <v>93</v>
      </c>
      <c r="R3521">
        <v>531916</v>
      </c>
    </row>
    <row r="3522" spans="1:18" x14ac:dyDescent="0.25">
      <c r="A3522" t="s">
        <v>418</v>
      </c>
      <c r="B3522" t="s">
        <v>419</v>
      </c>
      <c r="C3522" t="s">
        <v>85</v>
      </c>
      <c r="D3522">
        <v>101</v>
      </c>
      <c r="E3522" t="s">
        <v>86</v>
      </c>
      <c r="F3522" t="s">
        <v>87</v>
      </c>
      <c r="G3522" t="s">
        <v>88</v>
      </c>
      <c r="H3522" t="s">
        <v>89</v>
      </c>
      <c r="I3522" t="s">
        <v>110</v>
      </c>
      <c r="J3522" t="s">
        <v>91</v>
      </c>
      <c r="K3522" t="s">
        <v>111</v>
      </c>
      <c r="L3522">
        <v>0</v>
      </c>
      <c r="M3522">
        <v>1066278</v>
      </c>
      <c r="N3522">
        <v>185232</v>
      </c>
      <c r="O3522">
        <v>64751</v>
      </c>
      <c r="P3522">
        <v>132312</v>
      </c>
      <c r="Q3522" t="s">
        <v>93</v>
      </c>
      <c r="R3522">
        <v>531916</v>
      </c>
    </row>
    <row r="3523" spans="1:18" x14ac:dyDescent="0.25">
      <c r="A3523" t="s">
        <v>418</v>
      </c>
      <c r="B3523" t="s">
        <v>419</v>
      </c>
      <c r="C3523" t="s">
        <v>85</v>
      </c>
      <c r="D3523">
        <v>101</v>
      </c>
      <c r="E3523" t="s">
        <v>86</v>
      </c>
      <c r="F3523" t="s">
        <v>87</v>
      </c>
      <c r="G3523" t="s">
        <v>88</v>
      </c>
      <c r="H3523" t="s">
        <v>89</v>
      </c>
      <c r="I3523" t="s">
        <v>112</v>
      </c>
      <c r="J3523" t="s">
        <v>91</v>
      </c>
      <c r="K3523" t="s">
        <v>113</v>
      </c>
      <c r="L3523">
        <v>9700</v>
      </c>
      <c r="M3523">
        <v>1066278</v>
      </c>
      <c r="N3523">
        <v>185232</v>
      </c>
      <c r="O3523">
        <v>64751</v>
      </c>
      <c r="P3523">
        <v>132312</v>
      </c>
      <c r="Q3523" t="s">
        <v>93</v>
      </c>
      <c r="R3523">
        <v>531916</v>
      </c>
    </row>
    <row r="3524" spans="1:18" x14ac:dyDescent="0.25">
      <c r="A3524" t="s">
        <v>418</v>
      </c>
      <c r="B3524" t="s">
        <v>419</v>
      </c>
      <c r="C3524" t="s">
        <v>85</v>
      </c>
      <c r="D3524">
        <v>101</v>
      </c>
      <c r="E3524" t="s">
        <v>86</v>
      </c>
      <c r="F3524" t="s">
        <v>87</v>
      </c>
      <c r="G3524" t="s">
        <v>88</v>
      </c>
      <c r="H3524" t="s">
        <v>89</v>
      </c>
      <c r="I3524" t="s">
        <v>114</v>
      </c>
      <c r="J3524" t="s">
        <v>91</v>
      </c>
      <c r="K3524" t="s">
        <v>115</v>
      </c>
      <c r="L3524">
        <v>0</v>
      </c>
      <c r="M3524">
        <v>1066278</v>
      </c>
      <c r="N3524">
        <v>185232</v>
      </c>
      <c r="O3524">
        <v>64751</v>
      </c>
      <c r="P3524">
        <v>132312</v>
      </c>
      <c r="Q3524" t="s">
        <v>93</v>
      </c>
      <c r="R3524">
        <v>531916</v>
      </c>
    </row>
    <row r="3525" spans="1:18" x14ac:dyDescent="0.25">
      <c r="A3525" t="s">
        <v>418</v>
      </c>
      <c r="B3525" t="s">
        <v>419</v>
      </c>
      <c r="C3525" t="s">
        <v>85</v>
      </c>
      <c r="D3525">
        <v>101</v>
      </c>
      <c r="E3525" t="s">
        <v>86</v>
      </c>
      <c r="F3525" t="s">
        <v>87</v>
      </c>
      <c r="G3525" t="s">
        <v>88</v>
      </c>
      <c r="H3525" t="s">
        <v>89</v>
      </c>
      <c r="I3525" t="s">
        <v>116</v>
      </c>
      <c r="J3525" t="s">
        <v>91</v>
      </c>
      <c r="K3525" t="s">
        <v>117</v>
      </c>
      <c r="L3525">
        <v>0</v>
      </c>
      <c r="M3525">
        <v>1066278</v>
      </c>
      <c r="N3525">
        <v>185232</v>
      </c>
      <c r="O3525">
        <v>64751</v>
      </c>
      <c r="P3525">
        <v>132312</v>
      </c>
      <c r="Q3525" t="s">
        <v>93</v>
      </c>
      <c r="R3525">
        <v>531916</v>
      </c>
    </row>
    <row r="3526" spans="1:18" x14ac:dyDescent="0.25">
      <c r="A3526" t="s">
        <v>418</v>
      </c>
      <c r="B3526" t="s">
        <v>419</v>
      </c>
      <c r="C3526" t="s">
        <v>85</v>
      </c>
      <c r="D3526">
        <v>101</v>
      </c>
      <c r="E3526" t="s">
        <v>86</v>
      </c>
      <c r="F3526" t="s">
        <v>87</v>
      </c>
      <c r="G3526" t="s">
        <v>88</v>
      </c>
      <c r="H3526" t="s">
        <v>89</v>
      </c>
      <c r="I3526" t="s">
        <v>118</v>
      </c>
      <c r="J3526" t="s">
        <v>91</v>
      </c>
      <c r="K3526" t="s">
        <v>119</v>
      </c>
      <c r="L3526">
        <v>0</v>
      </c>
      <c r="M3526">
        <v>1066278</v>
      </c>
      <c r="N3526">
        <v>185232</v>
      </c>
      <c r="O3526">
        <v>64751</v>
      </c>
      <c r="P3526">
        <v>132312</v>
      </c>
      <c r="Q3526" t="s">
        <v>93</v>
      </c>
      <c r="R3526">
        <v>531916</v>
      </c>
    </row>
    <row r="3527" spans="1:18" x14ac:dyDescent="0.25">
      <c r="A3527" t="s">
        <v>418</v>
      </c>
      <c r="B3527" t="s">
        <v>419</v>
      </c>
      <c r="C3527" t="s">
        <v>85</v>
      </c>
      <c r="D3527">
        <v>101</v>
      </c>
      <c r="E3527" t="s">
        <v>86</v>
      </c>
      <c r="F3527" t="s">
        <v>87</v>
      </c>
      <c r="G3527" t="s">
        <v>88</v>
      </c>
      <c r="H3527" t="s">
        <v>89</v>
      </c>
      <c r="I3527" t="s">
        <v>120</v>
      </c>
      <c r="J3527" t="s">
        <v>91</v>
      </c>
      <c r="K3527" t="s">
        <v>121</v>
      </c>
      <c r="L3527">
        <v>0</v>
      </c>
      <c r="M3527">
        <v>1066278</v>
      </c>
      <c r="N3527">
        <v>185232</v>
      </c>
      <c r="O3527">
        <v>64751</v>
      </c>
      <c r="P3527">
        <v>132312</v>
      </c>
      <c r="Q3527" t="s">
        <v>93</v>
      </c>
      <c r="R3527">
        <v>531916</v>
      </c>
    </row>
    <row r="3528" spans="1:18" x14ac:dyDescent="0.25">
      <c r="A3528" t="s">
        <v>418</v>
      </c>
      <c r="B3528" t="s">
        <v>419</v>
      </c>
      <c r="C3528" t="s">
        <v>85</v>
      </c>
      <c r="D3528">
        <v>101</v>
      </c>
      <c r="E3528" t="s">
        <v>86</v>
      </c>
      <c r="F3528" t="s">
        <v>87</v>
      </c>
      <c r="G3528" t="s">
        <v>88</v>
      </c>
      <c r="H3528" t="s">
        <v>89</v>
      </c>
      <c r="I3528" t="s">
        <v>122</v>
      </c>
      <c r="J3528" t="s">
        <v>91</v>
      </c>
      <c r="K3528" t="s">
        <v>123</v>
      </c>
      <c r="L3528">
        <v>0</v>
      </c>
      <c r="M3528">
        <v>1066278</v>
      </c>
      <c r="N3528">
        <v>185232</v>
      </c>
      <c r="O3528">
        <v>64751</v>
      </c>
      <c r="P3528">
        <v>132312</v>
      </c>
      <c r="Q3528" t="s">
        <v>93</v>
      </c>
      <c r="R3528">
        <v>531916</v>
      </c>
    </row>
    <row r="3529" spans="1:18" x14ac:dyDescent="0.25">
      <c r="A3529" t="s">
        <v>418</v>
      </c>
      <c r="B3529" t="s">
        <v>419</v>
      </c>
      <c r="C3529" t="s">
        <v>85</v>
      </c>
      <c r="D3529">
        <v>101</v>
      </c>
      <c r="E3529" t="s">
        <v>86</v>
      </c>
      <c r="F3529" t="s">
        <v>87</v>
      </c>
      <c r="G3529" t="s">
        <v>88</v>
      </c>
      <c r="H3529" t="s">
        <v>89</v>
      </c>
      <c r="I3529" t="s">
        <v>124</v>
      </c>
      <c r="J3529" t="s">
        <v>91</v>
      </c>
      <c r="K3529" t="s">
        <v>125</v>
      </c>
      <c r="L3529">
        <v>0</v>
      </c>
      <c r="M3529">
        <v>1066278</v>
      </c>
      <c r="N3529">
        <v>185232</v>
      </c>
      <c r="O3529">
        <v>64751</v>
      </c>
      <c r="P3529">
        <v>132312</v>
      </c>
      <c r="Q3529" t="s">
        <v>93</v>
      </c>
      <c r="R3529">
        <v>531916</v>
      </c>
    </row>
    <row r="3530" spans="1:18" x14ac:dyDescent="0.25">
      <c r="A3530" t="s">
        <v>418</v>
      </c>
      <c r="B3530" t="s">
        <v>419</v>
      </c>
      <c r="C3530" t="s">
        <v>85</v>
      </c>
      <c r="D3530">
        <v>101</v>
      </c>
      <c r="E3530" t="s">
        <v>86</v>
      </c>
      <c r="F3530" t="s">
        <v>87</v>
      </c>
      <c r="G3530" t="s">
        <v>88</v>
      </c>
      <c r="H3530" t="s">
        <v>89</v>
      </c>
      <c r="I3530" t="s">
        <v>126</v>
      </c>
      <c r="J3530" t="s">
        <v>91</v>
      </c>
      <c r="K3530" t="s">
        <v>127</v>
      </c>
      <c r="L3530">
        <v>0</v>
      </c>
      <c r="M3530">
        <v>1066278</v>
      </c>
      <c r="N3530">
        <v>185232</v>
      </c>
      <c r="O3530">
        <v>64751</v>
      </c>
      <c r="P3530">
        <v>132312</v>
      </c>
      <c r="Q3530" t="s">
        <v>93</v>
      </c>
      <c r="R3530">
        <v>531916</v>
      </c>
    </row>
    <row r="3531" spans="1:18" x14ac:dyDescent="0.25">
      <c r="A3531" t="s">
        <v>418</v>
      </c>
      <c r="B3531" t="s">
        <v>419</v>
      </c>
      <c r="C3531" t="s">
        <v>85</v>
      </c>
      <c r="D3531">
        <v>101</v>
      </c>
      <c r="E3531" t="s">
        <v>86</v>
      </c>
      <c r="F3531" t="s">
        <v>87</v>
      </c>
      <c r="G3531" t="s">
        <v>88</v>
      </c>
      <c r="H3531" t="s">
        <v>89</v>
      </c>
      <c r="I3531" t="s">
        <v>128</v>
      </c>
      <c r="J3531" t="s">
        <v>91</v>
      </c>
      <c r="K3531" t="s">
        <v>129</v>
      </c>
      <c r="L3531">
        <v>1091016</v>
      </c>
      <c r="M3531">
        <v>1066278</v>
      </c>
      <c r="N3531">
        <v>185232</v>
      </c>
      <c r="O3531">
        <v>64751</v>
      </c>
      <c r="P3531">
        <v>132312</v>
      </c>
      <c r="Q3531" t="s">
        <v>93</v>
      </c>
      <c r="R3531">
        <v>531916</v>
      </c>
    </row>
    <row r="3532" spans="1:18" x14ac:dyDescent="0.25">
      <c r="A3532" t="s">
        <v>418</v>
      </c>
      <c r="B3532" t="s">
        <v>419</v>
      </c>
      <c r="C3532" t="s">
        <v>85</v>
      </c>
      <c r="D3532">
        <v>101</v>
      </c>
      <c r="E3532" t="s">
        <v>86</v>
      </c>
      <c r="F3532" t="s">
        <v>87</v>
      </c>
      <c r="G3532" t="s">
        <v>88</v>
      </c>
      <c r="H3532" t="s">
        <v>89</v>
      </c>
      <c r="I3532" t="s">
        <v>130</v>
      </c>
      <c r="J3532" t="s">
        <v>91</v>
      </c>
      <c r="K3532" t="s">
        <v>131</v>
      </c>
      <c r="L3532">
        <v>300</v>
      </c>
      <c r="M3532">
        <v>1066278</v>
      </c>
      <c r="N3532">
        <v>185232</v>
      </c>
      <c r="O3532">
        <v>64751</v>
      </c>
      <c r="P3532">
        <v>132312</v>
      </c>
      <c r="Q3532" t="s">
        <v>93</v>
      </c>
      <c r="R3532">
        <v>531916</v>
      </c>
    </row>
    <row r="3533" spans="1:18" x14ac:dyDescent="0.25">
      <c r="A3533" t="s">
        <v>418</v>
      </c>
      <c r="B3533" t="s">
        <v>419</v>
      </c>
      <c r="C3533" t="s">
        <v>85</v>
      </c>
      <c r="D3533">
        <v>101</v>
      </c>
      <c r="E3533" t="s">
        <v>86</v>
      </c>
      <c r="F3533" t="s">
        <v>87</v>
      </c>
      <c r="G3533" t="s">
        <v>88</v>
      </c>
      <c r="H3533" t="s">
        <v>89</v>
      </c>
      <c r="I3533" t="s">
        <v>132</v>
      </c>
      <c r="J3533" t="s">
        <v>91</v>
      </c>
      <c r="K3533" t="s">
        <v>133</v>
      </c>
      <c r="L3533">
        <v>-24935</v>
      </c>
      <c r="M3533">
        <v>1066278</v>
      </c>
      <c r="N3533">
        <v>185232</v>
      </c>
      <c r="O3533">
        <v>64751</v>
      </c>
      <c r="P3533">
        <v>132312</v>
      </c>
      <c r="Q3533" t="s">
        <v>93</v>
      </c>
      <c r="R3533">
        <v>531916</v>
      </c>
    </row>
    <row r="3534" spans="1:18" x14ac:dyDescent="0.25">
      <c r="A3534" t="s">
        <v>418</v>
      </c>
      <c r="B3534" t="s">
        <v>419</v>
      </c>
      <c r="C3534" t="s">
        <v>85</v>
      </c>
      <c r="D3534">
        <v>101</v>
      </c>
      <c r="E3534" t="s">
        <v>86</v>
      </c>
      <c r="F3534" t="s">
        <v>87</v>
      </c>
      <c r="G3534" t="s">
        <v>88</v>
      </c>
      <c r="H3534" t="s">
        <v>89</v>
      </c>
      <c r="I3534" t="s">
        <v>134</v>
      </c>
      <c r="J3534" t="s">
        <v>91</v>
      </c>
      <c r="K3534" t="s">
        <v>135</v>
      </c>
      <c r="L3534">
        <v>130945</v>
      </c>
      <c r="M3534">
        <v>1066278</v>
      </c>
      <c r="N3534">
        <v>185232</v>
      </c>
      <c r="O3534">
        <v>64751</v>
      </c>
      <c r="P3534">
        <v>132312</v>
      </c>
      <c r="Q3534" t="s">
        <v>93</v>
      </c>
      <c r="R3534">
        <v>531916</v>
      </c>
    </row>
    <row r="3535" spans="1:18" x14ac:dyDescent="0.25">
      <c r="A3535" t="s">
        <v>418</v>
      </c>
      <c r="B3535" t="s">
        <v>419</v>
      </c>
      <c r="C3535" t="s">
        <v>85</v>
      </c>
      <c r="D3535">
        <v>101</v>
      </c>
      <c r="E3535" t="s">
        <v>86</v>
      </c>
      <c r="F3535" t="s">
        <v>87</v>
      </c>
      <c r="G3535" t="s">
        <v>88</v>
      </c>
      <c r="H3535" t="s">
        <v>89</v>
      </c>
      <c r="I3535" t="s">
        <v>136</v>
      </c>
      <c r="J3535" t="s">
        <v>91</v>
      </c>
      <c r="K3535" t="s">
        <v>137</v>
      </c>
      <c r="L3535">
        <v>968</v>
      </c>
      <c r="M3535">
        <v>1066278</v>
      </c>
      <c r="N3535">
        <v>185232</v>
      </c>
      <c r="O3535">
        <v>64751</v>
      </c>
      <c r="P3535">
        <v>132312</v>
      </c>
      <c r="Q3535" t="s">
        <v>93</v>
      </c>
      <c r="R3535">
        <v>531916</v>
      </c>
    </row>
    <row r="3536" spans="1:18" x14ac:dyDescent="0.25">
      <c r="A3536" t="s">
        <v>418</v>
      </c>
      <c r="B3536" t="s">
        <v>419</v>
      </c>
      <c r="C3536" t="s">
        <v>85</v>
      </c>
      <c r="D3536">
        <v>101</v>
      </c>
      <c r="E3536" t="s">
        <v>86</v>
      </c>
      <c r="F3536" t="s">
        <v>87</v>
      </c>
      <c r="G3536" t="s">
        <v>88</v>
      </c>
      <c r="H3536" t="s">
        <v>89</v>
      </c>
      <c r="I3536" t="s">
        <v>138</v>
      </c>
      <c r="J3536" t="s">
        <v>91</v>
      </c>
      <c r="K3536" t="s">
        <v>139</v>
      </c>
      <c r="L3536">
        <v>16475</v>
      </c>
      <c r="M3536">
        <v>1066278</v>
      </c>
      <c r="N3536">
        <v>185232</v>
      </c>
      <c r="O3536">
        <v>64751</v>
      </c>
      <c r="P3536">
        <v>132312</v>
      </c>
      <c r="Q3536" t="s">
        <v>93</v>
      </c>
      <c r="R3536">
        <v>531916</v>
      </c>
    </row>
    <row r="3537" spans="1:18" x14ac:dyDescent="0.25">
      <c r="A3537" t="s">
        <v>418</v>
      </c>
      <c r="B3537" t="s">
        <v>419</v>
      </c>
      <c r="C3537" t="s">
        <v>85</v>
      </c>
      <c r="D3537">
        <v>101</v>
      </c>
      <c r="E3537" t="s">
        <v>86</v>
      </c>
      <c r="F3537" t="s">
        <v>87</v>
      </c>
      <c r="G3537" t="s">
        <v>88</v>
      </c>
      <c r="H3537" t="s">
        <v>89</v>
      </c>
      <c r="I3537" t="s">
        <v>140</v>
      </c>
      <c r="J3537" t="s">
        <v>91</v>
      </c>
      <c r="K3537" t="s">
        <v>141</v>
      </c>
      <c r="L3537">
        <v>0</v>
      </c>
      <c r="M3537">
        <v>1066278</v>
      </c>
      <c r="N3537">
        <v>185232</v>
      </c>
      <c r="O3537">
        <v>64751</v>
      </c>
      <c r="P3537">
        <v>132312</v>
      </c>
      <c r="Q3537" t="s">
        <v>93</v>
      </c>
      <c r="R3537">
        <v>531916</v>
      </c>
    </row>
    <row r="3538" spans="1:18" x14ac:dyDescent="0.25">
      <c r="A3538" t="s">
        <v>418</v>
      </c>
      <c r="B3538" t="s">
        <v>419</v>
      </c>
      <c r="C3538" t="s">
        <v>85</v>
      </c>
      <c r="D3538">
        <v>101</v>
      </c>
      <c r="E3538" t="s">
        <v>86</v>
      </c>
      <c r="F3538" t="s">
        <v>87</v>
      </c>
      <c r="G3538" t="s">
        <v>88</v>
      </c>
      <c r="H3538" t="s">
        <v>89</v>
      </c>
      <c r="I3538" t="s">
        <v>142</v>
      </c>
      <c r="J3538" t="s">
        <v>91</v>
      </c>
      <c r="K3538" t="s">
        <v>143</v>
      </c>
      <c r="L3538">
        <v>0</v>
      </c>
      <c r="M3538">
        <v>1066278</v>
      </c>
      <c r="N3538">
        <v>185232</v>
      </c>
      <c r="O3538">
        <v>64751</v>
      </c>
      <c r="P3538">
        <v>132312</v>
      </c>
      <c r="Q3538" t="s">
        <v>93</v>
      </c>
      <c r="R3538">
        <v>531916</v>
      </c>
    </row>
    <row r="3539" spans="1:18" x14ac:dyDescent="0.25">
      <c r="A3539" t="s">
        <v>418</v>
      </c>
      <c r="B3539" t="s">
        <v>419</v>
      </c>
      <c r="C3539" t="s">
        <v>85</v>
      </c>
      <c r="D3539">
        <v>101</v>
      </c>
      <c r="E3539" t="s">
        <v>86</v>
      </c>
      <c r="F3539" t="s">
        <v>87</v>
      </c>
      <c r="G3539" t="s">
        <v>88</v>
      </c>
      <c r="H3539" t="s">
        <v>89</v>
      </c>
      <c r="I3539" t="s">
        <v>144</v>
      </c>
      <c r="J3539" t="s">
        <v>91</v>
      </c>
      <c r="K3539" t="s">
        <v>145</v>
      </c>
      <c r="L3539">
        <v>0</v>
      </c>
      <c r="M3539">
        <v>1066278</v>
      </c>
      <c r="N3539">
        <v>185232</v>
      </c>
      <c r="O3539">
        <v>64751</v>
      </c>
      <c r="P3539">
        <v>132312</v>
      </c>
      <c r="Q3539" t="s">
        <v>93</v>
      </c>
      <c r="R3539">
        <v>531916</v>
      </c>
    </row>
    <row r="3540" spans="1:18" x14ac:dyDescent="0.25">
      <c r="A3540" t="s">
        <v>418</v>
      </c>
      <c r="B3540" t="s">
        <v>419</v>
      </c>
      <c r="C3540" t="s">
        <v>85</v>
      </c>
      <c r="D3540">
        <v>101</v>
      </c>
      <c r="E3540" t="s">
        <v>86</v>
      </c>
      <c r="F3540" t="s">
        <v>87</v>
      </c>
      <c r="G3540" t="s">
        <v>88</v>
      </c>
      <c r="H3540" t="s">
        <v>89</v>
      </c>
      <c r="I3540" t="s">
        <v>146</v>
      </c>
      <c r="J3540" t="s">
        <v>91</v>
      </c>
      <c r="K3540" t="s">
        <v>147</v>
      </c>
      <c r="L3540">
        <v>3000</v>
      </c>
      <c r="M3540">
        <v>1066278</v>
      </c>
      <c r="N3540">
        <v>185232</v>
      </c>
      <c r="O3540">
        <v>64751</v>
      </c>
      <c r="P3540">
        <v>132312</v>
      </c>
      <c r="Q3540" t="s">
        <v>93</v>
      </c>
      <c r="R3540">
        <v>531916</v>
      </c>
    </row>
    <row r="3541" spans="1:18" x14ac:dyDescent="0.25">
      <c r="A3541" t="s">
        <v>418</v>
      </c>
      <c r="B3541" t="s">
        <v>419</v>
      </c>
      <c r="C3541" t="s">
        <v>85</v>
      </c>
      <c r="D3541">
        <v>101</v>
      </c>
      <c r="E3541" t="s">
        <v>86</v>
      </c>
      <c r="F3541" t="s">
        <v>87</v>
      </c>
      <c r="G3541" t="s">
        <v>88</v>
      </c>
      <c r="H3541" t="s">
        <v>89</v>
      </c>
      <c r="I3541" t="s">
        <v>148</v>
      </c>
      <c r="J3541" t="s">
        <v>91</v>
      </c>
      <c r="K3541" t="s">
        <v>149</v>
      </c>
      <c r="L3541">
        <v>0</v>
      </c>
      <c r="M3541">
        <v>1066278</v>
      </c>
      <c r="N3541">
        <v>185232</v>
      </c>
      <c r="O3541">
        <v>64751</v>
      </c>
      <c r="P3541">
        <v>132312</v>
      </c>
      <c r="Q3541" t="s">
        <v>93</v>
      </c>
      <c r="R3541">
        <v>531916</v>
      </c>
    </row>
    <row r="3542" spans="1:18" x14ac:dyDescent="0.25">
      <c r="A3542" t="s">
        <v>418</v>
      </c>
      <c r="B3542" t="s">
        <v>419</v>
      </c>
      <c r="C3542" t="s">
        <v>85</v>
      </c>
      <c r="D3542">
        <v>101</v>
      </c>
      <c r="E3542" t="s">
        <v>86</v>
      </c>
      <c r="F3542" t="s">
        <v>87</v>
      </c>
      <c r="G3542" t="s">
        <v>88</v>
      </c>
      <c r="H3542" t="s">
        <v>89</v>
      </c>
      <c r="I3542" t="s">
        <v>150</v>
      </c>
      <c r="J3542" t="s">
        <v>91</v>
      </c>
      <c r="K3542" t="s">
        <v>151</v>
      </c>
      <c r="L3542">
        <v>9803</v>
      </c>
      <c r="M3542">
        <v>1066278</v>
      </c>
      <c r="N3542">
        <v>185232</v>
      </c>
      <c r="O3542">
        <v>64751</v>
      </c>
      <c r="P3542">
        <v>132312</v>
      </c>
      <c r="Q3542" t="s">
        <v>93</v>
      </c>
      <c r="R3542">
        <v>531916</v>
      </c>
    </row>
    <row r="3543" spans="1:18" x14ac:dyDescent="0.25">
      <c r="A3543" t="s">
        <v>418</v>
      </c>
      <c r="B3543" t="s">
        <v>419</v>
      </c>
      <c r="C3543" t="s">
        <v>85</v>
      </c>
      <c r="D3543">
        <v>101</v>
      </c>
      <c r="E3543" t="s">
        <v>86</v>
      </c>
      <c r="F3543" t="s">
        <v>87</v>
      </c>
      <c r="G3543" t="s">
        <v>88</v>
      </c>
      <c r="H3543" t="s">
        <v>89</v>
      </c>
      <c r="I3543" t="s">
        <v>152</v>
      </c>
      <c r="J3543" t="s">
        <v>91</v>
      </c>
      <c r="K3543" t="s">
        <v>153</v>
      </c>
      <c r="L3543">
        <v>6954</v>
      </c>
      <c r="M3543">
        <v>1066278</v>
      </c>
      <c r="N3543">
        <v>185232</v>
      </c>
      <c r="O3543">
        <v>64751</v>
      </c>
      <c r="P3543">
        <v>132312</v>
      </c>
      <c r="Q3543" t="s">
        <v>93</v>
      </c>
      <c r="R3543">
        <v>531916</v>
      </c>
    </row>
    <row r="3544" spans="1:18" x14ac:dyDescent="0.25">
      <c r="A3544" t="s">
        <v>418</v>
      </c>
      <c r="B3544" t="s">
        <v>419</v>
      </c>
      <c r="C3544" t="s">
        <v>85</v>
      </c>
      <c r="D3544">
        <v>101</v>
      </c>
      <c r="E3544" t="s">
        <v>86</v>
      </c>
      <c r="F3544" t="s">
        <v>87</v>
      </c>
      <c r="G3544" t="s">
        <v>88</v>
      </c>
      <c r="H3544" t="s">
        <v>89</v>
      </c>
      <c r="I3544" t="s">
        <v>154</v>
      </c>
      <c r="J3544" t="s">
        <v>91</v>
      </c>
      <c r="K3544" t="s">
        <v>155</v>
      </c>
      <c r="L3544">
        <v>0</v>
      </c>
      <c r="M3544">
        <v>1066278</v>
      </c>
      <c r="N3544">
        <v>185232</v>
      </c>
      <c r="O3544">
        <v>64751</v>
      </c>
      <c r="P3544">
        <v>132312</v>
      </c>
      <c r="Q3544" t="s">
        <v>93</v>
      </c>
      <c r="R3544">
        <v>531916</v>
      </c>
    </row>
    <row r="3545" spans="1:18" x14ac:dyDescent="0.25">
      <c r="A3545" t="s">
        <v>418</v>
      </c>
      <c r="B3545" t="s">
        <v>419</v>
      </c>
      <c r="C3545" t="s">
        <v>85</v>
      </c>
      <c r="D3545">
        <v>101</v>
      </c>
      <c r="E3545" t="s">
        <v>86</v>
      </c>
      <c r="F3545" t="s">
        <v>87</v>
      </c>
      <c r="G3545" t="s">
        <v>88</v>
      </c>
      <c r="H3545" t="s">
        <v>89</v>
      </c>
      <c r="I3545" t="s">
        <v>156</v>
      </c>
      <c r="J3545" t="s">
        <v>91</v>
      </c>
      <c r="K3545" t="s">
        <v>157</v>
      </c>
      <c r="L3545">
        <v>50</v>
      </c>
      <c r="M3545">
        <v>1066278</v>
      </c>
      <c r="N3545">
        <v>185232</v>
      </c>
      <c r="O3545">
        <v>64751</v>
      </c>
      <c r="P3545">
        <v>132312</v>
      </c>
      <c r="Q3545" t="s">
        <v>93</v>
      </c>
      <c r="R3545">
        <v>531916</v>
      </c>
    </row>
    <row r="3546" spans="1:18" x14ac:dyDescent="0.25">
      <c r="A3546" t="s">
        <v>418</v>
      </c>
      <c r="B3546" t="s">
        <v>419</v>
      </c>
      <c r="C3546" t="s">
        <v>85</v>
      </c>
      <c r="D3546">
        <v>101</v>
      </c>
      <c r="E3546" t="s">
        <v>86</v>
      </c>
      <c r="F3546" t="s">
        <v>87</v>
      </c>
      <c r="G3546" t="s">
        <v>88</v>
      </c>
      <c r="H3546" t="s">
        <v>89</v>
      </c>
      <c r="I3546" t="s">
        <v>158</v>
      </c>
      <c r="J3546" t="s">
        <v>91</v>
      </c>
      <c r="K3546" t="s">
        <v>159</v>
      </c>
      <c r="L3546">
        <v>250</v>
      </c>
      <c r="M3546">
        <v>1066278</v>
      </c>
      <c r="N3546">
        <v>185232</v>
      </c>
      <c r="O3546">
        <v>64751</v>
      </c>
      <c r="P3546">
        <v>132312</v>
      </c>
      <c r="Q3546" t="s">
        <v>93</v>
      </c>
      <c r="R3546">
        <v>531916</v>
      </c>
    </row>
    <row r="3547" spans="1:18" x14ac:dyDescent="0.25">
      <c r="A3547" t="s">
        <v>418</v>
      </c>
      <c r="B3547" t="s">
        <v>419</v>
      </c>
      <c r="C3547" t="s">
        <v>85</v>
      </c>
      <c r="D3547">
        <v>101</v>
      </c>
      <c r="E3547" t="s">
        <v>86</v>
      </c>
      <c r="F3547" t="s">
        <v>87</v>
      </c>
      <c r="G3547" t="s">
        <v>88</v>
      </c>
      <c r="H3547" t="s">
        <v>89</v>
      </c>
      <c r="I3547" t="s">
        <v>160</v>
      </c>
      <c r="J3547" t="s">
        <v>91</v>
      </c>
      <c r="K3547" t="s">
        <v>161</v>
      </c>
      <c r="L3547">
        <v>10592</v>
      </c>
      <c r="M3547">
        <v>1066278</v>
      </c>
      <c r="N3547">
        <v>185232</v>
      </c>
      <c r="O3547">
        <v>64751</v>
      </c>
      <c r="P3547">
        <v>132312</v>
      </c>
      <c r="Q3547" t="s">
        <v>93</v>
      </c>
      <c r="R3547">
        <v>531916</v>
      </c>
    </row>
    <row r="3548" spans="1:18" x14ac:dyDescent="0.25">
      <c r="A3548" t="s">
        <v>418</v>
      </c>
      <c r="B3548" t="s">
        <v>419</v>
      </c>
      <c r="C3548" t="s">
        <v>85</v>
      </c>
      <c r="D3548">
        <v>101</v>
      </c>
      <c r="E3548" t="s">
        <v>86</v>
      </c>
      <c r="F3548" t="s">
        <v>87</v>
      </c>
      <c r="G3548" t="s">
        <v>88</v>
      </c>
      <c r="H3548" t="s">
        <v>89</v>
      </c>
      <c r="I3548" t="s">
        <v>162</v>
      </c>
      <c r="J3548" t="s">
        <v>91</v>
      </c>
      <c r="K3548" t="s">
        <v>163</v>
      </c>
      <c r="L3548">
        <v>225</v>
      </c>
      <c r="M3548">
        <v>1066278</v>
      </c>
      <c r="N3548">
        <v>185232</v>
      </c>
      <c r="O3548">
        <v>64751</v>
      </c>
      <c r="P3548">
        <v>132312</v>
      </c>
      <c r="Q3548" t="s">
        <v>93</v>
      </c>
      <c r="R3548">
        <v>531916</v>
      </c>
    </row>
    <row r="3549" spans="1:18" x14ac:dyDescent="0.25">
      <c r="A3549" t="s">
        <v>418</v>
      </c>
      <c r="B3549" t="s">
        <v>419</v>
      </c>
      <c r="C3549" t="s">
        <v>85</v>
      </c>
      <c r="D3549">
        <v>101</v>
      </c>
      <c r="E3549" t="s">
        <v>86</v>
      </c>
      <c r="F3549" t="s">
        <v>87</v>
      </c>
      <c r="G3549" t="s">
        <v>88</v>
      </c>
      <c r="H3549" t="s">
        <v>89</v>
      </c>
      <c r="I3549" t="s">
        <v>164</v>
      </c>
      <c r="J3549" t="s">
        <v>91</v>
      </c>
      <c r="K3549" t="s">
        <v>165</v>
      </c>
      <c r="L3549">
        <v>4550</v>
      </c>
      <c r="M3549">
        <v>1066278</v>
      </c>
      <c r="N3549">
        <v>185232</v>
      </c>
      <c r="O3549">
        <v>64751</v>
      </c>
      <c r="P3549">
        <v>132312</v>
      </c>
      <c r="Q3549" t="s">
        <v>93</v>
      </c>
      <c r="R3549">
        <v>531916</v>
      </c>
    </row>
    <row r="3550" spans="1:18" x14ac:dyDescent="0.25">
      <c r="A3550" t="s">
        <v>418</v>
      </c>
      <c r="B3550" t="s">
        <v>419</v>
      </c>
      <c r="C3550" t="s">
        <v>85</v>
      </c>
      <c r="D3550">
        <v>101</v>
      </c>
      <c r="E3550" t="s">
        <v>86</v>
      </c>
      <c r="F3550" t="s">
        <v>87</v>
      </c>
      <c r="G3550" t="s">
        <v>88</v>
      </c>
      <c r="H3550" t="s">
        <v>89</v>
      </c>
      <c r="I3550" t="s">
        <v>166</v>
      </c>
      <c r="J3550" t="s">
        <v>91</v>
      </c>
      <c r="K3550" t="s">
        <v>167</v>
      </c>
      <c r="L3550">
        <v>0</v>
      </c>
      <c r="M3550">
        <v>1066278</v>
      </c>
      <c r="N3550">
        <v>185232</v>
      </c>
      <c r="O3550">
        <v>64751</v>
      </c>
      <c r="P3550">
        <v>132312</v>
      </c>
      <c r="Q3550" t="s">
        <v>93</v>
      </c>
      <c r="R3550">
        <v>531916</v>
      </c>
    </row>
    <row r="3551" spans="1:18" x14ac:dyDescent="0.25">
      <c r="A3551" t="s">
        <v>418</v>
      </c>
      <c r="B3551" t="s">
        <v>419</v>
      </c>
      <c r="C3551" t="s">
        <v>85</v>
      </c>
      <c r="D3551">
        <v>101</v>
      </c>
      <c r="E3551" t="s">
        <v>86</v>
      </c>
      <c r="F3551" t="s">
        <v>87</v>
      </c>
      <c r="G3551" t="s">
        <v>88</v>
      </c>
      <c r="H3551" t="s">
        <v>89</v>
      </c>
      <c r="I3551" t="s">
        <v>168</v>
      </c>
      <c r="J3551" t="s">
        <v>91</v>
      </c>
      <c r="K3551" t="s">
        <v>169</v>
      </c>
      <c r="L3551">
        <v>1100</v>
      </c>
      <c r="M3551">
        <v>1066278</v>
      </c>
      <c r="N3551">
        <v>185232</v>
      </c>
      <c r="O3551">
        <v>64751</v>
      </c>
      <c r="P3551">
        <v>132312</v>
      </c>
      <c r="Q3551" t="s">
        <v>93</v>
      </c>
      <c r="R3551">
        <v>531916</v>
      </c>
    </row>
    <row r="3552" spans="1:18" x14ac:dyDescent="0.25">
      <c r="A3552" t="s">
        <v>418</v>
      </c>
      <c r="B3552" t="s">
        <v>419</v>
      </c>
      <c r="C3552" t="s">
        <v>85</v>
      </c>
      <c r="D3552">
        <v>101</v>
      </c>
      <c r="E3552" t="s">
        <v>86</v>
      </c>
      <c r="F3552" t="s">
        <v>87</v>
      </c>
      <c r="G3552" t="s">
        <v>88</v>
      </c>
      <c r="H3552" t="s">
        <v>89</v>
      </c>
      <c r="I3552" t="s">
        <v>170</v>
      </c>
      <c r="J3552" t="s">
        <v>91</v>
      </c>
      <c r="K3552" t="s">
        <v>171</v>
      </c>
      <c r="L3552">
        <v>2476</v>
      </c>
      <c r="M3552">
        <v>1066278</v>
      </c>
      <c r="N3552">
        <v>185232</v>
      </c>
      <c r="O3552">
        <v>64751</v>
      </c>
      <c r="P3552">
        <v>132312</v>
      </c>
      <c r="Q3552" t="s">
        <v>93</v>
      </c>
      <c r="R3552">
        <v>531916</v>
      </c>
    </row>
    <row r="3553" spans="1:18" x14ac:dyDescent="0.25">
      <c r="A3553" t="s">
        <v>418</v>
      </c>
      <c r="B3553" t="s">
        <v>419</v>
      </c>
      <c r="C3553" t="s">
        <v>85</v>
      </c>
      <c r="D3553">
        <v>101</v>
      </c>
      <c r="E3553" t="s">
        <v>86</v>
      </c>
      <c r="F3553" t="s">
        <v>87</v>
      </c>
      <c r="G3553" t="s">
        <v>88</v>
      </c>
      <c r="H3553" t="s">
        <v>89</v>
      </c>
      <c r="I3553" t="s">
        <v>172</v>
      </c>
      <c r="J3553" t="s">
        <v>91</v>
      </c>
      <c r="K3553" t="s">
        <v>173</v>
      </c>
      <c r="L3553">
        <v>0</v>
      </c>
      <c r="M3553">
        <v>1066278</v>
      </c>
      <c r="N3553">
        <v>185232</v>
      </c>
      <c r="O3553">
        <v>64751</v>
      </c>
      <c r="P3553">
        <v>132312</v>
      </c>
      <c r="Q3553" t="s">
        <v>93</v>
      </c>
      <c r="R3553">
        <v>531916</v>
      </c>
    </row>
    <row r="3554" spans="1:18" x14ac:dyDescent="0.25">
      <c r="A3554" t="s">
        <v>418</v>
      </c>
      <c r="B3554" t="s">
        <v>419</v>
      </c>
      <c r="C3554" t="s">
        <v>85</v>
      </c>
      <c r="D3554">
        <v>101</v>
      </c>
      <c r="E3554" t="s">
        <v>86</v>
      </c>
      <c r="F3554" t="s">
        <v>87</v>
      </c>
      <c r="G3554" t="s">
        <v>88</v>
      </c>
      <c r="H3554" t="s">
        <v>89</v>
      </c>
      <c r="I3554" t="s">
        <v>174</v>
      </c>
      <c r="J3554" t="s">
        <v>91</v>
      </c>
      <c r="K3554" t="s">
        <v>175</v>
      </c>
      <c r="L3554">
        <v>0</v>
      </c>
      <c r="M3554">
        <v>1066278</v>
      </c>
      <c r="N3554">
        <v>185232</v>
      </c>
      <c r="O3554">
        <v>64751</v>
      </c>
      <c r="P3554">
        <v>132312</v>
      </c>
      <c r="Q3554" t="s">
        <v>93</v>
      </c>
      <c r="R3554">
        <v>531916</v>
      </c>
    </row>
    <row r="3555" spans="1:18" x14ac:dyDescent="0.25">
      <c r="A3555" t="s">
        <v>418</v>
      </c>
      <c r="B3555" t="s">
        <v>419</v>
      </c>
      <c r="C3555" t="s">
        <v>85</v>
      </c>
      <c r="D3555">
        <v>101</v>
      </c>
      <c r="E3555" t="s">
        <v>86</v>
      </c>
      <c r="F3555" t="s">
        <v>87</v>
      </c>
      <c r="G3555" t="s">
        <v>88</v>
      </c>
      <c r="H3555" t="s">
        <v>89</v>
      </c>
      <c r="I3555" t="s">
        <v>176</v>
      </c>
      <c r="J3555" t="s">
        <v>91</v>
      </c>
      <c r="K3555" t="s">
        <v>177</v>
      </c>
      <c r="L3555">
        <v>0</v>
      </c>
      <c r="M3555">
        <v>1066278</v>
      </c>
      <c r="N3555">
        <v>185232</v>
      </c>
      <c r="O3555">
        <v>64751</v>
      </c>
      <c r="P3555">
        <v>132312</v>
      </c>
      <c r="Q3555" t="s">
        <v>93</v>
      </c>
      <c r="R3555">
        <v>531916</v>
      </c>
    </row>
    <row r="3556" spans="1:18" x14ac:dyDescent="0.25">
      <c r="A3556" t="s">
        <v>418</v>
      </c>
      <c r="B3556" t="s">
        <v>419</v>
      </c>
      <c r="C3556" t="s">
        <v>85</v>
      </c>
      <c r="D3556">
        <v>101</v>
      </c>
      <c r="E3556" t="s">
        <v>86</v>
      </c>
      <c r="F3556" t="s">
        <v>87</v>
      </c>
      <c r="G3556" t="s">
        <v>88</v>
      </c>
      <c r="H3556" t="s">
        <v>89</v>
      </c>
      <c r="I3556" t="s">
        <v>178</v>
      </c>
      <c r="J3556" t="s">
        <v>91</v>
      </c>
      <c r="K3556" t="s">
        <v>179</v>
      </c>
      <c r="L3556">
        <v>38687</v>
      </c>
      <c r="M3556">
        <v>1066278</v>
      </c>
      <c r="N3556">
        <v>185232</v>
      </c>
      <c r="O3556">
        <v>64751</v>
      </c>
      <c r="P3556">
        <v>132312</v>
      </c>
      <c r="Q3556" t="s">
        <v>93</v>
      </c>
      <c r="R3556">
        <v>531916</v>
      </c>
    </row>
    <row r="3557" spans="1:18" x14ac:dyDescent="0.25">
      <c r="A3557" t="s">
        <v>418</v>
      </c>
      <c r="B3557" t="s">
        <v>419</v>
      </c>
      <c r="C3557" t="s">
        <v>85</v>
      </c>
      <c r="D3557">
        <v>101</v>
      </c>
      <c r="E3557" t="s">
        <v>86</v>
      </c>
      <c r="F3557" t="s">
        <v>87</v>
      </c>
      <c r="G3557" t="s">
        <v>88</v>
      </c>
      <c r="H3557" t="s">
        <v>89</v>
      </c>
      <c r="I3557" t="s">
        <v>180</v>
      </c>
      <c r="J3557" t="s">
        <v>91</v>
      </c>
      <c r="K3557" t="s">
        <v>181</v>
      </c>
      <c r="L3557">
        <v>28284</v>
      </c>
      <c r="M3557">
        <v>1066278</v>
      </c>
      <c r="N3557">
        <v>185232</v>
      </c>
      <c r="O3557">
        <v>64751</v>
      </c>
      <c r="P3557">
        <v>132312</v>
      </c>
      <c r="Q3557" t="s">
        <v>93</v>
      </c>
      <c r="R3557">
        <v>531916</v>
      </c>
    </row>
    <row r="3558" spans="1:18" x14ac:dyDescent="0.25">
      <c r="A3558" t="s">
        <v>418</v>
      </c>
      <c r="B3558" t="s">
        <v>419</v>
      </c>
      <c r="C3558" t="s">
        <v>85</v>
      </c>
      <c r="D3558">
        <v>101</v>
      </c>
      <c r="E3558" t="s">
        <v>86</v>
      </c>
      <c r="F3558" t="s">
        <v>87</v>
      </c>
      <c r="G3558" t="s">
        <v>88</v>
      </c>
      <c r="H3558" t="s">
        <v>89</v>
      </c>
      <c r="I3558" t="s">
        <v>182</v>
      </c>
      <c r="J3558" t="s">
        <v>91</v>
      </c>
      <c r="K3558" t="s">
        <v>183</v>
      </c>
      <c r="L3558">
        <v>0</v>
      </c>
      <c r="M3558">
        <v>1066278</v>
      </c>
      <c r="N3558">
        <v>185232</v>
      </c>
      <c r="O3558">
        <v>64751</v>
      </c>
      <c r="P3558">
        <v>132312</v>
      </c>
      <c r="Q3558" t="s">
        <v>93</v>
      </c>
      <c r="R3558">
        <v>531916</v>
      </c>
    </row>
    <row r="3559" spans="1:18" x14ac:dyDescent="0.25">
      <c r="A3559" t="s">
        <v>418</v>
      </c>
      <c r="B3559" t="s">
        <v>419</v>
      </c>
      <c r="C3559" t="s">
        <v>85</v>
      </c>
      <c r="D3559">
        <v>101</v>
      </c>
      <c r="E3559" t="s">
        <v>86</v>
      </c>
      <c r="F3559" t="s">
        <v>87</v>
      </c>
      <c r="G3559" t="s">
        <v>88</v>
      </c>
      <c r="H3559" t="s">
        <v>89</v>
      </c>
      <c r="I3559" t="s">
        <v>184</v>
      </c>
      <c r="J3559" t="s">
        <v>91</v>
      </c>
      <c r="K3559" t="s">
        <v>185</v>
      </c>
      <c r="L3559">
        <v>0</v>
      </c>
      <c r="M3559">
        <v>1066278</v>
      </c>
      <c r="N3559">
        <v>185232</v>
      </c>
      <c r="O3559">
        <v>64751</v>
      </c>
      <c r="P3559">
        <v>132312</v>
      </c>
      <c r="Q3559" t="s">
        <v>93</v>
      </c>
      <c r="R3559">
        <v>531916</v>
      </c>
    </row>
    <row r="3560" spans="1:18" x14ac:dyDescent="0.25">
      <c r="A3560" t="s">
        <v>418</v>
      </c>
      <c r="B3560" t="s">
        <v>419</v>
      </c>
      <c r="C3560" t="s">
        <v>85</v>
      </c>
      <c r="D3560">
        <v>101</v>
      </c>
      <c r="E3560" t="s">
        <v>86</v>
      </c>
      <c r="F3560" t="s">
        <v>87</v>
      </c>
      <c r="G3560" t="s">
        <v>88</v>
      </c>
      <c r="H3560" t="s">
        <v>89</v>
      </c>
      <c r="I3560" t="s">
        <v>186</v>
      </c>
      <c r="J3560" t="s">
        <v>91</v>
      </c>
      <c r="K3560" t="s">
        <v>187</v>
      </c>
      <c r="L3560">
        <v>0</v>
      </c>
      <c r="M3560">
        <v>1066278</v>
      </c>
      <c r="N3560">
        <v>185232</v>
      </c>
      <c r="O3560">
        <v>64751</v>
      </c>
      <c r="P3560">
        <v>132312</v>
      </c>
      <c r="Q3560" t="s">
        <v>93</v>
      </c>
      <c r="R3560">
        <v>531916</v>
      </c>
    </row>
    <row r="3561" spans="1:18" x14ac:dyDescent="0.25">
      <c r="A3561" t="s">
        <v>418</v>
      </c>
      <c r="B3561" t="s">
        <v>419</v>
      </c>
      <c r="C3561" t="s">
        <v>85</v>
      </c>
      <c r="D3561">
        <v>101</v>
      </c>
      <c r="E3561" t="s">
        <v>86</v>
      </c>
      <c r="F3561" t="s">
        <v>87</v>
      </c>
      <c r="G3561" t="s">
        <v>88</v>
      </c>
      <c r="H3561" t="s">
        <v>89</v>
      </c>
      <c r="I3561" t="s">
        <v>188</v>
      </c>
      <c r="J3561" t="s">
        <v>91</v>
      </c>
      <c r="K3561" t="s">
        <v>189</v>
      </c>
      <c r="L3561">
        <v>0</v>
      </c>
      <c r="M3561">
        <v>1066278</v>
      </c>
      <c r="N3561">
        <v>185232</v>
      </c>
      <c r="O3561">
        <v>64751</v>
      </c>
      <c r="P3561">
        <v>132312</v>
      </c>
      <c r="Q3561" t="s">
        <v>93</v>
      </c>
      <c r="R3561">
        <v>531916</v>
      </c>
    </row>
    <row r="3562" spans="1:18" x14ac:dyDescent="0.25">
      <c r="A3562" t="s">
        <v>418</v>
      </c>
      <c r="B3562" t="s">
        <v>419</v>
      </c>
      <c r="C3562" t="s">
        <v>85</v>
      </c>
      <c r="D3562">
        <v>101</v>
      </c>
      <c r="E3562" t="s">
        <v>86</v>
      </c>
      <c r="F3562" t="s">
        <v>87</v>
      </c>
      <c r="G3562" t="s">
        <v>88</v>
      </c>
      <c r="H3562" t="s">
        <v>89</v>
      </c>
      <c r="I3562" t="s">
        <v>190</v>
      </c>
      <c r="J3562" t="s">
        <v>91</v>
      </c>
      <c r="K3562" t="s">
        <v>191</v>
      </c>
      <c r="L3562">
        <v>1750</v>
      </c>
      <c r="M3562">
        <v>1066278</v>
      </c>
      <c r="N3562">
        <v>185232</v>
      </c>
      <c r="O3562">
        <v>64751</v>
      </c>
      <c r="P3562">
        <v>132312</v>
      </c>
      <c r="Q3562" t="s">
        <v>93</v>
      </c>
      <c r="R3562">
        <v>531916</v>
      </c>
    </row>
    <row r="3563" spans="1:18" x14ac:dyDescent="0.25">
      <c r="A3563" t="s">
        <v>418</v>
      </c>
      <c r="B3563" t="s">
        <v>419</v>
      </c>
      <c r="C3563" t="s">
        <v>85</v>
      </c>
      <c r="D3563">
        <v>101</v>
      </c>
      <c r="E3563" t="s">
        <v>86</v>
      </c>
      <c r="F3563" t="s">
        <v>87</v>
      </c>
      <c r="G3563" t="s">
        <v>88</v>
      </c>
      <c r="H3563" t="s">
        <v>89</v>
      </c>
      <c r="I3563" t="s">
        <v>192</v>
      </c>
      <c r="J3563" t="s">
        <v>91</v>
      </c>
      <c r="K3563" t="s">
        <v>193</v>
      </c>
      <c r="L3563">
        <v>6987</v>
      </c>
      <c r="M3563">
        <v>1066278</v>
      </c>
      <c r="N3563">
        <v>185232</v>
      </c>
      <c r="O3563">
        <v>64751</v>
      </c>
      <c r="P3563">
        <v>132312</v>
      </c>
      <c r="Q3563" t="s">
        <v>93</v>
      </c>
      <c r="R3563">
        <v>531916</v>
      </c>
    </row>
    <row r="3564" spans="1:18" x14ac:dyDescent="0.25">
      <c r="A3564" t="s">
        <v>418</v>
      </c>
      <c r="B3564" t="s">
        <v>419</v>
      </c>
      <c r="C3564" t="s">
        <v>85</v>
      </c>
      <c r="D3564">
        <v>101</v>
      </c>
      <c r="E3564" t="s">
        <v>86</v>
      </c>
      <c r="F3564" t="s">
        <v>87</v>
      </c>
      <c r="G3564" t="s">
        <v>88</v>
      </c>
      <c r="H3564" t="s">
        <v>89</v>
      </c>
      <c r="I3564" t="s">
        <v>194</v>
      </c>
      <c r="J3564" t="s">
        <v>91</v>
      </c>
      <c r="K3564" t="s">
        <v>195</v>
      </c>
      <c r="L3564">
        <v>5654</v>
      </c>
      <c r="M3564">
        <v>1066278</v>
      </c>
      <c r="N3564">
        <v>185232</v>
      </c>
      <c r="O3564">
        <v>64751</v>
      </c>
      <c r="P3564">
        <v>132312</v>
      </c>
      <c r="Q3564" t="s">
        <v>93</v>
      </c>
      <c r="R3564">
        <v>531916</v>
      </c>
    </row>
    <row r="3565" spans="1:18" x14ac:dyDescent="0.25">
      <c r="A3565" t="s">
        <v>418</v>
      </c>
      <c r="B3565" t="s">
        <v>419</v>
      </c>
      <c r="C3565" t="s">
        <v>85</v>
      </c>
      <c r="D3565">
        <v>101</v>
      </c>
      <c r="E3565" t="s">
        <v>86</v>
      </c>
      <c r="F3565" t="s">
        <v>87</v>
      </c>
      <c r="G3565" t="s">
        <v>88</v>
      </c>
      <c r="H3565" t="s">
        <v>89</v>
      </c>
      <c r="I3565" t="s">
        <v>196</v>
      </c>
      <c r="J3565" t="s">
        <v>91</v>
      </c>
      <c r="K3565" t="s">
        <v>197</v>
      </c>
      <c r="L3565">
        <v>27888</v>
      </c>
      <c r="M3565">
        <v>1066278</v>
      </c>
      <c r="N3565">
        <v>185232</v>
      </c>
      <c r="O3565">
        <v>64751</v>
      </c>
      <c r="P3565">
        <v>132312</v>
      </c>
      <c r="Q3565" t="s">
        <v>93</v>
      </c>
      <c r="R3565">
        <v>531916</v>
      </c>
    </row>
    <row r="3566" spans="1:18" x14ac:dyDescent="0.25">
      <c r="A3566" t="s">
        <v>418</v>
      </c>
      <c r="B3566" t="s">
        <v>419</v>
      </c>
      <c r="C3566" t="s">
        <v>85</v>
      </c>
      <c r="D3566">
        <v>101</v>
      </c>
      <c r="E3566" t="s">
        <v>86</v>
      </c>
      <c r="F3566" t="s">
        <v>87</v>
      </c>
      <c r="G3566" t="s">
        <v>88</v>
      </c>
      <c r="H3566" t="s">
        <v>89</v>
      </c>
      <c r="I3566" t="s">
        <v>198</v>
      </c>
      <c r="J3566" t="s">
        <v>91</v>
      </c>
      <c r="K3566" t="s">
        <v>199</v>
      </c>
      <c r="L3566">
        <v>0</v>
      </c>
      <c r="M3566">
        <v>1066278</v>
      </c>
      <c r="N3566">
        <v>185232</v>
      </c>
      <c r="O3566">
        <v>64751</v>
      </c>
      <c r="P3566">
        <v>132312</v>
      </c>
      <c r="Q3566" t="s">
        <v>93</v>
      </c>
      <c r="R3566">
        <v>531916</v>
      </c>
    </row>
    <row r="3567" spans="1:18" x14ac:dyDescent="0.25">
      <c r="A3567" t="s">
        <v>418</v>
      </c>
      <c r="B3567" t="s">
        <v>419</v>
      </c>
      <c r="C3567" t="s">
        <v>85</v>
      </c>
      <c r="D3567">
        <v>101</v>
      </c>
      <c r="E3567" t="s">
        <v>86</v>
      </c>
      <c r="F3567" t="s">
        <v>87</v>
      </c>
      <c r="G3567" t="s">
        <v>88</v>
      </c>
      <c r="H3567" t="s">
        <v>89</v>
      </c>
      <c r="I3567" t="s">
        <v>200</v>
      </c>
      <c r="J3567" t="s">
        <v>91</v>
      </c>
      <c r="K3567" t="s">
        <v>201</v>
      </c>
      <c r="L3567">
        <v>22164</v>
      </c>
      <c r="M3567">
        <v>1066278</v>
      </c>
      <c r="N3567">
        <v>185232</v>
      </c>
      <c r="O3567">
        <v>64751</v>
      </c>
      <c r="P3567">
        <v>132312</v>
      </c>
      <c r="Q3567" t="s">
        <v>93</v>
      </c>
      <c r="R3567">
        <v>531916</v>
      </c>
    </row>
    <row r="3568" spans="1:18" x14ac:dyDescent="0.25">
      <c r="A3568" t="s">
        <v>418</v>
      </c>
      <c r="B3568" t="s">
        <v>419</v>
      </c>
      <c r="C3568" t="s">
        <v>85</v>
      </c>
      <c r="D3568">
        <v>101</v>
      </c>
      <c r="E3568" t="s">
        <v>86</v>
      </c>
      <c r="F3568" t="s">
        <v>87</v>
      </c>
      <c r="G3568" t="s">
        <v>88</v>
      </c>
      <c r="H3568" t="s">
        <v>89</v>
      </c>
      <c r="I3568" t="s">
        <v>202</v>
      </c>
      <c r="J3568" t="s">
        <v>91</v>
      </c>
      <c r="K3568" t="s">
        <v>203</v>
      </c>
      <c r="L3568">
        <v>522</v>
      </c>
      <c r="M3568">
        <v>1066278</v>
      </c>
      <c r="N3568">
        <v>185232</v>
      </c>
      <c r="O3568">
        <v>64751</v>
      </c>
      <c r="P3568">
        <v>132312</v>
      </c>
      <c r="Q3568" t="s">
        <v>93</v>
      </c>
      <c r="R3568">
        <v>531916</v>
      </c>
    </row>
    <row r="3569" spans="1:18" x14ac:dyDescent="0.25">
      <c r="A3569" t="s">
        <v>418</v>
      </c>
      <c r="B3569" t="s">
        <v>419</v>
      </c>
      <c r="C3569" t="s">
        <v>85</v>
      </c>
      <c r="D3569">
        <v>101</v>
      </c>
      <c r="E3569" t="s">
        <v>86</v>
      </c>
      <c r="F3569" t="s">
        <v>87</v>
      </c>
      <c r="G3569" t="s">
        <v>88</v>
      </c>
      <c r="H3569" t="s">
        <v>89</v>
      </c>
      <c r="I3569" t="s">
        <v>204</v>
      </c>
      <c r="J3569" t="s">
        <v>91</v>
      </c>
      <c r="K3569" t="s">
        <v>205</v>
      </c>
      <c r="L3569">
        <v>0</v>
      </c>
      <c r="M3569">
        <v>1066278</v>
      </c>
      <c r="N3569">
        <v>185232</v>
      </c>
      <c r="O3569">
        <v>64751</v>
      </c>
      <c r="P3569">
        <v>132312</v>
      </c>
      <c r="Q3569" t="s">
        <v>93</v>
      </c>
      <c r="R3569">
        <v>531916</v>
      </c>
    </row>
    <row r="3570" spans="1:18" x14ac:dyDescent="0.25">
      <c r="A3570" t="s">
        <v>418</v>
      </c>
      <c r="B3570" t="s">
        <v>419</v>
      </c>
      <c r="C3570" t="s">
        <v>85</v>
      </c>
      <c r="D3570">
        <v>101</v>
      </c>
      <c r="E3570" t="s">
        <v>86</v>
      </c>
      <c r="F3570" t="s">
        <v>87</v>
      </c>
      <c r="G3570" t="s">
        <v>88</v>
      </c>
      <c r="H3570" t="s">
        <v>89</v>
      </c>
      <c r="I3570" t="s">
        <v>206</v>
      </c>
      <c r="J3570" t="s">
        <v>91</v>
      </c>
      <c r="K3570" t="s">
        <v>207</v>
      </c>
      <c r="L3570">
        <v>234</v>
      </c>
      <c r="M3570">
        <v>1066278</v>
      </c>
      <c r="N3570">
        <v>185232</v>
      </c>
      <c r="O3570">
        <v>64751</v>
      </c>
      <c r="P3570">
        <v>132312</v>
      </c>
      <c r="Q3570" t="s">
        <v>93</v>
      </c>
      <c r="R3570">
        <v>531916</v>
      </c>
    </row>
    <row r="3571" spans="1:18" x14ac:dyDescent="0.25">
      <c r="A3571" t="s">
        <v>418</v>
      </c>
      <c r="B3571" t="s">
        <v>419</v>
      </c>
      <c r="C3571" t="s">
        <v>85</v>
      </c>
      <c r="D3571">
        <v>101</v>
      </c>
      <c r="E3571" t="s">
        <v>86</v>
      </c>
      <c r="F3571" t="s">
        <v>87</v>
      </c>
      <c r="G3571" t="s">
        <v>88</v>
      </c>
      <c r="H3571" t="s">
        <v>89</v>
      </c>
      <c r="I3571" t="s">
        <v>208</v>
      </c>
      <c r="J3571" t="s">
        <v>91</v>
      </c>
      <c r="K3571" t="s">
        <v>209</v>
      </c>
      <c r="L3571">
        <v>5875</v>
      </c>
      <c r="M3571">
        <v>1066278</v>
      </c>
      <c r="N3571">
        <v>185232</v>
      </c>
      <c r="O3571">
        <v>64751</v>
      </c>
      <c r="P3571">
        <v>132312</v>
      </c>
      <c r="Q3571" t="s">
        <v>93</v>
      </c>
      <c r="R3571">
        <v>531916</v>
      </c>
    </row>
    <row r="3572" spans="1:18" x14ac:dyDescent="0.25">
      <c r="A3572" t="s">
        <v>418</v>
      </c>
      <c r="B3572" t="s">
        <v>419</v>
      </c>
      <c r="C3572" t="s">
        <v>85</v>
      </c>
      <c r="D3572">
        <v>101</v>
      </c>
      <c r="E3572" t="s">
        <v>86</v>
      </c>
      <c r="F3572" t="s">
        <v>87</v>
      </c>
      <c r="G3572" t="s">
        <v>88</v>
      </c>
      <c r="H3572" t="s">
        <v>89</v>
      </c>
      <c r="I3572" t="s">
        <v>210</v>
      </c>
      <c r="J3572" t="s">
        <v>91</v>
      </c>
      <c r="K3572" t="s">
        <v>211</v>
      </c>
      <c r="L3572">
        <v>9875</v>
      </c>
      <c r="M3572">
        <v>1066278</v>
      </c>
      <c r="N3572">
        <v>185232</v>
      </c>
      <c r="O3572">
        <v>64751</v>
      </c>
      <c r="P3572">
        <v>132312</v>
      </c>
      <c r="Q3572" t="s">
        <v>93</v>
      </c>
      <c r="R3572">
        <v>531916</v>
      </c>
    </row>
    <row r="3573" spans="1:18" x14ac:dyDescent="0.25">
      <c r="A3573" t="s">
        <v>418</v>
      </c>
      <c r="B3573" t="s">
        <v>419</v>
      </c>
      <c r="C3573" t="s">
        <v>85</v>
      </c>
      <c r="D3573">
        <v>101</v>
      </c>
      <c r="E3573" t="s">
        <v>86</v>
      </c>
      <c r="F3573" t="s">
        <v>87</v>
      </c>
      <c r="G3573" t="s">
        <v>88</v>
      </c>
      <c r="H3573" t="s">
        <v>89</v>
      </c>
      <c r="I3573" t="s">
        <v>212</v>
      </c>
      <c r="J3573" t="s">
        <v>91</v>
      </c>
      <c r="K3573" t="s">
        <v>213</v>
      </c>
      <c r="L3573">
        <v>6296</v>
      </c>
      <c r="M3573">
        <v>1066278</v>
      </c>
      <c r="N3573">
        <v>185232</v>
      </c>
      <c r="O3573">
        <v>64751</v>
      </c>
      <c r="P3573">
        <v>132312</v>
      </c>
      <c r="Q3573" t="s">
        <v>93</v>
      </c>
      <c r="R3573">
        <v>531916</v>
      </c>
    </row>
    <row r="3574" spans="1:18" x14ac:dyDescent="0.25">
      <c r="A3574" t="s">
        <v>418</v>
      </c>
      <c r="B3574" t="s">
        <v>419</v>
      </c>
      <c r="C3574" t="s">
        <v>85</v>
      </c>
      <c r="D3574">
        <v>101</v>
      </c>
      <c r="E3574" t="s">
        <v>86</v>
      </c>
      <c r="F3574" t="s">
        <v>87</v>
      </c>
      <c r="G3574" t="s">
        <v>88</v>
      </c>
      <c r="H3574" t="s">
        <v>89</v>
      </c>
      <c r="I3574" t="s">
        <v>214</v>
      </c>
      <c r="J3574" t="s">
        <v>91</v>
      </c>
      <c r="K3574" t="s">
        <v>215</v>
      </c>
      <c r="L3574">
        <v>47980</v>
      </c>
      <c r="M3574">
        <v>1066278</v>
      </c>
      <c r="N3574">
        <v>185232</v>
      </c>
      <c r="O3574">
        <v>64751</v>
      </c>
      <c r="P3574">
        <v>132312</v>
      </c>
      <c r="Q3574" t="s">
        <v>93</v>
      </c>
      <c r="R3574">
        <v>531916</v>
      </c>
    </row>
    <row r="3575" spans="1:18" x14ac:dyDescent="0.25">
      <c r="A3575" t="s">
        <v>418</v>
      </c>
      <c r="B3575" t="s">
        <v>419</v>
      </c>
      <c r="C3575" t="s">
        <v>85</v>
      </c>
      <c r="D3575">
        <v>101</v>
      </c>
      <c r="E3575" t="s">
        <v>86</v>
      </c>
      <c r="F3575" t="s">
        <v>87</v>
      </c>
      <c r="G3575" t="s">
        <v>88</v>
      </c>
      <c r="H3575" t="s">
        <v>89</v>
      </c>
      <c r="I3575" t="s">
        <v>216</v>
      </c>
      <c r="J3575" t="s">
        <v>91</v>
      </c>
      <c r="K3575" t="s">
        <v>217</v>
      </c>
      <c r="L3575">
        <v>505</v>
      </c>
      <c r="M3575">
        <v>1066278</v>
      </c>
      <c r="N3575">
        <v>185232</v>
      </c>
      <c r="O3575">
        <v>64751</v>
      </c>
      <c r="P3575">
        <v>132312</v>
      </c>
      <c r="Q3575" t="s">
        <v>93</v>
      </c>
      <c r="R3575">
        <v>531916</v>
      </c>
    </row>
    <row r="3576" spans="1:18" x14ac:dyDescent="0.25">
      <c r="A3576" t="s">
        <v>418</v>
      </c>
      <c r="B3576" t="s">
        <v>419</v>
      </c>
      <c r="C3576" t="s">
        <v>85</v>
      </c>
      <c r="D3576">
        <v>101</v>
      </c>
      <c r="E3576" t="s">
        <v>86</v>
      </c>
      <c r="F3576" t="s">
        <v>87</v>
      </c>
      <c r="G3576" t="s">
        <v>88</v>
      </c>
      <c r="H3576" t="s">
        <v>89</v>
      </c>
      <c r="I3576" t="s">
        <v>218</v>
      </c>
      <c r="J3576" t="s">
        <v>91</v>
      </c>
      <c r="K3576" t="s">
        <v>219</v>
      </c>
      <c r="L3576">
        <v>0</v>
      </c>
      <c r="M3576">
        <v>1066278</v>
      </c>
      <c r="N3576">
        <v>185232</v>
      </c>
      <c r="O3576">
        <v>64751</v>
      </c>
      <c r="P3576">
        <v>132312</v>
      </c>
      <c r="Q3576" t="s">
        <v>93</v>
      </c>
      <c r="R3576">
        <v>531916</v>
      </c>
    </row>
    <row r="3577" spans="1:18" x14ac:dyDescent="0.25">
      <c r="A3577" t="s">
        <v>418</v>
      </c>
      <c r="B3577" t="s">
        <v>419</v>
      </c>
      <c r="C3577" t="s">
        <v>85</v>
      </c>
      <c r="D3577">
        <v>101</v>
      </c>
      <c r="E3577" t="s">
        <v>86</v>
      </c>
      <c r="F3577" t="s">
        <v>87</v>
      </c>
      <c r="G3577" t="s">
        <v>88</v>
      </c>
      <c r="H3577" t="s">
        <v>89</v>
      </c>
      <c r="I3577" t="s">
        <v>220</v>
      </c>
      <c r="J3577" t="s">
        <v>91</v>
      </c>
      <c r="K3577" t="s">
        <v>221</v>
      </c>
      <c r="L3577">
        <v>5119</v>
      </c>
      <c r="M3577">
        <v>1066278</v>
      </c>
      <c r="N3577">
        <v>185232</v>
      </c>
      <c r="O3577">
        <v>64751</v>
      </c>
      <c r="P3577">
        <v>132312</v>
      </c>
      <c r="Q3577" t="s">
        <v>93</v>
      </c>
      <c r="R3577">
        <v>531916</v>
      </c>
    </row>
    <row r="3578" spans="1:18" x14ac:dyDescent="0.25">
      <c r="A3578" t="s">
        <v>418</v>
      </c>
      <c r="B3578" t="s">
        <v>419</v>
      </c>
      <c r="C3578" t="s">
        <v>85</v>
      </c>
      <c r="D3578">
        <v>101</v>
      </c>
      <c r="E3578" t="s">
        <v>86</v>
      </c>
      <c r="F3578" t="s">
        <v>87</v>
      </c>
      <c r="G3578" t="s">
        <v>88</v>
      </c>
      <c r="H3578" t="s">
        <v>89</v>
      </c>
      <c r="I3578" t="s">
        <v>222</v>
      </c>
      <c r="J3578" t="s">
        <v>91</v>
      </c>
      <c r="K3578" t="s">
        <v>223</v>
      </c>
      <c r="L3578">
        <v>900</v>
      </c>
      <c r="M3578">
        <v>1066278</v>
      </c>
      <c r="N3578">
        <v>185232</v>
      </c>
      <c r="O3578">
        <v>64751</v>
      </c>
      <c r="P3578">
        <v>132312</v>
      </c>
      <c r="Q3578" t="s">
        <v>93</v>
      </c>
      <c r="R3578">
        <v>531916</v>
      </c>
    </row>
    <row r="3579" spans="1:18" x14ac:dyDescent="0.25">
      <c r="A3579" t="s">
        <v>418</v>
      </c>
      <c r="B3579" t="s">
        <v>419</v>
      </c>
      <c r="C3579" t="s">
        <v>85</v>
      </c>
      <c r="D3579">
        <v>101</v>
      </c>
      <c r="E3579" t="s">
        <v>86</v>
      </c>
      <c r="F3579" t="s">
        <v>87</v>
      </c>
      <c r="G3579" t="s">
        <v>88</v>
      </c>
      <c r="H3579" t="s">
        <v>89</v>
      </c>
      <c r="I3579" t="s">
        <v>224</v>
      </c>
      <c r="J3579" t="s">
        <v>91</v>
      </c>
      <c r="K3579" t="s">
        <v>225</v>
      </c>
      <c r="L3579">
        <v>2834</v>
      </c>
      <c r="M3579">
        <v>1066278</v>
      </c>
      <c r="N3579">
        <v>185232</v>
      </c>
      <c r="O3579">
        <v>64751</v>
      </c>
      <c r="P3579">
        <v>132312</v>
      </c>
      <c r="Q3579" t="s">
        <v>93</v>
      </c>
      <c r="R3579">
        <v>531916</v>
      </c>
    </row>
    <row r="3580" spans="1:18" x14ac:dyDescent="0.25">
      <c r="A3580" t="s">
        <v>418</v>
      </c>
      <c r="B3580" t="s">
        <v>419</v>
      </c>
      <c r="C3580" t="s">
        <v>85</v>
      </c>
      <c r="D3580">
        <v>101</v>
      </c>
      <c r="E3580" t="s">
        <v>86</v>
      </c>
      <c r="F3580" t="s">
        <v>87</v>
      </c>
      <c r="G3580" t="s">
        <v>88</v>
      </c>
      <c r="H3580" t="s">
        <v>89</v>
      </c>
      <c r="I3580" t="s">
        <v>226</v>
      </c>
      <c r="J3580" t="s">
        <v>91</v>
      </c>
      <c r="K3580" t="s">
        <v>227</v>
      </c>
      <c r="L3580">
        <v>420</v>
      </c>
      <c r="M3580">
        <v>1066278</v>
      </c>
      <c r="N3580">
        <v>185232</v>
      </c>
      <c r="O3580">
        <v>64751</v>
      </c>
      <c r="P3580">
        <v>132312</v>
      </c>
      <c r="Q3580" t="s">
        <v>93</v>
      </c>
      <c r="R3580">
        <v>531916</v>
      </c>
    </row>
    <row r="3581" spans="1:18" x14ac:dyDescent="0.25">
      <c r="A3581" t="s">
        <v>418</v>
      </c>
      <c r="B3581" t="s">
        <v>419</v>
      </c>
      <c r="C3581" t="s">
        <v>85</v>
      </c>
      <c r="D3581">
        <v>101</v>
      </c>
      <c r="E3581" t="s">
        <v>86</v>
      </c>
      <c r="F3581" t="s">
        <v>87</v>
      </c>
      <c r="G3581" t="s">
        <v>88</v>
      </c>
      <c r="H3581" t="s">
        <v>89</v>
      </c>
      <c r="I3581" t="s">
        <v>228</v>
      </c>
      <c r="J3581" t="s">
        <v>91</v>
      </c>
      <c r="K3581" t="s">
        <v>229</v>
      </c>
      <c r="L3581">
        <v>0</v>
      </c>
      <c r="M3581">
        <v>1066278</v>
      </c>
      <c r="N3581">
        <v>185232</v>
      </c>
      <c r="O3581">
        <v>64751</v>
      </c>
      <c r="P3581">
        <v>132312</v>
      </c>
      <c r="Q3581" t="s">
        <v>93</v>
      </c>
      <c r="R3581">
        <v>531916</v>
      </c>
    </row>
    <row r="3582" spans="1:18" x14ac:dyDescent="0.25">
      <c r="A3582" t="s">
        <v>418</v>
      </c>
      <c r="B3582" t="s">
        <v>419</v>
      </c>
      <c r="C3582" t="s">
        <v>85</v>
      </c>
      <c r="D3582">
        <v>101</v>
      </c>
      <c r="E3582" t="s">
        <v>86</v>
      </c>
      <c r="F3582" t="s">
        <v>87</v>
      </c>
      <c r="G3582" t="s">
        <v>88</v>
      </c>
      <c r="H3582" t="s">
        <v>89</v>
      </c>
      <c r="I3582" t="s">
        <v>230</v>
      </c>
      <c r="J3582" t="s">
        <v>91</v>
      </c>
      <c r="K3582" t="s">
        <v>231</v>
      </c>
      <c r="L3582">
        <v>2404</v>
      </c>
      <c r="M3582">
        <v>1066278</v>
      </c>
      <c r="N3582">
        <v>185232</v>
      </c>
      <c r="O3582">
        <v>64751</v>
      </c>
      <c r="P3582">
        <v>132312</v>
      </c>
      <c r="Q3582" t="s">
        <v>93</v>
      </c>
      <c r="R3582">
        <v>531916</v>
      </c>
    </row>
    <row r="3583" spans="1:18" x14ac:dyDescent="0.25">
      <c r="A3583" t="s">
        <v>418</v>
      </c>
      <c r="B3583" t="s">
        <v>419</v>
      </c>
      <c r="C3583" t="s">
        <v>85</v>
      </c>
      <c r="D3583">
        <v>101</v>
      </c>
      <c r="E3583" t="s">
        <v>86</v>
      </c>
      <c r="F3583" t="s">
        <v>87</v>
      </c>
      <c r="G3583" t="s">
        <v>88</v>
      </c>
      <c r="H3583" t="s">
        <v>89</v>
      </c>
      <c r="I3583" t="s">
        <v>232</v>
      </c>
      <c r="J3583" t="s">
        <v>91</v>
      </c>
      <c r="K3583" t="s">
        <v>233</v>
      </c>
      <c r="L3583">
        <v>20676</v>
      </c>
      <c r="M3583">
        <v>1066278</v>
      </c>
      <c r="N3583">
        <v>185232</v>
      </c>
      <c r="O3583">
        <v>64751</v>
      </c>
      <c r="P3583">
        <v>132312</v>
      </c>
      <c r="Q3583" t="s">
        <v>93</v>
      </c>
      <c r="R3583">
        <v>531916</v>
      </c>
    </row>
    <row r="3584" spans="1:18" x14ac:dyDescent="0.25">
      <c r="A3584" t="s">
        <v>418</v>
      </c>
      <c r="B3584" t="s">
        <v>419</v>
      </c>
      <c r="C3584" t="s">
        <v>85</v>
      </c>
      <c r="D3584">
        <v>101</v>
      </c>
      <c r="E3584" t="s">
        <v>86</v>
      </c>
      <c r="F3584" t="s">
        <v>87</v>
      </c>
      <c r="G3584" t="s">
        <v>88</v>
      </c>
      <c r="H3584" t="s">
        <v>89</v>
      </c>
      <c r="I3584" t="s">
        <v>234</v>
      </c>
      <c r="J3584" t="s">
        <v>91</v>
      </c>
      <c r="K3584" t="s">
        <v>235</v>
      </c>
      <c r="L3584">
        <v>0</v>
      </c>
      <c r="M3584">
        <v>1066278</v>
      </c>
      <c r="N3584">
        <v>185232</v>
      </c>
      <c r="O3584">
        <v>64751</v>
      </c>
      <c r="P3584">
        <v>132312</v>
      </c>
      <c r="Q3584" t="s">
        <v>93</v>
      </c>
      <c r="R3584">
        <v>531916</v>
      </c>
    </row>
    <row r="3585" spans="1:18" x14ac:dyDescent="0.25">
      <c r="A3585" t="s">
        <v>418</v>
      </c>
      <c r="B3585" t="s">
        <v>419</v>
      </c>
      <c r="C3585" t="s">
        <v>85</v>
      </c>
      <c r="D3585">
        <v>101</v>
      </c>
      <c r="E3585" t="s">
        <v>86</v>
      </c>
      <c r="F3585" t="s">
        <v>87</v>
      </c>
      <c r="G3585" t="s">
        <v>88</v>
      </c>
      <c r="H3585" t="s">
        <v>89</v>
      </c>
      <c r="I3585" t="s">
        <v>236</v>
      </c>
      <c r="J3585" t="s">
        <v>91</v>
      </c>
      <c r="K3585" t="s">
        <v>237</v>
      </c>
      <c r="L3585">
        <v>0</v>
      </c>
      <c r="M3585">
        <v>1066278</v>
      </c>
      <c r="N3585">
        <v>185232</v>
      </c>
      <c r="O3585">
        <v>64751</v>
      </c>
      <c r="P3585">
        <v>132312</v>
      </c>
      <c r="Q3585" t="s">
        <v>93</v>
      </c>
      <c r="R3585">
        <v>531916</v>
      </c>
    </row>
    <row r="3586" spans="1:18" x14ac:dyDescent="0.25">
      <c r="A3586" t="s">
        <v>418</v>
      </c>
      <c r="B3586" t="s">
        <v>419</v>
      </c>
      <c r="C3586" t="s">
        <v>85</v>
      </c>
      <c r="D3586">
        <v>101</v>
      </c>
      <c r="E3586" t="s">
        <v>86</v>
      </c>
      <c r="F3586" t="s">
        <v>87</v>
      </c>
      <c r="G3586" t="s">
        <v>88</v>
      </c>
      <c r="H3586" t="s">
        <v>89</v>
      </c>
      <c r="I3586" t="s">
        <v>128</v>
      </c>
      <c r="J3586" t="s">
        <v>91</v>
      </c>
      <c r="K3586" t="s">
        <v>129</v>
      </c>
      <c r="L3586">
        <v>-21369</v>
      </c>
      <c r="M3586">
        <v>1066278</v>
      </c>
      <c r="N3586">
        <v>185232</v>
      </c>
      <c r="O3586">
        <v>64751</v>
      </c>
      <c r="P3586">
        <v>132312</v>
      </c>
      <c r="Q3586" t="s">
        <v>93</v>
      </c>
      <c r="R3586">
        <v>531916</v>
      </c>
    </row>
    <row r="3587" spans="1:18" x14ac:dyDescent="0.25">
      <c r="A3587" t="s">
        <v>418</v>
      </c>
      <c r="B3587" t="s">
        <v>419</v>
      </c>
      <c r="C3587" t="s">
        <v>85</v>
      </c>
      <c r="D3587">
        <v>101</v>
      </c>
      <c r="E3587" t="s">
        <v>86</v>
      </c>
      <c r="F3587" t="s">
        <v>87</v>
      </c>
      <c r="G3587" t="s">
        <v>88</v>
      </c>
      <c r="H3587" t="s">
        <v>89</v>
      </c>
      <c r="I3587" t="s">
        <v>130</v>
      </c>
      <c r="J3587" t="s">
        <v>91</v>
      </c>
      <c r="K3587" t="s">
        <v>131</v>
      </c>
      <c r="L3587">
        <v>492</v>
      </c>
      <c r="M3587">
        <v>1066278</v>
      </c>
      <c r="N3587">
        <v>185232</v>
      </c>
      <c r="O3587">
        <v>64751</v>
      </c>
      <c r="P3587">
        <v>132312</v>
      </c>
      <c r="Q3587" t="s">
        <v>93</v>
      </c>
      <c r="R3587">
        <v>531916</v>
      </c>
    </row>
    <row r="3588" spans="1:18" x14ac:dyDescent="0.25">
      <c r="A3588" t="s">
        <v>418</v>
      </c>
      <c r="B3588" t="s">
        <v>419</v>
      </c>
      <c r="C3588" t="s">
        <v>85</v>
      </c>
      <c r="D3588">
        <v>101</v>
      </c>
      <c r="E3588" t="s">
        <v>86</v>
      </c>
      <c r="F3588" t="s">
        <v>87</v>
      </c>
      <c r="G3588" t="s">
        <v>88</v>
      </c>
      <c r="H3588" t="s">
        <v>89</v>
      </c>
      <c r="I3588" t="s">
        <v>196</v>
      </c>
      <c r="J3588" t="s">
        <v>91</v>
      </c>
      <c r="K3588" t="s">
        <v>197</v>
      </c>
      <c r="L3588">
        <v>25843</v>
      </c>
      <c r="M3588">
        <v>1066278</v>
      </c>
      <c r="N3588">
        <v>185232</v>
      </c>
      <c r="O3588">
        <v>64751</v>
      </c>
      <c r="P3588">
        <v>132312</v>
      </c>
      <c r="Q3588" t="s">
        <v>93</v>
      </c>
      <c r="R3588">
        <v>531916</v>
      </c>
    </row>
    <row r="3589" spans="1:18" x14ac:dyDescent="0.25">
      <c r="A3589" t="s">
        <v>418</v>
      </c>
      <c r="B3589" t="s">
        <v>419</v>
      </c>
      <c r="C3589" t="s">
        <v>85</v>
      </c>
      <c r="D3589">
        <v>101</v>
      </c>
      <c r="E3589" t="s">
        <v>86</v>
      </c>
      <c r="F3589" t="s">
        <v>87</v>
      </c>
      <c r="G3589" t="s">
        <v>88</v>
      </c>
      <c r="H3589" t="s">
        <v>89</v>
      </c>
      <c r="I3589" t="s">
        <v>212</v>
      </c>
      <c r="J3589" t="s">
        <v>91</v>
      </c>
      <c r="K3589" t="s">
        <v>213</v>
      </c>
      <c r="L3589">
        <v>900</v>
      </c>
      <c r="M3589">
        <v>1066278</v>
      </c>
      <c r="N3589">
        <v>185232</v>
      </c>
      <c r="O3589">
        <v>64751</v>
      </c>
      <c r="P3589">
        <v>132312</v>
      </c>
      <c r="Q3589" t="s">
        <v>93</v>
      </c>
      <c r="R3589">
        <v>531916</v>
      </c>
    </row>
    <row r="3590" spans="1:18" x14ac:dyDescent="0.25">
      <c r="A3590" t="s">
        <v>418</v>
      </c>
      <c r="B3590" t="s">
        <v>419</v>
      </c>
      <c r="C3590" t="s">
        <v>85</v>
      </c>
      <c r="D3590">
        <v>101</v>
      </c>
      <c r="E3590" t="s">
        <v>86</v>
      </c>
      <c r="F3590" t="s">
        <v>87</v>
      </c>
      <c r="G3590" t="s">
        <v>88</v>
      </c>
      <c r="H3590" t="s">
        <v>89</v>
      </c>
      <c r="I3590" t="s">
        <v>136</v>
      </c>
      <c r="J3590" t="s">
        <v>91</v>
      </c>
      <c r="K3590" t="s">
        <v>137</v>
      </c>
      <c r="L3590">
        <v>120</v>
      </c>
      <c r="M3590">
        <v>1066278</v>
      </c>
      <c r="N3590">
        <v>185232</v>
      </c>
      <c r="O3590">
        <v>64751</v>
      </c>
      <c r="P3590">
        <v>132312</v>
      </c>
      <c r="Q3590" t="s">
        <v>93</v>
      </c>
      <c r="R3590">
        <v>531916</v>
      </c>
    </row>
    <row r="3591" spans="1:18" x14ac:dyDescent="0.25">
      <c r="A3591" t="s">
        <v>418</v>
      </c>
      <c r="B3591" t="s">
        <v>419</v>
      </c>
      <c r="C3591" t="s">
        <v>85</v>
      </c>
      <c r="D3591">
        <v>101</v>
      </c>
      <c r="E3591" t="s">
        <v>86</v>
      </c>
      <c r="F3591" t="s">
        <v>87</v>
      </c>
      <c r="G3591" t="s">
        <v>88</v>
      </c>
      <c r="H3591" t="s">
        <v>89</v>
      </c>
      <c r="I3591" t="s">
        <v>136</v>
      </c>
      <c r="J3591" t="s">
        <v>91</v>
      </c>
      <c r="K3591" t="s">
        <v>137</v>
      </c>
      <c r="L3591">
        <v>120</v>
      </c>
      <c r="M3591">
        <v>1066278</v>
      </c>
      <c r="N3591">
        <v>185232</v>
      </c>
      <c r="O3591">
        <v>64751</v>
      </c>
      <c r="P3591">
        <v>132312</v>
      </c>
      <c r="Q3591" t="s">
        <v>93</v>
      </c>
      <c r="R3591">
        <v>531916</v>
      </c>
    </row>
    <row r="3592" spans="1:18" x14ac:dyDescent="0.25">
      <c r="A3592" t="s">
        <v>418</v>
      </c>
      <c r="B3592" t="s">
        <v>419</v>
      </c>
      <c r="C3592" t="s">
        <v>85</v>
      </c>
      <c r="D3592">
        <v>101</v>
      </c>
      <c r="E3592" t="s">
        <v>86</v>
      </c>
      <c r="F3592" t="s">
        <v>87</v>
      </c>
      <c r="G3592" t="s">
        <v>88</v>
      </c>
      <c r="H3592" t="s">
        <v>89</v>
      </c>
      <c r="I3592" t="s">
        <v>220</v>
      </c>
      <c r="J3592" t="s">
        <v>91</v>
      </c>
      <c r="K3592" t="s">
        <v>221</v>
      </c>
      <c r="L3592">
        <v>1200</v>
      </c>
      <c r="M3592">
        <v>1066278</v>
      </c>
      <c r="N3592">
        <v>185232</v>
      </c>
      <c r="O3592">
        <v>64751</v>
      </c>
      <c r="P3592">
        <v>132312</v>
      </c>
      <c r="Q3592" t="s">
        <v>93</v>
      </c>
      <c r="R3592">
        <v>531916</v>
      </c>
    </row>
    <row r="3593" spans="1:18" x14ac:dyDescent="0.25">
      <c r="A3593" t="s">
        <v>418</v>
      </c>
      <c r="B3593" t="s">
        <v>419</v>
      </c>
      <c r="C3593" t="s">
        <v>85</v>
      </c>
      <c r="D3593">
        <v>101</v>
      </c>
      <c r="E3593" t="s">
        <v>86</v>
      </c>
      <c r="F3593" t="s">
        <v>87</v>
      </c>
      <c r="G3593" t="s">
        <v>88</v>
      </c>
      <c r="H3593" t="s">
        <v>89</v>
      </c>
      <c r="I3593" t="s">
        <v>160</v>
      </c>
      <c r="J3593" t="s">
        <v>91</v>
      </c>
      <c r="K3593" t="s">
        <v>161</v>
      </c>
      <c r="L3593">
        <v>200</v>
      </c>
      <c r="M3593">
        <v>1066278</v>
      </c>
      <c r="N3593">
        <v>185232</v>
      </c>
      <c r="O3593">
        <v>64751</v>
      </c>
      <c r="P3593">
        <v>132312</v>
      </c>
      <c r="Q3593" t="s">
        <v>93</v>
      </c>
      <c r="R3593">
        <v>531916</v>
      </c>
    </row>
    <row r="3594" spans="1:18" x14ac:dyDescent="0.25">
      <c r="A3594" t="s">
        <v>418</v>
      </c>
      <c r="B3594" t="s">
        <v>419</v>
      </c>
      <c r="C3594" t="s">
        <v>85</v>
      </c>
      <c r="D3594">
        <v>101</v>
      </c>
      <c r="E3594" t="s">
        <v>86</v>
      </c>
      <c r="F3594" t="s">
        <v>87</v>
      </c>
      <c r="G3594" t="s">
        <v>88</v>
      </c>
      <c r="H3594" t="s">
        <v>89</v>
      </c>
      <c r="I3594" t="s">
        <v>136</v>
      </c>
      <c r="J3594" t="s">
        <v>91</v>
      </c>
      <c r="K3594" t="s">
        <v>137</v>
      </c>
      <c r="L3594">
        <v>2700</v>
      </c>
      <c r="M3594">
        <v>1066278</v>
      </c>
      <c r="N3594">
        <v>185232</v>
      </c>
      <c r="O3594">
        <v>64751</v>
      </c>
      <c r="P3594">
        <v>132312</v>
      </c>
      <c r="Q3594" t="s">
        <v>93</v>
      </c>
      <c r="R3594">
        <v>531916</v>
      </c>
    </row>
    <row r="3595" spans="1:18" x14ac:dyDescent="0.25">
      <c r="A3595" t="s">
        <v>418</v>
      </c>
      <c r="B3595" t="s">
        <v>419</v>
      </c>
      <c r="C3595" t="s">
        <v>85</v>
      </c>
      <c r="D3595">
        <v>101</v>
      </c>
      <c r="E3595" t="s">
        <v>86</v>
      </c>
      <c r="F3595" t="s">
        <v>87</v>
      </c>
      <c r="G3595" t="s">
        <v>88</v>
      </c>
      <c r="H3595" t="s">
        <v>89</v>
      </c>
      <c r="I3595" t="s">
        <v>136</v>
      </c>
      <c r="J3595" t="s">
        <v>91</v>
      </c>
      <c r="K3595" t="s">
        <v>137</v>
      </c>
      <c r="L3595">
        <v>10000</v>
      </c>
      <c r="M3595">
        <v>1066278</v>
      </c>
      <c r="N3595">
        <v>185232</v>
      </c>
      <c r="O3595">
        <v>64751</v>
      </c>
      <c r="P3595">
        <v>132312</v>
      </c>
      <c r="Q3595" t="s">
        <v>93</v>
      </c>
      <c r="R3595">
        <v>531916</v>
      </c>
    </row>
    <row r="3596" spans="1:18" x14ac:dyDescent="0.25">
      <c r="A3596" t="s">
        <v>418</v>
      </c>
      <c r="B3596" t="s">
        <v>419</v>
      </c>
      <c r="C3596" t="s">
        <v>85</v>
      </c>
      <c r="D3596">
        <v>101</v>
      </c>
      <c r="E3596" t="s">
        <v>86</v>
      </c>
      <c r="F3596" t="s">
        <v>87</v>
      </c>
      <c r="G3596" t="s">
        <v>88</v>
      </c>
      <c r="H3596" t="s">
        <v>89</v>
      </c>
      <c r="I3596" t="s">
        <v>136</v>
      </c>
      <c r="J3596" t="s">
        <v>91</v>
      </c>
      <c r="K3596" t="s">
        <v>137</v>
      </c>
      <c r="L3596">
        <v>300</v>
      </c>
      <c r="M3596">
        <v>1066278</v>
      </c>
      <c r="N3596">
        <v>185232</v>
      </c>
      <c r="O3596">
        <v>64751</v>
      </c>
      <c r="P3596">
        <v>132312</v>
      </c>
      <c r="Q3596" t="s">
        <v>93</v>
      </c>
      <c r="R3596">
        <v>531916</v>
      </c>
    </row>
    <row r="3597" spans="1:18" x14ac:dyDescent="0.25">
      <c r="A3597" t="s">
        <v>418</v>
      </c>
      <c r="B3597" t="s">
        <v>419</v>
      </c>
      <c r="C3597" t="s">
        <v>85</v>
      </c>
      <c r="D3597">
        <v>101</v>
      </c>
      <c r="E3597" t="s">
        <v>86</v>
      </c>
      <c r="F3597" t="s">
        <v>87</v>
      </c>
      <c r="G3597" t="s">
        <v>88</v>
      </c>
      <c r="H3597" t="s">
        <v>89</v>
      </c>
      <c r="I3597" t="s">
        <v>136</v>
      </c>
      <c r="J3597" t="s">
        <v>91</v>
      </c>
      <c r="K3597" t="s">
        <v>137</v>
      </c>
      <c r="L3597">
        <v>125</v>
      </c>
      <c r="M3597">
        <v>1066278</v>
      </c>
      <c r="N3597">
        <v>185232</v>
      </c>
      <c r="O3597">
        <v>64751</v>
      </c>
      <c r="P3597">
        <v>132312</v>
      </c>
      <c r="Q3597" t="s">
        <v>93</v>
      </c>
      <c r="R3597">
        <v>531916</v>
      </c>
    </row>
    <row r="3598" spans="1:18" x14ac:dyDescent="0.25">
      <c r="A3598" t="s">
        <v>418</v>
      </c>
      <c r="B3598" t="s">
        <v>419</v>
      </c>
      <c r="C3598" t="s">
        <v>85</v>
      </c>
      <c r="D3598">
        <v>101</v>
      </c>
      <c r="E3598" t="s">
        <v>86</v>
      </c>
      <c r="F3598" t="s">
        <v>87</v>
      </c>
      <c r="G3598" t="s">
        <v>88</v>
      </c>
      <c r="H3598" t="s">
        <v>89</v>
      </c>
      <c r="I3598" t="s">
        <v>136</v>
      </c>
      <c r="J3598" t="s">
        <v>91</v>
      </c>
      <c r="K3598" t="s">
        <v>137</v>
      </c>
      <c r="L3598">
        <v>540</v>
      </c>
      <c r="M3598">
        <v>1066278</v>
      </c>
      <c r="N3598">
        <v>185232</v>
      </c>
      <c r="O3598">
        <v>64751</v>
      </c>
      <c r="P3598">
        <v>132312</v>
      </c>
      <c r="Q3598" t="s">
        <v>93</v>
      </c>
      <c r="R3598">
        <v>531916</v>
      </c>
    </row>
    <row r="3599" spans="1:18" x14ac:dyDescent="0.25">
      <c r="A3599" t="s">
        <v>418</v>
      </c>
      <c r="B3599" t="s">
        <v>419</v>
      </c>
      <c r="C3599" t="s">
        <v>85</v>
      </c>
      <c r="D3599">
        <v>101</v>
      </c>
      <c r="E3599" t="s">
        <v>86</v>
      </c>
      <c r="F3599" t="s">
        <v>87</v>
      </c>
      <c r="G3599" t="s">
        <v>88</v>
      </c>
      <c r="H3599" t="s">
        <v>89</v>
      </c>
      <c r="I3599" t="s">
        <v>136</v>
      </c>
      <c r="J3599" t="s">
        <v>91</v>
      </c>
      <c r="K3599" t="s">
        <v>137</v>
      </c>
      <c r="L3599">
        <v>1880</v>
      </c>
      <c r="M3599">
        <v>1066278</v>
      </c>
      <c r="N3599">
        <v>185232</v>
      </c>
      <c r="O3599">
        <v>64751</v>
      </c>
      <c r="P3599">
        <v>132312</v>
      </c>
      <c r="Q3599" t="s">
        <v>93</v>
      </c>
      <c r="R3599">
        <v>531916</v>
      </c>
    </row>
    <row r="3600" spans="1:18" x14ac:dyDescent="0.25">
      <c r="A3600" t="s">
        <v>418</v>
      </c>
      <c r="B3600" t="s">
        <v>419</v>
      </c>
      <c r="C3600" t="s">
        <v>85</v>
      </c>
      <c r="D3600">
        <v>101</v>
      </c>
      <c r="E3600" t="s">
        <v>86</v>
      </c>
      <c r="F3600" t="s">
        <v>87</v>
      </c>
      <c r="G3600" t="s">
        <v>88</v>
      </c>
      <c r="H3600" t="s">
        <v>89</v>
      </c>
      <c r="I3600" t="s">
        <v>136</v>
      </c>
      <c r="J3600" t="s">
        <v>91</v>
      </c>
      <c r="K3600" t="s">
        <v>137</v>
      </c>
      <c r="L3600">
        <v>250</v>
      </c>
      <c r="M3600">
        <v>1066278</v>
      </c>
      <c r="N3600">
        <v>185232</v>
      </c>
      <c r="O3600">
        <v>64751</v>
      </c>
      <c r="P3600">
        <v>132312</v>
      </c>
      <c r="Q3600" t="s">
        <v>93</v>
      </c>
      <c r="R3600">
        <v>531916</v>
      </c>
    </row>
    <row r="3601" spans="1:18" x14ac:dyDescent="0.25">
      <c r="A3601" t="s">
        <v>418</v>
      </c>
      <c r="B3601" t="s">
        <v>419</v>
      </c>
      <c r="C3601" t="s">
        <v>85</v>
      </c>
      <c r="D3601">
        <v>101</v>
      </c>
      <c r="E3601" t="s">
        <v>86</v>
      </c>
      <c r="F3601" t="s">
        <v>87</v>
      </c>
      <c r="G3601" t="s">
        <v>88</v>
      </c>
      <c r="H3601" t="s">
        <v>89</v>
      </c>
      <c r="I3601" t="s">
        <v>158</v>
      </c>
      <c r="J3601" t="s">
        <v>91</v>
      </c>
      <c r="K3601" t="s">
        <v>159</v>
      </c>
      <c r="L3601">
        <v>1800</v>
      </c>
      <c r="M3601">
        <v>1066278</v>
      </c>
      <c r="N3601">
        <v>185232</v>
      </c>
      <c r="O3601">
        <v>64751</v>
      </c>
      <c r="P3601">
        <v>132312</v>
      </c>
      <c r="Q3601" t="s">
        <v>93</v>
      </c>
      <c r="R3601">
        <v>531916</v>
      </c>
    </row>
    <row r="3602" spans="1:18" x14ac:dyDescent="0.25">
      <c r="A3602" t="s">
        <v>418</v>
      </c>
      <c r="B3602" t="s">
        <v>419</v>
      </c>
      <c r="C3602" t="s">
        <v>85</v>
      </c>
      <c r="D3602">
        <v>101</v>
      </c>
      <c r="E3602" t="s">
        <v>86</v>
      </c>
      <c r="F3602" t="s">
        <v>87</v>
      </c>
      <c r="G3602" t="s">
        <v>88</v>
      </c>
      <c r="H3602" t="s">
        <v>89</v>
      </c>
      <c r="I3602" t="s">
        <v>136</v>
      </c>
      <c r="J3602" t="s">
        <v>91</v>
      </c>
      <c r="K3602" t="s">
        <v>137</v>
      </c>
      <c r="L3602">
        <v>100</v>
      </c>
      <c r="M3602">
        <v>1066278</v>
      </c>
      <c r="N3602">
        <v>185232</v>
      </c>
      <c r="O3602">
        <v>64751</v>
      </c>
      <c r="P3602">
        <v>132312</v>
      </c>
      <c r="Q3602" t="s">
        <v>93</v>
      </c>
      <c r="R3602">
        <v>531916</v>
      </c>
    </row>
    <row r="3603" spans="1:18" x14ac:dyDescent="0.25">
      <c r="A3603" t="s">
        <v>418</v>
      </c>
      <c r="B3603" t="s">
        <v>419</v>
      </c>
      <c r="C3603" t="s">
        <v>85</v>
      </c>
      <c r="D3603">
        <v>101</v>
      </c>
      <c r="E3603" t="s">
        <v>86</v>
      </c>
      <c r="F3603" t="s">
        <v>87</v>
      </c>
      <c r="G3603" t="s">
        <v>88</v>
      </c>
      <c r="H3603" t="s">
        <v>89</v>
      </c>
      <c r="I3603" t="s">
        <v>192</v>
      </c>
      <c r="J3603" t="s">
        <v>91</v>
      </c>
      <c r="K3603" t="s">
        <v>193</v>
      </c>
      <c r="L3603">
        <v>250</v>
      </c>
      <c r="M3603">
        <v>1066278</v>
      </c>
      <c r="N3603">
        <v>185232</v>
      </c>
      <c r="O3603">
        <v>64751</v>
      </c>
      <c r="P3603">
        <v>132312</v>
      </c>
      <c r="Q3603" t="s">
        <v>93</v>
      </c>
      <c r="R3603">
        <v>531916</v>
      </c>
    </row>
    <row r="3604" spans="1:18" x14ac:dyDescent="0.25">
      <c r="A3604" t="s">
        <v>418</v>
      </c>
      <c r="B3604" t="s">
        <v>419</v>
      </c>
      <c r="C3604" t="s">
        <v>85</v>
      </c>
      <c r="D3604">
        <v>101</v>
      </c>
      <c r="E3604" t="s">
        <v>86</v>
      </c>
      <c r="F3604" t="s">
        <v>87</v>
      </c>
      <c r="G3604" t="s">
        <v>88</v>
      </c>
      <c r="H3604" t="s">
        <v>89</v>
      </c>
      <c r="I3604" t="s">
        <v>192</v>
      </c>
      <c r="J3604" t="s">
        <v>91</v>
      </c>
      <c r="K3604" t="s">
        <v>193</v>
      </c>
      <c r="L3604">
        <v>800</v>
      </c>
      <c r="M3604">
        <v>1066278</v>
      </c>
      <c r="N3604">
        <v>185232</v>
      </c>
      <c r="O3604">
        <v>64751</v>
      </c>
      <c r="P3604">
        <v>132312</v>
      </c>
      <c r="Q3604" t="s">
        <v>93</v>
      </c>
      <c r="R3604">
        <v>531916</v>
      </c>
    </row>
    <row r="3605" spans="1:18" x14ac:dyDescent="0.25">
      <c r="A3605" t="s">
        <v>418</v>
      </c>
      <c r="B3605" t="s">
        <v>419</v>
      </c>
      <c r="C3605" t="s">
        <v>85</v>
      </c>
      <c r="D3605">
        <v>101</v>
      </c>
      <c r="E3605" t="s">
        <v>86</v>
      </c>
      <c r="F3605" t="s">
        <v>87</v>
      </c>
      <c r="G3605" t="s">
        <v>88</v>
      </c>
      <c r="H3605" t="s">
        <v>89</v>
      </c>
      <c r="I3605" t="s">
        <v>158</v>
      </c>
      <c r="J3605" t="s">
        <v>91</v>
      </c>
      <c r="K3605" t="s">
        <v>159</v>
      </c>
      <c r="L3605">
        <v>250</v>
      </c>
      <c r="M3605">
        <v>1066278</v>
      </c>
      <c r="N3605">
        <v>185232</v>
      </c>
      <c r="O3605">
        <v>64751</v>
      </c>
      <c r="P3605">
        <v>132312</v>
      </c>
      <c r="Q3605" t="s">
        <v>93</v>
      </c>
      <c r="R3605">
        <v>531916</v>
      </c>
    </row>
    <row r="3606" spans="1:18" x14ac:dyDescent="0.25">
      <c r="A3606" t="s">
        <v>418</v>
      </c>
      <c r="B3606" t="s">
        <v>419</v>
      </c>
      <c r="C3606" t="s">
        <v>85</v>
      </c>
      <c r="D3606">
        <v>101</v>
      </c>
      <c r="E3606" t="s">
        <v>86</v>
      </c>
      <c r="F3606" t="s">
        <v>87</v>
      </c>
      <c r="G3606" t="s">
        <v>88</v>
      </c>
      <c r="H3606" t="s">
        <v>89</v>
      </c>
      <c r="I3606" t="s">
        <v>226</v>
      </c>
      <c r="J3606" t="s">
        <v>91</v>
      </c>
      <c r="K3606" t="s">
        <v>227</v>
      </c>
      <c r="L3606">
        <v>1125</v>
      </c>
      <c r="M3606">
        <v>1066278</v>
      </c>
      <c r="N3606">
        <v>185232</v>
      </c>
      <c r="O3606">
        <v>64751</v>
      </c>
      <c r="P3606">
        <v>132312</v>
      </c>
      <c r="Q3606" t="s">
        <v>93</v>
      </c>
      <c r="R3606">
        <v>531916</v>
      </c>
    </row>
    <row r="3607" spans="1:18" x14ac:dyDescent="0.25">
      <c r="A3607" t="s">
        <v>418</v>
      </c>
      <c r="B3607" t="s">
        <v>419</v>
      </c>
      <c r="C3607" t="s">
        <v>85</v>
      </c>
      <c r="D3607">
        <v>101</v>
      </c>
      <c r="E3607" t="s">
        <v>86</v>
      </c>
      <c r="F3607" t="s">
        <v>87</v>
      </c>
      <c r="G3607" t="s">
        <v>88</v>
      </c>
      <c r="H3607" t="s">
        <v>89</v>
      </c>
      <c r="I3607" t="s">
        <v>208</v>
      </c>
      <c r="J3607" t="s">
        <v>91</v>
      </c>
      <c r="K3607" t="s">
        <v>209</v>
      </c>
      <c r="L3607">
        <v>649</v>
      </c>
      <c r="M3607">
        <v>1066278</v>
      </c>
      <c r="N3607">
        <v>185232</v>
      </c>
      <c r="O3607">
        <v>64751</v>
      </c>
      <c r="P3607">
        <v>132312</v>
      </c>
      <c r="Q3607" t="s">
        <v>93</v>
      </c>
      <c r="R3607">
        <v>531916</v>
      </c>
    </row>
    <row r="3608" spans="1:18" x14ac:dyDescent="0.25">
      <c r="A3608" t="s">
        <v>418</v>
      </c>
      <c r="B3608" t="s">
        <v>419</v>
      </c>
      <c r="C3608" t="s">
        <v>85</v>
      </c>
      <c r="D3608">
        <v>101</v>
      </c>
      <c r="E3608" t="s">
        <v>86</v>
      </c>
      <c r="F3608" t="s">
        <v>87</v>
      </c>
      <c r="G3608" t="s">
        <v>88</v>
      </c>
      <c r="H3608" t="s">
        <v>89</v>
      </c>
      <c r="I3608" t="s">
        <v>168</v>
      </c>
      <c r="J3608" t="s">
        <v>91</v>
      </c>
      <c r="K3608" t="s">
        <v>169</v>
      </c>
      <c r="L3608">
        <v>24964</v>
      </c>
      <c r="M3608">
        <v>1066278</v>
      </c>
      <c r="N3608">
        <v>185232</v>
      </c>
      <c r="O3608">
        <v>64751</v>
      </c>
      <c r="P3608">
        <v>132312</v>
      </c>
      <c r="Q3608" t="s">
        <v>93</v>
      </c>
      <c r="R3608">
        <v>531916</v>
      </c>
    </row>
    <row r="3609" spans="1:18" x14ac:dyDescent="0.25">
      <c r="A3609" t="s">
        <v>418</v>
      </c>
      <c r="B3609" t="s">
        <v>419</v>
      </c>
      <c r="C3609" t="s">
        <v>85</v>
      </c>
      <c r="D3609">
        <v>101</v>
      </c>
      <c r="E3609" t="s">
        <v>86</v>
      </c>
      <c r="F3609" t="s">
        <v>87</v>
      </c>
      <c r="G3609" t="s">
        <v>88</v>
      </c>
      <c r="H3609" t="s">
        <v>89</v>
      </c>
      <c r="I3609" t="s">
        <v>208</v>
      </c>
      <c r="J3609" t="s">
        <v>91</v>
      </c>
      <c r="K3609" t="s">
        <v>209</v>
      </c>
      <c r="L3609">
        <v>2911</v>
      </c>
      <c r="M3609">
        <v>1066278</v>
      </c>
      <c r="N3609">
        <v>185232</v>
      </c>
      <c r="O3609">
        <v>64751</v>
      </c>
      <c r="P3609">
        <v>132312</v>
      </c>
      <c r="Q3609" t="s">
        <v>93</v>
      </c>
      <c r="R3609">
        <v>531916</v>
      </c>
    </row>
    <row r="3610" spans="1:18" x14ac:dyDescent="0.25">
      <c r="A3610" t="s">
        <v>418</v>
      </c>
      <c r="B3610" t="s">
        <v>419</v>
      </c>
      <c r="C3610" t="s">
        <v>85</v>
      </c>
      <c r="D3610">
        <v>101</v>
      </c>
      <c r="E3610" t="s">
        <v>86</v>
      </c>
      <c r="F3610" t="s">
        <v>87</v>
      </c>
      <c r="G3610" t="s">
        <v>88</v>
      </c>
      <c r="H3610" t="s">
        <v>89</v>
      </c>
      <c r="I3610" t="s">
        <v>208</v>
      </c>
      <c r="J3610" t="s">
        <v>91</v>
      </c>
      <c r="K3610" t="s">
        <v>209</v>
      </c>
      <c r="L3610">
        <v>1170</v>
      </c>
      <c r="M3610">
        <v>1066278</v>
      </c>
      <c r="N3610">
        <v>185232</v>
      </c>
      <c r="O3610">
        <v>64751</v>
      </c>
      <c r="P3610">
        <v>132312</v>
      </c>
      <c r="Q3610" t="s">
        <v>93</v>
      </c>
      <c r="R3610">
        <v>531916</v>
      </c>
    </row>
    <row r="3611" spans="1:18" x14ac:dyDescent="0.25">
      <c r="A3611" t="s">
        <v>418</v>
      </c>
      <c r="B3611" t="s">
        <v>419</v>
      </c>
      <c r="C3611" t="s">
        <v>85</v>
      </c>
      <c r="D3611">
        <v>101</v>
      </c>
      <c r="E3611" t="s">
        <v>86</v>
      </c>
      <c r="F3611" t="s">
        <v>87</v>
      </c>
      <c r="G3611" t="s">
        <v>88</v>
      </c>
      <c r="H3611" t="s">
        <v>89</v>
      </c>
      <c r="I3611" t="s">
        <v>208</v>
      </c>
      <c r="J3611" t="s">
        <v>91</v>
      </c>
      <c r="K3611" t="s">
        <v>209</v>
      </c>
      <c r="L3611">
        <v>300</v>
      </c>
      <c r="M3611">
        <v>1066278</v>
      </c>
      <c r="N3611">
        <v>185232</v>
      </c>
      <c r="O3611">
        <v>64751</v>
      </c>
      <c r="P3611">
        <v>132312</v>
      </c>
      <c r="Q3611" t="s">
        <v>93</v>
      </c>
      <c r="R3611">
        <v>531916</v>
      </c>
    </row>
    <row r="3612" spans="1:18" x14ac:dyDescent="0.25">
      <c r="A3612" t="s">
        <v>418</v>
      </c>
      <c r="B3612" t="s">
        <v>419</v>
      </c>
      <c r="C3612" t="s">
        <v>85</v>
      </c>
      <c r="D3612">
        <v>101</v>
      </c>
      <c r="E3612" t="s">
        <v>86</v>
      </c>
      <c r="F3612" t="s">
        <v>87</v>
      </c>
      <c r="G3612" t="s">
        <v>88</v>
      </c>
      <c r="H3612" t="s">
        <v>89</v>
      </c>
      <c r="I3612" t="s">
        <v>208</v>
      </c>
      <c r="J3612" t="s">
        <v>91</v>
      </c>
      <c r="K3612" t="s">
        <v>209</v>
      </c>
      <c r="L3612">
        <v>1040</v>
      </c>
      <c r="M3612">
        <v>1066278</v>
      </c>
      <c r="N3612">
        <v>185232</v>
      </c>
      <c r="O3612">
        <v>64751</v>
      </c>
      <c r="P3612">
        <v>132312</v>
      </c>
      <c r="Q3612" t="s">
        <v>93</v>
      </c>
      <c r="R3612">
        <v>531916</v>
      </c>
    </row>
    <row r="3613" spans="1:18" x14ac:dyDescent="0.25">
      <c r="A3613" t="s">
        <v>418</v>
      </c>
      <c r="B3613" t="s">
        <v>419</v>
      </c>
      <c r="C3613" t="s">
        <v>85</v>
      </c>
      <c r="D3613">
        <v>101</v>
      </c>
      <c r="E3613" t="s">
        <v>86</v>
      </c>
      <c r="F3613" t="s">
        <v>87</v>
      </c>
      <c r="G3613" t="s">
        <v>88</v>
      </c>
      <c r="H3613" t="s">
        <v>89</v>
      </c>
      <c r="I3613" t="s">
        <v>208</v>
      </c>
      <c r="J3613" t="s">
        <v>91</v>
      </c>
      <c r="K3613" t="s">
        <v>209</v>
      </c>
      <c r="L3613">
        <v>140</v>
      </c>
      <c r="M3613">
        <v>1066278</v>
      </c>
      <c r="N3613">
        <v>185232</v>
      </c>
      <c r="O3613">
        <v>64751</v>
      </c>
      <c r="P3613">
        <v>132312</v>
      </c>
      <c r="Q3613" t="s">
        <v>93</v>
      </c>
      <c r="R3613">
        <v>531916</v>
      </c>
    </row>
    <row r="3614" spans="1:18" x14ac:dyDescent="0.25">
      <c r="A3614" t="s">
        <v>418</v>
      </c>
      <c r="B3614" t="s">
        <v>419</v>
      </c>
      <c r="C3614" t="s">
        <v>85</v>
      </c>
      <c r="D3614">
        <v>101</v>
      </c>
      <c r="E3614" t="s">
        <v>86</v>
      </c>
      <c r="F3614" t="s">
        <v>87</v>
      </c>
      <c r="G3614" t="s">
        <v>88</v>
      </c>
      <c r="H3614" t="s">
        <v>89</v>
      </c>
      <c r="I3614" t="s">
        <v>208</v>
      </c>
      <c r="J3614" t="s">
        <v>91</v>
      </c>
      <c r="K3614" t="s">
        <v>209</v>
      </c>
      <c r="L3614">
        <v>3377</v>
      </c>
      <c r="M3614">
        <v>1066278</v>
      </c>
      <c r="N3614">
        <v>185232</v>
      </c>
      <c r="O3614">
        <v>64751</v>
      </c>
      <c r="P3614">
        <v>132312</v>
      </c>
      <c r="Q3614" t="s">
        <v>93</v>
      </c>
      <c r="R3614">
        <v>531916</v>
      </c>
    </row>
    <row r="3615" spans="1:18" x14ac:dyDescent="0.25">
      <c r="A3615" t="s">
        <v>418</v>
      </c>
      <c r="B3615" t="s">
        <v>419</v>
      </c>
      <c r="C3615" t="s">
        <v>85</v>
      </c>
      <c r="D3615">
        <v>101</v>
      </c>
      <c r="E3615" t="s">
        <v>86</v>
      </c>
      <c r="F3615" t="s">
        <v>87</v>
      </c>
      <c r="G3615" t="s">
        <v>88</v>
      </c>
      <c r="H3615" t="s">
        <v>89</v>
      </c>
      <c r="I3615" t="s">
        <v>208</v>
      </c>
      <c r="J3615" t="s">
        <v>91</v>
      </c>
      <c r="K3615" t="s">
        <v>209</v>
      </c>
      <c r="L3615">
        <v>3816</v>
      </c>
      <c r="M3615">
        <v>1066278</v>
      </c>
      <c r="N3615">
        <v>185232</v>
      </c>
      <c r="O3615">
        <v>64751</v>
      </c>
      <c r="P3615">
        <v>132312</v>
      </c>
      <c r="Q3615" t="s">
        <v>93</v>
      </c>
      <c r="R3615">
        <v>531916</v>
      </c>
    </row>
    <row r="3616" spans="1:18" x14ac:dyDescent="0.25">
      <c r="A3616" t="s">
        <v>418</v>
      </c>
      <c r="B3616" t="s">
        <v>419</v>
      </c>
      <c r="C3616" t="s">
        <v>85</v>
      </c>
      <c r="D3616">
        <v>101</v>
      </c>
      <c r="E3616" t="s">
        <v>86</v>
      </c>
      <c r="F3616" t="s">
        <v>87</v>
      </c>
      <c r="G3616" t="s">
        <v>88</v>
      </c>
      <c r="H3616" t="s">
        <v>89</v>
      </c>
      <c r="I3616" t="s">
        <v>208</v>
      </c>
      <c r="J3616" t="s">
        <v>91</v>
      </c>
      <c r="K3616" t="s">
        <v>209</v>
      </c>
      <c r="L3616">
        <v>7073</v>
      </c>
      <c r="M3616">
        <v>1066278</v>
      </c>
      <c r="N3616">
        <v>185232</v>
      </c>
      <c r="O3616">
        <v>64751</v>
      </c>
      <c r="P3616">
        <v>132312</v>
      </c>
      <c r="Q3616" t="s">
        <v>93</v>
      </c>
      <c r="R3616">
        <v>531916</v>
      </c>
    </row>
    <row r="3617" spans="1:18" x14ac:dyDescent="0.25">
      <c r="A3617" t="s">
        <v>418</v>
      </c>
      <c r="B3617" t="s">
        <v>419</v>
      </c>
      <c r="C3617" t="s">
        <v>85</v>
      </c>
      <c r="D3617">
        <v>101</v>
      </c>
      <c r="E3617" t="s">
        <v>86</v>
      </c>
      <c r="F3617" t="s">
        <v>87</v>
      </c>
      <c r="G3617" t="s">
        <v>88</v>
      </c>
      <c r="H3617" t="s">
        <v>89</v>
      </c>
      <c r="I3617" t="s">
        <v>208</v>
      </c>
      <c r="J3617" t="s">
        <v>91</v>
      </c>
      <c r="K3617" t="s">
        <v>209</v>
      </c>
      <c r="L3617">
        <v>3087</v>
      </c>
      <c r="M3617">
        <v>1066278</v>
      </c>
      <c r="N3617">
        <v>185232</v>
      </c>
      <c r="O3617">
        <v>64751</v>
      </c>
      <c r="P3617">
        <v>132312</v>
      </c>
      <c r="Q3617" t="s">
        <v>93</v>
      </c>
      <c r="R3617">
        <v>531916</v>
      </c>
    </row>
    <row r="3618" spans="1:18" x14ac:dyDescent="0.25">
      <c r="A3618" t="s">
        <v>418</v>
      </c>
      <c r="B3618" t="s">
        <v>419</v>
      </c>
      <c r="C3618" t="s">
        <v>85</v>
      </c>
      <c r="D3618">
        <v>101</v>
      </c>
      <c r="E3618" t="s">
        <v>86</v>
      </c>
      <c r="F3618" t="s">
        <v>87</v>
      </c>
      <c r="G3618" t="s">
        <v>88</v>
      </c>
      <c r="H3618" t="s">
        <v>89</v>
      </c>
      <c r="I3618" t="s">
        <v>194</v>
      </c>
      <c r="J3618" t="s">
        <v>91</v>
      </c>
      <c r="K3618" t="s">
        <v>195</v>
      </c>
      <c r="L3618">
        <v>18043</v>
      </c>
      <c r="M3618">
        <v>1066278</v>
      </c>
      <c r="N3618">
        <v>185232</v>
      </c>
      <c r="O3618">
        <v>64751</v>
      </c>
      <c r="P3618">
        <v>132312</v>
      </c>
      <c r="Q3618" t="s">
        <v>93</v>
      </c>
      <c r="R3618">
        <v>531916</v>
      </c>
    </row>
    <row r="3619" spans="1:18" x14ac:dyDescent="0.25">
      <c r="A3619" t="s">
        <v>418</v>
      </c>
      <c r="B3619" t="s">
        <v>419</v>
      </c>
      <c r="C3619" t="s">
        <v>85</v>
      </c>
      <c r="D3619">
        <v>101</v>
      </c>
      <c r="E3619" t="s">
        <v>86</v>
      </c>
      <c r="F3619" t="s">
        <v>87</v>
      </c>
      <c r="G3619" t="s">
        <v>88</v>
      </c>
      <c r="H3619" t="s">
        <v>89</v>
      </c>
      <c r="I3619" t="s">
        <v>208</v>
      </c>
      <c r="J3619" t="s">
        <v>91</v>
      </c>
      <c r="K3619" t="s">
        <v>209</v>
      </c>
      <c r="L3619">
        <v>785</v>
      </c>
      <c r="M3619">
        <v>1066278</v>
      </c>
      <c r="N3619">
        <v>185232</v>
      </c>
      <c r="O3619">
        <v>64751</v>
      </c>
      <c r="P3619">
        <v>132312</v>
      </c>
      <c r="Q3619" t="s">
        <v>93</v>
      </c>
      <c r="R3619">
        <v>531916</v>
      </c>
    </row>
    <row r="3620" spans="1:18" x14ac:dyDescent="0.25">
      <c r="A3620" t="s">
        <v>418</v>
      </c>
      <c r="B3620" t="s">
        <v>419</v>
      </c>
      <c r="C3620" t="s">
        <v>85</v>
      </c>
      <c r="D3620">
        <v>101</v>
      </c>
      <c r="E3620" t="s">
        <v>86</v>
      </c>
      <c r="F3620" t="s">
        <v>87</v>
      </c>
      <c r="G3620" t="s">
        <v>88</v>
      </c>
      <c r="H3620" t="s">
        <v>89</v>
      </c>
      <c r="I3620" t="s">
        <v>208</v>
      </c>
      <c r="J3620" t="s">
        <v>91</v>
      </c>
      <c r="K3620" t="s">
        <v>209</v>
      </c>
      <c r="L3620">
        <v>1330</v>
      </c>
      <c r="M3620">
        <v>1066278</v>
      </c>
      <c r="N3620">
        <v>185232</v>
      </c>
      <c r="O3620">
        <v>64751</v>
      </c>
      <c r="P3620">
        <v>132312</v>
      </c>
      <c r="Q3620" t="s">
        <v>93</v>
      </c>
      <c r="R3620">
        <v>531916</v>
      </c>
    </row>
    <row r="3621" spans="1:18" x14ac:dyDescent="0.25">
      <c r="A3621" t="s">
        <v>418</v>
      </c>
      <c r="B3621" t="s">
        <v>419</v>
      </c>
      <c r="C3621" t="s">
        <v>85</v>
      </c>
      <c r="D3621">
        <v>101</v>
      </c>
      <c r="E3621" t="s">
        <v>86</v>
      </c>
      <c r="F3621" t="s">
        <v>87</v>
      </c>
      <c r="G3621" t="s">
        <v>88</v>
      </c>
      <c r="H3621" t="s">
        <v>89</v>
      </c>
      <c r="I3621" t="s">
        <v>216</v>
      </c>
      <c r="J3621" t="s">
        <v>91</v>
      </c>
      <c r="K3621" t="s">
        <v>217</v>
      </c>
      <c r="L3621">
        <v>10100</v>
      </c>
      <c r="M3621">
        <v>1066278</v>
      </c>
      <c r="N3621">
        <v>185232</v>
      </c>
      <c r="O3621">
        <v>64751</v>
      </c>
      <c r="P3621">
        <v>132312</v>
      </c>
      <c r="Q3621" t="s">
        <v>93</v>
      </c>
      <c r="R3621">
        <v>531916</v>
      </c>
    </row>
    <row r="3622" spans="1:18" x14ac:dyDescent="0.25">
      <c r="A3622" t="s">
        <v>418</v>
      </c>
      <c r="B3622" t="s">
        <v>419</v>
      </c>
      <c r="C3622" t="s">
        <v>85</v>
      </c>
      <c r="D3622">
        <v>101</v>
      </c>
      <c r="E3622" t="s">
        <v>86</v>
      </c>
      <c r="F3622" t="s">
        <v>87</v>
      </c>
      <c r="G3622" t="s">
        <v>88</v>
      </c>
      <c r="H3622" t="s">
        <v>89</v>
      </c>
      <c r="I3622" t="s">
        <v>208</v>
      </c>
      <c r="J3622" t="s">
        <v>91</v>
      </c>
      <c r="K3622" t="s">
        <v>209</v>
      </c>
      <c r="L3622">
        <v>12625</v>
      </c>
      <c r="M3622">
        <v>1066278</v>
      </c>
      <c r="N3622">
        <v>185232</v>
      </c>
      <c r="O3622">
        <v>64751</v>
      </c>
      <c r="P3622">
        <v>132312</v>
      </c>
      <c r="Q3622" t="s">
        <v>93</v>
      </c>
      <c r="R3622">
        <v>531916</v>
      </c>
    </row>
    <row r="3623" spans="1:18" x14ac:dyDescent="0.25">
      <c r="A3623" t="s">
        <v>418</v>
      </c>
      <c r="B3623" t="s">
        <v>419</v>
      </c>
      <c r="C3623" t="s">
        <v>85</v>
      </c>
      <c r="D3623">
        <v>101</v>
      </c>
      <c r="E3623" t="s">
        <v>86</v>
      </c>
      <c r="F3623" t="s">
        <v>87</v>
      </c>
      <c r="G3623" t="s">
        <v>88</v>
      </c>
      <c r="H3623" t="s">
        <v>89</v>
      </c>
      <c r="I3623" t="s">
        <v>208</v>
      </c>
      <c r="J3623" t="s">
        <v>91</v>
      </c>
      <c r="K3623" t="s">
        <v>209</v>
      </c>
      <c r="L3623">
        <v>520</v>
      </c>
      <c r="M3623">
        <v>1066278</v>
      </c>
      <c r="N3623">
        <v>185232</v>
      </c>
      <c r="O3623">
        <v>64751</v>
      </c>
      <c r="P3623">
        <v>132312</v>
      </c>
      <c r="Q3623" t="s">
        <v>93</v>
      </c>
      <c r="R3623">
        <v>531916</v>
      </c>
    </row>
    <row r="3624" spans="1:18" x14ac:dyDescent="0.25">
      <c r="A3624" t="s">
        <v>418</v>
      </c>
      <c r="B3624" t="s">
        <v>419</v>
      </c>
      <c r="C3624" t="s">
        <v>85</v>
      </c>
      <c r="D3624">
        <v>101</v>
      </c>
      <c r="E3624" t="s">
        <v>86</v>
      </c>
      <c r="F3624" t="s">
        <v>87</v>
      </c>
      <c r="G3624" t="s">
        <v>88</v>
      </c>
      <c r="H3624" t="s">
        <v>89</v>
      </c>
      <c r="I3624" t="s">
        <v>208</v>
      </c>
      <c r="J3624" t="s">
        <v>91</v>
      </c>
      <c r="K3624" t="s">
        <v>209</v>
      </c>
      <c r="L3624">
        <v>555</v>
      </c>
      <c r="M3624">
        <v>1066278</v>
      </c>
      <c r="N3624">
        <v>185232</v>
      </c>
      <c r="O3624">
        <v>64751</v>
      </c>
      <c r="P3624">
        <v>132312</v>
      </c>
      <c r="Q3624" t="s">
        <v>93</v>
      </c>
      <c r="R3624">
        <v>531916</v>
      </c>
    </row>
    <row r="3625" spans="1:18" x14ac:dyDescent="0.25">
      <c r="A3625" t="s">
        <v>418</v>
      </c>
      <c r="B3625" t="s">
        <v>419</v>
      </c>
      <c r="C3625" t="s">
        <v>85</v>
      </c>
      <c r="D3625">
        <v>101</v>
      </c>
      <c r="E3625" t="s">
        <v>86</v>
      </c>
      <c r="F3625" t="s">
        <v>87</v>
      </c>
      <c r="G3625" t="s">
        <v>88</v>
      </c>
      <c r="H3625" t="s">
        <v>89</v>
      </c>
      <c r="I3625" t="s">
        <v>200</v>
      </c>
      <c r="J3625" t="s">
        <v>91</v>
      </c>
      <c r="K3625" t="s">
        <v>201</v>
      </c>
      <c r="L3625">
        <v>3547</v>
      </c>
      <c r="M3625">
        <v>1066278</v>
      </c>
      <c r="N3625">
        <v>185232</v>
      </c>
      <c r="O3625">
        <v>64751</v>
      </c>
      <c r="P3625">
        <v>132312</v>
      </c>
      <c r="Q3625" t="s">
        <v>93</v>
      </c>
      <c r="R3625">
        <v>531916</v>
      </c>
    </row>
    <row r="3626" spans="1:18" x14ac:dyDescent="0.25">
      <c r="A3626" t="s">
        <v>418</v>
      </c>
      <c r="B3626" t="s">
        <v>419</v>
      </c>
      <c r="C3626" t="s">
        <v>85</v>
      </c>
      <c r="D3626">
        <v>101</v>
      </c>
      <c r="E3626" t="s">
        <v>86</v>
      </c>
      <c r="F3626" t="s">
        <v>87</v>
      </c>
      <c r="G3626" t="s">
        <v>88</v>
      </c>
      <c r="H3626" t="s">
        <v>89</v>
      </c>
      <c r="I3626" t="s">
        <v>194</v>
      </c>
      <c r="J3626" t="s">
        <v>91</v>
      </c>
      <c r="K3626" t="s">
        <v>195</v>
      </c>
      <c r="L3626">
        <v>31344</v>
      </c>
      <c r="M3626">
        <v>1066278</v>
      </c>
      <c r="N3626">
        <v>185232</v>
      </c>
      <c r="O3626">
        <v>64751</v>
      </c>
      <c r="P3626">
        <v>132312</v>
      </c>
      <c r="Q3626" t="s">
        <v>93</v>
      </c>
      <c r="R3626">
        <v>531916</v>
      </c>
    </row>
    <row r="3627" spans="1:18" x14ac:dyDescent="0.25">
      <c r="A3627" t="s">
        <v>418</v>
      </c>
      <c r="B3627" t="s">
        <v>419</v>
      </c>
      <c r="C3627" t="s">
        <v>85</v>
      </c>
      <c r="D3627">
        <v>101</v>
      </c>
      <c r="E3627" t="s">
        <v>86</v>
      </c>
      <c r="F3627" t="s">
        <v>87</v>
      </c>
      <c r="G3627" t="s">
        <v>88</v>
      </c>
      <c r="H3627" t="s">
        <v>89</v>
      </c>
      <c r="I3627" t="s">
        <v>194</v>
      </c>
      <c r="J3627" t="s">
        <v>91</v>
      </c>
      <c r="K3627" t="s">
        <v>195</v>
      </c>
      <c r="L3627">
        <v>5098</v>
      </c>
      <c r="M3627">
        <v>1066278</v>
      </c>
      <c r="N3627">
        <v>185232</v>
      </c>
      <c r="O3627">
        <v>64751</v>
      </c>
      <c r="P3627">
        <v>132312</v>
      </c>
      <c r="Q3627" t="s">
        <v>93</v>
      </c>
      <c r="R3627">
        <v>531916</v>
      </c>
    </row>
    <row r="3628" spans="1:18" x14ac:dyDescent="0.25">
      <c r="A3628" t="s">
        <v>418</v>
      </c>
      <c r="B3628" t="s">
        <v>419</v>
      </c>
      <c r="C3628" t="s">
        <v>85</v>
      </c>
      <c r="D3628">
        <v>101</v>
      </c>
      <c r="E3628" t="s">
        <v>86</v>
      </c>
      <c r="F3628" t="s">
        <v>87</v>
      </c>
      <c r="G3628" t="s">
        <v>88</v>
      </c>
      <c r="H3628" t="s">
        <v>89</v>
      </c>
      <c r="I3628" t="s">
        <v>200</v>
      </c>
      <c r="J3628" t="s">
        <v>91</v>
      </c>
      <c r="K3628" t="s">
        <v>201</v>
      </c>
      <c r="L3628">
        <v>15256</v>
      </c>
      <c r="M3628">
        <v>1066278</v>
      </c>
      <c r="N3628">
        <v>185232</v>
      </c>
      <c r="O3628">
        <v>64751</v>
      </c>
      <c r="P3628">
        <v>132312</v>
      </c>
      <c r="Q3628" t="s">
        <v>93</v>
      </c>
      <c r="R3628">
        <v>531916</v>
      </c>
    </row>
    <row r="3629" spans="1:18" x14ac:dyDescent="0.25">
      <c r="A3629" t="s">
        <v>418</v>
      </c>
      <c r="B3629" t="s">
        <v>419</v>
      </c>
      <c r="C3629" t="s">
        <v>85</v>
      </c>
      <c r="D3629">
        <v>101</v>
      </c>
      <c r="E3629" t="s">
        <v>86</v>
      </c>
      <c r="F3629" t="s">
        <v>87</v>
      </c>
      <c r="G3629" t="s">
        <v>88</v>
      </c>
      <c r="H3629" t="s">
        <v>89</v>
      </c>
      <c r="I3629" t="s">
        <v>196</v>
      </c>
      <c r="J3629" t="s">
        <v>91</v>
      </c>
      <c r="K3629" t="s">
        <v>197</v>
      </c>
      <c r="L3629">
        <v>19771</v>
      </c>
      <c r="M3629">
        <v>1066278</v>
      </c>
      <c r="N3629">
        <v>185232</v>
      </c>
      <c r="O3629">
        <v>64751</v>
      </c>
      <c r="P3629">
        <v>132312</v>
      </c>
      <c r="Q3629" t="s">
        <v>93</v>
      </c>
      <c r="R3629">
        <v>531916</v>
      </c>
    </row>
    <row r="3630" spans="1:18" x14ac:dyDescent="0.25">
      <c r="A3630" t="s">
        <v>418</v>
      </c>
      <c r="B3630" t="s">
        <v>419</v>
      </c>
      <c r="C3630" t="s">
        <v>85</v>
      </c>
      <c r="D3630">
        <v>101</v>
      </c>
      <c r="E3630" t="s">
        <v>86</v>
      </c>
      <c r="F3630" t="s">
        <v>87</v>
      </c>
      <c r="G3630" t="s">
        <v>88</v>
      </c>
      <c r="H3630" t="s">
        <v>89</v>
      </c>
      <c r="I3630" t="s">
        <v>130</v>
      </c>
      <c r="J3630" t="s">
        <v>91</v>
      </c>
      <c r="K3630" t="s">
        <v>131</v>
      </c>
      <c r="L3630">
        <v>11064</v>
      </c>
      <c r="M3630">
        <v>1066278</v>
      </c>
      <c r="N3630">
        <v>185232</v>
      </c>
      <c r="O3630">
        <v>64751</v>
      </c>
      <c r="P3630">
        <v>132312</v>
      </c>
      <c r="Q3630" t="s">
        <v>93</v>
      </c>
      <c r="R3630">
        <v>531916</v>
      </c>
    </row>
    <row r="3631" spans="1:18" x14ac:dyDescent="0.25">
      <c r="A3631" t="s">
        <v>418</v>
      </c>
      <c r="B3631" t="s">
        <v>419</v>
      </c>
      <c r="C3631" t="s">
        <v>85</v>
      </c>
      <c r="D3631">
        <v>101</v>
      </c>
      <c r="E3631" t="s">
        <v>86</v>
      </c>
      <c r="F3631" t="s">
        <v>87</v>
      </c>
      <c r="G3631" t="s">
        <v>88</v>
      </c>
      <c r="H3631" t="s">
        <v>89</v>
      </c>
      <c r="I3631" t="s">
        <v>130</v>
      </c>
      <c r="J3631" t="s">
        <v>91</v>
      </c>
      <c r="K3631" t="s">
        <v>131</v>
      </c>
      <c r="L3631">
        <v>5475</v>
      </c>
      <c r="M3631">
        <v>1066278</v>
      </c>
      <c r="N3631">
        <v>185232</v>
      </c>
      <c r="O3631">
        <v>64751</v>
      </c>
      <c r="P3631">
        <v>132312</v>
      </c>
      <c r="Q3631" t="s">
        <v>93</v>
      </c>
      <c r="R3631">
        <v>531916</v>
      </c>
    </row>
    <row r="3632" spans="1:18" x14ac:dyDescent="0.25">
      <c r="A3632" t="s">
        <v>418</v>
      </c>
      <c r="B3632" t="s">
        <v>419</v>
      </c>
      <c r="C3632" t="s">
        <v>85</v>
      </c>
      <c r="D3632">
        <v>101</v>
      </c>
      <c r="E3632" t="s">
        <v>86</v>
      </c>
      <c r="F3632" t="s">
        <v>87</v>
      </c>
      <c r="G3632" t="s">
        <v>88</v>
      </c>
      <c r="H3632" t="s">
        <v>89</v>
      </c>
      <c r="I3632" t="s">
        <v>130</v>
      </c>
      <c r="J3632" t="s">
        <v>91</v>
      </c>
      <c r="K3632" t="s">
        <v>131</v>
      </c>
      <c r="L3632">
        <v>300</v>
      </c>
      <c r="M3632">
        <v>1066278</v>
      </c>
      <c r="N3632">
        <v>185232</v>
      </c>
      <c r="O3632">
        <v>64751</v>
      </c>
      <c r="P3632">
        <v>132312</v>
      </c>
      <c r="Q3632" t="s">
        <v>93</v>
      </c>
      <c r="R3632">
        <v>531916</v>
      </c>
    </row>
    <row r="3633" spans="1:18" x14ac:dyDescent="0.25">
      <c r="A3633" t="s">
        <v>418</v>
      </c>
      <c r="B3633" t="s">
        <v>419</v>
      </c>
      <c r="C3633" t="s">
        <v>85</v>
      </c>
      <c r="D3633">
        <v>101</v>
      </c>
      <c r="E3633" t="s">
        <v>86</v>
      </c>
      <c r="F3633" t="s">
        <v>87</v>
      </c>
      <c r="G3633" t="s">
        <v>88</v>
      </c>
      <c r="H3633" t="s">
        <v>89</v>
      </c>
      <c r="I3633" t="s">
        <v>130</v>
      </c>
      <c r="J3633" t="s">
        <v>91</v>
      </c>
      <c r="K3633" t="s">
        <v>131</v>
      </c>
      <c r="L3633">
        <v>2500</v>
      </c>
      <c r="M3633">
        <v>1066278</v>
      </c>
      <c r="N3633">
        <v>185232</v>
      </c>
      <c r="O3633">
        <v>64751</v>
      </c>
      <c r="P3633">
        <v>132312</v>
      </c>
      <c r="Q3633" t="s">
        <v>93</v>
      </c>
      <c r="R3633">
        <v>531916</v>
      </c>
    </row>
    <row r="3634" spans="1:18" x14ac:dyDescent="0.25">
      <c r="A3634" t="s">
        <v>418</v>
      </c>
      <c r="B3634" t="s">
        <v>419</v>
      </c>
      <c r="C3634" t="s">
        <v>85</v>
      </c>
      <c r="D3634">
        <v>101</v>
      </c>
      <c r="E3634" t="s">
        <v>86</v>
      </c>
      <c r="F3634" t="s">
        <v>87</v>
      </c>
      <c r="G3634" t="s">
        <v>88</v>
      </c>
      <c r="H3634" t="s">
        <v>89</v>
      </c>
      <c r="I3634" t="s">
        <v>130</v>
      </c>
      <c r="J3634" t="s">
        <v>91</v>
      </c>
      <c r="K3634" t="s">
        <v>131</v>
      </c>
      <c r="L3634">
        <v>735</v>
      </c>
      <c r="M3634">
        <v>1066278</v>
      </c>
      <c r="N3634">
        <v>185232</v>
      </c>
      <c r="O3634">
        <v>64751</v>
      </c>
      <c r="P3634">
        <v>132312</v>
      </c>
      <c r="Q3634" t="s">
        <v>93</v>
      </c>
      <c r="R3634">
        <v>531916</v>
      </c>
    </row>
    <row r="3635" spans="1:18" x14ac:dyDescent="0.25">
      <c r="A3635" t="s">
        <v>418</v>
      </c>
      <c r="B3635" t="s">
        <v>419</v>
      </c>
      <c r="C3635" t="s">
        <v>85</v>
      </c>
      <c r="D3635">
        <v>101</v>
      </c>
      <c r="E3635" t="s">
        <v>86</v>
      </c>
      <c r="F3635" t="s">
        <v>87</v>
      </c>
      <c r="G3635" t="s">
        <v>88</v>
      </c>
      <c r="H3635" t="s">
        <v>89</v>
      </c>
      <c r="I3635" t="s">
        <v>130</v>
      </c>
      <c r="J3635" t="s">
        <v>91</v>
      </c>
      <c r="K3635" t="s">
        <v>131</v>
      </c>
      <c r="L3635">
        <v>700</v>
      </c>
      <c r="M3635">
        <v>1066278</v>
      </c>
      <c r="N3635">
        <v>185232</v>
      </c>
      <c r="O3635">
        <v>64751</v>
      </c>
      <c r="P3635">
        <v>132312</v>
      </c>
      <c r="Q3635" t="s">
        <v>93</v>
      </c>
      <c r="R3635">
        <v>531916</v>
      </c>
    </row>
    <row r="3636" spans="1:18" x14ac:dyDescent="0.25">
      <c r="A3636" t="s">
        <v>418</v>
      </c>
      <c r="B3636" t="s">
        <v>419</v>
      </c>
      <c r="C3636" t="s">
        <v>85</v>
      </c>
      <c r="D3636">
        <v>101</v>
      </c>
      <c r="E3636" t="s">
        <v>86</v>
      </c>
      <c r="F3636" t="s">
        <v>87</v>
      </c>
      <c r="G3636" t="s">
        <v>88</v>
      </c>
      <c r="H3636" t="s">
        <v>89</v>
      </c>
      <c r="I3636" t="s">
        <v>138</v>
      </c>
      <c r="J3636" t="s">
        <v>91</v>
      </c>
      <c r="K3636" t="s">
        <v>139</v>
      </c>
      <c r="L3636">
        <v>6253</v>
      </c>
      <c r="M3636">
        <v>1066278</v>
      </c>
      <c r="N3636">
        <v>185232</v>
      </c>
      <c r="O3636">
        <v>64751</v>
      </c>
      <c r="P3636">
        <v>132312</v>
      </c>
      <c r="Q3636" t="s">
        <v>93</v>
      </c>
      <c r="R3636">
        <v>531916</v>
      </c>
    </row>
    <row r="3637" spans="1:18" x14ac:dyDescent="0.25">
      <c r="A3637" t="s">
        <v>420</v>
      </c>
      <c r="B3637" t="s">
        <v>421</v>
      </c>
      <c r="C3637" t="s">
        <v>85</v>
      </c>
      <c r="D3637">
        <v>100</v>
      </c>
      <c r="E3637" t="s">
        <v>422</v>
      </c>
      <c r="F3637" t="s">
        <v>87</v>
      </c>
      <c r="G3637" t="s">
        <v>88</v>
      </c>
      <c r="H3637" t="s">
        <v>89</v>
      </c>
      <c r="I3637" t="s">
        <v>130</v>
      </c>
      <c r="J3637" t="s">
        <v>91</v>
      </c>
      <c r="K3637" t="s">
        <v>131</v>
      </c>
      <c r="L3637">
        <v>200</v>
      </c>
      <c r="M3637">
        <v>1054981</v>
      </c>
      <c r="N3637">
        <v>181899</v>
      </c>
      <c r="O3637">
        <v>46339</v>
      </c>
      <c r="P3637">
        <v>126942</v>
      </c>
      <c r="Q3637" t="s">
        <v>93</v>
      </c>
      <c r="R3637">
        <v>486478</v>
      </c>
    </row>
    <row r="3638" spans="1:18" x14ac:dyDescent="0.25">
      <c r="A3638" t="s">
        <v>420</v>
      </c>
      <c r="B3638" t="s">
        <v>421</v>
      </c>
      <c r="C3638" t="s">
        <v>85</v>
      </c>
      <c r="D3638">
        <v>100</v>
      </c>
      <c r="E3638" t="s">
        <v>422</v>
      </c>
      <c r="F3638" t="s">
        <v>87</v>
      </c>
      <c r="G3638" t="s">
        <v>88</v>
      </c>
      <c r="H3638" t="s">
        <v>89</v>
      </c>
      <c r="I3638" t="s">
        <v>90</v>
      </c>
      <c r="J3638" t="s">
        <v>91</v>
      </c>
      <c r="K3638" t="s">
        <v>92</v>
      </c>
      <c r="L3638">
        <v>0</v>
      </c>
      <c r="M3638">
        <v>1054981</v>
      </c>
      <c r="N3638">
        <v>181899</v>
      </c>
      <c r="O3638">
        <v>46339</v>
      </c>
      <c r="P3638">
        <v>126942</v>
      </c>
      <c r="Q3638" t="s">
        <v>93</v>
      </c>
      <c r="R3638">
        <v>486478</v>
      </c>
    </row>
    <row r="3639" spans="1:18" x14ac:dyDescent="0.25">
      <c r="A3639" t="s">
        <v>420</v>
      </c>
      <c r="B3639" t="s">
        <v>421</v>
      </c>
      <c r="C3639" t="s">
        <v>85</v>
      </c>
      <c r="D3639">
        <v>100</v>
      </c>
      <c r="E3639" t="s">
        <v>422</v>
      </c>
      <c r="F3639" t="s">
        <v>87</v>
      </c>
      <c r="G3639" t="s">
        <v>88</v>
      </c>
      <c r="H3639" t="s">
        <v>89</v>
      </c>
      <c r="I3639" t="s">
        <v>94</v>
      </c>
      <c r="J3639" t="s">
        <v>91</v>
      </c>
      <c r="K3639" t="s">
        <v>95</v>
      </c>
      <c r="L3639">
        <v>0</v>
      </c>
      <c r="M3639">
        <v>1054981</v>
      </c>
      <c r="N3639">
        <v>181899</v>
      </c>
      <c r="O3639">
        <v>46339</v>
      </c>
      <c r="P3639">
        <v>126942</v>
      </c>
      <c r="Q3639" t="s">
        <v>93</v>
      </c>
      <c r="R3639">
        <v>486478</v>
      </c>
    </row>
    <row r="3640" spans="1:18" x14ac:dyDescent="0.25">
      <c r="A3640" t="s">
        <v>420</v>
      </c>
      <c r="B3640" t="s">
        <v>421</v>
      </c>
      <c r="C3640" t="s">
        <v>85</v>
      </c>
      <c r="D3640">
        <v>100</v>
      </c>
      <c r="E3640" t="s">
        <v>422</v>
      </c>
      <c r="F3640" t="s">
        <v>87</v>
      </c>
      <c r="G3640" t="s">
        <v>88</v>
      </c>
      <c r="H3640" t="s">
        <v>89</v>
      </c>
      <c r="I3640" t="s">
        <v>96</v>
      </c>
      <c r="J3640" t="s">
        <v>91</v>
      </c>
      <c r="K3640" t="s">
        <v>97</v>
      </c>
      <c r="L3640">
        <v>0</v>
      </c>
      <c r="M3640">
        <v>1054981</v>
      </c>
      <c r="N3640">
        <v>181899</v>
      </c>
      <c r="O3640">
        <v>46339</v>
      </c>
      <c r="P3640">
        <v>126942</v>
      </c>
      <c r="Q3640" t="s">
        <v>93</v>
      </c>
      <c r="R3640">
        <v>486478</v>
      </c>
    </row>
    <row r="3641" spans="1:18" x14ac:dyDescent="0.25">
      <c r="A3641" t="s">
        <v>420</v>
      </c>
      <c r="B3641" t="s">
        <v>421</v>
      </c>
      <c r="C3641" t="s">
        <v>85</v>
      </c>
      <c r="D3641">
        <v>100</v>
      </c>
      <c r="E3641" t="s">
        <v>422</v>
      </c>
      <c r="F3641" t="s">
        <v>87</v>
      </c>
      <c r="G3641" t="s">
        <v>88</v>
      </c>
      <c r="H3641" t="s">
        <v>89</v>
      </c>
      <c r="I3641" t="s">
        <v>98</v>
      </c>
      <c r="J3641" t="s">
        <v>91</v>
      </c>
      <c r="K3641" t="s">
        <v>99</v>
      </c>
      <c r="L3641">
        <v>0</v>
      </c>
      <c r="M3641">
        <v>1054981</v>
      </c>
      <c r="N3641">
        <v>181899</v>
      </c>
      <c r="O3641">
        <v>46339</v>
      </c>
      <c r="P3641">
        <v>126942</v>
      </c>
      <c r="Q3641" t="s">
        <v>93</v>
      </c>
      <c r="R3641">
        <v>486478</v>
      </c>
    </row>
    <row r="3642" spans="1:18" x14ac:dyDescent="0.25">
      <c r="A3642" t="s">
        <v>420</v>
      </c>
      <c r="B3642" t="s">
        <v>421</v>
      </c>
      <c r="C3642" t="s">
        <v>85</v>
      </c>
      <c r="D3642">
        <v>100</v>
      </c>
      <c r="E3642" t="s">
        <v>422</v>
      </c>
      <c r="F3642" t="s">
        <v>87</v>
      </c>
      <c r="G3642" t="s">
        <v>88</v>
      </c>
      <c r="H3642" t="s">
        <v>89</v>
      </c>
      <c r="I3642" t="s">
        <v>100</v>
      </c>
      <c r="J3642" t="s">
        <v>91</v>
      </c>
      <c r="K3642" t="s">
        <v>101</v>
      </c>
      <c r="L3642">
        <v>0</v>
      </c>
      <c r="M3642">
        <v>1054981</v>
      </c>
      <c r="N3642">
        <v>181899</v>
      </c>
      <c r="O3642">
        <v>46339</v>
      </c>
      <c r="P3642">
        <v>126942</v>
      </c>
      <c r="Q3642" t="s">
        <v>93</v>
      </c>
      <c r="R3642">
        <v>486478</v>
      </c>
    </row>
    <row r="3643" spans="1:18" x14ac:dyDescent="0.25">
      <c r="A3643" t="s">
        <v>420</v>
      </c>
      <c r="B3643" t="s">
        <v>421</v>
      </c>
      <c r="C3643" t="s">
        <v>85</v>
      </c>
      <c r="D3643">
        <v>100</v>
      </c>
      <c r="E3643" t="s">
        <v>422</v>
      </c>
      <c r="F3643" t="s">
        <v>87</v>
      </c>
      <c r="G3643" t="s">
        <v>88</v>
      </c>
      <c r="H3643" t="s">
        <v>89</v>
      </c>
      <c r="I3643" t="s">
        <v>102</v>
      </c>
      <c r="J3643" t="s">
        <v>91</v>
      </c>
      <c r="K3643" t="s">
        <v>103</v>
      </c>
      <c r="L3643">
        <v>0</v>
      </c>
      <c r="M3643">
        <v>1054981</v>
      </c>
      <c r="N3643">
        <v>181899</v>
      </c>
      <c r="O3643">
        <v>46339</v>
      </c>
      <c r="P3643">
        <v>126942</v>
      </c>
      <c r="Q3643" t="s">
        <v>93</v>
      </c>
      <c r="R3643">
        <v>486478</v>
      </c>
    </row>
    <row r="3644" spans="1:18" x14ac:dyDescent="0.25">
      <c r="A3644" t="s">
        <v>420</v>
      </c>
      <c r="B3644" t="s">
        <v>421</v>
      </c>
      <c r="C3644" t="s">
        <v>85</v>
      </c>
      <c r="D3644">
        <v>100</v>
      </c>
      <c r="E3644" t="s">
        <v>422</v>
      </c>
      <c r="F3644" t="s">
        <v>87</v>
      </c>
      <c r="G3644" t="s">
        <v>88</v>
      </c>
      <c r="H3644" t="s">
        <v>89</v>
      </c>
      <c r="I3644" t="s">
        <v>104</v>
      </c>
      <c r="J3644" t="s">
        <v>91</v>
      </c>
      <c r="K3644" t="s">
        <v>105</v>
      </c>
      <c r="L3644">
        <v>0</v>
      </c>
      <c r="M3644">
        <v>1054981</v>
      </c>
      <c r="N3644">
        <v>181899</v>
      </c>
      <c r="O3644">
        <v>46339</v>
      </c>
      <c r="P3644">
        <v>126942</v>
      </c>
      <c r="Q3644" t="s">
        <v>93</v>
      </c>
      <c r="R3644">
        <v>486478</v>
      </c>
    </row>
    <row r="3645" spans="1:18" x14ac:dyDescent="0.25">
      <c r="A3645" t="s">
        <v>420</v>
      </c>
      <c r="B3645" t="s">
        <v>421</v>
      </c>
      <c r="C3645" t="s">
        <v>85</v>
      </c>
      <c r="D3645">
        <v>100</v>
      </c>
      <c r="E3645" t="s">
        <v>422</v>
      </c>
      <c r="F3645" t="s">
        <v>87</v>
      </c>
      <c r="G3645" t="s">
        <v>88</v>
      </c>
      <c r="H3645" t="s">
        <v>89</v>
      </c>
      <c r="I3645" t="s">
        <v>106</v>
      </c>
      <c r="J3645" t="s">
        <v>91</v>
      </c>
      <c r="K3645" t="s">
        <v>107</v>
      </c>
      <c r="L3645">
        <v>0</v>
      </c>
      <c r="M3645">
        <v>1054981</v>
      </c>
      <c r="N3645">
        <v>181899</v>
      </c>
      <c r="O3645">
        <v>46339</v>
      </c>
      <c r="P3645">
        <v>126942</v>
      </c>
      <c r="Q3645" t="s">
        <v>93</v>
      </c>
      <c r="R3645">
        <v>486478</v>
      </c>
    </row>
    <row r="3646" spans="1:18" x14ac:dyDescent="0.25">
      <c r="A3646" t="s">
        <v>420</v>
      </c>
      <c r="B3646" t="s">
        <v>421</v>
      </c>
      <c r="C3646" t="s">
        <v>85</v>
      </c>
      <c r="D3646">
        <v>100</v>
      </c>
      <c r="E3646" t="s">
        <v>422</v>
      </c>
      <c r="F3646" t="s">
        <v>87</v>
      </c>
      <c r="G3646" t="s">
        <v>88</v>
      </c>
      <c r="H3646" t="s">
        <v>89</v>
      </c>
      <c r="I3646" t="s">
        <v>108</v>
      </c>
      <c r="J3646" t="s">
        <v>91</v>
      </c>
      <c r="K3646" t="s">
        <v>109</v>
      </c>
      <c r="L3646">
        <v>0</v>
      </c>
      <c r="M3646">
        <v>1054981</v>
      </c>
      <c r="N3646">
        <v>181899</v>
      </c>
      <c r="O3646">
        <v>46339</v>
      </c>
      <c r="P3646">
        <v>126942</v>
      </c>
      <c r="Q3646" t="s">
        <v>93</v>
      </c>
      <c r="R3646">
        <v>486478</v>
      </c>
    </row>
    <row r="3647" spans="1:18" x14ac:dyDescent="0.25">
      <c r="A3647" t="s">
        <v>420</v>
      </c>
      <c r="B3647" t="s">
        <v>421</v>
      </c>
      <c r="C3647" t="s">
        <v>85</v>
      </c>
      <c r="D3647">
        <v>100</v>
      </c>
      <c r="E3647" t="s">
        <v>422</v>
      </c>
      <c r="F3647" t="s">
        <v>87</v>
      </c>
      <c r="G3647" t="s">
        <v>88</v>
      </c>
      <c r="H3647" t="s">
        <v>89</v>
      </c>
      <c r="I3647" t="s">
        <v>110</v>
      </c>
      <c r="J3647" t="s">
        <v>91</v>
      </c>
      <c r="K3647" t="s">
        <v>111</v>
      </c>
      <c r="L3647">
        <v>0</v>
      </c>
      <c r="M3647">
        <v>1054981</v>
      </c>
      <c r="N3647">
        <v>181899</v>
      </c>
      <c r="O3647">
        <v>46339</v>
      </c>
      <c r="P3647">
        <v>126942</v>
      </c>
      <c r="Q3647" t="s">
        <v>93</v>
      </c>
      <c r="R3647">
        <v>486478</v>
      </c>
    </row>
    <row r="3648" spans="1:18" x14ac:dyDescent="0.25">
      <c r="A3648" t="s">
        <v>420</v>
      </c>
      <c r="B3648" t="s">
        <v>421</v>
      </c>
      <c r="C3648" t="s">
        <v>85</v>
      </c>
      <c r="D3648">
        <v>100</v>
      </c>
      <c r="E3648" t="s">
        <v>422</v>
      </c>
      <c r="F3648" t="s">
        <v>87</v>
      </c>
      <c r="G3648" t="s">
        <v>88</v>
      </c>
      <c r="H3648" t="s">
        <v>89</v>
      </c>
      <c r="I3648" t="s">
        <v>112</v>
      </c>
      <c r="J3648" t="s">
        <v>91</v>
      </c>
      <c r="K3648" t="s">
        <v>113</v>
      </c>
      <c r="L3648">
        <v>10350</v>
      </c>
      <c r="M3648">
        <v>1054981</v>
      </c>
      <c r="N3648">
        <v>181899</v>
      </c>
      <c r="O3648">
        <v>46339</v>
      </c>
      <c r="P3648">
        <v>126942</v>
      </c>
      <c r="Q3648" t="s">
        <v>93</v>
      </c>
      <c r="R3648">
        <v>486478</v>
      </c>
    </row>
    <row r="3649" spans="1:18" x14ac:dyDescent="0.25">
      <c r="A3649" t="s">
        <v>420</v>
      </c>
      <c r="B3649" t="s">
        <v>421</v>
      </c>
      <c r="C3649" t="s">
        <v>85</v>
      </c>
      <c r="D3649">
        <v>100</v>
      </c>
      <c r="E3649" t="s">
        <v>422</v>
      </c>
      <c r="F3649" t="s">
        <v>87</v>
      </c>
      <c r="G3649" t="s">
        <v>88</v>
      </c>
      <c r="H3649" t="s">
        <v>89</v>
      </c>
      <c r="I3649" t="s">
        <v>114</v>
      </c>
      <c r="J3649" t="s">
        <v>91</v>
      </c>
      <c r="K3649" t="s">
        <v>115</v>
      </c>
      <c r="L3649">
        <v>62843</v>
      </c>
      <c r="M3649">
        <v>1054981</v>
      </c>
      <c r="N3649">
        <v>181899</v>
      </c>
      <c r="O3649">
        <v>46339</v>
      </c>
      <c r="P3649">
        <v>126942</v>
      </c>
      <c r="Q3649" t="s">
        <v>93</v>
      </c>
      <c r="R3649">
        <v>486478</v>
      </c>
    </row>
    <row r="3650" spans="1:18" x14ac:dyDescent="0.25">
      <c r="A3650" t="s">
        <v>420</v>
      </c>
      <c r="B3650" t="s">
        <v>421</v>
      </c>
      <c r="C3650" t="s">
        <v>85</v>
      </c>
      <c r="D3650">
        <v>100</v>
      </c>
      <c r="E3650" t="s">
        <v>422</v>
      </c>
      <c r="F3650" t="s">
        <v>87</v>
      </c>
      <c r="G3650" t="s">
        <v>88</v>
      </c>
      <c r="H3650" t="s">
        <v>89</v>
      </c>
      <c r="I3650" t="s">
        <v>116</v>
      </c>
      <c r="J3650" t="s">
        <v>91</v>
      </c>
      <c r="K3650" t="s">
        <v>117</v>
      </c>
      <c r="L3650">
        <v>0</v>
      </c>
      <c r="M3650">
        <v>1054981</v>
      </c>
      <c r="N3650">
        <v>181899</v>
      </c>
      <c r="O3650">
        <v>46339</v>
      </c>
      <c r="P3650">
        <v>126942</v>
      </c>
      <c r="Q3650" t="s">
        <v>93</v>
      </c>
      <c r="R3650">
        <v>486478</v>
      </c>
    </row>
    <row r="3651" spans="1:18" x14ac:dyDescent="0.25">
      <c r="A3651" t="s">
        <v>420</v>
      </c>
      <c r="B3651" t="s">
        <v>421</v>
      </c>
      <c r="C3651" t="s">
        <v>85</v>
      </c>
      <c r="D3651">
        <v>100</v>
      </c>
      <c r="E3651" t="s">
        <v>422</v>
      </c>
      <c r="F3651" t="s">
        <v>87</v>
      </c>
      <c r="G3651" t="s">
        <v>88</v>
      </c>
      <c r="H3651" t="s">
        <v>89</v>
      </c>
      <c r="I3651" t="s">
        <v>118</v>
      </c>
      <c r="J3651" t="s">
        <v>91</v>
      </c>
      <c r="K3651" t="s">
        <v>119</v>
      </c>
      <c r="L3651">
        <v>0</v>
      </c>
      <c r="M3651">
        <v>1054981</v>
      </c>
      <c r="N3651">
        <v>181899</v>
      </c>
      <c r="O3651">
        <v>46339</v>
      </c>
      <c r="P3651">
        <v>126942</v>
      </c>
      <c r="Q3651" t="s">
        <v>93</v>
      </c>
      <c r="R3651">
        <v>486478</v>
      </c>
    </row>
    <row r="3652" spans="1:18" x14ac:dyDescent="0.25">
      <c r="A3652" t="s">
        <v>420</v>
      </c>
      <c r="B3652" t="s">
        <v>421</v>
      </c>
      <c r="C3652" t="s">
        <v>85</v>
      </c>
      <c r="D3652">
        <v>100</v>
      </c>
      <c r="E3652" t="s">
        <v>422</v>
      </c>
      <c r="F3652" t="s">
        <v>87</v>
      </c>
      <c r="G3652" t="s">
        <v>88</v>
      </c>
      <c r="H3652" t="s">
        <v>89</v>
      </c>
      <c r="I3652" t="s">
        <v>120</v>
      </c>
      <c r="J3652" t="s">
        <v>91</v>
      </c>
      <c r="K3652" t="s">
        <v>121</v>
      </c>
      <c r="L3652">
        <v>3415</v>
      </c>
      <c r="M3652">
        <v>1054981</v>
      </c>
      <c r="N3652">
        <v>181899</v>
      </c>
      <c r="O3652">
        <v>46339</v>
      </c>
      <c r="P3652">
        <v>126942</v>
      </c>
      <c r="Q3652" t="s">
        <v>93</v>
      </c>
      <c r="R3652">
        <v>486478</v>
      </c>
    </row>
    <row r="3653" spans="1:18" x14ac:dyDescent="0.25">
      <c r="A3653" t="s">
        <v>420</v>
      </c>
      <c r="B3653" t="s">
        <v>421</v>
      </c>
      <c r="C3653" t="s">
        <v>85</v>
      </c>
      <c r="D3653">
        <v>100</v>
      </c>
      <c r="E3653" t="s">
        <v>422</v>
      </c>
      <c r="F3653" t="s">
        <v>87</v>
      </c>
      <c r="G3653" t="s">
        <v>88</v>
      </c>
      <c r="H3653" t="s">
        <v>89</v>
      </c>
      <c r="I3653" t="s">
        <v>122</v>
      </c>
      <c r="J3653" t="s">
        <v>91</v>
      </c>
      <c r="K3653" t="s">
        <v>123</v>
      </c>
      <c r="L3653">
        <v>0</v>
      </c>
      <c r="M3653">
        <v>1054981</v>
      </c>
      <c r="N3653">
        <v>181899</v>
      </c>
      <c r="O3653">
        <v>46339</v>
      </c>
      <c r="P3653">
        <v>126942</v>
      </c>
      <c r="Q3653" t="s">
        <v>93</v>
      </c>
      <c r="R3653">
        <v>486478</v>
      </c>
    </row>
    <row r="3654" spans="1:18" x14ac:dyDescent="0.25">
      <c r="A3654" t="s">
        <v>420</v>
      </c>
      <c r="B3654" t="s">
        <v>421</v>
      </c>
      <c r="C3654" t="s">
        <v>85</v>
      </c>
      <c r="D3654">
        <v>100</v>
      </c>
      <c r="E3654" t="s">
        <v>422</v>
      </c>
      <c r="F3654" t="s">
        <v>87</v>
      </c>
      <c r="G3654" t="s">
        <v>88</v>
      </c>
      <c r="H3654" t="s">
        <v>89</v>
      </c>
      <c r="I3654" t="s">
        <v>124</v>
      </c>
      <c r="J3654" t="s">
        <v>91</v>
      </c>
      <c r="K3654" t="s">
        <v>125</v>
      </c>
      <c r="L3654">
        <v>0</v>
      </c>
      <c r="M3654">
        <v>1054981</v>
      </c>
      <c r="N3654">
        <v>181899</v>
      </c>
      <c r="O3654">
        <v>46339</v>
      </c>
      <c r="P3654">
        <v>126942</v>
      </c>
      <c r="Q3654" t="s">
        <v>93</v>
      </c>
      <c r="R3654">
        <v>486478</v>
      </c>
    </row>
    <row r="3655" spans="1:18" x14ac:dyDescent="0.25">
      <c r="A3655" t="s">
        <v>420</v>
      </c>
      <c r="B3655" t="s">
        <v>421</v>
      </c>
      <c r="C3655" t="s">
        <v>85</v>
      </c>
      <c r="D3655">
        <v>100</v>
      </c>
      <c r="E3655" t="s">
        <v>422</v>
      </c>
      <c r="F3655" t="s">
        <v>87</v>
      </c>
      <c r="G3655" t="s">
        <v>88</v>
      </c>
      <c r="H3655" t="s">
        <v>89</v>
      </c>
      <c r="I3655" t="s">
        <v>126</v>
      </c>
      <c r="J3655" t="s">
        <v>91</v>
      </c>
      <c r="K3655" t="s">
        <v>127</v>
      </c>
      <c r="L3655">
        <v>0</v>
      </c>
      <c r="M3655">
        <v>1054981</v>
      </c>
      <c r="N3655">
        <v>181899</v>
      </c>
      <c r="O3655">
        <v>46339</v>
      </c>
      <c r="P3655">
        <v>126942</v>
      </c>
      <c r="Q3655" t="s">
        <v>93</v>
      </c>
      <c r="R3655">
        <v>486478</v>
      </c>
    </row>
    <row r="3656" spans="1:18" x14ac:dyDescent="0.25">
      <c r="A3656" t="s">
        <v>420</v>
      </c>
      <c r="B3656" t="s">
        <v>421</v>
      </c>
      <c r="C3656" t="s">
        <v>85</v>
      </c>
      <c r="D3656">
        <v>100</v>
      </c>
      <c r="E3656" t="s">
        <v>422</v>
      </c>
      <c r="F3656" t="s">
        <v>87</v>
      </c>
      <c r="G3656" t="s">
        <v>88</v>
      </c>
      <c r="H3656" t="s">
        <v>89</v>
      </c>
      <c r="I3656" t="s">
        <v>128</v>
      </c>
      <c r="J3656" t="s">
        <v>91</v>
      </c>
      <c r="K3656" t="s">
        <v>129</v>
      </c>
      <c r="L3656">
        <v>1078296</v>
      </c>
      <c r="M3656">
        <v>1054981</v>
      </c>
      <c r="N3656">
        <v>181899</v>
      </c>
      <c r="O3656">
        <v>46339</v>
      </c>
      <c r="P3656">
        <v>126942</v>
      </c>
      <c r="Q3656" t="s">
        <v>93</v>
      </c>
      <c r="R3656">
        <v>486478</v>
      </c>
    </row>
    <row r="3657" spans="1:18" x14ac:dyDescent="0.25">
      <c r="A3657" t="s">
        <v>420</v>
      </c>
      <c r="B3657" t="s">
        <v>421</v>
      </c>
      <c r="C3657" t="s">
        <v>85</v>
      </c>
      <c r="D3657">
        <v>100</v>
      </c>
      <c r="E3657" t="s">
        <v>422</v>
      </c>
      <c r="F3657" t="s">
        <v>87</v>
      </c>
      <c r="G3657" t="s">
        <v>88</v>
      </c>
      <c r="H3657" t="s">
        <v>89</v>
      </c>
      <c r="I3657" t="s">
        <v>130</v>
      </c>
      <c r="J3657" t="s">
        <v>91</v>
      </c>
      <c r="K3657" t="s">
        <v>131</v>
      </c>
      <c r="L3657">
        <v>475</v>
      </c>
      <c r="M3657">
        <v>1054981</v>
      </c>
      <c r="N3657">
        <v>181899</v>
      </c>
      <c r="O3657">
        <v>46339</v>
      </c>
      <c r="P3657">
        <v>126942</v>
      </c>
      <c r="Q3657" t="s">
        <v>93</v>
      </c>
      <c r="R3657">
        <v>486478</v>
      </c>
    </row>
    <row r="3658" spans="1:18" x14ac:dyDescent="0.25">
      <c r="A3658" t="s">
        <v>420</v>
      </c>
      <c r="B3658" t="s">
        <v>421</v>
      </c>
      <c r="C3658" t="s">
        <v>85</v>
      </c>
      <c r="D3658">
        <v>100</v>
      </c>
      <c r="E3658" t="s">
        <v>422</v>
      </c>
      <c r="F3658" t="s">
        <v>87</v>
      </c>
      <c r="G3658" t="s">
        <v>88</v>
      </c>
      <c r="H3658" t="s">
        <v>89</v>
      </c>
      <c r="I3658" t="s">
        <v>132</v>
      </c>
      <c r="J3658" t="s">
        <v>91</v>
      </c>
      <c r="K3658" t="s">
        <v>133</v>
      </c>
      <c r="L3658">
        <v>-32349</v>
      </c>
      <c r="M3658">
        <v>1054981</v>
      </c>
      <c r="N3658">
        <v>181899</v>
      </c>
      <c r="O3658">
        <v>46339</v>
      </c>
      <c r="P3658">
        <v>126942</v>
      </c>
      <c r="Q3658" t="s">
        <v>93</v>
      </c>
      <c r="R3658">
        <v>486478</v>
      </c>
    </row>
    <row r="3659" spans="1:18" x14ac:dyDescent="0.25">
      <c r="A3659" t="s">
        <v>420</v>
      </c>
      <c r="B3659" t="s">
        <v>421</v>
      </c>
      <c r="C3659" t="s">
        <v>85</v>
      </c>
      <c r="D3659">
        <v>100</v>
      </c>
      <c r="E3659" t="s">
        <v>422</v>
      </c>
      <c r="F3659" t="s">
        <v>87</v>
      </c>
      <c r="G3659" t="s">
        <v>88</v>
      </c>
      <c r="H3659" t="s">
        <v>89</v>
      </c>
      <c r="I3659" t="s">
        <v>134</v>
      </c>
      <c r="J3659" t="s">
        <v>91</v>
      </c>
      <c r="K3659" t="s">
        <v>135</v>
      </c>
      <c r="L3659">
        <v>124078</v>
      </c>
      <c r="M3659">
        <v>1054981</v>
      </c>
      <c r="N3659">
        <v>181899</v>
      </c>
      <c r="O3659">
        <v>46339</v>
      </c>
      <c r="P3659">
        <v>126942</v>
      </c>
      <c r="Q3659" t="s">
        <v>93</v>
      </c>
      <c r="R3659">
        <v>486478</v>
      </c>
    </row>
    <row r="3660" spans="1:18" x14ac:dyDescent="0.25">
      <c r="A3660" t="s">
        <v>420</v>
      </c>
      <c r="B3660" t="s">
        <v>421</v>
      </c>
      <c r="C3660" t="s">
        <v>85</v>
      </c>
      <c r="D3660">
        <v>100</v>
      </c>
      <c r="E3660" t="s">
        <v>422</v>
      </c>
      <c r="F3660" t="s">
        <v>87</v>
      </c>
      <c r="G3660" t="s">
        <v>88</v>
      </c>
      <c r="H3660" t="s">
        <v>89</v>
      </c>
      <c r="I3660" t="s">
        <v>136</v>
      </c>
      <c r="J3660" t="s">
        <v>91</v>
      </c>
      <c r="K3660" t="s">
        <v>137</v>
      </c>
      <c r="L3660">
        <v>968</v>
      </c>
      <c r="M3660">
        <v>1054981</v>
      </c>
      <c r="N3660">
        <v>181899</v>
      </c>
      <c r="O3660">
        <v>46339</v>
      </c>
      <c r="P3660">
        <v>126942</v>
      </c>
      <c r="Q3660" t="s">
        <v>93</v>
      </c>
      <c r="R3660">
        <v>486478</v>
      </c>
    </row>
    <row r="3661" spans="1:18" x14ac:dyDescent="0.25">
      <c r="A3661" t="s">
        <v>420</v>
      </c>
      <c r="B3661" t="s">
        <v>421</v>
      </c>
      <c r="C3661" t="s">
        <v>85</v>
      </c>
      <c r="D3661">
        <v>100</v>
      </c>
      <c r="E3661" t="s">
        <v>422</v>
      </c>
      <c r="F3661" t="s">
        <v>87</v>
      </c>
      <c r="G3661" t="s">
        <v>88</v>
      </c>
      <c r="H3661" t="s">
        <v>89</v>
      </c>
      <c r="I3661" t="s">
        <v>138</v>
      </c>
      <c r="J3661" t="s">
        <v>91</v>
      </c>
      <c r="K3661" t="s">
        <v>139</v>
      </c>
      <c r="L3661">
        <v>14257</v>
      </c>
      <c r="M3661">
        <v>1054981</v>
      </c>
      <c r="N3661">
        <v>181899</v>
      </c>
      <c r="O3661">
        <v>46339</v>
      </c>
      <c r="P3661">
        <v>126942</v>
      </c>
      <c r="Q3661" t="s">
        <v>93</v>
      </c>
      <c r="R3661">
        <v>486478</v>
      </c>
    </row>
    <row r="3662" spans="1:18" x14ac:dyDescent="0.25">
      <c r="A3662" t="s">
        <v>420</v>
      </c>
      <c r="B3662" t="s">
        <v>421</v>
      </c>
      <c r="C3662" t="s">
        <v>85</v>
      </c>
      <c r="D3662">
        <v>100</v>
      </c>
      <c r="E3662" t="s">
        <v>422</v>
      </c>
      <c r="F3662" t="s">
        <v>87</v>
      </c>
      <c r="G3662" t="s">
        <v>88</v>
      </c>
      <c r="H3662" t="s">
        <v>89</v>
      </c>
      <c r="I3662" t="s">
        <v>140</v>
      </c>
      <c r="J3662" t="s">
        <v>91</v>
      </c>
      <c r="K3662" t="s">
        <v>141</v>
      </c>
      <c r="L3662">
        <v>0</v>
      </c>
      <c r="M3662">
        <v>1054981</v>
      </c>
      <c r="N3662">
        <v>181899</v>
      </c>
      <c r="O3662">
        <v>46339</v>
      </c>
      <c r="P3662">
        <v>126942</v>
      </c>
      <c r="Q3662" t="s">
        <v>93</v>
      </c>
      <c r="R3662">
        <v>486478</v>
      </c>
    </row>
    <row r="3663" spans="1:18" x14ac:dyDescent="0.25">
      <c r="A3663" t="s">
        <v>420</v>
      </c>
      <c r="B3663" t="s">
        <v>421</v>
      </c>
      <c r="C3663" t="s">
        <v>85</v>
      </c>
      <c r="D3663">
        <v>100</v>
      </c>
      <c r="E3663" t="s">
        <v>422</v>
      </c>
      <c r="F3663" t="s">
        <v>87</v>
      </c>
      <c r="G3663" t="s">
        <v>88</v>
      </c>
      <c r="H3663" t="s">
        <v>89</v>
      </c>
      <c r="I3663" t="s">
        <v>142</v>
      </c>
      <c r="J3663" t="s">
        <v>91</v>
      </c>
      <c r="K3663" t="s">
        <v>143</v>
      </c>
      <c r="L3663">
        <v>0</v>
      </c>
      <c r="M3663">
        <v>1054981</v>
      </c>
      <c r="N3663">
        <v>181899</v>
      </c>
      <c r="O3663">
        <v>46339</v>
      </c>
      <c r="P3663">
        <v>126942</v>
      </c>
      <c r="Q3663" t="s">
        <v>93</v>
      </c>
      <c r="R3663">
        <v>486478</v>
      </c>
    </row>
    <row r="3664" spans="1:18" x14ac:dyDescent="0.25">
      <c r="A3664" t="s">
        <v>420</v>
      </c>
      <c r="B3664" t="s">
        <v>421</v>
      </c>
      <c r="C3664" t="s">
        <v>85</v>
      </c>
      <c r="D3664">
        <v>100</v>
      </c>
      <c r="E3664" t="s">
        <v>422</v>
      </c>
      <c r="F3664" t="s">
        <v>87</v>
      </c>
      <c r="G3664" t="s">
        <v>88</v>
      </c>
      <c r="H3664" t="s">
        <v>89</v>
      </c>
      <c r="I3664" t="s">
        <v>144</v>
      </c>
      <c r="J3664" t="s">
        <v>91</v>
      </c>
      <c r="K3664" t="s">
        <v>145</v>
      </c>
      <c r="L3664">
        <v>0</v>
      </c>
      <c r="M3664">
        <v>1054981</v>
      </c>
      <c r="N3664">
        <v>181899</v>
      </c>
      <c r="O3664">
        <v>46339</v>
      </c>
      <c r="P3664">
        <v>126942</v>
      </c>
      <c r="Q3664" t="s">
        <v>93</v>
      </c>
      <c r="R3664">
        <v>486478</v>
      </c>
    </row>
    <row r="3665" spans="1:18" x14ac:dyDescent="0.25">
      <c r="A3665" t="s">
        <v>420</v>
      </c>
      <c r="B3665" t="s">
        <v>421</v>
      </c>
      <c r="C3665" t="s">
        <v>85</v>
      </c>
      <c r="D3665">
        <v>100</v>
      </c>
      <c r="E3665" t="s">
        <v>422</v>
      </c>
      <c r="F3665" t="s">
        <v>87</v>
      </c>
      <c r="G3665" t="s">
        <v>88</v>
      </c>
      <c r="H3665" t="s">
        <v>89</v>
      </c>
      <c r="I3665" t="s">
        <v>146</v>
      </c>
      <c r="J3665" t="s">
        <v>91</v>
      </c>
      <c r="K3665" t="s">
        <v>147</v>
      </c>
      <c r="L3665">
        <v>0</v>
      </c>
      <c r="M3665">
        <v>1054981</v>
      </c>
      <c r="N3665">
        <v>181899</v>
      </c>
      <c r="O3665">
        <v>46339</v>
      </c>
      <c r="P3665">
        <v>126942</v>
      </c>
      <c r="Q3665" t="s">
        <v>93</v>
      </c>
      <c r="R3665">
        <v>486478</v>
      </c>
    </row>
    <row r="3666" spans="1:18" x14ac:dyDescent="0.25">
      <c r="A3666" t="s">
        <v>420</v>
      </c>
      <c r="B3666" t="s">
        <v>421</v>
      </c>
      <c r="C3666" t="s">
        <v>85</v>
      </c>
      <c r="D3666">
        <v>100</v>
      </c>
      <c r="E3666" t="s">
        <v>422</v>
      </c>
      <c r="F3666" t="s">
        <v>87</v>
      </c>
      <c r="G3666" t="s">
        <v>88</v>
      </c>
      <c r="H3666" t="s">
        <v>89</v>
      </c>
      <c r="I3666" t="s">
        <v>148</v>
      </c>
      <c r="J3666" t="s">
        <v>91</v>
      </c>
      <c r="K3666" t="s">
        <v>149</v>
      </c>
      <c r="L3666">
        <v>0</v>
      </c>
      <c r="M3666">
        <v>1054981</v>
      </c>
      <c r="N3666">
        <v>181899</v>
      </c>
      <c r="O3666">
        <v>46339</v>
      </c>
      <c r="P3666">
        <v>126942</v>
      </c>
      <c r="Q3666" t="s">
        <v>93</v>
      </c>
      <c r="R3666">
        <v>486478</v>
      </c>
    </row>
    <row r="3667" spans="1:18" x14ac:dyDescent="0.25">
      <c r="A3667" t="s">
        <v>420</v>
      </c>
      <c r="B3667" t="s">
        <v>421</v>
      </c>
      <c r="C3667" t="s">
        <v>85</v>
      </c>
      <c r="D3667">
        <v>100</v>
      </c>
      <c r="E3667" t="s">
        <v>422</v>
      </c>
      <c r="F3667" t="s">
        <v>87</v>
      </c>
      <c r="G3667" t="s">
        <v>88</v>
      </c>
      <c r="H3667" t="s">
        <v>89</v>
      </c>
      <c r="I3667" t="s">
        <v>150</v>
      </c>
      <c r="J3667" t="s">
        <v>91</v>
      </c>
      <c r="K3667" t="s">
        <v>151</v>
      </c>
      <c r="L3667">
        <v>10815</v>
      </c>
      <c r="M3667">
        <v>1054981</v>
      </c>
      <c r="N3667">
        <v>181899</v>
      </c>
      <c r="O3667">
        <v>46339</v>
      </c>
      <c r="P3667">
        <v>126942</v>
      </c>
      <c r="Q3667" t="s">
        <v>93</v>
      </c>
      <c r="R3667">
        <v>486478</v>
      </c>
    </row>
    <row r="3668" spans="1:18" x14ac:dyDescent="0.25">
      <c r="A3668" t="s">
        <v>420</v>
      </c>
      <c r="B3668" t="s">
        <v>421</v>
      </c>
      <c r="C3668" t="s">
        <v>85</v>
      </c>
      <c r="D3668">
        <v>100</v>
      </c>
      <c r="E3668" t="s">
        <v>422</v>
      </c>
      <c r="F3668" t="s">
        <v>87</v>
      </c>
      <c r="G3668" t="s">
        <v>88</v>
      </c>
      <c r="H3668" t="s">
        <v>89</v>
      </c>
      <c r="I3668" t="s">
        <v>152</v>
      </c>
      <c r="J3668" t="s">
        <v>91</v>
      </c>
      <c r="K3668" t="s">
        <v>153</v>
      </c>
      <c r="L3668">
        <v>7965</v>
      </c>
      <c r="M3668">
        <v>1054981</v>
      </c>
      <c r="N3668">
        <v>181899</v>
      </c>
      <c r="O3668">
        <v>46339</v>
      </c>
      <c r="P3668">
        <v>126942</v>
      </c>
      <c r="Q3668" t="s">
        <v>93</v>
      </c>
      <c r="R3668">
        <v>486478</v>
      </c>
    </row>
    <row r="3669" spans="1:18" x14ac:dyDescent="0.25">
      <c r="A3669" t="s">
        <v>420</v>
      </c>
      <c r="B3669" t="s">
        <v>421</v>
      </c>
      <c r="C3669" t="s">
        <v>85</v>
      </c>
      <c r="D3669">
        <v>100</v>
      </c>
      <c r="E3669" t="s">
        <v>422</v>
      </c>
      <c r="F3669" t="s">
        <v>87</v>
      </c>
      <c r="G3669" t="s">
        <v>88</v>
      </c>
      <c r="H3669" t="s">
        <v>89</v>
      </c>
      <c r="I3669" t="s">
        <v>154</v>
      </c>
      <c r="J3669" t="s">
        <v>91</v>
      </c>
      <c r="K3669" t="s">
        <v>155</v>
      </c>
      <c r="L3669">
        <v>0</v>
      </c>
      <c r="M3669">
        <v>1054981</v>
      </c>
      <c r="N3669">
        <v>181899</v>
      </c>
      <c r="O3669">
        <v>46339</v>
      </c>
      <c r="P3669">
        <v>126942</v>
      </c>
      <c r="Q3669" t="s">
        <v>93</v>
      </c>
      <c r="R3669">
        <v>486478</v>
      </c>
    </row>
    <row r="3670" spans="1:18" x14ac:dyDescent="0.25">
      <c r="A3670" t="s">
        <v>420</v>
      </c>
      <c r="B3670" t="s">
        <v>421</v>
      </c>
      <c r="C3670" t="s">
        <v>85</v>
      </c>
      <c r="D3670">
        <v>100</v>
      </c>
      <c r="E3670" t="s">
        <v>422</v>
      </c>
      <c r="F3670" t="s">
        <v>87</v>
      </c>
      <c r="G3670" t="s">
        <v>88</v>
      </c>
      <c r="H3670" t="s">
        <v>89</v>
      </c>
      <c r="I3670" t="s">
        <v>156</v>
      </c>
      <c r="J3670" t="s">
        <v>91</v>
      </c>
      <c r="K3670" t="s">
        <v>157</v>
      </c>
      <c r="L3670">
        <v>300</v>
      </c>
      <c r="M3670">
        <v>1054981</v>
      </c>
      <c r="N3670">
        <v>181899</v>
      </c>
      <c r="O3670">
        <v>46339</v>
      </c>
      <c r="P3670">
        <v>126942</v>
      </c>
      <c r="Q3670" t="s">
        <v>93</v>
      </c>
      <c r="R3670">
        <v>486478</v>
      </c>
    </row>
    <row r="3671" spans="1:18" x14ac:dyDescent="0.25">
      <c r="A3671" t="s">
        <v>420</v>
      </c>
      <c r="B3671" t="s">
        <v>421</v>
      </c>
      <c r="C3671" t="s">
        <v>85</v>
      </c>
      <c r="D3671">
        <v>100</v>
      </c>
      <c r="E3671" t="s">
        <v>422</v>
      </c>
      <c r="F3671" t="s">
        <v>87</v>
      </c>
      <c r="G3671" t="s">
        <v>88</v>
      </c>
      <c r="H3671" t="s">
        <v>89</v>
      </c>
      <c r="I3671" t="s">
        <v>158</v>
      </c>
      <c r="J3671" t="s">
        <v>91</v>
      </c>
      <c r="K3671" t="s">
        <v>159</v>
      </c>
      <c r="L3671">
        <v>250</v>
      </c>
      <c r="M3671">
        <v>1054981</v>
      </c>
      <c r="N3671">
        <v>181899</v>
      </c>
      <c r="O3671">
        <v>46339</v>
      </c>
      <c r="P3671">
        <v>126942</v>
      </c>
      <c r="Q3671" t="s">
        <v>93</v>
      </c>
      <c r="R3671">
        <v>486478</v>
      </c>
    </row>
    <row r="3672" spans="1:18" x14ac:dyDescent="0.25">
      <c r="A3672" t="s">
        <v>420</v>
      </c>
      <c r="B3672" t="s">
        <v>421</v>
      </c>
      <c r="C3672" t="s">
        <v>85</v>
      </c>
      <c r="D3672">
        <v>100</v>
      </c>
      <c r="E3672" t="s">
        <v>422</v>
      </c>
      <c r="F3672" t="s">
        <v>87</v>
      </c>
      <c r="G3672" t="s">
        <v>88</v>
      </c>
      <c r="H3672" t="s">
        <v>89</v>
      </c>
      <c r="I3672" t="s">
        <v>160</v>
      </c>
      <c r="J3672" t="s">
        <v>91</v>
      </c>
      <c r="K3672" t="s">
        <v>161</v>
      </c>
      <c r="L3672">
        <v>9924</v>
      </c>
      <c r="M3672">
        <v>1054981</v>
      </c>
      <c r="N3672">
        <v>181899</v>
      </c>
      <c r="O3672">
        <v>46339</v>
      </c>
      <c r="P3672">
        <v>126942</v>
      </c>
      <c r="Q3672" t="s">
        <v>93</v>
      </c>
      <c r="R3672">
        <v>486478</v>
      </c>
    </row>
    <row r="3673" spans="1:18" x14ac:dyDescent="0.25">
      <c r="A3673" t="s">
        <v>420</v>
      </c>
      <c r="B3673" t="s">
        <v>421</v>
      </c>
      <c r="C3673" t="s">
        <v>85</v>
      </c>
      <c r="D3673">
        <v>100</v>
      </c>
      <c r="E3673" t="s">
        <v>422</v>
      </c>
      <c r="F3673" t="s">
        <v>87</v>
      </c>
      <c r="G3673" t="s">
        <v>88</v>
      </c>
      <c r="H3673" t="s">
        <v>89</v>
      </c>
      <c r="I3673" t="s">
        <v>162</v>
      </c>
      <c r="J3673" t="s">
        <v>91</v>
      </c>
      <c r="K3673" t="s">
        <v>163</v>
      </c>
      <c r="L3673">
        <v>225</v>
      </c>
      <c r="M3673">
        <v>1054981</v>
      </c>
      <c r="N3673">
        <v>181899</v>
      </c>
      <c r="O3673">
        <v>46339</v>
      </c>
      <c r="P3673">
        <v>126942</v>
      </c>
      <c r="Q3673" t="s">
        <v>93</v>
      </c>
      <c r="R3673">
        <v>486478</v>
      </c>
    </row>
    <row r="3674" spans="1:18" x14ac:dyDescent="0.25">
      <c r="A3674" t="s">
        <v>420</v>
      </c>
      <c r="B3674" t="s">
        <v>421</v>
      </c>
      <c r="C3674" t="s">
        <v>85</v>
      </c>
      <c r="D3674">
        <v>100</v>
      </c>
      <c r="E3674" t="s">
        <v>422</v>
      </c>
      <c r="F3674" t="s">
        <v>87</v>
      </c>
      <c r="G3674" t="s">
        <v>88</v>
      </c>
      <c r="H3674" t="s">
        <v>89</v>
      </c>
      <c r="I3674" t="s">
        <v>164</v>
      </c>
      <c r="J3674" t="s">
        <v>91</v>
      </c>
      <c r="K3674" t="s">
        <v>165</v>
      </c>
      <c r="L3674">
        <v>3950</v>
      </c>
      <c r="M3674">
        <v>1054981</v>
      </c>
      <c r="N3674">
        <v>181899</v>
      </c>
      <c r="O3674">
        <v>46339</v>
      </c>
      <c r="P3674">
        <v>126942</v>
      </c>
      <c r="Q3674" t="s">
        <v>93</v>
      </c>
      <c r="R3674">
        <v>486478</v>
      </c>
    </row>
    <row r="3675" spans="1:18" x14ac:dyDescent="0.25">
      <c r="A3675" t="s">
        <v>420</v>
      </c>
      <c r="B3675" t="s">
        <v>421</v>
      </c>
      <c r="C3675" t="s">
        <v>85</v>
      </c>
      <c r="D3675">
        <v>100</v>
      </c>
      <c r="E3675" t="s">
        <v>422</v>
      </c>
      <c r="F3675" t="s">
        <v>87</v>
      </c>
      <c r="G3675" t="s">
        <v>88</v>
      </c>
      <c r="H3675" t="s">
        <v>89</v>
      </c>
      <c r="I3675" t="s">
        <v>166</v>
      </c>
      <c r="J3675" t="s">
        <v>91</v>
      </c>
      <c r="K3675" t="s">
        <v>167</v>
      </c>
      <c r="L3675">
        <v>0</v>
      </c>
      <c r="M3675">
        <v>1054981</v>
      </c>
      <c r="N3675">
        <v>181899</v>
      </c>
      <c r="O3675">
        <v>46339</v>
      </c>
      <c r="P3675">
        <v>126942</v>
      </c>
      <c r="Q3675" t="s">
        <v>93</v>
      </c>
      <c r="R3675">
        <v>486478</v>
      </c>
    </row>
    <row r="3676" spans="1:18" x14ac:dyDescent="0.25">
      <c r="A3676" t="s">
        <v>420</v>
      </c>
      <c r="B3676" t="s">
        <v>421</v>
      </c>
      <c r="C3676" t="s">
        <v>85</v>
      </c>
      <c r="D3676">
        <v>100</v>
      </c>
      <c r="E3676" t="s">
        <v>422</v>
      </c>
      <c r="F3676" t="s">
        <v>87</v>
      </c>
      <c r="G3676" t="s">
        <v>88</v>
      </c>
      <c r="H3676" t="s">
        <v>89</v>
      </c>
      <c r="I3676" t="s">
        <v>168</v>
      </c>
      <c r="J3676" t="s">
        <v>91</v>
      </c>
      <c r="K3676" t="s">
        <v>169</v>
      </c>
      <c r="L3676">
        <v>834</v>
      </c>
      <c r="M3676">
        <v>1054981</v>
      </c>
      <c r="N3676">
        <v>181899</v>
      </c>
      <c r="O3676">
        <v>46339</v>
      </c>
      <c r="P3676">
        <v>126942</v>
      </c>
      <c r="Q3676" t="s">
        <v>93</v>
      </c>
      <c r="R3676">
        <v>486478</v>
      </c>
    </row>
    <row r="3677" spans="1:18" x14ac:dyDescent="0.25">
      <c r="A3677" t="s">
        <v>420</v>
      </c>
      <c r="B3677" t="s">
        <v>421</v>
      </c>
      <c r="C3677" t="s">
        <v>85</v>
      </c>
      <c r="D3677">
        <v>100</v>
      </c>
      <c r="E3677" t="s">
        <v>422</v>
      </c>
      <c r="F3677" t="s">
        <v>87</v>
      </c>
      <c r="G3677" t="s">
        <v>88</v>
      </c>
      <c r="H3677" t="s">
        <v>89</v>
      </c>
      <c r="I3677" t="s">
        <v>170</v>
      </c>
      <c r="J3677" t="s">
        <v>91</v>
      </c>
      <c r="K3677" t="s">
        <v>171</v>
      </c>
      <c r="L3677">
        <v>1870</v>
      </c>
      <c r="M3677">
        <v>1054981</v>
      </c>
      <c r="N3677">
        <v>181899</v>
      </c>
      <c r="O3677">
        <v>46339</v>
      </c>
      <c r="P3677">
        <v>126942</v>
      </c>
      <c r="Q3677" t="s">
        <v>93</v>
      </c>
      <c r="R3677">
        <v>486478</v>
      </c>
    </row>
    <row r="3678" spans="1:18" x14ac:dyDescent="0.25">
      <c r="A3678" t="s">
        <v>420</v>
      </c>
      <c r="B3678" t="s">
        <v>421</v>
      </c>
      <c r="C3678" t="s">
        <v>85</v>
      </c>
      <c r="D3678">
        <v>100</v>
      </c>
      <c r="E3678" t="s">
        <v>422</v>
      </c>
      <c r="F3678" t="s">
        <v>87</v>
      </c>
      <c r="G3678" t="s">
        <v>88</v>
      </c>
      <c r="H3678" t="s">
        <v>89</v>
      </c>
      <c r="I3678" t="s">
        <v>172</v>
      </c>
      <c r="J3678" t="s">
        <v>91</v>
      </c>
      <c r="K3678" t="s">
        <v>173</v>
      </c>
      <c r="L3678">
        <v>1766</v>
      </c>
      <c r="M3678">
        <v>1054981</v>
      </c>
      <c r="N3678">
        <v>181899</v>
      </c>
      <c r="O3678">
        <v>46339</v>
      </c>
      <c r="P3678">
        <v>126942</v>
      </c>
      <c r="Q3678" t="s">
        <v>93</v>
      </c>
      <c r="R3678">
        <v>486478</v>
      </c>
    </row>
    <row r="3679" spans="1:18" x14ac:dyDescent="0.25">
      <c r="A3679" t="s">
        <v>420</v>
      </c>
      <c r="B3679" t="s">
        <v>421</v>
      </c>
      <c r="C3679" t="s">
        <v>85</v>
      </c>
      <c r="D3679">
        <v>100</v>
      </c>
      <c r="E3679" t="s">
        <v>422</v>
      </c>
      <c r="F3679" t="s">
        <v>87</v>
      </c>
      <c r="G3679" t="s">
        <v>88</v>
      </c>
      <c r="H3679" t="s">
        <v>89</v>
      </c>
      <c r="I3679" t="s">
        <v>174</v>
      </c>
      <c r="J3679" t="s">
        <v>91</v>
      </c>
      <c r="K3679" t="s">
        <v>175</v>
      </c>
      <c r="L3679">
        <v>0</v>
      </c>
      <c r="M3679">
        <v>1054981</v>
      </c>
      <c r="N3679">
        <v>181899</v>
      </c>
      <c r="O3679">
        <v>46339</v>
      </c>
      <c r="P3679">
        <v>126942</v>
      </c>
      <c r="Q3679" t="s">
        <v>93</v>
      </c>
      <c r="R3679">
        <v>486478</v>
      </c>
    </row>
    <row r="3680" spans="1:18" x14ac:dyDescent="0.25">
      <c r="A3680" t="s">
        <v>420</v>
      </c>
      <c r="B3680" t="s">
        <v>421</v>
      </c>
      <c r="C3680" t="s">
        <v>85</v>
      </c>
      <c r="D3680">
        <v>100</v>
      </c>
      <c r="E3680" t="s">
        <v>422</v>
      </c>
      <c r="F3680" t="s">
        <v>87</v>
      </c>
      <c r="G3680" t="s">
        <v>88</v>
      </c>
      <c r="H3680" t="s">
        <v>89</v>
      </c>
      <c r="I3680" t="s">
        <v>176</v>
      </c>
      <c r="J3680" t="s">
        <v>91</v>
      </c>
      <c r="K3680" t="s">
        <v>177</v>
      </c>
      <c r="L3680">
        <v>0</v>
      </c>
      <c r="M3680">
        <v>1054981</v>
      </c>
      <c r="N3680">
        <v>181899</v>
      </c>
      <c r="O3680">
        <v>46339</v>
      </c>
      <c r="P3680">
        <v>126942</v>
      </c>
      <c r="Q3680" t="s">
        <v>93</v>
      </c>
      <c r="R3680">
        <v>486478</v>
      </c>
    </row>
    <row r="3681" spans="1:18" x14ac:dyDescent="0.25">
      <c r="A3681" t="s">
        <v>420</v>
      </c>
      <c r="B3681" t="s">
        <v>421</v>
      </c>
      <c r="C3681" t="s">
        <v>85</v>
      </c>
      <c r="D3681">
        <v>100</v>
      </c>
      <c r="E3681" t="s">
        <v>422</v>
      </c>
      <c r="F3681" t="s">
        <v>87</v>
      </c>
      <c r="G3681" t="s">
        <v>88</v>
      </c>
      <c r="H3681" t="s">
        <v>89</v>
      </c>
      <c r="I3681" t="s">
        <v>178</v>
      </c>
      <c r="J3681" t="s">
        <v>91</v>
      </c>
      <c r="K3681" t="s">
        <v>179</v>
      </c>
      <c r="L3681">
        <v>24322</v>
      </c>
      <c r="M3681">
        <v>1054981</v>
      </c>
      <c r="N3681">
        <v>181899</v>
      </c>
      <c r="O3681">
        <v>46339</v>
      </c>
      <c r="P3681">
        <v>126942</v>
      </c>
      <c r="Q3681" t="s">
        <v>93</v>
      </c>
      <c r="R3681">
        <v>486478</v>
      </c>
    </row>
    <row r="3682" spans="1:18" x14ac:dyDescent="0.25">
      <c r="A3682" t="s">
        <v>420</v>
      </c>
      <c r="B3682" t="s">
        <v>421</v>
      </c>
      <c r="C3682" t="s">
        <v>85</v>
      </c>
      <c r="D3682">
        <v>100</v>
      </c>
      <c r="E3682" t="s">
        <v>422</v>
      </c>
      <c r="F3682" t="s">
        <v>87</v>
      </c>
      <c r="G3682" t="s">
        <v>88</v>
      </c>
      <c r="H3682" t="s">
        <v>89</v>
      </c>
      <c r="I3682" t="s">
        <v>180</v>
      </c>
      <c r="J3682" t="s">
        <v>91</v>
      </c>
      <c r="K3682" t="s">
        <v>181</v>
      </c>
      <c r="L3682">
        <v>29136</v>
      </c>
      <c r="M3682">
        <v>1054981</v>
      </c>
      <c r="N3682">
        <v>181899</v>
      </c>
      <c r="O3682">
        <v>46339</v>
      </c>
      <c r="P3682">
        <v>126942</v>
      </c>
      <c r="Q3682" t="s">
        <v>93</v>
      </c>
      <c r="R3682">
        <v>486478</v>
      </c>
    </row>
    <row r="3683" spans="1:18" x14ac:dyDescent="0.25">
      <c r="A3683" t="s">
        <v>420</v>
      </c>
      <c r="B3683" t="s">
        <v>421</v>
      </c>
      <c r="C3683" t="s">
        <v>85</v>
      </c>
      <c r="D3683">
        <v>100</v>
      </c>
      <c r="E3683" t="s">
        <v>422</v>
      </c>
      <c r="F3683" t="s">
        <v>87</v>
      </c>
      <c r="G3683" t="s">
        <v>88</v>
      </c>
      <c r="H3683" t="s">
        <v>89</v>
      </c>
      <c r="I3683" t="s">
        <v>182</v>
      </c>
      <c r="J3683" t="s">
        <v>91</v>
      </c>
      <c r="K3683" t="s">
        <v>183</v>
      </c>
      <c r="L3683">
        <v>0</v>
      </c>
      <c r="M3683">
        <v>1054981</v>
      </c>
      <c r="N3683">
        <v>181899</v>
      </c>
      <c r="O3683">
        <v>46339</v>
      </c>
      <c r="P3683">
        <v>126942</v>
      </c>
      <c r="Q3683" t="s">
        <v>93</v>
      </c>
      <c r="R3683">
        <v>486478</v>
      </c>
    </row>
    <row r="3684" spans="1:18" x14ac:dyDescent="0.25">
      <c r="A3684" t="s">
        <v>420</v>
      </c>
      <c r="B3684" t="s">
        <v>421</v>
      </c>
      <c r="C3684" t="s">
        <v>85</v>
      </c>
      <c r="D3684">
        <v>100</v>
      </c>
      <c r="E3684" t="s">
        <v>422</v>
      </c>
      <c r="F3684" t="s">
        <v>87</v>
      </c>
      <c r="G3684" t="s">
        <v>88</v>
      </c>
      <c r="H3684" t="s">
        <v>89</v>
      </c>
      <c r="I3684" t="s">
        <v>184</v>
      </c>
      <c r="J3684" t="s">
        <v>91</v>
      </c>
      <c r="K3684" t="s">
        <v>185</v>
      </c>
      <c r="L3684">
        <v>0</v>
      </c>
      <c r="M3684">
        <v>1054981</v>
      </c>
      <c r="N3684">
        <v>181899</v>
      </c>
      <c r="O3684">
        <v>46339</v>
      </c>
      <c r="P3684">
        <v>126942</v>
      </c>
      <c r="Q3684" t="s">
        <v>93</v>
      </c>
      <c r="R3684">
        <v>486478</v>
      </c>
    </row>
    <row r="3685" spans="1:18" x14ac:dyDescent="0.25">
      <c r="A3685" t="s">
        <v>420</v>
      </c>
      <c r="B3685" t="s">
        <v>421</v>
      </c>
      <c r="C3685" t="s">
        <v>85</v>
      </c>
      <c r="D3685">
        <v>100</v>
      </c>
      <c r="E3685" t="s">
        <v>422</v>
      </c>
      <c r="F3685" t="s">
        <v>87</v>
      </c>
      <c r="G3685" t="s">
        <v>88</v>
      </c>
      <c r="H3685" t="s">
        <v>89</v>
      </c>
      <c r="I3685" t="s">
        <v>186</v>
      </c>
      <c r="J3685" t="s">
        <v>91</v>
      </c>
      <c r="K3685" t="s">
        <v>187</v>
      </c>
      <c r="L3685">
        <v>0</v>
      </c>
      <c r="M3685">
        <v>1054981</v>
      </c>
      <c r="N3685">
        <v>181899</v>
      </c>
      <c r="O3685">
        <v>46339</v>
      </c>
      <c r="P3685">
        <v>126942</v>
      </c>
      <c r="Q3685" t="s">
        <v>93</v>
      </c>
      <c r="R3685">
        <v>486478</v>
      </c>
    </row>
    <row r="3686" spans="1:18" x14ac:dyDescent="0.25">
      <c r="A3686" t="s">
        <v>420</v>
      </c>
      <c r="B3686" t="s">
        <v>421</v>
      </c>
      <c r="C3686" t="s">
        <v>85</v>
      </c>
      <c r="D3686">
        <v>100</v>
      </c>
      <c r="E3686" t="s">
        <v>422</v>
      </c>
      <c r="F3686" t="s">
        <v>87</v>
      </c>
      <c r="G3686" t="s">
        <v>88</v>
      </c>
      <c r="H3686" t="s">
        <v>89</v>
      </c>
      <c r="I3686" t="s">
        <v>188</v>
      </c>
      <c r="J3686" t="s">
        <v>91</v>
      </c>
      <c r="K3686" t="s">
        <v>189</v>
      </c>
      <c r="L3686">
        <v>0</v>
      </c>
      <c r="M3686">
        <v>1054981</v>
      </c>
      <c r="N3686">
        <v>181899</v>
      </c>
      <c r="O3686">
        <v>46339</v>
      </c>
      <c r="P3686">
        <v>126942</v>
      </c>
      <c r="Q3686" t="s">
        <v>93</v>
      </c>
      <c r="R3686">
        <v>486478</v>
      </c>
    </row>
    <row r="3687" spans="1:18" x14ac:dyDescent="0.25">
      <c r="A3687" t="s">
        <v>420</v>
      </c>
      <c r="B3687" t="s">
        <v>421</v>
      </c>
      <c r="C3687" t="s">
        <v>85</v>
      </c>
      <c r="D3687">
        <v>100</v>
      </c>
      <c r="E3687" t="s">
        <v>422</v>
      </c>
      <c r="F3687" t="s">
        <v>87</v>
      </c>
      <c r="G3687" t="s">
        <v>88</v>
      </c>
      <c r="H3687" t="s">
        <v>89</v>
      </c>
      <c r="I3687" t="s">
        <v>190</v>
      </c>
      <c r="J3687" t="s">
        <v>91</v>
      </c>
      <c r="K3687" t="s">
        <v>191</v>
      </c>
      <c r="L3687">
        <v>1750</v>
      </c>
      <c r="M3687">
        <v>1054981</v>
      </c>
      <c r="N3687">
        <v>181899</v>
      </c>
      <c r="O3687">
        <v>46339</v>
      </c>
      <c r="P3687">
        <v>126942</v>
      </c>
      <c r="Q3687" t="s">
        <v>93</v>
      </c>
      <c r="R3687">
        <v>486478</v>
      </c>
    </row>
    <row r="3688" spans="1:18" x14ac:dyDescent="0.25">
      <c r="A3688" t="s">
        <v>420</v>
      </c>
      <c r="B3688" t="s">
        <v>421</v>
      </c>
      <c r="C3688" t="s">
        <v>85</v>
      </c>
      <c r="D3688">
        <v>100</v>
      </c>
      <c r="E3688" t="s">
        <v>422</v>
      </c>
      <c r="F3688" t="s">
        <v>87</v>
      </c>
      <c r="G3688" t="s">
        <v>88</v>
      </c>
      <c r="H3688" t="s">
        <v>89</v>
      </c>
      <c r="I3688" t="s">
        <v>192</v>
      </c>
      <c r="J3688" t="s">
        <v>91</v>
      </c>
      <c r="K3688" t="s">
        <v>193</v>
      </c>
      <c r="L3688">
        <v>4594</v>
      </c>
      <c r="M3688">
        <v>1054981</v>
      </c>
      <c r="N3688">
        <v>181899</v>
      </c>
      <c r="O3688">
        <v>46339</v>
      </c>
      <c r="P3688">
        <v>126942</v>
      </c>
      <c r="Q3688" t="s">
        <v>93</v>
      </c>
      <c r="R3688">
        <v>486478</v>
      </c>
    </row>
    <row r="3689" spans="1:18" x14ac:dyDescent="0.25">
      <c r="A3689" t="s">
        <v>420</v>
      </c>
      <c r="B3689" t="s">
        <v>421</v>
      </c>
      <c r="C3689" t="s">
        <v>85</v>
      </c>
      <c r="D3689">
        <v>100</v>
      </c>
      <c r="E3689" t="s">
        <v>422</v>
      </c>
      <c r="F3689" t="s">
        <v>87</v>
      </c>
      <c r="G3689" t="s">
        <v>88</v>
      </c>
      <c r="H3689" t="s">
        <v>89</v>
      </c>
      <c r="I3689" t="s">
        <v>194</v>
      </c>
      <c r="J3689" t="s">
        <v>91</v>
      </c>
      <c r="K3689" t="s">
        <v>195</v>
      </c>
      <c r="L3689">
        <v>5273</v>
      </c>
      <c r="M3689">
        <v>1054981</v>
      </c>
      <c r="N3689">
        <v>181899</v>
      </c>
      <c r="O3689">
        <v>46339</v>
      </c>
      <c r="P3689">
        <v>126942</v>
      </c>
      <c r="Q3689" t="s">
        <v>93</v>
      </c>
      <c r="R3689">
        <v>486478</v>
      </c>
    </row>
    <row r="3690" spans="1:18" x14ac:dyDescent="0.25">
      <c r="A3690" t="s">
        <v>420</v>
      </c>
      <c r="B3690" t="s">
        <v>421</v>
      </c>
      <c r="C3690" t="s">
        <v>85</v>
      </c>
      <c r="D3690">
        <v>100</v>
      </c>
      <c r="E3690" t="s">
        <v>422</v>
      </c>
      <c r="F3690" t="s">
        <v>87</v>
      </c>
      <c r="G3690" t="s">
        <v>88</v>
      </c>
      <c r="H3690" t="s">
        <v>89</v>
      </c>
      <c r="I3690" t="s">
        <v>196</v>
      </c>
      <c r="J3690" t="s">
        <v>91</v>
      </c>
      <c r="K3690" t="s">
        <v>197</v>
      </c>
      <c r="L3690">
        <v>21504</v>
      </c>
      <c r="M3690">
        <v>1054981</v>
      </c>
      <c r="N3690">
        <v>181899</v>
      </c>
      <c r="O3690">
        <v>46339</v>
      </c>
      <c r="P3690">
        <v>126942</v>
      </c>
      <c r="Q3690" t="s">
        <v>93</v>
      </c>
      <c r="R3690">
        <v>486478</v>
      </c>
    </row>
    <row r="3691" spans="1:18" x14ac:dyDescent="0.25">
      <c r="A3691" t="s">
        <v>420</v>
      </c>
      <c r="B3691" t="s">
        <v>421</v>
      </c>
      <c r="C3691" t="s">
        <v>85</v>
      </c>
      <c r="D3691">
        <v>100</v>
      </c>
      <c r="E3691" t="s">
        <v>422</v>
      </c>
      <c r="F3691" t="s">
        <v>87</v>
      </c>
      <c r="G3691" t="s">
        <v>88</v>
      </c>
      <c r="H3691" t="s">
        <v>89</v>
      </c>
      <c r="I3691" t="s">
        <v>198</v>
      </c>
      <c r="J3691" t="s">
        <v>91</v>
      </c>
      <c r="K3691" t="s">
        <v>199</v>
      </c>
      <c r="L3691">
        <v>0</v>
      </c>
      <c r="M3691">
        <v>1054981</v>
      </c>
      <c r="N3691">
        <v>181899</v>
      </c>
      <c r="O3691">
        <v>46339</v>
      </c>
      <c r="P3691">
        <v>126942</v>
      </c>
      <c r="Q3691" t="s">
        <v>93</v>
      </c>
      <c r="R3691">
        <v>486478</v>
      </c>
    </row>
    <row r="3692" spans="1:18" x14ac:dyDescent="0.25">
      <c r="A3692" t="s">
        <v>420</v>
      </c>
      <c r="B3692" t="s">
        <v>421</v>
      </c>
      <c r="C3692" t="s">
        <v>85</v>
      </c>
      <c r="D3692">
        <v>100</v>
      </c>
      <c r="E3692" t="s">
        <v>422</v>
      </c>
      <c r="F3692" t="s">
        <v>87</v>
      </c>
      <c r="G3692" t="s">
        <v>88</v>
      </c>
      <c r="H3692" t="s">
        <v>89</v>
      </c>
      <c r="I3692" t="s">
        <v>200</v>
      </c>
      <c r="J3692" t="s">
        <v>91</v>
      </c>
      <c r="K3692" t="s">
        <v>201</v>
      </c>
      <c r="L3692">
        <v>20269</v>
      </c>
      <c r="M3692">
        <v>1054981</v>
      </c>
      <c r="N3692">
        <v>181899</v>
      </c>
      <c r="O3692">
        <v>46339</v>
      </c>
      <c r="P3692">
        <v>126942</v>
      </c>
      <c r="Q3692" t="s">
        <v>93</v>
      </c>
      <c r="R3692">
        <v>486478</v>
      </c>
    </row>
    <row r="3693" spans="1:18" x14ac:dyDescent="0.25">
      <c r="A3693" t="s">
        <v>420</v>
      </c>
      <c r="B3693" t="s">
        <v>421</v>
      </c>
      <c r="C3693" t="s">
        <v>85</v>
      </c>
      <c r="D3693">
        <v>100</v>
      </c>
      <c r="E3693" t="s">
        <v>422</v>
      </c>
      <c r="F3693" t="s">
        <v>87</v>
      </c>
      <c r="G3693" t="s">
        <v>88</v>
      </c>
      <c r="H3693" t="s">
        <v>89</v>
      </c>
      <c r="I3693" t="s">
        <v>202</v>
      </c>
      <c r="J3693" t="s">
        <v>91</v>
      </c>
      <c r="K3693" t="s">
        <v>203</v>
      </c>
      <c r="L3693">
        <v>516</v>
      </c>
      <c r="M3693">
        <v>1054981</v>
      </c>
      <c r="N3693">
        <v>181899</v>
      </c>
      <c r="O3693">
        <v>46339</v>
      </c>
      <c r="P3693">
        <v>126942</v>
      </c>
      <c r="Q3693" t="s">
        <v>93</v>
      </c>
      <c r="R3693">
        <v>486478</v>
      </c>
    </row>
    <row r="3694" spans="1:18" x14ac:dyDescent="0.25">
      <c r="A3694" t="s">
        <v>420</v>
      </c>
      <c r="B3694" t="s">
        <v>421</v>
      </c>
      <c r="C3694" t="s">
        <v>85</v>
      </c>
      <c r="D3694">
        <v>100</v>
      </c>
      <c r="E3694" t="s">
        <v>422</v>
      </c>
      <c r="F3694" t="s">
        <v>87</v>
      </c>
      <c r="G3694" t="s">
        <v>88</v>
      </c>
      <c r="H3694" t="s">
        <v>89</v>
      </c>
      <c r="I3694" t="s">
        <v>204</v>
      </c>
      <c r="J3694" t="s">
        <v>91</v>
      </c>
      <c r="K3694" t="s">
        <v>205</v>
      </c>
      <c r="L3694">
        <v>0</v>
      </c>
      <c r="M3694">
        <v>1054981</v>
      </c>
      <c r="N3694">
        <v>181899</v>
      </c>
      <c r="O3694">
        <v>46339</v>
      </c>
      <c r="P3694">
        <v>126942</v>
      </c>
      <c r="Q3694" t="s">
        <v>93</v>
      </c>
      <c r="R3694">
        <v>486478</v>
      </c>
    </row>
    <row r="3695" spans="1:18" x14ac:dyDescent="0.25">
      <c r="A3695" t="s">
        <v>420</v>
      </c>
      <c r="B3695" t="s">
        <v>421</v>
      </c>
      <c r="C3695" t="s">
        <v>85</v>
      </c>
      <c r="D3695">
        <v>100</v>
      </c>
      <c r="E3695" t="s">
        <v>422</v>
      </c>
      <c r="F3695" t="s">
        <v>87</v>
      </c>
      <c r="G3695" t="s">
        <v>88</v>
      </c>
      <c r="H3695" t="s">
        <v>89</v>
      </c>
      <c r="I3695" t="s">
        <v>206</v>
      </c>
      <c r="J3695" t="s">
        <v>91</v>
      </c>
      <c r="K3695" t="s">
        <v>207</v>
      </c>
      <c r="L3695">
        <v>5602</v>
      </c>
      <c r="M3695">
        <v>1054981</v>
      </c>
      <c r="N3695">
        <v>181899</v>
      </c>
      <c r="O3695">
        <v>46339</v>
      </c>
      <c r="P3695">
        <v>126942</v>
      </c>
      <c r="Q3695" t="s">
        <v>93</v>
      </c>
      <c r="R3695">
        <v>486478</v>
      </c>
    </row>
    <row r="3696" spans="1:18" x14ac:dyDescent="0.25">
      <c r="A3696" t="s">
        <v>420</v>
      </c>
      <c r="B3696" t="s">
        <v>421</v>
      </c>
      <c r="C3696" t="s">
        <v>85</v>
      </c>
      <c r="D3696">
        <v>100</v>
      </c>
      <c r="E3696" t="s">
        <v>422</v>
      </c>
      <c r="F3696" t="s">
        <v>87</v>
      </c>
      <c r="G3696" t="s">
        <v>88</v>
      </c>
      <c r="H3696" t="s">
        <v>89</v>
      </c>
      <c r="I3696" t="s">
        <v>208</v>
      </c>
      <c r="J3696" t="s">
        <v>91</v>
      </c>
      <c r="K3696" t="s">
        <v>209</v>
      </c>
      <c r="L3696">
        <v>1171</v>
      </c>
      <c r="M3696">
        <v>1054981</v>
      </c>
      <c r="N3696">
        <v>181899</v>
      </c>
      <c r="O3696">
        <v>46339</v>
      </c>
      <c r="P3696">
        <v>126942</v>
      </c>
      <c r="Q3696" t="s">
        <v>93</v>
      </c>
      <c r="R3696">
        <v>486478</v>
      </c>
    </row>
    <row r="3697" spans="1:18" x14ac:dyDescent="0.25">
      <c r="A3697" t="s">
        <v>420</v>
      </c>
      <c r="B3697" t="s">
        <v>421</v>
      </c>
      <c r="C3697" t="s">
        <v>85</v>
      </c>
      <c r="D3697">
        <v>100</v>
      </c>
      <c r="E3697" t="s">
        <v>422</v>
      </c>
      <c r="F3697" t="s">
        <v>87</v>
      </c>
      <c r="G3697" t="s">
        <v>88</v>
      </c>
      <c r="H3697" t="s">
        <v>89</v>
      </c>
      <c r="I3697" t="s">
        <v>210</v>
      </c>
      <c r="J3697" t="s">
        <v>91</v>
      </c>
      <c r="K3697" t="s">
        <v>211</v>
      </c>
      <c r="L3697">
        <v>9875</v>
      </c>
      <c r="M3697">
        <v>1054981</v>
      </c>
      <c r="N3697">
        <v>181899</v>
      </c>
      <c r="O3697">
        <v>46339</v>
      </c>
      <c r="P3697">
        <v>126942</v>
      </c>
      <c r="Q3697" t="s">
        <v>93</v>
      </c>
      <c r="R3697">
        <v>486478</v>
      </c>
    </row>
    <row r="3698" spans="1:18" x14ac:dyDescent="0.25">
      <c r="A3698" t="s">
        <v>420</v>
      </c>
      <c r="B3698" t="s">
        <v>421</v>
      </c>
      <c r="C3698" t="s">
        <v>85</v>
      </c>
      <c r="D3698">
        <v>100</v>
      </c>
      <c r="E3698" t="s">
        <v>422</v>
      </c>
      <c r="F3698" t="s">
        <v>87</v>
      </c>
      <c r="G3698" t="s">
        <v>88</v>
      </c>
      <c r="H3698" t="s">
        <v>89</v>
      </c>
      <c r="I3698" t="s">
        <v>212</v>
      </c>
      <c r="J3698" t="s">
        <v>91</v>
      </c>
      <c r="K3698" t="s">
        <v>213</v>
      </c>
      <c r="L3698">
        <v>5486</v>
      </c>
      <c r="M3698">
        <v>1054981</v>
      </c>
      <c r="N3698">
        <v>181899</v>
      </c>
      <c r="O3698">
        <v>46339</v>
      </c>
      <c r="P3698">
        <v>126942</v>
      </c>
      <c r="Q3698" t="s">
        <v>93</v>
      </c>
      <c r="R3698">
        <v>486478</v>
      </c>
    </row>
    <row r="3699" spans="1:18" x14ac:dyDescent="0.25">
      <c r="A3699" t="s">
        <v>420</v>
      </c>
      <c r="B3699" t="s">
        <v>421</v>
      </c>
      <c r="C3699" t="s">
        <v>85</v>
      </c>
      <c r="D3699">
        <v>100</v>
      </c>
      <c r="E3699" t="s">
        <v>422</v>
      </c>
      <c r="F3699" t="s">
        <v>87</v>
      </c>
      <c r="G3699" t="s">
        <v>88</v>
      </c>
      <c r="H3699" t="s">
        <v>89</v>
      </c>
      <c r="I3699" t="s">
        <v>214</v>
      </c>
      <c r="J3699" t="s">
        <v>91</v>
      </c>
      <c r="K3699" t="s">
        <v>215</v>
      </c>
      <c r="L3699">
        <v>47523</v>
      </c>
      <c r="M3699">
        <v>1054981</v>
      </c>
      <c r="N3699">
        <v>181899</v>
      </c>
      <c r="O3699">
        <v>46339</v>
      </c>
      <c r="P3699">
        <v>126942</v>
      </c>
      <c r="Q3699" t="s">
        <v>93</v>
      </c>
      <c r="R3699">
        <v>486478</v>
      </c>
    </row>
    <row r="3700" spans="1:18" x14ac:dyDescent="0.25">
      <c r="A3700" t="s">
        <v>420</v>
      </c>
      <c r="B3700" t="s">
        <v>421</v>
      </c>
      <c r="C3700" t="s">
        <v>85</v>
      </c>
      <c r="D3700">
        <v>100</v>
      </c>
      <c r="E3700" t="s">
        <v>422</v>
      </c>
      <c r="F3700" t="s">
        <v>87</v>
      </c>
      <c r="G3700" t="s">
        <v>88</v>
      </c>
      <c r="H3700" t="s">
        <v>89</v>
      </c>
      <c r="I3700" t="s">
        <v>216</v>
      </c>
      <c r="J3700" t="s">
        <v>91</v>
      </c>
      <c r="K3700" t="s">
        <v>217</v>
      </c>
      <c r="L3700">
        <v>500</v>
      </c>
      <c r="M3700">
        <v>1054981</v>
      </c>
      <c r="N3700">
        <v>181899</v>
      </c>
      <c r="O3700">
        <v>46339</v>
      </c>
      <c r="P3700">
        <v>126942</v>
      </c>
      <c r="Q3700" t="s">
        <v>93</v>
      </c>
      <c r="R3700">
        <v>486478</v>
      </c>
    </row>
    <row r="3701" spans="1:18" x14ac:dyDescent="0.25">
      <c r="A3701" t="s">
        <v>420</v>
      </c>
      <c r="B3701" t="s">
        <v>421</v>
      </c>
      <c r="C3701" t="s">
        <v>85</v>
      </c>
      <c r="D3701">
        <v>100</v>
      </c>
      <c r="E3701" t="s">
        <v>422</v>
      </c>
      <c r="F3701" t="s">
        <v>87</v>
      </c>
      <c r="G3701" t="s">
        <v>88</v>
      </c>
      <c r="H3701" t="s">
        <v>89</v>
      </c>
      <c r="I3701" t="s">
        <v>218</v>
      </c>
      <c r="J3701" t="s">
        <v>91</v>
      </c>
      <c r="K3701" t="s">
        <v>219</v>
      </c>
      <c r="L3701">
        <v>0</v>
      </c>
      <c r="M3701">
        <v>1054981</v>
      </c>
      <c r="N3701">
        <v>181899</v>
      </c>
      <c r="O3701">
        <v>46339</v>
      </c>
      <c r="P3701">
        <v>126942</v>
      </c>
      <c r="Q3701" t="s">
        <v>93</v>
      </c>
      <c r="R3701">
        <v>486478</v>
      </c>
    </row>
    <row r="3702" spans="1:18" x14ac:dyDescent="0.25">
      <c r="A3702" t="s">
        <v>420</v>
      </c>
      <c r="B3702" t="s">
        <v>421</v>
      </c>
      <c r="C3702" t="s">
        <v>85</v>
      </c>
      <c r="D3702">
        <v>100</v>
      </c>
      <c r="E3702" t="s">
        <v>422</v>
      </c>
      <c r="F3702" t="s">
        <v>87</v>
      </c>
      <c r="G3702" t="s">
        <v>88</v>
      </c>
      <c r="H3702" t="s">
        <v>89</v>
      </c>
      <c r="I3702" t="s">
        <v>220</v>
      </c>
      <c r="J3702" t="s">
        <v>91</v>
      </c>
      <c r="K3702" t="s">
        <v>221</v>
      </c>
      <c r="L3702">
        <v>5631</v>
      </c>
      <c r="M3702">
        <v>1054981</v>
      </c>
      <c r="N3702">
        <v>181899</v>
      </c>
      <c r="O3702">
        <v>46339</v>
      </c>
      <c r="P3702">
        <v>126942</v>
      </c>
      <c r="Q3702" t="s">
        <v>93</v>
      </c>
      <c r="R3702">
        <v>486478</v>
      </c>
    </row>
    <row r="3703" spans="1:18" x14ac:dyDescent="0.25">
      <c r="A3703" t="s">
        <v>420</v>
      </c>
      <c r="B3703" t="s">
        <v>421</v>
      </c>
      <c r="C3703" t="s">
        <v>85</v>
      </c>
      <c r="D3703">
        <v>100</v>
      </c>
      <c r="E3703" t="s">
        <v>422</v>
      </c>
      <c r="F3703" t="s">
        <v>87</v>
      </c>
      <c r="G3703" t="s">
        <v>88</v>
      </c>
      <c r="H3703" t="s">
        <v>89</v>
      </c>
      <c r="I3703" t="s">
        <v>222</v>
      </c>
      <c r="J3703" t="s">
        <v>91</v>
      </c>
      <c r="K3703" t="s">
        <v>223</v>
      </c>
      <c r="L3703">
        <v>1000</v>
      </c>
      <c r="M3703">
        <v>1054981</v>
      </c>
      <c r="N3703">
        <v>181899</v>
      </c>
      <c r="O3703">
        <v>46339</v>
      </c>
      <c r="P3703">
        <v>126942</v>
      </c>
      <c r="Q3703" t="s">
        <v>93</v>
      </c>
      <c r="R3703">
        <v>486478</v>
      </c>
    </row>
    <row r="3704" spans="1:18" x14ac:dyDescent="0.25">
      <c r="A3704" t="s">
        <v>420</v>
      </c>
      <c r="B3704" t="s">
        <v>421</v>
      </c>
      <c r="C3704" t="s">
        <v>85</v>
      </c>
      <c r="D3704">
        <v>100</v>
      </c>
      <c r="E3704" t="s">
        <v>422</v>
      </c>
      <c r="F3704" t="s">
        <v>87</v>
      </c>
      <c r="G3704" t="s">
        <v>88</v>
      </c>
      <c r="H3704" t="s">
        <v>89</v>
      </c>
      <c r="I3704" t="s">
        <v>224</v>
      </c>
      <c r="J3704" t="s">
        <v>91</v>
      </c>
      <c r="K3704" t="s">
        <v>225</v>
      </c>
      <c r="L3704">
        <v>650</v>
      </c>
      <c r="M3704">
        <v>1054981</v>
      </c>
      <c r="N3704">
        <v>181899</v>
      </c>
      <c r="O3704">
        <v>46339</v>
      </c>
      <c r="P3704">
        <v>126942</v>
      </c>
      <c r="Q3704" t="s">
        <v>93</v>
      </c>
      <c r="R3704">
        <v>486478</v>
      </c>
    </row>
    <row r="3705" spans="1:18" x14ac:dyDescent="0.25">
      <c r="A3705" t="s">
        <v>420</v>
      </c>
      <c r="B3705" t="s">
        <v>421</v>
      </c>
      <c r="C3705" t="s">
        <v>85</v>
      </c>
      <c r="D3705">
        <v>100</v>
      </c>
      <c r="E3705" t="s">
        <v>422</v>
      </c>
      <c r="F3705" t="s">
        <v>87</v>
      </c>
      <c r="G3705" t="s">
        <v>88</v>
      </c>
      <c r="H3705" t="s">
        <v>89</v>
      </c>
      <c r="I3705" t="s">
        <v>226</v>
      </c>
      <c r="J3705" t="s">
        <v>91</v>
      </c>
      <c r="K3705" t="s">
        <v>227</v>
      </c>
      <c r="L3705">
        <v>400</v>
      </c>
      <c r="M3705">
        <v>1054981</v>
      </c>
      <c r="N3705">
        <v>181899</v>
      </c>
      <c r="O3705">
        <v>46339</v>
      </c>
      <c r="P3705">
        <v>126942</v>
      </c>
      <c r="Q3705" t="s">
        <v>93</v>
      </c>
      <c r="R3705">
        <v>486478</v>
      </c>
    </row>
    <row r="3706" spans="1:18" x14ac:dyDescent="0.25">
      <c r="A3706" t="s">
        <v>420</v>
      </c>
      <c r="B3706" t="s">
        <v>421</v>
      </c>
      <c r="C3706" t="s">
        <v>85</v>
      </c>
      <c r="D3706">
        <v>100</v>
      </c>
      <c r="E3706" t="s">
        <v>422</v>
      </c>
      <c r="F3706" t="s">
        <v>87</v>
      </c>
      <c r="G3706" t="s">
        <v>88</v>
      </c>
      <c r="H3706" t="s">
        <v>89</v>
      </c>
      <c r="I3706" t="s">
        <v>228</v>
      </c>
      <c r="J3706" t="s">
        <v>91</v>
      </c>
      <c r="K3706" t="s">
        <v>229</v>
      </c>
      <c r="L3706">
        <v>0</v>
      </c>
      <c r="M3706">
        <v>1054981</v>
      </c>
      <c r="N3706">
        <v>181899</v>
      </c>
      <c r="O3706">
        <v>46339</v>
      </c>
      <c r="P3706">
        <v>126942</v>
      </c>
      <c r="Q3706" t="s">
        <v>93</v>
      </c>
      <c r="R3706">
        <v>486478</v>
      </c>
    </row>
    <row r="3707" spans="1:18" x14ac:dyDescent="0.25">
      <c r="A3707" t="s">
        <v>420</v>
      </c>
      <c r="B3707" t="s">
        <v>421</v>
      </c>
      <c r="C3707" t="s">
        <v>85</v>
      </c>
      <c r="D3707">
        <v>100</v>
      </c>
      <c r="E3707" t="s">
        <v>422</v>
      </c>
      <c r="F3707" t="s">
        <v>87</v>
      </c>
      <c r="G3707" t="s">
        <v>88</v>
      </c>
      <c r="H3707" t="s">
        <v>89</v>
      </c>
      <c r="I3707" t="s">
        <v>230</v>
      </c>
      <c r="J3707" t="s">
        <v>91</v>
      </c>
      <c r="K3707" t="s">
        <v>231</v>
      </c>
      <c r="L3707">
        <v>1876</v>
      </c>
      <c r="M3707">
        <v>1054981</v>
      </c>
      <c r="N3707">
        <v>181899</v>
      </c>
      <c r="O3707">
        <v>46339</v>
      </c>
      <c r="P3707">
        <v>126942</v>
      </c>
      <c r="Q3707" t="s">
        <v>93</v>
      </c>
      <c r="R3707">
        <v>486478</v>
      </c>
    </row>
    <row r="3708" spans="1:18" x14ac:dyDescent="0.25">
      <c r="A3708" t="s">
        <v>420</v>
      </c>
      <c r="B3708" t="s">
        <v>421</v>
      </c>
      <c r="C3708" t="s">
        <v>85</v>
      </c>
      <c r="D3708">
        <v>100</v>
      </c>
      <c r="E3708" t="s">
        <v>422</v>
      </c>
      <c r="F3708" t="s">
        <v>87</v>
      </c>
      <c r="G3708" t="s">
        <v>88</v>
      </c>
      <c r="H3708" t="s">
        <v>89</v>
      </c>
      <c r="I3708" t="s">
        <v>232</v>
      </c>
      <c r="J3708" t="s">
        <v>91</v>
      </c>
      <c r="K3708" t="s">
        <v>233</v>
      </c>
      <c r="L3708">
        <v>20066</v>
      </c>
      <c r="M3708">
        <v>1054981</v>
      </c>
      <c r="N3708">
        <v>181899</v>
      </c>
      <c r="O3708">
        <v>46339</v>
      </c>
      <c r="P3708">
        <v>126942</v>
      </c>
      <c r="Q3708" t="s">
        <v>93</v>
      </c>
      <c r="R3708">
        <v>486478</v>
      </c>
    </row>
    <row r="3709" spans="1:18" x14ac:dyDescent="0.25">
      <c r="A3709" t="s">
        <v>420</v>
      </c>
      <c r="B3709" t="s">
        <v>421</v>
      </c>
      <c r="C3709" t="s">
        <v>85</v>
      </c>
      <c r="D3709">
        <v>100</v>
      </c>
      <c r="E3709" t="s">
        <v>422</v>
      </c>
      <c r="F3709" t="s">
        <v>87</v>
      </c>
      <c r="G3709" t="s">
        <v>88</v>
      </c>
      <c r="H3709" t="s">
        <v>89</v>
      </c>
      <c r="I3709" t="s">
        <v>234</v>
      </c>
      <c r="J3709" t="s">
        <v>91</v>
      </c>
      <c r="K3709" t="s">
        <v>235</v>
      </c>
      <c r="L3709">
        <v>0</v>
      </c>
      <c r="M3709">
        <v>1054981</v>
      </c>
      <c r="N3709">
        <v>181899</v>
      </c>
      <c r="O3709">
        <v>46339</v>
      </c>
      <c r="P3709">
        <v>126942</v>
      </c>
      <c r="Q3709" t="s">
        <v>93</v>
      </c>
      <c r="R3709">
        <v>486478</v>
      </c>
    </row>
    <row r="3710" spans="1:18" x14ac:dyDescent="0.25">
      <c r="A3710" t="s">
        <v>420</v>
      </c>
      <c r="B3710" t="s">
        <v>421</v>
      </c>
      <c r="C3710" t="s">
        <v>85</v>
      </c>
      <c r="D3710">
        <v>100</v>
      </c>
      <c r="E3710" t="s">
        <v>422</v>
      </c>
      <c r="F3710" t="s">
        <v>87</v>
      </c>
      <c r="G3710" t="s">
        <v>88</v>
      </c>
      <c r="H3710" t="s">
        <v>89</v>
      </c>
      <c r="I3710" t="s">
        <v>236</v>
      </c>
      <c r="J3710" t="s">
        <v>91</v>
      </c>
      <c r="K3710" t="s">
        <v>237</v>
      </c>
      <c r="L3710">
        <v>0</v>
      </c>
      <c r="M3710">
        <v>1054981</v>
      </c>
      <c r="N3710">
        <v>181899</v>
      </c>
      <c r="O3710">
        <v>46339</v>
      </c>
      <c r="P3710">
        <v>126942</v>
      </c>
      <c r="Q3710" t="s">
        <v>93</v>
      </c>
      <c r="R3710">
        <v>486478</v>
      </c>
    </row>
    <row r="3711" spans="1:18" x14ac:dyDescent="0.25">
      <c r="A3711" t="s">
        <v>420</v>
      </c>
      <c r="B3711" t="s">
        <v>421</v>
      </c>
      <c r="C3711" t="s">
        <v>85</v>
      </c>
      <c r="D3711">
        <v>100</v>
      </c>
      <c r="E3711" t="s">
        <v>422</v>
      </c>
      <c r="F3711" t="s">
        <v>87</v>
      </c>
      <c r="G3711" t="s">
        <v>88</v>
      </c>
      <c r="H3711" t="s">
        <v>89</v>
      </c>
      <c r="I3711" t="s">
        <v>130</v>
      </c>
      <c r="J3711" t="s">
        <v>91</v>
      </c>
      <c r="K3711" t="s">
        <v>131</v>
      </c>
      <c r="L3711">
        <v>1148</v>
      </c>
      <c r="M3711">
        <v>1054981</v>
      </c>
      <c r="N3711">
        <v>181899</v>
      </c>
      <c r="O3711">
        <v>46339</v>
      </c>
      <c r="P3711">
        <v>126942</v>
      </c>
      <c r="Q3711" t="s">
        <v>93</v>
      </c>
      <c r="R3711">
        <v>486478</v>
      </c>
    </row>
    <row r="3712" spans="1:18" x14ac:dyDescent="0.25">
      <c r="A3712" t="s">
        <v>420</v>
      </c>
      <c r="B3712" t="s">
        <v>421</v>
      </c>
      <c r="C3712" t="s">
        <v>85</v>
      </c>
      <c r="D3712">
        <v>100</v>
      </c>
      <c r="E3712" t="s">
        <v>422</v>
      </c>
      <c r="F3712" t="s">
        <v>87</v>
      </c>
      <c r="G3712" t="s">
        <v>88</v>
      </c>
      <c r="H3712" t="s">
        <v>89</v>
      </c>
      <c r="I3712" t="s">
        <v>190</v>
      </c>
      <c r="J3712" t="s">
        <v>91</v>
      </c>
      <c r="K3712" t="s">
        <v>191</v>
      </c>
      <c r="L3712">
        <v>825</v>
      </c>
      <c r="M3712">
        <v>1054981</v>
      </c>
      <c r="N3712">
        <v>181899</v>
      </c>
      <c r="O3712">
        <v>46339</v>
      </c>
      <c r="P3712">
        <v>126942</v>
      </c>
      <c r="Q3712" t="s">
        <v>93</v>
      </c>
      <c r="R3712">
        <v>486478</v>
      </c>
    </row>
    <row r="3713" spans="1:18" x14ac:dyDescent="0.25">
      <c r="A3713" t="s">
        <v>420</v>
      </c>
      <c r="B3713" t="s">
        <v>421</v>
      </c>
      <c r="C3713" t="s">
        <v>85</v>
      </c>
      <c r="D3713">
        <v>100</v>
      </c>
      <c r="E3713" t="s">
        <v>422</v>
      </c>
      <c r="F3713" t="s">
        <v>87</v>
      </c>
      <c r="G3713" t="s">
        <v>88</v>
      </c>
      <c r="H3713" t="s">
        <v>89</v>
      </c>
      <c r="I3713" t="s">
        <v>190</v>
      </c>
      <c r="J3713" t="s">
        <v>91</v>
      </c>
      <c r="K3713" t="s">
        <v>191</v>
      </c>
      <c r="L3713">
        <v>3000</v>
      </c>
      <c r="M3713">
        <v>1054981</v>
      </c>
      <c r="N3713">
        <v>181899</v>
      </c>
      <c r="O3713">
        <v>46339</v>
      </c>
      <c r="P3713">
        <v>126942</v>
      </c>
      <c r="Q3713" t="s">
        <v>93</v>
      </c>
      <c r="R3713">
        <v>486478</v>
      </c>
    </row>
    <row r="3714" spans="1:18" x14ac:dyDescent="0.25">
      <c r="A3714" t="s">
        <v>420</v>
      </c>
      <c r="B3714" t="s">
        <v>421</v>
      </c>
      <c r="C3714" t="s">
        <v>85</v>
      </c>
      <c r="D3714">
        <v>100</v>
      </c>
      <c r="E3714" t="s">
        <v>422</v>
      </c>
      <c r="F3714" t="s">
        <v>87</v>
      </c>
      <c r="G3714" t="s">
        <v>88</v>
      </c>
      <c r="H3714" t="s">
        <v>89</v>
      </c>
      <c r="I3714" t="s">
        <v>190</v>
      </c>
      <c r="J3714" t="s">
        <v>91</v>
      </c>
      <c r="K3714" t="s">
        <v>191</v>
      </c>
      <c r="L3714">
        <v>850</v>
      </c>
      <c r="M3714">
        <v>1054981</v>
      </c>
      <c r="N3714">
        <v>181899</v>
      </c>
      <c r="O3714">
        <v>46339</v>
      </c>
      <c r="P3714">
        <v>126942</v>
      </c>
      <c r="Q3714" t="s">
        <v>93</v>
      </c>
      <c r="R3714">
        <v>486478</v>
      </c>
    </row>
    <row r="3715" spans="1:18" x14ac:dyDescent="0.25">
      <c r="A3715" t="s">
        <v>420</v>
      </c>
      <c r="B3715" t="s">
        <v>421</v>
      </c>
      <c r="C3715" t="s">
        <v>85</v>
      </c>
      <c r="D3715">
        <v>100</v>
      </c>
      <c r="E3715" t="s">
        <v>422</v>
      </c>
      <c r="F3715" t="s">
        <v>87</v>
      </c>
      <c r="G3715" t="s">
        <v>88</v>
      </c>
      <c r="H3715" t="s">
        <v>89</v>
      </c>
      <c r="I3715" t="s">
        <v>190</v>
      </c>
      <c r="J3715" t="s">
        <v>91</v>
      </c>
      <c r="K3715" t="s">
        <v>191</v>
      </c>
      <c r="L3715">
        <v>6000</v>
      </c>
      <c r="M3715">
        <v>1054981</v>
      </c>
      <c r="N3715">
        <v>181899</v>
      </c>
      <c r="O3715">
        <v>46339</v>
      </c>
      <c r="P3715">
        <v>126942</v>
      </c>
      <c r="Q3715" t="s">
        <v>93</v>
      </c>
      <c r="R3715">
        <v>486478</v>
      </c>
    </row>
    <row r="3716" spans="1:18" x14ac:dyDescent="0.25">
      <c r="A3716" t="s">
        <v>420</v>
      </c>
      <c r="B3716" t="s">
        <v>421</v>
      </c>
      <c r="C3716" t="s">
        <v>85</v>
      </c>
      <c r="D3716">
        <v>100</v>
      </c>
      <c r="E3716" t="s">
        <v>422</v>
      </c>
      <c r="F3716" t="s">
        <v>87</v>
      </c>
      <c r="G3716" t="s">
        <v>88</v>
      </c>
      <c r="H3716" t="s">
        <v>89</v>
      </c>
      <c r="I3716" t="s">
        <v>138</v>
      </c>
      <c r="J3716" t="s">
        <v>91</v>
      </c>
      <c r="K3716" t="s">
        <v>139</v>
      </c>
      <c r="L3716">
        <v>339242</v>
      </c>
      <c r="M3716">
        <v>1054981</v>
      </c>
      <c r="N3716">
        <v>181899</v>
      </c>
      <c r="O3716">
        <v>46339</v>
      </c>
      <c r="P3716">
        <v>126942</v>
      </c>
      <c r="Q3716" t="s">
        <v>93</v>
      </c>
      <c r="R3716">
        <v>486478</v>
      </c>
    </row>
    <row r="3717" spans="1:18" x14ac:dyDescent="0.25">
      <c r="A3717" t="s">
        <v>420</v>
      </c>
      <c r="B3717" t="s">
        <v>421</v>
      </c>
      <c r="C3717" t="s">
        <v>85</v>
      </c>
      <c r="D3717">
        <v>100</v>
      </c>
      <c r="E3717" t="s">
        <v>422</v>
      </c>
      <c r="F3717" t="s">
        <v>87</v>
      </c>
      <c r="G3717" t="s">
        <v>88</v>
      </c>
      <c r="H3717" t="s">
        <v>89</v>
      </c>
      <c r="I3717" t="s">
        <v>190</v>
      </c>
      <c r="J3717" t="s">
        <v>91</v>
      </c>
      <c r="K3717" t="s">
        <v>191</v>
      </c>
      <c r="L3717">
        <v>4750</v>
      </c>
      <c r="M3717">
        <v>1054981</v>
      </c>
      <c r="N3717">
        <v>181899</v>
      </c>
      <c r="O3717">
        <v>46339</v>
      </c>
      <c r="P3717">
        <v>126942</v>
      </c>
      <c r="Q3717" t="s">
        <v>93</v>
      </c>
      <c r="R3717">
        <v>486478</v>
      </c>
    </row>
    <row r="3718" spans="1:18" x14ac:dyDescent="0.25">
      <c r="A3718" t="s">
        <v>420</v>
      </c>
      <c r="B3718" t="s">
        <v>421</v>
      </c>
      <c r="C3718" t="s">
        <v>85</v>
      </c>
      <c r="D3718">
        <v>100</v>
      </c>
      <c r="E3718" t="s">
        <v>422</v>
      </c>
      <c r="F3718" t="s">
        <v>87</v>
      </c>
      <c r="G3718" t="s">
        <v>88</v>
      </c>
      <c r="H3718" t="s">
        <v>89</v>
      </c>
      <c r="I3718" t="s">
        <v>190</v>
      </c>
      <c r="J3718" t="s">
        <v>91</v>
      </c>
      <c r="K3718" t="s">
        <v>191</v>
      </c>
      <c r="L3718">
        <v>1800</v>
      </c>
      <c r="M3718">
        <v>1054981</v>
      </c>
      <c r="N3718">
        <v>181899</v>
      </c>
      <c r="O3718">
        <v>46339</v>
      </c>
      <c r="P3718">
        <v>126942</v>
      </c>
      <c r="Q3718" t="s">
        <v>93</v>
      </c>
      <c r="R3718">
        <v>486478</v>
      </c>
    </row>
    <row r="3719" spans="1:18" x14ac:dyDescent="0.25">
      <c r="A3719" t="s">
        <v>420</v>
      </c>
      <c r="B3719" t="s">
        <v>421</v>
      </c>
      <c r="C3719" t="s">
        <v>85</v>
      </c>
      <c r="D3719">
        <v>100</v>
      </c>
      <c r="E3719" t="s">
        <v>422</v>
      </c>
      <c r="F3719" t="s">
        <v>87</v>
      </c>
      <c r="G3719" t="s">
        <v>88</v>
      </c>
      <c r="H3719" t="s">
        <v>89</v>
      </c>
      <c r="I3719" t="s">
        <v>190</v>
      </c>
      <c r="J3719" t="s">
        <v>91</v>
      </c>
      <c r="K3719" t="s">
        <v>191</v>
      </c>
      <c r="L3719">
        <v>600</v>
      </c>
      <c r="M3719">
        <v>1054981</v>
      </c>
      <c r="N3719">
        <v>181899</v>
      </c>
      <c r="O3719">
        <v>46339</v>
      </c>
      <c r="P3719">
        <v>126942</v>
      </c>
      <c r="Q3719" t="s">
        <v>93</v>
      </c>
      <c r="R3719">
        <v>486478</v>
      </c>
    </row>
    <row r="3720" spans="1:18" x14ac:dyDescent="0.25">
      <c r="A3720" t="s">
        <v>420</v>
      </c>
      <c r="B3720" t="s">
        <v>421</v>
      </c>
      <c r="C3720" t="s">
        <v>85</v>
      </c>
      <c r="D3720">
        <v>100</v>
      </c>
      <c r="E3720" t="s">
        <v>422</v>
      </c>
      <c r="F3720" t="s">
        <v>87</v>
      </c>
      <c r="G3720" t="s">
        <v>88</v>
      </c>
      <c r="H3720" t="s">
        <v>89</v>
      </c>
      <c r="I3720" t="s">
        <v>190</v>
      </c>
      <c r="J3720" t="s">
        <v>91</v>
      </c>
      <c r="K3720" t="s">
        <v>191</v>
      </c>
      <c r="L3720">
        <v>750</v>
      </c>
      <c r="M3720">
        <v>1054981</v>
      </c>
      <c r="N3720">
        <v>181899</v>
      </c>
      <c r="O3720">
        <v>46339</v>
      </c>
      <c r="P3720">
        <v>126942</v>
      </c>
      <c r="Q3720" t="s">
        <v>93</v>
      </c>
      <c r="R3720">
        <v>486478</v>
      </c>
    </row>
    <row r="3721" spans="1:18" x14ac:dyDescent="0.25">
      <c r="A3721" t="s">
        <v>420</v>
      </c>
      <c r="B3721" t="s">
        <v>421</v>
      </c>
      <c r="C3721" t="s">
        <v>85</v>
      </c>
      <c r="D3721">
        <v>100</v>
      </c>
      <c r="E3721" t="s">
        <v>422</v>
      </c>
      <c r="F3721" t="s">
        <v>87</v>
      </c>
      <c r="G3721" t="s">
        <v>88</v>
      </c>
      <c r="H3721" t="s">
        <v>89</v>
      </c>
      <c r="I3721" t="s">
        <v>190</v>
      </c>
      <c r="J3721" t="s">
        <v>91</v>
      </c>
      <c r="K3721" t="s">
        <v>191</v>
      </c>
      <c r="L3721">
        <v>1300</v>
      </c>
      <c r="M3721">
        <v>1054981</v>
      </c>
      <c r="N3721">
        <v>181899</v>
      </c>
      <c r="O3721">
        <v>46339</v>
      </c>
      <c r="P3721">
        <v>126942</v>
      </c>
      <c r="Q3721" t="s">
        <v>93</v>
      </c>
      <c r="R3721">
        <v>486478</v>
      </c>
    </row>
    <row r="3722" spans="1:18" x14ac:dyDescent="0.25">
      <c r="A3722" t="s">
        <v>420</v>
      </c>
      <c r="B3722" t="s">
        <v>421</v>
      </c>
      <c r="C3722" t="s">
        <v>85</v>
      </c>
      <c r="D3722">
        <v>100</v>
      </c>
      <c r="E3722" t="s">
        <v>422</v>
      </c>
      <c r="F3722" t="s">
        <v>87</v>
      </c>
      <c r="G3722" t="s">
        <v>88</v>
      </c>
      <c r="H3722" t="s">
        <v>89</v>
      </c>
      <c r="I3722" t="s">
        <v>180</v>
      </c>
      <c r="J3722" t="s">
        <v>91</v>
      </c>
      <c r="K3722" t="s">
        <v>181</v>
      </c>
      <c r="L3722">
        <v>24223</v>
      </c>
      <c r="M3722">
        <v>1054981</v>
      </c>
      <c r="N3722">
        <v>181899</v>
      </c>
      <c r="O3722">
        <v>46339</v>
      </c>
      <c r="P3722">
        <v>126942</v>
      </c>
      <c r="Q3722" t="s">
        <v>93</v>
      </c>
      <c r="R3722">
        <v>486478</v>
      </c>
    </row>
    <row r="3723" spans="1:18" x14ac:dyDescent="0.25">
      <c r="A3723" t="s">
        <v>420</v>
      </c>
      <c r="B3723" t="s">
        <v>421</v>
      </c>
      <c r="C3723" t="s">
        <v>85</v>
      </c>
      <c r="D3723">
        <v>100</v>
      </c>
      <c r="E3723" t="s">
        <v>422</v>
      </c>
      <c r="F3723" t="s">
        <v>87</v>
      </c>
      <c r="G3723" t="s">
        <v>88</v>
      </c>
      <c r="H3723" t="s">
        <v>89</v>
      </c>
      <c r="I3723" t="s">
        <v>190</v>
      </c>
      <c r="J3723" t="s">
        <v>91</v>
      </c>
      <c r="K3723" t="s">
        <v>191</v>
      </c>
      <c r="L3723">
        <v>7000</v>
      </c>
      <c r="M3723">
        <v>1054981</v>
      </c>
      <c r="N3723">
        <v>181899</v>
      </c>
      <c r="O3723">
        <v>46339</v>
      </c>
      <c r="P3723">
        <v>126942</v>
      </c>
      <c r="Q3723" t="s">
        <v>93</v>
      </c>
      <c r="R3723">
        <v>486478</v>
      </c>
    </row>
    <row r="3724" spans="1:18" x14ac:dyDescent="0.25">
      <c r="A3724" t="s">
        <v>420</v>
      </c>
      <c r="B3724" t="s">
        <v>421</v>
      </c>
      <c r="C3724" t="s">
        <v>85</v>
      </c>
      <c r="D3724">
        <v>100</v>
      </c>
      <c r="E3724" t="s">
        <v>422</v>
      </c>
      <c r="F3724" t="s">
        <v>87</v>
      </c>
      <c r="G3724" t="s">
        <v>88</v>
      </c>
      <c r="H3724" t="s">
        <v>89</v>
      </c>
      <c r="I3724" t="s">
        <v>190</v>
      </c>
      <c r="J3724" t="s">
        <v>91</v>
      </c>
      <c r="K3724" t="s">
        <v>191</v>
      </c>
      <c r="L3724">
        <v>4500</v>
      </c>
      <c r="M3724">
        <v>1054981</v>
      </c>
      <c r="N3724">
        <v>181899</v>
      </c>
      <c r="O3724">
        <v>46339</v>
      </c>
      <c r="P3724">
        <v>126942</v>
      </c>
      <c r="Q3724" t="s">
        <v>93</v>
      </c>
      <c r="R3724">
        <v>486478</v>
      </c>
    </row>
    <row r="3725" spans="1:18" x14ac:dyDescent="0.25">
      <c r="A3725" t="s">
        <v>420</v>
      </c>
      <c r="B3725" t="s">
        <v>421</v>
      </c>
      <c r="C3725" t="s">
        <v>85</v>
      </c>
      <c r="D3725">
        <v>100</v>
      </c>
      <c r="E3725" t="s">
        <v>422</v>
      </c>
      <c r="F3725" t="s">
        <v>87</v>
      </c>
      <c r="G3725" t="s">
        <v>88</v>
      </c>
      <c r="H3725" t="s">
        <v>89</v>
      </c>
      <c r="I3725" t="s">
        <v>224</v>
      </c>
      <c r="J3725" t="s">
        <v>91</v>
      </c>
      <c r="K3725" t="s">
        <v>225</v>
      </c>
      <c r="L3725">
        <v>5919</v>
      </c>
      <c r="M3725">
        <v>1054981</v>
      </c>
      <c r="N3725">
        <v>181899</v>
      </c>
      <c r="O3725">
        <v>46339</v>
      </c>
      <c r="P3725">
        <v>126942</v>
      </c>
      <c r="Q3725" t="s">
        <v>93</v>
      </c>
      <c r="R3725">
        <v>486478</v>
      </c>
    </row>
    <row r="3726" spans="1:18" x14ac:dyDescent="0.25">
      <c r="A3726" t="s">
        <v>420</v>
      </c>
      <c r="B3726" t="s">
        <v>421</v>
      </c>
      <c r="C3726" t="s">
        <v>85</v>
      </c>
      <c r="D3726">
        <v>100</v>
      </c>
      <c r="E3726" t="s">
        <v>422</v>
      </c>
      <c r="F3726" t="s">
        <v>87</v>
      </c>
      <c r="G3726" t="s">
        <v>88</v>
      </c>
      <c r="H3726" t="s">
        <v>89</v>
      </c>
      <c r="I3726" t="s">
        <v>136</v>
      </c>
      <c r="J3726" t="s">
        <v>91</v>
      </c>
      <c r="K3726" t="s">
        <v>137</v>
      </c>
      <c r="L3726">
        <v>10000</v>
      </c>
      <c r="M3726">
        <v>1054981</v>
      </c>
      <c r="N3726">
        <v>181899</v>
      </c>
      <c r="O3726">
        <v>46339</v>
      </c>
      <c r="P3726">
        <v>126942</v>
      </c>
      <c r="Q3726" t="s">
        <v>93</v>
      </c>
      <c r="R3726">
        <v>486478</v>
      </c>
    </row>
    <row r="3727" spans="1:18" x14ac:dyDescent="0.25">
      <c r="A3727" t="s">
        <v>420</v>
      </c>
      <c r="B3727" t="s">
        <v>421</v>
      </c>
      <c r="C3727" t="s">
        <v>85</v>
      </c>
      <c r="D3727">
        <v>100</v>
      </c>
      <c r="E3727" t="s">
        <v>422</v>
      </c>
      <c r="F3727" t="s">
        <v>87</v>
      </c>
      <c r="G3727" t="s">
        <v>88</v>
      </c>
      <c r="H3727" t="s">
        <v>89</v>
      </c>
      <c r="I3727" t="s">
        <v>136</v>
      </c>
      <c r="J3727" t="s">
        <v>91</v>
      </c>
      <c r="K3727" t="s">
        <v>137</v>
      </c>
      <c r="L3727">
        <v>400</v>
      </c>
      <c r="M3727">
        <v>1054981</v>
      </c>
      <c r="N3727">
        <v>181899</v>
      </c>
      <c r="O3727">
        <v>46339</v>
      </c>
      <c r="P3727">
        <v>126942</v>
      </c>
      <c r="Q3727" t="s">
        <v>93</v>
      </c>
      <c r="R3727">
        <v>486478</v>
      </c>
    </row>
    <row r="3728" spans="1:18" x14ac:dyDescent="0.25">
      <c r="A3728" t="s">
        <v>420</v>
      </c>
      <c r="B3728" t="s">
        <v>421</v>
      </c>
      <c r="C3728" t="s">
        <v>85</v>
      </c>
      <c r="D3728">
        <v>100</v>
      </c>
      <c r="E3728" t="s">
        <v>422</v>
      </c>
      <c r="F3728" t="s">
        <v>87</v>
      </c>
      <c r="G3728" t="s">
        <v>88</v>
      </c>
      <c r="H3728" t="s">
        <v>89</v>
      </c>
      <c r="I3728" t="s">
        <v>136</v>
      </c>
      <c r="J3728" t="s">
        <v>91</v>
      </c>
      <c r="K3728" t="s">
        <v>137</v>
      </c>
      <c r="L3728">
        <v>385</v>
      </c>
      <c r="M3728">
        <v>1054981</v>
      </c>
      <c r="N3728">
        <v>181899</v>
      </c>
      <c r="O3728">
        <v>46339</v>
      </c>
      <c r="P3728">
        <v>126942</v>
      </c>
      <c r="Q3728" t="s">
        <v>93</v>
      </c>
      <c r="R3728">
        <v>486478</v>
      </c>
    </row>
    <row r="3729" spans="1:18" x14ac:dyDescent="0.25">
      <c r="A3729" t="s">
        <v>420</v>
      </c>
      <c r="B3729" t="s">
        <v>421</v>
      </c>
      <c r="C3729" t="s">
        <v>85</v>
      </c>
      <c r="D3729">
        <v>100</v>
      </c>
      <c r="E3729" t="s">
        <v>422</v>
      </c>
      <c r="F3729" t="s">
        <v>87</v>
      </c>
      <c r="G3729" t="s">
        <v>88</v>
      </c>
      <c r="H3729" t="s">
        <v>89</v>
      </c>
      <c r="I3729" t="s">
        <v>136</v>
      </c>
      <c r="J3729" t="s">
        <v>91</v>
      </c>
      <c r="K3729" t="s">
        <v>137</v>
      </c>
      <c r="L3729">
        <v>140</v>
      </c>
      <c r="M3729">
        <v>1054981</v>
      </c>
      <c r="N3729">
        <v>181899</v>
      </c>
      <c r="O3729">
        <v>46339</v>
      </c>
      <c r="P3729">
        <v>126942</v>
      </c>
      <c r="Q3729" t="s">
        <v>93</v>
      </c>
      <c r="R3729">
        <v>486478</v>
      </c>
    </row>
    <row r="3730" spans="1:18" x14ac:dyDescent="0.25">
      <c r="A3730" t="s">
        <v>420</v>
      </c>
      <c r="B3730" t="s">
        <v>421</v>
      </c>
      <c r="C3730" t="s">
        <v>85</v>
      </c>
      <c r="D3730">
        <v>100</v>
      </c>
      <c r="E3730" t="s">
        <v>422</v>
      </c>
      <c r="F3730" t="s">
        <v>87</v>
      </c>
      <c r="G3730" t="s">
        <v>88</v>
      </c>
      <c r="H3730" t="s">
        <v>89</v>
      </c>
      <c r="I3730" t="s">
        <v>136</v>
      </c>
      <c r="J3730" t="s">
        <v>91</v>
      </c>
      <c r="K3730" t="s">
        <v>137</v>
      </c>
      <c r="L3730">
        <v>150</v>
      </c>
      <c r="M3730">
        <v>1054981</v>
      </c>
      <c r="N3730">
        <v>181899</v>
      </c>
      <c r="O3730">
        <v>46339</v>
      </c>
      <c r="P3730">
        <v>126942</v>
      </c>
      <c r="Q3730" t="s">
        <v>93</v>
      </c>
      <c r="R3730">
        <v>486478</v>
      </c>
    </row>
    <row r="3731" spans="1:18" x14ac:dyDescent="0.25">
      <c r="A3731" t="s">
        <v>420</v>
      </c>
      <c r="B3731" t="s">
        <v>421</v>
      </c>
      <c r="C3731" t="s">
        <v>85</v>
      </c>
      <c r="D3731">
        <v>100</v>
      </c>
      <c r="E3731" t="s">
        <v>422</v>
      </c>
      <c r="F3731" t="s">
        <v>87</v>
      </c>
      <c r="G3731" t="s">
        <v>88</v>
      </c>
      <c r="H3731" t="s">
        <v>89</v>
      </c>
      <c r="I3731" t="s">
        <v>220</v>
      </c>
      <c r="J3731" t="s">
        <v>91</v>
      </c>
      <c r="K3731" t="s">
        <v>221</v>
      </c>
      <c r="L3731">
        <v>600</v>
      </c>
      <c r="M3731">
        <v>1054981</v>
      </c>
      <c r="N3731">
        <v>181899</v>
      </c>
      <c r="O3731">
        <v>46339</v>
      </c>
      <c r="P3731">
        <v>126942</v>
      </c>
      <c r="Q3731" t="s">
        <v>93</v>
      </c>
      <c r="R3731">
        <v>486478</v>
      </c>
    </row>
    <row r="3732" spans="1:18" x14ac:dyDescent="0.25">
      <c r="A3732" t="s">
        <v>420</v>
      </c>
      <c r="B3732" t="s">
        <v>421</v>
      </c>
      <c r="C3732" t="s">
        <v>85</v>
      </c>
      <c r="D3732">
        <v>100</v>
      </c>
      <c r="E3732" t="s">
        <v>422</v>
      </c>
      <c r="F3732" t="s">
        <v>87</v>
      </c>
      <c r="G3732" t="s">
        <v>88</v>
      </c>
      <c r="H3732" t="s">
        <v>89</v>
      </c>
      <c r="I3732" t="s">
        <v>158</v>
      </c>
      <c r="J3732" t="s">
        <v>91</v>
      </c>
      <c r="K3732" t="s">
        <v>159</v>
      </c>
      <c r="L3732">
        <v>2040</v>
      </c>
      <c r="M3732">
        <v>1054981</v>
      </c>
      <c r="N3732">
        <v>181899</v>
      </c>
      <c r="O3732">
        <v>46339</v>
      </c>
      <c r="P3732">
        <v>126942</v>
      </c>
      <c r="Q3732" t="s">
        <v>93</v>
      </c>
      <c r="R3732">
        <v>486478</v>
      </c>
    </row>
    <row r="3733" spans="1:18" x14ac:dyDescent="0.25">
      <c r="A3733" t="s">
        <v>420</v>
      </c>
      <c r="B3733" t="s">
        <v>421</v>
      </c>
      <c r="C3733" t="s">
        <v>85</v>
      </c>
      <c r="D3733">
        <v>100</v>
      </c>
      <c r="E3733" t="s">
        <v>422</v>
      </c>
      <c r="F3733" t="s">
        <v>87</v>
      </c>
      <c r="G3733" t="s">
        <v>88</v>
      </c>
      <c r="H3733" t="s">
        <v>89</v>
      </c>
      <c r="I3733" t="s">
        <v>136</v>
      </c>
      <c r="J3733" t="s">
        <v>91</v>
      </c>
      <c r="K3733" t="s">
        <v>137</v>
      </c>
      <c r="L3733">
        <v>150</v>
      </c>
      <c r="M3733">
        <v>1054981</v>
      </c>
      <c r="N3733">
        <v>181899</v>
      </c>
      <c r="O3733">
        <v>46339</v>
      </c>
      <c r="P3733">
        <v>126942</v>
      </c>
      <c r="Q3733" t="s">
        <v>93</v>
      </c>
      <c r="R3733">
        <v>486478</v>
      </c>
    </row>
    <row r="3734" spans="1:18" x14ac:dyDescent="0.25">
      <c r="A3734" t="s">
        <v>420</v>
      </c>
      <c r="B3734" t="s">
        <v>421</v>
      </c>
      <c r="C3734" t="s">
        <v>85</v>
      </c>
      <c r="D3734">
        <v>100</v>
      </c>
      <c r="E3734" t="s">
        <v>422</v>
      </c>
      <c r="F3734" t="s">
        <v>87</v>
      </c>
      <c r="G3734" t="s">
        <v>88</v>
      </c>
      <c r="H3734" t="s">
        <v>89</v>
      </c>
      <c r="I3734" t="s">
        <v>160</v>
      </c>
      <c r="J3734" t="s">
        <v>91</v>
      </c>
      <c r="K3734" t="s">
        <v>161</v>
      </c>
      <c r="L3734">
        <v>300</v>
      </c>
      <c r="M3734">
        <v>1054981</v>
      </c>
      <c r="N3734">
        <v>181899</v>
      </c>
      <c r="O3734">
        <v>46339</v>
      </c>
      <c r="P3734">
        <v>126942</v>
      </c>
      <c r="Q3734" t="s">
        <v>93</v>
      </c>
      <c r="R3734">
        <v>486478</v>
      </c>
    </row>
    <row r="3735" spans="1:18" x14ac:dyDescent="0.25">
      <c r="A3735" t="s">
        <v>420</v>
      </c>
      <c r="B3735" t="s">
        <v>421</v>
      </c>
      <c r="C3735" t="s">
        <v>85</v>
      </c>
      <c r="D3735">
        <v>100</v>
      </c>
      <c r="E3735" t="s">
        <v>422</v>
      </c>
      <c r="F3735" t="s">
        <v>87</v>
      </c>
      <c r="G3735" t="s">
        <v>88</v>
      </c>
      <c r="H3735" t="s">
        <v>89</v>
      </c>
      <c r="I3735" t="s">
        <v>136</v>
      </c>
      <c r="J3735" t="s">
        <v>91</v>
      </c>
      <c r="K3735" t="s">
        <v>137</v>
      </c>
      <c r="L3735">
        <v>350</v>
      </c>
      <c r="M3735">
        <v>1054981</v>
      </c>
      <c r="N3735">
        <v>181899</v>
      </c>
      <c r="O3735">
        <v>46339</v>
      </c>
      <c r="P3735">
        <v>126942</v>
      </c>
      <c r="Q3735" t="s">
        <v>93</v>
      </c>
      <c r="R3735">
        <v>486478</v>
      </c>
    </row>
    <row r="3736" spans="1:18" x14ac:dyDescent="0.25">
      <c r="A3736" t="s">
        <v>420</v>
      </c>
      <c r="B3736" t="s">
        <v>421</v>
      </c>
      <c r="C3736" t="s">
        <v>85</v>
      </c>
      <c r="D3736">
        <v>100</v>
      </c>
      <c r="E3736" t="s">
        <v>422</v>
      </c>
      <c r="F3736" t="s">
        <v>87</v>
      </c>
      <c r="G3736" t="s">
        <v>88</v>
      </c>
      <c r="H3736" t="s">
        <v>89</v>
      </c>
      <c r="I3736" t="s">
        <v>136</v>
      </c>
      <c r="J3736" t="s">
        <v>91</v>
      </c>
      <c r="K3736" t="s">
        <v>137</v>
      </c>
      <c r="L3736">
        <v>2088</v>
      </c>
      <c r="M3736">
        <v>1054981</v>
      </c>
      <c r="N3736">
        <v>181899</v>
      </c>
      <c r="O3736">
        <v>46339</v>
      </c>
      <c r="P3736">
        <v>126942</v>
      </c>
      <c r="Q3736" t="s">
        <v>93</v>
      </c>
      <c r="R3736">
        <v>486478</v>
      </c>
    </row>
    <row r="3737" spans="1:18" x14ac:dyDescent="0.25">
      <c r="A3737" t="s">
        <v>420</v>
      </c>
      <c r="B3737" t="s">
        <v>421</v>
      </c>
      <c r="C3737" t="s">
        <v>85</v>
      </c>
      <c r="D3737">
        <v>100</v>
      </c>
      <c r="E3737" t="s">
        <v>422</v>
      </c>
      <c r="F3737" t="s">
        <v>87</v>
      </c>
      <c r="G3737" t="s">
        <v>88</v>
      </c>
      <c r="H3737" t="s">
        <v>89</v>
      </c>
      <c r="I3737" t="s">
        <v>226</v>
      </c>
      <c r="J3737" t="s">
        <v>91</v>
      </c>
      <c r="K3737" t="s">
        <v>227</v>
      </c>
      <c r="L3737">
        <v>1500</v>
      </c>
      <c r="M3737">
        <v>1054981</v>
      </c>
      <c r="N3737">
        <v>181899</v>
      </c>
      <c r="O3737">
        <v>46339</v>
      </c>
      <c r="P3737">
        <v>126942</v>
      </c>
      <c r="Q3737" t="s">
        <v>93</v>
      </c>
      <c r="R3737">
        <v>486478</v>
      </c>
    </row>
    <row r="3738" spans="1:18" x14ac:dyDescent="0.25">
      <c r="A3738" t="s">
        <v>420</v>
      </c>
      <c r="B3738" t="s">
        <v>421</v>
      </c>
      <c r="C3738" t="s">
        <v>85</v>
      </c>
      <c r="D3738">
        <v>100</v>
      </c>
      <c r="E3738" t="s">
        <v>422</v>
      </c>
      <c r="F3738" t="s">
        <v>87</v>
      </c>
      <c r="G3738" t="s">
        <v>88</v>
      </c>
      <c r="H3738" t="s">
        <v>89</v>
      </c>
      <c r="I3738" t="s">
        <v>136</v>
      </c>
      <c r="J3738" t="s">
        <v>91</v>
      </c>
      <c r="K3738" t="s">
        <v>137</v>
      </c>
      <c r="L3738">
        <v>250</v>
      </c>
      <c r="M3738">
        <v>1054981</v>
      </c>
      <c r="N3738">
        <v>181899</v>
      </c>
      <c r="O3738">
        <v>46339</v>
      </c>
      <c r="P3738">
        <v>126942</v>
      </c>
      <c r="Q3738" t="s">
        <v>93</v>
      </c>
      <c r="R3738">
        <v>486478</v>
      </c>
    </row>
    <row r="3739" spans="1:18" x14ac:dyDescent="0.25">
      <c r="A3739" t="s">
        <v>420</v>
      </c>
      <c r="B3739" t="s">
        <v>421</v>
      </c>
      <c r="C3739" t="s">
        <v>85</v>
      </c>
      <c r="D3739">
        <v>100</v>
      </c>
      <c r="E3739" t="s">
        <v>422</v>
      </c>
      <c r="F3739" t="s">
        <v>87</v>
      </c>
      <c r="G3739" t="s">
        <v>88</v>
      </c>
      <c r="H3739" t="s">
        <v>89</v>
      </c>
      <c r="I3739" t="s">
        <v>136</v>
      </c>
      <c r="J3739" t="s">
        <v>91</v>
      </c>
      <c r="K3739" t="s">
        <v>137</v>
      </c>
      <c r="L3739">
        <v>240</v>
      </c>
      <c r="M3739">
        <v>1054981</v>
      </c>
      <c r="N3739">
        <v>181899</v>
      </c>
      <c r="O3739">
        <v>46339</v>
      </c>
      <c r="P3739">
        <v>126942</v>
      </c>
      <c r="Q3739" t="s">
        <v>93</v>
      </c>
      <c r="R3739">
        <v>486478</v>
      </c>
    </row>
    <row r="3740" spans="1:18" x14ac:dyDescent="0.25">
      <c r="A3740" t="s">
        <v>420</v>
      </c>
      <c r="B3740" t="s">
        <v>421</v>
      </c>
      <c r="C3740" t="s">
        <v>85</v>
      </c>
      <c r="D3740">
        <v>100</v>
      </c>
      <c r="E3740" t="s">
        <v>422</v>
      </c>
      <c r="F3740" t="s">
        <v>87</v>
      </c>
      <c r="G3740" t="s">
        <v>88</v>
      </c>
      <c r="H3740" t="s">
        <v>89</v>
      </c>
      <c r="I3740" t="s">
        <v>136</v>
      </c>
      <c r="J3740" t="s">
        <v>91</v>
      </c>
      <c r="K3740" t="s">
        <v>137</v>
      </c>
      <c r="L3740">
        <v>1650</v>
      </c>
      <c r="M3740">
        <v>1054981</v>
      </c>
      <c r="N3740">
        <v>181899</v>
      </c>
      <c r="O3740">
        <v>46339</v>
      </c>
      <c r="P3740">
        <v>126942</v>
      </c>
      <c r="Q3740" t="s">
        <v>93</v>
      </c>
      <c r="R3740">
        <v>486478</v>
      </c>
    </row>
    <row r="3741" spans="1:18" x14ac:dyDescent="0.25">
      <c r="A3741" t="s">
        <v>420</v>
      </c>
      <c r="B3741" t="s">
        <v>421</v>
      </c>
      <c r="C3741" t="s">
        <v>85</v>
      </c>
      <c r="D3741">
        <v>100</v>
      </c>
      <c r="E3741" t="s">
        <v>422</v>
      </c>
      <c r="F3741" t="s">
        <v>87</v>
      </c>
      <c r="G3741" t="s">
        <v>88</v>
      </c>
      <c r="H3741" t="s">
        <v>89</v>
      </c>
      <c r="I3741" t="s">
        <v>136</v>
      </c>
      <c r="J3741" t="s">
        <v>91</v>
      </c>
      <c r="K3741" t="s">
        <v>137</v>
      </c>
      <c r="L3741">
        <v>179</v>
      </c>
      <c r="M3741">
        <v>1054981</v>
      </c>
      <c r="N3741">
        <v>181899</v>
      </c>
      <c r="O3741">
        <v>46339</v>
      </c>
      <c r="P3741">
        <v>126942</v>
      </c>
      <c r="Q3741" t="s">
        <v>93</v>
      </c>
      <c r="R3741">
        <v>486478</v>
      </c>
    </row>
    <row r="3742" spans="1:18" x14ac:dyDescent="0.25">
      <c r="A3742" t="s">
        <v>420</v>
      </c>
      <c r="B3742" t="s">
        <v>421</v>
      </c>
      <c r="C3742" t="s">
        <v>85</v>
      </c>
      <c r="D3742">
        <v>100</v>
      </c>
      <c r="E3742" t="s">
        <v>422</v>
      </c>
      <c r="F3742" t="s">
        <v>87</v>
      </c>
      <c r="G3742" t="s">
        <v>88</v>
      </c>
      <c r="H3742" t="s">
        <v>89</v>
      </c>
      <c r="I3742" t="s">
        <v>192</v>
      </c>
      <c r="J3742" t="s">
        <v>91</v>
      </c>
      <c r="K3742" t="s">
        <v>193</v>
      </c>
      <c r="L3742">
        <v>155</v>
      </c>
      <c r="M3742">
        <v>1054981</v>
      </c>
      <c r="N3742">
        <v>181899</v>
      </c>
      <c r="O3742">
        <v>46339</v>
      </c>
      <c r="P3742">
        <v>126942</v>
      </c>
      <c r="Q3742" t="s">
        <v>93</v>
      </c>
      <c r="R3742">
        <v>486478</v>
      </c>
    </row>
    <row r="3743" spans="1:18" x14ac:dyDescent="0.25">
      <c r="A3743" t="s">
        <v>420</v>
      </c>
      <c r="B3743" t="s">
        <v>421</v>
      </c>
      <c r="C3743" t="s">
        <v>85</v>
      </c>
      <c r="D3743">
        <v>100</v>
      </c>
      <c r="E3743" t="s">
        <v>422</v>
      </c>
      <c r="F3743" t="s">
        <v>87</v>
      </c>
      <c r="G3743" t="s">
        <v>88</v>
      </c>
      <c r="H3743" t="s">
        <v>89</v>
      </c>
      <c r="I3743" t="s">
        <v>192</v>
      </c>
      <c r="J3743" t="s">
        <v>91</v>
      </c>
      <c r="K3743" t="s">
        <v>193</v>
      </c>
      <c r="L3743">
        <v>1500</v>
      </c>
      <c r="M3743">
        <v>1054981</v>
      </c>
      <c r="N3743">
        <v>181899</v>
      </c>
      <c r="O3743">
        <v>46339</v>
      </c>
      <c r="P3743">
        <v>126942</v>
      </c>
      <c r="Q3743" t="s">
        <v>93</v>
      </c>
      <c r="R3743">
        <v>486478</v>
      </c>
    </row>
    <row r="3744" spans="1:18" x14ac:dyDescent="0.25">
      <c r="A3744" t="s">
        <v>420</v>
      </c>
      <c r="B3744" t="s">
        <v>421</v>
      </c>
      <c r="C3744" t="s">
        <v>85</v>
      </c>
      <c r="D3744">
        <v>100</v>
      </c>
      <c r="E3744" t="s">
        <v>422</v>
      </c>
      <c r="F3744" t="s">
        <v>87</v>
      </c>
      <c r="G3744" t="s">
        <v>88</v>
      </c>
      <c r="H3744" t="s">
        <v>89</v>
      </c>
      <c r="I3744" t="s">
        <v>136</v>
      </c>
      <c r="J3744" t="s">
        <v>91</v>
      </c>
      <c r="K3744" t="s">
        <v>137</v>
      </c>
      <c r="L3744">
        <v>150</v>
      </c>
      <c r="M3744">
        <v>1054981</v>
      </c>
      <c r="N3744">
        <v>181899</v>
      </c>
      <c r="O3744">
        <v>46339</v>
      </c>
      <c r="P3744">
        <v>126942</v>
      </c>
      <c r="Q3744" t="s">
        <v>93</v>
      </c>
      <c r="R3744">
        <v>486478</v>
      </c>
    </row>
    <row r="3745" spans="1:18" x14ac:dyDescent="0.25">
      <c r="A3745" t="s">
        <v>420</v>
      </c>
      <c r="B3745" t="s">
        <v>421</v>
      </c>
      <c r="C3745" t="s">
        <v>85</v>
      </c>
      <c r="D3745">
        <v>100</v>
      </c>
      <c r="E3745" t="s">
        <v>422</v>
      </c>
      <c r="F3745" t="s">
        <v>87</v>
      </c>
      <c r="G3745" t="s">
        <v>88</v>
      </c>
      <c r="H3745" t="s">
        <v>89</v>
      </c>
      <c r="I3745" t="s">
        <v>158</v>
      </c>
      <c r="J3745" t="s">
        <v>91</v>
      </c>
      <c r="K3745" t="s">
        <v>159</v>
      </c>
      <c r="L3745">
        <v>200</v>
      </c>
      <c r="M3745">
        <v>1054981</v>
      </c>
      <c r="N3745">
        <v>181899</v>
      </c>
      <c r="O3745">
        <v>46339</v>
      </c>
      <c r="P3745">
        <v>126942</v>
      </c>
      <c r="Q3745" t="s">
        <v>93</v>
      </c>
      <c r="R3745">
        <v>486478</v>
      </c>
    </row>
    <row r="3746" spans="1:18" x14ac:dyDescent="0.25">
      <c r="A3746" t="s">
        <v>420</v>
      </c>
      <c r="B3746" t="s">
        <v>421</v>
      </c>
      <c r="C3746" t="s">
        <v>85</v>
      </c>
      <c r="D3746">
        <v>100</v>
      </c>
      <c r="E3746" t="s">
        <v>422</v>
      </c>
      <c r="F3746" t="s">
        <v>87</v>
      </c>
      <c r="G3746" t="s">
        <v>88</v>
      </c>
      <c r="H3746" t="s">
        <v>89</v>
      </c>
      <c r="I3746" t="s">
        <v>168</v>
      </c>
      <c r="J3746" t="s">
        <v>91</v>
      </c>
      <c r="K3746" t="s">
        <v>169</v>
      </c>
      <c r="L3746">
        <v>19417</v>
      </c>
      <c r="M3746">
        <v>1054981</v>
      </c>
      <c r="N3746">
        <v>181899</v>
      </c>
      <c r="O3746">
        <v>46339</v>
      </c>
      <c r="P3746">
        <v>126942</v>
      </c>
      <c r="Q3746" t="s">
        <v>93</v>
      </c>
      <c r="R3746">
        <v>486478</v>
      </c>
    </row>
    <row r="3747" spans="1:18" x14ac:dyDescent="0.25">
      <c r="A3747" t="s">
        <v>420</v>
      </c>
      <c r="B3747" t="s">
        <v>421</v>
      </c>
      <c r="C3747" t="s">
        <v>85</v>
      </c>
      <c r="D3747">
        <v>100</v>
      </c>
      <c r="E3747" t="s">
        <v>422</v>
      </c>
      <c r="F3747" t="s">
        <v>87</v>
      </c>
      <c r="G3747" t="s">
        <v>88</v>
      </c>
      <c r="H3747" t="s">
        <v>89</v>
      </c>
      <c r="I3747" t="s">
        <v>208</v>
      </c>
      <c r="J3747" t="s">
        <v>91</v>
      </c>
      <c r="K3747" t="s">
        <v>209</v>
      </c>
      <c r="L3747">
        <v>1629</v>
      </c>
      <c r="M3747">
        <v>1054981</v>
      </c>
      <c r="N3747">
        <v>181899</v>
      </c>
      <c r="O3747">
        <v>46339</v>
      </c>
      <c r="P3747">
        <v>126942</v>
      </c>
      <c r="Q3747" t="s">
        <v>93</v>
      </c>
      <c r="R3747">
        <v>486478</v>
      </c>
    </row>
    <row r="3748" spans="1:18" x14ac:dyDescent="0.25">
      <c r="A3748" t="s">
        <v>420</v>
      </c>
      <c r="B3748" t="s">
        <v>421</v>
      </c>
      <c r="C3748" t="s">
        <v>85</v>
      </c>
      <c r="D3748">
        <v>100</v>
      </c>
      <c r="E3748" t="s">
        <v>422</v>
      </c>
      <c r="F3748" t="s">
        <v>87</v>
      </c>
      <c r="G3748" t="s">
        <v>88</v>
      </c>
      <c r="H3748" t="s">
        <v>89</v>
      </c>
      <c r="I3748" t="s">
        <v>208</v>
      </c>
      <c r="J3748" t="s">
        <v>91</v>
      </c>
      <c r="K3748" t="s">
        <v>209</v>
      </c>
      <c r="L3748">
        <v>1280</v>
      </c>
      <c r="M3748">
        <v>1054981</v>
      </c>
      <c r="N3748">
        <v>181899</v>
      </c>
      <c r="O3748">
        <v>46339</v>
      </c>
      <c r="P3748">
        <v>126942</v>
      </c>
      <c r="Q3748" t="s">
        <v>93</v>
      </c>
      <c r="R3748">
        <v>486478</v>
      </c>
    </row>
    <row r="3749" spans="1:18" x14ac:dyDescent="0.25">
      <c r="A3749" t="s">
        <v>420</v>
      </c>
      <c r="B3749" t="s">
        <v>421</v>
      </c>
      <c r="C3749" t="s">
        <v>85</v>
      </c>
      <c r="D3749">
        <v>100</v>
      </c>
      <c r="E3749" t="s">
        <v>422</v>
      </c>
      <c r="F3749" t="s">
        <v>87</v>
      </c>
      <c r="G3749" t="s">
        <v>88</v>
      </c>
      <c r="H3749" t="s">
        <v>89</v>
      </c>
      <c r="I3749" t="s">
        <v>208</v>
      </c>
      <c r="J3749" t="s">
        <v>91</v>
      </c>
      <c r="K3749" t="s">
        <v>209</v>
      </c>
      <c r="L3749">
        <v>200</v>
      </c>
      <c r="M3749">
        <v>1054981</v>
      </c>
      <c r="N3749">
        <v>181899</v>
      </c>
      <c r="O3749">
        <v>46339</v>
      </c>
      <c r="P3749">
        <v>126942</v>
      </c>
      <c r="Q3749" t="s">
        <v>93</v>
      </c>
      <c r="R3749">
        <v>486478</v>
      </c>
    </row>
    <row r="3750" spans="1:18" x14ac:dyDescent="0.25">
      <c r="A3750" t="s">
        <v>420</v>
      </c>
      <c r="B3750" t="s">
        <v>421</v>
      </c>
      <c r="C3750" t="s">
        <v>85</v>
      </c>
      <c r="D3750">
        <v>100</v>
      </c>
      <c r="E3750" t="s">
        <v>422</v>
      </c>
      <c r="F3750" t="s">
        <v>87</v>
      </c>
      <c r="G3750" t="s">
        <v>88</v>
      </c>
      <c r="H3750" t="s">
        <v>89</v>
      </c>
      <c r="I3750" t="s">
        <v>208</v>
      </c>
      <c r="J3750" t="s">
        <v>91</v>
      </c>
      <c r="K3750" t="s">
        <v>209</v>
      </c>
      <c r="L3750">
        <v>750</v>
      </c>
      <c r="M3750">
        <v>1054981</v>
      </c>
      <c r="N3750">
        <v>181899</v>
      </c>
      <c r="O3750">
        <v>46339</v>
      </c>
      <c r="P3750">
        <v>126942</v>
      </c>
      <c r="Q3750" t="s">
        <v>93</v>
      </c>
      <c r="R3750">
        <v>486478</v>
      </c>
    </row>
    <row r="3751" spans="1:18" x14ac:dyDescent="0.25">
      <c r="A3751" t="s">
        <v>420</v>
      </c>
      <c r="B3751" t="s">
        <v>421</v>
      </c>
      <c r="C3751" t="s">
        <v>85</v>
      </c>
      <c r="D3751">
        <v>100</v>
      </c>
      <c r="E3751" t="s">
        <v>422</v>
      </c>
      <c r="F3751" t="s">
        <v>87</v>
      </c>
      <c r="G3751" t="s">
        <v>88</v>
      </c>
      <c r="H3751" t="s">
        <v>89</v>
      </c>
      <c r="I3751" t="s">
        <v>208</v>
      </c>
      <c r="J3751" t="s">
        <v>91</v>
      </c>
      <c r="K3751" t="s">
        <v>209</v>
      </c>
      <c r="L3751">
        <v>5875</v>
      </c>
      <c r="M3751">
        <v>1054981</v>
      </c>
      <c r="N3751">
        <v>181899</v>
      </c>
      <c r="O3751">
        <v>46339</v>
      </c>
      <c r="P3751">
        <v>126942</v>
      </c>
      <c r="Q3751" t="s">
        <v>93</v>
      </c>
      <c r="R3751">
        <v>486478</v>
      </c>
    </row>
    <row r="3752" spans="1:18" x14ac:dyDescent="0.25">
      <c r="A3752" t="s">
        <v>420</v>
      </c>
      <c r="B3752" t="s">
        <v>421</v>
      </c>
      <c r="C3752" t="s">
        <v>85</v>
      </c>
      <c r="D3752">
        <v>100</v>
      </c>
      <c r="E3752" t="s">
        <v>422</v>
      </c>
      <c r="F3752" t="s">
        <v>87</v>
      </c>
      <c r="G3752" t="s">
        <v>88</v>
      </c>
      <c r="H3752" t="s">
        <v>89</v>
      </c>
      <c r="I3752" t="s">
        <v>208</v>
      </c>
      <c r="J3752" t="s">
        <v>91</v>
      </c>
      <c r="K3752" t="s">
        <v>209</v>
      </c>
      <c r="L3752">
        <v>4558</v>
      </c>
      <c r="M3752">
        <v>1054981</v>
      </c>
      <c r="N3752">
        <v>181899</v>
      </c>
      <c r="O3752">
        <v>46339</v>
      </c>
      <c r="P3752">
        <v>126942</v>
      </c>
      <c r="Q3752" t="s">
        <v>93</v>
      </c>
      <c r="R3752">
        <v>486478</v>
      </c>
    </row>
    <row r="3753" spans="1:18" x14ac:dyDescent="0.25">
      <c r="A3753" t="s">
        <v>420</v>
      </c>
      <c r="B3753" t="s">
        <v>421</v>
      </c>
      <c r="C3753" t="s">
        <v>85</v>
      </c>
      <c r="D3753">
        <v>100</v>
      </c>
      <c r="E3753" t="s">
        <v>422</v>
      </c>
      <c r="F3753" t="s">
        <v>87</v>
      </c>
      <c r="G3753" t="s">
        <v>88</v>
      </c>
      <c r="H3753" t="s">
        <v>89</v>
      </c>
      <c r="I3753" t="s">
        <v>208</v>
      </c>
      <c r="J3753" t="s">
        <v>91</v>
      </c>
      <c r="K3753" t="s">
        <v>209</v>
      </c>
      <c r="L3753">
        <v>2663</v>
      </c>
      <c r="M3753">
        <v>1054981</v>
      </c>
      <c r="N3753">
        <v>181899</v>
      </c>
      <c r="O3753">
        <v>46339</v>
      </c>
      <c r="P3753">
        <v>126942</v>
      </c>
      <c r="Q3753" t="s">
        <v>93</v>
      </c>
      <c r="R3753">
        <v>486478</v>
      </c>
    </row>
    <row r="3754" spans="1:18" x14ac:dyDescent="0.25">
      <c r="A3754" t="s">
        <v>420</v>
      </c>
      <c r="B3754" t="s">
        <v>421</v>
      </c>
      <c r="C3754" t="s">
        <v>85</v>
      </c>
      <c r="D3754">
        <v>100</v>
      </c>
      <c r="E3754" t="s">
        <v>422</v>
      </c>
      <c r="F3754" t="s">
        <v>87</v>
      </c>
      <c r="G3754" t="s">
        <v>88</v>
      </c>
      <c r="H3754" t="s">
        <v>89</v>
      </c>
      <c r="I3754" t="s">
        <v>208</v>
      </c>
      <c r="J3754" t="s">
        <v>91</v>
      </c>
      <c r="K3754" t="s">
        <v>209</v>
      </c>
      <c r="L3754">
        <v>6211</v>
      </c>
      <c r="M3754">
        <v>1054981</v>
      </c>
      <c r="N3754">
        <v>181899</v>
      </c>
      <c r="O3754">
        <v>46339</v>
      </c>
      <c r="P3754">
        <v>126942</v>
      </c>
      <c r="Q3754" t="s">
        <v>93</v>
      </c>
      <c r="R3754">
        <v>486478</v>
      </c>
    </row>
    <row r="3755" spans="1:18" x14ac:dyDescent="0.25">
      <c r="A3755" t="s">
        <v>420</v>
      </c>
      <c r="B3755" t="s">
        <v>421</v>
      </c>
      <c r="C3755" t="s">
        <v>85</v>
      </c>
      <c r="D3755">
        <v>100</v>
      </c>
      <c r="E3755" t="s">
        <v>422</v>
      </c>
      <c r="F3755" t="s">
        <v>87</v>
      </c>
      <c r="G3755" t="s">
        <v>88</v>
      </c>
      <c r="H3755" t="s">
        <v>89</v>
      </c>
      <c r="I3755" t="s">
        <v>208</v>
      </c>
      <c r="J3755" t="s">
        <v>91</v>
      </c>
      <c r="K3755" t="s">
        <v>209</v>
      </c>
      <c r="L3755">
        <v>3083</v>
      </c>
      <c r="M3755">
        <v>1054981</v>
      </c>
      <c r="N3755">
        <v>181899</v>
      </c>
      <c r="O3755">
        <v>46339</v>
      </c>
      <c r="P3755">
        <v>126942</v>
      </c>
      <c r="Q3755" t="s">
        <v>93</v>
      </c>
      <c r="R3755">
        <v>486478</v>
      </c>
    </row>
    <row r="3756" spans="1:18" x14ac:dyDescent="0.25">
      <c r="A3756" t="s">
        <v>420</v>
      </c>
      <c r="B3756" t="s">
        <v>421</v>
      </c>
      <c r="C3756" t="s">
        <v>85</v>
      </c>
      <c r="D3756">
        <v>100</v>
      </c>
      <c r="E3756" t="s">
        <v>422</v>
      </c>
      <c r="F3756" t="s">
        <v>87</v>
      </c>
      <c r="G3756" t="s">
        <v>88</v>
      </c>
      <c r="H3756" t="s">
        <v>89</v>
      </c>
      <c r="I3756" t="s">
        <v>208</v>
      </c>
      <c r="J3756" t="s">
        <v>91</v>
      </c>
      <c r="K3756" t="s">
        <v>209</v>
      </c>
      <c r="L3756">
        <v>450</v>
      </c>
      <c r="M3756">
        <v>1054981</v>
      </c>
      <c r="N3756">
        <v>181899</v>
      </c>
      <c r="O3756">
        <v>46339</v>
      </c>
      <c r="P3756">
        <v>126942</v>
      </c>
      <c r="Q3756" t="s">
        <v>93</v>
      </c>
      <c r="R3756">
        <v>486478</v>
      </c>
    </row>
    <row r="3757" spans="1:18" x14ac:dyDescent="0.25">
      <c r="A3757" t="s">
        <v>420</v>
      </c>
      <c r="B3757" t="s">
        <v>421</v>
      </c>
      <c r="C3757" t="s">
        <v>85</v>
      </c>
      <c r="D3757">
        <v>100</v>
      </c>
      <c r="E3757" t="s">
        <v>422</v>
      </c>
      <c r="F3757" t="s">
        <v>87</v>
      </c>
      <c r="G3757" t="s">
        <v>88</v>
      </c>
      <c r="H3757" t="s">
        <v>89</v>
      </c>
      <c r="I3757" t="s">
        <v>208</v>
      </c>
      <c r="J3757" t="s">
        <v>91</v>
      </c>
      <c r="K3757" t="s">
        <v>209</v>
      </c>
      <c r="L3757">
        <v>880</v>
      </c>
      <c r="M3757">
        <v>1054981</v>
      </c>
      <c r="N3757">
        <v>181899</v>
      </c>
      <c r="O3757">
        <v>46339</v>
      </c>
      <c r="P3757">
        <v>126942</v>
      </c>
      <c r="Q3757" t="s">
        <v>93</v>
      </c>
      <c r="R3757">
        <v>486478</v>
      </c>
    </row>
    <row r="3758" spans="1:18" x14ac:dyDescent="0.25">
      <c r="A3758" t="s">
        <v>420</v>
      </c>
      <c r="B3758" t="s">
        <v>421</v>
      </c>
      <c r="C3758" t="s">
        <v>85</v>
      </c>
      <c r="D3758">
        <v>100</v>
      </c>
      <c r="E3758" t="s">
        <v>422</v>
      </c>
      <c r="F3758" t="s">
        <v>87</v>
      </c>
      <c r="G3758" t="s">
        <v>88</v>
      </c>
      <c r="H3758" t="s">
        <v>89</v>
      </c>
      <c r="I3758" t="s">
        <v>208</v>
      </c>
      <c r="J3758" t="s">
        <v>91</v>
      </c>
      <c r="K3758" t="s">
        <v>209</v>
      </c>
      <c r="L3758">
        <v>12500</v>
      </c>
      <c r="M3758">
        <v>1054981</v>
      </c>
      <c r="N3758">
        <v>181899</v>
      </c>
      <c r="O3758">
        <v>46339</v>
      </c>
      <c r="P3758">
        <v>126942</v>
      </c>
      <c r="Q3758" t="s">
        <v>93</v>
      </c>
      <c r="R3758">
        <v>486478</v>
      </c>
    </row>
    <row r="3759" spans="1:18" x14ac:dyDescent="0.25">
      <c r="A3759" t="s">
        <v>420</v>
      </c>
      <c r="B3759" t="s">
        <v>421</v>
      </c>
      <c r="C3759" t="s">
        <v>85</v>
      </c>
      <c r="D3759">
        <v>100</v>
      </c>
      <c r="E3759" t="s">
        <v>422</v>
      </c>
      <c r="F3759" t="s">
        <v>87</v>
      </c>
      <c r="G3759" t="s">
        <v>88</v>
      </c>
      <c r="H3759" t="s">
        <v>89</v>
      </c>
      <c r="I3759" t="s">
        <v>212</v>
      </c>
      <c r="J3759" t="s">
        <v>91</v>
      </c>
      <c r="K3759" t="s">
        <v>213</v>
      </c>
      <c r="L3759">
        <v>900</v>
      </c>
      <c r="M3759">
        <v>1054981</v>
      </c>
      <c r="N3759">
        <v>181899</v>
      </c>
      <c r="O3759">
        <v>46339</v>
      </c>
      <c r="P3759">
        <v>126942</v>
      </c>
      <c r="Q3759" t="s">
        <v>93</v>
      </c>
      <c r="R3759">
        <v>486478</v>
      </c>
    </row>
    <row r="3760" spans="1:18" x14ac:dyDescent="0.25">
      <c r="A3760" t="s">
        <v>420</v>
      </c>
      <c r="B3760" t="s">
        <v>421</v>
      </c>
      <c r="C3760" t="s">
        <v>85</v>
      </c>
      <c r="D3760">
        <v>100</v>
      </c>
      <c r="E3760" t="s">
        <v>422</v>
      </c>
      <c r="F3760" t="s">
        <v>87</v>
      </c>
      <c r="G3760" t="s">
        <v>88</v>
      </c>
      <c r="H3760" t="s">
        <v>89</v>
      </c>
      <c r="I3760" t="s">
        <v>208</v>
      </c>
      <c r="J3760" t="s">
        <v>91</v>
      </c>
      <c r="K3760" t="s">
        <v>209</v>
      </c>
      <c r="L3760">
        <v>520</v>
      </c>
      <c r="M3760">
        <v>1054981</v>
      </c>
      <c r="N3760">
        <v>181899</v>
      </c>
      <c r="O3760">
        <v>46339</v>
      </c>
      <c r="P3760">
        <v>126942</v>
      </c>
      <c r="Q3760" t="s">
        <v>93</v>
      </c>
      <c r="R3760">
        <v>486478</v>
      </c>
    </row>
    <row r="3761" spans="1:18" x14ac:dyDescent="0.25">
      <c r="A3761" t="s">
        <v>420</v>
      </c>
      <c r="B3761" t="s">
        <v>421</v>
      </c>
      <c r="C3761" t="s">
        <v>85</v>
      </c>
      <c r="D3761">
        <v>100</v>
      </c>
      <c r="E3761" t="s">
        <v>422</v>
      </c>
      <c r="F3761" t="s">
        <v>87</v>
      </c>
      <c r="G3761" t="s">
        <v>88</v>
      </c>
      <c r="H3761" t="s">
        <v>89</v>
      </c>
      <c r="I3761" t="s">
        <v>208</v>
      </c>
      <c r="J3761" t="s">
        <v>91</v>
      </c>
      <c r="K3761" t="s">
        <v>209</v>
      </c>
      <c r="L3761">
        <v>555</v>
      </c>
      <c r="M3761">
        <v>1054981</v>
      </c>
      <c r="N3761">
        <v>181899</v>
      </c>
      <c r="O3761">
        <v>46339</v>
      </c>
      <c r="P3761">
        <v>126942</v>
      </c>
      <c r="Q3761" t="s">
        <v>93</v>
      </c>
      <c r="R3761">
        <v>486478</v>
      </c>
    </row>
    <row r="3762" spans="1:18" x14ac:dyDescent="0.25">
      <c r="A3762" t="s">
        <v>420</v>
      </c>
      <c r="B3762" t="s">
        <v>421</v>
      </c>
      <c r="C3762" t="s">
        <v>85</v>
      </c>
      <c r="D3762">
        <v>100</v>
      </c>
      <c r="E3762" t="s">
        <v>422</v>
      </c>
      <c r="F3762" t="s">
        <v>87</v>
      </c>
      <c r="G3762" t="s">
        <v>88</v>
      </c>
      <c r="H3762" t="s">
        <v>89</v>
      </c>
      <c r="I3762" t="s">
        <v>200</v>
      </c>
      <c r="J3762" t="s">
        <v>91</v>
      </c>
      <c r="K3762" t="s">
        <v>201</v>
      </c>
      <c r="L3762">
        <v>3287</v>
      </c>
      <c r="M3762">
        <v>1054981</v>
      </c>
      <c r="N3762">
        <v>181899</v>
      </c>
      <c r="O3762">
        <v>46339</v>
      </c>
      <c r="P3762">
        <v>126942</v>
      </c>
      <c r="Q3762" t="s">
        <v>93</v>
      </c>
      <c r="R3762">
        <v>486478</v>
      </c>
    </row>
    <row r="3763" spans="1:18" x14ac:dyDescent="0.25">
      <c r="A3763" t="s">
        <v>420</v>
      </c>
      <c r="B3763" t="s">
        <v>421</v>
      </c>
      <c r="C3763" t="s">
        <v>85</v>
      </c>
      <c r="D3763">
        <v>100</v>
      </c>
      <c r="E3763" t="s">
        <v>422</v>
      </c>
      <c r="F3763" t="s">
        <v>87</v>
      </c>
      <c r="G3763" t="s">
        <v>88</v>
      </c>
      <c r="H3763" t="s">
        <v>89</v>
      </c>
      <c r="I3763" t="s">
        <v>194</v>
      </c>
      <c r="J3763" t="s">
        <v>91</v>
      </c>
      <c r="K3763" t="s">
        <v>195</v>
      </c>
      <c r="L3763">
        <v>31344</v>
      </c>
      <c r="M3763">
        <v>1054981</v>
      </c>
      <c r="N3763">
        <v>181899</v>
      </c>
      <c r="O3763">
        <v>46339</v>
      </c>
      <c r="P3763">
        <v>126942</v>
      </c>
      <c r="Q3763" t="s">
        <v>93</v>
      </c>
      <c r="R3763">
        <v>486478</v>
      </c>
    </row>
    <row r="3764" spans="1:18" x14ac:dyDescent="0.25">
      <c r="A3764" t="s">
        <v>420</v>
      </c>
      <c r="B3764" t="s">
        <v>421</v>
      </c>
      <c r="C3764" t="s">
        <v>85</v>
      </c>
      <c r="D3764">
        <v>100</v>
      </c>
      <c r="E3764" t="s">
        <v>422</v>
      </c>
      <c r="F3764" t="s">
        <v>87</v>
      </c>
      <c r="G3764" t="s">
        <v>88</v>
      </c>
      <c r="H3764" t="s">
        <v>89</v>
      </c>
      <c r="I3764" t="s">
        <v>194</v>
      </c>
      <c r="J3764" t="s">
        <v>91</v>
      </c>
      <c r="K3764" t="s">
        <v>195</v>
      </c>
      <c r="L3764">
        <v>18043</v>
      </c>
      <c r="M3764">
        <v>1054981</v>
      </c>
      <c r="N3764">
        <v>181899</v>
      </c>
      <c r="O3764">
        <v>46339</v>
      </c>
      <c r="P3764">
        <v>126942</v>
      </c>
      <c r="Q3764" t="s">
        <v>93</v>
      </c>
      <c r="R3764">
        <v>486478</v>
      </c>
    </row>
    <row r="3765" spans="1:18" x14ac:dyDescent="0.25">
      <c r="A3765" t="s">
        <v>420</v>
      </c>
      <c r="B3765" t="s">
        <v>421</v>
      </c>
      <c r="C3765" t="s">
        <v>85</v>
      </c>
      <c r="D3765">
        <v>100</v>
      </c>
      <c r="E3765" t="s">
        <v>422</v>
      </c>
      <c r="F3765" t="s">
        <v>87</v>
      </c>
      <c r="G3765" t="s">
        <v>88</v>
      </c>
      <c r="H3765" t="s">
        <v>89</v>
      </c>
      <c r="I3765" t="s">
        <v>194</v>
      </c>
      <c r="J3765" t="s">
        <v>91</v>
      </c>
      <c r="K3765" t="s">
        <v>195</v>
      </c>
      <c r="L3765">
        <v>5098</v>
      </c>
      <c r="M3765">
        <v>1054981</v>
      </c>
      <c r="N3765">
        <v>181899</v>
      </c>
      <c r="O3765">
        <v>46339</v>
      </c>
      <c r="P3765">
        <v>126942</v>
      </c>
      <c r="Q3765" t="s">
        <v>93</v>
      </c>
      <c r="R3765">
        <v>486478</v>
      </c>
    </row>
    <row r="3766" spans="1:18" x14ac:dyDescent="0.25">
      <c r="A3766" t="s">
        <v>420</v>
      </c>
      <c r="B3766" t="s">
        <v>421</v>
      </c>
      <c r="C3766" t="s">
        <v>85</v>
      </c>
      <c r="D3766">
        <v>100</v>
      </c>
      <c r="E3766" t="s">
        <v>422</v>
      </c>
      <c r="F3766" t="s">
        <v>87</v>
      </c>
      <c r="G3766" t="s">
        <v>88</v>
      </c>
      <c r="H3766" t="s">
        <v>89</v>
      </c>
      <c r="I3766" t="s">
        <v>200</v>
      </c>
      <c r="J3766" t="s">
        <v>91</v>
      </c>
      <c r="K3766" t="s">
        <v>201</v>
      </c>
      <c r="L3766">
        <v>15256</v>
      </c>
      <c r="M3766">
        <v>1054981</v>
      </c>
      <c r="N3766">
        <v>181899</v>
      </c>
      <c r="O3766">
        <v>46339</v>
      </c>
      <c r="P3766">
        <v>126942</v>
      </c>
      <c r="Q3766" t="s">
        <v>93</v>
      </c>
      <c r="R3766">
        <v>486478</v>
      </c>
    </row>
    <row r="3767" spans="1:18" x14ac:dyDescent="0.25">
      <c r="A3767" t="s">
        <v>420</v>
      </c>
      <c r="B3767" t="s">
        <v>421</v>
      </c>
      <c r="C3767" t="s">
        <v>85</v>
      </c>
      <c r="D3767">
        <v>100</v>
      </c>
      <c r="E3767" t="s">
        <v>422</v>
      </c>
      <c r="F3767" t="s">
        <v>87</v>
      </c>
      <c r="G3767" t="s">
        <v>88</v>
      </c>
      <c r="H3767" t="s">
        <v>89</v>
      </c>
      <c r="I3767" t="s">
        <v>196</v>
      </c>
      <c r="J3767" t="s">
        <v>91</v>
      </c>
      <c r="K3767" t="s">
        <v>197</v>
      </c>
      <c r="L3767">
        <v>25843</v>
      </c>
      <c r="M3767">
        <v>1054981</v>
      </c>
      <c r="N3767">
        <v>181899</v>
      </c>
      <c r="O3767">
        <v>46339</v>
      </c>
      <c r="P3767">
        <v>126942</v>
      </c>
      <c r="Q3767" t="s">
        <v>93</v>
      </c>
      <c r="R3767">
        <v>486478</v>
      </c>
    </row>
    <row r="3768" spans="1:18" x14ac:dyDescent="0.25">
      <c r="A3768" t="s">
        <v>420</v>
      </c>
      <c r="B3768" t="s">
        <v>421</v>
      </c>
      <c r="C3768" t="s">
        <v>85</v>
      </c>
      <c r="D3768">
        <v>100</v>
      </c>
      <c r="E3768" t="s">
        <v>422</v>
      </c>
      <c r="F3768" t="s">
        <v>87</v>
      </c>
      <c r="G3768" t="s">
        <v>88</v>
      </c>
      <c r="H3768" t="s">
        <v>89</v>
      </c>
      <c r="I3768" t="s">
        <v>196</v>
      </c>
      <c r="J3768" t="s">
        <v>91</v>
      </c>
      <c r="K3768" t="s">
        <v>197</v>
      </c>
      <c r="L3768">
        <v>19771</v>
      </c>
      <c r="M3768">
        <v>1054981</v>
      </c>
      <c r="N3768">
        <v>181899</v>
      </c>
      <c r="O3768">
        <v>46339</v>
      </c>
      <c r="P3768">
        <v>126942</v>
      </c>
      <c r="Q3768" t="s">
        <v>93</v>
      </c>
      <c r="R3768">
        <v>486478</v>
      </c>
    </row>
    <row r="3769" spans="1:18" x14ac:dyDescent="0.25">
      <c r="A3769" t="s">
        <v>420</v>
      </c>
      <c r="B3769" t="s">
        <v>421</v>
      </c>
      <c r="C3769" t="s">
        <v>85</v>
      </c>
      <c r="D3769">
        <v>100</v>
      </c>
      <c r="E3769" t="s">
        <v>422</v>
      </c>
      <c r="F3769" t="s">
        <v>87</v>
      </c>
      <c r="G3769" t="s">
        <v>88</v>
      </c>
      <c r="H3769" t="s">
        <v>89</v>
      </c>
      <c r="I3769" t="s">
        <v>130</v>
      </c>
      <c r="J3769" t="s">
        <v>91</v>
      </c>
      <c r="K3769" t="s">
        <v>131</v>
      </c>
      <c r="L3769">
        <v>10704</v>
      </c>
      <c r="M3769">
        <v>1054981</v>
      </c>
      <c r="N3769">
        <v>181899</v>
      </c>
      <c r="O3769">
        <v>46339</v>
      </c>
      <c r="P3769">
        <v>126942</v>
      </c>
      <c r="Q3769" t="s">
        <v>93</v>
      </c>
      <c r="R3769">
        <v>486478</v>
      </c>
    </row>
    <row r="3770" spans="1:18" x14ac:dyDescent="0.25">
      <c r="A3770" t="s">
        <v>420</v>
      </c>
      <c r="B3770" t="s">
        <v>421</v>
      </c>
      <c r="C3770" t="s">
        <v>85</v>
      </c>
      <c r="D3770">
        <v>100</v>
      </c>
      <c r="E3770" t="s">
        <v>422</v>
      </c>
      <c r="F3770" t="s">
        <v>87</v>
      </c>
      <c r="G3770" t="s">
        <v>88</v>
      </c>
      <c r="H3770" t="s">
        <v>89</v>
      </c>
      <c r="I3770" t="s">
        <v>130</v>
      </c>
      <c r="J3770" t="s">
        <v>91</v>
      </c>
      <c r="K3770" t="s">
        <v>131</v>
      </c>
      <c r="L3770">
        <v>6300</v>
      </c>
      <c r="M3770">
        <v>1054981</v>
      </c>
      <c r="N3770">
        <v>181899</v>
      </c>
      <c r="O3770">
        <v>46339</v>
      </c>
      <c r="P3770">
        <v>126942</v>
      </c>
      <c r="Q3770" t="s">
        <v>93</v>
      </c>
      <c r="R3770">
        <v>486478</v>
      </c>
    </row>
    <row r="3771" spans="1:18" x14ac:dyDescent="0.25">
      <c r="A3771" t="s">
        <v>420</v>
      </c>
      <c r="B3771" t="s">
        <v>421</v>
      </c>
      <c r="C3771" t="s">
        <v>85</v>
      </c>
      <c r="D3771">
        <v>100</v>
      </c>
      <c r="E3771" t="s">
        <v>422</v>
      </c>
      <c r="F3771" t="s">
        <v>87</v>
      </c>
      <c r="G3771" t="s">
        <v>88</v>
      </c>
      <c r="H3771" t="s">
        <v>89</v>
      </c>
      <c r="I3771" t="s">
        <v>130</v>
      </c>
      <c r="J3771" t="s">
        <v>91</v>
      </c>
      <c r="K3771" t="s">
        <v>131</v>
      </c>
      <c r="L3771">
        <v>2500</v>
      </c>
      <c r="M3771">
        <v>1054981</v>
      </c>
      <c r="N3771">
        <v>181899</v>
      </c>
      <c r="O3771">
        <v>46339</v>
      </c>
      <c r="P3771">
        <v>126942</v>
      </c>
      <c r="Q3771" t="s">
        <v>93</v>
      </c>
      <c r="R3771">
        <v>486478</v>
      </c>
    </row>
    <row r="3772" spans="1:18" x14ac:dyDescent="0.25">
      <c r="A3772" t="s">
        <v>420</v>
      </c>
      <c r="B3772" t="s">
        <v>421</v>
      </c>
      <c r="C3772" t="s">
        <v>85</v>
      </c>
      <c r="D3772">
        <v>100</v>
      </c>
      <c r="E3772" t="s">
        <v>422</v>
      </c>
      <c r="F3772" t="s">
        <v>87</v>
      </c>
      <c r="G3772" t="s">
        <v>88</v>
      </c>
      <c r="H3772" t="s">
        <v>89</v>
      </c>
      <c r="I3772" t="s">
        <v>130</v>
      </c>
      <c r="J3772" t="s">
        <v>91</v>
      </c>
      <c r="K3772" t="s">
        <v>131</v>
      </c>
      <c r="L3772">
        <v>905</v>
      </c>
      <c r="M3772">
        <v>1054981</v>
      </c>
      <c r="N3772">
        <v>181899</v>
      </c>
      <c r="O3772">
        <v>46339</v>
      </c>
      <c r="P3772">
        <v>126942</v>
      </c>
      <c r="Q3772" t="s">
        <v>93</v>
      </c>
      <c r="R3772">
        <v>486478</v>
      </c>
    </row>
    <row r="3773" spans="1:18" x14ac:dyDescent="0.25">
      <c r="A3773" t="s">
        <v>420</v>
      </c>
      <c r="B3773" t="s">
        <v>421</v>
      </c>
      <c r="C3773" t="s">
        <v>85</v>
      </c>
      <c r="D3773">
        <v>100</v>
      </c>
      <c r="E3773" t="s">
        <v>422</v>
      </c>
      <c r="F3773" t="s">
        <v>87</v>
      </c>
      <c r="G3773" t="s">
        <v>88</v>
      </c>
      <c r="H3773" t="s">
        <v>89</v>
      </c>
      <c r="I3773" t="s">
        <v>130</v>
      </c>
      <c r="J3773" t="s">
        <v>91</v>
      </c>
      <c r="K3773" t="s">
        <v>131</v>
      </c>
      <c r="L3773">
        <v>1200</v>
      </c>
      <c r="M3773">
        <v>1054981</v>
      </c>
      <c r="N3773">
        <v>181899</v>
      </c>
      <c r="O3773">
        <v>46339</v>
      </c>
      <c r="P3773">
        <v>126942</v>
      </c>
      <c r="Q3773" t="s">
        <v>93</v>
      </c>
      <c r="R3773">
        <v>486478</v>
      </c>
    </row>
    <row r="3774" spans="1:18" x14ac:dyDescent="0.25">
      <c r="A3774" t="s">
        <v>420</v>
      </c>
      <c r="B3774" t="s">
        <v>421</v>
      </c>
      <c r="C3774" t="s">
        <v>85</v>
      </c>
      <c r="D3774">
        <v>100</v>
      </c>
      <c r="E3774" t="s">
        <v>422</v>
      </c>
      <c r="F3774" t="s">
        <v>87</v>
      </c>
      <c r="G3774" t="s">
        <v>88</v>
      </c>
      <c r="H3774" t="s">
        <v>89</v>
      </c>
      <c r="I3774" t="s">
        <v>128</v>
      </c>
      <c r="J3774" t="s">
        <v>91</v>
      </c>
      <c r="K3774" t="s">
        <v>129</v>
      </c>
      <c r="L3774">
        <v>-14398</v>
      </c>
      <c r="M3774">
        <v>1054981</v>
      </c>
      <c r="N3774">
        <v>181899</v>
      </c>
      <c r="O3774">
        <v>46339</v>
      </c>
      <c r="P3774">
        <v>126942</v>
      </c>
      <c r="Q3774" t="s">
        <v>93</v>
      </c>
      <c r="R3774">
        <v>486478</v>
      </c>
    </row>
    <row r="3775" spans="1:18" x14ac:dyDescent="0.25">
      <c r="A3775" t="s">
        <v>420</v>
      </c>
      <c r="B3775" t="s">
        <v>421</v>
      </c>
      <c r="C3775" t="s">
        <v>85</v>
      </c>
      <c r="D3775">
        <v>100</v>
      </c>
      <c r="E3775" t="s">
        <v>422</v>
      </c>
      <c r="F3775" t="s">
        <v>87</v>
      </c>
      <c r="G3775" t="s">
        <v>88</v>
      </c>
      <c r="H3775" t="s">
        <v>89</v>
      </c>
      <c r="I3775" t="s">
        <v>138</v>
      </c>
      <c r="J3775" t="s">
        <v>91</v>
      </c>
      <c r="K3775" t="s">
        <v>139</v>
      </c>
      <c r="L3775">
        <v>6339</v>
      </c>
      <c r="M3775">
        <v>1054981</v>
      </c>
      <c r="N3775">
        <v>181899</v>
      </c>
      <c r="O3775">
        <v>46339</v>
      </c>
      <c r="P3775">
        <v>126942</v>
      </c>
      <c r="Q3775" t="s">
        <v>93</v>
      </c>
      <c r="R3775">
        <v>486478</v>
      </c>
    </row>
    <row r="3776" spans="1:18" x14ac:dyDescent="0.25">
      <c r="A3776" t="s">
        <v>420</v>
      </c>
      <c r="B3776" t="s">
        <v>421</v>
      </c>
      <c r="C3776" t="s">
        <v>85</v>
      </c>
      <c r="D3776">
        <v>100</v>
      </c>
      <c r="E3776" t="s">
        <v>422</v>
      </c>
      <c r="F3776" t="s">
        <v>87</v>
      </c>
      <c r="G3776" t="s">
        <v>88</v>
      </c>
      <c r="H3776" t="s">
        <v>89</v>
      </c>
      <c r="I3776" t="s">
        <v>216</v>
      </c>
      <c r="J3776" t="s">
        <v>91</v>
      </c>
      <c r="K3776" t="s">
        <v>217</v>
      </c>
      <c r="L3776">
        <v>10000</v>
      </c>
      <c r="M3776">
        <v>1054981</v>
      </c>
      <c r="N3776">
        <v>181899</v>
      </c>
      <c r="O3776">
        <v>46339</v>
      </c>
      <c r="P3776">
        <v>126942</v>
      </c>
      <c r="Q3776" t="s">
        <v>93</v>
      </c>
      <c r="R3776">
        <v>486478</v>
      </c>
    </row>
    <row r="3777" spans="1:18" x14ac:dyDescent="0.25">
      <c r="A3777" t="s">
        <v>420</v>
      </c>
      <c r="B3777" t="s">
        <v>421</v>
      </c>
      <c r="C3777" t="s">
        <v>85</v>
      </c>
      <c r="D3777">
        <v>100</v>
      </c>
      <c r="E3777" t="s">
        <v>422</v>
      </c>
      <c r="F3777" t="s">
        <v>87</v>
      </c>
      <c r="G3777" t="s">
        <v>88</v>
      </c>
      <c r="H3777" t="s">
        <v>89</v>
      </c>
      <c r="I3777" t="s">
        <v>190</v>
      </c>
      <c r="J3777" t="s">
        <v>91</v>
      </c>
      <c r="K3777" t="s">
        <v>191</v>
      </c>
      <c r="L3777">
        <v>450</v>
      </c>
      <c r="M3777">
        <v>1054981</v>
      </c>
      <c r="N3777">
        <v>181899</v>
      </c>
      <c r="O3777">
        <v>46339</v>
      </c>
      <c r="P3777">
        <v>126942</v>
      </c>
      <c r="Q3777" t="s">
        <v>93</v>
      </c>
      <c r="R3777">
        <v>486478</v>
      </c>
    </row>
    <row r="3778" spans="1:18" x14ac:dyDescent="0.25">
      <c r="A3778" t="s">
        <v>423</v>
      </c>
      <c r="B3778" t="s">
        <v>424</v>
      </c>
      <c r="C3778" t="s">
        <v>85</v>
      </c>
      <c r="D3778">
        <v>170</v>
      </c>
      <c r="E3778" t="s">
        <v>86</v>
      </c>
      <c r="F3778" t="s">
        <v>87</v>
      </c>
      <c r="G3778" t="s">
        <v>88</v>
      </c>
      <c r="H3778" t="s">
        <v>89</v>
      </c>
      <c r="I3778" t="s">
        <v>158</v>
      </c>
      <c r="J3778" t="s">
        <v>91</v>
      </c>
      <c r="K3778" t="s">
        <v>159</v>
      </c>
      <c r="L3778">
        <v>2244</v>
      </c>
      <c r="M3778">
        <v>2782595</v>
      </c>
      <c r="N3778">
        <v>304096</v>
      </c>
      <c r="O3778">
        <v>66108</v>
      </c>
      <c r="P3778">
        <v>223475</v>
      </c>
      <c r="Q3778" t="s">
        <v>93</v>
      </c>
      <c r="R3778">
        <v>877054</v>
      </c>
    </row>
    <row r="3779" spans="1:18" x14ac:dyDescent="0.25">
      <c r="A3779" t="s">
        <v>423</v>
      </c>
      <c r="B3779" t="s">
        <v>424</v>
      </c>
      <c r="C3779" t="s">
        <v>85</v>
      </c>
      <c r="D3779">
        <v>170</v>
      </c>
      <c r="E3779" t="s">
        <v>86</v>
      </c>
      <c r="F3779" t="s">
        <v>87</v>
      </c>
      <c r="G3779" t="s">
        <v>88</v>
      </c>
      <c r="H3779" t="s">
        <v>89</v>
      </c>
      <c r="I3779" t="s">
        <v>136</v>
      </c>
      <c r="J3779" t="s">
        <v>91</v>
      </c>
      <c r="K3779" t="s">
        <v>137</v>
      </c>
      <c r="L3779">
        <v>180</v>
      </c>
      <c r="M3779">
        <v>2782595</v>
      </c>
      <c r="N3779">
        <v>304096</v>
      </c>
      <c r="O3779">
        <v>66108</v>
      </c>
      <c r="P3779">
        <v>223475</v>
      </c>
      <c r="Q3779" t="s">
        <v>93</v>
      </c>
      <c r="R3779">
        <v>877054</v>
      </c>
    </row>
    <row r="3780" spans="1:18" x14ac:dyDescent="0.25">
      <c r="A3780" t="s">
        <v>423</v>
      </c>
      <c r="B3780" t="s">
        <v>424</v>
      </c>
      <c r="C3780" t="s">
        <v>85</v>
      </c>
      <c r="D3780">
        <v>170</v>
      </c>
      <c r="E3780" t="s">
        <v>86</v>
      </c>
      <c r="F3780" t="s">
        <v>87</v>
      </c>
      <c r="G3780" t="s">
        <v>88</v>
      </c>
      <c r="H3780" t="s">
        <v>89</v>
      </c>
      <c r="I3780" t="s">
        <v>226</v>
      </c>
      <c r="J3780" t="s">
        <v>91</v>
      </c>
      <c r="K3780" t="s">
        <v>227</v>
      </c>
      <c r="L3780">
        <v>912</v>
      </c>
      <c r="M3780">
        <v>2782595</v>
      </c>
      <c r="N3780">
        <v>304096</v>
      </c>
      <c r="O3780">
        <v>66108</v>
      </c>
      <c r="P3780">
        <v>223475</v>
      </c>
      <c r="Q3780" t="s">
        <v>93</v>
      </c>
      <c r="R3780">
        <v>877054</v>
      </c>
    </row>
    <row r="3781" spans="1:18" x14ac:dyDescent="0.25">
      <c r="A3781" t="s">
        <v>423</v>
      </c>
      <c r="B3781" t="s">
        <v>424</v>
      </c>
      <c r="C3781" t="s">
        <v>85</v>
      </c>
      <c r="D3781">
        <v>170</v>
      </c>
      <c r="E3781" t="s">
        <v>86</v>
      </c>
      <c r="F3781" t="s">
        <v>87</v>
      </c>
      <c r="G3781" t="s">
        <v>88</v>
      </c>
      <c r="H3781" t="s">
        <v>89</v>
      </c>
      <c r="I3781" t="s">
        <v>136</v>
      </c>
      <c r="J3781" t="s">
        <v>91</v>
      </c>
      <c r="K3781" t="s">
        <v>137</v>
      </c>
      <c r="L3781">
        <v>120</v>
      </c>
      <c r="M3781">
        <v>2782595</v>
      </c>
      <c r="N3781">
        <v>304096</v>
      </c>
      <c r="O3781">
        <v>66108</v>
      </c>
      <c r="P3781">
        <v>223475</v>
      </c>
      <c r="Q3781" t="s">
        <v>93</v>
      </c>
      <c r="R3781">
        <v>877054</v>
      </c>
    </row>
    <row r="3782" spans="1:18" x14ac:dyDescent="0.25">
      <c r="A3782" t="s">
        <v>423</v>
      </c>
      <c r="B3782" t="s">
        <v>424</v>
      </c>
      <c r="C3782" t="s">
        <v>85</v>
      </c>
      <c r="D3782">
        <v>170</v>
      </c>
      <c r="E3782" t="s">
        <v>86</v>
      </c>
      <c r="F3782" t="s">
        <v>87</v>
      </c>
      <c r="G3782" t="s">
        <v>88</v>
      </c>
      <c r="H3782" t="s">
        <v>89</v>
      </c>
      <c r="I3782" t="s">
        <v>136</v>
      </c>
      <c r="J3782" t="s">
        <v>91</v>
      </c>
      <c r="K3782" t="s">
        <v>137</v>
      </c>
      <c r="L3782">
        <v>3768</v>
      </c>
      <c r="M3782">
        <v>2782595</v>
      </c>
      <c r="N3782">
        <v>304096</v>
      </c>
      <c r="O3782">
        <v>66108</v>
      </c>
      <c r="P3782">
        <v>223475</v>
      </c>
      <c r="Q3782" t="s">
        <v>93</v>
      </c>
      <c r="R3782">
        <v>877054</v>
      </c>
    </row>
    <row r="3783" spans="1:18" x14ac:dyDescent="0.25">
      <c r="A3783" t="s">
        <v>423</v>
      </c>
      <c r="B3783" t="s">
        <v>424</v>
      </c>
      <c r="C3783" t="s">
        <v>85</v>
      </c>
      <c r="D3783">
        <v>170</v>
      </c>
      <c r="E3783" t="s">
        <v>86</v>
      </c>
      <c r="F3783" t="s">
        <v>87</v>
      </c>
      <c r="G3783" t="s">
        <v>88</v>
      </c>
      <c r="H3783" t="s">
        <v>89</v>
      </c>
      <c r="I3783" t="s">
        <v>136</v>
      </c>
      <c r="J3783" t="s">
        <v>91</v>
      </c>
      <c r="K3783" t="s">
        <v>137</v>
      </c>
      <c r="L3783">
        <v>500</v>
      </c>
      <c r="M3783">
        <v>2782595</v>
      </c>
      <c r="N3783">
        <v>304096</v>
      </c>
      <c r="O3783">
        <v>66108</v>
      </c>
      <c r="P3783">
        <v>223475</v>
      </c>
      <c r="Q3783" t="s">
        <v>93</v>
      </c>
      <c r="R3783">
        <v>877054</v>
      </c>
    </row>
    <row r="3784" spans="1:18" x14ac:dyDescent="0.25">
      <c r="A3784" t="s">
        <v>423</v>
      </c>
      <c r="B3784" t="s">
        <v>424</v>
      </c>
      <c r="C3784" t="s">
        <v>85</v>
      </c>
      <c r="D3784">
        <v>170</v>
      </c>
      <c r="E3784" t="s">
        <v>86</v>
      </c>
      <c r="F3784" t="s">
        <v>87</v>
      </c>
      <c r="G3784" t="s">
        <v>88</v>
      </c>
      <c r="H3784" t="s">
        <v>89</v>
      </c>
      <c r="I3784" t="s">
        <v>136</v>
      </c>
      <c r="J3784" t="s">
        <v>91</v>
      </c>
      <c r="K3784" t="s">
        <v>137</v>
      </c>
      <c r="L3784">
        <v>1350</v>
      </c>
      <c r="M3784">
        <v>2782595</v>
      </c>
      <c r="N3784">
        <v>304096</v>
      </c>
      <c r="O3784">
        <v>66108</v>
      </c>
      <c r="P3784">
        <v>223475</v>
      </c>
      <c r="Q3784" t="s">
        <v>93</v>
      </c>
      <c r="R3784">
        <v>877054</v>
      </c>
    </row>
    <row r="3785" spans="1:18" x14ac:dyDescent="0.25">
      <c r="A3785" t="s">
        <v>423</v>
      </c>
      <c r="B3785" t="s">
        <v>424</v>
      </c>
      <c r="C3785" t="s">
        <v>85</v>
      </c>
      <c r="D3785">
        <v>170</v>
      </c>
      <c r="E3785" t="s">
        <v>86</v>
      </c>
      <c r="F3785" t="s">
        <v>87</v>
      </c>
      <c r="G3785" t="s">
        <v>88</v>
      </c>
      <c r="H3785" t="s">
        <v>89</v>
      </c>
      <c r="I3785" t="s">
        <v>136</v>
      </c>
      <c r="J3785" t="s">
        <v>91</v>
      </c>
      <c r="K3785" t="s">
        <v>137</v>
      </c>
      <c r="L3785">
        <v>120</v>
      </c>
      <c r="M3785">
        <v>2782595</v>
      </c>
      <c r="N3785">
        <v>304096</v>
      </c>
      <c r="O3785">
        <v>66108</v>
      </c>
      <c r="P3785">
        <v>223475</v>
      </c>
      <c r="Q3785" t="s">
        <v>93</v>
      </c>
      <c r="R3785">
        <v>877054</v>
      </c>
    </row>
    <row r="3786" spans="1:18" x14ac:dyDescent="0.25">
      <c r="A3786" t="s">
        <v>423</v>
      </c>
      <c r="B3786" t="s">
        <v>424</v>
      </c>
      <c r="C3786" t="s">
        <v>85</v>
      </c>
      <c r="D3786">
        <v>170</v>
      </c>
      <c r="E3786" t="s">
        <v>86</v>
      </c>
      <c r="F3786" t="s">
        <v>87</v>
      </c>
      <c r="G3786" t="s">
        <v>88</v>
      </c>
      <c r="H3786" t="s">
        <v>89</v>
      </c>
      <c r="I3786" t="s">
        <v>190</v>
      </c>
      <c r="J3786" t="s">
        <v>91</v>
      </c>
      <c r="K3786" t="s">
        <v>191</v>
      </c>
      <c r="L3786">
        <v>1300</v>
      </c>
      <c r="M3786">
        <v>2782595</v>
      </c>
      <c r="N3786">
        <v>304096</v>
      </c>
      <c r="O3786">
        <v>66108</v>
      </c>
      <c r="P3786">
        <v>223475</v>
      </c>
      <c r="Q3786" t="s">
        <v>93</v>
      </c>
      <c r="R3786">
        <v>877054</v>
      </c>
    </row>
    <row r="3787" spans="1:18" x14ac:dyDescent="0.25">
      <c r="A3787" t="s">
        <v>423</v>
      </c>
      <c r="B3787" t="s">
        <v>424</v>
      </c>
      <c r="C3787" t="s">
        <v>85</v>
      </c>
      <c r="D3787">
        <v>170</v>
      </c>
      <c r="E3787" t="s">
        <v>86</v>
      </c>
      <c r="F3787" t="s">
        <v>87</v>
      </c>
      <c r="G3787" t="s">
        <v>88</v>
      </c>
      <c r="H3787" t="s">
        <v>89</v>
      </c>
      <c r="I3787" t="s">
        <v>224</v>
      </c>
      <c r="J3787" t="s">
        <v>91</v>
      </c>
      <c r="K3787" t="s">
        <v>225</v>
      </c>
      <c r="L3787">
        <v>1648</v>
      </c>
      <c r="M3787">
        <v>2782595</v>
      </c>
      <c r="N3787">
        <v>304096</v>
      </c>
      <c r="O3787">
        <v>66108</v>
      </c>
      <c r="P3787">
        <v>223475</v>
      </c>
      <c r="Q3787" t="s">
        <v>93</v>
      </c>
      <c r="R3787">
        <v>877054</v>
      </c>
    </row>
    <row r="3788" spans="1:18" x14ac:dyDescent="0.25">
      <c r="A3788" t="s">
        <v>423</v>
      </c>
      <c r="B3788" t="s">
        <v>424</v>
      </c>
      <c r="C3788" t="s">
        <v>85</v>
      </c>
      <c r="D3788">
        <v>170</v>
      </c>
      <c r="E3788" t="s">
        <v>86</v>
      </c>
      <c r="F3788" t="s">
        <v>87</v>
      </c>
      <c r="G3788" t="s">
        <v>88</v>
      </c>
      <c r="H3788" t="s">
        <v>89</v>
      </c>
      <c r="I3788" t="s">
        <v>160</v>
      </c>
      <c r="J3788" t="s">
        <v>91</v>
      </c>
      <c r="K3788" t="s">
        <v>161</v>
      </c>
      <c r="L3788">
        <v>22440</v>
      </c>
      <c r="M3788">
        <v>2782595</v>
      </c>
      <c r="N3788">
        <v>304096</v>
      </c>
      <c r="O3788">
        <v>66108</v>
      </c>
      <c r="P3788">
        <v>223475</v>
      </c>
      <c r="Q3788" t="s">
        <v>93</v>
      </c>
      <c r="R3788">
        <v>877054</v>
      </c>
    </row>
    <row r="3789" spans="1:18" x14ac:dyDescent="0.25">
      <c r="A3789" t="s">
        <v>423</v>
      </c>
      <c r="B3789" t="s">
        <v>424</v>
      </c>
      <c r="C3789" t="s">
        <v>85</v>
      </c>
      <c r="D3789">
        <v>170</v>
      </c>
      <c r="E3789" t="s">
        <v>86</v>
      </c>
      <c r="F3789" t="s">
        <v>87</v>
      </c>
      <c r="G3789" t="s">
        <v>88</v>
      </c>
      <c r="H3789" t="s">
        <v>89</v>
      </c>
      <c r="I3789" t="s">
        <v>224</v>
      </c>
      <c r="J3789" t="s">
        <v>91</v>
      </c>
      <c r="K3789" t="s">
        <v>225</v>
      </c>
      <c r="L3789">
        <v>2648</v>
      </c>
      <c r="M3789">
        <v>2782595</v>
      </c>
      <c r="N3789">
        <v>304096</v>
      </c>
      <c r="O3789">
        <v>66108</v>
      </c>
      <c r="P3789">
        <v>223475</v>
      </c>
      <c r="Q3789" t="s">
        <v>93</v>
      </c>
      <c r="R3789">
        <v>877054</v>
      </c>
    </row>
    <row r="3790" spans="1:18" x14ac:dyDescent="0.25">
      <c r="A3790" t="s">
        <v>423</v>
      </c>
      <c r="B3790" t="s">
        <v>424</v>
      </c>
      <c r="C3790" t="s">
        <v>85</v>
      </c>
      <c r="D3790">
        <v>170</v>
      </c>
      <c r="E3790" t="s">
        <v>86</v>
      </c>
      <c r="F3790" t="s">
        <v>87</v>
      </c>
      <c r="G3790" t="s">
        <v>88</v>
      </c>
      <c r="H3790" t="s">
        <v>89</v>
      </c>
      <c r="I3790" t="s">
        <v>224</v>
      </c>
      <c r="J3790" t="s">
        <v>91</v>
      </c>
      <c r="K3790" t="s">
        <v>225</v>
      </c>
      <c r="L3790">
        <v>2575</v>
      </c>
      <c r="M3790">
        <v>2782595</v>
      </c>
      <c r="N3790">
        <v>304096</v>
      </c>
      <c r="O3790">
        <v>66108</v>
      </c>
      <c r="P3790">
        <v>223475</v>
      </c>
      <c r="Q3790" t="s">
        <v>93</v>
      </c>
      <c r="R3790">
        <v>877054</v>
      </c>
    </row>
    <row r="3791" spans="1:18" x14ac:dyDescent="0.25">
      <c r="A3791" t="s">
        <v>423</v>
      </c>
      <c r="B3791" t="s">
        <v>424</v>
      </c>
      <c r="C3791" t="s">
        <v>85</v>
      </c>
      <c r="D3791">
        <v>170</v>
      </c>
      <c r="E3791" t="s">
        <v>86</v>
      </c>
      <c r="F3791" t="s">
        <v>87</v>
      </c>
      <c r="G3791" t="s">
        <v>88</v>
      </c>
      <c r="H3791" t="s">
        <v>89</v>
      </c>
      <c r="I3791" t="s">
        <v>136</v>
      </c>
      <c r="J3791" t="s">
        <v>91</v>
      </c>
      <c r="K3791" t="s">
        <v>137</v>
      </c>
      <c r="L3791">
        <v>1308</v>
      </c>
      <c r="M3791">
        <v>2782595</v>
      </c>
      <c r="N3791">
        <v>304096</v>
      </c>
      <c r="O3791">
        <v>66108</v>
      </c>
      <c r="P3791">
        <v>223475</v>
      </c>
      <c r="Q3791" t="s">
        <v>93</v>
      </c>
      <c r="R3791">
        <v>877054</v>
      </c>
    </row>
    <row r="3792" spans="1:18" x14ac:dyDescent="0.25">
      <c r="A3792" t="s">
        <v>423</v>
      </c>
      <c r="B3792" t="s">
        <v>424</v>
      </c>
      <c r="C3792" t="s">
        <v>85</v>
      </c>
      <c r="D3792">
        <v>170</v>
      </c>
      <c r="E3792" t="s">
        <v>86</v>
      </c>
      <c r="F3792" t="s">
        <v>87</v>
      </c>
      <c r="G3792" t="s">
        <v>88</v>
      </c>
      <c r="H3792" t="s">
        <v>89</v>
      </c>
      <c r="I3792" t="s">
        <v>190</v>
      </c>
      <c r="J3792" t="s">
        <v>91</v>
      </c>
      <c r="K3792" t="s">
        <v>191</v>
      </c>
      <c r="L3792">
        <v>4500</v>
      </c>
      <c r="M3792">
        <v>2782595</v>
      </c>
      <c r="N3792">
        <v>304096</v>
      </c>
      <c r="O3792">
        <v>66108</v>
      </c>
      <c r="P3792">
        <v>223475</v>
      </c>
      <c r="Q3792" t="s">
        <v>93</v>
      </c>
      <c r="R3792">
        <v>877054</v>
      </c>
    </row>
    <row r="3793" spans="1:18" x14ac:dyDescent="0.25">
      <c r="A3793" t="s">
        <v>423</v>
      </c>
      <c r="B3793" t="s">
        <v>424</v>
      </c>
      <c r="C3793" t="s">
        <v>85</v>
      </c>
      <c r="D3793">
        <v>170</v>
      </c>
      <c r="E3793" t="s">
        <v>86</v>
      </c>
      <c r="F3793" t="s">
        <v>87</v>
      </c>
      <c r="G3793" t="s">
        <v>88</v>
      </c>
      <c r="H3793" t="s">
        <v>89</v>
      </c>
      <c r="I3793" t="s">
        <v>190</v>
      </c>
      <c r="J3793" t="s">
        <v>91</v>
      </c>
      <c r="K3793" t="s">
        <v>191</v>
      </c>
      <c r="L3793">
        <v>350</v>
      </c>
      <c r="M3793">
        <v>2782595</v>
      </c>
      <c r="N3793">
        <v>304096</v>
      </c>
      <c r="O3793">
        <v>66108</v>
      </c>
      <c r="P3793">
        <v>223475</v>
      </c>
      <c r="Q3793" t="s">
        <v>93</v>
      </c>
      <c r="R3793">
        <v>877054</v>
      </c>
    </row>
    <row r="3794" spans="1:18" x14ac:dyDescent="0.25">
      <c r="A3794" t="s">
        <v>423</v>
      </c>
      <c r="B3794" t="s">
        <v>424</v>
      </c>
      <c r="C3794" t="s">
        <v>85</v>
      </c>
      <c r="D3794">
        <v>170</v>
      </c>
      <c r="E3794" t="s">
        <v>86</v>
      </c>
      <c r="F3794" t="s">
        <v>87</v>
      </c>
      <c r="G3794" t="s">
        <v>88</v>
      </c>
      <c r="H3794" t="s">
        <v>89</v>
      </c>
      <c r="I3794" t="s">
        <v>190</v>
      </c>
      <c r="J3794" t="s">
        <v>91</v>
      </c>
      <c r="K3794" t="s">
        <v>191</v>
      </c>
      <c r="L3794">
        <v>700</v>
      </c>
      <c r="M3794">
        <v>2782595</v>
      </c>
      <c r="N3794">
        <v>304096</v>
      </c>
      <c r="O3794">
        <v>66108</v>
      </c>
      <c r="P3794">
        <v>223475</v>
      </c>
      <c r="Q3794" t="s">
        <v>93</v>
      </c>
      <c r="R3794">
        <v>877054</v>
      </c>
    </row>
    <row r="3795" spans="1:18" x14ac:dyDescent="0.25">
      <c r="A3795" t="s">
        <v>423</v>
      </c>
      <c r="B3795" t="s">
        <v>424</v>
      </c>
      <c r="C3795" t="s">
        <v>85</v>
      </c>
      <c r="D3795">
        <v>170</v>
      </c>
      <c r="E3795" t="s">
        <v>86</v>
      </c>
      <c r="F3795" t="s">
        <v>87</v>
      </c>
      <c r="G3795" t="s">
        <v>88</v>
      </c>
      <c r="H3795" t="s">
        <v>89</v>
      </c>
      <c r="I3795" t="s">
        <v>190</v>
      </c>
      <c r="J3795" t="s">
        <v>91</v>
      </c>
      <c r="K3795" t="s">
        <v>191</v>
      </c>
      <c r="L3795">
        <v>4900</v>
      </c>
      <c r="M3795">
        <v>2782595</v>
      </c>
      <c r="N3795">
        <v>304096</v>
      </c>
      <c r="O3795">
        <v>66108</v>
      </c>
      <c r="P3795">
        <v>223475</v>
      </c>
      <c r="Q3795" t="s">
        <v>93</v>
      </c>
      <c r="R3795">
        <v>877054</v>
      </c>
    </row>
    <row r="3796" spans="1:18" x14ac:dyDescent="0.25">
      <c r="A3796" t="s">
        <v>423</v>
      </c>
      <c r="B3796" t="s">
        <v>424</v>
      </c>
      <c r="C3796" t="s">
        <v>85</v>
      </c>
      <c r="D3796">
        <v>170</v>
      </c>
      <c r="E3796" t="s">
        <v>86</v>
      </c>
      <c r="F3796" t="s">
        <v>87</v>
      </c>
      <c r="G3796" t="s">
        <v>88</v>
      </c>
      <c r="H3796" t="s">
        <v>89</v>
      </c>
      <c r="I3796" t="s">
        <v>190</v>
      </c>
      <c r="J3796" t="s">
        <v>91</v>
      </c>
      <c r="K3796" t="s">
        <v>191</v>
      </c>
      <c r="L3796">
        <v>1020</v>
      </c>
      <c r="M3796">
        <v>2782595</v>
      </c>
      <c r="N3796">
        <v>304096</v>
      </c>
      <c r="O3796">
        <v>66108</v>
      </c>
      <c r="P3796">
        <v>223475</v>
      </c>
      <c r="Q3796" t="s">
        <v>93</v>
      </c>
      <c r="R3796">
        <v>877054</v>
      </c>
    </row>
    <row r="3797" spans="1:18" x14ac:dyDescent="0.25">
      <c r="A3797" t="s">
        <v>423</v>
      </c>
      <c r="B3797" t="s">
        <v>424</v>
      </c>
      <c r="C3797" t="s">
        <v>85</v>
      </c>
      <c r="D3797">
        <v>170</v>
      </c>
      <c r="E3797" t="s">
        <v>86</v>
      </c>
      <c r="F3797" t="s">
        <v>87</v>
      </c>
      <c r="G3797" t="s">
        <v>88</v>
      </c>
      <c r="H3797" t="s">
        <v>89</v>
      </c>
      <c r="I3797" t="s">
        <v>130</v>
      </c>
      <c r="J3797" t="s">
        <v>91</v>
      </c>
      <c r="K3797" t="s">
        <v>131</v>
      </c>
      <c r="L3797">
        <v>7350</v>
      </c>
      <c r="M3797">
        <v>2782595</v>
      </c>
      <c r="N3797">
        <v>304096</v>
      </c>
      <c r="O3797">
        <v>66108</v>
      </c>
      <c r="P3797">
        <v>223475</v>
      </c>
      <c r="Q3797" t="s">
        <v>93</v>
      </c>
      <c r="R3797">
        <v>877054</v>
      </c>
    </row>
    <row r="3798" spans="1:18" x14ac:dyDescent="0.25">
      <c r="A3798" t="s">
        <v>423</v>
      </c>
      <c r="B3798" t="s">
        <v>424</v>
      </c>
      <c r="C3798" t="s">
        <v>85</v>
      </c>
      <c r="D3798">
        <v>170</v>
      </c>
      <c r="E3798" t="s">
        <v>86</v>
      </c>
      <c r="F3798" t="s">
        <v>87</v>
      </c>
      <c r="G3798" t="s">
        <v>88</v>
      </c>
      <c r="H3798" t="s">
        <v>89</v>
      </c>
      <c r="I3798" t="s">
        <v>130</v>
      </c>
      <c r="J3798" t="s">
        <v>91</v>
      </c>
      <c r="K3798" t="s">
        <v>131</v>
      </c>
      <c r="L3798">
        <v>4980</v>
      </c>
      <c r="M3798">
        <v>2782595</v>
      </c>
      <c r="N3798">
        <v>304096</v>
      </c>
      <c r="O3798">
        <v>66108</v>
      </c>
      <c r="P3798">
        <v>223475</v>
      </c>
      <c r="Q3798" t="s">
        <v>93</v>
      </c>
      <c r="R3798">
        <v>877054</v>
      </c>
    </row>
    <row r="3799" spans="1:18" x14ac:dyDescent="0.25">
      <c r="A3799" t="s">
        <v>423</v>
      </c>
      <c r="B3799" t="s">
        <v>424</v>
      </c>
      <c r="C3799" t="s">
        <v>85</v>
      </c>
      <c r="D3799">
        <v>170</v>
      </c>
      <c r="E3799" t="s">
        <v>86</v>
      </c>
      <c r="F3799" t="s">
        <v>87</v>
      </c>
      <c r="G3799" t="s">
        <v>88</v>
      </c>
      <c r="H3799" t="s">
        <v>89</v>
      </c>
      <c r="I3799" t="s">
        <v>130</v>
      </c>
      <c r="J3799" t="s">
        <v>91</v>
      </c>
      <c r="K3799" t="s">
        <v>131</v>
      </c>
      <c r="L3799">
        <v>16800</v>
      </c>
      <c r="M3799">
        <v>2782595</v>
      </c>
      <c r="N3799">
        <v>304096</v>
      </c>
      <c r="O3799">
        <v>66108</v>
      </c>
      <c r="P3799">
        <v>223475</v>
      </c>
      <c r="Q3799" t="s">
        <v>93</v>
      </c>
      <c r="R3799">
        <v>877054</v>
      </c>
    </row>
    <row r="3800" spans="1:18" x14ac:dyDescent="0.25">
      <c r="A3800" t="s">
        <v>423</v>
      </c>
      <c r="B3800" t="s">
        <v>424</v>
      </c>
      <c r="C3800" t="s">
        <v>85</v>
      </c>
      <c r="D3800">
        <v>170</v>
      </c>
      <c r="E3800" t="s">
        <v>86</v>
      </c>
      <c r="F3800" t="s">
        <v>87</v>
      </c>
      <c r="G3800" t="s">
        <v>88</v>
      </c>
      <c r="H3800" t="s">
        <v>89</v>
      </c>
      <c r="I3800" t="s">
        <v>130</v>
      </c>
      <c r="J3800" t="s">
        <v>91</v>
      </c>
      <c r="K3800" t="s">
        <v>131</v>
      </c>
      <c r="L3800">
        <v>635</v>
      </c>
      <c r="M3800">
        <v>2782595</v>
      </c>
      <c r="N3800">
        <v>304096</v>
      </c>
      <c r="O3800">
        <v>66108</v>
      </c>
      <c r="P3800">
        <v>223475</v>
      </c>
      <c r="Q3800" t="s">
        <v>93</v>
      </c>
      <c r="R3800">
        <v>877054</v>
      </c>
    </row>
    <row r="3801" spans="1:18" x14ac:dyDescent="0.25">
      <c r="A3801" t="s">
        <v>423</v>
      </c>
      <c r="B3801" t="s">
        <v>424</v>
      </c>
      <c r="C3801" t="s">
        <v>85</v>
      </c>
      <c r="D3801">
        <v>170</v>
      </c>
      <c r="E3801" t="s">
        <v>86</v>
      </c>
      <c r="F3801" t="s">
        <v>87</v>
      </c>
      <c r="G3801" t="s">
        <v>88</v>
      </c>
      <c r="H3801" t="s">
        <v>89</v>
      </c>
      <c r="I3801" t="s">
        <v>194</v>
      </c>
      <c r="J3801" t="s">
        <v>91</v>
      </c>
      <c r="K3801" t="s">
        <v>195</v>
      </c>
      <c r="L3801">
        <v>41197</v>
      </c>
      <c r="M3801">
        <v>2782595</v>
      </c>
      <c r="N3801">
        <v>304096</v>
      </c>
      <c r="O3801">
        <v>66108</v>
      </c>
      <c r="P3801">
        <v>223475</v>
      </c>
      <c r="Q3801" t="s">
        <v>93</v>
      </c>
      <c r="R3801">
        <v>877054</v>
      </c>
    </row>
    <row r="3802" spans="1:18" x14ac:dyDescent="0.25">
      <c r="A3802" t="s">
        <v>423</v>
      </c>
      <c r="B3802" t="s">
        <v>424</v>
      </c>
      <c r="C3802" t="s">
        <v>85</v>
      </c>
      <c r="D3802">
        <v>170</v>
      </c>
      <c r="E3802" t="s">
        <v>86</v>
      </c>
      <c r="F3802" t="s">
        <v>87</v>
      </c>
      <c r="G3802" t="s">
        <v>88</v>
      </c>
      <c r="H3802" t="s">
        <v>89</v>
      </c>
      <c r="I3802" t="s">
        <v>194</v>
      </c>
      <c r="J3802" t="s">
        <v>91</v>
      </c>
      <c r="K3802" t="s">
        <v>195</v>
      </c>
      <c r="L3802">
        <v>36952</v>
      </c>
      <c r="M3802">
        <v>2782595</v>
      </c>
      <c r="N3802">
        <v>304096</v>
      </c>
      <c r="O3802">
        <v>66108</v>
      </c>
      <c r="P3802">
        <v>223475</v>
      </c>
      <c r="Q3802" t="s">
        <v>93</v>
      </c>
      <c r="R3802">
        <v>877054</v>
      </c>
    </row>
    <row r="3803" spans="1:18" x14ac:dyDescent="0.25">
      <c r="A3803" t="s">
        <v>423</v>
      </c>
      <c r="B3803" t="s">
        <v>424</v>
      </c>
      <c r="C3803" t="s">
        <v>85</v>
      </c>
      <c r="D3803">
        <v>170</v>
      </c>
      <c r="E3803" t="s">
        <v>86</v>
      </c>
      <c r="F3803" t="s">
        <v>87</v>
      </c>
      <c r="G3803" t="s">
        <v>88</v>
      </c>
      <c r="H3803" t="s">
        <v>89</v>
      </c>
      <c r="I3803" t="s">
        <v>194</v>
      </c>
      <c r="J3803" t="s">
        <v>91</v>
      </c>
      <c r="K3803" t="s">
        <v>195</v>
      </c>
      <c r="L3803">
        <v>9446</v>
      </c>
      <c r="M3803">
        <v>2782595</v>
      </c>
      <c r="N3803">
        <v>304096</v>
      </c>
      <c r="O3803">
        <v>66108</v>
      </c>
      <c r="P3803">
        <v>223475</v>
      </c>
      <c r="Q3803" t="s">
        <v>93</v>
      </c>
      <c r="R3803">
        <v>877054</v>
      </c>
    </row>
    <row r="3804" spans="1:18" x14ac:dyDescent="0.25">
      <c r="A3804" t="s">
        <v>423</v>
      </c>
      <c r="B3804" t="s">
        <v>424</v>
      </c>
      <c r="C3804" t="s">
        <v>85</v>
      </c>
      <c r="D3804">
        <v>170</v>
      </c>
      <c r="E3804" t="s">
        <v>86</v>
      </c>
      <c r="F3804" t="s">
        <v>87</v>
      </c>
      <c r="G3804" t="s">
        <v>88</v>
      </c>
      <c r="H3804" t="s">
        <v>89</v>
      </c>
      <c r="I3804" t="s">
        <v>196</v>
      </c>
      <c r="J3804" t="s">
        <v>91</v>
      </c>
      <c r="K3804" t="s">
        <v>197</v>
      </c>
      <c r="L3804">
        <v>27450</v>
      </c>
      <c r="M3804">
        <v>2782595</v>
      </c>
      <c r="N3804">
        <v>304096</v>
      </c>
      <c r="O3804">
        <v>66108</v>
      </c>
      <c r="P3804">
        <v>223475</v>
      </c>
      <c r="Q3804" t="s">
        <v>93</v>
      </c>
      <c r="R3804">
        <v>877054</v>
      </c>
    </row>
    <row r="3805" spans="1:18" x14ac:dyDescent="0.25">
      <c r="A3805" t="s">
        <v>423</v>
      </c>
      <c r="B3805" t="s">
        <v>424</v>
      </c>
      <c r="C3805" t="s">
        <v>85</v>
      </c>
      <c r="D3805">
        <v>170</v>
      </c>
      <c r="E3805" t="s">
        <v>86</v>
      </c>
      <c r="F3805" t="s">
        <v>87</v>
      </c>
      <c r="G3805" t="s">
        <v>88</v>
      </c>
      <c r="H3805" t="s">
        <v>89</v>
      </c>
      <c r="I3805" t="s">
        <v>194</v>
      </c>
      <c r="J3805" t="s">
        <v>91</v>
      </c>
      <c r="K3805" t="s">
        <v>195</v>
      </c>
      <c r="L3805">
        <v>10427</v>
      </c>
      <c r="M3805">
        <v>2782595</v>
      </c>
      <c r="N3805">
        <v>304096</v>
      </c>
      <c r="O3805">
        <v>66108</v>
      </c>
      <c r="P3805">
        <v>223475</v>
      </c>
      <c r="Q3805" t="s">
        <v>93</v>
      </c>
      <c r="R3805">
        <v>877054</v>
      </c>
    </row>
    <row r="3806" spans="1:18" x14ac:dyDescent="0.25">
      <c r="A3806" t="s">
        <v>423</v>
      </c>
      <c r="B3806" t="s">
        <v>424</v>
      </c>
      <c r="C3806" t="s">
        <v>85</v>
      </c>
      <c r="D3806">
        <v>170</v>
      </c>
      <c r="E3806" t="s">
        <v>86</v>
      </c>
      <c r="F3806" t="s">
        <v>87</v>
      </c>
      <c r="G3806" t="s">
        <v>88</v>
      </c>
      <c r="H3806" t="s">
        <v>89</v>
      </c>
      <c r="I3806" t="s">
        <v>200</v>
      </c>
      <c r="J3806" t="s">
        <v>91</v>
      </c>
      <c r="K3806" t="s">
        <v>201</v>
      </c>
      <c r="L3806">
        <v>38191</v>
      </c>
      <c r="M3806">
        <v>2782595</v>
      </c>
      <c r="N3806">
        <v>304096</v>
      </c>
      <c r="O3806">
        <v>66108</v>
      </c>
      <c r="P3806">
        <v>223475</v>
      </c>
      <c r="Q3806" t="s">
        <v>93</v>
      </c>
      <c r="R3806">
        <v>877054</v>
      </c>
    </row>
    <row r="3807" spans="1:18" x14ac:dyDescent="0.25">
      <c r="A3807" t="s">
        <v>423</v>
      </c>
      <c r="B3807" t="s">
        <v>424</v>
      </c>
      <c r="C3807" t="s">
        <v>85</v>
      </c>
      <c r="D3807">
        <v>170</v>
      </c>
      <c r="E3807" t="s">
        <v>86</v>
      </c>
      <c r="F3807" t="s">
        <v>87</v>
      </c>
      <c r="G3807" t="s">
        <v>88</v>
      </c>
      <c r="H3807" t="s">
        <v>89</v>
      </c>
      <c r="I3807" t="s">
        <v>200</v>
      </c>
      <c r="J3807" t="s">
        <v>91</v>
      </c>
      <c r="K3807" t="s">
        <v>201</v>
      </c>
      <c r="L3807">
        <v>6362</v>
      </c>
      <c r="M3807">
        <v>2782595</v>
      </c>
      <c r="N3807">
        <v>304096</v>
      </c>
      <c r="O3807">
        <v>66108</v>
      </c>
      <c r="P3807">
        <v>223475</v>
      </c>
      <c r="Q3807" t="s">
        <v>93</v>
      </c>
      <c r="R3807">
        <v>877054</v>
      </c>
    </row>
    <row r="3808" spans="1:18" x14ac:dyDescent="0.25">
      <c r="A3808" t="s">
        <v>423</v>
      </c>
      <c r="B3808" t="s">
        <v>424</v>
      </c>
      <c r="C3808" t="s">
        <v>85</v>
      </c>
      <c r="D3808">
        <v>170</v>
      </c>
      <c r="E3808" t="s">
        <v>86</v>
      </c>
      <c r="F3808" t="s">
        <v>87</v>
      </c>
      <c r="G3808" t="s">
        <v>88</v>
      </c>
      <c r="H3808" t="s">
        <v>89</v>
      </c>
      <c r="I3808" t="s">
        <v>216</v>
      </c>
      <c r="J3808" t="s">
        <v>91</v>
      </c>
      <c r="K3808" t="s">
        <v>217</v>
      </c>
      <c r="L3808">
        <v>17000</v>
      </c>
      <c r="M3808">
        <v>2782595</v>
      </c>
      <c r="N3808">
        <v>304096</v>
      </c>
      <c r="O3808">
        <v>66108</v>
      </c>
      <c r="P3808">
        <v>223475</v>
      </c>
      <c r="Q3808" t="s">
        <v>93</v>
      </c>
      <c r="R3808">
        <v>877054</v>
      </c>
    </row>
    <row r="3809" spans="1:18" x14ac:dyDescent="0.25">
      <c r="A3809" t="s">
        <v>423</v>
      </c>
      <c r="B3809" t="s">
        <v>424</v>
      </c>
      <c r="C3809" t="s">
        <v>85</v>
      </c>
      <c r="D3809">
        <v>170</v>
      </c>
      <c r="E3809" t="s">
        <v>86</v>
      </c>
      <c r="F3809" t="s">
        <v>87</v>
      </c>
      <c r="G3809" t="s">
        <v>88</v>
      </c>
      <c r="H3809" t="s">
        <v>89</v>
      </c>
      <c r="I3809" t="s">
        <v>208</v>
      </c>
      <c r="J3809" t="s">
        <v>91</v>
      </c>
      <c r="K3809" t="s">
        <v>209</v>
      </c>
      <c r="L3809">
        <v>2844</v>
      </c>
      <c r="M3809">
        <v>2782595</v>
      </c>
      <c r="N3809">
        <v>304096</v>
      </c>
      <c r="O3809">
        <v>66108</v>
      </c>
      <c r="P3809">
        <v>223475</v>
      </c>
      <c r="Q3809" t="s">
        <v>93</v>
      </c>
      <c r="R3809">
        <v>877054</v>
      </c>
    </row>
    <row r="3810" spans="1:18" x14ac:dyDescent="0.25">
      <c r="A3810" t="s">
        <v>423</v>
      </c>
      <c r="B3810" t="s">
        <v>424</v>
      </c>
      <c r="C3810" t="s">
        <v>85</v>
      </c>
      <c r="D3810">
        <v>170</v>
      </c>
      <c r="E3810" t="s">
        <v>86</v>
      </c>
      <c r="F3810" t="s">
        <v>87</v>
      </c>
      <c r="G3810" t="s">
        <v>88</v>
      </c>
      <c r="H3810" t="s">
        <v>89</v>
      </c>
      <c r="I3810" t="s">
        <v>208</v>
      </c>
      <c r="J3810" t="s">
        <v>91</v>
      </c>
      <c r="K3810" t="s">
        <v>209</v>
      </c>
      <c r="L3810">
        <v>3210</v>
      </c>
      <c r="M3810">
        <v>2782595</v>
      </c>
      <c r="N3810">
        <v>304096</v>
      </c>
      <c r="O3810">
        <v>66108</v>
      </c>
      <c r="P3810">
        <v>223475</v>
      </c>
      <c r="Q3810" t="s">
        <v>93</v>
      </c>
      <c r="R3810">
        <v>877054</v>
      </c>
    </row>
    <row r="3811" spans="1:18" x14ac:dyDescent="0.25">
      <c r="A3811" t="s">
        <v>423</v>
      </c>
      <c r="B3811" t="s">
        <v>424</v>
      </c>
      <c r="C3811" t="s">
        <v>85</v>
      </c>
      <c r="D3811">
        <v>170</v>
      </c>
      <c r="E3811" t="s">
        <v>86</v>
      </c>
      <c r="F3811" t="s">
        <v>87</v>
      </c>
      <c r="G3811" t="s">
        <v>88</v>
      </c>
      <c r="H3811" t="s">
        <v>89</v>
      </c>
      <c r="I3811" t="s">
        <v>208</v>
      </c>
      <c r="J3811" t="s">
        <v>91</v>
      </c>
      <c r="K3811" t="s">
        <v>209</v>
      </c>
      <c r="L3811">
        <v>3020</v>
      </c>
      <c r="M3811">
        <v>2782595</v>
      </c>
      <c r="N3811">
        <v>304096</v>
      </c>
      <c r="O3811">
        <v>66108</v>
      </c>
      <c r="P3811">
        <v>223475</v>
      </c>
      <c r="Q3811" t="s">
        <v>93</v>
      </c>
      <c r="R3811">
        <v>877054</v>
      </c>
    </row>
    <row r="3812" spans="1:18" x14ac:dyDescent="0.25">
      <c r="A3812" t="s">
        <v>423</v>
      </c>
      <c r="B3812" t="s">
        <v>424</v>
      </c>
      <c r="C3812" t="s">
        <v>85</v>
      </c>
      <c r="D3812">
        <v>170</v>
      </c>
      <c r="E3812" t="s">
        <v>86</v>
      </c>
      <c r="F3812" t="s">
        <v>87</v>
      </c>
      <c r="G3812" t="s">
        <v>88</v>
      </c>
      <c r="H3812" t="s">
        <v>89</v>
      </c>
      <c r="I3812" t="s">
        <v>208</v>
      </c>
      <c r="J3812" t="s">
        <v>91</v>
      </c>
      <c r="K3812" t="s">
        <v>209</v>
      </c>
      <c r="L3812">
        <v>9839</v>
      </c>
      <c r="M3812">
        <v>2782595</v>
      </c>
      <c r="N3812">
        <v>304096</v>
      </c>
      <c r="O3812">
        <v>66108</v>
      </c>
      <c r="P3812">
        <v>223475</v>
      </c>
      <c r="Q3812" t="s">
        <v>93</v>
      </c>
      <c r="R3812">
        <v>877054</v>
      </c>
    </row>
    <row r="3813" spans="1:18" x14ac:dyDescent="0.25">
      <c r="A3813" t="s">
        <v>423</v>
      </c>
      <c r="B3813" t="s">
        <v>424</v>
      </c>
      <c r="C3813" t="s">
        <v>85</v>
      </c>
      <c r="D3813">
        <v>170</v>
      </c>
      <c r="E3813" t="s">
        <v>86</v>
      </c>
      <c r="F3813" t="s">
        <v>87</v>
      </c>
      <c r="G3813" t="s">
        <v>88</v>
      </c>
      <c r="H3813" t="s">
        <v>89</v>
      </c>
      <c r="I3813" t="s">
        <v>208</v>
      </c>
      <c r="J3813" t="s">
        <v>91</v>
      </c>
      <c r="K3813" t="s">
        <v>209</v>
      </c>
      <c r="L3813">
        <v>4325</v>
      </c>
      <c r="M3813">
        <v>2782595</v>
      </c>
      <c r="N3813">
        <v>304096</v>
      </c>
      <c r="O3813">
        <v>66108</v>
      </c>
      <c r="P3813">
        <v>223475</v>
      </c>
      <c r="Q3813" t="s">
        <v>93</v>
      </c>
      <c r="R3813">
        <v>877054</v>
      </c>
    </row>
    <row r="3814" spans="1:18" x14ac:dyDescent="0.25">
      <c r="A3814" t="s">
        <v>423</v>
      </c>
      <c r="B3814" t="s">
        <v>424</v>
      </c>
      <c r="C3814" t="s">
        <v>85</v>
      </c>
      <c r="D3814">
        <v>170</v>
      </c>
      <c r="E3814" t="s">
        <v>86</v>
      </c>
      <c r="F3814" t="s">
        <v>87</v>
      </c>
      <c r="G3814" t="s">
        <v>88</v>
      </c>
      <c r="H3814" t="s">
        <v>89</v>
      </c>
      <c r="I3814" t="s">
        <v>208</v>
      </c>
      <c r="J3814" t="s">
        <v>91</v>
      </c>
      <c r="K3814" t="s">
        <v>209</v>
      </c>
      <c r="L3814">
        <v>1050</v>
      </c>
      <c r="M3814">
        <v>2782595</v>
      </c>
      <c r="N3814">
        <v>304096</v>
      </c>
      <c r="O3814">
        <v>66108</v>
      </c>
      <c r="P3814">
        <v>223475</v>
      </c>
      <c r="Q3814" t="s">
        <v>93</v>
      </c>
      <c r="R3814">
        <v>877054</v>
      </c>
    </row>
    <row r="3815" spans="1:18" x14ac:dyDescent="0.25">
      <c r="A3815" t="s">
        <v>423</v>
      </c>
      <c r="B3815" t="s">
        <v>424</v>
      </c>
      <c r="C3815" t="s">
        <v>85</v>
      </c>
      <c r="D3815">
        <v>170</v>
      </c>
      <c r="E3815" t="s">
        <v>86</v>
      </c>
      <c r="F3815" t="s">
        <v>87</v>
      </c>
      <c r="G3815" t="s">
        <v>88</v>
      </c>
      <c r="H3815" t="s">
        <v>89</v>
      </c>
      <c r="I3815" t="s">
        <v>208</v>
      </c>
      <c r="J3815" t="s">
        <v>91</v>
      </c>
      <c r="K3815" t="s">
        <v>209</v>
      </c>
      <c r="L3815">
        <v>2688</v>
      </c>
      <c r="M3815">
        <v>2782595</v>
      </c>
      <c r="N3815">
        <v>304096</v>
      </c>
      <c r="O3815">
        <v>66108</v>
      </c>
      <c r="P3815">
        <v>223475</v>
      </c>
      <c r="Q3815" t="s">
        <v>93</v>
      </c>
      <c r="R3815">
        <v>877054</v>
      </c>
    </row>
    <row r="3816" spans="1:18" x14ac:dyDescent="0.25">
      <c r="A3816" t="s">
        <v>423</v>
      </c>
      <c r="B3816" t="s">
        <v>424</v>
      </c>
      <c r="C3816" t="s">
        <v>85</v>
      </c>
      <c r="D3816">
        <v>170</v>
      </c>
      <c r="E3816" t="s">
        <v>86</v>
      </c>
      <c r="F3816" t="s">
        <v>87</v>
      </c>
      <c r="G3816" t="s">
        <v>88</v>
      </c>
      <c r="H3816" t="s">
        <v>89</v>
      </c>
      <c r="I3816" t="s">
        <v>208</v>
      </c>
      <c r="J3816" t="s">
        <v>91</v>
      </c>
      <c r="K3816" t="s">
        <v>209</v>
      </c>
      <c r="L3816">
        <v>3700</v>
      </c>
      <c r="M3816">
        <v>2782595</v>
      </c>
      <c r="N3816">
        <v>304096</v>
      </c>
      <c r="O3816">
        <v>66108</v>
      </c>
      <c r="P3816">
        <v>223475</v>
      </c>
      <c r="Q3816" t="s">
        <v>93</v>
      </c>
      <c r="R3816">
        <v>877054</v>
      </c>
    </row>
    <row r="3817" spans="1:18" x14ac:dyDescent="0.25">
      <c r="A3817" t="s">
        <v>423</v>
      </c>
      <c r="B3817" t="s">
        <v>424</v>
      </c>
      <c r="C3817" t="s">
        <v>85</v>
      </c>
      <c r="D3817">
        <v>170</v>
      </c>
      <c r="E3817" t="s">
        <v>86</v>
      </c>
      <c r="F3817" t="s">
        <v>87</v>
      </c>
      <c r="G3817" t="s">
        <v>88</v>
      </c>
      <c r="H3817" t="s">
        <v>89</v>
      </c>
      <c r="I3817" t="s">
        <v>208</v>
      </c>
      <c r="J3817" t="s">
        <v>91</v>
      </c>
      <c r="K3817" t="s">
        <v>209</v>
      </c>
      <c r="L3817">
        <v>690</v>
      </c>
      <c r="M3817">
        <v>2782595</v>
      </c>
      <c r="N3817">
        <v>304096</v>
      </c>
      <c r="O3817">
        <v>66108</v>
      </c>
      <c r="P3817">
        <v>223475</v>
      </c>
      <c r="Q3817" t="s">
        <v>93</v>
      </c>
      <c r="R3817">
        <v>877054</v>
      </c>
    </row>
    <row r="3818" spans="1:18" x14ac:dyDescent="0.25">
      <c r="A3818" t="s">
        <v>423</v>
      </c>
      <c r="B3818" t="s">
        <v>424</v>
      </c>
      <c r="C3818" t="s">
        <v>85</v>
      </c>
      <c r="D3818">
        <v>170</v>
      </c>
      <c r="E3818" t="s">
        <v>86</v>
      </c>
      <c r="F3818" t="s">
        <v>87</v>
      </c>
      <c r="G3818" t="s">
        <v>88</v>
      </c>
      <c r="H3818" t="s">
        <v>89</v>
      </c>
      <c r="I3818" t="s">
        <v>208</v>
      </c>
      <c r="J3818" t="s">
        <v>91</v>
      </c>
      <c r="K3818" t="s">
        <v>209</v>
      </c>
      <c r="L3818">
        <v>2004</v>
      </c>
      <c r="M3818">
        <v>2782595</v>
      </c>
      <c r="N3818">
        <v>304096</v>
      </c>
      <c r="O3818">
        <v>66108</v>
      </c>
      <c r="P3818">
        <v>223475</v>
      </c>
      <c r="Q3818" t="s">
        <v>93</v>
      </c>
      <c r="R3818">
        <v>877054</v>
      </c>
    </row>
    <row r="3819" spans="1:18" x14ac:dyDescent="0.25">
      <c r="A3819" t="s">
        <v>423</v>
      </c>
      <c r="B3819" t="s">
        <v>424</v>
      </c>
      <c r="C3819" t="s">
        <v>85</v>
      </c>
      <c r="D3819">
        <v>170</v>
      </c>
      <c r="E3819" t="s">
        <v>86</v>
      </c>
      <c r="F3819" t="s">
        <v>87</v>
      </c>
      <c r="G3819" t="s">
        <v>88</v>
      </c>
      <c r="H3819" t="s">
        <v>89</v>
      </c>
      <c r="I3819" t="s">
        <v>158</v>
      </c>
      <c r="J3819" t="s">
        <v>91</v>
      </c>
      <c r="K3819" t="s">
        <v>159</v>
      </c>
      <c r="L3819">
        <v>2500</v>
      </c>
      <c r="M3819">
        <v>2782595</v>
      </c>
      <c r="N3819">
        <v>304096</v>
      </c>
      <c r="O3819">
        <v>66108</v>
      </c>
      <c r="P3819">
        <v>223475</v>
      </c>
      <c r="Q3819" t="s">
        <v>93</v>
      </c>
      <c r="R3819">
        <v>877054</v>
      </c>
    </row>
    <row r="3820" spans="1:18" x14ac:dyDescent="0.25">
      <c r="A3820" t="s">
        <v>423</v>
      </c>
      <c r="B3820" t="s">
        <v>424</v>
      </c>
      <c r="C3820" t="s">
        <v>85</v>
      </c>
      <c r="D3820">
        <v>170</v>
      </c>
      <c r="E3820" t="s">
        <v>86</v>
      </c>
      <c r="F3820" t="s">
        <v>87</v>
      </c>
      <c r="G3820" t="s">
        <v>88</v>
      </c>
      <c r="H3820" t="s">
        <v>89</v>
      </c>
      <c r="I3820" t="s">
        <v>208</v>
      </c>
      <c r="J3820" t="s">
        <v>91</v>
      </c>
      <c r="K3820" t="s">
        <v>209</v>
      </c>
      <c r="L3820">
        <v>1272</v>
      </c>
      <c r="M3820">
        <v>2782595</v>
      </c>
      <c r="N3820">
        <v>304096</v>
      </c>
      <c r="O3820">
        <v>66108</v>
      </c>
      <c r="P3820">
        <v>223475</v>
      </c>
      <c r="Q3820" t="s">
        <v>93</v>
      </c>
      <c r="R3820">
        <v>877054</v>
      </c>
    </row>
    <row r="3821" spans="1:18" x14ac:dyDescent="0.25">
      <c r="A3821" t="s">
        <v>423</v>
      </c>
      <c r="B3821" t="s">
        <v>424</v>
      </c>
      <c r="C3821" t="s">
        <v>85</v>
      </c>
      <c r="D3821">
        <v>170</v>
      </c>
      <c r="E3821" t="s">
        <v>86</v>
      </c>
      <c r="F3821" t="s">
        <v>87</v>
      </c>
      <c r="G3821" t="s">
        <v>88</v>
      </c>
      <c r="H3821" t="s">
        <v>89</v>
      </c>
      <c r="I3821" t="s">
        <v>168</v>
      </c>
      <c r="J3821" t="s">
        <v>91</v>
      </c>
      <c r="K3821" t="s">
        <v>169</v>
      </c>
      <c r="L3821">
        <v>38352</v>
      </c>
      <c r="M3821">
        <v>2782595</v>
      </c>
      <c r="N3821">
        <v>304096</v>
      </c>
      <c r="O3821">
        <v>66108</v>
      </c>
      <c r="P3821">
        <v>223475</v>
      </c>
      <c r="Q3821" t="s">
        <v>93</v>
      </c>
      <c r="R3821">
        <v>877054</v>
      </c>
    </row>
    <row r="3822" spans="1:18" x14ac:dyDescent="0.25">
      <c r="A3822" t="s">
        <v>423</v>
      </c>
      <c r="B3822" t="s">
        <v>424</v>
      </c>
      <c r="C3822" t="s">
        <v>85</v>
      </c>
      <c r="D3822">
        <v>170</v>
      </c>
      <c r="E3822" t="s">
        <v>86</v>
      </c>
      <c r="F3822" t="s">
        <v>87</v>
      </c>
      <c r="G3822" t="s">
        <v>88</v>
      </c>
      <c r="H3822" t="s">
        <v>89</v>
      </c>
      <c r="I3822" t="s">
        <v>208</v>
      </c>
      <c r="J3822" t="s">
        <v>91</v>
      </c>
      <c r="K3822" t="s">
        <v>209</v>
      </c>
      <c r="L3822">
        <v>1308</v>
      </c>
      <c r="M3822">
        <v>2782595</v>
      </c>
      <c r="N3822">
        <v>304096</v>
      </c>
      <c r="O3822">
        <v>66108</v>
      </c>
      <c r="P3822">
        <v>223475</v>
      </c>
      <c r="Q3822" t="s">
        <v>93</v>
      </c>
      <c r="R3822">
        <v>877054</v>
      </c>
    </row>
    <row r="3823" spans="1:18" x14ac:dyDescent="0.25">
      <c r="A3823" t="s">
        <v>423</v>
      </c>
      <c r="B3823" t="s">
        <v>424</v>
      </c>
      <c r="C3823" t="s">
        <v>85</v>
      </c>
      <c r="D3823">
        <v>170</v>
      </c>
      <c r="E3823" t="s">
        <v>86</v>
      </c>
      <c r="F3823" t="s">
        <v>87</v>
      </c>
      <c r="G3823" t="s">
        <v>88</v>
      </c>
      <c r="H3823" t="s">
        <v>89</v>
      </c>
      <c r="I3823" t="s">
        <v>212</v>
      </c>
      <c r="J3823" t="s">
        <v>91</v>
      </c>
      <c r="K3823" t="s">
        <v>213</v>
      </c>
      <c r="L3823">
        <v>7516</v>
      </c>
      <c r="M3823">
        <v>2782595</v>
      </c>
      <c r="N3823">
        <v>304096</v>
      </c>
      <c r="O3823">
        <v>66108</v>
      </c>
      <c r="P3823">
        <v>223475</v>
      </c>
      <c r="Q3823" t="s">
        <v>93</v>
      </c>
      <c r="R3823">
        <v>877054</v>
      </c>
    </row>
    <row r="3824" spans="1:18" x14ac:dyDescent="0.25">
      <c r="A3824" t="s">
        <v>423</v>
      </c>
      <c r="B3824" t="s">
        <v>424</v>
      </c>
      <c r="C3824" t="s">
        <v>85</v>
      </c>
      <c r="D3824">
        <v>170</v>
      </c>
      <c r="E3824" t="s">
        <v>86</v>
      </c>
      <c r="F3824" t="s">
        <v>87</v>
      </c>
      <c r="G3824" t="s">
        <v>88</v>
      </c>
      <c r="H3824" t="s">
        <v>89</v>
      </c>
      <c r="I3824" t="s">
        <v>136</v>
      </c>
      <c r="J3824" t="s">
        <v>91</v>
      </c>
      <c r="K3824" t="s">
        <v>137</v>
      </c>
      <c r="L3824">
        <v>200</v>
      </c>
      <c r="M3824">
        <v>2782595</v>
      </c>
      <c r="N3824">
        <v>304096</v>
      </c>
      <c r="O3824">
        <v>66108</v>
      </c>
      <c r="P3824">
        <v>223475</v>
      </c>
      <c r="Q3824" t="s">
        <v>93</v>
      </c>
      <c r="R3824">
        <v>877054</v>
      </c>
    </row>
    <row r="3825" spans="1:18" x14ac:dyDescent="0.25">
      <c r="A3825" t="s">
        <v>423</v>
      </c>
      <c r="B3825" t="s">
        <v>424</v>
      </c>
      <c r="C3825" t="s">
        <v>85</v>
      </c>
      <c r="D3825">
        <v>170</v>
      </c>
      <c r="E3825" t="s">
        <v>86</v>
      </c>
      <c r="F3825" t="s">
        <v>87</v>
      </c>
      <c r="G3825" t="s">
        <v>88</v>
      </c>
      <c r="H3825" t="s">
        <v>89</v>
      </c>
      <c r="I3825" t="s">
        <v>136</v>
      </c>
      <c r="J3825" t="s">
        <v>91</v>
      </c>
      <c r="K3825" t="s">
        <v>137</v>
      </c>
      <c r="L3825">
        <v>1800</v>
      </c>
      <c r="M3825">
        <v>2782595</v>
      </c>
      <c r="N3825">
        <v>304096</v>
      </c>
      <c r="O3825">
        <v>66108</v>
      </c>
      <c r="P3825">
        <v>223475</v>
      </c>
      <c r="Q3825" t="s">
        <v>93</v>
      </c>
      <c r="R3825">
        <v>877054</v>
      </c>
    </row>
    <row r="3826" spans="1:18" x14ac:dyDescent="0.25">
      <c r="A3826" t="s">
        <v>423</v>
      </c>
      <c r="B3826" t="s">
        <v>424</v>
      </c>
      <c r="C3826" t="s">
        <v>85</v>
      </c>
      <c r="D3826">
        <v>170</v>
      </c>
      <c r="E3826" t="s">
        <v>86</v>
      </c>
      <c r="F3826" t="s">
        <v>87</v>
      </c>
      <c r="G3826" t="s">
        <v>88</v>
      </c>
      <c r="H3826" t="s">
        <v>89</v>
      </c>
      <c r="I3826" t="s">
        <v>136</v>
      </c>
      <c r="J3826" t="s">
        <v>91</v>
      </c>
      <c r="K3826" t="s">
        <v>137</v>
      </c>
      <c r="L3826">
        <v>438</v>
      </c>
      <c r="M3826">
        <v>2782595</v>
      </c>
      <c r="N3826">
        <v>304096</v>
      </c>
      <c r="O3826">
        <v>66108</v>
      </c>
      <c r="P3826">
        <v>223475</v>
      </c>
      <c r="Q3826" t="s">
        <v>93</v>
      </c>
      <c r="R3826">
        <v>877054</v>
      </c>
    </row>
    <row r="3827" spans="1:18" x14ac:dyDescent="0.25">
      <c r="A3827" t="s">
        <v>423</v>
      </c>
      <c r="B3827" t="s">
        <v>424</v>
      </c>
      <c r="C3827" t="s">
        <v>85</v>
      </c>
      <c r="D3827">
        <v>170</v>
      </c>
      <c r="E3827" t="s">
        <v>86</v>
      </c>
      <c r="F3827" t="s">
        <v>87</v>
      </c>
      <c r="G3827" t="s">
        <v>88</v>
      </c>
      <c r="H3827" t="s">
        <v>89</v>
      </c>
      <c r="I3827" t="s">
        <v>136</v>
      </c>
      <c r="J3827" t="s">
        <v>91</v>
      </c>
      <c r="K3827" t="s">
        <v>137</v>
      </c>
      <c r="L3827">
        <v>3156</v>
      </c>
      <c r="M3827">
        <v>2782595</v>
      </c>
      <c r="N3827">
        <v>304096</v>
      </c>
      <c r="O3827">
        <v>66108</v>
      </c>
      <c r="P3827">
        <v>223475</v>
      </c>
      <c r="Q3827" t="s">
        <v>93</v>
      </c>
      <c r="R3827">
        <v>877054</v>
      </c>
    </row>
    <row r="3828" spans="1:18" x14ac:dyDescent="0.25">
      <c r="A3828" t="s">
        <v>423</v>
      </c>
      <c r="B3828" t="s">
        <v>424</v>
      </c>
      <c r="C3828" t="s">
        <v>85</v>
      </c>
      <c r="D3828">
        <v>170</v>
      </c>
      <c r="E3828" t="s">
        <v>86</v>
      </c>
      <c r="F3828" t="s">
        <v>87</v>
      </c>
      <c r="G3828" t="s">
        <v>88</v>
      </c>
      <c r="H3828" t="s">
        <v>89</v>
      </c>
      <c r="I3828" t="s">
        <v>136</v>
      </c>
      <c r="J3828" t="s">
        <v>91</v>
      </c>
      <c r="K3828" t="s">
        <v>137</v>
      </c>
      <c r="L3828">
        <v>600</v>
      </c>
      <c r="M3828">
        <v>2782595</v>
      </c>
      <c r="N3828">
        <v>304096</v>
      </c>
      <c r="O3828">
        <v>66108</v>
      </c>
      <c r="P3828">
        <v>223475</v>
      </c>
      <c r="Q3828" t="s">
        <v>93</v>
      </c>
      <c r="R3828">
        <v>877054</v>
      </c>
    </row>
    <row r="3829" spans="1:18" x14ac:dyDescent="0.25">
      <c r="A3829" t="s">
        <v>423</v>
      </c>
      <c r="B3829" t="s">
        <v>424</v>
      </c>
      <c r="C3829" t="s">
        <v>85</v>
      </c>
      <c r="D3829">
        <v>170</v>
      </c>
      <c r="E3829" t="s">
        <v>86</v>
      </c>
      <c r="F3829" t="s">
        <v>87</v>
      </c>
      <c r="G3829" t="s">
        <v>88</v>
      </c>
      <c r="H3829" t="s">
        <v>89</v>
      </c>
      <c r="I3829" t="s">
        <v>90</v>
      </c>
      <c r="J3829" t="s">
        <v>91</v>
      </c>
      <c r="K3829" t="s">
        <v>92</v>
      </c>
      <c r="L3829">
        <v>0</v>
      </c>
      <c r="M3829">
        <v>2782595</v>
      </c>
      <c r="N3829">
        <v>304096</v>
      </c>
      <c r="O3829">
        <v>66108</v>
      </c>
      <c r="P3829">
        <v>223475</v>
      </c>
      <c r="Q3829" t="s">
        <v>93</v>
      </c>
      <c r="R3829">
        <v>877054</v>
      </c>
    </row>
    <row r="3830" spans="1:18" x14ac:dyDescent="0.25">
      <c r="A3830" t="s">
        <v>423</v>
      </c>
      <c r="B3830" t="s">
        <v>424</v>
      </c>
      <c r="C3830" t="s">
        <v>85</v>
      </c>
      <c r="D3830">
        <v>170</v>
      </c>
      <c r="E3830" t="s">
        <v>86</v>
      </c>
      <c r="F3830" t="s">
        <v>87</v>
      </c>
      <c r="G3830" t="s">
        <v>88</v>
      </c>
      <c r="H3830" t="s">
        <v>89</v>
      </c>
      <c r="I3830" t="s">
        <v>94</v>
      </c>
      <c r="J3830" t="s">
        <v>91</v>
      </c>
      <c r="K3830" t="s">
        <v>95</v>
      </c>
      <c r="L3830">
        <v>0</v>
      </c>
      <c r="M3830">
        <v>2782595</v>
      </c>
      <c r="N3830">
        <v>304096</v>
      </c>
      <c r="O3830">
        <v>66108</v>
      </c>
      <c r="P3830">
        <v>223475</v>
      </c>
      <c r="Q3830" t="s">
        <v>93</v>
      </c>
      <c r="R3830">
        <v>877054</v>
      </c>
    </row>
    <row r="3831" spans="1:18" x14ac:dyDescent="0.25">
      <c r="A3831" t="s">
        <v>423</v>
      </c>
      <c r="B3831" t="s">
        <v>424</v>
      </c>
      <c r="C3831" t="s">
        <v>85</v>
      </c>
      <c r="D3831">
        <v>170</v>
      </c>
      <c r="E3831" t="s">
        <v>86</v>
      </c>
      <c r="F3831" t="s">
        <v>87</v>
      </c>
      <c r="G3831" t="s">
        <v>88</v>
      </c>
      <c r="H3831" t="s">
        <v>89</v>
      </c>
      <c r="I3831" t="s">
        <v>96</v>
      </c>
      <c r="J3831" t="s">
        <v>91</v>
      </c>
      <c r="K3831" t="s">
        <v>97</v>
      </c>
      <c r="L3831">
        <v>0</v>
      </c>
      <c r="M3831">
        <v>2782595</v>
      </c>
      <c r="N3831">
        <v>304096</v>
      </c>
      <c r="O3831">
        <v>66108</v>
      </c>
      <c r="P3831">
        <v>223475</v>
      </c>
      <c r="Q3831" t="s">
        <v>93</v>
      </c>
      <c r="R3831">
        <v>877054</v>
      </c>
    </row>
    <row r="3832" spans="1:18" x14ac:dyDescent="0.25">
      <c r="A3832" t="s">
        <v>423</v>
      </c>
      <c r="B3832" t="s">
        <v>424</v>
      </c>
      <c r="C3832" t="s">
        <v>85</v>
      </c>
      <c r="D3832">
        <v>170</v>
      </c>
      <c r="E3832" t="s">
        <v>86</v>
      </c>
      <c r="F3832" t="s">
        <v>87</v>
      </c>
      <c r="G3832" t="s">
        <v>88</v>
      </c>
      <c r="H3832" t="s">
        <v>89</v>
      </c>
      <c r="I3832" t="s">
        <v>98</v>
      </c>
      <c r="J3832" t="s">
        <v>91</v>
      </c>
      <c r="K3832" t="s">
        <v>99</v>
      </c>
      <c r="L3832">
        <v>0</v>
      </c>
      <c r="M3832">
        <v>2782595</v>
      </c>
      <c r="N3832">
        <v>304096</v>
      </c>
      <c r="O3832">
        <v>66108</v>
      </c>
      <c r="P3832">
        <v>223475</v>
      </c>
      <c r="Q3832" t="s">
        <v>93</v>
      </c>
      <c r="R3832">
        <v>877054</v>
      </c>
    </row>
    <row r="3833" spans="1:18" x14ac:dyDescent="0.25">
      <c r="A3833" t="s">
        <v>423</v>
      </c>
      <c r="B3833" t="s">
        <v>424</v>
      </c>
      <c r="C3833" t="s">
        <v>85</v>
      </c>
      <c r="D3833">
        <v>170</v>
      </c>
      <c r="E3833" t="s">
        <v>86</v>
      </c>
      <c r="F3833" t="s">
        <v>87</v>
      </c>
      <c r="G3833" t="s">
        <v>88</v>
      </c>
      <c r="H3833" t="s">
        <v>89</v>
      </c>
      <c r="I3833" t="s">
        <v>100</v>
      </c>
      <c r="J3833" t="s">
        <v>91</v>
      </c>
      <c r="K3833" t="s">
        <v>101</v>
      </c>
      <c r="L3833">
        <v>0</v>
      </c>
      <c r="M3833">
        <v>2782595</v>
      </c>
      <c r="N3833">
        <v>304096</v>
      </c>
      <c r="O3833">
        <v>66108</v>
      </c>
      <c r="P3833">
        <v>223475</v>
      </c>
      <c r="Q3833" t="s">
        <v>93</v>
      </c>
      <c r="R3833">
        <v>877054</v>
      </c>
    </row>
    <row r="3834" spans="1:18" x14ac:dyDescent="0.25">
      <c r="A3834" t="s">
        <v>423</v>
      </c>
      <c r="B3834" t="s">
        <v>424</v>
      </c>
      <c r="C3834" t="s">
        <v>85</v>
      </c>
      <c r="D3834">
        <v>170</v>
      </c>
      <c r="E3834" t="s">
        <v>86</v>
      </c>
      <c r="F3834" t="s">
        <v>87</v>
      </c>
      <c r="G3834" t="s">
        <v>88</v>
      </c>
      <c r="H3834" t="s">
        <v>89</v>
      </c>
      <c r="I3834" t="s">
        <v>102</v>
      </c>
      <c r="J3834" t="s">
        <v>91</v>
      </c>
      <c r="K3834" t="s">
        <v>103</v>
      </c>
      <c r="L3834">
        <v>0</v>
      </c>
      <c r="M3834">
        <v>2782595</v>
      </c>
      <c r="N3834">
        <v>304096</v>
      </c>
      <c r="O3834">
        <v>66108</v>
      </c>
      <c r="P3834">
        <v>223475</v>
      </c>
      <c r="Q3834" t="s">
        <v>93</v>
      </c>
      <c r="R3834">
        <v>877054</v>
      </c>
    </row>
    <row r="3835" spans="1:18" x14ac:dyDescent="0.25">
      <c r="A3835" t="s">
        <v>423</v>
      </c>
      <c r="B3835" t="s">
        <v>424</v>
      </c>
      <c r="C3835" t="s">
        <v>85</v>
      </c>
      <c r="D3835">
        <v>170</v>
      </c>
      <c r="E3835" t="s">
        <v>86</v>
      </c>
      <c r="F3835" t="s">
        <v>87</v>
      </c>
      <c r="G3835" t="s">
        <v>88</v>
      </c>
      <c r="H3835" t="s">
        <v>89</v>
      </c>
      <c r="I3835" t="s">
        <v>104</v>
      </c>
      <c r="J3835" t="s">
        <v>91</v>
      </c>
      <c r="K3835" t="s">
        <v>105</v>
      </c>
      <c r="L3835">
        <v>0</v>
      </c>
      <c r="M3835">
        <v>2782595</v>
      </c>
      <c r="N3835">
        <v>304096</v>
      </c>
      <c r="O3835">
        <v>66108</v>
      </c>
      <c r="P3835">
        <v>223475</v>
      </c>
      <c r="Q3835" t="s">
        <v>93</v>
      </c>
      <c r="R3835">
        <v>877054</v>
      </c>
    </row>
    <row r="3836" spans="1:18" x14ac:dyDescent="0.25">
      <c r="A3836" t="s">
        <v>423</v>
      </c>
      <c r="B3836" t="s">
        <v>424</v>
      </c>
      <c r="C3836" t="s">
        <v>85</v>
      </c>
      <c r="D3836">
        <v>170</v>
      </c>
      <c r="E3836" t="s">
        <v>86</v>
      </c>
      <c r="F3836" t="s">
        <v>87</v>
      </c>
      <c r="G3836" t="s">
        <v>88</v>
      </c>
      <c r="H3836" t="s">
        <v>89</v>
      </c>
      <c r="I3836" t="s">
        <v>106</v>
      </c>
      <c r="J3836" t="s">
        <v>91</v>
      </c>
      <c r="K3836" t="s">
        <v>107</v>
      </c>
      <c r="L3836">
        <v>0</v>
      </c>
      <c r="M3836">
        <v>2782595</v>
      </c>
      <c r="N3836">
        <v>304096</v>
      </c>
      <c r="O3836">
        <v>66108</v>
      </c>
      <c r="P3836">
        <v>223475</v>
      </c>
      <c r="Q3836" t="s">
        <v>93</v>
      </c>
      <c r="R3836">
        <v>877054</v>
      </c>
    </row>
    <row r="3837" spans="1:18" x14ac:dyDescent="0.25">
      <c r="A3837" t="s">
        <v>423</v>
      </c>
      <c r="B3837" t="s">
        <v>424</v>
      </c>
      <c r="C3837" t="s">
        <v>85</v>
      </c>
      <c r="D3837">
        <v>170</v>
      </c>
      <c r="E3837" t="s">
        <v>86</v>
      </c>
      <c r="F3837" t="s">
        <v>87</v>
      </c>
      <c r="G3837" t="s">
        <v>88</v>
      </c>
      <c r="H3837" t="s">
        <v>89</v>
      </c>
      <c r="I3837" t="s">
        <v>108</v>
      </c>
      <c r="J3837" t="s">
        <v>91</v>
      </c>
      <c r="K3837" t="s">
        <v>109</v>
      </c>
      <c r="L3837">
        <v>0</v>
      </c>
      <c r="M3837">
        <v>2782595</v>
      </c>
      <c r="N3837">
        <v>304096</v>
      </c>
      <c r="O3837">
        <v>66108</v>
      </c>
      <c r="P3837">
        <v>223475</v>
      </c>
      <c r="Q3837" t="s">
        <v>93</v>
      </c>
      <c r="R3837">
        <v>877054</v>
      </c>
    </row>
    <row r="3838" spans="1:18" x14ac:dyDescent="0.25">
      <c r="A3838" t="s">
        <v>423</v>
      </c>
      <c r="B3838" t="s">
        <v>424</v>
      </c>
      <c r="C3838" t="s">
        <v>85</v>
      </c>
      <c r="D3838">
        <v>170</v>
      </c>
      <c r="E3838" t="s">
        <v>86</v>
      </c>
      <c r="F3838" t="s">
        <v>87</v>
      </c>
      <c r="G3838" t="s">
        <v>88</v>
      </c>
      <c r="H3838" t="s">
        <v>89</v>
      </c>
      <c r="I3838" t="s">
        <v>110</v>
      </c>
      <c r="J3838" t="s">
        <v>91</v>
      </c>
      <c r="K3838" t="s">
        <v>111</v>
      </c>
      <c r="L3838">
        <v>0</v>
      </c>
      <c r="M3838">
        <v>2782595</v>
      </c>
      <c r="N3838">
        <v>304096</v>
      </c>
      <c r="O3838">
        <v>66108</v>
      </c>
      <c r="P3838">
        <v>223475</v>
      </c>
      <c r="Q3838" t="s">
        <v>93</v>
      </c>
      <c r="R3838">
        <v>877054</v>
      </c>
    </row>
    <row r="3839" spans="1:18" x14ac:dyDescent="0.25">
      <c r="A3839" t="s">
        <v>423</v>
      </c>
      <c r="B3839" t="s">
        <v>424</v>
      </c>
      <c r="C3839" t="s">
        <v>85</v>
      </c>
      <c r="D3839">
        <v>170</v>
      </c>
      <c r="E3839" t="s">
        <v>86</v>
      </c>
      <c r="F3839" t="s">
        <v>87</v>
      </c>
      <c r="G3839" t="s">
        <v>88</v>
      </c>
      <c r="H3839" t="s">
        <v>89</v>
      </c>
      <c r="I3839" t="s">
        <v>112</v>
      </c>
      <c r="J3839" t="s">
        <v>91</v>
      </c>
      <c r="K3839" t="s">
        <v>113</v>
      </c>
      <c r="L3839">
        <v>9000</v>
      </c>
      <c r="M3839">
        <v>2782595</v>
      </c>
      <c r="N3839">
        <v>304096</v>
      </c>
      <c r="O3839">
        <v>66108</v>
      </c>
      <c r="P3839">
        <v>223475</v>
      </c>
      <c r="Q3839" t="s">
        <v>93</v>
      </c>
      <c r="R3839">
        <v>877054</v>
      </c>
    </row>
    <row r="3840" spans="1:18" x14ac:dyDescent="0.25">
      <c r="A3840" t="s">
        <v>423</v>
      </c>
      <c r="B3840" t="s">
        <v>424</v>
      </c>
      <c r="C3840" t="s">
        <v>85</v>
      </c>
      <c r="D3840">
        <v>170</v>
      </c>
      <c r="E3840" t="s">
        <v>86</v>
      </c>
      <c r="F3840" t="s">
        <v>87</v>
      </c>
      <c r="G3840" t="s">
        <v>88</v>
      </c>
      <c r="H3840" t="s">
        <v>89</v>
      </c>
      <c r="I3840" t="s">
        <v>114</v>
      </c>
      <c r="J3840" t="s">
        <v>91</v>
      </c>
      <c r="K3840" t="s">
        <v>115</v>
      </c>
      <c r="L3840">
        <v>0</v>
      </c>
      <c r="M3840">
        <v>2782595</v>
      </c>
      <c r="N3840">
        <v>304096</v>
      </c>
      <c r="O3840">
        <v>66108</v>
      </c>
      <c r="P3840">
        <v>223475</v>
      </c>
      <c r="Q3840" t="s">
        <v>93</v>
      </c>
      <c r="R3840">
        <v>877054</v>
      </c>
    </row>
    <row r="3841" spans="1:18" x14ac:dyDescent="0.25">
      <c r="A3841" t="s">
        <v>423</v>
      </c>
      <c r="B3841" t="s">
        <v>424</v>
      </c>
      <c r="C3841" t="s">
        <v>85</v>
      </c>
      <c r="D3841">
        <v>170</v>
      </c>
      <c r="E3841" t="s">
        <v>86</v>
      </c>
      <c r="F3841" t="s">
        <v>87</v>
      </c>
      <c r="G3841" t="s">
        <v>88</v>
      </c>
      <c r="H3841" t="s">
        <v>89</v>
      </c>
      <c r="I3841" t="s">
        <v>116</v>
      </c>
      <c r="J3841" t="s">
        <v>91</v>
      </c>
      <c r="K3841" t="s">
        <v>117</v>
      </c>
      <c r="L3841">
        <v>0</v>
      </c>
      <c r="M3841">
        <v>2782595</v>
      </c>
      <c r="N3841">
        <v>304096</v>
      </c>
      <c r="O3841">
        <v>66108</v>
      </c>
      <c r="P3841">
        <v>223475</v>
      </c>
      <c r="Q3841" t="s">
        <v>93</v>
      </c>
      <c r="R3841">
        <v>877054</v>
      </c>
    </row>
    <row r="3842" spans="1:18" x14ac:dyDescent="0.25">
      <c r="A3842" t="s">
        <v>423</v>
      </c>
      <c r="B3842" t="s">
        <v>424</v>
      </c>
      <c r="C3842" t="s">
        <v>85</v>
      </c>
      <c r="D3842">
        <v>170</v>
      </c>
      <c r="E3842" t="s">
        <v>86</v>
      </c>
      <c r="F3842" t="s">
        <v>87</v>
      </c>
      <c r="G3842" t="s">
        <v>88</v>
      </c>
      <c r="H3842" t="s">
        <v>89</v>
      </c>
      <c r="I3842" t="s">
        <v>118</v>
      </c>
      <c r="J3842" t="s">
        <v>91</v>
      </c>
      <c r="K3842" t="s">
        <v>119</v>
      </c>
      <c r="L3842">
        <v>0</v>
      </c>
      <c r="M3842">
        <v>2782595</v>
      </c>
      <c r="N3842">
        <v>304096</v>
      </c>
      <c r="O3842">
        <v>66108</v>
      </c>
      <c r="P3842">
        <v>223475</v>
      </c>
      <c r="Q3842" t="s">
        <v>93</v>
      </c>
      <c r="R3842">
        <v>877054</v>
      </c>
    </row>
    <row r="3843" spans="1:18" x14ac:dyDescent="0.25">
      <c r="A3843" t="s">
        <v>423</v>
      </c>
      <c r="B3843" t="s">
        <v>424</v>
      </c>
      <c r="C3843" t="s">
        <v>85</v>
      </c>
      <c r="D3843">
        <v>170</v>
      </c>
      <c r="E3843" t="s">
        <v>86</v>
      </c>
      <c r="F3843" t="s">
        <v>87</v>
      </c>
      <c r="G3843" t="s">
        <v>88</v>
      </c>
      <c r="H3843" t="s">
        <v>89</v>
      </c>
      <c r="I3843" t="s">
        <v>120</v>
      </c>
      <c r="J3843" t="s">
        <v>91</v>
      </c>
      <c r="K3843" t="s">
        <v>121</v>
      </c>
      <c r="L3843">
        <v>0</v>
      </c>
      <c r="M3843">
        <v>2782595</v>
      </c>
      <c r="N3843">
        <v>304096</v>
      </c>
      <c r="O3843">
        <v>66108</v>
      </c>
      <c r="P3843">
        <v>223475</v>
      </c>
      <c r="Q3843" t="s">
        <v>93</v>
      </c>
      <c r="R3843">
        <v>877054</v>
      </c>
    </row>
    <row r="3844" spans="1:18" x14ac:dyDescent="0.25">
      <c r="A3844" t="s">
        <v>423</v>
      </c>
      <c r="B3844" t="s">
        <v>424</v>
      </c>
      <c r="C3844" t="s">
        <v>85</v>
      </c>
      <c r="D3844">
        <v>170</v>
      </c>
      <c r="E3844" t="s">
        <v>86</v>
      </c>
      <c r="F3844" t="s">
        <v>87</v>
      </c>
      <c r="G3844" t="s">
        <v>88</v>
      </c>
      <c r="H3844" t="s">
        <v>89</v>
      </c>
      <c r="I3844" t="s">
        <v>122</v>
      </c>
      <c r="J3844" t="s">
        <v>91</v>
      </c>
      <c r="K3844" t="s">
        <v>123</v>
      </c>
      <c r="L3844">
        <v>0</v>
      </c>
      <c r="M3844">
        <v>2782595</v>
      </c>
      <c r="N3844">
        <v>304096</v>
      </c>
      <c r="O3844">
        <v>66108</v>
      </c>
      <c r="P3844">
        <v>223475</v>
      </c>
      <c r="Q3844" t="s">
        <v>93</v>
      </c>
      <c r="R3844">
        <v>877054</v>
      </c>
    </row>
    <row r="3845" spans="1:18" x14ac:dyDescent="0.25">
      <c r="A3845" t="s">
        <v>423</v>
      </c>
      <c r="B3845" t="s">
        <v>424</v>
      </c>
      <c r="C3845" t="s">
        <v>85</v>
      </c>
      <c r="D3845">
        <v>170</v>
      </c>
      <c r="E3845" t="s">
        <v>86</v>
      </c>
      <c r="F3845" t="s">
        <v>87</v>
      </c>
      <c r="G3845" t="s">
        <v>88</v>
      </c>
      <c r="H3845" t="s">
        <v>89</v>
      </c>
      <c r="I3845" t="s">
        <v>124</v>
      </c>
      <c r="J3845" t="s">
        <v>91</v>
      </c>
      <c r="K3845" t="s">
        <v>125</v>
      </c>
      <c r="L3845">
        <v>0</v>
      </c>
      <c r="M3845">
        <v>2782595</v>
      </c>
      <c r="N3845">
        <v>304096</v>
      </c>
      <c r="O3845">
        <v>66108</v>
      </c>
      <c r="P3845">
        <v>223475</v>
      </c>
      <c r="Q3845" t="s">
        <v>93</v>
      </c>
      <c r="R3845">
        <v>877054</v>
      </c>
    </row>
    <row r="3846" spans="1:18" x14ac:dyDescent="0.25">
      <c r="A3846" t="s">
        <v>423</v>
      </c>
      <c r="B3846" t="s">
        <v>424</v>
      </c>
      <c r="C3846" t="s">
        <v>85</v>
      </c>
      <c r="D3846">
        <v>170</v>
      </c>
      <c r="E3846" t="s">
        <v>86</v>
      </c>
      <c r="F3846" t="s">
        <v>87</v>
      </c>
      <c r="G3846" t="s">
        <v>88</v>
      </c>
      <c r="H3846" t="s">
        <v>89</v>
      </c>
      <c r="I3846" t="s">
        <v>126</v>
      </c>
      <c r="J3846" t="s">
        <v>91</v>
      </c>
      <c r="K3846" t="s">
        <v>127</v>
      </c>
      <c r="L3846">
        <v>0</v>
      </c>
      <c r="M3846">
        <v>2782595</v>
      </c>
      <c r="N3846">
        <v>304096</v>
      </c>
      <c r="O3846">
        <v>66108</v>
      </c>
      <c r="P3846">
        <v>223475</v>
      </c>
      <c r="Q3846" t="s">
        <v>93</v>
      </c>
      <c r="R3846">
        <v>877054</v>
      </c>
    </row>
    <row r="3847" spans="1:18" x14ac:dyDescent="0.25">
      <c r="A3847" t="s">
        <v>423</v>
      </c>
      <c r="B3847" t="s">
        <v>424</v>
      </c>
      <c r="C3847" t="s">
        <v>85</v>
      </c>
      <c r="D3847">
        <v>170</v>
      </c>
      <c r="E3847" t="s">
        <v>86</v>
      </c>
      <c r="F3847" t="s">
        <v>87</v>
      </c>
      <c r="G3847" t="s">
        <v>88</v>
      </c>
      <c r="H3847" t="s">
        <v>89</v>
      </c>
      <c r="I3847" t="s">
        <v>128</v>
      </c>
      <c r="J3847" t="s">
        <v>91</v>
      </c>
      <c r="K3847" t="s">
        <v>129</v>
      </c>
      <c r="L3847">
        <v>2775628</v>
      </c>
      <c r="M3847">
        <v>2782595</v>
      </c>
      <c r="N3847">
        <v>304096</v>
      </c>
      <c r="O3847">
        <v>66108</v>
      </c>
      <c r="P3847">
        <v>223475</v>
      </c>
      <c r="Q3847" t="s">
        <v>93</v>
      </c>
      <c r="R3847">
        <v>877054</v>
      </c>
    </row>
    <row r="3848" spans="1:18" x14ac:dyDescent="0.25">
      <c r="A3848" t="s">
        <v>423</v>
      </c>
      <c r="B3848" t="s">
        <v>424</v>
      </c>
      <c r="C3848" t="s">
        <v>85</v>
      </c>
      <c r="D3848">
        <v>170</v>
      </c>
      <c r="E3848" t="s">
        <v>86</v>
      </c>
      <c r="F3848" t="s">
        <v>87</v>
      </c>
      <c r="G3848" t="s">
        <v>88</v>
      </c>
      <c r="H3848" t="s">
        <v>89</v>
      </c>
      <c r="I3848" t="s">
        <v>130</v>
      </c>
      <c r="J3848" t="s">
        <v>91</v>
      </c>
      <c r="K3848" t="s">
        <v>131</v>
      </c>
      <c r="L3848">
        <v>900</v>
      </c>
      <c r="M3848">
        <v>2782595</v>
      </c>
      <c r="N3848">
        <v>304096</v>
      </c>
      <c r="O3848">
        <v>66108</v>
      </c>
      <c r="P3848">
        <v>223475</v>
      </c>
      <c r="Q3848" t="s">
        <v>93</v>
      </c>
      <c r="R3848">
        <v>877054</v>
      </c>
    </row>
    <row r="3849" spans="1:18" x14ac:dyDescent="0.25">
      <c r="A3849" t="s">
        <v>423</v>
      </c>
      <c r="B3849" t="s">
        <v>424</v>
      </c>
      <c r="C3849" t="s">
        <v>85</v>
      </c>
      <c r="D3849">
        <v>170</v>
      </c>
      <c r="E3849" t="s">
        <v>86</v>
      </c>
      <c r="F3849" t="s">
        <v>87</v>
      </c>
      <c r="G3849" t="s">
        <v>88</v>
      </c>
      <c r="H3849" t="s">
        <v>89</v>
      </c>
      <c r="I3849" t="s">
        <v>132</v>
      </c>
      <c r="J3849" t="s">
        <v>91</v>
      </c>
      <c r="K3849" t="s">
        <v>133</v>
      </c>
      <c r="L3849">
        <v>-39302</v>
      </c>
      <c r="M3849">
        <v>2782595</v>
      </c>
      <c r="N3849">
        <v>304096</v>
      </c>
      <c r="O3849">
        <v>66108</v>
      </c>
      <c r="P3849">
        <v>223475</v>
      </c>
      <c r="Q3849" t="s">
        <v>93</v>
      </c>
      <c r="R3849">
        <v>877054</v>
      </c>
    </row>
    <row r="3850" spans="1:18" x14ac:dyDescent="0.25">
      <c r="A3850" t="s">
        <v>423</v>
      </c>
      <c r="B3850" t="s">
        <v>424</v>
      </c>
      <c r="C3850" t="s">
        <v>85</v>
      </c>
      <c r="D3850">
        <v>170</v>
      </c>
      <c r="E3850" t="s">
        <v>86</v>
      </c>
      <c r="F3850" t="s">
        <v>87</v>
      </c>
      <c r="G3850" t="s">
        <v>88</v>
      </c>
      <c r="H3850" t="s">
        <v>89</v>
      </c>
      <c r="I3850" t="s">
        <v>134</v>
      </c>
      <c r="J3850" t="s">
        <v>91</v>
      </c>
      <c r="K3850" t="s">
        <v>135</v>
      </c>
      <c r="L3850">
        <v>272960</v>
      </c>
      <c r="M3850">
        <v>2782595</v>
      </c>
      <c r="N3850">
        <v>304096</v>
      </c>
      <c r="O3850">
        <v>66108</v>
      </c>
      <c r="P3850">
        <v>223475</v>
      </c>
      <c r="Q3850" t="s">
        <v>93</v>
      </c>
      <c r="R3850">
        <v>877054</v>
      </c>
    </row>
    <row r="3851" spans="1:18" x14ac:dyDescent="0.25">
      <c r="A3851" t="s">
        <v>423</v>
      </c>
      <c r="B3851" t="s">
        <v>424</v>
      </c>
      <c r="C3851" t="s">
        <v>85</v>
      </c>
      <c r="D3851">
        <v>170</v>
      </c>
      <c r="E3851" t="s">
        <v>86</v>
      </c>
      <c r="F3851" t="s">
        <v>87</v>
      </c>
      <c r="G3851" t="s">
        <v>88</v>
      </c>
      <c r="H3851" t="s">
        <v>89</v>
      </c>
      <c r="I3851" t="s">
        <v>136</v>
      </c>
      <c r="J3851" t="s">
        <v>91</v>
      </c>
      <c r="K3851" t="s">
        <v>137</v>
      </c>
      <c r="L3851">
        <v>50</v>
      </c>
      <c r="M3851">
        <v>2782595</v>
      </c>
      <c r="N3851">
        <v>304096</v>
      </c>
      <c r="O3851">
        <v>66108</v>
      </c>
      <c r="P3851">
        <v>223475</v>
      </c>
      <c r="Q3851" t="s">
        <v>93</v>
      </c>
      <c r="R3851">
        <v>877054</v>
      </c>
    </row>
    <row r="3852" spans="1:18" x14ac:dyDescent="0.25">
      <c r="A3852" t="s">
        <v>423</v>
      </c>
      <c r="B3852" t="s">
        <v>424</v>
      </c>
      <c r="C3852" t="s">
        <v>85</v>
      </c>
      <c r="D3852">
        <v>170</v>
      </c>
      <c r="E3852" t="s">
        <v>86</v>
      </c>
      <c r="F3852" t="s">
        <v>87</v>
      </c>
      <c r="G3852" t="s">
        <v>88</v>
      </c>
      <c r="H3852" t="s">
        <v>89</v>
      </c>
      <c r="I3852" t="s">
        <v>138</v>
      </c>
      <c r="J3852" t="s">
        <v>91</v>
      </c>
      <c r="K3852" t="s">
        <v>139</v>
      </c>
      <c r="L3852">
        <v>1055056</v>
      </c>
      <c r="M3852">
        <v>2782595</v>
      </c>
      <c r="N3852">
        <v>304096</v>
      </c>
      <c r="O3852">
        <v>66108</v>
      </c>
      <c r="P3852">
        <v>223475</v>
      </c>
      <c r="Q3852" t="s">
        <v>93</v>
      </c>
      <c r="R3852">
        <v>877054</v>
      </c>
    </row>
    <row r="3853" spans="1:18" x14ac:dyDescent="0.25">
      <c r="A3853" t="s">
        <v>423</v>
      </c>
      <c r="B3853" t="s">
        <v>424</v>
      </c>
      <c r="C3853" t="s">
        <v>85</v>
      </c>
      <c r="D3853">
        <v>170</v>
      </c>
      <c r="E3853" t="s">
        <v>86</v>
      </c>
      <c r="F3853" t="s">
        <v>87</v>
      </c>
      <c r="G3853" t="s">
        <v>88</v>
      </c>
      <c r="H3853" t="s">
        <v>89</v>
      </c>
      <c r="I3853" t="s">
        <v>140</v>
      </c>
      <c r="J3853" t="s">
        <v>91</v>
      </c>
      <c r="K3853" t="s">
        <v>141</v>
      </c>
      <c r="L3853">
        <v>0</v>
      </c>
      <c r="M3853">
        <v>2782595</v>
      </c>
      <c r="N3853">
        <v>304096</v>
      </c>
      <c r="O3853">
        <v>66108</v>
      </c>
      <c r="P3853">
        <v>223475</v>
      </c>
      <c r="Q3853" t="s">
        <v>93</v>
      </c>
      <c r="R3853">
        <v>877054</v>
      </c>
    </row>
    <row r="3854" spans="1:18" x14ac:dyDescent="0.25">
      <c r="A3854" t="s">
        <v>423</v>
      </c>
      <c r="B3854" t="s">
        <v>424</v>
      </c>
      <c r="C3854" t="s">
        <v>85</v>
      </c>
      <c r="D3854">
        <v>170</v>
      </c>
      <c r="E3854" t="s">
        <v>86</v>
      </c>
      <c r="F3854" t="s">
        <v>87</v>
      </c>
      <c r="G3854" t="s">
        <v>88</v>
      </c>
      <c r="H3854" t="s">
        <v>89</v>
      </c>
      <c r="I3854" t="s">
        <v>142</v>
      </c>
      <c r="J3854" t="s">
        <v>91</v>
      </c>
      <c r="K3854" t="s">
        <v>143</v>
      </c>
      <c r="L3854">
        <v>0</v>
      </c>
      <c r="M3854">
        <v>2782595</v>
      </c>
      <c r="N3854">
        <v>304096</v>
      </c>
      <c r="O3854">
        <v>66108</v>
      </c>
      <c r="P3854">
        <v>223475</v>
      </c>
      <c r="Q3854" t="s">
        <v>93</v>
      </c>
      <c r="R3854">
        <v>877054</v>
      </c>
    </row>
    <row r="3855" spans="1:18" x14ac:dyDescent="0.25">
      <c r="A3855" t="s">
        <v>423</v>
      </c>
      <c r="B3855" t="s">
        <v>424</v>
      </c>
      <c r="C3855" t="s">
        <v>85</v>
      </c>
      <c r="D3855">
        <v>170</v>
      </c>
      <c r="E3855" t="s">
        <v>86</v>
      </c>
      <c r="F3855" t="s">
        <v>87</v>
      </c>
      <c r="G3855" t="s">
        <v>88</v>
      </c>
      <c r="H3855" t="s">
        <v>89</v>
      </c>
      <c r="I3855" t="s">
        <v>144</v>
      </c>
      <c r="J3855" t="s">
        <v>91</v>
      </c>
      <c r="K3855" t="s">
        <v>145</v>
      </c>
      <c r="L3855">
        <v>0</v>
      </c>
      <c r="M3855">
        <v>2782595</v>
      </c>
      <c r="N3855">
        <v>304096</v>
      </c>
      <c r="O3855">
        <v>66108</v>
      </c>
      <c r="P3855">
        <v>223475</v>
      </c>
      <c r="Q3855" t="s">
        <v>93</v>
      </c>
      <c r="R3855">
        <v>877054</v>
      </c>
    </row>
    <row r="3856" spans="1:18" x14ac:dyDescent="0.25">
      <c r="A3856" t="s">
        <v>423</v>
      </c>
      <c r="B3856" t="s">
        <v>424</v>
      </c>
      <c r="C3856" t="s">
        <v>85</v>
      </c>
      <c r="D3856">
        <v>170</v>
      </c>
      <c r="E3856" t="s">
        <v>86</v>
      </c>
      <c r="F3856" t="s">
        <v>87</v>
      </c>
      <c r="G3856" t="s">
        <v>88</v>
      </c>
      <c r="H3856" t="s">
        <v>89</v>
      </c>
      <c r="I3856" t="s">
        <v>146</v>
      </c>
      <c r="J3856" t="s">
        <v>91</v>
      </c>
      <c r="K3856" t="s">
        <v>147</v>
      </c>
      <c r="L3856">
        <v>50492</v>
      </c>
      <c r="M3856">
        <v>2782595</v>
      </c>
      <c r="N3856">
        <v>304096</v>
      </c>
      <c r="O3856">
        <v>66108</v>
      </c>
      <c r="P3856">
        <v>223475</v>
      </c>
      <c r="Q3856" t="s">
        <v>93</v>
      </c>
      <c r="R3856">
        <v>877054</v>
      </c>
    </row>
    <row r="3857" spans="1:18" x14ac:dyDescent="0.25">
      <c r="A3857" t="s">
        <v>423</v>
      </c>
      <c r="B3857" t="s">
        <v>424</v>
      </c>
      <c r="C3857" t="s">
        <v>85</v>
      </c>
      <c r="D3857">
        <v>170</v>
      </c>
      <c r="E3857" t="s">
        <v>86</v>
      </c>
      <c r="F3857" t="s">
        <v>87</v>
      </c>
      <c r="G3857" t="s">
        <v>88</v>
      </c>
      <c r="H3857" t="s">
        <v>89</v>
      </c>
      <c r="I3857" t="s">
        <v>148</v>
      </c>
      <c r="J3857" t="s">
        <v>91</v>
      </c>
      <c r="K3857" t="s">
        <v>149</v>
      </c>
      <c r="L3857">
        <v>0</v>
      </c>
      <c r="M3857">
        <v>2782595</v>
      </c>
      <c r="N3857">
        <v>304096</v>
      </c>
      <c r="O3857">
        <v>66108</v>
      </c>
      <c r="P3857">
        <v>223475</v>
      </c>
      <c r="Q3857" t="s">
        <v>93</v>
      </c>
      <c r="R3857">
        <v>877054</v>
      </c>
    </row>
    <row r="3858" spans="1:18" x14ac:dyDescent="0.25">
      <c r="A3858" t="s">
        <v>423</v>
      </c>
      <c r="B3858" t="s">
        <v>424</v>
      </c>
      <c r="C3858" t="s">
        <v>85</v>
      </c>
      <c r="D3858">
        <v>170</v>
      </c>
      <c r="E3858" t="s">
        <v>86</v>
      </c>
      <c r="F3858" t="s">
        <v>87</v>
      </c>
      <c r="G3858" t="s">
        <v>88</v>
      </c>
      <c r="H3858" t="s">
        <v>89</v>
      </c>
      <c r="I3858" t="s">
        <v>150</v>
      </c>
      <c r="J3858" t="s">
        <v>91</v>
      </c>
      <c r="K3858" t="s">
        <v>151</v>
      </c>
      <c r="L3858">
        <v>9929</v>
      </c>
      <c r="M3858">
        <v>2782595</v>
      </c>
      <c r="N3858">
        <v>304096</v>
      </c>
      <c r="O3858">
        <v>66108</v>
      </c>
      <c r="P3858">
        <v>223475</v>
      </c>
      <c r="Q3858" t="s">
        <v>93</v>
      </c>
      <c r="R3858">
        <v>877054</v>
      </c>
    </row>
    <row r="3859" spans="1:18" x14ac:dyDescent="0.25">
      <c r="A3859" t="s">
        <v>423</v>
      </c>
      <c r="B3859" t="s">
        <v>424</v>
      </c>
      <c r="C3859" t="s">
        <v>85</v>
      </c>
      <c r="D3859">
        <v>170</v>
      </c>
      <c r="E3859" t="s">
        <v>86</v>
      </c>
      <c r="F3859" t="s">
        <v>87</v>
      </c>
      <c r="G3859" t="s">
        <v>88</v>
      </c>
      <c r="H3859" t="s">
        <v>89</v>
      </c>
      <c r="I3859" t="s">
        <v>152</v>
      </c>
      <c r="J3859" t="s">
        <v>91</v>
      </c>
      <c r="K3859" t="s">
        <v>153</v>
      </c>
      <c r="L3859">
        <v>15114</v>
      </c>
      <c r="M3859">
        <v>2782595</v>
      </c>
      <c r="N3859">
        <v>304096</v>
      </c>
      <c r="O3859">
        <v>66108</v>
      </c>
      <c r="P3859">
        <v>223475</v>
      </c>
      <c r="Q3859" t="s">
        <v>93</v>
      </c>
      <c r="R3859">
        <v>877054</v>
      </c>
    </row>
    <row r="3860" spans="1:18" x14ac:dyDescent="0.25">
      <c r="A3860" t="s">
        <v>423</v>
      </c>
      <c r="B3860" t="s">
        <v>424</v>
      </c>
      <c r="C3860" t="s">
        <v>85</v>
      </c>
      <c r="D3860">
        <v>170</v>
      </c>
      <c r="E3860" t="s">
        <v>86</v>
      </c>
      <c r="F3860" t="s">
        <v>87</v>
      </c>
      <c r="G3860" t="s">
        <v>88</v>
      </c>
      <c r="H3860" t="s">
        <v>89</v>
      </c>
      <c r="I3860" t="s">
        <v>154</v>
      </c>
      <c r="J3860" t="s">
        <v>91</v>
      </c>
      <c r="K3860" t="s">
        <v>155</v>
      </c>
      <c r="L3860">
        <v>0</v>
      </c>
      <c r="M3860">
        <v>2782595</v>
      </c>
      <c r="N3860">
        <v>304096</v>
      </c>
      <c r="O3860">
        <v>66108</v>
      </c>
      <c r="P3860">
        <v>223475</v>
      </c>
      <c r="Q3860" t="s">
        <v>93</v>
      </c>
      <c r="R3860">
        <v>877054</v>
      </c>
    </row>
    <row r="3861" spans="1:18" x14ac:dyDescent="0.25">
      <c r="A3861" t="s">
        <v>423</v>
      </c>
      <c r="B3861" t="s">
        <v>424</v>
      </c>
      <c r="C3861" t="s">
        <v>85</v>
      </c>
      <c r="D3861">
        <v>170</v>
      </c>
      <c r="E3861" t="s">
        <v>86</v>
      </c>
      <c r="F3861" t="s">
        <v>87</v>
      </c>
      <c r="G3861" t="s">
        <v>88</v>
      </c>
      <c r="H3861" t="s">
        <v>89</v>
      </c>
      <c r="I3861" t="s">
        <v>156</v>
      </c>
      <c r="J3861" t="s">
        <v>91</v>
      </c>
      <c r="K3861" t="s">
        <v>157</v>
      </c>
      <c r="L3861">
        <v>120</v>
      </c>
      <c r="M3861">
        <v>2782595</v>
      </c>
      <c r="N3861">
        <v>304096</v>
      </c>
      <c r="O3861">
        <v>66108</v>
      </c>
      <c r="P3861">
        <v>223475</v>
      </c>
      <c r="Q3861" t="s">
        <v>93</v>
      </c>
      <c r="R3861">
        <v>877054</v>
      </c>
    </row>
    <row r="3862" spans="1:18" x14ac:dyDescent="0.25">
      <c r="A3862" t="s">
        <v>423</v>
      </c>
      <c r="B3862" t="s">
        <v>424</v>
      </c>
      <c r="C3862" t="s">
        <v>85</v>
      </c>
      <c r="D3862">
        <v>170</v>
      </c>
      <c r="E3862" t="s">
        <v>86</v>
      </c>
      <c r="F3862" t="s">
        <v>87</v>
      </c>
      <c r="G3862" t="s">
        <v>88</v>
      </c>
      <c r="H3862" t="s">
        <v>89</v>
      </c>
      <c r="I3862" t="s">
        <v>158</v>
      </c>
      <c r="J3862" t="s">
        <v>91</v>
      </c>
      <c r="K3862" t="s">
        <v>159</v>
      </c>
      <c r="L3862">
        <v>600</v>
      </c>
      <c r="M3862">
        <v>2782595</v>
      </c>
      <c r="N3862">
        <v>304096</v>
      </c>
      <c r="O3862">
        <v>66108</v>
      </c>
      <c r="P3862">
        <v>223475</v>
      </c>
      <c r="Q3862" t="s">
        <v>93</v>
      </c>
      <c r="R3862">
        <v>877054</v>
      </c>
    </row>
    <row r="3863" spans="1:18" x14ac:dyDescent="0.25">
      <c r="A3863" t="s">
        <v>423</v>
      </c>
      <c r="B3863" t="s">
        <v>424</v>
      </c>
      <c r="C3863" t="s">
        <v>85</v>
      </c>
      <c r="D3863">
        <v>170</v>
      </c>
      <c r="E3863" t="s">
        <v>86</v>
      </c>
      <c r="F3863" t="s">
        <v>87</v>
      </c>
      <c r="G3863" t="s">
        <v>88</v>
      </c>
      <c r="H3863" t="s">
        <v>89</v>
      </c>
      <c r="I3863" t="s">
        <v>160</v>
      </c>
      <c r="J3863" t="s">
        <v>91</v>
      </c>
      <c r="K3863" t="s">
        <v>161</v>
      </c>
      <c r="L3863">
        <v>800</v>
      </c>
      <c r="M3863">
        <v>2782595</v>
      </c>
      <c r="N3863">
        <v>304096</v>
      </c>
      <c r="O3863">
        <v>66108</v>
      </c>
      <c r="P3863">
        <v>223475</v>
      </c>
      <c r="Q3863" t="s">
        <v>93</v>
      </c>
      <c r="R3863">
        <v>877054</v>
      </c>
    </row>
    <row r="3864" spans="1:18" x14ac:dyDescent="0.25">
      <c r="A3864" t="s">
        <v>423</v>
      </c>
      <c r="B3864" t="s">
        <v>424</v>
      </c>
      <c r="C3864" t="s">
        <v>85</v>
      </c>
      <c r="D3864">
        <v>170</v>
      </c>
      <c r="E3864" t="s">
        <v>86</v>
      </c>
      <c r="F3864" t="s">
        <v>87</v>
      </c>
      <c r="G3864" t="s">
        <v>88</v>
      </c>
      <c r="H3864" t="s">
        <v>89</v>
      </c>
      <c r="I3864" t="s">
        <v>162</v>
      </c>
      <c r="J3864" t="s">
        <v>91</v>
      </c>
      <c r="K3864" t="s">
        <v>163</v>
      </c>
      <c r="L3864">
        <v>600</v>
      </c>
      <c r="M3864">
        <v>2782595</v>
      </c>
      <c r="N3864">
        <v>304096</v>
      </c>
      <c r="O3864">
        <v>66108</v>
      </c>
      <c r="P3864">
        <v>223475</v>
      </c>
      <c r="Q3864" t="s">
        <v>93</v>
      </c>
      <c r="R3864">
        <v>877054</v>
      </c>
    </row>
    <row r="3865" spans="1:18" x14ac:dyDescent="0.25">
      <c r="A3865" t="s">
        <v>423</v>
      </c>
      <c r="B3865" t="s">
        <v>424</v>
      </c>
      <c r="C3865" t="s">
        <v>85</v>
      </c>
      <c r="D3865">
        <v>170</v>
      </c>
      <c r="E3865" t="s">
        <v>86</v>
      </c>
      <c r="F3865" t="s">
        <v>87</v>
      </c>
      <c r="G3865" t="s">
        <v>88</v>
      </c>
      <c r="H3865" t="s">
        <v>89</v>
      </c>
      <c r="I3865" t="s">
        <v>164</v>
      </c>
      <c r="J3865" t="s">
        <v>91</v>
      </c>
      <c r="K3865" t="s">
        <v>165</v>
      </c>
      <c r="L3865">
        <v>3500</v>
      </c>
      <c r="M3865">
        <v>2782595</v>
      </c>
      <c r="N3865">
        <v>304096</v>
      </c>
      <c r="O3865">
        <v>66108</v>
      </c>
      <c r="P3865">
        <v>223475</v>
      </c>
      <c r="Q3865" t="s">
        <v>93</v>
      </c>
      <c r="R3865">
        <v>877054</v>
      </c>
    </row>
    <row r="3866" spans="1:18" x14ac:dyDescent="0.25">
      <c r="A3866" t="s">
        <v>423</v>
      </c>
      <c r="B3866" t="s">
        <v>424</v>
      </c>
      <c r="C3866" t="s">
        <v>85</v>
      </c>
      <c r="D3866">
        <v>170</v>
      </c>
      <c r="E3866" t="s">
        <v>86</v>
      </c>
      <c r="F3866" t="s">
        <v>87</v>
      </c>
      <c r="G3866" t="s">
        <v>88</v>
      </c>
      <c r="H3866" t="s">
        <v>89</v>
      </c>
      <c r="I3866" t="s">
        <v>166</v>
      </c>
      <c r="J3866" t="s">
        <v>91</v>
      </c>
      <c r="K3866" t="s">
        <v>167</v>
      </c>
      <c r="L3866">
        <v>0</v>
      </c>
      <c r="M3866">
        <v>2782595</v>
      </c>
      <c r="N3866">
        <v>304096</v>
      </c>
      <c r="O3866">
        <v>66108</v>
      </c>
      <c r="P3866">
        <v>223475</v>
      </c>
      <c r="Q3866" t="s">
        <v>93</v>
      </c>
      <c r="R3866">
        <v>877054</v>
      </c>
    </row>
    <row r="3867" spans="1:18" x14ac:dyDescent="0.25">
      <c r="A3867" t="s">
        <v>423</v>
      </c>
      <c r="B3867" t="s">
        <v>424</v>
      </c>
      <c r="C3867" t="s">
        <v>85</v>
      </c>
      <c r="D3867">
        <v>170</v>
      </c>
      <c r="E3867" t="s">
        <v>86</v>
      </c>
      <c r="F3867" t="s">
        <v>87</v>
      </c>
      <c r="G3867" t="s">
        <v>88</v>
      </c>
      <c r="H3867" t="s">
        <v>89</v>
      </c>
      <c r="I3867" t="s">
        <v>168</v>
      </c>
      <c r="J3867" t="s">
        <v>91</v>
      </c>
      <c r="K3867" t="s">
        <v>169</v>
      </c>
      <c r="L3867">
        <v>804</v>
      </c>
      <c r="M3867">
        <v>2782595</v>
      </c>
      <c r="N3867">
        <v>304096</v>
      </c>
      <c r="O3867">
        <v>66108</v>
      </c>
      <c r="P3867">
        <v>223475</v>
      </c>
      <c r="Q3867" t="s">
        <v>93</v>
      </c>
      <c r="R3867">
        <v>877054</v>
      </c>
    </row>
    <row r="3868" spans="1:18" x14ac:dyDescent="0.25">
      <c r="A3868" t="s">
        <v>423</v>
      </c>
      <c r="B3868" t="s">
        <v>424</v>
      </c>
      <c r="C3868" t="s">
        <v>85</v>
      </c>
      <c r="D3868">
        <v>170</v>
      </c>
      <c r="E3868" t="s">
        <v>86</v>
      </c>
      <c r="F3868" t="s">
        <v>87</v>
      </c>
      <c r="G3868" t="s">
        <v>88</v>
      </c>
      <c r="H3868" t="s">
        <v>89</v>
      </c>
      <c r="I3868" t="s">
        <v>170</v>
      </c>
      <c r="J3868" t="s">
        <v>91</v>
      </c>
      <c r="K3868" t="s">
        <v>171</v>
      </c>
      <c r="L3868">
        <v>6000</v>
      </c>
      <c r="M3868">
        <v>2782595</v>
      </c>
      <c r="N3868">
        <v>304096</v>
      </c>
      <c r="O3868">
        <v>66108</v>
      </c>
      <c r="P3868">
        <v>223475</v>
      </c>
      <c r="Q3868" t="s">
        <v>93</v>
      </c>
      <c r="R3868">
        <v>877054</v>
      </c>
    </row>
    <row r="3869" spans="1:18" x14ac:dyDescent="0.25">
      <c r="A3869" t="s">
        <v>423</v>
      </c>
      <c r="B3869" t="s">
        <v>424</v>
      </c>
      <c r="C3869" t="s">
        <v>85</v>
      </c>
      <c r="D3869">
        <v>170</v>
      </c>
      <c r="E3869" t="s">
        <v>86</v>
      </c>
      <c r="F3869" t="s">
        <v>87</v>
      </c>
      <c r="G3869" t="s">
        <v>88</v>
      </c>
      <c r="H3869" t="s">
        <v>89</v>
      </c>
      <c r="I3869" t="s">
        <v>172</v>
      </c>
      <c r="J3869" t="s">
        <v>91</v>
      </c>
      <c r="K3869" t="s">
        <v>173</v>
      </c>
      <c r="L3869">
        <v>0</v>
      </c>
      <c r="M3869">
        <v>2782595</v>
      </c>
      <c r="N3869">
        <v>304096</v>
      </c>
      <c r="O3869">
        <v>66108</v>
      </c>
      <c r="P3869">
        <v>223475</v>
      </c>
      <c r="Q3869" t="s">
        <v>93</v>
      </c>
      <c r="R3869">
        <v>877054</v>
      </c>
    </row>
    <row r="3870" spans="1:18" x14ac:dyDescent="0.25">
      <c r="A3870" t="s">
        <v>423</v>
      </c>
      <c r="B3870" t="s">
        <v>424</v>
      </c>
      <c r="C3870" t="s">
        <v>85</v>
      </c>
      <c r="D3870">
        <v>170</v>
      </c>
      <c r="E3870" t="s">
        <v>86</v>
      </c>
      <c r="F3870" t="s">
        <v>87</v>
      </c>
      <c r="G3870" t="s">
        <v>88</v>
      </c>
      <c r="H3870" t="s">
        <v>89</v>
      </c>
      <c r="I3870" t="s">
        <v>174</v>
      </c>
      <c r="J3870" t="s">
        <v>91</v>
      </c>
      <c r="K3870" t="s">
        <v>175</v>
      </c>
      <c r="L3870">
        <v>180</v>
      </c>
      <c r="M3870">
        <v>2782595</v>
      </c>
      <c r="N3870">
        <v>304096</v>
      </c>
      <c r="O3870">
        <v>66108</v>
      </c>
      <c r="P3870">
        <v>223475</v>
      </c>
      <c r="Q3870" t="s">
        <v>93</v>
      </c>
      <c r="R3870">
        <v>877054</v>
      </c>
    </row>
    <row r="3871" spans="1:18" x14ac:dyDescent="0.25">
      <c r="A3871" t="s">
        <v>423</v>
      </c>
      <c r="B3871" t="s">
        <v>424</v>
      </c>
      <c r="C3871" t="s">
        <v>85</v>
      </c>
      <c r="D3871">
        <v>170</v>
      </c>
      <c r="E3871" t="s">
        <v>86</v>
      </c>
      <c r="F3871" t="s">
        <v>87</v>
      </c>
      <c r="G3871" t="s">
        <v>88</v>
      </c>
      <c r="H3871" t="s">
        <v>89</v>
      </c>
      <c r="I3871" t="s">
        <v>176</v>
      </c>
      <c r="J3871" t="s">
        <v>91</v>
      </c>
      <c r="K3871" t="s">
        <v>177</v>
      </c>
      <c r="L3871">
        <v>0</v>
      </c>
      <c r="M3871">
        <v>2782595</v>
      </c>
      <c r="N3871">
        <v>304096</v>
      </c>
      <c r="O3871">
        <v>66108</v>
      </c>
      <c r="P3871">
        <v>223475</v>
      </c>
      <c r="Q3871" t="s">
        <v>93</v>
      </c>
      <c r="R3871">
        <v>877054</v>
      </c>
    </row>
    <row r="3872" spans="1:18" x14ac:dyDescent="0.25">
      <c r="A3872" t="s">
        <v>423</v>
      </c>
      <c r="B3872" t="s">
        <v>424</v>
      </c>
      <c r="C3872" t="s">
        <v>85</v>
      </c>
      <c r="D3872">
        <v>170</v>
      </c>
      <c r="E3872" t="s">
        <v>86</v>
      </c>
      <c r="F3872" t="s">
        <v>87</v>
      </c>
      <c r="G3872" t="s">
        <v>88</v>
      </c>
      <c r="H3872" t="s">
        <v>89</v>
      </c>
      <c r="I3872" t="s">
        <v>178</v>
      </c>
      <c r="J3872" t="s">
        <v>91</v>
      </c>
      <c r="K3872" t="s">
        <v>179</v>
      </c>
      <c r="L3872">
        <v>26772</v>
      </c>
      <c r="M3872">
        <v>2782595</v>
      </c>
      <c r="N3872">
        <v>304096</v>
      </c>
      <c r="O3872">
        <v>66108</v>
      </c>
      <c r="P3872">
        <v>223475</v>
      </c>
      <c r="Q3872" t="s">
        <v>93</v>
      </c>
      <c r="R3872">
        <v>877054</v>
      </c>
    </row>
    <row r="3873" spans="1:18" x14ac:dyDescent="0.25">
      <c r="A3873" t="s">
        <v>423</v>
      </c>
      <c r="B3873" t="s">
        <v>424</v>
      </c>
      <c r="C3873" t="s">
        <v>85</v>
      </c>
      <c r="D3873">
        <v>170</v>
      </c>
      <c r="E3873" t="s">
        <v>86</v>
      </c>
      <c r="F3873" t="s">
        <v>87</v>
      </c>
      <c r="G3873" t="s">
        <v>88</v>
      </c>
      <c r="H3873" t="s">
        <v>89</v>
      </c>
      <c r="I3873" t="s">
        <v>180</v>
      </c>
      <c r="J3873" t="s">
        <v>91</v>
      </c>
      <c r="K3873" t="s">
        <v>181</v>
      </c>
      <c r="L3873">
        <v>87900</v>
      </c>
      <c r="M3873">
        <v>2782595</v>
      </c>
      <c r="N3873">
        <v>304096</v>
      </c>
      <c r="O3873">
        <v>66108</v>
      </c>
      <c r="P3873">
        <v>223475</v>
      </c>
      <c r="Q3873" t="s">
        <v>93</v>
      </c>
      <c r="R3873">
        <v>877054</v>
      </c>
    </row>
    <row r="3874" spans="1:18" x14ac:dyDescent="0.25">
      <c r="A3874" t="s">
        <v>423</v>
      </c>
      <c r="B3874" t="s">
        <v>424</v>
      </c>
      <c r="C3874" t="s">
        <v>85</v>
      </c>
      <c r="D3874">
        <v>170</v>
      </c>
      <c r="E3874" t="s">
        <v>86</v>
      </c>
      <c r="F3874" t="s">
        <v>87</v>
      </c>
      <c r="G3874" t="s">
        <v>88</v>
      </c>
      <c r="H3874" t="s">
        <v>89</v>
      </c>
      <c r="I3874" t="s">
        <v>182</v>
      </c>
      <c r="J3874" t="s">
        <v>91</v>
      </c>
      <c r="K3874" t="s">
        <v>183</v>
      </c>
      <c r="L3874">
        <v>-3600</v>
      </c>
      <c r="M3874">
        <v>2782595</v>
      </c>
      <c r="N3874">
        <v>304096</v>
      </c>
      <c r="O3874">
        <v>66108</v>
      </c>
      <c r="P3874">
        <v>223475</v>
      </c>
      <c r="Q3874" t="s">
        <v>93</v>
      </c>
      <c r="R3874">
        <v>877054</v>
      </c>
    </row>
    <row r="3875" spans="1:18" x14ac:dyDescent="0.25">
      <c r="A3875" t="s">
        <v>423</v>
      </c>
      <c r="B3875" t="s">
        <v>424</v>
      </c>
      <c r="C3875" t="s">
        <v>85</v>
      </c>
      <c r="D3875">
        <v>170</v>
      </c>
      <c r="E3875" t="s">
        <v>86</v>
      </c>
      <c r="F3875" t="s">
        <v>87</v>
      </c>
      <c r="G3875" t="s">
        <v>88</v>
      </c>
      <c r="H3875" t="s">
        <v>89</v>
      </c>
      <c r="I3875" t="s">
        <v>184</v>
      </c>
      <c r="J3875" t="s">
        <v>91</v>
      </c>
      <c r="K3875" t="s">
        <v>185</v>
      </c>
      <c r="L3875">
        <v>0</v>
      </c>
      <c r="M3875">
        <v>2782595</v>
      </c>
      <c r="N3875">
        <v>304096</v>
      </c>
      <c r="O3875">
        <v>66108</v>
      </c>
      <c r="P3875">
        <v>223475</v>
      </c>
      <c r="Q3875" t="s">
        <v>93</v>
      </c>
      <c r="R3875">
        <v>877054</v>
      </c>
    </row>
    <row r="3876" spans="1:18" x14ac:dyDescent="0.25">
      <c r="A3876" t="s">
        <v>423</v>
      </c>
      <c r="B3876" t="s">
        <v>424</v>
      </c>
      <c r="C3876" t="s">
        <v>85</v>
      </c>
      <c r="D3876">
        <v>170</v>
      </c>
      <c r="E3876" t="s">
        <v>86</v>
      </c>
      <c r="F3876" t="s">
        <v>87</v>
      </c>
      <c r="G3876" t="s">
        <v>88</v>
      </c>
      <c r="H3876" t="s">
        <v>89</v>
      </c>
      <c r="I3876" t="s">
        <v>186</v>
      </c>
      <c r="J3876" t="s">
        <v>91</v>
      </c>
      <c r="K3876" t="s">
        <v>187</v>
      </c>
      <c r="L3876">
        <v>0</v>
      </c>
      <c r="M3876">
        <v>2782595</v>
      </c>
      <c r="N3876">
        <v>304096</v>
      </c>
      <c r="O3876">
        <v>66108</v>
      </c>
      <c r="P3876">
        <v>223475</v>
      </c>
      <c r="Q3876" t="s">
        <v>93</v>
      </c>
      <c r="R3876">
        <v>877054</v>
      </c>
    </row>
    <row r="3877" spans="1:18" x14ac:dyDescent="0.25">
      <c r="A3877" t="s">
        <v>423</v>
      </c>
      <c r="B3877" t="s">
        <v>424</v>
      </c>
      <c r="C3877" t="s">
        <v>85</v>
      </c>
      <c r="D3877">
        <v>170</v>
      </c>
      <c r="E3877" t="s">
        <v>86</v>
      </c>
      <c r="F3877" t="s">
        <v>87</v>
      </c>
      <c r="G3877" t="s">
        <v>88</v>
      </c>
      <c r="H3877" t="s">
        <v>89</v>
      </c>
      <c r="I3877" t="s">
        <v>188</v>
      </c>
      <c r="J3877" t="s">
        <v>91</v>
      </c>
      <c r="K3877" t="s">
        <v>189</v>
      </c>
      <c r="L3877">
        <v>0</v>
      </c>
      <c r="M3877">
        <v>2782595</v>
      </c>
      <c r="N3877">
        <v>304096</v>
      </c>
      <c r="O3877">
        <v>66108</v>
      </c>
      <c r="P3877">
        <v>223475</v>
      </c>
      <c r="Q3877" t="s">
        <v>93</v>
      </c>
      <c r="R3877">
        <v>877054</v>
      </c>
    </row>
    <row r="3878" spans="1:18" x14ac:dyDescent="0.25">
      <c r="A3878" t="s">
        <v>423</v>
      </c>
      <c r="B3878" t="s">
        <v>424</v>
      </c>
      <c r="C3878" t="s">
        <v>85</v>
      </c>
      <c r="D3878">
        <v>170</v>
      </c>
      <c r="E3878" t="s">
        <v>86</v>
      </c>
      <c r="F3878" t="s">
        <v>87</v>
      </c>
      <c r="G3878" t="s">
        <v>88</v>
      </c>
      <c r="H3878" t="s">
        <v>89</v>
      </c>
      <c r="I3878" t="s">
        <v>190</v>
      </c>
      <c r="J3878" t="s">
        <v>91</v>
      </c>
      <c r="K3878" t="s">
        <v>191</v>
      </c>
      <c r="L3878">
        <v>19800</v>
      </c>
      <c r="M3878">
        <v>2782595</v>
      </c>
      <c r="N3878">
        <v>304096</v>
      </c>
      <c r="O3878">
        <v>66108</v>
      </c>
      <c r="P3878">
        <v>223475</v>
      </c>
      <c r="Q3878" t="s">
        <v>93</v>
      </c>
      <c r="R3878">
        <v>877054</v>
      </c>
    </row>
    <row r="3879" spans="1:18" x14ac:dyDescent="0.25">
      <c r="A3879" t="s">
        <v>423</v>
      </c>
      <c r="B3879" t="s">
        <v>424</v>
      </c>
      <c r="C3879" t="s">
        <v>85</v>
      </c>
      <c r="D3879">
        <v>170</v>
      </c>
      <c r="E3879" t="s">
        <v>86</v>
      </c>
      <c r="F3879" t="s">
        <v>87</v>
      </c>
      <c r="G3879" t="s">
        <v>88</v>
      </c>
      <c r="H3879" t="s">
        <v>89</v>
      </c>
      <c r="I3879" t="s">
        <v>192</v>
      </c>
      <c r="J3879" t="s">
        <v>91</v>
      </c>
      <c r="K3879" t="s">
        <v>193</v>
      </c>
      <c r="L3879">
        <v>1350</v>
      </c>
      <c r="M3879">
        <v>2782595</v>
      </c>
      <c r="N3879">
        <v>304096</v>
      </c>
      <c r="O3879">
        <v>66108</v>
      </c>
      <c r="P3879">
        <v>223475</v>
      </c>
      <c r="Q3879" t="s">
        <v>93</v>
      </c>
      <c r="R3879">
        <v>877054</v>
      </c>
    </row>
    <row r="3880" spans="1:18" x14ac:dyDescent="0.25">
      <c r="A3880" t="s">
        <v>423</v>
      </c>
      <c r="B3880" t="s">
        <v>424</v>
      </c>
      <c r="C3880" t="s">
        <v>85</v>
      </c>
      <c r="D3880">
        <v>170</v>
      </c>
      <c r="E3880" t="s">
        <v>86</v>
      </c>
      <c r="F3880" t="s">
        <v>87</v>
      </c>
      <c r="G3880" t="s">
        <v>88</v>
      </c>
      <c r="H3880" t="s">
        <v>89</v>
      </c>
      <c r="I3880" t="s">
        <v>194</v>
      </c>
      <c r="J3880" t="s">
        <v>91</v>
      </c>
      <c r="K3880" t="s">
        <v>195</v>
      </c>
      <c r="L3880">
        <v>31996</v>
      </c>
      <c r="M3880">
        <v>2782595</v>
      </c>
      <c r="N3880">
        <v>304096</v>
      </c>
      <c r="O3880">
        <v>66108</v>
      </c>
      <c r="P3880">
        <v>223475</v>
      </c>
      <c r="Q3880" t="s">
        <v>93</v>
      </c>
      <c r="R3880">
        <v>877054</v>
      </c>
    </row>
    <row r="3881" spans="1:18" x14ac:dyDescent="0.25">
      <c r="A3881" t="s">
        <v>423</v>
      </c>
      <c r="B3881" t="s">
        <v>424</v>
      </c>
      <c r="C3881" t="s">
        <v>85</v>
      </c>
      <c r="D3881">
        <v>170</v>
      </c>
      <c r="E3881" t="s">
        <v>86</v>
      </c>
      <c r="F3881" t="s">
        <v>87</v>
      </c>
      <c r="G3881" t="s">
        <v>88</v>
      </c>
      <c r="H3881" t="s">
        <v>89</v>
      </c>
      <c r="I3881" t="s">
        <v>196</v>
      </c>
      <c r="J3881" t="s">
        <v>91</v>
      </c>
      <c r="K3881" t="s">
        <v>197</v>
      </c>
      <c r="L3881">
        <v>59084</v>
      </c>
      <c r="M3881">
        <v>2782595</v>
      </c>
      <c r="N3881">
        <v>304096</v>
      </c>
      <c r="O3881">
        <v>66108</v>
      </c>
      <c r="P3881">
        <v>223475</v>
      </c>
      <c r="Q3881" t="s">
        <v>93</v>
      </c>
      <c r="R3881">
        <v>877054</v>
      </c>
    </row>
    <row r="3882" spans="1:18" x14ac:dyDescent="0.25">
      <c r="A3882" t="s">
        <v>423</v>
      </c>
      <c r="B3882" t="s">
        <v>424</v>
      </c>
      <c r="C3882" t="s">
        <v>85</v>
      </c>
      <c r="D3882">
        <v>170</v>
      </c>
      <c r="E3882" t="s">
        <v>86</v>
      </c>
      <c r="F3882" t="s">
        <v>87</v>
      </c>
      <c r="G3882" t="s">
        <v>88</v>
      </c>
      <c r="H3882" t="s">
        <v>89</v>
      </c>
      <c r="I3882" t="s">
        <v>198</v>
      </c>
      <c r="J3882" t="s">
        <v>91</v>
      </c>
      <c r="K3882" t="s">
        <v>199</v>
      </c>
      <c r="L3882">
        <v>0</v>
      </c>
      <c r="M3882">
        <v>2782595</v>
      </c>
      <c r="N3882">
        <v>304096</v>
      </c>
      <c r="O3882">
        <v>66108</v>
      </c>
      <c r="P3882">
        <v>223475</v>
      </c>
      <c r="Q3882" t="s">
        <v>93</v>
      </c>
      <c r="R3882">
        <v>877054</v>
      </c>
    </row>
    <row r="3883" spans="1:18" x14ac:dyDescent="0.25">
      <c r="A3883" t="s">
        <v>423</v>
      </c>
      <c r="B3883" t="s">
        <v>424</v>
      </c>
      <c r="C3883" t="s">
        <v>85</v>
      </c>
      <c r="D3883">
        <v>170</v>
      </c>
      <c r="E3883" t="s">
        <v>86</v>
      </c>
      <c r="F3883" t="s">
        <v>87</v>
      </c>
      <c r="G3883" t="s">
        <v>88</v>
      </c>
      <c r="H3883" t="s">
        <v>89</v>
      </c>
      <c r="I3883" t="s">
        <v>200</v>
      </c>
      <c r="J3883" t="s">
        <v>91</v>
      </c>
      <c r="K3883" t="s">
        <v>201</v>
      </c>
      <c r="L3883">
        <v>33485</v>
      </c>
      <c r="M3883">
        <v>2782595</v>
      </c>
      <c r="N3883">
        <v>304096</v>
      </c>
      <c r="O3883">
        <v>66108</v>
      </c>
      <c r="P3883">
        <v>223475</v>
      </c>
      <c r="Q3883" t="s">
        <v>93</v>
      </c>
      <c r="R3883">
        <v>877054</v>
      </c>
    </row>
    <row r="3884" spans="1:18" x14ac:dyDescent="0.25">
      <c r="A3884" t="s">
        <v>423</v>
      </c>
      <c r="B3884" t="s">
        <v>424</v>
      </c>
      <c r="C3884" t="s">
        <v>85</v>
      </c>
      <c r="D3884">
        <v>170</v>
      </c>
      <c r="E3884" t="s">
        <v>86</v>
      </c>
      <c r="F3884" t="s">
        <v>87</v>
      </c>
      <c r="G3884" t="s">
        <v>88</v>
      </c>
      <c r="H3884" t="s">
        <v>89</v>
      </c>
      <c r="I3884" t="s">
        <v>202</v>
      </c>
      <c r="J3884" t="s">
        <v>91</v>
      </c>
      <c r="K3884" t="s">
        <v>203</v>
      </c>
      <c r="L3884">
        <v>10945</v>
      </c>
      <c r="M3884">
        <v>2782595</v>
      </c>
      <c r="N3884">
        <v>304096</v>
      </c>
      <c r="O3884">
        <v>66108</v>
      </c>
      <c r="P3884">
        <v>223475</v>
      </c>
      <c r="Q3884" t="s">
        <v>93</v>
      </c>
      <c r="R3884">
        <v>877054</v>
      </c>
    </row>
    <row r="3885" spans="1:18" x14ac:dyDescent="0.25">
      <c r="A3885" t="s">
        <v>423</v>
      </c>
      <c r="B3885" t="s">
        <v>424</v>
      </c>
      <c r="C3885" t="s">
        <v>85</v>
      </c>
      <c r="D3885">
        <v>170</v>
      </c>
      <c r="E3885" t="s">
        <v>86</v>
      </c>
      <c r="F3885" t="s">
        <v>87</v>
      </c>
      <c r="G3885" t="s">
        <v>88</v>
      </c>
      <c r="H3885" t="s">
        <v>89</v>
      </c>
      <c r="I3885" t="s">
        <v>204</v>
      </c>
      <c r="J3885" t="s">
        <v>91</v>
      </c>
      <c r="K3885" t="s">
        <v>205</v>
      </c>
      <c r="L3885">
        <v>0</v>
      </c>
      <c r="M3885">
        <v>2782595</v>
      </c>
      <c r="N3885">
        <v>304096</v>
      </c>
      <c r="O3885">
        <v>66108</v>
      </c>
      <c r="P3885">
        <v>223475</v>
      </c>
      <c r="Q3885" t="s">
        <v>93</v>
      </c>
      <c r="R3885">
        <v>877054</v>
      </c>
    </row>
    <row r="3886" spans="1:18" x14ac:dyDescent="0.25">
      <c r="A3886" t="s">
        <v>423</v>
      </c>
      <c r="B3886" t="s">
        <v>424</v>
      </c>
      <c r="C3886" t="s">
        <v>85</v>
      </c>
      <c r="D3886">
        <v>170</v>
      </c>
      <c r="E3886" t="s">
        <v>86</v>
      </c>
      <c r="F3886" t="s">
        <v>87</v>
      </c>
      <c r="G3886" t="s">
        <v>88</v>
      </c>
      <c r="H3886" t="s">
        <v>89</v>
      </c>
      <c r="I3886" t="s">
        <v>206</v>
      </c>
      <c r="J3886" t="s">
        <v>91</v>
      </c>
      <c r="K3886" t="s">
        <v>207</v>
      </c>
      <c r="L3886">
        <v>8624</v>
      </c>
      <c r="M3886">
        <v>2782595</v>
      </c>
      <c r="N3886">
        <v>304096</v>
      </c>
      <c r="O3886">
        <v>66108</v>
      </c>
      <c r="P3886">
        <v>223475</v>
      </c>
      <c r="Q3886" t="s">
        <v>93</v>
      </c>
      <c r="R3886">
        <v>877054</v>
      </c>
    </row>
    <row r="3887" spans="1:18" x14ac:dyDescent="0.25">
      <c r="A3887" t="s">
        <v>423</v>
      </c>
      <c r="B3887" t="s">
        <v>424</v>
      </c>
      <c r="C3887" t="s">
        <v>85</v>
      </c>
      <c r="D3887">
        <v>170</v>
      </c>
      <c r="E3887" t="s">
        <v>86</v>
      </c>
      <c r="F3887" t="s">
        <v>87</v>
      </c>
      <c r="G3887" t="s">
        <v>88</v>
      </c>
      <c r="H3887" t="s">
        <v>89</v>
      </c>
      <c r="I3887" t="s">
        <v>208</v>
      </c>
      <c r="J3887" t="s">
        <v>91</v>
      </c>
      <c r="K3887" t="s">
        <v>209</v>
      </c>
      <c r="L3887">
        <v>998</v>
      </c>
      <c r="M3887">
        <v>2782595</v>
      </c>
      <c r="N3887">
        <v>304096</v>
      </c>
      <c r="O3887">
        <v>66108</v>
      </c>
      <c r="P3887">
        <v>223475</v>
      </c>
      <c r="Q3887" t="s">
        <v>93</v>
      </c>
      <c r="R3887">
        <v>877054</v>
      </c>
    </row>
    <row r="3888" spans="1:18" x14ac:dyDescent="0.25">
      <c r="A3888" t="s">
        <v>423</v>
      </c>
      <c r="B3888" t="s">
        <v>424</v>
      </c>
      <c r="C3888" t="s">
        <v>85</v>
      </c>
      <c r="D3888">
        <v>170</v>
      </c>
      <c r="E3888" t="s">
        <v>86</v>
      </c>
      <c r="F3888" t="s">
        <v>87</v>
      </c>
      <c r="G3888" t="s">
        <v>88</v>
      </c>
      <c r="H3888" t="s">
        <v>89</v>
      </c>
      <c r="I3888" t="s">
        <v>210</v>
      </c>
      <c r="J3888" t="s">
        <v>91</v>
      </c>
      <c r="K3888" t="s">
        <v>211</v>
      </c>
      <c r="L3888">
        <v>10750</v>
      </c>
      <c r="M3888">
        <v>2782595</v>
      </c>
      <c r="N3888">
        <v>304096</v>
      </c>
      <c r="O3888">
        <v>66108</v>
      </c>
      <c r="P3888">
        <v>223475</v>
      </c>
      <c r="Q3888" t="s">
        <v>93</v>
      </c>
      <c r="R3888">
        <v>877054</v>
      </c>
    </row>
    <row r="3889" spans="1:18" x14ac:dyDescent="0.25">
      <c r="A3889" t="s">
        <v>423</v>
      </c>
      <c r="B3889" t="s">
        <v>424</v>
      </c>
      <c r="C3889" t="s">
        <v>85</v>
      </c>
      <c r="D3889">
        <v>170</v>
      </c>
      <c r="E3889" t="s">
        <v>86</v>
      </c>
      <c r="F3889" t="s">
        <v>87</v>
      </c>
      <c r="G3889" t="s">
        <v>88</v>
      </c>
      <c r="H3889" t="s">
        <v>89</v>
      </c>
      <c r="I3889" t="s">
        <v>212</v>
      </c>
      <c r="J3889" t="s">
        <v>91</v>
      </c>
      <c r="K3889" t="s">
        <v>213</v>
      </c>
      <c r="L3889">
        <v>900</v>
      </c>
      <c r="M3889">
        <v>2782595</v>
      </c>
      <c r="N3889">
        <v>304096</v>
      </c>
      <c r="O3889">
        <v>66108</v>
      </c>
      <c r="P3889">
        <v>223475</v>
      </c>
      <c r="Q3889" t="s">
        <v>93</v>
      </c>
      <c r="R3889">
        <v>877054</v>
      </c>
    </row>
    <row r="3890" spans="1:18" x14ac:dyDescent="0.25">
      <c r="A3890" t="s">
        <v>423</v>
      </c>
      <c r="B3890" t="s">
        <v>424</v>
      </c>
      <c r="C3890" t="s">
        <v>85</v>
      </c>
      <c r="D3890">
        <v>170</v>
      </c>
      <c r="E3890" t="s">
        <v>86</v>
      </c>
      <c r="F3890" t="s">
        <v>87</v>
      </c>
      <c r="G3890" t="s">
        <v>88</v>
      </c>
      <c r="H3890" t="s">
        <v>89</v>
      </c>
      <c r="I3890" t="s">
        <v>214</v>
      </c>
      <c r="J3890" t="s">
        <v>91</v>
      </c>
      <c r="K3890" t="s">
        <v>215</v>
      </c>
      <c r="L3890">
        <v>97008</v>
      </c>
      <c r="M3890">
        <v>2782595</v>
      </c>
      <c r="N3890">
        <v>304096</v>
      </c>
      <c r="O3890">
        <v>66108</v>
      </c>
      <c r="P3890">
        <v>223475</v>
      </c>
      <c r="Q3890" t="s">
        <v>93</v>
      </c>
      <c r="R3890">
        <v>877054</v>
      </c>
    </row>
    <row r="3891" spans="1:18" x14ac:dyDescent="0.25">
      <c r="A3891" t="s">
        <v>423</v>
      </c>
      <c r="B3891" t="s">
        <v>424</v>
      </c>
      <c r="C3891" t="s">
        <v>85</v>
      </c>
      <c r="D3891">
        <v>170</v>
      </c>
      <c r="E3891" t="s">
        <v>86</v>
      </c>
      <c r="F3891" t="s">
        <v>87</v>
      </c>
      <c r="G3891" t="s">
        <v>88</v>
      </c>
      <c r="H3891" t="s">
        <v>89</v>
      </c>
      <c r="I3891" t="s">
        <v>216</v>
      </c>
      <c r="J3891" t="s">
        <v>91</v>
      </c>
      <c r="K3891" t="s">
        <v>217</v>
      </c>
      <c r="L3891">
        <v>850</v>
      </c>
      <c r="M3891">
        <v>2782595</v>
      </c>
      <c r="N3891">
        <v>304096</v>
      </c>
      <c r="O3891">
        <v>66108</v>
      </c>
      <c r="P3891">
        <v>223475</v>
      </c>
      <c r="Q3891" t="s">
        <v>93</v>
      </c>
      <c r="R3891">
        <v>877054</v>
      </c>
    </row>
    <row r="3892" spans="1:18" x14ac:dyDescent="0.25">
      <c r="A3892" t="s">
        <v>423</v>
      </c>
      <c r="B3892" t="s">
        <v>424</v>
      </c>
      <c r="C3892" t="s">
        <v>85</v>
      </c>
      <c r="D3892">
        <v>170</v>
      </c>
      <c r="E3892" t="s">
        <v>86</v>
      </c>
      <c r="F3892" t="s">
        <v>87</v>
      </c>
      <c r="G3892" t="s">
        <v>88</v>
      </c>
      <c r="H3892" t="s">
        <v>89</v>
      </c>
      <c r="I3892" t="s">
        <v>218</v>
      </c>
      <c r="J3892" t="s">
        <v>91</v>
      </c>
      <c r="K3892" t="s">
        <v>219</v>
      </c>
      <c r="L3892">
        <v>0</v>
      </c>
      <c r="M3892">
        <v>2782595</v>
      </c>
      <c r="N3892">
        <v>304096</v>
      </c>
      <c r="O3892">
        <v>66108</v>
      </c>
      <c r="P3892">
        <v>223475</v>
      </c>
      <c r="Q3892" t="s">
        <v>93</v>
      </c>
      <c r="R3892">
        <v>877054</v>
      </c>
    </row>
    <row r="3893" spans="1:18" x14ac:dyDescent="0.25">
      <c r="A3893" t="s">
        <v>423</v>
      </c>
      <c r="B3893" t="s">
        <v>424</v>
      </c>
      <c r="C3893" t="s">
        <v>85</v>
      </c>
      <c r="D3893">
        <v>170</v>
      </c>
      <c r="E3893" t="s">
        <v>86</v>
      </c>
      <c r="F3893" t="s">
        <v>87</v>
      </c>
      <c r="G3893" t="s">
        <v>88</v>
      </c>
      <c r="H3893" t="s">
        <v>89</v>
      </c>
      <c r="I3893" t="s">
        <v>220</v>
      </c>
      <c r="J3893" t="s">
        <v>91</v>
      </c>
      <c r="K3893" t="s">
        <v>221</v>
      </c>
      <c r="L3893">
        <v>8960</v>
      </c>
      <c r="M3893">
        <v>2782595</v>
      </c>
      <c r="N3893">
        <v>304096</v>
      </c>
      <c r="O3893">
        <v>66108</v>
      </c>
      <c r="P3893">
        <v>223475</v>
      </c>
      <c r="Q3893" t="s">
        <v>93</v>
      </c>
      <c r="R3893">
        <v>877054</v>
      </c>
    </row>
    <row r="3894" spans="1:18" x14ac:dyDescent="0.25">
      <c r="A3894" t="s">
        <v>423</v>
      </c>
      <c r="B3894" t="s">
        <v>424</v>
      </c>
      <c r="C3894" t="s">
        <v>85</v>
      </c>
      <c r="D3894">
        <v>170</v>
      </c>
      <c r="E3894" t="s">
        <v>86</v>
      </c>
      <c r="F3894" t="s">
        <v>87</v>
      </c>
      <c r="G3894" t="s">
        <v>88</v>
      </c>
      <c r="H3894" t="s">
        <v>89</v>
      </c>
      <c r="I3894" t="s">
        <v>222</v>
      </c>
      <c r="J3894" t="s">
        <v>91</v>
      </c>
      <c r="K3894" t="s">
        <v>223</v>
      </c>
      <c r="L3894">
        <v>1512</v>
      </c>
      <c r="M3894">
        <v>2782595</v>
      </c>
      <c r="N3894">
        <v>304096</v>
      </c>
      <c r="O3894">
        <v>66108</v>
      </c>
      <c r="P3894">
        <v>223475</v>
      </c>
      <c r="Q3894" t="s">
        <v>93</v>
      </c>
      <c r="R3894">
        <v>877054</v>
      </c>
    </row>
    <row r="3895" spans="1:18" x14ac:dyDescent="0.25">
      <c r="A3895" t="s">
        <v>423</v>
      </c>
      <c r="B3895" t="s">
        <v>424</v>
      </c>
      <c r="C3895" t="s">
        <v>85</v>
      </c>
      <c r="D3895">
        <v>170</v>
      </c>
      <c r="E3895" t="s">
        <v>86</v>
      </c>
      <c r="F3895" t="s">
        <v>87</v>
      </c>
      <c r="G3895" t="s">
        <v>88</v>
      </c>
      <c r="H3895" t="s">
        <v>89</v>
      </c>
      <c r="I3895" t="s">
        <v>224</v>
      </c>
      <c r="J3895" t="s">
        <v>91</v>
      </c>
      <c r="K3895" t="s">
        <v>225</v>
      </c>
      <c r="L3895">
        <v>1741</v>
      </c>
      <c r="M3895">
        <v>2782595</v>
      </c>
      <c r="N3895">
        <v>304096</v>
      </c>
      <c r="O3895">
        <v>66108</v>
      </c>
      <c r="P3895">
        <v>223475</v>
      </c>
      <c r="Q3895" t="s">
        <v>93</v>
      </c>
      <c r="R3895">
        <v>877054</v>
      </c>
    </row>
    <row r="3896" spans="1:18" x14ac:dyDescent="0.25">
      <c r="A3896" t="s">
        <v>423</v>
      </c>
      <c r="B3896" t="s">
        <v>424</v>
      </c>
      <c r="C3896" t="s">
        <v>85</v>
      </c>
      <c r="D3896">
        <v>170</v>
      </c>
      <c r="E3896" t="s">
        <v>86</v>
      </c>
      <c r="F3896" t="s">
        <v>87</v>
      </c>
      <c r="G3896" t="s">
        <v>88</v>
      </c>
      <c r="H3896" t="s">
        <v>89</v>
      </c>
      <c r="I3896" t="s">
        <v>226</v>
      </c>
      <c r="J3896" t="s">
        <v>91</v>
      </c>
      <c r="K3896" t="s">
        <v>227</v>
      </c>
      <c r="L3896">
        <v>9500</v>
      </c>
      <c r="M3896">
        <v>2782595</v>
      </c>
      <c r="N3896">
        <v>304096</v>
      </c>
      <c r="O3896">
        <v>66108</v>
      </c>
      <c r="P3896">
        <v>223475</v>
      </c>
      <c r="Q3896" t="s">
        <v>93</v>
      </c>
      <c r="R3896">
        <v>877054</v>
      </c>
    </row>
    <row r="3897" spans="1:18" x14ac:dyDescent="0.25">
      <c r="A3897" t="s">
        <v>423</v>
      </c>
      <c r="B3897" t="s">
        <v>424</v>
      </c>
      <c r="C3897" t="s">
        <v>85</v>
      </c>
      <c r="D3897">
        <v>170</v>
      </c>
      <c r="E3897" t="s">
        <v>86</v>
      </c>
      <c r="F3897" t="s">
        <v>87</v>
      </c>
      <c r="G3897" t="s">
        <v>88</v>
      </c>
      <c r="H3897" t="s">
        <v>89</v>
      </c>
      <c r="I3897" t="s">
        <v>228</v>
      </c>
      <c r="J3897" t="s">
        <v>91</v>
      </c>
      <c r="K3897" t="s">
        <v>229</v>
      </c>
      <c r="L3897">
        <v>0</v>
      </c>
      <c r="M3897">
        <v>2782595</v>
      </c>
      <c r="N3897">
        <v>304096</v>
      </c>
      <c r="O3897">
        <v>66108</v>
      </c>
      <c r="P3897">
        <v>223475</v>
      </c>
      <c r="Q3897" t="s">
        <v>93</v>
      </c>
      <c r="R3897">
        <v>877054</v>
      </c>
    </row>
    <row r="3898" spans="1:18" x14ac:dyDescent="0.25">
      <c r="A3898" t="s">
        <v>423</v>
      </c>
      <c r="B3898" t="s">
        <v>424</v>
      </c>
      <c r="C3898" t="s">
        <v>85</v>
      </c>
      <c r="D3898">
        <v>170</v>
      </c>
      <c r="E3898" t="s">
        <v>86</v>
      </c>
      <c r="F3898" t="s">
        <v>87</v>
      </c>
      <c r="G3898" t="s">
        <v>88</v>
      </c>
      <c r="H3898" t="s">
        <v>89</v>
      </c>
      <c r="I3898" t="s">
        <v>230</v>
      </c>
      <c r="J3898" t="s">
        <v>91</v>
      </c>
      <c r="K3898" t="s">
        <v>231</v>
      </c>
      <c r="L3898">
        <v>1157</v>
      </c>
      <c r="M3898">
        <v>2782595</v>
      </c>
      <c r="N3898">
        <v>304096</v>
      </c>
      <c r="O3898">
        <v>66108</v>
      </c>
      <c r="P3898">
        <v>223475</v>
      </c>
      <c r="Q3898" t="s">
        <v>93</v>
      </c>
      <c r="R3898">
        <v>877054</v>
      </c>
    </row>
    <row r="3899" spans="1:18" x14ac:dyDescent="0.25">
      <c r="A3899" t="s">
        <v>423</v>
      </c>
      <c r="B3899" t="s">
        <v>424</v>
      </c>
      <c r="C3899" t="s">
        <v>85</v>
      </c>
      <c r="D3899">
        <v>170</v>
      </c>
      <c r="E3899" t="s">
        <v>86</v>
      </c>
      <c r="F3899" t="s">
        <v>87</v>
      </c>
      <c r="G3899" t="s">
        <v>88</v>
      </c>
      <c r="H3899" t="s">
        <v>89</v>
      </c>
      <c r="I3899" t="s">
        <v>232</v>
      </c>
      <c r="J3899" t="s">
        <v>91</v>
      </c>
      <c r="K3899" t="s">
        <v>233</v>
      </c>
      <c r="L3899">
        <v>38975</v>
      </c>
      <c r="M3899">
        <v>2782595</v>
      </c>
      <c r="N3899">
        <v>304096</v>
      </c>
      <c r="O3899">
        <v>66108</v>
      </c>
      <c r="P3899">
        <v>223475</v>
      </c>
      <c r="Q3899" t="s">
        <v>93</v>
      </c>
      <c r="R3899">
        <v>877054</v>
      </c>
    </row>
    <row r="3900" spans="1:18" x14ac:dyDescent="0.25">
      <c r="A3900" t="s">
        <v>423</v>
      </c>
      <c r="B3900" t="s">
        <v>424</v>
      </c>
      <c r="C3900" t="s">
        <v>85</v>
      </c>
      <c r="D3900">
        <v>170</v>
      </c>
      <c r="E3900" t="s">
        <v>86</v>
      </c>
      <c r="F3900" t="s">
        <v>87</v>
      </c>
      <c r="G3900" t="s">
        <v>88</v>
      </c>
      <c r="H3900" t="s">
        <v>89</v>
      </c>
      <c r="I3900" t="s">
        <v>234</v>
      </c>
      <c r="J3900" t="s">
        <v>91</v>
      </c>
      <c r="K3900" t="s">
        <v>235</v>
      </c>
      <c r="L3900">
        <v>0</v>
      </c>
      <c r="M3900">
        <v>2782595</v>
      </c>
      <c r="N3900">
        <v>304096</v>
      </c>
      <c r="O3900">
        <v>66108</v>
      </c>
      <c r="P3900">
        <v>223475</v>
      </c>
      <c r="Q3900" t="s">
        <v>93</v>
      </c>
      <c r="R3900">
        <v>877054</v>
      </c>
    </row>
    <row r="3901" spans="1:18" x14ac:dyDescent="0.25">
      <c r="A3901" t="s">
        <v>423</v>
      </c>
      <c r="B3901" t="s">
        <v>424</v>
      </c>
      <c r="C3901" t="s">
        <v>85</v>
      </c>
      <c r="D3901">
        <v>170</v>
      </c>
      <c r="E3901" t="s">
        <v>86</v>
      </c>
      <c r="F3901" t="s">
        <v>87</v>
      </c>
      <c r="G3901" t="s">
        <v>88</v>
      </c>
      <c r="H3901" t="s">
        <v>89</v>
      </c>
      <c r="I3901" t="s">
        <v>236</v>
      </c>
      <c r="J3901" t="s">
        <v>91</v>
      </c>
      <c r="K3901" t="s">
        <v>237</v>
      </c>
      <c r="L3901">
        <v>0</v>
      </c>
      <c r="M3901">
        <v>2782595</v>
      </c>
      <c r="N3901">
        <v>304096</v>
      </c>
      <c r="O3901">
        <v>66108</v>
      </c>
      <c r="P3901">
        <v>223475</v>
      </c>
      <c r="Q3901" t="s">
        <v>93</v>
      </c>
      <c r="R3901">
        <v>877054</v>
      </c>
    </row>
    <row r="3902" spans="1:18" x14ac:dyDescent="0.25">
      <c r="A3902" t="s">
        <v>423</v>
      </c>
      <c r="B3902" t="s">
        <v>424</v>
      </c>
      <c r="C3902" t="s">
        <v>85</v>
      </c>
      <c r="D3902">
        <v>170</v>
      </c>
      <c r="E3902" t="s">
        <v>86</v>
      </c>
      <c r="F3902" t="s">
        <v>87</v>
      </c>
      <c r="G3902" t="s">
        <v>88</v>
      </c>
      <c r="H3902" t="s">
        <v>89</v>
      </c>
      <c r="I3902" t="s">
        <v>130</v>
      </c>
      <c r="J3902" t="s">
        <v>91</v>
      </c>
      <c r="K3902" t="s">
        <v>131</v>
      </c>
      <c r="L3902">
        <v>19204</v>
      </c>
      <c r="M3902">
        <v>2782595</v>
      </c>
      <c r="N3902">
        <v>304096</v>
      </c>
      <c r="O3902">
        <v>66108</v>
      </c>
      <c r="P3902">
        <v>223475</v>
      </c>
      <c r="Q3902" t="s">
        <v>93</v>
      </c>
      <c r="R3902">
        <v>877054</v>
      </c>
    </row>
    <row r="3903" spans="1:18" x14ac:dyDescent="0.25">
      <c r="A3903" t="s">
        <v>423</v>
      </c>
      <c r="B3903" t="s">
        <v>424</v>
      </c>
      <c r="C3903" t="s">
        <v>85</v>
      </c>
      <c r="D3903">
        <v>170</v>
      </c>
      <c r="E3903" t="s">
        <v>86</v>
      </c>
      <c r="F3903" t="s">
        <v>87</v>
      </c>
      <c r="G3903" t="s">
        <v>88</v>
      </c>
      <c r="H3903" t="s">
        <v>89</v>
      </c>
      <c r="I3903" t="s">
        <v>196</v>
      </c>
      <c r="J3903" t="s">
        <v>91</v>
      </c>
      <c r="K3903" t="s">
        <v>197</v>
      </c>
      <c r="L3903">
        <v>39433</v>
      </c>
      <c r="M3903">
        <v>2782595</v>
      </c>
      <c r="N3903">
        <v>304096</v>
      </c>
      <c r="O3903">
        <v>66108</v>
      </c>
      <c r="P3903">
        <v>223475</v>
      </c>
      <c r="Q3903" t="s">
        <v>93</v>
      </c>
      <c r="R3903">
        <v>877054</v>
      </c>
    </row>
    <row r="3904" spans="1:18" x14ac:dyDescent="0.25">
      <c r="A3904" t="s">
        <v>423</v>
      </c>
      <c r="B3904" t="s">
        <v>424</v>
      </c>
      <c r="C3904" t="s">
        <v>85</v>
      </c>
      <c r="D3904">
        <v>170</v>
      </c>
      <c r="E3904" t="s">
        <v>86</v>
      </c>
      <c r="F3904" t="s">
        <v>87</v>
      </c>
      <c r="G3904" t="s">
        <v>88</v>
      </c>
      <c r="H3904" t="s">
        <v>89</v>
      </c>
      <c r="I3904" t="s">
        <v>136</v>
      </c>
      <c r="J3904" t="s">
        <v>91</v>
      </c>
      <c r="K3904" t="s">
        <v>137</v>
      </c>
      <c r="L3904">
        <v>504</v>
      </c>
      <c r="M3904">
        <v>2782595</v>
      </c>
      <c r="N3904">
        <v>304096</v>
      </c>
      <c r="O3904">
        <v>66108</v>
      </c>
      <c r="P3904">
        <v>223475</v>
      </c>
      <c r="Q3904" t="s">
        <v>93</v>
      </c>
      <c r="R3904">
        <v>877054</v>
      </c>
    </row>
    <row r="3905" spans="1:18" x14ac:dyDescent="0.25">
      <c r="A3905" t="s">
        <v>423</v>
      </c>
      <c r="B3905" t="s">
        <v>424</v>
      </c>
      <c r="C3905" t="s">
        <v>85</v>
      </c>
      <c r="D3905">
        <v>170</v>
      </c>
      <c r="E3905" t="s">
        <v>86</v>
      </c>
      <c r="F3905" t="s">
        <v>87</v>
      </c>
      <c r="G3905" t="s">
        <v>88</v>
      </c>
      <c r="H3905" t="s">
        <v>89</v>
      </c>
      <c r="I3905" t="s">
        <v>190</v>
      </c>
      <c r="J3905" t="s">
        <v>91</v>
      </c>
      <c r="K3905" t="s">
        <v>191</v>
      </c>
      <c r="L3905">
        <v>700</v>
      </c>
      <c r="M3905">
        <v>2782595</v>
      </c>
      <c r="N3905">
        <v>304096</v>
      </c>
      <c r="O3905">
        <v>66108</v>
      </c>
      <c r="P3905">
        <v>223475</v>
      </c>
      <c r="Q3905" t="s">
        <v>93</v>
      </c>
      <c r="R3905">
        <v>877054</v>
      </c>
    </row>
    <row r="3906" spans="1:18" x14ac:dyDescent="0.25">
      <c r="A3906" t="s">
        <v>423</v>
      </c>
      <c r="B3906" t="s">
        <v>424</v>
      </c>
      <c r="C3906" t="s">
        <v>85</v>
      </c>
      <c r="D3906">
        <v>170</v>
      </c>
      <c r="E3906" t="s">
        <v>86</v>
      </c>
      <c r="F3906" t="s">
        <v>87</v>
      </c>
      <c r="G3906" t="s">
        <v>88</v>
      </c>
      <c r="H3906" t="s">
        <v>89</v>
      </c>
      <c r="I3906" t="s">
        <v>190</v>
      </c>
      <c r="J3906" t="s">
        <v>91</v>
      </c>
      <c r="K3906" t="s">
        <v>191</v>
      </c>
      <c r="L3906">
        <v>4065</v>
      </c>
      <c r="M3906">
        <v>2782595</v>
      </c>
      <c r="N3906">
        <v>304096</v>
      </c>
      <c r="O3906">
        <v>66108</v>
      </c>
      <c r="P3906">
        <v>223475</v>
      </c>
      <c r="Q3906" t="s">
        <v>93</v>
      </c>
      <c r="R3906">
        <v>877054</v>
      </c>
    </row>
    <row r="3907" spans="1:18" x14ac:dyDescent="0.25">
      <c r="A3907" t="s">
        <v>423</v>
      </c>
      <c r="B3907" t="s">
        <v>424</v>
      </c>
      <c r="C3907" t="s">
        <v>85</v>
      </c>
      <c r="D3907">
        <v>170</v>
      </c>
      <c r="E3907" t="s">
        <v>86</v>
      </c>
      <c r="F3907" t="s">
        <v>87</v>
      </c>
      <c r="G3907" t="s">
        <v>88</v>
      </c>
      <c r="H3907" t="s">
        <v>89</v>
      </c>
      <c r="I3907" t="s">
        <v>190</v>
      </c>
      <c r="J3907" t="s">
        <v>91</v>
      </c>
      <c r="K3907" t="s">
        <v>191</v>
      </c>
      <c r="L3907">
        <v>1000</v>
      </c>
      <c r="M3907">
        <v>2782595</v>
      </c>
      <c r="N3907">
        <v>304096</v>
      </c>
      <c r="O3907">
        <v>66108</v>
      </c>
      <c r="P3907">
        <v>223475</v>
      </c>
      <c r="Q3907" t="s">
        <v>93</v>
      </c>
      <c r="R3907">
        <v>877054</v>
      </c>
    </row>
    <row r="3908" spans="1:18" x14ac:dyDescent="0.25">
      <c r="A3908" t="s">
        <v>423</v>
      </c>
      <c r="B3908" t="s">
        <v>424</v>
      </c>
      <c r="C3908" t="s">
        <v>85</v>
      </c>
      <c r="D3908">
        <v>170</v>
      </c>
      <c r="E3908" t="s">
        <v>86</v>
      </c>
      <c r="F3908" t="s">
        <v>87</v>
      </c>
      <c r="G3908" t="s">
        <v>88</v>
      </c>
      <c r="H3908" t="s">
        <v>89</v>
      </c>
      <c r="I3908" t="s">
        <v>190</v>
      </c>
      <c r="J3908" t="s">
        <v>91</v>
      </c>
      <c r="K3908" t="s">
        <v>191</v>
      </c>
      <c r="L3908">
        <v>2800</v>
      </c>
      <c r="M3908">
        <v>2782595</v>
      </c>
      <c r="N3908">
        <v>304096</v>
      </c>
      <c r="O3908">
        <v>66108</v>
      </c>
      <c r="P3908">
        <v>223475</v>
      </c>
      <c r="Q3908" t="s">
        <v>93</v>
      </c>
      <c r="R3908">
        <v>877054</v>
      </c>
    </row>
    <row r="3909" spans="1:18" x14ac:dyDescent="0.25">
      <c r="A3909" t="s">
        <v>423</v>
      </c>
      <c r="B3909" t="s">
        <v>424</v>
      </c>
      <c r="C3909" t="s">
        <v>85</v>
      </c>
      <c r="D3909">
        <v>170</v>
      </c>
      <c r="E3909" t="s">
        <v>86</v>
      </c>
      <c r="F3909" t="s">
        <v>87</v>
      </c>
      <c r="G3909" t="s">
        <v>88</v>
      </c>
      <c r="H3909" t="s">
        <v>89</v>
      </c>
      <c r="I3909" t="s">
        <v>190</v>
      </c>
      <c r="J3909" t="s">
        <v>91</v>
      </c>
      <c r="K3909" t="s">
        <v>191</v>
      </c>
      <c r="L3909">
        <v>3200</v>
      </c>
      <c r="M3909">
        <v>2782595</v>
      </c>
      <c r="N3909">
        <v>304096</v>
      </c>
      <c r="O3909">
        <v>66108</v>
      </c>
      <c r="P3909">
        <v>223475</v>
      </c>
      <c r="Q3909" t="s">
        <v>93</v>
      </c>
      <c r="R3909">
        <v>877054</v>
      </c>
    </row>
    <row r="3910" spans="1:18" x14ac:dyDescent="0.25">
      <c r="A3910" t="s">
        <v>423</v>
      </c>
      <c r="B3910" t="s">
        <v>424</v>
      </c>
      <c r="C3910" t="s">
        <v>85</v>
      </c>
      <c r="D3910">
        <v>170</v>
      </c>
      <c r="E3910" t="s">
        <v>86</v>
      </c>
      <c r="F3910" t="s">
        <v>87</v>
      </c>
      <c r="G3910" t="s">
        <v>88</v>
      </c>
      <c r="H3910" t="s">
        <v>89</v>
      </c>
      <c r="I3910" t="s">
        <v>190</v>
      </c>
      <c r="J3910" t="s">
        <v>91</v>
      </c>
      <c r="K3910" t="s">
        <v>191</v>
      </c>
      <c r="L3910">
        <v>1000</v>
      </c>
      <c r="M3910">
        <v>2782595</v>
      </c>
      <c r="N3910">
        <v>304096</v>
      </c>
      <c r="O3910">
        <v>66108</v>
      </c>
      <c r="P3910">
        <v>223475</v>
      </c>
      <c r="Q3910" t="s">
        <v>93</v>
      </c>
      <c r="R3910">
        <v>877054</v>
      </c>
    </row>
    <row r="3911" spans="1:18" x14ac:dyDescent="0.25">
      <c r="A3911" t="s">
        <v>423</v>
      </c>
      <c r="B3911" t="s">
        <v>424</v>
      </c>
      <c r="C3911" t="s">
        <v>85</v>
      </c>
      <c r="D3911">
        <v>170</v>
      </c>
      <c r="E3911" t="s">
        <v>86</v>
      </c>
      <c r="F3911" t="s">
        <v>87</v>
      </c>
      <c r="G3911" t="s">
        <v>88</v>
      </c>
      <c r="H3911" t="s">
        <v>89</v>
      </c>
      <c r="I3911" t="s">
        <v>190</v>
      </c>
      <c r="J3911" t="s">
        <v>91</v>
      </c>
      <c r="K3911" t="s">
        <v>191</v>
      </c>
      <c r="L3911">
        <v>15000</v>
      </c>
      <c r="M3911">
        <v>2782595</v>
      </c>
      <c r="N3911">
        <v>304096</v>
      </c>
      <c r="O3911">
        <v>66108</v>
      </c>
      <c r="P3911">
        <v>223475</v>
      </c>
      <c r="Q3911" t="s">
        <v>93</v>
      </c>
      <c r="R3911">
        <v>877054</v>
      </c>
    </row>
    <row r="3912" spans="1:18" x14ac:dyDescent="0.25">
      <c r="A3912" t="s">
        <v>423</v>
      </c>
      <c r="B3912" t="s">
        <v>424</v>
      </c>
      <c r="C3912" t="s">
        <v>85</v>
      </c>
      <c r="D3912">
        <v>170</v>
      </c>
      <c r="E3912" t="s">
        <v>86</v>
      </c>
      <c r="F3912" t="s">
        <v>87</v>
      </c>
      <c r="G3912" t="s">
        <v>88</v>
      </c>
      <c r="H3912" t="s">
        <v>89</v>
      </c>
      <c r="I3912" t="s">
        <v>190</v>
      </c>
      <c r="J3912" t="s">
        <v>91</v>
      </c>
      <c r="K3912" t="s">
        <v>191</v>
      </c>
      <c r="L3912">
        <v>7500</v>
      </c>
      <c r="M3912">
        <v>2782595</v>
      </c>
      <c r="N3912">
        <v>304096</v>
      </c>
      <c r="O3912">
        <v>66108</v>
      </c>
      <c r="P3912">
        <v>223475</v>
      </c>
      <c r="Q3912" t="s">
        <v>93</v>
      </c>
      <c r="R3912">
        <v>877054</v>
      </c>
    </row>
    <row r="3913" spans="1:18" x14ac:dyDescent="0.25">
      <c r="A3913" t="s">
        <v>423</v>
      </c>
      <c r="B3913" t="s">
        <v>424</v>
      </c>
      <c r="C3913" t="s">
        <v>85</v>
      </c>
      <c r="D3913">
        <v>170</v>
      </c>
      <c r="E3913" t="s">
        <v>86</v>
      </c>
      <c r="F3913" t="s">
        <v>87</v>
      </c>
      <c r="G3913" t="s">
        <v>88</v>
      </c>
      <c r="H3913" t="s">
        <v>89</v>
      </c>
      <c r="I3913" t="s">
        <v>190</v>
      </c>
      <c r="J3913" t="s">
        <v>91</v>
      </c>
      <c r="K3913" t="s">
        <v>191</v>
      </c>
      <c r="L3913">
        <v>6800</v>
      </c>
      <c r="M3913">
        <v>2782595</v>
      </c>
      <c r="N3913">
        <v>304096</v>
      </c>
      <c r="O3913">
        <v>66108</v>
      </c>
      <c r="P3913">
        <v>223475</v>
      </c>
      <c r="Q3913" t="s">
        <v>93</v>
      </c>
      <c r="R3913">
        <v>877054</v>
      </c>
    </row>
    <row r="3914" spans="1:18" x14ac:dyDescent="0.25">
      <c r="A3914" t="s">
        <v>423</v>
      </c>
      <c r="B3914" t="s">
        <v>424</v>
      </c>
      <c r="C3914" t="s">
        <v>85</v>
      </c>
      <c r="D3914">
        <v>170</v>
      </c>
      <c r="E3914" t="s">
        <v>86</v>
      </c>
      <c r="F3914" t="s">
        <v>87</v>
      </c>
      <c r="G3914" t="s">
        <v>88</v>
      </c>
      <c r="H3914" t="s">
        <v>89</v>
      </c>
      <c r="I3914" t="s">
        <v>190</v>
      </c>
      <c r="J3914" t="s">
        <v>91</v>
      </c>
      <c r="K3914" t="s">
        <v>191</v>
      </c>
      <c r="L3914">
        <v>9800</v>
      </c>
      <c r="M3914">
        <v>2782595</v>
      </c>
      <c r="N3914">
        <v>304096</v>
      </c>
      <c r="O3914">
        <v>66108</v>
      </c>
      <c r="P3914">
        <v>223475</v>
      </c>
      <c r="Q3914" t="s">
        <v>93</v>
      </c>
      <c r="R3914">
        <v>877054</v>
      </c>
    </row>
    <row r="3915" spans="1:18" x14ac:dyDescent="0.25">
      <c r="A3915" t="s">
        <v>423</v>
      </c>
      <c r="B3915" t="s">
        <v>424</v>
      </c>
      <c r="C3915" t="s">
        <v>85</v>
      </c>
      <c r="D3915">
        <v>170</v>
      </c>
      <c r="E3915" t="s">
        <v>86</v>
      </c>
      <c r="F3915" t="s">
        <v>87</v>
      </c>
      <c r="G3915" t="s">
        <v>88</v>
      </c>
      <c r="H3915" t="s">
        <v>89</v>
      </c>
      <c r="I3915" t="s">
        <v>190</v>
      </c>
      <c r="J3915" t="s">
        <v>91</v>
      </c>
      <c r="K3915" t="s">
        <v>191</v>
      </c>
      <c r="L3915">
        <v>500</v>
      </c>
      <c r="M3915">
        <v>2782595</v>
      </c>
      <c r="N3915">
        <v>304096</v>
      </c>
      <c r="O3915">
        <v>66108</v>
      </c>
      <c r="P3915">
        <v>223475</v>
      </c>
      <c r="Q3915" t="s">
        <v>93</v>
      </c>
      <c r="R3915">
        <v>877054</v>
      </c>
    </row>
    <row r="3916" spans="1:18" x14ac:dyDescent="0.25">
      <c r="A3916" t="s">
        <v>423</v>
      </c>
      <c r="B3916" t="s">
        <v>424</v>
      </c>
      <c r="C3916" t="s">
        <v>85</v>
      </c>
      <c r="D3916">
        <v>170</v>
      </c>
      <c r="E3916" t="s">
        <v>86</v>
      </c>
      <c r="F3916" t="s">
        <v>87</v>
      </c>
      <c r="G3916" t="s">
        <v>88</v>
      </c>
      <c r="H3916" t="s">
        <v>89</v>
      </c>
      <c r="I3916" t="s">
        <v>190</v>
      </c>
      <c r="J3916" t="s">
        <v>91</v>
      </c>
      <c r="K3916" t="s">
        <v>191</v>
      </c>
      <c r="L3916">
        <v>4200</v>
      </c>
      <c r="M3916">
        <v>2782595</v>
      </c>
      <c r="N3916">
        <v>304096</v>
      </c>
      <c r="O3916">
        <v>66108</v>
      </c>
      <c r="P3916">
        <v>223475</v>
      </c>
      <c r="Q3916" t="s">
        <v>93</v>
      </c>
      <c r="R3916">
        <v>877054</v>
      </c>
    </row>
    <row r="3917" spans="1:18" x14ac:dyDescent="0.25">
      <c r="A3917" t="s">
        <v>423</v>
      </c>
      <c r="B3917" t="s">
        <v>424</v>
      </c>
      <c r="C3917" t="s">
        <v>85</v>
      </c>
      <c r="D3917">
        <v>170</v>
      </c>
      <c r="E3917" t="s">
        <v>86</v>
      </c>
      <c r="F3917" t="s">
        <v>87</v>
      </c>
      <c r="G3917" t="s">
        <v>88</v>
      </c>
      <c r="H3917" t="s">
        <v>89</v>
      </c>
      <c r="I3917" t="s">
        <v>190</v>
      </c>
      <c r="J3917" t="s">
        <v>91</v>
      </c>
      <c r="K3917" t="s">
        <v>191</v>
      </c>
      <c r="L3917">
        <v>1500</v>
      </c>
      <c r="M3917">
        <v>2782595</v>
      </c>
      <c r="N3917">
        <v>304096</v>
      </c>
      <c r="O3917">
        <v>66108</v>
      </c>
      <c r="P3917">
        <v>223475</v>
      </c>
      <c r="Q3917" t="s">
        <v>93</v>
      </c>
      <c r="R3917">
        <v>877054</v>
      </c>
    </row>
    <row r="3918" spans="1:18" x14ac:dyDescent="0.25">
      <c r="A3918" t="s">
        <v>423</v>
      </c>
      <c r="B3918" t="s">
        <v>424</v>
      </c>
      <c r="C3918" t="s">
        <v>85</v>
      </c>
      <c r="D3918">
        <v>170</v>
      </c>
      <c r="E3918" t="s">
        <v>86</v>
      </c>
      <c r="F3918" t="s">
        <v>87</v>
      </c>
      <c r="G3918" t="s">
        <v>88</v>
      </c>
      <c r="H3918" t="s">
        <v>89</v>
      </c>
      <c r="I3918" t="s">
        <v>190</v>
      </c>
      <c r="J3918" t="s">
        <v>91</v>
      </c>
      <c r="K3918" t="s">
        <v>191</v>
      </c>
      <c r="L3918">
        <v>35500</v>
      </c>
      <c r="M3918">
        <v>2782595</v>
      </c>
      <c r="N3918">
        <v>304096</v>
      </c>
      <c r="O3918">
        <v>66108</v>
      </c>
      <c r="P3918">
        <v>223475</v>
      </c>
      <c r="Q3918" t="s">
        <v>93</v>
      </c>
      <c r="R3918">
        <v>877054</v>
      </c>
    </row>
    <row r="3919" spans="1:18" x14ac:dyDescent="0.25">
      <c r="A3919" t="s">
        <v>423</v>
      </c>
      <c r="B3919" t="s">
        <v>424</v>
      </c>
      <c r="C3919" t="s">
        <v>85</v>
      </c>
      <c r="D3919">
        <v>170</v>
      </c>
      <c r="E3919" t="s">
        <v>86</v>
      </c>
      <c r="F3919" t="s">
        <v>87</v>
      </c>
      <c r="G3919" t="s">
        <v>88</v>
      </c>
      <c r="H3919" t="s">
        <v>89</v>
      </c>
      <c r="I3919" t="s">
        <v>190</v>
      </c>
      <c r="J3919" t="s">
        <v>91</v>
      </c>
      <c r="K3919" t="s">
        <v>191</v>
      </c>
      <c r="L3919">
        <v>2380</v>
      </c>
      <c r="M3919">
        <v>2782595</v>
      </c>
      <c r="N3919">
        <v>304096</v>
      </c>
      <c r="O3919">
        <v>66108</v>
      </c>
      <c r="P3919">
        <v>223475</v>
      </c>
      <c r="Q3919" t="s">
        <v>93</v>
      </c>
      <c r="R3919">
        <v>877054</v>
      </c>
    </row>
    <row r="3920" spans="1:18" x14ac:dyDescent="0.25">
      <c r="A3920" t="s">
        <v>423</v>
      </c>
      <c r="B3920" t="s">
        <v>424</v>
      </c>
      <c r="C3920" t="s">
        <v>85</v>
      </c>
      <c r="D3920">
        <v>170</v>
      </c>
      <c r="E3920" t="s">
        <v>86</v>
      </c>
      <c r="F3920" t="s">
        <v>87</v>
      </c>
      <c r="G3920" t="s">
        <v>88</v>
      </c>
      <c r="H3920" t="s">
        <v>89</v>
      </c>
      <c r="I3920" t="s">
        <v>190</v>
      </c>
      <c r="J3920" t="s">
        <v>91</v>
      </c>
      <c r="K3920" t="s">
        <v>191</v>
      </c>
      <c r="L3920">
        <v>3550</v>
      </c>
      <c r="M3920">
        <v>2782595</v>
      </c>
      <c r="N3920">
        <v>304096</v>
      </c>
      <c r="O3920">
        <v>66108</v>
      </c>
      <c r="P3920">
        <v>223475</v>
      </c>
      <c r="Q3920" t="s">
        <v>93</v>
      </c>
      <c r="R3920">
        <v>877054</v>
      </c>
    </row>
    <row r="3921" spans="1:18" x14ac:dyDescent="0.25">
      <c r="A3921" t="s">
        <v>423</v>
      </c>
      <c r="B3921" t="s">
        <v>424</v>
      </c>
      <c r="C3921" t="s">
        <v>85</v>
      </c>
      <c r="D3921">
        <v>170</v>
      </c>
      <c r="E3921" t="s">
        <v>86</v>
      </c>
      <c r="F3921" t="s">
        <v>87</v>
      </c>
      <c r="G3921" t="s">
        <v>88</v>
      </c>
      <c r="H3921" t="s">
        <v>89</v>
      </c>
      <c r="I3921" t="s">
        <v>190</v>
      </c>
      <c r="J3921" t="s">
        <v>91</v>
      </c>
      <c r="K3921" t="s">
        <v>191</v>
      </c>
      <c r="L3921">
        <v>7500</v>
      </c>
      <c r="M3921">
        <v>2782595</v>
      </c>
      <c r="N3921">
        <v>304096</v>
      </c>
      <c r="O3921">
        <v>66108</v>
      </c>
      <c r="P3921">
        <v>223475</v>
      </c>
      <c r="Q3921" t="s">
        <v>93</v>
      </c>
      <c r="R3921">
        <v>877054</v>
      </c>
    </row>
    <row r="3922" spans="1:18" x14ac:dyDescent="0.25">
      <c r="A3922" t="s">
        <v>423</v>
      </c>
      <c r="B3922" t="s">
        <v>424</v>
      </c>
      <c r="C3922" t="s">
        <v>85</v>
      </c>
      <c r="D3922">
        <v>170</v>
      </c>
      <c r="E3922" t="s">
        <v>86</v>
      </c>
      <c r="F3922" t="s">
        <v>87</v>
      </c>
      <c r="G3922" t="s">
        <v>88</v>
      </c>
      <c r="H3922" t="s">
        <v>89</v>
      </c>
      <c r="I3922" t="s">
        <v>190</v>
      </c>
      <c r="J3922" t="s">
        <v>91</v>
      </c>
      <c r="K3922" t="s">
        <v>191</v>
      </c>
      <c r="L3922">
        <v>5000</v>
      </c>
      <c r="M3922">
        <v>2782595</v>
      </c>
      <c r="N3922">
        <v>304096</v>
      </c>
      <c r="O3922">
        <v>66108</v>
      </c>
      <c r="P3922">
        <v>223475</v>
      </c>
      <c r="Q3922" t="s">
        <v>93</v>
      </c>
      <c r="R3922">
        <v>877054</v>
      </c>
    </row>
    <row r="3923" spans="1:18" x14ac:dyDescent="0.25">
      <c r="A3923" t="s">
        <v>423</v>
      </c>
      <c r="B3923" t="s">
        <v>424</v>
      </c>
      <c r="C3923" t="s">
        <v>85</v>
      </c>
      <c r="D3923">
        <v>170</v>
      </c>
      <c r="E3923" t="s">
        <v>86</v>
      </c>
      <c r="F3923" t="s">
        <v>87</v>
      </c>
      <c r="G3923" t="s">
        <v>88</v>
      </c>
      <c r="H3923" t="s">
        <v>89</v>
      </c>
      <c r="I3923" t="s">
        <v>138</v>
      </c>
      <c r="J3923" t="s">
        <v>91</v>
      </c>
      <c r="K3923" t="s">
        <v>139</v>
      </c>
      <c r="L3923">
        <v>17622</v>
      </c>
      <c r="M3923">
        <v>2782595</v>
      </c>
      <c r="N3923">
        <v>304096</v>
      </c>
      <c r="O3923">
        <v>66108</v>
      </c>
      <c r="P3923">
        <v>223475</v>
      </c>
      <c r="Q3923" t="s">
        <v>93</v>
      </c>
      <c r="R3923">
        <v>877054</v>
      </c>
    </row>
    <row r="3924" spans="1:18" x14ac:dyDescent="0.25">
      <c r="A3924" t="s">
        <v>425</v>
      </c>
      <c r="B3924" t="s">
        <v>426</v>
      </c>
      <c r="C3924" t="s">
        <v>85</v>
      </c>
      <c r="D3924">
        <v>101</v>
      </c>
      <c r="E3924" t="s">
        <v>86</v>
      </c>
      <c r="F3924" t="s">
        <v>87</v>
      </c>
      <c r="G3924" t="s">
        <v>88</v>
      </c>
      <c r="H3924" t="s">
        <v>89</v>
      </c>
      <c r="I3924" t="s">
        <v>208</v>
      </c>
      <c r="J3924" t="s">
        <v>91</v>
      </c>
      <c r="K3924" t="s">
        <v>209</v>
      </c>
      <c r="L3924">
        <v>3905</v>
      </c>
      <c r="M3924">
        <v>1012675</v>
      </c>
      <c r="N3924">
        <v>176509</v>
      </c>
      <c r="O3924">
        <v>41916</v>
      </c>
      <c r="P3924">
        <v>117670</v>
      </c>
      <c r="Q3924" t="s">
        <v>93</v>
      </c>
      <c r="R3924">
        <v>460649</v>
      </c>
    </row>
    <row r="3925" spans="1:18" x14ac:dyDescent="0.25">
      <c r="A3925" t="s">
        <v>425</v>
      </c>
      <c r="B3925" t="s">
        <v>426</v>
      </c>
      <c r="C3925" t="s">
        <v>85</v>
      </c>
      <c r="D3925">
        <v>101</v>
      </c>
      <c r="E3925" t="s">
        <v>86</v>
      </c>
      <c r="F3925" t="s">
        <v>87</v>
      </c>
      <c r="G3925" t="s">
        <v>88</v>
      </c>
      <c r="H3925" t="s">
        <v>89</v>
      </c>
      <c r="I3925" t="s">
        <v>194</v>
      </c>
      <c r="J3925" t="s">
        <v>91</v>
      </c>
      <c r="K3925" t="s">
        <v>195</v>
      </c>
      <c r="L3925">
        <v>27714</v>
      </c>
      <c r="M3925">
        <v>1012675</v>
      </c>
      <c r="N3925">
        <v>176509</v>
      </c>
      <c r="O3925">
        <v>41916</v>
      </c>
      <c r="P3925">
        <v>117670</v>
      </c>
      <c r="Q3925" t="s">
        <v>93</v>
      </c>
      <c r="R3925">
        <v>460649</v>
      </c>
    </row>
    <row r="3926" spans="1:18" x14ac:dyDescent="0.25">
      <c r="A3926" t="s">
        <v>425</v>
      </c>
      <c r="B3926" t="s">
        <v>426</v>
      </c>
      <c r="C3926" t="s">
        <v>85</v>
      </c>
      <c r="D3926">
        <v>101</v>
      </c>
      <c r="E3926" t="s">
        <v>86</v>
      </c>
      <c r="F3926" t="s">
        <v>87</v>
      </c>
      <c r="G3926" t="s">
        <v>88</v>
      </c>
      <c r="H3926" t="s">
        <v>89</v>
      </c>
      <c r="I3926" t="s">
        <v>130</v>
      </c>
      <c r="J3926" t="s">
        <v>91</v>
      </c>
      <c r="K3926" t="s">
        <v>131</v>
      </c>
      <c r="L3926">
        <v>2500</v>
      </c>
      <c r="M3926">
        <v>1012675</v>
      </c>
      <c r="N3926">
        <v>176509</v>
      </c>
      <c r="O3926">
        <v>41916</v>
      </c>
      <c r="P3926">
        <v>117670</v>
      </c>
      <c r="Q3926" t="s">
        <v>93</v>
      </c>
      <c r="R3926">
        <v>460649</v>
      </c>
    </row>
    <row r="3927" spans="1:18" x14ac:dyDescent="0.25">
      <c r="A3927" t="s">
        <v>425</v>
      </c>
      <c r="B3927" t="s">
        <v>426</v>
      </c>
      <c r="C3927" t="s">
        <v>85</v>
      </c>
      <c r="D3927">
        <v>101</v>
      </c>
      <c r="E3927" t="s">
        <v>86</v>
      </c>
      <c r="F3927" t="s">
        <v>87</v>
      </c>
      <c r="G3927" t="s">
        <v>88</v>
      </c>
      <c r="H3927" t="s">
        <v>89</v>
      </c>
      <c r="I3927" t="s">
        <v>130</v>
      </c>
      <c r="J3927" t="s">
        <v>91</v>
      </c>
      <c r="K3927" t="s">
        <v>131</v>
      </c>
      <c r="L3927">
        <v>540</v>
      </c>
      <c r="M3927">
        <v>1012675</v>
      </c>
      <c r="N3927">
        <v>176509</v>
      </c>
      <c r="O3927">
        <v>41916</v>
      </c>
      <c r="P3927">
        <v>117670</v>
      </c>
      <c r="Q3927" t="s">
        <v>93</v>
      </c>
      <c r="R3927">
        <v>460649</v>
      </c>
    </row>
    <row r="3928" spans="1:18" x14ac:dyDescent="0.25">
      <c r="A3928" t="s">
        <v>425</v>
      </c>
      <c r="B3928" t="s">
        <v>426</v>
      </c>
      <c r="C3928" t="s">
        <v>85</v>
      </c>
      <c r="D3928">
        <v>101</v>
      </c>
      <c r="E3928" t="s">
        <v>86</v>
      </c>
      <c r="F3928" t="s">
        <v>87</v>
      </c>
      <c r="G3928" t="s">
        <v>88</v>
      </c>
      <c r="H3928" t="s">
        <v>89</v>
      </c>
      <c r="I3928" t="s">
        <v>196</v>
      </c>
      <c r="J3928" t="s">
        <v>91</v>
      </c>
      <c r="K3928" t="s">
        <v>197</v>
      </c>
      <c r="L3928">
        <v>15837</v>
      </c>
      <c r="M3928">
        <v>1012675</v>
      </c>
      <c r="N3928">
        <v>176509</v>
      </c>
      <c r="O3928">
        <v>41916</v>
      </c>
      <c r="P3928">
        <v>117670</v>
      </c>
      <c r="Q3928" t="s">
        <v>93</v>
      </c>
      <c r="R3928">
        <v>460649</v>
      </c>
    </row>
    <row r="3929" spans="1:18" x14ac:dyDescent="0.25">
      <c r="A3929" t="s">
        <v>425</v>
      </c>
      <c r="B3929" t="s">
        <v>426</v>
      </c>
      <c r="C3929" t="s">
        <v>85</v>
      </c>
      <c r="D3929">
        <v>101</v>
      </c>
      <c r="E3929" t="s">
        <v>86</v>
      </c>
      <c r="F3929" t="s">
        <v>87</v>
      </c>
      <c r="G3929" t="s">
        <v>88</v>
      </c>
      <c r="H3929" t="s">
        <v>89</v>
      </c>
      <c r="I3929" t="s">
        <v>136</v>
      </c>
      <c r="J3929" t="s">
        <v>91</v>
      </c>
      <c r="K3929" t="s">
        <v>137</v>
      </c>
      <c r="L3929">
        <v>200</v>
      </c>
      <c r="M3929">
        <v>1012675</v>
      </c>
      <c r="N3929">
        <v>176509</v>
      </c>
      <c r="O3929">
        <v>41916</v>
      </c>
      <c r="P3929">
        <v>117670</v>
      </c>
      <c r="Q3929" t="s">
        <v>93</v>
      </c>
      <c r="R3929">
        <v>460649</v>
      </c>
    </row>
    <row r="3930" spans="1:18" x14ac:dyDescent="0.25">
      <c r="A3930" t="s">
        <v>425</v>
      </c>
      <c r="B3930" t="s">
        <v>426</v>
      </c>
      <c r="C3930" t="s">
        <v>85</v>
      </c>
      <c r="D3930">
        <v>101</v>
      </c>
      <c r="E3930" t="s">
        <v>86</v>
      </c>
      <c r="F3930" t="s">
        <v>87</v>
      </c>
      <c r="G3930" t="s">
        <v>88</v>
      </c>
      <c r="H3930" t="s">
        <v>89</v>
      </c>
      <c r="I3930" t="s">
        <v>208</v>
      </c>
      <c r="J3930" t="s">
        <v>91</v>
      </c>
      <c r="K3930" t="s">
        <v>209</v>
      </c>
      <c r="L3930">
        <v>2057</v>
      </c>
      <c r="M3930">
        <v>1012675</v>
      </c>
      <c r="N3930">
        <v>176509</v>
      </c>
      <c r="O3930">
        <v>41916</v>
      </c>
      <c r="P3930">
        <v>117670</v>
      </c>
      <c r="Q3930" t="s">
        <v>93</v>
      </c>
      <c r="R3930">
        <v>460649</v>
      </c>
    </row>
    <row r="3931" spans="1:18" x14ac:dyDescent="0.25">
      <c r="A3931" t="s">
        <v>425</v>
      </c>
      <c r="B3931" t="s">
        <v>426</v>
      </c>
      <c r="C3931" t="s">
        <v>85</v>
      </c>
      <c r="D3931">
        <v>101</v>
      </c>
      <c r="E3931" t="s">
        <v>86</v>
      </c>
      <c r="F3931" t="s">
        <v>87</v>
      </c>
      <c r="G3931" t="s">
        <v>88</v>
      </c>
      <c r="H3931" t="s">
        <v>89</v>
      </c>
      <c r="I3931" t="s">
        <v>130</v>
      </c>
      <c r="J3931" t="s">
        <v>91</v>
      </c>
      <c r="K3931" t="s">
        <v>131</v>
      </c>
      <c r="L3931">
        <v>10764</v>
      </c>
      <c r="M3931">
        <v>1012675</v>
      </c>
      <c r="N3931">
        <v>176509</v>
      </c>
      <c r="O3931">
        <v>41916</v>
      </c>
      <c r="P3931">
        <v>117670</v>
      </c>
      <c r="Q3931" t="s">
        <v>93</v>
      </c>
      <c r="R3931">
        <v>460649</v>
      </c>
    </row>
    <row r="3932" spans="1:18" x14ac:dyDescent="0.25">
      <c r="A3932" t="s">
        <v>425</v>
      </c>
      <c r="B3932" t="s">
        <v>426</v>
      </c>
      <c r="C3932" t="s">
        <v>85</v>
      </c>
      <c r="D3932">
        <v>101</v>
      </c>
      <c r="E3932" t="s">
        <v>86</v>
      </c>
      <c r="F3932" t="s">
        <v>87</v>
      </c>
      <c r="G3932" t="s">
        <v>88</v>
      </c>
      <c r="H3932" t="s">
        <v>89</v>
      </c>
      <c r="I3932" t="s">
        <v>136</v>
      </c>
      <c r="J3932" t="s">
        <v>91</v>
      </c>
      <c r="K3932" t="s">
        <v>137</v>
      </c>
      <c r="L3932">
        <v>240</v>
      </c>
      <c r="M3932">
        <v>1012675</v>
      </c>
      <c r="N3932">
        <v>176509</v>
      </c>
      <c r="O3932">
        <v>41916</v>
      </c>
      <c r="P3932">
        <v>117670</v>
      </c>
      <c r="Q3932" t="s">
        <v>93</v>
      </c>
      <c r="R3932">
        <v>460649</v>
      </c>
    </row>
    <row r="3933" spans="1:18" x14ac:dyDescent="0.25">
      <c r="A3933" t="s">
        <v>425</v>
      </c>
      <c r="B3933" t="s">
        <v>426</v>
      </c>
      <c r="C3933" t="s">
        <v>85</v>
      </c>
      <c r="D3933">
        <v>101</v>
      </c>
      <c r="E3933" t="s">
        <v>86</v>
      </c>
      <c r="F3933" t="s">
        <v>87</v>
      </c>
      <c r="G3933" t="s">
        <v>88</v>
      </c>
      <c r="H3933" t="s">
        <v>89</v>
      </c>
      <c r="I3933" t="s">
        <v>136</v>
      </c>
      <c r="J3933" t="s">
        <v>91</v>
      </c>
      <c r="K3933" t="s">
        <v>137</v>
      </c>
      <c r="L3933">
        <v>1050</v>
      </c>
      <c r="M3933">
        <v>1012675</v>
      </c>
      <c r="N3933">
        <v>176509</v>
      </c>
      <c r="O3933">
        <v>41916</v>
      </c>
      <c r="P3933">
        <v>117670</v>
      </c>
      <c r="Q3933" t="s">
        <v>93</v>
      </c>
      <c r="R3933">
        <v>460649</v>
      </c>
    </row>
    <row r="3934" spans="1:18" x14ac:dyDescent="0.25">
      <c r="A3934" t="s">
        <v>425</v>
      </c>
      <c r="B3934" t="s">
        <v>426</v>
      </c>
      <c r="C3934" t="s">
        <v>85</v>
      </c>
      <c r="D3934">
        <v>101</v>
      </c>
      <c r="E3934" t="s">
        <v>86</v>
      </c>
      <c r="F3934" t="s">
        <v>87</v>
      </c>
      <c r="G3934" t="s">
        <v>88</v>
      </c>
      <c r="H3934" t="s">
        <v>89</v>
      </c>
      <c r="I3934" t="s">
        <v>190</v>
      </c>
      <c r="J3934" t="s">
        <v>91</v>
      </c>
      <c r="K3934" t="s">
        <v>191</v>
      </c>
      <c r="L3934">
        <v>24760</v>
      </c>
      <c r="M3934">
        <v>1012675</v>
      </c>
      <c r="N3934">
        <v>176509</v>
      </c>
      <c r="O3934">
        <v>41916</v>
      </c>
      <c r="P3934">
        <v>117670</v>
      </c>
      <c r="Q3934" t="s">
        <v>93</v>
      </c>
      <c r="R3934">
        <v>460649</v>
      </c>
    </row>
    <row r="3935" spans="1:18" x14ac:dyDescent="0.25">
      <c r="A3935" t="s">
        <v>425</v>
      </c>
      <c r="B3935" t="s">
        <v>426</v>
      </c>
      <c r="C3935" t="s">
        <v>85</v>
      </c>
      <c r="D3935">
        <v>101</v>
      </c>
      <c r="E3935" t="s">
        <v>86</v>
      </c>
      <c r="F3935" t="s">
        <v>87</v>
      </c>
      <c r="G3935" t="s">
        <v>88</v>
      </c>
      <c r="H3935" t="s">
        <v>89</v>
      </c>
      <c r="I3935" t="s">
        <v>190</v>
      </c>
      <c r="J3935" t="s">
        <v>91</v>
      </c>
      <c r="K3935" t="s">
        <v>191</v>
      </c>
      <c r="L3935">
        <v>3000</v>
      </c>
      <c r="M3935">
        <v>1012675</v>
      </c>
      <c r="N3935">
        <v>176509</v>
      </c>
      <c r="O3935">
        <v>41916</v>
      </c>
      <c r="P3935">
        <v>117670</v>
      </c>
      <c r="Q3935" t="s">
        <v>93</v>
      </c>
      <c r="R3935">
        <v>460649</v>
      </c>
    </row>
    <row r="3936" spans="1:18" x14ac:dyDescent="0.25">
      <c r="A3936" t="s">
        <v>425</v>
      </c>
      <c r="B3936" t="s">
        <v>426</v>
      </c>
      <c r="C3936" t="s">
        <v>85</v>
      </c>
      <c r="D3936">
        <v>101</v>
      </c>
      <c r="E3936" t="s">
        <v>86</v>
      </c>
      <c r="F3936" t="s">
        <v>87</v>
      </c>
      <c r="G3936" t="s">
        <v>88</v>
      </c>
      <c r="H3936" t="s">
        <v>89</v>
      </c>
      <c r="I3936" t="s">
        <v>190</v>
      </c>
      <c r="J3936" t="s">
        <v>91</v>
      </c>
      <c r="K3936" t="s">
        <v>191</v>
      </c>
      <c r="L3936">
        <v>600</v>
      </c>
      <c r="M3936">
        <v>1012675</v>
      </c>
      <c r="N3936">
        <v>176509</v>
      </c>
      <c r="O3936">
        <v>41916</v>
      </c>
      <c r="P3936">
        <v>117670</v>
      </c>
      <c r="Q3936" t="s">
        <v>93</v>
      </c>
      <c r="R3936">
        <v>460649</v>
      </c>
    </row>
    <row r="3937" spans="1:18" x14ac:dyDescent="0.25">
      <c r="A3937" t="s">
        <v>425</v>
      </c>
      <c r="B3937" t="s">
        <v>426</v>
      </c>
      <c r="C3937" t="s">
        <v>85</v>
      </c>
      <c r="D3937">
        <v>101</v>
      </c>
      <c r="E3937" t="s">
        <v>86</v>
      </c>
      <c r="F3937" t="s">
        <v>87</v>
      </c>
      <c r="G3937" t="s">
        <v>88</v>
      </c>
      <c r="H3937" t="s">
        <v>89</v>
      </c>
      <c r="I3937" t="s">
        <v>190</v>
      </c>
      <c r="J3937" t="s">
        <v>91</v>
      </c>
      <c r="K3937" t="s">
        <v>191</v>
      </c>
      <c r="L3937">
        <v>850</v>
      </c>
      <c r="M3937">
        <v>1012675</v>
      </c>
      <c r="N3937">
        <v>176509</v>
      </c>
      <c r="O3937">
        <v>41916</v>
      </c>
      <c r="P3937">
        <v>117670</v>
      </c>
      <c r="Q3937" t="s">
        <v>93</v>
      </c>
      <c r="R3937">
        <v>460649</v>
      </c>
    </row>
    <row r="3938" spans="1:18" x14ac:dyDescent="0.25">
      <c r="A3938" t="s">
        <v>425</v>
      </c>
      <c r="B3938" t="s">
        <v>426</v>
      </c>
      <c r="C3938" t="s">
        <v>85</v>
      </c>
      <c r="D3938">
        <v>101</v>
      </c>
      <c r="E3938" t="s">
        <v>86</v>
      </c>
      <c r="F3938" t="s">
        <v>87</v>
      </c>
      <c r="G3938" t="s">
        <v>88</v>
      </c>
      <c r="H3938" t="s">
        <v>89</v>
      </c>
      <c r="I3938" t="s">
        <v>138</v>
      </c>
      <c r="J3938" t="s">
        <v>91</v>
      </c>
      <c r="K3938" t="s">
        <v>139</v>
      </c>
      <c r="L3938">
        <v>38007</v>
      </c>
      <c r="M3938">
        <v>1012675</v>
      </c>
      <c r="N3938">
        <v>176509</v>
      </c>
      <c r="O3938">
        <v>41916</v>
      </c>
      <c r="P3938">
        <v>117670</v>
      </c>
      <c r="Q3938" t="s">
        <v>93</v>
      </c>
      <c r="R3938">
        <v>460649</v>
      </c>
    </row>
    <row r="3939" spans="1:18" x14ac:dyDescent="0.25">
      <c r="A3939" t="s">
        <v>425</v>
      </c>
      <c r="B3939" t="s">
        <v>426</v>
      </c>
      <c r="C3939" t="s">
        <v>85</v>
      </c>
      <c r="D3939">
        <v>101</v>
      </c>
      <c r="E3939" t="s">
        <v>86</v>
      </c>
      <c r="F3939" t="s">
        <v>87</v>
      </c>
      <c r="G3939" t="s">
        <v>88</v>
      </c>
      <c r="H3939" t="s">
        <v>89</v>
      </c>
      <c r="I3939" t="s">
        <v>194</v>
      </c>
      <c r="J3939" t="s">
        <v>91</v>
      </c>
      <c r="K3939" t="s">
        <v>195</v>
      </c>
      <c r="L3939">
        <v>4306</v>
      </c>
      <c r="M3939">
        <v>1012675</v>
      </c>
      <c r="N3939">
        <v>176509</v>
      </c>
      <c r="O3939">
        <v>41916</v>
      </c>
      <c r="P3939">
        <v>117670</v>
      </c>
      <c r="Q3939" t="s">
        <v>93</v>
      </c>
      <c r="R3939">
        <v>460649</v>
      </c>
    </row>
    <row r="3940" spans="1:18" x14ac:dyDescent="0.25">
      <c r="A3940" t="s">
        <v>425</v>
      </c>
      <c r="B3940" t="s">
        <v>426</v>
      </c>
      <c r="C3940" t="s">
        <v>85</v>
      </c>
      <c r="D3940">
        <v>101</v>
      </c>
      <c r="E3940" t="s">
        <v>86</v>
      </c>
      <c r="F3940" t="s">
        <v>87</v>
      </c>
      <c r="G3940" t="s">
        <v>88</v>
      </c>
      <c r="H3940" t="s">
        <v>89</v>
      </c>
      <c r="I3940" t="s">
        <v>196</v>
      </c>
      <c r="J3940" t="s">
        <v>91</v>
      </c>
      <c r="K3940" t="s">
        <v>197</v>
      </c>
      <c r="L3940">
        <v>17853</v>
      </c>
      <c r="M3940">
        <v>1012675</v>
      </c>
      <c r="N3940">
        <v>176509</v>
      </c>
      <c r="O3940">
        <v>41916</v>
      </c>
      <c r="P3940">
        <v>117670</v>
      </c>
      <c r="Q3940" t="s">
        <v>93</v>
      </c>
      <c r="R3940">
        <v>460649</v>
      </c>
    </row>
    <row r="3941" spans="1:18" x14ac:dyDescent="0.25">
      <c r="A3941" t="s">
        <v>425</v>
      </c>
      <c r="B3941" t="s">
        <v>426</v>
      </c>
      <c r="C3941" t="s">
        <v>85</v>
      </c>
      <c r="D3941">
        <v>101</v>
      </c>
      <c r="E3941" t="s">
        <v>86</v>
      </c>
      <c r="F3941" t="s">
        <v>87</v>
      </c>
      <c r="G3941" t="s">
        <v>88</v>
      </c>
      <c r="H3941" t="s">
        <v>89</v>
      </c>
      <c r="I3941" t="s">
        <v>136</v>
      </c>
      <c r="J3941" t="s">
        <v>91</v>
      </c>
      <c r="K3941" t="s">
        <v>137</v>
      </c>
      <c r="L3941">
        <v>120</v>
      </c>
      <c r="M3941">
        <v>1012675</v>
      </c>
      <c r="N3941">
        <v>176509</v>
      </c>
      <c r="O3941">
        <v>41916</v>
      </c>
      <c r="P3941">
        <v>117670</v>
      </c>
      <c r="Q3941" t="s">
        <v>93</v>
      </c>
      <c r="R3941">
        <v>460649</v>
      </c>
    </row>
    <row r="3942" spans="1:18" x14ac:dyDescent="0.25">
      <c r="A3942" t="s">
        <v>425</v>
      </c>
      <c r="B3942" t="s">
        <v>426</v>
      </c>
      <c r="C3942" t="s">
        <v>85</v>
      </c>
      <c r="D3942">
        <v>101</v>
      </c>
      <c r="E3942" t="s">
        <v>86</v>
      </c>
      <c r="F3942" t="s">
        <v>87</v>
      </c>
      <c r="G3942" t="s">
        <v>88</v>
      </c>
      <c r="H3942" t="s">
        <v>89</v>
      </c>
      <c r="I3942" t="s">
        <v>194</v>
      </c>
      <c r="J3942" t="s">
        <v>91</v>
      </c>
      <c r="K3942" t="s">
        <v>195</v>
      </c>
      <c r="L3942">
        <v>5029</v>
      </c>
      <c r="M3942">
        <v>1012675</v>
      </c>
      <c r="N3942">
        <v>176509</v>
      </c>
      <c r="O3942">
        <v>41916</v>
      </c>
      <c r="P3942">
        <v>117670</v>
      </c>
      <c r="Q3942" t="s">
        <v>93</v>
      </c>
      <c r="R3942">
        <v>460649</v>
      </c>
    </row>
    <row r="3943" spans="1:18" x14ac:dyDescent="0.25">
      <c r="A3943" t="s">
        <v>425</v>
      </c>
      <c r="B3943" t="s">
        <v>426</v>
      </c>
      <c r="C3943" t="s">
        <v>85</v>
      </c>
      <c r="D3943">
        <v>101</v>
      </c>
      <c r="E3943" t="s">
        <v>86</v>
      </c>
      <c r="F3943" t="s">
        <v>87</v>
      </c>
      <c r="G3943" t="s">
        <v>88</v>
      </c>
      <c r="H3943" t="s">
        <v>89</v>
      </c>
      <c r="I3943" t="s">
        <v>200</v>
      </c>
      <c r="J3943" t="s">
        <v>91</v>
      </c>
      <c r="K3943" t="s">
        <v>201</v>
      </c>
      <c r="L3943">
        <v>18116</v>
      </c>
      <c r="M3943">
        <v>1012675</v>
      </c>
      <c r="N3943">
        <v>176509</v>
      </c>
      <c r="O3943">
        <v>41916</v>
      </c>
      <c r="P3943">
        <v>117670</v>
      </c>
      <c r="Q3943" t="s">
        <v>93</v>
      </c>
      <c r="R3943">
        <v>460649</v>
      </c>
    </row>
    <row r="3944" spans="1:18" x14ac:dyDescent="0.25">
      <c r="A3944" t="s">
        <v>425</v>
      </c>
      <c r="B3944" t="s">
        <v>426</v>
      </c>
      <c r="C3944" t="s">
        <v>85</v>
      </c>
      <c r="D3944">
        <v>101</v>
      </c>
      <c r="E3944" t="s">
        <v>86</v>
      </c>
      <c r="F3944" t="s">
        <v>87</v>
      </c>
      <c r="G3944" t="s">
        <v>88</v>
      </c>
      <c r="H3944" t="s">
        <v>89</v>
      </c>
      <c r="I3944" t="s">
        <v>216</v>
      </c>
      <c r="J3944" t="s">
        <v>91</v>
      </c>
      <c r="K3944" t="s">
        <v>217</v>
      </c>
      <c r="L3944">
        <v>10100</v>
      </c>
      <c r="M3944">
        <v>1012675</v>
      </c>
      <c r="N3944">
        <v>176509</v>
      </c>
      <c r="O3944">
        <v>41916</v>
      </c>
      <c r="P3944">
        <v>117670</v>
      </c>
      <c r="Q3944" t="s">
        <v>93</v>
      </c>
      <c r="R3944">
        <v>460649</v>
      </c>
    </row>
    <row r="3945" spans="1:18" x14ac:dyDescent="0.25">
      <c r="A3945" t="s">
        <v>425</v>
      </c>
      <c r="B3945" t="s">
        <v>426</v>
      </c>
      <c r="C3945" t="s">
        <v>85</v>
      </c>
      <c r="D3945">
        <v>101</v>
      </c>
      <c r="E3945" t="s">
        <v>86</v>
      </c>
      <c r="F3945" t="s">
        <v>87</v>
      </c>
      <c r="G3945" t="s">
        <v>88</v>
      </c>
      <c r="H3945" t="s">
        <v>89</v>
      </c>
      <c r="I3945" t="s">
        <v>208</v>
      </c>
      <c r="J3945" t="s">
        <v>91</v>
      </c>
      <c r="K3945" t="s">
        <v>209</v>
      </c>
      <c r="L3945">
        <v>12625</v>
      </c>
      <c r="M3945">
        <v>1012675</v>
      </c>
      <c r="N3945">
        <v>176509</v>
      </c>
      <c r="O3945">
        <v>41916</v>
      </c>
      <c r="P3945">
        <v>117670</v>
      </c>
      <c r="Q3945" t="s">
        <v>93</v>
      </c>
      <c r="R3945">
        <v>460649</v>
      </c>
    </row>
    <row r="3946" spans="1:18" x14ac:dyDescent="0.25">
      <c r="A3946" t="s">
        <v>425</v>
      </c>
      <c r="B3946" t="s">
        <v>426</v>
      </c>
      <c r="C3946" t="s">
        <v>85</v>
      </c>
      <c r="D3946">
        <v>101</v>
      </c>
      <c r="E3946" t="s">
        <v>86</v>
      </c>
      <c r="F3946" t="s">
        <v>87</v>
      </c>
      <c r="G3946" t="s">
        <v>88</v>
      </c>
      <c r="H3946" t="s">
        <v>89</v>
      </c>
      <c r="I3946" t="s">
        <v>190</v>
      </c>
      <c r="J3946" t="s">
        <v>91</v>
      </c>
      <c r="K3946" t="s">
        <v>191</v>
      </c>
      <c r="L3946">
        <v>600</v>
      </c>
      <c r="M3946">
        <v>1012675</v>
      </c>
      <c r="N3946">
        <v>176509</v>
      </c>
      <c r="O3946">
        <v>41916</v>
      </c>
      <c r="P3946">
        <v>117670</v>
      </c>
      <c r="Q3946" t="s">
        <v>93</v>
      </c>
      <c r="R3946">
        <v>460649</v>
      </c>
    </row>
    <row r="3947" spans="1:18" x14ac:dyDescent="0.25">
      <c r="A3947" t="s">
        <v>425</v>
      </c>
      <c r="B3947" t="s">
        <v>426</v>
      </c>
      <c r="C3947" t="s">
        <v>85</v>
      </c>
      <c r="D3947">
        <v>101</v>
      </c>
      <c r="E3947" t="s">
        <v>86</v>
      </c>
      <c r="F3947" t="s">
        <v>87</v>
      </c>
      <c r="G3947" t="s">
        <v>88</v>
      </c>
      <c r="H3947" t="s">
        <v>89</v>
      </c>
      <c r="I3947" t="s">
        <v>208</v>
      </c>
      <c r="J3947" t="s">
        <v>91</v>
      </c>
      <c r="K3947" t="s">
        <v>209</v>
      </c>
      <c r="L3947">
        <v>696</v>
      </c>
      <c r="M3947">
        <v>1012675</v>
      </c>
      <c r="N3947">
        <v>176509</v>
      </c>
      <c r="O3947">
        <v>41916</v>
      </c>
      <c r="P3947">
        <v>117670</v>
      </c>
      <c r="Q3947" t="s">
        <v>93</v>
      </c>
      <c r="R3947">
        <v>460649</v>
      </c>
    </row>
    <row r="3948" spans="1:18" x14ac:dyDescent="0.25">
      <c r="A3948" t="s">
        <v>425</v>
      </c>
      <c r="B3948" t="s">
        <v>426</v>
      </c>
      <c r="C3948" t="s">
        <v>85</v>
      </c>
      <c r="D3948">
        <v>101</v>
      </c>
      <c r="E3948" t="s">
        <v>86</v>
      </c>
      <c r="F3948" t="s">
        <v>87</v>
      </c>
      <c r="G3948" t="s">
        <v>88</v>
      </c>
      <c r="H3948" t="s">
        <v>89</v>
      </c>
      <c r="I3948" t="s">
        <v>208</v>
      </c>
      <c r="J3948" t="s">
        <v>91</v>
      </c>
      <c r="K3948" t="s">
        <v>209</v>
      </c>
      <c r="L3948">
        <v>3184</v>
      </c>
      <c r="M3948">
        <v>1012675</v>
      </c>
      <c r="N3948">
        <v>176509</v>
      </c>
      <c r="O3948">
        <v>41916</v>
      </c>
      <c r="P3948">
        <v>117670</v>
      </c>
      <c r="Q3948" t="s">
        <v>93</v>
      </c>
      <c r="R3948">
        <v>460649</v>
      </c>
    </row>
    <row r="3949" spans="1:18" x14ac:dyDescent="0.25">
      <c r="A3949" t="s">
        <v>425</v>
      </c>
      <c r="B3949" t="s">
        <v>426</v>
      </c>
      <c r="C3949" t="s">
        <v>85</v>
      </c>
      <c r="D3949">
        <v>101</v>
      </c>
      <c r="E3949" t="s">
        <v>86</v>
      </c>
      <c r="F3949" t="s">
        <v>87</v>
      </c>
      <c r="G3949" t="s">
        <v>88</v>
      </c>
      <c r="H3949" t="s">
        <v>89</v>
      </c>
      <c r="I3949" t="s">
        <v>208</v>
      </c>
      <c r="J3949" t="s">
        <v>91</v>
      </c>
      <c r="K3949" t="s">
        <v>209</v>
      </c>
      <c r="L3949">
        <v>6969</v>
      </c>
      <c r="M3949">
        <v>1012675</v>
      </c>
      <c r="N3949">
        <v>176509</v>
      </c>
      <c r="O3949">
        <v>41916</v>
      </c>
      <c r="P3949">
        <v>117670</v>
      </c>
      <c r="Q3949" t="s">
        <v>93</v>
      </c>
      <c r="R3949">
        <v>460649</v>
      </c>
    </row>
    <row r="3950" spans="1:18" x14ac:dyDescent="0.25">
      <c r="A3950" t="s">
        <v>425</v>
      </c>
      <c r="B3950" t="s">
        <v>426</v>
      </c>
      <c r="C3950" t="s">
        <v>85</v>
      </c>
      <c r="D3950">
        <v>101</v>
      </c>
      <c r="E3950" t="s">
        <v>86</v>
      </c>
      <c r="F3950" t="s">
        <v>87</v>
      </c>
      <c r="G3950" t="s">
        <v>88</v>
      </c>
      <c r="H3950" t="s">
        <v>89</v>
      </c>
      <c r="I3950" t="s">
        <v>208</v>
      </c>
      <c r="J3950" t="s">
        <v>91</v>
      </c>
      <c r="K3950" t="s">
        <v>209</v>
      </c>
      <c r="L3950">
        <v>650</v>
      </c>
      <c r="M3950">
        <v>1012675</v>
      </c>
      <c r="N3950">
        <v>176509</v>
      </c>
      <c r="O3950">
        <v>41916</v>
      </c>
      <c r="P3950">
        <v>117670</v>
      </c>
      <c r="Q3950" t="s">
        <v>93</v>
      </c>
      <c r="R3950">
        <v>460649</v>
      </c>
    </row>
    <row r="3951" spans="1:18" x14ac:dyDescent="0.25">
      <c r="A3951" t="s">
        <v>425</v>
      </c>
      <c r="B3951" t="s">
        <v>426</v>
      </c>
      <c r="C3951" t="s">
        <v>85</v>
      </c>
      <c r="D3951">
        <v>101</v>
      </c>
      <c r="E3951" t="s">
        <v>86</v>
      </c>
      <c r="F3951" t="s">
        <v>87</v>
      </c>
      <c r="G3951" t="s">
        <v>88</v>
      </c>
      <c r="H3951" t="s">
        <v>89</v>
      </c>
      <c r="I3951" t="s">
        <v>208</v>
      </c>
      <c r="J3951" t="s">
        <v>91</v>
      </c>
      <c r="K3951" t="s">
        <v>209</v>
      </c>
      <c r="L3951">
        <v>1560</v>
      </c>
      <c r="M3951">
        <v>1012675</v>
      </c>
      <c r="N3951">
        <v>176509</v>
      </c>
      <c r="O3951">
        <v>41916</v>
      </c>
      <c r="P3951">
        <v>117670</v>
      </c>
      <c r="Q3951" t="s">
        <v>93</v>
      </c>
      <c r="R3951">
        <v>460649</v>
      </c>
    </row>
    <row r="3952" spans="1:18" x14ac:dyDescent="0.25">
      <c r="A3952" t="s">
        <v>425</v>
      </c>
      <c r="B3952" t="s">
        <v>426</v>
      </c>
      <c r="C3952" t="s">
        <v>85</v>
      </c>
      <c r="D3952">
        <v>101</v>
      </c>
      <c r="E3952" t="s">
        <v>86</v>
      </c>
      <c r="F3952" t="s">
        <v>87</v>
      </c>
      <c r="G3952" t="s">
        <v>88</v>
      </c>
      <c r="H3952" t="s">
        <v>89</v>
      </c>
      <c r="I3952" t="s">
        <v>208</v>
      </c>
      <c r="J3952" t="s">
        <v>91</v>
      </c>
      <c r="K3952" t="s">
        <v>209</v>
      </c>
      <c r="L3952">
        <v>300</v>
      </c>
      <c r="M3952">
        <v>1012675</v>
      </c>
      <c r="N3952">
        <v>176509</v>
      </c>
      <c r="O3952">
        <v>41916</v>
      </c>
      <c r="P3952">
        <v>117670</v>
      </c>
      <c r="Q3952" t="s">
        <v>93</v>
      </c>
      <c r="R3952">
        <v>460649</v>
      </c>
    </row>
    <row r="3953" spans="1:18" x14ac:dyDescent="0.25">
      <c r="A3953" t="s">
        <v>425</v>
      </c>
      <c r="B3953" t="s">
        <v>426</v>
      </c>
      <c r="C3953" t="s">
        <v>85</v>
      </c>
      <c r="D3953">
        <v>101</v>
      </c>
      <c r="E3953" t="s">
        <v>86</v>
      </c>
      <c r="F3953" t="s">
        <v>87</v>
      </c>
      <c r="G3953" t="s">
        <v>88</v>
      </c>
      <c r="H3953" t="s">
        <v>89</v>
      </c>
      <c r="I3953" t="s">
        <v>208</v>
      </c>
      <c r="J3953" t="s">
        <v>91</v>
      </c>
      <c r="K3953" t="s">
        <v>209</v>
      </c>
      <c r="L3953">
        <v>5875</v>
      </c>
      <c r="M3953">
        <v>1012675</v>
      </c>
      <c r="N3953">
        <v>176509</v>
      </c>
      <c r="O3953">
        <v>41916</v>
      </c>
      <c r="P3953">
        <v>117670</v>
      </c>
      <c r="Q3953" t="s">
        <v>93</v>
      </c>
      <c r="R3953">
        <v>460649</v>
      </c>
    </row>
    <row r="3954" spans="1:18" x14ac:dyDescent="0.25">
      <c r="A3954" t="s">
        <v>425</v>
      </c>
      <c r="B3954" t="s">
        <v>426</v>
      </c>
      <c r="C3954" t="s">
        <v>85</v>
      </c>
      <c r="D3954">
        <v>101</v>
      </c>
      <c r="E3954" t="s">
        <v>86</v>
      </c>
      <c r="F3954" t="s">
        <v>87</v>
      </c>
      <c r="G3954" t="s">
        <v>88</v>
      </c>
      <c r="H3954" t="s">
        <v>89</v>
      </c>
      <c r="I3954" t="s">
        <v>190</v>
      </c>
      <c r="J3954" t="s">
        <v>91</v>
      </c>
      <c r="K3954" t="s">
        <v>191</v>
      </c>
      <c r="L3954">
        <v>700</v>
      </c>
      <c r="M3954">
        <v>1012675</v>
      </c>
      <c r="N3954">
        <v>176509</v>
      </c>
      <c r="O3954">
        <v>41916</v>
      </c>
      <c r="P3954">
        <v>117670</v>
      </c>
      <c r="Q3954" t="s">
        <v>93</v>
      </c>
      <c r="R3954">
        <v>460649</v>
      </c>
    </row>
    <row r="3955" spans="1:18" x14ac:dyDescent="0.25">
      <c r="A3955" t="s">
        <v>425</v>
      </c>
      <c r="B3955" t="s">
        <v>426</v>
      </c>
      <c r="C3955" t="s">
        <v>85</v>
      </c>
      <c r="D3955">
        <v>101</v>
      </c>
      <c r="E3955" t="s">
        <v>86</v>
      </c>
      <c r="F3955" t="s">
        <v>87</v>
      </c>
      <c r="G3955" t="s">
        <v>88</v>
      </c>
      <c r="H3955" t="s">
        <v>89</v>
      </c>
      <c r="I3955" t="s">
        <v>192</v>
      </c>
      <c r="J3955" t="s">
        <v>91</v>
      </c>
      <c r="K3955" t="s">
        <v>193</v>
      </c>
      <c r="L3955">
        <v>250</v>
      </c>
      <c r="M3955">
        <v>1012675</v>
      </c>
      <c r="N3955">
        <v>176509</v>
      </c>
      <c r="O3955">
        <v>41916</v>
      </c>
      <c r="P3955">
        <v>117670</v>
      </c>
      <c r="Q3955" t="s">
        <v>93</v>
      </c>
      <c r="R3955">
        <v>460649</v>
      </c>
    </row>
    <row r="3956" spans="1:18" x14ac:dyDescent="0.25">
      <c r="A3956" t="s">
        <v>425</v>
      </c>
      <c r="B3956" t="s">
        <v>426</v>
      </c>
      <c r="C3956" t="s">
        <v>85</v>
      </c>
      <c r="D3956">
        <v>101</v>
      </c>
      <c r="E3956" t="s">
        <v>86</v>
      </c>
      <c r="F3956" t="s">
        <v>87</v>
      </c>
      <c r="G3956" t="s">
        <v>88</v>
      </c>
      <c r="H3956" t="s">
        <v>89</v>
      </c>
      <c r="I3956" t="s">
        <v>136</v>
      </c>
      <c r="J3956" t="s">
        <v>91</v>
      </c>
      <c r="K3956" t="s">
        <v>137</v>
      </c>
      <c r="L3956">
        <v>350</v>
      </c>
      <c r="M3956">
        <v>1012675</v>
      </c>
      <c r="N3956">
        <v>176509</v>
      </c>
      <c r="O3956">
        <v>41916</v>
      </c>
      <c r="P3956">
        <v>117670</v>
      </c>
      <c r="Q3956" t="s">
        <v>93</v>
      </c>
      <c r="R3956">
        <v>460649</v>
      </c>
    </row>
    <row r="3957" spans="1:18" x14ac:dyDescent="0.25">
      <c r="A3957" t="s">
        <v>425</v>
      </c>
      <c r="B3957" t="s">
        <v>426</v>
      </c>
      <c r="C3957" t="s">
        <v>85</v>
      </c>
      <c r="D3957">
        <v>101</v>
      </c>
      <c r="E3957" t="s">
        <v>86</v>
      </c>
      <c r="F3957" t="s">
        <v>87</v>
      </c>
      <c r="G3957" t="s">
        <v>88</v>
      </c>
      <c r="H3957" t="s">
        <v>89</v>
      </c>
      <c r="I3957" t="s">
        <v>224</v>
      </c>
      <c r="J3957" t="s">
        <v>91</v>
      </c>
      <c r="K3957" t="s">
        <v>225</v>
      </c>
      <c r="L3957">
        <v>1000</v>
      </c>
      <c r="M3957">
        <v>1012675</v>
      </c>
      <c r="N3957">
        <v>176509</v>
      </c>
      <c r="O3957">
        <v>41916</v>
      </c>
      <c r="P3957">
        <v>117670</v>
      </c>
      <c r="Q3957" t="s">
        <v>93</v>
      </c>
      <c r="R3957">
        <v>460649</v>
      </c>
    </row>
    <row r="3958" spans="1:18" x14ac:dyDescent="0.25">
      <c r="A3958" t="s">
        <v>425</v>
      </c>
      <c r="B3958" t="s">
        <v>426</v>
      </c>
      <c r="C3958" t="s">
        <v>85</v>
      </c>
      <c r="D3958">
        <v>101</v>
      </c>
      <c r="E3958" t="s">
        <v>86</v>
      </c>
      <c r="F3958" t="s">
        <v>87</v>
      </c>
      <c r="G3958" t="s">
        <v>88</v>
      </c>
      <c r="H3958" t="s">
        <v>89</v>
      </c>
      <c r="I3958" t="s">
        <v>136</v>
      </c>
      <c r="J3958" t="s">
        <v>91</v>
      </c>
      <c r="K3958" t="s">
        <v>137</v>
      </c>
      <c r="L3958">
        <v>900</v>
      </c>
      <c r="M3958">
        <v>1012675</v>
      </c>
      <c r="N3958">
        <v>176509</v>
      </c>
      <c r="O3958">
        <v>41916</v>
      </c>
      <c r="P3958">
        <v>117670</v>
      </c>
      <c r="Q3958" t="s">
        <v>93</v>
      </c>
      <c r="R3958">
        <v>460649</v>
      </c>
    </row>
    <row r="3959" spans="1:18" x14ac:dyDescent="0.25">
      <c r="A3959" t="s">
        <v>425</v>
      </c>
      <c r="B3959" t="s">
        <v>426</v>
      </c>
      <c r="C3959" t="s">
        <v>85</v>
      </c>
      <c r="D3959">
        <v>101</v>
      </c>
      <c r="E3959" t="s">
        <v>86</v>
      </c>
      <c r="F3959" t="s">
        <v>87</v>
      </c>
      <c r="G3959" t="s">
        <v>88</v>
      </c>
      <c r="H3959" t="s">
        <v>89</v>
      </c>
      <c r="I3959" t="s">
        <v>136</v>
      </c>
      <c r="J3959" t="s">
        <v>91</v>
      </c>
      <c r="K3959" t="s">
        <v>137</v>
      </c>
      <c r="L3959">
        <v>3216</v>
      </c>
      <c r="M3959">
        <v>1012675</v>
      </c>
      <c r="N3959">
        <v>176509</v>
      </c>
      <c r="O3959">
        <v>41916</v>
      </c>
      <c r="P3959">
        <v>117670</v>
      </c>
      <c r="Q3959" t="s">
        <v>93</v>
      </c>
      <c r="R3959">
        <v>460649</v>
      </c>
    </row>
    <row r="3960" spans="1:18" x14ac:dyDescent="0.25">
      <c r="A3960" t="s">
        <v>425</v>
      </c>
      <c r="B3960" t="s">
        <v>426</v>
      </c>
      <c r="C3960" t="s">
        <v>85</v>
      </c>
      <c r="D3960">
        <v>101</v>
      </c>
      <c r="E3960" t="s">
        <v>86</v>
      </c>
      <c r="F3960" t="s">
        <v>87</v>
      </c>
      <c r="G3960" t="s">
        <v>88</v>
      </c>
      <c r="H3960" t="s">
        <v>89</v>
      </c>
      <c r="I3960" t="s">
        <v>226</v>
      </c>
      <c r="J3960" t="s">
        <v>91</v>
      </c>
      <c r="K3960" t="s">
        <v>227</v>
      </c>
      <c r="L3960">
        <v>204</v>
      </c>
      <c r="M3960">
        <v>1012675</v>
      </c>
      <c r="N3960">
        <v>176509</v>
      </c>
      <c r="O3960">
        <v>41916</v>
      </c>
      <c r="P3960">
        <v>117670</v>
      </c>
      <c r="Q3960" t="s">
        <v>93</v>
      </c>
      <c r="R3960">
        <v>460649</v>
      </c>
    </row>
    <row r="3961" spans="1:18" x14ac:dyDescent="0.25">
      <c r="A3961" t="s">
        <v>425</v>
      </c>
      <c r="B3961" t="s">
        <v>426</v>
      </c>
      <c r="C3961" t="s">
        <v>85</v>
      </c>
      <c r="D3961">
        <v>101</v>
      </c>
      <c r="E3961" t="s">
        <v>86</v>
      </c>
      <c r="F3961" t="s">
        <v>87</v>
      </c>
      <c r="G3961" t="s">
        <v>88</v>
      </c>
      <c r="H3961" t="s">
        <v>89</v>
      </c>
      <c r="I3961" t="s">
        <v>190</v>
      </c>
      <c r="J3961" t="s">
        <v>91</v>
      </c>
      <c r="K3961" t="s">
        <v>191</v>
      </c>
      <c r="L3961">
        <v>1500</v>
      </c>
      <c r="M3961">
        <v>1012675</v>
      </c>
      <c r="N3961">
        <v>176509</v>
      </c>
      <c r="O3961">
        <v>41916</v>
      </c>
      <c r="P3961">
        <v>117670</v>
      </c>
      <c r="Q3961" t="s">
        <v>93</v>
      </c>
      <c r="R3961">
        <v>460649</v>
      </c>
    </row>
    <row r="3962" spans="1:18" x14ac:dyDescent="0.25">
      <c r="A3962" t="s">
        <v>425</v>
      </c>
      <c r="B3962" t="s">
        <v>426</v>
      </c>
      <c r="C3962" t="s">
        <v>85</v>
      </c>
      <c r="D3962">
        <v>101</v>
      </c>
      <c r="E3962" t="s">
        <v>86</v>
      </c>
      <c r="F3962" t="s">
        <v>87</v>
      </c>
      <c r="G3962" t="s">
        <v>88</v>
      </c>
      <c r="H3962" t="s">
        <v>89</v>
      </c>
      <c r="I3962" t="s">
        <v>136</v>
      </c>
      <c r="J3962" t="s">
        <v>91</v>
      </c>
      <c r="K3962" t="s">
        <v>137</v>
      </c>
      <c r="L3962">
        <v>1080</v>
      </c>
      <c r="M3962">
        <v>1012675</v>
      </c>
      <c r="N3962">
        <v>176509</v>
      </c>
      <c r="O3962">
        <v>41916</v>
      </c>
      <c r="P3962">
        <v>117670</v>
      </c>
      <c r="Q3962" t="s">
        <v>93</v>
      </c>
      <c r="R3962">
        <v>460649</v>
      </c>
    </row>
    <row r="3963" spans="1:18" x14ac:dyDescent="0.25">
      <c r="A3963" t="s">
        <v>425</v>
      </c>
      <c r="B3963" t="s">
        <v>426</v>
      </c>
      <c r="C3963" t="s">
        <v>85</v>
      </c>
      <c r="D3963">
        <v>101</v>
      </c>
      <c r="E3963" t="s">
        <v>86</v>
      </c>
      <c r="F3963" t="s">
        <v>87</v>
      </c>
      <c r="G3963" t="s">
        <v>88</v>
      </c>
      <c r="H3963" t="s">
        <v>89</v>
      </c>
      <c r="I3963" t="s">
        <v>136</v>
      </c>
      <c r="J3963" t="s">
        <v>91</v>
      </c>
      <c r="K3963" t="s">
        <v>137</v>
      </c>
      <c r="L3963">
        <v>120</v>
      </c>
      <c r="M3963">
        <v>1012675</v>
      </c>
      <c r="N3963">
        <v>176509</v>
      </c>
      <c r="O3963">
        <v>41916</v>
      </c>
      <c r="P3963">
        <v>117670</v>
      </c>
      <c r="Q3963" t="s">
        <v>93</v>
      </c>
      <c r="R3963">
        <v>460649</v>
      </c>
    </row>
    <row r="3964" spans="1:18" x14ac:dyDescent="0.25">
      <c r="A3964" t="s">
        <v>425</v>
      </c>
      <c r="B3964" t="s">
        <v>426</v>
      </c>
      <c r="C3964" t="s">
        <v>85</v>
      </c>
      <c r="D3964">
        <v>101</v>
      </c>
      <c r="E3964" t="s">
        <v>86</v>
      </c>
      <c r="F3964" t="s">
        <v>87</v>
      </c>
      <c r="G3964" t="s">
        <v>88</v>
      </c>
      <c r="H3964" t="s">
        <v>89</v>
      </c>
      <c r="I3964" t="s">
        <v>208</v>
      </c>
      <c r="J3964" t="s">
        <v>91</v>
      </c>
      <c r="K3964" t="s">
        <v>209</v>
      </c>
      <c r="L3964">
        <v>1500</v>
      </c>
      <c r="M3964">
        <v>1012675</v>
      </c>
      <c r="N3964">
        <v>176509</v>
      </c>
      <c r="O3964">
        <v>41916</v>
      </c>
      <c r="P3964">
        <v>117670</v>
      </c>
      <c r="Q3964" t="s">
        <v>93</v>
      </c>
      <c r="R3964">
        <v>460649</v>
      </c>
    </row>
    <row r="3965" spans="1:18" x14ac:dyDescent="0.25">
      <c r="A3965" t="s">
        <v>425</v>
      </c>
      <c r="B3965" t="s">
        <v>426</v>
      </c>
      <c r="C3965" t="s">
        <v>85</v>
      </c>
      <c r="D3965">
        <v>101</v>
      </c>
      <c r="E3965" t="s">
        <v>86</v>
      </c>
      <c r="F3965" t="s">
        <v>87</v>
      </c>
      <c r="G3965" t="s">
        <v>88</v>
      </c>
      <c r="H3965" t="s">
        <v>89</v>
      </c>
      <c r="I3965" t="s">
        <v>168</v>
      </c>
      <c r="J3965" t="s">
        <v>91</v>
      </c>
      <c r="K3965" t="s">
        <v>169</v>
      </c>
      <c r="L3965">
        <v>21552</v>
      </c>
      <c r="M3965">
        <v>1012675</v>
      </c>
      <c r="N3965">
        <v>176509</v>
      </c>
      <c r="O3965">
        <v>41916</v>
      </c>
      <c r="P3965">
        <v>117670</v>
      </c>
      <c r="Q3965" t="s">
        <v>93</v>
      </c>
      <c r="R3965">
        <v>460649</v>
      </c>
    </row>
    <row r="3966" spans="1:18" x14ac:dyDescent="0.25">
      <c r="A3966" t="s">
        <v>425</v>
      </c>
      <c r="B3966" t="s">
        <v>426</v>
      </c>
      <c r="C3966" t="s">
        <v>85</v>
      </c>
      <c r="D3966">
        <v>101</v>
      </c>
      <c r="E3966" t="s">
        <v>86</v>
      </c>
      <c r="F3966" t="s">
        <v>87</v>
      </c>
      <c r="G3966" t="s">
        <v>88</v>
      </c>
      <c r="H3966" t="s">
        <v>89</v>
      </c>
      <c r="I3966" t="s">
        <v>208</v>
      </c>
      <c r="J3966" t="s">
        <v>91</v>
      </c>
      <c r="K3966" t="s">
        <v>209</v>
      </c>
      <c r="L3966">
        <v>1308</v>
      </c>
      <c r="M3966">
        <v>1012675</v>
      </c>
      <c r="N3966">
        <v>176509</v>
      </c>
      <c r="O3966">
        <v>41916</v>
      </c>
      <c r="P3966">
        <v>117670</v>
      </c>
      <c r="Q3966" t="s">
        <v>93</v>
      </c>
      <c r="R3966">
        <v>460649</v>
      </c>
    </row>
    <row r="3967" spans="1:18" x14ac:dyDescent="0.25">
      <c r="A3967" t="s">
        <v>425</v>
      </c>
      <c r="B3967" t="s">
        <v>426</v>
      </c>
      <c r="C3967" t="s">
        <v>85</v>
      </c>
      <c r="D3967">
        <v>101</v>
      </c>
      <c r="E3967" t="s">
        <v>86</v>
      </c>
      <c r="F3967" t="s">
        <v>87</v>
      </c>
      <c r="G3967" t="s">
        <v>88</v>
      </c>
      <c r="H3967" t="s">
        <v>89</v>
      </c>
      <c r="I3967" t="s">
        <v>192</v>
      </c>
      <c r="J3967" t="s">
        <v>91</v>
      </c>
      <c r="K3967" t="s">
        <v>193</v>
      </c>
      <c r="L3967">
        <v>115</v>
      </c>
      <c r="M3967">
        <v>1012675</v>
      </c>
      <c r="N3967">
        <v>176509</v>
      </c>
      <c r="O3967">
        <v>41916</v>
      </c>
      <c r="P3967">
        <v>117670</v>
      </c>
      <c r="Q3967" t="s">
        <v>93</v>
      </c>
      <c r="R3967">
        <v>460649</v>
      </c>
    </row>
    <row r="3968" spans="1:18" x14ac:dyDescent="0.25">
      <c r="A3968" t="s">
        <v>425</v>
      </c>
      <c r="B3968" t="s">
        <v>426</v>
      </c>
      <c r="C3968" t="s">
        <v>85</v>
      </c>
      <c r="D3968">
        <v>101</v>
      </c>
      <c r="E3968" t="s">
        <v>86</v>
      </c>
      <c r="F3968" t="s">
        <v>87</v>
      </c>
      <c r="G3968" t="s">
        <v>88</v>
      </c>
      <c r="H3968" t="s">
        <v>89</v>
      </c>
      <c r="I3968" t="s">
        <v>212</v>
      </c>
      <c r="J3968" t="s">
        <v>91</v>
      </c>
      <c r="K3968" t="s">
        <v>213</v>
      </c>
      <c r="L3968">
        <v>6652</v>
      </c>
      <c r="M3968">
        <v>1012675</v>
      </c>
      <c r="N3968">
        <v>176509</v>
      </c>
      <c r="O3968">
        <v>41916</v>
      </c>
      <c r="P3968">
        <v>117670</v>
      </c>
      <c r="Q3968" t="s">
        <v>93</v>
      </c>
      <c r="R3968">
        <v>460649</v>
      </c>
    </row>
    <row r="3969" spans="1:18" x14ac:dyDescent="0.25">
      <c r="A3969" t="s">
        <v>425</v>
      </c>
      <c r="B3969" t="s">
        <v>426</v>
      </c>
      <c r="C3969" t="s">
        <v>85</v>
      </c>
      <c r="D3969">
        <v>101</v>
      </c>
      <c r="E3969" t="s">
        <v>86</v>
      </c>
      <c r="F3969" t="s">
        <v>87</v>
      </c>
      <c r="G3969" t="s">
        <v>88</v>
      </c>
      <c r="H3969" t="s">
        <v>89</v>
      </c>
      <c r="I3969" t="s">
        <v>136</v>
      </c>
      <c r="J3969" t="s">
        <v>91</v>
      </c>
      <c r="K3969" t="s">
        <v>137</v>
      </c>
      <c r="L3969">
        <v>792</v>
      </c>
      <c r="M3969">
        <v>1012675</v>
      </c>
      <c r="N3969">
        <v>176509</v>
      </c>
      <c r="O3969">
        <v>41916</v>
      </c>
      <c r="P3969">
        <v>117670</v>
      </c>
      <c r="Q3969" t="s">
        <v>93</v>
      </c>
      <c r="R3969">
        <v>460649</v>
      </c>
    </row>
    <row r="3970" spans="1:18" x14ac:dyDescent="0.25">
      <c r="A3970" t="s">
        <v>425</v>
      </c>
      <c r="B3970" t="s">
        <v>426</v>
      </c>
      <c r="C3970" t="s">
        <v>85</v>
      </c>
      <c r="D3970">
        <v>101</v>
      </c>
      <c r="E3970" t="s">
        <v>86</v>
      </c>
      <c r="F3970" t="s">
        <v>87</v>
      </c>
      <c r="G3970" t="s">
        <v>88</v>
      </c>
      <c r="H3970" t="s">
        <v>89</v>
      </c>
      <c r="I3970" t="s">
        <v>224</v>
      </c>
      <c r="J3970" t="s">
        <v>91</v>
      </c>
      <c r="K3970" t="s">
        <v>225</v>
      </c>
      <c r="L3970">
        <v>800</v>
      </c>
      <c r="M3970">
        <v>1012675</v>
      </c>
      <c r="N3970">
        <v>176509</v>
      </c>
      <c r="O3970">
        <v>41916</v>
      </c>
      <c r="P3970">
        <v>117670</v>
      </c>
      <c r="Q3970" t="s">
        <v>93</v>
      </c>
      <c r="R3970">
        <v>460649</v>
      </c>
    </row>
    <row r="3971" spans="1:18" x14ac:dyDescent="0.25">
      <c r="A3971" t="s">
        <v>425</v>
      </c>
      <c r="B3971" t="s">
        <v>426</v>
      </c>
      <c r="C3971" t="s">
        <v>85</v>
      </c>
      <c r="D3971">
        <v>101</v>
      </c>
      <c r="E3971" t="s">
        <v>86</v>
      </c>
      <c r="F3971" t="s">
        <v>87</v>
      </c>
      <c r="G3971" t="s">
        <v>88</v>
      </c>
      <c r="H3971" t="s">
        <v>89</v>
      </c>
      <c r="I3971" t="s">
        <v>160</v>
      </c>
      <c r="J3971" t="s">
        <v>91</v>
      </c>
      <c r="K3971" t="s">
        <v>161</v>
      </c>
      <c r="L3971">
        <v>15639</v>
      </c>
      <c r="M3971">
        <v>1012675</v>
      </c>
      <c r="N3971">
        <v>176509</v>
      </c>
      <c r="O3971">
        <v>41916</v>
      </c>
      <c r="P3971">
        <v>117670</v>
      </c>
      <c r="Q3971" t="s">
        <v>93</v>
      </c>
      <c r="R3971">
        <v>460649</v>
      </c>
    </row>
    <row r="3972" spans="1:18" x14ac:dyDescent="0.25">
      <c r="A3972" t="s">
        <v>425</v>
      </c>
      <c r="B3972" t="s">
        <v>426</v>
      </c>
      <c r="C3972" t="s">
        <v>85</v>
      </c>
      <c r="D3972">
        <v>101</v>
      </c>
      <c r="E3972" t="s">
        <v>86</v>
      </c>
      <c r="F3972" t="s">
        <v>87</v>
      </c>
      <c r="G3972" t="s">
        <v>88</v>
      </c>
      <c r="H3972" t="s">
        <v>89</v>
      </c>
      <c r="I3972" t="s">
        <v>136</v>
      </c>
      <c r="J3972" t="s">
        <v>91</v>
      </c>
      <c r="K3972" t="s">
        <v>137</v>
      </c>
      <c r="L3972">
        <v>648</v>
      </c>
      <c r="M3972">
        <v>1012675</v>
      </c>
      <c r="N3972">
        <v>176509</v>
      </c>
      <c r="O3972">
        <v>41916</v>
      </c>
      <c r="P3972">
        <v>117670</v>
      </c>
      <c r="Q3972" t="s">
        <v>93</v>
      </c>
      <c r="R3972">
        <v>460649</v>
      </c>
    </row>
    <row r="3973" spans="1:18" x14ac:dyDescent="0.25">
      <c r="A3973" t="s">
        <v>425</v>
      </c>
      <c r="B3973" t="s">
        <v>426</v>
      </c>
      <c r="C3973" t="s">
        <v>85</v>
      </c>
      <c r="D3973">
        <v>101</v>
      </c>
      <c r="E3973" t="s">
        <v>86</v>
      </c>
      <c r="F3973" t="s">
        <v>87</v>
      </c>
      <c r="G3973" t="s">
        <v>88</v>
      </c>
      <c r="H3973" t="s">
        <v>89</v>
      </c>
      <c r="I3973" t="s">
        <v>190</v>
      </c>
      <c r="J3973" t="s">
        <v>91</v>
      </c>
      <c r="K3973" t="s">
        <v>191</v>
      </c>
      <c r="L3973">
        <v>800</v>
      </c>
      <c r="M3973">
        <v>1012675</v>
      </c>
      <c r="N3973">
        <v>176509</v>
      </c>
      <c r="O3973">
        <v>41916</v>
      </c>
      <c r="P3973">
        <v>117670</v>
      </c>
      <c r="Q3973" t="s">
        <v>93</v>
      </c>
      <c r="R3973">
        <v>460649</v>
      </c>
    </row>
    <row r="3974" spans="1:18" x14ac:dyDescent="0.25">
      <c r="A3974" t="s">
        <v>425</v>
      </c>
      <c r="B3974" t="s">
        <v>426</v>
      </c>
      <c r="C3974" t="s">
        <v>85</v>
      </c>
      <c r="D3974">
        <v>101</v>
      </c>
      <c r="E3974" t="s">
        <v>86</v>
      </c>
      <c r="F3974" t="s">
        <v>87</v>
      </c>
      <c r="G3974" t="s">
        <v>88</v>
      </c>
      <c r="H3974" t="s">
        <v>89</v>
      </c>
      <c r="I3974" t="s">
        <v>190</v>
      </c>
      <c r="J3974" t="s">
        <v>91</v>
      </c>
      <c r="K3974" t="s">
        <v>191</v>
      </c>
      <c r="L3974">
        <v>4000</v>
      </c>
      <c r="M3974">
        <v>1012675</v>
      </c>
      <c r="N3974">
        <v>176509</v>
      </c>
      <c r="O3974">
        <v>41916</v>
      </c>
      <c r="P3974">
        <v>117670</v>
      </c>
      <c r="Q3974" t="s">
        <v>93</v>
      </c>
      <c r="R3974">
        <v>460649</v>
      </c>
    </row>
    <row r="3975" spans="1:18" x14ac:dyDescent="0.25">
      <c r="A3975" t="s">
        <v>425</v>
      </c>
      <c r="B3975" t="s">
        <v>426</v>
      </c>
      <c r="C3975" t="s">
        <v>85</v>
      </c>
      <c r="D3975">
        <v>101</v>
      </c>
      <c r="E3975" t="s">
        <v>86</v>
      </c>
      <c r="F3975" t="s">
        <v>87</v>
      </c>
      <c r="G3975" t="s">
        <v>88</v>
      </c>
      <c r="H3975" t="s">
        <v>89</v>
      </c>
      <c r="I3975" t="s">
        <v>190</v>
      </c>
      <c r="J3975" t="s">
        <v>91</v>
      </c>
      <c r="K3975" t="s">
        <v>191</v>
      </c>
      <c r="L3975">
        <v>1300</v>
      </c>
      <c r="M3975">
        <v>1012675</v>
      </c>
      <c r="N3975">
        <v>176509</v>
      </c>
      <c r="O3975">
        <v>41916</v>
      </c>
      <c r="P3975">
        <v>117670</v>
      </c>
      <c r="Q3975" t="s">
        <v>93</v>
      </c>
      <c r="R3975">
        <v>460649</v>
      </c>
    </row>
    <row r="3976" spans="1:18" x14ac:dyDescent="0.25">
      <c r="A3976" t="s">
        <v>425</v>
      </c>
      <c r="B3976" t="s">
        <v>426</v>
      </c>
      <c r="C3976" t="s">
        <v>85</v>
      </c>
      <c r="D3976">
        <v>101</v>
      </c>
      <c r="E3976" t="s">
        <v>86</v>
      </c>
      <c r="F3976" t="s">
        <v>87</v>
      </c>
      <c r="G3976" t="s">
        <v>88</v>
      </c>
      <c r="H3976" t="s">
        <v>89</v>
      </c>
      <c r="I3976" t="s">
        <v>190</v>
      </c>
      <c r="J3976" t="s">
        <v>91</v>
      </c>
      <c r="K3976" t="s">
        <v>191</v>
      </c>
      <c r="L3976">
        <v>1000</v>
      </c>
      <c r="M3976">
        <v>1012675</v>
      </c>
      <c r="N3976">
        <v>176509</v>
      </c>
      <c r="O3976">
        <v>41916</v>
      </c>
      <c r="P3976">
        <v>117670</v>
      </c>
      <c r="Q3976" t="s">
        <v>93</v>
      </c>
      <c r="R3976">
        <v>460649</v>
      </c>
    </row>
    <row r="3977" spans="1:18" x14ac:dyDescent="0.25">
      <c r="A3977" t="s">
        <v>425</v>
      </c>
      <c r="B3977" t="s">
        <v>426</v>
      </c>
      <c r="C3977" t="s">
        <v>85</v>
      </c>
      <c r="D3977">
        <v>101</v>
      </c>
      <c r="E3977" t="s">
        <v>86</v>
      </c>
      <c r="F3977" t="s">
        <v>87</v>
      </c>
      <c r="G3977" t="s">
        <v>88</v>
      </c>
      <c r="H3977" t="s">
        <v>89</v>
      </c>
      <c r="I3977" t="s">
        <v>190</v>
      </c>
      <c r="J3977" t="s">
        <v>91</v>
      </c>
      <c r="K3977" t="s">
        <v>191</v>
      </c>
      <c r="L3977">
        <v>1000</v>
      </c>
      <c r="M3977">
        <v>1012675</v>
      </c>
      <c r="N3977">
        <v>176509</v>
      </c>
      <c r="O3977">
        <v>41916</v>
      </c>
      <c r="P3977">
        <v>117670</v>
      </c>
      <c r="Q3977" t="s">
        <v>93</v>
      </c>
      <c r="R3977">
        <v>460649</v>
      </c>
    </row>
    <row r="3978" spans="1:18" x14ac:dyDescent="0.25">
      <c r="A3978" t="s">
        <v>425</v>
      </c>
      <c r="B3978" t="s">
        <v>426</v>
      </c>
      <c r="C3978" t="s">
        <v>85</v>
      </c>
      <c r="D3978">
        <v>101</v>
      </c>
      <c r="E3978" t="s">
        <v>86</v>
      </c>
      <c r="F3978" t="s">
        <v>87</v>
      </c>
      <c r="G3978" t="s">
        <v>88</v>
      </c>
      <c r="H3978" t="s">
        <v>89</v>
      </c>
      <c r="I3978" t="s">
        <v>190</v>
      </c>
      <c r="J3978" t="s">
        <v>91</v>
      </c>
      <c r="K3978" t="s">
        <v>191</v>
      </c>
      <c r="L3978">
        <v>4000</v>
      </c>
      <c r="M3978">
        <v>1012675</v>
      </c>
      <c r="N3978">
        <v>176509</v>
      </c>
      <c r="O3978">
        <v>41916</v>
      </c>
      <c r="P3978">
        <v>117670</v>
      </c>
      <c r="Q3978" t="s">
        <v>93</v>
      </c>
      <c r="R3978">
        <v>460649</v>
      </c>
    </row>
    <row r="3979" spans="1:18" x14ac:dyDescent="0.25">
      <c r="A3979" t="s">
        <v>425</v>
      </c>
      <c r="B3979" t="s">
        <v>426</v>
      </c>
      <c r="C3979" t="s">
        <v>85</v>
      </c>
      <c r="D3979">
        <v>101</v>
      </c>
      <c r="E3979" t="s">
        <v>86</v>
      </c>
      <c r="F3979" t="s">
        <v>87</v>
      </c>
      <c r="G3979" t="s">
        <v>88</v>
      </c>
      <c r="H3979" t="s">
        <v>89</v>
      </c>
      <c r="I3979" t="s">
        <v>190</v>
      </c>
      <c r="J3979" t="s">
        <v>91</v>
      </c>
      <c r="K3979" t="s">
        <v>191</v>
      </c>
      <c r="L3979">
        <v>5000</v>
      </c>
      <c r="M3979">
        <v>1012675</v>
      </c>
      <c r="N3979">
        <v>176509</v>
      </c>
      <c r="O3979">
        <v>41916</v>
      </c>
      <c r="P3979">
        <v>117670</v>
      </c>
      <c r="Q3979" t="s">
        <v>93</v>
      </c>
      <c r="R3979">
        <v>460649</v>
      </c>
    </row>
    <row r="3980" spans="1:18" x14ac:dyDescent="0.25">
      <c r="A3980" t="s">
        <v>425</v>
      </c>
      <c r="B3980" t="s">
        <v>426</v>
      </c>
      <c r="C3980" t="s">
        <v>85</v>
      </c>
      <c r="D3980">
        <v>101</v>
      </c>
      <c r="E3980" t="s">
        <v>86</v>
      </c>
      <c r="F3980" t="s">
        <v>87</v>
      </c>
      <c r="G3980" t="s">
        <v>88</v>
      </c>
      <c r="H3980" t="s">
        <v>89</v>
      </c>
      <c r="I3980" t="s">
        <v>190</v>
      </c>
      <c r="J3980" t="s">
        <v>91</v>
      </c>
      <c r="K3980" t="s">
        <v>191</v>
      </c>
      <c r="L3980">
        <v>4884</v>
      </c>
      <c r="M3980">
        <v>1012675</v>
      </c>
      <c r="N3980">
        <v>176509</v>
      </c>
      <c r="O3980">
        <v>41916</v>
      </c>
      <c r="P3980">
        <v>117670</v>
      </c>
      <c r="Q3980" t="s">
        <v>93</v>
      </c>
      <c r="R3980">
        <v>460649</v>
      </c>
    </row>
    <row r="3981" spans="1:18" x14ac:dyDescent="0.25">
      <c r="A3981" t="s">
        <v>425</v>
      </c>
      <c r="B3981" t="s">
        <v>426</v>
      </c>
      <c r="C3981" t="s">
        <v>85</v>
      </c>
      <c r="D3981">
        <v>101</v>
      </c>
      <c r="E3981" t="s">
        <v>86</v>
      </c>
      <c r="F3981" t="s">
        <v>87</v>
      </c>
      <c r="G3981" t="s">
        <v>88</v>
      </c>
      <c r="H3981" t="s">
        <v>89</v>
      </c>
      <c r="I3981" t="s">
        <v>190</v>
      </c>
      <c r="J3981" t="s">
        <v>91</v>
      </c>
      <c r="K3981" t="s">
        <v>191</v>
      </c>
      <c r="L3981">
        <v>1400</v>
      </c>
      <c r="M3981">
        <v>1012675</v>
      </c>
      <c r="N3981">
        <v>176509</v>
      </c>
      <c r="O3981">
        <v>41916</v>
      </c>
      <c r="P3981">
        <v>117670</v>
      </c>
      <c r="Q3981" t="s">
        <v>93</v>
      </c>
      <c r="R3981">
        <v>460649</v>
      </c>
    </row>
    <row r="3982" spans="1:18" x14ac:dyDescent="0.25">
      <c r="A3982" t="s">
        <v>425</v>
      </c>
      <c r="B3982" t="s">
        <v>426</v>
      </c>
      <c r="C3982" t="s">
        <v>85</v>
      </c>
      <c r="D3982">
        <v>101</v>
      </c>
      <c r="E3982" t="s">
        <v>86</v>
      </c>
      <c r="F3982" t="s">
        <v>87</v>
      </c>
      <c r="G3982" t="s">
        <v>88</v>
      </c>
      <c r="H3982" t="s">
        <v>89</v>
      </c>
      <c r="I3982" t="s">
        <v>208</v>
      </c>
      <c r="J3982" t="s">
        <v>91</v>
      </c>
      <c r="K3982" t="s">
        <v>209</v>
      </c>
      <c r="L3982">
        <v>1020</v>
      </c>
      <c r="M3982">
        <v>1012675</v>
      </c>
      <c r="N3982">
        <v>176509</v>
      </c>
      <c r="O3982">
        <v>41916</v>
      </c>
      <c r="P3982">
        <v>117670</v>
      </c>
      <c r="Q3982" t="s">
        <v>93</v>
      </c>
      <c r="R3982">
        <v>460649</v>
      </c>
    </row>
    <row r="3983" spans="1:18" x14ac:dyDescent="0.25">
      <c r="A3983" t="s">
        <v>425</v>
      </c>
      <c r="B3983" t="s">
        <v>426</v>
      </c>
      <c r="C3983" t="s">
        <v>85</v>
      </c>
      <c r="D3983">
        <v>101</v>
      </c>
      <c r="E3983" t="s">
        <v>86</v>
      </c>
      <c r="F3983" t="s">
        <v>87</v>
      </c>
      <c r="G3983" t="s">
        <v>88</v>
      </c>
      <c r="H3983" t="s">
        <v>89</v>
      </c>
      <c r="I3983" t="s">
        <v>130</v>
      </c>
      <c r="J3983" t="s">
        <v>91</v>
      </c>
      <c r="K3983" t="s">
        <v>131</v>
      </c>
      <c r="L3983">
        <v>135</v>
      </c>
      <c r="M3983">
        <v>1012675</v>
      </c>
      <c r="N3983">
        <v>176509</v>
      </c>
      <c r="O3983">
        <v>41916</v>
      </c>
      <c r="P3983">
        <v>117670</v>
      </c>
      <c r="Q3983" t="s">
        <v>93</v>
      </c>
      <c r="R3983">
        <v>460649</v>
      </c>
    </row>
    <row r="3984" spans="1:18" x14ac:dyDescent="0.25">
      <c r="A3984" t="s">
        <v>425</v>
      </c>
      <c r="B3984" t="s">
        <v>426</v>
      </c>
      <c r="C3984" t="s">
        <v>85</v>
      </c>
      <c r="D3984">
        <v>101</v>
      </c>
      <c r="E3984" t="s">
        <v>86</v>
      </c>
      <c r="F3984" t="s">
        <v>87</v>
      </c>
      <c r="G3984" t="s">
        <v>88</v>
      </c>
      <c r="H3984" t="s">
        <v>89</v>
      </c>
      <c r="I3984" t="s">
        <v>190</v>
      </c>
      <c r="J3984" t="s">
        <v>91</v>
      </c>
      <c r="K3984" t="s">
        <v>191</v>
      </c>
      <c r="L3984">
        <v>600</v>
      </c>
      <c r="M3984">
        <v>1012675</v>
      </c>
      <c r="N3984">
        <v>176509</v>
      </c>
      <c r="O3984">
        <v>41916</v>
      </c>
      <c r="P3984">
        <v>117670</v>
      </c>
      <c r="Q3984" t="s">
        <v>93</v>
      </c>
      <c r="R3984">
        <v>460649</v>
      </c>
    </row>
    <row r="3985" spans="1:18" x14ac:dyDescent="0.25">
      <c r="A3985" t="s">
        <v>425</v>
      </c>
      <c r="B3985" t="s">
        <v>426</v>
      </c>
      <c r="C3985" t="s">
        <v>85</v>
      </c>
      <c r="D3985">
        <v>101</v>
      </c>
      <c r="E3985" t="s">
        <v>86</v>
      </c>
      <c r="F3985" t="s">
        <v>87</v>
      </c>
      <c r="G3985" t="s">
        <v>88</v>
      </c>
      <c r="H3985" t="s">
        <v>89</v>
      </c>
      <c r="I3985" t="s">
        <v>90</v>
      </c>
      <c r="J3985" t="s">
        <v>91</v>
      </c>
      <c r="K3985" t="s">
        <v>92</v>
      </c>
      <c r="L3985">
        <v>0</v>
      </c>
      <c r="M3985">
        <v>1012675</v>
      </c>
      <c r="N3985">
        <v>176509</v>
      </c>
      <c r="O3985">
        <v>41916</v>
      </c>
      <c r="P3985">
        <v>117670</v>
      </c>
      <c r="Q3985" t="s">
        <v>93</v>
      </c>
      <c r="R3985">
        <v>460649</v>
      </c>
    </row>
    <row r="3986" spans="1:18" x14ac:dyDescent="0.25">
      <c r="A3986" t="s">
        <v>425</v>
      </c>
      <c r="B3986" t="s">
        <v>426</v>
      </c>
      <c r="C3986" t="s">
        <v>85</v>
      </c>
      <c r="D3986">
        <v>101</v>
      </c>
      <c r="E3986" t="s">
        <v>86</v>
      </c>
      <c r="F3986" t="s">
        <v>87</v>
      </c>
      <c r="G3986" t="s">
        <v>88</v>
      </c>
      <c r="H3986" t="s">
        <v>89</v>
      </c>
      <c r="I3986" t="s">
        <v>94</v>
      </c>
      <c r="J3986" t="s">
        <v>91</v>
      </c>
      <c r="K3986" t="s">
        <v>95</v>
      </c>
      <c r="L3986">
        <v>0</v>
      </c>
      <c r="M3986">
        <v>1012675</v>
      </c>
      <c r="N3986">
        <v>176509</v>
      </c>
      <c r="O3986">
        <v>41916</v>
      </c>
      <c r="P3986">
        <v>117670</v>
      </c>
      <c r="Q3986" t="s">
        <v>93</v>
      </c>
      <c r="R3986">
        <v>460649</v>
      </c>
    </row>
    <row r="3987" spans="1:18" x14ac:dyDescent="0.25">
      <c r="A3987" t="s">
        <v>425</v>
      </c>
      <c r="B3987" t="s">
        <v>426</v>
      </c>
      <c r="C3987" t="s">
        <v>85</v>
      </c>
      <c r="D3987">
        <v>101</v>
      </c>
      <c r="E3987" t="s">
        <v>86</v>
      </c>
      <c r="F3987" t="s">
        <v>87</v>
      </c>
      <c r="G3987" t="s">
        <v>88</v>
      </c>
      <c r="H3987" t="s">
        <v>89</v>
      </c>
      <c r="I3987" t="s">
        <v>96</v>
      </c>
      <c r="J3987" t="s">
        <v>91</v>
      </c>
      <c r="K3987" t="s">
        <v>97</v>
      </c>
      <c r="L3987">
        <v>0</v>
      </c>
      <c r="M3987">
        <v>1012675</v>
      </c>
      <c r="N3987">
        <v>176509</v>
      </c>
      <c r="O3987">
        <v>41916</v>
      </c>
      <c r="P3987">
        <v>117670</v>
      </c>
      <c r="Q3987" t="s">
        <v>93</v>
      </c>
      <c r="R3987">
        <v>460649</v>
      </c>
    </row>
    <row r="3988" spans="1:18" x14ac:dyDescent="0.25">
      <c r="A3988" t="s">
        <v>425</v>
      </c>
      <c r="B3988" t="s">
        <v>426</v>
      </c>
      <c r="C3988" t="s">
        <v>85</v>
      </c>
      <c r="D3988">
        <v>101</v>
      </c>
      <c r="E3988" t="s">
        <v>86</v>
      </c>
      <c r="F3988" t="s">
        <v>87</v>
      </c>
      <c r="G3988" t="s">
        <v>88</v>
      </c>
      <c r="H3988" t="s">
        <v>89</v>
      </c>
      <c r="I3988" t="s">
        <v>98</v>
      </c>
      <c r="J3988" t="s">
        <v>91</v>
      </c>
      <c r="K3988" t="s">
        <v>99</v>
      </c>
      <c r="L3988">
        <v>0</v>
      </c>
      <c r="M3988">
        <v>1012675</v>
      </c>
      <c r="N3988">
        <v>176509</v>
      </c>
      <c r="O3988">
        <v>41916</v>
      </c>
      <c r="P3988">
        <v>117670</v>
      </c>
      <c r="Q3988" t="s">
        <v>93</v>
      </c>
      <c r="R3988">
        <v>460649</v>
      </c>
    </row>
    <row r="3989" spans="1:18" x14ac:dyDescent="0.25">
      <c r="A3989" t="s">
        <v>425</v>
      </c>
      <c r="B3989" t="s">
        <v>426</v>
      </c>
      <c r="C3989" t="s">
        <v>85</v>
      </c>
      <c r="D3989">
        <v>101</v>
      </c>
      <c r="E3989" t="s">
        <v>86</v>
      </c>
      <c r="F3989" t="s">
        <v>87</v>
      </c>
      <c r="G3989" t="s">
        <v>88</v>
      </c>
      <c r="H3989" t="s">
        <v>89</v>
      </c>
      <c r="I3989" t="s">
        <v>100</v>
      </c>
      <c r="J3989" t="s">
        <v>91</v>
      </c>
      <c r="K3989" t="s">
        <v>101</v>
      </c>
      <c r="L3989">
        <v>0</v>
      </c>
      <c r="M3989">
        <v>1012675</v>
      </c>
      <c r="N3989">
        <v>176509</v>
      </c>
      <c r="O3989">
        <v>41916</v>
      </c>
      <c r="P3989">
        <v>117670</v>
      </c>
      <c r="Q3989" t="s">
        <v>93</v>
      </c>
      <c r="R3989">
        <v>460649</v>
      </c>
    </row>
    <row r="3990" spans="1:18" x14ac:dyDescent="0.25">
      <c r="A3990" t="s">
        <v>425</v>
      </c>
      <c r="B3990" t="s">
        <v>426</v>
      </c>
      <c r="C3990" t="s">
        <v>85</v>
      </c>
      <c r="D3990">
        <v>101</v>
      </c>
      <c r="E3990" t="s">
        <v>86</v>
      </c>
      <c r="F3990" t="s">
        <v>87</v>
      </c>
      <c r="G3990" t="s">
        <v>88</v>
      </c>
      <c r="H3990" t="s">
        <v>89</v>
      </c>
      <c r="I3990" t="s">
        <v>102</v>
      </c>
      <c r="J3990" t="s">
        <v>91</v>
      </c>
      <c r="K3990" t="s">
        <v>103</v>
      </c>
      <c r="L3990">
        <v>0</v>
      </c>
      <c r="M3990">
        <v>1012675</v>
      </c>
      <c r="N3990">
        <v>176509</v>
      </c>
      <c r="O3990">
        <v>41916</v>
      </c>
      <c r="P3990">
        <v>117670</v>
      </c>
      <c r="Q3990" t="s">
        <v>93</v>
      </c>
      <c r="R3990">
        <v>460649</v>
      </c>
    </row>
    <row r="3991" spans="1:18" x14ac:dyDescent="0.25">
      <c r="A3991" t="s">
        <v>425</v>
      </c>
      <c r="B3991" t="s">
        <v>426</v>
      </c>
      <c r="C3991" t="s">
        <v>85</v>
      </c>
      <c r="D3991">
        <v>101</v>
      </c>
      <c r="E3991" t="s">
        <v>86</v>
      </c>
      <c r="F3991" t="s">
        <v>87</v>
      </c>
      <c r="G3991" t="s">
        <v>88</v>
      </c>
      <c r="H3991" t="s">
        <v>89</v>
      </c>
      <c r="I3991" t="s">
        <v>104</v>
      </c>
      <c r="J3991" t="s">
        <v>91</v>
      </c>
      <c r="K3991" t="s">
        <v>105</v>
      </c>
      <c r="L3991">
        <v>0</v>
      </c>
      <c r="M3991">
        <v>1012675</v>
      </c>
      <c r="N3991">
        <v>176509</v>
      </c>
      <c r="O3991">
        <v>41916</v>
      </c>
      <c r="P3991">
        <v>117670</v>
      </c>
      <c r="Q3991" t="s">
        <v>93</v>
      </c>
      <c r="R3991">
        <v>460649</v>
      </c>
    </row>
    <row r="3992" spans="1:18" x14ac:dyDescent="0.25">
      <c r="A3992" t="s">
        <v>425</v>
      </c>
      <c r="B3992" t="s">
        <v>426</v>
      </c>
      <c r="C3992" t="s">
        <v>85</v>
      </c>
      <c r="D3992">
        <v>101</v>
      </c>
      <c r="E3992" t="s">
        <v>86</v>
      </c>
      <c r="F3992" t="s">
        <v>87</v>
      </c>
      <c r="G3992" t="s">
        <v>88</v>
      </c>
      <c r="H3992" t="s">
        <v>89</v>
      </c>
      <c r="I3992" t="s">
        <v>106</v>
      </c>
      <c r="J3992" t="s">
        <v>91</v>
      </c>
      <c r="K3992" t="s">
        <v>107</v>
      </c>
      <c r="L3992">
        <v>0</v>
      </c>
      <c r="M3992">
        <v>1012675</v>
      </c>
      <c r="N3992">
        <v>176509</v>
      </c>
      <c r="O3992">
        <v>41916</v>
      </c>
      <c r="P3992">
        <v>117670</v>
      </c>
      <c r="Q3992" t="s">
        <v>93</v>
      </c>
      <c r="R3992">
        <v>460649</v>
      </c>
    </row>
    <row r="3993" spans="1:18" x14ac:dyDescent="0.25">
      <c r="A3993" t="s">
        <v>425</v>
      </c>
      <c r="B3993" t="s">
        <v>426</v>
      </c>
      <c r="C3993" t="s">
        <v>85</v>
      </c>
      <c r="D3993">
        <v>101</v>
      </c>
      <c r="E3993" t="s">
        <v>86</v>
      </c>
      <c r="F3993" t="s">
        <v>87</v>
      </c>
      <c r="G3993" t="s">
        <v>88</v>
      </c>
      <c r="H3993" t="s">
        <v>89</v>
      </c>
      <c r="I3993" t="s">
        <v>108</v>
      </c>
      <c r="J3993" t="s">
        <v>91</v>
      </c>
      <c r="K3993" t="s">
        <v>109</v>
      </c>
      <c r="L3993">
        <v>0</v>
      </c>
      <c r="M3993">
        <v>1012675</v>
      </c>
      <c r="N3993">
        <v>176509</v>
      </c>
      <c r="O3993">
        <v>41916</v>
      </c>
      <c r="P3993">
        <v>117670</v>
      </c>
      <c r="Q3993" t="s">
        <v>93</v>
      </c>
      <c r="R3993">
        <v>460649</v>
      </c>
    </row>
    <row r="3994" spans="1:18" x14ac:dyDescent="0.25">
      <c r="A3994" t="s">
        <v>425</v>
      </c>
      <c r="B3994" t="s">
        <v>426</v>
      </c>
      <c r="C3994" t="s">
        <v>85</v>
      </c>
      <c r="D3994">
        <v>101</v>
      </c>
      <c r="E3994" t="s">
        <v>86</v>
      </c>
      <c r="F3994" t="s">
        <v>87</v>
      </c>
      <c r="G3994" t="s">
        <v>88</v>
      </c>
      <c r="H3994" t="s">
        <v>89</v>
      </c>
      <c r="I3994" t="s">
        <v>110</v>
      </c>
      <c r="J3994" t="s">
        <v>91</v>
      </c>
      <c r="K3994" t="s">
        <v>111</v>
      </c>
      <c r="L3994">
        <v>0</v>
      </c>
      <c r="M3994">
        <v>1012675</v>
      </c>
      <c r="N3994">
        <v>176509</v>
      </c>
      <c r="O3994">
        <v>41916</v>
      </c>
      <c r="P3994">
        <v>117670</v>
      </c>
      <c r="Q3994" t="s">
        <v>93</v>
      </c>
      <c r="R3994">
        <v>460649</v>
      </c>
    </row>
    <row r="3995" spans="1:18" x14ac:dyDescent="0.25">
      <c r="A3995" t="s">
        <v>425</v>
      </c>
      <c r="B3995" t="s">
        <v>426</v>
      </c>
      <c r="C3995" t="s">
        <v>85</v>
      </c>
      <c r="D3995">
        <v>101</v>
      </c>
      <c r="E3995" t="s">
        <v>86</v>
      </c>
      <c r="F3995" t="s">
        <v>87</v>
      </c>
      <c r="G3995" t="s">
        <v>88</v>
      </c>
      <c r="H3995" t="s">
        <v>89</v>
      </c>
      <c r="I3995" t="s">
        <v>112</v>
      </c>
      <c r="J3995" t="s">
        <v>91</v>
      </c>
      <c r="K3995" t="s">
        <v>113</v>
      </c>
      <c r="L3995">
        <v>6300</v>
      </c>
      <c r="M3995">
        <v>1012675</v>
      </c>
      <c r="N3995">
        <v>176509</v>
      </c>
      <c r="O3995">
        <v>41916</v>
      </c>
      <c r="P3995">
        <v>117670</v>
      </c>
      <c r="Q3995" t="s">
        <v>93</v>
      </c>
      <c r="R3995">
        <v>460649</v>
      </c>
    </row>
    <row r="3996" spans="1:18" x14ac:dyDescent="0.25">
      <c r="A3996" t="s">
        <v>425</v>
      </c>
      <c r="B3996" t="s">
        <v>426</v>
      </c>
      <c r="C3996" t="s">
        <v>85</v>
      </c>
      <c r="D3996">
        <v>101</v>
      </c>
      <c r="E3996" t="s">
        <v>86</v>
      </c>
      <c r="F3996" t="s">
        <v>87</v>
      </c>
      <c r="G3996" t="s">
        <v>88</v>
      </c>
      <c r="H3996" t="s">
        <v>89</v>
      </c>
      <c r="I3996" t="s">
        <v>114</v>
      </c>
      <c r="J3996" t="s">
        <v>91</v>
      </c>
      <c r="K3996" t="s">
        <v>115</v>
      </c>
      <c r="L3996">
        <v>0</v>
      </c>
      <c r="M3996">
        <v>1012675</v>
      </c>
      <c r="N3996">
        <v>176509</v>
      </c>
      <c r="O3996">
        <v>41916</v>
      </c>
      <c r="P3996">
        <v>117670</v>
      </c>
      <c r="Q3996" t="s">
        <v>93</v>
      </c>
      <c r="R3996">
        <v>460649</v>
      </c>
    </row>
    <row r="3997" spans="1:18" x14ac:dyDescent="0.25">
      <c r="A3997" t="s">
        <v>425</v>
      </c>
      <c r="B3997" t="s">
        <v>426</v>
      </c>
      <c r="C3997" t="s">
        <v>85</v>
      </c>
      <c r="D3997">
        <v>101</v>
      </c>
      <c r="E3997" t="s">
        <v>86</v>
      </c>
      <c r="F3997" t="s">
        <v>87</v>
      </c>
      <c r="G3997" t="s">
        <v>88</v>
      </c>
      <c r="H3997" t="s">
        <v>89</v>
      </c>
      <c r="I3997" t="s">
        <v>116</v>
      </c>
      <c r="J3997" t="s">
        <v>91</v>
      </c>
      <c r="K3997" t="s">
        <v>117</v>
      </c>
      <c r="L3997">
        <v>0</v>
      </c>
      <c r="M3997">
        <v>1012675</v>
      </c>
      <c r="N3997">
        <v>176509</v>
      </c>
      <c r="O3997">
        <v>41916</v>
      </c>
      <c r="P3997">
        <v>117670</v>
      </c>
      <c r="Q3997" t="s">
        <v>93</v>
      </c>
      <c r="R3997">
        <v>460649</v>
      </c>
    </row>
    <row r="3998" spans="1:18" x14ac:dyDescent="0.25">
      <c r="A3998" t="s">
        <v>425</v>
      </c>
      <c r="B3998" t="s">
        <v>426</v>
      </c>
      <c r="C3998" t="s">
        <v>85</v>
      </c>
      <c r="D3998">
        <v>101</v>
      </c>
      <c r="E3998" t="s">
        <v>86</v>
      </c>
      <c r="F3998" t="s">
        <v>87</v>
      </c>
      <c r="G3998" t="s">
        <v>88</v>
      </c>
      <c r="H3998" t="s">
        <v>89</v>
      </c>
      <c r="I3998" t="s">
        <v>118</v>
      </c>
      <c r="J3998" t="s">
        <v>91</v>
      </c>
      <c r="K3998" t="s">
        <v>119</v>
      </c>
      <c r="L3998">
        <v>0</v>
      </c>
      <c r="M3998">
        <v>1012675</v>
      </c>
      <c r="N3998">
        <v>176509</v>
      </c>
      <c r="O3998">
        <v>41916</v>
      </c>
      <c r="P3998">
        <v>117670</v>
      </c>
      <c r="Q3998" t="s">
        <v>93</v>
      </c>
      <c r="R3998">
        <v>460649</v>
      </c>
    </row>
    <row r="3999" spans="1:18" x14ac:dyDescent="0.25">
      <c r="A3999" t="s">
        <v>425</v>
      </c>
      <c r="B3999" t="s">
        <v>426</v>
      </c>
      <c r="C3999" t="s">
        <v>85</v>
      </c>
      <c r="D3999">
        <v>101</v>
      </c>
      <c r="E3999" t="s">
        <v>86</v>
      </c>
      <c r="F3999" t="s">
        <v>87</v>
      </c>
      <c r="G3999" t="s">
        <v>88</v>
      </c>
      <c r="H3999" t="s">
        <v>89</v>
      </c>
      <c r="I3999" t="s">
        <v>120</v>
      </c>
      <c r="J3999" t="s">
        <v>91</v>
      </c>
      <c r="K3999" t="s">
        <v>121</v>
      </c>
      <c r="L3999">
        <v>0</v>
      </c>
      <c r="M3999">
        <v>1012675</v>
      </c>
      <c r="N3999">
        <v>176509</v>
      </c>
      <c r="O3999">
        <v>41916</v>
      </c>
      <c r="P3999">
        <v>117670</v>
      </c>
      <c r="Q3999" t="s">
        <v>93</v>
      </c>
      <c r="R3999">
        <v>460649</v>
      </c>
    </row>
    <row r="4000" spans="1:18" x14ac:dyDescent="0.25">
      <c r="A4000" t="s">
        <v>425</v>
      </c>
      <c r="B4000" t="s">
        <v>426</v>
      </c>
      <c r="C4000" t="s">
        <v>85</v>
      </c>
      <c r="D4000">
        <v>101</v>
      </c>
      <c r="E4000" t="s">
        <v>86</v>
      </c>
      <c r="F4000" t="s">
        <v>87</v>
      </c>
      <c r="G4000" t="s">
        <v>88</v>
      </c>
      <c r="H4000" t="s">
        <v>89</v>
      </c>
      <c r="I4000" t="s">
        <v>122</v>
      </c>
      <c r="J4000" t="s">
        <v>91</v>
      </c>
      <c r="K4000" t="s">
        <v>123</v>
      </c>
      <c r="L4000">
        <v>0</v>
      </c>
      <c r="M4000">
        <v>1012675</v>
      </c>
      <c r="N4000">
        <v>176509</v>
      </c>
      <c r="O4000">
        <v>41916</v>
      </c>
      <c r="P4000">
        <v>117670</v>
      </c>
      <c r="Q4000" t="s">
        <v>93</v>
      </c>
      <c r="R4000">
        <v>460649</v>
      </c>
    </row>
    <row r="4001" spans="1:18" x14ac:dyDescent="0.25">
      <c r="A4001" t="s">
        <v>425</v>
      </c>
      <c r="B4001" t="s">
        <v>426</v>
      </c>
      <c r="C4001" t="s">
        <v>85</v>
      </c>
      <c r="D4001">
        <v>101</v>
      </c>
      <c r="E4001" t="s">
        <v>86</v>
      </c>
      <c r="F4001" t="s">
        <v>87</v>
      </c>
      <c r="G4001" t="s">
        <v>88</v>
      </c>
      <c r="H4001" t="s">
        <v>89</v>
      </c>
      <c r="I4001" t="s">
        <v>124</v>
      </c>
      <c r="J4001" t="s">
        <v>91</v>
      </c>
      <c r="K4001" t="s">
        <v>125</v>
      </c>
      <c r="L4001">
        <v>0</v>
      </c>
      <c r="M4001">
        <v>1012675</v>
      </c>
      <c r="N4001">
        <v>176509</v>
      </c>
      <c r="O4001">
        <v>41916</v>
      </c>
      <c r="P4001">
        <v>117670</v>
      </c>
      <c r="Q4001" t="s">
        <v>93</v>
      </c>
      <c r="R4001">
        <v>460649</v>
      </c>
    </row>
    <row r="4002" spans="1:18" x14ac:dyDescent="0.25">
      <c r="A4002" t="s">
        <v>425</v>
      </c>
      <c r="B4002" t="s">
        <v>426</v>
      </c>
      <c r="C4002" t="s">
        <v>85</v>
      </c>
      <c r="D4002">
        <v>101</v>
      </c>
      <c r="E4002" t="s">
        <v>86</v>
      </c>
      <c r="F4002" t="s">
        <v>87</v>
      </c>
      <c r="G4002" t="s">
        <v>88</v>
      </c>
      <c r="H4002" t="s">
        <v>89</v>
      </c>
      <c r="I4002" t="s">
        <v>126</v>
      </c>
      <c r="J4002" t="s">
        <v>91</v>
      </c>
      <c r="K4002" t="s">
        <v>127</v>
      </c>
      <c r="L4002">
        <v>0</v>
      </c>
      <c r="M4002">
        <v>1012675</v>
      </c>
      <c r="N4002">
        <v>176509</v>
      </c>
      <c r="O4002">
        <v>41916</v>
      </c>
      <c r="P4002">
        <v>117670</v>
      </c>
      <c r="Q4002" t="s">
        <v>93</v>
      </c>
      <c r="R4002">
        <v>460649</v>
      </c>
    </row>
    <row r="4003" spans="1:18" x14ac:dyDescent="0.25">
      <c r="A4003" t="s">
        <v>425</v>
      </c>
      <c r="B4003" t="s">
        <v>426</v>
      </c>
      <c r="C4003" t="s">
        <v>85</v>
      </c>
      <c r="D4003">
        <v>101</v>
      </c>
      <c r="E4003" t="s">
        <v>86</v>
      </c>
      <c r="F4003" t="s">
        <v>87</v>
      </c>
      <c r="G4003" t="s">
        <v>88</v>
      </c>
      <c r="H4003" t="s">
        <v>89</v>
      </c>
      <c r="I4003" t="s">
        <v>128</v>
      </c>
      <c r="J4003" t="s">
        <v>91</v>
      </c>
      <c r="K4003" t="s">
        <v>129</v>
      </c>
      <c r="L4003">
        <v>1035864</v>
      </c>
      <c r="M4003">
        <v>1012675</v>
      </c>
      <c r="N4003">
        <v>176509</v>
      </c>
      <c r="O4003">
        <v>41916</v>
      </c>
      <c r="P4003">
        <v>117670</v>
      </c>
      <c r="Q4003" t="s">
        <v>93</v>
      </c>
      <c r="R4003">
        <v>460649</v>
      </c>
    </row>
    <row r="4004" spans="1:18" x14ac:dyDescent="0.25">
      <c r="A4004" t="s">
        <v>425</v>
      </c>
      <c r="B4004" t="s">
        <v>426</v>
      </c>
      <c r="C4004" t="s">
        <v>85</v>
      </c>
      <c r="D4004">
        <v>101</v>
      </c>
      <c r="E4004" t="s">
        <v>86</v>
      </c>
      <c r="F4004" t="s">
        <v>87</v>
      </c>
      <c r="G4004" t="s">
        <v>88</v>
      </c>
      <c r="H4004" t="s">
        <v>89</v>
      </c>
      <c r="I4004" t="s">
        <v>130</v>
      </c>
      <c r="J4004" t="s">
        <v>91</v>
      </c>
      <c r="K4004" t="s">
        <v>131</v>
      </c>
      <c r="L4004">
        <v>600</v>
      </c>
      <c r="M4004">
        <v>1012675</v>
      </c>
      <c r="N4004">
        <v>176509</v>
      </c>
      <c r="O4004">
        <v>41916</v>
      </c>
      <c r="P4004">
        <v>117670</v>
      </c>
      <c r="Q4004" t="s">
        <v>93</v>
      </c>
      <c r="R4004">
        <v>460649</v>
      </c>
    </row>
    <row r="4005" spans="1:18" x14ac:dyDescent="0.25">
      <c r="A4005" t="s">
        <v>425</v>
      </c>
      <c r="B4005" t="s">
        <v>426</v>
      </c>
      <c r="C4005" t="s">
        <v>85</v>
      </c>
      <c r="D4005">
        <v>101</v>
      </c>
      <c r="E4005" t="s">
        <v>86</v>
      </c>
      <c r="F4005" t="s">
        <v>87</v>
      </c>
      <c r="G4005" t="s">
        <v>88</v>
      </c>
      <c r="H4005" t="s">
        <v>89</v>
      </c>
      <c r="I4005" t="s">
        <v>132</v>
      </c>
      <c r="J4005" t="s">
        <v>91</v>
      </c>
      <c r="K4005" t="s">
        <v>133</v>
      </c>
      <c r="L4005">
        <v>-32478</v>
      </c>
      <c r="M4005">
        <v>1012675</v>
      </c>
      <c r="N4005">
        <v>176509</v>
      </c>
      <c r="O4005">
        <v>41916</v>
      </c>
      <c r="P4005">
        <v>117670</v>
      </c>
      <c r="Q4005" t="s">
        <v>93</v>
      </c>
      <c r="R4005">
        <v>460649</v>
      </c>
    </row>
    <row r="4006" spans="1:18" x14ac:dyDescent="0.25">
      <c r="A4006" t="s">
        <v>425</v>
      </c>
      <c r="B4006" t="s">
        <v>426</v>
      </c>
      <c r="C4006" t="s">
        <v>85</v>
      </c>
      <c r="D4006">
        <v>101</v>
      </c>
      <c r="E4006" t="s">
        <v>86</v>
      </c>
      <c r="F4006" t="s">
        <v>87</v>
      </c>
      <c r="G4006" t="s">
        <v>88</v>
      </c>
      <c r="H4006" t="s">
        <v>89</v>
      </c>
      <c r="I4006" t="s">
        <v>134</v>
      </c>
      <c r="J4006" t="s">
        <v>91</v>
      </c>
      <c r="K4006" t="s">
        <v>135</v>
      </c>
      <c r="L4006">
        <v>204474</v>
      </c>
      <c r="M4006">
        <v>1012675</v>
      </c>
      <c r="N4006">
        <v>176509</v>
      </c>
      <c r="O4006">
        <v>41916</v>
      </c>
      <c r="P4006">
        <v>117670</v>
      </c>
      <c r="Q4006" t="s">
        <v>93</v>
      </c>
      <c r="R4006">
        <v>460649</v>
      </c>
    </row>
    <row r="4007" spans="1:18" x14ac:dyDescent="0.25">
      <c r="A4007" t="s">
        <v>425</v>
      </c>
      <c r="B4007" t="s">
        <v>426</v>
      </c>
      <c r="C4007" t="s">
        <v>85</v>
      </c>
      <c r="D4007">
        <v>101</v>
      </c>
      <c r="E4007" t="s">
        <v>86</v>
      </c>
      <c r="F4007" t="s">
        <v>87</v>
      </c>
      <c r="G4007" t="s">
        <v>88</v>
      </c>
      <c r="H4007" t="s">
        <v>89</v>
      </c>
      <c r="I4007" t="s">
        <v>136</v>
      </c>
      <c r="J4007" t="s">
        <v>91</v>
      </c>
      <c r="K4007" t="s">
        <v>137</v>
      </c>
      <c r="L4007">
        <v>50</v>
      </c>
      <c r="M4007">
        <v>1012675</v>
      </c>
      <c r="N4007">
        <v>176509</v>
      </c>
      <c r="O4007">
        <v>41916</v>
      </c>
      <c r="P4007">
        <v>117670</v>
      </c>
      <c r="Q4007" t="s">
        <v>93</v>
      </c>
      <c r="R4007">
        <v>460649</v>
      </c>
    </row>
    <row r="4008" spans="1:18" x14ac:dyDescent="0.25">
      <c r="A4008" t="s">
        <v>425</v>
      </c>
      <c r="B4008" t="s">
        <v>426</v>
      </c>
      <c r="C4008" t="s">
        <v>85</v>
      </c>
      <c r="D4008">
        <v>101</v>
      </c>
      <c r="E4008" t="s">
        <v>86</v>
      </c>
      <c r="F4008" t="s">
        <v>87</v>
      </c>
      <c r="G4008" t="s">
        <v>88</v>
      </c>
      <c r="H4008" t="s">
        <v>89</v>
      </c>
      <c r="I4008" t="s">
        <v>138</v>
      </c>
      <c r="J4008" t="s">
        <v>91</v>
      </c>
      <c r="K4008" t="s">
        <v>139</v>
      </c>
      <c r="L4008">
        <v>215692</v>
      </c>
      <c r="M4008">
        <v>1012675</v>
      </c>
      <c r="N4008">
        <v>176509</v>
      </c>
      <c r="O4008">
        <v>41916</v>
      </c>
      <c r="P4008">
        <v>117670</v>
      </c>
      <c r="Q4008" t="s">
        <v>93</v>
      </c>
      <c r="R4008">
        <v>460649</v>
      </c>
    </row>
    <row r="4009" spans="1:18" x14ac:dyDescent="0.25">
      <c r="A4009" t="s">
        <v>425</v>
      </c>
      <c r="B4009" t="s">
        <v>426</v>
      </c>
      <c r="C4009" t="s">
        <v>85</v>
      </c>
      <c r="D4009">
        <v>101</v>
      </c>
      <c r="E4009" t="s">
        <v>86</v>
      </c>
      <c r="F4009" t="s">
        <v>87</v>
      </c>
      <c r="G4009" t="s">
        <v>88</v>
      </c>
      <c r="H4009" t="s">
        <v>89</v>
      </c>
      <c r="I4009" t="s">
        <v>140</v>
      </c>
      <c r="J4009" t="s">
        <v>91</v>
      </c>
      <c r="K4009" t="s">
        <v>141</v>
      </c>
      <c r="L4009">
        <v>0</v>
      </c>
      <c r="M4009">
        <v>1012675</v>
      </c>
      <c r="N4009">
        <v>176509</v>
      </c>
      <c r="O4009">
        <v>41916</v>
      </c>
      <c r="P4009">
        <v>117670</v>
      </c>
      <c r="Q4009" t="s">
        <v>93</v>
      </c>
      <c r="R4009">
        <v>460649</v>
      </c>
    </row>
    <row r="4010" spans="1:18" x14ac:dyDescent="0.25">
      <c r="A4010" t="s">
        <v>425</v>
      </c>
      <c r="B4010" t="s">
        <v>426</v>
      </c>
      <c r="C4010" t="s">
        <v>85</v>
      </c>
      <c r="D4010">
        <v>101</v>
      </c>
      <c r="E4010" t="s">
        <v>86</v>
      </c>
      <c r="F4010" t="s">
        <v>87</v>
      </c>
      <c r="G4010" t="s">
        <v>88</v>
      </c>
      <c r="H4010" t="s">
        <v>89</v>
      </c>
      <c r="I4010" t="s">
        <v>142</v>
      </c>
      <c r="J4010" t="s">
        <v>91</v>
      </c>
      <c r="K4010" t="s">
        <v>143</v>
      </c>
      <c r="L4010">
        <v>0</v>
      </c>
      <c r="M4010">
        <v>1012675</v>
      </c>
      <c r="N4010">
        <v>176509</v>
      </c>
      <c r="O4010">
        <v>41916</v>
      </c>
      <c r="P4010">
        <v>117670</v>
      </c>
      <c r="Q4010" t="s">
        <v>93</v>
      </c>
      <c r="R4010">
        <v>460649</v>
      </c>
    </row>
    <row r="4011" spans="1:18" x14ac:dyDescent="0.25">
      <c r="A4011" t="s">
        <v>425</v>
      </c>
      <c r="B4011" t="s">
        <v>426</v>
      </c>
      <c r="C4011" t="s">
        <v>85</v>
      </c>
      <c r="D4011">
        <v>101</v>
      </c>
      <c r="E4011" t="s">
        <v>86</v>
      </c>
      <c r="F4011" t="s">
        <v>87</v>
      </c>
      <c r="G4011" t="s">
        <v>88</v>
      </c>
      <c r="H4011" t="s">
        <v>89</v>
      </c>
      <c r="I4011" t="s">
        <v>144</v>
      </c>
      <c r="J4011" t="s">
        <v>91</v>
      </c>
      <c r="K4011" t="s">
        <v>145</v>
      </c>
      <c r="L4011">
        <v>0</v>
      </c>
      <c r="M4011">
        <v>1012675</v>
      </c>
      <c r="N4011">
        <v>176509</v>
      </c>
      <c r="O4011">
        <v>41916</v>
      </c>
      <c r="P4011">
        <v>117670</v>
      </c>
      <c r="Q4011" t="s">
        <v>93</v>
      </c>
      <c r="R4011">
        <v>460649</v>
      </c>
    </row>
    <row r="4012" spans="1:18" x14ac:dyDescent="0.25">
      <c r="A4012" t="s">
        <v>425</v>
      </c>
      <c r="B4012" t="s">
        <v>426</v>
      </c>
      <c r="C4012" t="s">
        <v>85</v>
      </c>
      <c r="D4012">
        <v>101</v>
      </c>
      <c r="E4012" t="s">
        <v>86</v>
      </c>
      <c r="F4012" t="s">
        <v>87</v>
      </c>
      <c r="G4012" t="s">
        <v>88</v>
      </c>
      <c r="H4012" t="s">
        <v>89</v>
      </c>
      <c r="I4012" t="s">
        <v>146</v>
      </c>
      <c r="J4012" t="s">
        <v>91</v>
      </c>
      <c r="K4012" t="s">
        <v>147</v>
      </c>
      <c r="L4012">
        <v>3030</v>
      </c>
      <c r="M4012">
        <v>1012675</v>
      </c>
      <c r="N4012">
        <v>176509</v>
      </c>
      <c r="O4012">
        <v>41916</v>
      </c>
      <c r="P4012">
        <v>117670</v>
      </c>
      <c r="Q4012" t="s">
        <v>93</v>
      </c>
      <c r="R4012">
        <v>460649</v>
      </c>
    </row>
    <row r="4013" spans="1:18" x14ac:dyDescent="0.25">
      <c r="A4013" t="s">
        <v>425</v>
      </c>
      <c r="B4013" t="s">
        <v>426</v>
      </c>
      <c r="C4013" t="s">
        <v>85</v>
      </c>
      <c r="D4013">
        <v>101</v>
      </c>
      <c r="E4013" t="s">
        <v>86</v>
      </c>
      <c r="F4013" t="s">
        <v>87</v>
      </c>
      <c r="G4013" t="s">
        <v>88</v>
      </c>
      <c r="H4013" t="s">
        <v>89</v>
      </c>
      <c r="I4013" t="s">
        <v>148</v>
      </c>
      <c r="J4013" t="s">
        <v>91</v>
      </c>
      <c r="K4013" t="s">
        <v>149</v>
      </c>
      <c r="L4013">
        <v>0</v>
      </c>
      <c r="M4013">
        <v>1012675</v>
      </c>
      <c r="N4013">
        <v>176509</v>
      </c>
      <c r="O4013">
        <v>41916</v>
      </c>
      <c r="P4013">
        <v>117670</v>
      </c>
      <c r="Q4013" t="s">
        <v>93</v>
      </c>
      <c r="R4013">
        <v>460649</v>
      </c>
    </row>
    <row r="4014" spans="1:18" x14ac:dyDescent="0.25">
      <c r="A4014" t="s">
        <v>425</v>
      </c>
      <c r="B4014" t="s">
        <v>426</v>
      </c>
      <c r="C4014" t="s">
        <v>85</v>
      </c>
      <c r="D4014">
        <v>101</v>
      </c>
      <c r="E4014" t="s">
        <v>86</v>
      </c>
      <c r="F4014" t="s">
        <v>87</v>
      </c>
      <c r="G4014" t="s">
        <v>88</v>
      </c>
      <c r="H4014" t="s">
        <v>89</v>
      </c>
      <c r="I4014" t="s">
        <v>150</v>
      </c>
      <c r="J4014" t="s">
        <v>91</v>
      </c>
      <c r="K4014" t="s">
        <v>151</v>
      </c>
      <c r="L4014">
        <v>12990</v>
      </c>
      <c r="M4014">
        <v>1012675</v>
      </c>
      <c r="N4014">
        <v>176509</v>
      </c>
      <c r="O4014">
        <v>41916</v>
      </c>
      <c r="P4014">
        <v>117670</v>
      </c>
      <c r="Q4014" t="s">
        <v>93</v>
      </c>
      <c r="R4014">
        <v>460649</v>
      </c>
    </row>
    <row r="4015" spans="1:18" x14ac:dyDescent="0.25">
      <c r="A4015" t="s">
        <v>425</v>
      </c>
      <c r="B4015" t="s">
        <v>426</v>
      </c>
      <c r="C4015" t="s">
        <v>85</v>
      </c>
      <c r="D4015">
        <v>101</v>
      </c>
      <c r="E4015" t="s">
        <v>86</v>
      </c>
      <c r="F4015" t="s">
        <v>87</v>
      </c>
      <c r="G4015" t="s">
        <v>88</v>
      </c>
      <c r="H4015" t="s">
        <v>89</v>
      </c>
      <c r="I4015" t="s">
        <v>152</v>
      </c>
      <c r="J4015" t="s">
        <v>91</v>
      </c>
      <c r="K4015" t="s">
        <v>153</v>
      </c>
      <c r="L4015">
        <v>6372</v>
      </c>
      <c r="M4015">
        <v>1012675</v>
      </c>
      <c r="N4015">
        <v>176509</v>
      </c>
      <c r="O4015">
        <v>41916</v>
      </c>
      <c r="P4015">
        <v>117670</v>
      </c>
      <c r="Q4015" t="s">
        <v>93</v>
      </c>
      <c r="R4015">
        <v>460649</v>
      </c>
    </row>
    <row r="4016" spans="1:18" x14ac:dyDescent="0.25">
      <c r="A4016" t="s">
        <v>425</v>
      </c>
      <c r="B4016" t="s">
        <v>426</v>
      </c>
      <c r="C4016" t="s">
        <v>85</v>
      </c>
      <c r="D4016">
        <v>101</v>
      </c>
      <c r="E4016" t="s">
        <v>86</v>
      </c>
      <c r="F4016" t="s">
        <v>87</v>
      </c>
      <c r="G4016" t="s">
        <v>88</v>
      </c>
      <c r="H4016" t="s">
        <v>89</v>
      </c>
      <c r="I4016" t="s">
        <v>154</v>
      </c>
      <c r="J4016" t="s">
        <v>91</v>
      </c>
      <c r="K4016" t="s">
        <v>155</v>
      </c>
      <c r="L4016">
        <v>0</v>
      </c>
      <c r="M4016">
        <v>1012675</v>
      </c>
      <c r="N4016">
        <v>176509</v>
      </c>
      <c r="O4016">
        <v>41916</v>
      </c>
      <c r="P4016">
        <v>117670</v>
      </c>
      <c r="Q4016" t="s">
        <v>93</v>
      </c>
      <c r="R4016">
        <v>460649</v>
      </c>
    </row>
    <row r="4017" spans="1:18" x14ac:dyDescent="0.25">
      <c r="A4017" t="s">
        <v>425</v>
      </c>
      <c r="B4017" t="s">
        <v>426</v>
      </c>
      <c r="C4017" t="s">
        <v>85</v>
      </c>
      <c r="D4017">
        <v>101</v>
      </c>
      <c r="E4017" t="s">
        <v>86</v>
      </c>
      <c r="F4017" t="s">
        <v>87</v>
      </c>
      <c r="G4017" t="s">
        <v>88</v>
      </c>
      <c r="H4017" t="s">
        <v>89</v>
      </c>
      <c r="I4017" t="s">
        <v>156</v>
      </c>
      <c r="J4017" t="s">
        <v>91</v>
      </c>
      <c r="K4017" t="s">
        <v>157</v>
      </c>
      <c r="L4017">
        <v>79</v>
      </c>
      <c r="M4017">
        <v>1012675</v>
      </c>
      <c r="N4017">
        <v>176509</v>
      </c>
      <c r="O4017">
        <v>41916</v>
      </c>
      <c r="P4017">
        <v>117670</v>
      </c>
      <c r="Q4017" t="s">
        <v>93</v>
      </c>
      <c r="R4017">
        <v>460649</v>
      </c>
    </row>
    <row r="4018" spans="1:18" x14ac:dyDescent="0.25">
      <c r="A4018" t="s">
        <v>425</v>
      </c>
      <c r="B4018" t="s">
        <v>426</v>
      </c>
      <c r="C4018" t="s">
        <v>85</v>
      </c>
      <c r="D4018">
        <v>101</v>
      </c>
      <c r="E4018" t="s">
        <v>86</v>
      </c>
      <c r="F4018" t="s">
        <v>87</v>
      </c>
      <c r="G4018" t="s">
        <v>88</v>
      </c>
      <c r="H4018" t="s">
        <v>89</v>
      </c>
      <c r="I4018" t="s">
        <v>158</v>
      </c>
      <c r="J4018" t="s">
        <v>91</v>
      </c>
      <c r="K4018" t="s">
        <v>159</v>
      </c>
      <c r="L4018">
        <v>2196</v>
      </c>
      <c r="M4018">
        <v>1012675</v>
      </c>
      <c r="N4018">
        <v>176509</v>
      </c>
      <c r="O4018">
        <v>41916</v>
      </c>
      <c r="P4018">
        <v>117670</v>
      </c>
      <c r="Q4018" t="s">
        <v>93</v>
      </c>
      <c r="R4018">
        <v>460649</v>
      </c>
    </row>
    <row r="4019" spans="1:18" x14ac:dyDescent="0.25">
      <c r="A4019" t="s">
        <v>425</v>
      </c>
      <c r="B4019" t="s">
        <v>426</v>
      </c>
      <c r="C4019" t="s">
        <v>85</v>
      </c>
      <c r="D4019">
        <v>101</v>
      </c>
      <c r="E4019" t="s">
        <v>86</v>
      </c>
      <c r="F4019" t="s">
        <v>87</v>
      </c>
      <c r="G4019" t="s">
        <v>88</v>
      </c>
      <c r="H4019" t="s">
        <v>89</v>
      </c>
      <c r="I4019" t="s">
        <v>160</v>
      </c>
      <c r="J4019" t="s">
        <v>91</v>
      </c>
      <c r="K4019" t="s">
        <v>161</v>
      </c>
      <c r="L4019">
        <v>1050</v>
      </c>
      <c r="M4019">
        <v>1012675</v>
      </c>
      <c r="N4019">
        <v>176509</v>
      </c>
      <c r="O4019">
        <v>41916</v>
      </c>
      <c r="P4019">
        <v>117670</v>
      </c>
      <c r="Q4019" t="s">
        <v>93</v>
      </c>
      <c r="R4019">
        <v>460649</v>
      </c>
    </row>
    <row r="4020" spans="1:18" x14ac:dyDescent="0.25">
      <c r="A4020" t="s">
        <v>425</v>
      </c>
      <c r="B4020" t="s">
        <v>426</v>
      </c>
      <c r="C4020" t="s">
        <v>85</v>
      </c>
      <c r="D4020">
        <v>101</v>
      </c>
      <c r="E4020" t="s">
        <v>86</v>
      </c>
      <c r="F4020" t="s">
        <v>87</v>
      </c>
      <c r="G4020" t="s">
        <v>88</v>
      </c>
      <c r="H4020" t="s">
        <v>89</v>
      </c>
      <c r="I4020" t="s">
        <v>162</v>
      </c>
      <c r="J4020" t="s">
        <v>91</v>
      </c>
      <c r="K4020" t="s">
        <v>163</v>
      </c>
      <c r="L4020">
        <v>120</v>
      </c>
      <c r="M4020">
        <v>1012675</v>
      </c>
      <c r="N4020">
        <v>176509</v>
      </c>
      <c r="O4020">
        <v>41916</v>
      </c>
      <c r="P4020">
        <v>117670</v>
      </c>
      <c r="Q4020" t="s">
        <v>93</v>
      </c>
      <c r="R4020">
        <v>460649</v>
      </c>
    </row>
    <row r="4021" spans="1:18" x14ac:dyDescent="0.25">
      <c r="A4021" t="s">
        <v>425</v>
      </c>
      <c r="B4021" t="s">
        <v>426</v>
      </c>
      <c r="C4021" t="s">
        <v>85</v>
      </c>
      <c r="D4021">
        <v>101</v>
      </c>
      <c r="E4021" t="s">
        <v>86</v>
      </c>
      <c r="F4021" t="s">
        <v>87</v>
      </c>
      <c r="G4021" t="s">
        <v>88</v>
      </c>
      <c r="H4021" t="s">
        <v>89</v>
      </c>
      <c r="I4021" t="s">
        <v>164</v>
      </c>
      <c r="J4021" t="s">
        <v>91</v>
      </c>
      <c r="K4021" t="s">
        <v>165</v>
      </c>
      <c r="L4021">
        <v>5000</v>
      </c>
      <c r="M4021">
        <v>1012675</v>
      </c>
      <c r="N4021">
        <v>176509</v>
      </c>
      <c r="O4021">
        <v>41916</v>
      </c>
      <c r="P4021">
        <v>117670</v>
      </c>
      <c r="Q4021" t="s">
        <v>93</v>
      </c>
      <c r="R4021">
        <v>460649</v>
      </c>
    </row>
    <row r="4022" spans="1:18" x14ac:dyDescent="0.25">
      <c r="A4022" t="s">
        <v>425</v>
      </c>
      <c r="B4022" t="s">
        <v>426</v>
      </c>
      <c r="C4022" t="s">
        <v>85</v>
      </c>
      <c r="D4022">
        <v>101</v>
      </c>
      <c r="E4022" t="s">
        <v>86</v>
      </c>
      <c r="F4022" t="s">
        <v>87</v>
      </c>
      <c r="G4022" t="s">
        <v>88</v>
      </c>
      <c r="H4022" t="s">
        <v>89</v>
      </c>
      <c r="I4022" t="s">
        <v>166</v>
      </c>
      <c r="J4022" t="s">
        <v>91</v>
      </c>
      <c r="K4022" t="s">
        <v>167</v>
      </c>
      <c r="L4022">
        <v>0</v>
      </c>
      <c r="M4022">
        <v>1012675</v>
      </c>
      <c r="N4022">
        <v>176509</v>
      </c>
      <c r="O4022">
        <v>41916</v>
      </c>
      <c r="P4022">
        <v>117670</v>
      </c>
      <c r="Q4022" t="s">
        <v>93</v>
      </c>
      <c r="R4022">
        <v>460649</v>
      </c>
    </row>
    <row r="4023" spans="1:18" x14ac:dyDescent="0.25">
      <c r="A4023" t="s">
        <v>425</v>
      </c>
      <c r="B4023" t="s">
        <v>426</v>
      </c>
      <c r="C4023" t="s">
        <v>85</v>
      </c>
      <c r="D4023">
        <v>101</v>
      </c>
      <c r="E4023" t="s">
        <v>86</v>
      </c>
      <c r="F4023" t="s">
        <v>87</v>
      </c>
      <c r="G4023" t="s">
        <v>88</v>
      </c>
      <c r="H4023" t="s">
        <v>89</v>
      </c>
      <c r="I4023" t="s">
        <v>168</v>
      </c>
      <c r="J4023" t="s">
        <v>91</v>
      </c>
      <c r="K4023" t="s">
        <v>169</v>
      </c>
      <c r="L4023">
        <v>1656</v>
      </c>
      <c r="M4023">
        <v>1012675</v>
      </c>
      <c r="N4023">
        <v>176509</v>
      </c>
      <c r="O4023">
        <v>41916</v>
      </c>
      <c r="P4023">
        <v>117670</v>
      </c>
      <c r="Q4023" t="s">
        <v>93</v>
      </c>
      <c r="R4023">
        <v>460649</v>
      </c>
    </row>
    <row r="4024" spans="1:18" x14ac:dyDescent="0.25">
      <c r="A4024" t="s">
        <v>425</v>
      </c>
      <c r="B4024" t="s">
        <v>426</v>
      </c>
      <c r="C4024" t="s">
        <v>85</v>
      </c>
      <c r="D4024">
        <v>101</v>
      </c>
      <c r="E4024" t="s">
        <v>86</v>
      </c>
      <c r="F4024" t="s">
        <v>87</v>
      </c>
      <c r="G4024" t="s">
        <v>88</v>
      </c>
      <c r="H4024" t="s">
        <v>89</v>
      </c>
      <c r="I4024" t="s">
        <v>170</v>
      </c>
      <c r="J4024" t="s">
        <v>91</v>
      </c>
      <c r="K4024" t="s">
        <v>171</v>
      </c>
      <c r="L4024">
        <v>3146</v>
      </c>
      <c r="M4024">
        <v>1012675</v>
      </c>
      <c r="N4024">
        <v>176509</v>
      </c>
      <c r="O4024">
        <v>41916</v>
      </c>
      <c r="P4024">
        <v>117670</v>
      </c>
      <c r="Q4024" t="s">
        <v>93</v>
      </c>
      <c r="R4024">
        <v>460649</v>
      </c>
    </row>
    <row r="4025" spans="1:18" x14ac:dyDescent="0.25">
      <c r="A4025" t="s">
        <v>425</v>
      </c>
      <c r="B4025" t="s">
        <v>426</v>
      </c>
      <c r="C4025" t="s">
        <v>85</v>
      </c>
      <c r="D4025">
        <v>101</v>
      </c>
      <c r="E4025" t="s">
        <v>86</v>
      </c>
      <c r="F4025" t="s">
        <v>87</v>
      </c>
      <c r="G4025" t="s">
        <v>88</v>
      </c>
      <c r="H4025" t="s">
        <v>89</v>
      </c>
      <c r="I4025" t="s">
        <v>172</v>
      </c>
      <c r="J4025" t="s">
        <v>91</v>
      </c>
      <c r="K4025" t="s">
        <v>173</v>
      </c>
      <c r="L4025">
        <v>0</v>
      </c>
      <c r="M4025">
        <v>1012675</v>
      </c>
      <c r="N4025">
        <v>176509</v>
      </c>
      <c r="O4025">
        <v>41916</v>
      </c>
      <c r="P4025">
        <v>117670</v>
      </c>
      <c r="Q4025" t="s">
        <v>93</v>
      </c>
      <c r="R4025">
        <v>460649</v>
      </c>
    </row>
    <row r="4026" spans="1:18" x14ac:dyDescent="0.25">
      <c r="A4026" t="s">
        <v>425</v>
      </c>
      <c r="B4026" t="s">
        <v>426</v>
      </c>
      <c r="C4026" t="s">
        <v>85</v>
      </c>
      <c r="D4026">
        <v>101</v>
      </c>
      <c r="E4026" t="s">
        <v>86</v>
      </c>
      <c r="F4026" t="s">
        <v>87</v>
      </c>
      <c r="G4026" t="s">
        <v>88</v>
      </c>
      <c r="H4026" t="s">
        <v>89</v>
      </c>
      <c r="I4026" t="s">
        <v>174</v>
      </c>
      <c r="J4026" t="s">
        <v>91</v>
      </c>
      <c r="K4026" t="s">
        <v>175</v>
      </c>
      <c r="L4026">
        <v>0</v>
      </c>
      <c r="M4026">
        <v>1012675</v>
      </c>
      <c r="N4026">
        <v>176509</v>
      </c>
      <c r="O4026">
        <v>41916</v>
      </c>
      <c r="P4026">
        <v>117670</v>
      </c>
      <c r="Q4026" t="s">
        <v>93</v>
      </c>
      <c r="R4026">
        <v>460649</v>
      </c>
    </row>
    <row r="4027" spans="1:18" x14ac:dyDescent="0.25">
      <c r="A4027" t="s">
        <v>425</v>
      </c>
      <c r="B4027" t="s">
        <v>426</v>
      </c>
      <c r="C4027" t="s">
        <v>85</v>
      </c>
      <c r="D4027">
        <v>101</v>
      </c>
      <c r="E4027" t="s">
        <v>86</v>
      </c>
      <c r="F4027" t="s">
        <v>87</v>
      </c>
      <c r="G4027" t="s">
        <v>88</v>
      </c>
      <c r="H4027" t="s">
        <v>89</v>
      </c>
      <c r="I4027" t="s">
        <v>176</v>
      </c>
      <c r="J4027" t="s">
        <v>91</v>
      </c>
      <c r="K4027" t="s">
        <v>177</v>
      </c>
      <c r="L4027">
        <v>0</v>
      </c>
      <c r="M4027">
        <v>1012675</v>
      </c>
      <c r="N4027">
        <v>176509</v>
      </c>
      <c r="O4027">
        <v>41916</v>
      </c>
      <c r="P4027">
        <v>117670</v>
      </c>
      <c r="Q4027" t="s">
        <v>93</v>
      </c>
      <c r="R4027">
        <v>460649</v>
      </c>
    </row>
    <row r="4028" spans="1:18" x14ac:dyDescent="0.25">
      <c r="A4028" t="s">
        <v>425</v>
      </c>
      <c r="B4028" t="s">
        <v>426</v>
      </c>
      <c r="C4028" t="s">
        <v>85</v>
      </c>
      <c r="D4028">
        <v>101</v>
      </c>
      <c r="E4028" t="s">
        <v>86</v>
      </c>
      <c r="F4028" t="s">
        <v>87</v>
      </c>
      <c r="G4028" t="s">
        <v>88</v>
      </c>
      <c r="H4028" t="s">
        <v>89</v>
      </c>
      <c r="I4028" t="s">
        <v>178</v>
      </c>
      <c r="J4028" t="s">
        <v>91</v>
      </c>
      <c r="K4028" t="s">
        <v>179</v>
      </c>
      <c r="L4028">
        <v>18708</v>
      </c>
      <c r="M4028">
        <v>1012675</v>
      </c>
      <c r="N4028">
        <v>176509</v>
      </c>
      <c r="O4028">
        <v>41916</v>
      </c>
      <c r="P4028">
        <v>117670</v>
      </c>
      <c r="Q4028" t="s">
        <v>93</v>
      </c>
      <c r="R4028">
        <v>460649</v>
      </c>
    </row>
    <row r="4029" spans="1:18" x14ac:dyDescent="0.25">
      <c r="A4029" t="s">
        <v>425</v>
      </c>
      <c r="B4029" t="s">
        <v>426</v>
      </c>
      <c r="C4029" t="s">
        <v>85</v>
      </c>
      <c r="D4029">
        <v>101</v>
      </c>
      <c r="E4029" t="s">
        <v>86</v>
      </c>
      <c r="F4029" t="s">
        <v>87</v>
      </c>
      <c r="G4029" t="s">
        <v>88</v>
      </c>
      <c r="H4029" t="s">
        <v>89</v>
      </c>
      <c r="I4029" t="s">
        <v>180</v>
      </c>
      <c r="J4029" t="s">
        <v>91</v>
      </c>
      <c r="K4029" t="s">
        <v>181</v>
      </c>
      <c r="L4029">
        <v>42228</v>
      </c>
      <c r="M4029">
        <v>1012675</v>
      </c>
      <c r="N4029">
        <v>176509</v>
      </c>
      <c r="O4029">
        <v>41916</v>
      </c>
      <c r="P4029">
        <v>117670</v>
      </c>
      <c r="Q4029" t="s">
        <v>93</v>
      </c>
      <c r="R4029">
        <v>460649</v>
      </c>
    </row>
    <row r="4030" spans="1:18" x14ac:dyDescent="0.25">
      <c r="A4030" t="s">
        <v>425</v>
      </c>
      <c r="B4030" t="s">
        <v>426</v>
      </c>
      <c r="C4030" t="s">
        <v>85</v>
      </c>
      <c r="D4030">
        <v>101</v>
      </c>
      <c r="E4030" t="s">
        <v>86</v>
      </c>
      <c r="F4030" t="s">
        <v>87</v>
      </c>
      <c r="G4030" t="s">
        <v>88</v>
      </c>
      <c r="H4030" t="s">
        <v>89</v>
      </c>
      <c r="I4030" t="s">
        <v>182</v>
      </c>
      <c r="J4030" t="s">
        <v>91</v>
      </c>
      <c r="K4030" t="s">
        <v>183</v>
      </c>
      <c r="L4030">
        <v>0</v>
      </c>
      <c r="M4030">
        <v>1012675</v>
      </c>
      <c r="N4030">
        <v>176509</v>
      </c>
      <c r="O4030">
        <v>41916</v>
      </c>
      <c r="P4030">
        <v>117670</v>
      </c>
      <c r="Q4030" t="s">
        <v>93</v>
      </c>
      <c r="R4030">
        <v>460649</v>
      </c>
    </row>
    <row r="4031" spans="1:18" x14ac:dyDescent="0.25">
      <c r="A4031" t="s">
        <v>425</v>
      </c>
      <c r="B4031" t="s">
        <v>426</v>
      </c>
      <c r="C4031" t="s">
        <v>85</v>
      </c>
      <c r="D4031">
        <v>101</v>
      </c>
      <c r="E4031" t="s">
        <v>86</v>
      </c>
      <c r="F4031" t="s">
        <v>87</v>
      </c>
      <c r="G4031" t="s">
        <v>88</v>
      </c>
      <c r="H4031" t="s">
        <v>89</v>
      </c>
      <c r="I4031" t="s">
        <v>184</v>
      </c>
      <c r="J4031" t="s">
        <v>91</v>
      </c>
      <c r="K4031" t="s">
        <v>185</v>
      </c>
      <c r="L4031">
        <v>0</v>
      </c>
      <c r="M4031">
        <v>1012675</v>
      </c>
      <c r="N4031">
        <v>176509</v>
      </c>
      <c r="O4031">
        <v>41916</v>
      </c>
      <c r="P4031">
        <v>117670</v>
      </c>
      <c r="Q4031" t="s">
        <v>93</v>
      </c>
      <c r="R4031">
        <v>460649</v>
      </c>
    </row>
    <row r="4032" spans="1:18" x14ac:dyDescent="0.25">
      <c r="A4032" t="s">
        <v>425</v>
      </c>
      <c r="B4032" t="s">
        <v>426</v>
      </c>
      <c r="C4032" t="s">
        <v>85</v>
      </c>
      <c r="D4032">
        <v>101</v>
      </c>
      <c r="E4032" t="s">
        <v>86</v>
      </c>
      <c r="F4032" t="s">
        <v>87</v>
      </c>
      <c r="G4032" t="s">
        <v>88</v>
      </c>
      <c r="H4032" t="s">
        <v>89</v>
      </c>
      <c r="I4032" t="s">
        <v>186</v>
      </c>
      <c r="J4032" t="s">
        <v>91</v>
      </c>
      <c r="K4032" t="s">
        <v>187</v>
      </c>
      <c r="L4032">
        <v>0</v>
      </c>
      <c r="M4032">
        <v>1012675</v>
      </c>
      <c r="N4032">
        <v>176509</v>
      </c>
      <c r="O4032">
        <v>41916</v>
      </c>
      <c r="P4032">
        <v>117670</v>
      </c>
      <c r="Q4032" t="s">
        <v>93</v>
      </c>
      <c r="R4032">
        <v>460649</v>
      </c>
    </row>
    <row r="4033" spans="1:18" x14ac:dyDescent="0.25">
      <c r="A4033" t="s">
        <v>425</v>
      </c>
      <c r="B4033" t="s">
        <v>426</v>
      </c>
      <c r="C4033" t="s">
        <v>85</v>
      </c>
      <c r="D4033">
        <v>101</v>
      </c>
      <c r="E4033" t="s">
        <v>86</v>
      </c>
      <c r="F4033" t="s">
        <v>87</v>
      </c>
      <c r="G4033" t="s">
        <v>88</v>
      </c>
      <c r="H4033" t="s">
        <v>89</v>
      </c>
      <c r="I4033" t="s">
        <v>188</v>
      </c>
      <c r="J4033" t="s">
        <v>91</v>
      </c>
      <c r="K4033" t="s">
        <v>189</v>
      </c>
      <c r="L4033">
        <v>0</v>
      </c>
      <c r="M4033">
        <v>1012675</v>
      </c>
      <c r="N4033">
        <v>176509</v>
      </c>
      <c r="O4033">
        <v>41916</v>
      </c>
      <c r="P4033">
        <v>117670</v>
      </c>
      <c r="Q4033" t="s">
        <v>93</v>
      </c>
      <c r="R4033">
        <v>460649</v>
      </c>
    </row>
    <row r="4034" spans="1:18" x14ac:dyDescent="0.25">
      <c r="A4034" t="s">
        <v>425</v>
      </c>
      <c r="B4034" t="s">
        <v>426</v>
      </c>
      <c r="C4034" t="s">
        <v>85</v>
      </c>
      <c r="D4034">
        <v>101</v>
      </c>
      <c r="E4034" t="s">
        <v>86</v>
      </c>
      <c r="F4034" t="s">
        <v>87</v>
      </c>
      <c r="G4034" t="s">
        <v>88</v>
      </c>
      <c r="H4034" t="s">
        <v>89</v>
      </c>
      <c r="I4034" t="s">
        <v>190</v>
      </c>
      <c r="J4034" t="s">
        <v>91</v>
      </c>
      <c r="K4034" t="s">
        <v>191</v>
      </c>
      <c r="L4034">
        <v>8000</v>
      </c>
      <c r="M4034">
        <v>1012675</v>
      </c>
      <c r="N4034">
        <v>176509</v>
      </c>
      <c r="O4034">
        <v>41916</v>
      </c>
      <c r="P4034">
        <v>117670</v>
      </c>
      <c r="Q4034" t="s">
        <v>93</v>
      </c>
      <c r="R4034">
        <v>460649</v>
      </c>
    </row>
    <row r="4035" spans="1:18" x14ac:dyDescent="0.25">
      <c r="A4035" t="s">
        <v>425</v>
      </c>
      <c r="B4035" t="s">
        <v>426</v>
      </c>
      <c r="C4035" t="s">
        <v>85</v>
      </c>
      <c r="D4035">
        <v>101</v>
      </c>
      <c r="E4035" t="s">
        <v>86</v>
      </c>
      <c r="F4035" t="s">
        <v>87</v>
      </c>
      <c r="G4035" t="s">
        <v>88</v>
      </c>
      <c r="H4035" t="s">
        <v>89</v>
      </c>
      <c r="I4035" t="s">
        <v>192</v>
      </c>
      <c r="J4035" t="s">
        <v>91</v>
      </c>
      <c r="K4035" t="s">
        <v>193</v>
      </c>
      <c r="L4035">
        <v>5564</v>
      </c>
      <c r="M4035">
        <v>1012675</v>
      </c>
      <c r="N4035">
        <v>176509</v>
      </c>
      <c r="O4035">
        <v>41916</v>
      </c>
      <c r="P4035">
        <v>117670</v>
      </c>
      <c r="Q4035" t="s">
        <v>93</v>
      </c>
      <c r="R4035">
        <v>460649</v>
      </c>
    </row>
    <row r="4036" spans="1:18" x14ac:dyDescent="0.25">
      <c r="A4036" t="s">
        <v>425</v>
      </c>
      <c r="B4036" t="s">
        <v>426</v>
      </c>
      <c r="C4036" t="s">
        <v>85</v>
      </c>
      <c r="D4036">
        <v>101</v>
      </c>
      <c r="E4036" t="s">
        <v>86</v>
      </c>
      <c r="F4036" t="s">
        <v>87</v>
      </c>
      <c r="G4036" t="s">
        <v>88</v>
      </c>
      <c r="H4036" t="s">
        <v>89</v>
      </c>
      <c r="I4036" t="s">
        <v>194</v>
      </c>
      <c r="J4036" t="s">
        <v>91</v>
      </c>
      <c r="K4036" t="s">
        <v>195</v>
      </c>
      <c r="L4036">
        <v>19198</v>
      </c>
      <c r="M4036">
        <v>1012675</v>
      </c>
      <c r="N4036">
        <v>176509</v>
      </c>
      <c r="O4036">
        <v>41916</v>
      </c>
      <c r="P4036">
        <v>117670</v>
      </c>
      <c r="Q4036" t="s">
        <v>93</v>
      </c>
      <c r="R4036">
        <v>460649</v>
      </c>
    </row>
    <row r="4037" spans="1:18" x14ac:dyDescent="0.25">
      <c r="A4037" t="s">
        <v>425</v>
      </c>
      <c r="B4037" t="s">
        <v>426</v>
      </c>
      <c r="C4037" t="s">
        <v>85</v>
      </c>
      <c r="D4037">
        <v>101</v>
      </c>
      <c r="E4037" t="s">
        <v>86</v>
      </c>
      <c r="F4037" t="s">
        <v>87</v>
      </c>
      <c r="G4037" t="s">
        <v>88</v>
      </c>
      <c r="H4037" t="s">
        <v>89</v>
      </c>
      <c r="I4037" t="s">
        <v>196</v>
      </c>
      <c r="J4037" t="s">
        <v>91</v>
      </c>
      <c r="K4037" t="s">
        <v>197</v>
      </c>
      <c r="L4037">
        <v>25983</v>
      </c>
      <c r="M4037">
        <v>1012675</v>
      </c>
      <c r="N4037">
        <v>176509</v>
      </c>
      <c r="O4037">
        <v>41916</v>
      </c>
      <c r="P4037">
        <v>117670</v>
      </c>
      <c r="Q4037" t="s">
        <v>93</v>
      </c>
      <c r="R4037">
        <v>460649</v>
      </c>
    </row>
    <row r="4038" spans="1:18" x14ac:dyDescent="0.25">
      <c r="A4038" t="s">
        <v>425</v>
      </c>
      <c r="B4038" t="s">
        <v>426</v>
      </c>
      <c r="C4038" t="s">
        <v>85</v>
      </c>
      <c r="D4038">
        <v>101</v>
      </c>
      <c r="E4038" t="s">
        <v>86</v>
      </c>
      <c r="F4038" t="s">
        <v>87</v>
      </c>
      <c r="G4038" t="s">
        <v>88</v>
      </c>
      <c r="H4038" t="s">
        <v>89</v>
      </c>
      <c r="I4038" t="s">
        <v>198</v>
      </c>
      <c r="J4038" t="s">
        <v>91</v>
      </c>
      <c r="K4038" t="s">
        <v>199</v>
      </c>
      <c r="L4038">
        <v>0</v>
      </c>
      <c r="M4038">
        <v>1012675</v>
      </c>
      <c r="N4038">
        <v>176509</v>
      </c>
      <c r="O4038">
        <v>41916</v>
      </c>
      <c r="P4038">
        <v>117670</v>
      </c>
      <c r="Q4038" t="s">
        <v>93</v>
      </c>
      <c r="R4038">
        <v>460649</v>
      </c>
    </row>
    <row r="4039" spans="1:18" x14ac:dyDescent="0.25">
      <c r="A4039" t="s">
        <v>425</v>
      </c>
      <c r="B4039" t="s">
        <v>426</v>
      </c>
      <c r="C4039" t="s">
        <v>85</v>
      </c>
      <c r="D4039">
        <v>101</v>
      </c>
      <c r="E4039" t="s">
        <v>86</v>
      </c>
      <c r="F4039" t="s">
        <v>87</v>
      </c>
      <c r="G4039" t="s">
        <v>88</v>
      </c>
      <c r="H4039" t="s">
        <v>89</v>
      </c>
      <c r="I4039" t="s">
        <v>200</v>
      </c>
      <c r="J4039" t="s">
        <v>91</v>
      </c>
      <c r="K4039" t="s">
        <v>201</v>
      </c>
      <c r="L4039">
        <v>14341</v>
      </c>
      <c r="M4039">
        <v>1012675</v>
      </c>
      <c r="N4039">
        <v>176509</v>
      </c>
      <c r="O4039">
        <v>41916</v>
      </c>
      <c r="P4039">
        <v>117670</v>
      </c>
      <c r="Q4039" t="s">
        <v>93</v>
      </c>
      <c r="R4039">
        <v>460649</v>
      </c>
    </row>
    <row r="4040" spans="1:18" x14ac:dyDescent="0.25">
      <c r="A4040" t="s">
        <v>425</v>
      </c>
      <c r="B4040" t="s">
        <v>426</v>
      </c>
      <c r="C4040" t="s">
        <v>85</v>
      </c>
      <c r="D4040">
        <v>101</v>
      </c>
      <c r="E4040" t="s">
        <v>86</v>
      </c>
      <c r="F4040" t="s">
        <v>87</v>
      </c>
      <c r="G4040" t="s">
        <v>88</v>
      </c>
      <c r="H4040" t="s">
        <v>89</v>
      </c>
      <c r="I4040" t="s">
        <v>202</v>
      </c>
      <c r="J4040" t="s">
        <v>91</v>
      </c>
      <c r="K4040" t="s">
        <v>203</v>
      </c>
      <c r="L4040">
        <v>889</v>
      </c>
      <c r="M4040">
        <v>1012675</v>
      </c>
      <c r="N4040">
        <v>176509</v>
      </c>
      <c r="O4040">
        <v>41916</v>
      </c>
      <c r="P4040">
        <v>117670</v>
      </c>
      <c r="Q4040" t="s">
        <v>93</v>
      </c>
      <c r="R4040">
        <v>460649</v>
      </c>
    </row>
    <row r="4041" spans="1:18" x14ac:dyDescent="0.25">
      <c r="A4041" t="s">
        <v>425</v>
      </c>
      <c r="B4041" t="s">
        <v>426</v>
      </c>
      <c r="C4041" t="s">
        <v>85</v>
      </c>
      <c r="D4041">
        <v>101</v>
      </c>
      <c r="E4041" t="s">
        <v>86</v>
      </c>
      <c r="F4041" t="s">
        <v>87</v>
      </c>
      <c r="G4041" t="s">
        <v>88</v>
      </c>
      <c r="H4041" t="s">
        <v>89</v>
      </c>
      <c r="I4041" t="s">
        <v>204</v>
      </c>
      <c r="J4041" t="s">
        <v>91</v>
      </c>
      <c r="K4041" t="s">
        <v>205</v>
      </c>
      <c r="L4041">
        <v>0</v>
      </c>
      <c r="M4041">
        <v>1012675</v>
      </c>
      <c r="N4041">
        <v>176509</v>
      </c>
      <c r="O4041">
        <v>41916</v>
      </c>
      <c r="P4041">
        <v>117670</v>
      </c>
      <c r="Q4041" t="s">
        <v>93</v>
      </c>
      <c r="R4041">
        <v>460649</v>
      </c>
    </row>
    <row r="4042" spans="1:18" x14ac:dyDescent="0.25">
      <c r="A4042" t="s">
        <v>425</v>
      </c>
      <c r="B4042" t="s">
        <v>426</v>
      </c>
      <c r="C4042" t="s">
        <v>85</v>
      </c>
      <c r="D4042">
        <v>101</v>
      </c>
      <c r="E4042" t="s">
        <v>86</v>
      </c>
      <c r="F4042" t="s">
        <v>87</v>
      </c>
      <c r="G4042" t="s">
        <v>88</v>
      </c>
      <c r="H4042" t="s">
        <v>89</v>
      </c>
      <c r="I4042" t="s">
        <v>206</v>
      </c>
      <c r="J4042" t="s">
        <v>91</v>
      </c>
      <c r="K4042" t="s">
        <v>207</v>
      </c>
      <c r="L4042">
        <v>2124</v>
      </c>
      <c r="M4042">
        <v>1012675</v>
      </c>
      <c r="N4042">
        <v>176509</v>
      </c>
      <c r="O4042">
        <v>41916</v>
      </c>
      <c r="P4042">
        <v>117670</v>
      </c>
      <c r="Q4042" t="s">
        <v>93</v>
      </c>
      <c r="R4042">
        <v>460649</v>
      </c>
    </row>
    <row r="4043" spans="1:18" x14ac:dyDescent="0.25">
      <c r="A4043" t="s">
        <v>425</v>
      </c>
      <c r="B4043" t="s">
        <v>426</v>
      </c>
      <c r="C4043" t="s">
        <v>85</v>
      </c>
      <c r="D4043">
        <v>101</v>
      </c>
      <c r="E4043" t="s">
        <v>86</v>
      </c>
      <c r="F4043" t="s">
        <v>87</v>
      </c>
      <c r="G4043" t="s">
        <v>88</v>
      </c>
      <c r="H4043" t="s">
        <v>89</v>
      </c>
      <c r="I4043" t="s">
        <v>208</v>
      </c>
      <c r="J4043" t="s">
        <v>91</v>
      </c>
      <c r="K4043" t="s">
        <v>209</v>
      </c>
      <c r="L4043">
        <v>1413</v>
      </c>
      <c r="M4043">
        <v>1012675</v>
      </c>
      <c r="N4043">
        <v>176509</v>
      </c>
      <c r="O4043">
        <v>41916</v>
      </c>
      <c r="P4043">
        <v>117670</v>
      </c>
      <c r="Q4043" t="s">
        <v>93</v>
      </c>
      <c r="R4043">
        <v>460649</v>
      </c>
    </row>
    <row r="4044" spans="1:18" x14ac:dyDescent="0.25">
      <c r="A4044" t="s">
        <v>425</v>
      </c>
      <c r="B4044" t="s">
        <v>426</v>
      </c>
      <c r="C4044" t="s">
        <v>85</v>
      </c>
      <c r="D4044">
        <v>101</v>
      </c>
      <c r="E4044" t="s">
        <v>86</v>
      </c>
      <c r="F4044" t="s">
        <v>87</v>
      </c>
      <c r="G4044" t="s">
        <v>88</v>
      </c>
      <c r="H4044" t="s">
        <v>89</v>
      </c>
      <c r="I4044" t="s">
        <v>210</v>
      </c>
      <c r="J4044" t="s">
        <v>91</v>
      </c>
      <c r="K4044" t="s">
        <v>211</v>
      </c>
      <c r="L4044">
        <v>9875</v>
      </c>
      <c r="M4044">
        <v>1012675</v>
      </c>
      <c r="N4044">
        <v>176509</v>
      </c>
      <c r="O4044">
        <v>41916</v>
      </c>
      <c r="P4044">
        <v>117670</v>
      </c>
      <c r="Q4044" t="s">
        <v>93</v>
      </c>
      <c r="R4044">
        <v>460649</v>
      </c>
    </row>
    <row r="4045" spans="1:18" x14ac:dyDescent="0.25">
      <c r="A4045" t="s">
        <v>425</v>
      </c>
      <c r="B4045" t="s">
        <v>426</v>
      </c>
      <c r="C4045" t="s">
        <v>85</v>
      </c>
      <c r="D4045">
        <v>101</v>
      </c>
      <c r="E4045" t="s">
        <v>86</v>
      </c>
      <c r="F4045" t="s">
        <v>87</v>
      </c>
      <c r="G4045" t="s">
        <v>88</v>
      </c>
      <c r="H4045" t="s">
        <v>89</v>
      </c>
      <c r="I4045" t="s">
        <v>212</v>
      </c>
      <c r="J4045" t="s">
        <v>91</v>
      </c>
      <c r="K4045" t="s">
        <v>213</v>
      </c>
      <c r="L4045">
        <v>900</v>
      </c>
      <c r="M4045">
        <v>1012675</v>
      </c>
      <c r="N4045">
        <v>176509</v>
      </c>
      <c r="O4045">
        <v>41916</v>
      </c>
      <c r="P4045">
        <v>117670</v>
      </c>
      <c r="Q4045" t="s">
        <v>93</v>
      </c>
      <c r="R4045">
        <v>460649</v>
      </c>
    </row>
    <row r="4046" spans="1:18" x14ac:dyDescent="0.25">
      <c r="A4046" t="s">
        <v>425</v>
      </c>
      <c r="B4046" t="s">
        <v>426</v>
      </c>
      <c r="C4046" t="s">
        <v>85</v>
      </c>
      <c r="D4046">
        <v>101</v>
      </c>
      <c r="E4046" t="s">
        <v>86</v>
      </c>
      <c r="F4046" t="s">
        <v>87</v>
      </c>
      <c r="G4046" t="s">
        <v>88</v>
      </c>
      <c r="H4046" t="s">
        <v>89</v>
      </c>
      <c r="I4046" t="s">
        <v>214</v>
      </c>
      <c r="J4046" t="s">
        <v>91</v>
      </c>
      <c r="K4046" t="s">
        <v>215</v>
      </c>
      <c r="L4046">
        <v>50589</v>
      </c>
      <c r="M4046">
        <v>1012675</v>
      </c>
      <c r="N4046">
        <v>176509</v>
      </c>
      <c r="O4046">
        <v>41916</v>
      </c>
      <c r="P4046">
        <v>117670</v>
      </c>
      <c r="Q4046" t="s">
        <v>93</v>
      </c>
      <c r="R4046">
        <v>460649</v>
      </c>
    </row>
    <row r="4047" spans="1:18" x14ac:dyDescent="0.25">
      <c r="A4047" t="s">
        <v>425</v>
      </c>
      <c r="B4047" t="s">
        <v>426</v>
      </c>
      <c r="C4047" t="s">
        <v>85</v>
      </c>
      <c r="D4047">
        <v>101</v>
      </c>
      <c r="E4047" t="s">
        <v>86</v>
      </c>
      <c r="F4047" t="s">
        <v>87</v>
      </c>
      <c r="G4047" t="s">
        <v>88</v>
      </c>
      <c r="H4047" t="s">
        <v>89</v>
      </c>
      <c r="I4047" t="s">
        <v>216</v>
      </c>
      <c r="J4047" t="s">
        <v>91</v>
      </c>
      <c r="K4047" t="s">
        <v>217</v>
      </c>
      <c r="L4047">
        <v>505</v>
      </c>
      <c r="M4047">
        <v>1012675</v>
      </c>
      <c r="N4047">
        <v>176509</v>
      </c>
      <c r="O4047">
        <v>41916</v>
      </c>
      <c r="P4047">
        <v>117670</v>
      </c>
      <c r="Q4047" t="s">
        <v>93</v>
      </c>
      <c r="R4047">
        <v>460649</v>
      </c>
    </row>
    <row r="4048" spans="1:18" x14ac:dyDescent="0.25">
      <c r="A4048" t="s">
        <v>425</v>
      </c>
      <c r="B4048" t="s">
        <v>426</v>
      </c>
      <c r="C4048" t="s">
        <v>85</v>
      </c>
      <c r="D4048">
        <v>101</v>
      </c>
      <c r="E4048" t="s">
        <v>86</v>
      </c>
      <c r="F4048" t="s">
        <v>87</v>
      </c>
      <c r="G4048" t="s">
        <v>88</v>
      </c>
      <c r="H4048" t="s">
        <v>89</v>
      </c>
      <c r="I4048" t="s">
        <v>218</v>
      </c>
      <c r="J4048" t="s">
        <v>91</v>
      </c>
      <c r="K4048" t="s">
        <v>219</v>
      </c>
      <c r="L4048">
        <v>0</v>
      </c>
      <c r="M4048">
        <v>1012675</v>
      </c>
      <c r="N4048">
        <v>176509</v>
      </c>
      <c r="O4048">
        <v>41916</v>
      </c>
      <c r="P4048">
        <v>117670</v>
      </c>
      <c r="Q4048" t="s">
        <v>93</v>
      </c>
      <c r="R4048">
        <v>460649</v>
      </c>
    </row>
    <row r="4049" spans="1:18" x14ac:dyDescent="0.25">
      <c r="A4049" t="s">
        <v>425</v>
      </c>
      <c r="B4049" t="s">
        <v>426</v>
      </c>
      <c r="C4049" t="s">
        <v>85</v>
      </c>
      <c r="D4049">
        <v>101</v>
      </c>
      <c r="E4049" t="s">
        <v>86</v>
      </c>
      <c r="F4049" t="s">
        <v>87</v>
      </c>
      <c r="G4049" t="s">
        <v>88</v>
      </c>
      <c r="H4049" t="s">
        <v>89</v>
      </c>
      <c r="I4049" t="s">
        <v>220</v>
      </c>
      <c r="J4049" t="s">
        <v>91</v>
      </c>
      <c r="K4049" t="s">
        <v>221</v>
      </c>
      <c r="L4049">
        <v>4995</v>
      </c>
      <c r="M4049">
        <v>1012675</v>
      </c>
      <c r="N4049">
        <v>176509</v>
      </c>
      <c r="O4049">
        <v>41916</v>
      </c>
      <c r="P4049">
        <v>117670</v>
      </c>
      <c r="Q4049" t="s">
        <v>93</v>
      </c>
      <c r="R4049">
        <v>460649</v>
      </c>
    </row>
    <row r="4050" spans="1:18" x14ac:dyDescent="0.25">
      <c r="A4050" t="s">
        <v>425</v>
      </c>
      <c r="B4050" t="s">
        <v>426</v>
      </c>
      <c r="C4050" t="s">
        <v>85</v>
      </c>
      <c r="D4050">
        <v>101</v>
      </c>
      <c r="E4050" t="s">
        <v>86</v>
      </c>
      <c r="F4050" t="s">
        <v>87</v>
      </c>
      <c r="G4050" t="s">
        <v>88</v>
      </c>
      <c r="H4050" t="s">
        <v>89</v>
      </c>
      <c r="I4050" t="s">
        <v>222</v>
      </c>
      <c r="J4050" t="s">
        <v>91</v>
      </c>
      <c r="K4050" t="s">
        <v>223</v>
      </c>
      <c r="L4050">
        <v>420</v>
      </c>
      <c r="M4050">
        <v>1012675</v>
      </c>
      <c r="N4050">
        <v>176509</v>
      </c>
      <c r="O4050">
        <v>41916</v>
      </c>
      <c r="P4050">
        <v>117670</v>
      </c>
      <c r="Q4050" t="s">
        <v>93</v>
      </c>
      <c r="R4050">
        <v>460649</v>
      </c>
    </row>
    <row r="4051" spans="1:18" x14ac:dyDescent="0.25">
      <c r="A4051" t="s">
        <v>425</v>
      </c>
      <c r="B4051" t="s">
        <v>426</v>
      </c>
      <c r="C4051" t="s">
        <v>85</v>
      </c>
      <c r="D4051">
        <v>101</v>
      </c>
      <c r="E4051" t="s">
        <v>86</v>
      </c>
      <c r="F4051" t="s">
        <v>87</v>
      </c>
      <c r="G4051" t="s">
        <v>88</v>
      </c>
      <c r="H4051" t="s">
        <v>89</v>
      </c>
      <c r="I4051" t="s">
        <v>224</v>
      </c>
      <c r="J4051" t="s">
        <v>91</v>
      </c>
      <c r="K4051" t="s">
        <v>225</v>
      </c>
      <c r="L4051">
        <v>1690</v>
      </c>
      <c r="M4051">
        <v>1012675</v>
      </c>
      <c r="N4051">
        <v>176509</v>
      </c>
      <c r="O4051">
        <v>41916</v>
      </c>
      <c r="P4051">
        <v>117670</v>
      </c>
      <c r="Q4051" t="s">
        <v>93</v>
      </c>
      <c r="R4051">
        <v>460649</v>
      </c>
    </row>
    <row r="4052" spans="1:18" x14ac:dyDescent="0.25">
      <c r="A4052" t="s">
        <v>425</v>
      </c>
      <c r="B4052" t="s">
        <v>426</v>
      </c>
      <c r="C4052" t="s">
        <v>85</v>
      </c>
      <c r="D4052">
        <v>101</v>
      </c>
      <c r="E4052" t="s">
        <v>86</v>
      </c>
      <c r="F4052" t="s">
        <v>87</v>
      </c>
      <c r="G4052" t="s">
        <v>88</v>
      </c>
      <c r="H4052" t="s">
        <v>89</v>
      </c>
      <c r="I4052" t="s">
        <v>226</v>
      </c>
      <c r="J4052" t="s">
        <v>91</v>
      </c>
      <c r="K4052" t="s">
        <v>227</v>
      </c>
      <c r="L4052">
        <v>3900</v>
      </c>
      <c r="M4052">
        <v>1012675</v>
      </c>
      <c r="N4052">
        <v>176509</v>
      </c>
      <c r="O4052">
        <v>41916</v>
      </c>
      <c r="P4052">
        <v>117670</v>
      </c>
      <c r="Q4052" t="s">
        <v>93</v>
      </c>
      <c r="R4052">
        <v>460649</v>
      </c>
    </row>
    <row r="4053" spans="1:18" x14ac:dyDescent="0.25">
      <c r="A4053" t="s">
        <v>425</v>
      </c>
      <c r="B4053" t="s">
        <v>426</v>
      </c>
      <c r="C4053" t="s">
        <v>85</v>
      </c>
      <c r="D4053">
        <v>101</v>
      </c>
      <c r="E4053" t="s">
        <v>86</v>
      </c>
      <c r="F4053" t="s">
        <v>87</v>
      </c>
      <c r="G4053" t="s">
        <v>88</v>
      </c>
      <c r="H4053" t="s">
        <v>89</v>
      </c>
      <c r="I4053" t="s">
        <v>228</v>
      </c>
      <c r="J4053" t="s">
        <v>91</v>
      </c>
      <c r="K4053" t="s">
        <v>229</v>
      </c>
      <c r="L4053">
        <v>0</v>
      </c>
      <c r="M4053">
        <v>1012675</v>
      </c>
      <c r="N4053">
        <v>176509</v>
      </c>
      <c r="O4053">
        <v>41916</v>
      </c>
      <c r="P4053">
        <v>117670</v>
      </c>
      <c r="Q4053" t="s">
        <v>93</v>
      </c>
      <c r="R4053">
        <v>460649</v>
      </c>
    </row>
    <row r="4054" spans="1:18" x14ac:dyDescent="0.25">
      <c r="A4054" t="s">
        <v>425</v>
      </c>
      <c r="B4054" t="s">
        <v>426</v>
      </c>
      <c r="C4054" t="s">
        <v>85</v>
      </c>
      <c r="D4054">
        <v>101</v>
      </c>
      <c r="E4054" t="s">
        <v>86</v>
      </c>
      <c r="F4054" t="s">
        <v>87</v>
      </c>
      <c r="G4054" t="s">
        <v>88</v>
      </c>
      <c r="H4054" t="s">
        <v>89</v>
      </c>
      <c r="I4054" t="s">
        <v>230</v>
      </c>
      <c r="J4054" t="s">
        <v>91</v>
      </c>
      <c r="K4054" t="s">
        <v>231</v>
      </c>
      <c r="L4054">
        <v>2578</v>
      </c>
      <c r="M4054">
        <v>1012675</v>
      </c>
      <c r="N4054">
        <v>176509</v>
      </c>
      <c r="O4054">
        <v>41916</v>
      </c>
      <c r="P4054">
        <v>117670</v>
      </c>
      <c r="Q4054" t="s">
        <v>93</v>
      </c>
      <c r="R4054">
        <v>460649</v>
      </c>
    </row>
    <row r="4055" spans="1:18" x14ac:dyDescent="0.25">
      <c r="A4055" t="s">
        <v>425</v>
      </c>
      <c r="B4055" t="s">
        <v>426</v>
      </c>
      <c r="C4055" t="s">
        <v>85</v>
      </c>
      <c r="D4055">
        <v>101</v>
      </c>
      <c r="E4055" t="s">
        <v>86</v>
      </c>
      <c r="F4055" t="s">
        <v>87</v>
      </c>
      <c r="G4055" t="s">
        <v>88</v>
      </c>
      <c r="H4055" t="s">
        <v>89</v>
      </c>
      <c r="I4055" t="s">
        <v>232</v>
      </c>
      <c r="J4055" t="s">
        <v>91</v>
      </c>
      <c r="K4055" t="s">
        <v>233</v>
      </c>
      <c r="L4055">
        <v>22407</v>
      </c>
      <c r="M4055">
        <v>1012675</v>
      </c>
      <c r="N4055">
        <v>176509</v>
      </c>
      <c r="O4055">
        <v>41916</v>
      </c>
      <c r="P4055">
        <v>117670</v>
      </c>
      <c r="Q4055" t="s">
        <v>93</v>
      </c>
      <c r="R4055">
        <v>460649</v>
      </c>
    </row>
    <row r="4056" spans="1:18" x14ac:dyDescent="0.25">
      <c r="A4056" t="s">
        <v>425</v>
      </c>
      <c r="B4056" t="s">
        <v>426</v>
      </c>
      <c r="C4056" t="s">
        <v>85</v>
      </c>
      <c r="D4056">
        <v>101</v>
      </c>
      <c r="E4056" t="s">
        <v>86</v>
      </c>
      <c r="F4056" t="s">
        <v>87</v>
      </c>
      <c r="G4056" t="s">
        <v>88</v>
      </c>
      <c r="H4056" t="s">
        <v>89</v>
      </c>
      <c r="I4056" t="s">
        <v>234</v>
      </c>
      <c r="J4056" t="s">
        <v>91</v>
      </c>
      <c r="K4056" t="s">
        <v>235</v>
      </c>
      <c r="L4056">
        <v>0</v>
      </c>
      <c r="M4056">
        <v>1012675</v>
      </c>
      <c r="N4056">
        <v>176509</v>
      </c>
      <c r="O4056">
        <v>41916</v>
      </c>
      <c r="P4056">
        <v>117670</v>
      </c>
      <c r="Q4056" t="s">
        <v>93</v>
      </c>
      <c r="R4056">
        <v>460649</v>
      </c>
    </row>
    <row r="4057" spans="1:18" x14ac:dyDescent="0.25">
      <c r="A4057" t="s">
        <v>425</v>
      </c>
      <c r="B4057" t="s">
        <v>426</v>
      </c>
      <c r="C4057" t="s">
        <v>85</v>
      </c>
      <c r="D4057">
        <v>101</v>
      </c>
      <c r="E4057" t="s">
        <v>86</v>
      </c>
      <c r="F4057" t="s">
        <v>87</v>
      </c>
      <c r="G4057" t="s">
        <v>88</v>
      </c>
      <c r="H4057" t="s">
        <v>89</v>
      </c>
      <c r="I4057" t="s">
        <v>236</v>
      </c>
      <c r="J4057" t="s">
        <v>91</v>
      </c>
      <c r="K4057" t="s">
        <v>237</v>
      </c>
      <c r="L4057">
        <v>0</v>
      </c>
      <c r="M4057">
        <v>1012675</v>
      </c>
      <c r="N4057">
        <v>176509</v>
      </c>
      <c r="O4057">
        <v>41916</v>
      </c>
      <c r="P4057">
        <v>117670</v>
      </c>
      <c r="Q4057" t="s">
        <v>93</v>
      </c>
      <c r="R4057">
        <v>460649</v>
      </c>
    </row>
    <row r="4058" spans="1:18" x14ac:dyDescent="0.25">
      <c r="A4058" t="s">
        <v>425</v>
      </c>
      <c r="B4058" t="s">
        <v>426</v>
      </c>
      <c r="C4058" t="s">
        <v>85</v>
      </c>
      <c r="D4058">
        <v>101</v>
      </c>
      <c r="E4058" t="s">
        <v>86</v>
      </c>
      <c r="F4058" t="s">
        <v>87</v>
      </c>
      <c r="G4058" t="s">
        <v>88</v>
      </c>
      <c r="H4058" t="s">
        <v>89</v>
      </c>
      <c r="I4058" t="s">
        <v>128</v>
      </c>
      <c r="J4058" t="s">
        <v>91</v>
      </c>
      <c r="K4058" t="s">
        <v>129</v>
      </c>
      <c r="L4058">
        <v>-15297</v>
      </c>
      <c r="M4058">
        <v>1012675</v>
      </c>
      <c r="N4058">
        <v>176509</v>
      </c>
      <c r="O4058">
        <v>41916</v>
      </c>
      <c r="P4058">
        <v>117670</v>
      </c>
      <c r="Q4058" t="s">
        <v>93</v>
      </c>
      <c r="R4058">
        <v>460649</v>
      </c>
    </row>
    <row r="4059" spans="1:18" x14ac:dyDescent="0.25">
      <c r="A4059" t="s">
        <v>425</v>
      </c>
      <c r="B4059" t="s">
        <v>426</v>
      </c>
      <c r="C4059" t="s">
        <v>85</v>
      </c>
      <c r="D4059">
        <v>101</v>
      </c>
      <c r="E4059" t="s">
        <v>86</v>
      </c>
      <c r="F4059" t="s">
        <v>87</v>
      </c>
      <c r="G4059" t="s">
        <v>88</v>
      </c>
      <c r="H4059" t="s">
        <v>89</v>
      </c>
      <c r="I4059" t="s">
        <v>130</v>
      </c>
      <c r="J4059" t="s">
        <v>91</v>
      </c>
      <c r="K4059" t="s">
        <v>131</v>
      </c>
      <c r="L4059">
        <v>432</v>
      </c>
      <c r="M4059">
        <v>1012675</v>
      </c>
      <c r="N4059">
        <v>176509</v>
      </c>
      <c r="O4059">
        <v>41916</v>
      </c>
      <c r="P4059">
        <v>117670</v>
      </c>
      <c r="Q4059" t="s">
        <v>93</v>
      </c>
      <c r="R4059">
        <v>460649</v>
      </c>
    </row>
    <row r="4060" spans="1:18" x14ac:dyDescent="0.25">
      <c r="A4060" t="s">
        <v>425</v>
      </c>
      <c r="B4060" t="s">
        <v>426</v>
      </c>
      <c r="C4060" t="s">
        <v>85</v>
      </c>
      <c r="D4060">
        <v>101</v>
      </c>
      <c r="E4060" t="s">
        <v>86</v>
      </c>
      <c r="F4060" t="s">
        <v>87</v>
      </c>
      <c r="G4060" t="s">
        <v>88</v>
      </c>
      <c r="H4060" t="s">
        <v>89</v>
      </c>
      <c r="I4060" t="s">
        <v>130</v>
      </c>
      <c r="J4060" t="s">
        <v>91</v>
      </c>
      <c r="K4060" t="s">
        <v>131</v>
      </c>
      <c r="L4060">
        <v>7515</v>
      </c>
      <c r="M4060">
        <v>1012675</v>
      </c>
      <c r="N4060">
        <v>176509</v>
      </c>
      <c r="O4060">
        <v>41916</v>
      </c>
      <c r="P4060">
        <v>117670</v>
      </c>
      <c r="Q4060" t="s">
        <v>93</v>
      </c>
      <c r="R4060">
        <v>460649</v>
      </c>
    </row>
    <row r="4061" spans="1:18" x14ac:dyDescent="0.25">
      <c r="A4061" t="s">
        <v>425</v>
      </c>
      <c r="B4061" t="s">
        <v>426</v>
      </c>
      <c r="C4061" t="s">
        <v>85</v>
      </c>
      <c r="D4061">
        <v>101</v>
      </c>
      <c r="E4061" t="s">
        <v>86</v>
      </c>
      <c r="F4061" t="s">
        <v>87</v>
      </c>
      <c r="G4061" t="s">
        <v>88</v>
      </c>
      <c r="H4061" t="s">
        <v>89</v>
      </c>
      <c r="I4061" t="s">
        <v>130</v>
      </c>
      <c r="J4061" t="s">
        <v>91</v>
      </c>
      <c r="K4061" t="s">
        <v>131</v>
      </c>
      <c r="L4061">
        <v>2100</v>
      </c>
      <c r="M4061">
        <v>1012675</v>
      </c>
      <c r="N4061">
        <v>176509</v>
      </c>
      <c r="O4061">
        <v>41916</v>
      </c>
      <c r="P4061">
        <v>117670</v>
      </c>
      <c r="Q4061" t="s">
        <v>93</v>
      </c>
      <c r="R4061">
        <v>460649</v>
      </c>
    </row>
    <row r="4062" spans="1:18" x14ac:dyDescent="0.25">
      <c r="A4062" t="s">
        <v>425</v>
      </c>
      <c r="B4062" t="s">
        <v>426</v>
      </c>
      <c r="C4062" t="s">
        <v>85</v>
      </c>
      <c r="D4062">
        <v>101</v>
      </c>
      <c r="E4062" t="s">
        <v>86</v>
      </c>
      <c r="F4062" t="s">
        <v>87</v>
      </c>
      <c r="G4062" t="s">
        <v>88</v>
      </c>
      <c r="H4062" t="s">
        <v>89</v>
      </c>
      <c r="I4062" t="s">
        <v>208</v>
      </c>
      <c r="J4062" t="s">
        <v>91</v>
      </c>
      <c r="K4062" t="s">
        <v>209</v>
      </c>
      <c r="L4062">
        <v>2236</v>
      </c>
      <c r="M4062">
        <v>1012675</v>
      </c>
      <c r="N4062">
        <v>176509</v>
      </c>
      <c r="O4062">
        <v>41916</v>
      </c>
      <c r="P4062">
        <v>117670</v>
      </c>
      <c r="Q4062" t="s">
        <v>93</v>
      </c>
      <c r="R4062">
        <v>460649</v>
      </c>
    </row>
    <row r="4063" spans="1:18" x14ac:dyDescent="0.25">
      <c r="A4063" t="s">
        <v>425</v>
      </c>
      <c r="B4063" t="s">
        <v>426</v>
      </c>
      <c r="C4063" t="s">
        <v>85</v>
      </c>
      <c r="D4063">
        <v>101</v>
      </c>
      <c r="E4063" t="s">
        <v>86</v>
      </c>
      <c r="F4063" t="s">
        <v>87</v>
      </c>
      <c r="G4063" t="s">
        <v>88</v>
      </c>
      <c r="H4063" t="s">
        <v>89</v>
      </c>
      <c r="I4063" t="s">
        <v>158</v>
      </c>
      <c r="J4063" t="s">
        <v>91</v>
      </c>
      <c r="K4063" t="s">
        <v>159</v>
      </c>
      <c r="L4063">
        <v>2500</v>
      </c>
      <c r="M4063">
        <v>1012675</v>
      </c>
      <c r="N4063">
        <v>176509</v>
      </c>
      <c r="O4063">
        <v>41916</v>
      </c>
      <c r="P4063">
        <v>117670</v>
      </c>
      <c r="Q4063" t="s">
        <v>93</v>
      </c>
      <c r="R4063">
        <v>460649</v>
      </c>
    </row>
    <row r="4064" spans="1:18" x14ac:dyDescent="0.25">
      <c r="A4064" t="s">
        <v>425</v>
      </c>
      <c r="B4064" t="s">
        <v>426</v>
      </c>
      <c r="C4064" t="s">
        <v>85</v>
      </c>
      <c r="D4064">
        <v>101</v>
      </c>
      <c r="E4064" t="s">
        <v>86</v>
      </c>
      <c r="F4064" t="s">
        <v>87</v>
      </c>
      <c r="G4064" t="s">
        <v>88</v>
      </c>
      <c r="H4064" t="s">
        <v>89</v>
      </c>
      <c r="I4064" t="s">
        <v>200</v>
      </c>
      <c r="J4064" t="s">
        <v>91</v>
      </c>
      <c r="K4064" t="s">
        <v>201</v>
      </c>
      <c r="L4064">
        <v>2955</v>
      </c>
      <c r="M4064">
        <v>1012675</v>
      </c>
      <c r="N4064">
        <v>176509</v>
      </c>
      <c r="O4064">
        <v>41916</v>
      </c>
      <c r="P4064">
        <v>117670</v>
      </c>
      <c r="Q4064" t="s">
        <v>93</v>
      </c>
      <c r="R4064">
        <v>460649</v>
      </c>
    </row>
    <row r="4065" spans="1:18" x14ac:dyDescent="0.25">
      <c r="A4065" t="s">
        <v>425</v>
      </c>
      <c r="B4065" t="s">
        <v>426</v>
      </c>
      <c r="C4065" t="s">
        <v>85</v>
      </c>
      <c r="D4065">
        <v>101</v>
      </c>
      <c r="E4065" t="s">
        <v>86</v>
      </c>
      <c r="F4065" t="s">
        <v>87</v>
      </c>
      <c r="G4065" t="s">
        <v>88</v>
      </c>
      <c r="H4065" t="s">
        <v>89</v>
      </c>
      <c r="I4065" t="s">
        <v>138</v>
      </c>
      <c r="J4065" t="s">
        <v>91</v>
      </c>
      <c r="K4065" t="s">
        <v>139</v>
      </c>
      <c r="L4065">
        <v>11844</v>
      </c>
      <c r="M4065">
        <v>1012675</v>
      </c>
      <c r="N4065">
        <v>176509</v>
      </c>
      <c r="O4065">
        <v>41916</v>
      </c>
      <c r="P4065">
        <v>117670</v>
      </c>
      <c r="Q4065" t="s">
        <v>93</v>
      </c>
      <c r="R4065">
        <v>460649</v>
      </c>
    </row>
    <row r="4066" spans="1:18" x14ac:dyDescent="0.25">
      <c r="A4066" t="s">
        <v>425</v>
      </c>
      <c r="B4066" t="s">
        <v>426</v>
      </c>
      <c r="C4066" t="s">
        <v>85</v>
      </c>
      <c r="D4066">
        <v>101</v>
      </c>
      <c r="E4066" t="s">
        <v>86</v>
      </c>
      <c r="F4066" t="s">
        <v>87</v>
      </c>
      <c r="G4066" t="s">
        <v>88</v>
      </c>
      <c r="H4066" t="s">
        <v>89</v>
      </c>
      <c r="I4066" t="s">
        <v>136</v>
      </c>
      <c r="J4066" t="s">
        <v>91</v>
      </c>
      <c r="K4066" t="s">
        <v>137</v>
      </c>
      <c r="L4066">
        <v>120</v>
      </c>
      <c r="M4066">
        <v>1012675</v>
      </c>
      <c r="N4066">
        <v>176509</v>
      </c>
      <c r="O4066">
        <v>41916</v>
      </c>
      <c r="P4066">
        <v>117670</v>
      </c>
      <c r="Q4066" t="s">
        <v>93</v>
      </c>
      <c r="R4066">
        <v>460649</v>
      </c>
    </row>
    <row r="4067" spans="1:18" x14ac:dyDescent="0.25">
      <c r="A4067" t="s">
        <v>425</v>
      </c>
      <c r="B4067" t="s">
        <v>426</v>
      </c>
      <c r="C4067" t="s">
        <v>85</v>
      </c>
      <c r="D4067">
        <v>101</v>
      </c>
      <c r="E4067" t="s">
        <v>86</v>
      </c>
      <c r="F4067" t="s">
        <v>87</v>
      </c>
      <c r="G4067" t="s">
        <v>88</v>
      </c>
      <c r="H4067" t="s">
        <v>89</v>
      </c>
      <c r="I4067" t="s">
        <v>190</v>
      </c>
      <c r="J4067" t="s">
        <v>91</v>
      </c>
      <c r="K4067" t="s">
        <v>191</v>
      </c>
      <c r="L4067">
        <v>7500</v>
      </c>
      <c r="M4067">
        <v>1012675</v>
      </c>
      <c r="N4067">
        <v>176509</v>
      </c>
      <c r="O4067">
        <v>41916</v>
      </c>
      <c r="P4067">
        <v>117670</v>
      </c>
      <c r="Q4067" t="s">
        <v>93</v>
      </c>
      <c r="R4067">
        <v>460649</v>
      </c>
    </row>
    <row r="4068" spans="1:18" x14ac:dyDescent="0.25">
      <c r="A4068" t="s">
        <v>427</v>
      </c>
      <c r="B4068" t="s">
        <v>428</v>
      </c>
      <c r="C4068" t="s">
        <v>85</v>
      </c>
      <c r="D4068">
        <v>103</v>
      </c>
      <c r="E4068" t="s">
        <v>86</v>
      </c>
      <c r="F4068" t="s">
        <v>87</v>
      </c>
      <c r="G4068" t="s">
        <v>88</v>
      </c>
      <c r="H4068" t="s">
        <v>89</v>
      </c>
      <c r="I4068" t="s">
        <v>208</v>
      </c>
      <c r="J4068" t="s">
        <v>91</v>
      </c>
      <c r="K4068" t="s">
        <v>209</v>
      </c>
      <c r="L4068">
        <v>694</v>
      </c>
      <c r="M4068">
        <v>1044197</v>
      </c>
      <c r="N4068">
        <v>170042</v>
      </c>
      <c r="O4068">
        <v>39132</v>
      </c>
      <c r="P4068">
        <v>124946</v>
      </c>
      <c r="Q4068" t="s">
        <v>93</v>
      </c>
      <c r="R4068">
        <v>472941</v>
      </c>
    </row>
    <row r="4069" spans="1:18" x14ac:dyDescent="0.25">
      <c r="A4069" t="s">
        <v>427</v>
      </c>
      <c r="B4069" t="s">
        <v>428</v>
      </c>
      <c r="C4069" t="s">
        <v>85</v>
      </c>
      <c r="D4069">
        <v>103</v>
      </c>
      <c r="E4069" t="s">
        <v>86</v>
      </c>
      <c r="F4069" t="s">
        <v>87</v>
      </c>
      <c r="G4069" t="s">
        <v>88</v>
      </c>
      <c r="H4069" t="s">
        <v>89</v>
      </c>
      <c r="I4069" t="s">
        <v>136</v>
      </c>
      <c r="J4069" t="s">
        <v>91</v>
      </c>
      <c r="K4069" t="s">
        <v>137</v>
      </c>
      <c r="L4069">
        <v>2508</v>
      </c>
      <c r="M4069">
        <v>1044197</v>
      </c>
      <c r="N4069">
        <v>170042</v>
      </c>
      <c r="O4069">
        <v>39132</v>
      </c>
      <c r="P4069">
        <v>124946</v>
      </c>
      <c r="Q4069" t="s">
        <v>93</v>
      </c>
      <c r="R4069">
        <v>472941</v>
      </c>
    </row>
    <row r="4070" spans="1:18" x14ac:dyDescent="0.25">
      <c r="A4070" t="s">
        <v>427</v>
      </c>
      <c r="B4070" t="s">
        <v>428</v>
      </c>
      <c r="C4070" t="s">
        <v>85</v>
      </c>
      <c r="D4070">
        <v>103</v>
      </c>
      <c r="E4070" t="s">
        <v>86</v>
      </c>
      <c r="F4070" t="s">
        <v>87</v>
      </c>
      <c r="G4070" t="s">
        <v>88</v>
      </c>
      <c r="H4070" t="s">
        <v>89</v>
      </c>
      <c r="I4070" t="s">
        <v>194</v>
      </c>
      <c r="J4070" t="s">
        <v>91</v>
      </c>
      <c r="K4070" t="s">
        <v>195</v>
      </c>
      <c r="L4070">
        <v>4384</v>
      </c>
      <c r="M4070">
        <v>1044197</v>
      </c>
      <c r="N4070">
        <v>170042</v>
      </c>
      <c r="O4070">
        <v>39132</v>
      </c>
      <c r="P4070">
        <v>124946</v>
      </c>
      <c r="Q4070" t="s">
        <v>93</v>
      </c>
      <c r="R4070">
        <v>472941</v>
      </c>
    </row>
    <row r="4071" spans="1:18" x14ac:dyDescent="0.25">
      <c r="A4071" t="s">
        <v>427</v>
      </c>
      <c r="B4071" t="s">
        <v>428</v>
      </c>
      <c r="C4071" t="s">
        <v>85</v>
      </c>
      <c r="D4071">
        <v>103</v>
      </c>
      <c r="E4071" t="s">
        <v>86</v>
      </c>
      <c r="F4071" t="s">
        <v>87</v>
      </c>
      <c r="G4071" t="s">
        <v>88</v>
      </c>
      <c r="H4071" t="s">
        <v>89</v>
      </c>
      <c r="I4071" t="s">
        <v>130</v>
      </c>
      <c r="J4071" t="s">
        <v>91</v>
      </c>
      <c r="K4071" t="s">
        <v>131</v>
      </c>
      <c r="L4071">
        <v>335</v>
      </c>
      <c r="M4071">
        <v>1044197</v>
      </c>
      <c r="N4071">
        <v>170042</v>
      </c>
      <c r="O4071">
        <v>39132</v>
      </c>
      <c r="P4071">
        <v>124946</v>
      </c>
      <c r="Q4071" t="s">
        <v>93</v>
      </c>
      <c r="R4071">
        <v>472941</v>
      </c>
    </row>
    <row r="4072" spans="1:18" x14ac:dyDescent="0.25">
      <c r="A4072" t="s">
        <v>427</v>
      </c>
      <c r="B4072" t="s">
        <v>428</v>
      </c>
      <c r="C4072" t="s">
        <v>85</v>
      </c>
      <c r="D4072">
        <v>103</v>
      </c>
      <c r="E4072" t="s">
        <v>86</v>
      </c>
      <c r="F4072" t="s">
        <v>87</v>
      </c>
      <c r="G4072" t="s">
        <v>88</v>
      </c>
      <c r="H4072" t="s">
        <v>89</v>
      </c>
      <c r="I4072" t="s">
        <v>190</v>
      </c>
      <c r="J4072" t="s">
        <v>91</v>
      </c>
      <c r="K4072" t="s">
        <v>191</v>
      </c>
      <c r="L4072">
        <v>2500</v>
      </c>
      <c r="M4072">
        <v>1044197</v>
      </c>
      <c r="N4072">
        <v>170042</v>
      </c>
      <c r="O4072">
        <v>39132</v>
      </c>
      <c r="P4072">
        <v>124946</v>
      </c>
      <c r="Q4072" t="s">
        <v>93</v>
      </c>
      <c r="R4072">
        <v>472941</v>
      </c>
    </row>
    <row r="4073" spans="1:18" x14ac:dyDescent="0.25">
      <c r="A4073" t="s">
        <v>427</v>
      </c>
      <c r="B4073" t="s">
        <v>428</v>
      </c>
      <c r="C4073" t="s">
        <v>85</v>
      </c>
      <c r="D4073">
        <v>103</v>
      </c>
      <c r="E4073" t="s">
        <v>86</v>
      </c>
      <c r="F4073" t="s">
        <v>87</v>
      </c>
      <c r="G4073" t="s">
        <v>88</v>
      </c>
      <c r="H4073" t="s">
        <v>89</v>
      </c>
      <c r="I4073" t="s">
        <v>130</v>
      </c>
      <c r="J4073" t="s">
        <v>91</v>
      </c>
      <c r="K4073" t="s">
        <v>131</v>
      </c>
      <c r="L4073">
        <v>1573</v>
      </c>
      <c r="M4073">
        <v>1044197</v>
      </c>
      <c r="N4073">
        <v>170042</v>
      </c>
      <c r="O4073">
        <v>39132</v>
      </c>
      <c r="P4073">
        <v>124946</v>
      </c>
      <c r="Q4073" t="s">
        <v>93</v>
      </c>
      <c r="R4073">
        <v>472941</v>
      </c>
    </row>
    <row r="4074" spans="1:18" x14ac:dyDescent="0.25">
      <c r="A4074" t="s">
        <v>427</v>
      </c>
      <c r="B4074" t="s">
        <v>428</v>
      </c>
      <c r="C4074" t="s">
        <v>85</v>
      </c>
      <c r="D4074">
        <v>103</v>
      </c>
      <c r="E4074" t="s">
        <v>86</v>
      </c>
      <c r="F4074" t="s">
        <v>87</v>
      </c>
      <c r="G4074" t="s">
        <v>88</v>
      </c>
      <c r="H4074" t="s">
        <v>89</v>
      </c>
      <c r="I4074" t="s">
        <v>208</v>
      </c>
      <c r="J4074" t="s">
        <v>91</v>
      </c>
      <c r="K4074" t="s">
        <v>209</v>
      </c>
      <c r="L4074">
        <v>590</v>
      </c>
      <c r="M4074">
        <v>1044197</v>
      </c>
      <c r="N4074">
        <v>170042</v>
      </c>
      <c r="O4074">
        <v>39132</v>
      </c>
      <c r="P4074">
        <v>124946</v>
      </c>
      <c r="Q4074" t="s">
        <v>93</v>
      </c>
      <c r="R4074">
        <v>472941</v>
      </c>
    </row>
    <row r="4075" spans="1:18" x14ac:dyDescent="0.25">
      <c r="A4075" t="s">
        <v>427</v>
      </c>
      <c r="B4075" t="s">
        <v>428</v>
      </c>
      <c r="C4075" t="s">
        <v>85</v>
      </c>
      <c r="D4075">
        <v>103</v>
      </c>
      <c r="E4075" t="s">
        <v>86</v>
      </c>
      <c r="F4075" t="s">
        <v>87</v>
      </c>
      <c r="G4075" t="s">
        <v>88</v>
      </c>
      <c r="H4075" t="s">
        <v>89</v>
      </c>
      <c r="I4075" t="s">
        <v>136</v>
      </c>
      <c r="J4075" t="s">
        <v>91</v>
      </c>
      <c r="K4075" t="s">
        <v>137</v>
      </c>
      <c r="L4075">
        <v>600</v>
      </c>
      <c r="M4075">
        <v>1044197</v>
      </c>
      <c r="N4075">
        <v>170042</v>
      </c>
      <c r="O4075">
        <v>39132</v>
      </c>
      <c r="P4075">
        <v>124946</v>
      </c>
      <c r="Q4075" t="s">
        <v>93</v>
      </c>
      <c r="R4075">
        <v>472941</v>
      </c>
    </row>
    <row r="4076" spans="1:18" x14ac:dyDescent="0.25">
      <c r="A4076" t="s">
        <v>427</v>
      </c>
      <c r="B4076" t="s">
        <v>428</v>
      </c>
      <c r="C4076" t="s">
        <v>85</v>
      </c>
      <c r="D4076">
        <v>103</v>
      </c>
      <c r="E4076" t="s">
        <v>86</v>
      </c>
      <c r="F4076" t="s">
        <v>87</v>
      </c>
      <c r="G4076" t="s">
        <v>88</v>
      </c>
      <c r="H4076" t="s">
        <v>89</v>
      </c>
      <c r="I4076" t="s">
        <v>196</v>
      </c>
      <c r="J4076" t="s">
        <v>91</v>
      </c>
      <c r="K4076" t="s">
        <v>197</v>
      </c>
      <c r="L4076">
        <v>25983</v>
      </c>
      <c r="M4076">
        <v>1044197</v>
      </c>
      <c r="N4076">
        <v>170042</v>
      </c>
      <c r="O4076">
        <v>39132</v>
      </c>
      <c r="P4076">
        <v>124946</v>
      </c>
      <c r="Q4076" t="s">
        <v>93</v>
      </c>
      <c r="R4076">
        <v>472941</v>
      </c>
    </row>
    <row r="4077" spans="1:18" x14ac:dyDescent="0.25">
      <c r="A4077" t="s">
        <v>427</v>
      </c>
      <c r="B4077" t="s">
        <v>428</v>
      </c>
      <c r="C4077" t="s">
        <v>85</v>
      </c>
      <c r="D4077">
        <v>103</v>
      </c>
      <c r="E4077" t="s">
        <v>86</v>
      </c>
      <c r="F4077" t="s">
        <v>87</v>
      </c>
      <c r="G4077" t="s">
        <v>88</v>
      </c>
      <c r="H4077" t="s">
        <v>89</v>
      </c>
      <c r="I4077" t="s">
        <v>130</v>
      </c>
      <c r="J4077" t="s">
        <v>91</v>
      </c>
      <c r="K4077" t="s">
        <v>131</v>
      </c>
      <c r="L4077">
        <v>1080</v>
      </c>
      <c r="M4077">
        <v>1044197</v>
      </c>
      <c r="N4077">
        <v>170042</v>
      </c>
      <c r="O4077">
        <v>39132</v>
      </c>
      <c r="P4077">
        <v>124946</v>
      </c>
      <c r="Q4077" t="s">
        <v>93</v>
      </c>
      <c r="R4077">
        <v>472941</v>
      </c>
    </row>
    <row r="4078" spans="1:18" x14ac:dyDescent="0.25">
      <c r="A4078" t="s">
        <v>427</v>
      </c>
      <c r="B4078" t="s">
        <v>428</v>
      </c>
      <c r="C4078" t="s">
        <v>85</v>
      </c>
      <c r="D4078">
        <v>103</v>
      </c>
      <c r="E4078" t="s">
        <v>86</v>
      </c>
      <c r="F4078" t="s">
        <v>87</v>
      </c>
      <c r="G4078" t="s">
        <v>88</v>
      </c>
      <c r="H4078" t="s">
        <v>89</v>
      </c>
      <c r="I4078" t="s">
        <v>200</v>
      </c>
      <c r="J4078" t="s">
        <v>91</v>
      </c>
      <c r="K4078" t="s">
        <v>201</v>
      </c>
      <c r="L4078">
        <v>3406</v>
      </c>
      <c r="M4078">
        <v>1044197</v>
      </c>
      <c r="N4078">
        <v>170042</v>
      </c>
      <c r="O4078">
        <v>39132</v>
      </c>
      <c r="P4078">
        <v>124946</v>
      </c>
      <c r="Q4078" t="s">
        <v>93</v>
      </c>
      <c r="R4078">
        <v>472941</v>
      </c>
    </row>
    <row r="4079" spans="1:18" x14ac:dyDescent="0.25">
      <c r="A4079" t="s">
        <v>427</v>
      </c>
      <c r="B4079" t="s">
        <v>428</v>
      </c>
      <c r="C4079" t="s">
        <v>85</v>
      </c>
      <c r="D4079">
        <v>103</v>
      </c>
      <c r="E4079" t="s">
        <v>86</v>
      </c>
      <c r="F4079" t="s">
        <v>87</v>
      </c>
      <c r="G4079" t="s">
        <v>88</v>
      </c>
      <c r="H4079" t="s">
        <v>89</v>
      </c>
      <c r="I4079" t="s">
        <v>216</v>
      </c>
      <c r="J4079" t="s">
        <v>91</v>
      </c>
      <c r="K4079" t="s">
        <v>217</v>
      </c>
      <c r="L4079">
        <v>10300</v>
      </c>
      <c r="M4079">
        <v>1044197</v>
      </c>
      <c r="N4079">
        <v>170042</v>
      </c>
      <c r="O4079">
        <v>39132</v>
      </c>
      <c r="P4079">
        <v>124946</v>
      </c>
      <c r="Q4079" t="s">
        <v>93</v>
      </c>
      <c r="R4079">
        <v>472941</v>
      </c>
    </row>
    <row r="4080" spans="1:18" x14ac:dyDescent="0.25">
      <c r="A4080" t="s">
        <v>427</v>
      </c>
      <c r="B4080" t="s">
        <v>428</v>
      </c>
      <c r="C4080" t="s">
        <v>85</v>
      </c>
      <c r="D4080">
        <v>103</v>
      </c>
      <c r="E4080" t="s">
        <v>86</v>
      </c>
      <c r="F4080" t="s">
        <v>87</v>
      </c>
      <c r="G4080" t="s">
        <v>88</v>
      </c>
      <c r="H4080" t="s">
        <v>89</v>
      </c>
      <c r="I4080" t="s">
        <v>208</v>
      </c>
      <c r="J4080" t="s">
        <v>91</v>
      </c>
      <c r="K4080" t="s">
        <v>209</v>
      </c>
      <c r="L4080">
        <v>600</v>
      </c>
      <c r="M4080">
        <v>1044197</v>
      </c>
      <c r="N4080">
        <v>170042</v>
      </c>
      <c r="O4080">
        <v>39132</v>
      </c>
      <c r="P4080">
        <v>124946</v>
      </c>
      <c r="Q4080" t="s">
        <v>93</v>
      </c>
      <c r="R4080">
        <v>472941</v>
      </c>
    </row>
    <row r="4081" spans="1:18" x14ac:dyDescent="0.25">
      <c r="A4081" t="s">
        <v>427</v>
      </c>
      <c r="B4081" t="s">
        <v>428</v>
      </c>
      <c r="C4081" t="s">
        <v>85</v>
      </c>
      <c r="D4081">
        <v>103</v>
      </c>
      <c r="E4081" t="s">
        <v>86</v>
      </c>
      <c r="F4081" t="s">
        <v>87</v>
      </c>
      <c r="G4081" t="s">
        <v>88</v>
      </c>
      <c r="H4081" t="s">
        <v>89</v>
      </c>
      <c r="I4081" t="s">
        <v>208</v>
      </c>
      <c r="J4081" t="s">
        <v>91</v>
      </c>
      <c r="K4081" t="s">
        <v>209</v>
      </c>
      <c r="L4081">
        <v>1664</v>
      </c>
      <c r="M4081">
        <v>1044197</v>
      </c>
      <c r="N4081">
        <v>170042</v>
      </c>
      <c r="O4081">
        <v>39132</v>
      </c>
      <c r="P4081">
        <v>124946</v>
      </c>
      <c r="Q4081" t="s">
        <v>93</v>
      </c>
      <c r="R4081">
        <v>472941</v>
      </c>
    </row>
    <row r="4082" spans="1:18" x14ac:dyDescent="0.25">
      <c r="A4082" t="s">
        <v>427</v>
      </c>
      <c r="B4082" t="s">
        <v>428</v>
      </c>
      <c r="C4082" t="s">
        <v>85</v>
      </c>
      <c r="D4082">
        <v>103</v>
      </c>
      <c r="E4082" t="s">
        <v>86</v>
      </c>
      <c r="F4082" t="s">
        <v>87</v>
      </c>
      <c r="G4082" t="s">
        <v>88</v>
      </c>
      <c r="H4082" t="s">
        <v>89</v>
      </c>
      <c r="I4082" t="s">
        <v>208</v>
      </c>
      <c r="J4082" t="s">
        <v>91</v>
      </c>
      <c r="K4082" t="s">
        <v>209</v>
      </c>
      <c r="L4082">
        <v>3895</v>
      </c>
      <c r="M4082">
        <v>1044197</v>
      </c>
      <c r="N4082">
        <v>170042</v>
      </c>
      <c r="O4082">
        <v>39132</v>
      </c>
      <c r="P4082">
        <v>124946</v>
      </c>
      <c r="Q4082" t="s">
        <v>93</v>
      </c>
      <c r="R4082">
        <v>472941</v>
      </c>
    </row>
    <row r="4083" spans="1:18" x14ac:dyDescent="0.25">
      <c r="A4083" t="s">
        <v>427</v>
      </c>
      <c r="B4083" t="s">
        <v>428</v>
      </c>
      <c r="C4083" t="s">
        <v>85</v>
      </c>
      <c r="D4083">
        <v>103</v>
      </c>
      <c r="E4083" t="s">
        <v>86</v>
      </c>
      <c r="F4083" t="s">
        <v>87</v>
      </c>
      <c r="G4083" t="s">
        <v>88</v>
      </c>
      <c r="H4083" t="s">
        <v>89</v>
      </c>
      <c r="I4083" t="s">
        <v>208</v>
      </c>
      <c r="J4083" t="s">
        <v>91</v>
      </c>
      <c r="K4083" t="s">
        <v>209</v>
      </c>
      <c r="L4083">
        <v>2107</v>
      </c>
      <c r="M4083">
        <v>1044197</v>
      </c>
      <c r="N4083">
        <v>170042</v>
      </c>
      <c r="O4083">
        <v>39132</v>
      </c>
      <c r="P4083">
        <v>124946</v>
      </c>
      <c r="Q4083" t="s">
        <v>93</v>
      </c>
      <c r="R4083">
        <v>472941</v>
      </c>
    </row>
    <row r="4084" spans="1:18" x14ac:dyDescent="0.25">
      <c r="A4084" t="s">
        <v>427</v>
      </c>
      <c r="B4084" t="s">
        <v>428</v>
      </c>
      <c r="C4084" t="s">
        <v>85</v>
      </c>
      <c r="D4084">
        <v>103</v>
      </c>
      <c r="E4084" t="s">
        <v>86</v>
      </c>
      <c r="F4084" t="s">
        <v>87</v>
      </c>
      <c r="G4084" t="s">
        <v>88</v>
      </c>
      <c r="H4084" t="s">
        <v>89</v>
      </c>
      <c r="I4084" t="s">
        <v>208</v>
      </c>
      <c r="J4084" t="s">
        <v>91</v>
      </c>
      <c r="K4084" t="s">
        <v>209</v>
      </c>
      <c r="L4084">
        <v>1438</v>
      </c>
      <c r="M4084">
        <v>1044197</v>
      </c>
      <c r="N4084">
        <v>170042</v>
      </c>
      <c r="O4084">
        <v>39132</v>
      </c>
      <c r="P4084">
        <v>124946</v>
      </c>
      <c r="Q4084" t="s">
        <v>93</v>
      </c>
      <c r="R4084">
        <v>472941</v>
      </c>
    </row>
    <row r="4085" spans="1:18" x14ac:dyDescent="0.25">
      <c r="A4085" t="s">
        <v>427</v>
      </c>
      <c r="B4085" t="s">
        <v>428</v>
      </c>
      <c r="C4085" t="s">
        <v>85</v>
      </c>
      <c r="D4085">
        <v>103</v>
      </c>
      <c r="E4085" t="s">
        <v>86</v>
      </c>
      <c r="F4085" t="s">
        <v>87</v>
      </c>
      <c r="G4085" t="s">
        <v>88</v>
      </c>
      <c r="H4085" t="s">
        <v>89</v>
      </c>
      <c r="I4085" t="s">
        <v>190</v>
      </c>
      <c r="J4085" t="s">
        <v>91</v>
      </c>
      <c r="K4085" t="s">
        <v>191</v>
      </c>
      <c r="L4085">
        <v>7500</v>
      </c>
      <c r="M4085">
        <v>1044197</v>
      </c>
      <c r="N4085">
        <v>170042</v>
      </c>
      <c r="O4085">
        <v>39132</v>
      </c>
      <c r="P4085">
        <v>124946</v>
      </c>
      <c r="Q4085" t="s">
        <v>93</v>
      </c>
      <c r="R4085">
        <v>472941</v>
      </c>
    </row>
    <row r="4086" spans="1:18" x14ac:dyDescent="0.25">
      <c r="A4086" t="s">
        <v>427</v>
      </c>
      <c r="B4086" t="s">
        <v>428</v>
      </c>
      <c r="C4086" t="s">
        <v>85</v>
      </c>
      <c r="D4086">
        <v>103</v>
      </c>
      <c r="E4086" t="s">
        <v>86</v>
      </c>
      <c r="F4086" t="s">
        <v>87</v>
      </c>
      <c r="G4086" t="s">
        <v>88</v>
      </c>
      <c r="H4086" t="s">
        <v>89</v>
      </c>
      <c r="I4086" t="s">
        <v>190</v>
      </c>
      <c r="J4086" t="s">
        <v>91</v>
      </c>
      <c r="K4086" t="s">
        <v>191</v>
      </c>
      <c r="L4086">
        <v>200</v>
      </c>
      <c r="M4086">
        <v>1044197</v>
      </c>
      <c r="N4086">
        <v>170042</v>
      </c>
      <c r="O4086">
        <v>39132</v>
      </c>
      <c r="P4086">
        <v>124946</v>
      </c>
      <c r="Q4086" t="s">
        <v>93</v>
      </c>
      <c r="R4086">
        <v>472941</v>
      </c>
    </row>
    <row r="4087" spans="1:18" x14ac:dyDescent="0.25">
      <c r="A4087" t="s">
        <v>427</v>
      </c>
      <c r="B4087" t="s">
        <v>428</v>
      </c>
      <c r="C4087" t="s">
        <v>85</v>
      </c>
      <c r="D4087">
        <v>103</v>
      </c>
      <c r="E4087" t="s">
        <v>86</v>
      </c>
      <c r="F4087" t="s">
        <v>87</v>
      </c>
      <c r="G4087" t="s">
        <v>88</v>
      </c>
      <c r="H4087" t="s">
        <v>89</v>
      </c>
      <c r="I4087" t="s">
        <v>208</v>
      </c>
      <c r="J4087" t="s">
        <v>91</v>
      </c>
      <c r="K4087" t="s">
        <v>209</v>
      </c>
      <c r="L4087">
        <v>1200</v>
      </c>
      <c r="M4087">
        <v>1044197</v>
      </c>
      <c r="N4087">
        <v>170042</v>
      </c>
      <c r="O4087">
        <v>39132</v>
      </c>
      <c r="P4087">
        <v>124946</v>
      </c>
      <c r="Q4087" t="s">
        <v>93</v>
      </c>
      <c r="R4087">
        <v>472941</v>
      </c>
    </row>
    <row r="4088" spans="1:18" x14ac:dyDescent="0.25">
      <c r="A4088" t="s">
        <v>427</v>
      </c>
      <c r="B4088" t="s">
        <v>428</v>
      </c>
      <c r="C4088" t="s">
        <v>85</v>
      </c>
      <c r="D4088">
        <v>103</v>
      </c>
      <c r="E4088" t="s">
        <v>86</v>
      </c>
      <c r="F4088" t="s">
        <v>87</v>
      </c>
      <c r="G4088" t="s">
        <v>88</v>
      </c>
      <c r="H4088" t="s">
        <v>89</v>
      </c>
      <c r="I4088" t="s">
        <v>208</v>
      </c>
      <c r="J4088" t="s">
        <v>91</v>
      </c>
      <c r="K4088" t="s">
        <v>209</v>
      </c>
      <c r="L4088">
        <v>5875</v>
      </c>
      <c r="M4088">
        <v>1044197</v>
      </c>
      <c r="N4088">
        <v>170042</v>
      </c>
      <c r="O4088">
        <v>39132</v>
      </c>
      <c r="P4088">
        <v>124946</v>
      </c>
      <c r="Q4088" t="s">
        <v>93</v>
      </c>
      <c r="R4088">
        <v>472941</v>
      </c>
    </row>
    <row r="4089" spans="1:18" x14ac:dyDescent="0.25">
      <c r="A4089" t="s">
        <v>427</v>
      </c>
      <c r="B4089" t="s">
        <v>428</v>
      </c>
      <c r="C4089" t="s">
        <v>85</v>
      </c>
      <c r="D4089">
        <v>103</v>
      </c>
      <c r="E4089" t="s">
        <v>86</v>
      </c>
      <c r="F4089" t="s">
        <v>87</v>
      </c>
      <c r="G4089" t="s">
        <v>88</v>
      </c>
      <c r="H4089" t="s">
        <v>89</v>
      </c>
      <c r="I4089" t="s">
        <v>208</v>
      </c>
      <c r="J4089" t="s">
        <v>91</v>
      </c>
      <c r="K4089" t="s">
        <v>209</v>
      </c>
      <c r="L4089">
        <v>1200</v>
      </c>
      <c r="M4089">
        <v>1044197</v>
      </c>
      <c r="N4089">
        <v>170042</v>
      </c>
      <c r="O4089">
        <v>39132</v>
      </c>
      <c r="P4089">
        <v>124946</v>
      </c>
      <c r="Q4089" t="s">
        <v>93</v>
      </c>
      <c r="R4089">
        <v>472941</v>
      </c>
    </row>
    <row r="4090" spans="1:18" x14ac:dyDescent="0.25">
      <c r="A4090" t="s">
        <v>427</v>
      </c>
      <c r="B4090" t="s">
        <v>428</v>
      </c>
      <c r="C4090" t="s">
        <v>85</v>
      </c>
      <c r="D4090">
        <v>103</v>
      </c>
      <c r="E4090" t="s">
        <v>86</v>
      </c>
      <c r="F4090" t="s">
        <v>87</v>
      </c>
      <c r="G4090" t="s">
        <v>88</v>
      </c>
      <c r="H4090" t="s">
        <v>89</v>
      </c>
      <c r="I4090" t="s">
        <v>226</v>
      </c>
      <c r="J4090" t="s">
        <v>91</v>
      </c>
      <c r="K4090" t="s">
        <v>227</v>
      </c>
      <c r="L4090">
        <v>192</v>
      </c>
      <c r="M4090">
        <v>1044197</v>
      </c>
      <c r="N4090">
        <v>170042</v>
      </c>
      <c r="O4090">
        <v>39132</v>
      </c>
      <c r="P4090">
        <v>124946</v>
      </c>
      <c r="Q4090" t="s">
        <v>93</v>
      </c>
      <c r="R4090">
        <v>472941</v>
      </c>
    </row>
    <row r="4091" spans="1:18" x14ac:dyDescent="0.25">
      <c r="A4091" t="s">
        <v>427</v>
      </c>
      <c r="B4091" t="s">
        <v>428</v>
      </c>
      <c r="C4091" t="s">
        <v>85</v>
      </c>
      <c r="D4091">
        <v>103</v>
      </c>
      <c r="E4091" t="s">
        <v>86</v>
      </c>
      <c r="F4091" t="s">
        <v>87</v>
      </c>
      <c r="G4091" t="s">
        <v>88</v>
      </c>
      <c r="H4091" t="s">
        <v>89</v>
      </c>
      <c r="I4091" t="s">
        <v>190</v>
      </c>
      <c r="J4091" t="s">
        <v>91</v>
      </c>
      <c r="K4091" t="s">
        <v>191</v>
      </c>
      <c r="L4091">
        <v>1560</v>
      </c>
      <c r="M4091">
        <v>1044197</v>
      </c>
      <c r="N4091">
        <v>170042</v>
      </c>
      <c r="O4091">
        <v>39132</v>
      </c>
      <c r="P4091">
        <v>124946</v>
      </c>
      <c r="Q4091" t="s">
        <v>93</v>
      </c>
      <c r="R4091">
        <v>472941</v>
      </c>
    </row>
    <row r="4092" spans="1:18" x14ac:dyDescent="0.25">
      <c r="A4092" t="s">
        <v>427</v>
      </c>
      <c r="B4092" t="s">
        <v>428</v>
      </c>
      <c r="C4092" t="s">
        <v>85</v>
      </c>
      <c r="D4092">
        <v>103</v>
      </c>
      <c r="E4092" t="s">
        <v>86</v>
      </c>
      <c r="F4092" t="s">
        <v>87</v>
      </c>
      <c r="G4092" t="s">
        <v>88</v>
      </c>
      <c r="H4092" t="s">
        <v>89</v>
      </c>
      <c r="I4092" t="s">
        <v>130</v>
      </c>
      <c r="J4092" t="s">
        <v>91</v>
      </c>
      <c r="K4092" t="s">
        <v>131</v>
      </c>
      <c r="L4092">
        <v>1140</v>
      </c>
      <c r="M4092">
        <v>1044197</v>
      </c>
      <c r="N4092">
        <v>170042</v>
      </c>
      <c r="O4092">
        <v>39132</v>
      </c>
      <c r="P4092">
        <v>124946</v>
      </c>
      <c r="Q4092" t="s">
        <v>93</v>
      </c>
      <c r="R4092">
        <v>472941</v>
      </c>
    </row>
    <row r="4093" spans="1:18" x14ac:dyDescent="0.25">
      <c r="A4093" t="s">
        <v>427</v>
      </c>
      <c r="B4093" t="s">
        <v>428</v>
      </c>
      <c r="C4093" t="s">
        <v>85</v>
      </c>
      <c r="D4093">
        <v>103</v>
      </c>
      <c r="E4093" t="s">
        <v>86</v>
      </c>
      <c r="F4093" t="s">
        <v>87</v>
      </c>
      <c r="G4093" t="s">
        <v>88</v>
      </c>
      <c r="H4093" t="s">
        <v>89</v>
      </c>
      <c r="I4093" t="s">
        <v>208</v>
      </c>
      <c r="J4093" t="s">
        <v>91</v>
      </c>
      <c r="K4093" t="s">
        <v>209</v>
      </c>
      <c r="L4093">
        <v>6944</v>
      </c>
      <c r="M4093">
        <v>1044197</v>
      </c>
      <c r="N4093">
        <v>170042</v>
      </c>
      <c r="O4093">
        <v>39132</v>
      </c>
      <c r="P4093">
        <v>124946</v>
      </c>
      <c r="Q4093" t="s">
        <v>93</v>
      </c>
      <c r="R4093">
        <v>472941</v>
      </c>
    </row>
    <row r="4094" spans="1:18" x14ac:dyDescent="0.25">
      <c r="A4094" t="s">
        <v>427</v>
      </c>
      <c r="B4094" t="s">
        <v>428</v>
      </c>
      <c r="C4094" t="s">
        <v>85</v>
      </c>
      <c r="D4094">
        <v>103</v>
      </c>
      <c r="E4094" t="s">
        <v>86</v>
      </c>
      <c r="F4094" t="s">
        <v>87</v>
      </c>
      <c r="G4094" t="s">
        <v>88</v>
      </c>
      <c r="H4094" t="s">
        <v>89</v>
      </c>
      <c r="I4094" t="s">
        <v>136</v>
      </c>
      <c r="J4094" t="s">
        <v>91</v>
      </c>
      <c r="K4094" t="s">
        <v>137</v>
      </c>
      <c r="L4094">
        <v>405</v>
      </c>
      <c r="M4094">
        <v>1044197</v>
      </c>
      <c r="N4094">
        <v>170042</v>
      </c>
      <c r="O4094">
        <v>39132</v>
      </c>
      <c r="P4094">
        <v>124946</v>
      </c>
      <c r="Q4094" t="s">
        <v>93</v>
      </c>
      <c r="R4094">
        <v>472941</v>
      </c>
    </row>
    <row r="4095" spans="1:18" x14ac:dyDescent="0.25">
      <c r="A4095" t="s">
        <v>427</v>
      </c>
      <c r="B4095" t="s">
        <v>428</v>
      </c>
      <c r="C4095" t="s">
        <v>85</v>
      </c>
      <c r="D4095">
        <v>103</v>
      </c>
      <c r="E4095" t="s">
        <v>86</v>
      </c>
      <c r="F4095" t="s">
        <v>87</v>
      </c>
      <c r="G4095" t="s">
        <v>88</v>
      </c>
      <c r="H4095" t="s">
        <v>89</v>
      </c>
      <c r="I4095" t="s">
        <v>136</v>
      </c>
      <c r="J4095" t="s">
        <v>91</v>
      </c>
      <c r="K4095" t="s">
        <v>137</v>
      </c>
      <c r="L4095">
        <v>500</v>
      </c>
      <c r="M4095">
        <v>1044197</v>
      </c>
      <c r="N4095">
        <v>170042</v>
      </c>
      <c r="O4095">
        <v>39132</v>
      </c>
      <c r="P4095">
        <v>124946</v>
      </c>
      <c r="Q4095" t="s">
        <v>93</v>
      </c>
      <c r="R4095">
        <v>472941</v>
      </c>
    </row>
    <row r="4096" spans="1:18" x14ac:dyDescent="0.25">
      <c r="A4096" t="s">
        <v>427</v>
      </c>
      <c r="B4096" t="s">
        <v>428</v>
      </c>
      <c r="C4096" t="s">
        <v>85</v>
      </c>
      <c r="D4096">
        <v>103</v>
      </c>
      <c r="E4096" t="s">
        <v>86</v>
      </c>
      <c r="F4096" t="s">
        <v>87</v>
      </c>
      <c r="G4096" t="s">
        <v>88</v>
      </c>
      <c r="H4096" t="s">
        <v>89</v>
      </c>
      <c r="I4096" t="s">
        <v>138</v>
      </c>
      <c r="J4096" t="s">
        <v>91</v>
      </c>
      <c r="K4096" t="s">
        <v>139</v>
      </c>
      <c r="L4096">
        <v>24000</v>
      </c>
      <c r="M4096">
        <v>1044197</v>
      </c>
      <c r="N4096">
        <v>170042</v>
      </c>
      <c r="O4096">
        <v>39132</v>
      </c>
      <c r="P4096">
        <v>124946</v>
      </c>
      <c r="Q4096" t="s">
        <v>93</v>
      </c>
      <c r="R4096">
        <v>472941</v>
      </c>
    </row>
    <row r="4097" spans="1:18" x14ac:dyDescent="0.25">
      <c r="A4097" t="s">
        <v>427</v>
      </c>
      <c r="B4097" t="s">
        <v>428</v>
      </c>
      <c r="C4097" t="s">
        <v>85</v>
      </c>
      <c r="D4097">
        <v>103</v>
      </c>
      <c r="E4097" t="s">
        <v>86</v>
      </c>
      <c r="F4097" t="s">
        <v>87</v>
      </c>
      <c r="G4097" t="s">
        <v>88</v>
      </c>
      <c r="H4097" t="s">
        <v>89</v>
      </c>
      <c r="I4097" t="s">
        <v>138</v>
      </c>
      <c r="J4097" t="s">
        <v>91</v>
      </c>
      <c r="K4097" t="s">
        <v>139</v>
      </c>
      <c r="L4097">
        <v>1024</v>
      </c>
      <c r="M4097">
        <v>1044197</v>
      </c>
      <c r="N4097">
        <v>170042</v>
      </c>
      <c r="O4097">
        <v>39132</v>
      </c>
      <c r="P4097">
        <v>124946</v>
      </c>
      <c r="Q4097" t="s">
        <v>93</v>
      </c>
      <c r="R4097">
        <v>472941</v>
      </c>
    </row>
    <row r="4098" spans="1:18" x14ac:dyDescent="0.25">
      <c r="A4098" t="s">
        <v>427</v>
      </c>
      <c r="B4098" t="s">
        <v>428</v>
      </c>
      <c r="C4098" t="s">
        <v>85</v>
      </c>
      <c r="D4098">
        <v>103</v>
      </c>
      <c r="E4098" t="s">
        <v>86</v>
      </c>
      <c r="F4098" t="s">
        <v>87</v>
      </c>
      <c r="G4098" t="s">
        <v>88</v>
      </c>
      <c r="H4098" t="s">
        <v>89</v>
      </c>
      <c r="I4098" t="s">
        <v>90</v>
      </c>
      <c r="J4098" t="s">
        <v>91</v>
      </c>
      <c r="K4098" t="s">
        <v>92</v>
      </c>
      <c r="L4098">
        <v>0</v>
      </c>
      <c r="M4098">
        <v>1044197</v>
      </c>
      <c r="N4098">
        <v>170042</v>
      </c>
      <c r="O4098">
        <v>39132</v>
      </c>
      <c r="P4098">
        <v>124946</v>
      </c>
      <c r="Q4098" t="s">
        <v>93</v>
      </c>
      <c r="R4098">
        <v>472941</v>
      </c>
    </row>
    <row r="4099" spans="1:18" x14ac:dyDescent="0.25">
      <c r="A4099" t="s">
        <v>427</v>
      </c>
      <c r="B4099" t="s">
        <v>428</v>
      </c>
      <c r="C4099" t="s">
        <v>85</v>
      </c>
      <c r="D4099">
        <v>103</v>
      </c>
      <c r="E4099" t="s">
        <v>86</v>
      </c>
      <c r="F4099" t="s">
        <v>87</v>
      </c>
      <c r="G4099" t="s">
        <v>88</v>
      </c>
      <c r="H4099" t="s">
        <v>89</v>
      </c>
      <c r="I4099" t="s">
        <v>94</v>
      </c>
      <c r="J4099" t="s">
        <v>91</v>
      </c>
      <c r="K4099" t="s">
        <v>95</v>
      </c>
      <c r="L4099">
        <v>0</v>
      </c>
      <c r="M4099">
        <v>1044197</v>
      </c>
      <c r="N4099">
        <v>170042</v>
      </c>
      <c r="O4099">
        <v>39132</v>
      </c>
      <c r="P4099">
        <v>124946</v>
      </c>
      <c r="Q4099" t="s">
        <v>93</v>
      </c>
      <c r="R4099">
        <v>472941</v>
      </c>
    </row>
    <row r="4100" spans="1:18" x14ac:dyDescent="0.25">
      <c r="A4100" t="s">
        <v>427</v>
      </c>
      <c r="B4100" t="s">
        <v>428</v>
      </c>
      <c r="C4100" t="s">
        <v>85</v>
      </c>
      <c r="D4100">
        <v>103</v>
      </c>
      <c r="E4100" t="s">
        <v>86</v>
      </c>
      <c r="F4100" t="s">
        <v>87</v>
      </c>
      <c r="G4100" t="s">
        <v>88</v>
      </c>
      <c r="H4100" t="s">
        <v>89</v>
      </c>
      <c r="I4100" t="s">
        <v>96</v>
      </c>
      <c r="J4100" t="s">
        <v>91</v>
      </c>
      <c r="K4100" t="s">
        <v>97</v>
      </c>
      <c r="L4100">
        <v>0</v>
      </c>
      <c r="M4100">
        <v>1044197</v>
      </c>
      <c r="N4100">
        <v>170042</v>
      </c>
      <c r="O4100">
        <v>39132</v>
      </c>
      <c r="P4100">
        <v>124946</v>
      </c>
      <c r="Q4100" t="s">
        <v>93</v>
      </c>
      <c r="R4100">
        <v>472941</v>
      </c>
    </row>
    <row r="4101" spans="1:18" x14ac:dyDescent="0.25">
      <c r="A4101" t="s">
        <v>427</v>
      </c>
      <c r="B4101" t="s">
        <v>428</v>
      </c>
      <c r="C4101" t="s">
        <v>85</v>
      </c>
      <c r="D4101">
        <v>103</v>
      </c>
      <c r="E4101" t="s">
        <v>86</v>
      </c>
      <c r="F4101" t="s">
        <v>87</v>
      </c>
      <c r="G4101" t="s">
        <v>88</v>
      </c>
      <c r="H4101" t="s">
        <v>89</v>
      </c>
      <c r="I4101" t="s">
        <v>98</v>
      </c>
      <c r="J4101" t="s">
        <v>91</v>
      </c>
      <c r="K4101" t="s">
        <v>99</v>
      </c>
      <c r="L4101">
        <v>0</v>
      </c>
      <c r="M4101">
        <v>1044197</v>
      </c>
      <c r="N4101">
        <v>170042</v>
      </c>
      <c r="O4101">
        <v>39132</v>
      </c>
      <c r="P4101">
        <v>124946</v>
      </c>
      <c r="Q4101" t="s">
        <v>93</v>
      </c>
      <c r="R4101">
        <v>472941</v>
      </c>
    </row>
    <row r="4102" spans="1:18" x14ac:dyDescent="0.25">
      <c r="A4102" t="s">
        <v>427</v>
      </c>
      <c r="B4102" t="s">
        <v>428</v>
      </c>
      <c r="C4102" t="s">
        <v>85</v>
      </c>
      <c r="D4102">
        <v>103</v>
      </c>
      <c r="E4102" t="s">
        <v>86</v>
      </c>
      <c r="F4102" t="s">
        <v>87</v>
      </c>
      <c r="G4102" t="s">
        <v>88</v>
      </c>
      <c r="H4102" t="s">
        <v>89</v>
      </c>
      <c r="I4102" t="s">
        <v>100</v>
      </c>
      <c r="J4102" t="s">
        <v>91</v>
      </c>
      <c r="K4102" t="s">
        <v>101</v>
      </c>
      <c r="L4102">
        <v>0</v>
      </c>
      <c r="M4102">
        <v>1044197</v>
      </c>
      <c r="N4102">
        <v>170042</v>
      </c>
      <c r="O4102">
        <v>39132</v>
      </c>
      <c r="P4102">
        <v>124946</v>
      </c>
      <c r="Q4102" t="s">
        <v>93</v>
      </c>
      <c r="R4102">
        <v>472941</v>
      </c>
    </row>
    <row r="4103" spans="1:18" x14ac:dyDescent="0.25">
      <c r="A4103" t="s">
        <v>427</v>
      </c>
      <c r="B4103" t="s">
        <v>428</v>
      </c>
      <c r="C4103" t="s">
        <v>85</v>
      </c>
      <c r="D4103">
        <v>103</v>
      </c>
      <c r="E4103" t="s">
        <v>86</v>
      </c>
      <c r="F4103" t="s">
        <v>87</v>
      </c>
      <c r="G4103" t="s">
        <v>88</v>
      </c>
      <c r="H4103" t="s">
        <v>89</v>
      </c>
      <c r="I4103" t="s">
        <v>102</v>
      </c>
      <c r="J4103" t="s">
        <v>91</v>
      </c>
      <c r="K4103" t="s">
        <v>103</v>
      </c>
      <c r="L4103">
        <v>0</v>
      </c>
      <c r="M4103">
        <v>1044197</v>
      </c>
      <c r="N4103">
        <v>170042</v>
      </c>
      <c r="O4103">
        <v>39132</v>
      </c>
      <c r="P4103">
        <v>124946</v>
      </c>
      <c r="Q4103" t="s">
        <v>93</v>
      </c>
      <c r="R4103">
        <v>472941</v>
      </c>
    </row>
    <row r="4104" spans="1:18" x14ac:dyDescent="0.25">
      <c r="A4104" t="s">
        <v>427</v>
      </c>
      <c r="B4104" t="s">
        <v>428</v>
      </c>
      <c r="C4104" t="s">
        <v>85</v>
      </c>
      <c r="D4104">
        <v>103</v>
      </c>
      <c r="E4104" t="s">
        <v>86</v>
      </c>
      <c r="F4104" t="s">
        <v>87</v>
      </c>
      <c r="G4104" t="s">
        <v>88</v>
      </c>
      <c r="H4104" t="s">
        <v>89</v>
      </c>
      <c r="I4104" t="s">
        <v>104</v>
      </c>
      <c r="J4104" t="s">
        <v>91</v>
      </c>
      <c r="K4104" t="s">
        <v>105</v>
      </c>
      <c r="L4104">
        <v>0</v>
      </c>
      <c r="M4104">
        <v>1044197</v>
      </c>
      <c r="N4104">
        <v>170042</v>
      </c>
      <c r="O4104">
        <v>39132</v>
      </c>
      <c r="P4104">
        <v>124946</v>
      </c>
      <c r="Q4104" t="s">
        <v>93</v>
      </c>
      <c r="R4104">
        <v>472941</v>
      </c>
    </row>
    <row r="4105" spans="1:18" x14ac:dyDescent="0.25">
      <c r="A4105" t="s">
        <v>427</v>
      </c>
      <c r="B4105" t="s">
        <v>428</v>
      </c>
      <c r="C4105" t="s">
        <v>85</v>
      </c>
      <c r="D4105">
        <v>103</v>
      </c>
      <c r="E4105" t="s">
        <v>86</v>
      </c>
      <c r="F4105" t="s">
        <v>87</v>
      </c>
      <c r="G4105" t="s">
        <v>88</v>
      </c>
      <c r="H4105" t="s">
        <v>89</v>
      </c>
      <c r="I4105" t="s">
        <v>106</v>
      </c>
      <c r="J4105" t="s">
        <v>91</v>
      </c>
      <c r="K4105" t="s">
        <v>107</v>
      </c>
      <c r="L4105">
        <v>0</v>
      </c>
      <c r="M4105">
        <v>1044197</v>
      </c>
      <c r="N4105">
        <v>170042</v>
      </c>
      <c r="O4105">
        <v>39132</v>
      </c>
      <c r="P4105">
        <v>124946</v>
      </c>
      <c r="Q4105" t="s">
        <v>93</v>
      </c>
      <c r="R4105">
        <v>472941</v>
      </c>
    </row>
    <row r="4106" spans="1:18" x14ac:dyDescent="0.25">
      <c r="A4106" t="s">
        <v>427</v>
      </c>
      <c r="B4106" t="s">
        <v>428</v>
      </c>
      <c r="C4106" t="s">
        <v>85</v>
      </c>
      <c r="D4106">
        <v>103</v>
      </c>
      <c r="E4106" t="s">
        <v>86</v>
      </c>
      <c r="F4106" t="s">
        <v>87</v>
      </c>
      <c r="G4106" t="s">
        <v>88</v>
      </c>
      <c r="H4106" t="s">
        <v>89</v>
      </c>
      <c r="I4106" t="s">
        <v>108</v>
      </c>
      <c r="J4106" t="s">
        <v>91</v>
      </c>
      <c r="K4106" t="s">
        <v>109</v>
      </c>
      <c r="L4106">
        <v>0</v>
      </c>
      <c r="M4106">
        <v>1044197</v>
      </c>
      <c r="N4106">
        <v>170042</v>
      </c>
      <c r="O4106">
        <v>39132</v>
      </c>
      <c r="P4106">
        <v>124946</v>
      </c>
      <c r="Q4106" t="s">
        <v>93</v>
      </c>
      <c r="R4106">
        <v>472941</v>
      </c>
    </row>
    <row r="4107" spans="1:18" x14ac:dyDescent="0.25">
      <c r="A4107" t="s">
        <v>427</v>
      </c>
      <c r="B4107" t="s">
        <v>428</v>
      </c>
      <c r="C4107" t="s">
        <v>85</v>
      </c>
      <c r="D4107">
        <v>103</v>
      </c>
      <c r="E4107" t="s">
        <v>86</v>
      </c>
      <c r="F4107" t="s">
        <v>87</v>
      </c>
      <c r="G4107" t="s">
        <v>88</v>
      </c>
      <c r="H4107" t="s">
        <v>89</v>
      </c>
      <c r="I4107" t="s">
        <v>110</v>
      </c>
      <c r="J4107" t="s">
        <v>91</v>
      </c>
      <c r="K4107" t="s">
        <v>111</v>
      </c>
      <c r="L4107">
        <v>0</v>
      </c>
      <c r="M4107">
        <v>1044197</v>
      </c>
      <c r="N4107">
        <v>170042</v>
      </c>
      <c r="O4107">
        <v>39132</v>
      </c>
      <c r="P4107">
        <v>124946</v>
      </c>
      <c r="Q4107" t="s">
        <v>93</v>
      </c>
      <c r="R4107">
        <v>472941</v>
      </c>
    </row>
    <row r="4108" spans="1:18" x14ac:dyDescent="0.25">
      <c r="A4108" t="s">
        <v>427</v>
      </c>
      <c r="B4108" t="s">
        <v>428</v>
      </c>
      <c r="C4108" t="s">
        <v>85</v>
      </c>
      <c r="D4108">
        <v>103</v>
      </c>
      <c r="E4108" t="s">
        <v>86</v>
      </c>
      <c r="F4108" t="s">
        <v>87</v>
      </c>
      <c r="G4108" t="s">
        <v>88</v>
      </c>
      <c r="H4108" t="s">
        <v>89</v>
      </c>
      <c r="I4108" t="s">
        <v>112</v>
      </c>
      <c r="J4108" t="s">
        <v>91</v>
      </c>
      <c r="K4108" t="s">
        <v>113</v>
      </c>
      <c r="L4108">
        <v>8496</v>
      </c>
      <c r="M4108">
        <v>1044197</v>
      </c>
      <c r="N4108">
        <v>170042</v>
      </c>
      <c r="O4108">
        <v>39132</v>
      </c>
      <c r="P4108">
        <v>124946</v>
      </c>
      <c r="Q4108" t="s">
        <v>93</v>
      </c>
      <c r="R4108">
        <v>472941</v>
      </c>
    </row>
    <row r="4109" spans="1:18" x14ac:dyDescent="0.25">
      <c r="A4109" t="s">
        <v>427</v>
      </c>
      <c r="B4109" t="s">
        <v>428</v>
      </c>
      <c r="C4109" t="s">
        <v>85</v>
      </c>
      <c r="D4109">
        <v>103</v>
      </c>
      <c r="E4109" t="s">
        <v>86</v>
      </c>
      <c r="F4109" t="s">
        <v>87</v>
      </c>
      <c r="G4109" t="s">
        <v>88</v>
      </c>
      <c r="H4109" t="s">
        <v>89</v>
      </c>
      <c r="I4109" t="s">
        <v>114</v>
      </c>
      <c r="J4109" t="s">
        <v>91</v>
      </c>
      <c r="K4109" t="s">
        <v>115</v>
      </c>
      <c r="L4109">
        <v>6777</v>
      </c>
      <c r="M4109">
        <v>1044197</v>
      </c>
      <c r="N4109">
        <v>170042</v>
      </c>
      <c r="O4109">
        <v>39132</v>
      </c>
      <c r="P4109">
        <v>124946</v>
      </c>
      <c r="Q4109" t="s">
        <v>93</v>
      </c>
      <c r="R4109">
        <v>472941</v>
      </c>
    </row>
    <row r="4110" spans="1:18" x14ac:dyDescent="0.25">
      <c r="A4110" t="s">
        <v>427</v>
      </c>
      <c r="B4110" t="s">
        <v>428</v>
      </c>
      <c r="C4110" t="s">
        <v>85</v>
      </c>
      <c r="D4110">
        <v>103</v>
      </c>
      <c r="E4110" t="s">
        <v>86</v>
      </c>
      <c r="F4110" t="s">
        <v>87</v>
      </c>
      <c r="G4110" t="s">
        <v>88</v>
      </c>
      <c r="H4110" t="s">
        <v>89</v>
      </c>
      <c r="I4110" t="s">
        <v>116</v>
      </c>
      <c r="J4110" t="s">
        <v>91</v>
      </c>
      <c r="K4110" t="s">
        <v>117</v>
      </c>
      <c r="L4110">
        <v>0</v>
      </c>
      <c r="M4110">
        <v>1044197</v>
      </c>
      <c r="N4110">
        <v>170042</v>
      </c>
      <c r="O4110">
        <v>39132</v>
      </c>
      <c r="P4110">
        <v>124946</v>
      </c>
      <c r="Q4110" t="s">
        <v>93</v>
      </c>
      <c r="R4110">
        <v>472941</v>
      </c>
    </row>
    <row r="4111" spans="1:18" x14ac:dyDescent="0.25">
      <c r="A4111" t="s">
        <v>427</v>
      </c>
      <c r="B4111" t="s">
        <v>428</v>
      </c>
      <c r="C4111" t="s">
        <v>85</v>
      </c>
      <c r="D4111">
        <v>103</v>
      </c>
      <c r="E4111" t="s">
        <v>86</v>
      </c>
      <c r="F4111" t="s">
        <v>87</v>
      </c>
      <c r="G4111" t="s">
        <v>88</v>
      </c>
      <c r="H4111" t="s">
        <v>89</v>
      </c>
      <c r="I4111" t="s">
        <v>118</v>
      </c>
      <c r="J4111" t="s">
        <v>91</v>
      </c>
      <c r="K4111" t="s">
        <v>119</v>
      </c>
      <c r="L4111">
        <v>0</v>
      </c>
      <c r="M4111">
        <v>1044197</v>
      </c>
      <c r="N4111">
        <v>170042</v>
      </c>
      <c r="O4111">
        <v>39132</v>
      </c>
      <c r="P4111">
        <v>124946</v>
      </c>
      <c r="Q4111" t="s">
        <v>93</v>
      </c>
      <c r="R4111">
        <v>472941</v>
      </c>
    </row>
    <row r="4112" spans="1:18" x14ac:dyDescent="0.25">
      <c r="A4112" t="s">
        <v>427</v>
      </c>
      <c r="B4112" t="s">
        <v>428</v>
      </c>
      <c r="C4112" t="s">
        <v>85</v>
      </c>
      <c r="D4112">
        <v>103</v>
      </c>
      <c r="E4112" t="s">
        <v>86</v>
      </c>
      <c r="F4112" t="s">
        <v>87</v>
      </c>
      <c r="G4112" t="s">
        <v>88</v>
      </c>
      <c r="H4112" t="s">
        <v>89</v>
      </c>
      <c r="I4112" t="s">
        <v>120</v>
      </c>
      <c r="J4112" t="s">
        <v>91</v>
      </c>
      <c r="K4112" t="s">
        <v>121</v>
      </c>
      <c r="L4112">
        <v>52188</v>
      </c>
      <c r="M4112">
        <v>1044197</v>
      </c>
      <c r="N4112">
        <v>170042</v>
      </c>
      <c r="O4112">
        <v>39132</v>
      </c>
      <c r="P4112">
        <v>124946</v>
      </c>
      <c r="Q4112" t="s">
        <v>93</v>
      </c>
      <c r="R4112">
        <v>472941</v>
      </c>
    </row>
    <row r="4113" spans="1:18" x14ac:dyDescent="0.25">
      <c r="A4113" t="s">
        <v>427</v>
      </c>
      <c r="B4113" t="s">
        <v>428</v>
      </c>
      <c r="C4113" t="s">
        <v>85</v>
      </c>
      <c r="D4113">
        <v>103</v>
      </c>
      <c r="E4113" t="s">
        <v>86</v>
      </c>
      <c r="F4113" t="s">
        <v>87</v>
      </c>
      <c r="G4113" t="s">
        <v>88</v>
      </c>
      <c r="H4113" t="s">
        <v>89</v>
      </c>
      <c r="I4113" t="s">
        <v>122</v>
      </c>
      <c r="J4113" t="s">
        <v>91</v>
      </c>
      <c r="K4113" t="s">
        <v>123</v>
      </c>
      <c r="L4113">
        <v>0</v>
      </c>
      <c r="M4113">
        <v>1044197</v>
      </c>
      <c r="N4113">
        <v>170042</v>
      </c>
      <c r="O4113">
        <v>39132</v>
      </c>
      <c r="P4113">
        <v>124946</v>
      </c>
      <c r="Q4113" t="s">
        <v>93</v>
      </c>
      <c r="R4113">
        <v>472941</v>
      </c>
    </row>
    <row r="4114" spans="1:18" x14ac:dyDescent="0.25">
      <c r="A4114" t="s">
        <v>427</v>
      </c>
      <c r="B4114" t="s">
        <v>428</v>
      </c>
      <c r="C4114" t="s">
        <v>85</v>
      </c>
      <c r="D4114">
        <v>103</v>
      </c>
      <c r="E4114" t="s">
        <v>86</v>
      </c>
      <c r="F4114" t="s">
        <v>87</v>
      </c>
      <c r="G4114" t="s">
        <v>88</v>
      </c>
      <c r="H4114" t="s">
        <v>89</v>
      </c>
      <c r="I4114" t="s">
        <v>124</v>
      </c>
      <c r="J4114" t="s">
        <v>91</v>
      </c>
      <c r="K4114" t="s">
        <v>125</v>
      </c>
      <c r="L4114">
        <v>0</v>
      </c>
      <c r="M4114">
        <v>1044197</v>
      </c>
      <c r="N4114">
        <v>170042</v>
      </c>
      <c r="O4114">
        <v>39132</v>
      </c>
      <c r="P4114">
        <v>124946</v>
      </c>
      <c r="Q4114" t="s">
        <v>93</v>
      </c>
      <c r="R4114">
        <v>472941</v>
      </c>
    </row>
    <row r="4115" spans="1:18" x14ac:dyDescent="0.25">
      <c r="A4115" t="s">
        <v>427</v>
      </c>
      <c r="B4115" t="s">
        <v>428</v>
      </c>
      <c r="C4115" t="s">
        <v>85</v>
      </c>
      <c r="D4115">
        <v>103</v>
      </c>
      <c r="E4115" t="s">
        <v>86</v>
      </c>
      <c r="F4115" t="s">
        <v>87</v>
      </c>
      <c r="G4115" t="s">
        <v>88</v>
      </c>
      <c r="H4115" t="s">
        <v>89</v>
      </c>
      <c r="I4115" t="s">
        <v>126</v>
      </c>
      <c r="J4115" t="s">
        <v>91</v>
      </c>
      <c r="K4115" t="s">
        <v>127</v>
      </c>
      <c r="L4115">
        <v>0</v>
      </c>
      <c r="M4115">
        <v>1044197</v>
      </c>
      <c r="N4115">
        <v>170042</v>
      </c>
      <c r="O4115">
        <v>39132</v>
      </c>
      <c r="P4115">
        <v>124946</v>
      </c>
      <c r="Q4115" t="s">
        <v>93</v>
      </c>
      <c r="R4115">
        <v>472941</v>
      </c>
    </row>
    <row r="4116" spans="1:18" x14ac:dyDescent="0.25">
      <c r="A4116" t="s">
        <v>427</v>
      </c>
      <c r="B4116" t="s">
        <v>428</v>
      </c>
      <c r="C4116" t="s">
        <v>85</v>
      </c>
      <c r="D4116">
        <v>103</v>
      </c>
      <c r="E4116" t="s">
        <v>86</v>
      </c>
      <c r="F4116" t="s">
        <v>87</v>
      </c>
      <c r="G4116" t="s">
        <v>88</v>
      </c>
      <c r="H4116" t="s">
        <v>89</v>
      </c>
      <c r="I4116" t="s">
        <v>128</v>
      </c>
      <c r="J4116" t="s">
        <v>91</v>
      </c>
      <c r="K4116" t="s">
        <v>129</v>
      </c>
      <c r="L4116">
        <v>1074288</v>
      </c>
      <c r="M4116">
        <v>1044197</v>
      </c>
      <c r="N4116">
        <v>170042</v>
      </c>
      <c r="O4116">
        <v>39132</v>
      </c>
      <c r="P4116">
        <v>124946</v>
      </c>
      <c r="Q4116" t="s">
        <v>93</v>
      </c>
      <c r="R4116">
        <v>472941</v>
      </c>
    </row>
    <row r="4117" spans="1:18" x14ac:dyDescent="0.25">
      <c r="A4117" t="s">
        <v>427</v>
      </c>
      <c r="B4117" t="s">
        <v>428</v>
      </c>
      <c r="C4117" t="s">
        <v>85</v>
      </c>
      <c r="D4117">
        <v>103</v>
      </c>
      <c r="E4117" t="s">
        <v>86</v>
      </c>
      <c r="F4117" t="s">
        <v>87</v>
      </c>
      <c r="G4117" t="s">
        <v>88</v>
      </c>
      <c r="H4117" t="s">
        <v>89</v>
      </c>
      <c r="I4117" t="s">
        <v>130</v>
      </c>
      <c r="J4117" t="s">
        <v>91</v>
      </c>
      <c r="K4117" t="s">
        <v>131</v>
      </c>
      <c r="L4117">
        <v>675</v>
      </c>
      <c r="M4117">
        <v>1044197</v>
      </c>
      <c r="N4117">
        <v>170042</v>
      </c>
      <c r="O4117">
        <v>39132</v>
      </c>
      <c r="P4117">
        <v>124946</v>
      </c>
      <c r="Q4117" t="s">
        <v>93</v>
      </c>
      <c r="R4117">
        <v>472941</v>
      </c>
    </row>
    <row r="4118" spans="1:18" x14ac:dyDescent="0.25">
      <c r="A4118" t="s">
        <v>427</v>
      </c>
      <c r="B4118" t="s">
        <v>428</v>
      </c>
      <c r="C4118" t="s">
        <v>85</v>
      </c>
      <c r="D4118">
        <v>103</v>
      </c>
      <c r="E4118" t="s">
        <v>86</v>
      </c>
      <c r="F4118" t="s">
        <v>87</v>
      </c>
      <c r="G4118" t="s">
        <v>88</v>
      </c>
      <c r="H4118" t="s">
        <v>89</v>
      </c>
      <c r="I4118" t="s">
        <v>132</v>
      </c>
      <c r="J4118" t="s">
        <v>91</v>
      </c>
      <c r="K4118" t="s">
        <v>133</v>
      </c>
      <c r="L4118">
        <v>-23641</v>
      </c>
      <c r="M4118">
        <v>1044197</v>
      </c>
      <c r="N4118">
        <v>170042</v>
      </c>
      <c r="O4118">
        <v>39132</v>
      </c>
      <c r="P4118">
        <v>124946</v>
      </c>
      <c r="Q4118" t="s">
        <v>93</v>
      </c>
      <c r="R4118">
        <v>472941</v>
      </c>
    </row>
    <row r="4119" spans="1:18" x14ac:dyDescent="0.25">
      <c r="A4119" t="s">
        <v>427</v>
      </c>
      <c r="B4119" t="s">
        <v>428</v>
      </c>
      <c r="C4119" t="s">
        <v>85</v>
      </c>
      <c r="D4119">
        <v>103</v>
      </c>
      <c r="E4119" t="s">
        <v>86</v>
      </c>
      <c r="F4119" t="s">
        <v>87</v>
      </c>
      <c r="G4119" t="s">
        <v>88</v>
      </c>
      <c r="H4119" t="s">
        <v>89</v>
      </c>
      <c r="I4119" t="s">
        <v>134</v>
      </c>
      <c r="J4119" t="s">
        <v>91</v>
      </c>
      <c r="K4119" t="s">
        <v>135</v>
      </c>
      <c r="L4119">
        <v>511756</v>
      </c>
      <c r="M4119">
        <v>1044197</v>
      </c>
      <c r="N4119">
        <v>170042</v>
      </c>
      <c r="O4119">
        <v>39132</v>
      </c>
      <c r="P4119">
        <v>124946</v>
      </c>
      <c r="Q4119" t="s">
        <v>93</v>
      </c>
      <c r="R4119">
        <v>472941</v>
      </c>
    </row>
    <row r="4120" spans="1:18" x14ac:dyDescent="0.25">
      <c r="A4120" t="s">
        <v>427</v>
      </c>
      <c r="B4120" t="s">
        <v>428</v>
      </c>
      <c r="C4120" t="s">
        <v>85</v>
      </c>
      <c r="D4120">
        <v>103</v>
      </c>
      <c r="E4120" t="s">
        <v>86</v>
      </c>
      <c r="F4120" t="s">
        <v>87</v>
      </c>
      <c r="G4120" t="s">
        <v>88</v>
      </c>
      <c r="H4120" t="s">
        <v>89</v>
      </c>
      <c r="I4120" t="s">
        <v>136</v>
      </c>
      <c r="J4120" t="s">
        <v>91</v>
      </c>
      <c r="K4120" t="s">
        <v>137</v>
      </c>
      <c r="L4120">
        <v>50</v>
      </c>
      <c r="M4120">
        <v>1044197</v>
      </c>
      <c r="N4120">
        <v>170042</v>
      </c>
      <c r="O4120">
        <v>39132</v>
      </c>
      <c r="P4120">
        <v>124946</v>
      </c>
      <c r="Q4120" t="s">
        <v>93</v>
      </c>
      <c r="R4120">
        <v>472941</v>
      </c>
    </row>
    <row r="4121" spans="1:18" x14ac:dyDescent="0.25">
      <c r="A4121" t="s">
        <v>427</v>
      </c>
      <c r="B4121" t="s">
        <v>428</v>
      </c>
      <c r="C4121" t="s">
        <v>85</v>
      </c>
      <c r="D4121">
        <v>103</v>
      </c>
      <c r="E4121" t="s">
        <v>86</v>
      </c>
      <c r="F4121" t="s">
        <v>87</v>
      </c>
      <c r="G4121" t="s">
        <v>88</v>
      </c>
      <c r="H4121" t="s">
        <v>89</v>
      </c>
      <c r="I4121" t="s">
        <v>138</v>
      </c>
      <c r="J4121" t="s">
        <v>91</v>
      </c>
      <c r="K4121" t="s">
        <v>139</v>
      </c>
      <c r="L4121">
        <v>177496</v>
      </c>
      <c r="M4121">
        <v>1044197</v>
      </c>
      <c r="N4121">
        <v>170042</v>
      </c>
      <c r="O4121">
        <v>39132</v>
      </c>
      <c r="P4121">
        <v>124946</v>
      </c>
      <c r="Q4121" t="s">
        <v>93</v>
      </c>
      <c r="R4121">
        <v>472941</v>
      </c>
    </row>
    <row r="4122" spans="1:18" x14ac:dyDescent="0.25">
      <c r="A4122" t="s">
        <v>427</v>
      </c>
      <c r="B4122" t="s">
        <v>428</v>
      </c>
      <c r="C4122" t="s">
        <v>85</v>
      </c>
      <c r="D4122">
        <v>103</v>
      </c>
      <c r="E4122" t="s">
        <v>86</v>
      </c>
      <c r="F4122" t="s">
        <v>87</v>
      </c>
      <c r="G4122" t="s">
        <v>88</v>
      </c>
      <c r="H4122" t="s">
        <v>89</v>
      </c>
      <c r="I4122" t="s">
        <v>140</v>
      </c>
      <c r="J4122" t="s">
        <v>91</v>
      </c>
      <c r="K4122" t="s">
        <v>141</v>
      </c>
      <c r="L4122">
        <v>0</v>
      </c>
      <c r="M4122">
        <v>1044197</v>
      </c>
      <c r="N4122">
        <v>170042</v>
      </c>
      <c r="O4122">
        <v>39132</v>
      </c>
      <c r="P4122">
        <v>124946</v>
      </c>
      <c r="Q4122" t="s">
        <v>93</v>
      </c>
      <c r="R4122">
        <v>472941</v>
      </c>
    </row>
    <row r="4123" spans="1:18" x14ac:dyDescent="0.25">
      <c r="A4123" t="s">
        <v>427</v>
      </c>
      <c r="B4123" t="s">
        <v>428</v>
      </c>
      <c r="C4123" t="s">
        <v>85</v>
      </c>
      <c r="D4123">
        <v>103</v>
      </c>
      <c r="E4123" t="s">
        <v>86</v>
      </c>
      <c r="F4123" t="s">
        <v>87</v>
      </c>
      <c r="G4123" t="s">
        <v>88</v>
      </c>
      <c r="H4123" t="s">
        <v>89</v>
      </c>
      <c r="I4123" t="s">
        <v>142</v>
      </c>
      <c r="J4123" t="s">
        <v>91</v>
      </c>
      <c r="K4123" t="s">
        <v>143</v>
      </c>
      <c r="L4123">
        <v>0</v>
      </c>
      <c r="M4123">
        <v>1044197</v>
      </c>
      <c r="N4123">
        <v>170042</v>
      </c>
      <c r="O4123">
        <v>39132</v>
      </c>
      <c r="P4123">
        <v>124946</v>
      </c>
      <c r="Q4123" t="s">
        <v>93</v>
      </c>
      <c r="R4123">
        <v>472941</v>
      </c>
    </row>
    <row r="4124" spans="1:18" x14ac:dyDescent="0.25">
      <c r="A4124" t="s">
        <v>427</v>
      </c>
      <c r="B4124" t="s">
        <v>428</v>
      </c>
      <c r="C4124" t="s">
        <v>85</v>
      </c>
      <c r="D4124">
        <v>103</v>
      </c>
      <c r="E4124" t="s">
        <v>86</v>
      </c>
      <c r="F4124" t="s">
        <v>87</v>
      </c>
      <c r="G4124" t="s">
        <v>88</v>
      </c>
      <c r="H4124" t="s">
        <v>89</v>
      </c>
      <c r="I4124" t="s">
        <v>144</v>
      </c>
      <c r="J4124" t="s">
        <v>91</v>
      </c>
      <c r="K4124" t="s">
        <v>145</v>
      </c>
      <c r="L4124">
        <v>0</v>
      </c>
      <c r="M4124">
        <v>1044197</v>
      </c>
      <c r="N4124">
        <v>170042</v>
      </c>
      <c r="O4124">
        <v>39132</v>
      </c>
      <c r="P4124">
        <v>124946</v>
      </c>
      <c r="Q4124" t="s">
        <v>93</v>
      </c>
      <c r="R4124">
        <v>472941</v>
      </c>
    </row>
    <row r="4125" spans="1:18" x14ac:dyDescent="0.25">
      <c r="A4125" t="s">
        <v>427</v>
      </c>
      <c r="B4125" t="s">
        <v>428</v>
      </c>
      <c r="C4125" t="s">
        <v>85</v>
      </c>
      <c r="D4125">
        <v>103</v>
      </c>
      <c r="E4125" t="s">
        <v>86</v>
      </c>
      <c r="F4125" t="s">
        <v>87</v>
      </c>
      <c r="G4125" t="s">
        <v>88</v>
      </c>
      <c r="H4125" t="s">
        <v>89</v>
      </c>
      <c r="I4125" t="s">
        <v>146</v>
      </c>
      <c r="J4125" t="s">
        <v>91</v>
      </c>
      <c r="K4125" t="s">
        <v>147</v>
      </c>
      <c r="L4125">
        <v>20138</v>
      </c>
      <c r="M4125">
        <v>1044197</v>
      </c>
      <c r="N4125">
        <v>170042</v>
      </c>
      <c r="O4125">
        <v>39132</v>
      </c>
      <c r="P4125">
        <v>124946</v>
      </c>
      <c r="Q4125" t="s">
        <v>93</v>
      </c>
      <c r="R4125">
        <v>472941</v>
      </c>
    </row>
    <row r="4126" spans="1:18" x14ac:dyDescent="0.25">
      <c r="A4126" t="s">
        <v>427</v>
      </c>
      <c r="B4126" t="s">
        <v>428</v>
      </c>
      <c r="C4126" t="s">
        <v>85</v>
      </c>
      <c r="D4126">
        <v>103</v>
      </c>
      <c r="E4126" t="s">
        <v>86</v>
      </c>
      <c r="F4126" t="s">
        <v>87</v>
      </c>
      <c r="G4126" t="s">
        <v>88</v>
      </c>
      <c r="H4126" t="s">
        <v>89</v>
      </c>
      <c r="I4126" t="s">
        <v>148</v>
      </c>
      <c r="J4126" t="s">
        <v>91</v>
      </c>
      <c r="K4126" t="s">
        <v>149</v>
      </c>
      <c r="L4126">
        <v>0</v>
      </c>
      <c r="M4126">
        <v>1044197</v>
      </c>
      <c r="N4126">
        <v>170042</v>
      </c>
      <c r="O4126">
        <v>39132</v>
      </c>
      <c r="P4126">
        <v>124946</v>
      </c>
      <c r="Q4126" t="s">
        <v>93</v>
      </c>
      <c r="R4126">
        <v>472941</v>
      </c>
    </row>
    <row r="4127" spans="1:18" x14ac:dyDescent="0.25">
      <c r="A4127" t="s">
        <v>427</v>
      </c>
      <c r="B4127" t="s">
        <v>428</v>
      </c>
      <c r="C4127" t="s">
        <v>85</v>
      </c>
      <c r="D4127">
        <v>103</v>
      </c>
      <c r="E4127" t="s">
        <v>86</v>
      </c>
      <c r="F4127" t="s">
        <v>87</v>
      </c>
      <c r="G4127" t="s">
        <v>88</v>
      </c>
      <c r="H4127" t="s">
        <v>89</v>
      </c>
      <c r="I4127" t="s">
        <v>150</v>
      </c>
      <c r="J4127" t="s">
        <v>91</v>
      </c>
      <c r="K4127" t="s">
        <v>151</v>
      </c>
      <c r="L4127">
        <v>15608</v>
      </c>
      <c r="M4127">
        <v>1044197</v>
      </c>
      <c r="N4127">
        <v>170042</v>
      </c>
      <c r="O4127">
        <v>39132</v>
      </c>
      <c r="P4127">
        <v>124946</v>
      </c>
      <c r="Q4127" t="s">
        <v>93</v>
      </c>
      <c r="R4127">
        <v>472941</v>
      </c>
    </row>
    <row r="4128" spans="1:18" x14ac:dyDescent="0.25">
      <c r="A4128" t="s">
        <v>427</v>
      </c>
      <c r="B4128" t="s">
        <v>428</v>
      </c>
      <c r="C4128" t="s">
        <v>85</v>
      </c>
      <c r="D4128">
        <v>103</v>
      </c>
      <c r="E4128" t="s">
        <v>86</v>
      </c>
      <c r="F4128" t="s">
        <v>87</v>
      </c>
      <c r="G4128" t="s">
        <v>88</v>
      </c>
      <c r="H4128" t="s">
        <v>89</v>
      </c>
      <c r="I4128" t="s">
        <v>152</v>
      </c>
      <c r="J4128" t="s">
        <v>91</v>
      </c>
      <c r="K4128" t="s">
        <v>153</v>
      </c>
      <c r="L4128">
        <v>4140</v>
      </c>
      <c r="M4128">
        <v>1044197</v>
      </c>
      <c r="N4128">
        <v>170042</v>
      </c>
      <c r="O4128">
        <v>39132</v>
      </c>
      <c r="P4128">
        <v>124946</v>
      </c>
      <c r="Q4128" t="s">
        <v>93</v>
      </c>
      <c r="R4128">
        <v>472941</v>
      </c>
    </row>
    <row r="4129" spans="1:18" x14ac:dyDescent="0.25">
      <c r="A4129" t="s">
        <v>427</v>
      </c>
      <c r="B4129" t="s">
        <v>428</v>
      </c>
      <c r="C4129" t="s">
        <v>85</v>
      </c>
      <c r="D4129">
        <v>103</v>
      </c>
      <c r="E4129" t="s">
        <v>86</v>
      </c>
      <c r="F4129" t="s">
        <v>87</v>
      </c>
      <c r="G4129" t="s">
        <v>88</v>
      </c>
      <c r="H4129" t="s">
        <v>89</v>
      </c>
      <c r="I4129" t="s">
        <v>154</v>
      </c>
      <c r="J4129" t="s">
        <v>91</v>
      </c>
      <c r="K4129" t="s">
        <v>155</v>
      </c>
      <c r="L4129">
        <v>0</v>
      </c>
      <c r="M4129">
        <v>1044197</v>
      </c>
      <c r="N4129">
        <v>170042</v>
      </c>
      <c r="O4129">
        <v>39132</v>
      </c>
      <c r="P4129">
        <v>124946</v>
      </c>
      <c r="Q4129" t="s">
        <v>93</v>
      </c>
      <c r="R4129">
        <v>472941</v>
      </c>
    </row>
    <row r="4130" spans="1:18" x14ac:dyDescent="0.25">
      <c r="A4130" t="s">
        <v>427</v>
      </c>
      <c r="B4130" t="s">
        <v>428</v>
      </c>
      <c r="C4130" t="s">
        <v>85</v>
      </c>
      <c r="D4130">
        <v>103</v>
      </c>
      <c r="E4130" t="s">
        <v>86</v>
      </c>
      <c r="F4130" t="s">
        <v>87</v>
      </c>
      <c r="G4130" t="s">
        <v>88</v>
      </c>
      <c r="H4130" t="s">
        <v>89</v>
      </c>
      <c r="I4130" t="s">
        <v>156</v>
      </c>
      <c r="J4130" t="s">
        <v>91</v>
      </c>
      <c r="K4130" t="s">
        <v>157</v>
      </c>
      <c r="L4130">
        <v>0</v>
      </c>
      <c r="M4130">
        <v>1044197</v>
      </c>
      <c r="N4130">
        <v>170042</v>
      </c>
      <c r="O4130">
        <v>39132</v>
      </c>
      <c r="P4130">
        <v>124946</v>
      </c>
      <c r="Q4130" t="s">
        <v>93</v>
      </c>
      <c r="R4130">
        <v>472941</v>
      </c>
    </row>
    <row r="4131" spans="1:18" x14ac:dyDescent="0.25">
      <c r="A4131" t="s">
        <v>427</v>
      </c>
      <c r="B4131" t="s">
        <v>428</v>
      </c>
      <c r="C4131" t="s">
        <v>85</v>
      </c>
      <c r="D4131">
        <v>103</v>
      </c>
      <c r="E4131" t="s">
        <v>86</v>
      </c>
      <c r="F4131" t="s">
        <v>87</v>
      </c>
      <c r="G4131" t="s">
        <v>88</v>
      </c>
      <c r="H4131" t="s">
        <v>89</v>
      </c>
      <c r="I4131" t="s">
        <v>158</v>
      </c>
      <c r="J4131" t="s">
        <v>91</v>
      </c>
      <c r="K4131" t="s">
        <v>159</v>
      </c>
      <c r="L4131">
        <v>7700</v>
      </c>
      <c r="M4131">
        <v>1044197</v>
      </c>
      <c r="N4131">
        <v>170042</v>
      </c>
      <c r="O4131">
        <v>39132</v>
      </c>
      <c r="P4131">
        <v>124946</v>
      </c>
      <c r="Q4131" t="s">
        <v>93</v>
      </c>
      <c r="R4131">
        <v>472941</v>
      </c>
    </row>
    <row r="4132" spans="1:18" x14ac:dyDescent="0.25">
      <c r="A4132" t="s">
        <v>427</v>
      </c>
      <c r="B4132" t="s">
        <v>428</v>
      </c>
      <c r="C4132" t="s">
        <v>85</v>
      </c>
      <c r="D4132">
        <v>103</v>
      </c>
      <c r="E4132" t="s">
        <v>86</v>
      </c>
      <c r="F4132" t="s">
        <v>87</v>
      </c>
      <c r="G4132" t="s">
        <v>88</v>
      </c>
      <c r="H4132" t="s">
        <v>89</v>
      </c>
      <c r="I4132" t="s">
        <v>160</v>
      </c>
      <c r="J4132" t="s">
        <v>91</v>
      </c>
      <c r="K4132" t="s">
        <v>161</v>
      </c>
      <c r="L4132">
        <v>800</v>
      </c>
      <c r="M4132">
        <v>1044197</v>
      </c>
      <c r="N4132">
        <v>170042</v>
      </c>
      <c r="O4132">
        <v>39132</v>
      </c>
      <c r="P4132">
        <v>124946</v>
      </c>
      <c r="Q4132" t="s">
        <v>93</v>
      </c>
      <c r="R4132">
        <v>472941</v>
      </c>
    </row>
    <row r="4133" spans="1:18" x14ac:dyDescent="0.25">
      <c r="A4133" t="s">
        <v>427</v>
      </c>
      <c r="B4133" t="s">
        <v>428</v>
      </c>
      <c r="C4133" t="s">
        <v>85</v>
      </c>
      <c r="D4133">
        <v>103</v>
      </c>
      <c r="E4133" t="s">
        <v>86</v>
      </c>
      <c r="F4133" t="s">
        <v>87</v>
      </c>
      <c r="G4133" t="s">
        <v>88</v>
      </c>
      <c r="H4133" t="s">
        <v>89</v>
      </c>
      <c r="I4133" t="s">
        <v>162</v>
      </c>
      <c r="J4133" t="s">
        <v>91</v>
      </c>
      <c r="K4133" t="s">
        <v>163</v>
      </c>
      <c r="L4133">
        <v>80</v>
      </c>
      <c r="M4133">
        <v>1044197</v>
      </c>
      <c r="N4133">
        <v>170042</v>
      </c>
      <c r="O4133">
        <v>39132</v>
      </c>
      <c r="P4133">
        <v>124946</v>
      </c>
      <c r="Q4133" t="s">
        <v>93</v>
      </c>
      <c r="R4133">
        <v>472941</v>
      </c>
    </row>
    <row r="4134" spans="1:18" x14ac:dyDescent="0.25">
      <c r="A4134" t="s">
        <v>427</v>
      </c>
      <c r="B4134" t="s">
        <v>428</v>
      </c>
      <c r="C4134" t="s">
        <v>85</v>
      </c>
      <c r="D4134">
        <v>103</v>
      </c>
      <c r="E4134" t="s">
        <v>86</v>
      </c>
      <c r="F4134" t="s">
        <v>87</v>
      </c>
      <c r="G4134" t="s">
        <v>88</v>
      </c>
      <c r="H4134" t="s">
        <v>89</v>
      </c>
      <c r="I4134" t="s">
        <v>164</v>
      </c>
      <c r="J4134" t="s">
        <v>91</v>
      </c>
      <c r="K4134" t="s">
        <v>165</v>
      </c>
      <c r="L4134">
        <v>4500</v>
      </c>
      <c r="M4134">
        <v>1044197</v>
      </c>
      <c r="N4134">
        <v>170042</v>
      </c>
      <c r="O4134">
        <v>39132</v>
      </c>
      <c r="P4134">
        <v>124946</v>
      </c>
      <c r="Q4134" t="s">
        <v>93</v>
      </c>
      <c r="R4134">
        <v>472941</v>
      </c>
    </row>
    <row r="4135" spans="1:18" x14ac:dyDescent="0.25">
      <c r="A4135" t="s">
        <v>427</v>
      </c>
      <c r="B4135" t="s">
        <v>428</v>
      </c>
      <c r="C4135" t="s">
        <v>85</v>
      </c>
      <c r="D4135">
        <v>103</v>
      </c>
      <c r="E4135" t="s">
        <v>86</v>
      </c>
      <c r="F4135" t="s">
        <v>87</v>
      </c>
      <c r="G4135" t="s">
        <v>88</v>
      </c>
      <c r="H4135" t="s">
        <v>89</v>
      </c>
      <c r="I4135" t="s">
        <v>166</v>
      </c>
      <c r="J4135" t="s">
        <v>91</v>
      </c>
      <c r="K4135" t="s">
        <v>167</v>
      </c>
      <c r="L4135">
        <v>0</v>
      </c>
      <c r="M4135">
        <v>1044197</v>
      </c>
      <c r="N4135">
        <v>170042</v>
      </c>
      <c r="O4135">
        <v>39132</v>
      </c>
      <c r="P4135">
        <v>124946</v>
      </c>
      <c r="Q4135" t="s">
        <v>93</v>
      </c>
      <c r="R4135">
        <v>472941</v>
      </c>
    </row>
    <row r="4136" spans="1:18" x14ac:dyDescent="0.25">
      <c r="A4136" t="s">
        <v>427</v>
      </c>
      <c r="B4136" t="s">
        <v>428</v>
      </c>
      <c r="C4136" t="s">
        <v>85</v>
      </c>
      <c r="D4136">
        <v>103</v>
      </c>
      <c r="E4136" t="s">
        <v>86</v>
      </c>
      <c r="F4136" t="s">
        <v>87</v>
      </c>
      <c r="G4136" t="s">
        <v>88</v>
      </c>
      <c r="H4136" t="s">
        <v>89</v>
      </c>
      <c r="I4136" t="s">
        <v>168</v>
      </c>
      <c r="J4136" t="s">
        <v>91</v>
      </c>
      <c r="K4136" t="s">
        <v>169</v>
      </c>
      <c r="L4136">
        <v>1068</v>
      </c>
      <c r="M4136">
        <v>1044197</v>
      </c>
      <c r="N4136">
        <v>170042</v>
      </c>
      <c r="O4136">
        <v>39132</v>
      </c>
      <c r="P4136">
        <v>124946</v>
      </c>
      <c r="Q4136" t="s">
        <v>93</v>
      </c>
      <c r="R4136">
        <v>472941</v>
      </c>
    </row>
    <row r="4137" spans="1:18" x14ac:dyDescent="0.25">
      <c r="A4137" t="s">
        <v>427</v>
      </c>
      <c r="B4137" t="s">
        <v>428</v>
      </c>
      <c r="C4137" t="s">
        <v>85</v>
      </c>
      <c r="D4137">
        <v>103</v>
      </c>
      <c r="E4137" t="s">
        <v>86</v>
      </c>
      <c r="F4137" t="s">
        <v>87</v>
      </c>
      <c r="G4137" t="s">
        <v>88</v>
      </c>
      <c r="H4137" t="s">
        <v>89</v>
      </c>
      <c r="I4137" t="s">
        <v>170</v>
      </c>
      <c r="J4137" t="s">
        <v>91</v>
      </c>
      <c r="K4137" t="s">
        <v>171</v>
      </c>
      <c r="L4137">
        <v>1926</v>
      </c>
      <c r="M4137">
        <v>1044197</v>
      </c>
      <c r="N4137">
        <v>170042</v>
      </c>
      <c r="O4137">
        <v>39132</v>
      </c>
      <c r="P4137">
        <v>124946</v>
      </c>
      <c r="Q4137" t="s">
        <v>93</v>
      </c>
      <c r="R4137">
        <v>472941</v>
      </c>
    </row>
    <row r="4138" spans="1:18" x14ac:dyDescent="0.25">
      <c r="A4138" t="s">
        <v>427</v>
      </c>
      <c r="B4138" t="s">
        <v>428</v>
      </c>
      <c r="C4138" t="s">
        <v>85</v>
      </c>
      <c r="D4138">
        <v>103</v>
      </c>
      <c r="E4138" t="s">
        <v>86</v>
      </c>
      <c r="F4138" t="s">
        <v>87</v>
      </c>
      <c r="G4138" t="s">
        <v>88</v>
      </c>
      <c r="H4138" t="s">
        <v>89</v>
      </c>
      <c r="I4138" t="s">
        <v>172</v>
      </c>
      <c r="J4138" t="s">
        <v>91</v>
      </c>
      <c r="K4138" t="s">
        <v>173</v>
      </c>
      <c r="L4138">
        <v>0</v>
      </c>
      <c r="M4138">
        <v>1044197</v>
      </c>
      <c r="N4138">
        <v>170042</v>
      </c>
      <c r="O4138">
        <v>39132</v>
      </c>
      <c r="P4138">
        <v>124946</v>
      </c>
      <c r="Q4138" t="s">
        <v>93</v>
      </c>
      <c r="R4138">
        <v>472941</v>
      </c>
    </row>
    <row r="4139" spans="1:18" x14ac:dyDescent="0.25">
      <c r="A4139" t="s">
        <v>427</v>
      </c>
      <c r="B4139" t="s">
        <v>428</v>
      </c>
      <c r="C4139" t="s">
        <v>85</v>
      </c>
      <c r="D4139">
        <v>103</v>
      </c>
      <c r="E4139" t="s">
        <v>86</v>
      </c>
      <c r="F4139" t="s">
        <v>87</v>
      </c>
      <c r="G4139" t="s">
        <v>88</v>
      </c>
      <c r="H4139" t="s">
        <v>89</v>
      </c>
      <c r="I4139" t="s">
        <v>174</v>
      </c>
      <c r="J4139" t="s">
        <v>91</v>
      </c>
      <c r="K4139" t="s">
        <v>175</v>
      </c>
      <c r="L4139">
        <v>0</v>
      </c>
      <c r="M4139">
        <v>1044197</v>
      </c>
      <c r="N4139">
        <v>170042</v>
      </c>
      <c r="O4139">
        <v>39132</v>
      </c>
      <c r="P4139">
        <v>124946</v>
      </c>
      <c r="Q4139" t="s">
        <v>93</v>
      </c>
      <c r="R4139">
        <v>472941</v>
      </c>
    </row>
    <row r="4140" spans="1:18" x14ac:dyDescent="0.25">
      <c r="A4140" t="s">
        <v>427</v>
      </c>
      <c r="B4140" t="s">
        <v>428</v>
      </c>
      <c r="C4140" t="s">
        <v>85</v>
      </c>
      <c r="D4140">
        <v>103</v>
      </c>
      <c r="E4140" t="s">
        <v>86</v>
      </c>
      <c r="F4140" t="s">
        <v>87</v>
      </c>
      <c r="G4140" t="s">
        <v>88</v>
      </c>
      <c r="H4140" t="s">
        <v>89</v>
      </c>
      <c r="I4140" t="s">
        <v>176</v>
      </c>
      <c r="J4140" t="s">
        <v>91</v>
      </c>
      <c r="K4140" t="s">
        <v>177</v>
      </c>
      <c r="L4140">
        <v>0</v>
      </c>
      <c r="M4140">
        <v>1044197</v>
      </c>
      <c r="N4140">
        <v>170042</v>
      </c>
      <c r="O4140">
        <v>39132</v>
      </c>
      <c r="P4140">
        <v>124946</v>
      </c>
      <c r="Q4140" t="s">
        <v>93</v>
      </c>
      <c r="R4140">
        <v>472941</v>
      </c>
    </row>
    <row r="4141" spans="1:18" x14ac:dyDescent="0.25">
      <c r="A4141" t="s">
        <v>427</v>
      </c>
      <c r="B4141" t="s">
        <v>428</v>
      </c>
      <c r="C4141" t="s">
        <v>85</v>
      </c>
      <c r="D4141">
        <v>103</v>
      </c>
      <c r="E4141" t="s">
        <v>86</v>
      </c>
      <c r="F4141" t="s">
        <v>87</v>
      </c>
      <c r="G4141" t="s">
        <v>88</v>
      </c>
      <c r="H4141" t="s">
        <v>89</v>
      </c>
      <c r="I4141" t="s">
        <v>178</v>
      </c>
      <c r="J4141" t="s">
        <v>91</v>
      </c>
      <c r="K4141" t="s">
        <v>179</v>
      </c>
      <c r="L4141">
        <v>14748</v>
      </c>
      <c r="M4141">
        <v>1044197</v>
      </c>
      <c r="N4141">
        <v>170042</v>
      </c>
      <c r="O4141">
        <v>39132</v>
      </c>
      <c r="P4141">
        <v>124946</v>
      </c>
      <c r="Q4141" t="s">
        <v>93</v>
      </c>
      <c r="R4141">
        <v>472941</v>
      </c>
    </row>
    <row r="4142" spans="1:18" x14ac:dyDescent="0.25">
      <c r="A4142" t="s">
        <v>427</v>
      </c>
      <c r="B4142" t="s">
        <v>428</v>
      </c>
      <c r="C4142" t="s">
        <v>85</v>
      </c>
      <c r="D4142">
        <v>103</v>
      </c>
      <c r="E4142" t="s">
        <v>86</v>
      </c>
      <c r="F4142" t="s">
        <v>87</v>
      </c>
      <c r="G4142" t="s">
        <v>88</v>
      </c>
      <c r="H4142" t="s">
        <v>89</v>
      </c>
      <c r="I4142" t="s">
        <v>180</v>
      </c>
      <c r="J4142" t="s">
        <v>91</v>
      </c>
      <c r="K4142" t="s">
        <v>181</v>
      </c>
      <c r="L4142">
        <v>29524</v>
      </c>
      <c r="M4142">
        <v>1044197</v>
      </c>
      <c r="N4142">
        <v>170042</v>
      </c>
      <c r="O4142">
        <v>39132</v>
      </c>
      <c r="P4142">
        <v>124946</v>
      </c>
      <c r="Q4142" t="s">
        <v>93</v>
      </c>
      <c r="R4142">
        <v>472941</v>
      </c>
    </row>
    <row r="4143" spans="1:18" x14ac:dyDescent="0.25">
      <c r="A4143" t="s">
        <v>427</v>
      </c>
      <c r="B4143" t="s">
        <v>428</v>
      </c>
      <c r="C4143" t="s">
        <v>85</v>
      </c>
      <c r="D4143">
        <v>103</v>
      </c>
      <c r="E4143" t="s">
        <v>86</v>
      </c>
      <c r="F4143" t="s">
        <v>87</v>
      </c>
      <c r="G4143" t="s">
        <v>88</v>
      </c>
      <c r="H4143" t="s">
        <v>89</v>
      </c>
      <c r="I4143" t="s">
        <v>182</v>
      </c>
      <c r="J4143" t="s">
        <v>91</v>
      </c>
      <c r="K4143" t="s">
        <v>183</v>
      </c>
      <c r="L4143">
        <v>0</v>
      </c>
      <c r="M4143">
        <v>1044197</v>
      </c>
      <c r="N4143">
        <v>170042</v>
      </c>
      <c r="O4143">
        <v>39132</v>
      </c>
      <c r="P4143">
        <v>124946</v>
      </c>
      <c r="Q4143" t="s">
        <v>93</v>
      </c>
      <c r="R4143">
        <v>472941</v>
      </c>
    </row>
    <row r="4144" spans="1:18" x14ac:dyDescent="0.25">
      <c r="A4144" t="s">
        <v>427</v>
      </c>
      <c r="B4144" t="s">
        <v>428</v>
      </c>
      <c r="C4144" t="s">
        <v>85</v>
      </c>
      <c r="D4144">
        <v>103</v>
      </c>
      <c r="E4144" t="s">
        <v>86</v>
      </c>
      <c r="F4144" t="s">
        <v>87</v>
      </c>
      <c r="G4144" t="s">
        <v>88</v>
      </c>
      <c r="H4144" t="s">
        <v>89</v>
      </c>
      <c r="I4144" t="s">
        <v>184</v>
      </c>
      <c r="J4144" t="s">
        <v>91</v>
      </c>
      <c r="K4144" t="s">
        <v>185</v>
      </c>
      <c r="L4144">
        <v>0</v>
      </c>
      <c r="M4144">
        <v>1044197</v>
      </c>
      <c r="N4144">
        <v>170042</v>
      </c>
      <c r="O4144">
        <v>39132</v>
      </c>
      <c r="P4144">
        <v>124946</v>
      </c>
      <c r="Q4144" t="s">
        <v>93</v>
      </c>
      <c r="R4144">
        <v>472941</v>
      </c>
    </row>
    <row r="4145" spans="1:18" x14ac:dyDescent="0.25">
      <c r="A4145" t="s">
        <v>427</v>
      </c>
      <c r="B4145" t="s">
        <v>428</v>
      </c>
      <c r="C4145" t="s">
        <v>85</v>
      </c>
      <c r="D4145">
        <v>103</v>
      </c>
      <c r="E4145" t="s">
        <v>86</v>
      </c>
      <c r="F4145" t="s">
        <v>87</v>
      </c>
      <c r="G4145" t="s">
        <v>88</v>
      </c>
      <c r="H4145" t="s">
        <v>89</v>
      </c>
      <c r="I4145" t="s">
        <v>186</v>
      </c>
      <c r="J4145" t="s">
        <v>91</v>
      </c>
      <c r="K4145" t="s">
        <v>187</v>
      </c>
      <c r="L4145">
        <v>0</v>
      </c>
      <c r="M4145">
        <v>1044197</v>
      </c>
      <c r="N4145">
        <v>170042</v>
      </c>
      <c r="O4145">
        <v>39132</v>
      </c>
      <c r="P4145">
        <v>124946</v>
      </c>
      <c r="Q4145" t="s">
        <v>93</v>
      </c>
      <c r="R4145">
        <v>472941</v>
      </c>
    </row>
    <row r="4146" spans="1:18" x14ac:dyDescent="0.25">
      <c r="A4146" t="s">
        <v>427</v>
      </c>
      <c r="B4146" t="s">
        <v>428</v>
      </c>
      <c r="C4146" t="s">
        <v>85</v>
      </c>
      <c r="D4146">
        <v>103</v>
      </c>
      <c r="E4146" t="s">
        <v>86</v>
      </c>
      <c r="F4146" t="s">
        <v>87</v>
      </c>
      <c r="G4146" t="s">
        <v>88</v>
      </c>
      <c r="H4146" t="s">
        <v>89</v>
      </c>
      <c r="I4146" t="s">
        <v>188</v>
      </c>
      <c r="J4146" t="s">
        <v>91</v>
      </c>
      <c r="K4146" t="s">
        <v>189</v>
      </c>
      <c r="L4146">
        <v>0</v>
      </c>
      <c r="M4146">
        <v>1044197</v>
      </c>
      <c r="N4146">
        <v>170042</v>
      </c>
      <c r="O4146">
        <v>39132</v>
      </c>
      <c r="P4146">
        <v>124946</v>
      </c>
      <c r="Q4146" t="s">
        <v>93</v>
      </c>
      <c r="R4146">
        <v>472941</v>
      </c>
    </row>
    <row r="4147" spans="1:18" x14ac:dyDescent="0.25">
      <c r="A4147" t="s">
        <v>427</v>
      </c>
      <c r="B4147" t="s">
        <v>428</v>
      </c>
      <c r="C4147" t="s">
        <v>85</v>
      </c>
      <c r="D4147">
        <v>103</v>
      </c>
      <c r="E4147" t="s">
        <v>86</v>
      </c>
      <c r="F4147" t="s">
        <v>87</v>
      </c>
      <c r="G4147" t="s">
        <v>88</v>
      </c>
      <c r="H4147" t="s">
        <v>89</v>
      </c>
      <c r="I4147" t="s">
        <v>190</v>
      </c>
      <c r="J4147" t="s">
        <v>91</v>
      </c>
      <c r="K4147" t="s">
        <v>191</v>
      </c>
      <c r="L4147">
        <v>800</v>
      </c>
      <c r="M4147">
        <v>1044197</v>
      </c>
      <c r="N4147">
        <v>170042</v>
      </c>
      <c r="O4147">
        <v>39132</v>
      </c>
      <c r="P4147">
        <v>124946</v>
      </c>
      <c r="Q4147" t="s">
        <v>93</v>
      </c>
      <c r="R4147">
        <v>472941</v>
      </c>
    </row>
    <row r="4148" spans="1:18" x14ac:dyDescent="0.25">
      <c r="A4148" t="s">
        <v>427</v>
      </c>
      <c r="B4148" t="s">
        <v>428</v>
      </c>
      <c r="C4148" t="s">
        <v>85</v>
      </c>
      <c r="D4148">
        <v>103</v>
      </c>
      <c r="E4148" t="s">
        <v>86</v>
      </c>
      <c r="F4148" t="s">
        <v>87</v>
      </c>
      <c r="G4148" t="s">
        <v>88</v>
      </c>
      <c r="H4148" t="s">
        <v>89</v>
      </c>
      <c r="I4148" t="s">
        <v>192</v>
      </c>
      <c r="J4148" t="s">
        <v>91</v>
      </c>
      <c r="K4148" t="s">
        <v>193</v>
      </c>
      <c r="L4148">
        <v>115</v>
      </c>
      <c r="M4148">
        <v>1044197</v>
      </c>
      <c r="N4148">
        <v>170042</v>
      </c>
      <c r="O4148">
        <v>39132</v>
      </c>
      <c r="P4148">
        <v>124946</v>
      </c>
      <c r="Q4148" t="s">
        <v>93</v>
      </c>
      <c r="R4148">
        <v>472941</v>
      </c>
    </row>
    <row r="4149" spans="1:18" x14ac:dyDescent="0.25">
      <c r="A4149" t="s">
        <v>427</v>
      </c>
      <c r="B4149" t="s">
        <v>428</v>
      </c>
      <c r="C4149" t="s">
        <v>85</v>
      </c>
      <c r="D4149">
        <v>103</v>
      </c>
      <c r="E4149" t="s">
        <v>86</v>
      </c>
      <c r="F4149" t="s">
        <v>87</v>
      </c>
      <c r="G4149" t="s">
        <v>88</v>
      </c>
      <c r="H4149" t="s">
        <v>89</v>
      </c>
      <c r="I4149" t="s">
        <v>194</v>
      </c>
      <c r="J4149" t="s">
        <v>91</v>
      </c>
      <c r="K4149" t="s">
        <v>195</v>
      </c>
      <c r="L4149">
        <v>19553</v>
      </c>
      <c r="M4149">
        <v>1044197</v>
      </c>
      <c r="N4149">
        <v>170042</v>
      </c>
      <c r="O4149">
        <v>39132</v>
      </c>
      <c r="P4149">
        <v>124946</v>
      </c>
      <c r="Q4149" t="s">
        <v>93</v>
      </c>
      <c r="R4149">
        <v>472941</v>
      </c>
    </row>
    <row r="4150" spans="1:18" x14ac:dyDescent="0.25">
      <c r="A4150" t="s">
        <v>427</v>
      </c>
      <c r="B4150" t="s">
        <v>428</v>
      </c>
      <c r="C4150" t="s">
        <v>85</v>
      </c>
      <c r="D4150">
        <v>103</v>
      </c>
      <c r="E4150" t="s">
        <v>86</v>
      </c>
      <c r="F4150" t="s">
        <v>87</v>
      </c>
      <c r="G4150" t="s">
        <v>88</v>
      </c>
      <c r="H4150" t="s">
        <v>89</v>
      </c>
      <c r="I4150" t="s">
        <v>196</v>
      </c>
      <c r="J4150" t="s">
        <v>91</v>
      </c>
      <c r="K4150" t="s">
        <v>197</v>
      </c>
      <c r="L4150">
        <v>26817</v>
      </c>
      <c r="M4150">
        <v>1044197</v>
      </c>
      <c r="N4150">
        <v>170042</v>
      </c>
      <c r="O4150">
        <v>39132</v>
      </c>
      <c r="P4150">
        <v>124946</v>
      </c>
      <c r="Q4150" t="s">
        <v>93</v>
      </c>
      <c r="R4150">
        <v>472941</v>
      </c>
    </row>
    <row r="4151" spans="1:18" x14ac:dyDescent="0.25">
      <c r="A4151" t="s">
        <v>427</v>
      </c>
      <c r="B4151" t="s">
        <v>428</v>
      </c>
      <c r="C4151" t="s">
        <v>85</v>
      </c>
      <c r="D4151">
        <v>103</v>
      </c>
      <c r="E4151" t="s">
        <v>86</v>
      </c>
      <c r="F4151" t="s">
        <v>87</v>
      </c>
      <c r="G4151" t="s">
        <v>88</v>
      </c>
      <c r="H4151" t="s">
        <v>89</v>
      </c>
      <c r="I4151" t="s">
        <v>198</v>
      </c>
      <c r="J4151" t="s">
        <v>91</v>
      </c>
      <c r="K4151" t="s">
        <v>199</v>
      </c>
      <c r="L4151">
        <v>0</v>
      </c>
      <c r="M4151">
        <v>1044197</v>
      </c>
      <c r="N4151">
        <v>170042</v>
      </c>
      <c r="O4151">
        <v>39132</v>
      </c>
      <c r="P4151">
        <v>124946</v>
      </c>
      <c r="Q4151" t="s">
        <v>93</v>
      </c>
      <c r="R4151">
        <v>472941</v>
      </c>
    </row>
    <row r="4152" spans="1:18" x14ac:dyDescent="0.25">
      <c r="A4152" t="s">
        <v>427</v>
      </c>
      <c r="B4152" t="s">
        <v>428</v>
      </c>
      <c r="C4152" t="s">
        <v>85</v>
      </c>
      <c r="D4152">
        <v>103</v>
      </c>
      <c r="E4152" t="s">
        <v>86</v>
      </c>
      <c r="F4152" t="s">
        <v>87</v>
      </c>
      <c r="G4152" t="s">
        <v>88</v>
      </c>
      <c r="H4152" t="s">
        <v>89</v>
      </c>
      <c r="I4152" t="s">
        <v>200</v>
      </c>
      <c r="J4152" t="s">
        <v>91</v>
      </c>
      <c r="K4152" t="s">
        <v>201</v>
      </c>
      <c r="L4152">
        <v>14602</v>
      </c>
      <c r="M4152">
        <v>1044197</v>
      </c>
      <c r="N4152">
        <v>170042</v>
      </c>
      <c r="O4152">
        <v>39132</v>
      </c>
      <c r="P4152">
        <v>124946</v>
      </c>
      <c r="Q4152" t="s">
        <v>93</v>
      </c>
      <c r="R4152">
        <v>472941</v>
      </c>
    </row>
    <row r="4153" spans="1:18" x14ac:dyDescent="0.25">
      <c r="A4153" t="s">
        <v>427</v>
      </c>
      <c r="B4153" t="s">
        <v>428</v>
      </c>
      <c r="C4153" t="s">
        <v>85</v>
      </c>
      <c r="D4153">
        <v>103</v>
      </c>
      <c r="E4153" t="s">
        <v>86</v>
      </c>
      <c r="F4153" t="s">
        <v>87</v>
      </c>
      <c r="G4153" t="s">
        <v>88</v>
      </c>
      <c r="H4153" t="s">
        <v>89</v>
      </c>
      <c r="I4153" t="s">
        <v>202</v>
      </c>
      <c r="J4153" t="s">
        <v>91</v>
      </c>
      <c r="K4153" t="s">
        <v>203</v>
      </c>
      <c r="L4153">
        <v>2078</v>
      </c>
      <c r="M4153">
        <v>1044197</v>
      </c>
      <c r="N4153">
        <v>170042</v>
      </c>
      <c r="O4153">
        <v>39132</v>
      </c>
      <c r="P4153">
        <v>124946</v>
      </c>
      <c r="Q4153" t="s">
        <v>93</v>
      </c>
      <c r="R4153">
        <v>472941</v>
      </c>
    </row>
    <row r="4154" spans="1:18" x14ac:dyDescent="0.25">
      <c r="A4154" t="s">
        <v>427</v>
      </c>
      <c r="B4154" t="s">
        <v>428</v>
      </c>
      <c r="C4154" t="s">
        <v>85</v>
      </c>
      <c r="D4154">
        <v>103</v>
      </c>
      <c r="E4154" t="s">
        <v>86</v>
      </c>
      <c r="F4154" t="s">
        <v>87</v>
      </c>
      <c r="G4154" t="s">
        <v>88</v>
      </c>
      <c r="H4154" t="s">
        <v>89</v>
      </c>
      <c r="I4154" t="s">
        <v>204</v>
      </c>
      <c r="J4154" t="s">
        <v>91</v>
      </c>
      <c r="K4154" t="s">
        <v>205</v>
      </c>
      <c r="L4154">
        <v>0</v>
      </c>
      <c r="M4154">
        <v>1044197</v>
      </c>
      <c r="N4154">
        <v>170042</v>
      </c>
      <c r="O4154">
        <v>39132</v>
      </c>
      <c r="P4154">
        <v>124946</v>
      </c>
      <c r="Q4154" t="s">
        <v>93</v>
      </c>
      <c r="R4154">
        <v>472941</v>
      </c>
    </row>
    <row r="4155" spans="1:18" x14ac:dyDescent="0.25">
      <c r="A4155" t="s">
        <v>427</v>
      </c>
      <c r="B4155" t="s">
        <v>428</v>
      </c>
      <c r="C4155" t="s">
        <v>85</v>
      </c>
      <c r="D4155">
        <v>103</v>
      </c>
      <c r="E4155" t="s">
        <v>86</v>
      </c>
      <c r="F4155" t="s">
        <v>87</v>
      </c>
      <c r="G4155" t="s">
        <v>88</v>
      </c>
      <c r="H4155" t="s">
        <v>89</v>
      </c>
      <c r="I4155" t="s">
        <v>206</v>
      </c>
      <c r="J4155" t="s">
        <v>91</v>
      </c>
      <c r="K4155" t="s">
        <v>207</v>
      </c>
      <c r="L4155">
        <v>1812</v>
      </c>
      <c r="M4155">
        <v>1044197</v>
      </c>
      <c r="N4155">
        <v>170042</v>
      </c>
      <c r="O4155">
        <v>39132</v>
      </c>
      <c r="P4155">
        <v>124946</v>
      </c>
      <c r="Q4155" t="s">
        <v>93</v>
      </c>
      <c r="R4155">
        <v>472941</v>
      </c>
    </row>
    <row r="4156" spans="1:18" x14ac:dyDescent="0.25">
      <c r="A4156" t="s">
        <v>427</v>
      </c>
      <c r="B4156" t="s">
        <v>428</v>
      </c>
      <c r="C4156" t="s">
        <v>85</v>
      </c>
      <c r="D4156">
        <v>103</v>
      </c>
      <c r="E4156" t="s">
        <v>86</v>
      </c>
      <c r="F4156" t="s">
        <v>87</v>
      </c>
      <c r="G4156" t="s">
        <v>88</v>
      </c>
      <c r="H4156" t="s">
        <v>89</v>
      </c>
      <c r="I4156" t="s">
        <v>208</v>
      </c>
      <c r="J4156" t="s">
        <v>91</v>
      </c>
      <c r="K4156" t="s">
        <v>209</v>
      </c>
      <c r="L4156">
        <v>4016</v>
      </c>
      <c r="M4156">
        <v>1044197</v>
      </c>
      <c r="N4156">
        <v>170042</v>
      </c>
      <c r="O4156">
        <v>39132</v>
      </c>
      <c r="P4156">
        <v>124946</v>
      </c>
      <c r="Q4156" t="s">
        <v>93</v>
      </c>
      <c r="R4156">
        <v>472941</v>
      </c>
    </row>
    <row r="4157" spans="1:18" x14ac:dyDescent="0.25">
      <c r="A4157" t="s">
        <v>427</v>
      </c>
      <c r="B4157" t="s">
        <v>428</v>
      </c>
      <c r="C4157" t="s">
        <v>85</v>
      </c>
      <c r="D4157">
        <v>103</v>
      </c>
      <c r="E4157" t="s">
        <v>86</v>
      </c>
      <c r="F4157" t="s">
        <v>87</v>
      </c>
      <c r="G4157" t="s">
        <v>88</v>
      </c>
      <c r="H4157" t="s">
        <v>89</v>
      </c>
      <c r="I4157" t="s">
        <v>210</v>
      </c>
      <c r="J4157" t="s">
        <v>91</v>
      </c>
      <c r="K4157" t="s">
        <v>211</v>
      </c>
      <c r="L4157">
        <v>11375</v>
      </c>
      <c r="M4157">
        <v>1044197</v>
      </c>
      <c r="N4157">
        <v>170042</v>
      </c>
      <c r="O4157">
        <v>39132</v>
      </c>
      <c r="P4157">
        <v>124946</v>
      </c>
      <c r="Q4157" t="s">
        <v>93</v>
      </c>
      <c r="R4157">
        <v>472941</v>
      </c>
    </row>
    <row r="4158" spans="1:18" x14ac:dyDescent="0.25">
      <c r="A4158" t="s">
        <v>427</v>
      </c>
      <c r="B4158" t="s">
        <v>428</v>
      </c>
      <c r="C4158" t="s">
        <v>85</v>
      </c>
      <c r="D4158">
        <v>103</v>
      </c>
      <c r="E4158" t="s">
        <v>86</v>
      </c>
      <c r="F4158" t="s">
        <v>87</v>
      </c>
      <c r="G4158" t="s">
        <v>88</v>
      </c>
      <c r="H4158" t="s">
        <v>89</v>
      </c>
      <c r="I4158" t="s">
        <v>212</v>
      </c>
      <c r="J4158" t="s">
        <v>91</v>
      </c>
      <c r="K4158" t="s">
        <v>213</v>
      </c>
      <c r="L4158">
        <v>900</v>
      </c>
      <c r="M4158">
        <v>1044197</v>
      </c>
      <c r="N4158">
        <v>170042</v>
      </c>
      <c r="O4158">
        <v>39132</v>
      </c>
      <c r="P4158">
        <v>124946</v>
      </c>
      <c r="Q4158" t="s">
        <v>93</v>
      </c>
      <c r="R4158">
        <v>472941</v>
      </c>
    </row>
    <row r="4159" spans="1:18" x14ac:dyDescent="0.25">
      <c r="A4159" t="s">
        <v>427</v>
      </c>
      <c r="B4159" t="s">
        <v>428</v>
      </c>
      <c r="C4159" t="s">
        <v>85</v>
      </c>
      <c r="D4159">
        <v>103</v>
      </c>
      <c r="E4159" t="s">
        <v>86</v>
      </c>
      <c r="F4159" t="s">
        <v>87</v>
      </c>
      <c r="G4159" t="s">
        <v>88</v>
      </c>
      <c r="H4159" t="s">
        <v>89</v>
      </c>
      <c r="I4159" t="s">
        <v>214</v>
      </c>
      <c r="J4159" t="s">
        <v>91</v>
      </c>
      <c r="K4159" t="s">
        <v>215</v>
      </c>
      <c r="L4159">
        <v>57317</v>
      </c>
      <c r="M4159">
        <v>1044197</v>
      </c>
      <c r="N4159">
        <v>170042</v>
      </c>
      <c r="O4159">
        <v>39132</v>
      </c>
      <c r="P4159">
        <v>124946</v>
      </c>
      <c r="Q4159" t="s">
        <v>93</v>
      </c>
      <c r="R4159">
        <v>472941</v>
      </c>
    </row>
    <row r="4160" spans="1:18" x14ac:dyDescent="0.25">
      <c r="A4160" t="s">
        <v>427</v>
      </c>
      <c r="B4160" t="s">
        <v>428</v>
      </c>
      <c r="C4160" t="s">
        <v>85</v>
      </c>
      <c r="D4160">
        <v>103</v>
      </c>
      <c r="E4160" t="s">
        <v>86</v>
      </c>
      <c r="F4160" t="s">
        <v>87</v>
      </c>
      <c r="G4160" t="s">
        <v>88</v>
      </c>
      <c r="H4160" t="s">
        <v>89</v>
      </c>
      <c r="I4160" t="s">
        <v>216</v>
      </c>
      <c r="J4160" t="s">
        <v>91</v>
      </c>
      <c r="K4160" t="s">
        <v>217</v>
      </c>
      <c r="L4160">
        <v>515</v>
      </c>
      <c r="M4160">
        <v>1044197</v>
      </c>
      <c r="N4160">
        <v>170042</v>
      </c>
      <c r="O4160">
        <v>39132</v>
      </c>
      <c r="P4160">
        <v>124946</v>
      </c>
      <c r="Q4160" t="s">
        <v>93</v>
      </c>
      <c r="R4160">
        <v>472941</v>
      </c>
    </row>
    <row r="4161" spans="1:18" x14ac:dyDescent="0.25">
      <c r="A4161" t="s">
        <v>427</v>
      </c>
      <c r="B4161" t="s">
        <v>428</v>
      </c>
      <c r="C4161" t="s">
        <v>85</v>
      </c>
      <c r="D4161">
        <v>103</v>
      </c>
      <c r="E4161" t="s">
        <v>86</v>
      </c>
      <c r="F4161" t="s">
        <v>87</v>
      </c>
      <c r="G4161" t="s">
        <v>88</v>
      </c>
      <c r="H4161" t="s">
        <v>89</v>
      </c>
      <c r="I4161" t="s">
        <v>218</v>
      </c>
      <c r="J4161" t="s">
        <v>91</v>
      </c>
      <c r="K4161" t="s">
        <v>219</v>
      </c>
      <c r="L4161">
        <v>0</v>
      </c>
      <c r="M4161">
        <v>1044197</v>
      </c>
      <c r="N4161">
        <v>170042</v>
      </c>
      <c r="O4161">
        <v>39132</v>
      </c>
      <c r="P4161">
        <v>124946</v>
      </c>
      <c r="Q4161" t="s">
        <v>93</v>
      </c>
      <c r="R4161">
        <v>472941</v>
      </c>
    </row>
    <row r="4162" spans="1:18" x14ac:dyDescent="0.25">
      <c r="A4162" t="s">
        <v>427</v>
      </c>
      <c r="B4162" t="s">
        <v>428</v>
      </c>
      <c r="C4162" t="s">
        <v>85</v>
      </c>
      <c r="D4162">
        <v>103</v>
      </c>
      <c r="E4162" t="s">
        <v>86</v>
      </c>
      <c r="F4162" t="s">
        <v>87</v>
      </c>
      <c r="G4162" t="s">
        <v>88</v>
      </c>
      <c r="H4162" t="s">
        <v>89</v>
      </c>
      <c r="I4162" t="s">
        <v>220</v>
      </c>
      <c r="J4162" t="s">
        <v>91</v>
      </c>
      <c r="K4162" t="s">
        <v>221</v>
      </c>
      <c r="L4162">
        <v>3064</v>
      </c>
      <c r="M4162">
        <v>1044197</v>
      </c>
      <c r="N4162">
        <v>170042</v>
      </c>
      <c r="O4162">
        <v>39132</v>
      </c>
      <c r="P4162">
        <v>124946</v>
      </c>
      <c r="Q4162" t="s">
        <v>93</v>
      </c>
      <c r="R4162">
        <v>472941</v>
      </c>
    </row>
    <row r="4163" spans="1:18" x14ac:dyDescent="0.25">
      <c r="A4163" t="s">
        <v>427</v>
      </c>
      <c r="B4163" t="s">
        <v>428</v>
      </c>
      <c r="C4163" t="s">
        <v>85</v>
      </c>
      <c r="D4163">
        <v>103</v>
      </c>
      <c r="E4163" t="s">
        <v>86</v>
      </c>
      <c r="F4163" t="s">
        <v>87</v>
      </c>
      <c r="G4163" t="s">
        <v>88</v>
      </c>
      <c r="H4163" t="s">
        <v>89</v>
      </c>
      <c r="I4163" t="s">
        <v>222</v>
      </c>
      <c r="J4163" t="s">
        <v>91</v>
      </c>
      <c r="K4163" t="s">
        <v>223</v>
      </c>
      <c r="L4163">
        <v>780</v>
      </c>
      <c r="M4163">
        <v>1044197</v>
      </c>
      <c r="N4163">
        <v>170042</v>
      </c>
      <c r="O4163">
        <v>39132</v>
      </c>
      <c r="P4163">
        <v>124946</v>
      </c>
      <c r="Q4163" t="s">
        <v>93</v>
      </c>
      <c r="R4163">
        <v>472941</v>
      </c>
    </row>
    <row r="4164" spans="1:18" x14ac:dyDescent="0.25">
      <c r="A4164" t="s">
        <v>427</v>
      </c>
      <c r="B4164" t="s">
        <v>428</v>
      </c>
      <c r="C4164" t="s">
        <v>85</v>
      </c>
      <c r="D4164">
        <v>103</v>
      </c>
      <c r="E4164" t="s">
        <v>86</v>
      </c>
      <c r="F4164" t="s">
        <v>87</v>
      </c>
      <c r="G4164" t="s">
        <v>88</v>
      </c>
      <c r="H4164" t="s">
        <v>89</v>
      </c>
      <c r="I4164" t="s">
        <v>224</v>
      </c>
      <c r="J4164" t="s">
        <v>91</v>
      </c>
      <c r="K4164" t="s">
        <v>225</v>
      </c>
      <c r="L4164">
        <v>2884</v>
      </c>
      <c r="M4164">
        <v>1044197</v>
      </c>
      <c r="N4164">
        <v>170042</v>
      </c>
      <c r="O4164">
        <v>39132</v>
      </c>
      <c r="P4164">
        <v>124946</v>
      </c>
      <c r="Q4164" t="s">
        <v>93</v>
      </c>
      <c r="R4164">
        <v>472941</v>
      </c>
    </row>
    <row r="4165" spans="1:18" x14ac:dyDescent="0.25">
      <c r="A4165" t="s">
        <v>427</v>
      </c>
      <c r="B4165" t="s">
        <v>428</v>
      </c>
      <c r="C4165" t="s">
        <v>85</v>
      </c>
      <c r="D4165">
        <v>103</v>
      </c>
      <c r="E4165" t="s">
        <v>86</v>
      </c>
      <c r="F4165" t="s">
        <v>87</v>
      </c>
      <c r="G4165" t="s">
        <v>88</v>
      </c>
      <c r="H4165" t="s">
        <v>89</v>
      </c>
      <c r="I4165" t="s">
        <v>226</v>
      </c>
      <c r="J4165" t="s">
        <v>91</v>
      </c>
      <c r="K4165" t="s">
        <v>227</v>
      </c>
      <c r="L4165">
        <v>2750</v>
      </c>
      <c r="M4165">
        <v>1044197</v>
      </c>
      <c r="N4165">
        <v>170042</v>
      </c>
      <c r="O4165">
        <v>39132</v>
      </c>
      <c r="P4165">
        <v>124946</v>
      </c>
      <c r="Q4165" t="s">
        <v>93</v>
      </c>
      <c r="R4165">
        <v>472941</v>
      </c>
    </row>
    <row r="4166" spans="1:18" x14ac:dyDescent="0.25">
      <c r="A4166" t="s">
        <v>427</v>
      </c>
      <c r="B4166" t="s">
        <v>428</v>
      </c>
      <c r="C4166" t="s">
        <v>85</v>
      </c>
      <c r="D4166">
        <v>103</v>
      </c>
      <c r="E4166" t="s">
        <v>86</v>
      </c>
      <c r="F4166" t="s">
        <v>87</v>
      </c>
      <c r="G4166" t="s">
        <v>88</v>
      </c>
      <c r="H4166" t="s">
        <v>89</v>
      </c>
      <c r="I4166" t="s">
        <v>228</v>
      </c>
      <c r="J4166" t="s">
        <v>91</v>
      </c>
      <c r="K4166" t="s">
        <v>229</v>
      </c>
      <c r="L4166">
        <v>0</v>
      </c>
      <c r="M4166">
        <v>1044197</v>
      </c>
      <c r="N4166">
        <v>170042</v>
      </c>
      <c r="O4166">
        <v>39132</v>
      </c>
      <c r="P4166">
        <v>124946</v>
      </c>
      <c r="Q4166" t="s">
        <v>93</v>
      </c>
      <c r="R4166">
        <v>472941</v>
      </c>
    </row>
    <row r="4167" spans="1:18" x14ac:dyDescent="0.25">
      <c r="A4167" t="s">
        <v>427</v>
      </c>
      <c r="B4167" t="s">
        <v>428</v>
      </c>
      <c r="C4167" t="s">
        <v>85</v>
      </c>
      <c r="D4167">
        <v>103</v>
      </c>
      <c r="E4167" t="s">
        <v>86</v>
      </c>
      <c r="F4167" t="s">
        <v>87</v>
      </c>
      <c r="G4167" t="s">
        <v>88</v>
      </c>
      <c r="H4167" t="s">
        <v>89</v>
      </c>
      <c r="I4167" t="s">
        <v>230</v>
      </c>
      <c r="J4167" t="s">
        <v>91</v>
      </c>
      <c r="K4167" t="s">
        <v>231</v>
      </c>
      <c r="L4167">
        <v>1833</v>
      </c>
      <c r="M4167">
        <v>1044197</v>
      </c>
      <c r="N4167">
        <v>170042</v>
      </c>
      <c r="O4167">
        <v>39132</v>
      </c>
      <c r="P4167">
        <v>124946</v>
      </c>
      <c r="Q4167" t="s">
        <v>93</v>
      </c>
      <c r="R4167">
        <v>472941</v>
      </c>
    </row>
    <row r="4168" spans="1:18" x14ac:dyDescent="0.25">
      <c r="A4168" t="s">
        <v>427</v>
      </c>
      <c r="B4168" t="s">
        <v>428</v>
      </c>
      <c r="C4168" t="s">
        <v>85</v>
      </c>
      <c r="D4168">
        <v>103</v>
      </c>
      <c r="E4168" t="s">
        <v>86</v>
      </c>
      <c r="F4168" t="s">
        <v>87</v>
      </c>
      <c r="G4168" t="s">
        <v>88</v>
      </c>
      <c r="H4168" t="s">
        <v>89</v>
      </c>
      <c r="I4168" t="s">
        <v>232</v>
      </c>
      <c r="J4168" t="s">
        <v>91</v>
      </c>
      <c r="K4168" t="s">
        <v>233</v>
      </c>
      <c r="L4168">
        <v>23346</v>
      </c>
      <c r="M4168">
        <v>1044197</v>
      </c>
      <c r="N4168">
        <v>170042</v>
      </c>
      <c r="O4168">
        <v>39132</v>
      </c>
      <c r="P4168">
        <v>124946</v>
      </c>
      <c r="Q4168" t="s">
        <v>93</v>
      </c>
      <c r="R4168">
        <v>472941</v>
      </c>
    </row>
    <row r="4169" spans="1:18" x14ac:dyDescent="0.25">
      <c r="A4169" t="s">
        <v>427</v>
      </c>
      <c r="B4169" t="s">
        <v>428</v>
      </c>
      <c r="C4169" t="s">
        <v>85</v>
      </c>
      <c r="D4169">
        <v>103</v>
      </c>
      <c r="E4169" t="s">
        <v>86</v>
      </c>
      <c r="F4169" t="s">
        <v>87</v>
      </c>
      <c r="G4169" t="s">
        <v>88</v>
      </c>
      <c r="H4169" t="s">
        <v>89</v>
      </c>
      <c r="I4169" t="s">
        <v>234</v>
      </c>
      <c r="J4169" t="s">
        <v>91</v>
      </c>
      <c r="K4169" t="s">
        <v>235</v>
      </c>
      <c r="L4169">
        <v>0</v>
      </c>
      <c r="M4169">
        <v>1044197</v>
      </c>
      <c r="N4169">
        <v>170042</v>
      </c>
      <c r="O4169">
        <v>39132</v>
      </c>
      <c r="P4169">
        <v>124946</v>
      </c>
      <c r="Q4169" t="s">
        <v>93</v>
      </c>
      <c r="R4169">
        <v>472941</v>
      </c>
    </row>
    <row r="4170" spans="1:18" x14ac:dyDescent="0.25">
      <c r="A4170" t="s">
        <v>427</v>
      </c>
      <c r="B4170" t="s">
        <v>428</v>
      </c>
      <c r="C4170" t="s">
        <v>85</v>
      </c>
      <c r="D4170">
        <v>103</v>
      </c>
      <c r="E4170" t="s">
        <v>86</v>
      </c>
      <c r="F4170" t="s">
        <v>87</v>
      </c>
      <c r="G4170" t="s">
        <v>88</v>
      </c>
      <c r="H4170" t="s">
        <v>89</v>
      </c>
      <c r="I4170" t="s">
        <v>236</v>
      </c>
      <c r="J4170" t="s">
        <v>91</v>
      </c>
      <c r="K4170" t="s">
        <v>237</v>
      </c>
      <c r="L4170">
        <v>0</v>
      </c>
      <c r="M4170">
        <v>1044197</v>
      </c>
      <c r="N4170">
        <v>170042</v>
      </c>
      <c r="O4170">
        <v>39132</v>
      </c>
      <c r="P4170">
        <v>124946</v>
      </c>
      <c r="Q4170" t="s">
        <v>93</v>
      </c>
      <c r="R4170">
        <v>472941</v>
      </c>
    </row>
    <row r="4171" spans="1:18" x14ac:dyDescent="0.25">
      <c r="A4171" t="s">
        <v>427</v>
      </c>
      <c r="B4171" t="s">
        <v>428</v>
      </c>
      <c r="C4171" t="s">
        <v>85</v>
      </c>
      <c r="D4171">
        <v>103</v>
      </c>
      <c r="E4171" t="s">
        <v>86</v>
      </c>
      <c r="F4171" t="s">
        <v>87</v>
      </c>
      <c r="G4171" t="s">
        <v>88</v>
      </c>
      <c r="H4171" t="s">
        <v>89</v>
      </c>
      <c r="I4171" t="s">
        <v>128</v>
      </c>
      <c r="J4171" t="s">
        <v>91</v>
      </c>
      <c r="K4171" t="s">
        <v>129</v>
      </c>
      <c r="L4171">
        <v>-11793</v>
      </c>
      <c r="M4171">
        <v>1044197</v>
      </c>
      <c r="N4171">
        <v>170042</v>
      </c>
      <c r="O4171">
        <v>39132</v>
      </c>
      <c r="P4171">
        <v>124946</v>
      </c>
      <c r="Q4171" t="s">
        <v>93</v>
      </c>
      <c r="R4171">
        <v>472941</v>
      </c>
    </row>
    <row r="4172" spans="1:18" x14ac:dyDescent="0.25">
      <c r="A4172" t="s">
        <v>427</v>
      </c>
      <c r="B4172" t="s">
        <v>428</v>
      </c>
      <c r="C4172" t="s">
        <v>85</v>
      </c>
      <c r="D4172">
        <v>103</v>
      </c>
      <c r="E4172" t="s">
        <v>86</v>
      </c>
      <c r="F4172" t="s">
        <v>87</v>
      </c>
      <c r="G4172" t="s">
        <v>88</v>
      </c>
      <c r="H4172" t="s">
        <v>89</v>
      </c>
      <c r="I4172" t="s">
        <v>130</v>
      </c>
      <c r="J4172" t="s">
        <v>91</v>
      </c>
      <c r="K4172" t="s">
        <v>131</v>
      </c>
      <c r="L4172">
        <v>540</v>
      </c>
      <c r="M4172">
        <v>1044197</v>
      </c>
      <c r="N4172">
        <v>170042</v>
      </c>
      <c r="O4172">
        <v>39132</v>
      </c>
      <c r="P4172">
        <v>124946</v>
      </c>
      <c r="Q4172" t="s">
        <v>93</v>
      </c>
      <c r="R4172">
        <v>472941</v>
      </c>
    </row>
    <row r="4173" spans="1:18" x14ac:dyDescent="0.25">
      <c r="A4173" t="s">
        <v>427</v>
      </c>
      <c r="B4173" t="s">
        <v>428</v>
      </c>
      <c r="C4173" t="s">
        <v>85</v>
      </c>
      <c r="D4173">
        <v>103</v>
      </c>
      <c r="E4173" t="s">
        <v>86</v>
      </c>
      <c r="F4173" t="s">
        <v>87</v>
      </c>
      <c r="G4173" t="s">
        <v>88</v>
      </c>
      <c r="H4173" t="s">
        <v>89</v>
      </c>
      <c r="I4173" t="s">
        <v>168</v>
      </c>
      <c r="J4173" t="s">
        <v>91</v>
      </c>
      <c r="K4173" t="s">
        <v>169</v>
      </c>
      <c r="L4173">
        <v>23316</v>
      </c>
      <c r="M4173">
        <v>1044197</v>
      </c>
      <c r="N4173">
        <v>170042</v>
      </c>
      <c r="O4173">
        <v>39132</v>
      </c>
      <c r="P4173">
        <v>124946</v>
      </c>
      <c r="Q4173" t="s">
        <v>93</v>
      </c>
      <c r="R4173">
        <v>472941</v>
      </c>
    </row>
    <row r="4174" spans="1:18" x14ac:dyDescent="0.25">
      <c r="A4174" t="s">
        <v>427</v>
      </c>
      <c r="B4174" t="s">
        <v>428</v>
      </c>
      <c r="C4174" t="s">
        <v>85</v>
      </c>
      <c r="D4174">
        <v>103</v>
      </c>
      <c r="E4174" t="s">
        <v>86</v>
      </c>
      <c r="F4174" t="s">
        <v>87</v>
      </c>
      <c r="G4174" t="s">
        <v>88</v>
      </c>
      <c r="H4174" t="s">
        <v>89</v>
      </c>
      <c r="I4174" t="s">
        <v>194</v>
      </c>
      <c r="J4174" t="s">
        <v>91</v>
      </c>
      <c r="K4174" t="s">
        <v>195</v>
      </c>
      <c r="L4174">
        <v>28213</v>
      </c>
      <c r="M4174">
        <v>1044197</v>
      </c>
      <c r="N4174">
        <v>170042</v>
      </c>
      <c r="O4174">
        <v>39132</v>
      </c>
      <c r="P4174">
        <v>124946</v>
      </c>
      <c r="Q4174" t="s">
        <v>93</v>
      </c>
      <c r="R4174">
        <v>472941</v>
      </c>
    </row>
    <row r="4175" spans="1:18" x14ac:dyDescent="0.25">
      <c r="A4175" t="s">
        <v>427</v>
      </c>
      <c r="B4175" t="s">
        <v>428</v>
      </c>
      <c r="C4175" t="s">
        <v>85</v>
      </c>
      <c r="D4175">
        <v>103</v>
      </c>
      <c r="E4175" t="s">
        <v>86</v>
      </c>
      <c r="F4175" t="s">
        <v>87</v>
      </c>
      <c r="G4175" t="s">
        <v>88</v>
      </c>
      <c r="H4175" t="s">
        <v>89</v>
      </c>
      <c r="I4175" t="s">
        <v>190</v>
      </c>
      <c r="J4175" t="s">
        <v>91</v>
      </c>
      <c r="K4175" t="s">
        <v>191</v>
      </c>
      <c r="L4175">
        <v>2900</v>
      </c>
      <c r="M4175">
        <v>1044197</v>
      </c>
      <c r="N4175">
        <v>170042</v>
      </c>
      <c r="O4175">
        <v>39132</v>
      </c>
      <c r="P4175">
        <v>124946</v>
      </c>
      <c r="Q4175" t="s">
        <v>93</v>
      </c>
      <c r="R4175">
        <v>472941</v>
      </c>
    </row>
    <row r="4176" spans="1:18" x14ac:dyDescent="0.25">
      <c r="A4176" t="s">
        <v>427</v>
      </c>
      <c r="B4176" t="s">
        <v>428</v>
      </c>
      <c r="C4176" t="s">
        <v>85</v>
      </c>
      <c r="D4176">
        <v>103</v>
      </c>
      <c r="E4176" t="s">
        <v>86</v>
      </c>
      <c r="F4176" t="s">
        <v>87</v>
      </c>
      <c r="G4176" t="s">
        <v>88</v>
      </c>
      <c r="H4176" t="s">
        <v>89</v>
      </c>
      <c r="I4176" t="s">
        <v>208</v>
      </c>
      <c r="J4176" t="s">
        <v>91</v>
      </c>
      <c r="K4176" t="s">
        <v>209</v>
      </c>
      <c r="L4176">
        <v>340</v>
      </c>
      <c r="M4176">
        <v>1044197</v>
      </c>
      <c r="N4176">
        <v>170042</v>
      </c>
      <c r="O4176">
        <v>39132</v>
      </c>
      <c r="P4176">
        <v>124946</v>
      </c>
      <c r="Q4176" t="s">
        <v>93</v>
      </c>
      <c r="R4176">
        <v>472941</v>
      </c>
    </row>
    <row r="4177" spans="1:18" x14ac:dyDescent="0.25">
      <c r="A4177" t="s">
        <v>427</v>
      </c>
      <c r="B4177" t="s">
        <v>428</v>
      </c>
      <c r="C4177" t="s">
        <v>85</v>
      </c>
      <c r="D4177">
        <v>103</v>
      </c>
      <c r="E4177" t="s">
        <v>86</v>
      </c>
      <c r="F4177" t="s">
        <v>87</v>
      </c>
      <c r="G4177" t="s">
        <v>88</v>
      </c>
      <c r="H4177" t="s">
        <v>89</v>
      </c>
      <c r="I4177" t="s">
        <v>136</v>
      </c>
      <c r="J4177" t="s">
        <v>91</v>
      </c>
      <c r="K4177" t="s">
        <v>137</v>
      </c>
      <c r="L4177">
        <v>50</v>
      </c>
      <c r="M4177">
        <v>1044197</v>
      </c>
      <c r="N4177">
        <v>170042</v>
      </c>
      <c r="O4177">
        <v>39132</v>
      </c>
      <c r="P4177">
        <v>124946</v>
      </c>
      <c r="Q4177" t="s">
        <v>93</v>
      </c>
      <c r="R4177">
        <v>472941</v>
      </c>
    </row>
    <row r="4178" spans="1:18" x14ac:dyDescent="0.25">
      <c r="A4178" t="s">
        <v>427</v>
      </c>
      <c r="B4178" t="s">
        <v>428</v>
      </c>
      <c r="C4178" t="s">
        <v>85</v>
      </c>
      <c r="D4178">
        <v>103</v>
      </c>
      <c r="E4178" t="s">
        <v>86</v>
      </c>
      <c r="F4178" t="s">
        <v>87</v>
      </c>
      <c r="G4178" t="s">
        <v>88</v>
      </c>
      <c r="H4178" t="s">
        <v>89</v>
      </c>
      <c r="I4178" t="s">
        <v>190</v>
      </c>
      <c r="J4178" t="s">
        <v>91</v>
      </c>
      <c r="K4178" t="s">
        <v>191</v>
      </c>
      <c r="L4178">
        <v>400</v>
      </c>
      <c r="M4178">
        <v>1044197</v>
      </c>
      <c r="N4178">
        <v>170042</v>
      </c>
      <c r="O4178">
        <v>39132</v>
      </c>
      <c r="P4178">
        <v>124946</v>
      </c>
      <c r="Q4178" t="s">
        <v>93</v>
      </c>
      <c r="R4178">
        <v>472941</v>
      </c>
    </row>
    <row r="4179" spans="1:18" x14ac:dyDescent="0.25">
      <c r="A4179" t="s">
        <v>427</v>
      </c>
      <c r="B4179" t="s">
        <v>428</v>
      </c>
      <c r="C4179" t="s">
        <v>85</v>
      </c>
      <c r="D4179">
        <v>103</v>
      </c>
      <c r="E4179" t="s">
        <v>86</v>
      </c>
      <c r="F4179" t="s">
        <v>87</v>
      </c>
      <c r="G4179" t="s">
        <v>88</v>
      </c>
      <c r="H4179" t="s">
        <v>89</v>
      </c>
      <c r="I4179" t="s">
        <v>196</v>
      </c>
      <c r="J4179" t="s">
        <v>91</v>
      </c>
      <c r="K4179" t="s">
        <v>197</v>
      </c>
      <c r="L4179">
        <v>17674</v>
      </c>
      <c r="M4179">
        <v>1044197</v>
      </c>
      <c r="N4179">
        <v>170042</v>
      </c>
      <c r="O4179">
        <v>39132</v>
      </c>
      <c r="P4179">
        <v>124946</v>
      </c>
      <c r="Q4179" t="s">
        <v>93</v>
      </c>
      <c r="R4179">
        <v>472941</v>
      </c>
    </row>
    <row r="4180" spans="1:18" x14ac:dyDescent="0.25">
      <c r="A4180" t="s">
        <v>427</v>
      </c>
      <c r="B4180" t="s">
        <v>428</v>
      </c>
      <c r="C4180" t="s">
        <v>85</v>
      </c>
      <c r="D4180">
        <v>103</v>
      </c>
      <c r="E4180" t="s">
        <v>86</v>
      </c>
      <c r="F4180" t="s">
        <v>87</v>
      </c>
      <c r="G4180" t="s">
        <v>88</v>
      </c>
      <c r="H4180" t="s">
        <v>89</v>
      </c>
      <c r="I4180" t="s">
        <v>192</v>
      </c>
      <c r="J4180" t="s">
        <v>91</v>
      </c>
      <c r="K4180" t="s">
        <v>193</v>
      </c>
      <c r="L4180">
        <v>600</v>
      </c>
      <c r="M4180">
        <v>1044197</v>
      </c>
      <c r="N4180">
        <v>170042</v>
      </c>
      <c r="O4180">
        <v>39132</v>
      </c>
      <c r="P4180">
        <v>124946</v>
      </c>
      <c r="Q4180" t="s">
        <v>93</v>
      </c>
      <c r="R4180">
        <v>472941</v>
      </c>
    </row>
    <row r="4181" spans="1:18" x14ac:dyDescent="0.25">
      <c r="A4181" t="s">
        <v>427</v>
      </c>
      <c r="B4181" t="s">
        <v>428</v>
      </c>
      <c r="C4181" t="s">
        <v>85</v>
      </c>
      <c r="D4181">
        <v>103</v>
      </c>
      <c r="E4181" t="s">
        <v>86</v>
      </c>
      <c r="F4181" t="s">
        <v>87</v>
      </c>
      <c r="G4181" t="s">
        <v>88</v>
      </c>
      <c r="H4181" t="s">
        <v>89</v>
      </c>
      <c r="I4181" t="s">
        <v>136</v>
      </c>
      <c r="J4181" t="s">
        <v>91</v>
      </c>
      <c r="K4181" t="s">
        <v>137</v>
      </c>
      <c r="L4181">
        <v>864</v>
      </c>
      <c r="M4181">
        <v>1044197</v>
      </c>
      <c r="N4181">
        <v>170042</v>
      </c>
      <c r="O4181">
        <v>39132</v>
      </c>
      <c r="P4181">
        <v>124946</v>
      </c>
      <c r="Q4181" t="s">
        <v>93</v>
      </c>
      <c r="R4181">
        <v>472941</v>
      </c>
    </row>
    <row r="4182" spans="1:18" x14ac:dyDescent="0.25">
      <c r="A4182" t="s">
        <v>427</v>
      </c>
      <c r="B4182" t="s">
        <v>428</v>
      </c>
      <c r="C4182" t="s">
        <v>85</v>
      </c>
      <c r="D4182">
        <v>103</v>
      </c>
      <c r="E4182" t="s">
        <v>86</v>
      </c>
      <c r="F4182" t="s">
        <v>87</v>
      </c>
      <c r="G4182" t="s">
        <v>88</v>
      </c>
      <c r="H4182" t="s">
        <v>89</v>
      </c>
      <c r="I4182" t="s">
        <v>194</v>
      </c>
      <c r="J4182" t="s">
        <v>91</v>
      </c>
      <c r="K4182" t="s">
        <v>195</v>
      </c>
      <c r="L4182">
        <v>5796</v>
      </c>
      <c r="M4182">
        <v>1044197</v>
      </c>
      <c r="N4182">
        <v>170042</v>
      </c>
      <c r="O4182">
        <v>39132</v>
      </c>
      <c r="P4182">
        <v>124946</v>
      </c>
      <c r="Q4182" t="s">
        <v>93</v>
      </c>
      <c r="R4182">
        <v>472941</v>
      </c>
    </row>
    <row r="4183" spans="1:18" x14ac:dyDescent="0.25">
      <c r="A4183" t="s">
        <v>427</v>
      </c>
      <c r="B4183" t="s">
        <v>428</v>
      </c>
      <c r="C4183" t="s">
        <v>85</v>
      </c>
      <c r="D4183">
        <v>103</v>
      </c>
      <c r="E4183" t="s">
        <v>86</v>
      </c>
      <c r="F4183" t="s">
        <v>87</v>
      </c>
      <c r="G4183" t="s">
        <v>88</v>
      </c>
      <c r="H4183" t="s">
        <v>89</v>
      </c>
      <c r="I4183" t="s">
        <v>200</v>
      </c>
      <c r="J4183" t="s">
        <v>91</v>
      </c>
      <c r="K4183" t="s">
        <v>201</v>
      </c>
      <c r="L4183">
        <v>21355</v>
      </c>
      <c r="M4183">
        <v>1044197</v>
      </c>
      <c r="N4183">
        <v>170042</v>
      </c>
      <c r="O4183">
        <v>39132</v>
      </c>
      <c r="P4183">
        <v>124946</v>
      </c>
      <c r="Q4183" t="s">
        <v>93</v>
      </c>
      <c r="R4183">
        <v>472941</v>
      </c>
    </row>
    <row r="4184" spans="1:18" x14ac:dyDescent="0.25">
      <c r="A4184" t="s">
        <v>427</v>
      </c>
      <c r="B4184" t="s">
        <v>428</v>
      </c>
      <c r="C4184" t="s">
        <v>85</v>
      </c>
      <c r="D4184">
        <v>103</v>
      </c>
      <c r="E4184" t="s">
        <v>86</v>
      </c>
      <c r="F4184" t="s">
        <v>87</v>
      </c>
      <c r="G4184" t="s">
        <v>88</v>
      </c>
      <c r="H4184" t="s">
        <v>89</v>
      </c>
      <c r="I4184" t="s">
        <v>212</v>
      </c>
      <c r="J4184" t="s">
        <v>91</v>
      </c>
      <c r="K4184" t="s">
        <v>213</v>
      </c>
      <c r="L4184">
        <v>7228</v>
      </c>
      <c r="M4184">
        <v>1044197</v>
      </c>
      <c r="N4184">
        <v>170042</v>
      </c>
      <c r="O4184">
        <v>39132</v>
      </c>
      <c r="P4184">
        <v>124946</v>
      </c>
      <c r="Q4184" t="s">
        <v>93</v>
      </c>
      <c r="R4184">
        <v>472941</v>
      </c>
    </row>
    <row r="4185" spans="1:18" x14ac:dyDescent="0.25">
      <c r="A4185" t="s">
        <v>427</v>
      </c>
      <c r="B4185" t="s">
        <v>428</v>
      </c>
      <c r="C4185" t="s">
        <v>85</v>
      </c>
      <c r="D4185">
        <v>103</v>
      </c>
      <c r="E4185" t="s">
        <v>86</v>
      </c>
      <c r="F4185" t="s">
        <v>87</v>
      </c>
      <c r="G4185" t="s">
        <v>88</v>
      </c>
      <c r="H4185" t="s">
        <v>89</v>
      </c>
      <c r="I4185" t="s">
        <v>192</v>
      </c>
      <c r="J4185" t="s">
        <v>91</v>
      </c>
      <c r="K4185" t="s">
        <v>193</v>
      </c>
      <c r="L4185">
        <v>5414</v>
      </c>
      <c r="M4185">
        <v>1044197</v>
      </c>
      <c r="N4185">
        <v>170042</v>
      </c>
      <c r="O4185">
        <v>39132</v>
      </c>
      <c r="P4185">
        <v>124946</v>
      </c>
      <c r="Q4185" t="s">
        <v>93</v>
      </c>
      <c r="R4185">
        <v>472941</v>
      </c>
    </row>
    <row r="4186" spans="1:18" x14ac:dyDescent="0.25">
      <c r="A4186" t="s">
        <v>427</v>
      </c>
      <c r="B4186" t="s">
        <v>428</v>
      </c>
      <c r="C4186" t="s">
        <v>85</v>
      </c>
      <c r="D4186">
        <v>103</v>
      </c>
      <c r="E4186" t="s">
        <v>86</v>
      </c>
      <c r="F4186" t="s">
        <v>87</v>
      </c>
      <c r="G4186" t="s">
        <v>88</v>
      </c>
      <c r="H4186" t="s">
        <v>89</v>
      </c>
      <c r="I4186" t="s">
        <v>136</v>
      </c>
      <c r="J4186" t="s">
        <v>91</v>
      </c>
      <c r="K4186" t="s">
        <v>137</v>
      </c>
      <c r="L4186">
        <v>200</v>
      </c>
      <c r="M4186">
        <v>1044197</v>
      </c>
      <c r="N4186">
        <v>170042</v>
      </c>
      <c r="O4186">
        <v>39132</v>
      </c>
      <c r="P4186">
        <v>124946</v>
      </c>
      <c r="Q4186" t="s">
        <v>93</v>
      </c>
      <c r="R4186">
        <v>472941</v>
      </c>
    </row>
    <row r="4187" spans="1:18" x14ac:dyDescent="0.25">
      <c r="A4187" t="s">
        <v>427</v>
      </c>
      <c r="B4187" t="s">
        <v>428</v>
      </c>
      <c r="C4187" t="s">
        <v>85</v>
      </c>
      <c r="D4187">
        <v>103</v>
      </c>
      <c r="E4187" t="s">
        <v>86</v>
      </c>
      <c r="F4187" t="s">
        <v>87</v>
      </c>
      <c r="G4187" t="s">
        <v>88</v>
      </c>
      <c r="H4187" t="s">
        <v>89</v>
      </c>
      <c r="I4187" t="s">
        <v>190</v>
      </c>
      <c r="J4187" t="s">
        <v>91</v>
      </c>
      <c r="K4187" t="s">
        <v>191</v>
      </c>
      <c r="L4187">
        <v>4600</v>
      </c>
      <c r="M4187">
        <v>1044197</v>
      </c>
      <c r="N4187">
        <v>170042</v>
      </c>
      <c r="O4187">
        <v>39132</v>
      </c>
      <c r="P4187">
        <v>124946</v>
      </c>
      <c r="Q4187" t="s">
        <v>93</v>
      </c>
      <c r="R4187">
        <v>472941</v>
      </c>
    </row>
    <row r="4188" spans="1:18" x14ac:dyDescent="0.25">
      <c r="A4188" t="s">
        <v>427</v>
      </c>
      <c r="B4188" t="s">
        <v>428</v>
      </c>
      <c r="C4188" t="s">
        <v>85</v>
      </c>
      <c r="D4188">
        <v>103</v>
      </c>
      <c r="E4188" t="s">
        <v>86</v>
      </c>
      <c r="F4188" t="s">
        <v>87</v>
      </c>
      <c r="G4188" t="s">
        <v>88</v>
      </c>
      <c r="H4188" t="s">
        <v>89</v>
      </c>
      <c r="I4188" t="s">
        <v>136</v>
      </c>
      <c r="J4188" t="s">
        <v>91</v>
      </c>
      <c r="K4188" t="s">
        <v>137</v>
      </c>
      <c r="L4188">
        <v>1080</v>
      </c>
      <c r="M4188">
        <v>1044197</v>
      </c>
      <c r="N4188">
        <v>170042</v>
      </c>
      <c r="O4188">
        <v>39132</v>
      </c>
      <c r="P4188">
        <v>124946</v>
      </c>
      <c r="Q4188" t="s">
        <v>93</v>
      </c>
      <c r="R4188">
        <v>472941</v>
      </c>
    </row>
    <row r="4189" spans="1:18" x14ac:dyDescent="0.25">
      <c r="A4189" t="s">
        <v>427</v>
      </c>
      <c r="B4189" t="s">
        <v>428</v>
      </c>
      <c r="C4189" t="s">
        <v>85</v>
      </c>
      <c r="D4189">
        <v>103</v>
      </c>
      <c r="E4189" t="s">
        <v>86</v>
      </c>
      <c r="F4189" t="s">
        <v>87</v>
      </c>
      <c r="G4189" t="s">
        <v>88</v>
      </c>
      <c r="H4189" t="s">
        <v>89</v>
      </c>
      <c r="I4189" t="s">
        <v>136</v>
      </c>
      <c r="J4189" t="s">
        <v>91</v>
      </c>
      <c r="K4189" t="s">
        <v>137</v>
      </c>
      <c r="L4189">
        <v>25</v>
      </c>
      <c r="M4189">
        <v>1044197</v>
      </c>
      <c r="N4189">
        <v>170042</v>
      </c>
      <c r="O4189">
        <v>39132</v>
      </c>
      <c r="P4189">
        <v>124946</v>
      </c>
      <c r="Q4189" t="s">
        <v>93</v>
      </c>
      <c r="R4189">
        <v>472941</v>
      </c>
    </row>
    <row r="4190" spans="1:18" x14ac:dyDescent="0.25">
      <c r="A4190" t="s">
        <v>427</v>
      </c>
      <c r="B4190" t="s">
        <v>428</v>
      </c>
      <c r="C4190" t="s">
        <v>85</v>
      </c>
      <c r="D4190">
        <v>103</v>
      </c>
      <c r="E4190" t="s">
        <v>86</v>
      </c>
      <c r="F4190" t="s">
        <v>87</v>
      </c>
      <c r="G4190" t="s">
        <v>88</v>
      </c>
      <c r="H4190" t="s">
        <v>89</v>
      </c>
      <c r="I4190" t="s">
        <v>136</v>
      </c>
      <c r="J4190" t="s">
        <v>91</v>
      </c>
      <c r="K4190" t="s">
        <v>137</v>
      </c>
      <c r="L4190">
        <v>636</v>
      </c>
      <c r="M4190">
        <v>1044197</v>
      </c>
      <c r="N4190">
        <v>170042</v>
      </c>
      <c r="O4190">
        <v>39132</v>
      </c>
      <c r="P4190">
        <v>124946</v>
      </c>
      <c r="Q4190" t="s">
        <v>93</v>
      </c>
      <c r="R4190">
        <v>472941</v>
      </c>
    </row>
    <row r="4191" spans="1:18" x14ac:dyDescent="0.25">
      <c r="A4191" t="s">
        <v>427</v>
      </c>
      <c r="B4191" t="s">
        <v>428</v>
      </c>
      <c r="C4191" t="s">
        <v>85</v>
      </c>
      <c r="D4191">
        <v>103</v>
      </c>
      <c r="E4191" t="s">
        <v>86</v>
      </c>
      <c r="F4191" t="s">
        <v>87</v>
      </c>
      <c r="G4191" t="s">
        <v>88</v>
      </c>
      <c r="H4191" t="s">
        <v>89</v>
      </c>
      <c r="I4191" t="s">
        <v>136</v>
      </c>
      <c r="J4191" t="s">
        <v>91</v>
      </c>
      <c r="K4191" t="s">
        <v>137</v>
      </c>
      <c r="L4191">
        <v>1750</v>
      </c>
      <c r="M4191">
        <v>1044197</v>
      </c>
      <c r="N4191">
        <v>170042</v>
      </c>
      <c r="O4191">
        <v>39132</v>
      </c>
      <c r="P4191">
        <v>124946</v>
      </c>
      <c r="Q4191" t="s">
        <v>93</v>
      </c>
      <c r="R4191">
        <v>472941</v>
      </c>
    </row>
    <row r="4192" spans="1:18" x14ac:dyDescent="0.25">
      <c r="A4192" t="s">
        <v>427</v>
      </c>
      <c r="B4192" t="s">
        <v>428</v>
      </c>
      <c r="C4192" t="s">
        <v>85</v>
      </c>
      <c r="D4192">
        <v>103</v>
      </c>
      <c r="E4192" t="s">
        <v>86</v>
      </c>
      <c r="F4192" t="s">
        <v>87</v>
      </c>
      <c r="G4192" t="s">
        <v>88</v>
      </c>
      <c r="H4192" t="s">
        <v>89</v>
      </c>
      <c r="I4192" t="s">
        <v>224</v>
      </c>
      <c r="J4192" t="s">
        <v>91</v>
      </c>
      <c r="K4192" t="s">
        <v>225</v>
      </c>
      <c r="L4192">
        <v>824</v>
      </c>
      <c r="M4192">
        <v>1044197</v>
      </c>
      <c r="N4192">
        <v>170042</v>
      </c>
      <c r="O4192">
        <v>39132</v>
      </c>
      <c r="P4192">
        <v>124946</v>
      </c>
      <c r="Q4192" t="s">
        <v>93</v>
      </c>
      <c r="R4192">
        <v>472941</v>
      </c>
    </row>
    <row r="4193" spans="1:18" x14ac:dyDescent="0.25">
      <c r="A4193" t="s">
        <v>427</v>
      </c>
      <c r="B4193" t="s">
        <v>428</v>
      </c>
      <c r="C4193" t="s">
        <v>85</v>
      </c>
      <c r="D4193">
        <v>103</v>
      </c>
      <c r="E4193" t="s">
        <v>86</v>
      </c>
      <c r="F4193" t="s">
        <v>87</v>
      </c>
      <c r="G4193" t="s">
        <v>88</v>
      </c>
      <c r="H4193" t="s">
        <v>89</v>
      </c>
      <c r="I4193" t="s">
        <v>190</v>
      </c>
      <c r="J4193" t="s">
        <v>91</v>
      </c>
      <c r="K4193" t="s">
        <v>191</v>
      </c>
      <c r="L4193">
        <v>500</v>
      </c>
      <c r="M4193">
        <v>1044197</v>
      </c>
      <c r="N4193">
        <v>170042</v>
      </c>
      <c r="O4193">
        <v>39132</v>
      </c>
      <c r="P4193">
        <v>124946</v>
      </c>
      <c r="Q4193" t="s">
        <v>93</v>
      </c>
      <c r="R4193">
        <v>472941</v>
      </c>
    </row>
    <row r="4194" spans="1:18" x14ac:dyDescent="0.25">
      <c r="A4194" t="s">
        <v>427</v>
      </c>
      <c r="B4194" t="s">
        <v>428</v>
      </c>
      <c r="C4194" t="s">
        <v>85</v>
      </c>
      <c r="D4194">
        <v>103</v>
      </c>
      <c r="E4194" t="s">
        <v>86</v>
      </c>
      <c r="F4194" t="s">
        <v>87</v>
      </c>
      <c r="G4194" t="s">
        <v>88</v>
      </c>
      <c r="H4194" t="s">
        <v>89</v>
      </c>
      <c r="I4194" t="s">
        <v>160</v>
      </c>
      <c r="J4194" t="s">
        <v>91</v>
      </c>
      <c r="K4194" t="s">
        <v>161</v>
      </c>
      <c r="L4194">
        <v>14544</v>
      </c>
      <c r="M4194">
        <v>1044197</v>
      </c>
      <c r="N4194">
        <v>170042</v>
      </c>
      <c r="O4194">
        <v>39132</v>
      </c>
      <c r="P4194">
        <v>124946</v>
      </c>
      <c r="Q4194" t="s">
        <v>93</v>
      </c>
      <c r="R4194">
        <v>472941</v>
      </c>
    </row>
    <row r="4195" spans="1:18" x14ac:dyDescent="0.25">
      <c r="A4195" t="s">
        <v>427</v>
      </c>
      <c r="B4195" t="s">
        <v>428</v>
      </c>
      <c r="C4195" t="s">
        <v>85</v>
      </c>
      <c r="D4195">
        <v>103</v>
      </c>
      <c r="E4195" t="s">
        <v>86</v>
      </c>
      <c r="F4195" t="s">
        <v>87</v>
      </c>
      <c r="G4195" t="s">
        <v>88</v>
      </c>
      <c r="H4195" t="s">
        <v>89</v>
      </c>
      <c r="I4195" t="s">
        <v>158</v>
      </c>
      <c r="J4195" t="s">
        <v>91</v>
      </c>
      <c r="K4195" t="s">
        <v>159</v>
      </c>
      <c r="L4195">
        <v>1620</v>
      </c>
      <c r="M4195">
        <v>1044197</v>
      </c>
      <c r="N4195">
        <v>170042</v>
      </c>
      <c r="O4195">
        <v>39132</v>
      </c>
      <c r="P4195">
        <v>124946</v>
      </c>
      <c r="Q4195" t="s">
        <v>93</v>
      </c>
      <c r="R4195">
        <v>472941</v>
      </c>
    </row>
    <row r="4196" spans="1:18" x14ac:dyDescent="0.25">
      <c r="A4196" t="s">
        <v>427</v>
      </c>
      <c r="B4196" t="s">
        <v>428</v>
      </c>
      <c r="C4196" t="s">
        <v>85</v>
      </c>
      <c r="D4196">
        <v>103</v>
      </c>
      <c r="E4196" t="s">
        <v>86</v>
      </c>
      <c r="F4196" t="s">
        <v>87</v>
      </c>
      <c r="G4196" t="s">
        <v>88</v>
      </c>
      <c r="H4196" t="s">
        <v>89</v>
      </c>
      <c r="I4196" t="s">
        <v>190</v>
      </c>
      <c r="J4196" t="s">
        <v>91</v>
      </c>
      <c r="K4196" t="s">
        <v>191</v>
      </c>
      <c r="L4196">
        <v>1000</v>
      </c>
      <c r="M4196">
        <v>1044197</v>
      </c>
      <c r="N4196">
        <v>170042</v>
      </c>
      <c r="O4196">
        <v>39132</v>
      </c>
      <c r="P4196">
        <v>124946</v>
      </c>
      <c r="Q4196" t="s">
        <v>93</v>
      </c>
      <c r="R4196">
        <v>472941</v>
      </c>
    </row>
    <row r="4197" spans="1:18" x14ac:dyDescent="0.25">
      <c r="A4197" t="s">
        <v>427</v>
      </c>
      <c r="B4197" t="s">
        <v>428</v>
      </c>
      <c r="C4197" t="s">
        <v>85</v>
      </c>
      <c r="D4197">
        <v>103</v>
      </c>
      <c r="E4197" t="s">
        <v>86</v>
      </c>
      <c r="F4197" t="s">
        <v>87</v>
      </c>
      <c r="G4197" t="s">
        <v>88</v>
      </c>
      <c r="H4197" t="s">
        <v>89</v>
      </c>
      <c r="I4197" t="s">
        <v>190</v>
      </c>
      <c r="J4197" t="s">
        <v>91</v>
      </c>
      <c r="K4197" t="s">
        <v>191</v>
      </c>
      <c r="L4197">
        <v>750</v>
      </c>
      <c r="M4197">
        <v>1044197</v>
      </c>
      <c r="N4197">
        <v>170042</v>
      </c>
      <c r="O4197">
        <v>39132</v>
      </c>
      <c r="P4197">
        <v>124946</v>
      </c>
      <c r="Q4197" t="s">
        <v>93</v>
      </c>
      <c r="R4197">
        <v>472941</v>
      </c>
    </row>
    <row r="4198" spans="1:18" x14ac:dyDescent="0.25">
      <c r="A4198" t="s">
        <v>427</v>
      </c>
      <c r="B4198" t="s">
        <v>428</v>
      </c>
      <c r="C4198" t="s">
        <v>85</v>
      </c>
      <c r="D4198">
        <v>103</v>
      </c>
      <c r="E4198" t="s">
        <v>86</v>
      </c>
      <c r="F4198" t="s">
        <v>87</v>
      </c>
      <c r="G4198" t="s">
        <v>88</v>
      </c>
      <c r="H4198" t="s">
        <v>89</v>
      </c>
      <c r="I4198" t="s">
        <v>190</v>
      </c>
      <c r="J4198" t="s">
        <v>91</v>
      </c>
      <c r="K4198" t="s">
        <v>191</v>
      </c>
      <c r="L4198">
        <v>350</v>
      </c>
      <c r="M4198">
        <v>1044197</v>
      </c>
      <c r="N4198">
        <v>170042</v>
      </c>
      <c r="O4198">
        <v>39132</v>
      </c>
      <c r="P4198">
        <v>124946</v>
      </c>
      <c r="Q4198" t="s">
        <v>93</v>
      </c>
      <c r="R4198">
        <v>472941</v>
      </c>
    </row>
    <row r="4199" spans="1:18" x14ac:dyDescent="0.25">
      <c r="A4199" t="s">
        <v>427</v>
      </c>
      <c r="B4199" t="s">
        <v>428</v>
      </c>
      <c r="C4199" t="s">
        <v>85</v>
      </c>
      <c r="D4199">
        <v>103</v>
      </c>
      <c r="E4199" t="s">
        <v>86</v>
      </c>
      <c r="F4199" t="s">
        <v>87</v>
      </c>
      <c r="G4199" t="s">
        <v>88</v>
      </c>
      <c r="H4199" t="s">
        <v>89</v>
      </c>
      <c r="I4199" t="s">
        <v>190</v>
      </c>
      <c r="J4199" t="s">
        <v>91</v>
      </c>
      <c r="K4199" t="s">
        <v>191</v>
      </c>
      <c r="L4199">
        <v>1600</v>
      </c>
      <c r="M4199">
        <v>1044197</v>
      </c>
      <c r="N4199">
        <v>170042</v>
      </c>
      <c r="O4199">
        <v>39132</v>
      </c>
      <c r="P4199">
        <v>124946</v>
      </c>
      <c r="Q4199" t="s">
        <v>93</v>
      </c>
      <c r="R4199">
        <v>472941</v>
      </c>
    </row>
    <row r="4200" spans="1:18" x14ac:dyDescent="0.25">
      <c r="A4200" t="s">
        <v>427</v>
      </c>
      <c r="B4200" t="s">
        <v>428</v>
      </c>
      <c r="C4200" t="s">
        <v>85</v>
      </c>
      <c r="D4200">
        <v>103</v>
      </c>
      <c r="E4200" t="s">
        <v>86</v>
      </c>
      <c r="F4200" t="s">
        <v>87</v>
      </c>
      <c r="G4200" t="s">
        <v>88</v>
      </c>
      <c r="H4200" t="s">
        <v>89</v>
      </c>
      <c r="I4200" t="s">
        <v>190</v>
      </c>
      <c r="J4200" t="s">
        <v>91</v>
      </c>
      <c r="K4200" t="s">
        <v>191</v>
      </c>
      <c r="L4200">
        <v>100</v>
      </c>
      <c r="M4200">
        <v>1044197</v>
      </c>
      <c r="N4200">
        <v>170042</v>
      </c>
      <c r="O4200">
        <v>39132</v>
      </c>
      <c r="P4200">
        <v>124946</v>
      </c>
      <c r="Q4200" t="s">
        <v>93</v>
      </c>
      <c r="R4200">
        <v>472941</v>
      </c>
    </row>
    <row r="4201" spans="1:18" x14ac:dyDescent="0.25">
      <c r="A4201" t="s">
        <v>427</v>
      </c>
      <c r="B4201" t="s">
        <v>428</v>
      </c>
      <c r="C4201" t="s">
        <v>85</v>
      </c>
      <c r="D4201">
        <v>103</v>
      </c>
      <c r="E4201" t="s">
        <v>86</v>
      </c>
      <c r="F4201" t="s">
        <v>87</v>
      </c>
      <c r="G4201" t="s">
        <v>88</v>
      </c>
      <c r="H4201" t="s">
        <v>89</v>
      </c>
      <c r="I4201" t="s">
        <v>190</v>
      </c>
      <c r="J4201" t="s">
        <v>91</v>
      </c>
      <c r="K4201" t="s">
        <v>191</v>
      </c>
      <c r="L4201">
        <v>400</v>
      </c>
      <c r="M4201">
        <v>1044197</v>
      </c>
      <c r="N4201">
        <v>170042</v>
      </c>
      <c r="O4201">
        <v>39132</v>
      </c>
      <c r="P4201">
        <v>124946</v>
      </c>
      <c r="Q4201" t="s">
        <v>93</v>
      </c>
      <c r="R4201">
        <v>472941</v>
      </c>
    </row>
    <row r="4202" spans="1:18" x14ac:dyDescent="0.25">
      <c r="A4202" t="s">
        <v>427</v>
      </c>
      <c r="B4202" t="s">
        <v>428</v>
      </c>
      <c r="C4202" t="s">
        <v>85</v>
      </c>
      <c r="D4202">
        <v>103</v>
      </c>
      <c r="E4202" t="s">
        <v>86</v>
      </c>
      <c r="F4202" t="s">
        <v>87</v>
      </c>
      <c r="G4202" t="s">
        <v>88</v>
      </c>
      <c r="H4202" t="s">
        <v>89</v>
      </c>
      <c r="I4202" t="s">
        <v>190</v>
      </c>
      <c r="J4202" t="s">
        <v>91</v>
      </c>
      <c r="K4202" t="s">
        <v>191</v>
      </c>
      <c r="L4202">
        <v>30000</v>
      </c>
      <c r="M4202">
        <v>1044197</v>
      </c>
      <c r="N4202">
        <v>170042</v>
      </c>
      <c r="O4202">
        <v>39132</v>
      </c>
      <c r="P4202">
        <v>124946</v>
      </c>
      <c r="Q4202" t="s">
        <v>93</v>
      </c>
      <c r="R4202">
        <v>472941</v>
      </c>
    </row>
    <row r="4203" spans="1:18" x14ac:dyDescent="0.25">
      <c r="A4203" t="s">
        <v>427</v>
      </c>
      <c r="B4203" t="s">
        <v>428</v>
      </c>
      <c r="C4203" t="s">
        <v>85</v>
      </c>
      <c r="D4203">
        <v>103</v>
      </c>
      <c r="E4203" t="s">
        <v>86</v>
      </c>
      <c r="F4203" t="s">
        <v>87</v>
      </c>
      <c r="G4203" t="s">
        <v>88</v>
      </c>
      <c r="H4203" t="s">
        <v>89</v>
      </c>
      <c r="I4203" t="s">
        <v>190</v>
      </c>
      <c r="J4203" t="s">
        <v>91</v>
      </c>
      <c r="K4203" t="s">
        <v>191</v>
      </c>
      <c r="L4203">
        <v>6000</v>
      </c>
      <c r="M4203">
        <v>1044197</v>
      </c>
      <c r="N4203">
        <v>170042</v>
      </c>
      <c r="O4203">
        <v>39132</v>
      </c>
      <c r="P4203">
        <v>124946</v>
      </c>
      <c r="Q4203" t="s">
        <v>93</v>
      </c>
      <c r="R4203">
        <v>472941</v>
      </c>
    </row>
    <row r="4204" spans="1:18" x14ac:dyDescent="0.25">
      <c r="A4204" t="s">
        <v>427</v>
      </c>
      <c r="B4204" t="s">
        <v>428</v>
      </c>
      <c r="C4204" t="s">
        <v>85</v>
      </c>
      <c r="D4204">
        <v>103</v>
      </c>
      <c r="E4204" t="s">
        <v>86</v>
      </c>
      <c r="F4204" t="s">
        <v>87</v>
      </c>
      <c r="G4204" t="s">
        <v>88</v>
      </c>
      <c r="H4204" t="s">
        <v>89</v>
      </c>
      <c r="I4204" t="s">
        <v>190</v>
      </c>
      <c r="J4204" t="s">
        <v>91</v>
      </c>
      <c r="K4204" t="s">
        <v>191</v>
      </c>
      <c r="L4204">
        <v>1500</v>
      </c>
      <c r="M4204">
        <v>1044197</v>
      </c>
      <c r="N4204">
        <v>170042</v>
      </c>
      <c r="O4204">
        <v>39132</v>
      </c>
      <c r="P4204">
        <v>124946</v>
      </c>
      <c r="Q4204" t="s">
        <v>93</v>
      </c>
      <c r="R4204">
        <v>472941</v>
      </c>
    </row>
    <row r="4205" spans="1:18" x14ac:dyDescent="0.25">
      <c r="A4205" t="s">
        <v>427</v>
      </c>
      <c r="B4205" t="s">
        <v>428</v>
      </c>
      <c r="C4205" t="s">
        <v>85</v>
      </c>
      <c r="D4205">
        <v>103</v>
      </c>
      <c r="E4205" t="s">
        <v>86</v>
      </c>
      <c r="F4205" t="s">
        <v>87</v>
      </c>
      <c r="G4205" t="s">
        <v>88</v>
      </c>
      <c r="H4205" t="s">
        <v>89</v>
      </c>
      <c r="I4205" t="s">
        <v>190</v>
      </c>
      <c r="J4205" t="s">
        <v>91</v>
      </c>
      <c r="K4205" t="s">
        <v>191</v>
      </c>
      <c r="L4205">
        <v>850</v>
      </c>
      <c r="M4205">
        <v>1044197</v>
      </c>
      <c r="N4205">
        <v>170042</v>
      </c>
      <c r="O4205">
        <v>39132</v>
      </c>
      <c r="P4205">
        <v>124946</v>
      </c>
      <c r="Q4205" t="s">
        <v>93</v>
      </c>
      <c r="R4205">
        <v>472941</v>
      </c>
    </row>
    <row r="4206" spans="1:18" x14ac:dyDescent="0.25">
      <c r="A4206" t="s">
        <v>427</v>
      </c>
      <c r="B4206" t="s">
        <v>428</v>
      </c>
      <c r="C4206" t="s">
        <v>85</v>
      </c>
      <c r="D4206">
        <v>103</v>
      </c>
      <c r="E4206" t="s">
        <v>86</v>
      </c>
      <c r="F4206" t="s">
        <v>87</v>
      </c>
      <c r="G4206" t="s">
        <v>88</v>
      </c>
      <c r="H4206" t="s">
        <v>89</v>
      </c>
      <c r="I4206" t="s">
        <v>190</v>
      </c>
      <c r="J4206" t="s">
        <v>91</v>
      </c>
      <c r="K4206" t="s">
        <v>191</v>
      </c>
      <c r="L4206">
        <v>1000</v>
      </c>
      <c r="M4206">
        <v>1044197</v>
      </c>
      <c r="N4206">
        <v>170042</v>
      </c>
      <c r="O4206">
        <v>39132</v>
      </c>
      <c r="P4206">
        <v>124946</v>
      </c>
      <c r="Q4206" t="s">
        <v>93</v>
      </c>
      <c r="R4206">
        <v>472941</v>
      </c>
    </row>
    <row r="4207" spans="1:18" x14ac:dyDescent="0.25">
      <c r="A4207" t="s">
        <v>427</v>
      </c>
      <c r="B4207" t="s">
        <v>428</v>
      </c>
      <c r="C4207" t="s">
        <v>85</v>
      </c>
      <c r="D4207">
        <v>103</v>
      </c>
      <c r="E4207" t="s">
        <v>86</v>
      </c>
      <c r="F4207" t="s">
        <v>87</v>
      </c>
      <c r="G4207" t="s">
        <v>88</v>
      </c>
      <c r="H4207" t="s">
        <v>89</v>
      </c>
      <c r="I4207" t="s">
        <v>138</v>
      </c>
      <c r="J4207" t="s">
        <v>91</v>
      </c>
      <c r="K4207" t="s">
        <v>139</v>
      </c>
      <c r="L4207">
        <v>74918</v>
      </c>
      <c r="M4207">
        <v>1044197</v>
      </c>
      <c r="N4207">
        <v>170042</v>
      </c>
      <c r="O4207">
        <v>39132</v>
      </c>
      <c r="P4207">
        <v>124946</v>
      </c>
      <c r="Q4207" t="s">
        <v>93</v>
      </c>
      <c r="R4207">
        <v>472941</v>
      </c>
    </row>
    <row r="4208" spans="1:18" x14ac:dyDescent="0.25">
      <c r="A4208" t="s">
        <v>427</v>
      </c>
      <c r="B4208" t="s">
        <v>428</v>
      </c>
      <c r="C4208" t="s">
        <v>85</v>
      </c>
      <c r="D4208">
        <v>103</v>
      </c>
      <c r="E4208" t="s">
        <v>86</v>
      </c>
      <c r="F4208" t="s">
        <v>87</v>
      </c>
      <c r="G4208" t="s">
        <v>88</v>
      </c>
      <c r="H4208" t="s">
        <v>89</v>
      </c>
      <c r="I4208" t="s">
        <v>190</v>
      </c>
      <c r="J4208" t="s">
        <v>91</v>
      </c>
      <c r="K4208" t="s">
        <v>191</v>
      </c>
      <c r="L4208">
        <v>500</v>
      </c>
      <c r="M4208">
        <v>1044197</v>
      </c>
      <c r="N4208">
        <v>170042</v>
      </c>
      <c r="O4208">
        <v>39132</v>
      </c>
      <c r="P4208">
        <v>124946</v>
      </c>
      <c r="Q4208" t="s">
        <v>93</v>
      </c>
      <c r="R4208">
        <v>472941</v>
      </c>
    </row>
    <row r="4209" spans="1:18" x14ac:dyDescent="0.25">
      <c r="A4209" t="s">
        <v>427</v>
      </c>
      <c r="B4209" t="s">
        <v>428</v>
      </c>
      <c r="C4209" t="s">
        <v>85</v>
      </c>
      <c r="D4209">
        <v>103</v>
      </c>
      <c r="E4209" t="s">
        <v>86</v>
      </c>
      <c r="F4209" t="s">
        <v>87</v>
      </c>
      <c r="G4209" t="s">
        <v>88</v>
      </c>
      <c r="H4209" t="s">
        <v>89</v>
      </c>
      <c r="I4209" t="s">
        <v>190</v>
      </c>
      <c r="J4209" t="s">
        <v>91</v>
      </c>
      <c r="K4209" t="s">
        <v>191</v>
      </c>
      <c r="L4209">
        <v>1000</v>
      </c>
      <c r="M4209">
        <v>1044197</v>
      </c>
      <c r="N4209">
        <v>170042</v>
      </c>
      <c r="O4209">
        <v>39132</v>
      </c>
      <c r="P4209">
        <v>124946</v>
      </c>
      <c r="Q4209" t="s">
        <v>93</v>
      </c>
      <c r="R4209">
        <v>472941</v>
      </c>
    </row>
    <row r="4210" spans="1:18" x14ac:dyDescent="0.25">
      <c r="A4210" t="s">
        <v>429</v>
      </c>
      <c r="B4210" t="s">
        <v>430</v>
      </c>
      <c r="C4210" t="s">
        <v>85</v>
      </c>
      <c r="D4210">
        <v>78</v>
      </c>
      <c r="E4210" t="s">
        <v>86</v>
      </c>
      <c r="F4210" t="s">
        <v>87</v>
      </c>
      <c r="G4210" t="s">
        <v>88</v>
      </c>
      <c r="H4210" t="s">
        <v>89</v>
      </c>
      <c r="I4210" t="s">
        <v>194</v>
      </c>
      <c r="J4210" t="s">
        <v>91</v>
      </c>
      <c r="K4210" t="s">
        <v>195</v>
      </c>
      <c r="L4210">
        <v>6872</v>
      </c>
      <c r="M4210">
        <v>919028</v>
      </c>
      <c r="N4210">
        <v>195929</v>
      </c>
      <c r="O4210">
        <v>68450</v>
      </c>
      <c r="P4210">
        <v>135309</v>
      </c>
      <c r="Q4210" t="s">
        <v>93</v>
      </c>
      <c r="R4210">
        <v>543973</v>
      </c>
    </row>
    <row r="4211" spans="1:18" x14ac:dyDescent="0.25">
      <c r="A4211" t="s">
        <v>429</v>
      </c>
      <c r="B4211" t="s">
        <v>430</v>
      </c>
      <c r="C4211" t="s">
        <v>85</v>
      </c>
      <c r="D4211">
        <v>78</v>
      </c>
      <c r="E4211" t="s">
        <v>86</v>
      </c>
      <c r="F4211" t="s">
        <v>87</v>
      </c>
      <c r="G4211" t="s">
        <v>88</v>
      </c>
      <c r="H4211" t="s">
        <v>89</v>
      </c>
      <c r="I4211" t="s">
        <v>190</v>
      </c>
      <c r="J4211" t="s">
        <v>91</v>
      </c>
      <c r="K4211" t="s">
        <v>191</v>
      </c>
      <c r="L4211">
        <v>930</v>
      </c>
      <c r="M4211">
        <v>919028</v>
      </c>
      <c r="N4211">
        <v>195929</v>
      </c>
      <c r="O4211">
        <v>68450</v>
      </c>
      <c r="P4211">
        <v>135309</v>
      </c>
      <c r="Q4211" t="s">
        <v>93</v>
      </c>
      <c r="R4211">
        <v>543973</v>
      </c>
    </row>
    <row r="4212" spans="1:18" x14ac:dyDescent="0.25">
      <c r="A4212" t="s">
        <v>429</v>
      </c>
      <c r="B4212" t="s">
        <v>430</v>
      </c>
      <c r="C4212" t="s">
        <v>85</v>
      </c>
      <c r="D4212">
        <v>78</v>
      </c>
      <c r="E4212" t="s">
        <v>86</v>
      </c>
      <c r="F4212" t="s">
        <v>87</v>
      </c>
      <c r="G4212" t="s">
        <v>88</v>
      </c>
      <c r="H4212" t="s">
        <v>89</v>
      </c>
      <c r="I4212" t="s">
        <v>196</v>
      </c>
      <c r="J4212" t="s">
        <v>91</v>
      </c>
      <c r="K4212" t="s">
        <v>197</v>
      </c>
      <c r="L4212">
        <v>14781</v>
      </c>
      <c r="M4212">
        <v>919028</v>
      </c>
      <c r="N4212">
        <v>195929</v>
      </c>
      <c r="O4212">
        <v>68450</v>
      </c>
      <c r="P4212">
        <v>135309</v>
      </c>
      <c r="Q4212" t="s">
        <v>93</v>
      </c>
      <c r="R4212">
        <v>543973</v>
      </c>
    </row>
    <row r="4213" spans="1:18" x14ac:dyDescent="0.25">
      <c r="A4213" t="s">
        <v>429</v>
      </c>
      <c r="B4213" t="s">
        <v>430</v>
      </c>
      <c r="C4213" t="s">
        <v>85</v>
      </c>
      <c r="D4213">
        <v>78</v>
      </c>
      <c r="E4213" t="s">
        <v>86</v>
      </c>
      <c r="F4213" t="s">
        <v>87</v>
      </c>
      <c r="G4213" t="s">
        <v>88</v>
      </c>
      <c r="H4213" t="s">
        <v>89</v>
      </c>
      <c r="I4213" t="s">
        <v>136</v>
      </c>
      <c r="J4213" t="s">
        <v>91</v>
      </c>
      <c r="K4213" t="s">
        <v>137</v>
      </c>
      <c r="L4213">
        <v>338</v>
      </c>
      <c r="M4213">
        <v>919028</v>
      </c>
      <c r="N4213">
        <v>195929</v>
      </c>
      <c r="O4213">
        <v>68450</v>
      </c>
      <c r="P4213">
        <v>135309</v>
      </c>
      <c r="Q4213" t="s">
        <v>93</v>
      </c>
      <c r="R4213">
        <v>543973</v>
      </c>
    </row>
    <row r="4214" spans="1:18" x14ac:dyDescent="0.25">
      <c r="A4214" t="s">
        <v>429</v>
      </c>
      <c r="B4214" t="s">
        <v>430</v>
      </c>
      <c r="C4214" t="s">
        <v>85</v>
      </c>
      <c r="D4214">
        <v>78</v>
      </c>
      <c r="E4214" t="s">
        <v>86</v>
      </c>
      <c r="F4214" t="s">
        <v>87</v>
      </c>
      <c r="G4214" t="s">
        <v>88</v>
      </c>
      <c r="H4214" t="s">
        <v>89</v>
      </c>
      <c r="I4214" t="s">
        <v>190</v>
      </c>
      <c r="J4214" t="s">
        <v>91</v>
      </c>
      <c r="K4214" t="s">
        <v>191</v>
      </c>
      <c r="L4214">
        <v>300</v>
      </c>
      <c r="M4214">
        <v>919028</v>
      </c>
      <c r="N4214">
        <v>195929</v>
      </c>
      <c r="O4214">
        <v>68450</v>
      </c>
      <c r="P4214">
        <v>135309</v>
      </c>
      <c r="Q4214" t="s">
        <v>93</v>
      </c>
      <c r="R4214">
        <v>543973</v>
      </c>
    </row>
    <row r="4215" spans="1:18" x14ac:dyDescent="0.25">
      <c r="A4215" t="s">
        <v>429</v>
      </c>
      <c r="B4215" t="s">
        <v>430</v>
      </c>
      <c r="C4215" t="s">
        <v>85</v>
      </c>
      <c r="D4215">
        <v>78</v>
      </c>
      <c r="E4215" t="s">
        <v>86</v>
      </c>
      <c r="F4215" t="s">
        <v>87</v>
      </c>
      <c r="G4215" t="s">
        <v>88</v>
      </c>
      <c r="H4215" t="s">
        <v>89</v>
      </c>
      <c r="I4215" t="s">
        <v>190</v>
      </c>
      <c r="J4215" t="s">
        <v>91</v>
      </c>
      <c r="K4215" t="s">
        <v>191</v>
      </c>
      <c r="L4215">
        <v>7200</v>
      </c>
      <c r="M4215">
        <v>919028</v>
      </c>
      <c r="N4215">
        <v>195929</v>
      </c>
      <c r="O4215">
        <v>68450</v>
      </c>
      <c r="P4215">
        <v>135309</v>
      </c>
      <c r="Q4215" t="s">
        <v>93</v>
      </c>
      <c r="R4215">
        <v>543973</v>
      </c>
    </row>
    <row r="4216" spans="1:18" x14ac:dyDescent="0.25">
      <c r="A4216" t="s">
        <v>429</v>
      </c>
      <c r="B4216" t="s">
        <v>430</v>
      </c>
      <c r="C4216" t="s">
        <v>85</v>
      </c>
      <c r="D4216">
        <v>78</v>
      </c>
      <c r="E4216" t="s">
        <v>86</v>
      </c>
      <c r="F4216" t="s">
        <v>87</v>
      </c>
      <c r="G4216" t="s">
        <v>88</v>
      </c>
      <c r="H4216" t="s">
        <v>89</v>
      </c>
      <c r="I4216" t="s">
        <v>190</v>
      </c>
      <c r="J4216" t="s">
        <v>91</v>
      </c>
      <c r="K4216" t="s">
        <v>191</v>
      </c>
      <c r="L4216">
        <v>650</v>
      </c>
      <c r="M4216">
        <v>919028</v>
      </c>
      <c r="N4216">
        <v>195929</v>
      </c>
      <c r="O4216">
        <v>68450</v>
      </c>
      <c r="P4216">
        <v>135309</v>
      </c>
      <c r="Q4216" t="s">
        <v>93</v>
      </c>
      <c r="R4216">
        <v>543973</v>
      </c>
    </row>
    <row r="4217" spans="1:18" x14ac:dyDescent="0.25">
      <c r="A4217" t="s">
        <v>429</v>
      </c>
      <c r="B4217" t="s">
        <v>430</v>
      </c>
      <c r="C4217" t="s">
        <v>85</v>
      </c>
      <c r="D4217">
        <v>78</v>
      </c>
      <c r="E4217" t="s">
        <v>86</v>
      </c>
      <c r="F4217" t="s">
        <v>87</v>
      </c>
      <c r="G4217" t="s">
        <v>88</v>
      </c>
      <c r="H4217" t="s">
        <v>89</v>
      </c>
      <c r="I4217" t="s">
        <v>190</v>
      </c>
      <c r="J4217" t="s">
        <v>91</v>
      </c>
      <c r="K4217" t="s">
        <v>191</v>
      </c>
      <c r="L4217">
        <v>400</v>
      </c>
      <c r="M4217">
        <v>919028</v>
      </c>
      <c r="N4217">
        <v>195929</v>
      </c>
      <c r="O4217">
        <v>68450</v>
      </c>
      <c r="P4217">
        <v>135309</v>
      </c>
      <c r="Q4217" t="s">
        <v>93</v>
      </c>
      <c r="R4217">
        <v>543973</v>
      </c>
    </row>
    <row r="4218" spans="1:18" x14ac:dyDescent="0.25">
      <c r="A4218" t="s">
        <v>429</v>
      </c>
      <c r="B4218" t="s">
        <v>430</v>
      </c>
      <c r="C4218" t="s">
        <v>85</v>
      </c>
      <c r="D4218">
        <v>78</v>
      </c>
      <c r="E4218" t="s">
        <v>86</v>
      </c>
      <c r="F4218" t="s">
        <v>87</v>
      </c>
      <c r="G4218" t="s">
        <v>88</v>
      </c>
      <c r="H4218" t="s">
        <v>89</v>
      </c>
      <c r="I4218" t="s">
        <v>190</v>
      </c>
      <c r="J4218" t="s">
        <v>91</v>
      </c>
      <c r="K4218" t="s">
        <v>191</v>
      </c>
      <c r="L4218">
        <v>5800</v>
      </c>
      <c r="M4218">
        <v>919028</v>
      </c>
      <c r="N4218">
        <v>195929</v>
      </c>
      <c r="O4218">
        <v>68450</v>
      </c>
      <c r="P4218">
        <v>135309</v>
      </c>
      <c r="Q4218" t="s">
        <v>93</v>
      </c>
      <c r="R4218">
        <v>543973</v>
      </c>
    </row>
    <row r="4219" spans="1:18" x14ac:dyDescent="0.25">
      <c r="A4219" t="s">
        <v>429</v>
      </c>
      <c r="B4219" t="s">
        <v>430</v>
      </c>
      <c r="C4219" t="s">
        <v>85</v>
      </c>
      <c r="D4219">
        <v>78</v>
      </c>
      <c r="E4219" t="s">
        <v>86</v>
      </c>
      <c r="F4219" t="s">
        <v>87</v>
      </c>
      <c r="G4219" t="s">
        <v>88</v>
      </c>
      <c r="H4219" t="s">
        <v>89</v>
      </c>
      <c r="I4219" t="s">
        <v>190</v>
      </c>
      <c r="J4219" t="s">
        <v>91</v>
      </c>
      <c r="K4219" t="s">
        <v>191</v>
      </c>
      <c r="L4219">
        <v>325</v>
      </c>
      <c r="M4219">
        <v>919028</v>
      </c>
      <c r="N4219">
        <v>195929</v>
      </c>
      <c r="O4219">
        <v>68450</v>
      </c>
      <c r="P4219">
        <v>135309</v>
      </c>
      <c r="Q4219" t="s">
        <v>93</v>
      </c>
      <c r="R4219">
        <v>543973</v>
      </c>
    </row>
    <row r="4220" spans="1:18" x14ac:dyDescent="0.25">
      <c r="A4220" t="s">
        <v>429</v>
      </c>
      <c r="B4220" t="s">
        <v>430</v>
      </c>
      <c r="C4220" t="s">
        <v>85</v>
      </c>
      <c r="D4220">
        <v>78</v>
      </c>
      <c r="E4220" t="s">
        <v>86</v>
      </c>
      <c r="F4220" t="s">
        <v>87</v>
      </c>
      <c r="G4220" t="s">
        <v>88</v>
      </c>
      <c r="H4220" t="s">
        <v>89</v>
      </c>
      <c r="I4220" t="s">
        <v>190</v>
      </c>
      <c r="J4220" t="s">
        <v>91</v>
      </c>
      <c r="K4220" t="s">
        <v>191</v>
      </c>
      <c r="L4220">
        <v>30000</v>
      </c>
      <c r="M4220">
        <v>919028</v>
      </c>
      <c r="N4220">
        <v>195929</v>
      </c>
      <c r="O4220">
        <v>68450</v>
      </c>
      <c r="P4220">
        <v>135309</v>
      </c>
      <c r="Q4220" t="s">
        <v>93</v>
      </c>
      <c r="R4220">
        <v>543973</v>
      </c>
    </row>
    <row r="4221" spans="1:18" x14ac:dyDescent="0.25">
      <c r="A4221" t="s">
        <v>429</v>
      </c>
      <c r="B4221" t="s">
        <v>430</v>
      </c>
      <c r="C4221" t="s">
        <v>85</v>
      </c>
      <c r="D4221">
        <v>78</v>
      </c>
      <c r="E4221" t="s">
        <v>86</v>
      </c>
      <c r="F4221" t="s">
        <v>87</v>
      </c>
      <c r="G4221" t="s">
        <v>88</v>
      </c>
      <c r="H4221" t="s">
        <v>89</v>
      </c>
      <c r="I4221" t="s">
        <v>190</v>
      </c>
      <c r="J4221" t="s">
        <v>91</v>
      </c>
      <c r="K4221" t="s">
        <v>191</v>
      </c>
      <c r="L4221">
        <v>8800</v>
      </c>
      <c r="M4221">
        <v>919028</v>
      </c>
      <c r="N4221">
        <v>195929</v>
      </c>
      <c r="O4221">
        <v>68450</v>
      </c>
      <c r="P4221">
        <v>135309</v>
      </c>
      <c r="Q4221" t="s">
        <v>93</v>
      </c>
      <c r="R4221">
        <v>543973</v>
      </c>
    </row>
    <row r="4222" spans="1:18" x14ac:dyDescent="0.25">
      <c r="A4222" t="s">
        <v>429</v>
      </c>
      <c r="B4222" t="s">
        <v>430</v>
      </c>
      <c r="C4222" t="s">
        <v>85</v>
      </c>
      <c r="D4222">
        <v>78</v>
      </c>
      <c r="E4222" t="s">
        <v>86</v>
      </c>
      <c r="F4222" t="s">
        <v>87</v>
      </c>
      <c r="G4222" t="s">
        <v>88</v>
      </c>
      <c r="H4222" t="s">
        <v>89</v>
      </c>
      <c r="I4222" t="s">
        <v>136</v>
      </c>
      <c r="J4222" t="s">
        <v>91</v>
      </c>
      <c r="K4222" t="s">
        <v>137</v>
      </c>
      <c r="L4222">
        <v>1280</v>
      </c>
      <c r="M4222">
        <v>919028</v>
      </c>
      <c r="N4222">
        <v>195929</v>
      </c>
      <c r="O4222">
        <v>68450</v>
      </c>
      <c r="P4222">
        <v>135309</v>
      </c>
      <c r="Q4222" t="s">
        <v>93</v>
      </c>
      <c r="R4222">
        <v>543973</v>
      </c>
    </row>
    <row r="4223" spans="1:18" x14ac:dyDescent="0.25">
      <c r="A4223" t="s">
        <v>429</v>
      </c>
      <c r="B4223" t="s">
        <v>430</v>
      </c>
      <c r="C4223" t="s">
        <v>85</v>
      </c>
      <c r="D4223">
        <v>78</v>
      </c>
      <c r="E4223" t="s">
        <v>86</v>
      </c>
      <c r="F4223" t="s">
        <v>87</v>
      </c>
      <c r="G4223" t="s">
        <v>88</v>
      </c>
      <c r="H4223" t="s">
        <v>89</v>
      </c>
      <c r="I4223" t="s">
        <v>136</v>
      </c>
      <c r="J4223" t="s">
        <v>91</v>
      </c>
      <c r="K4223" t="s">
        <v>137</v>
      </c>
      <c r="L4223">
        <v>350</v>
      </c>
      <c r="M4223">
        <v>919028</v>
      </c>
      <c r="N4223">
        <v>195929</v>
      </c>
      <c r="O4223">
        <v>68450</v>
      </c>
      <c r="P4223">
        <v>135309</v>
      </c>
      <c r="Q4223" t="s">
        <v>93</v>
      </c>
      <c r="R4223">
        <v>543973</v>
      </c>
    </row>
    <row r="4224" spans="1:18" x14ac:dyDescent="0.25">
      <c r="A4224" t="s">
        <v>429</v>
      </c>
      <c r="B4224" t="s">
        <v>430</v>
      </c>
      <c r="C4224" t="s">
        <v>85</v>
      </c>
      <c r="D4224">
        <v>78</v>
      </c>
      <c r="E4224" t="s">
        <v>86</v>
      </c>
      <c r="F4224" t="s">
        <v>87</v>
      </c>
      <c r="G4224" t="s">
        <v>88</v>
      </c>
      <c r="H4224" t="s">
        <v>89</v>
      </c>
      <c r="I4224" t="s">
        <v>136</v>
      </c>
      <c r="J4224" t="s">
        <v>91</v>
      </c>
      <c r="K4224" t="s">
        <v>137</v>
      </c>
      <c r="L4224">
        <v>50</v>
      </c>
      <c r="M4224">
        <v>919028</v>
      </c>
      <c r="N4224">
        <v>195929</v>
      </c>
      <c r="O4224">
        <v>68450</v>
      </c>
      <c r="P4224">
        <v>135309</v>
      </c>
      <c r="Q4224" t="s">
        <v>93</v>
      </c>
      <c r="R4224">
        <v>543973</v>
      </c>
    </row>
    <row r="4225" spans="1:18" x14ac:dyDescent="0.25">
      <c r="A4225" t="s">
        <v>429</v>
      </c>
      <c r="B4225" t="s">
        <v>430</v>
      </c>
      <c r="C4225" t="s">
        <v>85</v>
      </c>
      <c r="D4225">
        <v>78</v>
      </c>
      <c r="E4225" t="s">
        <v>86</v>
      </c>
      <c r="F4225" t="s">
        <v>87</v>
      </c>
      <c r="G4225" t="s">
        <v>88</v>
      </c>
      <c r="H4225" t="s">
        <v>89</v>
      </c>
      <c r="I4225" t="s">
        <v>158</v>
      </c>
      <c r="J4225" t="s">
        <v>91</v>
      </c>
      <c r="K4225" t="s">
        <v>159</v>
      </c>
      <c r="L4225">
        <v>19553</v>
      </c>
      <c r="M4225">
        <v>919028</v>
      </c>
      <c r="N4225">
        <v>195929</v>
      </c>
      <c r="O4225">
        <v>68450</v>
      </c>
      <c r="P4225">
        <v>135309</v>
      </c>
      <c r="Q4225" t="s">
        <v>93</v>
      </c>
      <c r="R4225">
        <v>543973</v>
      </c>
    </row>
    <row r="4226" spans="1:18" x14ac:dyDescent="0.25">
      <c r="A4226" t="s">
        <v>429</v>
      </c>
      <c r="B4226" t="s">
        <v>430</v>
      </c>
      <c r="C4226" t="s">
        <v>85</v>
      </c>
      <c r="D4226">
        <v>78</v>
      </c>
      <c r="E4226" t="s">
        <v>86</v>
      </c>
      <c r="F4226" t="s">
        <v>87</v>
      </c>
      <c r="G4226" t="s">
        <v>88</v>
      </c>
      <c r="H4226" t="s">
        <v>89</v>
      </c>
      <c r="I4226" t="s">
        <v>220</v>
      </c>
      <c r="J4226" t="s">
        <v>91</v>
      </c>
      <c r="K4226" t="s">
        <v>221</v>
      </c>
      <c r="L4226">
        <v>3441</v>
      </c>
      <c r="M4226">
        <v>919028</v>
      </c>
      <c r="N4226">
        <v>195929</v>
      </c>
      <c r="O4226">
        <v>68450</v>
      </c>
      <c r="P4226">
        <v>135309</v>
      </c>
      <c r="Q4226" t="s">
        <v>93</v>
      </c>
      <c r="R4226">
        <v>543973</v>
      </c>
    </row>
    <row r="4227" spans="1:18" x14ac:dyDescent="0.25">
      <c r="A4227" t="s">
        <v>429</v>
      </c>
      <c r="B4227" t="s">
        <v>430</v>
      </c>
      <c r="C4227" t="s">
        <v>85</v>
      </c>
      <c r="D4227">
        <v>78</v>
      </c>
      <c r="E4227" t="s">
        <v>86</v>
      </c>
      <c r="F4227" t="s">
        <v>87</v>
      </c>
      <c r="G4227" t="s">
        <v>88</v>
      </c>
      <c r="H4227" t="s">
        <v>89</v>
      </c>
      <c r="I4227" t="s">
        <v>158</v>
      </c>
      <c r="J4227" t="s">
        <v>91</v>
      </c>
      <c r="K4227" t="s">
        <v>159</v>
      </c>
      <c r="L4227">
        <v>1800</v>
      </c>
      <c r="M4227">
        <v>919028</v>
      </c>
      <c r="N4227">
        <v>195929</v>
      </c>
      <c r="O4227">
        <v>68450</v>
      </c>
      <c r="P4227">
        <v>135309</v>
      </c>
      <c r="Q4227" t="s">
        <v>93</v>
      </c>
      <c r="R4227">
        <v>543973</v>
      </c>
    </row>
    <row r="4228" spans="1:18" x14ac:dyDescent="0.25">
      <c r="A4228" t="s">
        <v>429</v>
      </c>
      <c r="B4228" t="s">
        <v>430</v>
      </c>
      <c r="C4228" t="s">
        <v>85</v>
      </c>
      <c r="D4228">
        <v>78</v>
      </c>
      <c r="E4228" t="s">
        <v>86</v>
      </c>
      <c r="F4228" t="s">
        <v>87</v>
      </c>
      <c r="G4228" t="s">
        <v>88</v>
      </c>
      <c r="H4228" t="s">
        <v>89</v>
      </c>
      <c r="I4228" t="s">
        <v>190</v>
      </c>
      <c r="J4228" t="s">
        <v>91</v>
      </c>
      <c r="K4228" t="s">
        <v>191</v>
      </c>
      <c r="L4228">
        <v>1500</v>
      </c>
      <c r="M4228">
        <v>919028</v>
      </c>
      <c r="N4228">
        <v>195929</v>
      </c>
      <c r="O4228">
        <v>68450</v>
      </c>
      <c r="P4228">
        <v>135309</v>
      </c>
      <c r="Q4228" t="s">
        <v>93</v>
      </c>
      <c r="R4228">
        <v>543973</v>
      </c>
    </row>
    <row r="4229" spans="1:18" x14ac:dyDescent="0.25">
      <c r="A4229" t="s">
        <v>429</v>
      </c>
      <c r="B4229" t="s">
        <v>430</v>
      </c>
      <c r="C4229" t="s">
        <v>85</v>
      </c>
      <c r="D4229">
        <v>78</v>
      </c>
      <c r="E4229" t="s">
        <v>86</v>
      </c>
      <c r="F4229" t="s">
        <v>87</v>
      </c>
      <c r="G4229" t="s">
        <v>88</v>
      </c>
      <c r="H4229" t="s">
        <v>89</v>
      </c>
      <c r="I4229" t="s">
        <v>190</v>
      </c>
      <c r="J4229" t="s">
        <v>91</v>
      </c>
      <c r="K4229" t="s">
        <v>191</v>
      </c>
      <c r="L4229">
        <v>500</v>
      </c>
      <c r="M4229">
        <v>919028</v>
      </c>
      <c r="N4229">
        <v>195929</v>
      </c>
      <c r="O4229">
        <v>68450</v>
      </c>
      <c r="P4229">
        <v>135309</v>
      </c>
      <c r="Q4229" t="s">
        <v>93</v>
      </c>
      <c r="R4229">
        <v>543973</v>
      </c>
    </row>
    <row r="4230" spans="1:18" x14ac:dyDescent="0.25">
      <c r="A4230" t="s">
        <v>429</v>
      </c>
      <c r="B4230" t="s">
        <v>430</v>
      </c>
      <c r="C4230" t="s">
        <v>85</v>
      </c>
      <c r="D4230">
        <v>78</v>
      </c>
      <c r="E4230" t="s">
        <v>86</v>
      </c>
      <c r="F4230" t="s">
        <v>87</v>
      </c>
      <c r="G4230" t="s">
        <v>88</v>
      </c>
      <c r="H4230" t="s">
        <v>89</v>
      </c>
      <c r="I4230" t="s">
        <v>208</v>
      </c>
      <c r="J4230" t="s">
        <v>91</v>
      </c>
      <c r="K4230" t="s">
        <v>209</v>
      </c>
      <c r="L4230">
        <v>690</v>
      </c>
      <c r="M4230">
        <v>919028</v>
      </c>
      <c r="N4230">
        <v>195929</v>
      </c>
      <c r="O4230">
        <v>68450</v>
      </c>
      <c r="P4230">
        <v>135309</v>
      </c>
      <c r="Q4230" t="s">
        <v>93</v>
      </c>
      <c r="R4230">
        <v>543973</v>
      </c>
    </row>
    <row r="4231" spans="1:18" x14ac:dyDescent="0.25">
      <c r="A4231" t="s">
        <v>429</v>
      </c>
      <c r="B4231" t="s">
        <v>430</v>
      </c>
      <c r="C4231" t="s">
        <v>85</v>
      </c>
      <c r="D4231">
        <v>78</v>
      </c>
      <c r="E4231" t="s">
        <v>86</v>
      </c>
      <c r="F4231" t="s">
        <v>87</v>
      </c>
      <c r="G4231" t="s">
        <v>88</v>
      </c>
      <c r="H4231" t="s">
        <v>89</v>
      </c>
      <c r="I4231" t="s">
        <v>208</v>
      </c>
      <c r="J4231" t="s">
        <v>91</v>
      </c>
      <c r="K4231" t="s">
        <v>209</v>
      </c>
      <c r="L4231">
        <v>2693</v>
      </c>
      <c r="M4231">
        <v>919028</v>
      </c>
      <c r="N4231">
        <v>195929</v>
      </c>
      <c r="O4231">
        <v>68450</v>
      </c>
      <c r="P4231">
        <v>135309</v>
      </c>
      <c r="Q4231" t="s">
        <v>93</v>
      </c>
      <c r="R4231">
        <v>543973</v>
      </c>
    </row>
    <row r="4232" spans="1:18" x14ac:dyDescent="0.25">
      <c r="A4232" t="s">
        <v>429</v>
      </c>
      <c r="B4232" t="s">
        <v>430</v>
      </c>
      <c r="C4232" t="s">
        <v>85</v>
      </c>
      <c r="D4232">
        <v>78</v>
      </c>
      <c r="E4232" t="s">
        <v>86</v>
      </c>
      <c r="F4232" t="s">
        <v>87</v>
      </c>
      <c r="G4232" t="s">
        <v>88</v>
      </c>
      <c r="H4232" t="s">
        <v>89</v>
      </c>
      <c r="I4232" t="s">
        <v>208</v>
      </c>
      <c r="J4232" t="s">
        <v>91</v>
      </c>
      <c r="K4232" t="s">
        <v>209</v>
      </c>
      <c r="L4232">
        <v>177</v>
      </c>
      <c r="M4232">
        <v>919028</v>
      </c>
      <c r="N4232">
        <v>195929</v>
      </c>
      <c r="O4232">
        <v>68450</v>
      </c>
      <c r="P4232">
        <v>135309</v>
      </c>
      <c r="Q4232" t="s">
        <v>93</v>
      </c>
      <c r="R4232">
        <v>543973</v>
      </c>
    </row>
    <row r="4233" spans="1:18" x14ac:dyDescent="0.25">
      <c r="A4233" t="s">
        <v>429</v>
      </c>
      <c r="B4233" t="s">
        <v>430</v>
      </c>
      <c r="C4233" t="s">
        <v>85</v>
      </c>
      <c r="D4233">
        <v>78</v>
      </c>
      <c r="E4233" t="s">
        <v>86</v>
      </c>
      <c r="F4233" t="s">
        <v>87</v>
      </c>
      <c r="G4233" t="s">
        <v>88</v>
      </c>
      <c r="H4233" t="s">
        <v>89</v>
      </c>
      <c r="I4233" t="s">
        <v>160</v>
      </c>
      <c r="J4233" t="s">
        <v>91</v>
      </c>
      <c r="K4233" t="s">
        <v>161</v>
      </c>
      <c r="L4233">
        <v>4329</v>
      </c>
      <c r="M4233">
        <v>919028</v>
      </c>
      <c r="N4233">
        <v>195929</v>
      </c>
      <c r="O4233">
        <v>68450</v>
      </c>
      <c r="P4233">
        <v>135309</v>
      </c>
      <c r="Q4233" t="s">
        <v>93</v>
      </c>
      <c r="R4233">
        <v>543973</v>
      </c>
    </row>
    <row r="4234" spans="1:18" x14ac:dyDescent="0.25">
      <c r="A4234" t="s">
        <v>429</v>
      </c>
      <c r="B4234" t="s">
        <v>430</v>
      </c>
      <c r="C4234" t="s">
        <v>85</v>
      </c>
      <c r="D4234">
        <v>78</v>
      </c>
      <c r="E4234" t="s">
        <v>86</v>
      </c>
      <c r="F4234" t="s">
        <v>87</v>
      </c>
      <c r="G4234" t="s">
        <v>88</v>
      </c>
      <c r="H4234" t="s">
        <v>89</v>
      </c>
      <c r="I4234" t="s">
        <v>190</v>
      </c>
      <c r="J4234" t="s">
        <v>91</v>
      </c>
      <c r="K4234" t="s">
        <v>191</v>
      </c>
      <c r="L4234">
        <v>1400</v>
      </c>
      <c r="M4234">
        <v>919028</v>
      </c>
      <c r="N4234">
        <v>195929</v>
      </c>
      <c r="O4234">
        <v>68450</v>
      </c>
      <c r="P4234">
        <v>135309</v>
      </c>
      <c r="Q4234" t="s">
        <v>93</v>
      </c>
      <c r="R4234">
        <v>543973</v>
      </c>
    </row>
    <row r="4235" spans="1:18" x14ac:dyDescent="0.25">
      <c r="A4235" t="s">
        <v>429</v>
      </c>
      <c r="B4235" t="s">
        <v>430</v>
      </c>
      <c r="C4235" t="s">
        <v>85</v>
      </c>
      <c r="D4235">
        <v>78</v>
      </c>
      <c r="E4235" t="s">
        <v>86</v>
      </c>
      <c r="F4235" t="s">
        <v>87</v>
      </c>
      <c r="G4235" t="s">
        <v>88</v>
      </c>
      <c r="H4235" t="s">
        <v>89</v>
      </c>
      <c r="I4235" t="s">
        <v>190</v>
      </c>
      <c r="J4235" t="s">
        <v>91</v>
      </c>
      <c r="K4235" t="s">
        <v>191</v>
      </c>
      <c r="L4235">
        <v>8400</v>
      </c>
      <c r="M4235">
        <v>919028</v>
      </c>
      <c r="N4235">
        <v>195929</v>
      </c>
      <c r="O4235">
        <v>68450</v>
      </c>
      <c r="P4235">
        <v>135309</v>
      </c>
      <c r="Q4235" t="s">
        <v>93</v>
      </c>
      <c r="R4235">
        <v>543973</v>
      </c>
    </row>
    <row r="4236" spans="1:18" x14ac:dyDescent="0.25">
      <c r="A4236" t="s">
        <v>429</v>
      </c>
      <c r="B4236" t="s">
        <v>430</v>
      </c>
      <c r="C4236" t="s">
        <v>85</v>
      </c>
      <c r="D4236">
        <v>78</v>
      </c>
      <c r="E4236" t="s">
        <v>86</v>
      </c>
      <c r="F4236" t="s">
        <v>87</v>
      </c>
      <c r="G4236" t="s">
        <v>88</v>
      </c>
      <c r="H4236" t="s">
        <v>89</v>
      </c>
      <c r="I4236" t="s">
        <v>90</v>
      </c>
      <c r="J4236" t="s">
        <v>91</v>
      </c>
      <c r="K4236" t="s">
        <v>92</v>
      </c>
      <c r="L4236">
        <v>0</v>
      </c>
      <c r="M4236">
        <v>919028</v>
      </c>
      <c r="N4236">
        <v>195929</v>
      </c>
      <c r="O4236">
        <v>68450</v>
      </c>
      <c r="P4236">
        <v>135309</v>
      </c>
      <c r="Q4236" t="s">
        <v>93</v>
      </c>
      <c r="R4236">
        <v>543973</v>
      </c>
    </row>
    <row r="4237" spans="1:18" x14ac:dyDescent="0.25">
      <c r="A4237" t="s">
        <v>429</v>
      </c>
      <c r="B4237" t="s">
        <v>430</v>
      </c>
      <c r="C4237" t="s">
        <v>85</v>
      </c>
      <c r="D4237">
        <v>78</v>
      </c>
      <c r="E4237" t="s">
        <v>86</v>
      </c>
      <c r="F4237" t="s">
        <v>87</v>
      </c>
      <c r="G4237" t="s">
        <v>88</v>
      </c>
      <c r="H4237" t="s">
        <v>89</v>
      </c>
      <c r="I4237" t="s">
        <v>94</v>
      </c>
      <c r="J4237" t="s">
        <v>91</v>
      </c>
      <c r="K4237" t="s">
        <v>95</v>
      </c>
      <c r="L4237">
        <v>0</v>
      </c>
      <c r="M4237">
        <v>919028</v>
      </c>
      <c r="N4237">
        <v>195929</v>
      </c>
      <c r="O4237">
        <v>68450</v>
      </c>
      <c r="P4237">
        <v>135309</v>
      </c>
      <c r="Q4237" t="s">
        <v>93</v>
      </c>
      <c r="R4237">
        <v>543973</v>
      </c>
    </row>
    <row r="4238" spans="1:18" x14ac:dyDescent="0.25">
      <c r="A4238" t="s">
        <v>429</v>
      </c>
      <c r="B4238" t="s">
        <v>430</v>
      </c>
      <c r="C4238" t="s">
        <v>85</v>
      </c>
      <c r="D4238">
        <v>78</v>
      </c>
      <c r="E4238" t="s">
        <v>86</v>
      </c>
      <c r="F4238" t="s">
        <v>87</v>
      </c>
      <c r="G4238" t="s">
        <v>88</v>
      </c>
      <c r="H4238" t="s">
        <v>89</v>
      </c>
      <c r="I4238" t="s">
        <v>96</v>
      </c>
      <c r="J4238" t="s">
        <v>91</v>
      </c>
      <c r="K4238" t="s">
        <v>97</v>
      </c>
      <c r="L4238">
        <v>0</v>
      </c>
      <c r="M4238">
        <v>919028</v>
      </c>
      <c r="N4238">
        <v>195929</v>
      </c>
      <c r="O4238">
        <v>68450</v>
      </c>
      <c r="P4238">
        <v>135309</v>
      </c>
      <c r="Q4238" t="s">
        <v>93</v>
      </c>
      <c r="R4238">
        <v>543973</v>
      </c>
    </row>
    <row r="4239" spans="1:18" x14ac:dyDescent="0.25">
      <c r="A4239" t="s">
        <v>429</v>
      </c>
      <c r="B4239" t="s">
        <v>430</v>
      </c>
      <c r="C4239" t="s">
        <v>85</v>
      </c>
      <c r="D4239">
        <v>78</v>
      </c>
      <c r="E4239" t="s">
        <v>86</v>
      </c>
      <c r="F4239" t="s">
        <v>87</v>
      </c>
      <c r="G4239" t="s">
        <v>88</v>
      </c>
      <c r="H4239" t="s">
        <v>89</v>
      </c>
      <c r="I4239" t="s">
        <v>98</v>
      </c>
      <c r="J4239" t="s">
        <v>91</v>
      </c>
      <c r="K4239" t="s">
        <v>99</v>
      </c>
      <c r="L4239">
        <v>0</v>
      </c>
      <c r="M4239">
        <v>919028</v>
      </c>
      <c r="N4239">
        <v>195929</v>
      </c>
      <c r="O4239">
        <v>68450</v>
      </c>
      <c r="P4239">
        <v>135309</v>
      </c>
      <c r="Q4239" t="s">
        <v>93</v>
      </c>
      <c r="R4239">
        <v>543973</v>
      </c>
    </row>
    <row r="4240" spans="1:18" x14ac:dyDescent="0.25">
      <c r="A4240" t="s">
        <v>429</v>
      </c>
      <c r="B4240" t="s">
        <v>430</v>
      </c>
      <c r="C4240" t="s">
        <v>85</v>
      </c>
      <c r="D4240">
        <v>78</v>
      </c>
      <c r="E4240" t="s">
        <v>86</v>
      </c>
      <c r="F4240" t="s">
        <v>87</v>
      </c>
      <c r="G4240" t="s">
        <v>88</v>
      </c>
      <c r="H4240" t="s">
        <v>89</v>
      </c>
      <c r="I4240" t="s">
        <v>100</v>
      </c>
      <c r="J4240" t="s">
        <v>91</v>
      </c>
      <c r="K4240" t="s">
        <v>101</v>
      </c>
      <c r="L4240">
        <v>0</v>
      </c>
      <c r="M4240">
        <v>919028</v>
      </c>
      <c r="N4240">
        <v>195929</v>
      </c>
      <c r="O4240">
        <v>68450</v>
      </c>
      <c r="P4240">
        <v>135309</v>
      </c>
      <c r="Q4240" t="s">
        <v>93</v>
      </c>
      <c r="R4240">
        <v>543973</v>
      </c>
    </row>
    <row r="4241" spans="1:18" x14ac:dyDescent="0.25">
      <c r="A4241" t="s">
        <v>429</v>
      </c>
      <c r="B4241" t="s">
        <v>430</v>
      </c>
      <c r="C4241" t="s">
        <v>85</v>
      </c>
      <c r="D4241">
        <v>78</v>
      </c>
      <c r="E4241" t="s">
        <v>86</v>
      </c>
      <c r="F4241" t="s">
        <v>87</v>
      </c>
      <c r="G4241" t="s">
        <v>88</v>
      </c>
      <c r="H4241" t="s">
        <v>89</v>
      </c>
      <c r="I4241" t="s">
        <v>102</v>
      </c>
      <c r="J4241" t="s">
        <v>91</v>
      </c>
      <c r="K4241" t="s">
        <v>103</v>
      </c>
      <c r="L4241">
        <v>0</v>
      </c>
      <c r="M4241">
        <v>919028</v>
      </c>
      <c r="N4241">
        <v>195929</v>
      </c>
      <c r="O4241">
        <v>68450</v>
      </c>
      <c r="P4241">
        <v>135309</v>
      </c>
      <c r="Q4241" t="s">
        <v>93</v>
      </c>
      <c r="R4241">
        <v>543973</v>
      </c>
    </row>
    <row r="4242" spans="1:18" x14ac:dyDescent="0.25">
      <c r="A4242" t="s">
        <v>429</v>
      </c>
      <c r="B4242" t="s">
        <v>430</v>
      </c>
      <c r="C4242" t="s">
        <v>85</v>
      </c>
      <c r="D4242">
        <v>78</v>
      </c>
      <c r="E4242" t="s">
        <v>86</v>
      </c>
      <c r="F4242" t="s">
        <v>87</v>
      </c>
      <c r="G4242" t="s">
        <v>88</v>
      </c>
      <c r="H4242" t="s">
        <v>89</v>
      </c>
      <c r="I4242" t="s">
        <v>104</v>
      </c>
      <c r="J4242" t="s">
        <v>91</v>
      </c>
      <c r="K4242" t="s">
        <v>105</v>
      </c>
      <c r="L4242">
        <v>0</v>
      </c>
      <c r="M4242">
        <v>919028</v>
      </c>
      <c r="N4242">
        <v>195929</v>
      </c>
      <c r="O4242">
        <v>68450</v>
      </c>
      <c r="P4242">
        <v>135309</v>
      </c>
      <c r="Q4242" t="s">
        <v>93</v>
      </c>
      <c r="R4242">
        <v>543973</v>
      </c>
    </row>
    <row r="4243" spans="1:18" x14ac:dyDescent="0.25">
      <c r="A4243" t="s">
        <v>429</v>
      </c>
      <c r="B4243" t="s">
        <v>430</v>
      </c>
      <c r="C4243" t="s">
        <v>85</v>
      </c>
      <c r="D4243">
        <v>78</v>
      </c>
      <c r="E4243" t="s">
        <v>86</v>
      </c>
      <c r="F4243" t="s">
        <v>87</v>
      </c>
      <c r="G4243" t="s">
        <v>88</v>
      </c>
      <c r="H4243" t="s">
        <v>89</v>
      </c>
      <c r="I4243" t="s">
        <v>106</v>
      </c>
      <c r="J4243" t="s">
        <v>91</v>
      </c>
      <c r="K4243" t="s">
        <v>107</v>
      </c>
      <c r="L4243">
        <v>0</v>
      </c>
      <c r="M4243">
        <v>919028</v>
      </c>
      <c r="N4243">
        <v>195929</v>
      </c>
      <c r="O4243">
        <v>68450</v>
      </c>
      <c r="P4243">
        <v>135309</v>
      </c>
      <c r="Q4243" t="s">
        <v>93</v>
      </c>
      <c r="R4243">
        <v>543973</v>
      </c>
    </row>
    <row r="4244" spans="1:18" x14ac:dyDescent="0.25">
      <c r="A4244" t="s">
        <v>429</v>
      </c>
      <c r="B4244" t="s">
        <v>430</v>
      </c>
      <c r="C4244" t="s">
        <v>85</v>
      </c>
      <c r="D4244">
        <v>78</v>
      </c>
      <c r="E4244" t="s">
        <v>86</v>
      </c>
      <c r="F4244" t="s">
        <v>87</v>
      </c>
      <c r="G4244" t="s">
        <v>88</v>
      </c>
      <c r="H4244" t="s">
        <v>89</v>
      </c>
      <c r="I4244" t="s">
        <v>108</v>
      </c>
      <c r="J4244" t="s">
        <v>91</v>
      </c>
      <c r="K4244" t="s">
        <v>109</v>
      </c>
      <c r="L4244">
        <v>0</v>
      </c>
      <c r="M4244">
        <v>919028</v>
      </c>
      <c r="N4244">
        <v>195929</v>
      </c>
      <c r="O4244">
        <v>68450</v>
      </c>
      <c r="P4244">
        <v>135309</v>
      </c>
      <c r="Q4244" t="s">
        <v>93</v>
      </c>
      <c r="R4244">
        <v>543973</v>
      </c>
    </row>
    <row r="4245" spans="1:18" x14ac:dyDescent="0.25">
      <c r="A4245" t="s">
        <v>429</v>
      </c>
      <c r="B4245" t="s">
        <v>430</v>
      </c>
      <c r="C4245" t="s">
        <v>85</v>
      </c>
      <c r="D4245">
        <v>78</v>
      </c>
      <c r="E4245" t="s">
        <v>86</v>
      </c>
      <c r="F4245" t="s">
        <v>87</v>
      </c>
      <c r="G4245" t="s">
        <v>88</v>
      </c>
      <c r="H4245" t="s">
        <v>89</v>
      </c>
      <c r="I4245" t="s">
        <v>110</v>
      </c>
      <c r="J4245" t="s">
        <v>91</v>
      </c>
      <c r="K4245" t="s">
        <v>111</v>
      </c>
      <c r="L4245">
        <v>0</v>
      </c>
      <c r="M4245">
        <v>919028</v>
      </c>
      <c r="N4245">
        <v>195929</v>
      </c>
      <c r="O4245">
        <v>68450</v>
      </c>
      <c r="P4245">
        <v>135309</v>
      </c>
      <c r="Q4245" t="s">
        <v>93</v>
      </c>
      <c r="R4245">
        <v>543973</v>
      </c>
    </row>
    <row r="4246" spans="1:18" x14ac:dyDescent="0.25">
      <c r="A4246" t="s">
        <v>429</v>
      </c>
      <c r="B4246" t="s">
        <v>430</v>
      </c>
      <c r="C4246" t="s">
        <v>85</v>
      </c>
      <c r="D4246">
        <v>78</v>
      </c>
      <c r="E4246" t="s">
        <v>86</v>
      </c>
      <c r="F4246" t="s">
        <v>87</v>
      </c>
      <c r="G4246" t="s">
        <v>88</v>
      </c>
      <c r="H4246" t="s">
        <v>89</v>
      </c>
      <c r="I4246" t="s">
        <v>112</v>
      </c>
      <c r="J4246" t="s">
        <v>91</v>
      </c>
      <c r="K4246" t="s">
        <v>113</v>
      </c>
      <c r="L4246">
        <v>2972</v>
      </c>
      <c r="M4246">
        <v>919028</v>
      </c>
      <c r="N4246">
        <v>195929</v>
      </c>
      <c r="O4246">
        <v>68450</v>
      </c>
      <c r="P4246">
        <v>135309</v>
      </c>
      <c r="Q4246" t="s">
        <v>93</v>
      </c>
      <c r="R4246">
        <v>543973</v>
      </c>
    </row>
    <row r="4247" spans="1:18" x14ac:dyDescent="0.25">
      <c r="A4247" t="s">
        <v>429</v>
      </c>
      <c r="B4247" t="s">
        <v>430</v>
      </c>
      <c r="C4247" t="s">
        <v>85</v>
      </c>
      <c r="D4247">
        <v>78</v>
      </c>
      <c r="E4247" t="s">
        <v>86</v>
      </c>
      <c r="F4247" t="s">
        <v>87</v>
      </c>
      <c r="G4247" t="s">
        <v>88</v>
      </c>
      <c r="H4247" t="s">
        <v>89</v>
      </c>
      <c r="I4247" t="s">
        <v>114</v>
      </c>
      <c r="J4247" t="s">
        <v>91</v>
      </c>
      <c r="K4247" t="s">
        <v>115</v>
      </c>
      <c r="L4247">
        <v>63320</v>
      </c>
      <c r="M4247">
        <v>919028</v>
      </c>
      <c r="N4247">
        <v>195929</v>
      </c>
      <c r="O4247">
        <v>68450</v>
      </c>
      <c r="P4247">
        <v>135309</v>
      </c>
      <c r="Q4247" t="s">
        <v>93</v>
      </c>
      <c r="R4247">
        <v>543973</v>
      </c>
    </row>
    <row r="4248" spans="1:18" x14ac:dyDescent="0.25">
      <c r="A4248" t="s">
        <v>429</v>
      </c>
      <c r="B4248" t="s">
        <v>430</v>
      </c>
      <c r="C4248" t="s">
        <v>85</v>
      </c>
      <c r="D4248">
        <v>78</v>
      </c>
      <c r="E4248" t="s">
        <v>86</v>
      </c>
      <c r="F4248" t="s">
        <v>87</v>
      </c>
      <c r="G4248" t="s">
        <v>88</v>
      </c>
      <c r="H4248" t="s">
        <v>89</v>
      </c>
      <c r="I4248" t="s">
        <v>116</v>
      </c>
      <c r="J4248" t="s">
        <v>91</v>
      </c>
      <c r="K4248" t="s">
        <v>117</v>
      </c>
      <c r="L4248">
        <v>0</v>
      </c>
      <c r="M4248">
        <v>919028</v>
      </c>
      <c r="N4248">
        <v>195929</v>
      </c>
      <c r="O4248">
        <v>68450</v>
      </c>
      <c r="P4248">
        <v>135309</v>
      </c>
      <c r="Q4248" t="s">
        <v>93</v>
      </c>
      <c r="R4248">
        <v>543973</v>
      </c>
    </row>
    <row r="4249" spans="1:18" x14ac:dyDescent="0.25">
      <c r="A4249" t="s">
        <v>429</v>
      </c>
      <c r="B4249" t="s">
        <v>430</v>
      </c>
      <c r="C4249" t="s">
        <v>85</v>
      </c>
      <c r="D4249">
        <v>78</v>
      </c>
      <c r="E4249" t="s">
        <v>86</v>
      </c>
      <c r="F4249" t="s">
        <v>87</v>
      </c>
      <c r="G4249" t="s">
        <v>88</v>
      </c>
      <c r="H4249" t="s">
        <v>89</v>
      </c>
      <c r="I4249" t="s">
        <v>118</v>
      </c>
      <c r="J4249" t="s">
        <v>91</v>
      </c>
      <c r="K4249" t="s">
        <v>119</v>
      </c>
      <c r="L4249">
        <v>0</v>
      </c>
      <c r="M4249">
        <v>919028</v>
      </c>
      <c r="N4249">
        <v>195929</v>
      </c>
      <c r="O4249">
        <v>68450</v>
      </c>
      <c r="P4249">
        <v>135309</v>
      </c>
      <c r="Q4249" t="s">
        <v>93</v>
      </c>
      <c r="R4249">
        <v>543973</v>
      </c>
    </row>
    <row r="4250" spans="1:18" x14ac:dyDescent="0.25">
      <c r="A4250" t="s">
        <v>429</v>
      </c>
      <c r="B4250" t="s">
        <v>430</v>
      </c>
      <c r="C4250" t="s">
        <v>85</v>
      </c>
      <c r="D4250">
        <v>78</v>
      </c>
      <c r="E4250" t="s">
        <v>86</v>
      </c>
      <c r="F4250" t="s">
        <v>87</v>
      </c>
      <c r="G4250" t="s">
        <v>88</v>
      </c>
      <c r="H4250" t="s">
        <v>89</v>
      </c>
      <c r="I4250" t="s">
        <v>120</v>
      </c>
      <c r="J4250" t="s">
        <v>91</v>
      </c>
      <c r="K4250" t="s">
        <v>121</v>
      </c>
      <c r="L4250">
        <v>0</v>
      </c>
      <c r="M4250">
        <v>919028</v>
      </c>
      <c r="N4250">
        <v>195929</v>
      </c>
      <c r="O4250">
        <v>68450</v>
      </c>
      <c r="P4250">
        <v>135309</v>
      </c>
      <c r="Q4250" t="s">
        <v>93</v>
      </c>
      <c r="R4250">
        <v>543973</v>
      </c>
    </row>
    <row r="4251" spans="1:18" x14ac:dyDescent="0.25">
      <c r="A4251" t="s">
        <v>429</v>
      </c>
      <c r="B4251" t="s">
        <v>430</v>
      </c>
      <c r="C4251" t="s">
        <v>85</v>
      </c>
      <c r="D4251">
        <v>78</v>
      </c>
      <c r="E4251" t="s">
        <v>86</v>
      </c>
      <c r="F4251" t="s">
        <v>87</v>
      </c>
      <c r="G4251" t="s">
        <v>88</v>
      </c>
      <c r="H4251" t="s">
        <v>89</v>
      </c>
      <c r="I4251" t="s">
        <v>122</v>
      </c>
      <c r="J4251" t="s">
        <v>91</v>
      </c>
      <c r="K4251" t="s">
        <v>123</v>
      </c>
      <c r="L4251">
        <v>0</v>
      </c>
      <c r="M4251">
        <v>919028</v>
      </c>
      <c r="N4251">
        <v>195929</v>
      </c>
      <c r="O4251">
        <v>68450</v>
      </c>
      <c r="P4251">
        <v>135309</v>
      </c>
      <c r="Q4251" t="s">
        <v>93</v>
      </c>
      <c r="R4251">
        <v>543973</v>
      </c>
    </row>
    <row r="4252" spans="1:18" x14ac:dyDescent="0.25">
      <c r="A4252" t="s">
        <v>429</v>
      </c>
      <c r="B4252" t="s">
        <v>430</v>
      </c>
      <c r="C4252" t="s">
        <v>85</v>
      </c>
      <c r="D4252">
        <v>78</v>
      </c>
      <c r="E4252" t="s">
        <v>86</v>
      </c>
      <c r="F4252" t="s">
        <v>87</v>
      </c>
      <c r="G4252" t="s">
        <v>88</v>
      </c>
      <c r="H4252" t="s">
        <v>89</v>
      </c>
      <c r="I4252" t="s">
        <v>124</v>
      </c>
      <c r="J4252" t="s">
        <v>91</v>
      </c>
      <c r="K4252" t="s">
        <v>125</v>
      </c>
      <c r="L4252">
        <v>0</v>
      </c>
      <c r="M4252">
        <v>919028</v>
      </c>
      <c r="N4252">
        <v>195929</v>
      </c>
      <c r="O4252">
        <v>68450</v>
      </c>
      <c r="P4252">
        <v>135309</v>
      </c>
      <c r="Q4252" t="s">
        <v>93</v>
      </c>
      <c r="R4252">
        <v>543973</v>
      </c>
    </row>
    <row r="4253" spans="1:18" x14ac:dyDescent="0.25">
      <c r="A4253" t="s">
        <v>429</v>
      </c>
      <c r="B4253" t="s">
        <v>430</v>
      </c>
      <c r="C4253" t="s">
        <v>85</v>
      </c>
      <c r="D4253">
        <v>78</v>
      </c>
      <c r="E4253" t="s">
        <v>86</v>
      </c>
      <c r="F4253" t="s">
        <v>87</v>
      </c>
      <c r="G4253" t="s">
        <v>88</v>
      </c>
      <c r="H4253" t="s">
        <v>89</v>
      </c>
      <c r="I4253" t="s">
        <v>126</v>
      </c>
      <c r="J4253" t="s">
        <v>91</v>
      </c>
      <c r="K4253" t="s">
        <v>127</v>
      </c>
      <c r="L4253">
        <v>0</v>
      </c>
      <c r="M4253">
        <v>919028</v>
      </c>
      <c r="N4253">
        <v>195929</v>
      </c>
      <c r="O4253">
        <v>68450</v>
      </c>
      <c r="P4253">
        <v>135309</v>
      </c>
      <c r="Q4253" t="s">
        <v>93</v>
      </c>
      <c r="R4253">
        <v>543973</v>
      </c>
    </row>
    <row r="4254" spans="1:18" x14ac:dyDescent="0.25">
      <c r="A4254" t="s">
        <v>429</v>
      </c>
      <c r="B4254" t="s">
        <v>430</v>
      </c>
      <c r="C4254" t="s">
        <v>85</v>
      </c>
      <c r="D4254">
        <v>78</v>
      </c>
      <c r="E4254" t="s">
        <v>86</v>
      </c>
      <c r="F4254" t="s">
        <v>87</v>
      </c>
      <c r="G4254" t="s">
        <v>88</v>
      </c>
      <c r="H4254" t="s">
        <v>89</v>
      </c>
      <c r="I4254" t="s">
        <v>128</v>
      </c>
      <c r="J4254" t="s">
        <v>91</v>
      </c>
      <c r="K4254" t="s">
        <v>129</v>
      </c>
      <c r="L4254">
        <v>926916</v>
      </c>
      <c r="M4254">
        <v>919028</v>
      </c>
      <c r="N4254">
        <v>195929</v>
      </c>
      <c r="O4254">
        <v>68450</v>
      </c>
      <c r="P4254">
        <v>135309</v>
      </c>
      <c r="Q4254" t="s">
        <v>93</v>
      </c>
      <c r="R4254">
        <v>543973</v>
      </c>
    </row>
    <row r="4255" spans="1:18" x14ac:dyDescent="0.25">
      <c r="A4255" t="s">
        <v>429</v>
      </c>
      <c r="B4255" t="s">
        <v>430</v>
      </c>
      <c r="C4255" t="s">
        <v>85</v>
      </c>
      <c r="D4255">
        <v>78</v>
      </c>
      <c r="E4255" t="s">
        <v>86</v>
      </c>
      <c r="F4255" t="s">
        <v>87</v>
      </c>
      <c r="G4255" t="s">
        <v>88</v>
      </c>
      <c r="H4255" t="s">
        <v>89</v>
      </c>
      <c r="I4255" t="s">
        <v>130</v>
      </c>
      <c r="J4255" t="s">
        <v>91</v>
      </c>
      <c r="K4255" t="s">
        <v>131</v>
      </c>
      <c r="L4255">
        <v>400</v>
      </c>
      <c r="M4255">
        <v>919028</v>
      </c>
      <c r="N4255">
        <v>195929</v>
      </c>
      <c r="O4255">
        <v>68450</v>
      </c>
      <c r="P4255">
        <v>135309</v>
      </c>
      <c r="Q4255" t="s">
        <v>93</v>
      </c>
      <c r="R4255">
        <v>543973</v>
      </c>
    </row>
    <row r="4256" spans="1:18" x14ac:dyDescent="0.25">
      <c r="A4256" t="s">
        <v>429</v>
      </c>
      <c r="B4256" t="s">
        <v>430</v>
      </c>
      <c r="C4256" t="s">
        <v>85</v>
      </c>
      <c r="D4256">
        <v>78</v>
      </c>
      <c r="E4256" t="s">
        <v>86</v>
      </c>
      <c r="F4256" t="s">
        <v>87</v>
      </c>
      <c r="G4256" t="s">
        <v>88</v>
      </c>
      <c r="H4256" t="s">
        <v>89</v>
      </c>
      <c r="I4256" t="s">
        <v>132</v>
      </c>
      <c r="J4256" t="s">
        <v>91</v>
      </c>
      <c r="K4256" t="s">
        <v>133</v>
      </c>
      <c r="L4256">
        <v>-14260</v>
      </c>
      <c r="M4256">
        <v>919028</v>
      </c>
      <c r="N4256">
        <v>195929</v>
      </c>
      <c r="O4256">
        <v>68450</v>
      </c>
      <c r="P4256">
        <v>135309</v>
      </c>
      <c r="Q4256" t="s">
        <v>93</v>
      </c>
      <c r="R4256">
        <v>543973</v>
      </c>
    </row>
    <row r="4257" spans="1:18" x14ac:dyDescent="0.25">
      <c r="A4257" t="s">
        <v>429</v>
      </c>
      <c r="B4257" t="s">
        <v>430</v>
      </c>
      <c r="C4257" t="s">
        <v>85</v>
      </c>
      <c r="D4257">
        <v>78</v>
      </c>
      <c r="E4257" t="s">
        <v>86</v>
      </c>
      <c r="F4257" t="s">
        <v>87</v>
      </c>
      <c r="G4257" t="s">
        <v>88</v>
      </c>
      <c r="H4257" t="s">
        <v>89</v>
      </c>
      <c r="I4257" t="s">
        <v>134</v>
      </c>
      <c r="J4257" t="s">
        <v>91</v>
      </c>
      <c r="K4257" t="s">
        <v>135</v>
      </c>
      <c r="L4257">
        <v>292728</v>
      </c>
      <c r="M4257">
        <v>919028</v>
      </c>
      <c r="N4257">
        <v>195929</v>
      </c>
      <c r="O4257">
        <v>68450</v>
      </c>
      <c r="P4257">
        <v>135309</v>
      </c>
      <c r="Q4257" t="s">
        <v>93</v>
      </c>
      <c r="R4257">
        <v>543973</v>
      </c>
    </row>
    <row r="4258" spans="1:18" x14ac:dyDescent="0.25">
      <c r="A4258" t="s">
        <v>429</v>
      </c>
      <c r="B4258" t="s">
        <v>430</v>
      </c>
      <c r="C4258" t="s">
        <v>85</v>
      </c>
      <c r="D4258">
        <v>78</v>
      </c>
      <c r="E4258" t="s">
        <v>86</v>
      </c>
      <c r="F4258" t="s">
        <v>87</v>
      </c>
      <c r="G4258" t="s">
        <v>88</v>
      </c>
      <c r="H4258" t="s">
        <v>89</v>
      </c>
      <c r="I4258" t="s">
        <v>136</v>
      </c>
      <c r="J4258" t="s">
        <v>91</v>
      </c>
      <c r="K4258" t="s">
        <v>137</v>
      </c>
      <c r="L4258">
        <v>1000</v>
      </c>
      <c r="M4258">
        <v>919028</v>
      </c>
      <c r="N4258">
        <v>195929</v>
      </c>
      <c r="O4258">
        <v>68450</v>
      </c>
      <c r="P4258">
        <v>135309</v>
      </c>
      <c r="Q4258" t="s">
        <v>93</v>
      </c>
      <c r="R4258">
        <v>543973</v>
      </c>
    </row>
    <row r="4259" spans="1:18" x14ac:dyDescent="0.25">
      <c r="A4259" t="s">
        <v>429</v>
      </c>
      <c r="B4259" t="s">
        <v>430</v>
      </c>
      <c r="C4259" t="s">
        <v>85</v>
      </c>
      <c r="D4259">
        <v>78</v>
      </c>
      <c r="E4259" t="s">
        <v>86</v>
      </c>
      <c r="F4259" t="s">
        <v>87</v>
      </c>
      <c r="G4259" t="s">
        <v>88</v>
      </c>
      <c r="H4259" t="s">
        <v>89</v>
      </c>
      <c r="I4259" t="s">
        <v>138</v>
      </c>
      <c r="J4259" t="s">
        <v>91</v>
      </c>
      <c r="K4259" t="s">
        <v>139</v>
      </c>
      <c r="L4259">
        <v>160423</v>
      </c>
      <c r="M4259">
        <v>919028</v>
      </c>
      <c r="N4259">
        <v>195929</v>
      </c>
      <c r="O4259">
        <v>68450</v>
      </c>
      <c r="P4259">
        <v>135309</v>
      </c>
      <c r="Q4259" t="s">
        <v>93</v>
      </c>
      <c r="R4259">
        <v>543973</v>
      </c>
    </row>
    <row r="4260" spans="1:18" x14ac:dyDescent="0.25">
      <c r="A4260" t="s">
        <v>429</v>
      </c>
      <c r="B4260" t="s">
        <v>430</v>
      </c>
      <c r="C4260" t="s">
        <v>85</v>
      </c>
      <c r="D4260">
        <v>78</v>
      </c>
      <c r="E4260" t="s">
        <v>86</v>
      </c>
      <c r="F4260" t="s">
        <v>87</v>
      </c>
      <c r="G4260" t="s">
        <v>88</v>
      </c>
      <c r="H4260" t="s">
        <v>89</v>
      </c>
      <c r="I4260" t="s">
        <v>140</v>
      </c>
      <c r="J4260" t="s">
        <v>91</v>
      </c>
      <c r="K4260" t="s">
        <v>141</v>
      </c>
      <c r="L4260">
        <v>3491</v>
      </c>
      <c r="M4260">
        <v>919028</v>
      </c>
      <c r="N4260">
        <v>195929</v>
      </c>
      <c r="O4260">
        <v>68450</v>
      </c>
      <c r="P4260">
        <v>135309</v>
      </c>
      <c r="Q4260" t="s">
        <v>93</v>
      </c>
      <c r="R4260">
        <v>543973</v>
      </c>
    </row>
    <row r="4261" spans="1:18" x14ac:dyDescent="0.25">
      <c r="A4261" t="s">
        <v>429</v>
      </c>
      <c r="B4261" t="s">
        <v>430</v>
      </c>
      <c r="C4261" t="s">
        <v>85</v>
      </c>
      <c r="D4261">
        <v>78</v>
      </c>
      <c r="E4261" t="s">
        <v>86</v>
      </c>
      <c r="F4261" t="s">
        <v>87</v>
      </c>
      <c r="G4261" t="s">
        <v>88</v>
      </c>
      <c r="H4261" t="s">
        <v>89</v>
      </c>
      <c r="I4261" t="s">
        <v>142</v>
      </c>
      <c r="J4261" t="s">
        <v>91</v>
      </c>
      <c r="K4261" t="s">
        <v>143</v>
      </c>
      <c r="L4261">
        <v>0</v>
      </c>
      <c r="M4261">
        <v>919028</v>
      </c>
      <c r="N4261">
        <v>195929</v>
      </c>
      <c r="O4261">
        <v>68450</v>
      </c>
      <c r="P4261">
        <v>135309</v>
      </c>
      <c r="Q4261" t="s">
        <v>93</v>
      </c>
      <c r="R4261">
        <v>543973</v>
      </c>
    </row>
    <row r="4262" spans="1:18" x14ac:dyDescent="0.25">
      <c r="A4262" t="s">
        <v>429</v>
      </c>
      <c r="B4262" t="s">
        <v>430</v>
      </c>
      <c r="C4262" t="s">
        <v>85</v>
      </c>
      <c r="D4262">
        <v>78</v>
      </c>
      <c r="E4262" t="s">
        <v>86</v>
      </c>
      <c r="F4262" t="s">
        <v>87</v>
      </c>
      <c r="G4262" t="s">
        <v>88</v>
      </c>
      <c r="H4262" t="s">
        <v>89</v>
      </c>
      <c r="I4262" t="s">
        <v>144</v>
      </c>
      <c r="J4262" t="s">
        <v>91</v>
      </c>
      <c r="K4262" t="s">
        <v>145</v>
      </c>
      <c r="L4262">
        <v>0</v>
      </c>
      <c r="M4262">
        <v>919028</v>
      </c>
      <c r="N4262">
        <v>195929</v>
      </c>
      <c r="O4262">
        <v>68450</v>
      </c>
      <c r="P4262">
        <v>135309</v>
      </c>
      <c r="Q4262" t="s">
        <v>93</v>
      </c>
      <c r="R4262">
        <v>543973</v>
      </c>
    </row>
    <row r="4263" spans="1:18" x14ac:dyDescent="0.25">
      <c r="A4263" t="s">
        <v>429</v>
      </c>
      <c r="B4263" t="s">
        <v>430</v>
      </c>
      <c r="C4263" t="s">
        <v>85</v>
      </c>
      <c r="D4263">
        <v>78</v>
      </c>
      <c r="E4263" t="s">
        <v>86</v>
      </c>
      <c r="F4263" t="s">
        <v>87</v>
      </c>
      <c r="G4263" t="s">
        <v>88</v>
      </c>
      <c r="H4263" t="s">
        <v>89</v>
      </c>
      <c r="I4263" t="s">
        <v>146</v>
      </c>
      <c r="J4263" t="s">
        <v>91</v>
      </c>
      <c r="K4263" t="s">
        <v>147</v>
      </c>
      <c r="L4263">
        <v>2340</v>
      </c>
      <c r="M4263">
        <v>919028</v>
      </c>
      <c r="N4263">
        <v>195929</v>
      </c>
      <c r="O4263">
        <v>68450</v>
      </c>
      <c r="P4263">
        <v>135309</v>
      </c>
      <c r="Q4263" t="s">
        <v>93</v>
      </c>
      <c r="R4263">
        <v>543973</v>
      </c>
    </row>
    <row r="4264" spans="1:18" x14ac:dyDescent="0.25">
      <c r="A4264" t="s">
        <v>429</v>
      </c>
      <c r="B4264" t="s">
        <v>430</v>
      </c>
      <c r="C4264" t="s">
        <v>85</v>
      </c>
      <c r="D4264">
        <v>78</v>
      </c>
      <c r="E4264" t="s">
        <v>86</v>
      </c>
      <c r="F4264" t="s">
        <v>87</v>
      </c>
      <c r="G4264" t="s">
        <v>88</v>
      </c>
      <c r="H4264" t="s">
        <v>89</v>
      </c>
      <c r="I4264" t="s">
        <v>148</v>
      </c>
      <c r="J4264" t="s">
        <v>91</v>
      </c>
      <c r="K4264" t="s">
        <v>149</v>
      </c>
      <c r="L4264">
        <v>0</v>
      </c>
      <c r="M4264">
        <v>919028</v>
      </c>
      <c r="N4264">
        <v>195929</v>
      </c>
      <c r="O4264">
        <v>68450</v>
      </c>
      <c r="P4264">
        <v>135309</v>
      </c>
      <c r="Q4264" t="s">
        <v>93</v>
      </c>
      <c r="R4264">
        <v>543973</v>
      </c>
    </row>
    <row r="4265" spans="1:18" x14ac:dyDescent="0.25">
      <c r="A4265" t="s">
        <v>429</v>
      </c>
      <c r="B4265" t="s">
        <v>430</v>
      </c>
      <c r="C4265" t="s">
        <v>85</v>
      </c>
      <c r="D4265">
        <v>78</v>
      </c>
      <c r="E4265" t="s">
        <v>86</v>
      </c>
      <c r="F4265" t="s">
        <v>87</v>
      </c>
      <c r="G4265" t="s">
        <v>88</v>
      </c>
      <c r="H4265" t="s">
        <v>89</v>
      </c>
      <c r="I4265" t="s">
        <v>150</v>
      </c>
      <c r="J4265" t="s">
        <v>91</v>
      </c>
      <c r="K4265" t="s">
        <v>151</v>
      </c>
      <c r="L4265">
        <v>16428</v>
      </c>
      <c r="M4265">
        <v>919028</v>
      </c>
      <c r="N4265">
        <v>195929</v>
      </c>
      <c r="O4265">
        <v>68450</v>
      </c>
      <c r="P4265">
        <v>135309</v>
      </c>
      <c r="Q4265" t="s">
        <v>93</v>
      </c>
      <c r="R4265">
        <v>543973</v>
      </c>
    </row>
    <row r="4266" spans="1:18" x14ac:dyDescent="0.25">
      <c r="A4266" t="s">
        <v>429</v>
      </c>
      <c r="B4266" t="s">
        <v>430</v>
      </c>
      <c r="C4266" t="s">
        <v>85</v>
      </c>
      <c r="D4266">
        <v>78</v>
      </c>
      <c r="E4266" t="s">
        <v>86</v>
      </c>
      <c r="F4266" t="s">
        <v>87</v>
      </c>
      <c r="G4266" t="s">
        <v>88</v>
      </c>
      <c r="H4266" t="s">
        <v>89</v>
      </c>
      <c r="I4266" t="s">
        <v>152</v>
      </c>
      <c r="J4266" t="s">
        <v>91</v>
      </c>
      <c r="K4266" t="s">
        <v>153</v>
      </c>
      <c r="L4266">
        <v>8700</v>
      </c>
      <c r="M4266">
        <v>919028</v>
      </c>
      <c r="N4266">
        <v>195929</v>
      </c>
      <c r="O4266">
        <v>68450</v>
      </c>
      <c r="P4266">
        <v>135309</v>
      </c>
      <c r="Q4266" t="s">
        <v>93</v>
      </c>
      <c r="R4266">
        <v>543973</v>
      </c>
    </row>
    <row r="4267" spans="1:18" x14ac:dyDescent="0.25">
      <c r="A4267" t="s">
        <v>429</v>
      </c>
      <c r="B4267" t="s">
        <v>430</v>
      </c>
      <c r="C4267" t="s">
        <v>85</v>
      </c>
      <c r="D4267">
        <v>78</v>
      </c>
      <c r="E4267" t="s">
        <v>86</v>
      </c>
      <c r="F4267" t="s">
        <v>87</v>
      </c>
      <c r="G4267" t="s">
        <v>88</v>
      </c>
      <c r="H4267" t="s">
        <v>89</v>
      </c>
      <c r="I4267" t="s">
        <v>154</v>
      </c>
      <c r="J4267" t="s">
        <v>91</v>
      </c>
      <c r="K4267" t="s">
        <v>155</v>
      </c>
      <c r="L4267">
        <v>0</v>
      </c>
      <c r="M4267">
        <v>919028</v>
      </c>
      <c r="N4267">
        <v>195929</v>
      </c>
      <c r="O4267">
        <v>68450</v>
      </c>
      <c r="P4267">
        <v>135309</v>
      </c>
      <c r="Q4267" t="s">
        <v>93</v>
      </c>
      <c r="R4267">
        <v>543973</v>
      </c>
    </row>
    <row r="4268" spans="1:18" x14ac:dyDescent="0.25">
      <c r="A4268" t="s">
        <v>429</v>
      </c>
      <c r="B4268" t="s">
        <v>430</v>
      </c>
      <c r="C4268" t="s">
        <v>85</v>
      </c>
      <c r="D4268">
        <v>78</v>
      </c>
      <c r="E4268" t="s">
        <v>86</v>
      </c>
      <c r="F4268" t="s">
        <v>87</v>
      </c>
      <c r="G4268" t="s">
        <v>88</v>
      </c>
      <c r="H4268" t="s">
        <v>89</v>
      </c>
      <c r="I4268" t="s">
        <v>156</v>
      </c>
      <c r="J4268" t="s">
        <v>91</v>
      </c>
      <c r="K4268" t="s">
        <v>157</v>
      </c>
      <c r="L4268">
        <v>300</v>
      </c>
      <c r="M4268">
        <v>919028</v>
      </c>
      <c r="N4268">
        <v>195929</v>
      </c>
      <c r="O4268">
        <v>68450</v>
      </c>
      <c r="P4268">
        <v>135309</v>
      </c>
      <c r="Q4268" t="s">
        <v>93</v>
      </c>
      <c r="R4268">
        <v>543973</v>
      </c>
    </row>
    <row r="4269" spans="1:18" x14ac:dyDescent="0.25">
      <c r="A4269" t="s">
        <v>429</v>
      </c>
      <c r="B4269" t="s">
        <v>430</v>
      </c>
      <c r="C4269" t="s">
        <v>85</v>
      </c>
      <c r="D4269">
        <v>78</v>
      </c>
      <c r="E4269" t="s">
        <v>86</v>
      </c>
      <c r="F4269" t="s">
        <v>87</v>
      </c>
      <c r="G4269" t="s">
        <v>88</v>
      </c>
      <c r="H4269" t="s">
        <v>89</v>
      </c>
      <c r="I4269" t="s">
        <v>158</v>
      </c>
      <c r="J4269" t="s">
        <v>91</v>
      </c>
      <c r="K4269" t="s">
        <v>159</v>
      </c>
      <c r="L4269">
        <v>500</v>
      </c>
      <c r="M4269">
        <v>919028</v>
      </c>
      <c r="N4269">
        <v>195929</v>
      </c>
      <c r="O4269">
        <v>68450</v>
      </c>
      <c r="P4269">
        <v>135309</v>
      </c>
      <c r="Q4269" t="s">
        <v>93</v>
      </c>
      <c r="R4269">
        <v>543973</v>
      </c>
    </row>
    <row r="4270" spans="1:18" x14ac:dyDescent="0.25">
      <c r="A4270" t="s">
        <v>429</v>
      </c>
      <c r="B4270" t="s">
        <v>430</v>
      </c>
      <c r="C4270" t="s">
        <v>85</v>
      </c>
      <c r="D4270">
        <v>78</v>
      </c>
      <c r="E4270" t="s">
        <v>86</v>
      </c>
      <c r="F4270" t="s">
        <v>87</v>
      </c>
      <c r="G4270" t="s">
        <v>88</v>
      </c>
      <c r="H4270" t="s">
        <v>89</v>
      </c>
      <c r="I4270" t="s">
        <v>160</v>
      </c>
      <c r="J4270" t="s">
        <v>91</v>
      </c>
      <c r="K4270" t="s">
        <v>161</v>
      </c>
      <c r="L4270">
        <v>250</v>
      </c>
      <c r="M4270">
        <v>919028</v>
      </c>
      <c r="N4270">
        <v>195929</v>
      </c>
      <c r="O4270">
        <v>68450</v>
      </c>
      <c r="P4270">
        <v>135309</v>
      </c>
      <c r="Q4270" t="s">
        <v>93</v>
      </c>
      <c r="R4270">
        <v>543973</v>
      </c>
    </row>
    <row r="4271" spans="1:18" x14ac:dyDescent="0.25">
      <c r="A4271" t="s">
        <v>429</v>
      </c>
      <c r="B4271" t="s">
        <v>430</v>
      </c>
      <c r="C4271" t="s">
        <v>85</v>
      </c>
      <c r="D4271">
        <v>78</v>
      </c>
      <c r="E4271" t="s">
        <v>86</v>
      </c>
      <c r="F4271" t="s">
        <v>87</v>
      </c>
      <c r="G4271" t="s">
        <v>88</v>
      </c>
      <c r="H4271" t="s">
        <v>89</v>
      </c>
      <c r="I4271" t="s">
        <v>162</v>
      </c>
      <c r="J4271" t="s">
        <v>91</v>
      </c>
      <c r="K4271" t="s">
        <v>163</v>
      </c>
      <c r="L4271">
        <v>125</v>
      </c>
      <c r="M4271">
        <v>919028</v>
      </c>
      <c r="N4271">
        <v>195929</v>
      </c>
      <c r="O4271">
        <v>68450</v>
      </c>
      <c r="P4271">
        <v>135309</v>
      </c>
      <c r="Q4271" t="s">
        <v>93</v>
      </c>
      <c r="R4271">
        <v>543973</v>
      </c>
    </row>
    <row r="4272" spans="1:18" x14ac:dyDescent="0.25">
      <c r="A4272" t="s">
        <v>429</v>
      </c>
      <c r="B4272" t="s">
        <v>430</v>
      </c>
      <c r="C4272" t="s">
        <v>85</v>
      </c>
      <c r="D4272">
        <v>78</v>
      </c>
      <c r="E4272" t="s">
        <v>86</v>
      </c>
      <c r="F4272" t="s">
        <v>87</v>
      </c>
      <c r="G4272" t="s">
        <v>88</v>
      </c>
      <c r="H4272" t="s">
        <v>89</v>
      </c>
      <c r="I4272" t="s">
        <v>164</v>
      </c>
      <c r="J4272" t="s">
        <v>91</v>
      </c>
      <c r="K4272" t="s">
        <v>165</v>
      </c>
      <c r="L4272">
        <v>3000</v>
      </c>
      <c r="M4272">
        <v>919028</v>
      </c>
      <c r="N4272">
        <v>195929</v>
      </c>
      <c r="O4272">
        <v>68450</v>
      </c>
      <c r="P4272">
        <v>135309</v>
      </c>
      <c r="Q4272" t="s">
        <v>93</v>
      </c>
      <c r="R4272">
        <v>543973</v>
      </c>
    </row>
    <row r="4273" spans="1:18" x14ac:dyDescent="0.25">
      <c r="A4273" t="s">
        <v>429</v>
      </c>
      <c r="B4273" t="s">
        <v>430</v>
      </c>
      <c r="C4273" t="s">
        <v>85</v>
      </c>
      <c r="D4273">
        <v>78</v>
      </c>
      <c r="E4273" t="s">
        <v>86</v>
      </c>
      <c r="F4273" t="s">
        <v>87</v>
      </c>
      <c r="G4273" t="s">
        <v>88</v>
      </c>
      <c r="H4273" t="s">
        <v>89</v>
      </c>
      <c r="I4273" t="s">
        <v>166</v>
      </c>
      <c r="J4273" t="s">
        <v>91</v>
      </c>
      <c r="K4273" t="s">
        <v>167</v>
      </c>
      <c r="L4273">
        <v>0</v>
      </c>
      <c r="M4273">
        <v>919028</v>
      </c>
      <c r="N4273">
        <v>195929</v>
      </c>
      <c r="O4273">
        <v>68450</v>
      </c>
      <c r="P4273">
        <v>135309</v>
      </c>
      <c r="Q4273" t="s">
        <v>93</v>
      </c>
      <c r="R4273">
        <v>543973</v>
      </c>
    </row>
    <row r="4274" spans="1:18" x14ac:dyDescent="0.25">
      <c r="A4274" t="s">
        <v>429</v>
      </c>
      <c r="B4274" t="s">
        <v>430</v>
      </c>
      <c r="C4274" t="s">
        <v>85</v>
      </c>
      <c r="D4274">
        <v>78</v>
      </c>
      <c r="E4274" t="s">
        <v>86</v>
      </c>
      <c r="F4274" t="s">
        <v>87</v>
      </c>
      <c r="G4274" t="s">
        <v>88</v>
      </c>
      <c r="H4274" t="s">
        <v>89</v>
      </c>
      <c r="I4274" t="s">
        <v>168</v>
      </c>
      <c r="J4274" t="s">
        <v>91</v>
      </c>
      <c r="K4274" t="s">
        <v>169</v>
      </c>
      <c r="L4274">
        <v>705</v>
      </c>
      <c r="M4274">
        <v>919028</v>
      </c>
      <c r="N4274">
        <v>195929</v>
      </c>
      <c r="O4274">
        <v>68450</v>
      </c>
      <c r="P4274">
        <v>135309</v>
      </c>
      <c r="Q4274" t="s">
        <v>93</v>
      </c>
      <c r="R4274">
        <v>543973</v>
      </c>
    </row>
    <row r="4275" spans="1:18" x14ac:dyDescent="0.25">
      <c r="A4275" t="s">
        <v>429</v>
      </c>
      <c r="B4275" t="s">
        <v>430</v>
      </c>
      <c r="C4275" t="s">
        <v>85</v>
      </c>
      <c r="D4275">
        <v>78</v>
      </c>
      <c r="E4275" t="s">
        <v>86</v>
      </c>
      <c r="F4275" t="s">
        <v>87</v>
      </c>
      <c r="G4275" t="s">
        <v>88</v>
      </c>
      <c r="H4275" t="s">
        <v>89</v>
      </c>
      <c r="I4275" t="s">
        <v>170</v>
      </c>
      <c r="J4275" t="s">
        <v>91</v>
      </c>
      <c r="K4275" t="s">
        <v>171</v>
      </c>
      <c r="L4275">
        <v>5652</v>
      </c>
      <c r="M4275">
        <v>919028</v>
      </c>
      <c r="N4275">
        <v>195929</v>
      </c>
      <c r="O4275">
        <v>68450</v>
      </c>
      <c r="P4275">
        <v>135309</v>
      </c>
      <c r="Q4275" t="s">
        <v>93</v>
      </c>
      <c r="R4275">
        <v>543973</v>
      </c>
    </row>
    <row r="4276" spans="1:18" x14ac:dyDescent="0.25">
      <c r="A4276" t="s">
        <v>429</v>
      </c>
      <c r="B4276" t="s">
        <v>430</v>
      </c>
      <c r="C4276" t="s">
        <v>85</v>
      </c>
      <c r="D4276">
        <v>78</v>
      </c>
      <c r="E4276" t="s">
        <v>86</v>
      </c>
      <c r="F4276" t="s">
        <v>87</v>
      </c>
      <c r="G4276" t="s">
        <v>88</v>
      </c>
      <c r="H4276" t="s">
        <v>89</v>
      </c>
      <c r="I4276" t="s">
        <v>172</v>
      </c>
      <c r="J4276" t="s">
        <v>91</v>
      </c>
      <c r="K4276" t="s">
        <v>173</v>
      </c>
      <c r="L4276">
        <v>0</v>
      </c>
      <c r="M4276">
        <v>919028</v>
      </c>
      <c r="N4276">
        <v>195929</v>
      </c>
      <c r="O4276">
        <v>68450</v>
      </c>
      <c r="P4276">
        <v>135309</v>
      </c>
      <c r="Q4276" t="s">
        <v>93</v>
      </c>
      <c r="R4276">
        <v>543973</v>
      </c>
    </row>
    <row r="4277" spans="1:18" x14ac:dyDescent="0.25">
      <c r="A4277" t="s">
        <v>429</v>
      </c>
      <c r="B4277" t="s">
        <v>430</v>
      </c>
      <c r="C4277" t="s">
        <v>85</v>
      </c>
      <c r="D4277">
        <v>78</v>
      </c>
      <c r="E4277" t="s">
        <v>86</v>
      </c>
      <c r="F4277" t="s">
        <v>87</v>
      </c>
      <c r="G4277" t="s">
        <v>88</v>
      </c>
      <c r="H4277" t="s">
        <v>89</v>
      </c>
      <c r="I4277" t="s">
        <v>174</v>
      </c>
      <c r="J4277" t="s">
        <v>91</v>
      </c>
      <c r="K4277" t="s">
        <v>175</v>
      </c>
      <c r="L4277">
        <v>0</v>
      </c>
      <c r="M4277">
        <v>919028</v>
      </c>
      <c r="N4277">
        <v>195929</v>
      </c>
      <c r="O4277">
        <v>68450</v>
      </c>
      <c r="P4277">
        <v>135309</v>
      </c>
      <c r="Q4277" t="s">
        <v>93</v>
      </c>
      <c r="R4277">
        <v>543973</v>
      </c>
    </row>
    <row r="4278" spans="1:18" x14ac:dyDescent="0.25">
      <c r="A4278" t="s">
        <v>429</v>
      </c>
      <c r="B4278" t="s">
        <v>430</v>
      </c>
      <c r="C4278" t="s">
        <v>85</v>
      </c>
      <c r="D4278">
        <v>78</v>
      </c>
      <c r="E4278" t="s">
        <v>86</v>
      </c>
      <c r="F4278" t="s">
        <v>87</v>
      </c>
      <c r="G4278" t="s">
        <v>88</v>
      </c>
      <c r="H4278" t="s">
        <v>89</v>
      </c>
      <c r="I4278" t="s">
        <v>176</v>
      </c>
      <c r="J4278" t="s">
        <v>91</v>
      </c>
      <c r="K4278" t="s">
        <v>177</v>
      </c>
      <c r="L4278">
        <v>0</v>
      </c>
      <c r="M4278">
        <v>919028</v>
      </c>
      <c r="N4278">
        <v>195929</v>
      </c>
      <c r="O4278">
        <v>68450</v>
      </c>
      <c r="P4278">
        <v>135309</v>
      </c>
      <c r="Q4278" t="s">
        <v>93</v>
      </c>
      <c r="R4278">
        <v>543973</v>
      </c>
    </row>
    <row r="4279" spans="1:18" x14ac:dyDescent="0.25">
      <c r="A4279" t="s">
        <v>429</v>
      </c>
      <c r="B4279" t="s">
        <v>430</v>
      </c>
      <c r="C4279" t="s">
        <v>85</v>
      </c>
      <c r="D4279">
        <v>78</v>
      </c>
      <c r="E4279" t="s">
        <v>86</v>
      </c>
      <c r="F4279" t="s">
        <v>87</v>
      </c>
      <c r="G4279" t="s">
        <v>88</v>
      </c>
      <c r="H4279" t="s">
        <v>89</v>
      </c>
      <c r="I4279" t="s">
        <v>178</v>
      </c>
      <c r="J4279" t="s">
        <v>91</v>
      </c>
      <c r="K4279" t="s">
        <v>179</v>
      </c>
      <c r="L4279">
        <v>47652</v>
      </c>
      <c r="M4279">
        <v>919028</v>
      </c>
      <c r="N4279">
        <v>195929</v>
      </c>
      <c r="O4279">
        <v>68450</v>
      </c>
      <c r="P4279">
        <v>135309</v>
      </c>
      <c r="Q4279" t="s">
        <v>93</v>
      </c>
      <c r="R4279">
        <v>543973</v>
      </c>
    </row>
    <row r="4280" spans="1:18" x14ac:dyDescent="0.25">
      <c r="A4280" t="s">
        <v>429</v>
      </c>
      <c r="B4280" t="s">
        <v>430</v>
      </c>
      <c r="C4280" t="s">
        <v>85</v>
      </c>
      <c r="D4280">
        <v>78</v>
      </c>
      <c r="E4280" t="s">
        <v>86</v>
      </c>
      <c r="F4280" t="s">
        <v>87</v>
      </c>
      <c r="G4280" t="s">
        <v>88</v>
      </c>
      <c r="H4280" t="s">
        <v>89</v>
      </c>
      <c r="I4280" t="s">
        <v>180</v>
      </c>
      <c r="J4280" t="s">
        <v>91</v>
      </c>
      <c r="K4280" t="s">
        <v>181</v>
      </c>
      <c r="L4280">
        <v>77502</v>
      </c>
      <c r="M4280">
        <v>919028</v>
      </c>
      <c r="N4280">
        <v>195929</v>
      </c>
      <c r="O4280">
        <v>68450</v>
      </c>
      <c r="P4280">
        <v>135309</v>
      </c>
      <c r="Q4280" t="s">
        <v>93</v>
      </c>
      <c r="R4280">
        <v>543973</v>
      </c>
    </row>
    <row r="4281" spans="1:18" x14ac:dyDescent="0.25">
      <c r="A4281" t="s">
        <v>429</v>
      </c>
      <c r="B4281" t="s">
        <v>430</v>
      </c>
      <c r="C4281" t="s">
        <v>85</v>
      </c>
      <c r="D4281">
        <v>78</v>
      </c>
      <c r="E4281" t="s">
        <v>86</v>
      </c>
      <c r="F4281" t="s">
        <v>87</v>
      </c>
      <c r="G4281" t="s">
        <v>88</v>
      </c>
      <c r="H4281" t="s">
        <v>89</v>
      </c>
      <c r="I4281" t="s">
        <v>182</v>
      </c>
      <c r="J4281" t="s">
        <v>91</v>
      </c>
      <c r="K4281" t="s">
        <v>183</v>
      </c>
      <c r="L4281">
        <v>0</v>
      </c>
      <c r="M4281">
        <v>919028</v>
      </c>
      <c r="N4281">
        <v>195929</v>
      </c>
      <c r="O4281">
        <v>68450</v>
      </c>
      <c r="P4281">
        <v>135309</v>
      </c>
      <c r="Q4281" t="s">
        <v>93</v>
      </c>
      <c r="R4281">
        <v>543973</v>
      </c>
    </row>
    <row r="4282" spans="1:18" x14ac:dyDescent="0.25">
      <c r="A4282" t="s">
        <v>429</v>
      </c>
      <c r="B4282" t="s">
        <v>430</v>
      </c>
      <c r="C4282" t="s">
        <v>85</v>
      </c>
      <c r="D4282">
        <v>78</v>
      </c>
      <c r="E4282" t="s">
        <v>86</v>
      </c>
      <c r="F4282" t="s">
        <v>87</v>
      </c>
      <c r="G4282" t="s">
        <v>88</v>
      </c>
      <c r="H4282" t="s">
        <v>89</v>
      </c>
      <c r="I4282" t="s">
        <v>184</v>
      </c>
      <c r="J4282" t="s">
        <v>91</v>
      </c>
      <c r="K4282" t="s">
        <v>185</v>
      </c>
      <c r="L4282">
        <v>0</v>
      </c>
      <c r="M4282">
        <v>919028</v>
      </c>
      <c r="N4282">
        <v>195929</v>
      </c>
      <c r="O4282">
        <v>68450</v>
      </c>
      <c r="P4282">
        <v>135309</v>
      </c>
      <c r="Q4282" t="s">
        <v>93</v>
      </c>
      <c r="R4282">
        <v>543973</v>
      </c>
    </row>
    <row r="4283" spans="1:18" x14ac:dyDescent="0.25">
      <c r="A4283" t="s">
        <v>429</v>
      </c>
      <c r="B4283" t="s">
        <v>430</v>
      </c>
      <c r="C4283" t="s">
        <v>85</v>
      </c>
      <c r="D4283">
        <v>78</v>
      </c>
      <c r="E4283" t="s">
        <v>86</v>
      </c>
      <c r="F4283" t="s">
        <v>87</v>
      </c>
      <c r="G4283" t="s">
        <v>88</v>
      </c>
      <c r="H4283" t="s">
        <v>89</v>
      </c>
      <c r="I4283" t="s">
        <v>186</v>
      </c>
      <c r="J4283" t="s">
        <v>91</v>
      </c>
      <c r="K4283" t="s">
        <v>187</v>
      </c>
      <c r="L4283">
        <v>0</v>
      </c>
      <c r="M4283">
        <v>919028</v>
      </c>
      <c r="N4283">
        <v>195929</v>
      </c>
      <c r="O4283">
        <v>68450</v>
      </c>
      <c r="P4283">
        <v>135309</v>
      </c>
      <c r="Q4283" t="s">
        <v>93</v>
      </c>
      <c r="R4283">
        <v>543973</v>
      </c>
    </row>
    <row r="4284" spans="1:18" x14ac:dyDescent="0.25">
      <c r="A4284" t="s">
        <v>429</v>
      </c>
      <c r="B4284" t="s">
        <v>430</v>
      </c>
      <c r="C4284" t="s">
        <v>85</v>
      </c>
      <c r="D4284">
        <v>78</v>
      </c>
      <c r="E4284" t="s">
        <v>86</v>
      </c>
      <c r="F4284" t="s">
        <v>87</v>
      </c>
      <c r="G4284" t="s">
        <v>88</v>
      </c>
      <c r="H4284" t="s">
        <v>89</v>
      </c>
      <c r="I4284" t="s">
        <v>188</v>
      </c>
      <c r="J4284" t="s">
        <v>91</v>
      </c>
      <c r="K4284" t="s">
        <v>189</v>
      </c>
      <c r="L4284">
        <v>0</v>
      </c>
      <c r="M4284">
        <v>919028</v>
      </c>
      <c r="N4284">
        <v>195929</v>
      </c>
      <c r="O4284">
        <v>68450</v>
      </c>
      <c r="P4284">
        <v>135309</v>
      </c>
      <c r="Q4284" t="s">
        <v>93</v>
      </c>
      <c r="R4284">
        <v>543973</v>
      </c>
    </row>
    <row r="4285" spans="1:18" x14ac:dyDescent="0.25">
      <c r="A4285" t="s">
        <v>429</v>
      </c>
      <c r="B4285" t="s">
        <v>430</v>
      </c>
      <c r="C4285" t="s">
        <v>85</v>
      </c>
      <c r="D4285">
        <v>78</v>
      </c>
      <c r="E4285" t="s">
        <v>86</v>
      </c>
      <c r="F4285" t="s">
        <v>87</v>
      </c>
      <c r="G4285" t="s">
        <v>88</v>
      </c>
      <c r="H4285" t="s">
        <v>89</v>
      </c>
      <c r="I4285" t="s">
        <v>190</v>
      </c>
      <c r="J4285" t="s">
        <v>91</v>
      </c>
      <c r="K4285" t="s">
        <v>191</v>
      </c>
      <c r="L4285">
        <v>900</v>
      </c>
      <c r="M4285">
        <v>919028</v>
      </c>
      <c r="N4285">
        <v>195929</v>
      </c>
      <c r="O4285">
        <v>68450</v>
      </c>
      <c r="P4285">
        <v>135309</v>
      </c>
      <c r="Q4285" t="s">
        <v>93</v>
      </c>
      <c r="R4285">
        <v>543973</v>
      </c>
    </row>
    <row r="4286" spans="1:18" x14ac:dyDescent="0.25">
      <c r="A4286" t="s">
        <v>429</v>
      </c>
      <c r="B4286" t="s">
        <v>430</v>
      </c>
      <c r="C4286" t="s">
        <v>85</v>
      </c>
      <c r="D4286">
        <v>78</v>
      </c>
      <c r="E4286" t="s">
        <v>86</v>
      </c>
      <c r="F4286" t="s">
        <v>87</v>
      </c>
      <c r="G4286" t="s">
        <v>88</v>
      </c>
      <c r="H4286" t="s">
        <v>89</v>
      </c>
      <c r="I4286" t="s">
        <v>192</v>
      </c>
      <c r="J4286" t="s">
        <v>91</v>
      </c>
      <c r="K4286" t="s">
        <v>193</v>
      </c>
      <c r="L4286">
        <v>760</v>
      </c>
      <c r="M4286">
        <v>919028</v>
      </c>
      <c r="N4286">
        <v>195929</v>
      </c>
      <c r="O4286">
        <v>68450</v>
      </c>
      <c r="P4286">
        <v>135309</v>
      </c>
      <c r="Q4286" t="s">
        <v>93</v>
      </c>
      <c r="R4286">
        <v>543973</v>
      </c>
    </row>
    <row r="4287" spans="1:18" x14ac:dyDescent="0.25">
      <c r="A4287" t="s">
        <v>429</v>
      </c>
      <c r="B4287" t="s">
        <v>430</v>
      </c>
      <c r="C4287" t="s">
        <v>85</v>
      </c>
      <c r="D4287">
        <v>78</v>
      </c>
      <c r="E4287" t="s">
        <v>86</v>
      </c>
      <c r="F4287" t="s">
        <v>87</v>
      </c>
      <c r="G4287" t="s">
        <v>88</v>
      </c>
      <c r="H4287" t="s">
        <v>89</v>
      </c>
      <c r="I4287" t="s">
        <v>194</v>
      </c>
      <c r="J4287" t="s">
        <v>91</v>
      </c>
      <c r="K4287" t="s">
        <v>195</v>
      </c>
      <c r="L4287">
        <v>39402</v>
      </c>
      <c r="M4287">
        <v>919028</v>
      </c>
      <c r="N4287">
        <v>195929</v>
      </c>
      <c r="O4287">
        <v>68450</v>
      </c>
      <c r="P4287">
        <v>135309</v>
      </c>
      <c r="Q4287" t="s">
        <v>93</v>
      </c>
      <c r="R4287">
        <v>543973</v>
      </c>
    </row>
    <row r="4288" spans="1:18" x14ac:dyDescent="0.25">
      <c r="A4288" t="s">
        <v>429</v>
      </c>
      <c r="B4288" t="s">
        <v>430</v>
      </c>
      <c r="C4288" t="s">
        <v>85</v>
      </c>
      <c r="D4288">
        <v>78</v>
      </c>
      <c r="E4288" t="s">
        <v>86</v>
      </c>
      <c r="F4288" t="s">
        <v>87</v>
      </c>
      <c r="G4288" t="s">
        <v>88</v>
      </c>
      <c r="H4288" t="s">
        <v>89</v>
      </c>
      <c r="I4288" t="s">
        <v>196</v>
      </c>
      <c r="J4288" t="s">
        <v>91</v>
      </c>
      <c r="K4288" t="s">
        <v>197</v>
      </c>
      <c r="L4288">
        <v>25696</v>
      </c>
      <c r="M4288">
        <v>919028</v>
      </c>
      <c r="N4288">
        <v>195929</v>
      </c>
      <c r="O4288">
        <v>68450</v>
      </c>
      <c r="P4288">
        <v>135309</v>
      </c>
      <c r="Q4288" t="s">
        <v>93</v>
      </c>
      <c r="R4288">
        <v>543973</v>
      </c>
    </row>
    <row r="4289" spans="1:18" x14ac:dyDescent="0.25">
      <c r="A4289" t="s">
        <v>429</v>
      </c>
      <c r="B4289" t="s">
        <v>430</v>
      </c>
      <c r="C4289" t="s">
        <v>85</v>
      </c>
      <c r="D4289">
        <v>78</v>
      </c>
      <c r="E4289" t="s">
        <v>86</v>
      </c>
      <c r="F4289" t="s">
        <v>87</v>
      </c>
      <c r="G4289" t="s">
        <v>88</v>
      </c>
      <c r="H4289" t="s">
        <v>89</v>
      </c>
      <c r="I4289" t="s">
        <v>198</v>
      </c>
      <c r="J4289" t="s">
        <v>91</v>
      </c>
      <c r="K4289" t="s">
        <v>199</v>
      </c>
      <c r="L4289">
        <v>0</v>
      </c>
      <c r="M4289">
        <v>919028</v>
      </c>
      <c r="N4289">
        <v>195929</v>
      </c>
      <c r="O4289">
        <v>68450</v>
      </c>
      <c r="P4289">
        <v>135309</v>
      </c>
      <c r="Q4289" t="s">
        <v>93</v>
      </c>
      <c r="R4289">
        <v>543973</v>
      </c>
    </row>
    <row r="4290" spans="1:18" x14ac:dyDescent="0.25">
      <c r="A4290" t="s">
        <v>429</v>
      </c>
      <c r="B4290" t="s">
        <v>430</v>
      </c>
      <c r="C4290" t="s">
        <v>85</v>
      </c>
      <c r="D4290">
        <v>78</v>
      </c>
      <c r="E4290" t="s">
        <v>86</v>
      </c>
      <c r="F4290" t="s">
        <v>87</v>
      </c>
      <c r="G4290" t="s">
        <v>88</v>
      </c>
      <c r="H4290" t="s">
        <v>89</v>
      </c>
      <c r="I4290" t="s">
        <v>200</v>
      </c>
      <c r="J4290" t="s">
        <v>91</v>
      </c>
      <c r="K4290" t="s">
        <v>201</v>
      </c>
      <c r="L4290">
        <v>12306</v>
      </c>
      <c r="M4290">
        <v>919028</v>
      </c>
      <c r="N4290">
        <v>195929</v>
      </c>
      <c r="O4290">
        <v>68450</v>
      </c>
      <c r="P4290">
        <v>135309</v>
      </c>
      <c r="Q4290" t="s">
        <v>93</v>
      </c>
      <c r="R4290">
        <v>543973</v>
      </c>
    </row>
    <row r="4291" spans="1:18" x14ac:dyDescent="0.25">
      <c r="A4291" t="s">
        <v>429</v>
      </c>
      <c r="B4291" t="s">
        <v>430</v>
      </c>
      <c r="C4291" t="s">
        <v>85</v>
      </c>
      <c r="D4291">
        <v>78</v>
      </c>
      <c r="E4291" t="s">
        <v>86</v>
      </c>
      <c r="F4291" t="s">
        <v>87</v>
      </c>
      <c r="G4291" t="s">
        <v>88</v>
      </c>
      <c r="H4291" t="s">
        <v>89</v>
      </c>
      <c r="I4291" t="s">
        <v>202</v>
      </c>
      <c r="J4291" t="s">
        <v>91</v>
      </c>
      <c r="K4291" t="s">
        <v>203</v>
      </c>
      <c r="L4291">
        <v>4535</v>
      </c>
      <c r="M4291">
        <v>919028</v>
      </c>
      <c r="N4291">
        <v>195929</v>
      </c>
      <c r="O4291">
        <v>68450</v>
      </c>
      <c r="P4291">
        <v>135309</v>
      </c>
      <c r="Q4291" t="s">
        <v>93</v>
      </c>
      <c r="R4291">
        <v>543973</v>
      </c>
    </row>
    <row r="4292" spans="1:18" x14ac:dyDescent="0.25">
      <c r="A4292" t="s">
        <v>429</v>
      </c>
      <c r="B4292" t="s">
        <v>430</v>
      </c>
      <c r="C4292" t="s">
        <v>85</v>
      </c>
      <c r="D4292">
        <v>78</v>
      </c>
      <c r="E4292" t="s">
        <v>86</v>
      </c>
      <c r="F4292" t="s">
        <v>87</v>
      </c>
      <c r="G4292" t="s">
        <v>88</v>
      </c>
      <c r="H4292" t="s">
        <v>89</v>
      </c>
      <c r="I4292" t="s">
        <v>204</v>
      </c>
      <c r="J4292" t="s">
        <v>91</v>
      </c>
      <c r="K4292" t="s">
        <v>205</v>
      </c>
      <c r="L4292">
        <v>0</v>
      </c>
      <c r="M4292">
        <v>919028</v>
      </c>
      <c r="N4292">
        <v>195929</v>
      </c>
      <c r="O4292">
        <v>68450</v>
      </c>
      <c r="P4292">
        <v>135309</v>
      </c>
      <c r="Q4292" t="s">
        <v>93</v>
      </c>
      <c r="R4292">
        <v>543973</v>
      </c>
    </row>
    <row r="4293" spans="1:18" x14ac:dyDescent="0.25">
      <c r="A4293" t="s">
        <v>429</v>
      </c>
      <c r="B4293" t="s">
        <v>430</v>
      </c>
      <c r="C4293" t="s">
        <v>85</v>
      </c>
      <c r="D4293">
        <v>78</v>
      </c>
      <c r="E4293" t="s">
        <v>86</v>
      </c>
      <c r="F4293" t="s">
        <v>87</v>
      </c>
      <c r="G4293" t="s">
        <v>88</v>
      </c>
      <c r="H4293" t="s">
        <v>89</v>
      </c>
      <c r="I4293" t="s">
        <v>206</v>
      </c>
      <c r="J4293" t="s">
        <v>91</v>
      </c>
      <c r="K4293" t="s">
        <v>207</v>
      </c>
      <c r="L4293">
        <v>5924</v>
      </c>
      <c r="M4293">
        <v>919028</v>
      </c>
      <c r="N4293">
        <v>195929</v>
      </c>
      <c r="O4293">
        <v>68450</v>
      </c>
      <c r="P4293">
        <v>135309</v>
      </c>
      <c r="Q4293" t="s">
        <v>93</v>
      </c>
      <c r="R4293">
        <v>543973</v>
      </c>
    </row>
    <row r="4294" spans="1:18" x14ac:dyDescent="0.25">
      <c r="A4294" t="s">
        <v>429</v>
      </c>
      <c r="B4294" t="s">
        <v>430</v>
      </c>
      <c r="C4294" t="s">
        <v>85</v>
      </c>
      <c r="D4294">
        <v>78</v>
      </c>
      <c r="E4294" t="s">
        <v>86</v>
      </c>
      <c r="F4294" t="s">
        <v>87</v>
      </c>
      <c r="G4294" t="s">
        <v>88</v>
      </c>
      <c r="H4294" t="s">
        <v>89</v>
      </c>
      <c r="I4294" t="s">
        <v>208</v>
      </c>
      <c r="J4294" t="s">
        <v>91</v>
      </c>
      <c r="K4294" t="s">
        <v>209</v>
      </c>
      <c r="L4294">
        <v>6018</v>
      </c>
      <c r="M4294">
        <v>919028</v>
      </c>
      <c r="N4294">
        <v>195929</v>
      </c>
      <c r="O4294">
        <v>68450</v>
      </c>
      <c r="P4294">
        <v>135309</v>
      </c>
      <c r="Q4294" t="s">
        <v>93</v>
      </c>
      <c r="R4294">
        <v>543973</v>
      </c>
    </row>
    <row r="4295" spans="1:18" x14ac:dyDescent="0.25">
      <c r="A4295" t="s">
        <v>429</v>
      </c>
      <c r="B4295" t="s">
        <v>430</v>
      </c>
      <c r="C4295" t="s">
        <v>85</v>
      </c>
      <c r="D4295">
        <v>78</v>
      </c>
      <c r="E4295" t="s">
        <v>86</v>
      </c>
      <c r="F4295" t="s">
        <v>87</v>
      </c>
      <c r="G4295" t="s">
        <v>88</v>
      </c>
      <c r="H4295" t="s">
        <v>89</v>
      </c>
      <c r="I4295" t="s">
        <v>210</v>
      </c>
      <c r="J4295" t="s">
        <v>91</v>
      </c>
      <c r="K4295" t="s">
        <v>211</v>
      </c>
      <c r="L4295">
        <v>9000</v>
      </c>
      <c r="M4295">
        <v>919028</v>
      </c>
      <c r="N4295">
        <v>195929</v>
      </c>
      <c r="O4295">
        <v>68450</v>
      </c>
      <c r="P4295">
        <v>135309</v>
      </c>
      <c r="Q4295" t="s">
        <v>93</v>
      </c>
      <c r="R4295">
        <v>543973</v>
      </c>
    </row>
    <row r="4296" spans="1:18" x14ac:dyDescent="0.25">
      <c r="A4296" t="s">
        <v>429</v>
      </c>
      <c r="B4296" t="s">
        <v>430</v>
      </c>
      <c r="C4296" t="s">
        <v>85</v>
      </c>
      <c r="D4296">
        <v>78</v>
      </c>
      <c r="E4296" t="s">
        <v>86</v>
      </c>
      <c r="F4296" t="s">
        <v>87</v>
      </c>
      <c r="G4296" t="s">
        <v>88</v>
      </c>
      <c r="H4296" t="s">
        <v>89</v>
      </c>
      <c r="I4296" t="s">
        <v>212</v>
      </c>
      <c r="J4296" t="s">
        <v>91</v>
      </c>
      <c r="K4296" t="s">
        <v>213</v>
      </c>
      <c r="L4296">
        <v>900</v>
      </c>
      <c r="M4296">
        <v>919028</v>
      </c>
      <c r="N4296">
        <v>195929</v>
      </c>
      <c r="O4296">
        <v>68450</v>
      </c>
      <c r="P4296">
        <v>135309</v>
      </c>
      <c r="Q4296" t="s">
        <v>93</v>
      </c>
      <c r="R4296">
        <v>543973</v>
      </c>
    </row>
    <row r="4297" spans="1:18" x14ac:dyDescent="0.25">
      <c r="A4297" t="s">
        <v>429</v>
      </c>
      <c r="B4297" t="s">
        <v>430</v>
      </c>
      <c r="C4297" t="s">
        <v>85</v>
      </c>
      <c r="D4297">
        <v>78</v>
      </c>
      <c r="E4297" t="s">
        <v>86</v>
      </c>
      <c r="F4297" t="s">
        <v>87</v>
      </c>
      <c r="G4297" t="s">
        <v>88</v>
      </c>
      <c r="H4297" t="s">
        <v>89</v>
      </c>
      <c r="I4297" t="s">
        <v>214</v>
      </c>
      <c r="J4297" t="s">
        <v>91</v>
      </c>
      <c r="K4297" t="s">
        <v>215</v>
      </c>
      <c r="L4297">
        <v>41152</v>
      </c>
      <c r="M4297">
        <v>919028</v>
      </c>
      <c r="N4297">
        <v>195929</v>
      </c>
      <c r="O4297">
        <v>68450</v>
      </c>
      <c r="P4297">
        <v>135309</v>
      </c>
      <c r="Q4297" t="s">
        <v>93</v>
      </c>
      <c r="R4297">
        <v>543973</v>
      </c>
    </row>
    <row r="4298" spans="1:18" x14ac:dyDescent="0.25">
      <c r="A4298" t="s">
        <v>429</v>
      </c>
      <c r="B4298" t="s">
        <v>430</v>
      </c>
      <c r="C4298" t="s">
        <v>85</v>
      </c>
      <c r="D4298">
        <v>78</v>
      </c>
      <c r="E4298" t="s">
        <v>86</v>
      </c>
      <c r="F4298" t="s">
        <v>87</v>
      </c>
      <c r="G4298" t="s">
        <v>88</v>
      </c>
      <c r="H4298" t="s">
        <v>89</v>
      </c>
      <c r="I4298" t="s">
        <v>216</v>
      </c>
      <c r="J4298" t="s">
        <v>91</v>
      </c>
      <c r="K4298" t="s">
        <v>217</v>
      </c>
      <c r="L4298">
        <v>7800</v>
      </c>
      <c r="M4298">
        <v>919028</v>
      </c>
      <c r="N4298">
        <v>195929</v>
      </c>
      <c r="O4298">
        <v>68450</v>
      </c>
      <c r="P4298">
        <v>135309</v>
      </c>
      <c r="Q4298" t="s">
        <v>93</v>
      </c>
      <c r="R4298">
        <v>543973</v>
      </c>
    </row>
    <row r="4299" spans="1:18" x14ac:dyDescent="0.25">
      <c r="A4299" t="s">
        <v>429</v>
      </c>
      <c r="B4299" t="s">
        <v>430</v>
      </c>
      <c r="C4299" t="s">
        <v>85</v>
      </c>
      <c r="D4299">
        <v>78</v>
      </c>
      <c r="E4299" t="s">
        <v>86</v>
      </c>
      <c r="F4299" t="s">
        <v>87</v>
      </c>
      <c r="G4299" t="s">
        <v>88</v>
      </c>
      <c r="H4299" t="s">
        <v>89</v>
      </c>
      <c r="I4299" t="s">
        <v>218</v>
      </c>
      <c r="J4299" t="s">
        <v>91</v>
      </c>
      <c r="K4299" t="s">
        <v>219</v>
      </c>
      <c r="L4299">
        <v>0</v>
      </c>
      <c r="M4299">
        <v>919028</v>
      </c>
      <c r="N4299">
        <v>195929</v>
      </c>
      <c r="O4299">
        <v>68450</v>
      </c>
      <c r="P4299">
        <v>135309</v>
      </c>
      <c r="Q4299" t="s">
        <v>93</v>
      </c>
      <c r="R4299">
        <v>543973</v>
      </c>
    </row>
    <row r="4300" spans="1:18" x14ac:dyDescent="0.25">
      <c r="A4300" t="s">
        <v>429</v>
      </c>
      <c r="B4300" t="s">
        <v>430</v>
      </c>
      <c r="C4300" t="s">
        <v>85</v>
      </c>
      <c r="D4300">
        <v>78</v>
      </c>
      <c r="E4300" t="s">
        <v>86</v>
      </c>
      <c r="F4300" t="s">
        <v>87</v>
      </c>
      <c r="G4300" t="s">
        <v>88</v>
      </c>
      <c r="H4300" t="s">
        <v>89</v>
      </c>
      <c r="I4300" t="s">
        <v>220</v>
      </c>
      <c r="J4300" t="s">
        <v>91</v>
      </c>
      <c r="K4300" t="s">
        <v>221</v>
      </c>
      <c r="L4300">
        <v>500</v>
      </c>
      <c r="M4300">
        <v>919028</v>
      </c>
      <c r="N4300">
        <v>195929</v>
      </c>
      <c r="O4300">
        <v>68450</v>
      </c>
      <c r="P4300">
        <v>135309</v>
      </c>
      <c r="Q4300" t="s">
        <v>93</v>
      </c>
      <c r="R4300">
        <v>543973</v>
      </c>
    </row>
    <row r="4301" spans="1:18" x14ac:dyDescent="0.25">
      <c r="A4301" t="s">
        <v>429</v>
      </c>
      <c r="B4301" t="s">
        <v>430</v>
      </c>
      <c r="C4301" t="s">
        <v>85</v>
      </c>
      <c r="D4301">
        <v>78</v>
      </c>
      <c r="E4301" t="s">
        <v>86</v>
      </c>
      <c r="F4301" t="s">
        <v>87</v>
      </c>
      <c r="G4301" t="s">
        <v>88</v>
      </c>
      <c r="H4301" t="s">
        <v>89</v>
      </c>
      <c r="I4301" t="s">
        <v>222</v>
      </c>
      <c r="J4301" t="s">
        <v>91</v>
      </c>
      <c r="K4301" t="s">
        <v>223</v>
      </c>
      <c r="L4301">
        <v>1600</v>
      </c>
      <c r="M4301">
        <v>919028</v>
      </c>
      <c r="N4301">
        <v>195929</v>
      </c>
      <c r="O4301">
        <v>68450</v>
      </c>
      <c r="P4301">
        <v>135309</v>
      </c>
      <c r="Q4301" t="s">
        <v>93</v>
      </c>
      <c r="R4301">
        <v>543973</v>
      </c>
    </row>
    <row r="4302" spans="1:18" x14ac:dyDescent="0.25">
      <c r="A4302" t="s">
        <v>429</v>
      </c>
      <c r="B4302" t="s">
        <v>430</v>
      </c>
      <c r="C4302" t="s">
        <v>85</v>
      </c>
      <c r="D4302">
        <v>78</v>
      </c>
      <c r="E4302" t="s">
        <v>86</v>
      </c>
      <c r="F4302" t="s">
        <v>87</v>
      </c>
      <c r="G4302" t="s">
        <v>88</v>
      </c>
      <c r="H4302" t="s">
        <v>89</v>
      </c>
      <c r="I4302" t="s">
        <v>224</v>
      </c>
      <c r="J4302" t="s">
        <v>91</v>
      </c>
      <c r="K4302" t="s">
        <v>225</v>
      </c>
      <c r="L4302">
        <v>1300</v>
      </c>
      <c r="M4302">
        <v>919028</v>
      </c>
      <c r="N4302">
        <v>195929</v>
      </c>
      <c r="O4302">
        <v>68450</v>
      </c>
      <c r="P4302">
        <v>135309</v>
      </c>
      <c r="Q4302" t="s">
        <v>93</v>
      </c>
      <c r="R4302">
        <v>543973</v>
      </c>
    </row>
    <row r="4303" spans="1:18" x14ac:dyDescent="0.25">
      <c r="A4303" t="s">
        <v>429</v>
      </c>
      <c r="B4303" t="s">
        <v>430</v>
      </c>
      <c r="C4303" t="s">
        <v>85</v>
      </c>
      <c r="D4303">
        <v>78</v>
      </c>
      <c r="E4303" t="s">
        <v>86</v>
      </c>
      <c r="F4303" t="s">
        <v>87</v>
      </c>
      <c r="G4303" t="s">
        <v>88</v>
      </c>
      <c r="H4303" t="s">
        <v>89</v>
      </c>
      <c r="I4303" t="s">
        <v>226</v>
      </c>
      <c r="J4303" t="s">
        <v>91</v>
      </c>
      <c r="K4303" t="s">
        <v>227</v>
      </c>
      <c r="L4303">
        <v>3750</v>
      </c>
      <c r="M4303">
        <v>919028</v>
      </c>
      <c r="N4303">
        <v>195929</v>
      </c>
      <c r="O4303">
        <v>68450</v>
      </c>
      <c r="P4303">
        <v>135309</v>
      </c>
      <c r="Q4303" t="s">
        <v>93</v>
      </c>
      <c r="R4303">
        <v>543973</v>
      </c>
    </row>
    <row r="4304" spans="1:18" x14ac:dyDescent="0.25">
      <c r="A4304" t="s">
        <v>429</v>
      </c>
      <c r="B4304" t="s">
        <v>430</v>
      </c>
      <c r="C4304" t="s">
        <v>85</v>
      </c>
      <c r="D4304">
        <v>78</v>
      </c>
      <c r="E4304" t="s">
        <v>86</v>
      </c>
      <c r="F4304" t="s">
        <v>87</v>
      </c>
      <c r="G4304" t="s">
        <v>88</v>
      </c>
      <c r="H4304" t="s">
        <v>89</v>
      </c>
      <c r="I4304" t="s">
        <v>228</v>
      </c>
      <c r="J4304" t="s">
        <v>91</v>
      </c>
      <c r="K4304" t="s">
        <v>229</v>
      </c>
      <c r="L4304">
        <v>24574</v>
      </c>
      <c r="M4304">
        <v>919028</v>
      </c>
      <c r="N4304">
        <v>195929</v>
      </c>
      <c r="O4304">
        <v>68450</v>
      </c>
      <c r="P4304">
        <v>135309</v>
      </c>
      <c r="Q4304" t="s">
        <v>93</v>
      </c>
      <c r="R4304">
        <v>543973</v>
      </c>
    </row>
    <row r="4305" spans="1:18" x14ac:dyDescent="0.25">
      <c r="A4305" t="s">
        <v>429</v>
      </c>
      <c r="B4305" t="s">
        <v>430</v>
      </c>
      <c r="C4305" t="s">
        <v>85</v>
      </c>
      <c r="D4305">
        <v>78</v>
      </c>
      <c r="E4305" t="s">
        <v>86</v>
      </c>
      <c r="F4305" t="s">
        <v>87</v>
      </c>
      <c r="G4305" t="s">
        <v>88</v>
      </c>
      <c r="H4305" t="s">
        <v>89</v>
      </c>
      <c r="I4305" t="s">
        <v>230</v>
      </c>
      <c r="J4305" t="s">
        <v>91</v>
      </c>
      <c r="K4305" t="s">
        <v>231</v>
      </c>
      <c r="L4305">
        <v>2394</v>
      </c>
      <c r="M4305">
        <v>919028</v>
      </c>
      <c r="N4305">
        <v>195929</v>
      </c>
      <c r="O4305">
        <v>68450</v>
      </c>
      <c r="P4305">
        <v>135309</v>
      </c>
      <c r="Q4305" t="s">
        <v>93</v>
      </c>
      <c r="R4305">
        <v>543973</v>
      </c>
    </row>
    <row r="4306" spans="1:18" x14ac:dyDescent="0.25">
      <c r="A4306" t="s">
        <v>429</v>
      </c>
      <c r="B4306" t="s">
        <v>430</v>
      </c>
      <c r="C4306" t="s">
        <v>85</v>
      </c>
      <c r="D4306">
        <v>78</v>
      </c>
      <c r="E4306" t="s">
        <v>86</v>
      </c>
      <c r="F4306" t="s">
        <v>87</v>
      </c>
      <c r="G4306" t="s">
        <v>88</v>
      </c>
      <c r="H4306" t="s">
        <v>89</v>
      </c>
      <c r="I4306" t="s">
        <v>232</v>
      </c>
      <c r="J4306" t="s">
        <v>91</v>
      </c>
      <c r="K4306" t="s">
        <v>233</v>
      </c>
      <c r="L4306">
        <v>20319</v>
      </c>
      <c r="M4306">
        <v>919028</v>
      </c>
      <c r="N4306">
        <v>195929</v>
      </c>
      <c r="O4306">
        <v>68450</v>
      </c>
      <c r="P4306">
        <v>135309</v>
      </c>
      <c r="Q4306" t="s">
        <v>93</v>
      </c>
      <c r="R4306">
        <v>543973</v>
      </c>
    </row>
    <row r="4307" spans="1:18" x14ac:dyDescent="0.25">
      <c r="A4307" t="s">
        <v>429</v>
      </c>
      <c r="B4307" t="s">
        <v>430</v>
      </c>
      <c r="C4307" t="s">
        <v>85</v>
      </c>
      <c r="D4307">
        <v>78</v>
      </c>
      <c r="E4307" t="s">
        <v>86</v>
      </c>
      <c r="F4307" t="s">
        <v>87</v>
      </c>
      <c r="G4307" t="s">
        <v>88</v>
      </c>
      <c r="H4307" t="s">
        <v>89</v>
      </c>
      <c r="I4307" t="s">
        <v>234</v>
      </c>
      <c r="J4307" t="s">
        <v>91</v>
      </c>
      <c r="K4307" t="s">
        <v>235</v>
      </c>
      <c r="L4307">
        <v>0</v>
      </c>
      <c r="M4307">
        <v>919028</v>
      </c>
      <c r="N4307">
        <v>195929</v>
      </c>
      <c r="O4307">
        <v>68450</v>
      </c>
      <c r="P4307">
        <v>135309</v>
      </c>
      <c r="Q4307" t="s">
        <v>93</v>
      </c>
      <c r="R4307">
        <v>543973</v>
      </c>
    </row>
    <row r="4308" spans="1:18" x14ac:dyDescent="0.25">
      <c r="A4308" t="s">
        <v>429</v>
      </c>
      <c r="B4308" t="s">
        <v>430</v>
      </c>
      <c r="C4308" t="s">
        <v>85</v>
      </c>
      <c r="D4308">
        <v>78</v>
      </c>
      <c r="E4308" t="s">
        <v>86</v>
      </c>
      <c r="F4308" t="s">
        <v>87</v>
      </c>
      <c r="G4308" t="s">
        <v>88</v>
      </c>
      <c r="H4308" t="s">
        <v>89</v>
      </c>
      <c r="I4308" t="s">
        <v>236</v>
      </c>
      <c r="J4308" t="s">
        <v>91</v>
      </c>
      <c r="K4308" t="s">
        <v>237</v>
      </c>
      <c r="L4308">
        <v>0</v>
      </c>
      <c r="M4308">
        <v>919028</v>
      </c>
      <c r="N4308">
        <v>195929</v>
      </c>
      <c r="O4308">
        <v>68450</v>
      </c>
      <c r="P4308">
        <v>135309</v>
      </c>
      <c r="Q4308" t="s">
        <v>93</v>
      </c>
      <c r="R4308">
        <v>543973</v>
      </c>
    </row>
    <row r="4309" spans="1:18" x14ac:dyDescent="0.25">
      <c r="A4309" t="s">
        <v>429</v>
      </c>
      <c r="B4309" t="s">
        <v>430</v>
      </c>
      <c r="C4309" t="s">
        <v>85</v>
      </c>
      <c r="D4309">
        <v>78</v>
      </c>
      <c r="E4309" t="s">
        <v>86</v>
      </c>
      <c r="F4309" t="s">
        <v>87</v>
      </c>
      <c r="G4309" t="s">
        <v>88</v>
      </c>
      <c r="H4309" t="s">
        <v>89</v>
      </c>
      <c r="I4309" t="s">
        <v>130</v>
      </c>
      <c r="J4309" t="s">
        <v>91</v>
      </c>
      <c r="K4309" t="s">
        <v>131</v>
      </c>
      <c r="L4309">
        <v>6769</v>
      </c>
      <c r="M4309">
        <v>919028</v>
      </c>
      <c r="N4309">
        <v>195929</v>
      </c>
      <c r="O4309">
        <v>68450</v>
      </c>
      <c r="P4309">
        <v>135309</v>
      </c>
      <c r="Q4309" t="s">
        <v>93</v>
      </c>
      <c r="R4309">
        <v>543973</v>
      </c>
    </row>
    <row r="4310" spans="1:18" x14ac:dyDescent="0.25">
      <c r="A4310" t="s">
        <v>429</v>
      </c>
      <c r="B4310" t="s">
        <v>430</v>
      </c>
      <c r="C4310" t="s">
        <v>85</v>
      </c>
      <c r="D4310">
        <v>78</v>
      </c>
      <c r="E4310" t="s">
        <v>86</v>
      </c>
      <c r="F4310" t="s">
        <v>87</v>
      </c>
      <c r="G4310" t="s">
        <v>88</v>
      </c>
      <c r="H4310" t="s">
        <v>89</v>
      </c>
      <c r="I4310" t="s">
        <v>130</v>
      </c>
      <c r="J4310" t="s">
        <v>91</v>
      </c>
      <c r="K4310" t="s">
        <v>131</v>
      </c>
      <c r="L4310">
        <v>2862</v>
      </c>
      <c r="M4310">
        <v>919028</v>
      </c>
      <c r="N4310">
        <v>195929</v>
      </c>
      <c r="O4310">
        <v>68450</v>
      </c>
      <c r="P4310">
        <v>135309</v>
      </c>
      <c r="Q4310" t="s">
        <v>93</v>
      </c>
      <c r="R4310">
        <v>543973</v>
      </c>
    </row>
    <row r="4311" spans="1:18" x14ac:dyDescent="0.25">
      <c r="A4311" t="s">
        <v>429</v>
      </c>
      <c r="B4311" t="s">
        <v>430</v>
      </c>
      <c r="C4311" t="s">
        <v>85</v>
      </c>
      <c r="D4311">
        <v>78</v>
      </c>
      <c r="E4311" t="s">
        <v>86</v>
      </c>
      <c r="F4311" t="s">
        <v>87</v>
      </c>
      <c r="G4311" t="s">
        <v>88</v>
      </c>
      <c r="H4311" t="s">
        <v>89</v>
      </c>
      <c r="I4311" t="s">
        <v>130</v>
      </c>
      <c r="J4311" t="s">
        <v>91</v>
      </c>
      <c r="K4311" t="s">
        <v>131</v>
      </c>
      <c r="L4311">
        <v>850</v>
      </c>
      <c r="M4311">
        <v>919028</v>
      </c>
      <c r="N4311">
        <v>195929</v>
      </c>
      <c r="O4311">
        <v>68450</v>
      </c>
      <c r="P4311">
        <v>135309</v>
      </c>
      <c r="Q4311" t="s">
        <v>93</v>
      </c>
      <c r="R4311">
        <v>543973</v>
      </c>
    </row>
    <row r="4312" spans="1:18" x14ac:dyDescent="0.25">
      <c r="A4312" t="s">
        <v>429</v>
      </c>
      <c r="B4312" t="s">
        <v>430</v>
      </c>
      <c r="C4312" t="s">
        <v>85</v>
      </c>
      <c r="D4312">
        <v>78</v>
      </c>
      <c r="E4312" t="s">
        <v>86</v>
      </c>
      <c r="F4312" t="s">
        <v>87</v>
      </c>
      <c r="G4312" t="s">
        <v>88</v>
      </c>
      <c r="H4312" t="s">
        <v>89</v>
      </c>
      <c r="I4312" t="s">
        <v>130</v>
      </c>
      <c r="J4312" t="s">
        <v>91</v>
      </c>
      <c r="K4312" t="s">
        <v>131</v>
      </c>
      <c r="L4312">
        <v>650</v>
      </c>
      <c r="M4312">
        <v>919028</v>
      </c>
      <c r="N4312">
        <v>195929</v>
      </c>
      <c r="O4312">
        <v>68450</v>
      </c>
      <c r="P4312">
        <v>135309</v>
      </c>
      <c r="Q4312" t="s">
        <v>93</v>
      </c>
      <c r="R4312">
        <v>543973</v>
      </c>
    </row>
    <row r="4313" spans="1:18" x14ac:dyDescent="0.25">
      <c r="A4313" t="s">
        <v>429</v>
      </c>
      <c r="B4313" t="s">
        <v>430</v>
      </c>
      <c r="C4313" t="s">
        <v>85</v>
      </c>
      <c r="D4313">
        <v>78</v>
      </c>
      <c r="E4313" t="s">
        <v>86</v>
      </c>
      <c r="F4313" t="s">
        <v>87</v>
      </c>
      <c r="G4313" t="s">
        <v>88</v>
      </c>
      <c r="H4313" t="s">
        <v>89</v>
      </c>
      <c r="I4313" t="s">
        <v>194</v>
      </c>
      <c r="J4313" t="s">
        <v>91</v>
      </c>
      <c r="K4313" t="s">
        <v>195</v>
      </c>
      <c r="L4313">
        <v>33460</v>
      </c>
      <c r="M4313">
        <v>919028</v>
      </c>
      <c r="N4313">
        <v>195929</v>
      </c>
      <c r="O4313">
        <v>68450</v>
      </c>
      <c r="P4313">
        <v>135309</v>
      </c>
      <c r="Q4313" t="s">
        <v>93</v>
      </c>
      <c r="R4313">
        <v>543973</v>
      </c>
    </row>
    <row r="4314" spans="1:18" x14ac:dyDescent="0.25">
      <c r="A4314" t="s">
        <v>429</v>
      </c>
      <c r="B4314" t="s">
        <v>430</v>
      </c>
      <c r="C4314" t="s">
        <v>85</v>
      </c>
      <c r="D4314">
        <v>78</v>
      </c>
      <c r="E4314" t="s">
        <v>86</v>
      </c>
      <c r="F4314" t="s">
        <v>87</v>
      </c>
      <c r="G4314" t="s">
        <v>88</v>
      </c>
      <c r="H4314" t="s">
        <v>89</v>
      </c>
      <c r="I4314" t="s">
        <v>200</v>
      </c>
      <c r="J4314" t="s">
        <v>91</v>
      </c>
      <c r="K4314" t="s">
        <v>201</v>
      </c>
      <c r="L4314">
        <v>22326</v>
      </c>
      <c r="M4314">
        <v>919028</v>
      </c>
      <c r="N4314">
        <v>195929</v>
      </c>
      <c r="O4314">
        <v>68450</v>
      </c>
      <c r="P4314">
        <v>135309</v>
      </c>
      <c r="Q4314" t="s">
        <v>93</v>
      </c>
      <c r="R4314">
        <v>543973</v>
      </c>
    </row>
    <row r="4315" spans="1:18" x14ac:dyDescent="0.25">
      <c r="A4315" t="s">
        <v>429</v>
      </c>
      <c r="B4315" t="s">
        <v>430</v>
      </c>
      <c r="C4315" t="s">
        <v>85</v>
      </c>
      <c r="D4315">
        <v>78</v>
      </c>
      <c r="E4315" t="s">
        <v>86</v>
      </c>
      <c r="F4315" t="s">
        <v>87</v>
      </c>
      <c r="G4315" t="s">
        <v>88</v>
      </c>
      <c r="H4315" t="s">
        <v>89</v>
      </c>
      <c r="I4315" t="s">
        <v>216</v>
      </c>
      <c r="J4315" t="s">
        <v>91</v>
      </c>
      <c r="K4315" t="s">
        <v>217</v>
      </c>
      <c r="L4315">
        <v>1140</v>
      </c>
      <c r="M4315">
        <v>919028</v>
      </c>
      <c r="N4315">
        <v>195929</v>
      </c>
      <c r="O4315">
        <v>68450</v>
      </c>
      <c r="P4315">
        <v>135309</v>
      </c>
      <c r="Q4315" t="s">
        <v>93</v>
      </c>
      <c r="R4315">
        <v>543973</v>
      </c>
    </row>
    <row r="4316" spans="1:18" x14ac:dyDescent="0.25">
      <c r="A4316" t="s">
        <v>429</v>
      </c>
      <c r="B4316" t="s">
        <v>430</v>
      </c>
      <c r="C4316" t="s">
        <v>85</v>
      </c>
      <c r="D4316">
        <v>78</v>
      </c>
      <c r="E4316" t="s">
        <v>86</v>
      </c>
      <c r="F4316" t="s">
        <v>87</v>
      </c>
      <c r="G4316" t="s">
        <v>88</v>
      </c>
      <c r="H4316" t="s">
        <v>89</v>
      </c>
      <c r="I4316" t="s">
        <v>130</v>
      </c>
      <c r="J4316" t="s">
        <v>91</v>
      </c>
      <c r="K4316" t="s">
        <v>131</v>
      </c>
      <c r="L4316">
        <v>540</v>
      </c>
      <c r="M4316">
        <v>919028</v>
      </c>
      <c r="N4316">
        <v>195929</v>
      </c>
      <c r="O4316">
        <v>68450</v>
      </c>
      <c r="P4316">
        <v>135309</v>
      </c>
      <c r="Q4316" t="s">
        <v>93</v>
      </c>
      <c r="R4316">
        <v>543973</v>
      </c>
    </row>
    <row r="4317" spans="1:18" x14ac:dyDescent="0.25">
      <c r="A4317" t="s">
        <v>429</v>
      </c>
      <c r="B4317" t="s">
        <v>430</v>
      </c>
      <c r="C4317" t="s">
        <v>85</v>
      </c>
      <c r="D4317">
        <v>78</v>
      </c>
      <c r="E4317" t="s">
        <v>86</v>
      </c>
      <c r="F4317" t="s">
        <v>87</v>
      </c>
      <c r="G4317" t="s">
        <v>88</v>
      </c>
      <c r="H4317" t="s">
        <v>89</v>
      </c>
      <c r="I4317" t="s">
        <v>194</v>
      </c>
      <c r="J4317" t="s">
        <v>91</v>
      </c>
      <c r="K4317" t="s">
        <v>195</v>
      </c>
      <c r="L4317">
        <v>3475</v>
      </c>
      <c r="M4317">
        <v>919028</v>
      </c>
      <c r="N4317">
        <v>195929</v>
      </c>
      <c r="O4317">
        <v>68450</v>
      </c>
      <c r="P4317">
        <v>135309</v>
      </c>
      <c r="Q4317" t="s">
        <v>93</v>
      </c>
      <c r="R4317">
        <v>543973</v>
      </c>
    </row>
    <row r="4318" spans="1:18" x14ac:dyDescent="0.25">
      <c r="A4318" t="s">
        <v>429</v>
      </c>
      <c r="B4318" t="s">
        <v>430</v>
      </c>
      <c r="C4318" t="s">
        <v>85</v>
      </c>
      <c r="D4318">
        <v>78</v>
      </c>
      <c r="E4318" t="s">
        <v>86</v>
      </c>
      <c r="F4318" t="s">
        <v>87</v>
      </c>
      <c r="G4318" t="s">
        <v>88</v>
      </c>
      <c r="H4318" t="s">
        <v>89</v>
      </c>
      <c r="I4318" t="s">
        <v>208</v>
      </c>
      <c r="J4318" t="s">
        <v>91</v>
      </c>
      <c r="K4318" t="s">
        <v>209</v>
      </c>
      <c r="L4318">
        <v>467</v>
      </c>
      <c r="M4318">
        <v>919028</v>
      </c>
      <c r="N4318">
        <v>195929</v>
      </c>
      <c r="O4318">
        <v>68450</v>
      </c>
      <c r="P4318">
        <v>135309</v>
      </c>
      <c r="Q4318" t="s">
        <v>93</v>
      </c>
      <c r="R4318">
        <v>543973</v>
      </c>
    </row>
    <row r="4319" spans="1:18" x14ac:dyDescent="0.25">
      <c r="A4319" t="s">
        <v>429</v>
      </c>
      <c r="B4319" t="s">
        <v>430</v>
      </c>
      <c r="C4319" t="s">
        <v>85</v>
      </c>
      <c r="D4319">
        <v>78</v>
      </c>
      <c r="E4319" t="s">
        <v>86</v>
      </c>
      <c r="F4319" t="s">
        <v>87</v>
      </c>
      <c r="G4319" t="s">
        <v>88</v>
      </c>
      <c r="H4319" t="s">
        <v>89</v>
      </c>
      <c r="I4319" t="s">
        <v>200</v>
      </c>
      <c r="J4319" t="s">
        <v>91</v>
      </c>
      <c r="K4319" t="s">
        <v>201</v>
      </c>
      <c r="L4319">
        <v>2460</v>
      </c>
      <c r="M4319">
        <v>919028</v>
      </c>
      <c r="N4319">
        <v>195929</v>
      </c>
      <c r="O4319">
        <v>68450</v>
      </c>
      <c r="P4319">
        <v>135309</v>
      </c>
      <c r="Q4319" t="s">
        <v>93</v>
      </c>
      <c r="R4319">
        <v>543973</v>
      </c>
    </row>
    <row r="4320" spans="1:18" x14ac:dyDescent="0.25">
      <c r="A4320" t="s">
        <v>429</v>
      </c>
      <c r="B4320" t="s">
        <v>430</v>
      </c>
      <c r="C4320" t="s">
        <v>85</v>
      </c>
      <c r="D4320">
        <v>78</v>
      </c>
      <c r="E4320" t="s">
        <v>86</v>
      </c>
      <c r="F4320" t="s">
        <v>87</v>
      </c>
      <c r="G4320" t="s">
        <v>88</v>
      </c>
      <c r="H4320" t="s">
        <v>89</v>
      </c>
      <c r="I4320" t="s">
        <v>136</v>
      </c>
      <c r="J4320" t="s">
        <v>91</v>
      </c>
      <c r="K4320" t="s">
        <v>137</v>
      </c>
      <c r="L4320">
        <v>1175</v>
      </c>
      <c r="M4320">
        <v>919028</v>
      </c>
      <c r="N4320">
        <v>195929</v>
      </c>
      <c r="O4320">
        <v>68450</v>
      </c>
      <c r="P4320">
        <v>135309</v>
      </c>
      <c r="Q4320" t="s">
        <v>93</v>
      </c>
      <c r="R4320">
        <v>543973</v>
      </c>
    </row>
    <row r="4321" spans="1:18" x14ac:dyDescent="0.25">
      <c r="A4321" t="s">
        <v>429</v>
      </c>
      <c r="B4321" t="s">
        <v>430</v>
      </c>
      <c r="C4321" t="s">
        <v>85</v>
      </c>
      <c r="D4321">
        <v>78</v>
      </c>
      <c r="E4321" t="s">
        <v>86</v>
      </c>
      <c r="F4321" t="s">
        <v>87</v>
      </c>
      <c r="G4321" t="s">
        <v>88</v>
      </c>
      <c r="H4321" t="s">
        <v>89</v>
      </c>
      <c r="I4321" t="s">
        <v>208</v>
      </c>
      <c r="J4321" t="s">
        <v>91</v>
      </c>
      <c r="K4321" t="s">
        <v>209</v>
      </c>
      <c r="L4321">
        <v>9750</v>
      </c>
      <c r="M4321">
        <v>919028</v>
      </c>
      <c r="N4321">
        <v>195929</v>
      </c>
      <c r="O4321">
        <v>68450</v>
      </c>
      <c r="P4321">
        <v>135309</v>
      </c>
      <c r="Q4321" t="s">
        <v>93</v>
      </c>
      <c r="R4321">
        <v>543973</v>
      </c>
    </row>
    <row r="4322" spans="1:18" x14ac:dyDescent="0.25">
      <c r="A4322" t="s">
        <v>429</v>
      </c>
      <c r="B4322" t="s">
        <v>430</v>
      </c>
      <c r="C4322" t="s">
        <v>85</v>
      </c>
      <c r="D4322">
        <v>78</v>
      </c>
      <c r="E4322" t="s">
        <v>86</v>
      </c>
      <c r="F4322" t="s">
        <v>87</v>
      </c>
      <c r="G4322" t="s">
        <v>88</v>
      </c>
      <c r="H4322" t="s">
        <v>89</v>
      </c>
      <c r="I4322" t="s">
        <v>208</v>
      </c>
      <c r="J4322" t="s">
        <v>91</v>
      </c>
      <c r="K4322" t="s">
        <v>209</v>
      </c>
      <c r="L4322">
        <v>1375</v>
      </c>
      <c r="M4322">
        <v>919028</v>
      </c>
      <c r="N4322">
        <v>195929</v>
      </c>
      <c r="O4322">
        <v>68450</v>
      </c>
      <c r="P4322">
        <v>135309</v>
      </c>
      <c r="Q4322" t="s">
        <v>93</v>
      </c>
      <c r="R4322">
        <v>543973</v>
      </c>
    </row>
    <row r="4323" spans="1:18" x14ac:dyDescent="0.25">
      <c r="A4323" t="s">
        <v>429</v>
      </c>
      <c r="B4323" t="s">
        <v>430</v>
      </c>
      <c r="C4323" t="s">
        <v>85</v>
      </c>
      <c r="D4323">
        <v>78</v>
      </c>
      <c r="E4323" t="s">
        <v>86</v>
      </c>
      <c r="F4323" t="s">
        <v>87</v>
      </c>
      <c r="G4323" t="s">
        <v>88</v>
      </c>
      <c r="H4323" t="s">
        <v>89</v>
      </c>
      <c r="I4323" t="s">
        <v>208</v>
      </c>
      <c r="J4323" t="s">
        <v>91</v>
      </c>
      <c r="K4323" t="s">
        <v>209</v>
      </c>
      <c r="L4323">
        <v>2840</v>
      </c>
      <c r="M4323">
        <v>919028</v>
      </c>
      <c r="N4323">
        <v>195929</v>
      </c>
      <c r="O4323">
        <v>68450</v>
      </c>
      <c r="P4323">
        <v>135309</v>
      </c>
      <c r="Q4323" t="s">
        <v>93</v>
      </c>
      <c r="R4323">
        <v>543973</v>
      </c>
    </row>
    <row r="4324" spans="1:18" x14ac:dyDescent="0.25">
      <c r="A4324" t="s">
        <v>429</v>
      </c>
      <c r="B4324" t="s">
        <v>430</v>
      </c>
      <c r="C4324" t="s">
        <v>85</v>
      </c>
      <c r="D4324">
        <v>78</v>
      </c>
      <c r="E4324" t="s">
        <v>86</v>
      </c>
      <c r="F4324" t="s">
        <v>87</v>
      </c>
      <c r="G4324" t="s">
        <v>88</v>
      </c>
      <c r="H4324" t="s">
        <v>89</v>
      </c>
      <c r="I4324" t="s">
        <v>212</v>
      </c>
      <c r="J4324" t="s">
        <v>91</v>
      </c>
      <c r="K4324" t="s">
        <v>213</v>
      </c>
      <c r="L4324">
        <v>4636</v>
      </c>
      <c r="M4324">
        <v>919028</v>
      </c>
      <c r="N4324">
        <v>195929</v>
      </c>
      <c r="O4324">
        <v>68450</v>
      </c>
      <c r="P4324">
        <v>135309</v>
      </c>
      <c r="Q4324" t="s">
        <v>93</v>
      </c>
      <c r="R4324">
        <v>543973</v>
      </c>
    </row>
    <row r="4325" spans="1:18" x14ac:dyDescent="0.25">
      <c r="A4325" t="s">
        <v>429</v>
      </c>
      <c r="B4325" t="s">
        <v>430</v>
      </c>
      <c r="C4325" t="s">
        <v>85</v>
      </c>
      <c r="D4325">
        <v>78</v>
      </c>
      <c r="E4325" t="s">
        <v>86</v>
      </c>
      <c r="F4325" t="s">
        <v>87</v>
      </c>
      <c r="G4325" t="s">
        <v>88</v>
      </c>
      <c r="H4325" t="s">
        <v>89</v>
      </c>
      <c r="I4325" t="s">
        <v>208</v>
      </c>
      <c r="J4325" t="s">
        <v>91</v>
      </c>
      <c r="K4325" t="s">
        <v>209</v>
      </c>
      <c r="L4325">
        <v>745</v>
      </c>
      <c r="M4325">
        <v>919028</v>
      </c>
      <c r="N4325">
        <v>195929</v>
      </c>
      <c r="O4325">
        <v>68450</v>
      </c>
      <c r="P4325">
        <v>135309</v>
      </c>
      <c r="Q4325" t="s">
        <v>93</v>
      </c>
      <c r="R4325">
        <v>543973</v>
      </c>
    </row>
    <row r="4326" spans="1:18" x14ac:dyDescent="0.25">
      <c r="A4326" t="s">
        <v>429</v>
      </c>
      <c r="B4326" t="s">
        <v>430</v>
      </c>
      <c r="C4326" t="s">
        <v>85</v>
      </c>
      <c r="D4326">
        <v>78</v>
      </c>
      <c r="E4326" t="s">
        <v>86</v>
      </c>
      <c r="F4326" t="s">
        <v>87</v>
      </c>
      <c r="G4326" t="s">
        <v>88</v>
      </c>
      <c r="H4326" t="s">
        <v>89</v>
      </c>
      <c r="I4326" t="s">
        <v>208</v>
      </c>
      <c r="J4326" t="s">
        <v>91</v>
      </c>
      <c r="K4326" t="s">
        <v>209</v>
      </c>
      <c r="L4326">
        <v>630</v>
      </c>
      <c r="M4326">
        <v>919028</v>
      </c>
      <c r="N4326">
        <v>195929</v>
      </c>
      <c r="O4326">
        <v>68450</v>
      </c>
      <c r="P4326">
        <v>135309</v>
      </c>
      <c r="Q4326" t="s">
        <v>93</v>
      </c>
      <c r="R4326">
        <v>543973</v>
      </c>
    </row>
    <row r="4327" spans="1:18" x14ac:dyDescent="0.25">
      <c r="A4327" t="s">
        <v>429</v>
      </c>
      <c r="B4327" t="s">
        <v>430</v>
      </c>
      <c r="C4327" t="s">
        <v>85</v>
      </c>
      <c r="D4327">
        <v>78</v>
      </c>
      <c r="E4327" t="s">
        <v>86</v>
      </c>
      <c r="F4327" t="s">
        <v>87</v>
      </c>
      <c r="G4327" t="s">
        <v>88</v>
      </c>
      <c r="H4327" t="s">
        <v>89</v>
      </c>
      <c r="I4327" t="s">
        <v>208</v>
      </c>
      <c r="J4327" t="s">
        <v>91</v>
      </c>
      <c r="K4327" t="s">
        <v>209</v>
      </c>
      <c r="L4327">
        <v>11099</v>
      </c>
      <c r="M4327">
        <v>919028</v>
      </c>
      <c r="N4327">
        <v>195929</v>
      </c>
      <c r="O4327">
        <v>68450</v>
      </c>
      <c r="P4327">
        <v>135309</v>
      </c>
      <c r="Q4327" t="s">
        <v>93</v>
      </c>
      <c r="R4327">
        <v>543973</v>
      </c>
    </row>
    <row r="4328" spans="1:18" x14ac:dyDescent="0.25">
      <c r="A4328" t="s">
        <v>429</v>
      </c>
      <c r="B4328" t="s">
        <v>430</v>
      </c>
      <c r="C4328" t="s">
        <v>85</v>
      </c>
      <c r="D4328">
        <v>78</v>
      </c>
      <c r="E4328" t="s">
        <v>86</v>
      </c>
      <c r="F4328" t="s">
        <v>87</v>
      </c>
      <c r="G4328" t="s">
        <v>88</v>
      </c>
      <c r="H4328" t="s">
        <v>89</v>
      </c>
      <c r="I4328" t="s">
        <v>226</v>
      </c>
      <c r="J4328" t="s">
        <v>91</v>
      </c>
      <c r="K4328" t="s">
        <v>227</v>
      </c>
      <c r="L4328">
        <v>750</v>
      </c>
      <c r="M4328">
        <v>919028</v>
      </c>
      <c r="N4328">
        <v>195929</v>
      </c>
      <c r="O4328">
        <v>68450</v>
      </c>
      <c r="P4328">
        <v>135309</v>
      </c>
      <c r="Q4328" t="s">
        <v>93</v>
      </c>
      <c r="R4328">
        <v>543973</v>
      </c>
    </row>
    <row r="4329" spans="1:18" x14ac:dyDescent="0.25">
      <c r="A4329" t="s">
        <v>429</v>
      </c>
      <c r="B4329" t="s">
        <v>430</v>
      </c>
      <c r="C4329" t="s">
        <v>85</v>
      </c>
      <c r="D4329">
        <v>78</v>
      </c>
      <c r="E4329" t="s">
        <v>86</v>
      </c>
      <c r="F4329" t="s">
        <v>87</v>
      </c>
      <c r="G4329" t="s">
        <v>88</v>
      </c>
      <c r="H4329" t="s">
        <v>89</v>
      </c>
      <c r="I4329" t="s">
        <v>168</v>
      </c>
      <c r="J4329" t="s">
        <v>91</v>
      </c>
      <c r="K4329" t="s">
        <v>169</v>
      </c>
      <c r="L4329">
        <v>20093</v>
      </c>
      <c r="M4329">
        <v>919028</v>
      </c>
      <c r="N4329">
        <v>195929</v>
      </c>
      <c r="O4329">
        <v>68450</v>
      </c>
      <c r="P4329">
        <v>135309</v>
      </c>
      <c r="Q4329" t="s">
        <v>93</v>
      </c>
      <c r="R4329">
        <v>543973</v>
      </c>
    </row>
    <row r="4330" spans="1:18" x14ac:dyDescent="0.25">
      <c r="A4330" t="s">
        <v>429</v>
      </c>
      <c r="B4330" t="s">
        <v>430</v>
      </c>
      <c r="C4330" t="s">
        <v>85</v>
      </c>
      <c r="D4330">
        <v>78</v>
      </c>
      <c r="E4330" t="s">
        <v>86</v>
      </c>
      <c r="F4330" t="s">
        <v>87</v>
      </c>
      <c r="G4330" t="s">
        <v>88</v>
      </c>
      <c r="H4330" t="s">
        <v>89</v>
      </c>
      <c r="I4330" t="s">
        <v>208</v>
      </c>
      <c r="J4330" t="s">
        <v>91</v>
      </c>
      <c r="K4330" t="s">
        <v>209</v>
      </c>
      <c r="L4330">
        <v>1330</v>
      </c>
      <c r="M4330">
        <v>919028</v>
      </c>
      <c r="N4330">
        <v>195929</v>
      </c>
      <c r="O4330">
        <v>68450</v>
      </c>
      <c r="P4330">
        <v>135309</v>
      </c>
      <c r="Q4330" t="s">
        <v>93</v>
      </c>
      <c r="R4330">
        <v>543973</v>
      </c>
    </row>
    <row r="4331" spans="1:18" x14ac:dyDescent="0.25">
      <c r="A4331" t="s">
        <v>429</v>
      </c>
      <c r="B4331" t="s">
        <v>430</v>
      </c>
      <c r="C4331" t="s">
        <v>85</v>
      </c>
      <c r="D4331">
        <v>78</v>
      </c>
      <c r="E4331" t="s">
        <v>86</v>
      </c>
      <c r="F4331" t="s">
        <v>87</v>
      </c>
      <c r="G4331" t="s">
        <v>88</v>
      </c>
      <c r="H4331" t="s">
        <v>89</v>
      </c>
      <c r="I4331" t="s">
        <v>136</v>
      </c>
      <c r="J4331" t="s">
        <v>91</v>
      </c>
      <c r="K4331" t="s">
        <v>137</v>
      </c>
      <c r="L4331">
        <v>600</v>
      </c>
      <c r="M4331">
        <v>919028</v>
      </c>
      <c r="N4331">
        <v>195929</v>
      </c>
      <c r="O4331">
        <v>68450</v>
      </c>
      <c r="P4331">
        <v>135309</v>
      </c>
      <c r="Q4331" t="s">
        <v>93</v>
      </c>
      <c r="R4331">
        <v>543973</v>
      </c>
    </row>
    <row r="4332" spans="1:18" x14ac:dyDescent="0.25">
      <c r="A4332" t="s">
        <v>429</v>
      </c>
      <c r="B4332" t="s">
        <v>430</v>
      </c>
      <c r="C4332" t="s">
        <v>85</v>
      </c>
      <c r="D4332">
        <v>78</v>
      </c>
      <c r="E4332" t="s">
        <v>86</v>
      </c>
      <c r="F4332" t="s">
        <v>87</v>
      </c>
      <c r="G4332" t="s">
        <v>88</v>
      </c>
      <c r="H4332" t="s">
        <v>89</v>
      </c>
      <c r="I4332" t="s">
        <v>136</v>
      </c>
      <c r="J4332" t="s">
        <v>91</v>
      </c>
      <c r="K4332" t="s">
        <v>137</v>
      </c>
      <c r="L4332">
        <v>2025</v>
      </c>
      <c r="M4332">
        <v>919028</v>
      </c>
      <c r="N4332">
        <v>195929</v>
      </c>
      <c r="O4332">
        <v>68450</v>
      </c>
      <c r="P4332">
        <v>135309</v>
      </c>
      <c r="Q4332" t="s">
        <v>93</v>
      </c>
      <c r="R4332">
        <v>543973</v>
      </c>
    </row>
    <row r="4333" spans="1:18" x14ac:dyDescent="0.25">
      <c r="A4333" t="s">
        <v>429</v>
      </c>
      <c r="B4333" t="s">
        <v>430</v>
      </c>
      <c r="C4333" t="s">
        <v>85</v>
      </c>
      <c r="D4333">
        <v>78</v>
      </c>
      <c r="E4333" t="s">
        <v>86</v>
      </c>
      <c r="F4333" t="s">
        <v>87</v>
      </c>
      <c r="G4333" t="s">
        <v>88</v>
      </c>
      <c r="H4333" t="s">
        <v>89</v>
      </c>
      <c r="I4333" t="s">
        <v>136</v>
      </c>
      <c r="J4333" t="s">
        <v>91</v>
      </c>
      <c r="K4333" t="s">
        <v>137</v>
      </c>
      <c r="L4333">
        <v>4000</v>
      </c>
      <c r="M4333">
        <v>919028</v>
      </c>
      <c r="N4333">
        <v>195929</v>
      </c>
      <c r="O4333">
        <v>68450</v>
      </c>
      <c r="P4333">
        <v>135309</v>
      </c>
      <c r="Q4333" t="s">
        <v>93</v>
      </c>
      <c r="R4333">
        <v>543973</v>
      </c>
    </row>
    <row r="4334" spans="1:18" x14ac:dyDescent="0.25">
      <c r="A4334" t="s">
        <v>429</v>
      </c>
      <c r="B4334" t="s">
        <v>430</v>
      </c>
      <c r="C4334" t="s">
        <v>85</v>
      </c>
      <c r="D4334">
        <v>78</v>
      </c>
      <c r="E4334" t="s">
        <v>86</v>
      </c>
      <c r="F4334" t="s">
        <v>87</v>
      </c>
      <c r="G4334" t="s">
        <v>88</v>
      </c>
      <c r="H4334" t="s">
        <v>89</v>
      </c>
      <c r="I4334" t="s">
        <v>136</v>
      </c>
      <c r="J4334" t="s">
        <v>91</v>
      </c>
      <c r="K4334" t="s">
        <v>137</v>
      </c>
      <c r="L4334">
        <v>75</v>
      </c>
      <c r="M4334">
        <v>919028</v>
      </c>
      <c r="N4334">
        <v>195929</v>
      </c>
      <c r="O4334">
        <v>68450</v>
      </c>
      <c r="P4334">
        <v>135309</v>
      </c>
      <c r="Q4334" t="s">
        <v>93</v>
      </c>
      <c r="R4334">
        <v>543973</v>
      </c>
    </row>
    <row r="4335" spans="1:18" x14ac:dyDescent="0.25">
      <c r="A4335" t="s">
        <v>429</v>
      </c>
      <c r="B4335" t="s">
        <v>430</v>
      </c>
      <c r="C4335" t="s">
        <v>85</v>
      </c>
      <c r="D4335">
        <v>78</v>
      </c>
      <c r="E4335" t="s">
        <v>86</v>
      </c>
      <c r="F4335" t="s">
        <v>87</v>
      </c>
      <c r="G4335" t="s">
        <v>88</v>
      </c>
      <c r="H4335" t="s">
        <v>89</v>
      </c>
      <c r="I4335" t="s">
        <v>136</v>
      </c>
      <c r="J4335" t="s">
        <v>91</v>
      </c>
      <c r="K4335" t="s">
        <v>137</v>
      </c>
      <c r="L4335">
        <v>50</v>
      </c>
      <c r="M4335">
        <v>919028</v>
      </c>
      <c r="N4335">
        <v>195929</v>
      </c>
      <c r="O4335">
        <v>68450</v>
      </c>
      <c r="P4335">
        <v>135309</v>
      </c>
      <c r="Q4335" t="s">
        <v>93</v>
      </c>
      <c r="R4335">
        <v>543973</v>
      </c>
    </row>
    <row r="4336" spans="1:18" x14ac:dyDescent="0.25">
      <c r="A4336" t="s">
        <v>429</v>
      </c>
      <c r="B4336" t="s">
        <v>430</v>
      </c>
      <c r="C4336" t="s">
        <v>85</v>
      </c>
      <c r="D4336">
        <v>78</v>
      </c>
      <c r="E4336" t="s">
        <v>86</v>
      </c>
      <c r="F4336" t="s">
        <v>87</v>
      </c>
      <c r="G4336" t="s">
        <v>88</v>
      </c>
      <c r="H4336" t="s">
        <v>89</v>
      </c>
      <c r="I4336" t="s">
        <v>128</v>
      </c>
      <c r="J4336" t="s">
        <v>91</v>
      </c>
      <c r="K4336" t="s">
        <v>129</v>
      </c>
      <c r="L4336">
        <v>-5699</v>
      </c>
      <c r="M4336">
        <v>919028</v>
      </c>
      <c r="N4336">
        <v>195929</v>
      </c>
      <c r="O4336">
        <v>68450</v>
      </c>
      <c r="P4336">
        <v>135309</v>
      </c>
      <c r="Q4336" t="s">
        <v>93</v>
      </c>
      <c r="R4336">
        <v>543973</v>
      </c>
    </row>
    <row r="4337" spans="1:18" x14ac:dyDescent="0.25">
      <c r="A4337" t="s">
        <v>429</v>
      </c>
      <c r="B4337" t="s">
        <v>430</v>
      </c>
      <c r="C4337" t="s">
        <v>85</v>
      </c>
      <c r="D4337">
        <v>78</v>
      </c>
      <c r="E4337" t="s">
        <v>86</v>
      </c>
      <c r="F4337" t="s">
        <v>87</v>
      </c>
      <c r="G4337" t="s">
        <v>88</v>
      </c>
      <c r="H4337" t="s">
        <v>89</v>
      </c>
      <c r="I4337" t="s">
        <v>192</v>
      </c>
      <c r="J4337" t="s">
        <v>91</v>
      </c>
      <c r="K4337" t="s">
        <v>193</v>
      </c>
      <c r="L4337">
        <v>125</v>
      </c>
      <c r="M4337">
        <v>919028</v>
      </c>
      <c r="N4337">
        <v>195929</v>
      </c>
      <c r="O4337">
        <v>68450</v>
      </c>
      <c r="P4337">
        <v>135309</v>
      </c>
      <c r="Q4337" t="s">
        <v>93</v>
      </c>
      <c r="R4337">
        <v>543973</v>
      </c>
    </row>
    <row r="4338" spans="1:18" x14ac:dyDescent="0.25">
      <c r="A4338" t="s">
        <v>429</v>
      </c>
      <c r="B4338" t="s">
        <v>430</v>
      </c>
      <c r="C4338" t="s">
        <v>85</v>
      </c>
      <c r="D4338">
        <v>78</v>
      </c>
      <c r="E4338" t="s">
        <v>86</v>
      </c>
      <c r="F4338" t="s">
        <v>87</v>
      </c>
      <c r="G4338" t="s">
        <v>88</v>
      </c>
      <c r="H4338" t="s">
        <v>89</v>
      </c>
      <c r="I4338" t="s">
        <v>136</v>
      </c>
      <c r="J4338" t="s">
        <v>91</v>
      </c>
      <c r="K4338" t="s">
        <v>137</v>
      </c>
      <c r="L4338">
        <v>1740</v>
      </c>
      <c r="M4338">
        <v>919028</v>
      </c>
      <c r="N4338">
        <v>195929</v>
      </c>
      <c r="O4338">
        <v>68450</v>
      </c>
      <c r="P4338">
        <v>135309</v>
      </c>
      <c r="Q4338" t="s">
        <v>93</v>
      </c>
      <c r="R4338">
        <v>543973</v>
      </c>
    </row>
    <row r="4339" spans="1:18" x14ac:dyDescent="0.25">
      <c r="A4339" t="s">
        <v>429</v>
      </c>
      <c r="B4339" t="s">
        <v>430</v>
      </c>
      <c r="C4339" t="s">
        <v>85</v>
      </c>
      <c r="D4339">
        <v>78</v>
      </c>
      <c r="E4339" t="s">
        <v>86</v>
      </c>
      <c r="F4339" t="s">
        <v>87</v>
      </c>
      <c r="G4339" t="s">
        <v>88</v>
      </c>
      <c r="H4339" t="s">
        <v>89</v>
      </c>
      <c r="I4339" t="s">
        <v>208</v>
      </c>
      <c r="J4339" t="s">
        <v>91</v>
      </c>
      <c r="K4339" t="s">
        <v>209</v>
      </c>
      <c r="L4339">
        <v>600</v>
      </c>
      <c r="M4339">
        <v>919028</v>
      </c>
      <c r="N4339">
        <v>195929</v>
      </c>
      <c r="O4339">
        <v>68450</v>
      </c>
      <c r="P4339">
        <v>135309</v>
      </c>
      <c r="Q4339" t="s">
        <v>93</v>
      </c>
      <c r="R4339">
        <v>543973</v>
      </c>
    </row>
    <row r="4340" spans="1:18" x14ac:dyDescent="0.25">
      <c r="A4340" t="s">
        <v>429</v>
      </c>
      <c r="B4340" t="s">
        <v>430</v>
      </c>
      <c r="C4340" t="s">
        <v>85</v>
      </c>
      <c r="D4340">
        <v>78</v>
      </c>
      <c r="E4340" t="s">
        <v>86</v>
      </c>
      <c r="F4340" t="s">
        <v>87</v>
      </c>
      <c r="G4340" t="s">
        <v>88</v>
      </c>
      <c r="H4340" t="s">
        <v>89</v>
      </c>
      <c r="I4340" t="s">
        <v>190</v>
      </c>
      <c r="J4340" t="s">
        <v>91</v>
      </c>
      <c r="K4340" t="s">
        <v>191</v>
      </c>
      <c r="L4340">
        <v>400</v>
      </c>
      <c r="M4340">
        <v>919028</v>
      </c>
      <c r="N4340">
        <v>195929</v>
      </c>
      <c r="O4340">
        <v>68450</v>
      </c>
      <c r="P4340">
        <v>135309</v>
      </c>
      <c r="Q4340" t="s">
        <v>93</v>
      </c>
      <c r="R4340">
        <v>543973</v>
      </c>
    </row>
    <row r="4341" spans="1:18" x14ac:dyDescent="0.25">
      <c r="A4341" t="s">
        <v>429</v>
      </c>
      <c r="B4341" t="s">
        <v>430</v>
      </c>
      <c r="C4341" t="s">
        <v>85</v>
      </c>
      <c r="D4341">
        <v>78</v>
      </c>
      <c r="E4341" t="s">
        <v>86</v>
      </c>
      <c r="F4341" t="s">
        <v>87</v>
      </c>
      <c r="G4341" t="s">
        <v>88</v>
      </c>
      <c r="H4341" t="s">
        <v>89</v>
      </c>
      <c r="I4341" t="s">
        <v>136</v>
      </c>
      <c r="J4341" t="s">
        <v>91</v>
      </c>
      <c r="K4341" t="s">
        <v>137</v>
      </c>
      <c r="L4341">
        <v>2025</v>
      </c>
      <c r="M4341">
        <v>919028</v>
      </c>
      <c r="N4341">
        <v>195929</v>
      </c>
      <c r="O4341">
        <v>68450</v>
      </c>
      <c r="P4341">
        <v>135309</v>
      </c>
      <c r="Q4341" t="s">
        <v>93</v>
      </c>
      <c r="R4341">
        <v>543973</v>
      </c>
    </row>
    <row r="4342" spans="1:18" x14ac:dyDescent="0.25">
      <c r="A4342" t="s">
        <v>429</v>
      </c>
      <c r="B4342" t="s">
        <v>430</v>
      </c>
      <c r="C4342" t="s">
        <v>85</v>
      </c>
      <c r="D4342">
        <v>78</v>
      </c>
      <c r="E4342" t="s">
        <v>86</v>
      </c>
      <c r="F4342" t="s">
        <v>87</v>
      </c>
      <c r="G4342" t="s">
        <v>88</v>
      </c>
      <c r="H4342" t="s">
        <v>89</v>
      </c>
      <c r="I4342" t="s">
        <v>190</v>
      </c>
      <c r="J4342" t="s">
        <v>91</v>
      </c>
      <c r="K4342" t="s">
        <v>191</v>
      </c>
      <c r="L4342">
        <v>4000</v>
      </c>
      <c r="M4342">
        <v>919028</v>
      </c>
      <c r="N4342">
        <v>195929</v>
      </c>
      <c r="O4342">
        <v>68450</v>
      </c>
      <c r="P4342">
        <v>135309</v>
      </c>
      <c r="Q4342" t="s">
        <v>93</v>
      </c>
      <c r="R4342">
        <v>543973</v>
      </c>
    </row>
    <row r="4343" spans="1:18" x14ac:dyDescent="0.25">
      <c r="A4343" t="s">
        <v>429</v>
      </c>
      <c r="B4343" t="s">
        <v>430</v>
      </c>
      <c r="C4343" t="s">
        <v>85</v>
      </c>
      <c r="D4343">
        <v>78</v>
      </c>
      <c r="E4343" t="s">
        <v>86</v>
      </c>
      <c r="F4343" t="s">
        <v>87</v>
      </c>
      <c r="G4343" t="s">
        <v>88</v>
      </c>
      <c r="H4343" t="s">
        <v>89</v>
      </c>
      <c r="I4343" t="s">
        <v>190</v>
      </c>
      <c r="J4343" t="s">
        <v>91</v>
      </c>
      <c r="K4343" t="s">
        <v>191</v>
      </c>
      <c r="L4343">
        <v>850</v>
      </c>
      <c r="M4343">
        <v>919028</v>
      </c>
      <c r="N4343">
        <v>195929</v>
      </c>
      <c r="O4343">
        <v>68450</v>
      </c>
      <c r="P4343">
        <v>135309</v>
      </c>
      <c r="Q4343" t="s">
        <v>93</v>
      </c>
      <c r="R4343">
        <v>543973</v>
      </c>
    </row>
    <row r="4344" spans="1:18" x14ac:dyDescent="0.25">
      <c r="A4344" t="s">
        <v>429</v>
      </c>
      <c r="B4344" t="s">
        <v>430</v>
      </c>
      <c r="C4344" t="s">
        <v>85</v>
      </c>
      <c r="D4344">
        <v>78</v>
      </c>
      <c r="E4344" t="s">
        <v>86</v>
      </c>
      <c r="F4344" t="s">
        <v>87</v>
      </c>
      <c r="G4344" t="s">
        <v>88</v>
      </c>
      <c r="H4344" t="s">
        <v>89</v>
      </c>
      <c r="I4344" t="s">
        <v>190</v>
      </c>
      <c r="J4344" t="s">
        <v>91</v>
      </c>
      <c r="K4344" t="s">
        <v>191</v>
      </c>
      <c r="L4344">
        <v>500</v>
      </c>
      <c r="M4344">
        <v>919028</v>
      </c>
      <c r="N4344">
        <v>195929</v>
      </c>
      <c r="O4344">
        <v>68450</v>
      </c>
      <c r="P4344">
        <v>135309</v>
      </c>
      <c r="Q4344" t="s">
        <v>93</v>
      </c>
      <c r="R4344">
        <v>543973</v>
      </c>
    </row>
    <row r="4345" spans="1:18" x14ac:dyDescent="0.25">
      <c r="A4345" t="s">
        <v>429</v>
      </c>
      <c r="B4345" t="s">
        <v>430</v>
      </c>
      <c r="C4345" t="s">
        <v>85</v>
      </c>
      <c r="D4345">
        <v>78</v>
      </c>
      <c r="E4345" t="s">
        <v>86</v>
      </c>
      <c r="F4345" t="s">
        <v>87</v>
      </c>
      <c r="G4345" t="s">
        <v>88</v>
      </c>
      <c r="H4345" t="s">
        <v>89</v>
      </c>
      <c r="I4345" t="s">
        <v>190</v>
      </c>
      <c r="J4345" t="s">
        <v>91</v>
      </c>
      <c r="K4345" t="s">
        <v>191</v>
      </c>
      <c r="L4345">
        <v>500</v>
      </c>
      <c r="M4345">
        <v>919028</v>
      </c>
      <c r="N4345">
        <v>195929</v>
      </c>
      <c r="O4345">
        <v>68450</v>
      </c>
      <c r="P4345">
        <v>135309</v>
      </c>
      <c r="Q4345" t="s">
        <v>93</v>
      </c>
      <c r="R4345">
        <v>543973</v>
      </c>
    </row>
    <row r="4346" spans="1:18" x14ac:dyDescent="0.25">
      <c r="A4346" t="s">
        <v>431</v>
      </c>
      <c r="B4346" t="s">
        <v>432</v>
      </c>
      <c r="C4346" t="s">
        <v>85</v>
      </c>
      <c r="D4346">
        <v>90</v>
      </c>
      <c r="E4346" t="s">
        <v>86</v>
      </c>
      <c r="F4346" t="s">
        <v>87</v>
      </c>
      <c r="G4346" t="s">
        <v>88</v>
      </c>
      <c r="H4346" t="s">
        <v>89</v>
      </c>
      <c r="I4346" t="s">
        <v>130</v>
      </c>
      <c r="J4346" t="s">
        <v>91</v>
      </c>
      <c r="K4346" t="s">
        <v>131</v>
      </c>
      <c r="L4346">
        <v>165</v>
      </c>
      <c r="M4346">
        <v>970964</v>
      </c>
      <c r="N4346">
        <v>161475</v>
      </c>
      <c r="O4346">
        <v>32162</v>
      </c>
      <c r="P4346">
        <v>110339</v>
      </c>
      <c r="Q4346" t="s">
        <v>93</v>
      </c>
      <c r="R4346">
        <v>446832</v>
      </c>
    </row>
    <row r="4347" spans="1:18" x14ac:dyDescent="0.25">
      <c r="A4347" t="s">
        <v>431</v>
      </c>
      <c r="B4347" t="s">
        <v>432</v>
      </c>
      <c r="C4347" t="s">
        <v>85</v>
      </c>
      <c r="D4347">
        <v>90</v>
      </c>
      <c r="E4347" t="s">
        <v>86</v>
      </c>
      <c r="F4347" t="s">
        <v>87</v>
      </c>
      <c r="G4347" t="s">
        <v>88</v>
      </c>
      <c r="H4347" t="s">
        <v>89</v>
      </c>
      <c r="I4347" t="s">
        <v>190</v>
      </c>
      <c r="J4347" t="s">
        <v>91</v>
      </c>
      <c r="K4347" t="s">
        <v>191</v>
      </c>
      <c r="L4347">
        <v>500</v>
      </c>
      <c r="M4347">
        <v>970964</v>
      </c>
      <c r="N4347">
        <v>161475</v>
      </c>
      <c r="O4347">
        <v>32162</v>
      </c>
      <c r="P4347">
        <v>110339</v>
      </c>
      <c r="Q4347" t="s">
        <v>93</v>
      </c>
      <c r="R4347">
        <v>446832</v>
      </c>
    </row>
    <row r="4348" spans="1:18" x14ac:dyDescent="0.25">
      <c r="A4348" t="s">
        <v>431</v>
      </c>
      <c r="B4348" t="s">
        <v>432</v>
      </c>
      <c r="C4348" t="s">
        <v>85</v>
      </c>
      <c r="D4348">
        <v>90</v>
      </c>
      <c r="E4348" t="s">
        <v>86</v>
      </c>
      <c r="F4348" t="s">
        <v>87</v>
      </c>
      <c r="G4348" t="s">
        <v>88</v>
      </c>
      <c r="H4348" t="s">
        <v>89</v>
      </c>
      <c r="I4348" t="s">
        <v>114</v>
      </c>
      <c r="J4348" t="s">
        <v>91</v>
      </c>
      <c r="K4348" t="s">
        <v>115</v>
      </c>
      <c r="L4348">
        <v>2774</v>
      </c>
      <c r="M4348">
        <v>970964</v>
      </c>
      <c r="N4348">
        <v>161475</v>
      </c>
      <c r="O4348">
        <v>32162</v>
      </c>
      <c r="P4348">
        <v>110339</v>
      </c>
      <c r="Q4348" t="s">
        <v>93</v>
      </c>
      <c r="R4348">
        <v>446832</v>
      </c>
    </row>
    <row r="4349" spans="1:18" x14ac:dyDescent="0.25">
      <c r="A4349" t="s">
        <v>431</v>
      </c>
      <c r="B4349" t="s">
        <v>432</v>
      </c>
      <c r="C4349" t="s">
        <v>85</v>
      </c>
      <c r="D4349">
        <v>90</v>
      </c>
      <c r="E4349" t="s">
        <v>86</v>
      </c>
      <c r="F4349" t="s">
        <v>87</v>
      </c>
      <c r="G4349" t="s">
        <v>88</v>
      </c>
      <c r="H4349" t="s">
        <v>89</v>
      </c>
      <c r="I4349" t="s">
        <v>190</v>
      </c>
      <c r="J4349" t="s">
        <v>91</v>
      </c>
      <c r="K4349" t="s">
        <v>191</v>
      </c>
      <c r="L4349">
        <v>600</v>
      </c>
      <c r="M4349">
        <v>970964</v>
      </c>
      <c r="N4349">
        <v>161475</v>
      </c>
      <c r="O4349">
        <v>32162</v>
      </c>
      <c r="P4349">
        <v>110339</v>
      </c>
      <c r="Q4349" t="s">
        <v>93</v>
      </c>
      <c r="R4349">
        <v>446832</v>
      </c>
    </row>
    <row r="4350" spans="1:18" x14ac:dyDescent="0.25">
      <c r="A4350" t="s">
        <v>431</v>
      </c>
      <c r="B4350" t="s">
        <v>432</v>
      </c>
      <c r="C4350" t="s">
        <v>85</v>
      </c>
      <c r="D4350">
        <v>90</v>
      </c>
      <c r="E4350" t="s">
        <v>86</v>
      </c>
      <c r="F4350" t="s">
        <v>87</v>
      </c>
      <c r="G4350" t="s">
        <v>88</v>
      </c>
      <c r="H4350" t="s">
        <v>89</v>
      </c>
      <c r="I4350" t="s">
        <v>138</v>
      </c>
      <c r="J4350" t="s">
        <v>91</v>
      </c>
      <c r="K4350" t="s">
        <v>139</v>
      </c>
      <c r="L4350">
        <v>24116</v>
      </c>
      <c r="M4350">
        <v>970964</v>
      </c>
      <c r="N4350">
        <v>161475</v>
      </c>
      <c r="O4350">
        <v>32162</v>
      </c>
      <c r="P4350">
        <v>110339</v>
      </c>
      <c r="Q4350" t="s">
        <v>93</v>
      </c>
      <c r="R4350">
        <v>446832</v>
      </c>
    </row>
    <row r="4351" spans="1:18" x14ac:dyDescent="0.25">
      <c r="A4351" t="s">
        <v>431</v>
      </c>
      <c r="B4351" t="s">
        <v>432</v>
      </c>
      <c r="C4351" t="s">
        <v>85</v>
      </c>
      <c r="D4351">
        <v>90</v>
      </c>
      <c r="E4351" t="s">
        <v>86</v>
      </c>
      <c r="F4351" t="s">
        <v>87</v>
      </c>
      <c r="G4351" t="s">
        <v>88</v>
      </c>
      <c r="H4351" t="s">
        <v>89</v>
      </c>
      <c r="I4351" t="s">
        <v>208</v>
      </c>
      <c r="J4351" t="s">
        <v>91</v>
      </c>
      <c r="K4351" t="s">
        <v>209</v>
      </c>
      <c r="L4351">
        <v>5875</v>
      </c>
      <c r="M4351">
        <v>970964</v>
      </c>
      <c r="N4351">
        <v>161475</v>
      </c>
      <c r="O4351">
        <v>32162</v>
      </c>
      <c r="P4351">
        <v>110339</v>
      </c>
      <c r="Q4351" t="s">
        <v>93</v>
      </c>
      <c r="R4351">
        <v>446832</v>
      </c>
    </row>
    <row r="4352" spans="1:18" x14ac:dyDescent="0.25">
      <c r="A4352" t="s">
        <v>431</v>
      </c>
      <c r="B4352" t="s">
        <v>432</v>
      </c>
      <c r="C4352" t="s">
        <v>85</v>
      </c>
      <c r="D4352">
        <v>90</v>
      </c>
      <c r="E4352" t="s">
        <v>86</v>
      </c>
      <c r="F4352" t="s">
        <v>87</v>
      </c>
      <c r="G4352" t="s">
        <v>88</v>
      </c>
      <c r="H4352" t="s">
        <v>89</v>
      </c>
      <c r="I4352" t="s">
        <v>208</v>
      </c>
      <c r="J4352" t="s">
        <v>91</v>
      </c>
      <c r="K4352" t="s">
        <v>209</v>
      </c>
      <c r="L4352">
        <v>1052</v>
      </c>
      <c r="M4352">
        <v>970964</v>
      </c>
      <c r="N4352">
        <v>161475</v>
      </c>
      <c r="O4352">
        <v>32162</v>
      </c>
      <c r="P4352">
        <v>110339</v>
      </c>
      <c r="Q4352" t="s">
        <v>93</v>
      </c>
      <c r="R4352">
        <v>446832</v>
      </c>
    </row>
    <row r="4353" spans="1:18" x14ac:dyDescent="0.25">
      <c r="A4353" t="s">
        <v>431</v>
      </c>
      <c r="B4353" t="s">
        <v>432</v>
      </c>
      <c r="C4353" t="s">
        <v>85</v>
      </c>
      <c r="D4353">
        <v>90</v>
      </c>
      <c r="E4353" t="s">
        <v>86</v>
      </c>
      <c r="F4353" t="s">
        <v>87</v>
      </c>
      <c r="G4353" t="s">
        <v>88</v>
      </c>
      <c r="H4353" t="s">
        <v>89</v>
      </c>
      <c r="I4353" t="s">
        <v>208</v>
      </c>
      <c r="J4353" t="s">
        <v>91</v>
      </c>
      <c r="K4353" t="s">
        <v>209</v>
      </c>
      <c r="L4353">
        <v>6482</v>
      </c>
      <c r="M4353">
        <v>970964</v>
      </c>
      <c r="N4353">
        <v>161475</v>
      </c>
      <c r="O4353">
        <v>32162</v>
      </c>
      <c r="P4353">
        <v>110339</v>
      </c>
      <c r="Q4353" t="s">
        <v>93</v>
      </c>
      <c r="R4353">
        <v>446832</v>
      </c>
    </row>
    <row r="4354" spans="1:18" x14ac:dyDescent="0.25">
      <c r="A4354" t="s">
        <v>431</v>
      </c>
      <c r="B4354" t="s">
        <v>432</v>
      </c>
      <c r="C4354" t="s">
        <v>85</v>
      </c>
      <c r="D4354">
        <v>90</v>
      </c>
      <c r="E4354" t="s">
        <v>86</v>
      </c>
      <c r="F4354" t="s">
        <v>87</v>
      </c>
      <c r="G4354" t="s">
        <v>88</v>
      </c>
      <c r="H4354" t="s">
        <v>89</v>
      </c>
      <c r="I4354" t="s">
        <v>208</v>
      </c>
      <c r="J4354" t="s">
        <v>91</v>
      </c>
      <c r="K4354" t="s">
        <v>209</v>
      </c>
      <c r="L4354">
        <v>1324</v>
      </c>
      <c r="M4354">
        <v>970964</v>
      </c>
      <c r="N4354">
        <v>161475</v>
      </c>
      <c r="O4354">
        <v>32162</v>
      </c>
      <c r="P4354">
        <v>110339</v>
      </c>
      <c r="Q4354" t="s">
        <v>93</v>
      </c>
      <c r="R4354">
        <v>446832</v>
      </c>
    </row>
    <row r="4355" spans="1:18" x14ac:dyDescent="0.25">
      <c r="A4355" t="s">
        <v>431</v>
      </c>
      <c r="B4355" t="s">
        <v>432</v>
      </c>
      <c r="C4355" t="s">
        <v>85</v>
      </c>
      <c r="D4355">
        <v>90</v>
      </c>
      <c r="E4355" t="s">
        <v>86</v>
      </c>
      <c r="F4355" t="s">
        <v>87</v>
      </c>
      <c r="G4355" t="s">
        <v>88</v>
      </c>
      <c r="H4355" t="s">
        <v>89</v>
      </c>
      <c r="I4355" t="s">
        <v>212</v>
      </c>
      <c r="J4355" t="s">
        <v>91</v>
      </c>
      <c r="K4355" t="s">
        <v>213</v>
      </c>
      <c r="L4355">
        <v>4205</v>
      </c>
      <c r="M4355">
        <v>970964</v>
      </c>
      <c r="N4355">
        <v>161475</v>
      </c>
      <c r="O4355">
        <v>32162</v>
      </c>
      <c r="P4355">
        <v>110339</v>
      </c>
      <c r="Q4355" t="s">
        <v>93</v>
      </c>
      <c r="R4355">
        <v>446832</v>
      </c>
    </row>
    <row r="4356" spans="1:18" x14ac:dyDescent="0.25">
      <c r="A4356" t="s">
        <v>431</v>
      </c>
      <c r="B4356" t="s">
        <v>432</v>
      </c>
      <c r="C4356" t="s">
        <v>85</v>
      </c>
      <c r="D4356">
        <v>90</v>
      </c>
      <c r="E4356" t="s">
        <v>86</v>
      </c>
      <c r="F4356" t="s">
        <v>87</v>
      </c>
      <c r="G4356" t="s">
        <v>88</v>
      </c>
      <c r="H4356" t="s">
        <v>89</v>
      </c>
      <c r="I4356" t="s">
        <v>208</v>
      </c>
      <c r="J4356" t="s">
        <v>91</v>
      </c>
      <c r="K4356" t="s">
        <v>209</v>
      </c>
      <c r="L4356">
        <v>660</v>
      </c>
      <c r="M4356">
        <v>970964</v>
      </c>
      <c r="N4356">
        <v>161475</v>
      </c>
      <c r="O4356">
        <v>32162</v>
      </c>
      <c r="P4356">
        <v>110339</v>
      </c>
      <c r="Q4356" t="s">
        <v>93</v>
      </c>
      <c r="R4356">
        <v>446832</v>
      </c>
    </row>
    <row r="4357" spans="1:18" x14ac:dyDescent="0.25">
      <c r="A4357" t="s">
        <v>431</v>
      </c>
      <c r="B4357" t="s">
        <v>432</v>
      </c>
      <c r="C4357" t="s">
        <v>85</v>
      </c>
      <c r="D4357">
        <v>90</v>
      </c>
      <c r="E4357" t="s">
        <v>86</v>
      </c>
      <c r="F4357" t="s">
        <v>87</v>
      </c>
      <c r="G4357" t="s">
        <v>88</v>
      </c>
      <c r="H4357" t="s">
        <v>89</v>
      </c>
      <c r="I4357" t="s">
        <v>192</v>
      </c>
      <c r="J4357" t="s">
        <v>91</v>
      </c>
      <c r="K4357" t="s">
        <v>193</v>
      </c>
      <c r="L4357">
        <v>400</v>
      </c>
      <c r="M4357">
        <v>970964</v>
      </c>
      <c r="N4357">
        <v>161475</v>
      </c>
      <c r="O4357">
        <v>32162</v>
      </c>
      <c r="P4357">
        <v>110339</v>
      </c>
      <c r="Q4357" t="s">
        <v>93</v>
      </c>
      <c r="R4357">
        <v>446832</v>
      </c>
    </row>
    <row r="4358" spans="1:18" x14ac:dyDescent="0.25">
      <c r="A4358" t="s">
        <v>431</v>
      </c>
      <c r="B4358" t="s">
        <v>432</v>
      </c>
      <c r="C4358" t="s">
        <v>85</v>
      </c>
      <c r="D4358">
        <v>90</v>
      </c>
      <c r="E4358" t="s">
        <v>86</v>
      </c>
      <c r="F4358" t="s">
        <v>87</v>
      </c>
      <c r="G4358" t="s">
        <v>88</v>
      </c>
      <c r="H4358" t="s">
        <v>89</v>
      </c>
      <c r="I4358" t="s">
        <v>138</v>
      </c>
      <c r="J4358" t="s">
        <v>91</v>
      </c>
      <c r="K4358" t="s">
        <v>139</v>
      </c>
      <c r="L4358">
        <v>36563</v>
      </c>
      <c r="M4358">
        <v>970964</v>
      </c>
      <c r="N4358">
        <v>161475</v>
      </c>
      <c r="O4358">
        <v>32162</v>
      </c>
      <c r="P4358">
        <v>110339</v>
      </c>
      <c r="Q4358" t="s">
        <v>93</v>
      </c>
      <c r="R4358">
        <v>446832</v>
      </c>
    </row>
    <row r="4359" spans="1:18" x14ac:dyDescent="0.25">
      <c r="A4359" t="s">
        <v>431</v>
      </c>
      <c r="B4359" t="s">
        <v>432</v>
      </c>
      <c r="C4359" t="s">
        <v>85</v>
      </c>
      <c r="D4359">
        <v>90</v>
      </c>
      <c r="E4359" t="s">
        <v>86</v>
      </c>
      <c r="F4359" t="s">
        <v>87</v>
      </c>
      <c r="G4359" t="s">
        <v>88</v>
      </c>
      <c r="H4359" t="s">
        <v>89</v>
      </c>
      <c r="I4359" t="s">
        <v>136</v>
      </c>
      <c r="J4359" t="s">
        <v>91</v>
      </c>
      <c r="K4359" t="s">
        <v>137</v>
      </c>
      <c r="L4359">
        <v>605</v>
      </c>
      <c r="M4359">
        <v>970964</v>
      </c>
      <c r="N4359">
        <v>161475</v>
      </c>
      <c r="O4359">
        <v>32162</v>
      </c>
      <c r="P4359">
        <v>110339</v>
      </c>
      <c r="Q4359" t="s">
        <v>93</v>
      </c>
      <c r="R4359">
        <v>446832</v>
      </c>
    </row>
    <row r="4360" spans="1:18" x14ac:dyDescent="0.25">
      <c r="A4360" t="s">
        <v>431</v>
      </c>
      <c r="B4360" t="s">
        <v>432</v>
      </c>
      <c r="C4360" t="s">
        <v>85</v>
      </c>
      <c r="D4360">
        <v>90</v>
      </c>
      <c r="E4360" t="s">
        <v>86</v>
      </c>
      <c r="F4360" t="s">
        <v>87</v>
      </c>
      <c r="G4360" t="s">
        <v>88</v>
      </c>
      <c r="H4360" t="s">
        <v>89</v>
      </c>
      <c r="I4360" t="s">
        <v>136</v>
      </c>
      <c r="J4360" t="s">
        <v>91</v>
      </c>
      <c r="K4360" t="s">
        <v>137</v>
      </c>
      <c r="L4360">
        <v>4000</v>
      </c>
      <c r="M4360">
        <v>970964</v>
      </c>
      <c r="N4360">
        <v>161475</v>
      </c>
      <c r="O4360">
        <v>32162</v>
      </c>
      <c r="P4360">
        <v>110339</v>
      </c>
      <c r="Q4360" t="s">
        <v>93</v>
      </c>
      <c r="R4360">
        <v>446832</v>
      </c>
    </row>
    <row r="4361" spans="1:18" x14ac:dyDescent="0.25">
      <c r="A4361" t="s">
        <v>431</v>
      </c>
      <c r="B4361" t="s">
        <v>432</v>
      </c>
      <c r="C4361" t="s">
        <v>85</v>
      </c>
      <c r="D4361">
        <v>90</v>
      </c>
      <c r="E4361" t="s">
        <v>86</v>
      </c>
      <c r="F4361" t="s">
        <v>87</v>
      </c>
      <c r="G4361" t="s">
        <v>88</v>
      </c>
      <c r="H4361" t="s">
        <v>89</v>
      </c>
      <c r="I4361" t="s">
        <v>168</v>
      </c>
      <c r="J4361" t="s">
        <v>91</v>
      </c>
      <c r="K4361" t="s">
        <v>169</v>
      </c>
      <c r="L4361">
        <v>1680</v>
      </c>
      <c r="M4361">
        <v>970964</v>
      </c>
      <c r="N4361">
        <v>161475</v>
      </c>
      <c r="O4361">
        <v>32162</v>
      </c>
      <c r="P4361">
        <v>110339</v>
      </c>
      <c r="Q4361" t="s">
        <v>93</v>
      </c>
      <c r="R4361">
        <v>446832</v>
      </c>
    </row>
    <row r="4362" spans="1:18" x14ac:dyDescent="0.25">
      <c r="A4362" t="s">
        <v>431</v>
      </c>
      <c r="B4362" t="s">
        <v>432</v>
      </c>
      <c r="C4362" t="s">
        <v>85</v>
      </c>
      <c r="D4362">
        <v>90</v>
      </c>
      <c r="E4362" t="s">
        <v>86</v>
      </c>
      <c r="F4362" t="s">
        <v>87</v>
      </c>
      <c r="G4362" t="s">
        <v>88</v>
      </c>
      <c r="H4362" t="s">
        <v>89</v>
      </c>
      <c r="I4362" t="s">
        <v>136</v>
      </c>
      <c r="J4362" t="s">
        <v>91</v>
      </c>
      <c r="K4362" t="s">
        <v>137</v>
      </c>
      <c r="L4362">
        <v>1624</v>
      </c>
      <c r="M4362">
        <v>970964</v>
      </c>
      <c r="N4362">
        <v>161475</v>
      </c>
      <c r="O4362">
        <v>32162</v>
      </c>
      <c r="P4362">
        <v>110339</v>
      </c>
      <c r="Q4362" t="s">
        <v>93</v>
      </c>
      <c r="R4362">
        <v>446832</v>
      </c>
    </row>
    <row r="4363" spans="1:18" x14ac:dyDescent="0.25">
      <c r="A4363" t="s">
        <v>431</v>
      </c>
      <c r="B4363" t="s">
        <v>432</v>
      </c>
      <c r="C4363" t="s">
        <v>85</v>
      </c>
      <c r="D4363">
        <v>90</v>
      </c>
      <c r="E4363" t="s">
        <v>86</v>
      </c>
      <c r="F4363" t="s">
        <v>87</v>
      </c>
      <c r="G4363" t="s">
        <v>88</v>
      </c>
      <c r="H4363" t="s">
        <v>89</v>
      </c>
      <c r="I4363" t="s">
        <v>136</v>
      </c>
      <c r="J4363" t="s">
        <v>91</v>
      </c>
      <c r="K4363" t="s">
        <v>137</v>
      </c>
      <c r="L4363">
        <v>500</v>
      </c>
      <c r="M4363">
        <v>970964</v>
      </c>
      <c r="N4363">
        <v>161475</v>
      </c>
      <c r="O4363">
        <v>32162</v>
      </c>
      <c r="P4363">
        <v>110339</v>
      </c>
      <c r="Q4363" t="s">
        <v>93</v>
      </c>
      <c r="R4363">
        <v>446832</v>
      </c>
    </row>
    <row r="4364" spans="1:18" x14ac:dyDescent="0.25">
      <c r="A4364" t="s">
        <v>431</v>
      </c>
      <c r="B4364" t="s">
        <v>432</v>
      </c>
      <c r="C4364" t="s">
        <v>85</v>
      </c>
      <c r="D4364">
        <v>90</v>
      </c>
      <c r="E4364" t="s">
        <v>86</v>
      </c>
      <c r="F4364" t="s">
        <v>87</v>
      </c>
      <c r="G4364" t="s">
        <v>88</v>
      </c>
      <c r="H4364" t="s">
        <v>89</v>
      </c>
      <c r="I4364" t="s">
        <v>192</v>
      </c>
      <c r="J4364" t="s">
        <v>91</v>
      </c>
      <c r="K4364" t="s">
        <v>193</v>
      </c>
      <c r="L4364">
        <v>4122</v>
      </c>
      <c r="M4364">
        <v>970964</v>
      </c>
      <c r="N4364">
        <v>161475</v>
      </c>
      <c r="O4364">
        <v>32162</v>
      </c>
      <c r="P4364">
        <v>110339</v>
      </c>
      <c r="Q4364" t="s">
        <v>93</v>
      </c>
      <c r="R4364">
        <v>446832</v>
      </c>
    </row>
    <row r="4365" spans="1:18" x14ac:dyDescent="0.25">
      <c r="A4365" t="s">
        <v>431</v>
      </c>
      <c r="B4365" t="s">
        <v>432</v>
      </c>
      <c r="C4365" t="s">
        <v>85</v>
      </c>
      <c r="D4365">
        <v>90</v>
      </c>
      <c r="E4365" t="s">
        <v>86</v>
      </c>
      <c r="F4365" t="s">
        <v>87</v>
      </c>
      <c r="G4365" t="s">
        <v>88</v>
      </c>
      <c r="H4365" t="s">
        <v>89</v>
      </c>
      <c r="I4365" t="s">
        <v>136</v>
      </c>
      <c r="J4365" t="s">
        <v>91</v>
      </c>
      <c r="K4365" t="s">
        <v>137</v>
      </c>
      <c r="L4365">
        <v>180</v>
      </c>
      <c r="M4365">
        <v>970964</v>
      </c>
      <c r="N4365">
        <v>161475</v>
      </c>
      <c r="O4365">
        <v>32162</v>
      </c>
      <c r="P4365">
        <v>110339</v>
      </c>
      <c r="Q4365" t="s">
        <v>93</v>
      </c>
      <c r="R4365">
        <v>446832</v>
      </c>
    </row>
    <row r="4366" spans="1:18" x14ac:dyDescent="0.25">
      <c r="A4366" t="s">
        <v>431</v>
      </c>
      <c r="B4366" t="s">
        <v>432</v>
      </c>
      <c r="C4366" t="s">
        <v>85</v>
      </c>
      <c r="D4366">
        <v>90</v>
      </c>
      <c r="E4366" t="s">
        <v>86</v>
      </c>
      <c r="F4366" t="s">
        <v>87</v>
      </c>
      <c r="G4366" t="s">
        <v>88</v>
      </c>
      <c r="H4366" t="s">
        <v>89</v>
      </c>
      <c r="I4366" t="s">
        <v>136</v>
      </c>
      <c r="J4366" t="s">
        <v>91</v>
      </c>
      <c r="K4366" t="s">
        <v>137</v>
      </c>
      <c r="L4366">
        <v>350</v>
      </c>
      <c r="M4366">
        <v>970964</v>
      </c>
      <c r="N4366">
        <v>161475</v>
      </c>
      <c r="O4366">
        <v>32162</v>
      </c>
      <c r="P4366">
        <v>110339</v>
      </c>
      <c r="Q4366" t="s">
        <v>93</v>
      </c>
      <c r="R4366">
        <v>446832</v>
      </c>
    </row>
    <row r="4367" spans="1:18" x14ac:dyDescent="0.25">
      <c r="A4367" t="s">
        <v>431</v>
      </c>
      <c r="B4367" t="s">
        <v>432</v>
      </c>
      <c r="C4367" t="s">
        <v>85</v>
      </c>
      <c r="D4367">
        <v>90</v>
      </c>
      <c r="E4367" t="s">
        <v>86</v>
      </c>
      <c r="F4367" t="s">
        <v>87</v>
      </c>
      <c r="G4367" t="s">
        <v>88</v>
      </c>
      <c r="H4367" t="s">
        <v>89</v>
      </c>
      <c r="I4367" t="s">
        <v>136</v>
      </c>
      <c r="J4367" t="s">
        <v>91</v>
      </c>
      <c r="K4367" t="s">
        <v>137</v>
      </c>
      <c r="L4367">
        <v>108</v>
      </c>
      <c r="M4367">
        <v>970964</v>
      </c>
      <c r="N4367">
        <v>161475</v>
      </c>
      <c r="O4367">
        <v>32162</v>
      </c>
      <c r="P4367">
        <v>110339</v>
      </c>
      <c r="Q4367" t="s">
        <v>93</v>
      </c>
      <c r="R4367">
        <v>446832</v>
      </c>
    </row>
    <row r="4368" spans="1:18" x14ac:dyDescent="0.25">
      <c r="A4368" t="s">
        <v>431</v>
      </c>
      <c r="B4368" t="s">
        <v>432</v>
      </c>
      <c r="C4368" t="s">
        <v>85</v>
      </c>
      <c r="D4368">
        <v>90</v>
      </c>
      <c r="E4368" t="s">
        <v>86</v>
      </c>
      <c r="F4368" t="s">
        <v>87</v>
      </c>
      <c r="G4368" t="s">
        <v>88</v>
      </c>
      <c r="H4368" t="s">
        <v>89</v>
      </c>
      <c r="I4368" t="s">
        <v>136</v>
      </c>
      <c r="J4368" t="s">
        <v>91</v>
      </c>
      <c r="K4368" t="s">
        <v>137</v>
      </c>
      <c r="L4368">
        <v>100</v>
      </c>
      <c r="M4368">
        <v>970964</v>
      </c>
      <c r="N4368">
        <v>161475</v>
      </c>
      <c r="O4368">
        <v>32162</v>
      </c>
      <c r="P4368">
        <v>110339</v>
      </c>
      <c r="Q4368" t="s">
        <v>93</v>
      </c>
      <c r="R4368">
        <v>446832</v>
      </c>
    </row>
    <row r="4369" spans="1:18" x14ac:dyDescent="0.25">
      <c r="A4369" t="s">
        <v>431</v>
      </c>
      <c r="B4369" t="s">
        <v>432</v>
      </c>
      <c r="C4369" t="s">
        <v>85</v>
      </c>
      <c r="D4369">
        <v>90</v>
      </c>
      <c r="E4369" t="s">
        <v>86</v>
      </c>
      <c r="F4369" t="s">
        <v>87</v>
      </c>
      <c r="G4369" t="s">
        <v>88</v>
      </c>
      <c r="H4369" t="s">
        <v>89</v>
      </c>
      <c r="I4369" t="s">
        <v>158</v>
      </c>
      <c r="J4369" t="s">
        <v>91</v>
      </c>
      <c r="K4369" t="s">
        <v>159</v>
      </c>
      <c r="L4369">
        <v>750</v>
      </c>
      <c r="M4369">
        <v>970964</v>
      </c>
      <c r="N4369">
        <v>161475</v>
      </c>
      <c r="O4369">
        <v>32162</v>
      </c>
      <c r="P4369">
        <v>110339</v>
      </c>
      <c r="Q4369" t="s">
        <v>93</v>
      </c>
      <c r="R4369">
        <v>446832</v>
      </c>
    </row>
    <row r="4370" spans="1:18" x14ac:dyDescent="0.25">
      <c r="A4370" t="s">
        <v>431</v>
      </c>
      <c r="B4370" t="s">
        <v>432</v>
      </c>
      <c r="C4370" t="s">
        <v>85</v>
      </c>
      <c r="D4370">
        <v>90</v>
      </c>
      <c r="E4370" t="s">
        <v>86</v>
      </c>
      <c r="F4370" t="s">
        <v>87</v>
      </c>
      <c r="G4370" t="s">
        <v>88</v>
      </c>
      <c r="H4370" t="s">
        <v>89</v>
      </c>
      <c r="I4370" t="s">
        <v>220</v>
      </c>
      <c r="J4370" t="s">
        <v>91</v>
      </c>
      <c r="K4370" t="s">
        <v>221</v>
      </c>
      <c r="L4370">
        <v>3813</v>
      </c>
      <c r="M4370">
        <v>970964</v>
      </c>
      <c r="N4370">
        <v>161475</v>
      </c>
      <c r="O4370">
        <v>32162</v>
      </c>
      <c r="P4370">
        <v>110339</v>
      </c>
      <c r="Q4370" t="s">
        <v>93</v>
      </c>
      <c r="R4370">
        <v>446832</v>
      </c>
    </row>
    <row r="4371" spans="1:18" x14ac:dyDescent="0.25">
      <c r="A4371" t="s">
        <v>431</v>
      </c>
      <c r="B4371" t="s">
        <v>432</v>
      </c>
      <c r="C4371" t="s">
        <v>85</v>
      </c>
      <c r="D4371">
        <v>90</v>
      </c>
      <c r="E4371" t="s">
        <v>86</v>
      </c>
      <c r="F4371" t="s">
        <v>87</v>
      </c>
      <c r="G4371" t="s">
        <v>88</v>
      </c>
      <c r="H4371" t="s">
        <v>89</v>
      </c>
      <c r="I4371" t="s">
        <v>226</v>
      </c>
      <c r="J4371" t="s">
        <v>91</v>
      </c>
      <c r="K4371" t="s">
        <v>227</v>
      </c>
      <c r="L4371">
        <v>300</v>
      </c>
      <c r="M4371">
        <v>970964</v>
      </c>
      <c r="N4371">
        <v>161475</v>
      </c>
      <c r="O4371">
        <v>32162</v>
      </c>
      <c r="P4371">
        <v>110339</v>
      </c>
      <c r="Q4371" t="s">
        <v>93</v>
      </c>
      <c r="R4371">
        <v>446832</v>
      </c>
    </row>
    <row r="4372" spans="1:18" x14ac:dyDescent="0.25">
      <c r="A4372" t="s">
        <v>431</v>
      </c>
      <c r="B4372" t="s">
        <v>432</v>
      </c>
      <c r="C4372" t="s">
        <v>85</v>
      </c>
      <c r="D4372">
        <v>90</v>
      </c>
      <c r="E4372" t="s">
        <v>86</v>
      </c>
      <c r="F4372" t="s">
        <v>87</v>
      </c>
      <c r="G4372" t="s">
        <v>88</v>
      </c>
      <c r="H4372" t="s">
        <v>89</v>
      </c>
      <c r="I4372" t="s">
        <v>136</v>
      </c>
      <c r="J4372" t="s">
        <v>91</v>
      </c>
      <c r="K4372" t="s">
        <v>137</v>
      </c>
      <c r="L4372">
        <v>672</v>
      </c>
      <c r="M4372">
        <v>970964</v>
      </c>
      <c r="N4372">
        <v>161475</v>
      </c>
      <c r="O4372">
        <v>32162</v>
      </c>
      <c r="P4372">
        <v>110339</v>
      </c>
      <c r="Q4372" t="s">
        <v>93</v>
      </c>
      <c r="R4372">
        <v>446832</v>
      </c>
    </row>
    <row r="4373" spans="1:18" x14ac:dyDescent="0.25">
      <c r="A4373" t="s">
        <v>431</v>
      </c>
      <c r="B4373" t="s">
        <v>432</v>
      </c>
      <c r="C4373" t="s">
        <v>85</v>
      </c>
      <c r="D4373">
        <v>90</v>
      </c>
      <c r="E4373" t="s">
        <v>86</v>
      </c>
      <c r="F4373" t="s">
        <v>87</v>
      </c>
      <c r="G4373" t="s">
        <v>88</v>
      </c>
      <c r="H4373" t="s">
        <v>89</v>
      </c>
      <c r="I4373" t="s">
        <v>224</v>
      </c>
      <c r="J4373" t="s">
        <v>91</v>
      </c>
      <c r="K4373" t="s">
        <v>225</v>
      </c>
      <c r="L4373">
        <v>1494</v>
      </c>
      <c r="M4373">
        <v>970964</v>
      </c>
      <c r="N4373">
        <v>161475</v>
      </c>
      <c r="O4373">
        <v>32162</v>
      </c>
      <c r="P4373">
        <v>110339</v>
      </c>
      <c r="Q4373" t="s">
        <v>93</v>
      </c>
      <c r="R4373">
        <v>446832</v>
      </c>
    </row>
    <row r="4374" spans="1:18" x14ac:dyDescent="0.25">
      <c r="A4374" t="s">
        <v>431</v>
      </c>
      <c r="B4374" t="s">
        <v>432</v>
      </c>
      <c r="C4374" t="s">
        <v>85</v>
      </c>
      <c r="D4374">
        <v>90</v>
      </c>
      <c r="E4374" t="s">
        <v>86</v>
      </c>
      <c r="F4374" t="s">
        <v>87</v>
      </c>
      <c r="G4374" t="s">
        <v>88</v>
      </c>
      <c r="H4374" t="s">
        <v>89</v>
      </c>
      <c r="I4374" t="s">
        <v>190</v>
      </c>
      <c r="J4374" t="s">
        <v>91</v>
      </c>
      <c r="K4374" t="s">
        <v>191</v>
      </c>
      <c r="L4374">
        <v>900</v>
      </c>
      <c r="M4374">
        <v>970964</v>
      </c>
      <c r="N4374">
        <v>161475</v>
      </c>
      <c r="O4374">
        <v>32162</v>
      </c>
      <c r="P4374">
        <v>110339</v>
      </c>
      <c r="Q4374" t="s">
        <v>93</v>
      </c>
      <c r="R4374">
        <v>446832</v>
      </c>
    </row>
    <row r="4375" spans="1:18" x14ac:dyDescent="0.25">
      <c r="A4375" t="s">
        <v>431</v>
      </c>
      <c r="B4375" t="s">
        <v>432</v>
      </c>
      <c r="C4375" t="s">
        <v>85</v>
      </c>
      <c r="D4375">
        <v>90</v>
      </c>
      <c r="E4375" t="s">
        <v>86</v>
      </c>
      <c r="F4375" t="s">
        <v>87</v>
      </c>
      <c r="G4375" t="s">
        <v>88</v>
      </c>
      <c r="H4375" t="s">
        <v>89</v>
      </c>
      <c r="I4375" t="s">
        <v>160</v>
      </c>
      <c r="J4375" t="s">
        <v>91</v>
      </c>
      <c r="K4375" t="s">
        <v>161</v>
      </c>
      <c r="L4375">
        <v>11028</v>
      </c>
      <c r="M4375">
        <v>970964</v>
      </c>
      <c r="N4375">
        <v>161475</v>
      </c>
      <c r="O4375">
        <v>32162</v>
      </c>
      <c r="P4375">
        <v>110339</v>
      </c>
      <c r="Q4375" t="s">
        <v>93</v>
      </c>
      <c r="R4375">
        <v>446832</v>
      </c>
    </row>
    <row r="4376" spans="1:18" x14ac:dyDescent="0.25">
      <c r="A4376" t="s">
        <v>431</v>
      </c>
      <c r="B4376" t="s">
        <v>432</v>
      </c>
      <c r="C4376" t="s">
        <v>85</v>
      </c>
      <c r="D4376">
        <v>90</v>
      </c>
      <c r="E4376" t="s">
        <v>86</v>
      </c>
      <c r="F4376" t="s">
        <v>87</v>
      </c>
      <c r="G4376" t="s">
        <v>88</v>
      </c>
      <c r="H4376" t="s">
        <v>89</v>
      </c>
      <c r="I4376" t="s">
        <v>190</v>
      </c>
      <c r="J4376" t="s">
        <v>91</v>
      </c>
      <c r="K4376" t="s">
        <v>191</v>
      </c>
      <c r="L4376">
        <v>350</v>
      </c>
      <c r="M4376">
        <v>970964</v>
      </c>
      <c r="N4376">
        <v>161475</v>
      </c>
      <c r="O4376">
        <v>32162</v>
      </c>
      <c r="P4376">
        <v>110339</v>
      </c>
      <c r="Q4376" t="s">
        <v>93</v>
      </c>
      <c r="R4376">
        <v>446832</v>
      </c>
    </row>
    <row r="4377" spans="1:18" x14ac:dyDescent="0.25">
      <c r="A4377" t="s">
        <v>431</v>
      </c>
      <c r="B4377" t="s">
        <v>432</v>
      </c>
      <c r="C4377" t="s">
        <v>85</v>
      </c>
      <c r="D4377">
        <v>90</v>
      </c>
      <c r="E4377" t="s">
        <v>86</v>
      </c>
      <c r="F4377" t="s">
        <v>87</v>
      </c>
      <c r="G4377" t="s">
        <v>88</v>
      </c>
      <c r="H4377" t="s">
        <v>89</v>
      </c>
      <c r="I4377" t="s">
        <v>190</v>
      </c>
      <c r="J4377" t="s">
        <v>91</v>
      </c>
      <c r="K4377" t="s">
        <v>191</v>
      </c>
      <c r="L4377">
        <v>2250</v>
      </c>
      <c r="M4377">
        <v>970964</v>
      </c>
      <c r="N4377">
        <v>161475</v>
      </c>
      <c r="O4377">
        <v>32162</v>
      </c>
      <c r="P4377">
        <v>110339</v>
      </c>
      <c r="Q4377" t="s">
        <v>93</v>
      </c>
      <c r="R4377">
        <v>446832</v>
      </c>
    </row>
    <row r="4378" spans="1:18" x14ac:dyDescent="0.25">
      <c r="A4378" t="s">
        <v>431</v>
      </c>
      <c r="B4378" t="s">
        <v>432</v>
      </c>
      <c r="C4378" t="s">
        <v>85</v>
      </c>
      <c r="D4378">
        <v>90</v>
      </c>
      <c r="E4378" t="s">
        <v>86</v>
      </c>
      <c r="F4378" t="s">
        <v>87</v>
      </c>
      <c r="G4378" t="s">
        <v>88</v>
      </c>
      <c r="H4378" t="s">
        <v>89</v>
      </c>
      <c r="I4378" t="s">
        <v>190</v>
      </c>
      <c r="J4378" t="s">
        <v>91</v>
      </c>
      <c r="K4378" t="s">
        <v>191</v>
      </c>
      <c r="L4378">
        <v>1520</v>
      </c>
      <c r="M4378">
        <v>970964</v>
      </c>
      <c r="N4378">
        <v>161475</v>
      </c>
      <c r="O4378">
        <v>32162</v>
      </c>
      <c r="P4378">
        <v>110339</v>
      </c>
      <c r="Q4378" t="s">
        <v>93</v>
      </c>
      <c r="R4378">
        <v>446832</v>
      </c>
    </row>
    <row r="4379" spans="1:18" x14ac:dyDescent="0.25">
      <c r="A4379" t="s">
        <v>431</v>
      </c>
      <c r="B4379" t="s">
        <v>432</v>
      </c>
      <c r="C4379" t="s">
        <v>85</v>
      </c>
      <c r="D4379">
        <v>90</v>
      </c>
      <c r="E4379" t="s">
        <v>86</v>
      </c>
      <c r="F4379" t="s">
        <v>87</v>
      </c>
      <c r="G4379" t="s">
        <v>88</v>
      </c>
      <c r="H4379" t="s">
        <v>89</v>
      </c>
      <c r="I4379" t="s">
        <v>190</v>
      </c>
      <c r="J4379" t="s">
        <v>91</v>
      </c>
      <c r="K4379" t="s">
        <v>191</v>
      </c>
      <c r="L4379">
        <v>400</v>
      </c>
      <c r="M4379">
        <v>970964</v>
      </c>
      <c r="N4379">
        <v>161475</v>
      </c>
      <c r="O4379">
        <v>32162</v>
      </c>
      <c r="P4379">
        <v>110339</v>
      </c>
      <c r="Q4379" t="s">
        <v>93</v>
      </c>
      <c r="R4379">
        <v>446832</v>
      </c>
    </row>
    <row r="4380" spans="1:18" x14ac:dyDescent="0.25">
      <c r="A4380" t="s">
        <v>431</v>
      </c>
      <c r="B4380" t="s">
        <v>432</v>
      </c>
      <c r="C4380" t="s">
        <v>85</v>
      </c>
      <c r="D4380">
        <v>90</v>
      </c>
      <c r="E4380" t="s">
        <v>86</v>
      </c>
      <c r="F4380" t="s">
        <v>87</v>
      </c>
      <c r="G4380" t="s">
        <v>88</v>
      </c>
      <c r="H4380" t="s">
        <v>89</v>
      </c>
      <c r="I4380" t="s">
        <v>190</v>
      </c>
      <c r="J4380" t="s">
        <v>91</v>
      </c>
      <c r="K4380" t="s">
        <v>191</v>
      </c>
      <c r="L4380">
        <v>350</v>
      </c>
      <c r="M4380">
        <v>970964</v>
      </c>
      <c r="N4380">
        <v>161475</v>
      </c>
      <c r="O4380">
        <v>32162</v>
      </c>
      <c r="P4380">
        <v>110339</v>
      </c>
      <c r="Q4380" t="s">
        <v>93</v>
      </c>
      <c r="R4380">
        <v>446832</v>
      </c>
    </row>
    <row r="4381" spans="1:18" x14ac:dyDescent="0.25">
      <c r="A4381" t="s">
        <v>431</v>
      </c>
      <c r="B4381" t="s">
        <v>432</v>
      </c>
      <c r="C4381" t="s">
        <v>85</v>
      </c>
      <c r="D4381">
        <v>90</v>
      </c>
      <c r="E4381" t="s">
        <v>86</v>
      </c>
      <c r="F4381" t="s">
        <v>87</v>
      </c>
      <c r="G4381" t="s">
        <v>88</v>
      </c>
      <c r="H4381" t="s">
        <v>89</v>
      </c>
      <c r="I4381" t="s">
        <v>190</v>
      </c>
      <c r="J4381" t="s">
        <v>91</v>
      </c>
      <c r="K4381" t="s">
        <v>191</v>
      </c>
      <c r="L4381">
        <v>800</v>
      </c>
      <c r="M4381">
        <v>970964</v>
      </c>
      <c r="N4381">
        <v>161475</v>
      </c>
      <c r="O4381">
        <v>32162</v>
      </c>
      <c r="P4381">
        <v>110339</v>
      </c>
      <c r="Q4381" t="s">
        <v>93</v>
      </c>
      <c r="R4381">
        <v>446832</v>
      </c>
    </row>
    <row r="4382" spans="1:18" x14ac:dyDescent="0.25">
      <c r="A4382" t="s">
        <v>431</v>
      </c>
      <c r="B4382" t="s">
        <v>432</v>
      </c>
      <c r="C4382" t="s">
        <v>85</v>
      </c>
      <c r="D4382">
        <v>90</v>
      </c>
      <c r="E4382" t="s">
        <v>86</v>
      </c>
      <c r="F4382" t="s">
        <v>87</v>
      </c>
      <c r="G4382" t="s">
        <v>88</v>
      </c>
      <c r="H4382" t="s">
        <v>89</v>
      </c>
      <c r="I4382" t="s">
        <v>190</v>
      </c>
      <c r="J4382" t="s">
        <v>91</v>
      </c>
      <c r="K4382" t="s">
        <v>191</v>
      </c>
      <c r="L4382">
        <v>1500</v>
      </c>
      <c r="M4382">
        <v>970964</v>
      </c>
      <c r="N4382">
        <v>161475</v>
      </c>
      <c r="O4382">
        <v>32162</v>
      </c>
      <c r="P4382">
        <v>110339</v>
      </c>
      <c r="Q4382" t="s">
        <v>93</v>
      </c>
      <c r="R4382">
        <v>446832</v>
      </c>
    </row>
    <row r="4383" spans="1:18" x14ac:dyDescent="0.25">
      <c r="A4383" t="s">
        <v>431</v>
      </c>
      <c r="B4383" t="s">
        <v>432</v>
      </c>
      <c r="C4383" t="s">
        <v>85</v>
      </c>
      <c r="D4383">
        <v>90</v>
      </c>
      <c r="E4383" t="s">
        <v>86</v>
      </c>
      <c r="F4383" t="s">
        <v>87</v>
      </c>
      <c r="G4383" t="s">
        <v>88</v>
      </c>
      <c r="H4383" t="s">
        <v>89</v>
      </c>
      <c r="I4383" t="s">
        <v>190</v>
      </c>
      <c r="J4383" t="s">
        <v>91</v>
      </c>
      <c r="K4383" t="s">
        <v>191</v>
      </c>
      <c r="L4383">
        <v>1000</v>
      </c>
      <c r="M4383">
        <v>970964</v>
      </c>
      <c r="N4383">
        <v>161475</v>
      </c>
      <c r="O4383">
        <v>32162</v>
      </c>
      <c r="P4383">
        <v>110339</v>
      </c>
      <c r="Q4383" t="s">
        <v>93</v>
      </c>
      <c r="R4383">
        <v>446832</v>
      </c>
    </row>
    <row r="4384" spans="1:18" x14ac:dyDescent="0.25">
      <c r="A4384" t="s">
        <v>431</v>
      </c>
      <c r="B4384" t="s">
        <v>432</v>
      </c>
      <c r="C4384" t="s">
        <v>85</v>
      </c>
      <c r="D4384">
        <v>90</v>
      </c>
      <c r="E4384" t="s">
        <v>86</v>
      </c>
      <c r="F4384" t="s">
        <v>87</v>
      </c>
      <c r="G4384" t="s">
        <v>88</v>
      </c>
      <c r="H4384" t="s">
        <v>89</v>
      </c>
      <c r="I4384" t="s">
        <v>190</v>
      </c>
      <c r="J4384" t="s">
        <v>91</v>
      </c>
      <c r="K4384" t="s">
        <v>191</v>
      </c>
      <c r="L4384">
        <v>690</v>
      </c>
      <c r="M4384">
        <v>970964</v>
      </c>
      <c r="N4384">
        <v>161475</v>
      </c>
      <c r="O4384">
        <v>32162</v>
      </c>
      <c r="P4384">
        <v>110339</v>
      </c>
      <c r="Q4384" t="s">
        <v>93</v>
      </c>
      <c r="R4384">
        <v>446832</v>
      </c>
    </row>
    <row r="4385" spans="1:18" x14ac:dyDescent="0.25">
      <c r="A4385" t="s">
        <v>431</v>
      </c>
      <c r="B4385" t="s">
        <v>432</v>
      </c>
      <c r="C4385" t="s">
        <v>85</v>
      </c>
      <c r="D4385">
        <v>90</v>
      </c>
      <c r="E4385" t="s">
        <v>86</v>
      </c>
      <c r="F4385" t="s">
        <v>87</v>
      </c>
      <c r="G4385" t="s">
        <v>88</v>
      </c>
      <c r="H4385" t="s">
        <v>89</v>
      </c>
      <c r="I4385" t="s">
        <v>190</v>
      </c>
      <c r="J4385" t="s">
        <v>91</v>
      </c>
      <c r="K4385" t="s">
        <v>191</v>
      </c>
      <c r="L4385">
        <v>400</v>
      </c>
      <c r="M4385">
        <v>970964</v>
      </c>
      <c r="N4385">
        <v>161475</v>
      </c>
      <c r="O4385">
        <v>32162</v>
      </c>
      <c r="P4385">
        <v>110339</v>
      </c>
      <c r="Q4385" t="s">
        <v>93</v>
      </c>
      <c r="R4385">
        <v>446832</v>
      </c>
    </row>
    <row r="4386" spans="1:18" x14ac:dyDescent="0.25">
      <c r="A4386" t="s">
        <v>431</v>
      </c>
      <c r="B4386" t="s">
        <v>432</v>
      </c>
      <c r="C4386" t="s">
        <v>85</v>
      </c>
      <c r="D4386">
        <v>90</v>
      </c>
      <c r="E4386" t="s">
        <v>86</v>
      </c>
      <c r="F4386" t="s">
        <v>87</v>
      </c>
      <c r="G4386" t="s">
        <v>88</v>
      </c>
      <c r="H4386" t="s">
        <v>89</v>
      </c>
      <c r="I4386" t="s">
        <v>138</v>
      </c>
      <c r="J4386" t="s">
        <v>91</v>
      </c>
      <c r="K4386" t="s">
        <v>139</v>
      </c>
      <c r="L4386">
        <v>11882</v>
      </c>
      <c r="M4386">
        <v>970964</v>
      </c>
      <c r="N4386">
        <v>161475</v>
      </c>
      <c r="O4386">
        <v>32162</v>
      </c>
      <c r="P4386">
        <v>110339</v>
      </c>
      <c r="Q4386" t="s">
        <v>93</v>
      </c>
      <c r="R4386">
        <v>446832</v>
      </c>
    </row>
    <row r="4387" spans="1:18" x14ac:dyDescent="0.25">
      <c r="A4387" t="s">
        <v>431</v>
      </c>
      <c r="B4387" t="s">
        <v>432</v>
      </c>
      <c r="C4387" t="s">
        <v>85</v>
      </c>
      <c r="D4387">
        <v>90</v>
      </c>
      <c r="E4387" t="s">
        <v>86</v>
      </c>
      <c r="F4387" t="s">
        <v>87</v>
      </c>
      <c r="G4387" t="s">
        <v>88</v>
      </c>
      <c r="H4387" t="s">
        <v>89</v>
      </c>
      <c r="I4387" t="s">
        <v>190</v>
      </c>
      <c r="J4387" t="s">
        <v>91</v>
      </c>
      <c r="K4387" t="s">
        <v>191</v>
      </c>
      <c r="L4387">
        <v>850</v>
      </c>
      <c r="M4387">
        <v>970964</v>
      </c>
      <c r="N4387">
        <v>161475</v>
      </c>
      <c r="O4387">
        <v>32162</v>
      </c>
      <c r="P4387">
        <v>110339</v>
      </c>
      <c r="Q4387" t="s">
        <v>93</v>
      </c>
      <c r="R4387">
        <v>446832</v>
      </c>
    </row>
    <row r="4388" spans="1:18" x14ac:dyDescent="0.25">
      <c r="A4388" t="s">
        <v>431</v>
      </c>
      <c r="B4388" t="s">
        <v>432</v>
      </c>
      <c r="C4388" t="s">
        <v>85</v>
      </c>
      <c r="D4388">
        <v>90</v>
      </c>
      <c r="E4388" t="s">
        <v>86</v>
      </c>
      <c r="F4388" t="s">
        <v>87</v>
      </c>
      <c r="G4388" t="s">
        <v>88</v>
      </c>
      <c r="H4388" t="s">
        <v>89</v>
      </c>
      <c r="I4388" t="s">
        <v>90</v>
      </c>
      <c r="J4388" t="s">
        <v>91</v>
      </c>
      <c r="K4388" t="s">
        <v>92</v>
      </c>
      <c r="L4388">
        <v>0</v>
      </c>
      <c r="M4388">
        <v>970964</v>
      </c>
      <c r="N4388">
        <v>161475</v>
      </c>
      <c r="O4388">
        <v>32162</v>
      </c>
      <c r="P4388">
        <v>110339</v>
      </c>
      <c r="Q4388" t="s">
        <v>93</v>
      </c>
      <c r="R4388">
        <v>446832</v>
      </c>
    </row>
    <row r="4389" spans="1:18" x14ac:dyDescent="0.25">
      <c r="A4389" t="s">
        <v>431</v>
      </c>
      <c r="B4389" t="s">
        <v>432</v>
      </c>
      <c r="C4389" t="s">
        <v>85</v>
      </c>
      <c r="D4389">
        <v>90</v>
      </c>
      <c r="E4389" t="s">
        <v>86</v>
      </c>
      <c r="F4389" t="s">
        <v>87</v>
      </c>
      <c r="G4389" t="s">
        <v>88</v>
      </c>
      <c r="H4389" t="s">
        <v>89</v>
      </c>
      <c r="I4389" t="s">
        <v>94</v>
      </c>
      <c r="J4389" t="s">
        <v>91</v>
      </c>
      <c r="K4389" t="s">
        <v>95</v>
      </c>
      <c r="L4389">
        <v>0</v>
      </c>
      <c r="M4389">
        <v>970964</v>
      </c>
      <c r="N4389">
        <v>161475</v>
      </c>
      <c r="O4389">
        <v>32162</v>
      </c>
      <c r="P4389">
        <v>110339</v>
      </c>
      <c r="Q4389" t="s">
        <v>93</v>
      </c>
      <c r="R4389">
        <v>446832</v>
      </c>
    </row>
    <row r="4390" spans="1:18" x14ac:dyDescent="0.25">
      <c r="A4390" t="s">
        <v>431</v>
      </c>
      <c r="B4390" t="s">
        <v>432</v>
      </c>
      <c r="C4390" t="s">
        <v>85</v>
      </c>
      <c r="D4390">
        <v>90</v>
      </c>
      <c r="E4390" t="s">
        <v>86</v>
      </c>
      <c r="F4390" t="s">
        <v>87</v>
      </c>
      <c r="G4390" t="s">
        <v>88</v>
      </c>
      <c r="H4390" t="s">
        <v>89</v>
      </c>
      <c r="I4390" t="s">
        <v>96</v>
      </c>
      <c r="J4390" t="s">
        <v>91</v>
      </c>
      <c r="K4390" t="s">
        <v>97</v>
      </c>
      <c r="L4390">
        <v>0</v>
      </c>
      <c r="M4390">
        <v>970964</v>
      </c>
      <c r="N4390">
        <v>161475</v>
      </c>
      <c r="O4390">
        <v>32162</v>
      </c>
      <c r="P4390">
        <v>110339</v>
      </c>
      <c r="Q4390" t="s">
        <v>93</v>
      </c>
      <c r="R4390">
        <v>446832</v>
      </c>
    </row>
    <row r="4391" spans="1:18" x14ac:dyDescent="0.25">
      <c r="A4391" t="s">
        <v>431</v>
      </c>
      <c r="B4391" t="s">
        <v>432</v>
      </c>
      <c r="C4391" t="s">
        <v>85</v>
      </c>
      <c r="D4391">
        <v>90</v>
      </c>
      <c r="E4391" t="s">
        <v>86</v>
      </c>
      <c r="F4391" t="s">
        <v>87</v>
      </c>
      <c r="G4391" t="s">
        <v>88</v>
      </c>
      <c r="H4391" t="s">
        <v>89</v>
      </c>
      <c r="I4391" t="s">
        <v>98</v>
      </c>
      <c r="J4391" t="s">
        <v>91</v>
      </c>
      <c r="K4391" t="s">
        <v>99</v>
      </c>
      <c r="L4391">
        <v>0</v>
      </c>
      <c r="M4391">
        <v>970964</v>
      </c>
      <c r="N4391">
        <v>161475</v>
      </c>
      <c r="O4391">
        <v>32162</v>
      </c>
      <c r="P4391">
        <v>110339</v>
      </c>
      <c r="Q4391" t="s">
        <v>93</v>
      </c>
      <c r="R4391">
        <v>446832</v>
      </c>
    </row>
    <row r="4392" spans="1:18" x14ac:dyDescent="0.25">
      <c r="A4392" t="s">
        <v>431</v>
      </c>
      <c r="B4392" t="s">
        <v>432</v>
      </c>
      <c r="C4392" t="s">
        <v>85</v>
      </c>
      <c r="D4392">
        <v>90</v>
      </c>
      <c r="E4392" t="s">
        <v>86</v>
      </c>
      <c r="F4392" t="s">
        <v>87</v>
      </c>
      <c r="G4392" t="s">
        <v>88</v>
      </c>
      <c r="H4392" t="s">
        <v>89</v>
      </c>
      <c r="I4392" t="s">
        <v>100</v>
      </c>
      <c r="J4392" t="s">
        <v>91</v>
      </c>
      <c r="K4392" t="s">
        <v>101</v>
      </c>
      <c r="L4392">
        <v>0</v>
      </c>
      <c r="M4392">
        <v>970964</v>
      </c>
      <c r="N4392">
        <v>161475</v>
      </c>
      <c r="O4392">
        <v>32162</v>
      </c>
      <c r="P4392">
        <v>110339</v>
      </c>
      <c r="Q4392" t="s">
        <v>93</v>
      </c>
      <c r="R4392">
        <v>446832</v>
      </c>
    </row>
    <row r="4393" spans="1:18" x14ac:dyDescent="0.25">
      <c r="A4393" t="s">
        <v>431</v>
      </c>
      <c r="B4393" t="s">
        <v>432</v>
      </c>
      <c r="C4393" t="s">
        <v>85</v>
      </c>
      <c r="D4393">
        <v>90</v>
      </c>
      <c r="E4393" t="s">
        <v>86</v>
      </c>
      <c r="F4393" t="s">
        <v>87</v>
      </c>
      <c r="G4393" t="s">
        <v>88</v>
      </c>
      <c r="H4393" t="s">
        <v>89</v>
      </c>
      <c r="I4393" t="s">
        <v>102</v>
      </c>
      <c r="J4393" t="s">
        <v>91</v>
      </c>
      <c r="K4393" t="s">
        <v>103</v>
      </c>
      <c r="L4393">
        <v>0</v>
      </c>
      <c r="M4393">
        <v>970964</v>
      </c>
      <c r="N4393">
        <v>161475</v>
      </c>
      <c r="O4393">
        <v>32162</v>
      </c>
      <c r="P4393">
        <v>110339</v>
      </c>
      <c r="Q4393" t="s">
        <v>93</v>
      </c>
      <c r="R4393">
        <v>446832</v>
      </c>
    </row>
    <row r="4394" spans="1:18" x14ac:dyDescent="0.25">
      <c r="A4394" t="s">
        <v>431</v>
      </c>
      <c r="B4394" t="s">
        <v>432</v>
      </c>
      <c r="C4394" t="s">
        <v>85</v>
      </c>
      <c r="D4394">
        <v>90</v>
      </c>
      <c r="E4394" t="s">
        <v>86</v>
      </c>
      <c r="F4394" t="s">
        <v>87</v>
      </c>
      <c r="G4394" t="s">
        <v>88</v>
      </c>
      <c r="H4394" t="s">
        <v>89</v>
      </c>
      <c r="I4394" t="s">
        <v>104</v>
      </c>
      <c r="J4394" t="s">
        <v>91</v>
      </c>
      <c r="K4394" t="s">
        <v>105</v>
      </c>
      <c r="L4394">
        <v>0</v>
      </c>
      <c r="M4394">
        <v>970964</v>
      </c>
      <c r="N4394">
        <v>161475</v>
      </c>
      <c r="O4394">
        <v>32162</v>
      </c>
      <c r="P4394">
        <v>110339</v>
      </c>
      <c r="Q4394" t="s">
        <v>93</v>
      </c>
      <c r="R4394">
        <v>446832</v>
      </c>
    </row>
    <row r="4395" spans="1:18" x14ac:dyDescent="0.25">
      <c r="A4395" t="s">
        <v>431</v>
      </c>
      <c r="B4395" t="s">
        <v>432</v>
      </c>
      <c r="C4395" t="s">
        <v>85</v>
      </c>
      <c r="D4395">
        <v>90</v>
      </c>
      <c r="E4395" t="s">
        <v>86</v>
      </c>
      <c r="F4395" t="s">
        <v>87</v>
      </c>
      <c r="G4395" t="s">
        <v>88</v>
      </c>
      <c r="H4395" t="s">
        <v>89</v>
      </c>
      <c r="I4395" t="s">
        <v>106</v>
      </c>
      <c r="J4395" t="s">
        <v>91</v>
      </c>
      <c r="K4395" t="s">
        <v>107</v>
      </c>
      <c r="L4395">
        <v>0</v>
      </c>
      <c r="M4395">
        <v>970964</v>
      </c>
      <c r="N4395">
        <v>161475</v>
      </c>
      <c r="O4395">
        <v>32162</v>
      </c>
      <c r="P4395">
        <v>110339</v>
      </c>
      <c r="Q4395" t="s">
        <v>93</v>
      </c>
      <c r="R4395">
        <v>446832</v>
      </c>
    </row>
    <row r="4396" spans="1:18" x14ac:dyDescent="0.25">
      <c r="A4396" t="s">
        <v>431</v>
      </c>
      <c r="B4396" t="s">
        <v>432</v>
      </c>
      <c r="C4396" t="s">
        <v>85</v>
      </c>
      <c r="D4396">
        <v>90</v>
      </c>
      <c r="E4396" t="s">
        <v>86</v>
      </c>
      <c r="F4396" t="s">
        <v>87</v>
      </c>
      <c r="G4396" t="s">
        <v>88</v>
      </c>
      <c r="H4396" t="s">
        <v>89</v>
      </c>
      <c r="I4396" t="s">
        <v>108</v>
      </c>
      <c r="J4396" t="s">
        <v>91</v>
      </c>
      <c r="K4396" t="s">
        <v>109</v>
      </c>
      <c r="L4396">
        <v>0</v>
      </c>
      <c r="M4396">
        <v>970964</v>
      </c>
      <c r="N4396">
        <v>161475</v>
      </c>
      <c r="O4396">
        <v>32162</v>
      </c>
      <c r="P4396">
        <v>110339</v>
      </c>
      <c r="Q4396" t="s">
        <v>93</v>
      </c>
      <c r="R4396">
        <v>446832</v>
      </c>
    </row>
    <row r="4397" spans="1:18" x14ac:dyDescent="0.25">
      <c r="A4397" t="s">
        <v>431</v>
      </c>
      <c r="B4397" t="s">
        <v>432</v>
      </c>
      <c r="C4397" t="s">
        <v>85</v>
      </c>
      <c r="D4397">
        <v>90</v>
      </c>
      <c r="E4397" t="s">
        <v>86</v>
      </c>
      <c r="F4397" t="s">
        <v>87</v>
      </c>
      <c r="G4397" t="s">
        <v>88</v>
      </c>
      <c r="H4397" t="s">
        <v>89</v>
      </c>
      <c r="I4397" t="s">
        <v>110</v>
      </c>
      <c r="J4397" t="s">
        <v>91</v>
      </c>
      <c r="K4397" t="s">
        <v>111</v>
      </c>
      <c r="L4397">
        <v>0</v>
      </c>
      <c r="M4397">
        <v>970964</v>
      </c>
      <c r="N4397">
        <v>161475</v>
      </c>
      <c r="O4397">
        <v>32162</v>
      </c>
      <c r="P4397">
        <v>110339</v>
      </c>
      <c r="Q4397" t="s">
        <v>93</v>
      </c>
      <c r="R4397">
        <v>446832</v>
      </c>
    </row>
    <row r="4398" spans="1:18" x14ac:dyDescent="0.25">
      <c r="A4398" t="s">
        <v>431</v>
      </c>
      <c r="B4398" t="s">
        <v>432</v>
      </c>
      <c r="C4398" t="s">
        <v>85</v>
      </c>
      <c r="D4398">
        <v>90</v>
      </c>
      <c r="E4398" t="s">
        <v>86</v>
      </c>
      <c r="F4398" t="s">
        <v>87</v>
      </c>
      <c r="G4398" t="s">
        <v>88</v>
      </c>
      <c r="H4398" t="s">
        <v>89</v>
      </c>
      <c r="I4398" t="s">
        <v>112</v>
      </c>
      <c r="J4398" t="s">
        <v>91</v>
      </c>
      <c r="K4398" t="s">
        <v>113</v>
      </c>
      <c r="L4398">
        <v>4150</v>
      </c>
      <c r="M4398">
        <v>970964</v>
      </c>
      <c r="N4398">
        <v>161475</v>
      </c>
      <c r="O4398">
        <v>32162</v>
      </c>
      <c r="P4398">
        <v>110339</v>
      </c>
      <c r="Q4398" t="s">
        <v>93</v>
      </c>
      <c r="R4398">
        <v>446832</v>
      </c>
    </row>
    <row r="4399" spans="1:18" x14ac:dyDescent="0.25">
      <c r="A4399" t="s">
        <v>431</v>
      </c>
      <c r="B4399" t="s">
        <v>432</v>
      </c>
      <c r="C4399" t="s">
        <v>85</v>
      </c>
      <c r="D4399">
        <v>90</v>
      </c>
      <c r="E4399" t="s">
        <v>86</v>
      </c>
      <c r="F4399" t="s">
        <v>87</v>
      </c>
      <c r="G4399" t="s">
        <v>88</v>
      </c>
      <c r="H4399" t="s">
        <v>89</v>
      </c>
      <c r="I4399" t="s">
        <v>114</v>
      </c>
      <c r="J4399" t="s">
        <v>91</v>
      </c>
      <c r="K4399" t="s">
        <v>115</v>
      </c>
      <c r="L4399">
        <v>2500</v>
      </c>
      <c r="M4399">
        <v>970964</v>
      </c>
      <c r="N4399">
        <v>161475</v>
      </c>
      <c r="O4399">
        <v>32162</v>
      </c>
      <c r="P4399">
        <v>110339</v>
      </c>
      <c r="Q4399" t="s">
        <v>93</v>
      </c>
      <c r="R4399">
        <v>446832</v>
      </c>
    </row>
    <row r="4400" spans="1:18" x14ac:dyDescent="0.25">
      <c r="A4400" t="s">
        <v>431</v>
      </c>
      <c r="B4400" t="s">
        <v>432</v>
      </c>
      <c r="C4400" t="s">
        <v>85</v>
      </c>
      <c r="D4400">
        <v>90</v>
      </c>
      <c r="E4400" t="s">
        <v>86</v>
      </c>
      <c r="F4400" t="s">
        <v>87</v>
      </c>
      <c r="G4400" t="s">
        <v>88</v>
      </c>
      <c r="H4400" t="s">
        <v>89</v>
      </c>
      <c r="I4400" t="s">
        <v>116</v>
      </c>
      <c r="J4400" t="s">
        <v>91</v>
      </c>
      <c r="K4400" t="s">
        <v>117</v>
      </c>
      <c r="L4400">
        <v>0</v>
      </c>
      <c r="M4400">
        <v>970964</v>
      </c>
      <c r="N4400">
        <v>161475</v>
      </c>
      <c r="O4400">
        <v>32162</v>
      </c>
      <c r="P4400">
        <v>110339</v>
      </c>
      <c r="Q4400" t="s">
        <v>93</v>
      </c>
      <c r="R4400">
        <v>446832</v>
      </c>
    </row>
    <row r="4401" spans="1:18" x14ac:dyDescent="0.25">
      <c r="A4401" t="s">
        <v>431</v>
      </c>
      <c r="B4401" t="s">
        <v>432</v>
      </c>
      <c r="C4401" t="s">
        <v>85</v>
      </c>
      <c r="D4401">
        <v>90</v>
      </c>
      <c r="E4401" t="s">
        <v>86</v>
      </c>
      <c r="F4401" t="s">
        <v>87</v>
      </c>
      <c r="G4401" t="s">
        <v>88</v>
      </c>
      <c r="H4401" t="s">
        <v>89</v>
      </c>
      <c r="I4401" t="s">
        <v>118</v>
      </c>
      <c r="J4401" t="s">
        <v>91</v>
      </c>
      <c r="K4401" t="s">
        <v>119</v>
      </c>
      <c r="L4401">
        <v>0</v>
      </c>
      <c r="M4401">
        <v>970964</v>
      </c>
      <c r="N4401">
        <v>161475</v>
      </c>
      <c r="O4401">
        <v>32162</v>
      </c>
      <c r="P4401">
        <v>110339</v>
      </c>
      <c r="Q4401" t="s">
        <v>93</v>
      </c>
      <c r="R4401">
        <v>446832</v>
      </c>
    </row>
    <row r="4402" spans="1:18" x14ac:dyDescent="0.25">
      <c r="A4402" t="s">
        <v>431</v>
      </c>
      <c r="B4402" t="s">
        <v>432</v>
      </c>
      <c r="C4402" t="s">
        <v>85</v>
      </c>
      <c r="D4402">
        <v>90</v>
      </c>
      <c r="E4402" t="s">
        <v>86</v>
      </c>
      <c r="F4402" t="s">
        <v>87</v>
      </c>
      <c r="G4402" t="s">
        <v>88</v>
      </c>
      <c r="H4402" t="s">
        <v>89</v>
      </c>
      <c r="I4402" t="s">
        <v>120</v>
      </c>
      <c r="J4402" t="s">
        <v>91</v>
      </c>
      <c r="K4402" t="s">
        <v>121</v>
      </c>
      <c r="L4402">
        <v>20857</v>
      </c>
      <c r="M4402">
        <v>970964</v>
      </c>
      <c r="N4402">
        <v>161475</v>
      </c>
      <c r="O4402">
        <v>32162</v>
      </c>
      <c r="P4402">
        <v>110339</v>
      </c>
      <c r="Q4402" t="s">
        <v>93</v>
      </c>
      <c r="R4402">
        <v>446832</v>
      </c>
    </row>
    <row r="4403" spans="1:18" x14ac:dyDescent="0.25">
      <c r="A4403" t="s">
        <v>431</v>
      </c>
      <c r="B4403" t="s">
        <v>432</v>
      </c>
      <c r="C4403" t="s">
        <v>85</v>
      </c>
      <c r="D4403">
        <v>90</v>
      </c>
      <c r="E4403" t="s">
        <v>86</v>
      </c>
      <c r="F4403" t="s">
        <v>87</v>
      </c>
      <c r="G4403" t="s">
        <v>88</v>
      </c>
      <c r="H4403" t="s">
        <v>89</v>
      </c>
      <c r="I4403" t="s">
        <v>122</v>
      </c>
      <c r="J4403" t="s">
        <v>91</v>
      </c>
      <c r="K4403" t="s">
        <v>123</v>
      </c>
      <c r="L4403">
        <v>0</v>
      </c>
      <c r="M4403">
        <v>970964</v>
      </c>
      <c r="N4403">
        <v>161475</v>
      </c>
      <c r="O4403">
        <v>32162</v>
      </c>
      <c r="P4403">
        <v>110339</v>
      </c>
      <c r="Q4403" t="s">
        <v>93</v>
      </c>
      <c r="R4403">
        <v>446832</v>
      </c>
    </row>
    <row r="4404" spans="1:18" x14ac:dyDescent="0.25">
      <c r="A4404" t="s">
        <v>431</v>
      </c>
      <c r="B4404" t="s">
        <v>432</v>
      </c>
      <c r="C4404" t="s">
        <v>85</v>
      </c>
      <c r="D4404">
        <v>90</v>
      </c>
      <c r="E4404" t="s">
        <v>86</v>
      </c>
      <c r="F4404" t="s">
        <v>87</v>
      </c>
      <c r="G4404" t="s">
        <v>88</v>
      </c>
      <c r="H4404" t="s">
        <v>89</v>
      </c>
      <c r="I4404" t="s">
        <v>124</v>
      </c>
      <c r="J4404" t="s">
        <v>91</v>
      </c>
      <c r="K4404" t="s">
        <v>125</v>
      </c>
      <c r="L4404">
        <v>0</v>
      </c>
      <c r="M4404">
        <v>970964</v>
      </c>
      <c r="N4404">
        <v>161475</v>
      </c>
      <c r="O4404">
        <v>32162</v>
      </c>
      <c r="P4404">
        <v>110339</v>
      </c>
      <c r="Q4404" t="s">
        <v>93</v>
      </c>
      <c r="R4404">
        <v>446832</v>
      </c>
    </row>
    <row r="4405" spans="1:18" x14ac:dyDescent="0.25">
      <c r="A4405" t="s">
        <v>431</v>
      </c>
      <c r="B4405" t="s">
        <v>432</v>
      </c>
      <c r="C4405" t="s">
        <v>85</v>
      </c>
      <c r="D4405">
        <v>90</v>
      </c>
      <c r="E4405" t="s">
        <v>86</v>
      </c>
      <c r="F4405" t="s">
        <v>87</v>
      </c>
      <c r="G4405" t="s">
        <v>88</v>
      </c>
      <c r="H4405" t="s">
        <v>89</v>
      </c>
      <c r="I4405" t="s">
        <v>126</v>
      </c>
      <c r="J4405" t="s">
        <v>91</v>
      </c>
      <c r="K4405" t="s">
        <v>127</v>
      </c>
      <c r="L4405">
        <v>0</v>
      </c>
      <c r="M4405">
        <v>970964</v>
      </c>
      <c r="N4405">
        <v>161475</v>
      </c>
      <c r="O4405">
        <v>32162</v>
      </c>
      <c r="P4405">
        <v>110339</v>
      </c>
      <c r="Q4405" t="s">
        <v>93</v>
      </c>
      <c r="R4405">
        <v>446832</v>
      </c>
    </row>
    <row r="4406" spans="1:18" x14ac:dyDescent="0.25">
      <c r="A4406" t="s">
        <v>431</v>
      </c>
      <c r="B4406" t="s">
        <v>432</v>
      </c>
      <c r="C4406" t="s">
        <v>85</v>
      </c>
      <c r="D4406">
        <v>90</v>
      </c>
      <c r="E4406" t="s">
        <v>86</v>
      </c>
      <c r="F4406" t="s">
        <v>87</v>
      </c>
      <c r="G4406" t="s">
        <v>88</v>
      </c>
      <c r="H4406" t="s">
        <v>89</v>
      </c>
      <c r="I4406" t="s">
        <v>128</v>
      </c>
      <c r="J4406" t="s">
        <v>91</v>
      </c>
      <c r="K4406" t="s">
        <v>129</v>
      </c>
      <c r="L4406">
        <v>990526</v>
      </c>
      <c r="M4406">
        <v>970964</v>
      </c>
      <c r="N4406">
        <v>161475</v>
      </c>
      <c r="O4406">
        <v>32162</v>
      </c>
      <c r="P4406">
        <v>110339</v>
      </c>
      <c r="Q4406" t="s">
        <v>93</v>
      </c>
      <c r="R4406">
        <v>446832</v>
      </c>
    </row>
    <row r="4407" spans="1:18" x14ac:dyDescent="0.25">
      <c r="A4407" t="s">
        <v>431</v>
      </c>
      <c r="B4407" t="s">
        <v>432</v>
      </c>
      <c r="C4407" t="s">
        <v>85</v>
      </c>
      <c r="D4407">
        <v>90</v>
      </c>
      <c r="E4407" t="s">
        <v>86</v>
      </c>
      <c r="F4407" t="s">
        <v>87</v>
      </c>
      <c r="G4407" t="s">
        <v>88</v>
      </c>
      <c r="H4407" t="s">
        <v>89</v>
      </c>
      <c r="I4407" t="s">
        <v>130</v>
      </c>
      <c r="J4407" t="s">
        <v>91</v>
      </c>
      <c r="K4407" t="s">
        <v>131</v>
      </c>
      <c r="L4407">
        <v>300</v>
      </c>
      <c r="M4407">
        <v>970964</v>
      </c>
      <c r="N4407">
        <v>161475</v>
      </c>
      <c r="O4407">
        <v>32162</v>
      </c>
      <c r="P4407">
        <v>110339</v>
      </c>
      <c r="Q4407" t="s">
        <v>93</v>
      </c>
      <c r="R4407">
        <v>446832</v>
      </c>
    </row>
    <row r="4408" spans="1:18" x14ac:dyDescent="0.25">
      <c r="A4408" t="s">
        <v>431</v>
      </c>
      <c r="B4408" t="s">
        <v>432</v>
      </c>
      <c r="C4408" t="s">
        <v>85</v>
      </c>
      <c r="D4408">
        <v>90</v>
      </c>
      <c r="E4408" t="s">
        <v>86</v>
      </c>
      <c r="F4408" t="s">
        <v>87</v>
      </c>
      <c r="G4408" t="s">
        <v>88</v>
      </c>
      <c r="H4408" t="s">
        <v>89</v>
      </c>
      <c r="I4408" t="s">
        <v>132</v>
      </c>
      <c r="J4408" t="s">
        <v>91</v>
      </c>
      <c r="K4408" t="s">
        <v>133</v>
      </c>
      <c r="L4408">
        <v>-47325</v>
      </c>
      <c r="M4408">
        <v>970964</v>
      </c>
      <c r="N4408">
        <v>161475</v>
      </c>
      <c r="O4408">
        <v>32162</v>
      </c>
      <c r="P4408">
        <v>110339</v>
      </c>
      <c r="Q4408" t="s">
        <v>93</v>
      </c>
      <c r="R4408">
        <v>446832</v>
      </c>
    </row>
    <row r="4409" spans="1:18" x14ac:dyDescent="0.25">
      <c r="A4409" t="s">
        <v>431</v>
      </c>
      <c r="B4409" t="s">
        <v>432</v>
      </c>
      <c r="C4409" t="s">
        <v>85</v>
      </c>
      <c r="D4409">
        <v>90</v>
      </c>
      <c r="E4409" t="s">
        <v>86</v>
      </c>
      <c r="F4409" t="s">
        <v>87</v>
      </c>
      <c r="G4409" t="s">
        <v>88</v>
      </c>
      <c r="H4409" t="s">
        <v>89</v>
      </c>
      <c r="I4409" t="s">
        <v>134</v>
      </c>
      <c r="J4409" t="s">
        <v>91</v>
      </c>
      <c r="K4409" t="s">
        <v>135</v>
      </c>
      <c r="L4409">
        <v>317958</v>
      </c>
      <c r="M4409">
        <v>970964</v>
      </c>
      <c r="N4409">
        <v>161475</v>
      </c>
      <c r="O4409">
        <v>32162</v>
      </c>
      <c r="P4409">
        <v>110339</v>
      </c>
      <c r="Q4409" t="s">
        <v>93</v>
      </c>
      <c r="R4409">
        <v>446832</v>
      </c>
    </row>
    <row r="4410" spans="1:18" x14ac:dyDescent="0.25">
      <c r="A4410" t="s">
        <v>431</v>
      </c>
      <c r="B4410" t="s">
        <v>432</v>
      </c>
      <c r="C4410" t="s">
        <v>85</v>
      </c>
      <c r="D4410">
        <v>90</v>
      </c>
      <c r="E4410" t="s">
        <v>86</v>
      </c>
      <c r="F4410" t="s">
        <v>87</v>
      </c>
      <c r="G4410" t="s">
        <v>88</v>
      </c>
      <c r="H4410" t="s">
        <v>89</v>
      </c>
      <c r="I4410" t="s">
        <v>136</v>
      </c>
      <c r="J4410" t="s">
        <v>91</v>
      </c>
      <c r="K4410" t="s">
        <v>137</v>
      </c>
      <c r="L4410">
        <v>12</v>
      </c>
      <c r="M4410">
        <v>970964</v>
      </c>
      <c r="N4410">
        <v>161475</v>
      </c>
      <c r="O4410">
        <v>32162</v>
      </c>
      <c r="P4410">
        <v>110339</v>
      </c>
      <c r="Q4410" t="s">
        <v>93</v>
      </c>
      <c r="R4410">
        <v>446832</v>
      </c>
    </row>
    <row r="4411" spans="1:18" x14ac:dyDescent="0.25">
      <c r="A4411" t="s">
        <v>431</v>
      </c>
      <c r="B4411" t="s">
        <v>432</v>
      </c>
      <c r="C4411" t="s">
        <v>85</v>
      </c>
      <c r="D4411">
        <v>90</v>
      </c>
      <c r="E4411" t="s">
        <v>86</v>
      </c>
      <c r="F4411" t="s">
        <v>87</v>
      </c>
      <c r="G4411" t="s">
        <v>88</v>
      </c>
      <c r="H4411" t="s">
        <v>89</v>
      </c>
      <c r="I4411" t="s">
        <v>138</v>
      </c>
      <c r="J4411" t="s">
        <v>91</v>
      </c>
      <c r="K4411" t="s">
        <v>139</v>
      </c>
      <c r="L4411">
        <v>192632</v>
      </c>
      <c r="M4411">
        <v>970964</v>
      </c>
      <c r="N4411">
        <v>161475</v>
      </c>
      <c r="O4411">
        <v>32162</v>
      </c>
      <c r="P4411">
        <v>110339</v>
      </c>
      <c r="Q4411" t="s">
        <v>93</v>
      </c>
      <c r="R4411">
        <v>446832</v>
      </c>
    </row>
    <row r="4412" spans="1:18" x14ac:dyDescent="0.25">
      <c r="A4412" t="s">
        <v>431</v>
      </c>
      <c r="B4412" t="s">
        <v>432</v>
      </c>
      <c r="C4412" t="s">
        <v>85</v>
      </c>
      <c r="D4412">
        <v>90</v>
      </c>
      <c r="E4412" t="s">
        <v>86</v>
      </c>
      <c r="F4412" t="s">
        <v>87</v>
      </c>
      <c r="G4412" t="s">
        <v>88</v>
      </c>
      <c r="H4412" t="s">
        <v>89</v>
      </c>
      <c r="I4412" t="s">
        <v>140</v>
      </c>
      <c r="J4412" t="s">
        <v>91</v>
      </c>
      <c r="K4412" t="s">
        <v>141</v>
      </c>
      <c r="L4412">
        <v>0</v>
      </c>
      <c r="M4412">
        <v>970964</v>
      </c>
      <c r="N4412">
        <v>161475</v>
      </c>
      <c r="O4412">
        <v>32162</v>
      </c>
      <c r="P4412">
        <v>110339</v>
      </c>
      <c r="Q4412" t="s">
        <v>93</v>
      </c>
      <c r="R4412">
        <v>446832</v>
      </c>
    </row>
    <row r="4413" spans="1:18" x14ac:dyDescent="0.25">
      <c r="A4413" t="s">
        <v>431</v>
      </c>
      <c r="B4413" t="s">
        <v>432</v>
      </c>
      <c r="C4413" t="s">
        <v>85</v>
      </c>
      <c r="D4413">
        <v>90</v>
      </c>
      <c r="E4413" t="s">
        <v>86</v>
      </c>
      <c r="F4413" t="s">
        <v>87</v>
      </c>
      <c r="G4413" t="s">
        <v>88</v>
      </c>
      <c r="H4413" t="s">
        <v>89</v>
      </c>
      <c r="I4413" t="s">
        <v>142</v>
      </c>
      <c r="J4413" t="s">
        <v>91</v>
      </c>
      <c r="K4413" t="s">
        <v>143</v>
      </c>
      <c r="L4413">
        <v>0</v>
      </c>
      <c r="M4413">
        <v>970964</v>
      </c>
      <c r="N4413">
        <v>161475</v>
      </c>
      <c r="O4413">
        <v>32162</v>
      </c>
      <c r="P4413">
        <v>110339</v>
      </c>
      <c r="Q4413" t="s">
        <v>93</v>
      </c>
      <c r="R4413">
        <v>446832</v>
      </c>
    </row>
    <row r="4414" spans="1:18" x14ac:dyDescent="0.25">
      <c r="A4414" t="s">
        <v>431</v>
      </c>
      <c r="B4414" t="s">
        <v>432</v>
      </c>
      <c r="C4414" t="s">
        <v>85</v>
      </c>
      <c r="D4414">
        <v>90</v>
      </c>
      <c r="E4414" t="s">
        <v>86</v>
      </c>
      <c r="F4414" t="s">
        <v>87</v>
      </c>
      <c r="G4414" t="s">
        <v>88</v>
      </c>
      <c r="H4414" t="s">
        <v>89</v>
      </c>
      <c r="I4414" t="s">
        <v>144</v>
      </c>
      <c r="J4414" t="s">
        <v>91</v>
      </c>
      <c r="K4414" t="s">
        <v>145</v>
      </c>
      <c r="L4414">
        <v>0</v>
      </c>
      <c r="M4414">
        <v>970964</v>
      </c>
      <c r="N4414">
        <v>161475</v>
      </c>
      <c r="O4414">
        <v>32162</v>
      </c>
      <c r="P4414">
        <v>110339</v>
      </c>
      <c r="Q4414" t="s">
        <v>93</v>
      </c>
      <c r="R4414">
        <v>446832</v>
      </c>
    </row>
    <row r="4415" spans="1:18" x14ac:dyDescent="0.25">
      <c r="A4415" t="s">
        <v>431</v>
      </c>
      <c r="B4415" t="s">
        <v>432</v>
      </c>
      <c r="C4415" t="s">
        <v>85</v>
      </c>
      <c r="D4415">
        <v>90</v>
      </c>
      <c r="E4415" t="s">
        <v>86</v>
      </c>
      <c r="F4415" t="s">
        <v>87</v>
      </c>
      <c r="G4415" t="s">
        <v>88</v>
      </c>
      <c r="H4415" t="s">
        <v>89</v>
      </c>
      <c r="I4415" t="s">
        <v>146</v>
      </c>
      <c r="J4415" t="s">
        <v>91</v>
      </c>
      <c r="K4415" t="s">
        <v>147</v>
      </c>
      <c r="L4415">
        <v>26550</v>
      </c>
      <c r="M4415">
        <v>970964</v>
      </c>
      <c r="N4415">
        <v>161475</v>
      </c>
      <c r="O4415">
        <v>32162</v>
      </c>
      <c r="P4415">
        <v>110339</v>
      </c>
      <c r="Q4415" t="s">
        <v>93</v>
      </c>
      <c r="R4415">
        <v>446832</v>
      </c>
    </row>
    <row r="4416" spans="1:18" x14ac:dyDescent="0.25">
      <c r="A4416" t="s">
        <v>431</v>
      </c>
      <c r="B4416" t="s">
        <v>432</v>
      </c>
      <c r="C4416" t="s">
        <v>85</v>
      </c>
      <c r="D4416">
        <v>90</v>
      </c>
      <c r="E4416" t="s">
        <v>86</v>
      </c>
      <c r="F4416" t="s">
        <v>87</v>
      </c>
      <c r="G4416" t="s">
        <v>88</v>
      </c>
      <c r="H4416" t="s">
        <v>89</v>
      </c>
      <c r="I4416" t="s">
        <v>148</v>
      </c>
      <c r="J4416" t="s">
        <v>91</v>
      </c>
      <c r="K4416" t="s">
        <v>149</v>
      </c>
      <c r="L4416">
        <v>0</v>
      </c>
      <c r="M4416">
        <v>970964</v>
      </c>
      <c r="N4416">
        <v>161475</v>
      </c>
      <c r="O4416">
        <v>32162</v>
      </c>
      <c r="P4416">
        <v>110339</v>
      </c>
      <c r="Q4416" t="s">
        <v>93</v>
      </c>
      <c r="R4416">
        <v>446832</v>
      </c>
    </row>
    <row r="4417" spans="1:18" x14ac:dyDescent="0.25">
      <c r="A4417" t="s">
        <v>431</v>
      </c>
      <c r="B4417" t="s">
        <v>432</v>
      </c>
      <c r="C4417" t="s">
        <v>85</v>
      </c>
      <c r="D4417">
        <v>90</v>
      </c>
      <c r="E4417" t="s">
        <v>86</v>
      </c>
      <c r="F4417" t="s">
        <v>87</v>
      </c>
      <c r="G4417" t="s">
        <v>88</v>
      </c>
      <c r="H4417" t="s">
        <v>89</v>
      </c>
      <c r="I4417" t="s">
        <v>150</v>
      </c>
      <c r="J4417" t="s">
        <v>91</v>
      </c>
      <c r="K4417" t="s">
        <v>151</v>
      </c>
      <c r="L4417">
        <v>8077</v>
      </c>
      <c r="M4417">
        <v>970964</v>
      </c>
      <c r="N4417">
        <v>161475</v>
      </c>
      <c r="O4417">
        <v>32162</v>
      </c>
      <c r="P4417">
        <v>110339</v>
      </c>
      <c r="Q4417" t="s">
        <v>93</v>
      </c>
      <c r="R4417">
        <v>446832</v>
      </c>
    </row>
    <row r="4418" spans="1:18" x14ac:dyDescent="0.25">
      <c r="A4418" t="s">
        <v>431</v>
      </c>
      <c r="B4418" t="s">
        <v>432</v>
      </c>
      <c r="C4418" t="s">
        <v>85</v>
      </c>
      <c r="D4418">
        <v>90</v>
      </c>
      <c r="E4418" t="s">
        <v>86</v>
      </c>
      <c r="F4418" t="s">
        <v>87</v>
      </c>
      <c r="G4418" t="s">
        <v>88</v>
      </c>
      <c r="H4418" t="s">
        <v>89</v>
      </c>
      <c r="I4418" t="s">
        <v>152</v>
      </c>
      <c r="J4418" t="s">
        <v>91</v>
      </c>
      <c r="K4418" t="s">
        <v>153</v>
      </c>
      <c r="L4418">
        <v>250</v>
      </c>
      <c r="M4418">
        <v>970964</v>
      </c>
      <c r="N4418">
        <v>161475</v>
      </c>
      <c r="O4418">
        <v>32162</v>
      </c>
      <c r="P4418">
        <v>110339</v>
      </c>
      <c r="Q4418" t="s">
        <v>93</v>
      </c>
      <c r="R4418">
        <v>446832</v>
      </c>
    </row>
    <row r="4419" spans="1:18" x14ac:dyDescent="0.25">
      <c r="A4419" t="s">
        <v>431</v>
      </c>
      <c r="B4419" t="s">
        <v>432</v>
      </c>
      <c r="C4419" t="s">
        <v>85</v>
      </c>
      <c r="D4419">
        <v>90</v>
      </c>
      <c r="E4419" t="s">
        <v>86</v>
      </c>
      <c r="F4419" t="s">
        <v>87</v>
      </c>
      <c r="G4419" t="s">
        <v>88</v>
      </c>
      <c r="H4419" t="s">
        <v>89</v>
      </c>
      <c r="I4419" t="s">
        <v>154</v>
      </c>
      <c r="J4419" t="s">
        <v>91</v>
      </c>
      <c r="K4419" t="s">
        <v>155</v>
      </c>
      <c r="L4419">
        <v>0</v>
      </c>
      <c r="M4419">
        <v>970964</v>
      </c>
      <c r="N4419">
        <v>161475</v>
      </c>
      <c r="O4419">
        <v>32162</v>
      </c>
      <c r="P4419">
        <v>110339</v>
      </c>
      <c r="Q4419" t="s">
        <v>93</v>
      </c>
      <c r="R4419">
        <v>446832</v>
      </c>
    </row>
    <row r="4420" spans="1:18" x14ac:dyDescent="0.25">
      <c r="A4420" t="s">
        <v>431</v>
      </c>
      <c r="B4420" t="s">
        <v>432</v>
      </c>
      <c r="C4420" t="s">
        <v>85</v>
      </c>
      <c r="D4420">
        <v>90</v>
      </c>
      <c r="E4420" t="s">
        <v>86</v>
      </c>
      <c r="F4420" t="s">
        <v>87</v>
      </c>
      <c r="G4420" t="s">
        <v>88</v>
      </c>
      <c r="H4420" t="s">
        <v>89</v>
      </c>
      <c r="I4420" t="s">
        <v>156</v>
      </c>
      <c r="J4420" t="s">
        <v>91</v>
      </c>
      <c r="K4420" t="s">
        <v>157</v>
      </c>
      <c r="L4420">
        <v>300</v>
      </c>
      <c r="M4420">
        <v>970964</v>
      </c>
      <c r="N4420">
        <v>161475</v>
      </c>
      <c r="O4420">
        <v>32162</v>
      </c>
      <c r="P4420">
        <v>110339</v>
      </c>
      <c r="Q4420" t="s">
        <v>93</v>
      </c>
      <c r="R4420">
        <v>446832</v>
      </c>
    </row>
    <row r="4421" spans="1:18" x14ac:dyDescent="0.25">
      <c r="A4421" t="s">
        <v>431</v>
      </c>
      <c r="B4421" t="s">
        <v>432</v>
      </c>
      <c r="C4421" t="s">
        <v>85</v>
      </c>
      <c r="D4421">
        <v>90</v>
      </c>
      <c r="E4421" t="s">
        <v>86</v>
      </c>
      <c r="F4421" t="s">
        <v>87</v>
      </c>
      <c r="G4421" t="s">
        <v>88</v>
      </c>
      <c r="H4421" t="s">
        <v>89</v>
      </c>
      <c r="I4421" t="s">
        <v>158</v>
      </c>
      <c r="J4421" t="s">
        <v>91</v>
      </c>
      <c r="K4421" t="s">
        <v>159</v>
      </c>
      <c r="L4421">
        <v>1560</v>
      </c>
      <c r="M4421">
        <v>970964</v>
      </c>
      <c r="N4421">
        <v>161475</v>
      </c>
      <c r="O4421">
        <v>32162</v>
      </c>
      <c r="P4421">
        <v>110339</v>
      </c>
      <c r="Q4421" t="s">
        <v>93</v>
      </c>
      <c r="R4421">
        <v>446832</v>
      </c>
    </row>
    <row r="4422" spans="1:18" x14ac:dyDescent="0.25">
      <c r="A4422" t="s">
        <v>431</v>
      </c>
      <c r="B4422" t="s">
        <v>432</v>
      </c>
      <c r="C4422" t="s">
        <v>85</v>
      </c>
      <c r="D4422">
        <v>90</v>
      </c>
      <c r="E4422" t="s">
        <v>86</v>
      </c>
      <c r="F4422" t="s">
        <v>87</v>
      </c>
      <c r="G4422" t="s">
        <v>88</v>
      </c>
      <c r="H4422" t="s">
        <v>89</v>
      </c>
      <c r="I4422" t="s">
        <v>160</v>
      </c>
      <c r="J4422" t="s">
        <v>91</v>
      </c>
      <c r="K4422" t="s">
        <v>161</v>
      </c>
      <c r="L4422">
        <v>800</v>
      </c>
      <c r="M4422">
        <v>970964</v>
      </c>
      <c r="N4422">
        <v>161475</v>
      </c>
      <c r="O4422">
        <v>32162</v>
      </c>
      <c r="P4422">
        <v>110339</v>
      </c>
      <c r="Q4422" t="s">
        <v>93</v>
      </c>
      <c r="R4422">
        <v>446832</v>
      </c>
    </row>
    <row r="4423" spans="1:18" x14ac:dyDescent="0.25">
      <c r="A4423" t="s">
        <v>431</v>
      </c>
      <c r="B4423" t="s">
        <v>432</v>
      </c>
      <c r="C4423" t="s">
        <v>85</v>
      </c>
      <c r="D4423">
        <v>90</v>
      </c>
      <c r="E4423" t="s">
        <v>86</v>
      </c>
      <c r="F4423" t="s">
        <v>87</v>
      </c>
      <c r="G4423" t="s">
        <v>88</v>
      </c>
      <c r="H4423" t="s">
        <v>89</v>
      </c>
      <c r="I4423" t="s">
        <v>162</v>
      </c>
      <c r="J4423" t="s">
        <v>91</v>
      </c>
      <c r="K4423" t="s">
        <v>163</v>
      </c>
      <c r="L4423">
        <v>90</v>
      </c>
      <c r="M4423">
        <v>970964</v>
      </c>
      <c r="N4423">
        <v>161475</v>
      </c>
      <c r="O4423">
        <v>32162</v>
      </c>
      <c r="P4423">
        <v>110339</v>
      </c>
      <c r="Q4423" t="s">
        <v>93</v>
      </c>
      <c r="R4423">
        <v>446832</v>
      </c>
    </row>
    <row r="4424" spans="1:18" x14ac:dyDescent="0.25">
      <c r="A4424" t="s">
        <v>431</v>
      </c>
      <c r="B4424" t="s">
        <v>432</v>
      </c>
      <c r="C4424" t="s">
        <v>85</v>
      </c>
      <c r="D4424">
        <v>90</v>
      </c>
      <c r="E4424" t="s">
        <v>86</v>
      </c>
      <c r="F4424" t="s">
        <v>87</v>
      </c>
      <c r="G4424" t="s">
        <v>88</v>
      </c>
      <c r="H4424" t="s">
        <v>89</v>
      </c>
      <c r="I4424" t="s">
        <v>164</v>
      </c>
      <c r="J4424" t="s">
        <v>91</v>
      </c>
      <c r="K4424" t="s">
        <v>165</v>
      </c>
      <c r="L4424">
        <v>3500</v>
      </c>
      <c r="M4424">
        <v>970964</v>
      </c>
      <c r="N4424">
        <v>161475</v>
      </c>
      <c r="O4424">
        <v>32162</v>
      </c>
      <c r="P4424">
        <v>110339</v>
      </c>
      <c r="Q4424" t="s">
        <v>93</v>
      </c>
      <c r="R4424">
        <v>446832</v>
      </c>
    </row>
    <row r="4425" spans="1:18" x14ac:dyDescent="0.25">
      <c r="A4425" t="s">
        <v>431</v>
      </c>
      <c r="B4425" t="s">
        <v>432</v>
      </c>
      <c r="C4425" t="s">
        <v>85</v>
      </c>
      <c r="D4425">
        <v>90</v>
      </c>
      <c r="E4425" t="s">
        <v>86</v>
      </c>
      <c r="F4425" t="s">
        <v>87</v>
      </c>
      <c r="G4425" t="s">
        <v>88</v>
      </c>
      <c r="H4425" t="s">
        <v>89</v>
      </c>
      <c r="I4425" t="s">
        <v>166</v>
      </c>
      <c r="J4425" t="s">
        <v>91</v>
      </c>
      <c r="K4425" t="s">
        <v>167</v>
      </c>
      <c r="L4425">
        <v>0</v>
      </c>
      <c r="M4425">
        <v>970964</v>
      </c>
      <c r="N4425">
        <v>161475</v>
      </c>
      <c r="O4425">
        <v>32162</v>
      </c>
      <c r="P4425">
        <v>110339</v>
      </c>
      <c r="Q4425" t="s">
        <v>93</v>
      </c>
      <c r="R4425">
        <v>446832</v>
      </c>
    </row>
    <row r="4426" spans="1:18" x14ac:dyDescent="0.25">
      <c r="A4426" t="s">
        <v>431</v>
      </c>
      <c r="B4426" t="s">
        <v>432</v>
      </c>
      <c r="C4426" t="s">
        <v>85</v>
      </c>
      <c r="D4426">
        <v>90</v>
      </c>
      <c r="E4426" t="s">
        <v>86</v>
      </c>
      <c r="F4426" t="s">
        <v>87</v>
      </c>
      <c r="G4426" t="s">
        <v>88</v>
      </c>
      <c r="H4426" t="s">
        <v>89</v>
      </c>
      <c r="I4426" t="s">
        <v>168</v>
      </c>
      <c r="J4426" t="s">
        <v>91</v>
      </c>
      <c r="K4426" t="s">
        <v>169</v>
      </c>
      <c r="L4426">
        <v>25165</v>
      </c>
      <c r="M4426">
        <v>970964</v>
      </c>
      <c r="N4426">
        <v>161475</v>
      </c>
      <c r="O4426">
        <v>32162</v>
      </c>
      <c r="P4426">
        <v>110339</v>
      </c>
      <c r="Q4426" t="s">
        <v>93</v>
      </c>
      <c r="R4426">
        <v>446832</v>
      </c>
    </row>
    <row r="4427" spans="1:18" x14ac:dyDescent="0.25">
      <c r="A4427" t="s">
        <v>431</v>
      </c>
      <c r="B4427" t="s">
        <v>432</v>
      </c>
      <c r="C4427" t="s">
        <v>85</v>
      </c>
      <c r="D4427">
        <v>90</v>
      </c>
      <c r="E4427" t="s">
        <v>86</v>
      </c>
      <c r="F4427" t="s">
        <v>87</v>
      </c>
      <c r="G4427" t="s">
        <v>88</v>
      </c>
      <c r="H4427" t="s">
        <v>89</v>
      </c>
      <c r="I4427" t="s">
        <v>170</v>
      </c>
      <c r="J4427" t="s">
        <v>91</v>
      </c>
      <c r="K4427" t="s">
        <v>171</v>
      </c>
      <c r="L4427">
        <v>2836</v>
      </c>
      <c r="M4427">
        <v>970964</v>
      </c>
      <c r="N4427">
        <v>161475</v>
      </c>
      <c r="O4427">
        <v>32162</v>
      </c>
      <c r="P4427">
        <v>110339</v>
      </c>
      <c r="Q4427" t="s">
        <v>93</v>
      </c>
      <c r="R4427">
        <v>446832</v>
      </c>
    </row>
    <row r="4428" spans="1:18" x14ac:dyDescent="0.25">
      <c r="A4428" t="s">
        <v>431</v>
      </c>
      <c r="B4428" t="s">
        <v>432</v>
      </c>
      <c r="C4428" t="s">
        <v>85</v>
      </c>
      <c r="D4428">
        <v>90</v>
      </c>
      <c r="E4428" t="s">
        <v>86</v>
      </c>
      <c r="F4428" t="s">
        <v>87</v>
      </c>
      <c r="G4428" t="s">
        <v>88</v>
      </c>
      <c r="H4428" t="s">
        <v>89</v>
      </c>
      <c r="I4428" t="s">
        <v>172</v>
      </c>
      <c r="J4428" t="s">
        <v>91</v>
      </c>
      <c r="K4428" t="s">
        <v>173</v>
      </c>
      <c r="L4428">
        <v>0</v>
      </c>
      <c r="M4428">
        <v>970964</v>
      </c>
      <c r="N4428">
        <v>161475</v>
      </c>
      <c r="O4428">
        <v>32162</v>
      </c>
      <c r="P4428">
        <v>110339</v>
      </c>
      <c r="Q4428" t="s">
        <v>93</v>
      </c>
      <c r="R4428">
        <v>446832</v>
      </c>
    </row>
    <row r="4429" spans="1:18" x14ac:dyDescent="0.25">
      <c r="A4429" t="s">
        <v>431</v>
      </c>
      <c r="B4429" t="s">
        <v>432</v>
      </c>
      <c r="C4429" t="s">
        <v>85</v>
      </c>
      <c r="D4429">
        <v>90</v>
      </c>
      <c r="E4429" t="s">
        <v>86</v>
      </c>
      <c r="F4429" t="s">
        <v>87</v>
      </c>
      <c r="G4429" t="s">
        <v>88</v>
      </c>
      <c r="H4429" t="s">
        <v>89</v>
      </c>
      <c r="I4429" t="s">
        <v>174</v>
      </c>
      <c r="J4429" t="s">
        <v>91</v>
      </c>
      <c r="K4429" t="s">
        <v>175</v>
      </c>
      <c r="L4429">
        <v>2289</v>
      </c>
      <c r="M4429">
        <v>970964</v>
      </c>
      <c r="N4429">
        <v>161475</v>
      </c>
      <c r="O4429">
        <v>32162</v>
      </c>
      <c r="P4429">
        <v>110339</v>
      </c>
      <c r="Q4429" t="s">
        <v>93</v>
      </c>
      <c r="R4429">
        <v>446832</v>
      </c>
    </row>
    <row r="4430" spans="1:18" x14ac:dyDescent="0.25">
      <c r="A4430" t="s">
        <v>431</v>
      </c>
      <c r="B4430" t="s">
        <v>432</v>
      </c>
      <c r="C4430" t="s">
        <v>85</v>
      </c>
      <c r="D4430">
        <v>90</v>
      </c>
      <c r="E4430" t="s">
        <v>86</v>
      </c>
      <c r="F4430" t="s">
        <v>87</v>
      </c>
      <c r="G4430" t="s">
        <v>88</v>
      </c>
      <c r="H4430" t="s">
        <v>89</v>
      </c>
      <c r="I4430" t="s">
        <v>176</v>
      </c>
      <c r="J4430" t="s">
        <v>91</v>
      </c>
      <c r="K4430" t="s">
        <v>177</v>
      </c>
      <c r="L4430">
        <v>0</v>
      </c>
      <c r="M4430">
        <v>970964</v>
      </c>
      <c r="N4430">
        <v>161475</v>
      </c>
      <c r="O4430">
        <v>32162</v>
      </c>
      <c r="P4430">
        <v>110339</v>
      </c>
      <c r="Q4430" t="s">
        <v>93</v>
      </c>
      <c r="R4430">
        <v>446832</v>
      </c>
    </row>
    <row r="4431" spans="1:18" x14ac:dyDescent="0.25">
      <c r="A4431" t="s">
        <v>431</v>
      </c>
      <c r="B4431" t="s">
        <v>432</v>
      </c>
      <c r="C4431" t="s">
        <v>85</v>
      </c>
      <c r="D4431">
        <v>90</v>
      </c>
      <c r="E4431" t="s">
        <v>86</v>
      </c>
      <c r="F4431" t="s">
        <v>87</v>
      </c>
      <c r="G4431" t="s">
        <v>88</v>
      </c>
      <c r="H4431" t="s">
        <v>89</v>
      </c>
      <c r="I4431" t="s">
        <v>178</v>
      </c>
      <c r="J4431" t="s">
        <v>91</v>
      </c>
      <c r="K4431" t="s">
        <v>179</v>
      </c>
      <c r="L4431">
        <v>3028</v>
      </c>
      <c r="M4431">
        <v>970964</v>
      </c>
      <c r="N4431">
        <v>161475</v>
      </c>
      <c r="O4431">
        <v>32162</v>
      </c>
      <c r="P4431">
        <v>110339</v>
      </c>
      <c r="Q4431" t="s">
        <v>93</v>
      </c>
      <c r="R4431">
        <v>446832</v>
      </c>
    </row>
    <row r="4432" spans="1:18" x14ac:dyDescent="0.25">
      <c r="A4432" t="s">
        <v>431</v>
      </c>
      <c r="B4432" t="s">
        <v>432</v>
      </c>
      <c r="C4432" t="s">
        <v>85</v>
      </c>
      <c r="D4432">
        <v>90</v>
      </c>
      <c r="E4432" t="s">
        <v>86</v>
      </c>
      <c r="F4432" t="s">
        <v>87</v>
      </c>
      <c r="G4432" t="s">
        <v>88</v>
      </c>
      <c r="H4432" t="s">
        <v>89</v>
      </c>
      <c r="I4432" t="s">
        <v>180</v>
      </c>
      <c r="J4432" t="s">
        <v>91</v>
      </c>
      <c r="K4432" t="s">
        <v>181</v>
      </c>
      <c r="L4432">
        <v>45775</v>
      </c>
      <c r="M4432">
        <v>970964</v>
      </c>
      <c r="N4432">
        <v>161475</v>
      </c>
      <c r="O4432">
        <v>32162</v>
      </c>
      <c r="P4432">
        <v>110339</v>
      </c>
      <c r="Q4432" t="s">
        <v>93</v>
      </c>
      <c r="R4432">
        <v>446832</v>
      </c>
    </row>
    <row r="4433" spans="1:18" x14ac:dyDescent="0.25">
      <c r="A4433" t="s">
        <v>431</v>
      </c>
      <c r="B4433" t="s">
        <v>432</v>
      </c>
      <c r="C4433" t="s">
        <v>85</v>
      </c>
      <c r="D4433">
        <v>90</v>
      </c>
      <c r="E4433" t="s">
        <v>86</v>
      </c>
      <c r="F4433" t="s">
        <v>87</v>
      </c>
      <c r="G4433" t="s">
        <v>88</v>
      </c>
      <c r="H4433" t="s">
        <v>89</v>
      </c>
      <c r="I4433" t="s">
        <v>182</v>
      </c>
      <c r="J4433" t="s">
        <v>91</v>
      </c>
      <c r="K4433" t="s">
        <v>183</v>
      </c>
      <c r="L4433">
        <v>0</v>
      </c>
      <c r="M4433">
        <v>970964</v>
      </c>
      <c r="N4433">
        <v>161475</v>
      </c>
      <c r="O4433">
        <v>32162</v>
      </c>
      <c r="P4433">
        <v>110339</v>
      </c>
      <c r="Q4433" t="s">
        <v>93</v>
      </c>
      <c r="R4433">
        <v>446832</v>
      </c>
    </row>
    <row r="4434" spans="1:18" x14ac:dyDescent="0.25">
      <c r="A4434" t="s">
        <v>431</v>
      </c>
      <c r="B4434" t="s">
        <v>432</v>
      </c>
      <c r="C4434" t="s">
        <v>85</v>
      </c>
      <c r="D4434">
        <v>90</v>
      </c>
      <c r="E4434" t="s">
        <v>86</v>
      </c>
      <c r="F4434" t="s">
        <v>87</v>
      </c>
      <c r="G4434" t="s">
        <v>88</v>
      </c>
      <c r="H4434" t="s">
        <v>89</v>
      </c>
      <c r="I4434" t="s">
        <v>184</v>
      </c>
      <c r="J4434" t="s">
        <v>91</v>
      </c>
      <c r="K4434" t="s">
        <v>185</v>
      </c>
      <c r="L4434">
        <v>0</v>
      </c>
      <c r="M4434">
        <v>970964</v>
      </c>
      <c r="N4434">
        <v>161475</v>
      </c>
      <c r="O4434">
        <v>32162</v>
      </c>
      <c r="P4434">
        <v>110339</v>
      </c>
      <c r="Q4434" t="s">
        <v>93</v>
      </c>
      <c r="R4434">
        <v>446832</v>
      </c>
    </row>
    <row r="4435" spans="1:18" x14ac:dyDescent="0.25">
      <c r="A4435" t="s">
        <v>431</v>
      </c>
      <c r="B4435" t="s">
        <v>432</v>
      </c>
      <c r="C4435" t="s">
        <v>85</v>
      </c>
      <c r="D4435">
        <v>90</v>
      </c>
      <c r="E4435" t="s">
        <v>86</v>
      </c>
      <c r="F4435" t="s">
        <v>87</v>
      </c>
      <c r="G4435" t="s">
        <v>88</v>
      </c>
      <c r="H4435" t="s">
        <v>89</v>
      </c>
      <c r="I4435" t="s">
        <v>186</v>
      </c>
      <c r="J4435" t="s">
        <v>91</v>
      </c>
      <c r="K4435" t="s">
        <v>187</v>
      </c>
      <c r="L4435">
        <v>0</v>
      </c>
      <c r="M4435">
        <v>970964</v>
      </c>
      <c r="N4435">
        <v>161475</v>
      </c>
      <c r="O4435">
        <v>32162</v>
      </c>
      <c r="P4435">
        <v>110339</v>
      </c>
      <c r="Q4435" t="s">
        <v>93</v>
      </c>
      <c r="R4435">
        <v>446832</v>
      </c>
    </row>
    <row r="4436" spans="1:18" x14ac:dyDescent="0.25">
      <c r="A4436" t="s">
        <v>431</v>
      </c>
      <c r="B4436" t="s">
        <v>432</v>
      </c>
      <c r="C4436" t="s">
        <v>85</v>
      </c>
      <c r="D4436">
        <v>90</v>
      </c>
      <c r="E4436" t="s">
        <v>86</v>
      </c>
      <c r="F4436" t="s">
        <v>87</v>
      </c>
      <c r="G4436" t="s">
        <v>88</v>
      </c>
      <c r="H4436" t="s">
        <v>89</v>
      </c>
      <c r="I4436" t="s">
        <v>188</v>
      </c>
      <c r="J4436" t="s">
        <v>91</v>
      </c>
      <c r="K4436" t="s">
        <v>189</v>
      </c>
      <c r="L4436">
        <v>0</v>
      </c>
      <c r="M4436">
        <v>970964</v>
      </c>
      <c r="N4436">
        <v>161475</v>
      </c>
      <c r="O4436">
        <v>32162</v>
      </c>
      <c r="P4436">
        <v>110339</v>
      </c>
      <c r="Q4436" t="s">
        <v>93</v>
      </c>
      <c r="R4436">
        <v>446832</v>
      </c>
    </row>
    <row r="4437" spans="1:18" x14ac:dyDescent="0.25">
      <c r="A4437" t="s">
        <v>431</v>
      </c>
      <c r="B4437" t="s">
        <v>432</v>
      </c>
      <c r="C4437" t="s">
        <v>85</v>
      </c>
      <c r="D4437">
        <v>90</v>
      </c>
      <c r="E4437" t="s">
        <v>86</v>
      </c>
      <c r="F4437" t="s">
        <v>87</v>
      </c>
      <c r="G4437" t="s">
        <v>88</v>
      </c>
      <c r="H4437" t="s">
        <v>89</v>
      </c>
      <c r="I4437" t="s">
        <v>190</v>
      </c>
      <c r="J4437" t="s">
        <v>91</v>
      </c>
      <c r="K4437" t="s">
        <v>191</v>
      </c>
      <c r="L4437">
        <v>8400</v>
      </c>
      <c r="M4437">
        <v>970964</v>
      </c>
      <c r="N4437">
        <v>161475</v>
      </c>
      <c r="O4437">
        <v>32162</v>
      </c>
      <c r="P4437">
        <v>110339</v>
      </c>
      <c r="Q4437" t="s">
        <v>93</v>
      </c>
      <c r="R4437">
        <v>446832</v>
      </c>
    </row>
    <row r="4438" spans="1:18" x14ac:dyDescent="0.25">
      <c r="A4438" t="s">
        <v>431</v>
      </c>
      <c r="B4438" t="s">
        <v>432</v>
      </c>
      <c r="C4438" t="s">
        <v>85</v>
      </c>
      <c r="D4438">
        <v>90</v>
      </c>
      <c r="E4438" t="s">
        <v>86</v>
      </c>
      <c r="F4438" t="s">
        <v>87</v>
      </c>
      <c r="G4438" t="s">
        <v>88</v>
      </c>
      <c r="H4438" t="s">
        <v>89</v>
      </c>
      <c r="I4438" t="s">
        <v>192</v>
      </c>
      <c r="J4438" t="s">
        <v>91</v>
      </c>
      <c r="K4438" t="s">
        <v>193</v>
      </c>
      <c r="L4438">
        <v>125</v>
      </c>
      <c r="M4438">
        <v>970964</v>
      </c>
      <c r="N4438">
        <v>161475</v>
      </c>
      <c r="O4438">
        <v>32162</v>
      </c>
      <c r="P4438">
        <v>110339</v>
      </c>
      <c r="Q4438" t="s">
        <v>93</v>
      </c>
      <c r="R4438">
        <v>446832</v>
      </c>
    </row>
    <row r="4439" spans="1:18" x14ac:dyDescent="0.25">
      <c r="A4439" t="s">
        <v>431</v>
      </c>
      <c r="B4439" t="s">
        <v>432</v>
      </c>
      <c r="C4439" t="s">
        <v>85</v>
      </c>
      <c r="D4439">
        <v>90</v>
      </c>
      <c r="E4439" t="s">
        <v>86</v>
      </c>
      <c r="F4439" t="s">
        <v>87</v>
      </c>
      <c r="G4439" t="s">
        <v>88</v>
      </c>
      <c r="H4439" t="s">
        <v>89</v>
      </c>
      <c r="I4439" t="s">
        <v>194</v>
      </c>
      <c r="J4439" t="s">
        <v>91</v>
      </c>
      <c r="K4439" t="s">
        <v>195</v>
      </c>
      <c r="L4439">
        <v>22871</v>
      </c>
      <c r="M4439">
        <v>970964</v>
      </c>
      <c r="N4439">
        <v>161475</v>
      </c>
      <c r="O4439">
        <v>32162</v>
      </c>
      <c r="P4439">
        <v>110339</v>
      </c>
      <c r="Q4439" t="s">
        <v>93</v>
      </c>
      <c r="R4439">
        <v>446832</v>
      </c>
    </row>
    <row r="4440" spans="1:18" x14ac:dyDescent="0.25">
      <c r="A4440" t="s">
        <v>431</v>
      </c>
      <c r="B4440" t="s">
        <v>432</v>
      </c>
      <c r="C4440" t="s">
        <v>85</v>
      </c>
      <c r="D4440">
        <v>90</v>
      </c>
      <c r="E4440" t="s">
        <v>86</v>
      </c>
      <c r="F4440" t="s">
        <v>87</v>
      </c>
      <c r="G4440" t="s">
        <v>88</v>
      </c>
      <c r="H4440" t="s">
        <v>89</v>
      </c>
      <c r="I4440" t="s">
        <v>196</v>
      </c>
      <c r="J4440" t="s">
        <v>91</v>
      </c>
      <c r="K4440" t="s">
        <v>197</v>
      </c>
      <c r="L4440">
        <v>29225</v>
      </c>
      <c r="M4440">
        <v>970964</v>
      </c>
      <c r="N4440">
        <v>161475</v>
      </c>
      <c r="O4440">
        <v>32162</v>
      </c>
      <c r="P4440">
        <v>110339</v>
      </c>
      <c r="Q4440" t="s">
        <v>93</v>
      </c>
      <c r="R4440">
        <v>446832</v>
      </c>
    </row>
    <row r="4441" spans="1:18" x14ac:dyDescent="0.25">
      <c r="A4441" t="s">
        <v>431</v>
      </c>
      <c r="B4441" t="s">
        <v>432</v>
      </c>
      <c r="C4441" t="s">
        <v>85</v>
      </c>
      <c r="D4441">
        <v>90</v>
      </c>
      <c r="E4441" t="s">
        <v>86</v>
      </c>
      <c r="F4441" t="s">
        <v>87</v>
      </c>
      <c r="G4441" t="s">
        <v>88</v>
      </c>
      <c r="H4441" t="s">
        <v>89</v>
      </c>
      <c r="I4441" t="s">
        <v>198</v>
      </c>
      <c r="J4441" t="s">
        <v>91</v>
      </c>
      <c r="K4441" t="s">
        <v>199</v>
      </c>
      <c r="L4441">
        <v>0</v>
      </c>
      <c r="M4441">
        <v>970964</v>
      </c>
      <c r="N4441">
        <v>161475</v>
      </c>
      <c r="O4441">
        <v>32162</v>
      </c>
      <c r="P4441">
        <v>110339</v>
      </c>
      <c r="Q4441" t="s">
        <v>93</v>
      </c>
      <c r="R4441">
        <v>446832</v>
      </c>
    </row>
    <row r="4442" spans="1:18" x14ac:dyDescent="0.25">
      <c r="A4442" t="s">
        <v>431</v>
      </c>
      <c r="B4442" t="s">
        <v>432</v>
      </c>
      <c r="C4442" t="s">
        <v>85</v>
      </c>
      <c r="D4442">
        <v>90</v>
      </c>
      <c r="E4442" t="s">
        <v>86</v>
      </c>
      <c r="F4442" t="s">
        <v>87</v>
      </c>
      <c r="G4442" t="s">
        <v>88</v>
      </c>
      <c r="H4442" t="s">
        <v>89</v>
      </c>
      <c r="I4442" t="s">
        <v>200</v>
      </c>
      <c r="J4442" t="s">
        <v>91</v>
      </c>
      <c r="K4442" t="s">
        <v>201</v>
      </c>
      <c r="L4442">
        <v>12998</v>
      </c>
      <c r="M4442">
        <v>970964</v>
      </c>
      <c r="N4442">
        <v>161475</v>
      </c>
      <c r="O4442">
        <v>32162</v>
      </c>
      <c r="P4442">
        <v>110339</v>
      </c>
      <c r="Q4442" t="s">
        <v>93</v>
      </c>
      <c r="R4442">
        <v>446832</v>
      </c>
    </row>
    <row r="4443" spans="1:18" x14ac:dyDescent="0.25">
      <c r="A4443" t="s">
        <v>431</v>
      </c>
      <c r="B4443" t="s">
        <v>432</v>
      </c>
      <c r="C4443" t="s">
        <v>85</v>
      </c>
      <c r="D4443">
        <v>90</v>
      </c>
      <c r="E4443" t="s">
        <v>86</v>
      </c>
      <c r="F4443" t="s">
        <v>87</v>
      </c>
      <c r="G4443" t="s">
        <v>88</v>
      </c>
      <c r="H4443" t="s">
        <v>89</v>
      </c>
      <c r="I4443" t="s">
        <v>202</v>
      </c>
      <c r="J4443" t="s">
        <v>91</v>
      </c>
      <c r="K4443" t="s">
        <v>203</v>
      </c>
      <c r="L4443">
        <v>1530</v>
      </c>
      <c r="M4443">
        <v>970964</v>
      </c>
      <c r="N4443">
        <v>161475</v>
      </c>
      <c r="O4443">
        <v>32162</v>
      </c>
      <c r="P4443">
        <v>110339</v>
      </c>
      <c r="Q4443" t="s">
        <v>93</v>
      </c>
      <c r="R4443">
        <v>446832</v>
      </c>
    </row>
    <row r="4444" spans="1:18" x14ac:dyDescent="0.25">
      <c r="A4444" t="s">
        <v>431</v>
      </c>
      <c r="B4444" t="s">
        <v>432</v>
      </c>
      <c r="C4444" t="s">
        <v>85</v>
      </c>
      <c r="D4444">
        <v>90</v>
      </c>
      <c r="E4444" t="s">
        <v>86</v>
      </c>
      <c r="F4444" t="s">
        <v>87</v>
      </c>
      <c r="G4444" t="s">
        <v>88</v>
      </c>
      <c r="H4444" t="s">
        <v>89</v>
      </c>
      <c r="I4444" t="s">
        <v>204</v>
      </c>
      <c r="J4444" t="s">
        <v>91</v>
      </c>
      <c r="K4444" t="s">
        <v>205</v>
      </c>
      <c r="L4444">
        <v>0</v>
      </c>
      <c r="M4444">
        <v>970964</v>
      </c>
      <c r="N4444">
        <v>161475</v>
      </c>
      <c r="O4444">
        <v>32162</v>
      </c>
      <c r="P4444">
        <v>110339</v>
      </c>
      <c r="Q4444" t="s">
        <v>93</v>
      </c>
      <c r="R4444">
        <v>446832</v>
      </c>
    </row>
    <row r="4445" spans="1:18" x14ac:dyDescent="0.25">
      <c r="A4445" t="s">
        <v>431</v>
      </c>
      <c r="B4445" t="s">
        <v>432</v>
      </c>
      <c r="C4445" t="s">
        <v>85</v>
      </c>
      <c r="D4445">
        <v>90</v>
      </c>
      <c r="E4445" t="s">
        <v>86</v>
      </c>
      <c r="F4445" t="s">
        <v>87</v>
      </c>
      <c r="G4445" t="s">
        <v>88</v>
      </c>
      <c r="H4445" t="s">
        <v>89</v>
      </c>
      <c r="I4445" t="s">
        <v>206</v>
      </c>
      <c r="J4445" t="s">
        <v>91</v>
      </c>
      <c r="K4445" t="s">
        <v>207</v>
      </c>
      <c r="L4445">
        <v>1304</v>
      </c>
      <c r="M4445">
        <v>970964</v>
      </c>
      <c r="N4445">
        <v>161475</v>
      </c>
      <c r="O4445">
        <v>32162</v>
      </c>
      <c r="P4445">
        <v>110339</v>
      </c>
      <c r="Q4445" t="s">
        <v>93</v>
      </c>
      <c r="R4445">
        <v>446832</v>
      </c>
    </row>
    <row r="4446" spans="1:18" x14ac:dyDescent="0.25">
      <c r="A4446" t="s">
        <v>431</v>
      </c>
      <c r="B4446" t="s">
        <v>432</v>
      </c>
      <c r="C4446" t="s">
        <v>85</v>
      </c>
      <c r="D4446">
        <v>90</v>
      </c>
      <c r="E4446" t="s">
        <v>86</v>
      </c>
      <c r="F4446" t="s">
        <v>87</v>
      </c>
      <c r="G4446" t="s">
        <v>88</v>
      </c>
      <c r="H4446" t="s">
        <v>89</v>
      </c>
      <c r="I4446" t="s">
        <v>208</v>
      </c>
      <c r="J4446" t="s">
        <v>91</v>
      </c>
      <c r="K4446" t="s">
        <v>209</v>
      </c>
      <c r="L4446">
        <v>612</v>
      </c>
      <c r="M4446">
        <v>970964</v>
      </c>
      <c r="N4446">
        <v>161475</v>
      </c>
      <c r="O4446">
        <v>32162</v>
      </c>
      <c r="P4446">
        <v>110339</v>
      </c>
      <c r="Q4446" t="s">
        <v>93</v>
      </c>
      <c r="R4446">
        <v>446832</v>
      </c>
    </row>
    <row r="4447" spans="1:18" x14ac:dyDescent="0.25">
      <c r="A4447" t="s">
        <v>431</v>
      </c>
      <c r="B4447" t="s">
        <v>432</v>
      </c>
      <c r="C4447" t="s">
        <v>85</v>
      </c>
      <c r="D4447">
        <v>90</v>
      </c>
      <c r="E4447" t="s">
        <v>86</v>
      </c>
      <c r="F4447" t="s">
        <v>87</v>
      </c>
      <c r="G4447" t="s">
        <v>88</v>
      </c>
      <c r="H4447" t="s">
        <v>89</v>
      </c>
      <c r="I4447" t="s">
        <v>210</v>
      </c>
      <c r="J4447" t="s">
        <v>91</v>
      </c>
      <c r="K4447" t="s">
        <v>211</v>
      </c>
      <c r="L4447">
        <v>9875</v>
      </c>
      <c r="M4447">
        <v>970964</v>
      </c>
      <c r="N4447">
        <v>161475</v>
      </c>
      <c r="O4447">
        <v>32162</v>
      </c>
      <c r="P4447">
        <v>110339</v>
      </c>
      <c r="Q4447" t="s">
        <v>93</v>
      </c>
      <c r="R4447">
        <v>446832</v>
      </c>
    </row>
    <row r="4448" spans="1:18" x14ac:dyDescent="0.25">
      <c r="A4448" t="s">
        <v>431</v>
      </c>
      <c r="B4448" t="s">
        <v>432</v>
      </c>
      <c r="C4448" t="s">
        <v>85</v>
      </c>
      <c r="D4448">
        <v>90</v>
      </c>
      <c r="E4448" t="s">
        <v>86</v>
      </c>
      <c r="F4448" t="s">
        <v>87</v>
      </c>
      <c r="G4448" t="s">
        <v>88</v>
      </c>
      <c r="H4448" t="s">
        <v>89</v>
      </c>
      <c r="I4448" t="s">
        <v>212</v>
      </c>
      <c r="J4448" t="s">
        <v>91</v>
      </c>
      <c r="K4448" t="s">
        <v>213</v>
      </c>
      <c r="L4448">
        <v>900</v>
      </c>
      <c r="M4448">
        <v>970964</v>
      </c>
      <c r="N4448">
        <v>161475</v>
      </c>
      <c r="O4448">
        <v>32162</v>
      </c>
      <c r="P4448">
        <v>110339</v>
      </c>
      <c r="Q4448" t="s">
        <v>93</v>
      </c>
      <c r="R4448">
        <v>446832</v>
      </c>
    </row>
    <row r="4449" spans="1:18" x14ac:dyDescent="0.25">
      <c r="A4449" t="s">
        <v>431</v>
      </c>
      <c r="B4449" t="s">
        <v>432</v>
      </c>
      <c r="C4449" t="s">
        <v>85</v>
      </c>
      <c r="D4449">
        <v>90</v>
      </c>
      <c r="E4449" t="s">
        <v>86</v>
      </c>
      <c r="F4449" t="s">
        <v>87</v>
      </c>
      <c r="G4449" t="s">
        <v>88</v>
      </c>
      <c r="H4449" t="s">
        <v>89</v>
      </c>
      <c r="I4449" t="s">
        <v>214</v>
      </c>
      <c r="J4449" t="s">
        <v>91</v>
      </c>
      <c r="K4449" t="s">
        <v>215</v>
      </c>
      <c r="L4449">
        <v>48472</v>
      </c>
      <c r="M4449">
        <v>970964</v>
      </c>
      <c r="N4449">
        <v>161475</v>
      </c>
      <c r="O4449">
        <v>32162</v>
      </c>
      <c r="P4449">
        <v>110339</v>
      </c>
      <c r="Q4449" t="s">
        <v>93</v>
      </c>
      <c r="R4449">
        <v>446832</v>
      </c>
    </row>
    <row r="4450" spans="1:18" x14ac:dyDescent="0.25">
      <c r="A4450" t="s">
        <v>431</v>
      </c>
      <c r="B4450" t="s">
        <v>432</v>
      </c>
      <c r="C4450" t="s">
        <v>85</v>
      </c>
      <c r="D4450">
        <v>90</v>
      </c>
      <c r="E4450" t="s">
        <v>86</v>
      </c>
      <c r="F4450" t="s">
        <v>87</v>
      </c>
      <c r="G4450" t="s">
        <v>88</v>
      </c>
      <c r="H4450" t="s">
        <v>89</v>
      </c>
      <c r="I4450" t="s">
        <v>216</v>
      </c>
      <c r="J4450" t="s">
        <v>91</v>
      </c>
      <c r="K4450" t="s">
        <v>217</v>
      </c>
      <c r="L4450">
        <v>1200</v>
      </c>
      <c r="M4450">
        <v>970964</v>
      </c>
      <c r="N4450">
        <v>161475</v>
      </c>
      <c r="O4450">
        <v>32162</v>
      </c>
      <c r="P4450">
        <v>110339</v>
      </c>
      <c r="Q4450" t="s">
        <v>93</v>
      </c>
      <c r="R4450">
        <v>446832</v>
      </c>
    </row>
    <row r="4451" spans="1:18" x14ac:dyDescent="0.25">
      <c r="A4451" t="s">
        <v>431</v>
      </c>
      <c r="B4451" t="s">
        <v>432</v>
      </c>
      <c r="C4451" t="s">
        <v>85</v>
      </c>
      <c r="D4451">
        <v>90</v>
      </c>
      <c r="E4451" t="s">
        <v>86</v>
      </c>
      <c r="F4451" t="s">
        <v>87</v>
      </c>
      <c r="G4451" t="s">
        <v>88</v>
      </c>
      <c r="H4451" t="s">
        <v>89</v>
      </c>
      <c r="I4451" t="s">
        <v>218</v>
      </c>
      <c r="J4451" t="s">
        <v>91</v>
      </c>
      <c r="K4451" t="s">
        <v>219</v>
      </c>
      <c r="L4451">
        <v>0</v>
      </c>
      <c r="M4451">
        <v>970964</v>
      </c>
      <c r="N4451">
        <v>161475</v>
      </c>
      <c r="O4451">
        <v>32162</v>
      </c>
      <c r="P4451">
        <v>110339</v>
      </c>
      <c r="Q4451" t="s">
        <v>93</v>
      </c>
      <c r="R4451">
        <v>446832</v>
      </c>
    </row>
    <row r="4452" spans="1:18" x14ac:dyDescent="0.25">
      <c r="A4452" t="s">
        <v>431</v>
      </c>
      <c r="B4452" t="s">
        <v>432</v>
      </c>
      <c r="C4452" t="s">
        <v>85</v>
      </c>
      <c r="D4452">
        <v>90</v>
      </c>
      <c r="E4452" t="s">
        <v>86</v>
      </c>
      <c r="F4452" t="s">
        <v>87</v>
      </c>
      <c r="G4452" t="s">
        <v>88</v>
      </c>
      <c r="H4452" t="s">
        <v>89</v>
      </c>
      <c r="I4452" t="s">
        <v>220</v>
      </c>
      <c r="J4452" t="s">
        <v>91</v>
      </c>
      <c r="K4452" t="s">
        <v>221</v>
      </c>
      <c r="L4452">
        <v>600</v>
      </c>
      <c r="M4452">
        <v>970964</v>
      </c>
      <c r="N4452">
        <v>161475</v>
      </c>
      <c r="O4452">
        <v>32162</v>
      </c>
      <c r="P4452">
        <v>110339</v>
      </c>
      <c r="Q4452" t="s">
        <v>93</v>
      </c>
      <c r="R4452">
        <v>446832</v>
      </c>
    </row>
    <row r="4453" spans="1:18" x14ac:dyDescent="0.25">
      <c r="A4453" t="s">
        <v>431</v>
      </c>
      <c r="B4453" t="s">
        <v>432</v>
      </c>
      <c r="C4453" t="s">
        <v>85</v>
      </c>
      <c r="D4453">
        <v>90</v>
      </c>
      <c r="E4453" t="s">
        <v>86</v>
      </c>
      <c r="F4453" t="s">
        <v>87</v>
      </c>
      <c r="G4453" t="s">
        <v>88</v>
      </c>
      <c r="H4453" t="s">
        <v>89</v>
      </c>
      <c r="I4453" t="s">
        <v>222</v>
      </c>
      <c r="J4453" t="s">
        <v>91</v>
      </c>
      <c r="K4453" t="s">
        <v>223</v>
      </c>
      <c r="L4453">
        <v>700</v>
      </c>
      <c r="M4453">
        <v>970964</v>
      </c>
      <c r="N4453">
        <v>161475</v>
      </c>
      <c r="O4453">
        <v>32162</v>
      </c>
      <c r="P4453">
        <v>110339</v>
      </c>
      <c r="Q4453" t="s">
        <v>93</v>
      </c>
      <c r="R4453">
        <v>446832</v>
      </c>
    </row>
    <row r="4454" spans="1:18" x14ac:dyDescent="0.25">
      <c r="A4454" t="s">
        <v>431</v>
      </c>
      <c r="B4454" t="s">
        <v>432</v>
      </c>
      <c r="C4454" t="s">
        <v>85</v>
      </c>
      <c r="D4454">
        <v>90</v>
      </c>
      <c r="E4454" t="s">
        <v>86</v>
      </c>
      <c r="F4454" t="s">
        <v>87</v>
      </c>
      <c r="G4454" t="s">
        <v>88</v>
      </c>
      <c r="H4454" t="s">
        <v>89</v>
      </c>
      <c r="I4454" t="s">
        <v>224</v>
      </c>
      <c r="J4454" t="s">
        <v>91</v>
      </c>
      <c r="K4454" t="s">
        <v>225</v>
      </c>
      <c r="L4454">
        <v>3587</v>
      </c>
      <c r="M4454">
        <v>970964</v>
      </c>
      <c r="N4454">
        <v>161475</v>
      </c>
      <c r="O4454">
        <v>32162</v>
      </c>
      <c r="P4454">
        <v>110339</v>
      </c>
      <c r="Q4454" t="s">
        <v>93</v>
      </c>
      <c r="R4454">
        <v>446832</v>
      </c>
    </row>
    <row r="4455" spans="1:18" x14ac:dyDescent="0.25">
      <c r="A4455" t="s">
        <v>431</v>
      </c>
      <c r="B4455" t="s">
        <v>432</v>
      </c>
      <c r="C4455" t="s">
        <v>85</v>
      </c>
      <c r="D4455">
        <v>90</v>
      </c>
      <c r="E4455" t="s">
        <v>86</v>
      </c>
      <c r="F4455" t="s">
        <v>87</v>
      </c>
      <c r="G4455" t="s">
        <v>88</v>
      </c>
      <c r="H4455" t="s">
        <v>89</v>
      </c>
      <c r="I4455" t="s">
        <v>226</v>
      </c>
      <c r="J4455" t="s">
        <v>91</v>
      </c>
      <c r="K4455" t="s">
        <v>227</v>
      </c>
      <c r="L4455">
        <v>1620</v>
      </c>
      <c r="M4455">
        <v>970964</v>
      </c>
      <c r="N4455">
        <v>161475</v>
      </c>
      <c r="O4455">
        <v>32162</v>
      </c>
      <c r="P4455">
        <v>110339</v>
      </c>
      <c r="Q4455" t="s">
        <v>93</v>
      </c>
      <c r="R4455">
        <v>446832</v>
      </c>
    </row>
    <row r="4456" spans="1:18" x14ac:dyDescent="0.25">
      <c r="A4456" t="s">
        <v>431</v>
      </c>
      <c r="B4456" t="s">
        <v>432</v>
      </c>
      <c r="C4456" t="s">
        <v>85</v>
      </c>
      <c r="D4456">
        <v>90</v>
      </c>
      <c r="E4456" t="s">
        <v>86</v>
      </c>
      <c r="F4456" t="s">
        <v>87</v>
      </c>
      <c r="G4456" t="s">
        <v>88</v>
      </c>
      <c r="H4456" t="s">
        <v>89</v>
      </c>
      <c r="I4456" t="s">
        <v>228</v>
      </c>
      <c r="J4456" t="s">
        <v>91</v>
      </c>
      <c r="K4456" t="s">
        <v>229</v>
      </c>
      <c r="L4456">
        <v>0</v>
      </c>
      <c r="M4456">
        <v>970964</v>
      </c>
      <c r="N4456">
        <v>161475</v>
      </c>
      <c r="O4456">
        <v>32162</v>
      </c>
      <c r="P4456">
        <v>110339</v>
      </c>
      <c r="Q4456" t="s">
        <v>93</v>
      </c>
      <c r="R4456">
        <v>446832</v>
      </c>
    </row>
    <row r="4457" spans="1:18" x14ac:dyDescent="0.25">
      <c r="A4457" t="s">
        <v>431</v>
      </c>
      <c r="B4457" t="s">
        <v>432</v>
      </c>
      <c r="C4457" t="s">
        <v>85</v>
      </c>
      <c r="D4457">
        <v>90</v>
      </c>
      <c r="E4457" t="s">
        <v>86</v>
      </c>
      <c r="F4457" t="s">
        <v>87</v>
      </c>
      <c r="G4457" t="s">
        <v>88</v>
      </c>
      <c r="H4457" t="s">
        <v>89</v>
      </c>
      <c r="I4457" t="s">
        <v>230</v>
      </c>
      <c r="J4457" t="s">
        <v>91</v>
      </c>
      <c r="K4457" t="s">
        <v>231</v>
      </c>
      <c r="L4457">
        <v>1587</v>
      </c>
      <c r="M4457">
        <v>970964</v>
      </c>
      <c r="N4457">
        <v>161475</v>
      </c>
      <c r="O4457">
        <v>32162</v>
      </c>
      <c r="P4457">
        <v>110339</v>
      </c>
      <c r="Q4457" t="s">
        <v>93</v>
      </c>
      <c r="R4457">
        <v>446832</v>
      </c>
    </row>
    <row r="4458" spans="1:18" x14ac:dyDescent="0.25">
      <c r="A4458" t="s">
        <v>431</v>
      </c>
      <c r="B4458" t="s">
        <v>432</v>
      </c>
      <c r="C4458" t="s">
        <v>85</v>
      </c>
      <c r="D4458">
        <v>90</v>
      </c>
      <c r="E4458" t="s">
        <v>86</v>
      </c>
      <c r="F4458" t="s">
        <v>87</v>
      </c>
      <c r="G4458" t="s">
        <v>88</v>
      </c>
      <c r="H4458" t="s">
        <v>89</v>
      </c>
      <c r="I4458" t="s">
        <v>232</v>
      </c>
      <c r="J4458" t="s">
        <v>91</v>
      </c>
      <c r="K4458" t="s">
        <v>233</v>
      </c>
      <c r="L4458">
        <v>17909</v>
      </c>
      <c r="M4458">
        <v>970964</v>
      </c>
      <c r="N4458">
        <v>161475</v>
      </c>
      <c r="O4458">
        <v>32162</v>
      </c>
      <c r="P4458">
        <v>110339</v>
      </c>
      <c r="Q4458" t="s">
        <v>93</v>
      </c>
      <c r="R4458">
        <v>446832</v>
      </c>
    </row>
    <row r="4459" spans="1:18" x14ac:dyDescent="0.25">
      <c r="A4459" t="s">
        <v>431</v>
      </c>
      <c r="B4459" t="s">
        <v>432</v>
      </c>
      <c r="C4459" t="s">
        <v>85</v>
      </c>
      <c r="D4459">
        <v>90</v>
      </c>
      <c r="E4459" t="s">
        <v>86</v>
      </c>
      <c r="F4459" t="s">
        <v>87</v>
      </c>
      <c r="G4459" t="s">
        <v>88</v>
      </c>
      <c r="H4459" t="s">
        <v>89</v>
      </c>
      <c r="I4459" t="s">
        <v>234</v>
      </c>
      <c r="J4459" t="s">
        <v>91</v>
      </c>
      <c r="K4459" t="s">
        <v>235</v>
      </c>
      <c r="L4459">
        <v>0</v>
      </c>
      <c r="M4459">
        <v>970964</v>
      </c>
      <c r="N4459">
        <v>161475</v>
      </c>
      <c r="O4459">
        <v>32162</v>
      </c>
      <c r="P4459">
        <v>110339</v>
      </c>
      <c r="Q4459" t="s">
        <v>93</v>
      </c>
      <c r="R4459">
        <v>446832</v>
      </c>
    </row>
    <row r="4460" spans="1:18" x14ac:dyDescent="0.25">
      <c r="A4460" t="s">
        <v>431</v>
      </c>
      <c r="B4460" t="s">
        <v>432</v>
      </c>
      <c r="C4460" t="s">
        <v>85</v>
      </c>
      <c r="D4460">
        <v>90</v>
      </c>
      <c r="E4460" t="s">
        <v>86</v>
      </c>
      <c r="F4460" t="s">
        <v>87</v>
      </c>
      <c r="G4460" t="s">
        <v>88</v>
      </c>
      <c r="H4460" t="s">
        <v>89</v>
      </c>
      <c r="I4460" t="s">
        <v>236</v>
      </c>
      <c r="J4460" t="s">
        <v>91</v>
      </c>
      <c r="K4460" t="s">
        <v>237</v>
      </c>
      <c r="L4460">
        <v>0</v>
      </c>
      <c r="M4460">
        <v>970964</v>
      </c>
      <c r="N4460">
        <v>161475</v>
      </c>
      <c r="O4460">
        <v>32162</v>
      </c>
      <c r="P4460">
        <v>110339</v>
      </c>
      <c r="Q4460" t="s">
        <v>93</v>
      </c>
      <c r="R4460">
        <v>446832</v>
      </c>
    </row>
    <row r="4461" spans="1:18" x14ac:dyDescent="0.25">
      <c r="A4461" t="s">
        <v>431</v>
      </c>
      <c r="B4461" t="s">
        <v>432</v>
      </c>
      <c r="C4461" t="s">
        <v>85</v>
      </c>
      <c r="D4461">
        <v>90</v>
      </c>
      <c r="E4461" t="s">
        <v>86</v>
      </c>
      <c r="F4461" t="s">
        <v>87</v>
      </c>
      <c r="G4461" t="s">
        <v>88</v>
      </c>
      <c r="H4461" t="s">
        <v>89</v>
      </c>
      <c r="I4461" t="s">
        <v>128</v>
      </c>
      <c r="J4461" t="s">
        <v>91</v>
      </c>
      <c r="K4461" t="s">
        <v>129</v>
      </c>
      <c r="L4461">
        <v>13062</v>
      </c>
      <c r="M4461">
        <v>970964</v>
      </c>
      <c r="N4461">
        <v>161475</v>
      </c>
      <c r="O4461">
        <v>32162</v>
      </c>
      <c r="P4461">
        <v>110339</v>
      </c>
      <c r="Q4461" t="s">
        <v>93</v>
      </c>
      <c r="R4461">
        <v>446832</v>
      </c>
    </row>
    <row r="4462" spans="1:18" x14ac:dyDescent="0.25">
      <c r="A4462" t="s">
        <v>431</v>
      </c>
      <c r="B4462" t="s">
        <v>432</v>
      </c>
      <c r="C4462" t="s">
        <v>85</v>
      </c>
      <c r="D4462">
        <v>90</v>
      </c>
      <c r="E4462" t="s">
        <v>86</v>
      </c>
      <c r="F4462" t="s">
        <v>87</v>
      </c>
      <c r="G4462" t="s">
        <v>88</v>
      </c>
      <c r="H4462" t="s">
        <v>89</v>
      </c>
      <c r="I4462" t="s">
        <v>130</v>
      </c>
      <c r="J4462" t="s">
        <v>91</v>
      </c>
      <c r="K4462" t="s">
        <v>131</v>
      </c>
      <c r="L4462">
        <v>5250</v>
      </c>
      <c r="M4462">
        <v>970964</v>
      </c>
      <c r="N4462">
        <v>161475</v>
      </c>
      <c r="O4462">
        <v>32162</v>
      </c>
      <c r="P4462">
        <v>110339</v>
      </c>
      <c r="Q4462" t="s">
        <v>93</v>
      </c>
      <c r="R4462">
        <v>446832</v>
      </c>
    </row>
    <row r="4463" spans="1:18" x14ac:dyDescent="0.25">
      <c r="A4463" t="s">
        <v>431</v>
      </c>
      <c r="B4463" t="s">
        <v>432</v>
      </c>
      <c r="C4463" t="s">
        <v>85</v>
      </c>
      <c r="D4463">
        <v>90</v>
      </c>
      <c r="E4463" t="s">
        <v>86</v>
      </c>
      <c r="F4463" t="s">
        <v>87</v>
      </c>
      <c r="G4463" t="s">
        <v>88</v>
      </c>
      <c r="H4463" t="s">
        <v>89</v>
      </c>
      <c r="I4463" t="s">
        <v>130</v>
      </c>
      <c r="J4463" t="s">
        <v>91</v>
      </c>
      <c r="K4463" t="s">
        <v>131</v>
      </c>
      <c r="L4463">
        <v>300</v>
      </c>
      <c r="M4463">
        <v>970964</v>
      </c>
      <c r="N4463">
        <v>161475</v>
      </c>
      <c r="O4463">
        <v>32162</v>
      </c>
      <c r="P4463">
        <v>110339</v>
      </c>
      <c r="Q4463" t="s">
        <v>93</v>
      </c>
      <c r="R4463">
        <v>446832</v>
      </c>
    </row>
    <row r="4464" spans="1:18" x14ac:dyDescent="0.25">
      <c r="A4464" t="s">
        <v>431</v>
      </c>
      <c r="B4464" t="s">
        <v>432</v>
      </c>
      <c r="C4464" t="s">
        <v>85</v>
      </c>
      <c r="D4464">
        <v>90</v>
      </c>
      <c r="E4464" t="s">
        <v>86</v>
      </c>
      <c r="F4464" t="s">
        <v>87</v>
      </c>
      <c r="G4464" t="s">
        <v>88</v>
      </c>
      <c r="H4464" t="s">
        <v>89</v>
      </c>
      <c r="I4464" t="s">
        <v>130</v>
      </c>
      <c r="J4464" t="s">
        <v>91</v>
      </c>
      <c r="K4464" t="s">
        <v>131</v>
      </c>
      <c r="L4464">
        <v>250</v>
      </c>
      <c r="M4464">
        <v>970964</v>
      </c>
      <c r="N4464">
        <v>161475</v>
      </c>
      <c r="O4464">
        <v>32162</v>
      </c>
      <c r="P4464">
        <v>110339</v>
      </c>
      <c r="Q4464" t="s">
        <v>93</v>
      </c>
      <c r="R4464">
        <v>446832</v>
      </c>
    </row>
    <row r="4465" spans="1:18" x14ac:dyDescent="0.25">
      <c r="A4465" t="s">
        <v>431</v>
      </c>
      <c r="B4465" t="s">
        <v>432</v>
      </c>
      <c r="C4465" t="s">
        <v>85</v>
      </c>
      <c r="D4465">
        <v>90</v>
      </c>
      <c r="E4465" t="s">
        <v>86</v>
      </c>
      <c r="F4465" t="s">
        <v>87</v>
      </c>
      <c r="G4465" t="s">
        <v>88</v>
      </c>
      <c r="H4465" t="s">
        <v>89</v>
      </c>
      <c r="I4465" t="s">
        <v>194</v>
      </c>
      <c r="J4465" t="s">
        <v>91</v>
      </c>
      <c r="K4465" t="s">
        <v>195</v>
      </c>
      <c r="L4465">
        <v>18740</v>
      </c>
      <c r="M4465">
        <v>970964</v>
      </c>
      <c r="N4465">
        <v>161475</v>
      </c>
      <c r="O4465">
        <v>32162</v>
      </c>
      <c r="P4465">
        <v>110339</v>
      </c>
      <c r="Q4465" t="s">
        <v>93</v>
      </c>
      <c r="R4465">
        <v>446832</v>
      </c>
    </row>
    <row r="4466" spans="1:18" x14ac:dyDescent="0.25">
      <c r="A4466" t="s">
        <v>431</v>
      </c>
      <c r="B4466" t="s">
        <v>432</v>
      </c>
      <c r="C4466" t="s">
        <v>85</v>
      </c>
      <c r="D4466">
        <v>90</v>
      </c>
      <c r="E4466" t="s">
        <v>86</v>
      </c>
      <c r="F4466" t="s">
        <v>87</v>
      </c>
      <c r="G4466" t="s">
        <v>88</v>
      </c>
      <c r="H4466" t="s">
        <v>89</v>
      </c>
      <c r="I4466" t="s">
        <v>196</v>
      </c>
      <c r="J4466" t="s">
        <v>91</v>
      </c>
      <c r="K4466" t="s">
        <v>197</v>
      </c>
      <c r="L4466">
        <v>17156</v>
      </c>
      <c r="M4466">
        <v>970964</v>
      </c>
      <c r="N4466">
        <v>161475</v>
      </c>
      <c r="O4466">
        <v>32162</v>
      </c>
      <c r="P4466">
        <v>110339</v>
      </c>
      <c r="Q4466" t="s">
        <v>93</v>
      </c>
      <c r="R4466">
        <v>446832</v>
      </c>
    </row>
    <row r="4467" spans="1:18" x14ac:dyDescent="0.25">
      <c r="A4467" t="s">
        <v>431</v>
      </c>
      <c r="B4467" t="s">
        <v>432</v>
      </c>
      <c r="C4467" t="s">
        <v>85</v>
      </c>
      <c r="D4467">
        <v>90</v>
      </c>
      <c r="E4467" t="s">
        <v>86</v>
      </c>
      <c r="F4467" t="s">
        <v>87</v>
      </c>
      <c r="G4467" t="s">
        <v>88</v>
      </c>
      <c r="H4467" t="s">
        <v>89</v>
      </c>
      <c r="I4467" t="s">
        <v>196</v>
      </c>
      <c r="J4467" t="s">
        <v>91</v>
      </c>
      <c r="K4467" t="s">
        <v>197</v>
      </c>
      <c r="L4467">
        <v>19004</v>
      </c>
      <c r="M4467">
        <v>970964</v>
      </c>
      <c r="N4467">
        <v>161475</v>
      </c>
      <c r="O4467">
        <v>32162</v>
      </c>
      <c r="P4467">
        <v>110339</v>
      </c>
      <c r="Q4467" t="s">
        <v>93</v>
      </c>
      <c r="R4467">
        <v>446832</v>
      </c>
    </row>
    <row r="4468" spans="1:18" x14ac:dyDescent="0.25">
      <c r="A4468" t="s">
        <v>431</v>
      </c>
      <c r="B4468" t="s">
        <v>432</v>
      </c>
      <c r="C4468" t="s">
        <v>85</v>
      </c>
      <c r="D4468">
        <v>90</v>
      </c>
      <c r="E4468" t="s">
        <v>86</v>
      </c>
      <c r="F4468" t="s">
        <v>87</v>
      </c>
      <c r="G4468" t="s">
        <v>88</v>
      </c>
      <c r="H4468" t="s">
        <v>89</v>
      </c>
      <c r="I4468" t="s">
        <v>194</v>
      </c>
      <c r="J4468" t="s">
        <v>91</v>
      </c>
      <c r="K4468" t="s">
        <v>195</v>
      </c>
      <c r="L4468">
        <v>5327</v>
      </c>
      <c r="M4468">
        <v>970964</v>
      </c>
      <c r="N4468">
        <v>161475</v>
      </c>
      <c r="O4468">
        <v>32162</v>
      </c>
      <c r="P4468">
        <v>110339</v>
      </c>
      <c r="Q4468" t="s">
        <v>93</v>
      </c>
      <c r="R4468">
        <v>446832</v>
      </c>
    </row>
    <row r="4469" spans="1:18" x14ac:dyDescent="0.25">
      <c r="A4469" t="s">
        <v>431</v>
      </c>
      <c r="B4469" t="s">
        <v>432</v>
      </c>
      <c r="C4469" t="s">
        <v>85</v>
      </c>
      <c r="D4469">
        <v>90</v>
      </c>
      <c r="E4469" t="s">
        <v>86</v>
      </c>
      <c r="F4469" t="s">
        <v>87</v>
      </c>
      <c r="G4469" t="s">
        <v>88</v>
      </c>
      <c r="H4469" t="s">
        <v>89</v>
      </c>
      <c r="I4469" t="s">
        <v>130</v>
      </c>
      <c r="J4469" t="s">
        <v>91</v>
      </c>
      <c r="K4469" t="s">
        <v>131</v>
      </c>
      <c r="L4469">
        <v>8436</v>
      </c>
      <c r="M4469">
        <v>970964</v>
      </c>
      <c r="N4469">
        <v>161475</v>
      </c>
      <c r="O4469">
        <v>32162</v>
      </c>
      <c r="P4469">
        <v>110339</v>
      </c>
      <c r="Q4469" t="s">
        <v>93</v>
      </c>
      <c r="R4469">
        <v>446832</v>
      </c>
    </row>
    <row r="4470" spans="1:18" x14ac:dyDescent="0.25">
      <c r="A4470" t="s">
        <v>431</v>
      </c>
      <c r="B4470" t="s">
        <v>432</v>
      </c>
      <c r="C4470" t="s">
        <v>85</v>
      </c>
      <c r="D4470">
        <v>90</v>
      </c>
      <c r="E4470" t="s">
        <v>86</v>
      </c>
      <c r="F4470" t="s">
        <v>87</v>
      </c>
      <c r="G4470" t="s">
        <v>88</v>
      </c>
      <c r="H4470" t="s">
        <v>89</v>
      </c>
      <c r="I4470" t="s">
        <v>200</v>
      </c>
      <c r="J4470" t="s">
        <v>91</v>
      </c>
      <c r="K4470" t="s">
        <v>201</v>
      </c>
      <c r="L4470">
        <v>3130</v>
      </c>
      <c r="M4470">
        <v>970964</v>
      </c>
      <c r="N4470">
        <v>161475</v>
      </c>
      <c r="O4470">
        <v>32162</v>
      </c>
      <c r="P4470">
        <v>110339</v>
      </c>
      <c r="Q4470" t="s">
        <v>93</v>
      </c>
      <c r="R4470">
        <v>446832</v>
      </c>
    </row>
    <row r="4471" spans="1:18" x14ac:dyDescent="0.25">
      <c r="A4471" t="s">
        <v>431</v>
      </c>
      <c r="B4471" t="s">
        <v>432</v>
      </c>
      <c r="C4471" t="s">
        <v>85</v>
      </c>
      <c r="D4471">
        <v>90</v>
      </c>
      <c r="E4471" t="s">
        <v>86</v>
      </c>
      <c r="F4471" t="s">
        <v>87</v>
      </c>
      <c r="G4471" t="s">
        <v>88</v>
      </c>
      <c r="H4471" t="s">
        <v>89</v>
      </c>
      <c r="I4471" t="s">
        <v>194</v>
      </c>
      <c r="J4471" t="s">
        <v>91</v>
      </c>
      <c r="K4471" t="s">
        <v>195</v>
      </c>
      <c r="L4471">
        <v>4812</v>
      </c>
      <c r="M4471">
        <v>970964</v>
      </c>
      <c r="N4471">
        <v>161475</v>
      </c>
      <c r="O4471">
        <v>32162</v>
      </c>
      <c r="P4471">
        <v>110339</v>
      </c>
      <c r="Q4471" t="s">
        <v>93</v>
      </c>
      <c r="R4471">
        <v>446832</v>
      </c>
    </row>
    <row r="4472" spans="1:18" x14ac:dyDescent="0.25">
      <c r="A4472" t="s">
        <v>431</v>
      </c>
      <c r="B4472" t="s">
        <v>432</v>
      </c>
      <c r="C4472" t="s">
        <v>85</v>
      </c>
      <c r="D4472">
        <v>90</v>
      </c>
      <c r="E4472" t="s">
        <v>86</v>
      </c>
      <c r="F4472" t="s">
        <v>87</v>
      </c>
      <c r="G4472" t="s">
        <v>88</v>
      </c>
      <c r="H4472" t="s">
        <v>89</v>
      </c>
      <c r="I4472" t="s">
        <v>208</v>
      </c>
      <c r="J4472" t="s">
        <v>91</v>
      </c>
      <c r="K4472" t="s">
        <v>209</v>
      </c>
      <c r="L4472">
        <v>11250</v>
      </c>
      <c r="M4472">
        <v>970964</v>
      </c>
      <c r="N4472">
        <v>161475</v>
      </c>
      <c r="O4472">
        <v>32162</v>
      </c>
      <c r="P4472">
        <v>110339</v>
      </c>
      <c r="Q4472" t="s">
        <v>93</v>
      </c>
      <c r="R4472">
        <v>446832</v>
      </c>
    </row>
    <row r="4473" spans="1:18" x14ac:dyDescent="0.25">
      <c r="A4473" t="s">
        <v>431</v>
      </c>
      <c r="B4473" t="s">
        <v>432</v>
      </c>
      <c r="C4473" t="s">
        <v>85</v>
      </c>
      <c r="D4473">
        <v>90</v>
      </c>
      <c r="E4473" t="s">
        <v>86</v>
      </c>
      <c r="F4473" t="s">
        <v>87</v>
      </c>
      <c r="G4473" t="s">
        <v>88</v>
      </c>
      <c r="H4473" t="s">
        <v>89</v>
      </c>
      <c r="I4473" t="s">
        <v>208</v>
      </c>
      <c r="J4473" t="s">
        <v>91</v>
      </c>
      <c r="K4473" t="s">
        <v>209</v>
      </c>
      <c r="L4473">
        <v>580</v>
      </c>
      <c r="M4473">
        <v>970964</v>
      </c>
      <c r="N4473">
        <v>161475</v>
      </c>
      <c r="O4473">
        <v>32162</v>
      </c>
      <c r="P4473">
        <v>110339</v>
      </c>
      <c r="Q4473" t="s">
        <v>93</v>
      </c>
      <c r="R4473">
        <v>446832</v>
      </c>
    </row>
    <row r="4474" spans="1:18" x14ac:dyDescent="0.25">
      <c r="A4474" t="s">
        <v>431</v>
      </c>
      <c r="B4474" t="s">
        <v>432</v>
      </c>
      <c r="C4474" t="s">
        <v>85</v>
      </c>
      <c r="D4474">
        <v>90</v>
      </c>
      <c r="E4474" t="s">
        <v>86</v>
      </c>
      <c r="F4474" t="s">
        <v>87</v>
      </c>
      <c r="G4474" t="s">
        <v>88</v>
      </c>
      <c r="H4474" t="s">
        <v>89</v>
      </c>
      <c r="I4474" t="s">
        <v>190</v>
      </c>
      <c r="J4474" t="s">
        <v>91</v>
      </c>
      <c r="K4474" t="s">
        <v>191</v>
      </c>
      <c r="L4474">
        <v>15000</v>
      </c>
      <c r="M4474">
        <v>970964</v>
      </c>
      <c r="N4474">
        <v>161475</v>
      </c>
      <c r="O4474">
        <v>32162</v>
      </c>
      <c r="P4474">
        <v>110339</v>
      </c>
      <c r="Q4474" t="s">
        <v>93</v>
      </c>
      <c r="R4474">
        <v>446832</v>
      </c>
    </row>
    <row r="4475" spans="1:18" x14ac:dyDescent="0.25">
      <c r="A4475" t="s">
        <v>431</v>
      </c>
      <c r="B4475" t="s">
        <v>432</v>
      </c>
      <c r="C4475" t="s">
        <v>85</v>
      </c>
      <c r="D4475">
        <v>90</v>
      </c>
      <c r="E4475" t="s">
        <v>86</v>
      </c>
      <c r="F4475" t="s">
        <v>87</v>
      </c>
      <c r="G4475" t="s">
        <v>88</v>
      </c>
      <c r="H4475" t="s">
        <v>89</v>
      </c>
      <c r="I4475" t="s">
        <v>208</v>
      </c>
      <c r="J4475" t="s">
        <v>91</v>
      </c>
      <c r="K4475" t="s">
        <v>209</v>
      </c>
      <c r="L4475">
        <v>2188</v>
      </c>
      <c r="M4475">
        <v>970964</v>
      </c>
      <c r="N4475">
        <v>161475</v>
      </c>
      <c r="O4475">
        <v>32162</v>
      </c>
      <c r="P4475">
        <v>110339</v>
      </c>
      <c r="Q4475" t="s">
        <v>93</v>
      </c>
      <c r="R4475">
        <v>446832</v>
      </c>
    </row>
    <row r="4476" spans="1:18" x14ac:dyDescent="0.25">
      <c r="A4476" t="s">
        <v>431</v>
      </c>
      <c r="B4476" t="s">
        <v>432</v>
      </c>
      <c r="C4476" t="s">
        <v>85</v>
      </c>
      <c r="D4476">
        <v>90</v>
      </c>
      <c r="E4476" t="s">
        <v>86</v>
      </c>
      <c r="F4476" t="s">
        <v>87</v>
      </c>
      <c r="G4476" t="s">
        <v>88</v>
      </c>
      <c r="H4476" t="s">
        <v>89</v>
      </c>
      <c r="I4476" t="s">
        <v>208</v>
      </c>
      <c r="J4476" t="s">
        <v>91</v>
      </c>
      <c r="K4476" t="s">
        <v>209</v>
      </c>
      <c r="L4476">
        <v>3234</v>
      </c>
      <c r="M4476">
        <v>970964</v>
      </c>
      <c r="N4476">
        <v>161475</v>
      </c>
      <c r="O4476">
        <v>32162</v>
      </c>
      <c r="P4476">
        <v>110339</v>
      </c>
      <c r="Q4476" t="s">
        <v>93</v>
      </c>
      <c r="R4476">
        <v>446832</v>
      </c>
    </row>
    <row r="4477" spans="1:18" x14ac:dyDescent="0.25">
      <c r="A4477" t="s">
        <v>431</v>
      </c>
      <c r="B4477" t="s">
        <v>432</v>
      </c>
      <c r="C4477" t="s">
        <v>85</v>
      </c>
      <c r="D4477">
        <v>90</v>
      </c>
      <c r="E4477" t="s">
        <v>86</v>
      </c>
      <c r="F4477" t="s">
        <v>87</v>
      </c>
      <c r="G4477" t="s">
        <v>88</v>
      </c>
      <c r="H4477" t="s">
        <v>89</v>
      </c>
      <c r="I4477" t="s">
        <v>200</v>
      </c>
      <c r="J4477" t="s">
        <v>91</v>
      </c>
      <c r="K4477" t="s">
        <v>201</v>
      </c>
      <c r="L4477">
        <v>19799</v>
      </c>
      <c r="M4477">
        <v>970964</v>
      </c>
      <c r="N4477">
        <v>161475</v>
      </c>
      <c r="O4477">
        <v>32162</v>
      </c>
      <c r="P4477">
        <v>110339</v>
      </c>
      <c r="Q4477" t="s">
        <v>93</v>
      </c>
      <c r="R4477">
        <v>446832</v>
      </c>
    </row>
    <row r="4478" spans="1:18" x14ac:dyDescent="0.25">
      <c r="A4478" t="s">
        <v>431</v>
      </c>
      <c r="B4478" t="s">
        <v>432</v>
      </c>
      <c r="C4478" t="s">
        <v>85</v>
      </c>
      <c r="D4478">
        <v>90</v>
      </c>
      <c r="E4478" t="s">
        <v>86</v>
      </c>
      <c r="F4478" t="s">
        <v>87</v>
      </c>
      <c r="G4478" t="s">
        <v>88</v>
      </c>
      <c r="H4478" t="s">
        <v>89</v>
      </c>
      <c r="I4478" t="s">
        <v>208</v>
      </c>
      <c r="J4478" t="s">
        <v>91</v>
      </c>
      <c r="K4478" t="s">
        <v>209</v>
      </c>
      <c r="L4478">
        <v>3927</v>
      </c>
      <c r="M4478">
        <v>970964</v>
      </c>
      <c r="N4478">
        <v>161475</v>
      </c>
      <c r="O4478">
        <v>32162</v>
      </c>
      <c r="P4478">
        <v>110339</v>
      </c>
      <c r="Q4478" t="s">
        <v>93</v>
      </c>
      <c r="R4478">
        <v>446832</v>
      </c>
    </row>
    <row r="4479" spans="1:18" x14ac:dyDescent="0.25">
      <c r="A4479" t="s">
        <v>431</v>
      </c>
      <c r="B4479" t="s">
        <v>432</v>
      </c>
      <c r="C4479" t="s">
        <v>85</v>
      </c>
      <c r="D4479">
        <v>90</v>
      </c>
      <c r="E4479" t="s">
        <v>86</v>
      </c>
      <c r="F4479" t="s">
        <v>87</v>
      </c>
      <c r="G4479" t="s">
        <v>88</v>
      </c>
      <c r="H4479" t="s">
        <v>89</v>
      </c>
      <c r="I4479" t="s">
        <v>208</v>
      </c>
      <c r="J4479" t="s">
        <v>91</v>
      </c>
      <c r="K4479" t="s">
        <v>209</v>
      </c>
      <c r="L4479">
        <v>561</v>
      </c>
      <c r="M4479">
        <v>970964</v>
      </c>
      <c r="N4479">
        <v>161475</v>
      </c>
      <c r="O4479">
        <v>32162</v>
      </c>
      <c r="P4479">
        <v>110339</v>
      </c>
      <c r="Q4479" t="s">
        <v>93</v>
      </c>
      <c r="R4479">
        <v>446832</v>
      </c>
    </row>
    <row r="4480" spans="1:18" x14ac:dyDescent="0.25">
      <c r="A4480" t="s">
        <v>431</v>
      </c>
      <c r="B4480" t="s">
        <v>432</v>
      </c>
      <c r="C4480" t="s">
        <v>85</v>
      </c>
      <c r="D4480">
        <v>90</v>
      </c>
      <c r="E4480" t="s">
        <v>86</v>
      </c>
      <c r="F4480" t="s">
        <v>87</v>
      </c>
      <c r="G4480" t="s">
        <v>88</v>
      </c>
      <c r="H4480" t="s">
        <v>89</v>
      </c>
      <c r="I4480" t="s">
        <v>208</v>
      </c>
      <c r="J4480" t="s">
        <v>91</v>
      </c>
      <c r="K4480" t="s">
        <v>209</v>
      </c>
      <c r="L4480">
        <v>395</v>
      </c>
      <c r="M4480">
        <v>970964</v>
      </c>
      <c r="N4480">
        <v>161475</v>
      </c>
      <c r="O4480">
        <v>32162</v>
      </c>
      <c r="P4480">
        <v>110339</v>
      </c>
      <c r="Q4480" t="s">
        <v>93</v>
      </c>
      <c r="R4480">
        <v>446832</v>
      </c>
    </row>
    <row r="4481" spans="1:18" x14ac:dyDescent="0.25">
      <c r="A4481" t="s">
        <v>431</v>
      </c>
      <c r="B4481" t="s">
        <v>432</v>
      </c>
      <c r="C4481" t="s">
        <v>85</v>
      </c>
      <c r="D4481">
        <v>90</v>
      </c>
      <c r="E4481" t="s">
        <v>86</v>
      </c>
      <c r="F4481" t="s">
        <v>87</v>
      </c>
      <c r="G4481" t="s">
        <v>88</v>
      </c>
      <c r="H4481" t="s">
        <v>89</v>
      </c>
      <c r="I4481" t="s">
        <v>190</v>
      </c>
      <c r="J4481" t="s">
        <v>91</v>
      </c>
      <c r="K4481" t="s">
        <v>191</v>
      </c>
      <c r="L4481">
        <v>5000</v>
      </c>
      <c r="M4481">
        <v>970964</v>
      </c>
      <c r="N4481">
        <v>161475</v>
      </c>
      <c r="O4481">
        <v>32162</v>
      </c>
      <c r="P4481">
        <v>110339</v>
      </c>
      <c r="Q4481" t="s">
        <v>93</v>
      </c>
      <c r="R4481">
        <v>446832</v>
      </c>
    </row>
    <row r="4482" spans="1:18" x14ac:dyDescent="0.25">
      <c r="A4482" t="s">
        <v>431</v>
      </c>
      <c r="B4482" t="s">
        <v>432</v>
      </c>
      <c r="C4482" t="s">
        <v>85</v>
      </c>
      <c r="D4482">
        <v>90</v>
      </c>
      <c r="E4482" t="s">
        <v>86</v>
      </c>
      <c r="F4482" t="s">
        <v>87</v>
      </c>
      <c r="G4482" t="s">
        <v>88</v>
      </c>
      <c r="H4482" t="s">
        <v>89</v>
      </c>
      <c r="I4482" t="s">
        <v>208</v>
      </c>
      <c r="J4482" t="s">
        <v>91</v>
      </c>
      <c r="K4482" t="s">
        <v>209</v>
      </c>
      <c r="L4482">
        <v>1200</v>
      </c>
      <c r="M4482">
        <v>970964</v>
      </c>
      <c r="N4482">
        <v>161475</v>
      </c>
      <c r="O4482">
        <v>32162</v>
      </c>
      <c r="P4482">
        <v>110339</v>
      </c>
      <c r="Q4482" t="s">
        <v>93</v>
      </c>
      <c r="R4482">
        <v>446832</v>
      </c>
    </row>
    <row r="4483" spans="1:18" x14ac:dyDescent="0.25">
      <c r="A4483" t="s">
        <v>431</v>
      </c>
      <c r="B4483" t="s">
        <v>432</v>
      </c>
      <c r="C4483" t="s">
        <v>85</v>
      </c>
      <c r="D4483">
        <v>90</v>
      </c>
      <c r="E4483" t="s">
        <v>86</v>
      </c>
      <c r="F4483" t="s">
        <v>87</v>
      </c>
      <c r="G4483" t="s">
        <v>88</v>
      </c>
      <c r="H4483" t="s">
        <v>89</v>
      </c>
      <c r="I4483" t="s">
        <v>208</v>
      </c>
      <c r="J4483" t="s">
        <v>91</v>
      </c>
      <c r="K4483" t="s">
        <v>209</v>
      </c>
      <c r="L4483">
        <v>210</v>
      </c>
      <c r="M4483">
        <v>970964</v>
      </c>
      <c r="N4483">
        <v>161475</v>
      </c>
      <c r="O4483">
        <v>32162</v>
      </c>
      <c r="P4483">
        <v>110339</v>
      </c>
      <c r="Q4483" t="s">
        <v>93</v>
      </c>
      <c r="R4483">
        <v>446832</v>
      </c>
    </row>
    <row r="4484" spans="1:18" x14ac:dyDescent="0.25">
      <c r="A4484" t="s">
        <v>431</v>
      </c>
      <c r="B4484" t="s">
        <v>432</v>
      </c>
      <c r="C4484" t="s">
        <v>85</v>
      </c>
      <c r="D4484">
        <v>90</v>
      </c>
      <c r="E4484" t="s">
        <v>86</v>
      </c>
      <c r="F4484" t="s">
        <v>87</v>
      </c>
      <c r="G4484" t="s">
        <v>88</v>
      </c>
      <c r="H4484" t="s">
        <v>89</v>
      </c>
      <c r="I4484" t="s">
        <v>216</v>
      </c>
      <c r="J4484" t="s">
        <v>91</v>
      </c>
      <c r="K4484" t="s">
        <v>217</v>
      </c>
      <c r="L4484">
        <v>9000</v>
      </c>
      <c r="M4484">
        <v>970964</v>
      </c>
      <c r="N4484">
        <v>161475</v>
      </c>
      <c r="O4484">
        <v>32162</v>
      </c>
      <c r="P4484">
        <v>110339</v>
      </c>
      <c r="Q4484" t="s">
        <v>93</v>
      </c>
      <c r="R4484">
        <v>446832</v>
      </c>
    </row>
    <row r="4485" spans="1:18" x14ac:dyDescent="0.25">
      <c r="A4485" t="s">
        <v>431</v>
      </c>
      <c r="B4485" t="s">
        <v>432</v>
      </c>
      <c r="C4485" t="s">
        <v>85</v>
      </c>
      <c r="D4485">
        <v>90</v>
      </c>
      <c r="E4485" t="s">
        <v>86</v>
      </c>
      <c r="F4485" t="s">
        <v>87</v>
      </c>
      <c r="G4485" t="s">
        <v>88</v>
      </c>
      <c r="H4485" t="s">
        <v>89</v>
      </c>
      <c r="I4485" t="s">
        <v>136</v>
      </c>
      <c r="J4485" t="s">
        <v>91</v>
      </c>
      <c r="K4485" t="s">
        <v>137</v>
      </c>
      <c r="L4485">
        <v>3575</v>
      </c>
      <c r="M4485">
        <v>970964</v>
      </c>
      <c r="N4485">
        <v>161475</v>
      </c>
      <c r="O4485">
        <v>32162</v>
      </c>
      <c r="P4485">
        <v>110339</v>
      </c>
      <c r="Q4485" t="s">
        <v>93</v>
      </c>
      <c r="R4485">
        <v>446832</v>
      </c>
    </row>
    <row r="4486" spans="1:18" x14ac:dyDescent="0.25">
      <c r="A4486" t="s">
        <v>433</v>
      </c>
      <c r="B4486" t="s">
        <v>434</v>
      </c>
      <c r="C4486" t="s">
        <v>85</v>
      </c>
      <c r="D4486">
        <v>74</v>
      </c>
      <c r="E4486" t="s">
        <v>86</v>
      </c>
      <c r="F4486" t="s">
        <v>87</v>
      </c>
      <c r="G4486" t="s">
        <v>88</v>
      </c>
      <c r="H4486" t="s">
        <v>89</v>
      </c>
      <c r="I4486" t="s">
        <v>90</v>
      </c>
      <c r="J4486" t="s">
        <v>91</v>
      </c>
      <c r="K4486" t="s">
        <v>92</v>
      </c>
      <c r="L4486">
        <v>0</v>
      </c>
      <c r="M4486">
        <v>615411</v>
      </c>
      <c r="N4486">
        <v>172110</v>
      </c>
      <c r="O4486">
        <v>70289</v>
      </c>
      <c r="P4486">
        <v>123371</v>
      </c>
      <c r="Q4486" t="s">
        <v>93</v>
      </c>
      <c r="R4486">
        <v>447311</v>
      </c>
    </row>
    <row r="4487" spans="1:18" x14ac:dyDescent="0.25">
      <c r="A4487" t="s">
        <v>433</v>
      </c>
      <c r="B4487" t="s">
        <v>434</v>
      </c>
      <c r="C4487" t="s">
        <v>85</v>
      </c>
      <c r="D4487">
        <v>74</v>
      </c>
      <c r="E4487" t="s">
        <v>86</v>
      </c>
      <c r="F4487" t="s">
        <v>87</v>
      </c>
      <c r="G4487" t="s">
        <v>88</v>
      </c>
      <c r="H4487" t="s">
        <v>89</v>
      </c>
      <c r="I4487" t="s">
        <v>94</v>
      </c>
      <c r="J4487" t="s">
        <v>91</v>
      </c>
      <c r="K4487" t="s">
        <v>95</v>
      </c>
      <c r="L4487">
        <v>0</v>
      </c>
      <c r="M4487">
        <v>615411</v>
      </c>
      <c r="N4487">
        <v>172110</v>
      </c>
      <c r="O4487">
        <v>70289</v>
      </c>
      <c r="P4487">
        <v>123371</v>
      </c>
      <c r="Q4487" t="s">
        <v>93</v>
      </c>
      <c r="R4487">
        <v>447311</v>
      </c>
    </row>
    <row r="4488" spans="1:18" x14ac:dyDescent="0.25">
      <c r="A4488" t="s">
        <v>433</v>
      </c>
      <c r="B4488" t="s">
        <v>434</v>
      </c>
      <c r="C4488" t="s">
        <v>85</v>
      </c>
      <c r="D4488">
        <v>74</v>
      </c>
      <c r="E4488" t="s">
        <v>86</v>
      </c>
      <c r="F4488" t="s">
        <v>87</v>
      </c>
      <c r="G4488" t="s">
        <v>88</v>
      </c>
      <c r="H4488" t="s">
        <v>89</v>
      </c>
      <c r="I4488" t="s">
        <v>96</v>
      </c>
      <c r="J4488" t="s">
        <v>91</v>
      </c>
      <c r="K4488" t="s">
        <v>97</v>
      </c>
      <c r="L4488">
        <v>0</v>
      </c>
      <c r="M4488">
        <v>615411</v>
      </c>
      <c r="N4488">
        <v>172110</v>
      </c>
      <c r="O4488">
        <v>70289</v>
      </c>
      <c r="P4488">
        <v>123371</v>
      </c>
      <c r="Q4488" t="s">
        <v>93</v>
      </c>
      <c r="R4488">
        <v>447311</v>
      </c>
    </row>
    <row r="4489" spans="1:18" x14ac:dyDescent="0.25">
      <c r="A4489" t="s">
        <v>433</v>
      </c>
      <c r="B4489" t="s">
        <v>434</v>
      </c>
      <c r="C4489" t="s">
        <v>85</v>
      </c>
      <c r="D4489">
        <v>74</v>
      </c>
      <c r="E4489" t="s">
        <v>86</v>
      </c>
      <c r="F4489" t="s">
        <v>87</v>
      </c>
      <c r="G4489" t="s">
        <v>88</v>
      </c>
      <c r="H4489" t="s">
        <v>89</v>
      </c>
      <c r="I4489" t="s">
        <v>98</v>
      </c>
      <c r="J4489" t="s">
        <v>91</v>
      </c>
      <c r="K4489" t="s">
        <v>99</v>
      </c>
      <c r="L4489">
        <v>0</v>
      </c>
      <c r="M4489">
        <v>615411</v>
      </c>
      <c r="N4489">
        <v>172110</v>
      </c>
      <c r="O4489">
        <v>70289</v>
      </c>
      <c r="P4489">
        <v>123371</v>
      </c>
      <c r="Q4489" t="s">
        <v>93</v>
      </c>
      <c r="R4489">
        <v>447311</v>
      </c>
    </row>
    <row r="4490" spans="1:18" x14ac:dyDescent="0.25">
      <c r="A4490" t="s">
        <v>433</v>
      </c>
      <c r="B4490" t="s">
        <v>434</v>
      </c>
      <c r="C4490" t="s">
        <v>85</v>
      </c>
      <c r="D4490">
        <v>74</v>
      </c>
      <c r="E4490" t="s">
        <v>86</v>
      </c>
      <c r="F4490" t="s">
        <v>87</v>
      </c>
      <c r="G4490" t="s">
        <v>88</v>
      </c>
      <c r="H4490" t="s">
        <v>89</v>
      </c>
      <c r="I4490" t="s">
        <v>100</v>
      </c>
      <c r="J4490" t="s">
        <v>91</v>
      </c>
      <c r="K4490" t="s">
        <v>101</v>
      </c>
      <c r="L4490">
        <v>0</v>
      </c>
      <c r="M4490">
        <v>615411</v>
      </c>
      <c r="N4490">
        <v>172110</v>
      </c>
      <c r="O4490">
        <v>70289</v>
      </c>
      <c r="P4490">
        <v>123371</v>
      </c>
      <c r="Q4490" t="s">
        <v>93</v>
      </c>
      <c r="R4490">
        <v>447311</v>
      </c>
    </row>
    <row r="4491" spans="1:18" x14ac:dyDescent="0.25">
      <c r="A4491" t="s">
        <v>433</v>
      </c>
      <c r="B4491" t="s">
        <v>434</v>
      </c>
      <c r="C4491" t="s">
        <v>85</v>
      </c>
      <c r="D4491">
        <v>74</v>
      </c>
      <c r="E4491" t="s">
        <v>86</v>
      </c>
      <c r="F4491" t="s">
        <v>87</v>
      </c>
      <c r="G4491" t="s">
        <v>88</v>
      </c>
      <c r="H4491" t="s">
        <v>89</v>
      </c>
      <c r="I4491" t="s">
        <v>102</v>
      </c>
      <c r="J4491" t="s">
        <v>91</v>
      </c>
      <c r="K4491" t="s">
        <v>103</v>
      </c>
      <c r="L4491">
        <v>0</v>
      </c>
      <c r="M4491">
        <v>615411</v>
      </c>
      <c r="N4491">
        <v>172110</v>
      </c>
      <c r="O4491">
        <v>70289</v>
      </c>
      <c r="P4491">
        <v>123371</v>
      </c>
      <c r="Q4491" t="s">
        <v>93</v>
      </c>
      <c r="R4491">
        <v>447311</v>
      </c>
    </row>
    <row r="4492" spans="1:18" x14ac:dyDescent="0.25">
      <c r="A4492" t="s">
        <v>433</v>
      </c>
      <c r="B4492" t="s">
        <v>434</v>
      </c>
      <c r="C4492" t="s">
        <v>85</v>
      </c>
      <c r="D4492">
        <v>74</v>
      </c>
      <c r="E4492" t="s">
        <v>86</v>
      </c>
      <c r="F4492" t="s">
        <v>87</v>
      </c>
      <c r="G4492" t="s">
        <v>88</v>
      </c>
      <c r="H4492" t="s">
        <v>89</v>
      </c>
      <c r="I4492" t="s">
        <v>104</v>
      </c>
      <c r="J4492" t="s">
        <v>91</v>
      </c>
      <c r="K4492" t="s">
        <v>105</v>
      </c>
      <c r="L4492">
        <v>0</v>
      </c>
      <c r="M4492">
        <v>615411</v>
      </c>
      <c r="N4492">
        <v>172110</v>
      </c>
      <c r="O4492">
        <v>70289</v>
      </c>
      <c r="P4492">
        <v>123371</v>
      </c>
      <c r="Q4492" t="s">
        <v>93</v>
      </c>
      <c r="R4492">
        <v>447311</v>
      </c>
    </row>
    <row r="4493" spans="1:18" x14ac:dyDescent="0.25">
      <c r="A4493" t="s">
        <v>433</v>
      </c>
      <c r="B4493" t="s">
        <v>434</v>
      </c>
      <c r="C4493" t="s">
        <v>85</v>
      </c>
      <c r="D4493">
        <v>74</v>
      </c>
      <c r="E4493" t="s">
        <v>86</v>
      </c>
      <c r="F4493" t="s">
        <v>87</v>
      </c>
      <c r="G4493" t="s">
        <v>88</v>
      </c>
      <c r="H4493" t="s">
        <v>89</v>
      </c>
      <c r="I4493" t="s">
        <v>106</v>
      </c>
      <c r="J4493" t="s">
        <v>91</v>
      </c>
      <c r="K4493" t="s">
        <v>107</v>
      </c>
      <c r="L4493">
        <v>0</v>
      </c>
      <c r="M4493">
        <v>615411</v>
      </c>
      <c r="N4493">
        <v>172110</v>
      </c>
      <c r="O4493">
        <v>70289</v>
      </c>
      <c r="P4493">
        <v>123371</v>
      </c>
      <c r="Q4493" t="s">
        <v>93</v>
      </c>
      <c r="R4493">
        <v>447311</v>
      </c>
    </row>
    <row r="4494" spans="1:18" x14ac:dyDescent="0.25">
      <c r="A4494" t="s">
        <v>433</v>
      </c>
      <c r="B4494" t="s">
        <v>434</v>
      </c>
      <c r="C4494" t="s">
        <v>85</v>
      </c>
      <c r="D4494">
        <v>74</v>
      </c>
      <c r="E4494" t="s">
        <v>86</v>
      </c>
      <c r="F4494" t="s">
        <v>87</v>
      </c>
      <c r="G4494" t="s">
        <v>88</v>
      </c>
      <c r="H4494" t="s">
        <v>89</v>
      </c>
      <c r="I4494" t="s">
        <v>108</v>
      </c>
      <c r="J4494" t="s">
        <v>91</v>
      </c>
      <c r="K4494" t="s">
        <v>109</v>
      </c>
      <c r="L4494">
        <v>0</v>
      </c>
      <c r="M4494">
        <v>615411</v>
      </c>
      <c r="N4494">
        <v>172110</v>
      </c>
      <c r="O4494">
        <v>70289</v>
      </c>
      <c r="P4494">
        <v>123371</v>
      </c>
      <c r="Q4494" t="s">
        <v>93</v>
      </c>
      <c r="R4494">
        <v>447311</v>
      </c>
    </row>
    <row r="4495" spans="1:18" x14ac:dyDescent="0.25">
      <c r="A4495" t="s">
        <v>433</v>
      </c>
      <c r="B4495" t="s">
        <v>434</v>
      </c>
      <c r="C4495" t="s">
        <v>85</v>
      </c>
      <c r="D4495">
        <v>74</v>
      </c>
      <c r="E4495" t="s">
        <v>86</v>
      </c>
      <c r="F4495" t="s">
        <v>87</v>
      </c>
      <c r="G4495" t="s">
        <v>88</v>
      </c>
      <c r="H4495" t="s">
        <v>89</v>
      </c>
      <c r="I4495" t="s">
        <v>110</v>
      </c>
      <c r="J4495" t="s">
        <v>91</v>
      </c>
      <c r="K4495" t="s">
        <v>111</v>
      </c>
      <c r="L4495">
        <v>0</v>
      </c>
      <c r="M4495">
        <v>615411</v>
      </c>
      <c r="N4495">
        <v>172110</v>
      </c>
      <c r="O4495">
        <v>70289</v>
      </c>
      <c r="P4495">
        <v>123371</v>
      </c>
      <c r="Q4495" t="s">
        <v>93</v>
      </c>
      <c r="R4495">
        <v>447311</v>
      </c>
    </row>
    <row r="4496" spans="1:18" x14ac:dyDescent="0.25">
      <c r="A4496" t="s">
        <v>433</v>
      </c>
      <c r="B4496" t="s">
        <v>434</v>
      </c>
      <c r="C4496" t="s">
        <v>85</v>
      </c>
      <c r="D4496">
        <v>74</v>
      </c>
      <c r="E4496" t="s">
        <v>86</v>
      </c>
      <c r="F4496" t="s">
        <v>87</v>
      </c>
      <c r="G4496" t="s">
        <v>88</v>
      </c>
      <c r="H4496" t="s">
        <v>89</v>
      </c>
      <c r="I4496" t="s">
        <v>112</v>
      </c>
      <c r="J4496" t="s">
        <v>91</v>
      </c>
      <c r="K4496" t="s">
        <v>113</v>
      </c>
      <c r="L4496">
        <v>4172</v>
      </c>
      <c r="M4496">
        <v>615411</v>
      </c>
      <c r="N4496">
        <v>172110</v>
      </c>
      <c r="O4496">
        <v>70289</v>
      </c>
      <c r="P4496">
        <v>123371</v>
      </c>
      <c r="Q4496" t="s">
        <v>93</v>
      </c>
      <c r="R4496">
        <v>447311</v>
      </c>
    </row>
    <row r="4497" spans="1:18" x14ac:dyDescent="0.25">
      <c r="A4497" t="s">
        <v>433</v>
      </c>
      <c r="B4497" t="s">
        <v>434</v>
      </c>
      <c r="C4497" t="s">
        <v>85</v>
      </c>
      <c r="D4497">
        <v>74</v>
      </c>
      <c r="E4497" t="s">
        <v>86</v>
      </c>
      <c r="F4497" t="s">
        <v>87</v>
      </c>
      <c r="G4497" t="s">
        <v>88</v>
      </c>
      <c r="H4497" t="s">
        <v>89</v>
      </c>
      <c r="I4497" t="s">
        <v>114</v>
      </c>
      <c r="J4497" t="s">
        <v>91</v>
      </c>
      <c r="K4497" t="s">
        <v>115</v>
      </c>
      <c r="L4497">
        <v>0</v>
      </c>
      <c r="M4497">
        <v>615411</v>
      </c>
      <c r="N4497">
        <v>172110</v>
      </c>
      <c r="O4497">
        <v>70289</v>
      </c>
      <c r="P4497">
        <v>123371</v>
      </c>
      <c r="Q4497" t="s">
        <v>93</v>
      </c>
      <c r="R4497">
        <v>447311</v>
      </c>
    </row>
    <row r="4498" spans="1:18" x14ac:dyDescent="0.25">
      <c r="A4498" t="s">
        <v>433</v>
      </c>
      <c r="B4498" t="s">
        <v>434</v>
      </c>
      <c r="C4498" t="s">
        <v>85</v>
      </c>
      <c r="D4498">
        <v>74</v>
      </c>
      <c r="E4498" t="s">
        <v>86</v>
      </c>
      <c r="F4498" t="s">
        <v>87</v>
      </c>
      <c r="G4498" t="s">
        <v>88</v>
      </c>
      <c r="H4498" t="s">
        <v>89</v>
      </c>
      <c r="I4498" t="s">
        <v>116</v>
      </c>
      <c r="J4498" t="s">
        <v>91</v>
      </c>
      <c r="K4498" t="s">
        <v>117</v>
      </c>
      <c r="L4498">
        <v>0</v>
      </c>
      <c r="M4498">
        <v>615411</v>
      </c>
      <c r="N4498">
        <v>172110</v>
      </c>
      <c r="O4498">
        <v>70289</v>
      </c>
      <c r="P4498">
        <v>123371</v>
      </c>
      <c r="Q4498" t="s">
        <v>93</v>
      </c>
      <c r="R4498">
        <v>447311</v>
      </c>
    </row>
    <row r="4499" spans="1:18" x14ac:dyDescent="0.25">
      <c r="A4499" t="s">
        <v>433</v>
      </c>
      <c r="B4499" t="s">
        <v>434</v>
      </c>
      <c r="C4499" t="s">
        <v>85</v>
      </c>
      <c r="D4499">
        <v>74</v>
      </c>
      <c r="E4499" t="s">
        <v>86</v>
      </c>
      <c r="F4499" t="s">
        <v>87</v>
      </c>
      <c r="G4499" t="s">
        <v>88</v>
      </c>
      <c r="H4499" t="s">
        <v>89</v>
      </c>
      <c r="I4499" t="s">
        <v>118</v>
      </c>
      <c r="J4499" t="s">
        <v>91</v>
      </c>
      <c r="K4499" t="s">
        <v>119</v>
      </c>
      <c r="L4499">
        <v>0</v>
      </c>
      <c r="M4499">
        <v>615411</v>
      </c>
      <c r="N4499">
        <v>172110</v>
      </c>
      <c r="O4499">
        <v>70289</v>
      </c>
      <c r="P4499">
        <v>123371</v>
      </c>
      <c r="Q4499" t="s">
        <v>93</v>
      </c>
      <c r="R4499">
        <v>447311</v>
      </c>
    </row>
    <row r="4500" spans="1:18" x14ac:dyDescent="0.25">
      <c r="A4500" t="s">
        <v>433</v>
      </c>
      <c r="B4500" t="s">
        <v>434</v>
      </c>
      <c r="C4500" t="s">
        <v>85</v>
      </c>
      <c r="D4500">
        <v>74</v>
      </c>
      <c r="E4500" t="s">
        <v>86</v>
      </c>
      <c r="F4500" t="s">
        <v>87</v>
      </c>
      <c r="G4500" t="s">
        <v>88</v>
      </c>
      <c r="H4500" t="s">
        <v>89</v>
      </c>
      <c r="I4500" t="s">
        <v>120</v>
      </c>
      <c r="J4500" t="s">
        <v>91</v>
      </c>
      <c r="K4500" t="s">
        <v>121</v>
      </c>
      <c r="L4500">
        <v>0</v>
      </c>
      <c r="M4500">
        <v>615411</v>
      </c>
      <c r="N4500">
        <v>172110</v>
      </c>
      <c r="O4500">
        <v>70289</v>
      </c>
      <c r="P4500">
        <v>123371</v>
      </c>
      <c r="Q4500" t="s">
        <v>93</v>
      </c>
      <c r="R4500">
        <v>447311</v>
      </c>
    </row>
    <row r="4501" spans="1:18" x14ac:dyDescent="0.25">
      <c r="A4501" t="s">
        <v>433</v>
      </c>
      <c r="B4501" t="s">
        <v>434</v>
      </c>
      <c r="C4501" t="s">
        <v>85</v>
      </c>
      <c r="D4501">
        <v>74</v>
      </c>
      <c r="E4501" t="s">
        <v>86</v>
      </c>
      <c r="F4501" t="s">
        <v>87</v>
      </c>
      <c r="G4501" t="s">
        <v>88</v>
      </c>
      <c r="H4501" t="s">
        <v>89</v>
      </c>
      <c r="I4501" t="s">
        <v>122</v>
      </c>
      <c r="J4501" t="s">
        <v>91</v>
      </c>
      <c r="K4501" t="s">
        <v>123</v>
      </c>
      <c r="L4501">
        <v>0</v>
      </c>
      <c r="M4501">
        <v>615411</v>
      </c>
      <c r="N4501">
        <v>172110</v>
      </c>
      <c r="O4501">
        <v>70289</v>
      </c>
      <c r="P4501">
        <v>123371</v>
      </c>
      <c r="Q4501" t="s">
        <v>93</v>
      </c>
      <c r="R4501">
        <v>447311</v>
      </c>
    </row>
    <row r="4502" spans="1:18" x14ac:dyDescent="0.25">
      <c r="A4502" t="s">
        <v>433</v>
      </c>
      <c r="B4502" t="s">
        <v>434</v>
      </c>
      <c r="C4502" t="s">
        <v>85</v>
      </c>
      <c r="D4502">
        <v>74</v>
      </c>
      <c r="E4502" t="s">
        <v>86</v>
      </c>
      <c r="F4502" t="s">
        <v>87</v>
      </c>
      <c r="G4502" t="s">
        <v>88</v>
      </c>
      <c r="H4502" t="s">
        <v>89</v>
      </c>
      <c r="I4502" t="s">
        <v>124</v>
      </c>
      <c r="J4502" t="s">
        <v>91</v>
      </c>
      <c r="K4502" t="s">
        <v>125</v>
      </c>
      <c r="L4502">
        <v>0</v>
      </c>
      <c r="M4502">
        <v>615411</v>
      </c>
      <c r="N4502">
        <v>172110</v>
      </c>
      <c r="O4502">
        <v>70289</v>
      </c>
      <c r="P4502">
        <v>123371</v>
      </c>
      <c r="Q4502" t="s">
        <v>93</v>
      </c>
      <c r="R4502">
        <v>447311</v>
      </c>
    </row>
    <row r="4503" spans="1:18" x14ac:dyDescent="0.25">
      <c r="A4503" t="s">
        <v>433</v>
      </c>
      <c r="B4503" t="s">
        <v>434</v>
      </c>
      <c r="C4503" t="s">
        <v>85</v>
      </c>
      <c r="D4503">
        <v>74</v>
      </c>
      <c r="E4503" t="s">
        <v>86</v>
      </c>
      <c r="F4503" t="s">
        <v>87</v>
      </c>
      <c r="G4503" t="s">
        <v>88</v>
      </c>
      <c r="H4503" t="s">
        <v>89</v>
      </c>
      <c r="I4503" t="s">
        <v>126</v>
      </c>
      <c r="J4503" t="s">
        <v>91</v>
      </c>
      <c r="K4503" t="s">
        <v>127</v>
      </c>
      <c r="L4503">
        <v>0</v>
      </c>
      <c r="M4503">
        <v>615411</v>
      </c>
      <c r="N4503">
        <v>172110</v>
      </c>
      <c r="O4503">
        <v>70289</v>
      </c>
      <c r="P4503">
        <v>123371</v>
      </c>
      <c r="Q4503" t="s">
        <v>93</v>
      </c>
      <c r="R4503">
        <v>447311</v>
      </c>
    </row>
    <row r="4504" spans="1:18" x14ac:dyDescent="0.25">
      <c r="A4504" t="s">
        <v>433</v>
      </c>
      <c r="B4504" t="s">
        <v>434</v>
      </c>
      <c r="C4504" t="s">
        <v>85</v>
      </c>
      <c r="D4504">
        <v>74</v>
      </c>
      <c r="E4504" t="s">
        <v>86</v>
      </c>
      <c r="F4504" t="s">
        <v>87</v>
      </c>
      <c r="G4504" t="s">
        <v>88</v>
      </c>
      <c r="H4504" t="s">
        <v>89</v>
      </c>
      <c r="I4504" t="s">
        <v>128</v>
      </c>
      <c r="J4504" t="s">
        <v>91</v>
      </c>
      <c r="K4504" t="s">
        <v>129</v>
      </c>
      <c r="L4504">
        <v>624540</v>
      </c>
      <c r="M4504">
        <v>615411</v>
      </c>
      <c r="N4504">
        <v>172110</v>
      </c>
      <c r="O4504">
        <v>70289</v>
      </c>
      <c r="P4504">
        <v>123371</v>
      </c>
      <c r="Q4504" t="s">
        <v>93</v>
      </c>
      <c r="R4504">
        <v>447311</v>
      </c>
    </row>
    <row r="4505" spans="1:18" x14ac:dyDescent="0.25">
      <c r="A4505" t="s">
        <v>433</v>
      </c>
      <c r="B4505" t="s">
        <v>434</v>
      </c>
      <c r="C4505" t="s">
        <v>85</v>
      </c>
      <c r="D4505">
        <v>74</v>
      </c>
      <c r="E4505" t="s">
        <v>86</v>
      </c>
      <c r="F4505" t="s">
        <v>87</v>
      </c>
      <c r="G4505" t="s">
        <v>88</v>
      </c>
      <c r="H4505" t="s">
        <v>89</v>
      </c>
      <c r="I4505" t="s">
        <v>130</v>
      </c>
      <c r="J4505" t="s">
        <v>91</v>
      </c>
      <c r="K4505" t="s">
        <v>131</v>
      </c>
      <c r="L4505">
        <v>200</v>
      </c>
      <c r="M4505">
        <v>615411</v>
      </c>
      <c r="N4505">
        <v>172110</v>
      </c>
      <c r="O4505">
        <v>70289</v>
      </c>
      <c r="P4505">
        <v>123371</v>
      </c>
      <c r="Q4505" t="s">
        <v>93</v>
      </c>
      <c r="R4505">
        <v>447311</v>
      </c>
    </row>
    <row r="4506" spans="1:18" x14ac:dyDescent="0.25">
      <c r="A4506" t="s">
        <v>433</v>
      </c>
      <c r="B4506" t="s">
        <v>434</v>
      </c>
      <c r="C4506" t="s">
        <v>85</v>
      </c>
      <c r="D4506">
        <v>74</v>
      </c>
      <c r="E4506" t="s">
        <v>86</v>
      </c>
      <c r="F4506" t="s">
        <v>87</v>
      </c>
      <c r="G4506" t="s">
        <v>88</v>
      </c>
      <c r="H4506" t="s">
        <v>89</v>
      </c>
      <c r="I4506" t="s">
        <v>132</v>
      </c>
      <c r="J4506" t="s">
        <v>91</v>
      </c>
      <c r="K4506" t="s">
        <v>133</v>
      </c>
      <c r="L4506">
        <v>-15192</v>
      </c>
      <c r="M4506">
        <v>615411</v>
      </c>
      <c r="N4506">
        <v>172110</v>
      </c>
      <c r="O4506">
        <v>70289</v>
      </c>
      <c r="P4506">
        <v>123371</v>
      </c>
      <c r="Q4506" t="s">
        <v>93</v>
      </c>
      <c r="R4506">
        <v>447311</v>
      </c>
    </row>
    <row r="4507" spans="1:18" x14ac:dyDescent="0.25">
      <c r="A4507" t="s">
        <v>433</v>
      </c>
      <c r="B4507" t="s">
        <v>434</v>
      </c>
      <c r="C4507" t="s">
        <v>85</v>
      </c>
      <c r="D4507">
        <v>74</v>
      </c>
      <c r="E4507" t="s">
        <v>86</v>
      </c>
      <c r="F4507" t="s">
        <v>87</v>
      </c>
      <c r="G4507" t="s">
        <v>88</v>
      </c>
      <c r="H4507" t="s">
        <v>89</v>
      </c>
      <c r="I4507" t="s">
        <v>134</v>
      </c>
      <c r="J4507" t="s">
        <v>91</v>
      </c>
      <c r="K4507" t="s">
        <v>135</v>
      </c>
      <c r="L4507">
        <v>239278</v>
      </c>
      <c r="M4507">
        <v>615411</v>
      </c>
      <c r="N4507">
        <v>172110</v>
      </c>
      <c r="O4507">
        <v>70289</v>
      </c>
      <c r="P4507">
        <v>123371</v>
      </c>
      <c r="Q4507" t="s">
        <v>93</v>
      </c>
      <c r="R4507">
        <v>447311</v>
      </c>
    </row>
    <row r="4508" spans="1:18" x14ac:dyDescent="0.25">
      <c r="A4508" t="s">
        <v>433</v>
      </c>
      <c r="B4508" t="s">
        <v>434</v>
      </c>
      <c r="C4508" t="s">
        <v>85</v>
      </c>
      <c r="D4508">
        <v>74</v>
      </c>
      <c r="E4508" t="s">
        <v>86</v>
      </c>
      <c r="F4508" t="s">
        <v>87</v>
      </c>
      <c r="G4508" t="s">
        <v>88</v>
      </c>
      <c r="H4508" t="s">
        <v>89</v>
      </c>
      <c r="I4508" t="s">
        <v>136</v>
      </c>
      <c r="J4508" t="s">
        <v>91</v>
      </c>
      <c r="K4508" t="s">
        <v>137</v>
      </c>
      <c r="L4508">
        <v>310</v>
      </c>
      <c r="M4508">
        <v>615411</v>
      </c>
      <c r="N4508">
        <v>172110</v>
      </c>
      <c r="O4508">
        <v>70289</v>
      </c>
      <c r="P4508">
        <v>123371</v>
      </c>
      <c r="Q4508" t="s">
        <v>93</v>
      </c>
      <c r="R4508">
        <v>447311</v>
      </c>
    </row>
    <row r="4509" spans="1:18" x14ac:dyDescent="0.25">
      <c r="A4509" t="s">
        <v>433</v>
      </c>
      <c r="B4509" t="s">
        <v>434</v>
      </c>
      <c r="C4509" t="s">
        <v>85</v>
      </c>
      <c r="D4509">
        <v>74</v>
      </c>
      <c r="E4509" t="s">
        <v>86</v>
      </c>
      <c r="F4509" t="s">
        <v>87</v>
      </c>
      <c r="G4509" t="s">
        <v>88</v>
      </c>
      <c r="H4509" t="s">
        <v>89</v>
      </c>
      <c r="I4509" t="s">
        <v>138</v>
      </c>
      <c r="J4509" t="s">
        <v>91</v>
      </c>
      <c r="K4509" t="s">
        <v>139</v>
      </c>
      <c r="L4509">
        <v>34625</v>
      </c>
      <c r="M4509">
        <v>615411</v>
      </c>
      <c r="N4509">
        <v>172110</v>
      </c>
      <c r="O4509">
        <v>70289</v>
      </c>
      <c r="P4509">
        <v>123371</v>
      </c>
      <c r="Q4509" t="s">
        <v>93</v>
      </c>
      <c r="R4509">
        <v>447311</v>
      </c>
    </row>
    <row r="4510" spans="1:18" x14ac:dyDescent="0.25">
      <c r="A4510" t="s">
        <v>433</v>
      </c>
      <c r="B4510" t="s">
        <v>434</v>
      </c>
      <c r="C4510" t="s">
        <v>85</v>
      </c>
      <c r="D4510">
        <v>74</v>
      </c>
      <c r="E4510" t="s">
        <v>86</v>
      </c>
      <c r="F4510" t="s">
        <v>87</v>
      </c>
      <c r="G4510" t="s">
        <v>88</v>
      </c>
      <c r="H4510" t="s">
        <v>89</v>
      </c>
      <c r="I4510" t="s">
        <v>140</v>
      </c>
      <c r="J4510" t="s">
        <v>91</v>
      </c>
      <c r="K4510" t="s">
        <v>141</v>
      </c>
      <c r="L4510">
        <v>3012</v>
      </c>
      <c r="M4510">
        <v>615411</v>
      </c>
      <c r="N4510">
        <v>172110</v>
      </c>
      <c r="O4510">
        <v>70289</v>
      </c>
      <c r="P4510">
        <v>123371</v>
      </c>
      <c r="Q4510" t="s">
        <v>93</v>
      </c>
      <c r="R4510">
        <v>447311</v>
      </c>
    </row>
    <row r="4511" spans="1:18" x14ac:dyDescent="0.25">
      <c r="A4511" t="s">
        <v>433</v>
      </c>
      <c r="B4511" t="s">
        <v>434</v>
      </c>
      <c r="C4511" t="s">
        <v>85</v>
      </c>
      <c r="D4511">
        <v>74</v>
      </c>
      <c r="E4511" t="s">
        <v>86</v>
      </c>
      <c r="F4511" t="s">
        <v>87</v>
      </c>
      <c r="G4511" t="s">
        <v>88</v>
      </c>
      <c r="H4511" t="s">
        <v>89</v>
      </c>
      <c r="I4511" t="s">
        <v>142</v>
      </c>
      <c r="J4511" t="s">
        <v>91</v>
      </c>
      <c r="K4511" t="s">
        <v>143</v>
      </c>
      <c r="L4511">
        <v>0</v>
      </c>
      <c r="M4511">
        <v>615411</v>
      </c>
      <c r="N4511">
        <v>172110</v>
      </c>
      <c r="O4511">
        <v>70289</v>
      </c>
      <c r="P4511">
        <v>123371</v>
      </c>
      <c r="Q4511" t="s">
        <v>93</v>
      </c>
      <c r="R4511">
        <v>447311</v>
      </c>
    </row>
    <row r="4512" spans="1:18" x14ac:dyDescent="0.25">
      <c r="A4512" t="s">
        <v>433</v>
      </c>
      <c r="B4512" t="s">
        <v>434</v>
      </c>
      <c r="C4512" t="s">
        <v>85</v>
      </c>
      <c r="D4512">
        <v>74</v>
      </c>
      <c r="E4512" t="s">
        <v>86</v>
      </c>
      <c r="F4512" t="s">
        <v>87</v>
      </c>
      <c r="G4512" t="s">
        <v>88</v>
      </c>
      <c r="H4512" t="s">
        <v>89</v>
      </c>
      <c r="I4512" t="s">
        <v>144</v>
      </c>
      <c r="J4512" t="s">
        <v>91</v>
      </c>
      <c r="K4512" t="s">
        <v>145</v>
      </c>
      <c r="L4512">
        <v>0</v>
      </c>
      <c r="M4512">
        <v>615411</v>
      </c>
      <c r="N4512">
        <v>172110</v>
      </c>
      <c r="O4512">
        <v>70289</v>
      </c>
      <c r="P4512">
        <v>123371</v>
      </c>
      <c r="Q4512" t="s">
        <v>93</v>
      </c>
      <c r="R4512">
        <v>447311</v>
      </c>
    </row>
    <row r="4513" spans="1:18" x14ac:dyDescent="0.25">
      <c r="A4513" t="s">
        <v>433</v>
      </c>
      <c r="B4513" t="s">
        <v>434</v>
      </c>
      <c r="C4513" t="s">
        <v>85</v>
      </c>
      <c r="D4513">
        <v>74</v>
      </c>
      <c r="E4513" t="s">
        <v>86</v>
      </c>
      <c r="F4513" t="s">
        <v>87</v>
      </c>
      <c r="G4513" t="s">
        <v>88</v>
      </c>
      <c r="H4513" t="s">
        <v>89</v>
      </c>
      <c r="I4513" t="s">
        <v>146</v>
      </c>
      <c r="J4513" t="s">
        <v>91</v>
      </c>
      <c r="K4513" t="s">
        <v>147</v>
      </c>
      <c r="L4513">
        <v>2220</v>
      </c>
      <c r="M4513">
        <v>615411</v>
      </c>
      <c r="N4513">
        <v>172110</v>
      </c>
      <c r="O4513">
        <v>70289</v>
      </c>
      <c r="P4513">
        <v>123371</v>
      </c>
      <c r="Q4513" t="s">
        <v>93</v>
      </c>
      <c r="R4513">
        <v>447311</v>
      </c>
    </row>
    <row r="4514" spans="1:18" x14ac:dyDescent="0.25">
      <c r="A4514" t="s">
        <v>433</v>
      </c>
      <c r="B4514" t="s">
        <v>434</v>
      </c>
      <c r="C4514" t="s">
        <v>85</v>
      </c>
      <c r="D4514">
        <v>74</v>
      </c>
      <c r="E4514" t="s">
        <v>86</v>
      </c>
      <c r="F4514" t="s">
        <v>87</v>
      </c>
      <c r="G4514" t="s">
        <v>88</v>
      </c>
      <c r="H4514" t="s">
        <v>89</v>
      </c>
      <c r="I4514" t="s">
        <v>148</v>
      </c>
      <c r="J4514" t="s">
        <v>91</v>
      </c>
      <c r="K4514" t="s">
        <v>149</v>
      </c>
      <c r="L4514">
        <v>0</v>
      </c>
      <c r="M4514">
        <v>615411</v>
      </c>
      <c r="N4514">
        <v>172110</v>
      </c>
      <c r="O4514">
        <v>70289</v>
      </c>
      <c r="P4514">
        <v>123371</v>
      </c>
      <c r="Q4514" t="s">
        <v>93</v>
      </c>
      <c r="R4514">
        <v>447311</v>
      </c>
    </row>
    <row r="4515" spans="1:18" x14ac:dyDescent="0.25">
      <c r="A4515" t="s">
        <v>433</v>
      </c>
      <c r="B4515" t="s">
        <v>434</v>
      </c>
      <c r="C4515" t="s">
        <v>85</v>
      </c>
      <c r="D4515">
        <v>74</v>
      </c>
      <c r="E4515" t="s">
        <v>86</v>
      </c>
      <c r="F4515" t="s">
        <v>87</v>
      </c>
      <c r="G4515" t="s">
        <v>88</v>
      </c>
      <c r="H4515" t="s">
        <v>89</v>
      </c>
      <c r="I4515" t="s">
        <v>150</v>
      </c>
      <c r="J4515" t="s">
        <v>91</v>
      </c>
      <c r="K4515" t="s">
        <v>151</v>
      </c>
      <c r="L4515">
        <v>11039</v>
      </c>
      <c r="M4515">
        <v>615411</v>
      </c>
      <c r="N4515">
        <v>172110</v>
      </c>
      <c r="O4515">
        <v>70289</v>
      </c>
      <c r="P4515">
        <v>123371</v>
      </c>
      <c r="Q4515" t="s">
        <v>93</v>
      </c>
      <c r="R4515">
        <v>447311</v>
      </c>
    </row>
    <row r="4516" spans="1:18" x14ac:dyDescent="0.25">
      <c r="A4516" t="s">
        <v>433</v>
      </c>
      <c r="B4516" t="s">
        <v>434</v>
      </c>
      <c r="C4516" t="s">
        <v>85</v>
      </c>
      <c r="D4516">
        <v>74</v>
      </c>
      <c r="E4516" t="s">
        <v>86</v>
      </c>
      <c r="F4516" t="s">
        <v>87</v>
      </c>
      <c r="G4516" t="s">
        <v>88</v>
      </c>
      <c r="H4516" t="s">
        <v>89</v>
      </c>
      <c r="I4516" t="s">
        <v>152</v>
      </c>
      <c r="J4516" t="s">
        <v>91</v>
      </c>
      <c r="K4516" t="s">
        <v>153</v>
      </c>
      <c r="L4516">
        <v>8040</v>
      </c>
      <c r="M4516">
        <v>615411</v>
      </c>
      <c r="N4516">
        <v>172110</v>
      </c>
      <c r="O4516">
        <v>70289</v>
      </c>
      <c r="P4516">
        <v>123371</v>
      </c>
      <c r="Q4516" t="s">
        <v>93</v>
      </c>
      <c r="R4516">
        <v>447311</v>
      </c>
    </row>
    <row r="4517" spans="1:18" x14ac:dyDescent="0.25">
      <c r="A4517" t="s">
        <v>433</v>
      </c>
      <c r="B4517" t="s">
        <v>434</v>
      </c>
      <c r="C4517" t="s">
        <v>85</v>
      </c>
      <c r="D4517">
        <v>74</v>
      </c>
      <c r="E4517" t="s">
        <v>86</v>
      </c>
      <c r="F4517" t="s">
        <v>87</v>
      </c>
      <c r="G4517" t="s">
        <v>88</v>
      </c>
      <c r="H4517" t="s">
        <v>89</v>
      </c>
      <c r="I4517" t="s">
        <v>154</v>
      </c>
      <c r="J4517" t="s">
        <v>91</v>
      </c>
      <c r="K4517" t="s">
        <v>155</v>
      </c>
      <c r="L4517">
        <v>0</v>
      </c>
      <c r="M4517">
        <v>615411</v>
      </c>
      <c r="N4517">
        <v>172110</v>
      </c>
      <c r="O4517">
        <v>70289</v>
      </c>
      <c r="P4517">
        <v>123371</v>
      </c>
      <c r="Q4517" t="s">
        <v>93</v>
      </c>
      <c r="R4517">
        <v>447311</v>
      </c>
    </row>
    <row r="4518" spans="1:18" x14ac:dyDescent="0.25">
      <c r="A4518" t="s">
        <v>433</v>
      </c>
      <c r="B4518" t="s">
        <v>434</v>
      </c>
      <c r="C4518" t="s">
        <v>85</v>
      </c>
      <c r="D4518">
        <v>74</v>
      </c>
      <c r="E4518" t="s">
        <v>86</v>
      </c>
      <c r="F4518" t="s">
        <v>87</v>
      </c>
      <c r="G4518" t="s">
        <v>88</v>
      </c>
      <c r="H4518" t="s">
        <v>89</v>
      </c>
      <c r="I4518" t="s">
        <v>156</v>
      </c>
      <c r="J4518" t="s">
        <v>91</v>
      </c>
      <c r="K4518" t="s">
        <v>157</v>
      </c>
      <c r="L4518">
        <v>500</v>
      </c>
      <c r="M4518">
        <v>615411</v>
      </c>
      <c r="N4518">
        <v>172110</v>
      </c>
      <c r="O4518">
        <v>70289</v>
      </c>
      <c r="P4518">
        <v>123371</v>
      </c>
      <c r="Q4518" t="s">
        <v>93</v>
      </c>
      <c r="R4518">
        <v>447311</v>
      </c>
    </row>
    <row r="4519" spans="1:18" x14ac:dyDescent="0.25">
      <c r="A4519" t="s">
        <v>433</v>
      </c>
      <c r="B4519" t="s">
        <v>434</v>
      </c>
      <c r="C4519" t="s">
        <v>85</v>
      </c>
      <c r="D4519">
        <v>74</v>
      </c>
      <c r="E4519" t="s">
        <v>86</v>
      </c>
      <c r="F4519" t="s">
        <v>87</v>
      </c>
      <c r="G4519" t="s">
        <v>88</v>
      </c>
      <c r="H4519" t="s">
        <v>89</v>
      </c>
      <c r="I4519" t="s">
        <v>158</v>
      </c>
      <c r="J4519" t="s">
        <v>91</v>
      </c>
      <c r="K4519" t="s">
        <v>159</v>
      </c>
      <c r="L4519">
        <v>500</v>
      </c>
      <c r="M4519">
        <v>615411</v>
      </c>
      <c r="N4519">
        <v>172110</v>
      </c>
      <c r="O4519">
        <v>70289</v>
      </c>
      <c r="P4519">
        <v>123371</v>
      </c>
      <c r="Q4519" t="s">
        <v>93</v>
      </c>
      <c r="R4519">
        <v>447311</v>
      </c>
    </row>
    <row r="4520" spans="1:18" x14ac:dyDescent="0.25">
      <c r="A4520" t="s">
        <v>433</v>
      </c>
      <c r="B4520" t="s">
        <v>434</v>
      </c>
      <c r="C4520" t="s">
        <v>85</v>
      </c>
      <c r="D4520">
        <v>74</v>
      </c>
      <c r="E4520" t="s">
        <v>86</v>
      </c>
      <c r="F4520" t="s">
        <v>87</v>
      </c>
      <c r="G4520" t="s">
        <v>88</v>
      </c>
      <c r="H4520" t="s">
        <v>89</v>
      </c>
      <c r="I4520" t="s">
        <v>160</v>
      </c>
      <c r="J4520" t="s">
        <v>91</v>
      </c>
      <c r="K4520" t="s">
        <v>161</v>
      </c>
      <c r="L4520">
        <v>300</v>
      </c>
      <c r="M4520">
        <v>615411</v>
      </c>
      <c r="N4520">
        <v>172110</v>
      </c>
      <c r="O4520">
        <v>70289</v>
      </c>
      <c r="P4520">
        <v>123371</v>
      </c>
      <c r="Q4520" t="s">
        <v>93</v>
      </c>
      <c r="R4520">
        <v>447311</v>
      </c>
    </row>
    <row r="4521" spans="1:18" x14ac:dyDescent="0.25">
      <c r="A4521" t="s">
        <v>433</v>
      </c>
      <c r="B4521" t="s">
        <v>434</v>
      </c>
      <c r="C4521" t="s">
        <v>85</v>
      </c>
      <c r="D4521">
        <v>74</v>
      </c>
      <c r="E4521" t="s">
        <v>86</v>
      </c>
      <c r="F4521" t="s">
        <v>87</v>
      </c>
      <c r="G4521" t="s">
        <v>88</v>
      </c>
      <c r="H4521" t="s">
        <v>89</v>
      </c>
      <c r="I4521" t="s">
        <v>162</v>
      </c>
      <c r="J4521" t="s">
        <v>91</v>
      </c>
      <c r="K4521" t="s">
        <v>163</v>
      </c>
      <c r="L4521">
        <v>75</v>
      </c>
      <c r="M4521">
        <v>615411</v>
      </c>
      <c r="N4521">
        <v>172110</v>
      </c>
      <c r="O4521">
        <v>70289</v>
      </c>
      <c r="P4521">
        <v>123371</v>
      </c>
      <c r="Q4521" t="s">
        <v>93</v>
      </c>
      <c r="R4521">
        <v>447311</v>
      </c>
    </row>
    <row r="4522" spans="1:18" x14ac:dyDescent="0.25">
      <c r="A4522" t="s">
        <v>433</v>
      </c>
      <c r="B4522" t="s">
        <v>434</v>
      </c>
      <c r="C4522" t="s">
        <v>85</v>
      </c>
      <c r="D4522">
        <v>74</v>
      </c>
      <c r="E4522" t="s">
        <v>86</v>
      </c>
      <c r="F4522" t="s">
        <v>87</v>
      </c>
      <c r="G4522" t="s">
        <v>88</v>
      </c>
      <c r="H4522" t="s">
        <v>89</v>
      </c>
      <c r="I4522" t="s">
        <v>164</v>
      </c>
      <c r="J4522" t="s">
        <v>91</v>
      </c>
      <c r="K4522" t="s">
        <v>165</v>
      </c>
      <c r="L4522">
        <v>2500</v>
      </c>
      <c r="M4522">
        <v>615411</v>
      </c>
      <c r="N4522">
        <v>172110</v>
      </c>
      <c r="O4522">
        <v>70289</v>
      </c>
      <c r="P4522">
        <v>123371</v>
      </c>
      <c r="Q4522" t="s">
        <v>93</v>
      </c>
      <c r="R4522">
        <v>447311</v>
      </c>
    </row>
    <row r="4523" spans="1:18" x14ac:dyDescent="0.25">
      <c r="A4523" t="s">
        <v>433</v>
      </c>
      <c r="B4523" t="s">
        <v>434</v>
      </c>
      <c r="C4523" t="s">
        <v>85</v>
      </c>
      <c r="D4523">
        <v>74</v>
      </c>
      <c r="E4523" t="s">
        <v>86</v>
      </c>
      <c r="F4523" t="s">
        <v>87</v>
      </c>
      <c r="G4523" t="s">
        <v>88</v>
      </c>
      <c r="H4523" t="s">
        <v>89</v>
      </c>
      <c r="I4523" t="s">
        <v>166</v>
      </c>
      <c r="J4523" t="s">
        <v>91</v>
      </c>
      <c r="K4523" t="s">
        <v>167</v>
      </c>
      <c r="L4523">
        <v>0</v>
      </c>
      <c r="M4523">
        <v>615411</v>
      </c>
      <c r="N4523">
        <v>172110</v>
      </c>
      <c r="O4523">
        <v>70289</v>
      </c>
      <c r="P4523">
        <v>123371</v>
      </c>
      <c r="Q4523" t="s">
        <v>93</v>
      </c>
      <c r="R4523">
        <v>447311</v>
      </c>
    </row>
    <row r="4524" spans="1:18" x14ac:dyDescent="0.25">
      <c r="A4524" t="s">
        <v>433</v>
      </c>
      <c r="B4524" t="s">
        <v>434</v>
      </c>
      <c r="C4524" t="s">
        <v>85</v>
      </c>
      <c r="D4524">
        <v>74</v>
      </c>
      <c r="E4524" t="s">
        <v>86</v>
      </c>
      <c r="F4524" t="s">
        <v>87</v>
      </c>
      <c r="G4524" t="s">
        <v>88</v>
      </c>
      <c r="H4524" t="s">
        <v>89</v>
      </c>
      <c r="I4524" t="s">
        <v>168</v>
      </c>
      <c r="J4524" t="s">
        <v>91</v>
      </c>
      <c r="K4524" t="s">
        <v>169</v>
      </c>
      <c r="L4524">
        <v>300</v>
      </c>
      <c r="M4524">
        <v>615411</v>
      </c>
      <c r="N4524">
        <v>172110</v>
      </c>
      <c r="O4524">
        <v>70289</v>
      </c>
      <c r="P4524">
        <v>123371</v>
      </c>
      <c r="Q4524" t="s">
        <v>93</v>
      </c>
      <c r="R4524">
        <v>447311</v>
      </c>
    </row>
    <row r="4525" spans="1:18" x14ac:dyDescent="0.25">
      <c r="A4525" t="s">
        <v>433</v>
      </c>
      <c r="B4525" t="s">
        <v>434</v>
      </c>
      <c r="C4525" t="s">
        <v>85</v>
      </c>
      <c r="D4525">
        <v>74</v>
      </c>
      <c r="E4525" t="s">
        <v>86</v>
      </c>
      <c r="F4525" t="s">
        <v>87</v>
      </c>
      <c r="G4525" t="s">
        <v>88</v>
      </c>
      <c r="H4525" t="s">
        <v>89</v>
      </c>
      <c r="I4525" t="s">
        <v>170</v>
      </c>
      <c r="J4525" t="s">
        <v>91</v>
      </c>
      <c r="K4525" t="s">
        <v>171</v>
      </c>
      <c r="L4525">
        <v>5193</v>
      </c>
      <c r="M4525">
        <v>615411</v>
      </c>
      <c r="N4525">
        <v>172110</v>
      </c>
      <c r="O4525">
        <v>70289</v>
      </c>
      <c r="P4525">
        <v>123371</v>
      </c>
      <c r="Q4525" t="s">
        <v>93</v>
      </c>
      <c r="R4525">
        <v>447311</v>
      </c>
    </row>
    <row r="4526" spans="1:18" x14ac:dyDescent="0.25">
      <c r="A4526" t="s">
        <v>433</v>
      </c>
      <c r="B4526" t="s">
        <v>434</v>
      </c>
      <c r="C4526" t="s">
        <v>85</v>
      </c>
      <c r="D4526">
        <v>74</v>
      </c>
      <c r="E4526" t="s">
        <v>86</v>
      </c>
      <c r="F4526" t="s">
        <v>87</v>
      </c>
      <c r="G4526" t="s">
        <v>88</v>
      </c>
      <c r="H4526" t="s">
        <v>89</v>
      </c>
      <c r="I4526" t="s">
        <v>172</v>
      </c>
      <c r="J4526" t="s">
        <v>91</v>
      </c>
      <c r="K4526" t="s">
        <v>173</v>
      </c>
      <c r="L4526">
        <v>0</v>
      </c>
      <c r="M4526">
        <v>615411</v>
      </c>
      <c r="N4526">
        <v>172110</v>
      </c>
      <c r="O4526">
        <v>70289</v>
      </c>
      <c r="P4526">
        <v>123371</v>
      </c>
      <c r="Q4526" t="s">
        <v>93</v>
      </c>
      <c r="R4526">
        <v>447311</v>
      </c>
    </row>
    <row r="4527" spans="1:18" x14ac:dyDescent="0.25">
      <c r="A4527" t="s">
        <v>433</v>
      </c>
      <c r="B4527" t="s">
        <v>434</v>
      </c>
      <c r="C4527" t="s">
        <v>85</v>
      </c>
      <c r="D4527">
        <v>74</v>
      </c>
      <c r="E4527" t="s">
        <v>86</v>
      </c>
      <c r="F4527" t="s">
        <v>87</v>
      </c>
      <c r="G4527" t="s">
        <v>88</v>
      </c>
      <c r="H4527" t="s">
        <v>89</v>
      </c>
      <c r="I4527" t="s">
        <v>174</v>
      </c>
      <c r="J4527" t="s">
        <v>91</v>
      </c>
      <c r="K4527" t="s">
        <v>175</v>
      </c>
      <c r="L4527">
        <v>0</v>
      </c>
      <c r="M4527">
        <v>615411</v>
      </c>
      <c r="N4527">
        <v>172110</v>
      </c>
      <c r="O4527">
        <v>70289</v>
      </c>
      <c r="P4527">
        <v>123371</v>
      </c>
      <c r="Q4527" t="s">
        <v>93</v>
      </c>
      <c r="R4527">
        <v>447311</v>
      </c>
    </row>
    <row r="4528" spans="1:18" x14ac:dyDescent="0.25">
      <c r="A4528" t="s">
        <v>433</v>
      </c>
      <c r="B4528" t="s">
        <v>434</v>
      </c>
      <c r="C4528" t="s">
        <v>85</v>
      </c>
      <c r="D4528">
        <v>74</v>
      </c>
      <c r="E4528" t="s">
        <v>86</v>
      </c>
      <c r="F4528" t="s">
        <v>87</v>
      </c>
      <c r="G4528" t="s">
        <v>88</v>
      </c>
      <c r="H4528" t="s">
        <v>89</v>
      </c>
      <c r="I4528" t="s">
        <v>176</v>
      </c>
      <c r="J4528" t="s">
        <v>91</v>
      </c>
      <c r="K4528" t="s">
        <v>177</v>
      </c>
      <c r="L4528">
        <v>0</v>
      </c>
      <c r="M4528">
        <v>615411</v>
      </c>
      <c r="N4528">
        <v>172110</v>
      </c>
      <c r="O4528">
        <v>70289</v>
      </c>
      <c r="P4528">
        <v>123371</v>
      </c>
      <c r="Q4528" t="s">
        <v>93</v>
      </c>
      <c r="R4528">
        <v>447311</v>
      </c>
    </row>
    <row r="4529" spans="1:18" x14ac:dyDescent="0.25">
      <c r="A4529" t="s">
        <v>433</v>
      </c>
      <c r="B4529" t="s">
        <v>434</v>
      </c>
      <c r="C4529" t="s">
        <v>85</v>
      </c>
      <c r="D4529">
        <v>74</v>
      </c>
      <c r="E4529" t="s">
        <v>86</v>
      </c>
      <c r="F4529" t="s">
        <v>87</v>
      </c>
      <c r="G4529" t="s">
        <v>88</v>
      </c>
      <c r="H4529" t="s">
        <v>89</v>
      </c>
      <c r="I4529" t="s">
        <v>178</v>
      </c>
      <c r="J4529" t="s">
        <v>91</v>
      </c>
      <c r="K4529" t="s">
        <v>179</v>
      </c>
      <c r="L4529">
        <v>46400</v>
      </c>
      <c r="M4529">
        <v>615411</v>
      </c>
      <c r="N4529">
        <v>172110</v>
      </c>
      <c r="O4529">
        <v>70289</v>
      </c>
      <c r="P4529">
        <v>123371</v>
      </c>
      <c r="Q4529" t="s">
        <v>93</v>
      </c>
      <c r="R4529">
        <v>447311</v>
      </c>
    </row>
    <row r="4530" spans="1:18" x14ac:dyDescent="0.25">
      <c r="A4530" t="s">
        <v>433</v>
      </c>
      <c r="B4530" t="s">
        <v>434</v>
      </c>
      <c r="C4530" t="s">
        <v>85</v>
      </c>
      <c r="D4530">
        <v>74</v>
      </c>
      <c r="E4530" t="s">
        <v>86</v>
      </c>
      <c r="F4530" t="s">
        <v>87</v>
      </c>
      <c r="G4530" t="s">
        <v>88</v>
      </c>
      <c r="H4530" t="s">
        <v>89</v>
      </c>
      <c r="I4530" t="s">
        <v>180</v>
      </c>
      <c r="J4530" t="s">
        <v>91</v>
      </c>
      <c r="K4530" t="s">
        <v>181</v>
      </c>
      <c r="L4530">
        <v>33792</v>
      </c>
      <c r="M4530">
        <v>615411</v>
      </c>
      <c r="N4530">
        <v>172110</v>
      </c>
      <c r="O4530">
        <v>70289</v>
      </c>
      <c r="P4530">
        <v>123371</v>
      </c>
      <c r="Q4530" t="s">
        <v>93</v>
      </c>
      <c r="R4530">
        <v>447311</v>
      </c>
    </row>
    <row r="4531" spans="1:18" x14ac:dyDescent="0.25">
      <c r="A4531" t="s">
        <v>433</v>
      </c>
      <c r="B4531" t="s">
        <v>434</v>
      </c>
      <c r="C4531" t="s">
        <v>85</v>
      </c>
      <c r="D4531">
        <v>74</v>
      </c>
      <c r="E4531" t="s">
        <v>86</v>
      </c>
      <c r="F4531" t="s">
        <v>87</v>
      </c>
      <c r="G4531" t="s">
        <v>88</v>
      </c>
      <c r="H4531" t="s">
        <v>89</v>
      </c>
      <c r="I4531" t="s">
        <v>182</v>
      </c>
      <c r="J4531" t="s">
        <v>91</v>
      </c>
      <c r="K4531" t="s">
        <v>183</v>
      </c>
      <c r="L4531">
        <v>0</v>
      </c>
      <c r="M4531">
        <v>615411</v>
      </c>
      <c r="N4531">
        <v>172110</v>
      </c>
      <c r="O4531">
        <v>70289</v>
      </c>
      <c r="P4531">
        <v>123371</v>
      </c>
      <c r="Q4531" t="s">
        <v>93</v>
      </c>
      <c r="R4531">
        <v>447311</v>
      </c>
    </row>
    <row r="4532" spans="1:18" x14ac:dyDescent="0.25">
      <c r="A4532" t="s">
        <v>433</v>
      </c>
      <c r="B4532" t="s">
        <v>434</v>
      </c>
      <c r="C4532" t="s">
        <v>85</v>
      </c>
      <c r="D4532">
        <v>74</v>
      </c>
      <c r="E4532" t="s">
        <v>86</v>
      </c>
      <c r="F4532" t="s">
        <v>87</v>
      </c>
      <c r="G4532" t="s">
        <v>88</v>
      </c>
      <c r="H4532" t="s">
        <v>89</v>
      </c>
      <c r="I4532" t="s">
        <v>184</v>
      </c>
      <c r="J4532" t="s">
        <v>91</v>
      </c>
      <c r="K4532" t="s">
        <v>185</v>
      </c>
      <c r="L4532">
        <v>0</v>
      </c>
      <c r="M4532">
        <v>615411</v>
      </c>
      <c r="N4532">
        <v>172110</v>
      </c>
      <c r="O4532">
        <v>70289</v>
      </c>
      <c r="P4532">
        <v>123371</v>
      </c>
      <c r="Q4532" t="s">
        <v>93</v>
      </c>
      <c r="R4532">
        <v>447311</v>
      </c>
    </row>
    <row r="4533" spans="1:18" x14ac:dyDescent="0.25">
      <c r="A4533" t="s">
        <v>433</v>
      </c>
      <c r="B4533" t="s">
        <v>434</v>
      </c>
      <c r="C4533" t="s">
        <v>85</v>
      </c>
      <c r="D4533">
        <v>74</v>
      </c>
      <c r="E4533" t="s">
        <v>86</v>
      </c>
      <c r="F4533" t="s">
        <v>87</v>
      </c>
      <c r="G4533" t="s">
        <v>88</v>
      </c>
      <c r="H4533" t="s">
        <v>89</v>
      </c>
      <c r="I4533" t="s">
        <v>186</v>
      </c>
      <c r="J4533" t="s">
        <v>91</v>
      </c>
      <c r="K4533" t="s">
        <v>187</v>
      </c>
      <c r="L4533">
        <v>0</v>
      </c>
      <c r="M4533">
        <v>615411</v>
      </c>
      <c r="N4533">
        <v>172110</v>
      </c>
      <c r="O4533">
        <v>70289</v>
      </c>
      <c r="P4533">
        <v>123371</v>
      </c>
      <c r="Q4533" t="s">
        <v>93</v>
      </c>
      <c r="R4533">
        <v>447311</v>
      </c>
    </row>
    <row r="4534" spans="1:18" x14ac:dyDescent="0.25">
      <c r="A4534" t="s">
        <v>433</v>
      </c>
      <c r="B4534" t="s">
        <v>434</v>
      </c>
      <c r="C4534" t="s">
        <v>85</v>
      </c>
      <c r="D4534">
        <v>74</v>
      </c>
      <c r="E4534" t="s">
        <v>86</v>
      </c>
      <c r="F4534" t="s">
        <v>87</v>
      </c>
      <c r="G4534" t="s">
        <v>88</v>
      </c>
      <c r="H4534" t="s">
        <v>89</v>
      </c>
      <c r="I4534" t="s">
        <v>188</v>
      </c>
      <c r="J4534" t="s">
        <v>91</v>
      </c>
      <c r="K4534" t="s">
        <v>189</v>
      </c>
      <c r="L4534">
        <v>0</v>
      </c>
      <c r="M4534">
        <v>615411</v>
      </c>
      <c r="N4534">
        <v>172110</v>
      </c>
      <c r="O4534">
        <v>70289</v>
      </c>
      <c r="P4534">
        <v>123371</v>
      </c>
      <c r="Q4534" t="s">
        <v>93</v>
      </c>
      <c r="R4534">
        <v>447311</v>
      </c>
    </row>
    <row r="4535" spans="1:18" x14ac:dyDescent="0.25">
      <c r="A4535" t="s">
        <v>433</v>
      </c>
      <c r="B4535" t="s">
        <v>434</v>
      </c>
      <c r="C4535" t="s">
        <v>85</v>
      </c>
      <c r="D4535">
        <v>74</v>
      </c>
      <c r="E4535" t="s">
        <v>86</v>
      </c>
      <c r="F4535" t="s">
        <v>87</v>
      </c>
      <c r="G4535" t="s">
        <v>88</v>
      </c>
      <c r="H4535" t="s">
        <v>89</v>
      </c>
      <c r="I4535" t="s">
        <v>190</v>
      </c>
      <c r="J4535" t="s">
        <v>91</v>
      </c>
      <c r="K4535" t="s">
        <v>191</v>
      </c>
      <c r="L4535">
        <v>450</v>
      </c>
      <c r="M4535">
        <v>615411</v>
      </c>
      <c r="N4535">
        <v>172110</v>
      </c>
      <c r="O4535">
        <v>70289</v>
      </c>
      <c r="P4535">
        <v>123371</v>
      </c>
      <c r="Q4535" t="s">
        <v>93</v>
      </c>
      <c r="R4535">
        <v>447311</v>
      </c>
    </row>
    <row r="4536" spans="1:18" x14ac:dyDescent="0.25">
      <c r="A4536" t="s">
        <v>433</v>
      </c>
      <c r="B4536" t="s">
        <v>434</v>
      </c>
      <c r="C4536" t="s">
        <v>85</v>
      </c>
      <c r="D4536">
        <v>74</v>
      </c>
      <c r="E4536" t="s">
        <v>86</v>
      </c>
      <c r="F4536" t="s">
        <v>87</v>
      </c>
      <c r="G4536" t="s">
        <v>88</v>
      </c>
      <c r="H4536" t="s">
        <v>89</v>
      </c>
      <c r="I4536" t="s">
        <v>192</v>
      </c>
      <c r="J4536" t="s">
        <v>91</v>
      </c>
      <c r="K4536" t="s">
        <v>193</v>
      </c>
      <c r="L4536">
        <v>129</v>
      </c>
      <c r="M4536">
        <v>615411</v>
      </c>
      <c r="N4536">
        <v>172110</v>
      </c>
      <c r="O4536">
        <v>70289</v>
      </c>
      <c r="P4536">
        <v>123371</v>
      </c>
      <c r="Q4536" t="s">
        <v>93</v>
      </c>
      <c r="R4536">
        <v>447311</v>
      </c>
    </row>
    <row r="4537" spans="1:18" x14ac:dyDescent="0.25">
      <c r="A4537" t="s">
        <v>433</v>
      </c>
      <c r="B4537" t="s">
        <v>434</v>
      </c>
      <c r="C4537" t="s">
        <v>85</v>
      </c>
      <c r="D4537">
        <v>74</v>
      </c>
      <c r="E4537" t="s">
        <v>86</v>
      </c>
      <c r="F4537" t="s">
        <v>87</v>
      </c>
      <c r="G4537" t="s">
        <v>88</v>
      </c>
      <c r="H4537" t="s">
        <v>89</v>
      </c>
      <c r="I4537" t="s">
        <v>194</v>
      </c>
      <c r="J4537" t="s">
        <v>91</v>
      </c>
      <c r="K4537" t="s">
        <v>195</v>
      </c>
      <c r="L4537">
        <v>32169</v>
      </c>
      <c r="M4537">
        <v>615411</v>
      </c>
      <c r="N4537">
        <v>172110</v>
      </c>
      <c r="O4537">
        <v>70289</v>
      </c>
      <c r="P4537">
        <v>123371</v>
      </c>
      <c r="Q4537" t="s">
        <v>93</v>
      </c>
      <c r="R4537">
        <v>447311</v>
      </c>
    </row>
    <row r="4538" spans="1:18" x14ac:dyDescent="0.25">
      <c r="A4538" t="s">
        <v>433</v>
      </c>
      <c r="B4538" t="s">
        <v>434</v>
      </c>
      <c r="C4538" t="s">
        <v>85</v>
      </c>
      <c r="D4538">
        <v>74</v>
      </c>
      <c r="E4538" t="s">
        <v>86</v>
      </c>
      <c r="F4538" t="s">
        <v>87</v>
      </c>
      <c r="G4538" t="s">
        <v>88</v>
      </c>
      <c r="H4538" t="s">
        <v>89</v>
      </c>
      <c r="I4538" t="s">
        <v>196</v>
      </c>
      <c r="J4538" t="s">
        <v>91</v>
      </c>
      <c r="K4538" t="s">
        <v>197</v>
      </c>
      <c r="L4538">
        <v>14781</v>
      </c>
      <c r="M4538">
        <v>615411</v>
      </c>
      <c r="N4538">
        <v>172110</v>
      </c>
      <c r="O4538">
        <v>70289</v>
      </c>
      <c r="P4538">
        <v>123371</v>
      </c>
      <c r="Q4538" t="s">
        <v>93</v>
      </c>
      <c r="R4538">
        <v>447311</v>
      </c>
    </row>
    <row r="4539" spans="1:18" x14ac:dyDescent="0.25">
      <c r="A4539" t="s">
        <v>433</v>
      </c>
      <c r="B4539" t="s">
        <v>434</v>
      </c>
      <c r="C4539" t="s">
        <v>85</v>
      </c>
      <c r="D4539">
        <v>74</v>
      </c>
      <c r="E4539" t="s">
        <v>86</v>
      </c>
      <c r="F4539" t="s">
        <v>87</v>
      </c>
      <c r="G4539" t="s">
        <v>88</v>
      </c>
      <c r="H4539" t="s">
        <v>89</v>
      </c>
      <c r="I4539" t="s">
        <v>198</v>
      </c>
      <c r="J4539" t="s">
        <v>91</v>
      </c>
      <c r="K4539" t="s">
        <v>199</v>
      </c>
      <c r="L4539">
        <v>0</v>
      </c>
      <c r="M4539">
        <v>615411</v>
      </c>
      <c r="N4539">
        <v>172110</v>
      </c>
      <c r="O4539">
        <v>70289</v>
      </c>
      <c r="P4539">
        <v>123371</v>
      </c>
      <c r="Q4539" t="s">
        <v>93</v>
      </c>
      <c r="R4539">
        <v>447311</v>
      </c>
    </row>
    <row r="4540" spans="1:18" x14ac:dyDescent="0.25">
      <c r="A4540" t="s">
        <v>433</v>
      </c>
      <c r="B4540" t="s">
        <v>434</v>
      </c>
      <c r="C4540" t="s">
        <v>85</v>
      </c>
      <c r="D4540">
        <v>74</v>
      </c>
      <c r="E4540" t="s">
        <v>86</v>
      </c>
      <c r="F4540" t="s">
        <v>87</v>
      </c>
      <c r="G4540" t="s">
        <v>88</v>
      </c>
      <c r="H4540" t="s">
        <v>89</v>
      </c>
      <c r="I4540" t="s">
        <v>200</v>
      </c>
      <c r="J4540" t="s">
        <v>91</v>
      </c>
      <c r="K4540" t="s">
        <v>201</v>
      </c>
      <c r="L4540">
        <v>16753</v>
      </c>
      <c r="M4540">
        <v>615411</v>
      </c>
      <c r="N4540">
        <v>172110</v>
      </c>
      <c r="O4540">
        <v>70289</v>
      </c>
      <c r="P4540">
        <v>123371</v>
      </c>
      <c r="Q4540" t="s">
        <v>93</v>
      </c>
      <c r="R4540">
        <v>447311</v>
      </c>
    </row>
    <row r="4541" spans="1:18" x14ac:dyDescent="0.25">
      <c r="A4541" t="s">
        <v>433</v>
      </c>
      <c r="B4541" t="s">
        <v>434</v>
      </c>
      <c r="C4541" t="s">
        <v>85</v>
      </c>
      <c r="D4541">
        <v>74</v>
      </c>
      <c r="E4541" t="s">
        <v>86</v>
      </c>
      <c r="F4541" t="s">
        <v>87</v>
      </c>
      <c r="G4541" t="s">
        <v>88</v>
      </c>
      <c r="H4541" t="s">
        <v>89</v>
      </c>
      <c r="I4541" t="s">
        <v>202</v>
      </c>
      <c r="J4541" t="s">
        <v>91</v>
      </c>
      <c r="K4541" t="s">
        <v>203</v>
      </c>
      <c r="L4541">
        <v>2257</v>
      </c>
      <c r="M4541">
        <v>615411</v>
      </c>
      <c r="N4541">
        <v>172110</v>
      </c>
      <c r="O4541">
        <v>70289</v>
      </c>
      <c r="P4541">
        <v>123371</v>
      </c>
      <c r="Q4541" t="s">
        <v>93</v>
      </c>
      <c r="R4541">
        <v>447311</v>
      </c>
    </row>
    <row r="4542" spans="1:18" x14ac:dyDescent="0.25">
      <c r="A4542" t="s">
        <v>433</v>
      </c>
      <c r="B4542" t="s">
        <v>434</v>
      </c>
      <c r="C4542" t="s">
        <v>85</v>
      </c>
      <c r="D4542">
        <v>74</v>
      </c>
      <c r="E4542" t="s">
        <v>86</v>
      </c>
      <c r="F4542" t="s">
        <v>87</v>
      </c>
      <c r="G4542" t="s">
        <v>88</v>
      </c>
      <c r="H4542" t="s">
        <v>89</v>
      </c>
      <c r="I4542" t="s">
        <v>204</v>
      </c>
      <c r="J4542" t="s">
        <v>91</v>
      </c>
      <c r="K4542" t="s">
        <v>205</v>
      </c>
      <c r="L4542">
        <v>0</v>
      </c>
      <c r="M4542">
        <v>615411</v>
      </c>
      <c r="N4542">
        <v>172110</v>
      </c>
      <c r="O4542">
        <v>70289</v>
      </c>
      <c r="P4542">
        <v>123371</v>
      </c>
      <c r="Q4542" t="s">
        <v>93</v>
      </c>
      <c r="R4542">
        <v>447311</v>
      </c>
    </row>
    <row r="4543" spans="1:18" x14ac:dyDescent="0.25">
      <c r="A4543" t="s">
        <v>433</v>
      </c>
      <c r="B4543" t="s">
        <v>434</v>
      </c>
      <c r="C4543" t="s">
        <v>85</v>
      </c>
      <c r="D4543">
        <v>74</v>
      </c>
      <c r="E4543" t="s">
        <v>86</v>
      </c>
      <c r="F4543" t="s">
        <v>87</v>
      </c>
      <c r="G4543" t="s">
        <v>88</v>
      </c>
      <c r="H4543" t="s">
        <v>89</v>
      </c>
      <c r="I4543" t="s">
        <v>206</v>
      </c>
      <c r="J4543" t="s">
        <v>91</v>
      </c>
      <c r="K4543" t="s">
        <v>207</v>
      </c>
      <c r="L4543">
        <v>1270</v>
      </c>
      <c r="M4543">
        <v>615411</v>
      </c>
      <c r="N4543">
        <v>172110</v>
      </c>
      <c r="O4543">
        <v>70289</v>
      </c>
      <c r="P4543">
        <v>123371</v>
      </c>
      <c r="Q4543" t="s">
        <v>93</v>
      </c>
      <c r="R4543">
        <v>447311</v>
      </c>
    </row>
    <row r="4544" spans="1:18" x14ac:dyDescent="0.25">
      <c r="A4544" t="s">
        <v>433</v>
      </c>
      <c r="B4544" t="s">
        <v>434</v>
      </c>
      <c r="C4544" t="s">
        <v>85</v>
      </c>
      <c r="D4544">
        <v>74</v>
      </c>
      <c r="E4544" t="s">
        <v>86</v>
      </c>
      <c r="F4544" t="s">
        <v>87</v>
      </c>
      <c r="G4544" t="s">
        <v>88</v>
      </c>
      <c r="H4544" t="s">
        <v>89</v>
      </c>
      <c r="I4544" t="s">
        <v>208</v>
      </c>
      <c r="J4544" t="s">
        <v>91</v>
      </c>
      <c r="K4544" t="s">
        <v>209</v>
      </c>
      <c r="L4544">
        <v>1337</v>
      </c>
      <c r="M4544">
        <v>615411</v>
      </c>
      <c r="N4544">
        <v>172110</v>
      </c>
      <c r="O4544">
        <v>70289</v>
      </c>
      <c r="P4544">
        <v>123371</v>
      </c>
      <c r="Q4544" t="s">
        <v>93</v>
      </c>
      <c r="R4544">
        <v>447311</v>
      </c>
    </row>
    <row r="4545" spans="1:18" x14ac:dyDescent="0.25">
      <c r="A4545" t="s">
        <v>433</v>
      </c>
      <c r="B4545" t="s">
        <v>434</v>
      </c>
      <c r="C4545" t="s">
        <v>85</v>
      </c>
      <c r="D4545">
        <v>74</v>
      </c>
      <c r="E4545" t="s">
        <v>86</v>
      </c>
      <c r="F4545" t="s">
        <v>87</v>
      </c>
      <c r="G4545" t="s">
        <v>88</v>
      </c>
      <c r="H4545" t="s">
        <v>89</v>
      </c>
      <c r="I4545" t="s">
        <v>210</v>
      </c>
      <c r="J4545" t="s">
        <v>91</v>
      </c>
      <c r="K4545" t="s">
        <v>211</v>
      </c>
      <c r="L4545">
        <v>9875</v>
      </c>
      <c r="M4545">
        <v>615411</v>
      </c>
      <c r="N4545">
        <v>172110</v>
      </c>
      <c r="O4545">
        <v>70289</v>
      </c>
      <c r="P4545">
        <v>123371</v>
      </c>
      <c r="Q4545" t="s">
        <v>93</v>
      </c>
      <c r="R4545">
        <v>447311</v>
      </c>
    </row>
    <row r="4546" spans="1:18" x14ac:dyDescent="0.25">
      <c r="A4546" t="s">
        <v>433</v>
      </c>
      <c r="B4546" t="s">
        <v>434</v>
      </c>
      <c r="C4546" t="s">
        <v>85</v>
      </c>
      <c r="D4546">
        <v>74</v>
      </c>
      <c r="E4546" t="s">
        <v>86</v>
      </c>
      <c r="F4546" t="s">
        <v>87</v>
      </c>
      <c r="G4546" t="s">
        <v>88</v>
      </c>
      <c r="H4546" t="s">
        <v>89</v>
      </c>
      <c r="I4546" t="s">
        <v>212</v>
      </c>
      <c r="J4546" t="s">
        <v>91</v>
      </c>
      <c r="K4546" t="s">
        <v>213</v>
      </c>
      <c r="L4546">
        <v>900</v>
      </c>
      <c r="M4546">
        <v>615411</v>
      </c>
      <c r="N4546">
        <v>172110</v>
      </c>
      <c r="O4546">
        <v>70289</v>
      </c>
      <c r="P4546">
        <v>123371</v>
      </c>
      <c r="Q4546" t="s">
        <v>93</v>
      </c>
      <c r="R4546">
        <v>447311</v>
      </c>
    </row>
    <row r="4547" spans="1:18" x14ac:dyDescent="0.25">
      <c r="A4547" t="s">
        <v>433</v>
      </c>
      <c r="B4547" t="s">
        <v>434</v>
      </c>
      <c r="C4547" t="s">
        <v>85</v>
      </c>
      <c r="D4547">
        <v>74</v>
      </c>
      <c r="E4547" t="s">
        <v>86</v>
      </c>
      <c r="F4547" t="s">
        <v>87</v>
      </c>
      <c r="G4547" t="s">
        <v>88</v>
      </c>
      <c r="H4547" t="s">
        <v>89</v>
      </c>
      <c r="I4547" t="s">
        <v>214</v>
      </c>
      <c r="J4547" t="s">
        <v>91</v>
      </c>
      <c r="K4547" t="s">
        <v>215</v>
      </c>
      <c r="L4547">
        <v>24526</v>
      </c>
      <c r="M4547">
        <v>615411</v>
      </c>
      <c r="N4547">
        <v>172110</v>
      </c>
      <c r="O4547">
        <v>70289</v>
      </c>
      <c r="P4547">
        <v>123371</v>
      </c>
      <c r="Q4547" t="s">
        <v>93</v>
      </c>
      <c r="R4547">
        <v>447311</v>
      </c>
    </row>
    <row r="4548" spans="1:18" x14ac:dyDescent="0.25">
      <c r="A4548" t="s">
        <v>433</v>
      </c>
      <c r="B4548" t="s">
        <v>434</v>
      </c>
      <c r="C4548" t="s">
        <v>85</v>
      </c>
      <c r="D4548">
        <v>74</v>
      </c>
      <c r="E4548" t="s">
        <v>86</v>
      </c>
      <c r="F4548" t="s">
        <v>87</v>
      </c>
      <c r="G4548" t="s">
        <v>88</v>
      </c>
      <c r="H4548" t="s">
        <v>89</v>
      </c>
      <c r="I4548" t="s">
        <v>216</v>
      </c>
      <c r="J4548" t="s">
        <v>91</v>
      </c>
      <c r="K4548" t="s">
        <v>217</v>
      </c>
      <c r="L4548">
        <v>1120</v>
      </c>
      <c r="M4548">
        <v>615411</v>
      </c>
      <c r="N4548">
        <v>172110</v>
      </c>
      <c r="O4548">
        <v>70289</v>
      </c>
      <c r="P4548">
        <v>123371</v>
      </c>
      <c r="Q4548" t="s">
        <v>93</v>
      </c>
      <c r="R4548">
        <v>447311</v>
      </c>
    </row>
    <row r="4549" spans="1:18" x14ac:dyDescent="0.25">
      <c r="A4549" t="s">
        <v>433</v>
      </c>
      <c r="B4549" t="s">
        <v>434</v>
      </c>
      <c r="C4549" t="s">
        <v>85</v>
      </c>
      <c r="D4549">
        <v>74</v>
      </c>
      <c r="E4549" t="s">
        <v>86</v>
      </c>
      <c r="F4549" t="s">
        <v>87</v>
      </c>
      <c r="G4549" t="s">
        <v>88</v>
      </c>
      <c r="H4549" t="s">
        <v>89</v>
      </c>
      <c r="I4549" t="s">
        <v>218</v>
      </c>
      <c r="J4549" t="s">
        <v>91</v>
      </c>
      <c r="K4549" t="s">
        <v>219</v>
      </c>
      <c r="L4549">
        <v>0</v>
      </c>
      <c r="M4549">
        <v>615411</v>
      </c>
      <c r="N4549">
        <v>172110</v>
      </c>
      <c r="O4549">
        <v>70289</v>
      </c>
      <c r="P4549">
        <v>123371</v>
      </c>
      <c r="Q4549" t="s">
        <v>93</v>
      </c>
      <c r="R4549">
        <v>447311</v>
      </c>
    </row>
    <row r="4550" spans="1:18" x14ac:dyDescent="0.25">
      <c r="A4550" t="s">
        <v>433</v>
      </c>
      <c r="B4550" t="s">
        <v>434</v>
      </c>
      <c r="C4550" t="s">
        <v>85</v>
      </c>
      <c r="D4550">
        <v>74</v>
      </c>
      <c r="E4550" t="s">
        <v>86</v>
      </c>
      <c r="F4550" t="s">
        <v>87</v>
      </c>
      <c r="G4550" t="s">
        <v>88</v>
      </c>
      <c r="H4550" t="s">
        <v>89</v>
      </c>
      <c r="I4550" t="s">
        <v>220</v>
      </c>
      <c r="J4550" t="s">
        <v>91</v>
      </c>
      <c r="K4550" t="s">
        <v>221</v>
      </c>
      <c r="L4550">
        <v>3573</v>
      </c>
      <c r="M4550">
        <v>615411</v>
      </c>
      <c r="N4550">
        <v>172110</v>
      </c>
      <c r="O4550">
        <v>70289</v>
      </c>
      <c r="P4550">
        <v>123371</v>
      </c>
      <c r="Q4550" t="s">
        <v>93</v>
      </c>
      <c r="R4550">
        <v>447311</v>
      </c>
    </row>
    <row r="4551" spans="1:18" x14ac:dyDescent="0.25">
      <c r="A4551" t="s">
        <v>433</v>
      </c>
      <c r="B4551" t="s">
        <v>434</v>
      </c>
      <c r="C4551" t="s">
        <v>85</v>
      </c>
      <c r="D4551">
        <v>74</v>
      </c>
      <c r="E4551" t="s">
        <v>86</v>
      </c>
      <c r="F4551" t="s">
        <v>87</v>
      </c>
      <c r="G4551" t="s">
        <v>88</v>
      </c>
      <c r="H4551" t="s">
        <v>89</v>
      </c>
      <c r="I4551" t="s">
        <v>222</v>
      </c>
      <c r="J4551" t="s">
        <v>91</v>
      </c>
      <c r="K4551" t="s">
        <v>223</v>
      </c>
      <c r="L4551">
        <v>1520</v>
      </c>
      <c r="M4551">
        <v>615411</v>
      </c>
      <c r="N4551">
        <v>172110</v>
      </c>
      <c r="O4551">
        <v>70289</v>
      </c>
      <c r="P4551">
        <v>123371</v>
      </c>
      <c r="Q4551" t="s">
        <v>93</v>
      </c>
      <c r="R4551">
        <v>447311</v>
      </c>
    </row>
    <row r="4552" spans="1:18" x14ac:dyDescent="0.25">
      <c r="A4552" t="s">
        <v>433</v>
      </c>
      <c r="B4552" t="s">
        <v>434</v>
      </c>
      <c r="C4552" t="s">
        <v>85</v>
      </c>
      <c r="D4552">
        <v>74</v>
      </c>
      <c r="E4552" t="s">
        <v>86</v>
      </c>
      <c r="F4552" t="s">
        <v>87</v>
      </c>
      <c r="G4552" t="s">
        <v>88</v>
      </c>
      <c r="H4552" t="s">
        <v>89</v>
      </c>
      <c r="I4552" t="s">
        <v>224</v>
      </c>
      <c r="J4552" t="s">
        <v>91</v>
      </c>
      <c r="K4552" t="s">
        <v>225</v>
      </c>
      <c r="L4552">
        <v>1000</v>
      </c>
      <c r="M4552">
        <v>615411</v>
      </c>
      <c r="N4552">
        <v>172110</v>
      </c>
      <c r="O4552">
        <v>70289</v>
      </c>
      <c r="P4552">
        <v>123371</v>
      </c>
      <c r="Q4552" t="s">
        <v>93</v>
      </c>
      <c r="R4552">
        <v>447311</v>
      </c>
    </row>
    <row r="4553" spans="1:18" x14ac:dyDescent="0.25">
      <c r="A4553" t="s">
        <v>433</v>
      </c>
      <c r="B4553" t="s">
        <v>434</v>
      </c>
      <c r="C4553" t="s">
        <v>85</v>
      </c>
      <c r="D4553">
        <v>74</v>
      </c>
      <c r="E4553" t="s">
        <v>86</v>
      </c>
      <c r="F4553" t="s">
        <v>87</v>
      </c>
      <c r="G4553" t="s">
        <v>88</v>
      </c>
      <c r="H4553" t="s">
        <v>89</v>
      </c>
      <c r="I4553" t="s">
        <v>226</v>
      </c>
      <c r="J4553" t="s">
        <v>91</v>
      </c>
      <c r="K4553" t="s">
        <v>227</v>
      </c>
      <c r="L4553">
        <v>3375</v>
      </c>
      <c r="M4553">
        <v>615411</v>
      </c>
      <c r="N4553">
        <v>172110</v>
      </c>
      <c r="O4553">
        <v>70289</v>
      </c>
      <c r="P4553">
        <v>123371</v>
      </c>
      <c r="Q4553" t="s">
        <v>93</v>
      </c>
      <c r="R4553">
        <v>447311</v>
      </c>
    </row>
    <row r="4554" spans="1:18" x14ac:dyDescent="0.25">
      <c r="A4554" t="s">
        <v>433</v>
      </c>
      <c r="B4554" t="s">
        <v>434</v>
      </c>
      <c r="C4554" t="s">
        <v>85</v>
      </c>
      <c r="D4554">
        <v>74</v>
      </c>
      <c r="E4554" t="s">
        <v>86</v>
      </c>
      <c r="F4554" t="s">
        <v>87</v>
      </c>
      <c r="G4554" t="s">
        <v>88</v>
      </c>
      <c r="H4554" t="s">
        <v>89</v>
      </c>
      <c r="I4554" t="s">
        <v>228</v>
      </c>
      <c r="J4554" t="s">
        <v>91</v>
      </c>
      <c r="K4554" t="s">
        <v>229</v>
      </c>
      <c r="L4554">
        <v>23797</v>
      </c>
      <c r="M4554">
        <v>615411</v>
      </c>
      <c r="N4554">
        <v>172110</v>
      </c>
      <c r="O4554">
        <v>70289</v>
      </c>
      <c r="P4554">
        <v>123371</v>
      </c>
      <c r="Q4554" t="s">
        <v>93</v>
      </c>
      <c r="R4554">
        <v>447311</v>
      </c>
    </row>
    <row r="4555" spans="1:18" x14ac:dyDescent="0.25">
      <c r="A4555" t="s">
        <v>433</v>
      </c>
      <c r="B4555" t="s">
        <v>434</v>
      </c>
      <c r="C4555" t="s">
        <v>85</v>
      </c>
      <c r="D4555">
        <v>74</v>
      </c>
      <c r="E4555" t="s">
        <v>86</v>
      </c>
      <c r="F4555" t="s">
        <v>87</v>
      </c>
      <c r="G4555" t="s">
        <v>88</v>
      </c>
      <c r="H4555" t="s">
        <v>89</v>
      </c>
      <c r="I4555" t="s">
        <v>230</v>
      </c>
      <c r="J4555" t="s">
        <v>91</v>
      </c>
      <c r="K4555" t="s">
        <v>231</v>
      </c>
      <c r="L4555">
        <v>2581</v>
      </c>
      <c r="M4555">
        <v>615411</v>
      </c>
      <c r="N4555">
        <v>172110</v>
      </c>
      <c r="O4555">
        <v>70289</v>
      </c>
      <c r="P4555">
        <v>123371</v>
      </c>
      <c r="Q4555" t="s">
        <v>93</v>
      </c>
      <c r="R4555">
        <v>447311</v>
      </c>
    </row>
    <row r="4556" spans="1:18" x14ac:dyDescent="0.25">
      <c r="A4556" t="s">
        <v>433</v>
      </c>
      <c r="B4556" t="s">
        <v>434</v>
      </c>
      <c r="C4556" t="s">
        <v>85</v>
      </c>
      <c r="D4556">
        <v>74</v>
      </c>
      <c r="E4556" t="s">
        <v>86</v>
      </c>
      <c r="F4556" t="s">
        <v>87</v>
      </c>
      <c r="G4556" t="s">
        <v>88</v>
      </c>
      <c r="H4556" t="s">
        <v>89</v>
      </c>
      <c r="I4556" t="s">
        <v>232</v>
      </c>
      <c r="J4556" t="s">
        <v>91</v>
      </c>
      <c r="K4556" t="s">
        <v>233</v>
      </c>
      <c r="L4556">
        <v>16831</v>
      </c>
      <c r="M4556">
        <v>615411</v>
      </c>
      <c r="N4556">
        <v>172110</v>
      </c>
      <c r="O4556">
        <v>70289</v>
      </c>
      <c r="P4556">
        <v>123371</v>
      </c>
      <c r="Q4556" t="s">
        <v>93</v>
      </c>
      <c r="R4556">
        <v>447311</v>
      </c>
    </row>
    <row r="4557" spans="1:18" x14ac:dyDescent="0.25">
      <c r="A4557" t="s">
        <v>433</v>
      </c>
      <c r="B4557" t="s">
        <v>434</v>
      </c>
      <c r="C4557" t="s">
        <v>85</v>
      </c>
      <c r="D4557">
        <v>74</v>
      </c>
      <c r="E4557" t="s">
        <v>86</v>
      </c>
      <c r="F4557" t="s">
        <v>87</v>
      </c>
      <c r="G4557" t="s">
        <v>88</v>
      </c>
      <c r="H4557" t="s">
        <v>89</v>
      </c>
      <c r="I4557" t="s">
        <v>234</v>
      </c>
      <c r="J4557" t="s">
        <v>91</v>
      </c>
      <c r="K4557" t="s">
        <v>235</v>
      </c>
      <c r="L4557">
        <v>0</v>
      </c>
      <c r="M4557">
        <v>615411</v>
      </c>
      <c r="N4557">
        <v>172110</v>
      </c>
      <c r="O4557">
        <v>70289</v>
      </c>
      <c r="P4557">
        <v>123371</v>
      </c>
      <c r="Q4557" t="s">
        <v>93</v>
      </c>
      <c r="R4557">
        <v>447311</v>
      </c>
    </row>
    <row r="4558" spans="1:18" x14ac:dyDescent="0.25">
      <c r="A4558" t="s">
        <v>433</v>
      </c>
      <c r="B4558" t="s">
        <v>434</v>
      </c>
      <c r="C4558" t="s">
        <v>85</v>
      </c>
      <c r="D4558">
        <v>74</v>
      </c>
      <c r="E4558" t="s">
        <v>86</v>
      </c>
      <c r="F4558" t="s">
        <v>87</v>
      </c>
      <c r="G4558" t="s">
        <v>88</v>
      </c>
      <c r="H4558" t="s">
        <v>89</v>
      </c>
      <c r="I4558" t="s">
        <v>236</v>
      </c>
      <c r="J4558" t="s">
        <v>91</v>
      </c>
      <c r="K4558" t="s">
        <v>237</v>
      </c>
      <c r="L4558">
        <v>0</v>
      </c>
      <c r="M4558">
        <v>615411</v>
      </c>
      <c r="N4558">
        <v>172110</v>
      </c>
      <c r="O4558">
        <v>70289</v>
      </c>
      <c r="P4558">
        <v>123371</v>
      </c>
      <c r="Q4558" t="s">
        <v>93</v>
      </c>
      <c r="R4558">
        <v>447311</v>
      </c>
    </row>
    <row r="4559" spans="1:18" x14ac:dyDescent="0.25">
      <c r="A4559" t="s">
        <v>433</v>
      </c>
      <c r="B4559" t="s">
        <v>434</v>
      </c>
      <c r="C4559" t="s">
        <v>85</v>
      </c>
      <c r="D4559">
        <v>74</v>
      </c>
      <c r="E4559" t="s">
        <v>86</v>
      </c>
      <c r="F4559" t="s">
        <v>87</v>
      </c>
      <c r="G4559" t="s">
        <v>88</v>
      </c>
      <c r="H4559" t="s">
        <v>89</v>
      </c>
      <c r="I4559" t="s">
        <v>130</v>
      </c>
      <c r="J4559" t="s">
        <v>91</v>
      </c>
      <c r="K4559" t="s">
        <v>131</v>
      </c>
      <c r="L4559">
        <v>600</v>
      </c>
      <c r="M4559">
        <v>615411</v>
      </c>
      <c r="N4559">
        <v>172110</v>
      </c>
      <c r="O4559">
        <v>70289</v>
      </c>
      <c r="P4559">
        <v>123371</v>
      </c>
      <c r="Q4559" t="s">
        <v>93</v>
      </c>
      <c r="R4559">
        <v>447311</v>
      </c>
    </row>
    <row r="4560" spans="1:18" x14ac:dyDescent="0.25">
      <c r="A4560" t="s">
        <v>433</v>
      </c>
      <c r="B4560" t="s">
        <v>434</v>
      </c>
      <c r="C4560" t="s">
        <v>85</v>
      </c>
      <c r="D4560">
        <v>74</v>
      </c>
      <c r="E4560" t="s">
        <v>86</v>
      </c>
      <c r="F4560" t="s">
        <v>87</v>
      </c>
      <c r="G4560" t="s">
        <v>88</v>
      </c>
      <c r="H4560" t="s">
        <v>89</v>
      </c>
      <c r="I4560" t="s">
        <v>194</v>
      </c>
      <c r="J4560" t="s">
        <v>91</v>
      </c>
      <c r="K4560" t="s">
        <v>195</v>
      </c>
      <c r="L4560">
        <v>3475</v>
      </c>
      <c r="M4560">
        <v>615411</v>
      </c>
      <c r="N4560">
        <v>172110</v>
      </c>
      <c r="O4560">
        <v>70289</v>
      </c>
      <c r="P4560">
        <v>123371</v>
      </c>
      <c r="Q4560" t="s">
        <v>93</v>
      </c>
      <c r="R4560">
        <v>447311</v>
      </c>
    </row>
    <row r="4561" spans="1:18" x14ac:dyDescent="0.25">
      <c r="A4561" t="s">
        <v>433</v>
      </c>
      <c r="B4561" t="s">
        <v>434</v>
      </c>
      <c r="C4561" t="s">
        <v>85</v>
      </c>
      <c r="D4561">
        <v>74</v>
      </c>
      <c r="E4561" t="s">
        <v>86</v>
      </c>
      <c r="F4561" t="s">
        <v>87</v>
      </c>
      <c r="G4561" t="s">
        <v>88</v>
      </c>
      <c r="H4561" t="s">
        <v>89</v>
      </c>
      <c r="I4561" t="s">
        <v>130</v>
      </c>
      <c r="J4561" t="s">
        <v>91</v>
      </c>
      <c r="K4561" t="s">
        <v>131</v>
      </c>
      <c r="L4561">
        <v>6852</v>
      </c>
      <c r="M4561">
        <v>615411</v>
      </c>
      <c r="N4561">
        <v>172110</v>
      </c>
      <c r="O4561">
        <v>70289</v>
      </c>
      <c r="P4561">
        <v>123371</v>
      </c>
      <c r="Q4561" t="s">
        <v>93</v>
      </c>
      <c r="R4561">
        <v>447311</v>
      </c>
    </row>
    <row r="4562" spans="1:18" x14ac:dyDescent="0.25">
      <c r="A4562" t="s">
        <v>433</v>
      </c>
      <c r="B4562" t="s">
        <v>434</v>
      </c>
      <c r="C4562" t="s">
        <v>85</v>
      </c>
      <c r="D4562">
        <v>74</v>
      </c>
      <c r="E4562" t="s">
        <v>86</v>
      </c>
      <c r="F4562" t="s">
        <v>87</v>
      </c>
      <c r="G4562" t="s">
        <v>88</v>
      </c>
      <c r="H4562" t="s">
        <v>89</v>
      </c>
      <c r="I4562" t="s">
        <v>212</v>
      </c>
      <c r="J4562" t="s">
        <v>91</v>
      </c>
      <c r="K4562" t="s">
        <v>213</v>
      </c>
      <c r="L4562">
        <v>5228</v>
      </c>
      <c r="M4562">
        <v>615411</v>
      </c>
      <c r="N4562">
        <v>172110</v>
      </c>
      <c r="O4562">
        <v>70289</v>
      </c>
      <c r="P4562">
        <v>123371</v>
      </c>
      <c r="Q4562" t="s">
        <v>93</v>
      </c>
      <c r="R4562">
        <v>447311</v>
      </c>
    </row>
    <row r="4563" spans="1:18" x14ac:dyDescent="0.25">
      <c r="A4563" t="s">
        <v>433</v>
      </c>
      <c r="B4563" t="s">
        <v>434</v>
      </c>
      <c r="C4563" t="s">
        <v>85</v>
      </c>
      <c r="D4563">
        <v>74</v>
      </c>
      <c r="E4563" t="s">
        <v>86</v>
      </c>
      <c r="F4563" t="s">
        <v>87</v>
      </c>
      <c r="G4563" t="s">
        <v>88</v>
      </c>
      <c r="H4563" t="s">
        <v>89</v>
      </c>
      <c r="I4563" t="s">
        <v>130</v>
      </c>
      <c r="J4563" t="s">
        <v>91</v>
      </c>
      <c r="K4563" t="s">
        <v>131</v>
      </c>
      <c r="L4563">
        <v>1720</v>
      </c>
      <c r="M4563">
        <v>615411</v>
      </c>
      <c r="N4563">
        <v>172110</v>
      </c>
      <c r="O4563">
        <v>70289</v>
      </c>
      <c r="P4563">
        <v>123371</v>
      </c>
      <c r="Q4563" t="s">
        <v>93</v>
      </c>
      <c r="R4563">
        <v>447311</v>
      </c>
    </row>
    <row r="4564" spans="1:18" x14ac:dyDescent="0.25">
      <c r="A4564" t="s">
        <v>433</v>
      </c>
      <c r="B4564" t="s">
        <v>434</v>
      </c>
      <c r="C4564" t="s">
        <v>85</v>
      </c>
      <c r="D4564">
        <v>74</v>
      </c>
      <c r="E4564" t="s">
        <v>86</v>
      </c>
      <c r="F4564" t="s">
        <v>87</v>
      </c>
      <c r="G4564" t="s">
        <v>88</v>
      </c>
      <c r="H4564" t="s">
        <v>89</v>
      </c>
      <c r="I4564" t="s">
        <v>130</v>
      </c>
      <c r="J4564" t="s">
        <v>91</v>
      </c>
      <c r="K4564" t="s">
        <v>131</v>
      </c>
      <c r="L4564">
        <v>550</v>
      </c>
      <c r="M4564">
        <v>615411</v>
      </c>
      <c r="N4564">
        <v>172110</v>
      </c>
      <c r="O4564">
        <v>70289</v>
      </c>
      <c r="P4564">
        <v>123371</v>
      </c>
      <c r="Q4564" t="s">
        <v>93</v>
      </c>
      <c r="R4564">
        <v>447311</v>
      </c>
    </row>
    <row r="4565" spans="1:18" x14ac:dyDescent="0.25">
      <c r="A4565" t="s">
        <v>433</v>
      </c>
      <c r="B4565" t="s">
        <v>434</v>
      </c>
      <c r="C4565" t="s">
        <v>85</v>
      </c>
      <c r="D4565">
        <v>74</v>
      </c>
      <c r="E4565" t="s">
        <v>86</v>
      </c>
      <c r="F4565" t="s">
        <v>87</v>
      </c>
      <c r="G4565" t="s">
        <v>88</v>
      </c>
      <c r="H4565" t="s">
        <v>89</v>
      </c>
      <c r="I4565" t="s">
        <v>190</v>
      </c>
      <c r="J4565" t="s">
        <v>91</v>
      </c>
      <c r="K4565" t="s">
        <v>191</v>
      </c>
      <c r="L4565">
        <v>250</v>
      </c>
      <c r="M4565">
        <v>615411</v>
      </c>
      <c r="N4565">
        <v>172110</v>
      </c>
      <c r="O4565">
        <v>70289</v>
      </c>
      <c r="P4565">
        <v>123371</v>
      </c>
      <c r="Q4565" t="s">
        <v>93</v>
      </c>
      <c r="R4565">
        <v>447311</v>
      </c>
    </row>
    <row r="4566" spans="1:18" x14ac:dyDescent="0.25">
      <c r="A4566" t="s">
        <v>433</v>
      </c>
      <c r="B4566" t="s">
        <v>434</v>
      </c>
      <c r="C4566" t="s">
        <v>85</v>
      </c>
      <c r="D4566">
        <v>74</v>
      </c>
      <c r="E4566" t="s">
        <v>86</v>
      </c>
      <c r="F4566" t="s">
        <v>87</v>
      </c>
      <c r="G4566" t="s">
        <v>88</v>
      </c>
      <c r="H4566" t="s">
        <v>89</v>
      </c>
      <c r="I4566" t="s">
        <v>190</v>
      </c>
      <c r="J4566" t="s">
        <v>91</v>
      </c>
      <c r="K4566" t="s">
        <v>191</v>
      </c>
      <c r="L4566">
        <v>300</v>
      </c>
      <c r="M4566">
        <v>615411</v>
      </c>
      <c r="N4566">
        <v>172110</v>
      </c>
      <c r="O4566">
        <v>70289</v>
      </c>
      <c r="P4566">
        <v>123371</v>
      </c>
      <c r="Q4566" t="s">
        <v>93</v>
      </c>
      <c r="R4566">
        <v>447311</v>
      </c>
    </row>
    <row r="4567" spans="1:18" x14ac:dyDescent="0.25">
      <c r="A4567" t="s">
        <v>433</v>
      </c>
      <c r="B4567" t="s">
        <v>434</v>
      </c>
      <c r="C4567" t="s">
        <v>85</v>
      </c>
      <c r="D4567">
        <v>74</v>
      </c>
      <c r="E4567" t="s">
        <v>86</v>
      </c>
      <c r="F4567" t="s">
        <v>87</v>
      </c>
      <c r="G4567" t="s">
        <v>88</v>
      </c>
      <c r="H4567" t="s">
        <v>89</v>
      </c>
      <c r="I4567" t="s">
        <v>190</v>
      </c>
      <c r="J4567" t="s">
        <v>91</v>
      </c>
      <c r="K4567" t="s">
        <v>191</v>
      </c>
      <c r="L4567">
        <v>400</v>
      </c>
      <c r="M4567">
        <v>615411</v>
      </c>
      <c r="N4567">
        <v>172110</v>
      </c>
      <c r="O4567">
        <v>70289</v>
      </c>
      <c r="P4567">
        <v>123371</v>
      </c>
      <c r="Q4567" t="s">
        <v>93</v>
      </c>
      <c r="R4567">
        <v>447311</v>
      </c>
    </row>
    <row r="4568" spans="1:18" x14ac:dyDescent="0.25">
      <c r="A4568" t="s">
        <v>433</v>
      </c>
      <c r="B4568" t="s">
        <v>434</v>
      </c>
      <c r="C4568" t="s">
        <v>85</v>
      </c>
      <c r="D4568">
        <v>74</v>
      </c>
      <c r="E4568" t="s">
        <v>86</v>
      </c>
      <c r="F4568" t="s">
        <v>87</v>
      </c>
      <c r="G4568" t="s">
        <v>88</v>
      </c>
      <c r="H4568" t="s">
        <v>89</v>
      </c>
      <c r="I4568" t="s">
        <v>128</v>
      </c>
      <c r="J4568" t="s">
        <v>91</v>
      </c>
      <c r="K4568" t="s">
        <v>129</v>
      </c>
      <c r="L4568">
        <v>-7380</v>
      </c>
      <c r="M4568">
        <v>615411</v>
      </c>
      <c r="N4568">
        <v>172110</v>
      </c>
      <c r="O4568">
        <v>70289</v>
      </c>
      <c r="P4568">
        <v>123371</v>
      </c>
      <c r="Q4568" t="s">
        <v>93</v>
      </c>
      <c r="R4568">
        <v>447311</v>
      </c>
    </row>
    <row r="4569" spans="1:18" x14ac:dyDescent="0.25">
      <c r="A4569" t="s">
        <v>433</v>
      </c>
      <c r="B4569" t="s">
        <v>434</v>
      </c>
      <c r="C4569" t="s">
        <v>85</v>
      </c>
      <c r="D4569">
        <v>74</v>
      </c>
      <c r="E4569" t="s">
        <v>86</v>
      </c>
      <c r="F4569" t="s">
        <v>87</v>
      </c>
      <c r="G4569" t="s">
        <v>88</v>
      </c>
      <c r="H4569" t="s">
        <v>89</v>
      </c>
      <c r="I4569" t="s">
        <v>190</v>
      </c>
      <c r="J4569" t="s">
        <v>91</v>
      </c>
      <c r="K4569" t="s">
        <v>191</v>
      </c>
      <c r="L4569">
        <v>500</v>
      </c>
      <c r="M4569">
        <v>615411</v>
      </c>
      <c r="N4569">
        <v>172110</v>
      </c>
      <c r="O4569">
        <v>70289</v>
      </c>
      <c r="P4569">
        <v>123371</v>
      </c>
      <c r="Q4569" t="s">
        <v>93</v>
      </c>
      <c r="R4569">
        <v>447311</v>
      </c>
    </row>
    <row r="4570" spans="1:18" x14ac:dyDescent="0.25">
      <c r="A4570" t="s">
        <v>433</v>
      </c>
      <c r="B4570" t="s">
        <v>434</v>
      </c>
      <c r="C4570" t="s">
        <v>85</v>
      </c>
      <c r="D4570">
        <v>74</v>
      </c>
      <c r="E4570" t="s">
        <v>86</v>
      </c>
      <c r="F4570" t="s">
        <v>87</v>
      </c>
      <c r="G4570" t="s">
        <v>88</v>
      </c>
      <c r="H4570" t="s">
        <v>89</v>
      </c>
      <c r="I4570" t="s">
        <v>192</v>
      </c>
      <c r="J4570" t="s">
        <v>91</v>
      </c>
      <c r="K4570" t="s">
        <v>193</v>
      </c>
      <c r="L4570">
        <v>4242</v>
      </c>
      <c r="M4570">
        <v>615411</v>
      </c>
      <c r="N4570">
        <v>172110</v>
      </c>
      <c r="O4570">
        <v>70289</v>
      </c>
      <c r="P4570">
        <v>123371</v>
      </c>
      <c r="Q4570" t="s">
        <v>93</v>
      </c>
      <c r="R4570">
        <v>447311</v>
      </c>
    </row>
    <row r="4571" spans="1:18" x14ac:dyDescent="0.25">
      <c r="A4571" t="s">
        <v>433</v>
      </c>
      <c r="B4571" t="s">
        <v>434</v>
      </c>
      <c r="C4571" t="s">
        <v>85</v>
      </c>
      <c r="D4571">
        <v>74</v>
      </c>
      <c r="E4571" t="s">
        <v>86</v>
      </c>
      <c r="F4571" t="s">
        <v>87</v>
      </c>
      <c r="G4571" t="s">
        <v>88</v>
      </c>
      <c r="H4571" t="s">
        <v>89</v>
      </c>
      <c r="I4571" t="s">
        <v>190</v>
      </c>
      <c r="J4571" t="s">
        <v>91</v>
      </c>
      <c r="K4571" t="s">
        <v>191</v>
      </c>
      <c r="L4571">
        <v>644</v>
      </c>
      <c r="M4571">
        <v>615411</v>
      </c>
      <c r="N4571">
        <v>172110</v>
      </c>
      <c r="O4571">
        <v>70289</v>
      </c>
      <c r="P4571">
        <v>123371</v>
      </c>
      <c r="Q4571" t="s">
        <v>93</v>
      </c>
      <c r="R4571">
        <v>447311</v>
      </c>
    </row>
    <row r="4572" spans="1:18" x14ac:dyDescent="0.25">
      <c r="A4572" t="s">
        <v>433</v>
      </c>
      <c r="B4572" t="s">
        <v>434</v>
      </c>
      <c r="C4572" t="s">
        <v>85</v>
      </c>
      <c r="D4572">
        <v>74</v>
      </c>
      <c r="E4572" t="s">
        <v>86</v>
      </c>
      <c r="F4572" t="s">
        <v>87</v>
      </c>
      <c r="G4572" t="s">
        <v>88</v>
      </c>
      <c r="H4572" t="s">
        <v>89</v>
      </c>
      <c r="I4572" t="s">
        <v>136</v>
      </c>
      <c r="J4572" t="s">
        <v>91</v>
      </c>
      <c r="K4572" t="s">
        <v>137</v>
      </c>
      <c r="L4572">
        <v>1000</v>
      </c>
      <c r="M4572">
        <v>615411</v>
      </c>
      <c r="N4572">
        <v>172110</v>
      </c>
      <c r="O4572">
        <v>70289</v>
      </c>
      <c r="P4572">
        <v>123371</v>
      </c>
      <c r="Q4572" t="s">
        <v>93</v>
      </c>
      <c r="R4572">
        <v>447311</v>
      </c>
    </row>
    <row r="4573" spans="1:18" x14ac:dyDescent="0.25">
      <c r="A4573" t="s">
        <v>433</v>
      </c>
      <c r="B4573" t="s">
        <v>434</v>
      </c>
      <c r="C4573" t="s">
        <v>85</v>
      </c>
      <c r="D4573">
        <v>74</v>
      </c>
      <c r="E4573" t="s">
        <v>86</v>
      </c>
      <c r="F4573" t="s">
        <v>87</v>
      </c>
      <c r="G4573" t="s">
        <v>88</v>
      </c>
      <c r="H4573" t="s">
        <v>89</v>
      </c>
      <c r="I4573" t="s">
        <v>190</v>
      </c>
      <c r="J4573" t="s">
        <v>91</v>
      </c>
      <c r="K4573" t="s">
        <v>191</v>
      </c>
      <c r="L4573">
        <v>500</v>
      </c>
      <c r="M4573">
        <v>615411</v>
      </c>
      <c r="N4573">
        <v>172110</v>
      </c>
      <c r="O4573">
        <v>70289</v>
      </c>
      <c r="P4573">
        <v>123371</v>
      </c>
      <c r="Q4573" t="s">
        <v>93</v>
      </c>
      <c r="R4573">
        <v>447311</v>
      </c>
    </row>
    <row r="4574" spans="1:18" x14ac:dyDescent="0.25">
      <c r="A4574" t="s">
        <v>433</v>
      </c>
      <c r="B4574" t="s">
        <v>434</v>
      </c>
      <c r="C4574" t="s">
        <v>85</v>
      </c>
      <c r="D4574">
        <v>74</v>
      </c>
      <c r="E4574" t="s">
        <v>86</v>
      </c>
      <c r="F4574" t="s">
        <v>87</v>
      </c>
      <c r="G4574" t="s">
        <v>88</v>
      </c>
      <c r="H4574" t="s">
        <v>89</v>
      </c>
      <c r="I4574" t="s">
        <v>196</v>
      </c>
      <c r="J4574" t="s">
        <v>91</v>
      </c>
      <c r="K4574" t="s">
        <v>197</v>
      </c>
      <c r="L4574">
        <v>25696</v>
      </c>
      <c r="M4574">
        <v>615411</v>
      </c>
      <c r="N4574">
        <v>172110</v>
      </c>
      <c r="O4574">
        <v>70289</v>
      </c>
      <c r="P4574">
        <v>123371</v>
      </c>
      <c r="Q4574" t="s">
        <v>93</v>
      </c>
      <c r="R4574">
        <v>447311</v>
      </c>
    </row>
    <row r="4575" spans="1:18" x14ac:dyDescent="0.25">
      <c r="A4575" t="s">
        <v>433</v>
      </c>
      <c r="B4575" t="s">
        <v>434</v>
      </c>
      <c r="C4575" t="s">
        <v>85</v>
      </c>
      <c r="D4575">
        <v>74</v>
      </c>
      <c r="E4575" t="s">
        <v>86</v>
      </c>
      <c r="F4575" t="s">
        <v>87</v>
      </c>
      <c r="G4575" t="s">
        <v>88</v>
      </c>
      <c r="H4575" t="s">
        <v>89</v>
      </c>
      <c r="I4575" t="s">
        <v>208</v>
      </c>
      <c r="J4575" t="s">
        <v>91</v>
      </c>
      <c r="K4575" t="s">
        <v>209</v>
      </c>
      <c r="L4575">
        <v>300</v>
      </c>
      <c r="M4575">
        <v>615411</v>
      </c>
      <c r="N4575">
        <v>172110</v>
      </c>
      <c r="O4575">
        <v>70289</v>
      </c>
      <c r="P4575">
        <v>123371</v>
      </c>
      <c r="Q4575" t="s">
        <v>93</v>
      </c>
      <c r="R4575">
        <v>447311</v>
      </c>
    </row>
    <row r="4576" spans="1:18" x14ac:dyDescent="0.25">
      <c r="A4576" t="s">
        <v>433</v>
      </c>
      <c r="B4576" t="s">
        <v>434</v>
      </c>
      <c r="C4576" t="s">
        <v>85</v>
      </c>
      <c r="D4576">
        <v>74</v>
      </c>
      <c r="E4576" t="s">
        <v>86</v>
      </c>
      <c r="F4576" t="s">
        <v>87</v>
      </c>
      <c r="G4576" t="s">
        <v>88</v>
      </c>
      <c r="H4576" t="s">
        <v>89</v>
      </c>
      <c r="I4576" t="s">
        <v>136</v>
      </c>
      <c r="J4576" t="s">
        <v>91</v>
      </c>
      <c r="K4576" t="s">
        <v>137</v>
      </c>
      <c r="L4576">
        <v>312</v>
      </c>
      <c r="M4576">
        <v>615411</v>
      </c>
      <c r="N4576">
        <v>172110</v>
      </c>
      <c r="O4576">
        <v>70289</v>
      </c>
      <c r="P4576">
        <v>123371</v>
      </c>
      <c r="Q4576" t="s">
        <v>93</v>
      </c>
      <c r="R4576">
        <v>447311</v>
      </c>
    </row>
    <row r="4577" spans="1:18" x14ac:dyDescent="0.25">
      <c r="A4577" t="s">
        <v>433</v>
      </c>
      <c r="B4577" t="s">
        <v>434</v>
      </c>
      <c r="C4577" t="s">
        <v>85</v>
      </c>
      <c r="D4577">
        <v>74</v>
      </c>
      <c r="E4577" t="s">
        <v>86</v>
      </c>
      <c r="F4577" t="s">
        <v>87</v>
      </c>
      <c r="G4577" t="s">
        <v>88</v>
      </c>
      <c r="H4577" t="s">
        <v>89</v>
      </c>
      <c r="I4577" t="s">
        <v>208</v>
      </c>
      <c r="J4577" t="s">
        <v>91</v>
      </c>
      <c r="K4577" t="s">
        <v>209</v>
      </c>
      <c r="L4577">
        <v>120</v>
      </c>
      <c r="M4577">
        <v>615411</v>
      </c>
      <c r="N4577">
        <v>172110</v>
      </c>
      <c r="O4577">
        <v>70289</v>
      </c>
      <c r="P4577">
        <v>123371</v>
      </c>
      <c r="Q4577" t="s">
        <v>93</v>
      </c>
      <c r="R4577">
        <v>447311</v>
      </c>
    </row>
    <row r="4578" spans="1:18" x14ac:dyDescent="0.25">
      <c r="A4578" t="s">
        <v>433</v>
      </c>
      <c r="B4578" t="s">
        <v>434</v>
      </c>
      <c r="C4578" t="s">
        <v>85</v>
      </c>
      <c r="D4578">
        <v>74</v>
      </c>
      <c r="E4578" t="s">
        <v>86</v>
      </c>
      <c r="F4578" t="s">
        <v>87</v>
      </c>
      <c r="G4578" t="s">
        <v>88</v>
      </c>
      <c r="H4578" t="s">
        <v>89</v>
      </c>
      <c r="I4578" t="s">
        <v>136</v>
      </c>
      <c r="J4578" t="s">
        <v>91</v>
      </c>
      <c r="K4578" t="s">
        <v>137</v>
      </c>
      <c r="L4578">
        <v>50</v>
      </c>
      <c r="M4578">
        <v>615411</v>
      </c>
      <c r="N4578">
        <v>172110</v>
      </c>
      <c r="O4578">
        <v>70289</v>
      </c>
      <c r="P4578">
        <v>123371</v>
      </c>
      <c r="Q4578" t="s">
        <v>93</v>
      </c>
      <c r="R4578">
        <v>447311</v>
      </c>
    </row>
    <row r="4579" spans="1:18" x14ac:dyDescent="0.25">
      <c r="A4579" t="s">
        <v>433</v>
      </c>
      <c r="B4579" t="s">
        <v>434</v>
      </c>
      <c r="C4579" t="s">
        <v>85</v>
      </c>
      <c r="D4579">
        <v>74</v>
      </c>
      <c r="E4579" t="s">
        <v>86</v>
      </c>
      <c r="F4579" t="s">
        <v>87</v>
      </c>
      <c r="G4579" t="s">
        <v>88</v>
      </c>
      <c r="H4579" t="s">
        <v>89</v>
      </c>
      <c r="I4579" t="s">
        <v>224</v>
      </c>
      <c r="J4579" t="s">
        <v>91</v>
      </c>
      <c r="K4579" t="s">
        <v>225</v>
      </c>
      <c r="L4579">
        <v>800</v>
      </c>
      <c r="M4579">
        <v>615411</v>
      </c>
      <c r="N4579">
        <v>172110</v>
      </c>
      <c r="O4579">
        <v>70289</v>
      </c>
      <c r="P4579">
        <v>123371</v>
      </c>
      <c r="Q4579" t="s">
        <v>93</v>
      </c>
      <c r="R4579">
        <v>447311</v>
      </c>
    </row>
    <row r="4580" spans="1:18" x14ac:dyDescent="0.25">
      <c r="A4580" t="s">
        <v>433</v>
      </c>
      <c r="B4580" t="s">
        <v>434</v>
      </c>
      <c r="C4580" t="s">
        <v>85</v>
      </c>
      <c r="D4580">
        <v>74</v>
      </c>
      <c r="E4580" t="s">
        <v>86</v>
      </c>
      <c r="F4580" t="s">
        <v>87</v>
      </c>
      <c r="G4580" t="s">
        <v>88</v>
      </c>
      <c r="H4580" t="s">
        <v>89</v>
      </c>
      <c r="I4580" t="s">
        <v>190</v>
      </c>
      <c r="J4580" t="s">
        <v>91</v>
      </c>
      <c r="K4580" t="s">
        <v>191</v>
      </c>
      <c r="L4580">
        <v>850</v>
      </c>
      <c r="M4580">
        <v>615411</v>
      </c>
      <c r="N4580">
        <v>172110</v>
      </c>
      <c r="O4580">
        <v>70289</v>
      </c>
      <c r="P4580">
        <v>123371</v>
      </c>
      <c r="Q4580" t="s">
        <v>93</v>
      </c>
      <c r="R4580">
        <v>447311</v>
      </c>
    </row>
    <row r="4581" spans="1:18" x14ac:dyDescent="0.25">
      <c r="A4581" t="s">
        <v>433</v>
      </c>
      <c r="B4581" t="s">
        <v>434</v>
      </c>
      <c r="C4581" t="s">
        <v>85</v>
      </c>
      <c r="D4581">
        <v>74</v>
      </c>
      <c r="E4581" t="s">
        <v>86</v>
      </c>
      <c r="F4581" t="s">
        <v>87</v>
      </c>
      <c r="G4581" t="s">
        <v>88</v>
      </c>
      <c r="H4581" t="s">
        <v>89</v>
      </c>
      <c r="I4581" t="s">
        <v>216</v>
      </c>
      <c r="J4581" t="s">
        <v>91</v>
      </c>
      <c r="K4581" t="s">
        <v>217</v>
      </c>
      <c r="L4581">
        <v>7400</v>
      </c>
      <c r="M4581">
        <v>615411</v>
      </c>
      <c r="N4581">
        <v>172110</v>
      </c>
      <c r="O4581">
        <v>70289</v>
      </c>
      <c r="P4581">
        <v>123371</v>
      </c>
      <c r="Q4581" t="s">
        <v>93</v>
      </c>
      <c r="R4581">
        <v>447311</v>
      </c>
    </row>
    <row r="4582" spans="1:18" x14ac:dyDescent="0.25">
      <c r="A4582" t="s">
        <v>433</v>
      </c>
      <c r="B4582" t="s">
        <v>434</v>
      </c>
      <c r="C4582" t="s">
        <v>85</v>
      </c>
      <c r="D4582">
        <v>74</v>
      </c>
      <c r="E4582" t="s">
        <v>86</v>
      </c>
      <c r="F4582" t="s">
        <v>87</v>
      </c>
      <c r="G4582" t="s">
        <v>88</v>
      </c>
      <c r="H4582" t="s">
        <v>89</v>
      </c>
      <c r="I4582" t="s">
        <v>208</v>
      </c>
      <c r="J4582" t="s">
        <v>91</v>
      </c>
      <c r="K4582" t="s">
        <v>209</v>
      </c>
      <c r="L4582">
        <v>5034</v>
      </c>
      <c r="M4582">
        <v>615411</v>
      </c>
      <c r="N4582">
        <v>172110</v>
      </c>
      <c r="O4582">
        <v>70289</v>
      </c>
      <c r="P4582">
        <v>123371</v>
      </c>
      <c r="Q4582" t="s">
        <v>93</v>
      </c>
      <c r="R4582">
        <v>447311</v>
      </c>
    </row>
    <row r="4583" spans="1:18" x14ac:dyDescent="0.25">
      <c r="A4583" t="s">
        <v>433</v>
      </c>
      <c r="B4583" t="s">
        <v>434</v>
      </c>
      <c r="C4583" t="s">
        <v>85</v>
      </c>
      <c r="D4583">
        <v>74</v>
      </c>
      <c r="E4583" t="s">
        <v>86</v>
      </c>
      <c r="F4583" t="s">
        <v>87</v>
      </c>
      <c r="G4583" t="s">
        <v>88</v>
      </c>
      <c r="H4583" t="s">
        <v>89</v>
      </c>
      <c r="I4583" t="s">
        <v>208</v>
      </c>
      <c r="J4583" t="s">
        <v>91</v>
      </c>
      <c r="K4583" t="s">
        <v>209</v>
      </c>
      <c r="L4583">
        <v>9250</v>
      </c>
      <c r="M4583">
        <v>615411</v>
      </c>
      <c r="N4583">
        <v>172110</v>
      </c>
      <c r="O4583">
        <v>70289</v>
      </c>
      <c r="P4583">
        <v>123371</v>
      </c>
      <c r="Q4583" t="s">
        <v>93</v>
      </c>
      <c r="R4583">
        <v>447311</v>
      </c>
    </row>
    <row r="4584" spans="1:18" x14ac:dyDescent="0.25">
      <c r="A4584" t="s">
        <v>433</v>
      </c>
      <c r="B4584" t="s">
        <v>434</v>
      </c>
      <c r="C4584" t="s">
        <v>85</v>
      </c>
      <c r="D4584">
        <v>74</v>
      </c>
      <c r="E4584" t="s">
        <v>86</v>
      </c>
      <c r="F4584" t="s">
        <v>87</v>
      </c>
      <c r="G4584" t="s">
        <v>88</v>
      </c>
      <c r="H4584" t="s">
        <v>89</v>
      </c>
      <c r="I4584" t="s">
        <v>208</v>
      </c>
      <c r="J4584" t="s">
        <v>91</v>
      </c>
      <c r="K4584" t="s">
        <v>209</v>
      </c>
      <c r="L4584">
        <v>3393</v>
      </c>
      <c r="M4584">
        <v>615411</v>
      </c>
      <c r="N4584">
        <v>172110</v>
      </c>
      <c r="O4584">
        <v>70289</v>
      </c>
      <c r="P4584">
        <v>123371</v>
      </c>
      <c r="Q4584" t="s">
        <v>93</v>
      </c>
      <c r="R4584">
        <v>447311</v>
      </c>
    </row>
    <row r="4585" spans="1:18" x14ac:dyDescent="0.25">
      <c r="A4585" t="s">
        <v>433</v>
      </c>
      <c r="B4585" t="s">
        <v>434</v>
      </c>
      <c r="C4585" t="s">
        <v>85</v>
      </c>
      <c r="D4585">
        <v>74</v>
      </c>
      <c r="E4585" t="s">
        <v>86</v>
      </c>
      <c r="F4585" t="s">
        <v>87</v>
      </c>
      <c r="G4585" t="s">
        <v>88</v>
      </c>
      <c r="H4585" t="s">
        <v>89</v>
      </c>
      <c r="I4585" t="s">
        <v>136</v>
      </c>
      <c r="J4585" t="s">
        <v>91</v>
      </c>
      <c r="K4585" t="s">
        <v>137</v>
      </c>
      <c r="L4585">
        <v>900</v>
      </c>
      <c r="M4585">
        <v>615411</v>
      </c>
      <c r="N4585">
        <v>172110</v>
      </c>
      <c r="O4585">
        <v>70289</v>
      </c>
      <c r="P4585">
        <v>123371</v>
      </c>
      <c r="Q4585" t="s">
        <v>93</v>
      </c>
      <c r="R4585">
        <v>447311</v>
      </c>
    </row>
    <row r="4586" spans="1:18" x14ac:dyDescent="0.25">
      <c r="A4586" t="s">
        <v>433</v>
      </c>
      <c r="B4586" t="s">
        <v>434</v>
      </c>
      <c r="C4586" t="s">
        <v>85</v>
      </c>
      <c r="D4586">
        <v>74</v>
      </c>
      <c r="E4586" t="s">
        <v>86</v>
      </c>
      <c r="F4586" t="s">
        <v>87</v>
      </c>
      <c r="G4586" t="s">
        <v>88</v>
      </c>
      <c r="H4586" t="s">
        <v>89</v>
      </c>
      <c r="I4586" t="s">
        <v>208</v>
      </c>
      <c r="J4586" t="s">
        <v>91</v>
      </c>
      <c r="K4586" t="s">
        <v>209</v>
      </c>
      <c r="L4586">
        <v>710</v>
      </c>
      <c r="M4586">
        <v>615411</v>
      </c>
      <c r="N4586">
        <v>172110</v>
      </c>
      <c r="O4586">
        <v>70289</v>
      </c>
      <c r="P4586">
        <v>123371</v>
      </c>
      <c r="Q4586" t="s">
        <v>93</v>
      </c>
      <c r="R4586">
        <v>447311</v>
      </c>
    </row>
    <row r="4587" spans="1:18" x14ac:dyDescent="0.25">
      <c r="A4587" t="s">
        <v>433</v>
      </c>
      <c r="B4587" t="s">
        <v>434</v>
      </c>
      <c r="C4587" t="s">
        <v>85</v>
      </c>
      <c r="D4587">
        <v>74</v>
      </c>
      <c r="E4587" t="s">
        <v>86</v>
      </c>
      <c r="F4587" t="s">
        <v>87</v>
      </c>
      <c r="G4587" t="s">
        <v>88</v>
      </c>
      <c r="H4587" t="s">
        <v>89</v>
      </c>
      <c r="I4587" t="s">
        <v>208</v>
      </c>
      <c r="J4587" t="s">
        <v>91</v>
      </c>
      <c r="K4587" t="s">
        <v>209</v>
      </c>
      <c r="L4587">
        <v>10458</v>
      </c>
      <c r="M4587">
        <v>615411</v>
      </c>
      <c r="N4587">
        <v>172110</v>
      </c>
      <c r="O4587">
        <v>70289</v>
      </c>
      <c r="P4587">
        <v>123371</v>
      </c>
      <c r="Q4587" t="s">
        <v>93</v>
      </c>
      <c r="R4587">
        <v>447311</v>
      </c>
    </row>
    <row r="4588" spans="1:18" x14ac:dyDescent="0.25">
      <c r="A4588" t="s">
        <v>433</v>
      </c>
      <c r="B4588" t="s">
        <v>434</v>
      </c>
      <c r="C4588" t="s">
        <v>85</v>
      </c>
      <c r="D4588">
        <v>74</v>
      </c>
      <c r="E4588" t="s">
        <v>86</v>
      </c>
      <c r="F4588" t="s">
        <v>87</v>
      </c>
      <c r="G4588" t="s">
        <v>88</v>
      </c>
      <c r="H4588" t="s">
        <v>89</v>
      </c>
      <c r="I4588" t="s">
        <v>208</v>
      </c>
      <c r="J4588" t="s">
        <v>91</v>
      </c>
      <c r="K4588" t="s">
        <v>209</v>
      </c>
      <c r="L4588">
        <v>1319</v>
      </c>
      <c r="M4588">
        <v>615411</v>
      </c>
      <c r="N4588">
        <v>172110</v>
      </c>
      <c r="O4588">
        <v>70289</v>
      </c>
      <c r="P4588">
        <v>123371</v>
      </c>
      <c r="Q4588" t="s">
        <v>93</v>
      </c>
      <c r="R4588">
        <v>447311</v>
      </c>
    </row>
    <row r="4589" spans="1:18" x14ac:dyDescent="0.25">
      <c r="A4589" t="s">
        <v>433</v>
      </c>
      <c r="B4589" t="s">
        <v>434</v>
      </c>
      <c r="C4589" t="s">
        <v>85</v>
      </c>
      <c r="D4589">
        <v>74</v>
      </c>
      <c r="E4589" t="s">
        <v>86</v>
      </c>
      <c r="F4589" t="s">
        <v>87</v>
      </c>
      <c r="G4589" t="s">
        <v>88</v>
      </c>
      <c r="H4589" t="s">
        <v>89</v>
      </c>
      <c r="I4589" t="s">
        <v>208</v>
      </c>
      <c r="J4589" t="s">
        <v>91</v>
      </c>
      <c r="K4589" t="s">
        <v>209</v>
      </c>
      <c r="L4589">
        <v>420</v>
      </c>
      <c r="M4589">
        <v>615411</v>
      </c>
      <c r="N4589">
        <v>172110</v>
      </c>
      <c r="O4589">
        <v>70289</v>
      </c>
      <c r="P4589">
        <v>123371</v>
      </c>
      <c r="Q4589" t="s">
        <v>93</v>
      </c>
      <c r="R4589">
        <v>447311</v>
      </c>
    </row>
    <row r="4590" spans="1:18" x14ac:dyDescent="0.25">
      <c r="A4590" t="s">
        <v>433</v>
      </c>
      <c r="B4590" t="s">
        <v>434</v>
      </c>
      <c r="C4590" t="s">
        <v>85</v>
      </c>
      <c r="D4590">
        <v>74</v>
      </c>
      <c r="E4590" t="s">
        <v>86</v>
      </c>
      <c r="F4590" t="s">
        <v>87</v>
      </c>
      <c r="G4590" t="s">
        <v>88</v>
      </c>
      <c r="H4590" t="s">
        <v>89</v>
      </c>
      <c r="I4590" t="s">
        <v>208</v>
      </c>
      <c r="J4590" t="s">
        <v>91</v>
      </c>
      <c r="K4590" t="s">
        <v>209</v>
      </c>
      <c r="L4590">
        <v>5875</v>
      </c>
      <c r="M4590">
        <v>615411</v>
      </c>
      <c r="N4590">
        <v>172110</v>
      </c>
      <c r="O4590">
        <v>70289</v>
      </c>
      <c r="P4590">
        <v>123371</v>
      </c>
      <c r="Q4590" t="s">
        <v>93</v>
      </c>
      <c r="R4590">
        <v>447311</v>
      </c>
    </row>
    <row r="4591" spans="1:18" x14ac:dyDescent="0.25">
      <c r="A4591" t="s">
        <v>433</v>
      </c>
      <c r="B4591" t="s">
        <v>434</v>
      </c>
      <c r="C4591" t="s">
        <v>85</v>
      </c>
      <c r="D4591">
        <v>74</v>
      </c>
      <c r="E4591" t="s">
        <v>86</v>
      </c>
      <c r="F4591" t="s">
        <v>87</v>
      </c>
      <c r="G4591" t="s">
        <v>88</v>
      </c>
      <c r="H4591" t="s">
        <v>89</v>
      </c>
      <c r="I4591" t="s">
        <v>136</v>
      </c>
      <c r="J4591" t="s">
        <v>91</v>
      </c>
      <c r="K4591" t="s">
        <v>137</v>
      </c>
      <c r="L4591">
        <v>1200</v>
      </c>
      <c r="M4591">
        <v>615411</v>
      </c>
      <c r="N4591">
        <v>172110</v>
      </c>
      <c r="O4591">
        <v>70289</v>
      </c>
      <c r="P4591">
        <v>123371</v>
      </c>
      <c r="Q4591" t="s">
        <v>93</v>
      </c>
      <c r="R4591">
        <v>447311</v>
      </c>
    </row>
    <row r="4592" spans="1:18" x14ac:dyDescent="0.25">
      <c r="A4592" t="s">
        <v>433</v>
      </c>
      <c r="B4592" t="s">
        <v>434</v>
      </c>
      <c r="C4592" t="s">
        <v>85</v>
      </c>
      <c r="D4592">
        <v>74</v>
      </c>
      <c r="E4592" t="s">
        <v>86</v>
      </c>
      <c r="F4592" t="s">
        <v>87</v>
      </c>
      <c r="G4592" t="s">
        <v>88</v>
      </c>
      <c r="H4592" t="s">
        <v>89</v>
      </c>
      <c r="I4592" t="s">
        <v>158</v>
      </c>
      <c r="J4592" t="s">
        <v>91</v>
      </c>
      <c r="K4592" t="s">
        <v>159</v>
      </c>
      <c r="L4592">
        <v>1056</v>
      </c>
      <c r="M4592">
        <v>615411</v>
      </c>
      <c r="N4592">
        <v>172110</v>
      </c>
      <c r="O4592">
        <v>70289</v>
      </c>
      <c r="P4592">
        <v>123371</v>
      </c>
      <c r="Q4592" t="s">
        <v>93</v>
      </c>
      <c r="R4592">
        <v>447311</v>
      </c>
    </row>
    <row r="4593" spans="1:18" x14ac:dyDescent="0.25">
      <c r="A4593" t="s">
        <v>433</v>
      </c>
      <c r="B4593" t="s">
        <v>434</v>
      </c>
      <c r="C4593" t="s">
        <v>85</v>
      </c>
      <c r="D4593">
        <v>74</v>
      </c>
      <c r="E4593" t="s">
        <v>86</v>
      </c>
      <c r="F4593" t="s">
        <v>87</v>
      </c>
      <c r="G4593" t="s">
        <v>88</v>
      </c>
      <c r="H4593" t="s">
        <v>89</v>
      </c>
      <c r="I4593" t="s">
        <v>136</v>
      </c>
      <c r="J4593" t="s">
        <v>91</v>
      </c>
      <c r="K4593" t="s">
        <v>137</v>
      </c>
      <c r="L4593">
        <v>80</v>
      </c>
      <c r="M4593">
        <v>615411</v>
      </c>
      <c r="N4593">
        <v>172110</v>
      </c>
      <c r="O4593">
        <v>70289</v>
      </c>
      <c r="P4593">
        <v>123371</v>
      </c>
      <c r="Q4593" t="s">
        <v>93</v>
      </c>
      <c r="R4593">
        <v>447311</v>
      </c>
    </row>
    <row r="4594" spans="1:18" x14ac:dyDescent="0.25">
      <c r="A4594" t="s">
        <v>433</v>
      </c>
      <c r="B4594" t="s">
        <v>434</v>
      </c>
      <c r="C4594" t="s">
        <v>85</v>
      </c>
      <c r="D4594">
        <v>74</v>
      </c>
      <c r="E4594" t="s">
        <v>86</v>
      </c>
      <c r="F4594" t="s">
        <v>87</v>
      </c>
      <c r="G4594" t="s">
        <v>88</v>
      </c>
      <c r="H4594" t="s">
        <v>89</v>
      </c>
      <c r="I4594" t="s">
        <v>226</v>
      </c>
      <c r="J4594" t="s">
        <v>91</v>
      </c>
      <c r="K4594" t="s">
        <v>227</v>
      </c>
      <c r="L4594">
        <v>600</v>
      </c>
      <c r="M4594">
        <v>615411</v>
      </c>
      <c r="N4594">
        <v>172110</v>
      </c>
      <c r="O4594">
        <v>70289</v>
      </c>
      <c r="P4594">
        <v>123371</v>
      </c>
      <c r="Q4594" t="s">
        <v>93</v>
      </c>
      <c r="R4594">
        <v>447311</v>
      </c>
    </row>
    <row r="4595" spans="1:18" x14ac:dyDescent="0.25">
      <c r="A4595" t="s">
        <v>433</v>
      </c>
      <c r="B4595" t="s">
        <v>434</v>
      </c>
      <c r="C4595" t="s">
        <v>85</v>
      </c>
      <c r="D4595">
        <v>74</v>
      </c>
      <c r="E4595" t="s">
        <v>86</v>
      </c>
      <c r="F4595" t="s">
        <v>87</v>
      </c>
      <c r="G4595" t="s">
        <v>88</v>
      </c>
      <c r="H4595" t="s">
        <v>89</v>
      </c>
      <c r="I4595" t="s">
        <v>190</v>
      </c>
      <c r="J4595" t="s">
        <v>91</v>
      </c>
      <c r="K4595" t="s">
        <v>191</v>
      </c>
      <c r="L4595">
        <v>5600</v>
      </c>
      <c r="M4595">
        <v>615411</v>
      </c>
      <c r="N4595">
        <v>172110</v>
      </c>
      <c r="O4595">
        <v>70289</v>
      </c>
      <c r="P4595">
        <v>123371</v>
      </c>
      <c r="Q4595" t="s">
        <v>93</v>
      </c>
      <c r="R4595">
        <v>447311</v>
      </c>
    </row>
    <row r="4596" spans="1:18" x14ac:dyDescent="0.25">
      <c r="A4596" t="s">
        <v>433</v>
      </c>
      <c r="B4596" t="s">
        <v>434</v>
      </c>
      <c r="C4596" t="s">
        <v>85</v>
      </c>
      <c r="D4596">
        <v>74</v>
      </c>
      <c r="E4596" t="s">
        <v>86</v>
      </c>
      <c r="F4596" t="s">
        <v>87</v>
      </c>
      <c r="G4596" t="s">
        <v>88</v>
      </c>
      <c r="H4596" t="s">
        <v>89</v>
      </c>
      <c r="I4596" t="s">
        <v>136</v>
      </c>
      <c r="J4596" t="s">
        <v>91</v>
      </c>
      <c r="K4596" t="s">
        <v>137</v>
      </c>
      <c r="L4596">
        <v>175</v>
      </c>
      <c r="M4596">
        <v>615411</v>
      </c>
      <c r="N4596">
        <v>172110</v>
      </c>
      <c r="O4596">
        <v>70289</v>
      </c>
      <c r="P4596">
        <v>123371</v>
      </c>
      <c r="Q4596" t="s">
        <v>93</v>
      </c>
      <c r="R4596">
        <v>447311</v>
      </c>
    </row>
    <row r="4597" spans="1:18" x14ac:dyDescent="0.25">
      <c r="A4597" t="s">
        <v>433</v>
      </c>
      <c r="B4597" t="s">
        <v>434</v>
      </c>
      <c r="C4597" t="s">
        <v>85</v>
      </c>
      <c r="D4597">
        <v>74</v>
      </c>
      <c r="E4597" t="s">
        <v>86</v>
      </c>
      <c r="F4597" t="s">
        <v>87</v>
      </c>
      <c r="G4597" t="s">
        <v>88</v>
      </c>
      <c r="H4597" t="s">
        <v>89</v>
      </c>
      <c r="I4597" t="s">
        <v>194</v>
      </c>
      <c r="J4597" t="s">
        <v>91</v>
      </c>
      <c r="K4597" t="s">
        <v>195</v>
      </c>
      <c r="L4597">
        <v>5491</v>
      </c>
      <c r="M4597">
        <v>615411</v>
      </c>
      <c r="N4597">
        <v>172110</v>
      </c>
      <c r="O4597">
        <v>70289</v>
      </c>
      <c r="P4597">
        <v>123371</v>
      </c>
      <c r="Q4597" t="s">
        <v>93</v>
      </c>
      <c r="R4597">
        <v>447311</v>
      </c>
    </row>
    <row r="4598" spans="1:18" x14ac:dyDescent="0.25">
      <c r="A4598" t="s">
        <v>433</v>
      </c>
      <c r="B4598" t="s">
        <v>434</v>
      </c>
      <c r="C4598" t="s">
        <v>85</v>
      </c>
      <c r="D4598">
        <v>74</v>
      </c>
      <c r="E4598" t="s">
        <v>86</v>
      </c>
      <c r="F4598" t="s">
        <v>87</v>
      </c>
      <c r="G4598" t="s">
        <v>88</v>
      </c>
      <c r="H4598" t="s">
        <v>89</v>
      </c>
      <c r="I4598" t="s">
        <v>158</v>
      </c>
      <c r="J4598" t="s">
        <v>91</v>
      </c>
      <c r="K4598" t="s">
        <v>159</v>
      </c>
      <c r="L4598">
        <v>19553</v>
      </c>
      <c r="M4598">
        <v>615411</v>
      </c>
      <c r="N4598">
        <v>172110</v>
      </c>
      <c r="O4598">
        <v>70289</v>
      </c>
      <c r="P4598">
        <v>123371</v>
      </c>
      <c r="Q4598" t="s">
        <v>93</v>
      </c>
      <c r="R4598">
        <v>447311</v>
      </c>
    </row>
    <row r="4599" spans="1:18" x14ac:dyDescent="0.25">
      <c r="A4599" t="s">
        <v>433</v>
      </c>
      <c r="B4599" t="s">
        <v>434</v>
      </c>
      <c r="C4599" t="s">
        <v>85</v>
      </c>
      <c r="D4599">
        <v>74</v>
      </c>
      <c r="E4599" t="s">
        <v>86</v>
      </c>
      <c r="F4599" t="s">
        <v>87</v>
      </c>
      <c r="G4599" t="s">
        <v>88</v>
      </c>
      <c r="H4599" t="s">
        <v>89</v>
      </c>
      <c r="I4599" t="s">
        <v>136</v>
      </c>
      <c r="J4599" t="s">
        <v>91</v>
      </c>
      <c r="K4599" t="s">
        <v>137</v>
      </c>
      <c r="L4599">
        <v>1380</v>
      </c>
      <c r="M4599">
        <v>615411</v>
      </c>
      <c r="N4599">
        <v>172110</v>
      </c>
      <c r="O4599">
        <v>70289</v>
      </c>
      <c r="P4599">
        <v>123371</v>
      </c>
      <c r="Q4599" t="s">
        <v>93</v>
      </c>
      <c r="R4599">
        <v>447311</v>
      </c>
    </row>
    <row r="4600" spans="1:18" x14ac:dyDescent="0.25">
      <c r="A4600" t="s">
        <v>433</v>
      </c>
      <c r="B4600" t="s">
        <v>434</v>
      </c>
      <c r="C4600" t="s">
        <v>85</v>
      </c>
      <c r="D4600">
        <v>74</v>
      </c>
      <c r="E4600" t="s">
        <v>86</v>
      </c>
      <c r="F4600" t="s">
        <v>87</v>
      </c>
      <c r="G4600" t="s">
        <v>88</v>
      </c>
      <c r="H4600" t="s">
        <v>89</v>
      </c>
      <c r="I4600" t="s">
        <v>130</v>
      </c>
      <c r="J4600" t="s">
        <v>91</v>
      </c>
      <c r="K4600" t="s">
        <v>131</v>
      </c>
      <c r="L4600">
        <v>780</v>
      </c>
      <c r="M4600">
        <v>615411</v>
      </c>
      <c r="N4600">
        <v>172110</v>
      </c>
      <c r="O4600">
        <v>70289</v>
      </c>
      <c r="P4600">
        <v>123371</v>
      </c>
      <c r="Q4600" t="s">
        <v>93</v>
      </c>
      <c r="R4600">
        <v>447311</v>
      </c>
    </row>
    <row r="4601" spans="1:18" x14ac:dyDescent="0.25">
      <c r="A4601" t="s">
        <v>433</v>
      </c>
      <c r="B4601" t="s">
        <v>434</v>
      </c>
      <c r="C4601" t="s">
        <v>85</v>
      </c>
      <c r="D4601">
        <v>74</v>
      </c>
      <c r="E4601" t="s">
        <v>86</v>
      </c>
      <c r="F4601" t="s">
        <v>87</v>
      </c>
      <c r="G4601" t="s">
        <v>88</v>
      </c>
      <c r="H4601" t="s">
        <v>89</v>
      </c>
      <c r="I4601" t="s">
        <v>194</v>
      </c>
      <c r="J4601" t="s">
        <v>91</v>
      </c>
      <c r="K4601" t="s">
        <v>195</v>
      </c>
      <c r="L4601">
        <v>22171</v>
      </c>
      <c r="M4601">
        <v>615411</v>
      </c>
      <c r="N4601">
        <v>172110</v>
      </c>
      <c r="O4601">
        <v>70289</v>
      </c>
      <c r="P4601">
        <v>123371</v>
      </c>
      <c r="Q4601" t="s">
        <v>93</v>
      </c>
      <c r="R4601">
        <v>447311</v>
      </c>
    </row>
    <row r="4602" spans="1:18" x14ac:dyDescent="0.25">
      <c r="A4602" t="s">
        <v>433</v>
      </c>
      <c r="B4602" t="s">
        <v>434</v>
      </c>
      <c r="C4602" t="s">
        <v>85</v>
      </c>
      <c r="D4602">
        <v>74</v>
      </c>
      <c r="E4602" t="s">
        <v>86</v>
      </c>
      <c r="F4602" t="s">
        <v>87</v>
      </c>
      <c r="G4602" t="s">
        <v>88</v>
      </c>
      <c r="H4602" t="s">
        <v>89</v>
      </c>
      <c r="I4602" t="s">
        <v>208</v>
      </c>
      <c r="J4602" t="s">
        <v>91</v>
      </c>
      <c r="K4602" t="s">
        <v>209</v>
      </c>
      <c r="L4602">
        <v>2840</v>
      </c>
      <c r="M4602">
        <v>615411</v>
      </c>
      <c r="N4602">
        <v>172110</v>
      </c>
      <c r="O4602">
        <v>70289</v>
      </c>
      <c r="P4602">
        <v>123371</v>
      </c>
      <c r="Q4602" t="s">
        <v>93</v>
      </c>
      <c r="R4602">
        <v>447311</v>
      </c>
    </row>
    <row r="4603" spans="1:18" x14ac:dyDescent="0.25">
      <c r="A4603" t="s">
        <v>433</v>
      </c>
      <c r="B4603" t="s">
        <v>434</v>
      </c>
      <c r="C4603" t="s">
        <v>85</v>
      </c>
      <c r="D4603">
        <v>74</v>
      </c>
      <c r="E4603" t="s">
        <v>86</v>
      </c>
      <c r="F4603" t="s">
        <v>87</v>
      </c>
      <c r="G4603" t="s">
        <v>88</v>
      </c>
      <c r="H4603" t="s">
        <v>89</v>
      </c>
      <c r="I4603" t="s">
        <v>200</v>
      </c>
      <c r="J4603" t="s">
        <v>91</v>
      </c>
      <c r="K4603" t="s">
        <v>201</v>
      </c>
      <c r="L4603">
        <v>12306</v>
      </c>
      <c r="M4603">
        <v>615411</v>
      </c>
      <c r="N4603">
        <v>172110</v>
      </c>
      <c r="O4603">
        <v>70289</v>
      </c>
      <c r="P4603">
        <v>123371</v>
      </c>
      <c r="Q4603" t="s">
        <v>93</v>
      </c>
      <c r="R4603">
        <v>447311</v>
      </c>
    </row>
    <row r="4604" spans="1:18" x14ac:dyDescent="0.25">
      <c r="A4604" t="s">
        <v>433</v>
      </c>
      <c r="B4604" t="s">
        <v>434</v>
      </c>
      <c r="C4604" t="s">
        <v>85</v>
      </c>
      <c r="D4604">
        <v>74</v>
      </c>
      <c r="E4604" t="s">
        <v>86</v>
      </c>
      <c r="F4604" t="s">
        <v>87</v>
      </c>
      <c r="G4604" t="s">
        <v>88</v>
      </c>
      <c r="H4604" t="s">
        <v>89</v>
      </c>
      <c r="I4604" t="s">
        <v>208</v>
      </c>
      <c r="J4604" t="s">
        <v>91</v>
      </c>
      <c r="K4604" t="s">
        <v>209</v>
      </c>
      <c r="L4604">
        <v>457</v>
      </c>
      <c r="M4604">
        <v>615411</v>
      </c>
      <c r="N4604">
        <v>172110</v>
      </c>
      <c r="O4604">
        <v>70289</v>
      </c>
      <c r="P4604">
        <v>123371</v>
      </c>
      <c r="Q4604" t="s">
        <v>93</v>
      </c>
      <c r="R4604">
        <v>447311</v>
      </c>
    </row>
    <row r="4605" spans="1:18" x14ac:dyDescent="0.25">
      <c r="A4605" t="s">
        <v>433</v>
      </c>
      <c r="B4605" t="s">
        <v>434</v>
      </c>
      <c r="C4605" t="s">
        <v>85</v>
      </c>
      <c r="D4605">
        <v>74</v>
      </c>
      <c r="E4605" t="s">
        <v>86</v>
      </c>
      <c r="F4605" t="s">
        <v>87</v>
      </c>
      <c r="G4605" t="s">
        <v>88</v>
      </c>
      <c r="H4605" t="s">
        <v>89</v>
      </c>
      <c r="I4605" t="s">
        <v>200</v>
      </c>
      <c r="J4605" t="s">
        <v>91</v>
      </c>
      <c r="K4605" t="s">
        <v>201</v>
      </c>
      <c r="L4605">
        <v>2255</v>
      </c>
      <c r="M4605">
        <v>615411</v>
      </c>
      <c r="N4605">
        <v>172110</v>
      </c>
      <c r="O4605">
        <v>70289</v>
      </c>
      <c r="P4605">
        <v>123371</v>
      </c>
      <c r="Q4605" t="s">
        <v>93</v>
      </c>
      <c r="R4605">
        <v>447311</v>
      </c>
    </row>
    <row r="4606" spans="1:18" x14ac:dyDescent="0.25">
      <c r="A4606" t="s">
        <v>433</v>
      </c>
      <c r="B4606" t="s">
        <v>434</v>
      </c>
      <c r="C4606" t="s">
        <v>85</v>
      </c>
      <c r="D4606">
        <v>74</v>
      </c>
      <c r="E4606" t="s">
        <v>86</v>
      </c>
      <c r="F4606" t="s">
        <v>87</v>
      </c>
      <c r="G4606" t="s">
        <v>88</v>
      </c>
      <c r="H4606" t="s">
        <v>89</v>
      </c>
      <c r="I4606" t="s">
        <v>208</v>
      </c>
      <c r="J4606" t="s">
        <v>91</v>
      </c>
      <c r="K4606" t="s">
        <v>209</v>
      </c>
      <c r="L4606">
        <v>975</v>
      </c>
      <c r="M4606">
        <v>615411</v>
      </c>
      <c r="N4606">
        <v>172110</v>
      </c>
      <c r="O4606">
        <v>70289</v>
      </c>
      <c r="P4606">
        <v>123371</v>
      </c>
      <c r="Q4606" t="s">
        <v>93</v>
      </c>
      <c r="R4606">
        <v>447311</v>
      </c>
    </row>
    <row r="4607" spans="1:18" x14ac:dyDescent="0.25">
      <c r="A4607" t="s">
        <v>433</v>
      </c>
      <c r="B4607" t="s">
        <v>434</v>
      </c>
      <c r="C4607" t="s">
        <v>85</v>
      </c>
      <c r="D4607">
        <v>74</v>
      </c>
      <c r="E4607" t="s">
        <v>86</v>
      </c>
      <c r="F4607" t="s">
        <v>87</v>
      </c>
      <c r="G4607" t="s">
        <v>88</v>
      </c>
      <c r="H4607" t="s">
        <v>89</v>
      </c>
      <c r="I4607" t="s">
        <v>190</v>
      </c>
      <c r="J4607" t="s">
        <v>91</v>
      </c>
      <c r="K4607" t="s">
        <v>191</v>
      </c>
      <c r="L4607">
        <v>350</v>
      </c>
      <c r="M4607">
        <v>615411</v>
      </c>
      <c r="N4607">
        <v>172110</v>
      </c>
      <c r="O4607">
        <v>70289</v>
      </c>
      <c r="P4607">
        <v>123371</v>
      </c>
      <c r="Q4607" t="s">
        <v>93</v>
      </c>
      <c r="R4607">
        <v>447311</v>
      </c>
    </row>
    <row r="4608" spans="1:18" x14ac:dyDescent="0.25">
      <c r="A4608" t="s">
        <v>433</v>
      </c>
      <c r="B4608" t="s">
        <v>434</v>
      </c>
      <c r="C4608" t="s">
        <v>85</v>
      </c>
      <c r="D4608">
        <v>74</v>
      </c>
      <c r="E4608" t="s">
        <v>86</v>
      </c>
      <c r="F4608" t="s">
        <v>87</v>
      </c>
      <c r="G4608" t="s">
        <v>88</v>
      </c>
      <c r="H4608" t="s">
        <v>89</v>
      </c>
      <c r="I4608" t="s">
        <v>168</v>
      </c>
      <c r="J4608" t="s">
        <v>91</v>
      </c>
      <c r="K4608" t="s">
        <v>169</v>
      </c>
      <c r="L4608">
        <v>23589</v>
      </c>
      <c r="M4608">
        <v>615411</v>
      </c>
      <c r="N4608">
        <v>172110</v>
      </c>
      <c r="O4608">
        <v>70289</v>
      </c>
      <c r="P4608">
        <v>123371</v>
      </c>
      <c r="Q4608" t="s">
        <v>93</v>
      </c>
      <c r="R4608">
        <v>447311</v>
      </c>
    </row>
    <row r="4609" spans="1:18" x14ac:dyDescent="0.25">
      <c r="A4609" t="s">
        <v>433</v>
      </c>
      <c r="B4609" t="s">
        <v>434</v>
      </c>
      <c r="C4609" t="s">
        <v>85</v>
      </c>
      <c r="D4609">
        <v>74</v>
      </c>
      <c r="E4609" t="s">
        <v>86</v>
      </c>
      <c r="F4609" t="s">
        <v>87</v>
      </c>
      <c r="G4609" t="s">
        <v>88</v>
      </c>
      <c r="H4609" t="s">
        <v>89</v>
      </c>
      <c r="I4609" t="s">
        <v>160</v>
      </c>
      <c r="J4609" t="s">
        <v>91</v>
      </c>
      <c r="K4609" t="s">
        <v>161</v>
      </c>
      <c r="L4609">
        <v>4205</v>
      </c>
      <c r="M4609">
        <v>615411</v>
      </c>
      <c r="N4609">
        <v>172110</v>
      </c>
      <c r="O4609">
        <v>70289</v>
      </c>
      <c r="P4609">
        <v>123371</v>
      </c>
      <c r="Q4609" t="s">
        <v>93</v>
      </c>
      <c r="R4609">
        <v>447311</v>
      </c>
    </row>
    <row r="4610" spans="1:18" x14ac:dyDescent="0.25">
      <c r="A4610" t="s">
        <v>433</v>
      </c>
      <c r="B4610" t="s">
        <v>434</v>
      </c>
      <c r="C4610" t="s">
        <v>85</v>
      </c>
      <c r="D4610">
        <v>74</v>
      </c>
      <c r="E4610" t="s">
        <v>86</v>
      </c>
      <c r="F4610" t="s">
        <v>87</v>
      </c>
      <c r="G4610" t="s">
        <v>88</v>
      </c>
      <c r="H4610" t="s">
        <v>89</v>
      </c>
      <c r="I4610" t="s">
        <v>136</v>
      </c>
      <c r="J4610" t="s">
        <v>91</v>
      </c>
      <c r="K4610" t="s">
        <v>137</v>
      </c>
      <c r="L4610">
        <v>900</v>
      </c>
      <c r="M4610">
        <v>615411</v>
      </c>
      <c r="N4610">
        <v>172110</v>
      </c>
      <c r="O4610">
        <v>70289</v>
      </c>
      <c r="P4610">
        <v>123371</v>
      </c>
      <c r="Q4610" t="s">
        <v>93</v>
      </c>
      <c r="R4610">
        <v>447311</v>
      </c>
    </row>
    <row r="4611" spans="1:18" x14ac:dyDescent="0.25">
      <c r="A4611" t="s">
        <v>433</v>
      </c>
      <c r="B4611" t="s">
        <v>434</v>
      </c>
      <c r="C4611" t="s">
        <v>85</v>
      </c>
      <c r="D4611">
        <v>74</v>
      </c>
      <c r="E4611" t="s">
        <v>86</v>
      </c>
      <c r="F4611" t="s">
        <v>87</v>
      </c>
      <c r="G4611" t="s">
        <v>88</v>
      </c>
      <c r="H4611" t="s">
        <v>89</v>
      </c>
      <c r="I4611" t="s">
        <v>190</v>
      </c>
      <c r="J4611" t="s">
        <v>91</v>
      </c>
      <c r="K4611" t="s">
        <v>191</v>
      </c>
      <c r="L4611">
        <v>2850</v>
      </c>
      <c r="M4611">
        <v>615411</v>
      </c>
      <c r="N4611">
        <v>172110</v>
      </c>
      <c r="O4611">
        <v>70289</v>
      </c>
      <c r="P4611">
        <v>123371</v>
      </c>
      <c r="Q4611" t="s">
        <v>93</v>
      </c>
      <c r="R4611">
        <v>447311</v>
      </c>
    </row>
    <row r="4612" spans="1:18" x14ac:dyDescent="0.25">
      <c r="A4612" t="s">
        <v>433</v>
      </c>
      <c r="B4612" t="s">
        <v>434</v>
      </c>
      <c r="C4612" t="s">
        <v>85</v>
      </c>
      <c r="D4612">
        <v>74</v>
      </c>
      <c r="E4612" t="s">
        <v>86</v>
      </c>
      <c r="F4612" t="s">
        <v>87</v>
      </c>
      <c r="G4612" t="s">
        <v>88</v>
      </c>
      <c r="H4612" t="s">
        <v>89</v>
      </c>
      <c r="I4612" t="s">
        <v>190</v>
      </c>
      <c r="J4612" t="s">
        <v>91</v>
      </c>
      <c r="K4612" t="s">
        <v>191</v>
      </c>
      <c r="L4612">
        <v>1000</v>
      </c>
      <c r="M4612">
        <v>615411</v>
      </c>
      <c r="N4612">
        <v>172110</v>
      </c>
      <c r="O4612">
        <v>70289</v>
      </c>
      <c r="P4612">
        <v>123371</v>
      </c>
      <c r="Q4612" t="s">
        <v>93</v>
      </c>
      <c r="R4612">
        <v>447311</v>
      </c>
    </row>
    <row r="4613" spans="1:18" x14ac:dyDescent="0.25">
      <c r="A4613" t="s">
        <v>433</v>
      </c>
      <c r="B4613" t="s">
        <v>434</v>
      </c>
      <c r="C4613" t="s">
        <v>85</v>
      </c>
      <c r="D4613">
        <v>74</v>
      </c>
      <c r="E4613" t="s">
        <v>86</v>
      </c>
      <c r="F4613" t="s">
        <v>87</v>
      </c>
      <c r="G4613" t="s">
        <v>88</v>
      </c>
      <c r="H4613" t="s">
        <v>89</v>
      </c>
      <c r="I4613" t="s">
        <v>190</v>
      </c>
      <c r="J4613" t="s">
        <v>91</v>
      </c>
      <c r="K4613" t="s">
        <v>191</v>
      </c>
      <c r="L4613">
        <v>20000</v>
      </c>
      <c r="M4613">
        <v>615411</v>
      </c>
      <c r="N4613">
        <v>172110</v>
      </c>
      <c r="O4613">
        <v>70289</v>
      </c>
      <c r="P4613">
        <v>123371</v>
      </c>
      <c r="Q4613" t="s">
        <v>93</v>
      </c>
      <c r="R4613">
        <v>447311</v>
      </c>
    </row>
    <row r="4614" spans="1:18" x14ac:dyDescent="0.25">
      <c r="A4614" t="s">
        <v>433</v>
      </c>
      <c r="B4614" t="s">
        <v>434</v>
      </c>
      <c r="C4614" t="s">
        <v>85</v>
      </c>
      <c r="D4614">
        <v>74</v>
      </c>
      <c r="E4614" t="s">
        <v>86</v>
      </c>
      <c r="F4614" t="s">
        <v>87</v>
      </c>
      <c r="G4614" t="s">
        <v>88</v>
      </c>
      <c r="H4614" t="s">
        <v>89</v>
      </c>
      <c r="I4614" t="s">
        <v>190</v>
      </c>
      <c r="J4614" t="s">
        <v>91</v>
      </c>
      <c r="K4614" t="s">
        <v>191</v>
      </c>
      <c r="L4614">
        <v>600</v>
      </c>
      <c r="M4614">
        <v>615411</v>
      </c>
      <c r="N4614">
        <v>172110</v>
      </c>
      <c r="O4614">
        <v>70289</v>
      </c>
      <c r="P4614">
        <v>123371</v>
      </c>
      <c r="Q4614" t="s">
        <v>93</v>
      </c>
      <c r="R4614">
        <v>447311</v>
      </c>
    </row>
    <row r="4615" spans="1:18" x14ac:dyDescent="0.25">
      <c r="A4615" t="s">
        <v>433</v>
      </c>
      <c r="B4615" t="s">
        <v>434</v>
      </c>
      <c r="C4615" t="s">
        <v>85</v>
      </c>
      <c r="D4615">
        <v>74</v>
      </c>
      <c r="E4615" t="s">
        <v>86</v>
      </c>
      <c r="F4615" t="s">
        <v>87</v>
      </c>
      <c r="G4615" t="s">
        <v>88</v>
      </c>
      <c r="H4615" t="s">
        <v>89</v>
      </c>
      <c r="I4615" t="s">
        <v>138</v>
      </c>
      <c r="J4615" t="s">
        <v>91</v>
      </c>
      <c r="K4615" t="s">
        <v>139</v>
      </c>
      <c r="L4615">
        <v>35624</v>
      </c>
      <c r="M4615">
        <v>615411</v>
      </c>
      <c r="N4615">
        <v>172110</v>
      </c>
      <c r="O4615">
        <v>70289</v>
      </c>
      <c r="P4615">
        <v>123371</v>
      </c>
      <c r="Q4615" t="s">
        <v>93</v>
      </c>
      <c r="R4615">
        <v>447311</v>
      </c>
    </row>
    <row r="4616" spans="1:18" x14ac:dyDescent="0.25">
      <c r="A4616" t="s">
        <v>433</v>
      </c>
      <c r="B4616" t="s">
        <v>434</v>
      </c>
      <c r="C4616" t="s">
        <v>85</v>
      </c>
      <c r="D4616">
        <v>74</v>
      </c>
      <c r="E4616" t="s">
        <v>86</v>
      </c>
      <c r="F4616" t="s">
        <v>87</v>
      </c>
      <c r="G4616" t="s">
        <v>88</v>
      </c>
      <c r="H4616" t="s">
        <v>89</v>
      </c>
      <c r="I4616" t="s">
        <v>190</v>
      </c>
      <c r="J4616" t="s">
        <v>91</v>
      </c>
      <c r="K4616" t="s">
        <v>191</v>
      </c>
      <c r="L4616">
        <v>600</v>
      </c>
      <c r="M4616">
        <v>615411</v>
      </c>
      <c r="N4616">
        <v>172110</v>
      </c>
      <c r="O4616">
        <v>70289</v>
      </c>
      <c r="P4616">
        <v>123371</v>
      </c>
      <c r="Q4616" t="s">
        <v>93</v>
      </c>
      <c r="R4616">
        <v>447311</v>
      </c>
    </row>
    <row r="4617" spans="1:18" x14ac:dyDescent="0.25">
      <c r="A4617" t="s">
        <v>433</v>
      </c>
      <c r="B4617" t="s">
        <v>434</v>
      </c>
      <c r="C4617" t="s">
        <v>85</v>
      </c>
      <c r="D4617">
        <v>74</v>
      </c>
      <c r="E4617" t="s">
        <v>86</v>
      </c>
      <c r="F4617" t="s">
        <v>87</v>
      </c>
      <c r="G4617" t="s">
        <v>88</v>
      </c>
      <c r="H4617" t="s">
        <v>89</v>
      </c>
      <c r="I4617" t="s">
        <v>130</v>
      </c>
      <c r="J4617" t="s">
        <v>91</v>
      </c>
      <c r="K4617" t="s">
        <v>131</v>
      </c>
      <c r="L4617">
        <v>2741</v>
      </c>
      <c r="M4617">
        <v>615411</v>
      </c>
      <c r="N4617">
        <v>172110</v>
      </c>
      <c r="O4617">
        <v>70289</v>
      </c>
      <c r="P4617">
        <v>123371</v>
      </c>
      <c r="Q4617" t="s">
        <v>93</v>
      </c>
      <c r="R4617">
        <v>447311</v>
      </c>
    </row>
    <row r="4618" spans="1:18" x14ac:dyDescent="0.25">
      <c r="A4618" t="s">
        <v>435</v>
      </c>
      <c r="B4618" t="s">
        <v>436</v>
      </c>
      <c r="C4618" t="s">
        <v>85</v>
      </c>
      <c r="D4618">
        <v>99</v>
      </c>
      <c r="E4618" t="s">
        <v>398</v>
      </c>
      <c r="F4618" t="s">
        <v>87</v>
      </c>
      <c r="G4618" t="s">
        <v>88</v>
      </c>
      <c r="H4618" t="s">
        <v>89</v>
      </c>
      <c r="I4618" t="s">
        <v>90</v>
      </c>
      <c r="J4618" t="s">
        <v>91</v>
      </c>
      <c r="K4618" t="s">
        <v>92</v>
      </c>
      <c r="L4618">
        <v>0</v>
      </c>
      <c r="M4618">
        <v>957437</v>
      </c>
      <c r="N4618">
        <v>206039</v>
      </c>
      <c r="O4618">
        <v>84264</v>
      </c>
      <c r="P4618">
        <v>138909</v>
      </c>
      <c r="Q4618" t="s">
        <v>93</v>
      </c>
      <c r="R4618">
        <v>540122</v>
      </c>
    </row>
    <row r="4619" spans="1:18" x14ac:dyDescent="0.25">
      <c r="A4619" t="s">
        <v>435</v>
      </c>
      <c r="B4619" t="s">
        <v>436</v>
      </c>
      <c r="C4619" t="s">
        <v>85</v>
      </c>
      <c r="D4619">
        <v>99</v>
      </c>
      <c r="E4619" t="s">
        <v>398</v>
      </c>
      <c r="F4619" t="s">
        <v>87</v>
      </c>
      <c r="G4619" t="s">
        <v>88</v>
      </c>
      <c r="H4619" t="s">
        <v>89</v>
      </c>
      <c r="I4619" t="s">
        <v>94</v>
      </c>
      <c r="J4619" t="s">
        <v>91</v>
      </c>
      <c r="K4619" t="s">
        <v>95</v>
      </c>
      <c r="L4619">
        <v>0</v>
      </c>
      <c r="M4619">
        <v>957437</v>
      </c>
      <c r="N4619">
        <v>206039</v>
      </c>
      <c r="O4619">
        <v>84264</v>
      </c>
      <c r="P4619">
        <v>138909</v>
      </c>
      <c r="Q4619" t="s">
        <v>93</v>
      </c>
      <c r="R4619">
        <v>540122</v>
      </c>
    </row>
    <row r="4620" spans="1:18" x14ac:dyDescent="0.25">
      <c r="A4620" t="s">
        <v>435</v>
      </c>
      <c r="B4620" t="s">
        <v>436</v>
      </c>
      <c r="C4620" t="s">
        <v>85</v>
      </c>
      <c r="D4620">
        <v>99</v>
      </c>
      <c r="E4620" t="s">
        <v>398</v>
      </c>
      <c r="F4620" t="s">
        <v>87</v>
      </c>
      <c r="G4620" t="s">
        <v>88</v>
      </c>
      <c r="H4620" t="s">
        <v>89</v>
      </c>
      <c r="I4620" t="s">
        <v>96</v>
      </c>
      <c r="J4620" t="s">
        <v>91</v>
      </c>
      <c r="K4620" t="s">
        <v>97</v>
      </c>
      <c r="L4620">
        <v>0</v>
      </c>
      <c r="M4620">
        <v>957437</v>
      </c>
      <c r="N4620">
        <v>206039</v>
      </c>
      <c r="O4620">
        <v>84264</v>
      </c>
      <c r="P4620">
        <v>138909</v>
      </c>
      <c r="Q4620" t="s">
        <v>93</v>
      </c>
      <c r="R4620">
        <v>540122</v>
      </c>
    </row>
    <row r="4621" spans="1:18" x14ac:dyDescent="0.25">
      <c r="A4621" t="s">
        <v>435</v>
      </c>
      <c r="B4621" t="s">
        <v>436</v>
      </c>
      <c r="C4621" t="s">
        <v>85</v>
      </c>
      <c r="D4621">
        <v>99</v>
      </c>
      <c r="E4621" t="s">
        <v>398</v>
      </c>
      <c r="F4621" t="s">
        <v>87</v>
      </c>
      <c r="G4621" t="s">
        <v>88</v>
      </c>
      <c r="H4621" t="s">
        <v>89</v>
      </c>
      <c r="I4621" t="s">
        <v>98</v>
      </c>
      <c r="J4621" t="s">
        <v>91</v>
      </c>
      <c r="K4621" t="s">
        <v>99</v>
      </c>
      <c r="L4621">
        <v>0</v>
      </c>
      <c r="M4621">
        <v>957437</v>
      </c>
      <c r="N4621">
        <v>206039</v>
      </c>
      <c r="O4621">
        <v>84264</v>
      </c>
      <c r="P4621">
        <v>138909</v>
      </c>
      <c r="Q4621" t="s">
        <v>93</v>
      </c>
      <c r="R4621">
        <v>540122</v>
      </c>
    </row>
    <row r="4622" spans="1:18" x14ac:dyDescent="0.25">
      <c r="A4622" t="s">
        <v>435</v>
      </c>
      <c r="B4622" t="s">
        <v>436</v>
      </c>
      <c r="C4622" t="s">
        <v>85</v>
      </c>
      <c r="D4622">
        <v>99</v>
      </c>
      <c r="E4622" t="s">
        <v>398</v>
      </c>
      <c r="F4622" t="s">
        <v>87</v>
      </c>
      <c r="G4622" t="s">
        <v>88</v>
      </c>
      <c r="H4622" t="s">
        <v>89</v>
      </c>
      <c r="I4622" t="s">
        <v>100</v>
      </c>
      <c r="J4622" t="s">
        <v>91</v>
      </c>
      <c r="K4622" t="s">
        <v>101</v>
      </c>
      <c r="L4622">
        <v>0</v>
      </c>
      <c r="M4622">
        <v>957437</v>
      </c>
      <c r="N4622">
        <v>206039</v>
      </c>
      <c r="O4622">
        <v>84264</v>
      </c>
      <c r="P4622">
        <v>138909</v>
      </c>
      <c r="Q4622" t="s">
        <v>93</v>
      </c>
      <c r="R4622">
        <v>540122</v>
      </c>
    </row>
    <row r="4623" spans="1:18" x14ac:dyDescent="0.25">
      <c r="A4623" t="s">
        <v>435</v>
      </c>
      <c r="B4623" t="s">
        <v>436</v>
      </c>
      <c r="C4623" t="s">
        <v>85</v>
      </c>
      <c r="D4623">
        <v>99</v>
      </c>
      <c r="E4623" t="s">
        <v>398</v>
      </c>
      <c r="F4623" t="s">
        <v>87</v>
      </c>
      <c r="G4623" t="s">
        <v>88</v>
      </c>
      <c r="H4623" t="s">
        <v>89</v>
      </c>
      <c r="I4623" t="s">
        <v>102</v>
      </c>
      <c r="J4623" t="s">
        <v>91</v>
      </c>
      <c r="K4623" t="s">
        <v>103</v>
      </c>
      <c r="L4623">
        <v>0</v>
      </c>
      <c r="M4623">
        <v>957437</v>
      </c>
      <c r="N4623">
        <v>206039</v>
      </c>
      <c r="O4623">
        <v>84264</v>
      </c>
      <c r="P4623">
        <v>138909</v>
      </c>
      <c r="Q4623" t="s">
        <v>93</v>
      </c>
      <c r="R4623">
        <v>540122</v>
      </c>
    </row>
    <row r="4624" spans="1:18" x14ac:dyDescent="0.25">
      <c r="A4624" t="s">
        <v>435</v>
      </c>
      <c r="B4624" t="s">
        <v>436</v>
      </c>
      <c r="C4624" t="s">
        <v>85</v>
      </c>
      <c r="D4624">
        <v>99</v>
      </c>
      <c r="E4624" t="s">
        <v>398</v>
      </c>
      <c r="F4624" t="s">
        <v>87</v>
      </c>
      <c r="G4624" t="s">
        <v>88</v>
      </c>
      <c r="H4624" t="s">
        <v>89</v>
      </c>
      <c r="I4624" t="s">
        <v>104</v>
      </c>
      <c r="J4624" t="s">
        <v>91</v>
      </c>
      <c r="K4624" t="s">
        <v>105</v>
      </c>
      <c r="L4624">
        <v>0</v>
      </c>
      <c r="M4624">
        <v>957437</v>
      </c>
      <c r="N4624">
        <v>206039</v>
      </c>
      <c r="O4624">
        <v>84264</v>
      </c>
      <c r="P4624">
        <v>138909</v>
      </c>
      <c r="Q4624" t="s">
        <v>93</v>
      </c>
      <c r="R4624">
        <v>540122</v>
      </c>
    </row>
    <row r="4625" spans="1:18" x14ac:dyDescent="0.25">
      <c r="A4625" t="s">
        <v>435</v>
      </c>
      <c r="B4625" t="s">
        <v>436</v>
      </c>
      <c r="C4625" t="s">
        <v>85</v>
      </c>
      <c r="D4625">
        <v>99</v>
      </c>
      <c r="E4625" t="s">
        <v>398</v>
      </c>
      <c r="F4625" t="s">
        <v>87</v>
      </c>
      <c r="G4625" t="s">
        <v>88</v>
      </c>
      <c r="H4625" t="s">
        <v>89</v>
      </c>
      <c r="I4625" t="s">
        <v>106</v>
      </c>
      <c r="J4625" t="s">
        <v>91</v>
      </c>
      <c r="K4625" t="s">
        <v>107</v>
      </c>
      <c r="L4625">
        <v>0</v>
      </c>
      <c r="M4625">
        <v>957437</v>
      </c>
      <c r="N4625">
        <v>206039</v>
      </c>
      <c r="O4625">
        <v>84264</v>
      </c>
      <c r="P4625">
        <v>138909</v>
      </c>
      <c r="Q4625" t="s">
        <v>93</v>
      </c>
      <c r="R4625">
        <v>540122</v>
      </c>
    </row>
    <row r="4626" spans="1:18" x14ac:dyDescent="0.25">
      <c r="A4626" t="s">
        <v>435</v>
      </c>
      <c r="B4626" t="s">
        <v>436</v>
      </c>
      <c r="C4626" t="s">
        <v>85</v>
      </c>
      <c r="D4626">
        <v>99</v>
      </c>
      <c r="E4626" t="s">
        <v>398</v>
      </c>
      <c r="F4626" t="s">
        <v>87</v>
      </c>
      <c r="G4626" t="s">
        <v>88</v>
      </c>
      <c r="H4626" t="s">
        <v>89</v>
      </c>
      <c r="I4626" t="s">
        <v>108</v>
      </c>
      <c r="J4626" t="s">
        <v>91</v>
      </c>
      <c r="K4626" t="s">
        <v>109</v>
      </c>
      <c r="L4626">
        <v>0</v>
      </c>
      <c r="M4626">
        <v>957437</v>
      </c>
      <c r="N4626">
        <v>206039</v>
      </c>
      <c r="O4626">
        <v>84264</v>
      </c>
      <c r="P4626">
        <v>138909</v>
      </c>
      <c r="Q4626" t="s">
        <v>93</v>
      </c>
      <c r="R4626">
        <v>540122</v>
      </c>
    </row>
    <row r="4627" spans="1:18" x14ac:dyDescent="0.25">
      <c r="A4627" t="s">
        <v>435</v>
      </c>
      <c r="B4627" t="s">
        <v>436</v>
      </c>
      <c r="C4627" t="s">
        <v>85</v>
      </c>
      <c r="D4627">
        <v>99</v>
      </c>
      <c r="E4627" t="s">
        <v>398</v>
      </c>
      <c r="F4627" t="s">
        <v>87</v>
      </c>
      <c r="G4627" t="s">
        <v>88</v>
      </c>
      <c r="H4627" t="s">
        <v>89</v>
      </c>
      <c r="I4627" t="s">
        <v>110</v>
      </c>
      <c r="J4627" t="s">
        <v>91</v>
      </c>
      <c r="K4627" t="s">
        <v>111</v>
      </c>
      <c r="L4627">
        <v>0</v>
      </c>
      <c r="M4627">
        <v>957437</v>
      </c>
      <c r="N4627">
        <v>206039</v>
      </c>
      <c r="O4627">
        <v>84264</v>
      </c>
      <c r="P4627">
        <v>138909</v>
      </c>
      <c r="Q4627" t="s">
        <v>93</v>
      </c>
      <c r="R4627">
        <v>540122</v>
      </c>
    </row>
    <row r="4628" spans="1:18" x14ac:dyDescent="0.25">
      <c r="A4628" t="s">
        <v>435</v>
      </c>
      <c r="B4628" t="s">
        <v>436</v>
      </c>
      <c r="C4628" t="s">
        <v>85</v>
      </c>
      <c r="D4628">
        <v>99</v>
      </c>
      <c r="E4628" t="s">
        <v>398</v>
      </c>
      <c r="F4628" t="s">
        <v>87</v>
      </c>
      <c r="G4628" t="s">
        <v>88</v>
      </c>
      <c r="H4628" t="s">
        <v>89</v>
      </c>
      <c r="I4628" t="s">
        <v>112</v>
      </c>
      <c r="J4628" t="s">
        <v>91</v>
      </c>
      <c r="K4628" t="s">
        <v>113</v>
      </c>
      <c r="L4628">
        <v>5350</v>
      </c>
      <c r="M4628">
        <v>957437</v>
      </c>
      <c r="N4628">
        <v>206039</v>
      </c>
      <c r="O4628">
        <v>84264</v>
      </c>
      <c r="P4628">
        <v>138909</v>
      </c>
      <c r="Q4628" t="s">
        <v>93</v>
      </c>
      <c r="R4628">
        <v>540122</v>
      </c>
    </row>
    <row r="4629" spans="1:18" x14ac:dyDescent="0.25">
      <c r="A4629" t="s">
        <v>435</v>
      </c>
      <c r="B4629" t="s">
        <v>436</v>
      </c>
      <c r="C4629" t="s">
        <v>85</v>
      </c>
      <c r="D4629">
        <v>99</v>
      </c>
      <c r="E4629" t="s">
        <v>398</v>
      </c>
      <c r="F4629" t="s">
        <v>87</v>
      </c>
      <c r="G4629" t="s">
        <v>88</v>
      </c>
      <c r="H4629" t="s">
        <v>89</v>
      </c>
      <c r="I4629" t="s">
        <v>114</v>
      </c>
      <c r="J4629" t="s">
        <v>91</v>
      </c>
      <c r="K4629" t="s">
        <v>115</v>
      </c>
      <c r="L4629">
        <v>0</v>
      </c>
      <c r="M4629">
        <v>957437</v>
      </c>
      <c r="N4629">
        <v>206039</v>
      </c>
      <c r="O4629">
        <v>84264</v>
      </c>
      <c r="P4629">
        <v>138909</v>
      </c>
      <c r="Q4629" t="s">
        <v>93</v>
      </c>
      <c r="R4629">
        <v>540122</v>
      </c>
    </row>
    <row r="4630" spans="1:18" x14ac:dyDescent="0.25">
      <c r="A4630" t="s">
        <v>435</v>
      </c>
      <c r="B4630" t="s">
        <v>436</v>
      </c>
      <c r="C4630" t="s">
        <v>85</v>
      </c>
      <c r="D4630">
        <v>99</v>
      </c>
      <c r="E4630" t="s">
        <v>398</v>
      </c>
      <c r="F4630" t="s">
        <v>87</v>
      </c>
      <c r="G4630" t="s">
        <v>88</v>
      </c>
      <c r="H4630" t="s">
        <v>89</v>
      </c>
      <c r="I4630" t="s">
        <v>116</v>
      </c>
      <c r="J4630" t="s">
        <v>91</v>
      </c>
      <c r="K4630" t="s">
        <v>117</v>
      </c>
      <c r="L4630">
        <v>0</v>
      </c>
      <c r="M4630">
        <v>957437</v>
      </c>
      <c r="N4630">
        <v>206039</v>
      </c>
      <c r="O4630">
        <v>84264</v>
      </c>
      <c r="P4630">
        <v>138909</v>
      </c>
      <c r="Q4630" t="s">
        <v>93</v>
      </c>
      <c r="R4630">
        <v>540122</v>
      </c>
    </row>
    <row r="4631" spans="1:18" x14ac:dyDescent="0.25">
      <c r="A4631" t="s">
        <v>435</v>
      </c>
      <c r="B4631" t="s">
        <v>436</v>
      </c>
      <c r="C4631" t="s">
        <v>85</v>
      </c>
      <c r="D4631">
        <v>99</v>
      </c>
      <c r="E4631" t="s">
        <v>398</v>
      </c>
      <c r="F4631" t="s">
        <v>87</v>
      </c>
      <c r="G4631" t="s">
        <v>88</v>
      </c>
      <c r="H4631" t="s">
        <v>89</v>
      </c>
      <c r="I4631" t="s">
        <v>118</v>
      </c>
      <c r="J4631" t="s">
        <v>91</v>
      </c>
      <c r="K4631" t="s">
        <v>119</v>
      </c>
      <c r="L4631">
        <v>0</v>
      </c>
      <c r="M4631">
        <v>957437</v>
      </c>
      <c r="N4631">
        <v>206039</v>
      </c>
      <c r="O4631">
        <v>84264</v>
      </c>
      <c r="P4631">
        <v>138909</v>
      </c>
      <c r="Q4631" t="s">
        <v>93</v>
      </c>
      <c r="R4631">
        <v>540122</v>
      </c>
    </row>
    <row r="4632" spans="1:18" x14ac:dyDescent="0.25">
      <c r="A4632" t="s">
        <v>435</v>
      </c>
      <c r="B4632" t="s">
        <v>436</v>
      </c>
      <c r="C4632" t="s">
        <v>85</v>
      </c>
      <c r="D4632">
        <v>99</v>
      </c>
      <c r="E4632" t="s">
        <v>398</v>
      </c>
      <c r="F4632" t="s">
        <v>87</v>
      </c>
      <c r="G4632" t="s">
        <v>88</v>
      </c>
      <c r="H4632" t="s">
        <v>89</v>
      </c>
      <c r="I4632" t="s">
        <v>120</v>
      </c>
      <c r="J4632" t="s">
        <v>91</v>
      </c>
      <c r="K4632" t="s">
        <v>121</v>
      </c>
      <c r="L4632">
        <v>0</v>
      </c>
      <c r="M4632">
        <v>957437</v>
      </c>
      <c r="N4632">
        <v>206039</v>
      </c>
      <c r="O4632">
        <v>84264</v>
      </c>
      <c r="P4632">
        <v>138909</v>
      </c>
      <c r="Q4632" t="s">
        <v>93</v>
      </c>
      <c r="R4632">
        <v>540122</v>
      </c>
    </row>
    <row r="4633" spans="1:18" x14ac:dyDescent="0.25">
      <c r="A4633" t="s">
        <v>435</v>
      </c>
      <c r="B4633" t="s">
        <v>436</v>
      </c>
      <c r="C4633" t="s">
        <v>85</v>
      </c>
      <c r="D4633">
        <v>99</v>
      </c>
      <c r="E4633" t="s">
        <v>398</v>
      </c>
      <c r="F4633" t="s">
        <v>87</v>
      </c>
      <c r="G4633" t="s">
        <v>88</v>
      </c>
      <c r="H4633" t="s">
        <v>89</v>
      </c>
      <c r="I4633" t="s">
        <v>122</v>
      </c>
      <c r="J4633" t="s">
        <v>91</v>
      </c>
      <c r="K4633" t="s">
        <v>123</v>
      </c>
      <c r="L4633">
        <v>0</v>
      </c>
      <c r="M4633">
        <v>957437</v>
      </c>
      <c r="N4633">
        <v>206039</v>
      </c>
      <c r="O4633">
        <v>84264</v>
      </c>
      <c r="P4633">
        <v>138909</v>
      </c>
      <c r="Q4633" t="s">
        <v>93</v>
      </c>
      <c r="R4633">
        <v>540122</v>
      </c>
    </row>
    <row r="4634" spans="1:18" x14ac:dyDescent="0.25">
      <c r="A4634" t="s">
        <v>435</v>
      </c>
      <c r="B4634" t="s">
        <v>436</v>
      </c>
      <c r="C4634" t="s">
        <v>85</v>
      </c>
      <c r="D4634">
        <v>99</v>
      </c>
      <c r="E4634" t="s">
        <v>398</v>
      </c>
      <c r="F4634" t="s">
        <v>87</v>
      </c>
      <c r="G4634" t="s">
        <v>88</v>
      </c>
      <c r="H4634" t="s">
        <v>89</v>
      </c>
      <c r="I4634" t="s">
        <v>124</v>
      </c>
      <c r="J4634" t="s">
        <v>91</v>
      </c>
      <c r="K4634" t="s">
        <v>125</v>
      </c>
      <c r="L4634">
        <v>0</v>
      </c>
      <c r="M4634">
        <v>957437</v>
      </c>
      <c r="N4634">
        <v>206039</v>
      </c>
      <c r="O4634">
        <v>84264</v>
      </c>
      <c r="P4634">
        <v>138909</v>
      </c>
      <c r="Q4634" t="s">
        <v>93</v>
      </c>
      <c r="R4634">
        <v>540122</v>
      </c>
    </row>
    <row r="4635" spans="1:18" x14ac:dyDescent="0.25">
      <c r="A4635" t="s">
        <v>435</v>
      </c>
      <c r="B4635" t="s">
        <v>436</v>
      </c>
      <c r="C4635" t="s">
        <v>85</v>
      </c>
      <c r="D4635">
        <v>99</v>
      </c>
      <c r="E4635" t="s">
        <v>398</v>
      </c>
      <c r="F4635" t="s">
        <v>87</v>
      </c>
      <c r="G4635" t="s">
        <v>88</v>
      </c>
      <c r="H4635" t="s">
        <v>89</v>
      </c>
      <c r="I4635" t="s">
        <v>126</v>
      </c>
      <c r="J4635" t="s">
        <v>91</v>
      </c>
      <c r="K4635" t="s">
        <v>127</v>
      </c>
      <c r="L4635">
        <v>0</v>
      </c>
      <c r="M4635">
        <v>957437</v>
      </c>
      <c r="N4635">
        <v>206039</v>
      </c>
      <c r="O4635">
        <v>84264</v>
      </c>
      <c r="P4635">
        <v>138909</v>
      </c>
      <c r="Q4635" t="s">
        <v>93</v>
      </c>
      <c r="R4635">
        <v>540122</v>
      </c>
    </row>
    <row r="4636" spans="1:18" x14ac:dyDescent="0.25">
      <c r="A4636" t="s">
        <v>435</v>
      </c>
      <c r="B4636" t="s">
        <v>436</v>
      </c>
      <c r="C4636" t="s">
        <v>85</v>
      </c>
      <c r="D4636">
        <v>99</v>
      </c>
      <c r="E4636" t="s">
        <v>398</v>
      </c>
      <c r="F4636" t="s">
        <v>87</v>
      </c>
      <c r="G4636" t="s">
        <v>88</v>
      </c>
      <c r="H4636" t="s">
        <v>89</v>
      </c>
      <c r="I4636" t="s">
        <v>128</v>
      </c>
      <c r="J4636" t="s">
        <v>91</v>
      </c>
      <c r="K4636" t="s">
        <v>129</v>
      </c>
      <c r="L4636">
        <v>1038074</v>
      </c>
      <c r="M4636">
        <v>957437</v>
      </c>
      <c r="N4636">
        <v>206039</v>
      </c>
      <c r="O4636">
        <v>84264</v>
      </c>
      <c r="P4636">
        <v>138909</v>
      </c>
      <c r="Q4636" t="s">
        <v>93</v>
      </c>
      <c r="R4636">
        <v>540122</v>
      </c>
    </row>
    <row r="4637" spans="1:18" x14ac:dyDescent="0.25">
      <c r="A4637" t="s">
        <v>435</v>
      </c>
      <c r="B4637" t="s">
        <v>436</v>
      </c>
      <c r="C4637" t="s">
        <v>85</v>
      </c>
      <c r="D4637">
        <v>99</v>
      </c>
      <c r="E4637" t="s">
        <v>398</v>
      </c>
      <c r="F4637" t="s">
        <v>87</v>
      </c>
      <c r="G4637" t="s">
        <v>88</v>
      </c>
      <c r="H4637" t="s">
        <v>89</v>
      </c>
      <c r="I4637" t="s">
        <v>130</v>
      </c>
      <c r="J4637" t="s">
        <v>91</v>
      </c>
      <c r="K4637" t="s">
        <v>131</v>
      </c>
      <c r="L4637">
        <v>450</v>
      </c>
      <c r="M4637">
        <v>957437</v>
      </c>
      <c r="N4637">
        <v>206039</v>
      </c>
      <c r="O4637">
        <v>84264</v>
      </c>
      <c r="P4637">
        <v>138909</v>
      </c>
      <c r="Q4637" t="s">
        <v>93</v>
      </c>
      <c r="R4637">
        <v>540122</v>
      </c>
    </row>
    <row r="4638" spans="1:18" x14ac:dyDescent="0.25">
      <c r="A4638" t="s">
        <v>435</v>
      </c>
      <c r="B4638" t="s">
        <v>436</v>
      </c>
      <c r="C4638" t="s">
        <v>85</v>
      </c>
      <c r="D4638">
        <v>99</v>
      </c>
      <c r="E4638" t="s">
        <v>398</v>
      </c>
      <c r="F4638" t="s">
        <v>87</v>
      </c>
      <c r="G4638" t="s">
        <v>88</v>
      </c>
      <c r="H4638" t="s">
        <v>89</v>
      </c>
      <c r="I4638" t="s">
        <v>132</v>
      </c>
      <c r="J4638" t="s">
        <v>91</v>
      </c>
      <c r="K4638" t="s">
        <v>133</v>
      </c>
      <c r="L4638">
        <v>-51464</v>
      </c>
      <c r="M4638">
        <v>957437</v>
      </c>
      <c r="N4638">
        <v>206039</v>
      </c>
      <c r="O4638">
        <v>84264</v>
      </c>
      <c r="P4638">
        <v>138909</v>
      </c>
      <c r="Q4638" t="s">
        <v>93</v>
      </c>
      <c r="R4638">
        <v>540122</v>
      </c>
    </row>
    <row r="4639" spans="1:18" x14ac:dyDescent="0.25">
      <c r="A4639" t="s">
        <v>435</v>
      </c>
      <c r="B4639" t="s">
        <v>436</v>
      </c>
      <c r="C4639" t="s">
        <v>85</v>
      </c>
      <c r="D4639">
        <v>99</v>
      </c>
      <c r="E4639" t="s">
        <v>398</v>
      </c>
      <c r="F4639" t="s">
        <v>87</v>
      </c>
      <c r="G4639" t="s">
        <v>88</v>
      </c>
      <c r="H4639" t="s">
        <v>89</v>
      </c>
      <c r="I4639" t="s">
        <v>134</v>
      </c>
      <c r="J4639" t="s">
        <v>91</v>
      </c>
      <c r="K4639" t="s">
        <v>135</v>
      </c>
      <c r="L4639">
        <v>183005</v>
      </c>
      <c r="M4639">
        <v>957437</v>
      </c>
      <c r="N4639">
        <v>206039</v>
      </c>
      <c r="O4639">
        <v>84264</v>
      </c>
      <c r="P4639">
        <v>138909</v>
      </c>
      <c r="Q4639" t="s">
        <v>93</v>
      </c>
      <c r="R4639">
        <v>540122</v>
      </c>
    </row>
    <row r="4640" spans="1:18" x14ac:dyDescent="0.25">
      <c r="A4640" t="s">
        <v>435</v>
      </c>
      <c r="B4640" t="s">
        <v>436</v>
      </c>
      <c r="C4640" t="s">
        <v>85</v>
      </c>
      <c r="D4640">
        <v>99</v>
      </c>
      <c r="E4640" t="s">
        <v>398</v>
      </c>
      <c r="F4640" t="s">
        <v>87</v>
      </c>
      <c r="G4640" t="s">
        <v>88</v>
      </c>
      <c r="H4640" t="s">
        <v>89</v>
      </c>
      <c r="I4640" t="s">
        <v>136</v>
      </c>
      <c r="J4640" t="s">
        <v>91</v>
      </c>
      <c r="K4640" t="s">
        <v>137</v>
      </c>
      <c r="L4640">
        <v>800</v>
      </c>
      <c r="M4640">
        <v>957437</v>
      </c>
      <c r="N4640">
        <v>206039</v>
      </c>
      <c r="O4640">
        <v>84264</v>
      </c>
      <c r="P4640">
        <v>138909</v>
      </c>
      <c r="Q4640" t="s">
        <v>93</v>
      </c>
      <c r="R4640">
        <v>540122</v>
      </c>
    </row>
    <row r="4641" spans="1:18" x14ac:dyDescent="0.25">
      <c r="A4641" t="s">
        <v>435</v>
      </c>
      <c r="B4641" t="s">
        <v>436</v>
      </c>
      <c r="C4641" t="s">
        <v>85</v>
      </c>
      <c r="D4641">
        <v>99</v>
      </c>
      <c r="E4641" t="s">
        <v>398</v>
      </c>
      <c r="F4641" t="s">
        <v>87</v>
      </c>
      <c r="G4641" t="s">
        <v>88</v>
      </c>
      <c r="H4641" t="s">
        <v>89</v>
      </c>
      <c r="I4641" t="s">
        <v>138</v>
      </c>
      <c r="J4641" t="s">
        <v>91</v>
      </c>
      <c r="K4641" t="s">
        <v>139</v>
      </c>
      <c r="L4641">
        <v>143795</v>
      </c>
      <c r="M4641">
        <v>957437</v>
      </c>
      <c r="N4641">
        <v>206039</v>
      </c>
      <c r="O4641">
        <v>84264</v>
      </c>
      <c r="P4641">
        <v>138909</v>
      </c>
      <c r="Q4641" t="s">
        <v>93</v>
      </c>
      <c r="R4641">
        <v>540122</v>
      </c>
    </row>
    <row r="4642" spans="1:18" x14ac:dyDescent="0.25">
      <c r="A4642" t="s">
        <v>435</v>
      </c>
      <c r="B4642" t="s">
        <v>436</v>
      </c>
      <c r="C4642" t="s">
        <v>85</v>
      </c>
      <c r="D4642">
        <v>99</v>
      </c>
      <c r="E4642" t="s">
        <v>398</v>
      </c>
      <c r="F4642" t="s">
        <v>87</v>
      </c>
      <c r="G4642" t="s">
        <v>88</v>
      </c>
      <c r="H4642" t="s">
        <v>89</v>
      </c>
      <c r="I4642" t="s">
        <v>140</v>
      </c>
      <c r="J4642" t="s">
        <v>91</v>
      </c>
      <c r="K4642" t="s">
        <v>141</v>
      </c>
      <c r="L4642">
        <v>0</v>
      </c>
      <c r="M4642">
        <v>957437</v>
      </c>
      <c r="N4642">
        <v>206039</v>
      </c>
      <c r="O4642">
        <v>84264</v>
      </c>
      <c r="P4642">
        <v>138909</v>
      </c>
      <c r="Q4642" t="s">
        <v>93</v>
      </c>
      <c r="R4642">
        <v>540122</v>
      </c>
    </row>
    <row r="4643" spans="1:18" x14ac:dyDescent="0.25">
      <c r="A4643" t="s">
        <v>435</v>
      </c>
      <c r="B4643" t="s">
        <v>436</v>
      </c>
      <c r="C4643" t="s">
        <v>85</v>
      </c>
      <c r="D4643">
        <v>99</v>
      </c>
      <c r="E4643" t="s">
        <v>398</v>
      </c>
      <c r="F4643" t="s">
        <v>87</v>
      </c>
      <c r="G4643" t="s">
        <v>88</v>
      </c>
      <c r="H4643" t="s">
        <v>89</v>
      </c>
      <c r="I4643" t="s">
        <v>142</v>
      </c>
      <c r="J4643" t="s">
        <v>91</v>
      </c>
      <c r="K4643" t="s">
        <v>143</v>
      </c>
      <c r="L4643">
        <v>0</v>
      </c>
      <c r="M4643">
        <v>957437</v>
      </c>
      <c r="N4643">
        <v>206039</v>
      </c>
      <c r="O4643">
        <v>84264</v>
      </c>
      <c r="P4643">
        <v>138909</v>
      </c>
      <c r="Q4643" t="s">
        <v>93</v>
      </c>
      <c r="R4643">
        <v>540122</v>
      </c>
    </row>
    <row r="4644" spans="1:18" x14ac:dyDescent="0.25">
      <c r="A4644" t="s">
        <v>435</v>
      </c>
      <c r="B4644" t="s">
        <v>436</v>
      </c>
      <c r="C4644" t="s">
        <v>85</v>
      </c>
      <c r="D4644">
        <v>99</v>
      </c>
      <c r="E4644" t="s">
        <v>398</v>
      </c>
      <c r="F4644" t="s">
        <v>87</v>
      </c>
      <c r="G4644" t="s">
        <v>88</v>
      </c>
      <c r="H4644" t="s">
        <v>89</v>
      </c>
      <c r="I4644" t="s">
        <v>144</v>
      </c>
      <c r="J4644" t="s">
        <v>91</v>
      </c>
      <c r="K4644" t="s">
        <v>145</v>
      </c>
      <c r="L4644">
        <v>0</v>
      </c>
      <c r="M4644">
        <v>957437</v>
      </c>
      <c r="N4644">
        <v>206039</v>
      </c>
      <c r="O4644">
        <v>84264</v>
      </c>
      <c r="P4644">
        <v>138909</v>
      </c>
      <c r="Q4644" t="s">
        <v>93</v>
      </c>
      <c r="R4644">
        <v>540122</v>
      </c>
    </row>
    <row r="4645" spans="1:18" x14ac:dyDescent="0.25">
      <c r="A4645" t="s">
        <v>435</v>
      </c>
      <c r="B4645" t="s">
        <v>436</v>
      </c>
      <c r="C4645" t="s">
        <v>85</v>
      </c>
      <c r="D4645">
        <v>99</v>
      </c>
      <c r="E4645" t="s">
        <v>398</v>
      </c>
      <c r="F4645" t="s">
        <v>87</v>
      </c>
      <c r="G4645" t="s">
        <v>88</v>
      </c>
      <c r="H4645" t="s">
        <v>89</v>
      </c>
      <c r="I4645" t="s">
        <v>146</v>
      </c>
      <c r="J4645" t="s">
        <v>91</v>
      </c>
      <c r="K4645" t="s">
        <v>147</v>
      </c>
      <c r="L4645">
        <v>0</v>
      </c>
      <c r="M4645">
        <v>957437</v>
      </c>
      <c r="N4645">
        <v>206039</v>
      </c>
      <c r="O4645">
        <v>84264</v>
      </c>
      <c r="P4645">
        <v>138909</v>
      </c>
      <c r="Q4645" t="s">
        <v>93</v>
      </c>
      <c r="R4645">
        <v>540122</v>
      </c>
    </row>
    <row r="4646" spans="1:18" x14ac:dyDescent="0.25">
      <c r="A4646" t="s">
        <v>435</v>
      </c>
      <c r="B4646" t="s">
        <v>436</v>
      </c>
      <c r="C4646" t="s">
        <v>85</v>
      </c>
      <c r="D4646">
        <v>99</v>
      </c>
      <c r="E4646" t="s">
        <v>398</v>
      </c>
      <c r="F4646" t="s">
        <v>87</v>
      </c>
      <c r="G4646" t="s">
        <v>88</v>
      </c>
      <c r="H4646" t="s">
        <v>89</v>
      </c>
      <c r="I4646" t="s">
        <v>148</v>
      </c>
      <c r="J4646" t="s">
        <v>91</v>
      </c>
      <c r="K4646" t="s">
        <v>149</v>
      </c>
      <c r="L4646">
        <v>0</v>
      </c>
      <c r="M4646">
        <v>957437</v>
      </c>
      <c r="N4646">
        <v>206039</v>
      </c>
      <c r="O4646">
        <v>84264</v>
      </c>
      <c r="P4646">
        <v>138909</v>
      </c>
      <c r="Q4646" t="s">
        <v>93</v>
      </c>
      <c r="R4646">
        <v>540122</v>
      </c>
    </row>
    <row r="4647" spans="1:18" x14ac:dyDescent="0.25">
      <c r="A4647" t="s">
        <v>435</v>
      </c>
      <c r="B4647" t="s">
        <v>436</v>
      </c>
      <c r="C4647" t="s">
        <v>85</v>
      </c>
      <c r="D4647">
        <v>99</v>
      </c>
      <c r="E4647" t="s">
        <v>398</v>
      </c>
      <c r="F4647" t="s">
        <v>87</v>
      </c>
      <c r="G4647" t="s">
        <v>88</v>
      </c>
      <c r="H4647" t="s">
        <v>89</v>
      </c>
      <c r="I4647" t="s">
        <v>150</v>
      </c>
      <c r="J4647" t="s">
        <v>91</v>
      </c>
      <c r="K4647" t="s">
        <v>151</v>
      </c>
      <c r="L4647">
        <v>8708</v>
      </c>
      <c r="M4647">
        <v>957437</v>
      </c>
      <c r="N4647">
        <v>206039</v>
      </c>
      <c r="O4647">
        <v>84264</v>
      </c>
      <c r="P4647">
        <v>138909</v>
      </c>
      <c r="Q4647" t="s">
        <v>93</v>
      </c>
      <c r="R4647">
        <v>540122</v>
      </c>
    </row>
    <row r="4648" spans="1:18" x14ac:dyDescent="0.25">
      <c r="A4648" t="s">
        <v>435</v>
      </c>
      <c r="B4648" t="s">
        <v>436</v>
      </c>
      <c r="C4648" t="s">
        <v>85</v>
      </c>
      <c r="D4648">
        <v>99</v>
      </c>
      <c r="E4648" t="s">
        <v>398</v>
      </c>
      <c r="F4648" t="s">
        <v>87</v>
      </c>
      <c r="G4648" t="s">
        <v>88</v>
      </c>
      <c r="H4648" t="s">
        <v>89</v>
      </c>
      <c r="I4648" t="s">
        <v>152</v>
      </c>
      <c r="J4648" t="s">
        <v>91</v>
      </c>
      <c r="K4648" t="s">
        <v>153</v>
      </c>
      <c r="L4648">
        <v>7339</v>
      </c>
      <c r="M4648">
        <v>957437</v>
      </c>
      <c r="N4648">
        <v>206039</v>
      </c>
      <c r="O4648">
        <v>84264</v>
      </c>
      <c r="P4648">
        <v>138909</v>
      </c>
      <c r="Q4648" t="s">
        <v>93</v>
      </c>
      <c r="R4648">
        <v>540122</v>
      </c>
    </row>
    <row r="4649" spans="1:18" x14ac:dyDescent="0.25">
      <c r="A4649" t="s">
        <v>435</v>
      </c>
      <c r="B4649" t="s">
        <v>436</v>
      </c>
      <c r="C4649" t="s">
        <v>85</v>
      </c>
      <c r="D4649">
        <v>99</v>
      </c>
      <c r="E4649" t="s">
        <v>398</v>
      </c>
      <c r="F4649" t="s">
        <v>87</v>
      </c>
      <c r="G4649" t="s">
        <v>88</v>
      </c>
      <c r="H4649" t="s">
        <v>89</v>
      </c>
      <c r="I4649" t="s">
        <v>154</v>
      </c>
      <c r="J4649" t="s">
        <v>91</v>
      </c>
      <c r="K4649" t="s">
        <v>155</v>
      </c>
      <c r="L4649">
        <v>0</v>
      </c>
      <c r="M4649">
        <v>957437</v>
      </c>
      <c r="N4649">
        <v>206039</v>
      </c>
      <c r="O4649">
        <v>84264</v>
      </c>
      <c r="P4649">
        <v>138909</v>
      </c>
      <c r="Q4649" t="s">
        <v>93</v>
      </c>
      <c r="R4649">
        <v>540122</v>
      </c>
    </row>
    <row r="4650" spans="1:18" x14ac:dyDescent="0.25">
      <c r="A4650" t="s">
        <v>435</v>
      </c>
      <c r="B4650" t="s">
        <v>436</v>
      </c>
      <c r="C4650" t="s">
        <v>85</v>
      </c>
      <c r="D4650">
        <v>99</v>
      </c>
      <c r="E4650" t="s">
        <v>398</v>
      </c>
      <c r="F4650" t="s">
        <v>87</v>
      </c>
      <c r="G4650" t="s">
        <v>88</v>
      </c>
      <c r="H4650" t="s">
        <v>89</v>
      </c>
      <c r="I4650" t="s">
        <v>156</v>
      </c>
      <c r="J4650" t="s">
        <v>91</v>
      </c>
      <c r="K4650" t="s">
        <v>157</v>
      </c>
      <c r="L4650">
        <v>1325</v>
      </c>
      <c r="M4650">
        <v>957437</v>
      </c>
      <c r="N4650">
        <v>206039</v>
      </c>
      <c r="O4650">
        <v>84264</v>
      </c>
      <c r="P4650">
        <v>138909</v>
      </c>
      <c r="Q4650" t="s">
        <v>93</v>
      </c>
      <c r="R4650">
        <v>540122</v>
      </c>
    </row>
    <row r="4651" spans="1:18" x14ac:dyDescent="0.25">
      <c r="A4651" t="s">
        <v>435</v>
      </c>
      <c r="B4651" t="s">
        <v>436</v>
      </c>
      <c r="C4651" t="s">
        <v>85</v>
      </c>
      <c r="D4651">
        <v>99</v>
      </c>
      <c r="E4651" t="s">
        <v>398</v>
      </c>
      <c r="F4651" t="s">
        <v>87</v>
      </c>
      <c r="G4651" t="s">
        <v>88</v>
      </c>
      <c r="H4651" t="s">
        <v>89</v>
      </c>
      <c r="I4651" t="s">
        <v>158</v>
      </c>
      <c r="J4651" t="s">
        <v>91</v>
      </c>
      <c r="K4651" t="s">
        <v>159</v>
      </c>
      <c r="L4651">
        <v>2040</v>
      </c>
      <c r="M4651">
        <v>957437</v>
      </c>
      <c r="N4651">
        <v>206039</v>
      </c>
      <c r="O4651">
        <v>84264</v>
      </c>
      <c r="P4651">
        <v>138909</v>
      </c>
      <c r="Q4651" t="s">
        <v>93</v>
      </c>
      <c r="R4651">
        <v>540122</v>
      </c>
    </row>
    <row r="4652" spans="1:18" x14ac:dyDescent="0.25">
      <c r="A4652" t="s">
        <v>435</v>
      </c>
      <c r="B4652" t="s">
        <v>436</v>
      </c>
      <c r="C4652" t="s">
        <v>85</v>
      </c>
      <c r="D4652">
        <v>99</v>
      </c>
      <c r="E4652" t="s">
        <v>398</v>
      </c>
      <c r="F4652" t="s">
        <v>87</v>
      </c>
      <c r="G4652" t="s">
        <v>88</v>
      </c>
      <c r="H4652" t="s">
        <v>89</v>
      </c>
      <c r="I4652" t="s">
        <v>160</v>
      </c>
      <c r="J4652" t="s">
        <v>91</v>
      </c>
      <c r="K4652" t="s">
        <v>161</v>
      </c>
      <c r="L4652">
        <v>600</v>
      </c>
      <c r="M4652">
        <v>957437</v>
      </c>
      <c r="N4652">
        <v>206039</v>
      </c>
      <c r="O4652">
        <v>84264</v>
      </c>
      <c r="P4652">
        <v>138909</v>
      </c>
      <c r="Q4652" t="s">
        <v>93</v>
      </c>
      <c r="R4652">
        <v>540122</v>
      </c>
    </row>
    <row r="4653" spans="1:18" x14ac:dyDescent="0.25">
      <c r="A4653" t="s">
        <v>435</v>
      </c>
      <c r="B4653" t="s">
        <v>436</v>
      </c>
      <c r="C4653" t="s">
        <v>85</v>
      </c>
      <c r="D4653">
        <v>99</v>
      </c>
      <c r="E4653" t="s">
        <v>398</v>
      </c>
      <c r="F4653" t="s">
        <v>87</v>
      </c>
      <c r="G4653" t="s">
        <v>88</v>
      </c>
      <c r="H4653" t="s">
        <v>89</v>
      </c>
      <c r="I4653" t="s">
        <v>162</v>
      </c>
      <c r="J4653" t="s">
        <v>91</v>
      </c>
      <c r="K4653" t="s">
        <v>163</v>
      </c>
      <c r="L4653">
        <v>360</v>
      </c>
      <c r="M4653">
        <v>957437</v>
      </c>
      <c r="N4653">
        <v>206039</v>
      </c>
      <c r="O4653">
        <v>84264</v>
      </c>
      <c r="P4653">
        <v>138909</v>
      </c>
      <c r="Q4653" t="s">
        <v>93</v>
      </c>
      <c r="R4653">
        <v>540122</v>
      </c>
    </row>
    <row r="4654" spans="1:18" x14ac:dyDescent="0.25">
      <c r="A4654" t="s">
        <v>435</v>
      </c>
      <c r="B4654" t="s">
        <v>436</v>
      </c>
      <c r="C4654" t="s">
        <v>85</v>
      </c>
      <c r="D4654">
        <v>99</v>
      </c>
      <c r="E4654" t="s">
        <v>398</v>
      </c>
      <c r="F4654" t="s">
        <v>87</v>
      </c>
      <c r="G4654" t="s">
        <v>88</v>
      </c>
      <c r="H4654" t="s">
        <v>89</v>
      </c>
      <c r="I4654" t="s">
        <v>164</v>
      </c>
      <c r="J4654" t="s">
        <v>91</v>
      </c>
      <c r="K4654" t="s">
        <v>165</v>
      </c>
      <c r="L4654">
        <v>3500</v>
      </c>
      <c r="M4654">
        <v>957437</v>
      </c>
      <c r="N4654">
        <v>206039</v>
      </c>
      <c r="O4654">
        <v>84264</v>
      </c>
      <c r="P4654">
        <v>138909</v>
      </c>
      <c r="Q4654" t="s">
        <v>93</v>
      </c>
      <c r="R4654">
        <v>540122</v>
      </c>
    </row>
    <row r="4655" spans="1:18" x14ac:dyDescent="0.25">
      <c r="A4655" t="s">
        <v>435</v>
      </c>
      <c r="B4655" t="s">
        <v>436</v>
      </c>
      <c r="C4655" t="s">
        <v>85</v>
      </c>
      <c r="D4655">
        <v>99</v>
      </c>
      <c r="E4655" t="s">
        <v>398</v>
      </c>
      <c r="F4655" t="s">
        <v>87</v>
      </c>
      <c r="G4655" t="s">
        <v>88</v>
      </c>
      <c r="H4655" t="s">
        <v>89</v>
      </c>
      <c r="I4655" t="s">
        <v>166</v>
      </c>
      <c r="J4655" t="s">
        <v>91</v>
      </c>
      <c r="K4655" t="s">
        <v>167</v>
      </c>
      <c r="L4655">
        <v>0</v>
      </c>
      <c r="M4655">
        <v>957437</v>
      </c>
      <c r="N4655">
        <v>206039</v>
      </c>
      <c r="O4655">
        <v>84264</v>
      </c>
      <c r="P4655">
        <v>138909</v>
      </c>
      <c r="Q4655" t="s">
        <v>93</v>
      </c>
      <c r="R4655">
        <v>540122</v>
      </c>
    </row>
    <row r="4656" spans="1:18" x14ac:dyDescent="0.25">
      <c r="A4656" t="s">
        <v>435</v>
      </c>
      <c r="B4656" t="s">
        <v>436</v>
      </c>
      <c r="C4656" t="s">
        <v>85</v>
      </c>
      <c r="D4656">
        <v>99</v>
      </c>
      <c r="E4656" t="s">
        <v>398</v>
      </c>
      <c r="F4656" t="s">
        <v>87</v>
      </c>
      <c r="G4656" t="s">
        <v>88</v>
      </c>
      <c r="H4656" t="s">
        <v>89</v>
      </c>
      <c r="I4656" t="s">
        <v>168</v>
      </c>
      <c r="J4656" t="s">
        <v>91</v>
      </c>
      <c r="K4656" t="s">
        <v>169</v>
      </c>
      <c r="L4656">
        <v>1980</v>
      </c>
      <c r="M4656">
        <v>957437</v>
      </c>
      <c r="N4656">
        <v>206039</v>
      </c>
      <c r="O4656">
        <v>84264</v>
      </c>
      <c r="P4656">
        <v>138909</v>
      </c>
      <c r="Q4656" t="s">
        <v>93</v>
      </c>
      <c r="R4656">
        <v>540122</v>
      </c>
    </row>
    <row r="4657" spans="1:18" x14ac:dyDescent="0.25">
      <c r="A4657" t="s">
        <v>435</v>
      </c>
      <c r="B4657" t="s">
        <v>436</v>
      </c>
      <c r="C4657" t="s">
        <v>85</v>
      </c>
      <c r="D4657">
        <v>99</v>
      </c>
      <c r="E4657" t="s">
        <v>398</v>
      </c>
      <c r="F4657" t="s">
        <v>87</v>
      </c>
      <c r="G4657" t="s">
        <v>88</v>
      </c>
      <c r="H4657" t="s">
        <v>89</v>
      </c>
      <c r="I4657" t="s">
        <v>170</v>
      </c>
      <c r="J4657" t="s">
        <v>91</v>
      </c>
      <c r="K4657" t="s">
        <v>171</v>
      </c>
      <c r="L4657">
        <v>4656</v>
      </c>
      <c r="M4657">
        <v>957437</v>
      </c>
      <c r="N4657">
        <v>206039</v>
      </c>
      <c r="O4657">
        <v>84264</v>
      </c>
      <c r="P4657">
        <v>138909</v>
      </c>
      <c r="Q4657" t="s">
        <v>93</v>
      </c>
      <c r="R4657">
        <v>540122</v>
      </c>
    </row>
    <row r="4658" spans="1:18" x14ac:dyDescent="0.25">
      <c r="A4658" t="s">
        <v>435</v>
      </c>
      <c r="B4658" t="s">
        <v>436</v>
      </c>
      <c r="C4658" t="s">
        <v>85</v>
      </c>
      <c r="D4658">
        <v>99</v>
      </c>
      <c r="E4658" t="s">
        <v>398</v>
      </c>
      <c r="F4658" t="s">
        <v>87</v>
      </c>
      <c r="G4658" t="s">
        <v>88</v>
      </c>
      <c r="H4658" t="s">
        <v>89</v>
      </c>
      <c r="I4658" t="s">
        <v>172</v>
      </c>
      <c r="J4658" t="s">
        <v>91</v>
      </c>
      <c r="K4658" t="s">
        <v>173</v>
      </c>
      <c r="L4658">
        <v>0</v>
      </c>
      <c r="M4658">
        <v>957437</v>
      </c>
      <c r="N4658">
        <v>206039</v>
      </c>
      <c r="O4658">
        <v>84264</v>
      </c>
      <c r="P4658">
        <v>138909</v>
      </c>
      <c r="Q4658" t="s">
        <v>93</v>
      </c>
      <c r="R4658">
        <v>540122</v>
      </c>
    </row>
    <row r="4659" spans="1:18" x14ac:dyDescent="0.25">
      <c r="A4659" t="s">
        <v>435</v>
      </c>
      <c r="B4659" t="s">
        <v>436</v>
      </c>
      <c r="C4659" t="s">
        <v>85</v>
      </c>
      <c r="D4659">
        <v>99</v>
      </c>
      <c r="E4659" t="s">
        <v>398</v>
      </c>
      <c r="F4659" t="s">
        <v>87</v>
      </c>
      <c r="G4659" t="s">
        <v>88</v>
      </c>
      <c r="H4659" t="s">
        <v>89</v>
      </c>
      <c r="I4659" t="s">
        <v>174</v>
      </c>
      <c r="J4659" t="s">
        <v>91</v>
      </c>
      <c r="K4659" t="s">
        <v>175</v>
      </c>
      <c r="L4659">
        <v>0</v>
      </c>
      <c r="M4659">
        <v>957437</v>
      </c>
      <c r="N4659">
        <v>206039</v>
      </c>
      <c r="O4659">
        <v>84264</v>
      </c>
      <c r="P4659">
        <v>138909</v>
      </c>
      <c r="Q4659" t="s">
        <v>93</v>
      </c>
      <c r="R4659">
        <v>540122</v>
      </c>
    </row>
    <row r="4660" spans="1:18" x14ac:dyDescent="0.25">
      <c r="A4660" t="s">
        <v>435</v>
      </c>
      <c r="B4660" t="s">
        <v>436</v>
      </c>
      <c r="C4660" t="s">
        <v>85</v>
      </c>
      <c r="D4660">
        <v>99</v>
      </c>
      <c r="E4660" t="s">
        <v>398</v>
      </c>
      <c r="F4660" t="s">
        <v>87</v>
      </c>
      <c r="G4660" t="s">
        <v>88</v>
      </c>
      <c r="H4660" t="s">
        <v>89</v>
      </c>
      <c r="I4660" t="s">
        <v>176</v>
      </c>
      <c r="J4660" t="s">
        <v>91</v>
      </c>
      <c r="K4660" t="s">
        <v>177</v>
      </c>
      <c r="L4660">
        <v>0</v>
      </c>
      <c r="M4660">
        <v>957437</v>
      </c>
      <c r="N4660">
        <v>206039</v>
      </c>
      <c r="O4660">
        <v>84264</v>
      </c>
      <c r="P4660">
        <v>138909</v>
      </c>
      <c r="Q4660" t="s">
        <v>93</v>
      </c>
      <c r="R4660">
        <v>540122</v>
      </c>
    </row>
    <row r="4661" spans="1:18" x14ac:dyDescent="0.25">
      <c r="A4661" t="s">
        <v>435</v>
      </c>
      <c r="B4661" t="s">
        <v>436</v>
      </c>
      <c r="C4661" t="s">
        <v>85</v>
      </c>
      <c r="D4661">
        <v>99</v>
      </c>
      <c r="E4661" t="s">
        <v>398</v>
      </c>
      <c r="F4661" t="s">
        <v>87</v>
      </c>
      <c r="G4661" t="s">
        <v>88</v>
      </c>
      <c r="H4661" t="s">
        <v>89</v>
      </c>
      <c r="I4661" t="s">
        <v>178</v>
      </c>
      <c r="J4661" t="s">
        <v>91</v>
      </c>
      <c r="K4661" t="s">
        <v>179</v>
      </c>
      <c r="L4661">
        <v>35593</v>
      </c>
      <c r="M4661">
        <v>957437</v>
      </c>
      <c r="N4661">
        <v>206039</v>
      </c>
      <c r="O4661">
        <v>84264</v>
      </c>
      <c r="P4661">
        <v>138909</v>
      </c>
      <c r="Q4661" t="s">
        <v>93</v>
      </c>
      <c r="R4661">
        <v>540122</v>
      </c>
    </row>
    <row r="4662" spans="1:18" x14ac:dyDescent="0.25">
      <c r="A4662" t="s">
        <v>435</v>
      </c>
      <c r="B4662" t="s">
        <v>436</v>
      </c>
      <c r="C4662" t="s">
        <v>85</v>
      </c>
      <c r="D4662">
        <v>99</v>
      </c>
      <c r="E4662" t="s">
        <v>398</v>
      </c>
      <c r="F4662" t="s">
        <v>87</v>
      </c>
      <c r="G4662" t="s">
        <v>88</v>
      </c>
      <c r="H4662" t="s">
        <v>89</v>
      </c>
      <c r="I4662" t="s">
        <v>180</v>
      </c>
      <c r="J4662" t="s">
        <v>91</v>
      </c>
      <c r="K4662" t="s">
        <v>181</v>
      </c>
      <c r="L4662">
        <v>33887</v>
      </c>
      <c r="M4662">
        <v>957437</v>
      </c>
      <c r="N4662">
        <v>206039</v>
      </c>
      <c r="O4662">
        <v>84264</v>
      </c>
      <c r="P4662">
        <v>138909</v>
      </c>
      <c r="Q4662" t="s">
        <v>93</v>
      </c>
      <c r="R4662">
        <v>540122</v>
      </c>
    </row>
    <row r="4663" spans="1:18" x14ac:dyDescent="0.25">
      <c r="A4663" t="s">
        <v>435</v>
      </c>
      <c r="B4663" t="s">
        <v>436</v>
      </c>
      <c r="C4663" t="s">
        <v>85</v>
      </c>
      <c r="D4663">
        <v>99</v>
      </c>
      <c r="E4663" t="s">
        <v>398</v>
      </c>
      <c r="F4663" t="s">
        <v>87</v>
      </c>
      <c r="G4663" t="s">
        <v>88</v>
      </c>
      <c r="H4663" t="s">
        <v>89</v>
      </c>
      <c r="I4663" t="s">
        <v>182</v>
      </c>
      <c r="J4663" t="s">
        <v>91</v>
      </c>
      <c r="K4663" t="s">
        <v>183</v>
      </c>
      <c r="L4663">
        <v>0</v>
      </c>
      <c r="M4663">
        <v>957437</v>
      </c>
      <c r="N4663">
        <v>206039</v>
      </c>
      <c r="O4663">
        <v>84264</v>
      </c>
      <c r="P4663">
        <v>138909</v>
      </c>
      <c r="Q4663" t="s">
        <v>93</v>
      </c>
      <c r="R4663">
        <v>540122</v>
      </c>
    </row>
    <row r="4664" spans="1:18" x14ac:dyDescent="0.25">
      <c r="A4664" t="s">
        <v>435</v>
      </c>
      <c r="B4664" t="s">
        <v>436</v>
      </c>
      <c r="C4664" t="s">
        <v>85</v>
      </c>
      <c r="D4664">
        <v>99</v>
      </c>
      <c r="E4664" t="s">
        <v>398</v>
      </c>
      <c r="F4664" t="s">
        <v>87</v>
      </c>
      <c r="G4664" t="s">
        <v>88</v>
      </c>
      <c r="H4664" t="s">
        <v>89</v>
      </c>
      <c r="I4664" t="s">
        <v>184</v>
      </c>
      <c r="J4664" t="s">
        <v>91</v>
      </c>
      <c r="K4664" t="s">
        <v>185</v>
      </c>
      <c r="L4664">
        <v>0</v>
      </c>
      <c r="M4664">
        <v>957437</v>
      </c>
      <c r="N4664">
        <v>206039</v>
      </c>
      <c r="O4664">
        <v>84264</v>
      </c>
      <c r="P4664">
        <v>138909</v>
      </c>
      <c r="Q4664" t="s">
        <v>93</v>
      </c>
      <c r="R4664">
        <v>540122</v>
      </c>
    </row>
    <row r="4665" spans="1:18" x14ac:dyDescent="0.25">
      <c r="A4665" t="s">
        <v>435</v>
      </c>
      <c r="B4665" t="s">
        <v>436</v>
      </c>
      <c r="C4665" t="s">
        <v>85</v>
      </c>
      <c r="D4665">
        <v>99</v>
      </c>
      <c r="E4665" t="s">
        <v>398</v>
      </c>
      <c r="F4665" t="s">
        <v>87</v>
      </c>
      <c r="G4665" t="s">
        <v>88</v>
      </c>
      <c r="H4665" t="s">
        <v>89</v>
      </c>
      <c r="I4665" t="s">
        <v>186</v>
      </c>
      <c r="J4665" t="s">
        <v>91</v>
      </c>
      <c r="K4665" t="s">
        <v>187</v>
      </c>
      <c r="L4665">
        <v>0</v>
      </c>
      <c r="M4665">
        <v>957437</v>
      </c>
      <c r="N4665">
        <v>206039</v>
      </c>
      <c r="O4665">
        <v>84264</v>
      </c>
      <c r="P4665">
        <v>138909</v>
      </c>
      <c r="Q4665" t="s">
        <v>93</v>
      </c>
      <c r="R4665">
        <v>540122</v>
      </c>
    </row>
    <row r="4666" spans="1:18" x14ac:dyDescent="0.25">
      <c r="A4666" t="s">
        <v>435</v>
      </c>
      <c r="B4666" t="s">
        <v>436</v>
      </c>
      <c r="C4666" t="s">
        <v>85</v>
      </c>
      <c r="D4666">
        <v>99</v>
      </c>
      <c r="E4666" t="s">
        <v>398</v>
      </c>
      <c r="F4666" t="s">
        <v>87</v>
      </c>
      <c r="G4666" t="s">
        <v>88</v>
      </c>
      <c r="H4666" t="s">
        <v>89</v>
      </c>
      <c r="I4666" t="s">
        <v>188</v>
      </c>
      <c r="J4666" t="s">
        <v>91</v>
      </c>
      <c r="K4666" t="s">
        <v>189</v>
      </c>
      <c r="L4666">
        <v>0</v>
      </c>
      <c r="M4666">
        <v>957437</v>
      </c>
      <c r="N4666">
        <v>206039</v>
      </c>
      <c r="O4666">
        <v>84264</v>
      </c>
      <c r="P4666">
        <v>138909</v>
      </c>
      <c r="Q4666" t="s">
        <v>93</v>
      </c>
      <c r="R4666">
        <v>540122</v>
      </c>
    </row>
    <row r="4667" spans="1:18" x14ac:dyDescent="0.25">
      <c r="A4667" t="s">
        <v>435</v>
      </c>
      <c r="B4667" t="s">
        <v>436</v>
      </c>
      <c r="C4667" t="s">
        <v>85</v>
      </c>
      <c r="D4667">
        <v>99</v>
      </c>
      <c r="E4667" t="s">
        <v>398</v>
      </c>
      <c r="F4667" t="s">
        <v>87</v>
      </c>
      <c r="G4667" t="s">
        <v>88</v>
      </c>
      <c r="H4667" t="s">
        <v>89</v>
      </c>
      <c r="I4667" t="s">
        <v>190</v>
      </c>
      <c r="J4667" t="s">
        <v>91</v>
      </c>
      <c r="K4667" t="s">
        <v>191</v>
      </c>
      <c r="L4667">
        <v>9565</v>
      </c>
      <c r="M4667">
        <v>957437</v>
      </c>
      <c r="N4667">
        <v>206039</v>
      </c>
      <c r="O4667">
        <v>84264</v>
      </c>
      <c r="P4667">
        <v>138909</v>
      </c>
      <c r="Q4667" t="s">
        <v>93</v>
      </c>
      <c r="R4667">
        <v>540122</v>
      </c>
    </row>
    <row r="4668" spans="1:18" x14ac:dyDescent="0.25">
      <c r="A4668" t="s">
        <v>435</v>
      </c>
      <c r="B4668" t="s">
        <v>436</v>
      </c>
      <c r="C4668" t="s">
        <v>85</v>
      </c>
      <c r="D4668">
        <v>99</v>
      </c>
      <c r="E4668" t="s">
        <v>398</v>
      </c>
      <c r="F4668" t="s">
        <v>87</v>
      </c>
      <c r="G4668" t="s">
        <v>88</v>
      </c>
      <c r="H4668" t="s">
        <v>89</v>
      </c>
      <c r="I4668" t="s">
        <v>192</v>
      </c>
      <c r="J4668" t="s">
        <v>91</v>
      </c>
      <c r="K4668" t="s">
        <v>193</v>
      </c>
      <c r="L4668">
        <v>4192</v>
      </c>
      <c r="M4668">
        <v>957437</v>
      </c>
      <c r="N4668">
        <v>206039</v>
      </c>
      <c r="O4668">
        <v>84264</v>
      </c>
      <c r="P4668">
        <v>138909</v>
      </c>
      <c r="Q4668" t="s">
        <v>93</v>
      </c>
      <c r="R4668">
        <v>540122</v>
      </c>
    </row>
    <row r="4669" spans="1:18" x14ac:dyDescent="0.25">
      <c r="A4669" t="s">
        <v>435</v>
      </c>
      <c r="B4669" t="s">
        <v>436</v>
      </c>
      <c r="C4669" t="s">
        <v>85</v>
      </c>
      <c r="D4669">
        <v>99</v>
      </c>
      <c r="E4669" t="s">
        <v>398</v>
      </c>
      <c r="F4669" t="s">
        <v>87</v>
      </c>
      <c r="G4669" t="s">
        <v>88</v>
      </c>
      <c r="H4669" t="s">
        <v>89</v>
      </c>
      <c r="I4669" t="s">
        <v>194</v>
      </c>
      <c r="J4669" t="s">
        <v>91</v>
      </c>
      <c r="K4669" t="s">
        <v>195</v>
      </c>
      <c r="L4669">
        <v>52371</v>
      </c>
      <c r="M4669">
        <v>957437</v>
      </c>
      <c r="N4669">
        <v>206039</v>
      </c>
      <c r="O4669">
        <v>84264</v>
      </c>
      <c r="P4669">
        <v>138909</v>
      </c>
      <c r="Q4669" t="s">
        <v>93</v>
      </c>
      <c r="R4669">
        <v>540122</v>
      </c>
    </row>
    <row r="4670" spans="1:18" x14ac:dyDescent="0.25">
      <c r="A4670" t="s">
        <v>435</v>
      </c>
      <c r="B4670" t="s">
        <v>436</v>
      </c>
      <c r="C4670" t="s">
        <v>85</v>
      </c>
      <c r="D4670">
        <v>99</v>
      </c>
      <c r="E4670" t="s">
        <v>398</v>
      </c>
      <c r="F4670" t="s">
        <v>87</v>
      </c>
      <c r="G4670" t="s">
        <v>88</v>
      </c>
      <c r="H4670" t="s">
        <v>89</v>
      </c>
      <c r="I4670" t="s">
        <v>196</v>
      </c>
      <c r="J4670" t="s">
        <v>91</v>
      </c>
      <c r="K4670" t="s">
        <v>197</v>
      </c>
      <c r="L4670">
        <v>54593</v>
      </c>
      <c r="M4670">
        <v>957437</v>
      </c>
      <c r="N4670">
        <v>206039</v>
      </c>
      <c r="O4670">
        <v>84264</v>
      </c>
      <c r="P4670">
        <v>138909</v>
      </c>
      <c r="Q4670" t="s">
        <v>93</v>
      </c>
      <c r="R4670">
        <v>540122</v>
      </c>
    </row>
    <row r="4671" spans="1:18" x14ac:dyDescent="0.25">
      <c r="A4671" t="s">
        <v>435</v>
      </c>
      <c r="B4671" t="s">
        <v>436</v>
      </c>
      <c r="C4671" t="s">
        <v>85</v>
      </c>
      <c r="D4671">
        <v>99</v>
      </c>
      <c r="E4671" t="s">
        <v>398</v>
      </c>
      <c r="F4671" t="s">
        <v>87</v>
      </c>
      <c r="G4671" t="s">
        <v>88</v>
      </c>
      <c r="H4671" t="s">
        <v>89</v>
      </c>
      <c r="I4671" t="s">
        <v>198</v>
      </c>
      <c r="J4671" t="s">
        <v>91</v>
      </c>
      <c r="K4671" t="s">
        <v>199</v>
      </c>
      <c r="L4671">
        <v>0</v>
      </c>
      <c r="M4671">
        <v>957437</v>
      </c>
      <c r="N4671">
        <v>206039</v>
      </c>
      <c r="O4671">
        <v>84264</v>
      </c>
      <c r="P4671">
        <v>138909</v>
      </c>
      <c r="Q4671" t="s">
        <v>93</v>
      </c>
      <c r="R4671">
        <v>540122</v>
      </c>
    </row>
    <row r="4672" spans="1:18" x14ac:dyDescent="0.25">
      <c r="A4672" t="s">
        <v>435</v>
      </c>
      <c r="B4672" t="s">
        <v>436</v>
      </c>
      <c r="C4672" t="s">
        <v>85</v>
      </c>
      <c r="D4672">
        <v>99</v>
      </c>
      <c r="E4672" t="s">
        <v>398</v>
      </c>
      <c r="F4672" t="s">
        <v>87</v>
      </c>
      <c r="G4672" t="s">
        <v>88</v>
      </c>
      <c r="H4672" t="s">
        <v>89</v>
      </c>
      <c r="I4672" t="s">
        <v>200</v>
      </c>
      <c r="J4672" t="s">
        <v>91</v>
      </c>
      <c r="K4672" t="s">
        <v>201</v>
      </c>
      <c r="L4672">
        <v>16449</v>
      </c>
      <c r="M4672">
        <v>957437</v>
      </c>
      <c r="N4672">
        <v>206039</v>
      </c>
      <c r="O4672">
        <v>84264</v>
      </c>
      <c r="P4672">
        <v>138909</v>
      </c>
      <c r="Q4672" t="s">
        <v>93</v>
      </c>
      <c r="R4672">
        <v>540122</v>
      </c>
    </row>
    <row r="4673" spans="1:18" x14ac:dyDescent="0.25">
      <c r="A4673" t="s">
        <v>435</v>
      </c>
      <c r="B4673" t="s">
        <v>436</v>
      </c>
      <c r="C4673" t="s">
        <v>85</v>
      </c>
      <c r="D4673">
        <v>99</v>
      </c>
      <c r="E4673" t="s">
        <v>398</v>
      </c>
      <c r="F4673" t="s">
        <v>87</v>
      </c>
      <c r="G4673" t="s">
        <v>88</v>
      </c>
      <c r="H4673" t="s">
        <v>89</v>
      </c>
      <c r="I4673" t="s">
        <v>202</v>
      </c>
      <c r="J4673" t="s">
        <v>91</v>
      </c>
      <c r="K4673" t="s">
        <v>203</v>
      </c>
      <c r="L4673">
        <v>1875</v>
      </c>
      <c r="M4673">
        <v>957437</v>
      </c>
      <c r="N4673">
        <v>206039</v>
      </c>
      <c r="O4673">
        <v>84264</v>
      </c>
      <c r="P4673">
        <v>138909</v>
      </c>
      <c r="Q4673" t="s">
        <v>93</v>
      </c>
      <c r="R4673">
        <v>540122</v>
      </c>
    </row>
    <row r="4674" spans="1:18" x14ac:dyDescent="0.25">
      <c r="A4674" t="s">
        <v>435</v>
      </c>
      <c r="B4674" t="s">
        <v>436</v>
      </c>
      <c r="C4674" t="s">
        <v>85</v>
      </c>
      <c r="D4674">
        <v>99</v>
      </c>
      <c r="E4674" t="s">
        <v>398</v>
      </c>
      <c r="F4674" t="s">
        <v>87</v>
      </c>
      <c r="G4674" t="s">
        <v>88</v>
      </c>
      <c r="H4674" t="s">
        <v>89</v>
      </c>
      <c r="I4674" t="s">
        <v>204</v>
      </c>
      <c r="J4674" t="s">
        <v>91</v>
      </c>
      <c r="K4674" t="s">
        <v>205</v>
      </c>
      <c r="L4674">
        <v>0</v>
      </c>
      <c r="M4674">
        <v>957437</v>
      </c>
      <c r="N4674">
        <v>206039</v>
      </c>
      <c r="O4674">
        <v>84264</v>
      </c>
      <c r="P4674">
        <v>138909</v>
      </c>
      <c r="Q4674" t="s">
        <v>93</v>
      </c>
      <c r="R4674">
        <v>540122</v>
      </c>
    </row>
    <row r="4675" spans="1:18" x14ac:dyDescent="0.25">
      <c r="A4675" t="s">
        <v>435</v>
      </c>
      <c r="B4675" t="s">
        <v>436</v>
      </c>
      <c r="C4675" t="s">
        <v>85</v>
      </c>
      <c r="D4675">
        <v>99</v>
      </c>
      <c r="E4675" t="s">
        <v>398</v>
      </c>
      <c r="F4675" t="s">
        <v>87</v>
      </c>
      <c r="G4675" t="s">
        <v>88</v>
      </c>
      <c r="H4675" t="s">
        <v>89</v>
      </c>
      <c r="I4675" t="s">
        <v>206</v>
      </c>
      <c r="J4675" t="s">
        <v>91</v>
      </c>
      <c r="K4675" t="s">
        <v>207</v>
      </c>
      <c r="L4675">
        <v>2520</v>
      </c>
      <c r="M4675">
        <v>957437</v>
      </c>
      <c r="N4675">
        <v>206039</v>
      </c>
      <c r="O4675">
        <v>84264</v>
      </c>
      <c r="P4675">
        <v>138909</v>
      </c>
      <c r="Q4675" t="s">
        <v>93</v>
      </c>
      <c r="R4675">
        <v>540122</v>
      </c>
    </row>
    <row r="4676" spans="1:18" x14ac:dyDescent="0.25">
      <c r="A4676" t="s">
        <v>435</v>
      </c>
      <c r="B4676" t="s">
        <v>436</v>
      </c>
      <c r="C4676" t="s">
        <v>85</v>
      </c>
      <c r="D4676">
        <v>99</v>
      </c>
      <c r="E4676" t="s">
        <v>398</v>
      </c>
      <c r="F4676" t="s">
        <v>87</v>
      </c>
      <c r="G4676" t="s">
        <v>88</v>
      </c>
      <c r="H4676" t="s">
        <v>89</v>
      </c>
      <c r="I4676" t="s">
        <v>208</v>
      </c>
      <c r="J4676" t="s">
        <v>91</v>
      </c>
      <c r="K4676" t="s">
        <v>209</v>
      </c>
      <c r="L4676">
        <v>550</v>
      </c>
      <c r="M4676">
        <v>957437</v>
      </c>
      <c r="N4676">
        <v>206039</v>
      </c>
      <c r="O4676">
        <v>84264</v>
      </c>
      <c r="P4676">
        <v>138909</v>
      </c>
      <c r="Q4676" t="s">
        <v>93</v>
      </c>
      <c r="R4676">
        <v>540122</v>
      </c>
    </row>
    <row r="4677" spans="1:18" x14ac:dyDescent="0.25">
      <c r="A4677" t="s">
        <v>435</v>
      </c>
      <c r="B4677" t="s">
        <v>436</v>
      </c>
      <c r="C4677" t="s">
        <v>85</v>
      </c>
      <c r="D4677">
        <v>99</v>
      </c>
      <c r="E4677" t="s">
        <v>398</v>
      </c>
      <c r="F4677" t="s">
        <v>87</v>
      </c>
      <c r="G4677" t="s">
        <v>88</v>
      </c>
      <c r="H4677" t="s">
        <v>89</v>
      </c>
      <c r="I4677" t="s">
        <v>210</v>
      </c>
      <c r="J4677" t="s">
        <v>91</v>
      </c>
      <c r="K4677" t="s">
        <v>211</v>
      </c>
      <c r="L4677">
        <v>9875</v>
      </c>
      <c r="M4677">
        <v>957437</v>
      </c>
      <c r="N4677">
        <v>206039</v>
      </c>
      <c r="O4677">
        <v>84264</v>
      </c>
      <c r="P4677">
        <v>138909</v>
      </c>
      <c r="Q4677" t="s">
        <v>93</v>
      </c>
      <c r="R4677">
        <v>540122</v>
      </c>
    </row>
    <row r="4678" spans="1:18" x14ac:dyDescent="0.25">
      <c r="A4678" t="s">
        <v>435</v>
      </c>
      <c r="B4678" t="s">
        <v>436</v>
      </c>
      <c r="C4678" t="s">
        <v>85</v>
      </c>
      <c r="D4678">
        <v>99</v>
      </c>
      <c r="E4678" t="s">
        <v>398</v>
      </c>
      <c r="F4678" t="s">
        <v>87</v>
      </c>
      <c r="G4678" t="s">
        <v>88</v>
      </c>
      <c r="H4678" t="s">
        <v>89</v>
      </c>
      <c r="I4678" t="s">
        <v>212</v>
      </c>
      <c r="J4678" t="s">
        <v>91</v>
      </c>
      <c r="K4678" t="s">
        <v>213</v>
      </c>
      <c r="L4678">
        <v>900</v>
      </c>
      <c r="M4678">
        <v>957437</v>
      </c>
      <c r="N4678">
        <v>206039</v>
      </c>
      <c r="O4678">
        <v>84264</v>
      </c>
      <c r="P4678">
        <v>138909</v>
      </c>
      <c r="Q4678" t="s">
        <v>93</v>
      </c>
      <c r="R4678">
        <v>540122</v>
      </c>
    </row>
    <row r="4679" spans="1:18" x14ac:dyDescent="0.25">
      <c r="A4679" t="s">
        <v>435</v>
      </c>
      <c r="B4679" t="s">
        <v>436</v>
      </c>
      <c r="C4679" t="s">
        <v>85</v>
      </c>
      <c r="D4679">
        <v>99</v>
      </c>
      <c r="E4679" t="s">
        <v>398</v>
      </c>
      <c r="F4679" t="s">
        <v>87</v>
      </c>
      <c r="G4679" t="s">
        <v>88</v>
      </c>
      <c r="H4679" t="s">
        <v>89</v>
      </c>
      <c r="I4679" t="s">
        <v>214</v>
      </c>
      <c r="J4679" t="s">
        <v>91</v>
      </c>
      <c r="K4679" t="s">
        <v>215</v>
      </c>
      <c r="L4679">
        <v>47778</v>
      </c>
      <c r="M4679">
        <v>957437</v>
      </c>
      <c r="N4679">
        <v>206039</v>
      </c>
      <c r="O4679">
        <v>84264</v>
      </c>
      <c r="P4679">
        <v>138909</v>
      </c>
      <c r="Q4679" t="s">
        <v>93</v>
      </c>
      <c r="R4679">
        <v>540122</v>
      </c>
    </row>
    <row r="4680" spans="1:18" x14ac:dyDescent="0.25">
      <c r="A4680" t="s">
        <v>435</v>
      </c>
      <c r="B4680" t="s">
        <v>436</v>
      </c>
      <c r="C4680" t="s">
        <v>85</v>
      </c>
      <c r="D4680">
        <v>99</v>
      </c>
      <c r="E4680" t="s">
        <v>398</v>
      </c>
      <c r="F4680" t="s">
        <v>87</v>
      </c>
      <c r="G4680" t="s">
        <v>88</v>
      </c>
      <c r="H4680" t="s">
        <v>89</v>
      </c>
      <c r="I4680" t="s">
        <v>216</v>
      </c>
      <c r="J4680" t="s">
        <v>91</v>
      </c>
      <c r="K4680" t="s">
        <v>217</v>
      </c>
      <c r="L4680">
        <v>1245</v>
      </c>
      <c r="M4680">
        <v>957437</v>
      </c>
      <c r="N4680">
        <v>206039</v>
      </c>
      <c r="O4680">
        <v>84264</v>
      </c>
      <c r="P4680">
        <v>138909</v>
      </c>
      <c r="Q4680" t="s">
        <v>93</v>
      </c>
      <c r="R4680">
        <v>540122</v>
      </c>
    </row>
    <row r="4681" spans="1:18" x14ac:dyDescent="0.25">
      <c r="A4681" t="s">
        <v>435</v>
      </c>
      <c r="B4681" t="s">
        <v>436</v>
      </c>
      <c r="C4681" t="s">
        <v>85</v>
      </c>
      <c r="D4681">
        <v>99</v>
      </c>
      <c r="E4681" t="s">
        <v>398</v>
      </c>
      <c r="F4681" t="s">
        <v>87</v>
      </c>
      <c r="G4681" t="s">
        <v>88</v>
      </c>
      <c r="H4681" t="s">
        <v>89</v>
      </c>
      <c r="I4681" t="s">
        <v>218</v>
      </c>
      <c r="J4681" t="s">
        <v>91</v>
      </c>
      <c r="K4681" t="s">
        <v>219</v>
      </c>
      <c r="L4681">
        <v>0</v>
      </c>
      <c r="M4681">
        <v>957437</v>
      </c>
      <c r="N4681">
        <v>206039</v>
      </c>
      <c r="O4681">
        <v>84264</v>
      </c>
      <c r="P4681">
        <v>138909</v>
      </c>
      <c r="Q4681" t="s">
        <v>93</v>
      </c>
      <c r="R4681">
        <v>540122</v>
      </c>
    </row>
    <row r="4682" spans="1:18" x14ac:dyDescent="0.25">
      <c r="A4682" t="s">
        <v>435</v>
      </c>
      <c r="B4682" t="s">
        <v>436</v>
      </c>
      <c r="C4682" t="s">
        <v>85</v>
      </c>
      <c r="D4682">
        <v>99</v>
      </c>
      <c r="E4682" t="s">
        <v>398</v>
      </c>
      <c r="F4682" t="s">
        <v>87</v>
      </c>
      <c r="G4682" t="s">
        <v>88</v>
      </c>
      <c r="H4682" t="s">
        <v>89</v>
      </c>
      <c r="I4682" t="s">
        <v>220</v>
      </c>
      <c r="J4682" t="s">
        <v>91</v>
      </c>
      <c r="K4682" t="s">
        <v>221</v>
      </c>
      <c r="L4682">
        <v>1000</v>
      </c>
      <c r="M4682">
        <v>957437</v>
      </c>
      <c r="N4682">
        <v>206039</v>
      </c>
      <c r="O4682">
        <v>84264</v>
      </c>
      <c r="P4682">
        <v>138909</v>
      </c>
      <c r="Q4682" t="s">
        <v>93</v>
      </c>
      <c r="R4682">
        <v>540122</v>
      </c>
    </row>
    <row r="4683" spans="1:18" x14ac:dyDescent="0.25">
      <c r="A4683" t="s">
        <v>435</v>
      </c>
      <c r="B4683" t="s">
        <v>436</v>
      </c>
      <c r="C4683" t="s">
        <v>85</v>
      </c>
      <c r="D4683">
        <v>99</v>
      </c>
      <c r="E4683" t="s">
        <v>398</v>
      </c>
      <c r="F4683" t="s">
        <v>87</v>
      </c>
      <c r="G4683" t="s">
        <v>88</v>
      </c>
      <c r="H4683" t="s">
        <v>89</v>
      </c>
      <c r="I4683" t="s">
        <v>222</v>
      </c>
      <c r="J4683" t="s">
        <v>91</v>
      </c>
      <c r="K4683" t="s">
        <v>223</v>
      </c>
      <c r="L4683">
        <v>2940</v>
      </c>
      <c r="M4683">
        <v>957437</v>
      </c>
      <c r="N4683">
        <v>206039</v>
      </c>
      <c r="O4683">
        <v>84264</v>
      </c>
      <c r="P4683">
        <v>138909</v>
      </c>
      <c r="Q4683" t="s">
        <v>93</v>
      </c>
      <c r="R4683">
        <v>540122</v>
      </c>
    </row>
    <row r="4684" spans="1:18" x14ac:dyDescent="0.25">
      <c r="A4684" t="s">
        <v>435</v>
      </c>
      <c r="B4684" t="s">
        <v>436</v>
      </c>
      <c r="C4684" t="s">
        <v>85</v>
      </c>
      <c r="D4684">
        <v>99</v>
      </c>
      <c r="E4684" t="s">
        <v>398</v>
      </c>
      <c r="F4684" t="s">
        <v>87</v>
      </c>
      <c r="G4684" t="s">
        <v>88</v>
      </c>
      <c r="H4684" t="s">
        <v>89</v>
      </c>
      <c r="I4684" t="s">
        <v>224</v>
      </c>
      <c r="J4684" t="s">
        <v>91</v>
      </c>
      <c r="K4684" t="s">
        <v>225</v>
      </c>
      <c r="L4684">
        <v>3050</v>
      </c>
      <c r="M4684">
        <v>957437</v>
      </c>
      <c r="N4684">
        <v>206039</v>
      </c>
      <c r="O4684">
        <v>84264</v>
      </c>
      <c r="P4684">
        <v>138909</v>
      </c>
      <c r="Q4684" t="s">
        <v>93</v>
      </c>
      <c r="R4684">
        <v>540122</v>
      </c>
    </row>
    <row r="4685" spans="1:18" x14ac:dyDescent="0.25">
      <c r="A4685" t="s">
        <v>435</v>
      </c>
      <c r="B4685" t="s">
        <v>436</v>
      </c>
      <c r="C4685" t="s">
        <v>85</v>
      </c>
      <c r="D4685">
        <v>99</v>
      </c>
      <c r="E4685" t="s">
        <v>398</v>
      </c>
      <c r="F4685" t="s">
        <v>87</v>
      </c>
      <c r="G4685" t="s">
        <v>88</v>
      </c>
      <c r="H4685" t="s">
        <v>89</v>
      </c>
      <c r="I4685" t="s">
        <v>226</v>
      </c>
      <c r="J4685" t="s">
        <v>91</v>
      </c>
      <c r="K4685" t="s">
        <v>227</v>
      </c>
      <c r="L4685">
        <v>3000</v>
      </c>
      <c r="M4685">
        <v>957437</v>
      </c>
      <c r="N4685">
        <v>206039</v>
      </c>
      <c r="O4685">
        <v>84264</v>
      </c>
      <c r="P4685">
        <v>138909</v>
      </c>
      <c r="Q4685" t="s">
        <v>93</v>
      </c>
      <c r="R4685">
        <v>540122</v>
      </c>
    </row>
    <row r="4686" spans="1:18" x14ac:dyDescent="0.25">
      <c r="A4686" t="s">
        <v>435</v>
      </c>
      <c r="B4686" t="s">
        <v>436</v>
      </c>
      <c r="C4686" t="s">
        <v>85</v>
      </c>
      <c r="D4686">
        <v>99</v>
      </c>
      <c r="E4686" t="s">
        <v>398</v>
      </c>
      <c r="F4686" t="s">
        <v>87</v>
      </c>
      <c r="G4686" t="s">
        <v>88</v>
      </c>
      <c r="H4686" t="s">
        <v>89</v>
      </c>
      <c r="I4686" t="s">
        <v>228</v>
      </c>
      <c r="J4686" t="s">
        <v>91</v>
      </c>
      <c r="K4686" t="s">
        <v>229</v>
      </c>
      <c r="L4686">
        <v>0</v>
      </c>
      <c r="M4686">
        <v>957437</v>
      </c>
      <c r="N4686">
        <v>206039</v>
      </c>
      <c r="O4686">
        <v>84264</v>
      </c>
      <c r="P4686">
        <v>138909</v>
      </c>
      <c r="Q4686" t="s">
        <v>93</v>
      </c>
      <c r="R4686">
        <v>540122</v>
      </c>
    </row>
    <row r="4687" spans="1:18" x14ac:dyDescent="0.25">
      <c r="A4687" t="s">
        <v>435</v>
      </c>
      <c r="B4687" t="s">
        <v>436</v>
      </c>
      <c r="C4687" t="s">
        <v>85</v>
      </c>
      <c r="D4687">
        <v>99</v>
      </c>
      <c r="E4687" t="s">
        <v>398</v>
      </c>
      <c r="F4687" t="s">
        <v>87</v>
      </c>
      <c r="G4687" t="s">
        <v>88</v>
      </c>
      <c r="H4687" t="s">
        <v>89</v>
      </c>
      <c r="I4687" t="s">
        <v>230</v>
      </c>
      <c r="J4687" t="s">
        <v>91</v>
      </c>
      <c r="K4687" t="s">
        <v>231</v>
      </c>
      <c r="L4687">
        <v>2533</v>
      </c>
      <c r="M4687">
        <v>957437</v>
      </c>
      <c r="N4687">
        <v>206039</v>
      </c>
      <c r="O4687">
        <v>84264</v>
      </c>
      <c r="P4687">
        <v>138909</v>
      </c>
      <c r="Q4687" t="s">
        <v>93</v>
      </c>
      <c r="R4687">
        <v>540122</v>
      </c>
    </row>
    <row r="4688" spans="1:18" x14ac:dyDescent="0.25">
      <c r="A4688" t="s">
        <v>435</v>
      </c>
      <c r="B4688" t="s">
        <v>436</v>
      </c>
      <c r="C4688" t="s">
        <v>85</v>
      </c>
      <c r="D4688">
        <v>99</v>
      </c>
      <c r="E4688" t="s">
        <v>398</v>
      </c>
      <c r="F4688" t="s">
        <v>87</v>
      </c>
      <c r="G4688" t="s">
        <v>88</v>
      </c>
      <c r="H4688" t="s">
        <v>89</v>
      </c>
      <c r="I4688" t="s">
        <v>232</v>
      </c>
      <c r="J4688" t="s">
        <v>91</v>
      </c>
      <c r="K4688" t="s">
        <v>233</v>
      </c>
      <c r="L4688">
        <v>23895</v>
      </c>
      <c r="M4688">
        <v>957437</v>
      </c>
      <c r="N4688">
        <v>206039</v>
      </c>
      <c r="O4688">
        <v>84264</v>
      </c>
      <c r="P4688">
        <v>138909</v>
      </c>
      <c r="Q4688" t="s">
        <v>93</v>
      </c>
      <c r="R4688">
        <v>540122</v>
      </c>
    </row>
    <row r="4689" spans="1:18" x14ac:dyDescent="0.25">
      <c r="A4689" t="s">
        <v>435</v>
      </c>
      <c r="B4689" t="s">
        <v>436</v>
      </c>
      <c r="C4689" t="s">
        <v>85</v>
      </c>
      <c r="D4689">
        <v>99</v>
      </c>
      <c r="E4689" t="s">
        <v>398</v>
      </c>
      <c r="F4689" t="s">
        <v>87</v>
      </c>
      <c r="G4689" t="s">
        <v>88</v>
      </c>
      <c r="H4689" t="s">
        <v>89</v>
      </c>
      <c r="I4689" t="s">
        <v>234</v>
      </c>
      <c r="J4689" t="s">
        <v>91</v>
      </c>
      <c r="K4689" t="s">
        <v>235</v>
      </c>
      <c r="L4689">
        <v>0</v>
      </c>
      <c r="M4689">
        <v>957437</v>
      </c>
      <c r="N4689">
        <v>206039</v>
      </c>
      <c r="O4689">
        <v>84264</v>
      </c>
      <c r="P4689">
        <v>138909</v>
      </c>
      <c r="Q4689" t="s">
        <v>93</v>
      </c>
      <c r="R4689">
        <v>540122</v>
      </c>
    </row>
    <row r="4690" spans="1:18" x14ac:dyDescent="0.25">
      <c r="A4690" t="s">
        <v>435</v>
      </c>
      <c r="B4690" t="s">
        <v>436</v>
      </c>
      <c r="C4690" t="s">
        <v>85</v>
      </c>
      <c r="D4690">
        <v>99</v>
      </c>
      <c r="E4690" t="s">
        <v>398</v>
      </c>
      <c r="F4690" t="s">
        <v>87</v>
      </c>
      <c r="G4690" t="s">
        <v>88</v>
      </c>
      <c r="H4690" t="s">
        <v>89</v>
      </c>
      <c r="I4690" t="s">
        <v>236</v>
      </c>
      <c r="J4690" t="s">
        <v>91</v>
      </c>
      <c r="K4690" t="s">
        <v>237</v>
      </c>
      <c r="L4690">
        <v>0</v>
      </c>
      <c r="M4690">
        <v>957437</v>
      </c>
      <c r="N4690">
        <v>206039</v>
      </c>
      <c r="O4690">
        <v>84264</v>
      </c>
      <c r="P4690">
        <v>138909</v>
      </c>
      <c r="Q4690" t="s">
        <v>93</v>
      </c>
      <c r="R4690">
        <v>540122</v>
      </c>
    </row>
    <row r="4691" spans="1:18" x14ac:dyDescent="0.25">
      <c r="A4691" t="s">
        <v>435</v>
      </c>
      <c r="B4691" t="s">
        <v>436</v>
      </c>
      <c r="C4691" t="s">
        <v>85</v>
      </c>
      <c r="D4691">
        <v>99</v>
      </c>
      <c r="E4691" t="s">
        <v>398</v>
      </c>
      <c r="F4691" t="s">
        <v>87</v>
      </c>
      <c r="G4691" t="s">
        <v>88</v>
      </c>
      <c r="H4691" t="s">
        <v>89</v>
      </c>
      <c r="I4691" t="s">
        <v>128</v>
      </c>
      <c r="J4691" t="s">
        <v>91</v>
      </c>
      <c r="K4691" t="s">
        <v>129</v>
      </c>
      <c r="L4691">
        <v>-49275</v>
      </c>
      <c r="M4691">
        <v>957437</v>
      </c>
      <c r="N4691">
        <v>206039</v>
      </c>
      <c r="O4691">
        <v>84264</v>
      </c>
      <c r="P4691">
        <v>138909</v>
      </c>
      <c r="Q4691" t="s">
        <v>93</v>
      </c>
      <c r="R4691">
        <v>540122</v>
      </c>
    </row>
    <row r="4692" spans="1:18" x14ac:dyDescent="0.25">
      <c r="A4692" t="s">
        <v>435</v>
      </c>
      <c r="B4692" t="s">
        <v>436</v>
      </c>
      <c r="C4692" t="s">
        <v>85</v>
      </c>
      <c r="D4692">
        <v>99</v>
      </c>
      <c r="E4692" t="s">
        <v>398</v>
      </c>
      <c r="F4692" t="s">
        <v>87</v>
      </c>
      <c r="G4692" t="s">
        <v>88</v>
      </c>
      <c r="H4692" t="s">
        <v>89</v>
      </c>
      <c r="I4692" t="s">
        <v>130</v>
      </c>
      <c r="J4692" t="s">
        <v>91</v>
      </c>
      <c r="K4692" t="s">
        <v>131</v>
      </c>
      <c r="L4692">
        <v>2664</v>
      </c>
      <c r="M4692">
        <v>957437</v>
      </c>
      <c r="N4692">
        <v>206039</v>
      </c>
      <c r="O4692">
        <v>84264</v>
      </c>
      <c r="P4692">
        <v>138909</v>
      </c>
      <c r="Q4692" t="s">
        <v>93</v>
      </c>
      <c r="R4692">
        <v>540122</v>
      </c>
    </row>
    <row r="4693" spans="1:18" x14ac:dyDescent="0.25">
      <c r="A4693" t="s">
        <v>435</v>
      </c>
      <c r="B4693" t="s">
        <v>436</v>
      </c>
      <c r="C4693" t="s">
        <v>85</v>
      </c>
      <c r="D4693">
        <v>99</v>
      </c>
      <c r="E4693" t="s">
        <v>398</v>
      </c>
      <c r="F4693" t="s">
        <v>87</v>
      </c>
      <c r="G4693" t="s">
        <v>88</v>
      </c>
      <c r="H4693" t="s">
        <v>89</v>
      </c>
      <c r="I4693" t="s">
        <v>130</v>
      </c>
      <c r="J4693" t="s">
        <v>91</v>
      </c>
      <c r="K4693" t="s">
        <v>131</v>
      </c>
      <c r="L4693">
        <v>8208</v>
      </c>
      <c r="M4693">
        <v>957437</v>
      </c>
      <c r="N4693">
        <v>206039</v>
      </c>
      <c r="O4693">
        <v>84264</v>
      </c>
      <c r="P4693">
        <v>138909</v>
      </c>
      <c r="Q4693" t="s">
        <v>93</v>
      </c>
      <c r="R4693">
        <v>540122</v>
      </c>
    </row>
    <row r="4694" spans="1:18" x14ac:dyDescent="0.25">
      <c r="A4694" t="s">
        <v>435</v>
      </c>
      <c r="B4694" t="s">
        <v>436</v>
      </c>
      <c r="C4694" t="s">
        <v>85</v>
      </c>
      <c r="D4694">
        <v>99</v>
      </c>
      <c r="E4694" t="s">
        <v>398</v>
      </c>
      <c r="F4694" t="s">
        <v>87</v>
      </c>
      <c r="G4694" t="s">
        <v>88</v>
      </c>
      <c r="H4694" t="s">
        <v>89</v>
      </c>
      <c r="I4694" t="s">
        <v>130</v>
      </c>
      <c r="J4694" t="s">
        <v>91</v>
      </c>
      <c r="K4694" t="s">
        <v>131</v>
      </c>
      <c r="L4694">
        <v>900</v>
      </c>
      <c r="M4694">
        <v>957437</v>
      </c>
      <c r="N4694">
        <v>206039</v>
      </c>
      <c r="O4694">
        <v>84264</v>
      </c>
      <c r="P4694">
        <v>138909</v>
      </c>
      <c r="Q4694" t="s">
        <v>93</v>
      </c>
      <c r="R4694">
        <v>540122</v>
      </c>
    </row>
    <row r="4695" spans="1:18" x14ac:dyDescent="0.25">
      <c r="A4695" t="s">
        <v>435</v>
      </c>
      <c r="B4695" t="s">
        <v>436</v>
      </c>
      <c r="C4695" t="s">
        <v>85</v>
      </c>
      <c r="D4695">
        <v>99</v>
      </c>
      <c r="E4695" t="s">
        <v>398</v>
      </c>
      <c r="F4695" t="s">
        <v>87</v>
      </c>
      <c r="G4695" t="s">
        <v>88</v>
      </c>
      <c r="H4695" t="s">
        <v>89</v>
      </c>
      <c r="I4695" t="s">
        <v>130</v>
      </c>
      <c r="J4695" t="s">
        <v>91</v>
      </c>
      <c r="K4695" t="s">
        <v>131</v>
      </c>
      <c r="L4695">
        <v>2500</v>
      </c>
      <c r="M4695">
        <v>957437</v>
      </c>
      <c r="N4695">
        <v>206039</v>
      </c>
      <c r="O4695">
        <v>84264</v>
      </c>
      <c r="P4695">
        <v>138909</v>
      </c>
      <c r="Q4695" t="s">
        <v>93</v>
      </c>
      <c r="R4695">
        <v>540122</v>
      </c>
    </row>
    <row r="4696" spans="1:18" x14ac:dyDescent="0.25">
      <c r="A4696" t="s">
        <v>435</v>
      </c>
      <c r="B4696" t="s">
        <v>436</v>
      </c>
      <c r="C4696" t="s">
        <v>85</v>
      </c>
      <c r="D4696">
        <v>99</v>
      </c>
      <c r="E4696" t="s">
        <v>398</v>
      </c>
      <c r="F4696" t="s">
        <v>87</v>
      </c>
      <c r="G4696" t="s">
        <v>88</v>
      </c>
      <c r="H4696" t="s">
        <v>89</v>
      </c>
      <c r="I4696" t="s">
        <v>130</v>
      </c>
      <c r="J4696" t="s">
        <v>91</v>
      </c>
      <c r="K4696" t="s">
        <v>131</v>
      </c>
      <c r="L4696">
        <v>235</v>
      </c>
      <c r="M4696">
        <v>957437</v>
      </c>
      <c r="N4696">
        <v>206039</v>
      </c>
      <c r="O4696">
        <v>84264</v>
      </c>
      <c r="P4696">
        <v>138909</v>
      </c>
      <c r="Q4696" t="s">
        <v>93</v>
      </c>
      <c r="R4696">
        <v>540122</v>
      </c>
    </row>
    <row r="4697" spans="1:18" x14ac:dyDescent="0.25">
      <c r="A4697" t="s">
        <v>435</v>
      </c>
      <c r="B4697" t="s">
        <v>436</v>
      </c>
      <c r="C4697" t="s">
        <v>85</v>
      </c>
      <c r="D4697">
        <v>99</v>
      </c>
      <c r="E4697" t="s">
        <v>398</v>
      </c>
      <c r="F4697" t="s">
        <v>87</v>
      </c>
      <c r="G4697" t="s">
        <v>88</v>
      </c>
      <c r="H4697" t="s">
        <v>89</v>
      </c>
      <c r="I4697" t="s">
        <v>130</v>
      </c>
      <c r="J4697" t="s">
        <v>91</v>
      </c>
      <c r="K4697" t="s">
        <v>131</v>
      </c>
      <c r="L4697">
        <v>300</v>
      </c>
      <c r="M4697">
        <v>957437</v>
      </c>
      <c r="N4697">
        <v>206039</v>
      </c>
      <c r="O4697">
        <v>84264</v>
      </c>
      <c r="P4697">
        <v>138909</v>
      </c>
      <c r="Q4697" t="s">
        <v>93</v>
      </c>
      <c r="R4697">
        <v>540122</v>
      </c>
    </row>
    <row r="4698" spans="1:18" x14ac:dyDescent="0.25">
      <c r="A4698" t="s">
        <v>435</v>
      </c>
      <c r="B4698" t="s">
        <v>436</v>
      </c>
      <c r="C4698" t="s">
        <v>85</v>
      </c>
      <c r="D4698">
        <v>99</v>
      </c>
      <c r="E4698" t="s">
        <v>398</v>
      </c>
      <c r="F4698" t="s">
        <v>87</v>
      </c>
      <c r="G4698" t="s">
        <v>88</v>
      </c>
      <c r="H4698" t="s">
        <v>89</v>
      </c>
      <c r="I4698" t="s">
        <v>194</v>
      </c>
      <c r="J4698" t="s">
        <v>91</v>
      </c>
      <c r="K4698" t="s">
        <v>195</v>
      </c>
      <c r="L4698">
        <v>6376</v>
      </c>
      <c r="M4698">
        <v>957437</v>
      </c>
      <c r="N4698">
        <v>206039</v>
      </c>
      <c r="O4698">
        <v>84264</v>
      </c>
      <c r="P4698">
        <v>138909</v>
      </c>
      <c r="Q4698" t="s">
        <v>93</v>
      </c>
      <c r="R4698">
        <v>540122</v>
      </c>
    </row>
    <row r="4699" spans="1:18" x14ac:dyDescent="0.25">
      <c r="A4699" t="s">
        <v>435</v>
      </c>
      <c r="B4699" t="s">
        <v>436</v>
      </c>
      <c r="C4699" t="s">
        <v>85</v>
      </c>
      <c r="D4699">
        <v>99</v>
      </c>
      <c r="E4699" t="s">
        <v>398</v>
      </c>
      <c r="F4699" t="s">
        <v>87</v>
      </c>
      <c r="G4699" t="s">
        <v>88</v>
      </c>
      <c r="H4699" t="s">
        <v>89</v>
      </c>
      <c r="I4699" t="s">
        <v>196</v>
      </c>
      <c r="J4699" t="s">
        <v>91</v>
      </c>
      <c r="K4699" t="s">
        <v>197</v>
      </c>
      <c r="L4699">
        <v>25972</v>
      </c>
      <c r="M4699">
        <v>957437</v>
      </c>
      <c r="N4699">
        <v>206039</v>
      </c>
      <c r="O4699">
        <v>84264</v>
      </c>
      <c r="P4699">
        <v>138909</v>
      </c>
      <c r="Q4699" t="s">
        <v>93</v>
      </c>
      <c r="R4699">
        <v>540122</v>
      </c>
    </row>
    <row r="4700" spans="1:18" x14ac:dyDescent="0.25">
      <c r="A4700" t="s">
        <v>435</v>
      </c>
      <c r="B4700" t="s">
        <v>436</v>
      </c>
      <c r="C4700" t="s">
        <v>85</v>
      </c>
      <c r="D4700">
        <v>99</v>
      </c>
      <c r="E4700" t="s">
        <v>398</v>
      </c>
      <c r="F4700" t="s">
        <v>87</v>
      </c>
      <c r="G4700" t="s">
        <v>88</v>
      </c>
      <c r="H4700" t="s">
        <v>89</v>
      </c>
      <c r="I4700" t="s">
        <v>194</v>
      </c>
      <c r="J4700" t="s">
        <v>91</v>
      </c>
      <c r="K4700" t="s">
        <v>195</v>
      </c>
      <c r="L4700">
        <v>7183</v>
      </c>
      <c r="M4700">
        <v>957437</v>
      </c>
      <c r="N4700">
        <v>206039</v>
      </c>
      <c r="O4700">
        <v>84264</v>
      </c>
      <c r="P4700">
        <v>138909</v>
      </c>
      <c r="Q4700" t="s">
        <v>93</v>
      </c>
      <c r="R4700">
        <v>540122</v>
      </c>
    </row>
    <row r="4701" spans="1:18" x14ac:dyDescent="0.25">
      <c r="A4701" t="s">
        <v>435</v>
      </c>
      <c r="B4701" t="s">
        <v>436</v>
      </c>
      <c r="C4701" t="s">
        <v>85</v>
      </c>
      <c r="D4701">
        <v>99</v>
      </c>
      <c r="E4701" t="s">
        <v>398</v>
      </c>
      <c r="F4701" t="s">
        <v>87</v>
      </c>
      <c r="G4701" t="s">
        <v>88</v>
      </c>
      <c r="H4701" t="s">
        <v>89</v>
      </c>
      <c r="I4701" t="s">
        <v>200</v>
      </c>
      <c r="J4701" t="s">
        <v>91</v>
      </c>
      <c r="K4701" t="s">
        <v>201</v>
      </c>
      <c r="L4701">
        <v>24570</v>
      </c>
      <c r="M4701">
        <v>957437</v>
      </c>
      <c r="N4701">
        <v>206039</v>
      </c>
      <c r="O4701">
        <v>84264</v>
      </c>
      <c r="P4701">
        <v>138909</v>
      </c>
      <c r="Q4701" t="s">
        <v>93</v>
      </c>
      <c r="R4701">
        <v>540122</v>
      </c>
    </row>
    <row r="4702" spans="1:18" x14ac:dyDescent="0.25">
      <c r="A4702" t="s">
        <v>435</v>
      </c>
      <c r="B4702" t="s">
        <v>436</v>
      </c>
      <c r="C4702" t="s">
        <v>85</v>
      </c>
      <c r="D4702">
        <v>99</v>
      </c>
      <c r="E4702" t="s">
        <v>398</v>
      </c>
      <c r="F4702" t="s">
        <v>87</v>
      </c>
      <c r="G4702" t="s">
        <v>88</v>
      </c>
      <c r="H4702" t="s">
        <v>89</v>
      </c>
      <c r="I4702" t="s">
        <v>200</v>
      </c>
      <c r="J4702" t="s">
        <v>91</v>
      </c>
      <c r="K4702" t="s">
        <v>201</v>
      </c>
      <c r="L4702">
        <v>3868</v>
      </c>
      <c r="M4702">
        <v>957437</v>
      </c>
      <c r="N4702">
        <v>206039</v>
      </c>
      <c r="O4702">
        <v>84264</v>
      </c>
      <c r="P4702">
        <v>138909</v>
      </c>
      <c r="Q4702" t="s">
        <v>93</v>
      </c>
      <c r="R4702">
        <v>540122</v>
      </c>
    </row>
    <row r="4703" spans="1:18" x14ac:dyDescent="0.25">
      <c r="A4703" t="s">
        <v>435</v>
      </c>
      <c r="B4703" t="s">
        <v>436</v>
      </c>
      <c r="C4703" t="s">
        <v>85</v>
      </c>
      <c r="D4703">
        <v>99</v>
      </c>
      <c r="E4703" t="s">
        <v>398</v>
      </c>
      <c r="F4703" t="s">
        <v>87</v>
      </c>
      <c r="G4703" t="s">
        <v>88</v>
      </c>
      <c r="H4703" t="s">
        <v>89</v>
      </c>
      <c r="I4703" t="s">
        <v>208</v>
      </c>
      <c r="J4703" t="s">
        <v>91</v>
      </c>
      <c r="K4703" t="s">
        <v>209</v>
      </c>
      <c r="L4703">
        <v>12375</v>
      </c>
      <c r="M4703">
        <v>957437</v>
      </c>
      <c r="N4703">
        <v>206039</v>
      </c>
      <c r="O4703">
        <v>84264</v>
      </c>
      <c r="P4703">
        <v>138909</v>
      </c>
      <c r="Q4703" t="s">
        <v>93</v>
      </c>
      <c r="R4703">
        <v>540122</v>
      </c>
    </row>
    <row r="4704" spans="1:18" x14ac:dyDescent="0.25">
      <c r="A4704" t="s">
        <v>435</v>
      </c>
      <c r="B4704" t="s">
        <v>436</v>
      </c>
      <c r="C4704" t="s">
        <v>85</v>
      </c>
      <c r="D4704">
        <v>99</v>
      </c>
      <c r="E4704" t="s">
        <v>398</v>
      </c>
      <c r="F4704" t="s">
        <v>87</v>
      </c>
      <c r="G4704" t="s">
        <v>88</v>
      </c>
      <c r="H4704" t="s">
        <v>89</v>
      </c>
      <c r="I4704" t="s">
        <v>216</v>
      </c>
      <c r="J4704" t="s">
        <v>91</v>
      </c>
      <c r="K4704" t="s">
        <v>217</v>
      </c>
      <c r="L4704">
        <v>9900</v>
      </c>
      <c r="M4704">
        <v>957437</v>
      </c>
      <c r="N4704">
        <v>206039</v>
      </c>
      <c r="O4704">
        <v>84264</v>
      </c>
      <c r="P4704">
        <v>138909</v>
      </c>
      <c r="Q4704" t="s">
        <v>93</v>
      </c>
      <c r="R4704">
        <v>540122</v>
      </c>
    </row>
    <row r="4705" spans="1:18" x14ac:dyDescent="0.25">
      <c r="A4705" t="s">
        <v>435</v>
      </c>
      <c r="B4705" t="s">
        <v>436</v>
      </c>
      <c r="C4705" t="s">
        <v>85</v>
      </c>
      <c r="D4705">
        <v>99</v>
      </c>
      <c r="E4705" t="s">
        <v>398</v>
      </c>
      <c r="F4705" t="s">
        <v>87</v>
      </c>
      <c r="G4705" t="s">
        <v>88</v>
      </c>
      <c r="H4705" t="s">
        <v>89</v>
      </c>
      <c r="I4705" t="s">
        <v>208</v>
      </c>
      <c r="J4705" t="s">
        <v>91</v>
      </c>
      <c r="K4705" t="s">
        <v>209</v>
      </c>
      <c r="L4705">
        <v>525</v>
      </c>
      <c r="M4705">
        <v>957437</v>
      </c>
      <c r="N4705">
        <v>206039</v>
      </c>
      <c r="O4705">
        <v>84264</v>
      </c>
      <c r="P4705">
        <v>138909</v>
      </c>
      <c r="Q4705" t="s">
        <v>93</v>
      </c>
      <c r="R4705">
        <v>540122</v>
      </c>
    </row>
    <row r="4706" spans="1:18" x14ac:dyDescent="0.25">
      <c r="A4706" t="s">
        <v>435</v>
      </c>
      <c r="B4706" t="s">
        <v>436</v>
      </c>
      <c r="C4706" t="s">
        <v>85</v>
      </c>
      <c r="D4706">
        <v>99</v>
      </c>
      <c r="E4706" t="s">
        <v>398</v>
      </c>
      <c r="F4706" t="s">
        <v>87</v>
      </c>
      <c r="G4706" t="s">
        <v>88</v>
      </c>
      <c r="H4706" t="s">
        <v>89</v>
      </c>
      <c r="I4706" t="s">
        <v>208</v>
      </c>
      <c r="J4706" t="s">
        <v>91</v>
      </c>
      <c r="K4706" t="s">
        <v>209</v>
      </c>
      <c r="L4706">
        <v>2828</v>
      </c>
      <c r="M4706">
        <v>957437</v>
      </c>
      <c r="N4706">
        <v>206039</v>
      </c>
      <c r="O4706">
        <v>84264</v>
      </c>
      <c r="P4706">
        <v>138909</v>
      </c>
      <c r="Q4706" t="s">
        <v>93</v>
      </c>
      <c r="R4706">
        <v>540122</v>
      </c>
    </row>
    <row r="4707" spans="1:18" x14ac:dyDescent="0.25">
      <c r="A4707" t="s">
        <v>435</v>
      </c>
      <c r="B4707" t="s">
        <v>436</v>
      </c>
      <c r="C4707" t="s">
        <v>85</v>
      </c>
      <c r="D4707">
        <v>99</v>
      </c>
      <c r="E4707" t="s">
        <v>398</v>
      </c>
      <c r="F4707" t="s">
        <v>87</v>
      </c>
      <c r="G4707" t="s">
        <v>88</v>
      </c>
      <c r="H4707" t="s">
        <v>89</v>
      </c>
      <c r="I4707" t="s">
        <v>208</v>
      </c>
      <c r="J4707" t="s">
        <v>91</v>
      </c>
      <c r="K4707" t="s">
        <v>209</v>
      </c>
      <c r="L4707">
        <v>2882</v>
      </c>
      <c r="M4707">
        <v>957437</v>
      </c>
      <c r="N4707">
        <v>206039</v>
      </c>
      <c r="O4707">
        <v>84264</v>
      </c>
      <c r="P4707">
        <v>138909</v>
      </c>
      <c r="Q4707" t="s">
        <v>93</v>
      </c>
      <c r="R4707">
        <v>540122</v>
      </c>
    </row>
    <row r="4708" spans="1:18" x14ac:dyDescent="0.25">
      <c r="A4708" t="s">
        <v>435</v>
      </c>
      <c r="B4708" t="s">
        <v>436</v>
      </c>
      <c r="C4708" t="s">
        <v>85</v>
      </c>
      <c r="D4708">
        <v>99</v>
      </c>
      <c r="E4708" t="s">
        <v>398</v>
      </c>
      <c r="F4708" t="s">
        <v>87</v>
      </c>
      <c r="G4708" t="s">
        <v>88</v>
      </c>
      <c r="H4708" t="s">
        <v>89</v>
      </c>
      <c r="I4708" t="s">
        <v>208</v>
      </c>
      <c r="J4708" t="s">
        <v>91</v>
      </c>
      <c r="K4708" t="s">
        <v>209</v>
      </c>
      <c r="L4708">
        <v>6568</v>
      </c>
      <c r="M4708">
        <v>957437</v>
      </c>
      <c r="N4708">
        <v>206039</v>
      </c>
      <c r="O4708">
        <v>84264</v>
      </c>
      <c r="P4708">
        <v>138909</v>
      </c>
      <c r="Q4708" t="s">
        <v>93</v>
      </c>
      <c r="R4708">
        <v>540122</v>
      </c>
    </row>
    <row r="4709" spans="1:18" x14ac:dyDescent="0.25">
      <c r="A4709" t="s">
        <v>435</v>
      </c>
      <c r="B4709" t="s">
        <v>436</v>
      </c>
      <c r="C4709" t="s">
        <v>85</v>
      </c>
      <c r="D4709">
        <v>99</v>
      </c>
      <c r="E4709" t="s">
        <v>398</v>
      </c>
      <c r="F4709" t="s">
        <v>87</v>
      </c>
      <c r="G4709" t="s">
        <v>88</v>
      </c>
      <c r="H4709" t="s">
        <v>89</v>
      </c>
      <c r="I4709" t="s">
        <v>208</v>
      </c>
      <c r="J4709" t="s">
        <v>91</v>
      </c>
      <c r="K4709" t="s">
        <v>209</v>
      </c>
      <c r="L4709">
        <v>4159</v>
      </c>
      <c r="M4709">
        <v>957437</v>
      </c>
      <c r="N4709">
        <v>206039</v>
      </c>
      <c r="O4709">
        <v>84264</v>
      </c>
      <c r="P4709">
        <v>138909</v>
      </c>
      <c r="Q4709" t="s">
        <v>93</v>
      </c>
      <c r="R4709">
        <v>540122</v>
      </c>
    </row>
    <row r="4710" spans="1:18" x14ac:dyDescent="0.25">
      <c r="A4710" t="s">
        <v>435</v>
      </c>
      <c r="B4710" t="s">
        <v>436</v>
      </c>
      <c r="C4710" t="s">
        <v>85</v>
      </c>
      <c r="D4710">
        <v>99</v>
      </c>
      <c r="E4710" t="s">
        <v>398</v>
      </c>
      <c r="F4710" t="s">
        <v>87</v>
      </c>
      <c r="G4710" t="s">
        <v>88</v>
      </c>
      <c r="H4710" t="s">
        <v>89</v>
      </c>
      <c r="I4710" t="s">
        <v>208</v>
      </c>
      <c r="J4710" t="s">
        <v>91</v>
      </c>
      <c r="K4710" t="s">
        <v>209</v>
      </c>
      <c r="L4710">
        <v>609</v>
      </c>
      <c r="M4710">
        <v>957437</v>
      </c>
      <c r="N4710">
        <v>206039</v>
      </c>
      <c r="O4710">
        <v>84264</v>
      </c>
      <c r="P4710">
        <v>138909</v>
      </c>
      <c r="Q4710" t="s">
        <v>93</v>
      </c>
      <c r="R4710">
        <v>540122</v>
      </c>
    </row>
    <row r="4711" spans="1:18" x14ac:dyDescent="0.25">
      <c r="A4711" t="s">
        <v>435</v>
      </c>
      <c r="B4711" t="s">
        <v>436</v>
      </c>
      <c r="C4711" t="s">
        <v>85</v>
      </c>
      <c r="D4711">
        <v>99</v>
      </c>
      <c r="E4711" t="s">
        <v>398</v>
      </c>
      <c r="F4711" t="s">
        <v>87</v>
      </c>
      <c r="G4711" t="s">
        <v>88</v>
      </c>
      <c r="H4711" t="s">
        <v>89</v>
      </c>
      <c r="I4711" t="s">
        <v>208</v>
      </c>
      <c r="J4711" t="s">
        <v>91</v>
      </c>
      <c r="K4711" t="s">
        <v>209</v>
      </c>
      <c r="L4711">
        <v>13854</v>
      </c>
      <c r="M4711">
        <v>957437</v>
      </c>
      <c r="N4711">
        <v>206039</v>
      </c>
      <c r="O4711">
        <v>84264</v>
      </c>
      <c r="P4711">
        <v>138909</v>
      </c>
      <c r="Q4711" t="s">
        <v>93</v>
      </c>
      <c r="R4711">
        <v>540122</v>
      </c>
    </row>
    <row r="4712" spans="1:18" x14ac:dyDescent="0.25">
      <c r="A4712" t="s">
        <v>435</v>
      </c>
      <c r="B4712" t="s">
        <v>436</v>
      </c>
      <c r="C4712" t="s">
        <v>85</v>
      </c>
      <c r="D4712">
        <v>99</v>
      </c>
      <c r="E4712" t="s">
        <v>398</v>
      </c>
      <c r="F4712" t="s">
        <v>87</v>
      </c>
      <c r="G4712" t="s">
        <v>88</v>
      </c>
      <c r="H4712" t="s">
        <v>89</v>
      </c>
      <c r="I4712" t="s">
        <v>208</v>
      </c>
      <c r="J4712" t="s">
        <v>91</v>
      </c>
      <c r="K4712" t="s">
        <v>209</v>
      </c>
      <c r="L4712">
        <v>1250</v>
      </c>
      <c r="M4712">
        <v>957437</v>
      </c>
      <c r="N4712">
        <v>206039</v>
      </c>
      <c r="O4712">
        <v>84264</v>
      </c>
      <c r="P4712">
        <v>138909</v>
      </c>
      <c r="Q4712" t="s">
        <v>93</v>
      </c>
      <c r="R4712">
        <v>540122</v>
      </c>
    </row>
    <row r="4713" spans="1:18" x14ac:dyDescent="0.25">
      <c r="A4713" t="s">
        <v>435</v>
      </c>
      <c r="B4713" t="s">
        <v>436</v>
      </c>
      <c r="C4713" t="s">
        <v>85</v>
      </c>
      <c r="D4713">
        <v>99</v>
      </c>
      <c r="E4713" t="s">
        <v>398</v>
      </c>
      <c r="F4713" t="s">
        <v>87</v>
      </c>
      <c r="G4713" t="s">
        <v>88</v>
      </c>
      <c r="H4713" t="s">
        <v>89</v>
      </c>
      <c r="I4713" t="s">
        <v>208</v>
      </c>
      <c r="J4713" t="s">
        <v>91</v>
      </c>
      <c r="K4713" t="s">
        <v>209</v>
      </c>
      <c r="L4713">
        <v>196</v>
      </c>
      <c r="M4713">
        <v>957437</v>
      </c>
      <c r="N4713">
        <v>206039</v>
      </c>
      <c r="O4713">
        <v>84264</v>
      </c>
      <c r="P4713">
        <v>138909</v>
      </c>
      <c r="Q4713" t="s">
        <v>93</v>
      </c>
      <c r="R4713">
        <v>540122</v>
      </c>
    </row>
    <row r="4714" spans="1:18" x14ac:dyDescent="0.25">
      <c r="A4714" t="s">
        <v>435</v>
      </c>
      <c r="B4714" t="s">
        <v>436</v>
      </c>
      <c r="C4714" t="s">
        <v>85</v>
      </c>
      <c r="D4714">
        <v>99</v>
      </c>
      <c r="E4714" t="s">
        <v>398</v>
      </c>
      <c r="F4714" t="s">
        <v>87</v>
      </c>
      <c r="G4714" t="s">
        <v>88</v>
      </c>
      <c r="H4714" t="s">
        <v>89</v>
      </c>
      <c r="I4714" t="s">
        <v>208</v>
      </c>
      <c r="J4714" t="s">
        <v>91</v>
      </c>
      <c r="K4714" t="s">
        <v>209</v>
      </c>
      <c r="L4714">
        <v>840</v>
      </c>
      <c r="M4714">
        <v>957437</v>
      </c>
      <c r="N4714">
        <v>206039</v>
      </c>
      <c r="O4714">
        <v>84264</v>
      </c>
      <c r="P4714">
        <v>138909</v>
      </c>
      <c r="Q4714" t="s">
        <v>93</v>
      </c>
      <c r="R4714">
        <v>540122</v>
      </c>
    </row>
    <row r="4715" spans="1:18" x14ac:dyDescent="0.25">
      <c r="A4715" t="s">
        <v>435</v>
      </c>
      <c r="B4715" t="s">
        <v>436</v>
      </c>
      <c r="C4715" t="s">
        <v>85</v>
      </c>
      <c r="D4715">
        <v>99</v>
      </c>
      <c r="E4715" t="s">
        <v>398</v>
      </c>
      <c r="F4715" t="s">
        <v>87</v>
      </c>
      <c r="G4715" t="s">
        <v>88</v>
      </c>
      <c r="H4715" t="s">
        <v>89</v>
      </c>
      <c r="I4715" t="s">
        <v>168</v>
      </c>
      <c r="J4715" t="s">
        <v>91</v>
      </c>
      <c r="K4715" t="s">
        <v>169</v>
      </c>
      <c r="L4715">
        <v>46691</v>
      </c>
      <c r="M4715">
        <v>957437</v>
      </c>
      <c r="N4715">
        <v>206039</v>
      </c>
      <c r="O4715">
        <v>84264</v>
      </c>
      <c r="P4715">
        <v>138909</v>
      </c>
      <c r="Q4715" t="s">
        <v>93</v>
      </c>
      <c r="R4715">
        <v>540122</v>
      </c>
    </row>
    <row r="4716" spans="1:18" x14ac:dyDescent="0.25">
      <c r="A4716" t="s">
        <v>435</v>
      </c>
      <c r="B4716" t="s">
        <v>436</v>
      </c>
      <c r="C4716" t="s">
        <v>85</v>
      </c>
      <c r="D4716">
        <v>99</v>
      </c>
      <c r="E4716" t="s">
        <v>398</v>
      </c>
      <c r="F4716" t="s">
        <v>87</v>
      </c>
      <c r="G4716" t="s">
        <v>88</v>
      </c>
      <c r="H4716" t="s">
        <v>89</v>
      </c>
      <c r="I4716" t="s">
        <v>208</v>
      </c>
      <c r="J4716" t="s">
        <v>91</v>
      </c>
      <c r="K4716" t="s">
        <v>209</v>
      </c>
      <c r="L4716">
        <v>1548</v>
      </c>
      <c r="M4716">
        <v>957437</v>
      </c>
      <c r="N4716">
        <v>206039</v>
      </c>
      <c r="O4716">
        <v>84264</v>
      </c>
      <c r="P4716">
        <v>138909</v>
      </c>
      <c r="Q4716" t="s">
        <v>93</v>
      </c>
      <c r="R4716">
        <v>540122</v>
      </c>
    </row>
    <row r="4717" spans="1:18" x14ac:dyDescent="0.25">
      <c r="A4717" t="s">
        <v>435</v>
      </c>
      <c r="B4717" t="s">
        <v>436</v>
      </c>
      <c r="C4717" t="s">
        <v>85</v>
      </c>
      <c r="D4717">
        <v>99</v>
      </c>
      <c r="E4717" t="s">
        <v>398</v>
      </c>
      <c r="F4717" t="s">
        <v>87</v>
      </c>
      <c r="G4717" t="s">
        <v>88</v>
      </c>
      <c r="H4717" t="s">
        <v>89</v>
      </c>
      <c r="I4717" t="s">
        <v>212</v>
      </c>
      <c r="J4717" t="s">
        <v>91</v>
      </c>
      <c r="K4717" t="s">
        <v>213</v>
      </c>
      <c r="L4717">
        <v>6998</v>
      </c>
      <c r="M4717">
        <v>957437</v>
      </c>
      <c r="N4717">
        <v>206039</v>
      </c>
      <c r="O4717">
        <v>84264</v>
      </c>
      <c r="P4717">
        <v>138909</v>
      </c>
      <c r="Q4717" t="s">
        <v>93</v>
      </c>
      <c r="R4717">
        <v>540122</v>
      </c>
    </row>
    <row r="4718" spans="1:18" x14ac:dyDescent="0.25">
      <c r="A4718" t="s">
        <v>435</v>
      </c>
      <c r="B4718" t="s">
        <v>436</v>
      </c>
      <c r="C4718" t="s">
        <v>85</v>
      </c>
      <c r="D4718">
        <v>99</v>
      </c>
      <c r="E4718" t="s">
        <v>398</v>
      </c>
      <c r="F4718" t="s">
        <v>87</v>
      </c>
      <c r="G4718" t="s">
        <v>88</v>
      </c>
      <c r="H4718" t="s">
        <v>89</v>
      </c>
      <c r="I4718" t="s">
        <v>192</v>
      </c>
      <c r="J4718" t="s">
        <v>91</v>
      </c>
      <c r="K4718" t="s">
        <v>193</v>
      </c>
      <c r="L4718">
        <v>125</v>
      </c>
      <c r="M4718">
        <v>957437</v>
      </c>
      <c r="N4718">
        <v>206039</v>
      </c>
      <c r="O4718">
        <v>84264</v>
      </c>
      <c r="P4718">
        <v>138909</v>
      </c>
      <c r="Q4718" t="s">
        <v>93</v>
      </c>
      <c r="R4718">
        <v>540122</v>
      </c>
    </row>
    <row r="4719" spans="1:18" x14ac:dyDescent="0.25">
      <c r="A4719" t="s">
        <v>435</v>
      </c>
      <c r="B4719" t="s">
        <v>436</v>
      </c>
      <c r="C4719" t="s">
        <v>85</v>
      </c>
      <c r="D4719">
        <v>99</v>
      </c>
      <c r="E4719" t="s">
        <v>398</v>
      </c>
      <c r="F4719" t="s">
        <v>87</v>
      </c>
      <c r="G4719" t="s">
        <v>88</v>
      </c>
      <c r="H4719" t="s">
        <v>89</v>
      </c>
      <c r="I4719" t="s">
        <v>192</v>
      </c>
      <c r="J4719" t="s">
        <v>91</v>
      </c>
      <c r="K4719" t="s">
        <v>193</v>
      </c>
      <c r="L4719">
        <v>1000</v>
      </c>
      <c r="M4719">
        <v>957437</v>
      </c>
      <c r="N4719">
        <v>206039</v>
      </c>
      <c r="O4719">
        <v>84264</v>
      </c>
      <c r="P4719">
        <v>138909</v>
      </c>
      <c r="Q4719" t="s">
        <v>93</v>
      </c>
      <c r="R4719">
        <v>540122</v>
      </c>
    </row>
    <row r="4720" spans="1:18" x14ac:dyDescent="0.25">
      <c r="A4720" t="s">
        <v>435</v>
      </c>
      <c r="B4720" t="s">
        <v>436</v>
      </c>
      <c r="C4720" t="s">
        <v>85</v>
      </c>
      <c r="D4720">
        <v>99</v>
      </c>
      <c r="E4720" t="s">
        <v>398</v>
      </c>
      <c r="F4720" t="s">
        <v>87</v>
      </c>
      <c r="G4720" t="s">
        <v>88</v>
      </c>
      <c r="H4720" t="s">
        <v>89</v>
      </c>
      <c r="I4720" t="s">
        <v>220</v>
      </c>
      <c r="J4720" t="s">
        <v>91</v>
      </c>
      <c r="K4720" t="s">
        <v>221</v>
      </c>
      <c r="L4720">
        <v>4942</v>
      </c>
      <c r="M4720">
        <v>957437</v>
      </c>
      <c r="N4720">
        <v>206039</v>
      </c>
      <c r="O4720">
        <v>84264</v>
      </c>
      <c r="P4720">
        <v>138909</v>
      </c>
      <c r="Q4720" t="s">
        <v>93</v>
      </c>
      <c r="R4720">
        <v>540122</v>
      </c>
    </row>
    <row r="4721" spans="1:18" x14ac:dyDescent="0.25">
      <c r="A4721" t="s">
        <v>435</v>
      </c>
      <c r="B4721" t="s">
        <v>436</v>
      </c>
      <c r="C4721" t="s">
        <v>85</v>
      </c>
      <c r="D4721">
        <v>99</v>
      </c>
      <c r="E4721" t="s">
        <v>398</v>
      </c>
      <c r="F4721" t="s">
        <v>87</v>
      </c>
      <c r="G4721" t="s">
        <v>88</v>
      </c>
      <c r="H4721" t="s">
        <v>89</v>
      </c>
      <c r="I4721" t="s">
        <v>136</v>
      </c>
      <c r="J4721" t="s">
        <v>91</v>
      </c>
      <c r="K4721" t="s">
        <v>137</v>
      </c>
      <c r="L4721">
        <v>1900</v>
      </c>
      <c r="M4721">
        <v>957437</v>
      </c>
      <c r="N4721">
        <v>206039</v>
      </c>
      <c r="O4721">
        <v>84264</v>
      </c>
      <c r="P4721">
        <v>138909</v>
      </c>
      <c r="Q4721" t="s">
        <v>93</v>
      </c>
      <c r="R4721">
        <v>540122</v>
      </c>
    </row>
    <row r="4722" spans="1:18" x14ac:dyDescent="0.25">
      <c r="A4722" t="s">
        <v>435</v>
      </c>
      <c r="B4722" t="s">
        <v>436</v>
      </c>
      <c r="C4722" t="s">
        <v>85</v>
      </c>
      <c r="D4722">
        <v>99</v>
      </c>
      <c r="E4722" t="s">
        <v>398</v>
      </c>
      <c r="F4722" t="s">
        <v>87</v>
      </c>
      <c r="G4722" t="s">
        <v>88</v>
      </c>
      <c r="H4722" t="s">
        <v>89</v>
      </c>
      <c r="I4722" t="s">
        <v>136</v>
      </c>
      <c r="J4722" t="s">
        <v>91</v>
      </c>
      <c r="K4722" t="s">
        <v>137</v>
      </c>
      <c r="L4722">
        <v>1000</v>
      </c>
      <c r="M4722">
        <v>957437</v>
      </c>
      <c r="N4722">
        <v>206039</v>
      </c>
      <c r="O4722">
        <v>84264</v>
      </c>
      <c r="P4722">
        <v>138909</v>
      </c>
      <c r="Q4722" t="s">
        <v>93</v>
      </c>
      <c r="R4722">
        <v>540122</v>
      </c>
    </row>
    <row r="4723" spans="1:18" x14ac:dyDescent="0.25">
      <c r="A4723" t="s">
        <v>435</v>
      </c>
      <c r="B4723" t="s">
        <v>436</v>
      </c>
      <c r="C4723" t="s">
        <v>85</v>
      </c>
      <c r="D4723">
        <v>99</v>
      </c>
      <c r="E4723" t="s">
        <v>398</v>
      </c>
      <c r="F4723" t="s">
        <v>87</v>
      </c>
      <c r="G4723" t="s">
        <v>88</v>
      </c>
      <c r="H4723" t="s">
        <v>89</v>
      </c>
      <c r="I4723" t="s">
        <v>136</v>
      </c>
      <c r="J4723" t="s">
        <v>91</v>
      </c>
      <c r="K4723" t="s">
        <v>137</v>
      </c>
      <c r="L4723">
        <v>200</v>
      </c>
      <c r="M4723">
        <v>957437</v>
      </c>
      <c r="N4723">
        <v>206039</v>
      </c>
      <c r="O4723">
        <v>84264</v>
      </c>
      <c r="P4723">
        <v>138909</v>
      </c>
      <c r="Q4723" t="s">
        <v>93</v>
      </c>
      <c r="R4723">
        <v>540122</v>
      </c>
    </row>
    <row r="4724" spans="1:18" x14ac:dyDescent="0.25">
      <c r="A4724" t="s">
        <v>435</v>
      </c>
      <c r="B4724" t="s">
        <v>436</v>
      </c>
      <c r="C4724" t="s">
        <v>85</v>
      </c>
      <c r="D4724">
        <v>99</v>
      </c>
      <c r="E4724" t="s">
        <v>398</v>
      </c>
      <c r="F4724" t="s">
        <v>87</v>
      </c>
      <c r="G4724" t="s">
        <v>88</v>
      </c>
      <c r="H4724" t="s">
        <v>89</v>
      </c>
      <c r="I4724" t="s">
        <v>226</v>
      </c>
      <c r="J4724" t="s">
        <v>91</v>
      </c>
      <c r="K4724" t="s">
        <v>227</v>
      </c>
      <c r="L4724">
        <v>500</v>
      </c>
      <c r="M4724">
        <v>957437</v>
      </c>
      <c r="N4724">
        <v>206039</v>
      </c>
      <c r="O4724">
        <v>84264</v>
      </c>
      <c r="P4724">
        <v>138909</v>
      </c>
      <c r="Q4724" t="s">
        <v>93</v>
      </c>
      <c r="R4724">
        <v>540122</v>
      </c>
    </row>
    <row r="4725" spans="1:18" x14ac:dyDescent="0.25">
      <c r="A4725" t="s">
        <v>435</v>
      </c>
      <c r="B4725" t="s">
        <v>436</v>
      </c>
      <c r="C4725" t="s">
        <v>85</v>
      </c>
      <c r="D4725">
        <v>99</v>
      </c>
      <c r="E4725" t="s">
        <v>398</v>
      </c>
      <c r="F4725" t="s">
        <v>87</v>
      </c>
      <c r="G4725" t="s">
        <v>88</v>
      </c>
      <c r="H4725" t="s">
        <v>89</v>
      </c>
      <c r="I4725" t="s">
        <v>136</v>
      </c>
      <c r="J4725" t="s">
        <v>91</v>
      </c>
      <c r="K4725" t="s">
        <v>137</v>
      </c>
      <c r="L4725">
        <v>3000</v>
      </c>
      <c r="M4725">
        <v>957437</v>
      </c>
      <c r="N4725">
        <v>206039</v>
      </c>
      <c r="O4725">
        <v>84264</v>
      </c>
      <c r="P4725">
        <v>138909</v>
      </c>
      <c r="Q4725" t="s">
        <v>93</v>
      </c>
      <c r="R4725">
        <v>540122</v>
      </c>
    </row>
    <row r="4726" spans="1:18" x14ac:dyDescent="0.25">
      <c r="A4726" t="s">
        <v>435</v>
      </c>
      <c r="B4726" t="s">
        <v>436</v>
      </c>
      <c r="C4726" t="s">
        <v>85</v>
      </c>
      <c r="D4726">
        <v>99</v>
      </c>
      <c r="E4726" t="s">
        <v>398</v>
      </c>
      <c r="F4726" t="s">
        <v>87</v>
      </c>
      <c r="G4726" t="s">
        <v>88</v>
      </c>
      <c r="H4726" t="s">
        <v>89</v>
      </c>
      <c r="I4726" t="s">
        <v>136</v>
      </c>
      <c r="J4726" t="s">
        <v>91</v>
      </c>
      <c r="K4726" t="s">
        <v>137</v>
      </c>
      <c r="L4726">
        <v>500</v>
      </c>
      <c r="M4726">
        <v>957437</v>
      </c>
      <c r="N4726">
        <v>206039</v>
      </c>
      <c r="O4726">
        <v>84264</v>
      </c>
      <c r="P4726">
        <v>138909</v>
      </c>
      <c r="Q4726" t="s">
        <v>93</v>
      </c>
      <c r="R4726">
        <v>540122</v>
      </c>
    </row>
    <row r="4727" spans="1:18" x14ac:dyDescent="0.25">
      <c r="A4727" t="s">
        <v>435</v>
      </c>
      <c r="B4727" t="s">
        <v>436</v>
      </c>
      <c r="C4727" t="s">
        <v>85</v>
      </c>
      <c r="D4727">
        <v>99</v>
      </c>
      <c r="E4727" t="s">
        <v>398</v>
      </c>
      <c r="F4727" t="s">
        <v>87</v>
      </c>
      <c r="G4727" t="s">
        <v>88</v>
      </c>
      <c r="H4727" t="s">
        <v>89</v>
      </c>
      <c r="I4727" t="s">
        <v>136</v>
      </c>
      <c r="J4727" t="s">
        <v>91</v>
      </c>
      <c r="K4727" t="s">
        <v>137</v>
      </c>
      <c r="L4727">
        <v>750</v>
      </c>
      <c r="M4727">
        <v>957437</v>
      </c>
      <c r="N4727">
        <v>206039</v>
      </c>
      <c r="O4727">
        <v>84264</v>
      </c>
      <c r="P4727">
        <v>138909</v>
      </c>
      <c r="Q4727" t="s">
        <v>93</v>
      </c>
      <c r="R4727">
        <v>540122</v>
      </c>
    </row>
    <row r="4728" spans="1:18" x14ac:dyDescent="0.25">
      <c r="A4728" t="s">
        <v>435</v>
      </c>
      <c r="B4728" t="s">
        <v>436</v>
      </c>
      <c r="C4728" t="s">
        <v>85</v>
      </c>
      <c r="D4728">
        <v>99</v>
      </c>
      <c r="E4728" t="s">
        <v>398</v>
      </c>
      <c r="F4728" t="s">
        <v>87</v>
      </c>
      <c r="G4728" t="s">
        <v>88</v>
      </c>
      <c r="H4728" t="s">
        <v>89</v>
      </c>
      <c r="I4728" t="s">
        <v>136</v>
      </c>
      <c r="J4728" t="s">
        <v>91</v>
      </c>
      <c r="K4728" t="s">
        <v>137</v>
      </c>
      <c r="L4728">
        <v>350</v>
      </c>
      <c r="M4728">
        <v>957437</v>
      </c>
      <c r="N4728">
        <v>206039</v>
      </c>
      <c r="O4728">
        <v>84264</v>
      </c>
      <c r="P4728">
        <v>138909</v>
      </c>
      <c r="Q4728" t="s">
        <v>93</v>
      </c>
      <c r="R4728">
        <v>540122</v>
      </c>
    </row>
    <row r="4729" spans="1:18" x14ac:dyDescent="0.25">
      <c r="A4729" t="s">
        <v>435</v>
      </c>
      <c r="B4729" t="s">
        <v>436</v>
      </c>
      <c r="C4729" t="s">
        <v>85</v>
      </c>
      <c r="D4729">
        <v>99</v>
      </c>
      <c r="E4729" t="s">
        <v>398</v>
      </c>
      <c r="F4729" t="s">
        <v>87</v>
      </c>
      <c r="G4729" t="s">
        <v>88</v>
      </c>
      <c r="H4729" t="s">
        <v>89</v>
      </c>
      <c r="I4729" t="s">
        <v>136</v>
      </c>
      <c r="J4729" t="s">
        <v>91</v>
      </c>
      <c r="K4729" t="s">
        <v>137</v>
      </c>
      <c r="L4729">
        <v>100</v>
      </c>
      <c r="M4729">
        <v>957437</v>
      </c>
      <c r="N4729">
        <v>206039</v>
      </c>
      <c r="O4729">
        <v>84264</v>
      </c>
      <c r="P4729">
        <v>138909</v>
      </c>
      <c r="Q4729" t="s">
        <v>93</v>
      </c>
      <c r="R4729">
        <v>540122</v>
      </c>
    </row>
    <row r="4730" spans="1:18" x14ac:dyDescent="0.25">
      <c r="A4730" t="s">
        <v>435</v>
      </c>
      <c r="B4730" t="s">
        <v>436</v>
      </c>
      <c r="C4730" t="s">
        <v>85</v>
      </c>
      <c r="D4730">
        <v>99</v>
      </c>
      <c r="E4730" t="s">
        <v>398</v>
      </c>
      <c r="F4730" t="s">
        <v>87</v>
      </c>
      <c r="G4730" t="s">
        <v>88</v>
      </c>
      <c r="H4730" t="s">
        <v>89</v>
      </c>
      <c r="I4730" t="s">
        <v>136</v>
      </c>
      <c r="J4730" t="s">
        <v>91</v>
      </c>
      <c r="K4730" t="s">
        <v>137</v>
      </c>
      <c r="L4730">
        <v>80</v>
      </c>
      <c r="M4730">
        <v>957437</v>
      </c>
      <c r="N4730">
        <v>206039</v>
      </c>
      <c r="O4730">
        <v>84264</v>
      </c>
      <c r="P4730">
        <v>138909</v>
      </c>
      <c r="Q4730" t="s">
        <v>93</v>
      </c>
      <c r="R4730">
        <v>540122</v>
      </c>
    </row>
    <row r="4731" spans="1:18" x14ac:dyDescent="0.25">
      <c r="A4731" t="s">
        <v>435</v>
      </c>
      <c r="B4731" t="s">
        <v>436</v>
      </c>
      <c r="C4731" t="s">
        <v>85</v>
      </c>
      <c r="D4731">
        <v>99</v>
      </c>
      <c r="E4731" t="s">
        <v>398</v>
      </c>
      <c r="F4731" t="s">
        <v>87</v>
      </c>
      <c r="G4731" t="s">
        <v>88</v>
      </c>
      <c r="H4731" t="s">
        <v>89</v>
      </c>
      <c r="I4731" t="s">
        <v>158</v>
      </c>
      <c r="J4731" t="s">
        <v>91</v>
      </c>
      <c r="K4731" t="s">
        <v>159</v>
      </c>
      <c r="L4731">
        <v>1400</v>
      </c>
      <c r="M4731">
        <v>957437</v>
      </c>
      <c r="N4731">
        <v>206039</v>
      </c>
      <c r="O4731">
        <v>84264</v>
      </c>
      <c r="P4731">
        <v>138909</v>
      </c>
      <c r="Q4731" t="s">
        <v>93</v>
      </c>
      <c r="R4731">
        <v>540122</v>
      </c>
    </row>
    <row r="4732" spans="1:18" x14ac:dyDescent="0.25">
      <c r="A4732" t="s">
        <v>435</v>
      </c>
      <c r="B4732" t="s">
        <v>436</v>
      </c>
      <c r="C4732" t="s">
        <v>85</v>
      </c>
      <c r="D4732">
        <v>99</v>
      </c>
      <c r="E4732" t="s">
        <v>398</v>
      </c>
      <c r="F4732" t="s">
        <v>87</v>
      </c>
      <c r="G4732" t="s">
        <v>88</v>
      </c>
      <c r="H4732" t="s">
        <v>89</v>
      </c>
      <c r="I4732" t="s">
        <v>224</v>
      </c>
      <c r="J4732" t="s">
        <v>91</v>
      </c>
      <c r="K4732" t="s">
        <v>225</v>
      </c>
      <c r="L4732">
        <v>1000</v>
      </c>
      <c r="M4732">
        <v>957437</v>
      </c>
      <c r="N4732">
        <v>206039</v>
      </c>
      <c r="O4732">
        <v>84264</v>
      </c>
      <c r="P4732">
        <v>138909</v>
      </c>
      <c r="Q4732" t="s">
        <v>93</v>
      </c>
      <c r="R4732">
        <v>540122</v>
      </c>
    </row>
    <row r="4733" spans="1:18" x14ac:dyDescent="0.25">
      <c r="A4733" t="s">
        <v>435</v>
      </c>
      <c r="B4733" t="s">
        <v>436</v>
      </c>
      <c r="C4733" t="s">
        <v>85</v>
      </c>
      <c r="D4733">
        <v>99</v>
      </c>
      <c r="E4733" t="s">
        <v>398</v>
      </c>
      <c r="F4733" t="s">
        <v>87</v>
      </c>
      <c r="G4733" t="s">
        <v>88</v>
      </c>
      <c r="H4733" t="s">
        <v>89</v>
      </c>
      <c r="I4733" t="s">
        <v>136</v>
      </c>
      <c r="J4733" t="s">
        <v>91</v>
      </c>
      <c r="K4733" t="s">
        <v>137</v>
      </c>
      <c r="L4733">
        <v>672</v>
      </c>
      <c r="M4733">
        <v>957437</v>
      </c>
      <c r="N4733">
        <v>206039</v>
      </c>
      <c r="O4733">
        <v>84264</v>
      </c>
      <c r="P4733">
        <v>138909</v>
      </c>
      <c r="Q4733" t="s">
        <v>93</v>
      </c>
      <c r="R4733">
        <v>540122</v>
      </c>
    </row>
    <row r="4734" spans="1:18" x14ac:dyDescent="0.25">
      <c r="A4734" t="s">
        <v>435</v>
      </c>
      <c r="B4734" t="s">
        <v>436</v>
      </c>
      <c r="C4734" t="s">
        <v>85</v>
      </c>
      <c r="D4734">
        <v>99</v>
      </c>
      <c r="E4734" t="s">
        <v>398</v>
      </c>
      <c r="F4734" t="s">
        <v>87</v>
      </c>
      <c r="G4734" t="s">
        <v>88</v>
      </c>
      <c r="H4734" t="s">
        <v>89</v>
      </c>
      <c r="I4734" t="s">
        <v>190</v>
      </c>
      <c r="J4734" t="s">
        <v>91</v>
      </c>
      <c r="K4734" t="s">
        <v>191</v>
      </c>
      <c r="L4734">
        <v>6000</v>
      </c>
      <c r="M4734">
        <v>957437</v>
      </c>
      <c r="N4734">
        <v>206039</v>
      </c>
      <c r="O4734">
        <v>84264</v>
      </c>
      <c r="P4734">
        <v>138909</v>
      </c>
      <c r="Q4734" t="s">
        <v>93</v>
      </c>
      <c r="R4734">
        <v>540122</v>
      </c>
    </row>
    <row r="4735" spans="1:18" x14ac:dyDescent="0.25">
      <c r="A4735" t="s">
        <v>435</v>
      </c>
      <c r="B4735" t="s">
        <v>436</v>
      </c>
      <c r="C4735" t="s">
        <v>85</v>
      </c>
      <c r="D4735">
        <v>99</v>
      </c>
      <c r="E4735" t="s">
        <v>398</v>
      </c>
      <c r="F4735" t="s">
        <v>87</v>
      </c>
      <c r="G4735" t="s">
        <v>88</v>
      </c>
      <c r="H4735" t="s">
        <v>89</v>
      </c>
      <c r="I4735" t="s">
        <v>190</v>
      </c>
      <c r="J4735" t="s">
        <v>91</v>
      </c>
      <c r="K4735" t="s">
        <v>191</v>
      </c>
      <c r="L4735">
        <v>1200</v>
      </c>
      <c r="M4735">
        <v>957437</v>
      </c>
      <c r="N4735">
        <v>206039</v>
      </c>
      <c r="O4735">
        <v>84264</v>
      </c>
      <c r="P4735">
        <v>138909</v>
      </c>
      <c r="Q4735" t="s">
        <v>93</v>
      </c>
      <c r="R4735">
        <v>540122</v>
      </c>
    </row>
    <row r="4736" spans="1:18" x14ac:dyDescent="0.25">
      <c r="A4736" t="s">
        <v>435</v>
      </c>
      <c r="B4736" t="s">
        <v>436</v>
      </c>
      <c r="C4736" t="s">
        <v>85</v>
      </c>
      <c r="D4736">
        <v>99</v>
      </c>
      <c r="E4736" t="s">
        <v>398</v>
      </c>
      <c r="F4736" t="s">
        <v>87</v>
      </c>
      <c r="G4736" t="s">
        <v>88</v>
      </c>
      <c r="H4736" t="s">
        <v>89</v>
      </c>
      <c r="I4736" t="s">
        <v>190</v>
      </c>
      <c r="J4736" t="s">
        <v>91</v>
      </c>
      <c r="K4736" t="s">
        <v>191</v>
      </c>
      <c r="L4736">
        <v>400</v>
      </c>
      <c r="M4736">
        <v>957437</v>
      </c>
      <c r="N4736">
        <v>206039</v>
      </c>
      <c r="O4736">
        <v>84264</v>
      </c>
      <c r="P4736">
        <v>138909</v>
      </c>
      <c r="Q4736" t="s">
        <v>93</v>
      </c>
      <c r="R4736">
        <v>540122</v>
      </c>
    </row>
    <row r="4737" spans="1:18" x14ac:dyDescent="0.25">
      <c r="A4737" t="s">
        <v>435</v>
      </c>
      <c r="B4737" t="s">
        <v>436</v>
      </c>
      <c r="C4737" t="s">
        <v>85</v>
      </c>
      <c r="D4737">
        <v>99</v>
      </c>
      <c r="E4737" t="s">
        <v>398</v>
      </c>
      <c r="F4737" t="s">
        <v>87</v>
      </c>
      <c r="G4737" t="s">
        <v>88</v>
      </c>
      <c r="H4737" t="s">
        <v>89</v>
      </c>
      <c r="I4737" t="s">
        <v>190</v>
      </c>
      <c r="J4737" t="s">
        <v>91</v>
      </c>
      <c r="K4737" t="s">
        <v>191</v>
      </c>
      <c r="L4737">
        <v>12900</v>
      </c>
      <c r="M4737">
        <v>957437</v>
      </c>
      <c r="N4737">
        <v>206039</v>
      </c>
      <c r="O4737">
        <v>84264</v>
      </c>
      <c r="P4737">
        <v>138909</v>
      </c>
      <c r="Q4737" t="s">
        <v>93</v>
      </c>
      <c r="R4737">
        <v>540122</v>
      </c>
    </row>
    <row r="4738" spans="1:18" x14ac:dyDescent="0.25">
      <c r="A4738" t="s">
        <v>435</v>
      </c>
      <c r="B4738" t="s">
        <v>436</v>
      </c>
      <c r="C4738" t="s">
        <v>85</v>
      </c>
      <c r="D4738">
        <v>99</v>
      </c>
      <c r="E4738" t="s">
        <v>398</v>
      </c>
      <c r="F4738" t="s">
        <v>87</v>
      </c>
      <c r="G4738" t="s">
        <v>88</v>
      </c>
      <c r="H4738" t="s">
        <v>89</v>
      </c>
      <c r="I4738" t="s">
        <v>190</v>
      </c>
      <c r="J4738" t="s">
        <v>91</v>
      </c>
      <c r="K4738" t="s">
        <v>191</v>
      </c>
      <c r="L4738">
        <v>4200</v>
      </c>
      <c r="M4738">
        <v>957437</v>
      </c>
      <c r="N4738">
        <v>206039</v>
      </c>
      <c r="O4738">
        <v>84264</v>
      </c>
      <c r="P4738">
        <v>138909</v>
      </c>
      <c r="Q4738" t="s">
        <v>93</v>
      </c>
      <c r="R4738">
        <v>540122</v>
      </c>
    </row>
    <row r="4739" spans="1:18" x14ac:dyDescent="0.25">
      <c r="A4739" t="s">
        <v>435</v>
      </c>
      <c r="B4739" t="s">
        <v>436</v>
      </c>
      <c r="C4739" t="s">
        <v>85</v>
      </c>
      <c r="D4739">
        <v>99</v>
      </c>
      <c r="E4739" t="s">
        <v>398</v>
      </c>
      <c r="F4739" t="s">
        <v>87</v>
      </c>
      <c r="G4739" t="s">
        <v>88</v>
      </c>
      <c r="H4739" t="s">
        <v>89</v>
      </c>
      <c r="I4739" t="s">
        <v>190</v>
      </c>
      <c r="J4739" t="s">
        <v>91</v>
      </c>
      <c r="K4739" t="s">
        <v>191</v>
      </c>
      <c r="L4739">
        <v>600</v>
      </c>
      <c r="M4739">
        <v>957437</v>
      </c>
      <c r="N4739">
        <v>206039</v>
      </c>
      <c r="O4739">
        <v>84264</v>
      </c>
      <c r="P4739">
        <v>138909</v>
      </c>
      <c r="Q4739" t="s">
        <v>93</v>
      </c>
      <c r="R4739">
        <v>540122</v>
      </c>
    </row>
    <row r="4740" spans="1:18" x14ac:dyDescent="0.25">
      <c r="A4740" t="s">
        <v>435</v>
      </c>
      <c r="B4740" t="s">
        <v>436</v>
      </c>
      <c r="C4740" t="s">
        <v>85</v>
      </c>
      <c r="D4740">
        <v>99</v>
      </c>
      <c r="E4740" t="s">
        <v>398</v>
      </c>
      <c r="F4740" t="s">
        <v>87</v>
      </c>
      <c r="G4740" t="s">
        <v>88</v>
      </c>
      <c r="H4740" t="s">
        <v>89</v>
      </c>
      <c r="I4740" t="s">
        <v>190</v>
      </c>
      <c r="J4740" t="s">
        <v>91</v>
      </c>
      <c r="K4740" t="s">
        <v>191</v>
      </c>
      <c r="L4740">
        <v>720</v>
      </c>
      <c r="M4740">
        <v>957437</v>
      </c>
      <c r="N4740">
        <v>206039</v>
      </c>
      <c r="O4740">
        <v>84264</v>
      </c>
      <c r="P4740">
        <v>138909</v>
      </c>
      <c r="Q4740" t="s">
        <v>93</v>
      </c>
      <c r="R4740">
        <v>540122</v>
      </c>
    </row>
    <row r="4741" spans="1:18" x14ac:dyDescent="0.25">
      <c r="A4741" t="s">
        <v>435</v>
      </c>
      <c r="B4741" t="s">
        <v>436</v>
      </c>
      <c r="C4741" t="s">
        <v>85</v>
      </c>
      <c r="D4741">
        <v>99</v>
      </c>
      <c r="E4741" t="s">
        <v>398</v>
      </c>
      <c r="F4741" t="s">
        <v>87</v>
      </c>
      <c r="G4741" t="s">
        <v>88</v>
      </c>
      <c r="H4741" t="s">
        <v>89</v>
      </c>
      <c r="I4741" t="s">
        <v>190</v>
      </c>
      <c r="J4741" t="s">
        <v>91</v>
      </c>
      <c r="K4741" t="s">
        <v>191</v>
      </c>
      <c r="L4741">
        <v>550</v>
      </c>
      <c r="M4741">
        <v>957437</v>
      </c>
      <c r="N4741">
        <v>206039</v>
      </c>
      <c r="O4741">
        <v>84264</v>
      </c>
      <c r="P4741">
        <v>138909</v>
      </c>
      <c r="Q4741" t="s">
        <v>93</v>
      </c>
      <c r="R4741">
        <v>540122</v>
      </c>
    </row>
    <row r="4742" spans="1:18" x14ac:dyDescent="0.25">
      <c r="A4742" t="s">
        <v>435</v>
      </c>
      <c r="B4742" t="s">
        <v>436</v>
      </c>
      <c r="C4742" t="s">
        <v>85</v>
      </c>
      <c r="D4742">
        <v>99</v>
      </c>
      <c r="E4742" t="s">
        <v>398</v>
      </c>
      <c r="F4742" t="s">
        <v>87</v>
      </c>
      <c r="G4742" t="s">
        <v>88</v>
      </c>
      <c r="H4742" t="s">
        <v>89</v>
      </c>
      <c r="I4742" t="s">
        <v>190</v>
      </c>
      <c r="J4742" t="s">
        <v>91</v>
      </c>
      <c r="K4742" t="s">
        <v>191</v>
      </c>
      <c r="L4742">
        <v>9500</v>
      </c>
      <c r="M4742">
        <v>957437</v>
      </c>
      <c r="N4742">
        <v>206039</v>
      </c>
      <c r="O4742">
        <v>84264</v>
      </c>
      <c r="P4742">
        <v>138909</v>
      </c>
      <c r="Q4742" t="s">
        <v>93</v>
      </c>
      <c r="R4742">
        <v>540122</v>
      </c>
    </row>
    <row r="4743" spans="1:18" x14ac:dyDescent="0.25">
      <c r="A4743" t="s">
        <v>435</v>
      </c>
      <c r="B4743" t="s">
        <v>436</v>
      </c>
      <c r="C4743" t="s">
        <v>85</v>
      </c>
      <c r="D4743">
        <v>99</v>
      </c>
      <c r="E4743" t="s">
        <v>398</v>
      </c>
      <c r="F4743" t="s">
        <v>87</v>
      </c>
      <c r="G4743" t="s">
        <v>88</v>
      </c>
      <c r="H4743" t="s">
        <v>89</v>
      </c>
      <c r="I4743" t="s">
        <v>190</v>
      </c>
      <c r="J4743" t="s">
        <v>91</v>
      </c>
      <c r="K4743" t="s">
        <v>191</v>
      </c>
      <c r="L4743">
        <v>3000</v>
      </c>
      <c r="M4743">
        <v>957437</v>
      </c>
      <c r="N4743">
        <v>206039</v>
      </c>
      <c r="O4743">
        <v>84264</v>
      </c>
      <c r="P4743">
        <v>138909</v>
      </c>
      <c r="Q4743" t="s">
        <v>93</v>
      </c>
      <c r="R4743">
        <v>540122</v>
      </c>
    </row>
    <row r="4744" spans="1:18" x14ac:dyDescent="0.25">
      <c r="A4744" t="s">
        <v>435</v>
      </c>
      <c r="B4744" t="s">
        <v>436</v>
      </c>
      <c r="C4744" t="s">
        <v>85</v>
      </c>
      <c r="D4744">
        <v>99</v>
      </c>
      <c r="E4744" t="s">
        <v>398</v>
      </c>
      <c r="F4744" t="s">
        <v>87</v>
      </c>
      <c r="G4744" t="s">
        <v>88</v>
      </c>
      <c r="H4744" t="s">
        <v>89</v>
      </c>
      <c r="I4744" t="s">
        <v>190</v>
      </c>
      <c r="J4744" t="s">
        <v>91</v>
      </c>
      <c r="K4744" t="s">
        <v>191</v>
      </c>
      <c r="L4744">
        <v>1025</v>
      </c>
      <c r="M4744">
        <v>957437</v>
      </c>
      <c r="N4744">
        <v>206039</v>
      </c>
      <c r="O4744">
        <v>84264</v>
      </c>
      <c r="P4744">
        <v>138909</v>
      </c>
      <c r="Q4744" t="s">
        <v>93</v>
      </c>
      <c r="R4744">
        <v>540122</v>
      </c>
    </row>
    <row r="4745" spans="1:18" x14ac:dyDescent="0.25">
      <c r="A4745" t="s">
        <v>435</v>
      </c>
      <c r="B4745" t="s">
        <v>436</v>
      </c>
      <c r="C4745" t="s">
        <v>85</v>
      </c>
      <c r="D4745">
        <v>99</v>
      </c>
      <c r="E4745" t="s">
        <v>398</v>
      </c>
      <c r="F4745" t="s">
        <v>87</v>
      </c>
      <c r="G4745" t="s">
        <v>88</v>
      </c>
      <c r="H4745" t="s">
        <v>89</v>
      </c>
      <c r="I4745" t="s">
        <v>190</v>
      </c>
      <c r="J4745" t="s">
        <v>91</v>
      </c>
      <c r="K4745" t="s">
        <v>191</v>
      </c>
      <c r="L4745">
        <v>1750</v>
      </c>
      <c r="M4745">
        <v>957437</v>
      </c>
      <c r="N4745">
        <v>206039</v>
      </c>
      <c r="O4745">
        <v>84264</v>
      </c>
      <c r="P4745">
        <v>138909</v>
      </c>
      <c r="Q4745" t="s">
        <v>93</v>
      </c>
      <c r="R4745">
        <v>540122</v>
      </c>
    </row>
    <row r="4746" spans="1:18" x14ac:dyDescent="0.25">
      <c r="A4746" t="s">
        <v>435</v>
      </c>
      <c r="B4746" t="s">
        <v>436</v>
      </c>
      <c r="C4746" t="s">
        <v>85</v>
      </c>
      <c r="D4746">
        <v>99</v>
      </c>
      <c r="E4746" t="s">
        <v>398</v>
      </c>
      <c r="F4746" t="s">
        <v>87</v>
      </c>
      <c r="G4746" t="s">
        <v>88</v>
      </c>
      <c r="H4746" t="s">
        <v>89</v>
      </c>
      <c r="I4746" t="s">
        <v>138</v>
      </c>
      <c r="J4746" t="s">
        <v>91</v>
      </c>
      <c r="K4746" t="s">
        <v>139</v>
      </c>
      <c r="L4746">
        <v>16205</v>
      </c>
      <c r="M4746">
        <v>957437</v>
      </c>
      <c r="N4746">
        <v>206039</v>
      </c>
      <c r="O4746">
        <v>84264</v>
      </c>
      <c r="P4746">
        <v>138909</v>
      </c>
      <c r="Q4746" t="s">
        <v>93</v>
      </c>
      <c r="R4746">
        <v>540122</v>
      </c>
    </row>
    <row r="4747" spans="1:18" x14ac:dyDescent="0.25">
      <c r="A4747" t="s">
        <v>435</v>
      </c>
      <c r="B4747" t="s">
        <v>436</v>
      </c>
      <c r="C4747" t="s">
        <v>85</v>
      </c>
      <c r="D4747">
        <v>99</v>
      </c>
      <c r="E4747" t="s">
        <v>398</v>
      </c>
      <c r="F4747" t="s">
        <v>87</v>
      </c>
      <c r="G4747" t="s">
        <v>88</v>
      </c>
      <c r="H4747" t="s">
        <v>89</v>
      </c>
      <c r="I4747" t="s">
        <v>138</v>
      </c>
      <c r="J4747" t="s">
        <v>91</v>
      </c>
      <c r="K4747" t="s">
        <v>139</v>
      </c>
      <c r="L4747">
        <v>6252</v>
      </c>
      <c r="M4747">
        <v>957437</v>
      </c>
      <c r="N4747">
        <v>206039</v>
      </c>
      <c r="O4747">
        <v>84264</v>
      </c>
      <c r="P4747">
        <v>138909</v>
      </c>
      <c r="Q4747" t="s">
        <v>93</v>
      </c>
      <c r="R4747">
        <v>540122</v>
      </c>
    </row>
    <row r="4748" spans="1:18" x14ac:dyDescent="0.25">
      <c r="A4748" t="s">
        <v>435</v>
      </c>
      <c r="B4748" t="s">
        <v>436</v>
      </c>
      <c r="C4748" t="s">
        <v>85</v>
      </c>
      <c r="D4748">
        <v>99</v>
      </c>
      <c r="E4748" t="s">
        <v>398</v>
      </c>
      <c r="F4748" t="s">
        <v>87</v>
      </c>
      <c r="G4748" t="s">
        <v>88</v>
      </c>
      <c r="H4748" t="s">
        <v>89</v>
      </c>
      <c r="I4748" t="s">
        <v>208</v>
      </c>
      <c r="J4748" t="s">
        <v>91</v>
      </c>
      <c r="K4748" t="s">
        <v>209</v>
      </c>
      <c r="L4748">
        <v>5875</v>
      </c>
      <c r="M4748">
        <v>957437</v>
      </c>
      <c r="N4748">
        <v>206039</v>
      </c>
      <c r="O4748">
        <v>84264</v>
      </c>
      <c r="P4748">
        <v>138909</v>
      </c>
      <c r="Q4748" t="s">
        <v>93</v>
      </c>
      <c r="R4748">
        <v>540122</v>
      </c>
    </row>
    <row r="4749" spans="1:18" x14ac:dyDescent="0.25">
      <c r="A4749" t="s">
        <v>435</v>
      </c>
      <c r="B4749" t="s">
        <v>436</v>
      </c>
      <c r="C4749" t="s">
        <v>85</v>
      </c>
      <c r="D4749">
        <v>99</v>
      </c>
      <c r="E4749" t="s">
        <v>398</v>
      </c>
      <c r="F4749" t="s">
        <v>87</v>
      </c>
      <c r="G4749" t="s">
        <v>88</v>
      </c>
      <c r="H4749" t="s">
        <v>89</v>
      </c>
      <c r="I4749" t="s">
        <v>130</v>
      </c>
      <c r="J4749" t="s">
        <v>91</v>
      </c>
      <c r="K4749" t="s">
        <v>131</v>
      </c>
      <c r="L4749">
        <v>4845</v>
      </c>
      <c r="M4749">
        <v>957437</v>
      </c>
      <c r="N4749">
        <v>206039</v>
      </c>
      <c r="O4749">
        <v>84264</v>
      </c>
      <c r="P4749">
        <v>138909</v>
      </c>
      <c r="Q4749" t="s">
        <v>93</v>
      </c>
      <c r="R4749">
        <v>540122</v>
      </c>
    </row>
    <row r="4750" spans="1:18" x14ac:dyDescent="0.25">
      <c r="A4750" t="s">
        <v>435</v>
      </c>
      <c r="B4750" t="s">
        <v>436</v>
      </c>
      <c r="C4750" t="s">
        <v>85</v>
      </c>
      <c r="D4750">
        <v>99</v>
      </c>
      <c r="E4750" t="s">
        <v>398</v>
      </c>
      <c r="F4750" t="s">
        <v>87</v>
      </c>
      <c r="G4750" t="s">
        <v>88</v>
      </c>
      <c r="H4750" t="s">
        <v>89</v>
      </c>
      <c r="I4750" t="s">
        <v>160</v>
      </c>
      <c r="J4750" t="s">
        <v>91</v>
      </c>
      <c r="K4750" t="s">
        <v>161</v>
      </c>
      <c r="L4750">
        <v>11340</v>
      </c>
      <c r="M4750">
        <v>957437</v>
      </c>
      <c r="N4750">
        <v>206039</v>
      </c>
      <c r="O4750">
        <v>84264</v>
      </c>
      <c r="P4750">
        <v>138909</v>
      </c>
      <c r="Q4750" t="s">
        <v>93</v>
      </c>
      <c r="R4750">
        <v>540122</v>
      </c>
    </row>
    <row r="4751" spans="1:18" x14ac:dyDescent="0.25">
      <c r="A4751" t="s">
        <v>437</v>
      </c>
      <c r="B4751" t="s">
        <v>438</v>
      </c>
      <c r="C4751" t="s">
        <v>411</v>
      </c>
      <c r="D4751">
        <v>100</v>
      </c>
      <c r="E4751" t="s">
        <v>422</v>
      </c>
      <c r="F4751" t="s">
        <v>87</v>
      </c>
      <c r="G4751" t="s">
        <v>88</v>
      </c>
      <c r="H4751" t="s">
        <v>89</v>
      </c>
      <c r="I4751" t="s">
        <v>190</v>
      </c>
      <c r="J4751" t="s">
        <v>91</v>
      </c>
      <c r="K4751" t="s">
        <v>191</v>
      </c>
      <c r="L4751">
        <v>850</v>
      </c>
      <c r="M4751">
        <v>1075554</v>
      </c>
      <c r="N4751">
        <v>196500</v>
      </c>
      <c r="O4751">
        <v>28138</v>
      </c>
      <c r="P4751">
        <v>109038</v>
      </c>
      <c r="Q4751" t="s">
        <v>93</v>
      </c>
      <c r="R4751">
        <v>462441</v>
      </c>
    </row>
    <row r="4752" spans="1:18" x14ac:dyDescent="0.25">
      <c r="A4752" t="s">
        <v>437</v>
      </c>
      <c r="B4752" t="s">
        <v>438</v>
      </c>
      <c r="C4752" t="s">
        <v>411</v>
      </c>
      <c r="D4752">
        <v>100</v>
      </c>
      <c r="E4752" t="s">
        <v>422</v>
      </c>
      <c r="F4752" t="s">
        <v>87</v>
      </c>
      <c r="G4752" t="s">
        <v>88</v>
      </c>
      <c r="H4752" t="s">
        <v>89</v>
      </c>
      <c r="I4752" t="s">
        <v>196</v>
      </c>
      <c r="J4752" t="s">
        <v>91</v>
      </c>
      <c r="K4752" t="s">
        <v>197</v>
      </c>
      <c r="L4752">
        <v>19004</v>
      </c>
      <c r="M4752">
        <v>1075554</v>
      </c>
      <c r="N4752">
        <v>196500</v>
      </c>
      <c r="O4752">
        <v>28138</v>
      </c>
      <c r="P4752">
        <v>109038</v>
      </c>
      <c r="Q4752" t="s">
        <v>93</v>
      </c>
      <c r="R4752">
        <v>462441</v>
      </c>
    </row>
    <row r="4753" spans="1:18" x14ac:dyDescent="0.25">
      <c r="A4753" t="s">
        <v>437</v>
      </c>
      <c r="B4753" t="s">
        <v>438</v>
      </c>
      <c r="C4753" t="s">
        <v>411</v>
      </c>
      <c r="D4753">
        <v>100</v>
      </c>
      <c r="E4753" t="s">
        <v>422</v>
      </c>
      <c r="F4753" t="s">
        <v>87</v>
      </c>
      <c r="G4753" t="s">
        <v>88</v>
      </c>
      <c r="H4753" t="s">
        <v>89</v>
      </c>
      <c r="I4753" t="s">
        <v>100</v>
      </c>
      <c r="J4753" t="s">
        <v>91</v>
      </c>
      <c r="K4753" t="s">
        <v>101</v>
      </c>
      <c r="L4753">
        <v>0</v>
      </c>
      <c r="M4753">
        <v>1075554</v>
      </c>
      <c r="N4753">
        <v>196500</v>
      </c>
      <c r="O4753">
        <v>28138</v>
      </c>
      <c r="P4753">
        <v>109038</v>
      </c>
      <c r="Q4753" t="s">
        <v>93</v>
      </c>
      <c r="R4753">
        <v>462441</v>
      </c>
    </row>
    <row r="4754" spans="1:18" x14ac:dyDescent="0.25">
      <c r="A4754" t="s">
        <v>437</v>
      </c>
      <c r="B4754" t="s">
        <v>438</v>
      </c>
      <c r="C4754" t="s">
        <v>411</v>
      </c>
      <c r="D4754">
        <v>100</v>
      </c>
      <c r="E4754" t="s">
        <v>422</v>
      </c>
      <c r="F4754" t="s">
        <v>87</v>
      </c>
      <c r="G4754" t="s">
        <v>88</v>
      </c>
      <c r="H4754" t="s">
        <v>89</v>
      </c>
      <c r="I4754" t="s">
        <v>102</v>
      </c>
      <c r="J4754" t="s">
        <v>91</v>
      </c>
      <c r="K4754" t="s">
        <v>103</v>
      </c>
      <c r="L4754">
        <v>0</v>
      </c>
      <c r="M4754">
        <v>1075554</v>
      </c>
      <c r="N4754">
        <v>196500</v>
      </c>
      <c r="O4754">
        <v>28138</v>
      </c>
      <c r="P4754">
        <v>109038</v>
      </c>
      <c r="Q4754" t="s">
        <v>93</v>
      </c>
      <c r="R4754">
        <v>462441</v>
      </c>
    </row>
    <row r="4755" spans="1:18" x14ac:dyDescent="0.25">
      <c r="A4755" t="s">
        <v>437</v>
      </c>
      <c r="B4755" t="s">
        <v>438</v>
      </c>
      <c r="C4755" t="s">
        <v>411</v>
      </c>
      <c r="D4755">
        <v>100</v>
      </c>
      <c r="E4755" t="s">
        <v>422</v>
      </c>
      <c r="F4755" t="s">
        <v>87</v>
      </c>
      <c r="G4755" t="s">
        <v>88</v>
      </c>
      <c r="H4755" t="s">
        <v>89</v>
      </c>
      <c r="I4755" t="s">
        <v>104</v>
      </c>
      <c r="J4755" t="s">
        <v>91</v>
      </c>
      <c r="K4755" t="s">
        <v>105</v>
      </c>
      <c r="L4755">
        <v>0</v>
      </c>
      <c r="M4755">
        <v>1075554</v>
      </c>
      <c r="N4755">
        <v>196500</v>
      </c>
      <c r="O4755">
        <v>28138</v>
      </c>
      <c r="P4755">
        <v>109038</v>
      </c>
      <c r="Q4755" t="s">
        <v>93</v>
      </c>
      <c r="R4755">
        <v>462441</v>
      </c>
    </row>
    <row r="4756" spans="1:18" x14ac:dyDescent="0.25">
      <c r="A4756" t="s">
        <v>437</v>
      </c>
      <c r="B4756" t="s">
        <v>438</v>
      </c>
      <c r="C4756" t="s">
        <v>411</v>
      </c>
      <c r="D4756">
        <v>100</v>
      </c>
      <c r="E4756" t="s">
        <v>422</v>
      </c>
      <c r="F4756" t="s">
        <v>87</v>
      </c>
      <c r="G4756" t="s">
        <v>88</v>
      </c>
      <c r="H4756" t="s">
        <v>89</v>
      </c>
      <c r="I4756" t="s">
        <v>106</v>
      </c>
      <c r="J4756" t="s">
        <v>91</v>
      </c>
      <c r="K4756" t="s">
        <v>107</v>
      </c>
      <c r="L4756">
        <v>0</v>
      </c>
      <c r="M4756">
        <v>1075554</v>
      </c>
      <c r="N4756">
        <v>196500</v>
      </c>
      <c r="O4756">
        <v>28138</v>
      </c>
      <c r="P4756">
        <v>109038</v>
      </c>
      <c r="Q4756" t="s">
        <v>93</v>
      </c>
      <c r="R4756">
        <v>462441</v>
      </c>
    </row>
    <row r="4757" spans="1:18" x14ac:dyDescent="0.25">
      <c r="A4757" t="s">
        <v>437</v>
      </c>
      <c r="B4757" t="s">
        <v>438</v>
      </c>
      <c r="C4757" t="s">
        <v>411</v>
      </c>
      <c r="D4757">
        <v>100</v>
      </c>
      <c r="E4757" t="s">
        <v>422</v>
      </c>
      <c r="F4757" t="s">
        <v>87</v>
      </c>
      <c r="G4757" t="s">
        <v>88</v>
      </c>
      <c r="H4757" t="s">
        <v>89</v>
      </c>
      <c r="I4757" t="s">
        <v>108</v>
      </c>
      <c r="J4757" t="s">
        <v>91</v>
      </c>
      <c r="K4757" t="s">
        <v>109</v>
      </c>
      <c r="L4757">
        <v>0</v>
      </c>
      <c r="M4757">
        <v>1075554</v>
      </c>
      <c r="N4757">
        <v>196500</v>
      </c>
      <c r="O4757">
        <v>28138</v>
      </c>
      <c r="P4757">
        <v>109038</v>
      </c>
      <c r="Q4757" t="s">
        <v>93</v>
      </c>
      <c r="R4757">
        <v>462441</v>
      </c>
    </row>
    <row r="4758" spans="1:18" x14ac:dyDescent="0.25">
      <c r="A4758" t="s">
        <v>437</v>
      </c>
      <c r="B4758" t="s">
        <v>438</v>
      </c>
      <c r="C4758" t="s">
        <v>411</v>
      </c>
      <c r="D4758">
        <v>100</v>
      </c>
      <c r="E4758" t="s">
        <v>422</v>
      </c>
      <c r="F4758" t="s">
        <v>87</v>
      </c>
      <c r="G4758" t="s">
        <v>88</v>
      </c>
      <c r="H4758" t="s">
        <v>89</v>
      </c>
      <c r="I4758" t="s">
        <v>110</v>
      </c>
      <c r="J4758" t="s">
        <v>91</v>
      </c>
      <c r="K4758" t="s">
        <v>111</v>
      </c>
      <c r="L4758">
        <v>0</v>
      </c>
      <c r="M4758">
        <v>1075554</v>
      </c>
      <c r="N4758">
        <v>196500</v>
      </c>
      <c r="O4758">
        <v>28138</v>
      </c>
      <c r="P4758">
        <v>109038</v>
      </c>
      <c r="Q4758" t="s">
        <v>93</v>
      </c>
      <c r="R4758">
        <v>462441</v>
      </c>
    </row>
    <row r="4759" spans="1:18" x14ac:dyDescent="0.25">
      <c r="A4759" t="s">
        <v>437</v>
      </c>
      <c r="B4759" t="s">
        <v>438</v>
      </c>
      <c r="C4759" t="s">
        <v>411</v>
      </c>
      <c r="D4759">
        <v>100</v>
      </c>
      <c r="E4759" t="s">
        <v>422</v>
      </c>
      <c r="F4759" t="s">
        <v>87</v>
      </c>
      <c r="G4759" t="s">
        <v>88</v>
      </c>
      <c r="H4759" t="s">
        <v>89</v>
      </c>
      <c r="I4759" t="s">
        <v>112</v>
      </c>
      <c r="J4759" t="s">
        <v>91</v>
      </c>
      <c r="K4759" t="s">
        <v>113</v>
      </c>
      <c r="L4759">
        <v>4050</v>
      </c>
      <c r="M4759">
        <v>1075554</v>
      </c>
      <c r="N4759">
        <v>196500</v>
      </c>
      <c r="O4759">
        <v>28138</v>
      </c>
      <c r="P4759">
        <v>109038</v>
      </c>
      <c r="Q4759" t="s">
        <v>93</v>
      </c>
      <c r="R4759">
        <v>462441</v>
      </c>
    </row>
    <row r="4760" spans="1:18" x14ac:dyDescent="0.25">
      <c r="A4760" t="s">
        <v>437</v>
      </c>
      <c r="B4760" t="s">
        <v>438</v>
      </c>
      <c r="C4760" t="s">
        <v>411</v>
      </c>
      <c r="D4760">
        <v>100</v>
      </c>
      <c r="E4760" t="s">
        <v>422</v>
      </c>
      <c r="F4760" t="s">
        <v>87</v>
      </c>
      <c r="G4760" t="s">
        <v>88</v>
      </c>
      <c r="H4760" t="s">
        <v>89</v>
      </c>
      <c r="I4760" t="s">
        <v>114</v>
      </c>
      <c r="J4760" t="s">
        <v>91</v>
      </c>
      <c r="K4760" t="s">
        <v>115</v>
      </c>
      <c r="L4760">
        <v>0</v>
      </c>
      <c r="M4760">
        <v>1075554</v>
      </c>
      <c r="N4760">
        <v>196500</v>
      </c>
      <c r="O4760">
        <v>28138</v>
      </c>
      <c r="P4760">
        <v>109038</v>
      </c>
      <c r="Q4760" t="s">
        <v>93</v>
      </c>
      <c r="R4760">
        <v>462441</v>
      </c>
    </row>
    <row r="4761" spans="1:18" x14ac:dyDescent="0.25">
      <c r="A4761" t="s">
        <v>437</v>
      </c>
      <c r="B4761" t="s">
        <v>438</v>
      </c>
      <c r="C4761" t="s">
        <v>411</v>
      </c>
      <c r="D4761">
        <v>100</v>
      </c>
      <c r="E4761" t="s">
        <v>422</v>
      </c>
      <c r="F4761" t="s">
        <v>87</v>
      </c>
      <c r="G4761" t="s">
        <v>88</v>
      </c>
      <c r="H4761" t="s">
        <v>89</v>
      </c>
      <c r="I4761" t="s">
        <v>116</v>
      </c>
      <c r="J4761" t="s">
        <v>91</v>
      </c>
      <c r="K4761" t="s">
        <v>117</v>
      </c>
      <c r="L4761">
        <v>0</v>
      </c>
      <c r="M4761">
        <v>1075554</v>
      </c>
      <c r="N4761">
        <v>196500</v>
      </c>
      <c r="O4761">
        <v>28138</v>
      </c>
      <c r="P4761">
        <v>109038</v>
      </c>
      <c r="Q4761" t="s">
        <v>93</v>
      </c>
      <c r="R4761">
        <v>462441</v>
      </c>
    </row>
    <row r="4762" spans="1:18" x14ac:dyDescent="0.25">
      <c r="A4762" t="s">
        <v>437</v>
      </c>
      <c r="B4762" t="s">
        <v>438</v>
      </c>
      <c r="C4762" t="s">
        <v>411</v>
      </c>
      <c r="D4762">
        <v>100</v>
      </c>
      <c r="E4762" t="s">
        <v>422</v>
      </c>
      <c r="F4762" t="s">
        <v>87</v>
      </c>
      <c r="G4762" t="s">
        <v>88</v>
      </c>
      <c r="H4762" t="s">
        <v>89</v>
      </c>
      <c r="I4762" t="s">
        <v>118</v>
      </c>
      <c r="J4762" t="s">
        <v>91</v>
      </c>
      <c r="K4762" t="s">
        <v>119</v>
      </c>
      <c r="L4762">
        <v>0</v>
      </c>
      <c r="M4762">
        <v>1075554</v>
      </c>
      <c r="N4762">
        <v>196500</v>
      </c>
      <c r="O4762">
        <v>28138</v>
      </c>
      <c r="P4762">
        <v>109038</v>
      </c>
      <c r="Q4762" t="s">
        <v>93</v>
      </c>
      <c r="R4762">
        <v>462441</v>
      </c>
    </row>
    <row r="4763" spans="1:18" x14ac:dyDescent="0.25">
      <c r="A4763" t="s">
        <v>437</v>
      </c>
      <c r="B4763" t="s">
        <v>438</v>
      </c>
      <c r="C4763" t="s">
        <v>411</v>
      </c>
      <c r="D4763">
        <v>100</v>
      </c>
      <c r="E4763" t="s">
        <v>422</v>
      </c>
      <c r="F4763" t="s">
        <v>87</v>
      </c>
      <c r="G4763" t="s">
        <v>88</v>
      </c>
      <c r="H4763" t="s">
        <v>89</v>
      </c>
      <c r="I4763" t="s">
        <v>120</v>
      </c>
      <c r="J4763" t="s">
        <v>91</v>
      </c>
      <c r="K4763" t="s">
        <v>121</v>
      </c>
      <c r="L4763">
        <v>0</v>
      </c>
      <c r="M4763">
        <v>1075554</v>
      </c>
      <c r="N4763">
        <v>196500</v>
      </c>
      <c r="O4763">
        <v>28138</v>
      </c>
      <c r="P4763">
        <v>109038</v>
      </c>
      <c r="Q4763" t="s">
        <v>93</v>
      </c>
      <c r="R4763">
        <v>462441</v>
      </c>
    </row>
    <row r="4764" spans="1:18" x14ac:dyDescent="0.25">
      <c r="A4764" t="s">
        <v>437</v>
      </c>
      <c r="B4764" t="s">
        <v>438</v>
      </c>
      <c r="C4764" t="s">
        <v>411</v>
      </c>
      <c r="D4764">
        <v>100</v>
      </c>
      <c r="E4764" t="s">
        <v>422</v>
      </c>
      <c r="F4764" t="s">
        <v>87</v>
      </c>
      <c r="G4764" t="s">
        <v>88</v>
      </c>
      <c r="H4764" t="s">
        <v>89</v>
      </c>
      <c r="I4764" t="s">
        <v>122</v>
      </c>
      <c r="J4764" t="s">
        <v>91</v>
      </c>
      <c r="K4764" t="s">
        <v>123</v>
      </c>
      <c r="L4764">
        <v>0</v>
      </c>
      <c r="M4764">
        <v>1075554</v>
      </c>
      <c r="N4764">
        <v>196500</v>
      </c>
      <c r="O4764">
        <v>28138</v>
      </c>
      <c r="P4764">
        <v>109038</v>
      </c>
      <c r="Q4764" t="s">
        <v>93</v>
      </c>
      <c r="R4764">
        <v>462441</v>
      </c>
    </row>
    <row r="4765" spans="1:18" x14ac:dyDescent="0.25">
      <c r="A4765" t="s">
        <v>437</v>
      </c>
      <c r="B4765" t="s">
        <v>438</v>
      </c>
      <c r="C4765" t="s">
        <v>411</v>
      </c>
      <c r="D4765">
        <v>100</v>
      </c>
      <c r="E4765" t="s">
        <v>422</v>
      </c>
      <c r="F4765" t="s">
        <v>87</v>
      </c>
      <c r="G4765" t="s">
        <v>88</v>
      </c>
      <c r="H4765" t="s">
        <v>89</v>
      </c>
      <c r="I4765" t="s">
        <v>124</v>
      </c>
      <c r="J4765" t="s">
        <v>91</v>
      </c>
      <c r="K4765" t="s">
        <v>125</v>
      </c>
      <c r="L4765">
        <v>0</v>
      </c>
      <c r="M4765">
        <v>1075554</v>
      </c>
      <c r="N4765">
        <v>196500</v>
      </c>
      <c r="O4765">
        <v>28138</v>
      </c>
      <c r="P4765">
        <v>109038</v>
      </c>
      <c r="Q4765" t="s">
        <v>93</v>
      </c>
      <c r="R4765">
        <v>462441</v>
      </c>
    </row>
    <row r="4766" spans="1:18" x14ac:dyDescent="0.25">
      <c r="A4766" t="s">
        <v>437</v>
      </c>
      <c r="B4766" t="s">
        <v>438</v>
      </c>
      <c r="C4766" t="s">
        <v>411</v>
      </c>
      <c r="D4766">
        <v>100</v>
      </c>
      <c r="E4766" t="s">
        <v>422</v>
      </c>
      <c r="F4766" t="s">
        <v>87</v>
      </c>
      <c r="G4766" t="s">
        <v>88</v>
      </c>
      <c r="H4766" t="s">
        <v>89</v>
      </c>
      <c r="I4766" t="s">
        <v>126</v>
      </c>
      <c r="J4766" t="s">
        <v>91</v>
      </c>
      <c r="K4766" t="s">
        <v>127</v>
      </c>
      <c r="L4766">
        <v>0</v>
      </c>
      <c r="M4766">
        <v>1075554</v>
      </c>
      <c r="N4766">
        <v>196500</v>
      </c>
      <c r="O4766">
        <v>28138</v>
      </c>
      <c r="P4766">
        <v>109038</v>
      </c>
      <c r="Q4766" t="s">
        <v>93</v>
      </c>
      <c r="R4766">
        <v>462441</v>
      </c>
    </row>
    <row r="4767" spans="1:18" x14ac:dyDescent="0.25">
      <c r="A4767" t="s">
        <v>437</v>
      </c>
      <c r="B4767" t="s">
        <v>438</v>
      </c>
      <c r="C4767" t="s">
        <v>411</v>
      </c>
      <c r="D4767">
        <v>100</v>
      </c>
      <c r="E4767" t="s">
        <v>422</v>
      </c>
      <c r="F4767" t="s">
        <v>87</v>
      </c>
      <c r="G4767" t="s">
        <v>88</v>
      </c>
      <c r="H4767" t="s">
        <v>89</v>
      </c>
      <c r="I4767" t="s">
        <v>128</v>
      </c>
      <c r="J4767" t="s">
        <v>91</v>
      </c>
      <c r="K4767" t="s">
        <v>129</v>
      </c>
      <c r="L4767">
        <v>1061676</v>
      </c>
      <c r="M4767">
        <v>1075554</v>
      </c>
      <c r="N4767">
        <v>196500</v>
      </c>
      <c r="O4767">
        <v>28138</v>
      </c>
      <c r="P4767">
        <v>109038</v>
      </c>
      <c r="Q4767" t="s">
        <v>93</v>
      </c>
      <c r="R4767">
        <v>462441</v>
      </c>
    </row>
    <row r="4768" spans="1:18" x14ac:dyDescent="0.25">
      <c r="A4768" t="s">
        <v>437</v>
      </c>
      <c r="B4768" t="s">
        <v>438</v>
      </c>
      <c r="C4768" t="s">
        <v>411</v>
      </c>
      <c r="D4768">
        <v>100</v>
      </c>
      <c r="E4768" t="s">
        <v>422</v>
      </c>
      <c r="F4768" t="s">
        <v>87</v>
      </c>
      <c r="G4768" t="s">
        <v>88</v>
      </c>
      <c r="H4768" t="s">
        <v>89</v>
      </c>
      <c r="I4768" t="s">
        <v>130</v>
      </c>
      <c r="J4768" t="s">
        <v>91</v>
      </c>
      <c r="K4768" t="s">
        <v>131</v>
      </c>
      <c r="L4768">
        <v>400</v>
      </c>
      <c r="M4768">
        <v>1075554</v>
      </c>
      <c r="N4768">
        <v>196500</v>
      </c>
      <c r="O4768">
        <v>28138</v>
      </c>
      <c r="P4768">
        <v>109038</v>
      </c>
      <c r="Q4768" t="s">
        <v>93</v>
      </c>
      <c r="R4768">
        <v>462441</v>
      </c>
    </row>
    <row r="4769" spans="1:18" x14ac:dyDescent="0.25">
      <c r="A4769" t="s">
        <v>437</v>
      </c>
      <c r="B4769" t="s">
        <v>438</v>
      </c>
      <c r="C4769" t="s">
        <v>411</v>
      </c>
      <c r="D4769">
        <v>100</v>
      </c>
      <c r="E4769" t="s">
        <v>422</v>
      </c>
      <c r="F4769" t="s">
        <v>87</v>
      </c>
      <c r="G4769" t="s">
        <v>88</v>
      </c>
      <c r="H4769" t="s">
        <v>89</v>
      </c>
      <c r="I4769" t="s">
        <v>132</v>
      </c>
      <c r="J4769" t="s">
        <v>91</v>
      </c>
      <c r="K4769" t="s">
        <v>133</v>
      </c>
      <c r="L4769">
        <v>-64762</v>
      </c>
      <c r="M4769">
        <v>1075554</v>
      </c>
      <c r="N4769">
        <v>196500</v>
      </c>
      <c r="O4769">
        <v>28138</v>
      </c>
      <c r="P4769">
        <v>109038</v>
      </c>
      <c r="Q4769" t="s">
        <v>93</v>
      </c>
      <c r="R4769">
        <v>462441</v>
      </c>
    </row>
    <row r="4770" spans="1:18" x14ac:dyDescent="0.25">
      <c r="A4770" t="s">
        <v>437</v>
      </c>
      <c r="B4770" t="s">
        <v>438</v>
      </c>
      <c r="C4770" t="s">
        <v>411</v>
      </c>
      <c r="D4770">
        <v>100</v>
      </c>
      <c r="E4770" t="s">
        <v>422</v>
      </c>
      <c r="F4770" t="s">
        <v>87</v>
      </c>
      <c r="G4770" t="s">
        <v>88</v>
      </c>
      <c r="H4770" t="s">
        <v>89</v>
      </c>
      <c r="I4770" t="s">
        <v>134</v>
      </c>
      <c r="J4770" t="s">
        <v>91</v>
      </c>
      <c r="K4770" t="s">
        <v>135</v>
      </c>
      <c r="L4770">
        <v>131065</v>
      </c>
      <c r="M4770">
        <v>1075554</v>
      </c>
      <c r="N4770">
        <v>196500</v>
      </c>
      <c r="O4770">
        <v>28138</v>
      </c>
      <c r="P4770">
        <v>109038</v>
      </c>
      <c r="Q4770" t="s">
        <v>93</v>
      </c>
      <c r="R4770">
        <v>462441</v>
      </c>
    </row>
    <row r="4771" spans="1:18" x14ac:dyDescent="0.25">
      <c r="A4771" t="s">
        <v>437</v>
      </c>
      <c r="B4771" t="s">
        <v>438</v>
      </c>
      <c r="C4771" t="s">
        <v>411</v>
      </c>
      <c r="D4771">
        <v>100</v>
      </c>
      <c r="E4771" t="s">
        <v>422</v>
      </c>
      <c r="F4771" t="s">
        <v>87</v>
      </c>
      <c r="G4771" t="s">
        <v>88</v>
      </c>
      <c r="H4771" t="s">
        <v>89</v>
      </c>
      <c r="I4771" t="s">
        <v>136</v>
      </c>
      <c r="J4771" t="s">
        <v>91</v>
      </c>
      <c r="K4771" t="s">
        <v>137</v>
      </c>
      <c r="L4771">
        <v>600</v>
      </c>
      <c r="M4771">
        <v>1075554</v>
      </c>
      <c r="N4771">
        <v>196500</v>
      </c>
      <c r="O4771">
        <v>28138</v>
      </c>
      <c r="P4771">
        <v>109038</v>
      </c>
      <c r="Q4771" t="s">
        <v>93</v>
      </c>
      <c r="R4771">
        <v>462441</v>
      </c>
    </row>
    <row r="4772" spans="1:18" x14ac:dyDescent="0.25">
      <c r="A4772" t="s">
        <v>437</v>
      </c>
      <c r="B4772" t="s">
        <v>438</v>
      </c>
      <c r="C4772" t="s">
        <v>411</v>
      </c>
      <c r="D4772">
        <v>100</v>
      </c>
      <c r="E4772" t="s">
        <v>422</v>
      </c>
      <c r="F4772" t="s">
        <v>87</v>
      </c>
      <c r="G4772" t="s">
        <v>88</v>
      </c>
      <c r="H4772" t="s">
        <v>89</v>
      </c>
      <c r="I4772" t="s">
        <v>138</v>
      </c>
      <c r="J4772" t="s">
        <v>91</v>
      </c>
      <c r="K4772" t="s">
        <v>139</v>
      </c>
      <c r="L4772">
        <v>224969</v>
      </c>
      <c r="M4772">
        <v>1075554</v>
      </c>
      <c r="N4772">
        <v>196500</v>
      </c>
      <c r="O4772">
        <v>28138</v>
      </c>
      <c r="P4772">
        <v>109038</v>
      </c>
      <c r="Q4772" t="s">
        <v>93</v>
      </c>
      <c r="R4772">
        <v>462441</v>
      </c>
    </row>
    <row r="4773" spans="1:18" x14ac:dyDescent="0.25">
      <c r="A4773" t="s">
        <v>437</v>
      </c>
      <c r="B4773" t="s">
        <v>438</v>
      </c>
      <c r="C4773" t="s">
        <v>411</v>
      </c>
      <c r="D4773">
        <v>100</v>
      </c>
      <c r="E4773" t="s">
        <v>422</v>
      </c>
      <c r="F4773" t="s">
        <v>87</v>
      </c>
      <c r="G4773" t="s">
        <v>88</v>
      </c>
      <c r="H4773" t="s">
        <v>89</v>
      </c>
      <c r="I4773" t="s">
        <v>140</v>
      </c>
      <c r="J4773" t="s">
        <v>91</v>
      </c>
      <c r="K4773" t="s">
        <v>141</v>
      </c>
      <c r="L4773">
        <v>0</v>
      </c>
      <c r="M4773">
        <v>1075554</v>
      </c>
      <c r="N4773">
        <v>196500</v>
      </c>
      <c r="O4773">
        <v>28138</v>
      </c>
      <c r="P4773">
        <v>109038</v>
      </c>
      <c r="Q4773" t="s">
        <v>93</v>
      </c>
      <c r="R4773">
        <v>462441</v>
      </c>
    </row>
    <row r="4774" spans="1:18" x14ac:dyDescent="0.25">
      <c r="A4774" t="s">
        <v>437</v>
      </c>
      <c r="B4774" t="s">
        <v>438</v>
      </c>
      <c r="C4774" t="s">
        <v>411</v>
      </c>
      <c r="D4774">
        <v>100</v>
      </c>
      <c r="E4774" t="s">
        <v>422</v>
      </c>
      <c r="F4774" t="s">
        <v>87</v>
      </c>
      <c r="G4774" t="s">
        <v>88</v>
      </c>
      <c r="H4774" t="s">
        <v>89</v>
      </c>
      <c r="I4774" t="s">
        <v>142</v>
      </c>
      <c r="J4774" t="s">
        <v>91</v>
      </c>
      <c r="K4774" t="s">
        <v>143</v>
      </c>
      <c r="L4774">
        <v>0</v>
      </c>
      <c r="M4774">
        <v>1075554</v>
      </c>
      <c r="N4774">
        <v>196500</v>
      </c>
      <c r="O4774">
        <v>28138</v>
      </c>
      <c r="P4774">
        <v>109038</v>
      </c>
      <c r="Q4774" t="s">
        <v>93</v>
      </c>
      <c r="R4774">
        <v>462441</v>
      </c>
    </row>
    <row r="4775" spans="1:18" x14ac:dyDescent="0.25">
      <c r="A4775" t="s">
        <v>437</v>
      </c>
      <c r="B4775" t="s">
        <v>438</v>
      </c>
      <c r="C4775" t="s">
        <v>411</v>
      </c>
      <c r="D4775">
        <v>100</v>
      </c>
      <c r="E4775" t="s">
        <v>422</v>
      </c>
      <c r="F4775" t="s">
        <v>87</v>
      </c>
      <c r="G4775" t="s">
        <v>88</v>
      </c>
      <c r="H4775" t="s">
        <v>89</v>
      </c>
      <c r="I4775" t="s">
        <v>144</v>
      </c>
      <c r="J4775" t="s">
        <v>91</v>
      </c>
      <c r="K4775" t="s">
        <v>145</v>
      </c>
      <c r="L4775">
        <v>0</v>
      </c>
      <c r="M4775">
        <v>1075554</v>
      </c>
      <c r="N4775">
        <v>196500</v>
      </c>
      <c r="O4775">
        <v>28138</v>
      </c>
      <c r="P4775">
        <v>109038</v>
      </c>
      <c r="Q4775" t="s">
        <v>93</v>
      </c>
      <c r="R4775">
        <v>462441</v>
      </c>
    </row>
    <row r="4776" spans="1:18" x14ac:dyDescent="0.25">
      <c r="A4776" t="s">
        <v>437</v>
      </c>
      <c r="B4776" t="s">
        <v>438</v>
      </c>
      <c r="C4776" t="s">
        <v>411</v>
      </c>
      <c r="D4776">
        <v>100</v>
      </c>
      <c r="E4776" t="s">
        <v>422</v>
      </c>
      <c r="F4776" t="s">
        <v>87</v>
      </c>
      <c r="G4776" t="s">
        <v>88</v>
      </c>
      <c r="H4776" t="s">
        <v>89</v>
      </c>
      <c r="I4776" t="s">
        <v>146</v>
      </c>
      <c r="J4776" t="s">
        <v>91</v>
      </c>
      <c r="K4776" t="s">
        <v>147</v>
      </c>
      <c r="L4776">
        <v>3000</v>
      </c>
      <c r="M4776">
        <v>1075554</v>
      </c>
      <c r="N4776">
        <v>196500</v>
      </c>
      <c r="O4776">
        <v>28138</v>
      </c>
      <c r="P4776">
        <v>109038</v>
      </c>
      <c r="Q4776" t="s">
        <v>93</v>
      </c>
      <c r="R4776">
        <v>462441</v>
      </c>
    </row>
    <row r="4777" spans="1:18" x14ac:dyDescent="0.25">
      <c r="A4777" t="s">
        <v>437</v>
      </c>
      <c r="B4777" t="s">
        <v>438</v>
      </c>
      <c r="C4777" t="s">
        <v>411</v>
      </c>
      <c r="D4777">
        <v>100</v>
      </c>
      <c r="E4777" t="s">
        <v>422</v>
      </c>
      <c r="F4777" t="s">
        <v>87</v>
      </c>
      <c r="G4777" t="s">
        <v>88</v>
      </c>
      <c r="H4777" t="s">
        <v>89</v>
      </c>
      <c r="I4777" t="s">
        <v>148</v>
      </c>
      <c r="J4777" t="s">
        <v>91</v>
      </c>
      <c r="K4777" t="s">
        <v>149</v>
      </c>
      <c r="L4777">
        <v>0</v>
      </c>
      <c r="M4777">
        <v>1075554</v>
      </c>
      <c r="N4777">
        <v>196500</v>
      </c>
      <c r="O4777">
        <v>28138</v>
      </c>
      <c r="P4777">
        <v>109038</v>
      </c>
      <c r="Q4777" t="s">
        <v>93</v>
      </c>
      <c r="R4777">
        <v>462441</v>
      </c>
    </row>
    <row r="4778" spans="1:18" x14ac:dyDescent="0.25">
      <c r="A4778" t="s">
        <v>437</v>
      </c>
      <c r="B4778" t="s">
        <v>438</v>
      </c>
      <c r="C4778" t="s">
        <v>411</v>
      </c>
      <c r="D4778">
        <v>100</v>
      </c>
      <c r="E4778" t="s">
        <v>422</v>
      </c>
      <c r="F4778" t="s">
        <v>87</v>
      </c>
      <c r="G4778" t="s">
        <v>88</v>
      </c>
      <c r="H4778" t="s">
        <v>89</v>
      </c>
      <c r="I4778" t="s">
        <v>150</v>
      </c>
      <c r="J4778" t="s">
        <v>91</v>
      </c>
      <c r="K4778" t="s">
        <v>151</v>
      </c>
      <c r="L4778">
        <v>9125</v>
      </c>
      <c r="M4778">
        <v>1075554</v>
      </c>
      <c r="N4778">
        <v>196500</v>
      </c>
      <c r="O4778">
        <v>28138</v>
      </c>
      <c r="P4778">
        <v>109038</v>
      </c>
      <c r="Q4778" t="s">
        <v>93</v>
      </c>
      <c r="R4778">
        <v>462441</v>
      </c>
    </row>
    <row r="4779" spans="1:18" x14ac:dyDescent="0.25">
      <c r="A4779" t="s">
        <v>437</v>
      </c>
      <c r="B4779" t="s">
        <v>438</v>
      </c>
      <c r="C4779" t="s">
        <v>411</v>
      </c>
      <c r="D4779">
        <v>100</v>
      </c>
      <c r="E4779" t="s">
        <v>422</v>
      </c>
      <c r="F4779" t="s">
        <v>87</v>
      </c>
      <c r="G4779" t="s">
        <v>88</v>
      </c>
      <c r="H4779" t="s">
        <v>89</v>
      </c>
      <c r="I4779" t="s">
        <v>152</v>
      </c>
      <c r="J4779" t="s">
        <v>91</v>
      </c>
      <c r="K4779" t="s">
        <v>153</v>
      </c>
      <c r="L4779">
        <v>0</v>
      </c>
      <c r="M4779">
        <v>1075554</v>
      </c>
      <c r="N4779">
        <v>196500</v>
      </c>
      <c r="O4779">
        <v>28138</v>
      </c>
      <c r="P4779">
        <v>109038</v>
      </c>
      <c r="Q4779" t="s">
        <v>93</v>
      </c>
      <c r="R4779">
        <v>462441</v>
      </c>
    </row>
    <row r="4780" spans="1:18" x14ac:dyDescent="0.25">
      <c r="A4780" t="s">
        <v>437</v>
      </c>
      <c r="B4780" t="s">
        <v>438</v>
      </c>
      <c r="C4780" t="s">
        <v>411</v>
      </c>
      <c r="D4780">
        <v>100</v>
      </c>
      <c r="E4780" t="s">
        <v>422</v>
      </c>
      <c r="F4780" t="s">
        <v>87</v>
      </c>
      <c r="G4780" t="s">
        <v>88</v>
      </c>
      <c r="H4780" t="s">
        <v>89</v>
      </c>
      <c r="I4780" t="s">
        <v>154</v>
      </c>
      <c r="J4780" t="s">
        <v>91</v>
      </c>
      <c r="K4780" t="s">
        <v>155</v>
      </c>
      <c r="L4780">
        <v>0</v>
      </c>
      <c r="M4780">
        <v>1075554</v>
      </c>
      <c r="N4780">
        <v>196500</v>
      </c>
      <c r="O4780">
        <v>28138</v>
      </c>
      <c r="P4780">
        <v>109038</v>
      </c>
      <c r="Q4780" t="s">
        <v>93</v>
      </c>
      <c r="R4780">
        <v>462441</v>
      </c>
    </row>
    <row r="4781" spans="1:18" x14ac:dyDescent="0.25">
      <c r="A4781" t="s">
        <v>437</v>
      </c>
      <c r="B4781" t="s">
        <v>438</v>
      </c>
      <c r="C4781" t="s">
        <v>411</v>
      </c>
      <c r="D4781">
        <v>100</v>
      </c>
      <c r="E4781" t="s">
        <v>422</v>
      </c>
      <c r="F4781" t="s">
        <v>87</v>
      </c>
      <c r="G4781" t="s">
        <v>88</v>
      </c>
      <c r="H4781" t="s">
        <v>89</v>
      </c>
      <c r="I4781" t="s">
        <v>156</v>
      </c>
      <c r="J4781" t="s">
        <v>91</v>
      </c>
      <c r="K4781" t="s">
        <v>157</v>
      </c>
      <c r="L4781">
        <v>200</v>
      </c>
      <c r="M4781">
        <v>1075554</v>
      </c>
      <c r="N4781">
        <v>196500</v>
      </c>
      <c r="O4781">
        <v>28138</v>
      </c>
      <c r="P4781">
        <v>109038</v>
      </c>
      <c r="Q4781" t="s">
        <v>93</v>
      </c>
      <c r="R4781">
        <v>462441</v>
      </c>
    </row>
    <row r="4782" spans="1:18" x14ac:dyDescent="0.25">
      <c r="A4782" t="s">
        <v>437</v>
      </c>
      <c r="B4782" t="s">
        <v>438</v>
      </c>
      <c r="C4782" t="s">
        <v>411</v>
      </c>
      <c r="D4782">
        <v>100</v>
      </c>
      <c r="E4782" t="s">
        <v>422</v>
      </c>
      <c r="F4782" t="s">
        <v>87</v>
      </c>
      <c r="G4782" t="s">
        <v>88</v>
      </c>
      <c r="H4782" t="s">
        <v>89</v>
      </c>
      <c r="I4782" t="s">
        <v>158</v>
      </c>
      <c r="J4782" t="s">
        <v>91</v>
      </c>
      <c r="K4782" t="s">
        <v>159</v>
      </c>
      <c r="L4782">
        <v>2160</v>
      </c>
      <c r="M4782">
        <v>1075554</v>
      </c>
      <c r="N4782">
        <v>196500</v>
      </c>
      <c r="O4782">
        <v>28138</v>
      </c>
      <c r="P4782">
        <v>109038</v>
      </c>
      <c r="Q4782" t="s">
        <v>93</v>
      </c>
      <c r="R4782">
        <v>462441</v>
      </c>
    </row>
    <row r="4783" spans="1:18" x14ac:dyDescent="0.25">
      <c r="A4783" t="s">
        <v>437</v>
      </c>
      <c r="B4783" t="s">
        <v>438</v>
      </c>
      <c r="C4783" t="s">
        <v>411</v>
      </c>
      <c r="D4783">
        <v>100</v>
      </c>
      <c r="E4783" t="s">
        <v>422</v>
      </c>
      <c r="F4783" t="s">
        <v>87</v>
      </c>
      <c r="G4783" t="s">
        <v>88</v>
      </c>
      <c r="H4783" t="s">
        <v>89</v>
      </c>
      <c r="I4783" t="s">
        <v>160</v>
      </c>
      <c r="J4783" t="s">
        <v>91</v>
      </c>
      <c r="K4783" t="s">
        <v>161</v>
      </c>
      <c r="L4783">
        <v>800</v>
      </c>
      <c r="M4783">
        <v>1075554</v>
      </c>
      <c r="N4783">
        <v>196500</v>
      </c>
      <c r="O4783">
        <v>28138</v>
      </c>
      <c r="P4783">
        <v>109038</v>
      </c>
      <c r="Q4783" t="s">
        <v>93</v>
      </c>
      <c r="R4783">
        <v>462441</v>
      </c>
    </row>
    <row r="4784" spans="1:18" x14ac:dyDescent="0.25">
      <c r="A4784" t="s">
        <v>437</v>
      </c>
      <c r="B4784" t="s">
        <v>438</v>
      </c>
      <c r="C4784" t="s">
        <v>411</v>
      </c>
      <c r="D4784">
        <v>100</v>
      </c>
      <c r="E4784" t="s">
        <v>422</v>
      </c>
      <c r="F4784" t="s">
        <v>87</v>
      </c>
      <c r="G4784" t="s">
        <v>88</v>
      </c>
      <c r="H4784" t="s">
        <v>89</v>
      </c>
      <c r="I4784" t="s">
        <v>162</v>
      </c>
      <c r="J4784" t="s">
        <v>91</v>
      </c>
      <c r="K4784" t="s">
        <v>163</v>
      </c>
      <c r="L4784">
        <v>50</v>
      </c>
      <c r="M4784">
        <v>1075554</v>
      </c>
      <c r="N4784">
        <v>196500</v>
      </c>
      <c r="O4784">
        <v>28138</v>
      </c>
      <c r="P4784">
        <v>109038</v>
      </c>
      <c r="Q4784" t="s">
        <v>93</v>
      </c>
      <c r="R4784">
        <v>462441</v>
      </c>
    </row>
    <row r="4785" spans="1:18" x14ac:dyDescent="0.25">
      <c r="A4785" t="s">
        <v>437</v>
      </c>
      <c r="B4785" t="s">
        <v>438</v>
      </c>
      <c r="C4785" t="s">
        <v>411</v>
      </c>
      <c r="D4785">
        <v>100</v>
      </c>
      <c r="E4785" t="s">
        <v>422</v>
      </c>
      <c r="F4785" t="s">
        <v>87</v>
      </c>
      <c r="G4785" t="s">
        <v>88</v>
      </c>
      <c r="H4785" t="s">
        <v>89</v>
      </c>
      <c r="I4785" t="s">
        <v>164</v>
      </c>
      <c r="J4785" t="s">
        <v>91</v>
      </c>
      <c r="K4785" t="s">
        <v>165</v>
      </c>
      <c r="L4785">
        <v>4000</v>
      </c>
      <c r="M4785">
        <v>1075554</v>
      </c>
      <c r="N4785">
        <v>196500</v>
      </c>
      <c r="O4785">
        <v>28138</v>
      </c>
      <c r="P4785">
        <v>109038</v>
      </c>
      <c r="Q4785" t="s">
        <v>93</v>
      </c>
      <c r="R4785">
        <v>462441</v>
      </c>
    </row>
    <row r="4786" spans="1:18" x14ac:dyDescent="0.25">
      <c r="A4786" t="s">
        <v>437</v>
      </c>
      <c r="B4786" t="s">
        <v>438</v>
      </c>
      <c r="C4786" t="s">
        <v>411</v>
      </c>
      <c r="D4786">
        <v>100</v>
      </c>
      <c r="E4786" t="s">
        <v>422</v>
      </c>
      <c r="F4786" t="s">
        <v>87</v>
      </c>
      <c r="G4786" t="s">
        <v>88</v>
      </c>
      <c r="H4786" t="s">
        <v>89</v>
      </c>
      <c r="I4786" t="s">
        <v>166</v>
      </c>
      <c r="J4786" t="s">
        <v>91</v>
      </c>
      <c r="K4786" t="s">
        <v>167</v>
      </c>
      <c r="L4786">
        <v>0</v>
      </c>
      <c r="M4786">
        <v>1075554</v>
      </c>
      <c r="N4786">
        <v>196500</v>
      </c>
      <c r="O4786">
        <v>28138</v>
      </c>
      <c r="P4786">
        <v>109038</v>
      </c>
      <c r="Q4786" t="s">
        <v>93</v>
      </c>
      <c r="R4786">
        <v>462441</v>
      </c>
    </row>
    <row r="4787" spans="1:18" x14ac:dyDescent="0.25">
      <c r="A4787" t="s">
        <v>437</v>
      </c>
      <c r="B4787" t="s">
        <v>438</v>
      </c>
      <c r="C4787" t="s">
        <v>411</v>
      </c>
      <c r="D4787">
        <v>100</v>
      </c>
      <c r="E4787" t="s">
        <v>422</v>
      </c>
      <c r="F4787" t="s">
        <v>87</v>
      </c>
      <c r="G4787" t="s">
        <v>88</v>
      </c>
      <c r="H4787" t="s">
        <v>89</v>
      </c>
      <c r="I4787" t="s">
        <v>168</v>
      </c>
      <c r="J4787" t="s">
        <v>91</v>
      </c>
      <c r="K4787" t="s">
        <v>169</v>
      </c>
      <c r="L4787">
        <v>1560</v>
      </c>
      <c r="M4787">
        <v>1075554</v>
      </c>
      <c r="N4787">
        <v>196500</v>
      </c>
      <c r="O4787">
        <v>28138</v>
      </c>
      <c r="P4787">
        <v>109038</v>
      </c>
      <c r="Q4787" t="s">
        <v>93</v>
      </c>
      <c r="R4787">
        <v>462441</v>
      </c>
    </row>
    <row r="4788" spans="1:18" x14ac:dyDescent="0.25">
      <c r="A4788" t="s">
        <v>437</v>
      </c>
      <c r="B4788" t="s">
        <v>438</v>
      </c>
      <c r="C4788" t="s">
        <v>411</v>
      </c>
      <c r="D4788">
        <v>100</v>
      </c>
      <c r="E4788" t="s">
        <v>422</v>
      </c>
      <c r="F4788" t="s">
        <v>87</v>
      </c>
      <c r="G4788" t="s">
        <v>88</v>
      </c>
      <c r="H4788" t="s">
        <v>89</v>
      </c>
      <c r="I4788" t="s">
        <v>170</v>
      </c>
      <c r="J4788" t="s">
        <v>91</v>
      </c>
      <c r="K4788" t="s">
        <v>171</v>
      </c>
      <c r="L4788">
        <v>2236</v>
      </c>
      <c r="M4788">
        <v>1075554</v>
      </c>
      <c r="N4788">
        <v>196500</v>
      </c>
      <c r="O4788">
        <v>28138</v>
      </c>
      <c r="P4788">
        <v>109038</v>
      </c>
      <c r="Q4788" t="s">
        <v>93</v>
      </c>
      <c r="R4788">
        <v>462441</v>
      </c>
    </row>
    <row r="4789" spans="1:18" x14ac:dyDescent="0.25">
      <c r="A4789" t="s">
        <v>437</v>
      </c>
      <c r="B4789" t="s">
        <v>438</v>
      </c>
      <c r="C4789" t="s">
        <v>411</v>
      </c>
      <c r="D4789">
        <v>100</v>
      </c>
      <c r="E4789" t="s">
        <v>422</v>
      </c>
      <c r="F4789" t="s">
        <v>87</v>
      </c>
      <c r="G4789" t="s">
        <v>88</v>
      </c>
      <c r="H4789" t="s">
        <v>89</v>
      </c>
      <c r="I4789" t="s">
        <v>172</v>
      </c>
      <c r="J4789" t="s">
        <v>91</v>
      </c>
      <c r="K4789" t="s">
        <v>173</v>
      </c>
      <c r="L4789">
        <v>0</v>
      </c>
      <c r="M4789">
        <v>1075554</v>
      </c>
      <c r="N4789">
        <v>196500</v>
      </c>
      <c r="O4789">
        <v>28138</v>
      </c>
      <c r="P4789">
        <v>109038</v>
      </c>
      <c r="Q4789" t="s">
        <v>93</v>
      </c>
      <c r="R4789">
        <v>462441</v>
      </c>
    </row>
    <row r="4790" spans="1:18" x14ac:dyDescent="0.25">
      <c r="A4790" t="s">
        <v>437</v>
      </c>
      <c r="B4790" t="s">
        <v>438</v>
      </c>
      <c r="C4790" t="s">
        <v>411</v>
      </c>
      <c r="D4790">
        <v>100</v>
      </c>
      <c r="E4790" t="s">
        <v>422</v>
      </c>
      <c r="F4790" t="s">
        <v>87</v>
      </c>
      <c r="G4790" t="s">
        <v>88</v>
      </c>
      <c r="H4790" t="s">
        <v>89</v>
      </c>
      <c r="I4790" t="s">
        <v>174</v>
      </c>
      <c r="J4790" t="s">
        <v>91</v>
      </c>
      <c r="K4790" t="s">
        <v>175</v>
      </c>
      <c r="L4790">
        <v>0</v>
      </c>
      <c r="M4790">
        <v>1075554</v>
      </c>
      <c r="N4790">
        <v>196500</v>
      </c>
      <c r="O4790">
        <v>28138</v>
      </c>
      <c r="P4790">
        <v>109038</v>
      </c>
      <c r="Q4790" t="s">
        <v>93</v>
      </c>
      <c r="R4790">
        <v>462441</v>
      </c>
    </row>
    <row r="4791" spans="1:18" x14ac:dyDescent="0.25">
      <c r="A4791" t="s">
        <v>437</v>
      </c>
      <c r="B4791" t="s">
        <v>438</v>
      </c>
      <c r="C4791" t="s">
        <v>411</v>
      </c>
      <c r="D4791">
        <v>100</v>
      </c>
      <c r="E4791" t="s">
        <v>422</v>
      </c>
      <c r="F4791" t="s">
        <v>87</v>
      </c>
      <c r="G4791" t="s">
        <v>88</v>
      </c>
      <c r="H4791" t="s">
        <v>89</v>
      </c>
      <c r="I4791" t="s">
        <v>176</v>
      </c>
      <c r="J4791" t="s">
        <v>91</v>
      </c>
      <c r="K4791" t="s">
        <v>177</v>
      </c>
      <c r="L4791">
        <v>0</v>
      </c>
      <c r="M4791">
        <v>1075554</v>
      </c>
      <c r="N4791">
        <v>196500</v>
      </c>
      <c r="O4791">
        <v>28138</v>
      </c>
      <c r="P4791">
        <v>109038</v>
      </c>
      <c r="Q4791" t="s">
        <v>93</v>
      </c>
      <c r="R4791">
        <v>462441</v>
      </c>
    </row>
    <row r="4792" spans="1:18" x14ac:dyDescent="0.25">
      <c r="A4792" t="s">
        <v>437</v>
      </c>
      <c r="B4792" t="s">
        <v>438</v>
      </c>
      <c r="C4792" t="s">
        <v>411</v>
      </c>
      <c r="D4792">
        <v>100</v>
      </c>
      <c r="E4792" t="s">
        <v>422</v>
      </c>
      <c r="F4792" t="s">
        <v>87</v>
      </c>
      <c r="G4792" t="s">
        <v>88</v>
      </c>
      <c r="H4792" t="s">
        <v>89</v>
      </c>
      <c r="I4792" t="s">
        <v>178</v>
      </c>
      <c r="J4792" t="s">
        <v>91</v>
      </c>
      <c r="K4792" t="s">
        <v>179</v>
      </c>
      <c r="L4792">
        <v>3816</v>
      </c>
      <c r="M4792">
        <v>1075554</v>
      </c>
      <c r="N4792">
        <v>196500</v>
      </c>
      <c r="O4792">
        <v>28138</v>
      </c>
      <c r="P4792">
        <v>109038</v>
      </c>
      <c r="Q4792" t="s">
        <v>93</v>
      </c>
      <c r="R4792">
        <v>462441</v>
      </c>
    </row>
    <row r="4793" spans="1:18" x14ac:dyDescent="0.25">
      <c r="A4793" t="s">
        <v>437</v>
      </c>
      <c r="B4793" t="s">
        <v>438</v>
      </c>
      <c r="C4793" t="s">
        <v>411</v>
      </c>
      <c r="D4793">
        <v>100</v>
      </c>
      <c r="E4793" t="s">
        <v>422</v>
      </c>
      <c r="F4793" t="s">
        <v>87</v>
      </c>
      <c r="G4793" t="s">
        <v>88</v>
      </c>
      <c r="H4793" t="s">
        <v>89</v>
      </c>
      <c r="I4793" t="s">
        <v>180</v>
      </c>
      <c r="J4793" t="s">
        <v>91</v>
      </c>
      <c r="K4793" t="s">
        <v>181</v>
      </c>
      <c r="L4793">
        <v>33277</v>
      </c>
      <c r="M4793">
        <v>1075554</v>
      </c>
      <c r="N4793">
        <v>196500</v>
      </c>
      <c r="O4793">
        <v>28138</v>
      </c>
      <c r="P4793">
        <v>109038</v>
      </c>
      <c r="Q4793" t="s">
        <v>93</v>
      </c>
      <c r="R4793">
        <v>462441</v>
      </c>
    </row>
    <row r="4794" spans="1:18" x14ac:dyDescent="0.25">
      <c r="A4794" t="s">
        <v>437</v>
      </c>
      <c r="B4794" t="s">
        <v>438</v>
      </c>
      <c r="C4794" t="s">
        <v>411</v>
      </c>
      <c r="D4794">
        <v>100</v>
      </c>
      <c r="E4794" t="s">
        <v>422</v>
      </c>
      <c r="F4794" t="s">
        <v>87</v>
      </c>
      <c r="G4794" t="s">
        <v>88</v>
      </c>
      <c r="H4794" t="s">
        <v>89</v>
      </c>
      <c r="I4794" t="s">
        <v>182</v>
      </c>
      <c r="J4794" t="s">
        <v>91</v>
      </c>
      <c r="K4794" t="s">
        <v>183</v>
      </c>
      <c r="L4794">
        <v>0</v>
      </c>
      <c r="M4794">
        <v>1075554</v>
      </c>
      <c r="N4794">
        <v>196500</v>
      </c>
      <c r="O4794">
        <v>28138</v>
      </c>
      <c r="P4794">
        <v>109038</v>
      </c>
      <c r="Q4794" t="s">
        <v>93</v>
      </c>
      <c r="R4794">
        <v>462441</v>
      </c>
    </row>
    <row r="4795" spans="1:18" x14ac:dyDescent="0.25">
      <c r="A4795" t="s">
        <v>437</v>
      </c>
      <c r="B4795" t="s">
        <v>438</v>
      </c>
      <c r="C4795" t="s">
        <v>411</v>
      </c>
      <c r="D4795">
        <v>100</v>
      </c>
      <c r="E4795" t="s">
        <v>422</v>
      </c>
      <c r="F4795" t="s">
        <v>87</v>
      </c>
      <c r="G4795" t="s">
        <v>88</v>
      </c>
      <c r="H4795" t="s">
        <v>89</v>
      </c>
      <c r="I4795" t="s">
        <v>184</v>
      </c>
      <c r="J4795" t="s">
        <v>91</v>
      </c>
      <c r="K4795" t="s">
        <v>185</v>
      </c>
      <c r="L4795">
        <v>0</v>
      </c>
      <c r="M4795">
        <v>1075554</v>
      </c>
      <c r="N4795">
        <v>196500</v>
      </c>
      <c r="O4795">
        <v>28138</v>
      </c>
      <c r="P4795">
        <v>109038</v>
      </c>
      <c r="Q4795" t="s">
        <v>93</v>
      </c>
      <c r="R4795">
        <v>462441</v>
      </c>
    </row>
    <row r="4796" spans="1:18" x14ac:dyDescent="0.25">
      <c r="A4796" t="s">
        <v>437</v>
      </c>
      <c r="B4796" t="s">
        <v>438</v>
      </c>
      <c r="C4796" t="s">
        <v>411</v>
      </c>
      <c r="D4796">
        <v>100</v>
      </c>
      <c r="E4796" t="s">
        <v>422</v>
      </c>
      <c r="F4796" t="s">
        <v>87</v>
      </c>
      <c r="G4796" t="s">
        <v>88</v>
      </c>
      <c r="H4796" t="s">
        <v>89</v>
      </c>
      <c r="I4796" t="s">
        <v>186</v>
      </c>
      <c r="J4796" t="s">
        <v>91</v>
      </c>
      <c r="K4796" t="s">
        <v>187</v>
      </c>
      <c r="L4796">
        <v>0</v>
      </c>
      <c r="M4796">
        <v>1075554</v>
      </c>
      <c r="N4796">
        <v>196500</v>
      </c>
      <c r="O4796">
        <v>28138</v>
      </c>
      <c r="P4796">
        <v>109038</v>
      </c>
      <c r="Q4796" t="s">
        <v>93</v>
      </c>
      <c r="R4796">
        <v>462441</v>
      </c>
    </row>
    <row r="4797" spans="1:18" x14ac:dyDescent="0.25">
      <c r="A4797" t="s">
        <v>437</v>
      </c>
      <c r="B4797" t="s">
        <v>438</v>
      </c>
      <c r="C4797" t="s">
        <v>411</v>
      </c>
      <c r="D4797">
        <v>100</v>
      </c>
      <c r="E4797" t="s">
        <v>422</v>
      </c>
      <c r="F4797" t="s">
        <v>87</v>
      </c>
      <c r="G4797" t="s">
        <v>88</v>
      </c>
      <c r="H4797" t="s">
        <v>89</v>
      </c>
      <c r="I4797" t="s">
        <v>188</v>
      </c>
      <c r="J4797" t="s">
        <v>91</v>
      </c>
      <c r="K4797" t="s">
        <v>189</v>
      </c>
      <c r="L4797">
        <v>0</v>
      </c>
      <c r="M4797">
        <v>1075554</v>
      </c>
      <c r="N4797">
        <v>196500</v>
      </c>
      <c r="O4797">
        <v>28138</v>
      </c>
      <c r="P4797">
        <v>109038</v>
      </c>
      <c r="Q4797" t="s">
        <v>93</v>
      </c>
      <c r="R4797">
        <v>462441</v>
      </c>
    </row>
    <row r="4798" spans="1:18" x14ac:dyDescent="0.25">
      <c r="A4798" t="s">
        <v>437</v>
      </c>
      <c r="B4798" t="s">
        <v>438</v>
      </c>
      <c r="C4798" t="s">
        <v>411</v>
      </c>
      <c r="D4798">
        <v>100</v>
      </c>
      <c r="E4798" t="s">
        <v>422</v>
      </c>
      <c r="F4798" t="s">
        <v>87</v>
      </c>
      <c r="G4798" t="s">
        <v>88</v>
      </c>
      <c r="H4798" t="s">
        <v>89</v>
      </c>
      <c r="I4798" t="s">
        <v>190</v>
      </c>
      <c r="J4798" t="s">
        <v>91</v>
      </c>
      <c r="K4798" t="s">
        <v>191</v>
      </c>
      <c r="L4798">
        <v>7000</v>
      </c>
      <c r="M4798">
        <v>1075554</v>
      </c>
      <c r="N4798">
        <v>196500</v>
      </c>
      <c r="O4798">
        <v>28138</v>
      </c>
      <c r="P4798">
        <v>109038</v>
      </c>
      <c r="Q4798" t="s">
        <v>93</v>
      </c>
      <c r="R4798">
        <v>462441</v>
      </c>
    </row>
    <row r="4799" spans="1:18" x14ac:dyDescent="0.25">
      <c r="A4799" t="s">
        <v>437</v>
      </c>
      <c r="B4799" t="s">
        <v>438</v>
      </c>
      <c r="C4799" t="s">
        <v>411</v>
      </c>
      <c r="D4799">
        <v>100</v>
      </c>
      <c r="E4799" t="s">
        <v>422</v>
      </c>
      <c r="F4799" t="s">
        <v>87</v>
      </c>
      <c r="G4799" t="s">
        <v>88</v>
      </c>
      <c r="H4799" t="s">
        <v>89</v>
      </c>
      <c r="I4799" t="s">
        <v>192</v>
      </c>
      <c r="J4799" t="s">
        <v>91</v>
      </c>
      <c r="K4799" t="s">
        <v>193</v>
      </c>
      <c r="L4799">
        <v>4292</v>
      </c>
      <c r="M4799">
        <v>1075554</v>
      </c>
      <c r="N4799">
        <v>196500</v>
      </c>
      <c r="O4799">
        <v>28138</v>
      </c>
      <c r="P4799">
        <v>109038</v>
      </c>
      <c r="Q4799" t="s">
        <v>93</v>
      </c>
      <c r="R4799">
        <v>462441</v>
      </c>
    </row>
    <row r="4800" spans="1:18" x14ac:dyDescent="0.25">
      <c r="A4800" t="s">
        <v>437</v>
      </c>
      <c r="B4800" t="s">
        <v>438</v>
      </c>
      <c r="C4800" t="s">
        <v>411</v>
      </c>
      <c r="D4800">
        <v>100</v>
      </c>
      <c r="E4800" t="s">
        <v>422</v>
      </c>
      <c r="F4800" t="s">
        <v>87</v>
      </c>
      <c r="G4800" t="s">
        <v>88</v>
      </c>
      <c r="H4800" t="s">
        <v>89</v>
      </c>
      <c r="I4800" t="s">
        <v>194</v>
      </c>
      <c r="J4800" t="s">
        <v>91</v>
      </c>
      <c r="K4800" t="s">
        <v>195</v>
      </c>
      <c r="L4800">
        <v>24300</v>
      </c>
      <c r="M4800">
        <v>1075554</v>
      </c>
      <c r="N4800">
        <v>196500</v>
      </c>
      <c r="O4800">
        <v>28138</v>
      </c>
      <c r="P4800">
        <v>109038</v>
      </c>
      <c r="Q4800" t="s">
        <v>93</v>
      </c>
      <c r="R4800">
        <v>462441</v>
      </c>
    </row>
    <row r="4801" spans="1:18" x14ac:dyDescent="0.25">
      <c r="A4801" t="s">
        <v>437</v>
      </c>
      <c r="B4801" t="s">
        <v>438</v>
      </c>
      <c r="C4801" t="s">
        <v>411</v>
      </c>
      <c r="D4801">
        <v>100</v>
      </c>
      <c r="E4801" t="s">
        <v>422</v>
      </c>
      <c r="F4801" t="s">
        <v>87</v>
      </c>
      <c r="G4801" t="s">
        <v>88</v>
      </c>
      <c r="H4801" t="s">
        <v>89</v>
      </c>
      <c r="I4801" t="s">
        <v>196</v>
      </c>
      <c r="J4801" t="s">
        <v>91</v>
      </c>
      <c r="K4801" t="s">
        <v>197</v>
      </c>
      <c r="L4801">
        <v>45808</v>
      </c>
      <c r="M4801">
        <v>1075554</v>
      </c>
      <c r="N4801">
        <v>196500</v>
      </c>
      <c r="O4801">
        <v>28138</v>
      </c>
      <c r="P4801">
        <v>109038</v>
      </c>
      <c r="Q4801" t="s">
        <v>93</v>
      </c>
      <c r="R4801">
        <v>462441</v>
      </c>
    </row>
    <row r="4802" spans="1:18" x14ac:dyDescent="0.25">
      <c r="A4802" t="s">
        <v>437</v>
      </c>
      <c r="B4802" t="s">
        <v>438</v>
      </c>
      <c r="C4802" t="s">
        <v>411</v>
      </c>
      <c r="D4802">
        <v>100</v>
      </c>
      <c r="E4802" t="s">
        <v>422</v>
      </c>
      <c r="F4802" t="s">
        <v>87</v>
      </c>
      <c r="G4802" t="s">
        <v>88</v>
      </c>
      <c r="H4802" t="s">
        <v>89</v>
      </c>
      <c r="I4802" t="s">
        <v>198</v>
      </c>
      <c r="J4802" t="s">
        <v>91</v>
      </c>
      <c r="K4802" t="s">
        <v>199</v>
      </c>
      <c r="L4802">
        <v>2138</v>
      </c>
      <c r="M4802">
        <v>1075554</v>
      </c>
      <c r="N4802">
        <v>196500</v>
      </c>
      <c r="O4802">
        <v>28138</v>
      </c>
      <c r="P4802">
        <v>109038</v>
      </c>
      <c r="Q4802" t="s">
        <v>93</v>
      </c>
      <c r="R4802">
        <v>462441</v>
      </c>
    </row>
    <row r="4803" spans="1:18" x14ac:dyDescent="0.25">
      <c r="A4803" t="s">
        <v>437</v>
      </c>
      <c r="B4803" t="s">
        <v>438</v>
      </c>
      <c r="C4803" t="s">
        <v>411</v>
      </c>
      <c r="D4803">
        <v>100</v>
      </c>
      <c r="E4803" t="s">
        <v>422</v>
      </c>
      <c r="F4803" t="s">
        <v>87</v>
      </c>
      <c r="G4803" t="s">
        <v>88</v>
      </c>
      <c r="H4803" t="s">
        <v>89</v>
      </c>
      <c r="I4803" t="s">
        <v>200</v>
      </c>
      <c r="J4803" t="s">
        <v>91</v>
      </c>
      <c r="K4803" t="s">
        <v>201</v>
      </c>
      <c r="L4803">
        <v>14219</v>
      </c>
      <c r="M4803">
        <v>1075554</v>
      </c>
      <c r="N4803">
        <v>196500</v>
      </c>
      <c r="O4803">
        <v>28138</v>
      </c>
      <c r="P4803">
        <v>109038</v>
      </c>
      <c r="Q4803" t="s">
        <v>93</v>
      </c>
      <c r="R4803">
        <v>462441</v>
      </c>
    </row>
    <row r="4804" spans="1:18" x14ac:dyDescent="0.25">
      <c r="A4804" t="s">
        <v>437</v>
      </c>
      <c r="B4804" t="s">
        <v>438</v>
      </c>
      <c r="C4804" t="s">
        <v>411</v>
      </c>
      <c r="D4804">
        <v>100</v>
      </c>
      <c r="E4804" t="s">
        <v>422</v>
      </c>
      <c r="F4804" t="s">
        <v>87</v>
      </c>
      <c r="G4804" t="s">
        <v>88</v>
      </c>
      <c r="H4804" t="s">
        <v>89</v>
      </c>
      <c r="I4804" t="s">
        <v>202</v>
      </c>
      <c r="J4804" t="s">
        <v>91</v>
      </c>
      <c r="K4804" t="s">
        <v>203</v>
      </c>
      <c r="L4804">
        <v>528</v>
      </c>
      <c r="M4804">
        <v>1075554</v>
      </c>
      <c r="N4804">
        <v>196500</v>
      </c>
      <c r="O4804">
        <v>28138</v>
      </c>
      <c r="P4804">
        <v>109038</v>
      </c>
      <c r="Q4804" t="s">
        <v>93</v>
      </c>
      <c r="R4804">
        <v>462441</v>
      </c>
    </row>
    <row r="4805" spans="1:18" x14ac:dyDescent="0.25">
      <c r="A4805" t="s">
        <v>437</v>
      </c>
      <c r="B4805" t="s">
        <v>438</v>
      </c>
      <c r="C4805" t="s">
        <v>411</v>
      </c>
      <c r="D4805">
        <v>100</v>
      </c>
      <c r="E4805" t="s">
        <v>422</v>
      </c>
      <c r="F4805" t="s">
        <v>87</v>
      </c>
      <c r="G4805" t="s">
        <v>88</v>
      </c>
      <c r="H4805" t="s">
        <v>89</v>
      </c>
      <c r="I4805" t="s">
        <v>204</v>
      </c>
      <c r="J4805" t="s">
        <v>91</v>
      </c>
      <c r="K4805" t="s">
        <v>205</v>
      </c>
      <c r="L4805">
        <v>0</v>
      </c>
      <c r="M4805">
        <v>1075554</v>
      </c>
      <c r="N4805">
        <v>196500</v>
      </c>
      <c r="O4805">
        <v>28138</v>
      </c>
      <c r="P4805">
        <v>109038</v>
      </c>
      <c r="Q4805" t="s">
        <v>93</v>
      </c>
      <c r="R4805">
        <v>462441</v>
      </c>
    </row>
    <row r="4806" spans="1:18" x14ac:dyDescent="0.25">
      <c r="A4806" t="s">
        <v>437</v>
      </c>
      <c r="B4806" t="s">
        <v>438</v>
      </c>
      <c r="C4806" t="s">
        <v>411</v>
      </c>
      <c r="D4806">
        <v>100</v>
      </c>
      <c r="E4806" t="s">
        <v>422</v>
      </c>
      <c r="F4806" t="s">
        <v>87</v>
      </c>
      <c r="G4806" t="s">
        <v>88</v>
      </c>
      <c r="H4806" t="s">
        <v>89</v>
      </c>
      <c r="I4806" t="s">
        <v>206</v>
      </c>
      <c r="J4806" t="s">
        <v>91</v>
      </c>
      <c r="K4806" t="s">
        <v>207</v>
      </c>
      <c r="L4806">
        <v>720</v>
      </c>
      <c r="M4806">
        <v>1075554</v>
      </c>
      <c r="N4806">
        <v>196500</v>
      </c>
      <c r="O4806">
        <v>28138</v>
      </c>
      <c r="P4806">
        <v>109038</v>
      </c>
      <c r="Q4806" t="s">
        <v>93</v>
      </c>
      <c r="R4806">
        <v>462441</v>
      </c>
    </row>
    <row r="4807" spans="1:18" x14ac:dyDescent="0.25">
      <c r="A4807" t="s">
        <v>437</v>
      </c>
      <c r="B4807" t="s">
        <v>438</v>
      </c>
      <c r="C4807" t="s">
        <v>411</v>
      </c>
      <c r="D4807">
        <v>100</v>
      </c>
      <c r="E4807" t="s">
        <v>422</v>
      </c>
      <c r="F4807" t="s">
        <v>87</v>
      </c>
      <c r="G4807" t="s">
        <v>88</v>
      </c>
      <c r="H4807" t="s">
        <v>89</v>
      </c>
      <c r="I4807" t="s">
        <v>208</v>
      </c>
      <c r="J4807" t="s">
        <v>91</v>
      </c>
      <c r="K4807" t="s">
        <v>209</v>
      </c>
      <c r="L4807">
        <v>613</v>
      </c>
      <c r="M4807">
        <v>1075554</v>
      </c>
      <c r="N4807">
        <v>196500</v>
      </c>
      <c r="O4807">
        <v>28138</v>
      </c>
      <c r="P4807">
        <v>109038</v>
      </c>
      <c r="Q4807" t="s">
        <v>93</v>
      </c>
      <c r="R4807">
        <v>462441</v>
      </c>
    </row>
    <row r="4808" spans="1:18" x14ac:dyDescent="0.25">
      <c r="A4808" t="s">
        <v>437</v>
      </c>
      <c r="B4808" t="s">
        <v>438</v>
      </c>
      <c r="C4808" t="s">
        <v>411</v>
      </c>
      <c r="D4808">
        <v>100</v>
      </c>
      <c r="E4808" t="s">
        <v>422</v>
      </c>
      <c r="F4808" t="s">
        <v>87</v>
      </c>
      <c r="G4808" t="s">
        <v>88</v>
      </c>
      <c r="H4808" t="s">
        <v>89</v>
      </c>
      <c r="I4808" t="s">
        <v>210</v>
      </c>
      <c r="J4808" t="s">
        <v>91</v>
      </c>
      <c r="K4808" t="s">
        <v>211</v>
      </c>
      <c r="L4808">
        <v>9875</v>
      </c>
      <c r="M4808">
        <v>1075554</v>
      </c>
      <c r="N4808">
        <v>196500</v>
      </c>
      <c r="O4808">
        <v>28138</v>
      </c>
      <c r="P4808">
        <v>109038</v>
      </c>
      <c r="Q4808" t="s">
        <v>93</v>
      </c>
      <c r="R4808">
        <v>462441</v>
      </c>
    </row>
    <row r="4809" spans="1:18" x14ac:dyDescent="0.25">
      <c r="A4809" t="s">
        <v>437</v>
      </c>
      <c r="B4809" t="s">
        <v>438</v>
      </c>
      <c r="C4809" t="s">
        <v>411</v>
      </c>
      <c r="D4809">
        <v>100</v>
      </c>
      <c r="E4809" t="s">
        <v>422</v>
      </c>
      <c r="F4809" t="s">
        <v>87</v>
      </c>
      <c r="G4809" t="s">
        <v>88</v>
      </c>
      <c r="H4809" t="s">
        <v>89</v>
      </c>
      <c r="I4809" t="s">
        <v>212</v>
      </c>
      <c r="J4809" t="s">
        <v>91</v>
      </c>
      <c r="K4809" t="s">
        <v>213</v>
      </c>
      <c r="L4809">
        <v>900</v>
      </c>
      <c r="M4809">
        <v>1075554</v>
      </c>
      <c r="N4809">
        <v>196500</v>
      </c>
      <c r="O4809">
        <v>28138</v>
      </c>
      <c r="P4809">
        <v>109038</v>
      </c>
      <c r="Q4809" t="s">
        <v>93</v>
      </c>
      <c r="R4809">
        <v>462441</v>
      </c>
    </row>
    <row r="4810" spans="1:18" x14ac:dyDescent="0.25">
      <c r="A4810" t="s">
        <v>437</v>
      </c>
      <c r="B4810" t="s">
        <v>438</v>
      </c>
      <c r="C4810" t="s">
        <v>411</v>
      </c>
      <c r="D4810">
        <v>100</v>
      </c>
      <c r="E4810" t="s">
        <v>422</v>
      </c>
      <c r="F4810" t="s">
        <v>87</v>
      </c>
      <c r="G4810" t="s">
        <v>88</v>
      </c>
      <c r="H4810" t="s">
        <v>89</v>
      </c>
      <c r="I4810" t="s">
        <v>214</v>
      </c>
      <c r="J4810" t="s">
        <v>91</v>
      </c>
      <c r="K4810" t="s">
        <v>215</v>
      </c>
      <c r="L4810">
        <v>48376</v>
      </c>
      <c r="M4810">
        <v>1075554</v>
      </c>
      <c r="N4810">
        <v>196500</v>
      </c>
      <c r="O4810">
        <v>28138</v>
      </c>
      <c r="P4810">
        <v>109038</v>
      </c>
      <c r="Q4810" t="s">
        <v>93</v>
      </c>
      <c r="R4810">
        <v>462441</v>
      </c>
    </row>
    <row r="4811" spans="1:18" x14ac:dyDescent="0.25">
      <c r="A4811" t="s">
        <v>437</v>
      </c>
      <c r="B4811" t="s">
        <v>438</v>
      </c>
      <c r="C4811" t="s">
        <v>411</v>
      </c>
      <c r="D4811">
        <v>100</v>
      </c>
      <c r="E4811" t="s">
        <v>422</v>
      </c>
      <c r="F4811" t="s">
        <v>87</v>
      </c>
      <c r="G4811" t="s">
        <v>88</v>
      </c>
      <c r="H4811" t="s">
        <v>89</v>
      </c>
      <c r="I4811" t="s">
        <v>216</v>
      </c>
      <c r="J4811" t="s">
        <v>91</v>
      </c>
      <c r="K4811" t="s">
        <v>217</v>
      </c>
      <c r="L4811">
        <v>1250</v>
      </c>
      <c r="M4811">
        <v>1075554</v>
      </c>
      <c r="N4811">
        <v>196500</v>
      </c>
      <c r="O4811">
        <v>28138</v>
      </c>
      <c r="P4811">
        <v>109038</v>
      </c>
      <c r="Q4811" t="s">
        <v>93</v>
      </c>
      <c r="R4811">
        <v>462441</v>
      </c>
    </row>
    <row r="4812" spans="1:18" x14ac:dyDescent="0.25">
      <c r="A4812" t="s">
        <v>437</v>
      </c>
      <c r="B4812" t="s">
        <v>438</v>
      </c>
      <c r="C4812" t="s">
        <v>411</v>
      </c>
      <c r="D4812">
        <v>100</v>
      </c>
      <c r="E4812" t="s">
        <v>422</v>
      </c>
      <c r="F4812" t="s">
        <v>87</v>
      </c>
      <c r="G4812" t="s">
        <v>88</v>
      </c>
      <c r="H4812" t="s">
        <v>89</v>
      </c>
      <c r="I4812" t="s">
        <v>218</v>
      </c>
      <c r="J4812" t="s">
        <v>91</v>
      </c>
      <c r="K4812" t="s">
        <v>219</v>
      </c>
      <c r="L4812">
        <v>0</v>
      </c>
      <c r="M4812">
        <v>1075554</v>
      </c>
      <c r="N4812">
        <v>196500</v>
      </c>
      <c r="O4812">
        <v>28138</v>
      </c>
      <c r="P4812">
        <v>109038</v>
      </c>
      <c r="Q4812" t="s">
        <v>93</v>
      </c>
      <c r="R4812">
        <v>462441</v>
      </c>
    </row>
    <row r="4813" spans="1:18" x14ac:dyDescent="0.25">
      <c r="A4813" t="s">
        <v>437</v>
      </c>
      <c r="B4813" t="s">
        <v>438</v>
      </c>
      <c r="C4813" t="s">
        <v>411</v>
      </c>
      <c r="D4813">
        <v>100</v>
      </c>
      <c r="E4813" t="s">
        <v>422</v>
      </c>
      <c r="F4813" t="s">
        <v>87</v>
      </c>
      <c r="G4813" t="s">
        <v>88</v>
      </c>
      <c r="H4813" t="s">
        <v>89</v>
      </c>
      <c r="I4813" t="s">
        <v>220</v>
      </c>
      <c r="J4813" t="s">
        <v>91</v>
      </c>
      <c r="K4813" t="s">
        <v>221</v>
      </c>
      <c r="L4813">
        <v>5170</v>
      </c>
      <c r="M4813">
        <v>1075554</v>
      </c>
      <c r="N4813">
        <v>196500</v>
      </c>
      <c r="O4813">
        <v>28138</v>
      </c>
      <c r="P4813">
        <v>109038</v>
      </c>
      <c r="Q4813" t="s">
        <v>93</v>
      </c>
      <c r="R4813">
        <v>462441</v>
      </c>
    </row>
    <row r="4814" spans="1:18" x14ac:dyDescent="0.25">
      <c r="A4814" t="s">
        <v>437</v>
      </c>
      <c r="B4814" t="s">
        <v>438</v>
      </c>
      <c r="C4814" t="s">
        <v>411</v>
      </c>
      <c r="D4814">
        <v>100</v>
      </c>
      <c r="E4814" t="s">
        <v>422</v>
      </c>
      <c r="F4814" t="s">
        <v>87</v>
      </c>
      <c r="G4814" t="s">
        <v>88</v>
      </c>
      <c r="H4814" t="s">
        <v>89</v>
      </c>
      <c r="I4814" t="s">
        <v>222</v>
      </c>
      <c r="J4814" t="s">
        <v>91</v>
      </c>
      <c r="K4814" t="s">
        <v>223</v>
      </c>
      <c r="L4814">
        <v>1080</v>
      </c>
      <c r="M4814">
        <v>1075554</v>
      </c>
      <c r="N4814">
        <v>196500</v>
      </c>
      <c r="O4814">
        <v>28138</v>
      </c>
      <c r="P4814">
        <v>109038</v>
      </c>
      <c r="Q4814" t="s">
        <v>93</v>
      </c>
      <c r="R4814">
        <v>462441</v>
      </c>
    </row>
    <row r="4815" spans="1:18" x14ac:dyDescent="0.25">
      <c r="A4815" t="s">
        <v>437</v>
      </c>
      <c r="B4815" t="s">
        <v>438</v>
      </c>
      <c r="C4815" t="s">
        <v>411</v>
      </c>
      <c r="D4815">
        <v>100</v>
      </c>
      <c r="E4815" t="s">
        <v>422</v>
      </c>
      <c r="F4815" t="s">
        <v>87</v>
      </c>
      <c r="G4815" t="s">
        <v>88</v>
      </c>
      <c r="H4815" t="s">
        <v>89</v>
      </c>
      <c r="I4815" t="s">
        <v>224</v>
      </c>
      <c r="J4815" t="s">
        <v>91</v>
      </c>
      <c r="K4815" t="s">
        <v>225</v>
      </c>
      <c r="L4815">
        <v>3150</v>
      </c>
      <c r="M4815">
        <v>1075554</v>
      </c>
      <c r="N4815">
        <v>196500</v>
      </c>
      <c r="O4815">
        <v>28138</v>
      </c>
      <c r="P4815">
        <v>109038</v>
      </c>
      <c r="Q4815" t="s">
        <v>93</v>
      </c>
      <c r="R4815">
        <v>462441</v>
      </c>
    </row>
    <row r="4816" spans="1:18" x14ac:dyDescent="0.25">
      <c r="A4816" t="s">
        <v>437</v>
      </c>
      <c r="B4816" t="s">
        <v>438</v>
      </c>
      <c r="C4816" t="s">
        <v>411</v>
      </c>
      <c r="D4816">
        <v>100</v>
      </c>
      <c r="E4816" t="s">
        <v>422</v>
      </c>
      <c r="F4816" t="s">
        <v>87</v>
      </c>
      <c r="G4816" t="s">
        <v>88</v>
      </c>
      <c r="H4816" t="s">
        <v>89</v>
      </c>
      <c r="I4816" t="s">
        <v>226</v>
      </c>
      <c r="J4816" t="s">
        <v>91</v>
      </c>
      <c r="K4816" t="s">
        <v>227</v>
      </c>
      <c r="L4816">
        <v>1800</v>
      </c>
      <c r="M4816">
        <v>1075554</v>
      </c>
      <c r="N4816">
        <v>196500</v>
      </c>
      <c r="O4816">
        <v>28138</v>
      </c>
      <c r="P4816">
        <v>109038</v>
      </c>
      <c r="Q4816" t="s">
        <v>93</v>
      </c>
      <c r="R4816">
        <v>462441</v>
      </c>
    </row>
    <row r="4817" spans="1:18" x14ac:dyDescent="0.25">
      <c r="A4817" t="s">
        <v>437</v>
      </c>
      <c r="B4817" t="s">
        <v>438</v>
      </c>
      <c r="C4817" t="s">
        <v>411</v>
      </c>
      <c r="D4817">
        <v>100</v>
      </c>
      <c r="E4817" t="s">
        <v>422</v>
      </c>
      <c r="F4817" t="s">
        <v>87</v>
      </c>
      <c r="G4817" t="s">
        <v>88</v>
      </c>
      <c r="H4817" t="s">
        <v>89</v>
      </c>
      <c r="I4817" t="s">
        <v>228</v>
      </c>
      <c r="J4817" t="s">
        <v>91</v>
      </c>
      <c r="K4817" t="s">
        <v>229</v>
      </c>
      <c r="L4817">
        <v>0</v>
      </c>
      <c r="M4817">
        <v>1075554</v>
      </c>
      <c r="N4817">
        <v>196500</v>
      </c>
      <c r="O4817">
        <v>28138</v>
      </c>
      <c r="P4817">
        <v>109038</v>
      </c>
      <c r="Q4817" t="s">
        <v>93</v>
      </c>
      <c r="R4817">
        <v>462441</v>
      </c>
    </row>
    <row r="4818" spans="1:18" x14ac:dyDescent="0.25">
      <c r="A4818" t="s">
        <v>437</v>
      </c>
      <c r="B4818" t="s">
        <v>438</v>
      </c>
      <c r="C4818" t="s">
        <v>411</v>
      </c>
      <c r="D4818">
        <v>100</v>
      </c>
      <c r="E4818" t="s">
        <v>422</v>
      </c>
      <c r="F4818" t="s">
        <v>87</v>
      </c>
      <c r="G4818" t="s">
        <v>88</v>
      </c>
      <c r="H4818" t="s">
        <v>89</v>
      </c>
      <c r="I4818" t="s">
        <v>230</v>
      </c>
      <c r="J4818" t="s">
        <v>91</v>
      </c>
      <c r="K4818" t="s">
        <v>231</v>
      </c>
      <c r="L4818">
        <v>2301</v>
      </c>
      <c r="M4818">
        <v>1075554</v>
      </c>
      <c r="N4818">
        <v>196500</v>
      </c>
      <c r="O4818">
        <v>28138</v>
      </c>
      <c r="P4818">
        <v>109038</v>
      </c>
      <c r="Q4818" t="s">
        <v>93</v>
      </c>
      <c r="R4818">
        <v>462441</v>
      </c>
    </row>
    <row r="4819" spans="1:18" x14ac:dyDescent="0.25">
      <c r="A4819" t="s">
        <v>437</v>
      </c>
      <c r="B4819" t="s">
        <v>438</v>
      </c>
      <c r="C4819" t="s">
        <v>411</v>
      </c>
      <c r="D4819">
        <v>100</v>
      </c>
      <c r="E4819" t="s">
        <v>422</v>
      </c>
      <c r="F4819" t="s">
        <v>87</v>
      </c>
      <c r="G4819" t="s">
        <v>88</v>
      </c>
      <c r="H4819" t="s">
        <v>89</v>
      </c>
      <c r="I4819" t="s">
        <v>232</v>
      </c>
      <c r="J4819" t="s">
        <v>91</v>
      </c>
      <c r="K4819" t="s">
        <v>233</v>
      </c>
      <c r="L4819">
        <v>20005</v>
      </c>
      <c r="M4819">
        <v>1075554</v>
      </c>
      <c r="N4819">
        <v>196500</v>
      </c>
      <c r="O4819">
        <v>28138</v>
      </c>
      <c r="P4819">
        <v>109038</v>
      </c>
      <c r="Q4819" t="s">
        <v>93</v>
      </c>
      <c r="R4819">
        <v>462441</v>
      </c>
    </row>
    <row r="4820" spans="1:18" x14ac:dyDescent="0.25">
      <c r="A4820" t="s">
        <v>437</v>
      </c>
      <c r="B4820" t="s">
        <v>438</v>
      </c>
      <c r="C4820" t="s">
        <v>411</v>
      </c>
      <c r="D4820">
        <v>100</v>
      </c>
      <c r="E4820" t="s">
        <v>422</v>
      </c>
      <c r="F4820" t="s">
        <v>87</v>
      </c>
      <c r="G4820" t="s">
        <v>88</v>
      </c>
      <c r="H4820" t="s">
        <v>89</v>
      </c>
      <c r="I4820" t="s">
        <v>234</v>
      </c>
      <c r="J4820" t="s">
        <v>91</v>
      </c>
      <c r="K4820" t="s">
        <v>235</v>
      </c>
      <c r="L4820">
        <v>0</v>
      </c>
      <c r="M4820">
        <v>1075554</v>
      </c>
      <c r="N4820">
        <v>196500</v>
      </c>
      <c r="O4820">
        <v>28138</v>
      </c>
      <c r="P4820">
        <v>109038</v>
      </c>
      <c r="Q4820" t="s">
        <v>93</v>
      </c>
      <c r="R4820">
        <v>462441</v>
      </c>
    </row>
    <row r="4821" spans="1:18" x14ac:dyDescent="0.25">
      <c r="A4821" t="s">
        <v>437</v>
      </c>
      <c r="B4821" t="s">
        <v>438</v>
      </c>
      <c r="C4821" t="s">
        <v>411</v>
      </c>
      <c r="D4821">
        <v>100</v>
      </c>
      <c r="E4821" t="s">
        <v>422</v>
      </c>
      <c r="F4821" t="s">
        <v>87</v>
      </c>
      <c r="G4821" t="s">
        <v>88</v>
      </c>
      <c r="H4821" t="s">
        <v>89</v>
      </c>
      <c r="I4821" t="s">
        <v>236</v>
      </c>
      <c r="J4821" t="s">
        <v>91</v>
      </c>
      <c r="K4821" t="s">
        <v>237</v>
      </c>
      <c r="L4821">
        <v>0</v>
      </c>
      <c r="M4821">
        <v>1075554</v>
      </c>
      <c r="N4821">
        <v>196500</v>
      </c>
      <c r="O4821">
        <v>28138</v>
      </c>
      <c r="P4821">
        <v>109038</v>
      </c>
      <c r="Q4821" t="s">
        <v>93</v>
      </c>
      <c r="R4821">
        <v>462441</v>
      </c>
    </row>
    <row r="4822" spans="1:18" x14ac:dyDescent="0.25">
      <c r="A4822" t="s">
        <v>437</v>
      </c>
      <c r="B4822" t="s">
        <v>438</v>
      </c>
      <c r="C4822" t="s">
        <v>411</v>
      </c>
      <c r="D4822">
        <v>100</v>
      </c>
      <c r="E4822" t="s">
        <v>422</v>
      </c>
      <c r="F4822" t="s">
        <v>87</v>
      </c>
      <c r="G4822" t="s">
        <v>88</v>
      </c>
      <c r="H4822" t="s">
        <v>89</v>
      </c>
      <c r="I4822" t="s">
        <v>128</v>
      </c>
      <c r="J4822" t="s">
        <v>91</v>
      </c>
      <c r="K4822" t="s">
        <v>129</v>
      </c>
      <c r="L4822">
        <v>59490</v>
      </c>
      <c r="M4822">
        <v>1075554</v>
      </c>
      <c r="N4822">
        <v>196500</v>
      </c>
      <c r="O4822">
        <v>28138</v>
      </c>
      <c r="P4822">
        <v>109038</v>
      </c>
      <c r="Q4822" t="s">
        <v>93</v>
      </c>
      <c r="R4822">
        <v>462441</v>
      </c>
    </row>
    <row r="4823" spans="1:18" x14ac:dyDescent="0.25">
      <c r="A4823" t="s">
        <v>437</v>
      </c>
      <c r="B4823" t="s">
        <v>438</v>
      </c>
      <c r="C4823" t="s">
        <v>411</v>
      </c>
      <c r="D4823">
        <v>100</v>
      </c>
      <c r="E4823" t="s">
        <v>422</v>
      </c>
      <c r="F4823" t="s">
        <v>87</v>
      </c>
      <c r="G4823" t="s">
        <v>88</v>
      </c>
      <c r="H4823" t="s">
        <v>89</v>
      </c>
      <c r="I4823" t="s">
        <v>130</v>
      </c>
      <c r="J4823" t="s">
        <v>91</v>
      </c>
      <c r="K4823" t="s">
        <v>131</v>
      </c>
      <c r="L4823">
        <v>180</v>
      </c>
      <c r="M4823">
        <v>1075554</v>
      </c>
      <c r="N4823">
        <v>196500</v>
      </c>
      <c r="O4823">
        <v>28138</v>
      </c>
      <c r="P4823">
        <v>109038</v>
      </c>
      <c r="Q4823" t="s">
        <v>93</v>
      </c>
      <c r="R4823">
        <v>462441</v>
      </c>
    </row>
    <row r="4824" spans="1:18" x14ac:dyDescent="0.25">
      <c r="A4824" t="s">
        <v>437</v>
      </c>
      <c r="B4824" t="s">
        <v>438</v>
      </c>
      <c r="C4824" t="s">
        <v>411</v>
      </c>
      <c r="D4824">
        <v>100</v>
      </c>
      <c r="E4824" t="s">
        <v>422</v>
      </c>
      <c r="F4824" t="s">
        <v>87</v>
      </c>
      <c r="G4824" t="s">
        <v>88</v>
      </c>
      <c r="H4824" t="s">
        <v>89</v>
      </c>
      <c r="I4824" t="s">
        <v>130</v>
      </c>
      <c r="J4824" t="s">
        <v>91</v>
      </c>
      <c r="K4824" t="s">
        <v>131</v>
      </c>
      <c r="L4824">
        <v>340</v>
      </c>
      <c r="M4824">
        <v>1075554</v>
      </c>
      <c r="N4824">
        <v>196500</v>
      </c>
      <c r="O4824">
        <v>28138</v>
      </c>
      <c r="P4824">
        <v>109038</v>
      </c>
      <c r="Q4824" t="s">
        <v>93</v>
      </c>
      <c r="R4824">
        <v>462441</v>
      </c>
    </row>
    <row r="4825" spans="1:18" x14ac:dyDescent="0.25">
      <c r="A4825" t="s">
        <v>437</v>
      </c>
      <c r="B4825" t="s">
        <v>438</v>
      </c>
      <c r="C4825" t="s">
        <v>411</v>
      </c>
      <c r="D4825">
        <v>100</v>
      </c>
      <c r="E4825" t="s">
        <v>422</v>
      </c>
      <c r="F4825" t="s">
        <v>87</v>
      </c>
      <c r="G4825" t="s">
        <v>88</v>
      </c>
      <c r="H4825" t="s">
        <v>89</v>
      </c>
      <c r="I4825" t="s">
        <v>130</v>
      </c>
      <c r="J4825" t="s">
        <v>91</v>
      </c>
      <c r="K4825" t="s">
        <v>131</v>
      </c>
      <c r="L4825">
        <v>200</v>
      </c>
      <c r="M4825">
        <v>1075554</v>
      </c>
      <c r="N4825">
        <v>196500</v>
      </c>
      <c r="O4825">
        <v>28138</v>
      </c>
      <c r="P4825">
        <v>109038</v>
      </c>
      <c r="Q4825" t="s">
        <v>93</v>
      </c>
      <c r="R4825">
        <v>462441</v>
      </c>
    </row>
    <row r="4826" spans="1:18" x14ac:dyDescent="0.25">
      <c r="A4826" t="s">
        <v>437</v>
      </c>
      <c r="B4826" t="s">
        <v>438</v>
      </c>
      <c r="C4826" t="s">
        <v>411</v>
      </c>
      <c r="D4826">
        <v>100</v>
      </c>
      <c r="E4826" t="s">
        <v>422</v>
      </c>
      <c r="F4826" t="s">
        <v>87</v>
      </c>
      <c r="G4826" t="s">
        <v>88</v>
      </c>
      <c r="H4826" t="s">
        <v>89</v>
      </c>
      <c r="I4826" t="s">
        <v>130</v>
      </c>
      <c r="J4826" t="s">
        <v>91</v>
      </c>
      <c r="K4826" t="s">
        <v>131</v>
      </c>
      <c r="L4826">
        <v>9660</v>
      </c>
      <c r="M4826">
        <v>1075554</v>
      </c>
      <c r="N4826">
        <v>196500</v>
      </c>
      <c r="O4826">
        <v>28138</v>
      </c>
      <c r="P4826">
        <v>109038</v>
      </c>
      <c r="Q4826" t="s">
        <v>93</v>
      </c>
      <c r="R4826">
        <v>462441</v>
      </c>
    </row>
    <row r="4827" spans="1:18" x14ac:dyDescent="0.25">
      <c r="A4827" t="s">
        <v>437</v>
      </c>
      <c r="B4827" t="s">
        <v>438</v>
      </c>
      <c r="C4827" t="s">
        <v>411</v>
      </c>
      <c r="D4827">
        <v>100</v>
      </c>
      <c r="E4827" t="s">
        <v>422</v>
      </c>
      <c r="F4827" t="s">
        <v>87</v>
      </c>
      <c r="G4827" t="s">
        <v>88</v>
      </c>
      <c r="H4827" t="s">
        <v>89</v>
      </c>
      <c r="I4827" t="s">
        <v>130</v>
      </c>
      <c r="J4827" t="s">
        <v>91</v>
      </c>
      <c r="K4827" t="s">
        <v>131</v>
      </c>
      <c r="L4827">
        <v>5220</v>
      </c>
      <c r="M4827">
        <v>1075554</v>
      </c>
      <c r="N4827">
        <v>196500</v>
      </c>
      <c r="O4827">
        <v>28138</v>
      </c>
      <c r="P4827">
        <v>109038</v>
      </c>
      <c r="Q4827" t="s">
        <v>93</v>
      </c>
      <c r="R4827">
        <v>462441</v>
      </c>
    </row>
    <row r="4828" spans="1:18" x14ac:dyDescent="0.25">
      <c r="A4828" t="s">
        <v>437</v>
      </c>
      <c r="B4828" t="s">
        <v>438</v>
      </c>
      <c r="C4828" t="s">
        <v>411</v>
      </c>
      <c r="D4828">
        <v>100</v>
      </c>
      <c r="E4828" t="s">
        <v>422</v>
      </c>
      <c r="F4828" t="s">
        <v>87</v>
      </c>
      <c r="G4828" t="s">
        <v>88</v>
      </c>
      <c r="H4828" t="s">
        <v>89</v>
      </c>
      <c r="I4828" t="s">
        <v>208</v>
      </c>
      <c r="J4828" t="s">
        <v>91</v>
      </c>
      <c r="K4828" t="s">
        <v>209</v>
      </c>
      <c r="L4828">
        <v>12500</v>
      </c>
      <c r="M4828">
        <v>1075554</v>
      </c>
      <c r="N4828">
        <v>196500</v>
      </c>
      <c r="O4828">
        <v>28138</v>
      </c>
      <c r="P4828">
        <v>109038</v>
      </c>
      <c r="Q4828" t="s">
        <v>93</v>
      </c>
      <c r="R4828">
        <v>462441</v>
      </c>
    </row>
    <row r="4829" spans="1:18" x14ac:dyDescent="0.25">
      <c r="A4829" t="s">
        <v>437</v>
      </c>
      <c r="B4829" t="s">
        <v>438</v>
      </c>
      <c r="C4829" t="s">
        <v>411</v>
      </c>
      <c r="D4829">
        <v>100</v>
      </c>
      <c r="E4829" t="s">
        <v>422</v>
      </c>
      <c r="F4829" t="s">
        <v>87</v>
      </c>
      <c r="G4829" t="s">
        <v>88</v>
      </c>
      <c r="H4829" t="s">
        <v>89</v>
      </c>
      <c r="I4829" t="s">
        <v>130</v>
      </c>
      <c r="J4829" t="s">
        <v>91</v>
      </c>
      <c r="K4829" t="s">
        <v>131</v>
      </c>
      <c r="L4829">
        <v>650</v>
      </c>
      <c r="M4829">
        <v>1075554</v>
      </c>
      <c r="N4829">
        <v>196500</v>
      </c>
      <c r="O4829">
        <v>28138</v>
      </c>
      <c r="P4829">
        <v>109038</v>
      </c>
      <c r="Q4829" t="s">
        <v>93</v>
      </c>
      <c r="R4829">
        <v>462441</v>
      </c>
    </row>
    <row r="4830" spans="1:18" x14ac:dyDescent="0.25">
      <c r="A4830" t="s">
        <v>437</v>
      </c>
      <c r="B4830" t="s">
        <v>438</v>
      </c>
      <c r="C4830" t="s">
        <v>411</v>
      </c>
      <c r="D4830">
        <v>100</v>
      </c>
      <c r="E4830" t="s">
        <v>422</v>
      </c>
      <c r="F4830" t="s">
        <v>87</v>
      </c>
      <c r="G4830" t="s">
        <v>88</v>
      </c>
      <c r="H4830" t="s">
        <v>89</v>
      </c>
      <c r="I4830" t="s">
        <v>130</v>
      </c>
      <c r="J4830" t="s">
        <v>91</v>
      </c>
      <c r="K4830" t="s">
        <v>131</v>
      </c>
      <c r="L4830">
        <v>2500</v>
      </c>
      <c r="M4830">
        <v>1075554</v>
      </c>
      <c r="N4830">
        <v>196500</v>
      </c>
      <c r="O4830">
        <v>28138</v>
      </c>
      <c r="P4830">
        <v>109038</v>
      </c>
      <c r="Q4830" t="s">
        <v>93</v>
      </c>
      <c r="R4830">
        <v>462441</v>
      </c>
    </row>
    <row r="4831" spans="1:18" x14ac:dyDescent="0.25">
      <c r="A4831" t="s">
        <v>437</v>
      </c>
      <c r="B4831" t="s">
        <v>438</v>
      </c>
      <c r="C4831" t="s">
        <v>411</v>
      </c>
      <c r="D4831">
        <v>100</v>
      </c>
      <c r="E4831" t="s">
        <v>422</v>
      </c>
      <c r="F4831" t="s">
        <v>87</v>
      </c>
      <c r="G4831" t="s">
        <v>88</v>
      </c>
      <c r="H4831" t="s">
        <v>89</v>
      </c>
      <c r="I4831" t="s">
        <v>200</v>
      </c>
      <c r="J4831" t="s">
        <v>91</v>
      </c>
      <c r="K4831" t="s">
        <v>201</v>
      </c>
      <c r="L4831">
        <v>3419</v>
      </c>
      <c r="M4831">
        <v>1075554</v>
      </c>
      <c r="N4831">
        <v>196500</v>
      </c>
      <c r="O4831">
        <v>28138</v>
      </c>
      <c r="P4831">
        <v>109038</v>
      </c>
      <c r="Q4831" t="s">
        <v>93</v>
      </c>
      <c r="R4831">
        <v>462441</v>
      </c>
    </row>
    <row r="4832" spans="1:18" x14ac:dyDescent="0.25">
      <c r="A4832" t="s">
        <v>437</v>
      </c>
      <c r="B4832" t="s">
        <v>438</v>
      </c>
      <c r="C4832" t="s">
        <v>411</v>
      </c>
      <c r="D4832">
        <v>100</v>
      </c>
      <c r="E4832" t="s">
        <v>422</v>
      </c>
      <c r="F4832" t="s">
        <v>87</v>
      </c>
      <c r="G4832" t="s">
        <v>88</v>
      </c>
      <c r="H4832" t="s">
        <v>89</v>
      </c>
      <c r="I4832" t="s">
        <v>194</v>
      </c>
      <c r="J4832" t="s">
        <v>91</v>
      </c>
      <c r="K4832" t="s">
        <v>195</v>
      </c>
      <c r="L4832">
        <v>5209</v>
      </c>
      <c r="M4832">
        <v>1075554</v>
      </c>
      <c r="N4832">
        <v>196500</v>
      </c>
      <c r="O4832">
        <v>28138</v>
      </c>
      <c r="P4832">
        <v>109038</v>
      </c>
      <c r="Q4832" t="s">
        <v>93</v>
      </c>
      <c r="R4832">
        <v>462441</v>
      </c>
    </row>
    <row r="4833" spans="1:18" x14ac:dyDescent="0.25">
      <c r="A4833" t="s">
        <v>437</v>
      </c>
      <c r="B4833" t="s">
        <v>438</v>
      </c>
      <c r="C4833" t="s">
        <v>411</v>
      </c>
      <c r="D4833">
        <v>100</v>
      </c>
      <c r="E4833" t="s">
        <v>422</v>
      </c>
      <c r="F4833" t="s">
        <v>87</v>
      </c>
      <c r="G4833" t="s">
        <v>88</v>
      </c>
      <c r="H4833" t="s">
        <v>89</v>
      </c>
      <c r="I4833" t="s">
        <v>194</v>
      </c>
      <c r="J4833" t="s">
        <v>91</v>
      </c>
      <c r="K4833" t="s">
        <v>195</v>
      </c>
      <c r="L4833">
        <v>21274</v>
      </c>
      <c r="M4833">
        <v>1075554</v>
      </c>
      <c r="N4833">
        <v>196500</v>
      </c>
      <c r="O4833">
        <v>28138</v>
      </c>
      <c r="P4833">
        <v>109038</v>
      </c>
      <c r="Q4833" t="s">
        <v>93</v>
      </c>
      <c r="R4833">
        <v>462441</v>
      </c>
    </row>
    <row r="4834" spans="1:18" x14ac:dyDescent="0.25">
      <c r="A4834" t="s">
        <v>437</v>
      </c>
      <c r="B4834" t="s">
        <v>438</v>
      </c>
      <c r="C4834" t="s">
        <v>411</v>
      </c>
      <c r="D4834">
        <v>100</v>
      </c>
      <c r="E4834" t="s">
        <v>422</v>
      </c>
      <c r="F4834" t="s">
        <v>87</v>
      </c>
      <c r="G4834" t="s">
        <v>88</v>
      </c>
      <c r="H4834" t="s">
        <v>89</v>
      </c>
      <c r="I4834" t="s">
        <v>194</v>
      </c>
      <c r="J4834" t="s">
        <v>91</v>
      </c>
      <c r="K4834" t="s">
        <v>195</v>
      </c>
      <c r="L4834">
        <v>24180</v>
      </c>
      <c r="M4834">
        <v>1075554</v>
      </c>
      <c r="N4834">
        <v>196500</v>
      </c>
      <c r="O4834">
        <v>28138</v>
      </c>
      <c r="P4834">
        <v>109038</v>
      </c>
      <c r="Q4834" t="s">
        <v>93</v>
      </c>
      <c r="R4834">
        <v>462441</v>
      </c>
    </row>
    <row r="4835" spans="1:18" x14ac:dyDescent="0.25">
      <c r="A4835" t="s">
        <v>437</v>
      </c>
      <c r="B4835" t="s">
        <v>438</v>
      </c>
      <c r="C4835" t="s">
        <v>411</v>
      </c>
      <c r="D4835">
        <v>100</v>
      </c>
      <c r="E4835" t="s">
        <v>422</v>
      </c>
      <c r="F4835" t="s">
        <v>87</v>
      </c>
      <c r="G4835" t="s">
        <v>88</v>
      </c>
      <c r="H4835" t="s">
        <v>89</v>
      </c>
      <c r="I4835" t="s">
        <v>194</v>
      </c>
      <c r="J4835" t="s">
        <v>91</v>
      </c>
      <c r="K4835" t="s">
        <v>195</v>
      </c>
      <c r="L4835">
        <v>5829</v>
      </c>
      <c r="M4835">
        <v>1075554</v>
      </c>
      <c r="N4835">
        <v>196500</v>
      </c>
      <c r="O4835">
        <v>28138</v>
      </c>
      <c r="P4835">
        <v>109038</v>
      </c>
      <c r="Q4835" t="s">
        <v>93</v>
      </c>
      <c r="R4835">
        <v>462441</v>
      </c>
    </row>
    <row r="4836" spans="1:18" x14ac:dyDescent="0.25">
      <c r="A4836" t="s">
        <v>437</v>
      </c>
      <c r="B4836" t="s">
        <v>438</v>
      </c>
      <c r="C4836" t="s">
        <v>411</v>
      </c>
      <c r="D4836">
        <v>100</v>
      </c>
      <c r="E4836" t="s">
        <v>422</v>
      </c>
      <c r="F4836" t="s">
        <v>87</v>
      </c>
      <c r="G4836" t="s">
        <v>88</v>
      </c>
      <c r="H4836" t="s">
        <v>89</v>
      </c>
      <c r="I4836" t="s">
        <v>200</v>
      </c>
      <c r="J4836" t="s">
        <v>91</v>
      </c>
      <c r="K4836" t="s">
        <v>201</v>
      </c>
      <c r="L4836">
        <v>19780</v>
      </c>
      <c r="M4836">
        <v>1075554</v>
      </c>
      <c r="N4836">
        <v>196500</v>
      </c>
      <c r="O4836">
        <v>28138</v>
      </c>
      <c r="P4836">
        <v>109038</v>
      </c>
      <c r="Q4836" t="s">
        <v>93</v>
      </c>
      <c r="R4836">
        <v>462441</v>
      </c>
    </row>
    <row r="4837" spans="1:18" x14ac:dyDescent="0.25">
      <c r="A4837" t="s">
        <v>437</v>
      </c>
      <c r="B4837" t="s">
        <v>438</v>
      </c>
      <c r="C4837" t="s">
        <v>411</v>
      </c>
      <c r="D4837">
        <v>100</v>
      </c>
      <c r="E4837" t="s">
        <v>422</v>
      </c>
      <c r="F4837" t="s">
        <v>87</v>
      </c>
      <c r="G4837" t="s">
        <v>88</v>
      </c>
      <c r="H4837" t="s">
        <v>89</v>
      </c>
      <c r="I4837" t="s">
        <v>208</v>
      </c>
      <c r="J4837" t="s">
        <v>91</v>
      </c>
      <c r="K4837" t="s">
        <v>209</v>
      </c>
      <c r="L4837">
        <v>3211</v>
      </c>
      <c r="M4837">
        <v>1075554</v>
      </c>
      <c r="N4837">
        <v>196500</v>
      </c>
      <c r="O4837">
        <v>28138</v>
      </c>
      <c r="P4837">
        <v>109038</v>
      </c>
      <c r="Q4837" t="s">
        <v>93</v>
      </c>
      <c r="R4837">
        <v>462441</v>
      </c>
    </row>
    <row r="4838" spans="1:18" x14ac:dyDescent="0.25">
      <c r="A4838" t="s">
        <v>437</v>
      </c>
      <c r="B4838" t="s">
        <v>438</v>
      </c>
      <c r="C4838" t="s">
        <v>411</v>
      </c>
      <c r="D4838">
        <v>100</v>
      </c>
      <c r="E4838" t="s">
        <v>422</v>
      </c>
      <c r="F4838" t="s">
        <v>87</v>
      </c>
      <c r="G4838" t="s">
        <v>88</v>
      </c>
      <c r="H4838" t="s">
        <v>89</v>
      </c>
      <c r="I4838" t="s">
        <v>208</v>
      </c>
      <c r="J4838" t="s">
        <v>91</v>
      </c>
      <c r="K4838" t="s">
        <v>209</v>
      </c>
      <c r="L4838">
        <v>543</v>
      </c>
      <c r="M4838">
        <v>1075554</v>
      </c>
      <c r="N4838">
        <v>196500</v>
      </c>
      <c r="O4838">
        <v>28138</v>
      </c>
      <c r="P4838">
        <v>109038</v>
      </c>
      <c r="Q4838" t="s">
        <v>93</v>
      </c>
      <c r="R4838">
        <v>462441</v>
      </c>
    </row>
    <row r="4839" spans="1:18" x14ac:dyDescent="0.25">
      <c r="A4839" t="s">
        <v>437</v>
      </c>
      <c r="B4839" t="s">
        <v>438</v>
      </c>
      <c r="C4839" t="s">
        <v>411</v>
      </c>
      <c r="D4839">
        <v>100</v>
      </c>
      <c r="E4839" t="s">
        <v>422</v>
      </c>
      <c r="F4839" t="s">
        <v>87</v>
      </c>
      <c r="G4839" t="s">
        <v>88</v>
      </c>
      <c r="H4839" t="s">
        <v>89</v>
      </c>
      <c r="I4839" t="s">
        <v>216</v>
      </c>
      <c r="J4839" t="s">
        <v>91</v>
      </c>
      <c r="K4839" t="s">
        <v>217</v>
      </c>
      <c r="L4839">
        <v>10000</v>
      </c>
      <c r="M4839">
        <v>1075554</v>
      </c>
      <c r="N4839">
        <v>196500</v>
      </c>
      <c r="O4839">
        <v>28138</v>
      </c>
      <c r="P4839">
        <v>109038</v>
      </c>
      <c r="Q4839" t="s">
        <v>93</v>
      </c>
      <c r="R4839">
        <v>462441</v>
      </c>
    </row>
    <row r="4840" spans="1:18" x14ac:dyDescent="0.25">
      <c r="A4840" t="s">
        <v>437</v>
      </c>
      <c r="B4840" t="s">
        <v>438</v>
      </c>
      <c r="C4840" t="s">
        <v>411</v>
      </c>
      <c r="D4840">
        <v>100</v>
      </c>
      <c r="E4840" t="s">
        <v>422</v>
      </c>
      <c r="F4840" t="s">
        <v>87</v>
      </c>
      <c r="G4840" t="s">
        <v>88</v>
      </c>
      <c r="H4840" t="s">
        <v>89</v>
      </c>
      <c r="I4840" t="s">
        <v>90</v>
      </c>
      <c r="J4840" t="s">
        <v>91</v>
      </c>
      <c r="K4840" t="s">
        <v>92</v>
      </c>
      <c r="L4840">
        <v>0</v>
      </c>
      <c r="M4840">
        <v>1075554</v>
      </c>
      <c r="N4840">
        <v>196500</v>
      </c>
      <c r="O4840">
        <v>28138</v>
      </c>
      <c r="P4840">
        <v>109038</v>
      </c>
      <c r="Q4840" t="s">
        <v>93</v>
      </c>
      <c r="R4840">
        <v>462441</v>
      </c>
    </row>
    <row r="4841" spans="1:18" x14ac:dyDescent="0.25">
      <c r="A4841" t="s">
        <v>437</v>
      </c>
      <c r="B4841" t="s">
        <v>438</v>
      </c>
      <c r="C4841" t="s">
        <v>411</v>
      </c>
      <c r="D4841">
        <v>100</v>
      </c>
      <c r="E4841" t="s">
        <v>422</v>
      </c>
      <c r="F4841" t="s">
        <v>87</v>
      </c>
      <c r="G4841" t="s">
        <v>88</v>
      </c>
      <c r="H4841" t="s">
        <v>89</v>
      </c>
      <c r="I4841" t="s">
        <v>94</v>
      </c>
      <c r="J4841" t="s">
        <v>91</v>
      </c>
      <c r="K4841" t="s">
        <v>95</v>
      </c>
      <c r="L4841">
        <v>0</v>
      </c>
      <c r="M4841">
        <v>1075554</v>
      </c>
      <c r="N4841">
        <v>196500</v>
      </c>
      <c r="O4841">
        <v>28138</v>
      </c>
      <c r="P4841">
        <v>109038</v>
      </c>
      <c r="Q4841" t="s">
        <v>93</v>
      </c>
      <c r="R4841">
        <v>462441</v>
      </c>
    </row>
    <row r="4842" spans="1:18" x14ac:dyDescent="0.25">
      <c r="A4842" t="s">
        <v>437</v>
      </c>
      <c r="B4842" t="s">
        <v>438</v>
      </c>
      <c r="C4842" t="s">
        <v>411</v>
      </c>
      <c r="D4842">
        <v>100</v>
      </c>
      <c r="E4842" t="s">
        <v>422</v>
      </c>
      <c r="F4842" t="s">
        <v>87</v>
      </c>
      <c r="G4842" t="s">
        <v>88</v>
      </c>
      <c r="H4842" t="s">
        <v>89</v>
      </c>
      <c r="I4842" t="s">
        <v>96</v>
      </c>
      <c r="J4842" t="s">
        <v>91</v>
      </c>
      <c r="K4842" t="s">
        <v>97</v>
      </c>
      <c r="L4842">
        <v>0</v>
      </c>
      <c r="M4842">
        <v>1075554</v>
      </c>
      <c r="N4842">
        <v>196500</v>
      </c>
      <c r="O4842">
        <v>28138</v>
      </c>
      <c r="P4842">
        <v>109038</v>
      </c>
      <c r="Q4842" t="s">
        <v>93</v>
      </c>
      <c r="R4842">
        <v>462441</v>
      </c>
    </row>
    <row r="4843" spans="1:18" x14ac:dyDescent="0.25">
      <c r="A4843" t="s">
        <v>437</v>
      </c>
      <c r="B4843" t="s">
        <v>438</v>
      </c>
      <c r="C4843" t="s">
        <v>411</v>
      </c>
      <c r="D4843">
        <v>100</v>
      </c>
      <c r="E4843" t="s">
        <v>422</v>
      </c>
      <c r="F4843" t="s">
        <v>87</v>
      </c>
      <c r="G4843" t="s">
        <v>88</v>
      </c>
      <c r="H4843" t="s">
        <v>89</v>
      </c>
      <c r="I4843" t="s">
        <v>98</v>
      </c>
      <c r="J4843" t="s">
        <v>91</v>
      </c>
      <c r="K4843" t="s">
        <v>99</v>
      </c>
      <c r="L4843">
        <v>0</v>
      </c>
      <c r="M4843">
        <v>1075554</v>
      </c>
      <c r="N4843">
        <v>196500</v>
      </c>
      <c r="O4843">
        <v>28138</v>
      </c>
      <c r="P4843">
        <v>109038</v>
      </c>
      <c r="Q4843" t="s">
        <v>93</v>
      </c>
      <c r="R4843">
        <v>462441</v>
      </c>
    </row>
    <row r="4844" spans="1:18" x14ac:dyDescent="0.25">
      <c r="A4844" t="s">
        <v>437</v>
      </c>
      <c r="B4844" t="s">
        <v>438</v>
      </c>
      <c r="C4844" t="s">
        <v>411</v>
      </c>
      <c r="D4844">
        <v>100</v>
      </c>
      <c r="E4844" t="s">
        <v>422</v>
      </c>
      <c r="F4844" t="s">
        <v>87</v>
      </c>
      <c r="G4844" t="s">
        <v>88</v>
      </c>
      <c r="H4844" t="s">
        <v>89</v>
      </c>
      <c r="I4844" t="s">
        <v>138</v>
      </c>
      <c r="J4844" t="s">
        <v>91</v>
      </c>
      <c r="K4844" t="s">
        <v>139</v>
      </c>
      <c r="L4844">
        <v>4214</v>
      </c>
      <c r="M4844">
        <v>1075554</v>
      </c>
      <c r="N4844">
        <v>196500</v>
      </c>
      <c r="O4844">
        <v>28138</v>
      </c>
      <c r="P4844">
        <v>109038</v>
      </c>
      <c r="Q4844" t="s">
        <v>93</v>
      </c>
      <c r="R4844">
        <v>462441</v>
      </c>
    </row>
    <row r="4845" spans="1:18" x14ac:dyDescent="0.25">
      <c r="A4845" t="s">
        <v>437</v>
      </c>
      <c r="B4845" t="s">
        <v>438</v>
      </c>
      <c r="C4845" t="s">
        <v>411</v>
      </c>
      <c r="D4845">
        <v>100</v>
      </c>
      <c r="E4845" t="s">
        <v>422</v>
      </c>
      <c r="F4845" t="s">
        <v>87</v>
      </c>
      <c r="G4845" t="s">
        <v>88</v>
      </c>
      <c r="H4845" t="s">
        <v>89</v>
      </c>
      <c r="I4845" t="s">
        <v>136</v>
      </c>
      <c r="J4845" t="s">
        <v>91</v>
      </c>
      <c r="K4845" t="s">
        <v>137</v>
      </c>
      <c r="L4845">
        <v>672</v>
      </c>
      <c r="M4845">
        <v>1075554</v>
      </c>
      <c r="N4845">
        <v>196500</v>
      </c>
      <c r="O4845">
        <v>28138</v>
      </c>
      <c r="P4845">
        <v>109038</v>
      </c>
      <c r="Q4845" t="s">
        <v>93</v>
      </c>
      <c r="R4845">
        <v>462441</v>
      </c>
    </row>
    <row r="4846" spans="1:18" x14ac:dyDescent="0.25">
      <c r="A4846" t="s">
        <v>437</v>
      </c>
      <c r="B4846" t="s">
        <v>438</v>
      </c>
      <c r="C4846" t="s">
        <v>411</v>
      </c>
      <c r="D4846">
        <v>100</v>
      </c>
      <c r="E4846" t="s">
        <v>422</v>
      </c>
      <c r="F4846" t="s">
        <v>87</v>
      </c>
      <c r="G4846" t="s">
        <v>88</v>
      </c>
      <c r="H4846" t="s">
        <v>89</v>
      </c>
      <c r="I4846" t="s">
        <v>136</v>
      </c>
      <c r="J4846" t="s">
        <v>91</v>
      </c>
      <c r="K4846" t="s">
        <v>137</v>
      </c>
      <c r="L4846">
        <v>50</v>
      </c>
      <c r="M4846">
        <v>1075554</v>
      </c>
      <c r="N4846">
        <v>196500</v>
      </c>
      <c r="O4846">
        <v>28138</v>
      </c>
      <c r="P4846">
        <v>109038</v>
      </c>
      <c r="Q4846" t="s">
        <v>93</v>
      </c>
      <c r="R4846">
        <v>462441</v>
      </c>
    </row>
    <row r="4847" spans="1:18" x14ac:dyDescent="0.25">
      <c r="A4847" t="s">
        <v>437</v>
      </c>
      <c r="B4847" t="s">
        <v>438</v>
      </c>
      <c r="C4847" t="s">
        <v>411</v>
      </c>
      <c r="D4847">
        <v>100</v>
      </c>
      <c r="E4847" t="s">
        <v>422</v>
      </c>
      <c r="F4847" t="s">
        <v>87</v>
      </c>
      <c r="G4847" t="s">
        <v>88</v>
      </c>
      <c r="H4847" t="s">
        <v>89</v>
      </c>
      <c r="I4847" t="s">
        <v>220</v>
      </c>
      <c r="J4847" t="s">
        <v>91</v>
      </c>
      <c r="K4847" t="s">
        <v>221</v>
      </c>
      <c r="L4847">
        <v>600</v>
      </c>
      <c r="M4847">
        <v>1075554</v>
      </c>
      <c r="N4847">
        <v>196500</v>
      </c>
      <c r="O4847">
        <v>28138</v>
      </c>
      <c r="P4847">
        <v>109038</v>
      </c>
      <c r="Q4847" t="s">
        <v>93</v>
      </c>
      <c r="R4847">
        <v>462441</v>
      </c>
    </row>
    <row r="4848" spans="1:18" x14ac:dyDescent="0.25">
      <c r="A4848" t="s">
        <v>437</v>
      </c>
      <c r="B4848" t="s">
        <v>438</v>
      </c>
      <c r="C4848" t="s">
        <v>411</v>
      </c>
      <c r="D4848">
        <v>100</v>
      </c>
      <c r="E4848" t="s">
        <v>422</v>
      </c>
      <c r="F4848" t="s">
        <v>87</v>
      </c>
      <c r="G4848" t="s">
        <v>88</v>
      </c>
      <c r="H4848" t="s">
        <v>89</v>
      </c>
      <c r="I4848" t="s">
        <v>190</v>
      </c>
      <c r="J4848" t="s">
        <v>91</v>
      </c>
      <c r="K4848" t="s">
        <v>191</v>
      </c>
      <c r="L4848">
        <v>4400</v>
      </c>
      <c r="M4848">
        <v>1075554</v>
      </c>
      <c r="N4848">
        <v>196500</v>
      </c>
      <c r="O4848">
        <v>28138</v>
      </c>
      <c r="P4848">
        <v>109038</v>
      </c>
      <c r="Q4848" t="s">
        <v>93</v>
      </c>
      <c r="R4848">
        <v>462441</v>
      </c>
    </row>
    <row r="4849" spans="1:18" x14ac:dyDescent="0.25">
      <c r="A4849" t="s">
        <v>437</v>
      </c>
      <c r="B4849" t="s">
        <v>438</v>
      </c>
      <c r="C4849" t="s">
        <v>411</v>
      </c>
      <c r="D4849">
        <v>100</v>
      </c>
      <c r="E4849" t="s">
        <v>422</v>
      </c>
      <c r="F4849" t="s">
        <v>87</v>
      </c>
      <c r="G4849" t="s">
        <v>88</v>
      </c>
      <c r="H4849" t="s">
        <v>89</v>
      </c>
      <c r="I4849" t="s">
        <v>160</v>
      </c>
      <c r="J4849" t="s">
        <v>91</v>
      </c>
      <c r="K4849" t="s">
        <v>161</v>
      </c>
      <c r="L4849">
        <v>11453</v>
      </c>
      <c r="M4849">
        <v>1075554</v>
      </c>
      <c r="N4849">
        <v>196500</v>
      </c>
      <c r="O4849">
        <v>28138</v>
      </c>
      <c r="P4849">
        <v>109038</v>
      </c>
      <c r="Q4849" t="s">
        <v>93</v>
      </c>
      <c r="R4849">
        <v>462441</v>
      </c>
    </row>
    <row r="4850" spans="1:18" x14ac:dyDescent="0.25">
      <c r="A4850" t="s">
        <v>437</v>
      </c>
      <c r="B4850" t="s">
        <v>438</v>
      </c>
      <c r="C4850" t="s">
        <v>411</v>
      </c>
      <c r="D4850">
        <v>100</v>
      </c>
      <c r="E4850" t="s">
        <v>422</v>
      </c>
      <c r="F4850" t="s">
        <v>87</v>
      </c>
      <c r="G4850" t="s">
        <v>88</v>
      </c>
      <c r="H4850" t="s">
        <v>89</v>
      </c>
      <c r="I4850" t="s">
        <v>190</v>
      </c>
      <c r="J4850" t="s">
        <v>91</v>
      </c>
      <c r="K4850" t="s">
        <v>191</v>
      </c>
      <c r="L4850">
        <v>400</v>
      </c>
      <c r="M4850">
        <v>1075554</v>
      </c>
      <c r="N4850">
        <v>196500</v>
      </c>
      <c r="O4850">
        <v>28138</v>
      </c>
      <c r="P4850">
        <v>109038</v>
      </c>
      <c r="Q4850" t="s">
        <v>93</v>
      </c>
      <c r="R4850">
        <v>462441</v>
      </c>
    </row>
    <row r="4851" spans="1:18" x14ac:dyDescent="0.25">
      <c r="A4851" t="s">
        <v>437</v>
      </c>
      <c r="B4851" t="s">
        <v>438</v>
      </c>
      <c r="C4851" t="s">
        <v>411</v>
      </c>
      <c r="D4851">
        <v>100</v>
      </c>
      <c r="E4851" t="s">
        <v>422</v>
      </c>
      <c r="F4851" t="s">
        <v>87</v>
      </c>
      <c r="G4851" t="s">
        <v>88</v>
      </c>
      <c r="H4851" t="s">
        <v>89</v>
      </c>
      <c r="I4851" t="s">
        <v>190</v>
      </c>
      <c r="J4851" t="s">
        <v>91</v>
      </c>
      <c r="K4851" t="s">
        <v>191</v>
      </c>
      <c r="L4851">
        <v>1000</v>
      </c>
      <c r="M4851">
        <v>1075554</v>
      </c>
      <c r="N4851">
        <v>196500</v>
      </c>
      <c r="O4851">
        <v>28138</v>
      </c>
      <c r="P4851">
        <v>109038</v>
      </c>
      <c r="Q4851" t="s">
        <v>93</v>
      </c>
      <c r="R4851">
        <v>462441</v>
      </c>
    </row>
    <row r="4852" spans="1:18" x14ac:dyDescent="0.25">
      <c r="A4852" t="s">
        <v>437</v>
      </c>
      <c r="B4852" t="s">
        <v>438</v>
      </c>
      <c r="C4852" t="s">
        <v>411</v>
      </c>
      <c r="D4852">
        <v>100</v>
      </c>
      <c r="E4852" t="s">
        <v>422</v>
      </c>
      <c r="F4852" t="s">
        <v>87</v>
      </c>
      <c r="G4852" t="s">
        <v>88</v>
      </c>
      <c r="H4852" t="s">
        <v>89</v>
      </c>
      <c r="I4852" t="s">
        <v>190</v>
      </c>
      <c r="J4852" t="s">
        <v>91</v>
      </c>
      <c r="K4852" t="s">
        <v>191</v>
      </c>
      <c r="L4852">
        <v>800</v>
      </c>
      <c r="M4852">
        <v>1075554</v>
      </c>
      <c r="N4852">
        <v>196500</v>
      </c>
      <c r="O4852">
        <v>28138</v>
      </c>
      <c r="P4852">
        <v>109038</v>
      </c>
      <c r="Q4852" t="s">
        <v>93</v>
      </c>
      <c r="R4852">
        <v>462441</v>
      </c>
    </row>
    <row r="4853" spans="1:18" x14ac:dyDescent="0.25">
      <c r="A4853" t="s">
        <v>437</v>
      </c>
      <c r="B4853" t="s">
        <v>438</v>
      </c>
      <c r="C4853" t="s">
        <v>411</v>
      </c>
      <c r="D4853">
        <v>100</v>
      </c>
      <c r="E4853" t="s">
        <v>422</v>
      </c>
      <c r="F4853" t="s">
        <v>87</v>
      </c>
      <c r="G4853" t="s">
        <v>88</v>
      </c>
      <c r="H4853" t="s">
        <v>89</v>
      </c>
      <c r="I4853" t="s">
        <v>138</v>
      </c>
      <c r="J4853" t="s">
        <v>91</v>
      </c>
      <c r="K4853" t="s">
        <v>139</v>
      </c>
      <c r="L4853">
        <v>20569</v>
      </c>
      <c r="M4853">
        <v>1075554</v>
      </c>
      <c r="N4853">
        <v>196500</v>
      </c>
      <c r="O4853">
        <v>28138</v>
      </c>
      <c r="P4853">
        <v>109038</v>
      </c>
      <c r="Q4853" t="s">
        <v>93</v>
      </c>
      <c r="R4853">
        <v>462441</v>
      </c>
    </row>
    <row r="4854" spans="1:18" x14ac:dyDescent="0.25">
      <c r="A4854" t="s">
        <v>437</v>
      </c>
      <c r="B4854" t="s">
        <v>438</v>
      </c>
      <c r="C4854" t="s">
        <v>411</v>
      </c>
      <c r="D4854">
        <v>100</v>
      </c>
      <c r="E4854" t="s">
        <v>422</v>
      </c>
      <c r="F4854" t="s">
        <v>87</v>
      </c>
      <c r="G4854" t="s">
        <v>88</v>
      </c>
      <c r="H4854" t="s">
        <v>89</v>
      </c>
      <c r="I4854" t="s">
        <v>190</v>
      </c>
      <c r="J4854" t="s">
        <v>91</v>
      </c>
      <c r="K4854" t="s">
        <v>191</v>
      </c>
      <c r="L4854">
        <v>1200</v>
      </c>
      <c r="M4854">
        <v>1075554</v>
      </c>
      <c r="N4854">
        <v>196500</v>
      </c>
      <c r="O4854">
        <v>28138</v>
      </c>
      <c r="P4854">
        <v>109038</v>
      </c>
      <c r="Q4854" t="s">
        <v>93</v>
      </c>
      <c r="R4854">
        <v>462441</v>
      </c>
    </row>
    <row r="4855" spans="1:18" x14ac:dyDescent="0.25">
      <c r="A4855" t="s">
        <v>437</v>
      </c>
      <c r="B4855" t="s">
        <v>438</v>
      </c>
      <c r="C4855" t="s">
        <v>411</v>
      </c>
      <c r="D4855">
        <v>100</v>
      </c>
      <c r="E4855" t="s">
        <v>422</v>
      </c>
      <c r="F4855" t="s">
        <v>87</v>
      </c>
      <c r="G4855" t="s">
        <v>88</v>
      </c>
      <c r="H4855" t="s">
        <v>89</v>
      </c>
      <c r="I4855" t="s">
        <v>190</v>
      </c>
      <c r="J4855" t="s">
        <v>91</v>
      </c>
      <c r="K4855" t="s">
        <v>191</v>
      </c>
      <c r="L4855">
        <v>2700</v>
      </c>
      <c r="M4855">
        <v>1075554</v>
      </c>
      <c r="N4855">
        <v>196500</v>
      </c>
      <c r="O4855">
        <v>28138</v>
      </c>
      <c r="P4855">
        <v>109038</v>
      </c>
      <c r="Q4855" t="s">
        <v>93</v>
      </c>
      <c r="R4855">
        <v>462441</v>
      </c>
    </row>
    <row r="4856" spans="1:18" x14ac:dyDescent="0.25">
      <c r="A4856" t="s">
        <v>437</v>
      </c>
      <c r="B4856" t="s">
        <v>438</v>
      </c>
      <c r="C4856" t="s">
        <v>411</v>
      </c>
      <c r="D4856">
        <v>100</v>
      </c>
      <c r="E4856" t="s">
        <v>422</v>
      </c>
      <c r="F4856" t="s">
        <v>87</v>
      </c>
      <c r="G4856" t="s">
        <v>88</v>
      </c>
      <c r="H4856" t="s">
        <v>89</v>
      </c>
      <c r="I4856" t="s">
        <v>190</v>
      </c>
      <c r="J4856" t="s">
        <v>91</v>
      </c>
      <c r="K4856" t="s">
        <v>191</v>
      </c>
      <c r="L4856">
        <v>9300</v>
      </c>
      <c r="M4856">
        <v>1075554</v>
      </c>
      <c r="N4856">
        <v>196500</v>
      </c>
      <c r="O4856">
        <v>28138</v>
      </c>
      <c r="P4856">
        <v>109038</v>
      </c>
      <c r="Q4856" t="s">
        <v>93</v>
      </c>
      <c r="R4856">
        <v>462441</v>
      </c>
    </row>
    <row r="4857" spans="1:18" x14ac:dyDescent="0.25">
      <c r="A4857" t="s">
        <v>437</v>
      </c>
      <c r="B4857" t="s">
        <v>438</v>
      </c>
      <c r="C4857" t="s">
        <v>411</v>
      </c>
      <c r="D4857">
        <v>100</v>
      </c>
      <c r="E4857" t="s">
        <v>422</v>
      </c>
      <c r="F4857" t="s">
        <v>87</v>
      </c>
      <c r="G4857" t="s">
        <v>88</v>
      </c>
      <c r="H4857" t="s">
        <v>89</v>
      </c>
      <c r="I4857" t="s">
        <v>190</v>
      </c>
      <c r="J4857" t="s">
        <v>91</v>
      </c>
      <c r="K4857" t="s">
        <v>191</v>
      </c>
      <c r="L4857">
        <v>1350</v>
      </c>
      <c r="M4857">
        <v>1075554</v>
      </c>
      <c r="N4857">
        <v>196500</v>
      </c>
      <c r="O4857">
        <v>28138</v>
      </c>
      <c r="P4857">
        <v>109038</v>
      </c>
      <c r="Q4857" t="s">
        <v>93</v>
      </c>
      <c r="R4857">
        <v>462441</v>
      </c>
    </row>
    <row r="4858" spans="1:18" x14ac:dyDescent="0.25">
      <c r="A4858" t="s">
        <v>437</v>
      </c>
      <c r="B4858" t="s">
        <v>438</v>
      </c>
      <c r="C4858" t="s">
        <v>411</v>
      </c>
      <c r="D4858">
        <v>100</v>
      </c>
      <c r="E4858" t="s">
        <v>422</v>
      </c>
      <c r="F4858" t="s">
        <v>87</v>
      </c>
      <c r="G4858" t="s">
        <v>88</v>
      </c>
      <c r="H4858" t="s">
        <v>89</v>
      </c>
      <c r="I4858" t="s">
        <v>190</v>
      </c>
      <c r="J4858" t="s">
        <v>91</v>
      </c>
      <c r="K4858" t="s">
        <v>191</v>
      </c>
      <c r="L4858">
        <v>5000</v>
      </c>
      <c r="M4858">
        <v>1075554</v>
      </c>
      <c r="N4858">
        <v>196500</v>
      </c>
      <c r="O4858">
        <v>28138</v>
      </c>
      <c r="P4858">
        <v>109038</v>
      </c>
      <c r="Q4858" t="s">
        <v>93</v>
      </c>
      <c r="R4858">
        <v>462441</v>
      </c>
    </row>
    <row r="4859" spans="1:18" x14ac:dyDescent="0.25">
      <c r="A4859" t="s">
        <v>437</v>
      </c>
      <c r="B4859" t="s">
        <v>438</v>
      </c>
      <c r="C4859" t="s">
        <v>411</v>
      </c>
      <c r="D4859">
        <v>100</v>
      </c>
      <c r="E4859" t="s">
        <v>422</v>
      </c>
      <c r="F4859" t="s">
        <v>87</v>
      </c>
      <c r="G4859" t="s">
        <v>88</v>
      </c>
      <c r="H4859" t="s">
        <v>89</v>
      </c>
      <c r="I4859" t="s">
        <v>180</v>
      </c>
      <c r="J4859" t="s">
        <v>91</v>
      </c>
      <c r="K4859" t="s">
        <v>181</v>
      </c>
      <c r="L4859">
        <v>20057</v>
      </c>
      <c r="M4859">
        <v>1075554</v>
      </c>
      <c r="N4859">
        <v>196500</v>
      </c>
      <c r="O4859">
        <v>28138</v>
      </c>
      <c r="P4859">
        <v>109038</v>
      </c>
      <c r="Q4859" t="s">
        <v>93</v>
      </c>
      <c r="R4859">
        <v>462441</v>
      </c>
    </row>
    <row r="4860" spans="1:18" x14ac:dyDescent="0.25">
      <c r="A4860" t="s">
        <v>437</v>
      </c>
      <c r="B4860" t="s">
        <v>438</v>
      </c>
      <c r="C4860" t="s">
        <v>411</v>
      </c>
      <c r="D4860">
        <v>100</v>
      </c>
      <c r="E4860" t="s">
        <v>422</v>
      </c>
      <c r="F4860" t="s">
        <v>87</v>
      </c>
      <c r="G4860" t="s">
        <v>88</v>
      </c>
      <c r="H4860" t="s">
        <v>89</v>
      </c>
      <c r="I4860" t="s">
        <v>208</v>
      </c>
      <c r="J4860" t="s">
        <v>91</v>
      </c>
      <c r="K4860" t="s">
        <v>209</v>
      </c>
      <c r="L4860">
        <v>400</v>
      </c>
      <c r="M4860">
        <v>1075554</v>
      </c>
      <c r="N4860">
        <v>196500</v>
      </c>
      <c r="O4860">
        <v>28138</v>
      </c>
      <c r="P4860">
        <v>109038</v>
      </c>
      <c r="Q4860" t="s">
        <v>93</v>
      </c>
      <c r="R4860">
        <v>462441</v>
      </c>
    </row>
    <row r="4861" spans="1:18" x14ac:dyDescent="0.25">
      <c r="A4861" t="s">
        <v>437</v>
      </c>
      <c r="B4861" t="s">
        <v>438</v>
      </c>
      <c r="C4861" t="s">
        <v>411</v>
      </c>
      <c r="D4861">
        <v>100</v>
      </c>
      <c r="E4861" t="s">
        <v>422</v>
      </c>
      <c r="F4861" t="s">
        <v>87</v>
      </c>
      <c r="G4861" t="s">
        <v>88</v>
      </c>
      <c r="H4861" t="s">
        <v>89</v>
      </c>
      <c r="I4861" t="s">
        <v>208</v>
      </c>
      <c r="J4861" t="s">
        <v>91</v>
      </c>
      <c r="K4861" t="s">
        <v>209</v>
      </c>
      <c r="L4861">
        <v>2396</v>
      </c>
      <c r="M4861">
        <v>1075554</v>
      </c>
      <c r="N4861">
        <v>196500</v>
      </c>
      <c r="O4861">
        <v>28138</v>
      </c>
      <c r="P4861">
        <v>109038</v>
      </c>
      <c r="Q4861" t="s">
        <v>93</v>
      </c>
      <c r="R4861">
        <v>462441</v>
      </c>
    </row>
    <row r="4862" spans="1:18" x14ac:dyDescent="0.25">
      <c r="A4862" t="s">
        <v>437</v>
      </c>
      <c r="B4862" t="s">
        <v>438</v>
      </c>
      <c r="C4862" t="s">
        <v>411</v>
      </c>
      <c r="D4862">
        <v>100</v>
      </c>
      <c r="E4862" t="s">
        <v>422</v>
      </c>
      <c r="F4862" t="s">
        <v>87</v>
      </c>
      <c r="G4862" t="s">
        <v>88</v>
      </c>
      <c r="H4862" t="s">
        <v>89</v>
      </c>
      <c r="I4862" t="s">
        <v>208</v>
      </c>
      <c r="J4862" t="s">
        <v>91</v>
      </c>
      <c r="K4862" t="s">
        <v>209</v>
      </c>
      <c r="L4862">
        <v>3234</v>
      </c>
      <c r="M4862">
        <v>1075554</v>
      </c>
      <c r="N4862">
        <v>196500</v>
      </c>
      <c r="O4862">
        <v>28138</v>
      </c>
      <c r="P4862">
        <v>109038</v>
      </c>
      <c r="Q4862" t="s">
        <v>93</v>
      </c>
      <c r="R4862">
        <v>462441</v>
      </c>
    </row>
    <row r="4863" spans="1:18" x14ac:dyDescent="0.25">
      <c r="A4863" t="s">
        <v>437</v>
      </c>
      <c r="B4863" t="s">
        <v>438</v>
      </c>
      <c r="C4863" t="s">
        <v>411</v>
      </c>
      <c r="D4863">
        <v>100</v>
      </c>
      <c r="E4863" t="s">
        <v>422</v>
      </c>
      <c r="F4863" t="s">
        <v>87</v>
      </c>
      <c r="G4863" t="s">
        <v>88</v>
      </c>
      <c r="H4863" t="s">
        <v>89</v>
      </c>
      <c r="I4863" t="s">
        <v>208</v>
      </c>
      <c r="J4863" t="s">
        <v>91</v>
      </c>
      <c r="K4863" t="s">
        <v>209</v>
      </c>
      <c r="L4863">
        <v>7004</v>
      </c>
      <c r="M4863">
        <v>1075554</v>
      </c>
      <c r="N4863">
        <v>196500</v>
      </c>
      <c r="O4863">
        <v>28138</v>
      </c>
      <c r="P4863">
        <v>109038</v>
      </c>
      <c r="Q4863" t="s">
        <v>93</v>
      </c>
      <c r="R4863">
        <v>462441</v>
      </c>
    </row>
    <row r="4864" spans="1:18" x14ac:dyDescent="0.25">
      <c r="A4864" t="s">
        <v>437</v>
      </c>
      <c r="B4864" t="s">
        <v>438</v>
      </c>
      <c r="C4864" t="s">
        <v>411</v>
      </c>
      <c r="D4864">
        <v>100</v>
      </c>
      <c r="E4864" t="s">
        <v>422</v>
      </c>
      <c r="F4864" t="s">
        <v>87</v>
      </c>
      <c r="G4864" t="s">
        <v>88</v>
      </c>
      <c r="H4864" t="s">
        <v>89</v>
      </c>
      <c r="I4864" t="s">
        <v>212</v>
      </c>
      <c r="J4864" t="s">
        <v>91</v>
      </c>
      <c r="K4864" t="s">
        <v>213</v>
      </c>
      <c r="L4864">
        <v>6083</v>
      </c>
      <c r="M4864">
        <v>1075554</v>
      </c>
      <c r="N4864">
        <v>196500</v>
      </c>
      <c r="O4864">
        <v>28138</v>
      </c>
      <c r="P4864">
        <v>109038</v>
      </c>
      <c r="Q4864" t="s">
        <v>93</v>
      </c>
      <c r="R4864">
        <v>462441</v>
      </c>
    </row>
    <row r="4865" spans="1:18" x14ac:dyDescent="0.25">
      <c r="A4865" t="s">
        <v>437</v>
      </c>
      <c r="B4865" t="s">
        <v>438</v>
      </c>
      <c r="C4865" t="s">
        <v>411</v>
      </c>
      <c r="D4865">
        <v>100</v>
      </c>
      <c r="E4865" t="s">
        <v>422</v>
      </c>
      <c r="F4865" t="s">
        <v>87</v>
      </c>
      <c r="G4865" t="s">
        <v>88</v>
      </c>
      <c r="H4865" t="s">
        <v>89</v>
      </c>
      <c r="I4865" t="s">
        <v>208</v>
      </c>
      <c r="J4865" t="s">
        <v>91</v>
      </c>
      <c r="K4865" t="s">
        <v>209</v>
      </c>
      <c r="L4865">
        <v>385</v>
      </c>
      <c r="M4865">
        <v>1075554</v>
      </c>
      <c r="N4865">
        <v>196500</v>
      </c>
      <c r="O4865">
        <v>28138</v>
      </c>
      <c r="P4865">
        <v>109038</v>
      </c>
      <c r="Q4865" t="s">
        <v>93</v>
      </c>
      <c r="R4865">
        <v>462441</v>
      </c>
    </row>
    <row r="4866" spans="1:18" x14ac:dyDescent="0.25">
      <c r="A4866" t="s">
        <v>437</v>
      </c>
      <c r="B4866" t="s">
        <v>438</v>
      </c>
      <c r="C4866" t="s">
        <v>411</v>
      </c>
      <c r="D4866">
        <v>100</v>
      </c>
      <c r="E4866" t="s">
        <v>422</v>
      </c>
      <c r="F4866" t="s">
        <v>87</v>
      </c>
      <c r="G4866" t="s">
        <v>88</v>
      </c>
      <c r="H4866" t="s">
        <v>89</v>
      </c>
      <c r="I4866" t="s">
        <v>208</v>
      </c>
      <c r="J4866" t="s">
        <v>91</v>
      </c>
      <c r="K4866" t="s">
        <v>209</v>
      </c>
      <c r="L4866">
        <v>1050</v>
      </c>
      <c r="M4866">
        <v>1075554</v>
      </c>
      <c r="N4866">
        <v>196500</v>
      </c>
      <c r="O4866">
        <v>28138</v>
      </c>
      <c r="P4866">
        <v>109038</v>
      </c>
      <c r="Q4866" t="s">
        <v>93</v>
      </c>
      <c r="R4866">
        <v>462441</v>
      </c>
    </row>
    <row r="4867" spans="1:18" x14ac:dyDescent="0.25">
      <c r="A4867" t="s">
        <v>437</v>
      </c>
      <c r="B4867" t="s">
        <v>438</v>
      </c>
      <c r="C4867" t="s">
        <v>411</v>
      </c>
      <c r="D4867">
        <v>100</v>
      </c>
      <c r="E4867" t="s">
        <v>422</v>
      </c>
      <c r="F4867" t="s">
        <v>87</v>
      </c>
      <c r="G4867" t="s">
        <v>88</v>
      </c>
      <c r="H4867" t="s">
        <v>89</v>
      </c>
      <c r="I4867" t="s">
        <v>208</v>
      </c>
      <c r="J4867" t="s">
        <v>91</v>
      </c>
      <c r="K4867" t="s">
        <v>209</v>
      </c>
      <c r="L4867">
        <v>187</v>
      </c>
      <c r="M4867">
        <v>1075554</v>
      </c>
      <c r="N4867">
        <v>196500</v>
      </c>
      <c r="O4867">
        <v>28138</v>
      </c>
      <c r="P4867">
        <v>109038</v>
      </c>
      <c r="Q4867" t="s">
        <v>93</v>
      </c>
      <c r="R4867">
        <v>462441</v>
      </c>
    </row>
    <row r="4868" spans="1:18" x14ac:dyDescent="0.25">
      <c r="A4868" t="s">
        <v>437</v>
      </c>
      <c r="B4868" t="s">
        <v>438</v>
      </c>
      <c r="C4868" t="s">
        <v>411</v>
      </c>
      <c r="D4868">
        <v>100</v>
      </c>
      <c r="E4868" t="s">
        <v>422</v>
      </c>
      <c r="F4868" t="s">
        <v>87</v>
      </c>
      <c r="G4868" t="s">
        <v>88</v>
      </c>
      <c r="H4868" t="s">
        <v>89</v>
      </c>
      <c r="I4868" t="s">
        <v>208</v>
      </c>
      <c r="J4868" t="s">
        <v>91</v>
      </c>
      <c r="K4868" t="s">
        <v>209</v>
      </c>
      <c r="L4868">
        <v>840</v>
      </c>
      <c r="M4868">
        <v>1075554</v>
      </c>
      <c r="N4868">
        <v>196500</v>
      </c>
      <c r="O4868">
        <v>28138</v>
      </c>
      <c r="P4868">
        <v>109038</v>
      </c>
      <c r="Q4868" t="s">
        <v>93</v>
      </c>
      <c r="R4868">
        <v>462441</v>
      </c>
    </row>
    <row r="4869" spans="1:18" x14ac:dyDescent="0.25">
      <c r="A4869" t="s">
        <v>437</v>
      </c>
      <c r="B4869" t="s">
        <v>438</v>
      </c>
      <c r="C4869" t="s">
        <v>411</v>
      </c>
      <c r="D4869">
        <v>100</v>
      </c>
      <c r="E4869" t="s">
        <v>422</v>
      </c>
      <c r="F4869" t="s">
        <v>87</v>
      </c>
      <c r="G4869" t="s">
        <v>88</v>
      </c>
      <c r="H4869" t="s">
        <v>89</v>
      </c>
      <c r="I4869" t="s">
        <v>136</v>
      </c>
      <c r="J4869" t="s">
        <v>91</v>
      </c>
      <c r="K4869" t="s">
        <v>137</v>
      </c>
      <c r="L4869">
        <v>800</v>
      </c>
      <c r="M4869">
        <v>1075554</v>
      </c>
      <c r="N4869">
        <v>196500</v>
      </c>
      <c r="O4869">
        <v>28138</v>
      </c>
      <c r="P4869">
        <v>109038</v>
      </c>
      <c r="Q4869" t="s">
        <v>93</v>
      </c>
      <c r="R4869">
        <v>462441</v>
      </c>
    </row>
    <row r="4870" spans="1:18" x14ac:dyDescent="0.25">
      <c r="A4870" t="s">
        <v>437</v>
      </c>
      <c r="B4870" t="s">
        <v>438</v>
      </c>
      <c r="C4870" t="s">
        <v>411</v>
      </c>
      <c r="D4870">
        <v>100</v>
      </c>
      <c r="E4870" t="s">
        <v>422</v>
      </c>
      <c r="F4870" t="s">
        <v>87</v>
      </c>
      <c r="G4870" t="s">
        <v>88</v>
      </c>
      <c r="H4870" t="s">
        <v>89</v>
      </c>
      <c r="I4870" t="s">
        <v>208</v>
      </c>
      <c r="J4870" t="s">
        <v>91</v>
      </c>
      <c r="K4870" t="s">
        <v>209</v>
      </c>
      <c r="L4870">
        <v>5875</v>
      </c>
      <c r="M4870">
        <v>1075554</v>
      </c>
      <c r="N4870">
        <v>196500</v>
      </c>
      <c r="O4870">
        <v>28138</v>
      </c>
      <c r="P4870">
        <v>109038</v>
      </c>
      <c r="Q4870" t="s">
        <v>93</v>
      </c>
      <c r="R4870">
        <v>462441</v>
      </c>
    </row>
    <row r="4871" spans="1:18" x14ac:dyDescent="0.25">
      <c r="A4871" t="s">
        <v>437</v>
      </c>
      <c r="B4871" t="s">
        <v>438</v>
      </c>
      <c r="C4871" t="s">
        <v>411</v>
      </c>
      <c r="D4871">
        <v>100</v>
      </c>
      <c r="E4871" t="s">
        <v>422</v>
      </c>
      <c r="F4871" t="s">
        <v>87</v>
      </c>
      <c r="G4871" t="s">
        <v>88</v>
      </c>
      <c r="H4871" t="s">
        <v>89</v>
      </c>
      <c r="I4871" t="s">
        <v>168</v>
      </c>
      <c r="J4871" t="s">
        <v>91</v>
      </c>
      <c r="K4871" t="s">
        <v>169</v>
      </c>
      <c r="L4871">
        <v>22762</v>
      </c>
      <c r="M4871">
        <v>1075554</v>
      </c>
      <c r="N4871">
        <v>196500</v>
      </c>
      <c r="O4871">
        <v>28138</v>
      </c>
      <c r="P4871">
        <v>109038</v>
      </c>
      <c r="Q4871" t="s">
        <v>93</v>
      </c>
      <c r="R4871">
        <v>462441</v>
      </c>
    </row>
    <row r="4872" spans="1:18" x14ac:dyDescent="0.25">
      <c r="A4872" t="s">
        <v>437</v>
      </c>
      <c r="B4872" t="s">
        <v>438</v>
      </c>
      <c r="C4872" t="s">
        <v>411</v>
      </c>
      <c r="D4872">
        <v>100</v>
      </c>
      <c r="E4872" t="s">
        <v>422</v>
      </c>
      <c r="F4872" t="s">
        <v>87</v>
      </c>
      <c r="G4872" t="s">
        <v>88</v>
      </c>
      <c r="H4872" t="s">
        <v>89</v>
      </c>
      <c r="I4872" t="s">
        <v>208</v>
      </c>
      <c r="J4872" t="s">
        <v>91</v>
      </c>
      <c r="K4872" t="s">
        <v>209</v>
      </c>
      <c r="L4872">
        <v>1640</v>
      </c>
      <c r="M4872">
        <v>1075554</v>
      </c>
      <c r="N4872">
        <v>196500</v>
      </c>
      <c r="O4872">
        <v>28138</v>
      </c>
      <c r="P4872">
        <v>109038</v>
      </c>
      <c r="Q4872" t="s">
        <v>93</v>
      </c>
      <c r="R4872">
        <v>462441</v>
      </c>
    </row>
    <row r="4873" spans="1:18" x14ac:dyDescent="0.25">
      <c r="A4873" t="s">
        <v>437</v>
      </c>
      <c r="B4873" t="s">
        <v>438</v>
      </c>
      <c r="C4873" t="s">
        <v>411</v>
      </c>
      <c r="D4873">
        <v>100</v>
      </c>
      <c r="E4873" t="s">
        <v>422</v>
      </c>
      <c r="F4873" t="s">
        <v>87</v>
      </c>
      <c r="G4873" t="s">
        <v>88</v>
      </c>
      <c r="H4873" t="s">
        <v>89</v>
      </c>
      <c r="I4873" t="s">
        <v>136</v>
      </c>
      <c r="J4873" t="s">
        <v>91</v>
      </c>
      <c r="K4873" t="s">
        <v>137</v>
      </c>
      <c r="L4873">
        <v>330</v>
      </c>
      <c r="M4873">
        <v>1075554</v>
      </c>
      <c r="N4873">
        <v>196500</v>
      </c>
      <c r="O4873">
        <v>28138</v>
      </c>
      <c r="P4873">
        <v>109038</v>
      </c>
      <c r="Q4873" t="s">
        <v>93</v>
      </c>
      <c r="R4873">
        <v>462441</v>
      </c>
    </row>
    <row r="4874" spans="1:18" x14ac:dyDescent="0.25">
      <c r="A4874" t="s">
        <v>437</v>
      </c>
      <c r="B4874" t="s">
        <v>438</v>
      </c>
      <c r="C4874" t="s">
        <v>411</v>
      </c>
      <c r="D4874">
        <v>100</v>
      </c>
      <c r="E4874" t="s">
        <v>422</v>
      </c>
      <c r="F4874" t="s">
        <v>87</v>
      </c>
      <c r="G4874" t="s">
        <v>88</v>
      </c>
      <c r="H4874" t="s">
        <v>89</v>
      </c>
      <c r="I4874" t="s">
        <v>192</v>
      </c>
      <c r="J4874" t="s">
        <v>91</v>
      </c>
      <c r="K4874" t="s">
        <v>193</v>
      </c>
      <c r="L4874">
        <v>125</v>
      </c>
      <c r="M4874">
        <v>1075554</v>
      </c>
      <c r="N4874">
        <v>196500</v>
      </c>
      <c r="O4874">
        <v>28138</v>
      </c>
      <c r="P4874">
        <v>109038</v>
      </c>
      <c r="Q4874" t="s">
        <v>93</v>
      </c>
      <c r="R4874">
        <v>462441</v>
      </c>
    </row>
    <row r="4875" spans="1:18" x14ac:dyDescent="0.25">
      <c r="A4875" t="s">
        <v>437</v>
      </c>
      <c r="B4875" t="s">
        <v>438</v>
      </c>
      <c r="C4875" t="s">
        <v>411</v>
      </c>
      <c r="D4875">
        <v>100</v>
      </c>
      <c r="E4875" t="s">
        <v>422</v>
      </c>
      <c r="F4875" t="s">
        <v>87</v>
      </c>
      <c r="G4875" t="s">
        <v>88</v>
      </c>
      <c r="H4875" t="s">
        <v>89</v>
      </c>
      <c r="I4875" t="s">
        <v>192</v>
      </c>
      <c r="J4875" t="s">
        <v>91</v>
      </c>
      <c r="K4875" t="s">
        <v>193</v>
      </c>
      <c r="L4875">
        <v>200</v>
      </c>
      <c r="M4875">
        <v>1075554</v>
      </c>
      <c r="N4875">
        <v>196500</v>
      </c>
      <c r="O4875">
        <v>28138</v>
      </c>
      <c r="P4875">
        <v>109038</v>
      </c>
      <c r="Q4875" t="s">
        <v>93</v>
      </c>
      <c r="R4875">
        <v>462441</v>
      </c>
    </row>
    <row r="4876" spans="1:18" x14ac:dyDescent="0.25">
      <c r="A4876" t="s">
        <v>437</v>
      </c>
      <c r="B4876" t="s">
        <v>438</v>
      </c>
      <c r="C4876" t="s">
        <v>411</v>
      </c>
      <c r="D4876">
        <v>100</v>
      </c>
      <c r="E4876" t="s">
        <v>422</v>
      </c>
      <c r="F4876" t="s">
        <v>87</v>
      </c>
      <c r="G4876" t="s">
        <v>88</v>
      </c>
      <c r="H4876" t="s">
        <v>89</v>
      </c>
      <c r="I4876" t="s">
        <v>136</v>
      </c>
      <c r="J4876" t="s">
        <v>91</v>
      </c>
      <c r="K4876" t="s">
        <v>137</v>
      </c>
      <c r="L4876">
        <v>495</v>
      </c>
      <c r="M4876">
        <v>1075554</v>
      </c>
      <c r="N4876">
        <v>196500</v>
      </c>
      <c r="O4876">
        <v>28138</v>
      </c>
      <c r="P4876">
        <v>109038</v>
      </c>
      <c r="Q4876" t="s">
        <v>93</v>
      </c>
      <c r="R4876">
        <v>462441</v>
      </c>
    </row>
    <row r="4877" spans="1:18" x14ac:dyDescent="0.25">
      <c r="A4877" t="s">
        <v>437</v>
      </c>
      <c r="B4877" t="s">
        <v>438</v>
      </c>
      <c r="C4877" t="s">
        <v>411</v>
      </c>
      <c r="D4877">
        <v>100</v>
      </c>
      <c r="E4877" t="s">
        <v>422</v>
      </c>
      <c r="F4877" t="s">
        <v>87</v>
      </c>
      <c r="G4877" t="s">
        <v>88</v>
      </c>
      <c r="H4877" t="s">
        <v>89</v>
      </c>
      <c r="I4877" t="s">
        <v>226</v>
      </c>
      <c r="J4877" t="s">
        <v>91</v>
      </c>
      <c r="K4877" t="s">
        <v>227</v>
      </c>
      <c r="L4877">
        <v>200</v>
      </c>
      <c r="M4877">
        <v>1075554</v>
      </c>
      <c r="N4877">
        <v>196500</v>
      </c>
      <c r="O4877">
        <v>28138</v>
      </c>
      <c r="P4877">
        <v>109038</v>
      </c>
      <c r="Q4877" t="s">
        <v>93</v>
      </c>
      <c r="R4877">
        <v>462441</v>
      </c>
    </row>
    <row r="4878" spans="1:18" x14ac:dyDescent="0.25">
      <c r="A4878" t="s">
        <v>437</v>
      </c>
      <c r="B4878" t="s">
        <v>438</v>
      </c>
      <c r="C4878" t="s">
        <v>411</v>
      </c>
      <c r="D4878">
        <v>100</v>
      </c>
      <c r="E4878" t="s">
        <v>422</v>
      </c>
      <c r="F4878" t="s">
        <v>87</v>
      </c>
      <c r="G4878" t="s">
        <v>88</v>
      </c>
      <c r="H4878" t="s">
        <v>89</v>
      </c>
      <c r="I4878" t="s">
        <v>136</v>
      </c>
      <c r="J4878" t="s">
        <v>91</v>
      </c>
      <c r="K4878" t="s">
        <v>137</v>
      </c>
      <c r="L4878">
        <v>50</v>
      </c>
      <c r="M4878">
        <v>1075554</v>
      </c>
      <c r="N4878">
        <v>196500</v>
      </c>
      <c r="O4878">
        <v>28138</v>
      </c>
      <c r="P4878">
        <v>109038</v>
      </c>
      <c r="Q4878" t="s">
        <v>93</v>
      </c>
      <c r="R4878">
        <v>462441</v>
      </c>
    </row>
    <row r="4879" spans="1:18" x14ac:dyDescent="0.25">
      <c r="A4879" t="s">
        <v>437</v>
      </c>
      <c r="B4879" t="s">
        <v>438</v>
      </c>
      <c r="C4879" t="s">
        <v>411</v>
      </c>
      <c r="D4879">
        <v>100</v>
      </c>
      <c r="E4879" t="s">
        <v>422</v>
      </c>
      <c r="F4879" t="s">
        <v>87</v>
      </c>
      <c r="G4879" t="s">
        <v>88</v>
      </c>
      <c r="H4879" t="s">
        <v>89</v>
      </c>
      <c r="I4879" t="s">
        <v>136</v>
      </c>
      <c r="J4879" t="s">
        <v>91</v>
      </c>
      <c r="K4879" t="s">
        <v>137</v>
      </c>
      <c r="L4879">
        <v>3330</v>
      </c>
      <c r="M4879">
        <v>1075554</v>
      </c>
      <c r="N4879">
        <v>196500</v>
      </c>
      <c r="O4879">
        <v>28138</v>
      </c>
      <c r="P4879">
        <v>109038</v>
      </c>
      <c r="Q4879" t="s">
        <v>93</v>
      </c>
      <c r="R4879">
        <v>462441</v>
      </c>
    </row>
    <row r="4880" spans="1:18" x14ac:dyDescent="0.25">
      <c r="A4880" t="s">
        <v>437</v>
      </c>
      <c r="B4880" t="s">
        <v>438</v>
      </c>
      <c r="C4880" t="s">
        <v>411</v>
      </c>
      <c r="D4880">
        <v>100</v>
      </c>
      <c r="E4880" t="s">
        <v>422</v>
      </c>
      <c r="F4880" t="s">
        <v>87</v>
      </c>
      <c r="G4880" t="s">
        <v>88</v>
      </c>
      <c r="H4880" t="s">
        <v>89</v>
      </c>
      <c r="I4880" t="s">
        <v>136</v>
      </c>
      <c r="J4880" t="s">
        <v>91</v>
      </c>
      <c r="K4880" t="s">
        <v>137</v>
      </c>
      <c r="L4880">
        <v>1000</v>
      </c>
      <c r="M4880">
        <v>1075554</v>
      </c>
      <c r="N4880">
        <v>196500</v>
      </c>
      <c r="O4880">
        <v>28138</v>
      </c>
      <c r="P4880">
        <v>109038</v>
      </c>
      <c r="Q4880" t="s">
        <v>93</v>
      </c>
      <c r="R4880">
        <v>462441</v>
      </c>
    </row>
    <row r="4881" spans="1:18" x14ac:dyDescent="0.25">
      <c r="A4881" t="s">
        <v>437</v>
      </c>
      <c r="B4881" t="s">
        <v>438</v>
      </c>
      <c r="C4881" t="s">
        <v>411</v>
      </c>
      <c r="D4881">
        <v>100</v>
      </c>
      <c r="E4881" t="s">
        <v>422</v>
      </c>
      <c r="F4881" t="s">
        <v>87</v>
      </c>
      <c r="G4881" t="s">
        <v>88</v>
      </c>
      <c r="H4881" t="s">
        <v>89</v>
      </c>
      <c r="I4881" t="s">
        <v>158</v>
      </c>
      <c r="J4881" t="s">
        <v>91</v>
      </c>
      <c r="K4881" t="s">
        <v>159</v>
      </c>
      <c r="L4881">
        <v>800</v>
      </c>
      <c r="M4881">
        <v>1075554</v>
      </c>
      <c r="N4881">
        <v>196500</v>
      </c>
      <c r="O4881">
        <v>28138</v>
      </c>
      <c r="P4881">
        <v>109038</v>
      </c>
      <c r="Q4881" t="s">
        <v>93</v>
      </c>
      <c r="R4881">
        <v>462441</v>
      </c>
    </row>
    <row r="4882" spans="1:18" x14ac:dyDescent="0.25">
      <c r="A4882" t="s">
        <v>437</v>
      </c>
      <c r="B4882" t="s">
        <v>438</v>
      </c>
      <c r="C4882" t="s">
        <v>411</v>
      </c>
      <c r="D4882">
        <v>100</v>
      </c>
      <c r="E4882" t="s">
        <v>422</v>
      </c>
      <c r="F4882" t="s">
        <v>87</v>
      </c>
      <c r="G4882" t="s">
        <v>88</v>
      </c>
      <c r="H4882" t="s">
        <v>89</v>
      </c>
      <c r="I4882" t="s">
        <v>136</v>
      </c>
      <c r="J4882" t="s">
        <v>91</v>
      </c>
      <c r="K4882" t="s">
        <v>137</v>
      </c>
      <c r="L4882">
        <v>1200</v>
      </c>
      <c r="M4882">
        <v>1075554</v>
      </c>
      <c r="N4882">
        <v>196500</v>
      </c>
      <c r="O4882">
        <v>28138</v>
      </c>
      <c r="P4882">
        <v>109038</v>
      </c>
      <c r="Q4882" t="s">
        <v>93</v>
      </c>
      <c r="R4882">
        <v>462441</v>
      </c>
    </row>
    <row r="4883" spans="1:18" x14ac:dyDescent="0.25">
      <c r="A4883" t="s">
        <v>437</v>
      </c>
      <c r="B4883" t="s">
        <v>438</v>
      </c>
      <c r="C4883" t="s">
        <v>411</v>
      </c>
      <c r="D4883">
        <v>100</v>
      </c>
      <c r="E4883" t="s">
        <v>422</v>
      </c>
      <c r="F4883" t="s">
        <v>87</v>
      </c>
      <c r="G4883" t="s">
        <v>88</v>
      </c>
      <c r="H4883" t="s">
        <v>89</v>
      </c>
      <c r="I4883" t="s">
        <v>136</v>
      </c>
      <c r="J4883" t="s">
        <v>91</v>
      </c>
      <c r="K4883" t="s">
        <v>137</v>
      </c>
      <c r="L4883">
        <v>500</v>
      </c>
      <c r="M4883">
        <v>1075554</v>
      </c>
      <c r="N4883">
        <v>196500</v>
      </c>
      <c r="O4883">
        <v>28138</v>
      </c>
      <c r="P4883">
        <v>109038</v>
      </c>
      <c r="Q4883" t="s">
        <v>93</v>
      </c>
      <c r="R4883">
        <v>462441</v>
      </c>
    </row>
    <row r="4884" spans="1:18" x14ac:dyDescent="0.25">
      <c r="A4884" t="s">
        <v>437</v>
      </c>
      <c r="B4884" t="s">
        <v>438</v>
      </c>
      <c r="C4884" t="s">
        <v>411</v>
      </c>
      <c r="D4884">
        <v>100</v>
      </c>
      <c r="E4884" t="s">
        <v>422</v>
      </c>
      <c r="F4884" t="s">
        <v>87</v>
      </c>
      <c r="G4884" t="s">
        <v>88</v>
      </c>
      <c r="H4884" t="s">
        <v>89</v>
      </c>
      <c r="I4884" t="s">
        <v>136</v>
      </c>
      <c r="J4884" t="s">
        <v>91</v>
      </c>
      <c r="K4884" t="s">
        <v>137</v>
      </c>
      <c r="L4884">
        <v>1500</v>
      </c>
      <c r="M4884">
        <v>1075554</v>
      </c>
      <c r="N4884">
        <v>196500</v>
      </c>
      <c r="O4884">
        <v>28138</v>
      </c>
      <c r="P4884">
        <v>109038</v>
      </c>
      <c r="Q4884" t="s">
        <v>93</v>
      </c>
      <c r="R4884">
        <v>462441</v>
      </c>
    </row>
    <row r="4885" spans="1:18" x14ac:dyDescent="0.25">
      <c r="A4885" t="s">
        <v>439</v>
      </c>
      <c r="B4885" t="s">
        <v>440</v>
      </c>
      <c r="C4885" t="s">
        <v>411</v>
      </c>
      <c r="D4885">
        <v>101</v>
      </c>
      <c r="E4885" t="s">
        <v>422</v>
      </c>
      <c r="F4885" t="s">
        <v>87</v>
      </c>
      <c r="G4885" t="s">
        <v>88</v>
      </c>
      <c r="H4885" t="s">
        <v>89</v>
      </c>
      <c r="I4885" t="s">
        <v>192</v>
      </c>
      <c r="J4885" t="s">
        <v>91</v>
      </c>
      <c r="K4885" t="s">
        <v>193</v>
      </c>
      <c r="L4885">
        <v>200</v>
      </c>
      <c r="M4885">
        <v>1011740</v>
      </c>
      <c r="N4885">
        <v>213563</v>
      </c>
      <c r="O4885">
        <v>46789</v>
      </c>
      <c r="P4885">
        <v>124931</v>
      </c>
      <c r="Q4885" t="s">
        <v>93</v>
      </c>
      <c r="R4885">
        <v>521727</v>
      </c>
    </row>
    <row r="4886" spans="1:18" x14ac:dyDescent="0.25">
      <c r="A4886" t="s">
        <v>439</v>
      </c>
      <c r="B4886" t="s">
        <v>440</v>
      </c>
      <c r="C4886" t="s">
        <v>411</v>
      </c>
      <c r="D4886">
        <v>101</v>
      </c>
      <c r="E4886" t="s">
        <v>422</v>
      </c>
      <c r="F4886" t="s">
        <v>87</v>
      </c>
      <c r="G4886" t="s">
        <v>88</v>
      </c>
      <c r="H4886" t="s">
        <v>89</v>
      </c>
      <c r="I4886" t="s">
        <v>190</v>
      </c>
      <c r="J4886" t="s">
        <v>91</v>
      </c>
      <c r="K4886" t="s">
        <v>191</v>
      </c>
      <c r="L4886">
        <v>2480</v>
      </c>
      <c r="M4886">
        <v>1011740</v>
      </c>
      <c r="N4886">
        <v>213563</v>
      </c>
      <c r="O4886">
        <v>46789</v>
      </c>
      <c r="P4886">
        <v>124931</v>
      </c>
      <c r="Q4886" t="s">
        <v>93</v>
      </c>
      <c r="R4886">
        <v>521727</v>
      </c>
    </row>
    <row r="4887" spans="1:18" x14ac:dyDescent="0.25">
      <c r="A4887" t="s">
        <v>439</v>
      </c>
      <c r="B4887" t="s">
        <v>440</v>
      </c>
      <c r="C4887" t="s">
        <v>411</v>
      </c>
      <c r="D4887">
        <v>101</v>
      </c>
      <c r="E4887" t="s">
        <v>422</v>
      </c>
      <c r="F4887" t="s">
        <v>87</v>
      </c>
      <c r="G4887" t="s">
        <v>88</v>
      </c>
      <c r="H4887" t="s">
        <v>89</v>
      </c>
      <c r="I4887" t="s">
        <v>208</v>
      </c>
      <c r="J4887" t="s">
        <v>91</v>
      </c>
      <c r="K4887" t="s">
        <v>209</v>
      </c>
      <c r="L4887">
        <v>555</v>
      </c>
      <c r="M4887">
        <v>1011740</v>
      </c>
      <c r="N4887">
        <v>213563</v>
      </c>
      <c r="O4887">
        <v>46789</v>
      </c>
      <c r="P4887">
        <v>124931</v>
      </c>
      <c r="Q4887" t="s">
        <v>93</v>
      </c>
      <c r="R4887">
        <v>521727</v>
      </c>
    </row>
    <row r="4888" spans="1:18" x14ac:dyDescent="0.25">
      <c r="A4888" t="s">
        <v>439</v>
      </c>
      <c r="B4888" t="s">
        <v>440</v>
      </c>
      <c r="C4888" t="s">
        <v>411</v>
      </c>
      <c r="D4888">
        <v>101</v>
      </c>
      <c r="E4888" t="s">
        <v>422</v>
      </c>
      <c r="F4888" t="s">
        <v>87</v>
      </c>
      <c r="G4888" t="s">
        <v>88</v>
      </c>
      <c r="H4888" t="s">
        <v>89</v>
      </c>
      <c r="I4888" t="s">
        <v>190</v>
      </c>
      <c r="J4888" t="s">
        <v>91</v>
      </c>
      <c r="K4888" t="s">
        <v>191</v>
      </c>
      <c r="L4888">
        <v>690</v>
      </c>
      <c r="M4888">
        <v>1011740</v>
      </c>
      <c r="N4888">
        <v>213563</v>
      </c>
      <c r="O4888">
        <v>46789</v>
      </c>
      <c r="P4888">
        <v>124931</v>
      </c>
      <c r="Q4888" t="s">
        <v>93</v>
      </c>
      <c r="R4888">
        <v>521727</v>
      </c>
    </row>
    <row r="4889" spans="1:18" x14ac:dyDescent="0.25">
      <c r="A4889" t="s">
        <v>439</v>
      </c>
      <c r="B4889" t="s">
        <v>440</v>
      </c>
      <c r="C4889" t="s">
        <v>411</v>
      </c>
      <c r="D4889">
        <v>101</v>
      </c>
      <c r="E4889" t="s">
        <v>422</v>
      </c>
      <c r="F4889" t="s">
        <v>87</v>
      </c>
      <c r="G4889" t="s">
        <v>88</v>
      </c>
      <c r="H4889" t="s">
        <v>89</v>
      </c>
      <c r="I4889" t="s">
        <v>90</v>
      </c>
      <c r="J4889" t="s">
        <v>91</v>
      </c>
      <c r="K4889" t="s">
        <v>92</v>
      </c>
      <c r="L4889">
        <v>0</v>
      </c>
      <c r="M4889">
        <v>1011740</v>
      </c>
      <c r="N4889">
        <v>213563</v>
      </c>
      <c r="O4889">
        <v>46789</v>
      </c>
      <c r="P4889">
        <v>124931</v>
      </c>
      <c r="Q4889" t="s">
        <v>93</v>
      </c>
      <c r="R4889">
        <v>521727</v>
      </c>
    </row>
    <row r="4890" spans="1:18" x14ac:dyDescent="0.25">
      <c r="A4890" t="s">
        <v>439</v>
      </c>
      <c r="B4890" t="s">
        <v>440</v>
      </c>
      <c r="C4890" t="s">
        <v>411</v>
      </c>
      <c r="D4890">
        <v>101</v>
      </c>
      <c r="E4890" t="s">
        <v>422</v>
      </c>
      <c r="F4890" t="s">
        <v>87</v>
      </c>
      <c r="G4890" t="s">
        <v>88</v>
      </c>
      <c r="H4890" t="s">
        <v>89</v>
      </c>
      <c r="I4890" t="s">
        <v>94</v>
      </c>
      <c r="J4890" t="s">
        <v>91</v>
      </c>
      <c r="K4890" t="s">
        <v>95</v>
      </c>
      <c r="L4890">
        <v>0</v>
      </c>
      <c r="M4890">
        <v>1011740</v>
      </c>
      <c r="N4890">
        <v>213563</v>
      </c>
      <c r="O4890">
        <v>46789</v>
      </c>
      <c r="P4890">
        <v>124931</v>
      </c>
      <c r="Q4890" t="s">
        <v>93</v>
      </c>
      <c r="R4890">
        <v>521727</v>
      </c>
    </row>
    <row r="4891" spans="1:18" x14ac:dyDescent="0.25">
      <c r="A4891" t="s">
        <v>439</v>
      </c>
      <c r="B4891" t="s">
        <v>440</v>
      </c>
      <c r="C4891" t="s">
        <v>411</v>
      </c>
      <c r="D4891">
        <v>101</v>
      </c>
      <c r="E4891" t="s">
        <v>422</v>
      </c>
      <c r="F4891" t="s">
        <v>87</v>
      </c>
      <c r="G4891" t="s">
        <v>88</v>
      </c>
      <c r="H4891" t="s">
        <v>89</v>
      </c>
      <c r="I4891" t="s">
        <v>96</v>
      </c>
      <c r="J4891" t="s">
        <v>91</v>
      </c>
      <c r="K4891" t="s">
        <v>97</v>
      </c>
      <c r="L4891">
        <v>0</v>
      </c>
      <c r="M4891">
        <v>1011740</v>
      </c>
      <c r="N4891">
        <v>213563</v>
      </c>
      <c r="O4891">
        <v>46789</v>
      </c>
      <c r="P4891">
        <v>124931</v>
      </c>
      <c r="Q4891" t="s">
        <v>93</v>
      </c>
      <c r="R4891">
        <v>521727</v>
      </c>
    </row>
    <row r="4892" spans="1:18" x14ac:dyDescent="0.25">
      <c r="A4892" t="s">
        <v>439</v>
      </c>
      <c r="B4892" t="s">
        <v>440</v>
      </c>
      <c r="C4892" t="s">
        <v>411</v>
      </c>
      <c r="D4892">
        <v>101</v>
      </c>
      <c r="E4892" t="s">
        <v>422</v>
      </c>
      <c r="F4892" t="s">
        <v>87</v>
      </c>
      <c r="G4892" t="s">
        <v>88</v>
      </c>
      <c r="H4892" t="s">
        <v>89</v>
      </c>
      <c r="I4892" t="s">
        <v>98</v>
      </c>
      <c r="J4892" t="s">
        <v>91</v>
      </c>
      <c r="K4892" t="s">
        <v>99</v>
      </c>
      <c r="L4892">
        <v>0</v>
      </c>
      <c r="M4892">
        <v>1011740</v>
      </c>
      <c r="N4892">
        <v>213563</v>
      </c>
      <c r="O4892">
        <v>46789</v>
      </c>
      <c r="P4892">
        <v>124931</v>
      </c>
      <c r="Q4892" t="s">
        <v>93</v>
      </c>
      <c r="R4892">
        <v>521727</v>
      </c>
    </row>
    <row r="4893" spans="1:18" x14ac:dyDescent="0.25">
      <c r="A4893" t="s">
        <v>439</v>
      </c>
      <c r="B4893" t="s">
        <v>440</v>
      </c>
      <c r="C4893" t="s">
        <v>411</v>
      </c>
      <c r="D4893">
        <v>101</v>
      </c>
      <c r="E4893" t="s">
        <v>422</v>
      </c>
      <c r="F4893" t="s">
        <v>87</v>
      </c>
      <c r="G4893" t="s">
        <v>88</v>
      </c>
      <c r="H4893" t="s">
        <v>89</v>
      </c>
      <c r="I4893" t="s">
        <v>100</v>
      </c>
      <c r="J4893" t="s">
        <v>91</v>
      </c>
      <c r="K4893" t="s">
        <v>101</v>
      </c>
      <c r="L4893">
        <v>0</v>
      </c>
      <c r="M4893">
        <v>1011740</v>
      </c>
      <c r="N4893">
        <v>213563</v>
      </c>
      <c r="O4893">
        <v>46789</v>
      </c>
      <c r="P4893">
        <v>124931</v>
      </c>
      <c r="Q4893" t="s">
        <v>93</v>
      </c>
      <c r="R4893">
        <v>521727</v>
      </c>
    </row>
    <row r="4894" spans="1:18" x14ac:dyDescent="0.25">
      <c r="A4894" t="s">
        <v>439</v>
      </c>
      <c r="B4894" t="s">
        <v>440</v>
      </c>
      <c r="C4894" t="s">
        <v>411</v>
      </c>
      <c r="D4894">
        <v>101</v>
      </c>
      <c r="E4894" t="s">
        <v>422</v>
      </c>
      <c r="F4894" t="s">
        <v>87</v>
      </c>
      <c r="G4894" t="s">
        <v>88</v>
      </c>
      <c r="H4894" t="s">
        <v>89</v>
      </c>
      <c r="I4894" t="s">
        <v>102</v>
      </c>
      <c r="J4894" t="s">
        <v>91</v>
      </c>
      <c r="K4894" t="s">
        <v>103</v>
      </c>
      <c r="L4894">
        <v>0</v>
      </c>
      <c r="M4894">
        <v>1011740</v>
      </c>
      <c r="N4894">
        <v>213563</v>
      </c>
      <c r="O4894">
        <v>46789</v>
      </c>
      <c r="P4894">
        <v>124931</v>
      </c>
      <c r="Q4894" t="s">
        <v>93</v>
      </c>
      <c r="R4894">
        <v>521727</v>
      </c>
    </row>
    <row r="4895" spans="1:18" x14ac:dyDescent="0.25">
      <c r="A4895" t="s">
        <v>439</v>
      </c>
      <c r="B4895" t="s">
        <v>440</v>
      </c>
      <c r="C4895" t="s">
        <v>411</v>
      </c>
      <c r="D4895">
        <v>101</v>
      </c>
      <c r="E4895" t="s">
        <v>422</v>
      </c>
      <c r="F4895" t="s">
        <v>87</v>
      </c>
      <c r="G4895" t="s">
        <v>88</v>
      </c>
      <c r="H4895" t="s">
        <v>89</v>
      </c>
      <c r="I4895" t="s">
        <v>104</v>
      </c>
      <c r="J4895" t="s">
        <v>91</v>
      </c>
      <c r="K4895" t="s">
        <v>105</v>
      </c>
      <c r="L4895">
        <v>0</v>
      </c>
      <c r="M4895">
        <v>1011740</v>
      </c>
      <c r="N4895">
        <v>213563</v>
      </c>
      <c r="O4895">
        <v>46789</v>
      </c>
      <c r="P4895">
        <v>124931</v>
      </c>
      <c r="Q4895" t="s">
        <v>93</v>
      </c>
      <c r="R4895">
        <v>521727</v>
      </c>
    </row>
    <row r="4896" spans="1:18" x14ac:dyDescent="0.25">
      <c r="A4896" t="s">
        <v>439</v>
      </c>
      <c r="B4896" t="s">
        <v>440</v>
      </c>
      <c r="C4896" t="s">
        <v>411</v>
      </c>
      <c r="D4896">
        <v>101</v>
      </c>
      <c r="E4896" t="s">
        <v>422</v>
      </c>
      <c r="F4896" t="s">
        <v>87</v>
      </c>
      <c r="G4896" t="s">
        <v>88</v>
      </c>
      <c r="H4896" t="s">
        <v>89</v>
      </c>
      <c r="I4896" t="s">
        <v>106</v>
      </c>
      <c r="J4896" t="s">
        <v>91</v>
      </c>
      <c r="K4896" t="s">
        <v>107</v>
      </c>
      <c r="L4896">
        <v>0</v>
      </c>
      <c r="M4896">
        <v>1011740</v>
      </c>
      <c r="N4896">
        <v>213563</v>
      </c>
      <c r="O4896">
        <v>46789</v>
      </c>
      <c r="P4896">
        <v>124931</v>
      </c>
      <c r="Q4896" t="s">
        <v>93</v>
      </c>
      <c r="R4896">
        <v>521727</v>
      </c>
    </row>
    <row r="4897" spans="1:18" x14ac:dyDescent="0.25">
      <c r="A4897" t="s">
        <v>439</v>
      </c>
      <c r="B4897" t="s">
        <v>440</v>
      </c>
      <c r="C4897" t="s">
        <v>411</v>
      </c>
      <c r="D4897">
        <v>101</v>
      </c>
      <c r="E4897" t="s">
        <v>422</v>
      </c>
      <c r="F4897" t="s">
        <v>87</v>
      </c>
      <c r="G4897" t="s">
        <v>88</v>
      </c>
      <c r="H4897" t="s">
        <v>89</v>
      </c>
      <c r="I4897" t="s">
        <v>108</v>
      </c>
      <c r="J4897" t="s">
        <v>91</v>
      </c>
      <c r="K4897" t="s">
        <v>109</v>
      </c>
      <c r="L4897">
        <v>0</v>
      </c>
      <c r="M4897">
        <v>1011740</v>
      </c>
      <c r="N4897">
        <v>213563</v>
      </c>
      <c r="O4897">
        <v>46789</v>
      </c>
      <c r="P4897">
        <v>124931</v>
      </c>
      <c r="Q4897" t="s">
        <v>93</v>
      </c>
      <c r="R4897">
        <v>521727</v>
      </c>
    </row>
    <row r="4898" spans="1:18" x14ac:dyDescent="0.25">
      <c r="A4898" t="s">
        <v>439</v>
      </c>
      <c r="B4898" t="s">
        <v>440</v>
      </c>
      <c r="C4898" t="s">
        <v>411</v>
      </c>
      <c r="D4898">
        <v>101</v>
      </c>
      <c r="E4898" t="s">
        <v>422</v>
      </c>
      <c r="F4898" t="s">
        <v>87</v>
      </c>
      <c r="G4898" t="s">
        <v>88</v>
      </c>
      <c r="H4898" t="s">
        <v>89</v>
      </c>
      <c r="I4898" t="s">
        <v>110</v>
      </c>
      <c r="J4898" t="s">
        <v>91</v>
      </c>
      <c r="K4898" t="s">
        <v>111</v>
      </c>
      <c r="L4898">
        <v>0</v>
      </c>
      <c r="M4898">
        <v>1011740</v>
      </c>
      <c r="N4898">
        <v>213563</v>
      </c>
      <c r="O4898">
        <v>46789</v>
      </c>
      <c r="P4898">
        <v>124931</v>
      </c>
      <c r="Q4898" t="s">
        <v>93</v>
      </c>
      <c r="R4898">
        <v>521727</v>
      </c>
    </row>
    <row r="4899" spans="1:18" x14ac:dyDescent="0.25">
      <c r="A4899" t="s">
        <v>439</v>
      </c>
      <c r="B4899" t="s">
        <v>440</v>
      </c>
      <c r="C4899" t="s">
        <v>411</v>
      </c>
      <c r="D4899">
        <v>101</v>
      </c>
      <c r="E4899" t="s">
        <v>422</v>
      </c>
      <c r="F4899" t="s">
        <v>87</v>
      </c>
      <c r="G4899" t="s">
        <v>88</v>
      </c>
      <c r="H4899" t="s">
        <v>89</v>
      </c>
      <c r="I4899" t="s">
        <v>112</v>
      </c>
      <c r="J4899" t="s">
        <v>91</v>
      </c>
      <c r="K4899" t="s">
        <v>113</v>
      </c>
      <c r="L4899">
        <v>5950</v>
      </c>
      <c r="M4899">
        <v>1011740</v>
      </c>
      <c r="N4899">
        <v>213563</v>
      </c>
      <c r="O4899">
        <v>46789</v>
      </c>
      <c r="P4899">
        <v>124931</v>
      </c>
      <c r="Q4899" t="s">
        <v>93</v>
      </c>
      <c r="R4899">
        <v>521727</v>
      </c>
    </row>
    <row r="4900" spans="1:18" x14ac:dyDescent="0.25">
      <c r="A4900" t="s">
        <v>439</v>
      </c>
      <c r="B4900" t="s">
        <v>440</v>
      </c>
      <c r="C4900" t="s">
        <v>411</v>
      </c>
      <c r="D4900">
        <v>101</v>
      </c>
      <c r="E4900" t="s">
        <v>422</v>
      </c>
      <c r="F4900" t="s">
        <v>87</v>
      </c>
      <c r="G4900" t="s">
        <v>88</v>
      </c>
      <c r="H4900" t="s">
        <v>89</v>
      </c>
      <c r="I4900" t="s">
        <v>114</v>
      </c>
      <c r="J4900" t="s">
        <v>91</v>
      </c>
      <c r="K4900" t="s">
        <v>115</v>
      </c>
      <c r="L4900">
        <v>0</v>
      </c>
      <c r="M4900">
        <v>1011740</v>
      </c>
      <c r="N4900">
        <v>213563</v>
      </c>
      <c r="O4900">
        <v>46789</v>
      </c>
      <c r="P4900">
        <v>124931</v>
      </c>
      <c r="Q4900" t="s">
        <v>93</v>
      </c>
      <c r="R4900">
        <v>521727</v>
      </c>
    </row>
    <row r="4901" spans="1:18" x14ac:dyDescent="0.25">
      <c r="A4901" t="s">
        <v>439</v>
      </c>
      <c r="B4901" t="s">
        <v>440</v>
      </c>
      <c r="C4901" t="s">
        <v>411</v>
      </c>
      <c r="D4901">
        <v>101</v>
      </c>
      <c r="E4901" t="s">
        <v>422</v>
      </c>
      <c r="F4901" t="s">
        <v>87</v>
      </c>
      <c r="G4901" t="s">
        <v>88</v>
      </c>
      <c r="H4901" t="s">
        <v>89</v>
      </c>
      <c r="I4901" t="s">
        <v>116</v>
      </c>
      <c r="J4901" t="s">
        <v>91</v>
      </c>
      <c r="K4901" t="s">
        <v>117</v>
      </c>
      <c r="L4901">
        <v>0</v>
      </c>
      <c r="M4901">
        <v>1011740</v>
      </c>
      <c r="N4901">
        <v>213563</v>
      </c>
      <c r="O4901">
        <v>46789</v>
      </c>
      <c r="P4901">
        <v>124931</v>
      </c>
      <c r="Q4901" t="s">
        <v>93</v>
      </c>
      <c r="R4901">
        <v>521727</v>
      </c>
    </row>
    <row r="4902" spans="1:18" x14ac:dyDescent="0.25">
      <c r="A4902" t="s">
        <v>439</v>
      </c>
      <c r="B4902" t="s">
        <v>440</v>
      </c>
      <c r="C4902" t="s">
        <v>411</v>
      </c>
      <c r="D4902">
        <v>101</v>
      </c>
      <c r="E4902" t="s">
        <v>422</v>
      </c>
      <c r="F4902" t="s">
        <v>87</v>
      </c>
      <c r="G4902" t="s">
        <v>88</v>
      </c>
      <c r="H4902" t="s">
        <v>89</v>
      </c>
      <c r="I4902" t="s">
        <v>118</v>
      </c>
      <c r="J4902" t="s">
        <v>91</v>
      </c>
      <c r="K4902" t="s">
        <v>119</v>
      </c>
      <c r="L4902">
        <v>0</v>
      </c>
      <c r="M4902">
        <v>1011740</v>
      </c>
      <c r="N4902">
        <v>213563</v>
      </c>
      <c r="O4902">
        <v>46789</v>
      </c>
      <c r="P4902">
        <v>124931</v>
      </c>
      <c r="Q4902" t="s">
        <v>93</v>
      </c>
      <c r="R4902">
        <v>521727</v>
      </c>
    </row>
    <row r="4903" spans="1:18" x14ac:dyDescent="0.25">
      <c r="A4903" t="s">
        <v>439</v>
      </c>
      <c r="B4903" t="s">
        <v>440</v>
      </c>
      <c r="C4903" t="s">
        <v>411</v>
      </c>
      <c r="D4903">
        <v>101</v>
      </c>
      <c r="E4903" t="s">
        <v>422</v>
      </c>
      <c r="F4903" t="s">
        <v>87</v>
      </c>
      <c r="G4903" t="s">
        <v>88</v>
      </c>
      <c r="H4903" t="s">
        <v>89</v>
      </c>
      <c r="I4903" t="s">
        <v>120</v>
      </c>
      <c r="J4903" t="s">
        <v>91</v>
      </c>
      <c r="K4903" t="s">
        <v>121</v>
      </c>
      <c r="L4903">
        <v>0</v>
      </c>
      <c r="M4903">
        <v>1011740</v>
      </c>
      <c r="N4903">
        <v>213563</v>
      </c>
      <c r="O4903">
        <v>46789</v>
      </c>
      <c r="P4903">
        <v>124931</v>
      </c>
      <c r="Q4903" t="s">
        <v>93</v>
      </c>
      <c r="R4903">
        <v>521727</v>
      </c>
    </row>
    <row r="4904" spans="1:18" x14ac:dyDescent="0.25">
      <c r="A4904" t="s">
        <v>439</v>
      </c>
      <c r="B4904" t="s">
        <v>440</v>
      </c>
      <c r="C4904" t="s">
        <v>411</v>
      </c>
      <c r="D4904">
        <v>101</v>
      </c>
      <c r="E4904" t="s">
        <v>422</v>
      </c>
      <c r="F4904" t="s">
        <v>87</v>
      </c>
      <c r="G4904" t="s">
        <v>88</v>
      </c>
      <c r="H4904" t="s">
        <v>89</v>
      </c>
      <c r="I4904" t="s">
        <v>122</v>
      </c>
      <c r="J4904" t="s">
        <v>91</v>
      </c>
      <c r="K4904" t="s">
        <v>123</v>
      </c>
      <c r="L4904">
        <v>0</v>
      </c>
      <c r="M4904">
        <v>1011740</v>
      </c>
      <c r="N4904">
        <v>213563</v>
      </c>
      <c r="O4904">
        <v>46789</v>
      </c>
      <c r="P4904">
        <v>124931</v>
      </c>
      <c r="Q4904" t="s">
        <v>93</v>
      </c>
      <c r="R4904">
        <v>521727</v>
      </c>
    </row>
    <row r="4905" spans="1:18" x14ac:dyDescent="0.25">
      <c r="A4905" t="s">
        <v>439</v>
      </c>
      <c r="B4905" t="s">
        <v>440</v>
      </c>
      <c r="C4905" t="s">
        <v>411</v>
      </c>
      <c r="D4905">
        <v>101</v>
      </c>
      <c r="E4905" t="s">
        <v>422</v>
      </c>
      <c r="F4905" t="s">
        <v>87</v>
      </c>
      <c r="G4905" t="s">
        <v>88</v>
      </c>
      <c r="H4905" t="s">
        <v>89</v>
      </c>
      <c r="I4905" t="s">
        <v>124</v>
      </c>
      <c r="J4905" t="s">
        <v>91</v>
      </c>
      <c r="K4905" t="s">
        <v>125</v>
      </c>
      <c r="L4905">
        <v>0</v>
      </c>
      <c r="M4905">
        <v>1011740</v>
      </c>
      <c r="N4905">
        <v>213563</v>
      </c>
      <c r="O4905">
        <v>46789</v>
      </c>
      <c r="P4905">
        <v>124931</v>
      </c>
      <c r="Q4905" t="s">
        <v>93</v>
      </c>
      <c r="R4905">
        <v>521727</v>
      </c>
    </row>
    <row r="4906" spans="1:18" x14ac:dyDescent="0.25">
      <c r="A4906" t="s">
        <v>439</v>
      </c>
      <c r="B4906" t="s">
        <v>440</v>
      </c>
      <c r="C4906" t="s">
        <v>411</v>
      </c>
      <c r="D4906">
        <v>101</v>
      </c>
      <c r="E4906" t="s">
        <v>422</v>
      </c>
      <c r="F4906" t="s">
        <v>87</v>
      </c>
      <c r="G4906" t="s">
        <v>88</v>
      </c>
      <c r="H4906" t="s">
        <v>89</v>
      </c>
      <c r="I4906" t="s">
        <v>126</v>
      </c>
      <c r="J4906" t="s">
        <v>91</v>
      </c>
      <c r="K4906" t="s">
        <v>127</v>
      </c>
      <c r="L4906">
        <v>0</v>
      </c>
      <c r="M4906">
        <v>1011740</v>
      </c>
      <c r="N4906">
        <v>213563</v>
      </c>
      <c r="O4906">
        <v>46789</v>
      </c>
      <c r="P4906">
        <v>124931</v>
      </c>
      <c r="Q4906" t="s">
        <v>93</v>
      </c>
      <c r="R4906">
        <v>521727</v>
      </c>
    </row>
    <row r="4907" spans="1:18" x14ac:dyDescent="0.25">
      <c r="A4907" t="s">
        <v>439</v>
      </c>
      <c r="B4907" t="s">
        <v>440</v>
      </c>
      <c r="C4907" t="s">
        <v>411</v>
      </c>
      <c r="D4907">
        <v>101</v>
      </c>
      <c r="E4907" t="s">
        <v>422</v>
      </c>
      <c r="F4907" t="s">
        <v>87</v>
      </c>
      <c r="G4907" t="s">
        <v>88</v>
      </c>
      <c r="H4907" t="s">
        <v>89</v>
      </c>
      <c r="I4907" t="s">
        <v>128</v>
      </c>
      <c r="J4907" t="s">
        <v>91</v>
      </c>
      <c r="K4907" t="s">
        <v>129</v>
      </c>
      <c r="L4907">
        <v>931816</v>
      </c>
      <c r="M4907">
        <v>1011740</v>
      </c>
      <c r="N4907">
        <v>213563</v>
      </c>
      <c r="O4907">
        <v>46789</v>
      </c>
      <c r="P4907">
        <v>124931</v>
      </c>
      <c r="Q4907" t="s">
        <v>93</v>
      </c>
      <c r="R4907">
        <v>521727</v>
      </c>
    </row>
    <row r="4908" spans="1:18" x14ac:dyDescent="0.25">
      <c r="A4908" t="s">
        <v>439</v>
      </c>
      <c r="B4908" t="s">
        <v>440</v>
      </c>
      <c r="C4908" t="s">
        <v>411</v>
      </c>
      <c r="D4908">
        <v>101</v>
      </c>
      <c r="E4908" t="s">
        <v>422</v>
      </c>
      <c r="F4908" t="s">
        <v>87</v>
      </c>
      <c r="G4908" t="s">
        <v>88</v>
      </c>
      <c r="H4908" t="s">
        <v>89</v>
      </c>
      <c r="I4908" t="s">
        <v>130</v>
      </c>
      <c r="J4908" t="s">
        <v>91</v>
      </c>
      <c r="K4908" t="s">
        <v>131</v>
      </c>
      <c r="L4908">
        <v>475</v>
      </c>
      <c r="M4908">
        <v>1011740</v>
      </c>
      <c r="N4908">
        <v>213563</v>
      </c>
      <c r="O4908">
        <v>46789</v>
      </c>
      <c r="P4908">
        <v>124931</v>
      </c>
      <c r="Q4908" t="s">
        <v>93</v>
      </c>
      <c r="R4908">
        <v>521727</v>
      </c>
    </row>
    <row r="4909" spans="1:18" x14ac:dyDescent="0.25">
      <c r="A4909" t="s">
        <v>439</v>
      </c>
      <c r="B4909" t="s">
        <v>440</v>
      </c>
      <c r="C4909" t="s">
        <v>411</v>
      </c>
      <c r="D4909">
        <v>101</v>
      </c>
      <c r="E4909" t="s">
        <v>422</v>
      </c>
      <c r="F4909" t="s">
        <v>87</v>
      </c>
      <c r="G4909" t="s">
        <v>88</v>
      </c>
      <c r="H4909" t="s">
        <v>89</v>
      </c>
      <c r="I4909" t="s">
        <v>132</v>
      </c>
      <c r="J4909" t="s">
        <v>91</v>
      </c>
      <c r="K4909" t="s">
        <v>133</v>
      </c>
      <c r="L4909">
        <v>-40698</v>
      </c>
      <c r="M4909">
        <v>1011740</v>
      </c>
      <c r="N4909">
        <v>213563</v>
      </c>
      <c r="O4909">
        <v>46789</v>
      </c>
      <c r="P4909">
        <v>124931</v>
      </c>
      <c r="Q4909" t="s">
        <v>93</v>
      </c>
      <c r="R4909">
        <v>521727</v>
      </c>
    </row>
    <row r="4910" spans="1:18" x14ac:dyDescent="0.25">
      <c r="A4910" t="s">
        <v>439</v>
      </c>
      <c r="B4910" t="s">
        <v>440</v>
      </c>
      <c r="C4910" t="s">
        <v>411</v>
      </c>
      <c r="D4910">
        <v>101</v>
      </c>
      <c r="E4910" t="s">
        <v>422</v>
      </c>
      <c r="F4910" t="s">
        <v>87</v>
      </c>
      <c r="G4910" t="s">
        <v>88</v>
      </c>
      <c r="H4910" t="s">
        <v>89</v>
      </c>
      <c r="I4910" t="s">
        <v>134</v>
      </c>
      <c r="J4910" t="s">
        <v>91</v>
      </c>
      <c r="K4910" t="s">
        <v>135</v>
      </c>
      <c r="L4910">
        <v>107170</v>
      </c>
      <c r="M4910">
        <v>1011740</v>
      </c>
      <c r="N4910">
        <v>213563</v>
      </c>
      <c r="O4910">
        <v>46789</v>
      </c>
      <c r="P4910">
        <v>124931</v>
      </c>
      <c r="Q4910" t="s">
        <v>93</v>
      </c>
      <c r="R4910">
        <v>521727</v>
      </c>
    </row>
    <row r="4911" spans="1:18" x14ac:dyDescent="0.25">
      <c r="A4911" t="s">
        <v>439</v>
      </c>
      <c r="B4911" t="s">
        <v>440</v>
      </c>
      <c r="C4911" t="s">
        <v>411</v>
      </c>
      <c r="D4911">
        <v>101</v>
      </c>
      <c r="E4911" t="s">
        <v>422</v>
      </c>
      <c r="F4911" t="s">
        <v>87</v>
      </c>
      <c r="G4911" t="s">
        <v>88</v>
      </c>
      <c r="H4911" t="s">
        <v>89</v>
      </c>
      <c r="I4911" t="s">
        <v>136</v>
      </c>
      <c r="J4911" t="s">
        <v>91</v>
      </c>
      <c r="K4911" t="s">
        <v>137</v>
      </c>
      <c r="L4911">
        <v>200</v>
      </c>
      <c r="M4911">
        <v>1011740</v>
      </c>
      <c r="N4911">
        <v>213563</v>
      </c>
      <c r="O4911">
        <v>46789</v>
      </c>
      <c r="P4911">
        <v>124931</v>
      </c>
      <c r="Q4911" t="s">
        <v>93</v>
      </c>
      <c r="R4911">
        <v>521727</v>
      </c>
    </row>
    <row r="4912" spans="1:18" x14ac:dyDescent="0.25">
      <c r="A4912" t="s">
        <v>439</v>
      </c>
      <c r="B4912" t="s">
        <v>440</v>
      </c>
      <c r="C4912" t="s">
        <v>411</v>
      </c>
      <c r="D4912">
        <v>101</v>
      </c>
      <c r="E4912" t="s">
        <v>422</v>
      </c>
      <c r="F4912" t="s">
        <v>87</v>
      </c>
      <c r="G4912" t="s">
        <v>88</v>
      </c>
      <c r="H4912" t="s">
        <v>89</v>
      </c>
      <c r="I4912" t="s">
        <v>138</v>
      </c>
      <c r="J4912" t="s">
        <v>91</v>
      </c>
      <c r="K4912" t="s">
        <v>139</v>
      </c>
      <c r="L4912">
        <v>162349</v>
      </c>
      <c r="M4912">
        <v>1011740</v>
      </c>
      <c r="N4912">
        <v>213563</v>
      </c>
      <c r="O4912">
        <v>46789</v>
      </c>
      <c r="P4912">
        <v>124931</v>
      </c>
      <c r="Q4912" t="s">
        <v>93</v>
      </c>
      <c r="R4912">
        <v>521727</v>
      </c>
    </row>
    <row r="4913" spans="1:18" x14ac:dyDescent="0.25">
      <c r="A4913" t="s">
        <v>439</v>
      </c>
      <c r="B4913" t="s">
        <v>440</v>
      </c>
      <c r="C4913" t="s">
        <v>411</v>
      </c>
      <c r="D4913">
        <v>101</v>
      </c>
      <c r="E4913" t="s">
        <v>422</v>
      </c>
      <c r="F4913" t="s">
        <v>87</v>
      </c>
      <c r="G4913" t="s">
        <v>88</v>
      </c>
      <c r="H4913" t="s">
        <v>89</v>
      </c>
      <c r="I4913" t="s">
        <v>140</v>
      </c>
      <c r="J4913" t="s">
        <v>91</v>
      </c>
      <c r="K4913" t="s">
        <v>141</v>
      </c>
      <c r="L4913">
        <v>0</v>
      </c>
      <c r="M4913">
        <v>1011740</v>
      </c>
      <c r="N4913">
        <v>213563</v>
      </c>
      <c r="O4913">
        <v>46789</v>
      </c>
      <c r="P4913">
        <v>124931</v>
      </c>
      <c r="Q4913" t="s">
        <v>93</v>
      </c>
      <c r="R4913">
        <v>521727</v>
      </c>
    </row>
    <row r="4914" spans="1:18" x14ac:dyDescent="0.25">
      <c r="A4914" t="s">
        <v>439</v>
      </c>
      <c r="B4914" t="s">
        <v>440</v>
      </c>
      <c r="C4914" t="s">
        <v>411</v>
      </c>
      <c r="D4914">
        <v>101</v>
      </c>
      <c r="E4914" t="s">
        <v>422</v>
      </c>
      <c r="F4914" t="s">
        <v>87</v>
      </c>
      <c r="G4914" t="s">
        <v>88</v>
      </c>
      <c r="H4914" t="s">
        <v>89</v>
      </c>
      <c r="I4914" t="s">
        <v>142</v>
      </c>
      <c r="J4914" t="s">
        <v>91</v>
      </c>
      <c r="K4914" t="s">
        <v>143</v>
      </c>
      <c r="L4914">
        <v>0</v>
      </c>
      <c r="M4914">
        <v>1011740</v>
      </c>
      <c r="N4914">
        <v>213563</v>
      </c>
      <c r="O4914">
        <v>46789</v>
      </c>
      <c r="P4914">
        <v>124931</v>
      </c>
      <c r="Q4914" t="s">
        <v>93</v>
      </c>
      <c r="R4914">
        <v>521727</v>
      </c>
    </row>
    <row r="4915" spans="1:18" x14ac:dyDescent="0.25">
      <c r="A4915" t="s">
        <v>439</v>
      </c>
      <c r="B4915" t="s">
        <v>440</v>
      </c>
      <c r="C4915" t="s">
        <v>411</v>
      </c>
      <c r="D4915">
        <v>101</v>
      </c>
      <c r="E4915" t="s">
        <v>422</v>
      </c>
      <c r="F4915" t="s">
        <v>87</v>
      </c>
      <c r="G4915" t="s">
        <v>88</v>
      </c>
      <c r="H4915" t="s">
        <v>89</v>
      </c>
      <c r="I4915" t="s">
        <v>144</v>
      </c>
      <c r="J4915" t="s">
        <v>91</v>
      </c>
      <c r="K4915" t="s">
        <v>145</v>
      </c>
      <c r="L4915">
        <v>0</v>
      </c>
      <c r="M4915">
        <v>1011740</v>
      </c>
      <c r="N4915">
        <v>213563</v>
      </c>
      <c r="O4915">
        <v>46789</v>
      </c>
      <c r="P4915">
        <v>124931</v>
      </c>
      <c r="Q4915" t="s">
        <v>93</v>
      </c>
      <c r="R4915">
        <v>521727</v>
      </c>
    </row>
    <row r="4916" spans="1:18" x14ac:dyDescent="0.25">
      <c r="A4916" t="s">
        <v>439</v>
      </c>
      <c r="B4916" t="s">
        <v>440</v>
      </c>
      <c r="C4916" t="s">
        <v>411</v>
      </c>
      <c r="D4916">
        <v>101</v>
      </c>
      <c r="E4916" t="s">
        <v>422</v>
      </c>
      <c r="F4916" t="s">
        <v>87</v>
      </c>
      <c r="G4916" t="s">
        <v>88</v>
      </c>
      <c r="H4916" t="s">
        <v>89</v>
      </c>
      <c r="I4916" t="s">
        <v>146</v>
      </c>
      <c r="J4916" t="s">
        <v>91</v>
      </c>
      <c r="K4916" t="s">
        <v>147</v>
      </c>
      <c r="L4916">
        <v>0</v>
      </c>
      <c r="M4916">
        <v>1011740</v>
      </c>
      <c r="N4916">
        <v>213563</v>
      </c>
      <c r="O4916">
        <v>46789</v>
      </c>
      <c r="P4916">
        <v>124931</v>
      </c>
      <c r="Q4916" t="s">
        <v>93</v>
      </c>
      <c r="R4916">
        <v>521727</v>
      </c>
    </row>
    <row r="4917" spans="1:18" x14ac:dyDescent="0.25">
      <c r="A4917" t="s">
        <v>439</v>
      </c>
      <c r="B4917" t="s">
        <v>440</v>
      </c>
      <c r="C4917" t="s">
        <v>411</v>
      </c>
      <c r="D4917">
        <v>101</v>
      </c>
      <c r="E4917" t="s">
        <v>422</v>
      </c>
      <c r="F4917" t="s">
        <v>87</v>
      </c>
      <c r="G4917" t="s">
        <v>88</v>
      </c>
      <c r="H4917" t="s">
        <v>89</v>
      </c>
      <c r="I4917" t="s">
        <v>148</v>
      </c>
      <c r="J4917" t="s">
        <v>91</v>
      </c>
      <c r="K4917" t="s">
        <v>149</v>
      </c>
      <c r="L4917">
        <v>0</v>
      </c>
      <c r="M4917">
        <v>1011740</v>
      </c>
      <c r="N4917">
        <v>213563</v>
      </c>
      <c r="O4917">
        <v>46789</v>
      </c>
      <c r="P4917">
        <v>124931</v>
      </c>
      <c r="Q4917" t="s">
        <v>93</v>
      </c>
      <c r="R4917">
        <v>521727</v>
      </c>
    </row>
    <row r="4918" spans="1:18" x14ac:dyDescent="0.25">
      <c r="A4918" t="s">
        <v>439</v>
      </c>
      <c r="B4918" t="s">
        <v>440</v>
      </c>
      <c r="C4918" t="s">
        <v>411</v>
      </c>
      <c r="D4918">
        <v>101</v>
      </c>
      <c r="E4918" t="s">
        <v>422</v>
      </c>
      <c r="F4918" t="s">
        <v>87</v>
      </c>
      <c r="G4918" t="s">
        <v>88</v>
      </c>
      <c r="H4918" t="s">
        <v>89</v>
      </c>
      <c r="I4918" t="s">
        <v>150</v>
      </c>
      <c r="J4918" t="s">
        <v>91</v>
      </c>
      <c r="K4918" t="s">
        <v>151</v>
      </c>
      <c r="L4918">
        <v>2817</v>
      </c>
      <c r="M4918">
        <v>1011740</v>
      </c>
      <c r="N4918">
        <v>213563</v>
      </c>
      <c r="O4918">
        <v>46789</v>
      </c>
      <c r="P4918">
        <v>124931</v>
      </c>
      <c r="Q4918" t="s">
        <v>93</v>
      </c>
      <c r="R4918">
        <v>521727</v>
      </c>
    </row>
    <row r="4919" spans="1:18" x14ac:dyDescent="0.25">
      <c r="A4919" t="s">
        <v>439</v>
      </c>
      <c r="B4919" t="s">
        <v>440</v>
      </c>
      <c r="C4919" t="s">
        <v>411</v>
      </c>
      <c r="D4919">
        <v>101</v>
      </c>
      <c r="E4919" t="s">
        <v>422</v>
      </c>
      <c r="F4919" t="s">
        <v>87</v>
      </c>
      <c r="G4919" t="s">
        <v>88</v>
      </c>
      <c r="H4919" t="s">
        <v>89</v>
      </c>
      <c r="I4919" t="s">
        <v>152</v>
      </c>
      <c r="J4919" t="s">
        <v>91</v>
      </c>
      <c r="K4919" t="s">
        <v>153</v>
      </c>
      <c r="L4919">
        <v>1180</v>
      </c>
      <c r="M4919">
        <v>1011740</v>
      </c>
      <c r="N4919">
        <v>213563</v>
      </c>
      <c r="O4919">
        <v>46789</v>
      </c>
      <c r="P4919">
        <v>124931</v>
      </c>
      <c r="Q4919" t="s">
        <v>93</v>
      </c>
      <c r="R4919">
        <v>521727</v>
      </c>
    </row>
    <row r="4920" spans="1:18" x14ac:dyDescent="0.25">
      <c r="A4920" t="s">
        <v>439</v>
      </c>
      <c r="B4920" t="s">
        <v>440</v>
      </c>
      <c r="C4920" t="s">
        <v>411</v>
      </c>
      <c r="D4920">
        <v>101</v>
      </c>
      <c r="E4920" t="s">
        <v>422</v>
      </c>
      <c r="F4920" t="s">
        <v>87</v>
      </c>
      <c r="G4920" t="s">
        <v>88</v>
      </c>
      <c r="H4920" t="s">
        <v>89</v>
      </c>
      <c r="I4920" t="s">
        <v>154</v>
      </c>
      <c r="J4920" t="s">
        <v>91</v>
      </c>
      <c r="K4920" t="s">
        <v>155</v>
      </c>
      <c r="L4920">
        <v>0</v>
      </c>
      <c r="M4920">
        <v>1011740</v>
      </c>
      <c r="N4920">
        <v>213563</v>
      </c>
      <c r="O4920">
        <v>46789</v>
      </c>
      <c r="P4920">
        <v>124931</v>
      </c>
      <c r="Q4920" t="s">
        <v>93</v>
      </c>
      <c r="R4920">
        <v>521727</v>
      </c>
    </row>
    <row r="4921" spans="1:18" x14ac:dyDescent="0.25">
      <c r="A4921" t="s">
        <v>439</v>
      </c>
      <c r="B4921" t="s">
        <v>440</v>
      </c>
      <c r="C4921" t="s">
        <v>411</v>
      </c>
      <c r="D4921">
        <v>101</v>
      </c>
      <c r="E4921" t="s">
        <v>422</v>
      </c>
      <c r="F4921" t="s">
        <v>87</v>
      </c>
      <c r="G4921" t="s">
        <v>88</v>
      </c>
      <c r="H4921" t="s">
        <v>89</v>
      </c>
      <c r="I4921" t="s">
        <v>156</v>
      </c>
      <c r="J4921" t="s">
        <v>91</v>
      </c>
      <c r="K4921" t="s">
        <v>157</v>
      </c>
      <c r="L4921">
        <v>800</v>
      </c>
      <c r="M4921">
        <v>1011740</v>
      </c>
      <c r="N4921">
        <v>213563</v>
      </c>
      <c r="O4921">
        <v>46789</v>
      </c>
      <c r="P4921">
        <v>124931</v>
      </c>
      <c r="Q4921" t="s">
        <v>93</v>
      </c>
      <c r="R4921">
        <v>521727</v>
      </c>
    </row>
    <row r="4922" spans="1:18" x14ac:dyDescent="0.25">
      <c r="A4922" t="s">
        <v>439</v>
      </c>
      <c r="B4922" t="s">
        <v>440</v>
      </c>
      <c r="C4922" t="s">
        <v>411</v>
      </c>
      <c r="D4922">
        <v>101</v>
      </c>
      <c r="E4922" t="s">
        <v>422</v>
      </c>
      <c r="F4922" t="s">
        <v>87</v>
      </c>
      <c r="G4922" t="s">
        <v>88</v>
      </c>
      <c r="H4922" t="s">
        <v>89</v>
      </c>
      <c r="I4922" t="s">
        <v>158</v>
      </c>
      <c r="J4922" t="s">
        <v>91</v>
      </c>
      <c r="K4922" t="s">
        <v>159</v>
      </c>
      <c r="L4922">
        <v>1560</v>
      </c>
      <c r="M4922">
        <v>1011740</v>
      </c>
      <c r="N4922">
        <v>213563</v>
      </c>
      <c r="O4922">
        <v>46789</v>
      </c>
      <c r="P4922">
        <v>124931</v>
      </c>
      <c r="Q4922" t="s">
        <v>93</v>
      </c>
      <c r="R4922">
        <v>521727</v>
      </c>
    </row>
    <row r="4923" spans="1:18" x14ac:dyDescent="0.25">
      <c r="A4923" t="s">
        <v>439</v>
      </c>
      <c r="B4923" t="s">
        <v>440</v>
      </c>
      <c r="C4923" t="s">
        <v>411</v>
      </c>
      <c r="D4923">
        <v>101</v>
      </c>
      <c r="E4923" t="s">
        <v>422</v>
      </c>
      <c r="F4923" t="s">
        <v>87</v>
      </c>
      <c r="G4923" t="s">
        <v>88</v>
      </c>
      <c r="H4923" t="s">
        <v>89</v>
      </c>
      <c r="I4923" t="s">
        <v>160</v>
      </c>
      <c r="J4923" t="s">
        <v>91</v>
      </c>
      <c r="K4923" t="s">
        <v>161</v>
      </c>
      <c r="L4923">
        <v>1550</v>
      </c>
      <c r="M4923">
        <v>1011740</v>
      </c>
      <c r="N4923">
        <v>213563</v>
      </c>
      <c r="O4923">
        <v>46789</v>
      </c>
      <c r="P4923">
        <v>124931</v>
      </c>
      <c r="Q4923" t="s">
        <v>93</v>
      </c>
      <c r="R4923">
        <v>521727</v>
      </c>
    </row>
    <row r="4924" spans="1:18" x14ac:dyDescent="0.25">
      <c r="A4924" t="s">
        <v>439</v>
      </c>
      <c r="B4924" t="s">
        <v>440</v>
      </c>
      <c r="C4924" t="s">
        <v>411</v>
      </c>
      <c r="D4924">
        <v>101</v>
      </c>
      <c r="E4924" t="s">
        <v>422</v>
      </c>
      <c r="F4924" t="s">
        <v>87</v>
      </c>
      <c r="G4924" t="s">
        <v>88</v>
      </c>
      <c r="H4924" t="s">
        <v>89</v>
      </c>
      <c r="I4924" t="s">
        <v>162</v>
      </c>
      <c r="J4924" t="s">
        <v>91</v>
      </c>
      <c r="K4924" t="s">
        <v>163</v>
      </c>
      <c r="L4924">
        <v>80</v>
      </c>
      <c r="M4924">
        <v>1011740</v>
      </c>
      <c r="N4924">
        <v>213563</v>
      </c>
      <c r="O4924">
        <v>46789</v>
      </c>
      <c r="P4924">
        <v>124931</v>
      </c>
      <c r="Q4924" t="s">
        <v>93</v>
      </c>
      <c r="R4924">
        <v>521727</v>
      </c>
    </row>
    <row r="4925" spans="1:18" x14ac:dyDescent="0.25">
      <c r="A4925" t="s">
        <v>439</v>
      </c>
      <c r="B4925" t="s">
        <v>440</v>
      </c>
      <c r="C4925" t="s">
        <v>411</v>
      </c>
      <c r="D4925">
        <v>101</v>
      </c>
      <c r="E4925" t="s">
        <v>422</v>
      </c>
      <c r="F4925" t="s">
        <v>87</v>
      </c>
      <c r="G4925" t="s">
        <v>88</v>
      </c>
      <c r="H4925" t="s">
        <v>89</v>
      </c>
      <c r="I4925" t="s">
        <v>164</v>
      </c>
      <c r="J4925" t="s">
        <v>91</v>
      </c>
      <c r="K4925" t="s">
        <v>165</v>
      </c>
      <c r="L4925">
        <v>3800</v>
      </c>
      <c r="M4925">
        <v>1011740</v>
      </c>
      <c r="N4925">
        <v>213563</v>
      </c>
      <c r="O4925">
        <v>46789</v>
      </c>
      <c r="P4925">
        <v>124931</v>
      </c>
      <c r="Q4925" t="s">
        <v>93</v>
      </c>
      <c r="R4925">
        <v>521727</v>
      </c>
    </row>
    <row r="4926" spans="1:18" x14ac:dyDescent="0.25">
      <c r="A4926" t="s">
        <v>439</v>
      </c>
      <c r="B4926" t="s">
        <v>440</v>
      </c>
      <c r="C4926" t="s">
        <v>411</v>
      </c>
      <c r="D4926">
        <v>101</v>
      </c>
      <c r="E4926" t="s">
        <v>422</v>
      </c>
      <c r="F4926" t="s">
        <v>87</v>
      </c>
      <c r="G4926" t="s">
        <v>88</v>
      </c>
      <c r="H4926" t="s">
        <v>89</v>
      </c>
      <c r="I4926" t="s">
        <v>166</v>
      </c>
      <c r="J4926" t="s">
        <v>91</v>
      </c>
      <c r="K4926" t="s">
        <v>167</v>
      </c>
      <c r="L4926">
        <v>0</v>
      </c>
      <c r="M4926">
        <v>1011740</v>
      </c>
      <c r="N4926">
        <v>213563</v>
      </c>
      <c r="O4926">
        <v>46789</v>
      </c>
      <c r="P4926">
        <v>124931</v>
      </c>
      <c r="Q4926" t="s">
        <v>93</v>
      </c>
      <c r="R4926">
        <v>521727</v>
      </c>
    </row>
    <row r="4927" spans="1:18" x14ac:dyDescent="0.25">
      <c r="A4927" t="s">
        <v>439</v>
      </c>
      <c r="B4927" t="s">
        <v>440</v>
      </c>
      <c r="C4927" t="s">
        <v>411</v>
      </c>
      <c r="D4927">
        <v>101</v>
      </c>
      <c r="E4927" t="s">
        <v>422</v>
      </c>
      <c r="F4927" t="s">
        <v>87</v>
      </c>
      <c r="G4927" t="s">
        <v>88</v>
      </c>
      <c r="H4927" t="s">
        <v>89</v>
      </c>
      <c r="I4927" t="s">
        <v>168</v>
      </c>
      <c r="J4927" t="s">
        <v>91</v>
      </c>
      <c r="K4927" t="s">
        <v>169</v>
      </c>
      <c r="L4927">
        <v>1260</v>
      </c>
      <c r="M4927">
        <v>1011740</v>
      </c>
      <c r="N4927">
        <v>213563</v>
      </c>
      <c r="O4927">
        <v>46789</v>
      </c>
      <c r="P4927">
        <v>124931</v>
      </c>
      <c r="Q4927" t="s">
        <v>93</v>
      </c>
      <c r="R4927">
        <v>521727</v>
      </c>
    </row>
    <row r="4928" spans="1:18" x14ac:dyDescent="0.25">
      <c r="A4928" t="s">
        <v>439</v>
      </c>
      <c r="B4928" t="s">
        <v>440</v>
      </c>
      <c r="C4928" t="s">
        <v>411</v>
      </c>
      <c r="D4928">
        <v>101</v>
      </c>
      <c r="E4928" t="s">
        <v>422</v>
      </c>
      <c r="F4928" t="s">
        <v>87</v>
      </c>
      <c r="G4928" t="s">
        <v>88</v>
      </c>
      <c r="H4928" t="s">
        <v>89</v>
      </c>
      <c r="I4928" t="s">
        <v>170</v>
      </c>
      <c r="J4928" t="s">
        <v>91</v>
      </c>
      <c r="K4928" t="s">
        <v>171</v>
      </c>
      <c r="L4928">
        <v>2356</v>
      </c>
      <c r="M4928">
        <v>1011740</v>
      </c>
      <c r="N4928">
        <v>213563</v>
      </c>
      <c r="O4928">
        <v>46789</v>
      </c>
      <c r="P4928">
        <v>124931</v>
      </c>
      <c r="Q4928" t="s">
        <v>93</v>
      </c>
      <c r="R4928">
        <v>521727</v>
      </c>
    </row>
    <row r="4929" spans="1:18" x14ac:dyDescent="0.25">
      <c r="A4929" t="s">
        <v>439</v>
      </c>
      <c r="B4929" t="s">
        <v>440</v>
      </c>
      <c r="C4929" t="s">
        <v>411</v>
      </c>
      <c r="D4929">
        <v>101</v>
      </c>
      <c r="E4929" t="s">
        <v>422</v>
      </c>
      <c r="F4929" t="s">
        <v>87</v>
      </c>
      <c r="G4929" t="s">
        <v>88</v>
      </c>
      <c r="H4929" t="s">
        <v>89</v>
      </c>
      <c r="I4929" t="s">
        <v>172</v>
      </c>
      <c r="J4929" t="s">
        <v>91</v>
      </c>
      <c r="K4929" t="s">
        <v>173</v>
      </c>
      <c r="L4929">
        <v>1800</v>
      </c>
      <c r="M4929">
        <v>1011740</v>
      </c>
      <c r="N4929">
        <v>213563</v>
      </c>
      <c r="O4929">
        <v>46789</v>
      </c>
      <c r="P4929">
        <v>124931</v>
      </c>
      <c r="Q4929" t="s">
        <v>93</v>
      </c>
      <c r="R4929">
        <v>521727</v>
      </c>
    </row>
    <row r="4930" spans="1:18" x14ac:dyDescent="0.25">
      <c r="A4930" t="s">
        <v>439</v>
      </c>
      <c r="B4930" t="s">
        <v>440</v>
      </c>
      <c r="C4930" t="s">
        <v>411</v>
      </c>
      <c r="D4930">
        <v>101</v>
      </c>
      <c r="E4930" t="s">
        <v>422</v>
      </c>
      <c r="F4930" t="s">
        <v>87</v>
      </c>
      <c r="G4930" t="s">
        <v>88</v>
      </c>
      <c r="H4930" t="s">
        <v>89</v>
      </c>
      <c r="I4930" t="s">
        <v>174</v>
      </c>
      <c r="J4930" t="s">
        <v>91</v>
      </c>
      <c r="K4930" t="s">
        <v>175</v>
      </c>
      <c r="L4930">
        <v>0</v>
      </c>
      <c r="M4930">
        <v>1011740</v>
      </c>
      <c r="N4930">
        <v>213563</v>
      </c>
      <c r="O4930">
        <v>46789</v>
      </c>
      <c r="P4930">
        <v>124931</v>
      </c>
      <c r="Q4930" t="s">
        <v>93</v>
      </c>
      <c r="R4930">
        <v>521727</v>
      </c>
    </row>
    <row r="4931" spans="1:18" x14ac:dyDescent="0.25">
      <c r="A4931" t="s">
        <v>439</v>
      </c>
      <c r="B4931" t="s">
        <v>440</v>
      </c>
      <c r="C4931" t="s">
        <v>411</v>
      </c>
      <c r="D4931">
        <v>101</v>
      </c>
      <c r="E4931" t="s">
        <v>422</v>
      </c>
      <c r="F4931" t="s">
        <v>87</v>
      </c>
      <c r="G4931" t="s">
        <v>88</v>
      </c>
      <c r="H4931" t="s">
        <v>89</v>
      </c>
      <c r="I4931" t="s">
        <v>176</v>
      </c>
      <c r="J4931" t="s">
        <v>91</v>
      </c>
      <c r="K4931" t="s">
        <v>177</v>
      </c>
      <c r="L4931">
        <v>0</v>
      </c>
      <c r="M4931">
        <v>1011740</v>
      </c>
      <c r="N4931">
        <v>213563</v>
      </c>
      <c r="O4931">
        <v>46789</v>
      </c>
      <c r="P4931">
        <v>124931</v>
      </c>
      <c r="Q4931" t="s">
        <v>93</v>
      </c>
      <c r="R4931">
        <v>521727</v>
      </c>
    </row>
    <row r="4932" spans="1:18" x14ac:dyDescent="0.25">
      <c r="A4932" t="s">
        <v>439</v>
      </c>
      <c r="B4932" t="s">
        <v>440</v>
      </c>
      <c r="C4932" t="s">
        <v>411</v>
      </c>
      <c r="D4932">
        <v>101</v>
      </c>
      <c r="E4932" t="s">
        <v>422</v>
      </c>
      <c r="F4932" t="s">
        <v>87</v>
      </c>
      <c r="G4932" t="s">
        <v>88</v>
      </c>
      <c r="H4932" t="s">
        <v>89</v>
      </c>
      <c r="I4932" t="s">
        <v>178</v>
      </c>
      <c r="J4932" t="s">
        <v>91</v>
      </c>
      <c r="K4932" t="s">
        <v>179</v>
      </c>
      <c r="L4932">
        <v>8484</v>
      </c>
      <c r="M4932">
        <v>1011740</v>
      </c>
      <c r="N4932">
        <v>213563</v>
      </c>
      <c r="O4932">
        <v>46789</v>
      </c>
      <c r="P4932">
        <v>124931</v>
      </c>
      <c r="Q4932" t="s">
        <v>93</v>
      </c>
      <c r="R4932">
        <v>521727</v>
      </c>
    </row>
    <row r="4933" spans="1:18" x14ac:dyDescent="0.25">
      <c r="A4933" t="s">
        <v>439</v>
      </c>
      <c r="B4933" t="s">
        <v>440</v>
      </c>
      <c r="C4933" t="s">
        <v>411</v>
      </c>
      <c r="D4933">
        <v>101</v>
      </c>
      <c r="E4933" t="s">
        <v>422</v>
      </c>
      <c r="F4933" t="s">
        <v>87</v>
      </c>
      <c r="G4933" t="s">
        <v>88</v>
      </c>
      <c r="H4933" t="s">
        <v>89</v>
      </c>
      <c r="I4933" t="s">
        <v>180</v>
      </c>
      <c r="J4933" t="s">
        <v>91</v>
      </c>
      <c r="K4933" t="s">
        <v>181</v>
      </c>
      <c r="L4933">
        <v>37006</v>
      </c>
      <c r="M4933">
        <v>1011740</v>
      </c>
      <c r="N4933">
        <v>213563</v>
      </c>
      <c r="O4933">
        <v>46789</v>
      </c>
      <c r="P4933">
        <v>124931</v>
      </c>
      <c r="Q4933" t="s">
        <v>93</v>
      </c>
      <c r="R4933">
        <v>521727</v>
      </c>
    </row>
    <row r="4934" spans="1:18" x14ac:dyDescent="0.25">
      <c r="A4934" t="s">
        <v>439</v>
      </c>
      <c r="B4934" t="s">
        <v>440</v>
      </c>
      <c r="C4934" t="s">
        <v>411</v>
      </c>
      <c r="D4934">
        <v>101</v>
      </c>
      <c r="E4934" t="s">
        <v>422</v>
      </c>
      <c r="F4934" t="s">
        <v>87</v>
      </c>
      <c r="G4934" t="s">
        <v>88</v>
      </c>
      <c r="H4934" t="s">
        <v>89</v>
      </c>
      <c r="I4934" t="s">
        <v>182</v>
      </c>
      <c r="J4934" t="s">
        <v>91</v>
      </c>
      <c r="K4934" t="s">
        <v>183</v>
      </c>
      <c r="L4934">
        <v>0</v>
      </c>
      <c r="M4934">
        <v>1011740</v>
      </c>
      <c r="N4934">
        <v>213563</v>
      </c>
      <c r="O4934">
        <v>46789</v>
      </c>
      <c r="P4934">
        <v>124931</v>
      </c>
      <c r="Q4934" t="s">
        <v>93</v>
      </c>
      <c r="R4934">
        <v>521727</v>
      </c>
    </row>
    <row r="4935" spans="1:18" x14ac:dyDescent="0.25">
      <c r="A4935" t="s">
        <v>439</v>
      </c>
      <c r="B4935" t="s">
        <v>440</v>
      </c>
      <c r="C4935" t="s">
        <v>411</v>
      </c>
      <c r="D4935">
        <v>101</v>
      </c>
      <c r="E4935" t="s">
        <v>422</v>
      </c>
      <c r="F4935" t="s">
        <v>87</v>
      </c>
      <c r="G4935" t="s">
        <v>88</v>
      </c>
      <c r="H4935" t="s">
        <v>89</v>
      </c>
      <c r="I4935" t="s">
        <v>184</v>
      </c>
      <c r="J4935" t="s">
        <v>91</v>
      </c>
      <c r="K4935" t="s">
        <v>185</v>
      </c>
      <c r="L4935">
        <v>0</v>
      </c>
      <c r="M4935">
        <v>1011740</v>
      </c>
      <c r="N4935">
        <v>213563</v>
      </c>
      <c r="O4935">
        <v>46789</v>
      </c>
      <c r="P4935">
        <v>124931</v>
      </c>
      <c r="Q4935" t="s">
        <v>93</v>
      </c>
      <c r="R4935">
        <v>521727</v>
      </c>
    </row>
    <row r="4936" spans="1:18" x14ac:dyDescent="0.25">
      <c r="A4936" t="s">
        <v>439</v>
      </c>
      <c r="B4936" t="s">
        <v>440</v>
      </c>
      <c r="C4936" t="s">
        <v>411</v>
      </c>
      <c r="D4936">
        <v>101</v>
      </c>
      <c r="E4936" t="s">
        <v>422</v>
      </c>
      <c r="F4936" t="s">
        <v>87</v>
      </c>
      <c r="G4936" t="s">
        <v>88</v>
      </c>
      <c r="H4936" t="s">
        <v>89</v>
      </c>
      <c r="I4936" t="s">
        <v>186</v>
      </c>
      <c r="J4936" t="s">
        <v>91</v>
      </c>
      <c r="K4936" t="s">
        <v>187</v>
      </c>
      <c r="L4936">
        <v>0</v>
      </c>
      <c r="M4936">
        <v>1011740</v>
      </c>
      <c r="N4936">
        <v>213563</v>
      </c>
      <c r="O4936">
        <v>46789</v>
      </c>
      <c r="P4936">
        <v>124931</v>
      </c>
      <c r="Q4936" t="s">
        <v>93</v>
      </c>
      <c r="R4936">
        <v>521727</v>
      </c>
    </row>
    <row r="4937" spans="1:18" x14ac:dyDescent="0.25">
      <c r="A4937" t="s">
        <v>439</v>
      </c>
      <c r="B4937" t="s">
        <v>440</v>
      </c>
      <c r="C4937" t="s">
        <v>411</v>
      </c>
      <c r="D4937">
        <v>101</v>
      </c>
      <c r="E4937" t="s">
        <v>422</v>
      </c>
      <c r="F4937" t="s">
        <v>87</v>
      </c>
      <c r="G4937" t="s">
        <v>88</v>
      </c>
      <c r="H4937" t="s">
        <v>89</v>
      </c>
      <c r="I4937" t="s">
        <v>188</v>
      </c>
      <c r="J4937" t="s">
        <v>91</v>
      </c>
      <c r="K4937" t="s">
        <v>189</v>
      </c>
      <c r="L4937">
        <v>0</v>
      </c>
      <c r="M4937">
        <v>1011740</v>
      </c>
      <c r="N4937">
        <v>213563</v>
      </c>
      <c r="O4937">
        <v>46789</v>
      </c>
      <c r="P4937">
        <v>124931</v>
      </c>
      <c r="Q4937" t="s">
        <v>93</v>
      </c>
      <c r="R4937">
        <v>521727</v>
      </c>
    </row>
    <row r="4938" spans="1:18" x14ac:dyDescent="0.25">
      <c r="A4938" t="s">
        <v>439</v>
      </c>
      <c r="B4938" t="s">
        <v>440</v>
      </c>
      <c r="C4938" t="s">
        <v>411</v>
      </c>
      <c r="D4938">
        <v>101</v>
      </c>
      <c r="E4938" t="s">
        <v>422</v>
      </c>
      <c r="F4938" t="s">
        <v>87</v>
      </c>
      <c r="G4938" t="s">
        <v>88</v>
      </c>
      <c r="H4938" t="s">
        <v>89</v>
      </c>
      <c r="I4938" t="s">
        <v>190</v>
      </c>
      <c r="J4938" t="s">
        <v>91</v>
      </c>
      <c r="K4938" t="s">
        <v>191</v>
      </c>
      <c r="L4938">
        <v>900</v>
      </c>
      <c r="M4938">
        <v>1011740</v>
      </c>
      <c r="N4938">
        <v>213563</v>
      </c>
      <c r="O4938">
        <v>46789</v>
      </c>
      <c r="P4938">
        <v>124931</v>
      </c>
      <c r="Q4938" t="s">
        <v>93</v>
      </c>
      <c r="R4938">
        <v>521727</v>
      </c>
    </row>
    <row r="4939" spans="1:18" x14ac:dyDescent="0.25">
      <c r="A4939" t="s">
        <v>439</v>
      </c>
      <c r="B4939" t="s">
        <v>440</v>
      </c>
      <c r="C4939" t="s">
        <v>411</v>
      </c>
      <c r="D4939">
        <v>101</v>
      </c>
      <c r="E4939" t="s">
        <v>422</v>
      </c>
      <c r="F4939" t="s">
        <v>87</v>
      </c>
      <c r="G4939" t="s">
        <v>88</v>
      </c>
      <c r="H4939" t="s">
        <v>89</v>
      </c>
      <c r="I4939" t="s">
        <v>192</v>
      </c>
      <c r="J4939" t="s">
        <v>91</v>
      </c>
      <c r="K4939" t="s">
        <v>193</v>
      </c>
      <c r="L4939">
        <v>5346</v>
      </c>
      <c r="M4939">
        <v>1011740</v>
      </c>
      <c r="N4939">
        <v>213563</v>
      </c>
      <c r="O4939">
        <v>46789</v>
      </c>
      <c r="P4939">
        <v>124931</v>
      </c>
      <c r="Q4939" t="s">
        <v>93</v>
      </c>
      <c r="R4939">
        <v>521727</v>
      </c>
    </row>
    <row r="4940" spans="1:18" x14ac:dyDescent="0.25">
      <c r="A4940" t="s">
        <v>439</v>
      </c>
      <c r="B4940" t="s">
        <v>440</v>
      </c>
      <c r="C4940" t="s">
        <v>411</v>
      </c>
      <c r="D4940">
        <v>101</v>
      </c>
      <c r="E4940" t="s">
        <v>422</v>
      </c>
      <c r="F4940" t="s">
        <v>87</v>
      </c>
      <c r="G4940" t="s">
        <v>88</v>
      </c>
      <c r="H4940" t="s">
        <v>89</v>
      </c>
      <c r="I4940" t="s">
        <v>194</v>
      </c>
      <c r="J4940" t="s">
        <v>91</v>
      </c>
      <c r="K4940" t="s">
        <v>195</v>
      </c>
      <c r="L4940">
        <v>32469</v>
      </c>
      <c r="M4940">
        <v>1011740</v>
      </c>
      <c r="N4940">
        <v>213563</v>
      </c>
      <c r="O4940">
        <v>46789</v>
      </c>
      <c r="P4940">
        <v>124931</v>
      </c>
      <c r="Q4940" t="s">
        <v>93</v>
      </c>
      <c r="R4940">
        <v>521727</v>
      </c>
    </row>
    <row r="4941" spans="1:18" x14ac:dyDescent="0.25">
      <c r="A4941" t="s">
        <v>439</v>
      </c>
      <c r="B4941" t="s">
        <v>440</v>
      </c>
      <c r="C4941" t="s">
        <v>411</v>
      </c>
      <c r="D4941">
        <v>101</v>
      </c>
      <c r="E4941" t="s">
        <v>422</v>
      </c>
      <c r="F4941" t="s">
        <v>87</v>
      </c>
      <c r="G4941" t="s">
        <v>88</v>
      </c>
      <c r="H4941" t="s">
        <v>89</v>
      </c>
      <c r="I4941" t="s">
        <v>196</v>
      </c>
      <c r="J4941" t="s">
        <v>91</v>
      </c>
      <c r="K4941" t="s">
        <v>197</v>
      </c>
      <c r="L4941">
        <v>47386</v>
      </c>
      <c r="M4941">
        <v>1011740</v>
      </c>
      <c r="N4941">
        <v>213563</v>
      </c>
      <c r="O4941">
        <v>46789</v>
      </c>
      <c r="P4941">
        <v>124931</v>
      </c>
      <c r="Q4941" t="s">
        <v>93</v>
      </c>
      <c r="R4941">
        <v>521727</v>
      </c>
    </row>
    <row r="4942" spans="1:18" x14ac:dyDescent="0.25">
      <c r="A4942" t="s">
        <v>439</v>
      </c>
      <c r="B4942" t="s">
        <v>440</v>
      </c>
      <c r="C4942" t="s">
        <v>411</v>
      </c>
      <c r="D4942">
        <v>101</v>
      </c>
      <c r="E4942" t="s">
        <v>422</v>
      </c>
      <c r="F4942" t="s">
        <v>87</v>
      </c>
      <c r="G4942" t="s">
        <v>88</v>
      </c>
      <c r="H4942" t="s">
        <v>89</v>
      </c>
      <c r="I4942" t="s">
        <v>198</v>
      </c>
      <c r="J4942" t="s">
        <v>91</v>
      </c>
      <c r="K4942" t="s">
        <v>199</v>
      </c>
      <c r="L4942">
        <v>2138</v>
      </c>
      <c r="M4942">
        <v>1011740</v>
      </c>
      <c r="N4942">
        <v>213563</v>
      </c>
      <c r="O4942">
        <v>46789</v>
      </c>
      <c r="P4942">
        <v>124931</v>
      </c>
      <c r="Q4942" t="s">
        <v>93</v>
      </c>
      <c r="R4942">
        <v>521727</v>
      </c>
    </row>
    <row r="4943" spans="1:18" x14ac:dyDescent="0.25">
      <c r="A4943" t="s">
        <v>439</v>
      </c>
      <c r="B4943" t="s">
        <v>440</v>
      </c>
      <c r="C4943" t="s">
        <v>411</v>
      </c>
      <c r="D4943">
        <v>101</v>
      </c>
      <c r="E4943" t="s">
        <v>422</v>
      </c>
      <c r="F4943" t="s">
        <v>87</v>
      </c>
      <c r="G4943" t="s">
        <v>88</v>
      </c>
      <c r="H4943" t="s">
        <v>89</v>
      </c>
      <c r="I4943" t="s">
        <v>200</v>
      </c>
      <c r="J4943" t="s">
        <v>91</v>
      </c>
      <c r="K4943" t="s">
        <v>201</v>
      </c>
      <c r="L4943">
        <v>15296</v>
      </c>
      <c r="M4943">
        <v>1011740</v>
      </c>
      <c r="N4943">
        <v>213563</v>
      </c>
      <c r="O4943">
        <v>46789</v>
      </c>
      <c r="P4943">
        <v>124931</v>
      </c>
      <c r="Q4943" t="s">
        <v>93</v>
      </c>
      <c r="R4943">
        <v>521727</v>
      </c>
    </row>
    <row r="4944" spans="1:18" x14ac:dyDescent="0.25">
      <c r="A4944" t="s">
        <v>439</v>
      </c>
      <c r="B4944" t="s">
        <v>440</v>
      </c>
      <c r="C4944" t="s">
        <v>411</v>
      </c>
      <c r="D4944">
        <v>101</v>
      </c>
      <c r="E4944" t="s">
        <v>422</v>
      </c>
      <c r="F4944" t="s">
        <v>87</v>
      </c>
      <c r="G4944" t="s">
        <v>88</v>
      </c>
      <c r="H4944" t="s">
        <v>89</v>
      </c>
      <c r="I4944" t="s">
        <v>202</v>
      </c>
      <c r="J4944" t="s">
        <v>91</v>
      </c>
      <c r="K4944" t="s">
        <v>203</v>
      </c>
      <c r="L4944">
        <v>1992</v>
      </c>
      <c r="M4944">
        <v>1011740</v>
      </c>
      <c r="N4944">
        <v>213563</v>
      </c>
      <c r="O4944">
        <v>46789</v>
      </c>
      <c r="P4944">
        <v>124931</v>
      </c>
      <c r="Q4944" t="s">
        <v>93</v>
      </c>
      <c r="R4944">
        <v>521727</v>
      </c>
    </row>
    <row r="4945" spans="1:18" x14ac:dyDescent="0.25">
      <c r="A4945" t="s">
        <v>439</v>
      </c>
      <c r="B4945" t="s">
        <v>440</v>
      </c>
      <c r="C4945" t="s">
        <v>411</v>
      </c>
      <c r="D4945">
        <v>101</v>
      </c>
      <c r="E4945" t="s">
        <v>422</v>
      </c>
      <c r="F4945" t="s">
        <v>87</v>
      </c>
      <c r="G4945" t="s">
        <v>88</v>
      </c>
      <c r="H4945" t="s">
        <v>89</v>
      </c>
      <c r="I4945" t="s">
        <v>204</v>
      </c>
      <c r="J4945" t="s">
        <v>91</v>
      </c>
      <c r="K4945" t="s">
        <v>205</v>
      </c>
      <c r="L4945">
        <v>0</v>
      </c>
      <c r="M4945">
        <v>1011740</v>
      </c>
      <c r="N4945">
        <v>213563</v>
      </c>
      <c r="O4945">
        <v>46789</v>
      </c>
      <c r="P4945">
        <v>124931</v>
      </c>
      <c r="Q4945" t="s">
        <v>93</v>
      </c>
      <c r="R4945">
        <v>521727</v>
      </c>
    </row>
    <row r="4946" spans="1:18" x14ac:dyDescent="0.25">
      <c r="A4946" t="s">
        <v>439</v>
      </c>
      <c r="B4946" t="s">
        <v>440</v>
      </c>
      <c r="C4946" t="s">
        <v>411</v>
      </c>
      <c r="D4946">
        <v>101</v>
      </c>
      <c r="E4946" t="s">
        <v>422</v>
      </c>
      <c r="F4946" t="s">
        <v>87</v>
      </c>
      <c r="G4946" t="s">
        <v>88</v>
      </c>
      <c r="H4946" t="s">
        <v>89</v>
      </c>
      <c r="I4946" t="s">
        <v>206</v>
      </c>
      <c r="J4946" t="s">
        <v>91</v>
      </c>
      <c r="K4946" t="s">
        <v>207</v>
      </c>
      <c r="L4946">
        <v>1850</v>
      </c>
      <c r="M4946">
        <v>1011740</v>
      </c>
      <c r="N4946">
        <v>213563</v>
      </c>
      <c r="O4946">
        <v>46789</v>
      </c>
      <c r="P4946">
        <v>124931</v>
      </c>
      <c r="Q4946" t="s">
        <v>93</v>
      </c>
      <c r="R4946">
        <v>521727</v>
      </c>
    </row>
    <row r="4947" spans="1:18" x14ac:dyDescent="0.25">
      <c r="A4947" t="s">
        <v>439</v>
      </c>
      <c r="B4947" t="s">
        <v>440</v>
      </c>
      <c r="C4947" t="s">
        <v>411</v>
      </c>
      <c r="D4947">
        <v>101</v>
      </c>
      <c r="E4947" t="s">
        <v>422</v>
      </c>
      <c r="F4947" t="s">
        <v>87</v>
      </c>
      <c r="G4947" t="s">
        <v>88</v>
      </c>
      <c r="H4947" t="s">
        <v>89</v>
      </c>
      <c r="I4947" t="s">
        <v>208</v>
      </c>
      <c r="J4947" t="s">
        <v>91</v>
      </c>
      <c r="K4947" t="s">
        <v>209</v>
      </c>
      <c r="L4947">
        <v>552</v>
      </c>
      <c r="M4947">
        <v>1011740</v>
      </c>
      <c r="N4947">
        <v>213563</v>
      </c>
      <c r="O4947">
        <v>46789</v>
      </c>
      <c r="P4947">
        <v>124931</v>
      </c>
      <c r="Q4947" t="s">
        <v>93</v>
      </c>
      <c r="R4947">
        <v>521727</v>
      </c>
    </row>
    <row r="4948" spans="1:18" x14ac:dyDescent="0.25">
      <c r="A4948" t="s">
        <v>439</v>
      </c>
      <c r="B4948" t="s">
        <v>440</v>
      </c>
      <c r="C4948" t="s">
        <v>411</v>
      </c>
      <c r="D4948">
        <v>101</v>
      </c>
      <c r="E4948" t="s">
        <v>422</v>
      </c>
      <c r="F4948" t="s">
        <v>87</v>
      </c>
      <c r="G4948" t="s">
        <v>88</v>
      </c>
      <c r="H4948" t="s">
        <v>89</v>
      </c>
      <c r="I4948" t="s">
        <v>210</v>
      </c>
      <c r="J4948" t="s">
        <v>91</v>
      </c>
      <c r="K4948" t="s">
        <v>211</v>
      </c>
      <c r="L4948">
        <v>9875</v>
      </c>
      <c r="M4948">
        <v>1011740</v>
      </c>
      <c r="N4948">
        <v>213563</v>
      </c>
      <c r="O4948">
        <v>46789</v>
      </c>
      <c r="P4948">
        <v>124931</v>
      </c>
      <c r="Q4948" t="s">
        <v>93</v>
      </c>
      <c r="R4948">
        <v>521727</v>
      </c>
    </row>
    <row r="4949" spans="1:18" x14ac:dyDescent="0.25">
      <c r="A4949" t="s">
        <v>439</v>
      </c>
      <c r="B4949" t="s">
        <v>440</v>
      </c>
      <c r="C4949" t="s">
        <v>411</v>
      </c>
      <c r="D4949">
        <v>101</v>
      </c>
      <c r="E4949" t="s">
        <v>422</v>
      </c>
      <c r="F4949" t="s">
        <v>87</v>
      </c>
      <c r="G4949" t="s">
        <v>88</v>
      </c>
      <c r="H4949" t="s">
        <v>89</v>
      </c>
      <c r="I4949" t="s">
        <v>212</v>
      </c>
      <c r="J4949" t="s">
        <v>91</v>
      </c>
      <c r="K4949" t="s">
        <v>213</v>
      </c>
      <c r="L4949">
        <v>900</v>
      </c>
      <c r="M4949">
        <v>1011740</v>
      </c>
      <c r="N4949">
        <v>213563</v>
      </c>
      <c r="O4949">
        <v>46789</v>
      </c>
      <c r="P4949">
        <v>124931</v>
      </c>
      <c r="Q4949" t="s">
        <v>93</v>
      </c>
      <c r="R4949">
        <v>521727</v>
      </c>
    </row>
    <row r="4950" spans="1:18" x14ac:dyDescent="0.25">
      <c r="A4950" t="s">
        <v>439</v>
      </c>
      <c r="B4950" t="s">
        <v>440</v>
      </c>
      <c r="C4950" t="s">
        <v>411</v>
      </c>
      <c r="D4950">
        <v>101</v>
      </c>
      <c r="E4950" t="s">
        <v>422</v>
      </c>
      <c r="F4950" t="s">
        <v>87</v>
      </c>
      <c r="G4950" t="s">
        <v>88</v>
      </c>
      <c r="H4950" t="s">
        <v>89</v>
      </c>
      <c r="I4950" t="s">
        <v>214</v>
      </c>
      <c r="J4950" t="s">
        <v>91</v>
      </c>
      <c r="K4950" t="s">
        <v>215</v>
      </c>
      <c r="L4950">
        <v>45439</v>
      </c>
      <c r="M4950">
        <v>1011740</v>
      </c>
      <c r="N4950">
        <v>213563</v>
      </c>
      <c r="O4950">
        <v>46789</v>
      </c>
      <c r="P4950">
        <v>124931</v>
      </c>
      <c r="Q4950" t="s">
        <v>93</v>
      </c>
      <c r="R4950">
        <v>521727</v>
      </c>
    </row>
    <row r="4951" spans="1:18" x14ac:dyDescent="0.25">
      <c r="A4951" t="s">
        <v>439</v>
      </c>
      <c r="B4951" t="s">
        <v>440</v>
      </c>
      <c r="C4951" t="s">
        <v>411</v>
      </c>
      <c r="D4951">
        <v>101</v>
      </c>
      <c r="E4951" t="s">
        <v>422</v>
      </c>
      <c r="F4951" t="s">
        <v>87</v>
      </c>
      <c r="G4951" t="s">
        <v>88</v>
      </c>
      <c r="H4951" t="s">
        <v>89</v>
      </c>
      <c r="I4951" t="s">
        <v>216</v>
      </c>
      <c r="J4951" t="s">
        <v>91</v>
      </c>
      <c r="K4951" t="s">
        <v>217</v>
      </c>
      <c r="L4951">
        <v>1255</v>
      </c>
      <c r="M4951">
        <v>1011740</v>
      </c>
      <c r="N4951">
        <v>213563</v>
      </c>
      <c r="O4951">
        <v>46789</v>
      </c>
      <c r="P4951">
        <v>124931</v>
      </c>
      <c r="Q4951" t="s">
        <v>93</v>
      </c>
      <c r="R4951">
        <v>521727</v>
      </c>
    </row>
    <row r="4952" spans="1:18" x14ac:dyDescent="0.25">
      <c r="A4952" t="s">
        <v>439</v>
      </c>
      <c r="B4952" t="s">
        <v>440</v>
      </c>
      <c r="C4952" t="s">
        <v>411</v>
      </c>
      <c r="D4952">
        <v>101</v>
      </c>
      <c r="E4952" t="s">
        <v>422</v>
      </c>
      <c r="F4952" t="s">
        <v>87</v>
      </c>
      <c r="G4952" t="s">
        <v>88</v>
      </c>
      <c r="H4952" t="s">
        <v>89</v>
      </c>
      <c r="I4952" t="s">
        <v>218</v>
      </c>
      <c r="J4952" t="s">
        <v>91</v>
      </c>
      <c r="K4952" t="s">
        <v>219</v>
      </c>
      <c r="L4952">
        <v>0</v>
      </c>
      <c r="M4952">
        <v>1011740</v>
      </c>
      <c r="N4952">
        <v>213563</v>
      </c>
      <c r="O4952">
        <v>46789</v>
      </c>
      <c r="P4952">
        <v>124931</v>
      </c>
      <c r="Q4952" t="s">
        <v>93</v>
      </c>
      <c r="R4952">
        <v>521727</v>
      </c>
    </row>
    <row r="4953" spans="1:18" x14ac:dyDescent="0.25">
      <c r="A4953" t="s">
        <v>439</v>
      </c>
      <c r="B4953" t="s">
        <v>440</v>
      </c>
      <c r="C4953" t="s">
        <v>411</v>
      </c>
      <c r="D4953">
        <v>101</v>
      </c>
      <c r="E4953" t="s">
        <v>422</v>
      </c>
      <c r="F4953" t="s">
        <v>87</v>
      </c>
      <c r="G4953" t="s">
        <v>88</v>
      </c>
      <c r="H4953" t="s">
        <v>89</v>
      </c>
      <c r="I4953" t="s">
        <v>220</v>
      </c>
      <c r="J4953" t="s">
        <v>91</v>
      </c>
      <c r="K4953" t="s">
        <v>221</v>
      </c>
      <c r="L4953">
        <v>500</v>
      </c>
      <c r="M4953">
        <v>1011740</v>
      </c>
      <c r="N4953">
        <v>213563</v>
      </c>
      <c r="O4953">
        <v>46789</v>
      </c>
      <c r="P4953">
        <v>124931</v>
      </c>
      <c r="Q4953" t="s">
        <v>93</v>
      </c>
      <c r="R4953">
        <v>521727</v>
      </c>
    </row>
    <row r="4954" spans="1:18" x14ac:dyDescent="0.25">
      <c r="A4954" t="s">
        <v>439</v>
      </c>
      <c r="B4954" t="s">
        <v>440</v>
      </c>
      <c r="C4954" t="s">
        <v>411</v>
      </c>
      <c r="D4954">
        <v>101</v>
      </c>
      <c r="E4954" t="s">
        <v>422</v>
      </c>
      <c r="F4954" t="s">
        <v>87</v>
      </c>
      <c r="G4954" t="s">
        <v>88</v>
      </c>
      <c r="H4954" t="s">
        <v>89</v>
      </c>
      <c r="I4954" t="s">
        <v>222</v>
      </c>
      <c r="J4954" t="s">
        <v>91</v>
      </c>
      <c r="K4954" t="s">
        <v>223</v>
      </c>
      <c r="L4954">
        <v>350</v>
      </c>
      <c r="M4954">
        <v>1011740</v>
      </c>
      <c r="N4954">
        <v>213563</v>
      </c>
      <c r="O4954">
        <v>46789</v>
      </c>
      <c r="P4954">
        <v>124931</v>
      </c>
      <c r="Q4954" t="s">
        <v>93</v>
      </c>
      <c r="R4954">
        <v>521727</v>
      </c>
    </row>
    <row r="4955" spans="1:18" x14ac:dyDescent="0.25">
      <c r="A4955" t="s">
        <v>439</v>
      </c>
      <c r="B4955" t="s">
        <v>440</v>
      </c>
      <c r="C4955" t="s">
        <v>411</v>
      </c>
      <c r="D4955">
        <v>101</v>
      </c>
      <c r="E4955" t="s">
        <v>422</v>
      </c>
      <c r="F4955" t="s">
        <v>87</v>
      </c>
      <c r="G4955" t="s">
        <v>88</v>
      </c>
      <c r="H4955" t="s">
        <v>89</v>
      </c>
      <c r="I4955" t="s">
        <v>224</v>
      </c>
      <c r="J4955" t="s">
        <v>91</v>
      </c>
      <c r="K4955" t="s">
        <v>225</v>
      </c>
      <c r="L4955">
        <v>3580</v>
      </c>
      <c r="M4955">
        <v>1011740</v>
      </c>
      <c r="N4955">
        <v>213563</v>
      </c>
      <c r="O4955">
        <v>46789</v>
      </c>
      <c r="P4955">
        <v>124931</v>
      </c>
      <c r="Q4955" t="s">
        <v>93</v>
      </c>
      <c r="R4955">
        <v>521727</v>
      </c>
    </row>
    <row r="4956" spans="1:18" x14ac:dyDescent="0.25">
      <c r="A4956" t="s">
        <v>439</v>
      </c>
      <c r="B4956" t="s">
        <v>440</v>
      </c>
      <c r="C4956" t="s">
        <v>411</v>
      </c>
      <c r="D4956">
        <v>101</v>
      </c>
      <c r="E4956" t="s">
        <v>422</v>
      </c>
      <c r="F4956" t="s">
        <v>87</v>
      </c>
      <c r="G4956" t="s">
        <v>88</v>
      </c>
      <c r="H4956" t="s">
        <v>89</v>
      </c>
      <c r="I4956" t="s">
        <v>226</v>
      </c>
      <c r="J4956" t="s">
        <v>91</v>
      </c>
      <c r="K4956" t="s">
        <v>227</v>
      </c>
      <c r="L4956">
        <v>1800</v>
      </c>
      <c r="M4956">
        <v>1011740</v>
      </c>
      <c r="N4956">
        <v>213563</v>
      </c>
      <c r="O4956">
        <v>46789</v>
      </c>
      <c r="P4956">
        <v>124931</v>
      </c>
      <c r="Q4956" t="s">
        <v>93</v>
      </c>
      <c r="R4956">
        <v>521727</v>
      </c>
    </row>
    <row r="4957" spans="1:18" x14ac:dyDescent="0.25">
      <c r="A4957" t="s">
        <v>439</v>
      </c>
      <c r="B4957" t="s">
        <v>440</v>
      </c>
      <c r="C4957" t="s">
        <v>411</v>
      </c>
      <c r="D4957">
        <v>101</v>
      </c>
      <c r="E4957" t="s">
        <v>422</v>
      </c>
      <c r="F4957" t="s">
        <v>87</v>
      </c>
      <c r="G4957" t="s">
        <v>88</v>
      </c>
      <c r="H4957" t="s">
        <v>89</v>
      </c>
      <c r="I4957" t="s">
        <v>228</v>
      </c>
      <c r="J4957" t="s">
        <v>91</v>
      </c>
      <c r="K4957" t="s">
        <v>229</v>
      </c>
      <c r="L4957">
        <v>0</v>
      </c>
      <c r="M4957">
        <v>1011740</v>
      </c>
      <c r="N4957">
        <v>213563</v>
      </c>
      <c r="O4957">
        <v>46789</v>
      </c>
      <c r="P4957">
        <v>124931</v>
      </c>
      <c r="Q4957" t="s">
        <v>93</v>
      </c>
      <c r="R4957">
        <v>521727</v>
      </c>
    </row>
    <row r="4958" spans="1:18" x14ac:dyDescent="0.25">
      <c r="A4958" t="s">
        <v>439</v>
      </c>
      <c r="B4958" t="s">
        <v>440</v>
      </c>
      <c r="C4958" t="s">
        <v>411</v>
      </c>
      <c r="D4958">
        <v>101</v>
      </c>
      <c r="E4958" t="s">
        <v>422</v>
      </c>
      <c r="F4958" t="s">
        <v>87</v>
      </c>
      <c r="G4958" t="s">
        <v>88</v>
      </c>
      <c r="H4958" t="s">
        <v>89</v>
      </c>
      <c r="I4958" t="s">
        <v>230</v>
      </c>
      <c r="J4958" t="s">
        <v>91</v>
      </c>
      <c r="K4958" t="s">
        <v>231</v>
      </c>
      <c r="L4958">
        <v>2611</v>
      </c>
      <c r="M4958">
        <v>1011740</v>
      </c>
      <c r="N4958">
        <v>213563</v>
      </c>
      <c r="O4958">
        <v>46789</v>
      </c>
      <c r="P4958">
        <v>124931</v>
      </c>
      <c r="Q4958" t="s">
        <v>93</v>
      </c>
      <c r="R4958">
        <v>521727</v>
      </c>
    </row>
    <row r="4959" spans="1:18" x14ac:dyDescent="0.25">
      <c r="A4959" t="s">
        <v>439</v>
      </c>
      <c r="B4959" t="s">
        <v>440</v>
      </c>
      <c r="C4959" t="s">
        <v>411</v>
      </c>
      <c r="D4959">
        <v>101</v>
      </c>
      <c r="E4959" t="s">
        <v>422</v>
      </c>
      <c r="F4959" t="s">
        <v>87</v>
      </c>
      <c r="G4959" t="s">
        <v>88</v>
      </c>
      <c r="H4959" t="s">
        <v>89</v>
      </c>
      <c r="I4959" t="s">
        <v>232</v>
      </c>
      <c r="J4959" t="s">
        <v>91</v>
      </c>
      <c r="K4959" t="s">
        <v>233</v>
      </c>
      <c r="L4959">
        <v>27992</v>
      </c>
      <c r="M4959">
        <v>1011740</v>
      </c>
      <c r="N4959">
        <v>213563</v>
      </c>
      <c r="O4959">
        <v>46789</v>
      </c>
      <c r="P4959">
        <v>124931</v>
      </c>
      <c r="Q4959" t="s">
        <v>93</v>
      </c>
      <c r="R4959">
        <v>521727</v>
      </c>
    </row>
    <row r="4960" spans="1:18" x14ac:dyDescent="0.25">
      <c r="A4960" t="s">
        <v>439</v>
      </c>
      <c r="B4960" t="s">
        <v>440</v>
      </c>
      <c r="C4960" t="s">
        <v>411</v>
      </c>
      <c r="D4960">
        <v>101</v>
      </c>
      <c r="E4960" t="s">
        <v>422</v>
      </c>
      <c r="F4960" t="s">
        <v>87</v>
      </c>
      <c r="G4960" t="s">
        <v>88</v>
      </c>
      <c r="H4960" t="s">
        <v>89</v>
      </c>
      <c r="I4960" t="s">
        <v>234</v>
      </c>
      <c r="J4960" t="s">
        <v>91</v>
      </c>
      <c r="K4960" t="s">
        <v>235</v>
      </c>
      <c r="L4960">
        <v>0</v>
      </c>
      <c r="M4960">
        <v>1011740</v>
      </c>
      <c r="N4960">
        <v>213563</v>
      </c>
      <c r="O4960">
        <v>46789</v>
      </c>
      <c r="P4960">
        <v>124931</v>
      </c>
      <c r="Q4960" t="s">
        <v>93</v>
      </c>
      <c r="R4960">
        <v>521727</v>
      </c>
    </row>
    <row r="4961" spans="1:18" x14ac:dyDescent="0.25">
      <c r="A4961" t="s">
        <v>439</v>
      </c>
      <c r="B4961" t="s">
        <v>440</v>
      </c>
      <c r="C4961" t="s">
        <v>411</v>
      </c>
      <c r="D4961">
        <v>101</v>
      </c>
      <c r="E4961" t="s">
        <v>422</v>
      </c>
      <c r="F4961" t="s">
        <v>87</v>
      </c>
      <c r="G4961" t="s">
        <v>88</v>
      </c>
      <c r="H4961" t="s">
        <v>89</v>
      </c>
      <c r="I4961" t="s">
        <v>236</v>
      </c>
      <c r="J4961" t="s">
        <v>91</v>
      </c>
      <c r="K4961" t="s">
        <v>237</v>
      </c>
      <c r="L4961">
        <v>0</v>
      </c>
      <c r="M4961">
        <v>1011740</v>
      </c>
      <c r="N4961">
        <v>213563</v>
      </c>
      <c r="O4961">
        <v>46789</v>
      </c>
      <c r="P4961">
        <v>124931</v>
      </c>
      <c r="Q4961" t="s">
        <v>93</v>
      </c>
      <c r="R4961">
        <v>521727</v>
      </c>
    </row>
    <row r="4962" spans="1:18" x14ac:dyDescent="0.25">
      <c r="A4962" t="s">
        <v>439</v>
      </c>
      <c r="B4962" t="s">
        <v>440</v>
      </c>
      <c r="C4962" t="s">
        <v>411</v>
      </c>
      <c r="D4962">
        <v>101</v>
      </c>
      <c r="E4962" t="s">
        <v>422</v>
      </c>
      <c r="F4962" t="s">
        <v>87</v>
      </c>
      <c r="G4962" t="s">
        <v>88</v>
      </c>
      <c r="H4962" t="s">
        <v>89</v>
      </c>
      <c r="I4962" t="s">
        <v>128</v>
      </c>
      <c r="J4962" t="s">
        <v>91</v>
      </c>
      <c r="K4962" t="s">
        <v>129</v>
      </c>
      <c r="L4962">
        <v>104699</v>
      </c>
      <c r="M4962">
        <v>1011740</v>
      </c>
      <c r="N4962">
        <v>213563</v>
      </c>
      <c r="O4962">
        <v>46789</v>
      </c>
      <c r="P4962">
        <v>124931</v>
      </c>
      <c r="Q4962" t="s">
        <v>93</v>
      </c>
      <c r="R4962">
        <v>521727</v>
      </c>
    </row>
    <row r="4963" spans="1:18" x14ac:dyDescent="0.25">
      <c r="A4963" t="s">
        <v>439</v>
      </c>
      <c r="B4963" t="s">
        <v>440</v>
      </c>
      <c r="C4963" t="s">
        <v>411</v>
      </c>
      <c r="D4963">
        <v>101</v>
      </c>
      <c r="E4963" t="s">
        <v>422</v>
      </c>
      <c r="F4963" t="s">
        <v>87</v>
      </c>
      <c r="G4963" t="s">
        <v>88</v>
      </c>
      <c r="H4963" t="s">
        <v>89</v>
      </c>
      <c r="I4963" t="s">
        <v>200</v>
      </c>
      <c r="J4963" t="s">
        <v>91</v>
      </c>
      <c r="K4963" t="s">
        <v>201</v>
      </c>
      <c r="L4963">
        <v>3814</v>
      </c>
      <c r="M4963">
        <v>1011740</v>
      </c>
      <c r="N4963">
        <v>213563</v>
      </c>
      <c r="O4963">
        <v>46789</v>
      </c>
      <c r="P4963">
        <v>124931</v>
      </c>
      <c r="Q4963" t="s">
        <v>93</v>
      </c>
      <c r="R4963">
        <v>521727</v>
      </c>
    </row>
    <row r="4964" spans="1:18" x14ac:dyDescent="0.25">
      <c r="A4964" t="s">
        <v>439</v>
      </c>
      <c r="B4964" t="s">
        <v>440</v>
      </c>
      <c r="C4964" t="s">
        <v>411</v>
      </c>
      <c r="D4964">
        <v>101</v>
      </c>
      <c r="E4964" t="s">
        <v>422</v>
      </c>
      <c r="F4964" t="s">
        <v>87</v>
      </c>
      <c r="G4964" t="s">
        <v>88</v>
      </c>
      <c r="H4964" t="s">
        <v>89</v>
      </c>
      <c r="I4964" t="s">
        <v>130</v>
      </c>
      <c r="J4964" t="s">
        <v>91</v>
      </c>
      <c r="K4964" t="s">
        <v>131</v>
      </c>
      <c r="L4964">
        <v>600</v>
      </c>
      <c r="M4964">
        <v>1011740</v>
      </c>
      <c r="N4964">
        <v>213563</v>
      </c>
      <c r="O4964">
        <v>46789</v>
      </c>
      <c r="P4964">
        <v>124931</v>
      </c>
      <c r="Q4964" t="s">
        <v>93</v>
      </c>
      <c r="R4964">
        <v>521727</v>
      </c>
    </row>
    <row r="4965" spans="1:18" x14ac:dyDescent="0.25">
      <c r="A4965" t="s">
        <v>439</v>
      </c>
      <c r="B4965" t="s">
        <v>440</v>
      </c>
      <c r="C4965" t="s">
        <v>411</v>
      </c>
      <c r="D4965">
        <v>101</v>
      </c>
      <c r="E4965" t="s">
        <v>422</v>
      </c>
      <c r="F4965" t="s">
        <v>87</v>
      </c>
      <c r="G4965" t="s">
        <v>88</v>
      </c>
      <c r="H4965" t="s">
        <v>89</v>
      </c>
      <c r="I4965" t="s">
        <v>130</v>
      </c>
      <c r="J4965" t="s">
        <v>91</v>
      </c>
      <c r="K4965" t="s">
        <v>131</v>
      </c>
      <c r="L4965">
        <v>600</v>
      </c>
      <c r="M4965">
        <v>1011740</v>
      </c>
      <c r="N4965">
        <v>213563</v>
      </c>
      <c r="O4965">
        <v>46789</v>
      </c>
      <c r="P4965">
        <v>124931</v>
      </c>
      <c r="Q4965" t="s">
        <v>93</v>
      </c>
      <c r="R4965">
        <v>521727</v>
      </c>
    </row>
    <row r="4966" spans="1:18" x14ac:dyDescent="0.25">
      <c r="A4966" t="s">
        <v>439</v>
      </c>
      <c r="B4966" t="s">
        <v>440</v>
      </c>
      <c r="C4966" t="s">
        <v>411</v>
      </c>
      <c r="D4966">
        <v>101</v>
      </c>
      <c r="E4966" t="s">
        <v>422</v>
      </c>
      <c r="F4966" t="s">
        <v>87</v>
      </c>
      <c r="G4966" t="s">
        <v>88</v>
      </c>
      <c r="H4966" t="s">
        <v>89</v>
      </c>
      <c r="I4966" t="s">
        <v>130</v>
      </c>
      <c r="J4966" t="s">
        <v>91</v>
      </c>
      <c r="K4966" t="s">
        <v>131</v>
      </c>
      <c r="L4966">
        <v>4183</v>
      </c>
      <c r="M4966">
        <v>1011740</v>
      </c>
      <c r="N4966">
        <v>213563</v>
      </c>
      <c r="O4966">
        <v>46789</v>
      </c>
      <c r="P4966">
        <v>124931</v>
      </c>
      <c r="Q4966" t="s">
        <v>93</v>
      </c>
      <c r="R4966">
        <v>521727</v>
      </c>
    </row>
    <row r="4967" spans="1:18" x14ac:dyDescent="0.25">
      <c r="A4967" t="s">
        <v>439</v>
      </c>
      <c r="B4967" t="s">
        <v>440</v>
      </c>
      <c r="C4967" t="s">
        <v>411</v>
      </c>
      <c r="D4967">
        <v>101</v>
      </c>
      <c r="E4967" t="s">
        <v>422</v>
      </c>
      <c r="F4967" t="s">
        <v>87</v>
      </c>
      <c r="G4967" t="s">
        <v>88</v>
      </c>
      <c r="H4967" t="s">
        <v>89</v>
      </c>
      <c r="I4967" t="s">
        <v>190</v>
      </c>
      <c r="J4967" t="s">
        <v>91</v>
      </c>
      <c r="K4967" t="s">
        <v>191</v>
      </c>
      <c r="L4967">
        <v>2200</v>
      </c>
      <c r="M4967">
        <v>1011740</v>
      </c>
      <c r="N4967">
        <v>213563</v>
      </c>
      <c r="O4967">
        <v>46789</v>
      </c>
      <c r="P4967">
        <v>124931</v>
      </c>
      <c r="Q4967" t="s">
        <v>93</v>
      </c>
      <c r="R4967">
        <v>521727</v>
      </c>
    </row>
    <row r="4968" spans="1:18" x14ac:dyDescent="0.25">
      <c r="A4968" t="s">
        <v>439</v>
      </c>
      <c r="B4968" t="s">
        <v>440</v>
      </c>
      <c r="C4968" t="s">
        <v>411</v>
      </c>
      <c r="D4968">
        <v>101</v>
      </c>
      <c r="E4968" t="s">
        <v>422</v>
      </c>
      <c r="F4968" t="s">
        <v>87</v>
      </c>
      <c r="G4968" t="s">
        <v>88</v>
      </c>
      <c r="H4968" t="s">
        <v>89</v>
      </c>
      <c r="I4968" t="s">
        <v>130</v>
      </c>
      <c r="J4968" t="s">
        <v>91</v>
      </c>
      <c r="K4968" t="s">
        <v>131</v>
      </c>
      <c r="L4968">
        <v>400</v>
      </c>
      <c r="M4968">
        <v>1011740</v>
      </c>
      <c r="N4968">
        <v>213563</v>
      </c>
      <c r="O4968">
        <v>46789</v>
      </c>
      <c r="P4968">
        <v>124931</v>
      </c>
      <c r="Q4968" t="s">
        <v>93</v>
      </c>
      <c r="R4968">
        <v>521727</v>
      </c>
    </row>
    <row r="4969" spans="1:18" x14ac:dyDescent="0.25">
      <c r="A4969" t="s">
        <v>439</v>
      </c>
      <c r="B4969" t="s">
        <v>440</v>
      </c>
      <c r="C4969" t="s">
        <v>411</v>
      </c>
      <c r="D4969">
        <v>101</v>
      </c>
      <c r="E4969" t="s">
        <v>422</v>
      </c>
      <c r="F4969" t="s">
        <v>87</v>
      </c>
      <c r="G4969" t="s">
        <v>88</v>
      </c>
      <c r="H4969" t="s">
        <v>89</v>
      </c>
      <c r="I4969" t="s">
        <v>130</v>
      </c>
      <c r="J4969" t="s">
        <v>91</v>
      </c>
      <c r="K4969" t="s">
        <v>131</v>
      </c>
      <c r="L4969">
        <v>2500</v>
      </c>
      <c r="M4969">
        <v>1011740</v>
      </c>
      <c r="N4969">
        <v>213563</v>
      </c>
      <c r="O4969">
        <v>46789</v>
      </c>
      <c r="P4969">
        <v>124931</v>
      </c>
      <c r="Q4969" t="s">
        <v>93</v>
      </c>
      <c r="R4969">
        <v>521727</v>
      </c>
    </row>
    <row r="4970" spans="1:18" x14ac:dyDescent="0.25">
      <c r="A4970" t="s">
        <v>439</v>
      </c>
      <c r="B4970" t="s">
        <v>440</v>
      </c>
      <c r="C4970" t="s">
        <v>411</v>
      </c>
      <c r="D4970">
        <v>101</v>
      </c>
      <c r="E4970" t="s">
        <v>422</v>
      </c>
      <c r="F4970" t="s">
        <v>87</v>
      </c>
      <c r="G4970" t="s">
        <v>88</v>
      </c>
      <c r="H4970" t="s">
        <v>89</v>
      </c>
      <c r="I4970" t="s">
        <v>130</v>
      </c>
      <c r="J4970" t="s">
        <v>91</v>
      </c>
      <c r="K4970" t="s">
        <v>131</v>
      </c>
      <c r="L4970">
        <v>385</v>
      </c>
      <c r="M4970">
        <v>1011740</v>
      </c>
      <c r="N4970">
        <v>213563</v>
      </c>
      <c r="O4970">
        <v>46789</v>
      </c>
      <c r="P4970">
        <v>124931</v>
      </c>
      <c r="Q4970" t="s">
        <v>93</v>
      </c>
      <c r="R4970">
        <v>521727</v>
      </c>
    </row>
    <row r="4971" spans="1:18" x14ac:dyDescent="0.25">
      <c r="A4971" t="s">
        <v>439</v>
      </c>
      <c r="B4971" t="s">
        <v>440</v>
      </c>
      <c r="C4971" t="s">
        <v>411</v>
      </c>
      <c r="D4971">
        <v>101</v>
      </c>
      <c r="E4971" t="s">
        <v>422</v>
      </c>
      <c r="F4971" t="s">
        <v>87</v>
      </c>
      <c r="G4971" t="s">
        <v>88</v>
      </c>
      <c r="H4971" t="s">
        <v>89</v>
      </c>
      <c r="I4971" t="s">
        <v>194</v>
      </c>
      <c r="J4971" t="s">
        <v>91</v>
      </c>
      <c r="K4971" t="s">
        <v>195</v>
      </c>
      <c r="L4971">
        <v>16998</v>
      </c>
      <c r="M4971">
        <v>1011740</v>
      </c>
      <c r="N4971">
        <v>213563</v>
      </c>
      <c r="O4971">
        <v>46789</v>
      </c>
      <c r="P4971">
        <v>124931</v>
      </c>
      <c r="Q4971" t="s">
        <v>93</v>
      </c>
      <c r="R4971">
        <v>521727</v>
      </c>
    </row>
    <row r="4972" spans="1:18" x14ac:dyDescent="0.25">
      <c r="A4972" t="s">
        <v>439</v>
      </c>
      <c r="B4972" t="s">
        <v>440</v>
      </c>
      <c r="C4972" t="s">
        <v>411</v>
      </c>
      <c r="D4972">
        <v>101</v>
      </c>
      <c r="E4972" t="s">
        <v>422</v>
      </c>
      <c r="F4972" t="s">
        <v>87</v>
      </c>
      <c r="G4972" t="s">
        <v>88</v>
      </c>
      <c r="H4972" t="s">
        <v>89</v>
      </c>
      <c r="I4972" t="s">
        <v>194</v>
      </c>
      <c r="J4972" t="s">
        <v>91</v>
      </c>
      <c r="K4972" t="s">
        <v>195</v>
      </c>
      <c r="L4972">
        <v>24180</v>
      </c>
      <c r="M4972">
        <v>1011740</v>
      </c>
      <c r="N4972">
        <v>213563</v>
      </c>
      <c r="O4972">
        <v>46789</v>
      </c>
      <c r="P4972">
        <v>124931</v>
      </c>
      <c r="Q4972" t="s">
        <v>93</v>
      </c>
      <c r="R4972">
        <v>521727</v>
      </c>
    </row>
    <row r="4973" spans="1:18" x14ac:dyDescent="0.25">
      <c r="A4973" t="s">
        <v>439</v>
      </c>
      <c r="B4973" t="s">
        <v>440</v>
      </c>
      <c r="C4973" t="s">
        <v>411</v>
      </c>
      <c r="D4973">
        <v>101</v>
      </c>
      <c r="E4973" t="s">
        <v>422</v>
      </c>
      <c r="F4973" t="s">
        <v>87</v>
      </c>
      <c r="G4973" t="s">
        <v>88</v>
      </c>
      <c r="H4973" t="s">
        <v>89</v>
      </c>
      <c r="I4973" t="s">
        <v>194</v>
      </c>
      <c r="J4973" t="s">
        <v>91</v>
      </c>
      <c r="K4973" t="s">
        <v>195</v>
      </c>
      <c r="L4973">
        <v>5160</v>
      </c>
      <c r="M4973">
        <v>1011740</v>
      </c>
      <c r="N4973">
        <v>213563</v>
      </c>
      <c r="O4973">
        <v>46789</v>
      </c>
      <c r="P4973">
        <v>124931</v>
      </c>
      <c r="Q4973" t="s">
        <v>93</v>
      </c>
      <c r="R4973">
        <v>521727</v>
      </c>
    </row>
    <row r="4974" spans="1:18" x14ac:dyDescent="0.25">
      <c r="A4974" t="s">
        <v>439</v>
      </c>
      <c r="B4974" t="s">
        <v>440</v>
      </c>
      <c r="C4974" t="s">
        <v>411</v>
      </c>
      <c r="D4974">
        <v>101</v>
      </c>
      <c r="E4974" t="s">
        <v>422</v>
      </c>
      <c r="F4974" t="s">
        <v>87</v>
      </c>
      <c r="G4974" t="s">
        <v>88</v>
      </c>
      <c r="H4974" t="s">
        <v>89</v>
      </c>
      <c r="I4974" t="s">
        <v>196</v>
      </c>
      <c r="J4974" t="s">
        <v>91</v>
      </c>
      <c r="K4974" t="s">
        <v>197</v>
      </c>
      <c r="L4974">
        <v>26057</v>
      </c>
      <c r="M4974">
        <v>1011740</v>
      </c>
      <c r="N4974">
        <v>213563</v>
      </c>
      <c r="O4974">
        <v>46789</v>
      </c>
      <c r="P4974">
        <v>124931</v>
      </c>
      <c r="Q4974" t="s">
        <v>93</v>
      </c>
      <c r="R4974">
        <v>521727</v>
      </c>
    </row>
    <row r="4975" spans="1:18" x14ac:dyDescent="0.25">
      <c r="A4975" t="s">
        <v>439</v>
      </c>
      <c r="B4975" t="s">
        <v>440</v>
      </c>
      <c r="C4975" t="s">
        <v>411</v>
      </c>
      <c r="D4975">
        <v>101</v>
      </c>
      <c r="E4975" t="s">
        <v>422</v>
      </c>
      <c r="F4975" t="s">
        <v>87</v>
      </c>
      <c r="G4975" t="s">
        <v>88</v>
      </c>
      <c r="H4975" t="s">
        <v>89</v>
      </c>
      <c r="I4975" t="s">
        <v>194</v>
      </c>
      <c r="J4975" t="s">
        <v>91</v>
      </c>
      <c r="K4975" t="s">
        <v>195</v>
      </c>
      <c r="L4975">
        <v>6485</v>
      </c>
      <c r="M4975">
        <v>1011740</v>
      </c>
      <c r="N4975">
        <v>213563</v>
      </c>
      <c r="O4975">
        <v>46789</v>
      </c>
      <c r="P4975">
        <v>124931</v>
      </c>
      <c r="Q4975" t="s">
        <v>93</v>
      </c>
      <c r="R4975">
        <v>521727</v>
      </c>
    </row>
    <row r="4976" spans="1:18" x14ac:dyDescent="0.25">
      <c r="A4976" t="s">
        <v>439</v>
      </c>
      <c r="B4976" t="s">
        <v>440</v>
      </c>
      <c r="C4976" t="s">
        <v>411</v>
      </c>
      <c r="D4976">
        <v>101</v>
      </c>
      <c r="E4976" t="s">
        <v>422</v>
      </c>
      <c r="F4976" t="s">
        <v>87</v>
      </c>
      <c r="G4976" t="s">
        <v>88</v>
      </c>
      <c r="H4976" t="s">
        <v>89</v>
      </c>
      <c r="I4976" t="s">
        <v>200</v>
      </c>
      <c r="J4976" t="s">
        <v>91</v>
      </c>
      <c r="K4976" t="s">
        <v>201</v>
      </c>
      <c r="L4976">
        <v>22380</v>
      </c>
      <c r="M4976">
        <v>1011740</v>
      </c>
      <c r="N4976">
        <v>213563</v>
      </c>
      <c r="O4976">
        <v>46789</v>
      </c>
      <c r="P4976">
        <v>124931</v>
      </c>
      <c r="Q4976" t="s">
        <v>93</v>
      </c>
      <c r="R4976">
        <v>521727</v>
      </c>
    </row>
    <row r="4977" spans="1:18" x14ac:dyDescent="0.25">
      <c r="A4977" t="s">
        <v>439</v>
      </c>
      <c r="B4977" t="s">
        <v>440</v>
      </c>
      <c r="C4977" t="s">
        <v>411</v>
      </c>
      <c r="D4977">
        <v>101</v>
      </c>
      <c r="E4977" t="s">
        <v>422</v>
      </c>
      <c r="F4977" t="s">
        <v>87</v>
      </c>
      <c r="G4977" t="s">
        <v>88</v>
      </c>
      <c r="H4977" t="s">
        <v>89</v>
      </c>
      <c r="I4977" t="s">
        <v>216</v>
      </c>
      <c r="J4977" t="s">
        <v>91</v>
      </c>
      <c r="K4977" t="s">
        <v>217</v>
      </c>
      <c r="L4977">
        <v>10100</v>
      </c>
      <c r="M4977">
        <v>1011740</v>
      </c>
      <c r="N4977">
        <v>213563</v>
      </c>
      <c r="O4977">
        <v>46789</v>
      </c>
      <c r="P4977">
        <v>124931</v>
      </c>
      <c r="Q4977" t="s">
        <v>93</v>
      </c>
      <c r="R4977">
        <v>521727</v>
      </c>
    </row>
    <row r="4978" spans="1:18" x14ac:dyDescent="0.25">
      <c r="A4978" t="s">
        <v>439</v>
      </c>
      <c r="B4978" t="s">
        <v>440</v>
      </c>
      <c r="C4978" t="s">
        <v>411</v>
      </c>
      <c r="D4978">
        <v>101</v>
      </c>
      <c r="E4978" t="s">
        <v>422</v>
      </c>
      <c r="F4978" t="s">
        <v>87</v>
      </c>
      <c r="G4978" t="s">
        <v>88</v>
      </c>
      <c r="H4978" t="s">
        <v>89</v>
      </c>
      <c r="I4978" t="s">
        <v>208</v>
      </c>
      <c r="J4978" t="s">
        <v>91</v>
      </c>
      <c r="K4978" t="s">
        <v>209</v>
      </c>
      <c r="L4978">
        <v>12625</v>
      </c>
      <c r="M4978">
        <v>1011740</v>
      </c>
      <c r="N4978">
        <v>213563</v>
      </c>
      <c r="O4978">
        <v>46789</v>
      </c>
      <c r="P4978">
        <v>124931</v>
      </c>
      <c r="Q4978" t="s">
        <v>93</v>
      </c>
      <c r="R4978">
        <v>521727</v>
      </c>
    </row>
    <row r="4979" spans="1:18" x14ac:dyDescent="0.25">
      <c r="A4979" t="s">
        <v>439</v>
      </c>
      <c r="B4979" t="s">
        <v>440</v>
      </c>
      <c r="C4979" t="s">
        <v>411</v>
      </c>
      <c r="D4979">
        <v>101</v>
      </c>
      <c r="E4979" t="s">
        <v>422</v>
      </c>
      <c r="F4979" t="s">
        <v>87</v>
      </c>
      <c r="G4979" t="s">
        <v>88</v>
      </c>
      <c r="H4979" t="s">
        <v>89</v>
      </c>
      <c r="I4979" t="s">
        <v>168</v>
      </c>
      <c r="J4979" t="s">
        <v>91</v>
      </c>
      <c r="K4979" t="s">
        <v>169</v>
      </c>
      <c r="L4979">
        <v>35245</v>
      </c>
      <c r="M4979">
        <v>1011740</v>
      </c>
      <c r="N4979">
        <v>213563</v>
      </c>
      <c r="O4979">
        <v>46789</v>
      </c>
      <c r="P4979">
        <v>124931</v>
      </c>
      <c r="Q4979" t="s">
        <v>93</v>
      </c>
      <c r="R4979">
        <v>521727</v>
      </c>
    </row>
    <row r="4980" spans="1:18" x14ac:dyDescent="0.25">
      <c r="A4980" t="s">
        <v>439</v>
      </c>
      <c r="B4980" t="s">
        <v>440</v>
      </c>
      <c r="C4980" t="s">
        <v>411</v>
      </c>
      <c r="D4980">
        <v>101</v>
      </c>
      <c r="E4980" t="s">
        <v>422</v>
      </c>
      <c r="F4980" t="s">
        <v>87</v>
      </c>
      <c r="G4980" t="s">
        <v>88</v>
      </c>
      <c r="H4980" t="s">
        <v>89</v>
      </c>
      <c r="I4980" t="s">
        <v>136</v>
      </c>
      <c r="J4980" t="s">
        <v>91</v>
      </c>
      <c r="K4980" t="s">
        <v>137</v>
      </c>
      <c r="L4980">
        <v>540</v>
      </c>
      <c r="M4980">
        <v>1011740</v>
      </c>
      <c r="N4980">
        <v>213563</v>
      </c>
      <c r="O4980">
        <v>46789</v>
      </c>
      <c r="P4980">
        <v>124931</v>
      </c>
      <c r="Q4980" t="s">
        <v>93</v>
      </c>
      <c r="R4980">
        <v>521727</v>
      </c>
    </row>
    <row r="4981" spans="1:18" x14ac:dyDescent="0.25">
      <c r="A4981" t="s">
        <v>439</v>
      </c>
      <c r="B4981" t="s">
        <v>440</v>
      </c>
      <c r="C4981" t="s">
        <v>411</v>
      </c>
      <c r="D4981">
        <v>101</v>
      </c>
      <c r="E4981" t="s">
        <v>422</v>
      </c>
      <c r="F4981" t="s">
        <v>87</v>
      </c>
      <c r="G4981" t="s">
        <v>88</v>
      </c>
      <c r="H4981" t="s">
        <v>89</v>
      </c>
      <c r="I4981" t="s">
        <v>208</v>
      </c>
      <c r="J4981" t="s">
        <v>91</v>
      </c>
      <c r="K4981" t="s">
        <v>209</v>
      </c>
      <c r="L4981">
        <v>400</v>
      </c>
      <c r="M4981">
        <v>1011740</v>
      </c>
      <c r="N4981">
        <v>213563</v>
      </c>
      <c r="O4981">
        <v>46789</v>
      </c>
      <c r="P4981">
        <v>124931</v>
      </c>
      <c r="Q4981" t="s">
        <v>93</v>
      </c>
      <c r="R4981">
        <v>521727</v>
      </c>
    </row>
    <row r="4982" spans="1:18" x14ac:dyDescent="0.25">
      <c r="A4982" t="s">
        <v>439</v>
      </c>
      <c r="B4982" t="s">
        <v>440</v>
      </c>
      <c r="C4982" t="s">
        <v>411</v>
      </c>
      <c r="D4982">
        <v>101</v>
      </c>
      <c r="E4982" t="s">
        <v>422</v>
      </c>
      <c r="F4982" t="s">
        <v>87</v>
      </c>
      <c r="G4982" t="s">
        <v>88</v>
      </c>
      <c r="H4982" t="s">
        <v>89</v>
      </c>
      <c r="I4982" t="s">
        <v>208</v>
      </c>
      <c r="J4982" t="s">
        <v>91</v>
      </c>
      <c r="K4982" t="s">
        <v>209</v>
      </c>
      <c r="L4982">
        <v>2244</v>
      </c>
      <c r="M4982">
        <v>1011740</v>
      </c>
      <c r="N4982">
        <v>213563</v>
      </c>
      <c r="O4982">
        <v>46789</v>
      </c>
      <c r="P4982">
        <v>124931</v>
      </c>
      <c r="Q4982" t="s">
        <v>93</v>
      </c>
      <c r="R4982">
        <v>521727</v>
      </c>
    </row>
    <row r="4983" spans="1:18" x14ac:dyDescent="0.25">
      <c r="A4983" t="s">
        <v>439</v>
      </c>
      <c r="B4983" t="s">
        <v>440</v>
      </c>
      <c r="C4983" t="s">
        <v>411</v>
      </c>
      <c r="D4983">
        <v>101</v>
      </c>
      <c r="E4983" t="s">
        <v>422</v>
      </c>
      <c r="F4983" t="s">
        <v>87</v>
      </c>
      <c r="G4983" t="s">
        <v>88</v>
      </c>
      <c r="H4983" t="s">
        <v>89</v>
      </c>
      <c r="I4983" t="s">
        <v>208</v>
      </c>
      <c r="J4983" t="s">
        <v>91</v>
      </c>
      <c r="K4983" t="s">
        <v>209</v>
      </c>
      <c r="L4983">
        <v>3913</v>
      </c>
      <c r="M4983">
        <v>1011740</v>
      </c>
      <c r="N4983">
        <v>213563</v>
      </c>
      <c r="O4983">
        <v>46789</v>
      </c>
      <c r="P4983">
        <v>124931</v>
      </c>
      <c r="Q4983" t="s">
        <v>93</v>
      </c>
      <c r="R4983">
        <v>521727</v>
      </c>
    </row>
    <row r="4984" spans="1:18" x14ac:dyDescent="0.25">
      <c r="A4984" t="s">
        <v>439</v>
      </c>
      <c r="B4984" t="s">
        <v>440</v>
      </c>
      <c r="C4984" t="s">
        <v>411</v>
      </c>
      <c r="D4984">
        <v>101</v>
      </c>
      <c r="E4984" t="s">
        <v>422</v>
      </c>
      <c r="F4984" t="s">
        <v>87</v>
      </c>
      <c r="G4984" t="s">
        <v>88</v>
      </c>
      <c r="H4984" t="s">
        <v>89</v>
      </c>
      <c r="I4984" t="s">
        <v>136</v>
      </c>
      <c r="J4984" t="s">
        <v>91</v>
      </c>
      <c r="K4984" t="s">
        <v>137</v>
      </c>
      <c r="L4984">
        <v>900</v>
      </c>
      <c r="M4984">
        <v>1011740</v>
      </c>
      <c r="N4984">
        <v>213563</v>
      </c>
      <c r="O4984">
        <v>46789</v>
      </c>
      <c r="P4984">
        <v>124931</v>
      </c>
      <c r="Q4984" t="s">
        <v>93</v>
      </c>
      <c r="R4984">
        <v>521727</v>
      </c>
    </row>
    <row r="4985" spans="1:18" x14ac:dyDescent="0.25">
      <c r="A4985" t="s">
        <v>439</v>
      </c>
      <c r="B4985" t="s">
        <v>440</v>
      </c>
      <c r="C4985" t="s">
        <v>411</v>
      </c>
      <c r="D4985">
        <v>101</v>
      </c>
      <c r="E4985" t="s">
        <v>422</v>
      </c>
      <c r="F4985" t="s">
        <v>87</v>
      </c>
      <c r="G4985" t="s">
        <v>88</v>
      </c>
      <c r="H4985" t="s">
        <v>89</v>
      </c>
      <c r="I4985" t="s">
        <v>208</v>
      </c>
      <c r="J4985" t="s">
        <v>91</v>
      </c>
      <c r="K4985" t="s">
        <v>209</v>
      </c>
      <c r="L4985">
        <v>6994</v>
      </c>
      <c r="M4985">
        <v>1011740</v>
      </c>
      <c r="N4985">
        <v>213563</v>
      </c>
      <c r="O4985">
        <v>46789</v>
      </c>
      <c r="P4985">
        <v>124931</v>
      </c>
      <c r="Q4985" t="s">
        <v>93</v>
      </c>
      <c r="R4985">
        <v>521727</v>
      </c>
    </row>
    <row r="4986" spans="1:18" x14ac:dyDescent="0.25">
      <c r="A4986" t="s">
        <v>439</v>
      </c>
      <c r="B4986" t="s">
        <v>440</v>
      </c>
      <c r="C4986" t="s">
        <v>411</v>
      </c>
      <c r="D4986">
        <v>101</v>
      </c>
      <c r="E4986" t="s">
        <v>422</v>
      </c>
      <c r="F4986" t="s">
        <v>87</v>
      </c>
      <c r="G4986" t="s">
        <v>88</v>
      </c>
      <c r="H4986" t="s">
        <v>89</v>
      </c>
      <c r="I4986" t="s">
        <v>208</v>
      </c>
      <c r="J4986" t="s">
        <v>91</v>
      </c>
      <c r="K4986" t="s">
        <v>209</v>
      </c>
      <c r="L4986">
        <v>3370</v>
      </c>
      <c r="M4986">
        <v>1011740</v>
      </c>
      <c r="N4986">
        <v>213563</v>
      </c>
      <c r="O4986">
        <v>46789</v>
      </c>
      <c r="P4986">
        <v>124931</v>
      </c>
      <c r="Q4986" t="s">
        <v>93</v>
      </c>
      <c r="R4986">
        <v>521727</v>
      </c>
    </row>
    <row r="4987" spans="1:18" x14ac:dyDescent="0.25">
      <c r="A4987" t="s">
        <v>439</v>
      </c>
      <c r="B4987" t="s">
        <v>440</v>
      </c>
      <c r="C4987" t="s">
        <v>411</v>
      </c>
      <c r="D4987">
        <v>101</v>
      </c>
      <c r="E4987" t="s">
        <v>422</v>
      </c>
      <c r="F4987" t="s">
        <v>87</v>
      </c>
      <c r="G4987" t="s">
        <v>88</v>
      </c>
      <c r="H4987" t="s">
        <v>89</v>
      </c>
      <c r="I4987" t="s">
        <v>208</v>
      </c>
      <c r="J4987" t="s">
        <v>91</v>
      </c>
      <c r="K4987" t="s">
        <v>209</v>
      </c>
      <c r="L4987">
        <v>2437</v>
      </c>
      <c r="M4987">
        <v>1011740</v>
      </c>
      <c r="N4987">
        <v>213563</v>
      </c>
      <c r="O4987">
        <v>46789</v>
      </c>
      <c r="P4987">
        <v>124931</v>
      </c>
      <c r="Q4987" t="s">
        <v>93</v>
      </c>
      <c r="R4987">
        <v>521727</v>
      </c>
    </row>
    <row r="4988" spans="1:18" x14ac:dyDescent="0.25">
      <c r="A4988" t="s">
        <v>439</v>
      </c>
      <c r="B4988" t="s">
        <v>440</v>
      </c>
      <c r="C4988" t="s">
        <v>411</v>
      </c>
      <c r="D4988">
        <v>101</v>
      </c>
      <c r="E4988" t="s">
        <v>422</v>
      </c>
      <c r="F4988" t="s">
        <v>87</v>
      </c>
      <c r="G4988" t="s">
        <v>88</v>
      </c>
      <c r="H4988" t="s">
        <v>89</v>
      </c>
      <c r="I4988" t="s">
        <v>208</v>
      </c>
      <c r="J4988" t="s">
        <v>91</v>
      </c>
      <c r="K4988" t="s">
        <v>209</v>
      </c>
      <c r="L4988">
        <v>400</v>
      </c>
      <c r="M4988">
        <v>1011740</v>
      </c>
      <c r="N4988">
        <v>213563</v>
      </c>
      <c r="O4988">
        <v>46789</v>
      </c>
      <c r="P4988">
        <v>124931</v>
      </c>
      <c r="Q4988" t="s">
        <v>93</v>
      </c>
      <c r="R4988">
        <v>521727</v>
      </c>
    </row>
    <row r="4989" spans="1:18" x14ac:dyDescent="0.25">
      <c r="A4989" t="s">
        <v>439</v>
      </c>
      <c r="B4989" t="s">
        <v>440</v>
      </c>
      <c r="C4989" t="s">
        <v>411</v>
      </c>
      <c r="D4989">
        <v>101</v>
      </c>
      <c r="E4989" t="s">
        <v>422</v>
      </c>
      <c r="F4989" t="s">
        <v>87</v>
      </c>
      <c r="G4989" t="s">
        <v>88</v>
      </c>
      <c r="H4989" t="s">
        <v>89</v>
      </c>
      <c r="I4989" t="s">
        <v>208</v>
      </c>
      <c r="J4989" t="s">
        <v>91</v>
      </c>
      <c r="K4989" t="s">
        <v>209</v>
      </c>
      <c r="L4989">
        <v>1120</v>
      </c>
      <c r="M4989">
        <v>1011740</v>
      </c>
      <c r="N4989">
        <v>213563</v>
      </c>
      <c r="O4989">
        <v>46789</v>
      </c>
      <c r="P4989">
        <v>124931</v>
      </c>
      <c r="Q4989" t="s">
        <v>93</v>
      </c>
      <c r="R4989">
        <v>521727</v>
      </c>
    </row>
    <row r="4990" spans="1:18" x14ac:dyDescent="0.25">
      <c r="A4990" t="s">
        <v>439</v>
      </c>
      <c r="B4990" t="s">
        <v>440</v>
      </c>
      <c r="C4990" t="s">
        <v>411</v>
      </c>
      <c r="D4990">
        <v>101</v>
      </c>
      <c r="E4990" t="s">
        <v>422</v>
      </c>
      <c r="F4990" t="s">
        <v>87</v>
      </c>
      <c r="G4990" t="s">
        <v>88</v>
      </c>
      <c r="H4990" t="s">
        <v>89</v>
      </c>
      <c r="I4990" t="s">
        <v>208</v>
      </c>
      <c r="J4990" t="s">
        <v>91</v>
      </c>
      <c r="K4990" t="s">
        <v>209</v>
      </c>
      <c r="L4990">
        <v>241</v>
      </c>
      <c r="M4990">
        <v>1011740</v>
      </c>
      <c r="N4990">
        <v>213563</v>
      </c>
      <c r="O4990">
        <v>46789</v>
      </c>
      <c r="P4990">
        <v>124931</v>
      </c>
      <c r="Q4990" t="s">
        <v>93</v>
      </c>
      <c r="R4990">
        <v>521727</v>
      </c>
    </row>
    <row r="4991" spans="1:18" x14ac:dyDescent="0.25">
      <c r="A4991" t="s">
        <v>439</v>
      </c>
      <c r="B4991" t="s">
        <v>440</v>
      </c>
      <c r="C4991" t="s">
        <v>411</v>
      </c>
      <c r="D4991">
        <v>101</v>
      </c>
      <c r="E4991" t="s">
        <v>422</v>
      </c>
      <c r="F4991" t="s">
        <v>87</v>
      </c>
      <c r="G4991" t="s">
        <v>88</v>
      </c>
      <c r="H4991" t="s">
        <v>89</v>
      </c>
      <c r="I4991" t="s">
        <v>208</v>
      </c>
      <c r="J4991" t="s">
        <v>91</v>
      </c>
      <c r="K4991" t="s">
        <v>209</v>
      </c>
      <c r="L4991">
        <v>900</v>
      </c>
      <c r="M4991">
        <v>1011740</v>
      </c>
      <c r="N4991">
        <v>213563</v>
      </c>
      <c r="O4991">
        <v>46789</v>
      </c>
      <c r="P4991">
        <v>124931</v>
      </c>
      <c r="Q4991" t="s">
        <v>93</v>
      </c>
      <c r="R4991">
        <v>521727</v>
      </c>
    </row>
    <row r="4992" spans="1:18" x14ac:dyDescent="0.25">
      <c r="A4992" t="s">
        <v>439</v>
      </c>
      <c r="B4992" t="s">
        <v>440</v>
      </c>
      <c r="C4992" t="s">
        <v>411</v>
      </c>
      <c r="D4992">
        <v>101</v>
      </c>
      <c r="E4992" t="s">
        <v>422</v>
      </c>
      <c r="F4992" t="s">
        <v>87</v>
      </c>
      <c r="G4992" t="s">
        <v>88</v>
      </c>
      <c r="H4992" t="s">
        <v>89</v>
      </c>
      <c r="I4992" t="s">
        <v>208</v>
      </c>
      <c r="J4992" t="s">
        <v>91</v>
      </c>
      <c r="K4992" t="s">
        <v>209</v>
      </c>
      <c r="L4992">
        <v>5875</v>
      </c>
      <c r="M4992">
        <v>1011740</v>
      </c>
      <c r="N4992">
        <v>213563</v>
      </c>
      <c r="O4992">
        <v>46789</v>
      </c>
      <c r="P4992">
        <v>124931</v>
      </c>
      <c r="Q4992" t="s">
        <v>93</v>
      </c>
      <c r="R4992">
        <v>521727</v>
      </c>
    </row>
    <row r="4993" spans="1:18" x14ac:dyDescent="0.25">
      <c r="A4993" t="s">
        <v>439</v>
      </c>
      <c r="B4993" t="s">
        <v>440</v>
      </c>
      <c r="C4993" t="s">
        <v>411</v>
      </c>
      <c r="D4993">
        <v>101</v>
      </c>
      <c r="E4993" t="s">
        <v>422</v>
      </c>
      <c r="F4993" t="s">
        <v>87</v>
      </c>
      <c r="G4993" t="s">
        <v>88</v>
      </c>
      <c r="H4993" t="s">
        <v>89</v>
      </c>
      <c r="I4993" t="s">
        <v>208</v>
      </c>
      <c r="J4993" t="s">
        <v>91</v>
      </c>
      <c r="K4993" t="s">
        <v>209</v>
      </c>
      <c r="L4993">
        <v>927</v>
      </c>
      <c r="M4993">
        <v>1011740</v>
      </c>
      <c r="N4993">
        <v>213563</v>
      </c>
      <c r="O4993">
        <v>46789</v>
      </c>
      <c r="P4993">
        <v>124931</v>
      </c>
      <c r="Q4993" t="s">
        <v>93</v>
      </c>
      <c r="R4993">
        <v>521727</v>
      </c>
    </row>
    <row r="4994" spans="1:18" x14ac:dyDescent="0.25">
      <c r="A4994" t="s">
        <v>439</v>
      </c>
      <c r="B4994" t="s">
        <v>440</v>
      </c>
      <c r="C4994" t="s">
        <v>411</v>
      </c>
      <c r="D4994">
        <v>101</v>
      </c>
      <c r="E4994" t="s">
        <v>422</v>
      </c>
      <c r="F4994" t="s">
        <v>87</v>
      </c>
      <c r="G4994" t="s">
        <v>88</v>
      </c>
      <c r="H4994" t="s">
        <v>89</v>
      </c>
      <c r="I4994" t="s">
        <v>136</v>
      </c>
      <c r="J4994" t="s">
        <v>91</v>
      </c>
      <c r="K4994" t="s">
        <v>137</v>
      </c>
      <c r="L4994">
        <v>1400</v>
      </c>
      <c r="M4994">
        <v>1011740</v>
      </c>
      <c r="N4994">
        <v>213563</v>
      </c>
      <c r="O4994">
        <v>46789</v>
      </c>
      <c r="P4994">
        <v>124931</v>
      </c>
      <c r="Q4994" t="s">
        <v>93</v>
      </c>
      <c r="R4994">
        <v>521727</v>
      </c>
    </row>
    <row r="4995" spans="1:18" x14ac:dyDescent="0.25">
      <c r="A4995" t="s">
        <v>439</v>
      </c>
      <c r="B4995" t="s">
        <v>440</v>
      </c>
      <c r="C4995" t="s">
        <v>411</v>
      </c>
      <c r="D4995">
        <v>101</v>
      </c>
      <c r="E4995" t="s">
        <v>422</v>
      </c>
      <c r="F4995" t="s">
        <v>87</v>
      </c>
      <c r="G4995" t="s">
        <v>88</v>
      </c>
      <c r="H4995" t="s">
        <v>89</v>
      </c>
      <c r="I4995" t="s">
        <v>212</v>
      </c>
      <c r="J4995" t="s">
        <v>91</v>
      </c>
      <c r="K4995" t="s">
        <v>213</v>
      </c>
      <c r="L4995">
        <v>7836</v>
      </c>
      <c r="M4995">
        <v>1011740</v>
      </c>
      <c r="N4995">
        <v>213563</v>
      </c>
      <c r="O4995">
        <v>46789</v>
      </c>
      <c r="P4995">
        <v>124931</v>
      </c>
      <c r="Q4995" t="s">
        <v>93</v>
      </c>
      <c r="R4995">
        <v>521727</v>
      </c>
    </row>
    <row r="4996" spans="1:18" x14ac:dyDescent="0.25">
      <c r="A4996" t="s">
        <v>439</v>
      </c>
      <c r="B4996" t="s">
        <v>440</v>
      </c>
      <c r="C4996" t="s">
        <v>411</v>
      </c>
      <c r="D4996">
        <v>101</v>
      </c>
      <c r="E4996" t="s">
        <v>422</v>
      </c>
      <c r="F4996" t="s">
        <v>87</v>
      </c>
      <c r="G4996" t="s">
        <v>88</v>
      </c>
      <c r="H4996" t="s">
        <v>89</v>
      </c>
      <c r="I4996" t="s">
        <v>192</v>
      </c>
      <c r="J4996" t="s">
        <v>91</v>
      </c>
      <c r="K4996" t="s">
        <v>193</v>
      </c>
      <c r="L4996">
        <v>125</v>
      </c>
      <c r="M4996">
        <v>1011740</v>
      </c>
      <c r="N4996">
        <v>213563</v>
      </c>
      <c r="O4996">
        <v>46789</v>
      </c>
      <c r="P4996">
        <v>124931</v>
      </c>
      <c r="Q4996" t="s">
        <v>93</v>
      </c>
      <c r="R4996">
        <v>521727</v>
      </c>
    </row>
    <row r="4997" spans="1:18" x14ac:dyDescent="0.25">
      <c r="A4997" t="s">
        <v>439</v>
      </c>
      <c r="B4997" t="s">
        <v>440</v>
      </c>
      <c r="C4997" t="s">
        <v>411</v>
      </c>
      <c r="D4997">
        <v>101</v>
      </c>
      <c r="E4997" t="s">
        <v>422</v>
      </c>
      <c r="F4997" t="s">
        <v>87</v>
      </c>
      <c r="G4997" t="s">
        <v>88</v>
      </c>
      <c r="H4997" t="s">
        <v>89</v>
      </c>
      <c r="I4997" t="s">
        <v>136</v>
      </c>
      <c r="J4997" t="s">
        <v>91</v>
      </c>
      <c r="K4997" t="s">
        <v>137</v>
      </c>
      <c r="L4997">
        <v>2500</v>
      </c>
      <c r="M4997">
        <v>1011740</v>
      </c>
      <c r="N4997">
        <v>213563</v>
      </c>
      <c r="O4997">
        <v>46789</v>
      </c>
      <c r="P4997">
        <v>124931</v>
      </c>
      <c r="Q4997" t="s">
        <v>93</v>
      </c>
      <c r="R4997">
        <v>521727</v>
      </c>
    </row>
    <row r="4998" spans="1:18" x14ac:dyDescent="0.25">
      <c r="A4998" t="s">
        <v>439</v>
      </c>
      <c r="B4998" t="s">
        <v>440</v>
      </c>
      <c r="C4998" t="s">
        <v>411</v>
      </c>
      <c r="D4998">
        <v>101</v>
      </c>
      <c r="E4998" t="s">
        <v>422</v>
      </c>
      <c r="F4998" t="s">
        <v>87</v>
      </c>
      <c r="G4998" t="s">
        <v>88</v>
      </c>
      <c r="H4998" t="s">
        <v>89</v>
      </c>
      <c r="I4998" t="s">
        <v>136</v>
      </c>
      <c r="J4998" t="s">
        <v>91</v>
      </c>
      <c r="K4998" t="s">
        <v>137</v>
      </c>
      <c r="L4998">
        <v>780</v>
      </c>
      <c r="M4998">
        <v>1011740</v>
      </c>
      <c r="N4998">
        <v>213563</v>
      </c>
      <c r="O4998">
        <v>46789</v>
      </c>
      <c r="P4998">
        <v>124931</v>
      </c>
      <c r="Q4998" t="s">
        <v>93</v>
      </c>
      <c r="R4998">
        <v>521727</v>
      </c>
    </row>
    <row r="4999" spans="1:18" x14ac:dyDescent="0.25">
      <c r="A4999" t="s">
        <v>439</v>
      </c>
      <c r="B4999" t="s">
        <v>440</v>
      </c>
      <c r="C4999" t="s">
        <v>411</v>
      </c>
      <c r="D4999">
        <v>101</v>
      </c>
      <c r="E4999" t="s">
        <v>422</v>
      </c>
      <c r="F4999" t="s">
        <v>87</v>
      </c>
      <c r="G4999" t="s">
        <v>88</v>
      </c>
      <c r="H4999" t="s">
        <v>89</v>
      </c>
      <c r="I4999" t="s">
        <v>226</v>
      </c>
      <c r="J4999" t="s">
        <v>91</v>
      </c>
      <c r="K4999" t="s">
        <v>227</v>
      </c>
      <c r="L4999">
        <v>500</v>
      </c>
      <c r="M4999">
        <v>1011740</v>
      </c>
      <c r="N4999">
        <v>213563</v>
      </c>
      <c r="O4999">
        <v>46789</v>
      </c>
      <c r="P4999">
        <v>124931</v>
      </c>
      <c r="Q4999" t="s">
        <v>93</v>
      </c>
      <c r="R4999">
        <v>521727</v>
      </c>
    </row>
    <row r="5000" spans="1:18" x14ac:dyDescent="0.25">
      <c r="A5000" t="s">
        <v>439</v>
      </c>
      <c r="B5000" t="s">
        <v>440</v>
      </c>
      <c r="C5000" t="s">
        <v>411</v>
      </c>
      <c r="D5000">
        <v>101</v>
      </c>
      <c r="E5000" t="s">
        <v>422</v>
      </c>
      <c r="F5000" t="s">
        <v>87</v>
      </c>
      <c r="G5000" t="s">
        <v>88</v>
      </c>
      <c r="H5000" t="s">
        <v>89</v>
      </c>
      <c r="I5000" t="s">
        <v>136</v>
      </c>
      <c r="J5000" t="s">
        <v>91</v>
      </c>
      <c r="K5000" t="s">
        <v>137</v>
      </c>
      <c r="L5000">
        <v>2500</v>
      </c>
      <c r="M5000">
        <v>1011740</v>
      </c>
      <c r="N5000">
        <v>213563</v>
      </c>
      <c r="O5000">
        <v>46789</v>
      </c>
      <c r="P5000">
        <v>124931</v>
      </c>
      <c r="Q5000" t="s">
        <v>93</v>
      </c>
      <c r="R5000">
        <v>521727</v>
      </c>
    </row>
    <row r="5001" spans="1:18" x14ac:dyDescent="0.25">
      <c r="A5001" t="s">
        <v>439</v>
      </c>
      <c r="B5001" t="s">
        <v>440</v>
      </c>
      <c r="C5001" t="s">
        <v>411</v>
      </c>
      <c r="D5001">
        <v>101</v>
      </c>
      <c r="E5001" t="s">
        <v>422</v>
      </c>
      <c r="F5001" t="s">
        <v>87</v>
      </c>
      <c r="G5001" t="s">
        <v>88</v>
      </c>
      <c r="H5001" t="s">
        <v>89</v>
      </c>
      <c r="I5001" t="s">
        <v>136</v>
      </c>
      <c r="J5001" t="s">
        <v>91</v>
      </c>
      <c r="K5001" t="s">
        <v>137</v>
      </c>
      <c r="L5001">
        <v>850</v>
      </c>
      <c r="M5001">
        <v>1011740</v>
      </c>
      <c r="N5001">
        <v>213563</v>
      </c>
      <c r="O5001">
        <v>46789</v>
      </c>
      <c r="P5001">
        <v>124931</v>
      </c>
      <c r="Q5001" t="s">
        <v>93</v>
      </c>
      <c r="R5001">
        <v>521727</v>
      </c>
    </row>
    <row r="5002" spans="1:18" x14ac:dyDescent="0.25">
      <c r="A5002" t="s">
        <v>439</v>
      </c>
      <c r="B5002" t="s">
        <v>440</v>
      </c>
      <c r="C5002" t="s">
        <v>411</v>
      </c>
      <c r="D5002">
        <v>101</v>
      </c>
      <c r="E5002" t="s">
        <v>422</v>
      </c>
      <c r="F5002" t="s">
        <v>87</v>
      </c>
      <c r="G5002" t="s">
        <v>88</v>
      </c>
      <c r="H5002" t="s">
        <v>89</v>
      </c>
      <c r="I5002" t="s">
        <v>136</v>
      </c>
      <c r="J5002" t="s">
        <v>91</v>
      </c>
      <c r="K5002" t="s">
        <v>137</v>
      </c>
      <c r="L5002">
        <v>800</v>
      </c>
      <c r="M5002">
        <v>1011740</v>
      </c>
      <c r="N5002">
        <v>213563</v>
      </c>
      <c r="O5002">
        <v>46789</v>
      </c>
      <c r="P5002">
        <v>124931</v>
      </c>
      <c r="Q5002" t="s">
        <v>93</v>
      </c>
      <c r="R5002">
        <v>521727</v>
      </c>
    </row>
    <row r="5003" spans="1:18" x14ac:dyDescent="0.25">
      <c r="A5003" t="s">
        <v>439</v>
      </c>
      <c r="B5003" t="s">
        <v>440</v>
      </c>
      <c r="C5003" t="s">
        <v>411</v>
      </c>
      <c r="D5003">
        <v>101</v>
      </c>
      <c r="E5003" t="s">
        <v>422</v>
      </c>
      <c r="F5003" t="s">
        <v>87</v>
      </c>
      <c r="G5003" t="s">
        <v>88</v>
      </c>
      <c r="H5003" t="s">
        <v>89</v>
      </c>
      <c r="I5003" t="s">
        <v>136</v>
      </c>
      <c r="J5003" t="s">
        <v>91</v>
      </c>
      <c r="K5003" t="s">
        <v>137</v>
      </c>
      <c r="L5003">
        <v>70</v>
      </c>
      <c r="M5003">
        <v>1011740</v>
      </c>
      <c r="N5003">
        <v>213563</v>
      </c>
      <c r="O5003">
        <v>46789</v>
      </c>
      <c r="P5003">
        <v>124931</v>
      </c>
      <c r="Q5003" t="s">
        <v>93</v>
      </c>
      <c r="R5003">
        <v>521727</v>
      </c>
    </row>
    <row r="5004" spans="1:18" x14ac:dyDescent="0.25">
      <c r="A5004" t="s">
        <v>439</v>
      </c>
      <c r="B5004" t="s">
        <v>440</v>
      </c>
      <c r="C5004" t="s">
        <v>411</v>
      </c>
      <c r="D5004">
        <v>101</v>
      </c>
      <c r="E5004" t="s">
        <v>422</v>
      </c>
      <c r="F5004" t="s">
        <v>87</v>
      </c>
      <c r="G5004" t="s">
        <v>88</v>
      </c>
      <c r="H5004" t="s">
        <v>89</v>
      </c>
      <c r="I5004" t="s">
        <v>158</v>
      </c>
      <c r="J5004" t="s">
        <v>91</v>
      </c>
      <c r="K5004" t="s">
        <v>159</v>
      </c>
      <c r="L5004">
        <v>1200</v>
      </c>
      <c r="M5004">
        <v>1011740</v>
      </c>
      <c r="N5004">
        <v>213563</v>
      </c>
      <c r="O5004">
        <v>46789</v>
      </c>
      <c r="P5004">
        <v>124931</v>
      </c>
      <c r="Q5004" t="s">
        <v>93</v>
      </c>
      <c r="R5004">
        <v>521727</v>
      </c>
    </row>
    <row r="5005" spans="1:18" x14ac:dyDescent="0.25">
      <c r="A5005" t="s">
        <v>439</v>
      </c>
      <c r="B5005" t="s">
        <v>440</v>
      </c>
      <c r="C5005" t="s">
        <v>411</v>
      </c>
      <c r="D5005">
        <v>101</v>
      </c>
      <c r="E5005" t="s">
        <v>422</v>
      </c>
      <c r="F5005" t="s">
        <v>87</v>
      </c>
      <c r="G5005" t="s">
        <v>88</v>
      </c>
      <c r="H5005" t="s">
        <v>89</v>
      </c>
      <c r="I5005" t="s">
        <v>220</v>
      </c>
      <c r="J5005" t="s">
        <v>91</v>
      </c>
      <c r="K5005" t="s">
        <v>221</v>
      </c>
      <c r="L5005">
        <v>5843</v>
      </c>
      <c r="M5005">
        <v>1011740</v>
      </c>
      <c r="N5005">
        <v>213563</v>
      </c>
      <c r="O5005">
        <v>46789</v>
      </c>
      <c r="P5005">
        <v>124931</v>
      </c>
      <c r="Q5005" t="s">
        <v>93</v>
      </c>
      <c r="R5005">
        <v>521727</v>
      </c>
    </row>
    <row r="5006" spans="1:18" x14ac:dyDescent="0.25">
      <c r="A5006" t="s">
        <v>439</v>
      </c>
      <c r="B5006" t="s">
        <v>440</v>
      </c>
      <c r="C5006" t="s">
        <v>411</v>
      </c>
      <c r="D5006">
        <v>101</v>
      </c>
      <c r="E5006" t="s">
        <v>422</v>
      </c>
      <c r="F5006" t="s">
        <v>87</v>
      </c>
      <c r="G5006" t="s">
        <v>88</v>
      </c>
      <c r="H5006" t="s">
        <v>89</v>
      </c>
      <c r="I5006" t="s">
        <v>224</v>
      </c>
      <c r="J5006" t="s">
        <v>91</v>
      </c>
      <c r="K5006" t="s">
        <v>225</v>
      </c>
      <c r="L5006">
        <v>4489</v>
      </c>
      <c r="M5006">
        <v>1011740</v>
      </c>
      <c r="N5006">
        <v>213563</v>
      </c>
      <c r="O5006">
        <v>46789</v>
      </c>
      <c r="P5006">
        <v>124931</v>
      </c>
      <c r="Q5006" t="s">
        <v>93</v>
      </c>
      <c r="R5006">
        <v>521727</v>
      </c>
    </row>
    <row r="5007" spans="1:18" x14ac:dyDescent="0.25">
      <c r="A5007" t="s">
        <v>439</v>
      </c>
      <c r="B5007" t="s">
        <v>440</v>
      </c>
      <c r="C5007" t="s">
        <v>411</v>
      </c>
      <c r="D5007">
        <v>101</v>
      </c>
      <c r="E5007" t="s">
        <v>422</v>
      </c>
      <c r="F5007" t="s">
        <v>87</v>
      </c>
      <c r="G5007" t="s">
        <v>88</v>
      </c>
      <c r="H5007" t="s">
        <v>89</v>
      </c>
      <c r="I5007" t="s">
        <v>160</v>
      </c>
      <c r="J5007" t="s">
        <v>91</v>
      </c>
      <c r="K5007" t="s">
        <v>161</v>
      </c>
      <c r="L5007">
        <v>10188</v>
      </c>
      <c r="M5007">
        <v>1011740</v>
      </c>
      <c r="N5007">
        <v>213563</v>
      </c>
      <c r="O5007">
        <v>46789</v>
      </c>
      <c r="P5007">
        <v>124931</v>
      </c>
      <c r="Q5007" t="s">
        <v>93</v>
      </c>
      <c r="R5007">
        <v>521727</v>
      </c>
    </row>
    <row r="5008" spans="1:18" x14ac:dyDescent="0.25">
      <c r="A5008" t="s">
        <v>439</v>
      </c>
      <c r="B5008" t="s">
        <v>440</v>
      </c>
      <c r="C5008" t="s">
        <v>411</v>
      </c>
      <c r="D5008">
        <v>101</v>
      </c>
      <c r="E5008" t="s">
        <v>422</v>
      </c>
      <c r="F5008" t="s">
        <v>87</v>
      </c>
      <c r="G5008" t="s">
        <v>88</v>
      </c>
      <c r="H5008" t="s">
        <v>89</v>
      </c>
      <c r="I5008" t="s">
        <v>136</v>
      </c>
      <c r="J5008" t="s">
        <v>91</v>
      </c>
      <c r="K5008" t="s">
        <v>137</v>
      </c>
      <c r="L5008">
        <v>672</v>
      </c>
      <c r="M5008">
        <v>1011740</v>
      </c>
      <c r="N5008">
        <v>213563</v>
      </c>
      <c r="O5008">
        <v>46789</v>
      </c>
      <c r="P5008">
        <v>124931</v>
      </c>
      <c r="Q5008" t="s">
        <v>93</v>
      </c>
      <c r="R5008">
        <v>521727</v>
      </c>
    </row>
    <row r="5009" spans="1:18" x14ac:dyDescent="0.25">
      <c r="A5009" t="s">
        <v>439</v>
      </c>
      <c r="B5009" t="s">
        <v>440</v>
      </c>
      <c r="C5009" t="s">
        <v>411</v>
      </c>
      <c r="D5009">
        <v>101</v>
      </c>
      <c r="E5009" t="s">
        <v>422</v>
      </c>
      <c r="F5009" t="s">
        <v>87</v>
      </c>
      <c r="G5009" t="s">
        <v>88</v>
      </c>
      <c r="H5009" t="s">
        <v>89</v>
      </c>
      <c r="I5009" t="s">
        <v>190</v>
      </c>
      <c r="J5009" t="s">
        <v>91</v>
      </c>
      <c r="K5009" t="s">
        <v>191</v>
      </c>
      <c r="L5009">
        <v>11900</v>
      </c>
      <c r="M5009">
        <v>1011740</v>
      </c>
      <c r="N5009">
        <v>213563</v>
      </c>
      <c r="O5009">
        <v>46789</v>
      </c>
      <c r="P5009">
        <v>124931</v>
      </c>
      <c r="Q5009" t="s">
        <v>93</v>
      </c>
      <c r="R5009">
        <v>521727</v>
      </c>
    </row>
    <row r="5010" spans="1:18" x14ac:dyDescent="0.25">
      <c r="A5010" t="s">
        <v>439</v>
      </c>
      <c r="B5010" t="s">
        <v>440</v>
      </c>
      <c r="C5010" t="s">
        <v>411</v>
      </c>
      <c r="D5010">
        <v>101</v>
      </c>
      <c r="E5010" t="s">
        <v>422</v>
      </c>
      <c r="F5010" t="s">
        <v>87</v>
      </c>
      <c r="G5010" t="s">
        <v>88</v>
      </c>
      <c r="H5010" t="s">
        <v>89</v>
      </c>
      <c r="I5010" t="s">
        <v>190</v>
      </c>
      <c r="J5010" t="s">
        <v>91</v>
      </c>
      <c r="K5010" t="s">
        <v>191</v>
      </c>
      <c r="L5010">
        <v>6500</v>
      </c>
      <c r="M5010">
        <v>1011740</v>
      </c>
      <c r="N5010">
        <v>213563</v>
      </c>
      <c r="O5010">
        <v>46789</v>
      </c>
      <c r="P5010">
        <v>124931</v>
      </c>
      <c r="Q5010" t="s">
        <v>93</v>
      </c>
      <c r="R5010">
        <v>521727</v>
      </c>
    </row>
    <row r="5011" spans="1:18" x14ac:dyDescent="0.25">
      <c r="A5011" t="s">
        <v>439</v>
      </c>
      <c r="B5011" t="s">
        <v>440</v>
      </c>
      <c r="C5011" t="s">
        <v>411</v>
      </c>
      <c r="D5011">
        <v>101</v>
      </c>
      <c r="E5011" t="s">
        <v>422</v>
      </c>
      <c r="F5011" t="s">
        <v>87</v>
      </c>
      <c r="G5011" t="s">
        <v>88</v>
      </c>
      <c r="H5011" t="s">
        <v>89</v>
      </c>
      <c r="I5011" t="s">
        <v>180</v>
      </c>
      <c r="J5011" t="s">
        <v>91</v>
      </c>
      <c r="K5011" t="s">
        <v>181</v>
      </c>
      <c r="L5011">
        <v>20057</v>
      </c>
      <c r="M5011">
        <v>1011740</v>
      </c>
      <c r="N5011">
        <v>213563</v>
      </c>
      <c r="O5011">
        <v>46789</v>
      </c>
      <c r="P5011">
        <v>124931</v>
      </c>
      <c r="Q5011" t="s">
        <v>93</v>
      </c>
      <c r="R5011">
        <v>521727</v>
      </c>
    </row>
    <row r="5012" spans="1:18" x14ac:dyDescent="0.25">
      <c r="A5012" t="s">
        <v>439</v>
      </c>
      <c r="B5012" t="s">
        <v>440</v>
      </c>
      <c r="C5012" t="s">
        <v>411</v>
      </c>
      <c r="D5012">
        <v>101</v>
      </c>
      <c r="E5012" t="s">
        <v>422</v>
      </c>
      <c r="F5012" t="s">
        <v>87</v>
      </c>
      <c r="G5012" t="s">
        <v>88</v>
      </c>
      <c r="H5012" t="s">
        <v>89</v>
      </c>
      <c r="I5012" t="s">
        <v>190</v>
      </c>
      <c r="J5012" t="s">
        <v>91</v>
      </c>
      <c r="K5012" t="s">
        <v>191</v>
      </c>
      <c r="L5012">
        <v>700</v>
      </c>
      <c r="M5012">
        <v>1011740</v>
      </c>
      <c r="N5012">
        <v>213563</v>
      </c>
      <c r="O5012">
        <v>46789</v>
      </c>
      <c r="P5012">
        <v>124931</v>
      </c>
      <c r="Q5012" t="s">
        <v>93</v>
      </c>
      <c r="R5012">
        <v>521727</v>
      </c>
    </row>
    <row r="5013" spans="1:18" x14ac:dyDescent="0.25">
      <c r="A5013" t="s">
        <v>439</v>
      </c>
      <c r="B5013" t="s">
        <v>440</v>
      </c>
      <c r="C5013" t="s">
        <v>411</v>
      </c>
      <c r="D5013">
        <v>101</v>
      </c>
      <c r="E5013" t="s">
        <v>422</v>
      </c>
      <c r="F5013" t="s">
        <v>87</v>
      </c>
      <c r="G5013" t="s">
        <v>88</v>
      </c>
      <c r="H5013" t="s">
        <v>89</v>
      </c>
      <c r="I5013" t="s">
        <v>190</v>
      </c>
      <c r="J5013" t="s">
        <v>91</v>
      </c>
      <c r="K5013" t="s">
        <v>191</v>
      </c>
      <c r="L5013">
        <v>3350</v>
      </c>
      <c r="M5013">
        <v>1011740</v>
      </c>
      <c r="N5013">
        <v>213563</v>
      </c>
      <c r="O5013">
        <v>46789</v>
      </c>
      <c r="P5013">
        <v>124931</v>
      </c>
      <c r="Q5013" t="s">
        <v>93</v>
      </c>
      <c r="R5013">
        <v>521727</v>
      </c>
    </row>
    <row r="5014" spans="1:18" x14ac:dyDescent="0.25">
      <c r="A5014" t="s">
        <v>439</v>
      </c>
      <c r="B5014" t="s">
        <v>440</v>
      </c>
      <c r="C5014" t="s">
        <v>411</v>
      </c>
      <c r="D5014">
        <v>101</v>
      </c>
      <c r="E5014" t="s">
        <v>422</v>
      </c>
      <c r="F5014" t="s">
        <v>87</v>
      </c>
      <c r="G5014" t="s">
        <v>88</v>
      </c>
      <c r="H5014" t="s">
        <v>89</v>
      </c>
      <c r="I5014" t="s">
        <v>190</v>
      </c>
      <c r="J5014" t="s">
        <v>91</v>
      </c>
      <c r="K5014" t="s">
        <v>191</v>
      </c>
      <c r="L5014">
        <v>600</v>
      </c>
      <c r="M5014">
        <v>1011740</v>
      </c>
      <c r="N5014">
        <v>213563</v>
      </c>
      <c r="O5014">
        <v>46789</v>
      </c>
      <c r="P5014">
        <v>124931</v>
      </c>
      <c r="Q5014" t="s">
        <v>93</v>
      </c>
      <c r="R5014">
        <v>521727</v>
      </c>
    </row>
    <row r="5015" spans="1:18" x14ac:dyDescent="0.25">
      <c r="A5015" t="s">
        <v>439</v>
      </c>
      <c r="B5015" t="s">
        <v>440</v>
      </c>
      <c r="C5015" t="s">
        <v>411</v>
      </c>
      <c r="D5015">
        <v>101</v>
      </c>
      <c r="E5015" t="s">
        <v>422</v>
      </c>
      <c r="F5015" t="s">
        <v>87</v>
      </c>
      <c r="G5015" t="s">
        <v>88</v>
      </c>
      <c r="H5015" t="s">
        <v>89</v>
      </c>
      <c r="I5015" t="s">
        <v>190</v>
      </c>
      <c r="J5015" t="s">
        <v>91</v>
      </c>
      <c r="K5015" t="s">
        <v>191</v>
      </c>
      <c r="L5015">
        <v>2200</v>
      </c>
      <c r="M5015">
        <v>1011740</v>
      </c>
      <c r="N5015">
        <v>213563</v>
      </c>
      <c r="O5015">
        <v>46789</v>
      </c>
      <c r="P5015">
        <v>124931</v>
      </c>
      <c r="Q5015" t="s">
        <v>93</v>
      </c>
      <c r="R5015">
        <v>521727</v>
      </c>
    </row>
    <row r="5016" spans="1:18" x14ac:dyDescent="0.25">
      <c r="A5016" t="s">
        <v>439</v>
      </c>
      <c r="B5016" t="s">
        <v>440</v>
      </c>
      <c r="C5016" t="s">
        <v>411</v>
      </c>
      <c r="D5016">
        <v>101</v>
      </c>
      <c r="E5016" t="s">
        <v>422</v>
      </c>
      <c r="F5016" t="s">
        <v>87</v>
      </c>
      <c r="G5016" t="s">
        <v>88</v>
      </c>
      <c r="H5016" t="s">
        <v>89</v>
      </c>
      <c r="I5016" t="s">
        <v>190</v>
      </c>
      <c r="J5016" t="s">
        <v>91</v>
      </c>
      <c r="K5016" t="s">
        <v>191</v>
      </c>
      <c r="L5016">
        <v>1500</v>
      </c>
      <c r="M5016">
        <v>1011740</v>
      </c>
      <c r="N5016">
        <v>213563</v>
      </c>
      <c r="O5016">
        <v>46789</v>
      </c>
      <c r="P5016">
        <v>124931</v>
      </c>
      <c r="Q5016" t="s">
        <v>93</v>
      </c>
      <c r="R5016">
        <v>521727</v>
      </c>
    </row>
    <row r="5017" spans="1:18" x14ac:dyDescent="0.25">
      <c r="A5017" t="s">
        <v>439</v>
      </c>
      <c r="B5017" t="s">
        <v>440</v>
      </c>
      <c r="C5017" t="s">
        <v>411</v>
      </c>
      <c r="D5017">
        <v>101</v>
      </c>
      <c r="E5017" t="s">
        <v>422</v>
      </c>
      <c r="F5017" t="s">
        <v>87</v>
      </c>
      <c r="G5017" t="s">
        <v>88</v>
      </c>
      <c r="H5017" t="s">
        <v>89</v>
      </c>
      <c r="I5017" t="s">
        <v>190</v>
      </c>
      <c r="J5017" t="s">
        <v>91</v>
      </c>
      <c r="K5017" t="s">
        <v>191</v>
      </c>
      <c r="L5017">
        <v>850</v>
      </c>
      <c r="M5017">
        <v>1011740</v>
      </c>
      <c r="N5017">
        <v>213563</v>
      </c>
      <c r="O5017">
        <v>46789</v>
      </c>
      <c r="P5017">
        <v>124931</v>
      </c>
      <c r="Q5017" t="s">
        <v>93</v>
      </c>
      <c r="R5017">
        <v>521727</v>
      </c>
    </row>
    <row r="5018" spans="1:18" x14ac:dyDescent="0.25">
      <c r="A5018" t="s">
        <v>439</v>
      </c>
      <c r="B5018" t="s">
        <v>440</v>
      </c>
      <c r="C5018" t="s">
        <v>411</v>
      </c>
      <c r="D5018">
        <v>101</v>
      </c>
      <c r="E5018" t="s">
        <v>422</v>
      </c>
      <c r="F5018" t="s">
        <v>87</v>
      </c>
      <c r="G5018" t="s">
        <v>88</v>
      </c>
      <c r="H5018" t="s">
        <v>89</v>
      </c>
      <c r="I5018" t="s">
        <v>190</v>
      </c>
      <c r="J5018" t="s">
        <v>91</v>
      </c>
      <c r="K5018" t="s">
        <v>191</v>
      </c>
      <c r="L5018">
        <v>2000</v>
      </c>
      <c r="M5018">
        <v>1011740</v>
      </c>
      <c r="N5018">
        <v>213563</v>
      </c>
      <c r="O5018">
        <v>46789</v>
      </c>
      <c r="P5018">
        <v>124931</v>
      </c>
      <c r="Q5018" t="s">
        <v>93</v>
      </c>
      <c r="R5018">
        <v>521727</v>
      </c>
    </row>
    <row r="5019" spans="1:18" x14ac:dyDescent="0.25">
      <c r="A5019" t="s">
        <v>439</v>
      </c>
      <c r="B5019" t="s">
        <v>440</v>
      </c>
      <c r="C5019" t="s">
        <v>411</v>
      </c>
      <c r="D5019">
        <v>101</v>
      </c>
      <c r="E5019" t="s">
        <v>422</v>
      </c>
      <c r="F5019" t="s">
        <v>87</v>
      </c>
      <c r="G5019" t="s">
        <v>88</v>
      </c>
      <c r="H5019" t="s">
        <v>89</v>
      </c>
      <c r="I5019" t="s">
        <v>138</v>
      </c>
      <c r="J5019" t="s">
        <v>91</v>
      </c>
      <c r="K5019" t="s">
        <v>139</v>
      </c>
      <c r="L5019">
        <v>20206</v>
      </c>
      <c r="M5019">
        <v>1011740</v>
      </c>
      <c r="N5019">
        <v>213563</v>
      </c>
      <c r="O5019">
        <v>46789</v>
      </c>
      <c r="P5019">
        <v>124931</v>
      </c>
      <c r="Q5019" t="s">
        <v>93</v>
      </c>
      <c r="R5019">
        <v>521727</v>
      </c>
    </row>
    <row r="5020" spans="1:18" x14ac:dyDescent="0.25">
      <c r="A5020" t="s">
        <v>439</v>
      </c>
      <c r="B5020" t="s">
        <v>440</v>
      </c>
      <c r="C5020" t="s">
        <v>411</v>
      </c>
      <c r="D5020">
        <v>101</v>
      </c>
      <c r="E5020" t="s">
        <v>422</v>
      </c>
      <c r="F5020" t="s">
        <v>87</v>
      </c>
      <c r="G5020" t="s">
        <v>88</v>
      </c>
      <c r="H5020" t="s">
        <v>89</v>
      </c>
      <c r="I5020" t="s">
        <v>138</v>
      </c>
      <c r="J5020" t="s">
        <v>91</v>
      </c>
      <c r="K5020" t="s">
        <v>139</v>
      </c>
      <c r="L5020">
        <v>14415</v>
      </c>
      <c r="M5020">
        <v>1011740</v>
      </c>
      <c r="N5020">
        <v>213563</v>
      </c>
      <c r="O5020">
        <v>46789</v>
      </c>
      <c r="P5020">
        <v>124931</v>
      </c>
      <c r="Q5020" t="s">
        <v>93</v>
      </c>
      <c r="R5020">
        <v>521727</v>
      </c>
    </row>
    <row r="5021" spans="1:18" x14ac:dyDescent="0.25">
      <c r="A5021" t="s">
        <v>439</v>
      </c>
      <c r="B5021" t="s">
        <v>440</v>
      </c>
      <c r="C5021" t="s">
        <v>411</v>
      </c>
      <c r="D5021">
        <v>101</v>
      </c>
      <c r="E5021" t="s">
        <v>422</v>
      </c>
      <c r="F5021" t="s">
        <v>87</v>
      </c>
      <c r="G5021" t="s">
        <v>88</v>
      </c>
      <c r="H5021" t="s">
        <v>89</v>
      </c>
      <c r="I5021" t="s">
        <v>136</v>
      </c>
      <c r="J5021" t="s">
        <v>91</v>
      </c>
      <c r="K5021" t="s">
        <v>137</v>
      </c>
      <c r="L5021">
        <v>500</v>
      </c>
      <c r="M5021">
        <v>1011740</v>
      </c>
      <c r="N5021">
        <v>213563</v>
      </c>
      <c r="O5021">
        <v>46789</v>
      </c>
      <c r="P5021">
        <v>124931</v>
      </c>
      <c r="Q5021" t="s">
        <v>93</v>
      </c>
      <c r="R5021">
        <v>521727</v>
      </c>
    </row>
    <row r="5022" spans="1:18" x14ac:dyDescent="0.25">
      <c r="A5022" t="s">
        <v>439</v>
      </c>
      <c r="B5022" t="s">
        <v>440</v>
      </c>
      <c r="C5022" t="s">
        <v>411</v>
      </c>
      <c r="D5022">
        <v>101</v>
      </c>
      <c r="E5022" t="s">
        <v>422</v>
      </c>
      <c r="F5022" t="s">
        <v>87</v>
      </c>
      <c r="G5022" t="s">
        <v>88</v>
      </c>
      <c r="H5022" t="s">
        <v>89</v>
      </c>
      <c r="I5022" t="s">
        <v>130</v>
      </c>
      <c r="J5022" t="s">
        <v>91</v>
      </c>
      <c r="K5022" t="s">
        <v>131</v>
      </c>
      <c r="L5022">
        <v>6780</v>
      </c>
      <c r="M5022">
        <v>1011740</v>
      </c>
      <c r="N5022">
        <v>213563</v>
      </c>
      <c r="O5022">
        <v>46789</v>
      </c>
      <c r="P5022">
        <v>124931</v>
      </c>
      <c r="Q5022" t="s">
        <v>93</v>
      </c>
      <c r="R5022">
        <v>521727</v>
      </c>
    </row>
    <row r="5023" spans="1:18" x14ac:dyDescent="0.25">
      <c r="A5023" t="s">
        <v>441</v>
      </c>
      <c r="B5023" t="s">
        <v>442</v>
      </c>
      <c r="C5023" t="s">
        <v>85</v>
      </c>
      <c r="D5023">
        <v>100</v>
      </c>
      <c r="E5023" t="s">
        <v>86</v>
      </c>
      <c r="F5023" t="s">
        <v>87</v>
      </c>
      <c r="G5023" t="s">
        <v>88</v>
      </c>
      <c r="H5023" t="s">
        <v>89</v>
      </c>
      <c r="I5023" t="s">
        <v>130</v>
      </c>
      <c r="J5023" t="s">
        <v>91</v>
      </c>
      <c r="K5023" t="s">
        <v>131</v>
      </c>
      <c r="L5023">
        <v>5711</v>
      </c>
      <c r="M5023">
        <v>1025603</v>
      </c>
      <c r="N5023">
        <v>179590</v>
      </c>
      <c r="O5023">
        <v>38207</v>
      </c>
      <c r="P5023">
        <v>116995</v>
      </c>
      <c r="Q5023" t="s">
        <v>93</v>
      </c>
      <c r="R5023">
        <v>457824</v>
      </c>
    </row>
    <row r="5024" spans="1:18" x14ac:dyDescent="0.25">
      <c r="A5024" t="s">
        <v>441</v>
      </c>
      <c r="B5024" t="s">
        <v>442</v>
      </c>
      <c r="C5024" t="s">
        <v>85</v>
      </c>
      <c r="D5024">
        <v>100</v>
      </c>
      <c r="E5024" t="s">
        <v>86</v>
      </c>
      <c r="F5024" t="s">
        <v>87</v>
      </c>
      <c r="G5024" t="s">
        <v>88</v>
      </c>
      <c r="H5024" t="s">
        <v>89</v>
      </c>
      <c r="I5024" t="s">
        <v>136</v>
      </c>
      <c r="J5024" t="s">
        <v>91</v>
      </c>
      <c r="K5024" t="s">
        <v>137</v>
      </c>
      <c r="L5024">
        <v>3060</v>
      </c>
      <c r="M5024">
        <v>1025603</v>
      </c>
      <c r="N5024">
        <v>179590</v>
      </c>
      <c r="O5024">
        <v>38207</v>
      </c>
      <c r="P5024">
        <v>116995</v>
      </c>
      <c r="Q5024" t="s">
        <v>93</v>
      </c>
      <c r="R5024">
        <v>457824</v>
      </c>
    </row>
    <row r="5025" spans="1:18" x14ac:dyDescent="0.25">
      <c r="A5025" t="s">
        <v>441</v>
      </c>
      <c r="B5025" t="s">
        <v>442</v>
      </c>
      <c r="C5025" t="s">
        <v>85</v>
      </c>
      <c r="D5025">
        <v>100</v>
      </c>
      <c r="E5025" t="s">
        <v>86</v>
      </c>
      <c r="F5025" t="s">
        <v>87</v>
      </c>
      <c r="G5025" t="s">
        <v>88</v>
      </c>
      <c r="H5025" t="s">
        <v>89</v>
      </c>
      <c r="I5025" t="s">
        <v>136</v>
      </c>
      <c r="J5025" t="s">
        <v>91</v>
      </c>
      <c r="K5025" t="s">
        <v>137</v>
      </c>
      <c r="L5025">
        <v>425</v>
      </c>
      <c r="M5025">
        <v>1025603</v>
      </c>
      <c r="N5025">
        <v>179590</v>
      </c>
      <c r="O5025">
        <v>38207</v>
      </c>
      <c r="P5025">
        <v>116995</v>
      </c>
      <c r="Q5025" t="s">
        <v>93</v>
      </c>
      <c r="R5025">
        <v>457824</v>
      </c>
    </row>
    <row r="5026" spans="1:18" x14ac:dyDescent="0.25">
      <c r="A5026" t="s">
        <v>441</v>
      </c>
      <c r="B5026" t="s">
        <v>442</v>
      </c>
      <c r="C5026" t="s">
        <v>85</v>
      </c>
      <c r="D5026">
        <v>100</v>
      </c>
      <c r="E5026" t="s">
        <v>86</v>
      </c>
      <c r="F5026" t="s">
        <v>87</v>
      </c>
      <c r="G5026" t="s">
        <v>88</v>
      </c>
      <c r="H5026" t="s">
        <v>89</v>
      </c>
      <c r="I5026" t="s">
        <v>158</v>
      </c>
      <c r="J5026" t="s">
        <v>91</v>
      </c>
      <c r="K5026" t="s">
        <v>159</v>
      </c>
      <c r="L5026">
        <v>700</v>
      </c>
      <c r="M5026">
        <v>1025603</v>
      </c>
      <c r="N5026">
        <v>179590</v>
      </c>
      <c r="O5026">
        <v>38207</v>
      </c>
      <c r="P5026">
        <v>116995</v>
      </c>
      <c r="Q5026" t="s">
        <v>93</v>
      </c>
      <c r="R5026">
        <v>457824</v>
      </c>
    </row>
    <row r="5027" spans="1:18" x14ac:dyDescent="0.25">
      <c r="A5027" t="s">
        <v>441</v>
      </c>
      <c r="B5027" t="s">
        <v>442</v>
      </c>
      <c r="C5027" t="s">
        <v>85</v>
      </c>
      <c r="D5027">
        <v>100</v>
      </c>
      <c r="E5027" t="s">
        <v>86</v>
      </c>
      <c r="F5027" t="s">
        <v>87</v>
      </c>
      <c r="G5027" t="s">
        <v>88</v>
      </c>
      <c r="H5027" t="s">
        <v>89</v>
      </c>
      <c r="I5027" t="s">
        <v>224</v>
      </c>
      <c r="J5027" t="s">
        <v>91</v>
      </c>
      <c r="K5027" t="s">
        <v>225</v>
      </c>
      <c r="L5027">
        <v>1200</v>
      </c>
      <c r="M5027">
        <v>1025603</v>
      </c>
      <c r="N5027">
        <v>179590</v>
      </c>
      <c r="O5027">
        <v>38207</v>
      </c>
      <c r="P5027">
        <v>116995</v>
      </c>
      <c r="Q5027" t="s">
        <v>93</v>
      </c>
      <c r="R5027">
        <v>457824</v>
      </c>
    </row>
    <row r="5028" spans="1:18" x14ac:dyDescent="0.25">
      <c r="A5028" t="s">
        <v>441</v>
      </c>
      <c r="B5028" t="s">
        <v>442</v>
      </c>
      <c r="C5028" t="s">
        <v>85</v>
      </c>
      <c r="D5028">
        <v>100</v>
      </c>
      <c r="E5028" t="s">
        <v>86</v>
      </c>
      <c r="F5028" t="s">
        <v>87</v>
      </c>
      <c r="G5028" t="s">
        <v>88</v>
      </c>
      <c r="H5028" t="s">
        <v>89</v>
      </c>
      <c r="I5028" t="s">
        <v>130</v>
      </c>
      <c r="J5028" t="s">
        <v>91</v>
      </c>
      <c r="K5028" t="s">
        <v>131</v>
      </c>
      <c r="L5028">
        <v>700</v>
      </c>
      <c r="M5028">
        <v>1025603</v>
      </c>
      <c r="N5028">
        <v>179590</v>
      </c>
      <c r="O5028">
        <v>38207</v>
      </c>
      <c r="P5028">
        <v>116995</v>
      </c>
      <c r="Q5028" t="s">
        <v>93</v>
      </c>
      <c r="R5028">
        <v>457824</v>
      </c>
    </row>
    <row r="5029" spans="1:18" x14ac:dyDescent="0.25">
      <c r="A5029" t="s">
        <v>441</v>
      </c>
      <c r="B5029" t="s">
        <v>442</v>
      </c>
      <c r="C5029" t="s">
        <v>85</v>
      </c>
      <c r="D5029">
        <v>100</v>
      </c>
      <c r="E5029" t="s">
        <v>86</v>
      </c>
      <c r="F5029" t="s">
        <v>87</v>
      </c>
      <c r="G5029" t="s">
        <v>88</v>
      </c>
      <c r="H5029" t="s">
        <v>89</v>
      </c>
      <c r="I5029" t="s">
        <v>200</v>
      </c>
      <c r="J5029" t="s">
        <v>91</v>
      </c>
      <c r="K5029" t="s">
        <v>201</v>
      </c>
      <c r="L5029">
        <v>3524</v>
      </c>
      <c r="M5029">
        <v>1025603</v>
      </c>
      <c r="N5029">
        <v>179590</v>
      </c>
      <c r="O5029">
        <v>38207</v>
      </c>
      <c r="P5029">
        <v>116995</v>
      </c>
      <c r="Q5029" t="s">
        <v>93</v>
      </c>
      <c r="R5029">
        <v>457824</v>
      </c>
    </row>
    <row r="5030" spans="1:18" x14ac:dyDescent="0.25">
      <c r="A5030" t="s">
        <v>441</v>
      </c>
      <c r="B5030" t="s">
        <v>442</v>
      </c>
      <c r="C5030" t="s">
        <v>85</v>
      </c>
      <c r="D5030">
        <v>100</v>
      </c>
      <c r="E5030" t="s">
        <v>86</v>
      </c>
      <c r="F5030" t="s">
        <v>87</v>
      </c>
      <c r="G5030" t="s">
        <v>88</v>
      </c>
      <c r="H5030" t="s">
        <v>89</v>
      </c>
      <c r="I5030" t="s">
        <v>136</v>
      </c>
      <c r="J5030" t="s">
        <v>91</v>
      </c>
      <c r="K5030" t="s">
        <v>137</v>
      </c>
      <c r="L5030">
        <v>450</v>
      </c>
      <c r="M5030">
        <v>1025603</v>
      </c>
      <c r="N5030">
        <v>179590</v>
      </c>
      <c r="O5030">
        <v>38207</v>
      </c>
      <c r="P5030">
        <v>116995</v>
      </c>
      <c r="Q5030" t="s">
        <v>93</v>
      </c>
      <c r="R5030">
        <v>457824</v>
      </c>
    </row>
    <row r="5031" spans="1:18" x14ac:dyDescent="0.25">
      <c r="A5031" t="s">
        <v>441</v>
      </c>
      <c r="B5031" t="s">
        <v>442</v>
      </c>
      <c r="C5031" t="s">
        <v>85</v>
      </c>
      <c r="D5031">
        <v>100</v>
      </c>
      <c r="E5031" t="s">
        <v>86</v>
      </c>
      <c r="F5031" t="s">
        <v>87</v>
      </c>
      <c r="G5031" t="s">
        <v>88</v>
      </c>
      <c r="H5031" t="s">
        <v>89</v>
      </c>
      <c r="I5031" t="s">
        <v>160</v>
      </c>
      <c r="J5031" t="s">
        <v>91</v>
      </c>
      <c r="K5031" t="s">
        <v>161</v>
      </c>
      <c r="L5031">
        <v>9614</v>
      </c>
      <c r="M5031">
        <v>1025603</v>
      </c>
      <c r="N5031">
        <v>179590</v>
      </c>
      <c r="O5031">
        <v>38207</v>
      </c>
      <c r="P5031">
        <v>116995</v>
      </c>
      <c r="Q5031" t="s">
        <v>93</v>
      </c>
      <c r="R5031">
        <v>457824</v>
      </c>
    </row>
    <row r="5032" spans="1:18" x14ac:dyDescent="0.25">
      <c r="A5032" t="s">
        <v>441</v>
      </c>
      <c r="B5032" t="s">
        <v>442</v>
      </c>
      <c r="C5032" t="s">
        <v>85</v>
      </c>
      <c r="D5032">
        <v>100</v>
      </c>
      <c r="E5032" t="s">
        <v>86</v>
      </c>
      <c r="F5032" t="s">
        <v>87</v>
      </c>
      <c r="G5032" t="s">
        <v>88</v>
      </c>
      <c r="H5032" t="s">
        <v>89</v>
      </c>
      <c r="I5032" t="s">
        <v>136</v>
      </c>
      <c r="J5032" t="s">
        <v>91</v>
      </c>
      <c r="K5032" t="s">
        <v>137</v>
      </c>
      <c r="L5032">
        <v>672</v>
      </c>
      <c r="M5032">
        <v>1025603</v>
      </c>
      <c r="N5032">
        <v>179590</v>
      </c>
      <c r="O5032">
        <v>38207</v>
      </c>
      <c r="P5032">
        <v>116995</v>
      </c>
      <c r="Q5032" t="s">
        <v>93</v>
      </c>
      <c r="R5032">
        <v>457824</v>
      </c>
    </row>
    <row r="5033" spans="1:18" x14ac:dyDescent="0.25">
      <c r="A5033" t="s">
        <v>441</v>
      </c>
      <c r="B5033" t="s">
        <v>442</v>
      </c>
      <c r="C5033" t="s">
        <v>85</v>
      </c>
      <c r="D5033">
        <v>100</v>
      </c>
      <c r="E5033" t="s">
        <v>86</v>
      </c>
      <c r="F5033" t="s">
        <v>87</v>
      </c>
      <c r="G5033" t="s">
        <v>88</v>
      </c>
      <c r="H5033" t="s">
        <v>89</v>
      </c>
      <c r="I5033" t="s">
        <v>190</v>
      </c>
      <c r="J5033" t="s">
        <v>91</v>
      </c>
      <c r="K5033" t="s">
        <v>191</v>
      </c>
      <c r="L5033">
        <v>300</v>
      </c>
      <c r="M5033">
        <v>1025603</v>
      </c>
      <c r="N5033">
        <v>179590</v>
      </c>
      <c r="O5033">
        <v>38207</v>
      </c>
      <c r="P5033">
        <v>116995</v>
      </c>
      <c r="Q5033" t="s">
        <v>93</v>
      </c>
      <c r="R5033">
        <v>457824</v>
      </c>
    </row>
    <row r="5034" spans="1:18" x14ac:dyDescent="0.25">
      <c r="A5034" t="s">
        <v>441</v>
      </c>
      <c r="B5034" t="s">
        <v>442</v>
      </c>
      <c r="C5034" t="s">
        <v>85</v>
      </c>
      <c r="D5034">
        <v>100</v>
      </c>
      <c r="E5034" t="s">
        <v>86</v>
      </c>
      <c r="F5034" t="s">
        <v>87</v>
      </c>
      <c r="G5034" t="s">
        <v>88</v>
      </c>
      <c r="H5034" t="s">
        <v>89</v>
      </c>
      <c r="I5034" t="s">
        <v>136</v>
      </c>
      <c r="J5034" t="s">
        <v>91</v>
      </c>
      <c r="K5034" t="s">
        <v>137</v>
      </c>
      <c r="L5034">
        <v>500</v>
      </c>
      <c r="M5034">
        <v>1025603</v>
      </c>
      <c r="N5034">
        <v>179590</v>
      </c>
      <c r="O5034">
        <v>38207</v>
      </c>
      <c r="P5034">
        <v>116995</v>
      </c>
      <c r="Q5034" t="s">
        <v>93</v>
      </c>
      <c r="R5034">
        <v>457824</v>
      </c>
    </row>
    <row r="5035" spans="1:18" x14ac:dyDescent="0.25">
      <c r="A5035" t="s">
        <v>441</v>
      </c>
      <c r="B5035" t="s">
        <v>442</v>
      </c>
      <c r="C5035" t="s">
        <v>85</v>
      </c>
      <c r="D5035">
        <v>100</v>
      </c>
      <c r="E5035" t="s">
        <v>86</v>
      </c>
      <c r="F5035" t="s">
        <v>87</v>
      </c>
      <c r="G5035" t="s">
        <v>88</v>
      </c>
      <c r="H5035" t="s">
        <v>89</v>
      </c>
      <c r="I5035" t="s">
        <v>136</v>
      </c>
      <c r="J5035" t="s">
        <v>91</v>
      </c>
      <c r="K5035" t="s">
        <v>137</v>
      </c>
      <c r="L5035">
        <v>175</v>
      </c>
      <c r="M5035">
        <v>1025603</v>
      </c>
      <c r="N5035">
        <v>179590</v>
      </c>
      <c r="O5035">
        <v>38207</v>
      </c>
      <c r="P5035">
        <v>116995</v>
      </c>
      <c r="Q5035" t="s">
        <v>93</v>
      </c>
      <c r="R5035">
        <v>457824</v>
      </c>
    </row>
    <row r="5036" spans="1:18" x14ac:dyDescent="0.25">
      <c r="A5036" t="s">
        <v>441</v>
      </c>
      <c r="B5036" t="s">
        <v>442</v>
      </c>
      <c r="C5036" t="s">
        <v>85</v>
      </c>
      <c r="D5036">
        <v>100</v>
      </c>
      <c r="E5036" t="s">
        <v>86</v>
      </c>
      <c r="F5036" t="s">
        <v>87</v>
      </c>
      <c r="G5036" t="s">
        <v>88</v>
      </c>
      <c r="H5036" t="s">
        <v>89</v>
      </c>
      <c r="I5036" t="s">
        <v>190</v>
      </c>
      <c r="J5036" t="s">
        <v>91</v>
      </c>
      <c r="K5036" t="s">
        <v>191</v>
      </c>
      <c r="L5036">
        <v>700</v>
      </c>
      <c r="M5036">
        <v>1025603</v>
      </c>
      <c r="N5036">
        <v>179590</v>
      </c>
      <c r="O5036">
        <v>38207</v>
      </c>
      <c r="P5036">
        <v>116995</v>
      </c>
      <c r="Q5036" t="s">
        <v>93</v>
      </c>
      <c r="R5036">
        <v>457824</v>
      </c>
    </row>
    <row r="5037" spans="1:18" x14ac:dyDescent="0.25">
      <c r="A5037" t="s">
        <v>441</v>
      </c>
      <c r="B5037" t="s">
        <v>442</v>
      </c>
      <c r="C5037" t="s">
        <v>85</v>
      </c>
      <c r="D5037">
        <v>100</v>
      </c>
      <c r="E5037" t="s">
        <v>86</v>
      </c>
      <c r="F5037" t="s">
        <v>87</v>
      </c>
      <c r="G5037" t="s">
        <v>88</v>
      </c>
      <c r="H5037" t="s">
        <v>89</v>
      </c>
      <c r="I5037" t="s">
        <v>190</v>
      </c>
      <c r="J5037" t="s">
        <v>91</v>
      </c>
      <c r="K5037" t="s">
        <v>191</v>
      </c>
      <c r="L5037">
        <v>900</v>
      </c>
      <c r="M5037">
        <v>1025603</v>
      </c>
      <c r="N5037">
        <v>179590</v>
      </c>
      <c r="O5037">
        <v>38207</v>
      </c>
      <c r="P5037">
        <v>116995</v>
      </c>
      <c r="Q5037" t="s">
        <v>93</v>
      </c>
      <c r="R5037">
        <v>457824</v>
      </c>
    </row>
    <row r="5038" spans="1:18" x14ac:dyDescent="0.25">
      <c r="A5038" t="s">
        <v>441</v>
      </c>
      <c r="B5038" t="s">
        <v>442</v>
      </c>
      <c r="C5038" t="s">
        <v>85</v>
      </c>
      <c r="D5038">
        <v>100</v>
      </c>
      <c r="E5038" t="s">
        <v>86</v>
      </c>
      <c r="F5038" t="s">
        <v>87</v>
      </c>
      <c r="G5038" t="s">
        <v>88</v>
      </c>
      <c r="H5038" t="s">
        <v>89</v>
      </c>
      <c r="I5038" t="s">
        <v>190</v>
      </c>
      <c r="J5038" t="s">
        <v>91</v>
      </c>
      <c r="K5038" t="s">
        <v>191</v>
      </c>
      <c r="L5038">
        <v>2000</v>
      </c>
      <c r="M5038">
        <v>1025603</v>
      </c>
      <c r="N5038">
        <v>179590</v>
      </c>
      <c r="O5038">
        <v>38207</v>
      </c>
      <c r="P5038">
        <v>116995</v>
      </c>
      <c r="Q5038" t="s">
        <v>93</v>
      </c>
      <c r="R5038">
        <v>457824</v>
      </c>
    </row>
    <row r="5039" spans="1:18" x14ac:dyDescent="0.25">
      <c r="A5039" t="s">
        <v>441</v>
      </c>
      <c r="B5039" t="s">
        <v>442</v>
      </c>
      <c r="C5039" t="s">
        <v>85</v>
      </c>
      <c r="D5039">
        <v>100</v>
      </c>
      <c r="E5039" t="s">
        <v>86</v>
      </c>
      <c r="F5039" t="s">
        <v>87</v>
      </c>
      <c r="G5039" t="s">
        <v>88</v>
      </c>
      <c r="H5039" t="s">
        <v>89</v>
      </c>
      <c r="I5039" t="s">
        <v>190</v>
      </c>
      <c r="J5039" t="s">
        <v>91</v>
      </c>
      <c r="K5039" t="s">
        <v>191</v>
      </c>
      <c r="L5039">
        <v>5100</v>
      </c>
      <c r="M5039">
        <v>1025603</v>
      </c>
      <c r="N5039">
        <v>179590</v>
      </c>
      <c r="O5039">
        <v>38207</v>
      </c>
      <c r="P5039">
        <v>116995</v>
      </c>
      <c r="Q5039" t="s">
        <v>93</v>
      </c>
      <c r="R5039">
        <v>457824</v>
      </c>
    </row>
    <row r="5040" spans="1:18" x14ac:dyDescent="0.25">
      <c r="A5040" t="s">
        <v>441</v>
      </c>
      <c r="B5040" t="s">
        <v>442</v>
      </c>
      <c r="C5040" t="s">
        <v>85</v>
      </c>
      <c r="D5040">
        <v>100</v>
      </c>
      <c r="E5040" t="s">
        <v>86</v>
      </c>
      <c r="F5040" t="s">
        <v>87</v>
      </c>
      <c r="G5040" t="s">
        <v>88</v>
      </c>
      <c r="H5040" t="s">
        <v>89</v>
      </c>
      <c r="I5040" t="s">
        <v>190</v>
      </c>
      <c r="J5040" t="s">
        <v>91</v>
      </c>
      <c r="K5040" t="s">
        <v>191</v>
      </c>
      <c r="L5040">
        <v>915</v>
      </c>
      <c r="M5040">
        <v>1025603</v>
      </c>
      <c r="N5040">
        <v>179590</v>
      </c>
      <c r="O5040">
        <v>38207</v>
      </c>
      <c r="P5040">
        <v>116995</v>
      </c>
      <c r="Q5040" t="s">
        <v>93</v>
      </c>
      <c r="R5040">
        <v>457824</v>
      </c>
    </row>
    <row r="5041" spans="1:18" x14ac:dyDescent="0.25">
      <c r="A5041" t="s">
        <v>441</v>
      </c>
      <c r="B5041" t="s">
        <v>442</v>
      </c>
      <c r="C5041" t="s">
        <v>85</v>
      </c>
      <c r="D5041">
        <v>100</v>
      </c>
      <c r="E5041" t="s">
        <v>86</v>
      </c>
      <c r="F5041" t="s">
        <v>87</v>
      </c>
      <c r="G5041" t="s">
        <v>88</v>
      </c>
      <c r="H5041" t="s">
        <v>89</v>
      </c>
      <c r="I5041" t="s">
        <v>190</v>
      </c>
      <c r="J5041" t="s">
        <v>91</v>
      </c>
      <c r="K5041" t="s">
        <v>191</v>
      </c>
      <c r="L5041">
        <v>400</v>
      </c>
      <c r="M5041">
        <v>1025603</v>
      </c>
      <c r="N5041">
        <v>179590</v>
      </c>
      <c r="O5041">
        <v>38207</v>
      </c>
      <c r="P5041">
        <v>116995</v>
      </c>
      <c r="Q5041" t="s">
        <v>93</v>
      </c>
      <c r="R5041">
        <v>457824</v>
      </c>
    </row>
    <row r="5042" spans="1:18" x14ac:dyDescent="0.25">
      <c r="A5042" t="s">
        <v>441</v>
      </c>
      <c r="B5042" t="s">
        <v>442</v>
      </c>
      <c r="C5042" t="s">
        <v>85</v>
      </c>
      <c r="D5042">
        <v>100</v>
      </c>
      <c r="E5042" t="s">
        <v>86</v>
      </c>
      <c r="F5042" t="s">
        <v>87</v>
      </c>
      <c r="G5042" t="s">
        <v>88</v>
      </c>
      <c r="H5042" t="s">
        <v>89</v>
      </c>
      <c r="I5042" t="s">
        <v>190</v>
      </c>
      <c r="J5042" t="s">
        <v>91</v>
      </c>
      <c r="K5042" t="s">
        <v>191</v>
      </c>
      <c r="L5042">
        <v>2500</v>
      </c>
      <c r="M5042">
        <v>1025603</v>
      </c>
      <c r="N5042">
        <v>179590</v>
      </c>
      <c r="O5042">
        <v>38207</v>
      </c>
      <c r="P5042">
        <v>116995</v>
      </c>
      <c r="Q5042" t="s">
        <v>93</v>
      </c>
      <c r="R5042">
        <v>457824</v>
      </c>
    </row>
    <row r="5043" spans="1:18" x14ac:dyDescent="0.25">
      <c r="A5043" t="s">
        <v>441</v>
      </c>
      <c r="B5043" t="s">
        <v>442</v>
      </c>
      <c r="C5043" t="s">
        <v>85</v>
      </c>
      <c r="D5043">
        <v>100</v>
      </c>
      <c r="E5043" t="s">
        <v>86</v>
      </c>
      <c r="F5043" t="s">
        <v>87</v>
      </c>
      <c r="G5043" t="s">
        <v>88</v>
      </c>
      <c r="H5043" t="s">
        <v>89</v>
      </c>
      <c r="I5043" t="s">
        <v>130</v>
      </c>
      <c r="J5043" t="s">
        <v>91</v>
      </c>
      <c r="K5043" t="s">
        <v>131</v>
      </c>
      <c r="L5043">
        <v>1200</v>
      </c>
      <c r="M5043">
        <v>1025603</v>
      </c>
      <c r="N5043">
        <v>179590</v>
      </c>
      <c r="O5043">
        <v>38207</v>
      </c>
      <c r="P5043">
        <v>116995</v>
      </c>
      <c r="Q5043" t="s">
        <v>93</v>
      </c>
      <c r="R5043">
        <v>457824</v>
      </c>
    </row>
    <row r="5044" spans="1:18" x14ac:dyDescent="0.25">
      <c r="A5044" t="s">
        <v>441</v>
      </c>
      <c r="B5044" t="s">
        <v>442</v>
      </c>
      <c r="C5044" t="s">
        <v>85</v>
      </c>
      <c r="D5044">
        <v>100</v>
      </c>
      <c r="E5044" t="s">
        <v>86</v>
      </c>
      <c r="F5044" t="s">
        <v>87</v>
      </c>
      <c r="G5044" t="s">
        <v>88</v>
      </c>
      <c r="H5044" t="s">
        <v>89</v>
      </c>
      <c r="I5044" t="s">
        <v>130</v>
      </c>
      <c r="J5044" t="s">
        <v>91</v>
      </c>
      <c r="K5044" t="s">
        <v>131</v>
      </c>
      <c r="L5044">
        <v>220</v>
      </c>
      <c r="M5044">
        <v>1025603</v>
      </c>
      <c r="N5044">
        <v>179590</v>
      </c>
      <c r="O5044">
        <v>38207</v>
      </c>
      <c r="P5044">
        <v>116995</v>
      </c>
      <c r="Q5044" t="s">
        <v>93</v>
      </c>
      <c r="R5044">
        <v>457824</v>
      </c>
    </row>
    <row r="5045" spans="1:18" x14ac:dyDescent="0.25">
      <c r="A5045" t="s">
        <v>441</v>
      </c>
      <c r="B5045" t="s">
        <v>442</v>
      </c>
      <c r="C5045" t="s">
        <v>85</v>
      </c>
      <c r="D5045">
        <v>100</v>
      </c>
      <c r="E5045" t="s">
        <v>86</v>
      </c>
      <c r="F5045" t="s">
        <v>87</v>
      </c>
      <c r="G5045" t="s">
        <v>88</v>
      </c>
      <c r="H5045" t="s">
        <v>89</v>
      </c>
      <c r="I5045" t="s">
        <v>136</v>
      </c>
      <c r="J5045" t="s">
        <v>91</v>
      </c>
      <c r="K5045" t="s">
        <v>137</v>
      </c>
      <c r="L5045">
        <v>300</v>
      </c>
      <c r="M5045">
        <v>1025603</v>
      </c>
      <c r="N5045">
        <v>179590</v>
      </c>
      <c r="O5045">
        <v>38207</v>
      </c>
      <c r="P5045">
        <v>116995</v>
      </c>
      <c r="Q5045" t="s">
        <v>93</v>
      </c>
      <c r="R5045">
        <v>457824</v>
      </c>
    </row>
    <row r="5046" spans="1:18" x14ac:dyDescent="0.25">
      <c r="A5046" t="s">
        <v>441</v>
      </c>
      <c r="B5046" t="s">
        <v>442</v>
      </c>
      <c r="C5046" t="s">
        <v>85</v>
      </c>
      <c r="D5046">
        <v>100</v>
      </c>
      <c r="E5046" t="s">
        <v>86</v>
      </c>
      <c r="F5046" t="s">
        <v>87</v>
      </c>
      <c r="G5046" t="s">
        <v>88</v>
      </c>
      <c r="H5046" t="s">
        <v>89</v>
      </c>
      <c r="I5046" t="s">
        <v>194</v>
      </c>
      <c r="J5046" t="s">
        <v>91</v>
      </c>
      <c r="K5046" t="s">
        <v>195</v>
      </c>
      <c r="L5046">
        <v>22264</v>
      </c>
      <c r="M5046">
        <v>1025603</v>
      </c>
      <c r="N5046">
        <v>179590</v>
      </c>
      <c r="O5046">
        <v>38207</v>
      </c>
      <c r="P5046">
        <v>116995</v>
      </c>
      <c r="Q5046" t="s">
        <v>93</v>
      </c>
      <c r="R5046">
        <v>457824</v>
      </c>
    </row>
    <row r="5047" spans="1:18" x14ac:dyDescent="0.25">
      <c r="A5047" t="s">
        <v>441</v>
      </c>
      <c r="B5047" t="s">
        <v>442</v>
      </c>
      <c r="C5047" t="s">
        <v>85</v>
      </c>
      <c r="D5047">
        <v>100</v>
      </c>
      <c r="E5047" t="s">
        <v>86</v>
      </c>
      <c r="F5047" t="s">
        <v>87</v>
      </c>
      <c r="G5047" t="s">
        <v>88</v>
      </c>
      <c r="H5047" t="s">
        <v>89</v>
      </c>
      <c r="I5047" t="s">
        <v>208</v>
      </c>
      <c r="J5047" t="s">
        <v>91</v>
      </c>
      <c r="K5047" t="s">
        <v>209</v>
      </c>
      <c r="L5047">
        <v>500</v>
      </c>
      <c r="M5047">
        <v>1025603</v>
      </c>
      <c r="N5047">
        <v>179590</v>
      </c>
      <c r="O5047">
        <v>38207</v>
      </c>
      <c r="P5047">
        <v>116995</v>
      </c>
      <c r="Q5047" t="s">
        <v>93</v>
      </c>
      <c r="R5047">
        <v>457824</v>
      </c>
    </row>
    <row r="5048" spans="1:18" x14ac:dyDescent="0.25">
      <c r="A5048" t="s">
        <v>441</v>
      </c>
      <c r="B5048" t="s">
        <v>442</v>
      </c>
      <c r="C5048" t="s">
        <v>85</v>
      </c>
      <c r="D5048">
        <v>100</v>
      </c>
      <c r="E5048" t="s">
        <v>86</v>
      </c>
      <c r="F5048" t="s">
        <v>87</v>
      </c>
      <c r="G5048" t="s">
        <v>88</v>
      </c>
      <c r="H5048" t="s">
        <v>89</v>
      </c>
      <c r="I5048" t="s">
        <v>196</v>
      </c>
      <c r="J5048" t="s">
        <v>91</v>
      </c>
      <c r="K5048" t="s">
        <v>197</v>
      </c>
      <c r="L5048">
        <v>17156</v>
      </c>
      <c r="M5048">
        <v>1025603</v>
      </c>
      <c r="N5048">
        <v>179590</v>
      </c>
      <c r="O5048">
        <v>38207</v>
      </c>
      <c r="P5048">
        <v>116995</v>
      </c>
      <c r="Q5048" t="s">
        <v>93</v>
      </c>
      <c r="R5048">
        <v>457824</v>
      </c>
    </row>
    <row r="5049" spans="1:18" x14ac:dyDescent="0.25">
      <c r="A5049" t="s">
        <v>441</v>
      </c>
      <c r="B5049" t="s">
        <v>442</v>
      </c>
      <c r="C5049" t="s">
        <v>85</v>
      </c>
      <c r="D5049">
        <v>100</v>
      </c>
      <c r="E5049" t="s">
        <v>86</v>
      </c>
      <c r="F5049" t="s">
        <v>87</v>
      </c>
      <c r="G5049" t="s">
        <v>88</v>
      </c>
      <c r="H5049" t="s">
        <v>89</v>
      </c>
      <c r="I5049" t="s">
        <v>194</v>
      </c>
      <c r="J5049" t="s">
        <v>91</v>
      </c>
      <c r="K5049" t="s">
        <v>195</v>
      </c>
      <c r="L5049">
        <v>5917</v>
      </c>
      <c r="M5049">
        <v>1025603</v>
      </c>
      <c r="N5049">
        <v>179590</v>
      </c>
      <c r="O5049">
        <v>38207</v>
      </c>
      <c r="P5049">
        <v>116995</v>
      </c>
      <c r="Q5049" t="s">
        <v>93</v>
      </c>
      <c r="R5049">
        <v>457824</v>
      </c>
    </row>
    <row r="5050" spans="1:18" x14ac:dyDescent="0.25">
      <c r="A5050" t="s">
        <v>441</v>
      </c>
      <c r="B5050" t="s">
        <v>442</v>
      </c>
      <c r="C5050" t="s">
        <v>85</v>
      </c>
      <c r="D5050">
        <v>100</v>
      </c>
      <c r="E5050" t="s">
        <v>86</v>
      </c>
      <c r="F5050" t="s">
        <v>87</v>
      </c>
      <c r="G5050" t="s">
        <v>88</v>
      </c>
      <c r="H5050" t="s">
        <v>89</v>
      </c>
      <c r="I5050" t="s">
        <v>208</v>
      </c>
      <c r="J5050" t="s">
        <v>91</v>
      </c>
      <c r="K5050" t="s">
        <v>209</v>
      </c>
      <c r="L5050">
        <v>616</v>
      </c>
      <c r="M5050">
        <v>1025603</v>
      </c>
      <c r="N5050">
        <v>179590</v>
      </c>
      <c r="O5050">
        <v>38207</v>
      </c>
      <c r="P5050">
        <v>116995</v>
      </c>
      <c r="Q5050" t="s">
        <v>93</v>
      </c>
      <c r="R5050">
        <v>457824</v>
      </c>
    </row>
    <row r="5051" spans="1:18" x14ac:dyDescent="0.25">
      <c r="A5051" t="s">
        <v>441</v>
      </c>
      <c r="B5051" t="s">
        <v>442</v>
      </c>
      <c r="C5051" t="s">
        <v>85</v>
      </c>
      <c r="D5051">
        <v>100</v>
      </c>
      <c r="E5051" t="s">
        <v>86</v>
      </c>
      <c r="F5051" t="s">
        <v>87</v>
      </c>
      <c r="G5051" t="s">
        <v>88</v>
      </c>
      <c r="H5051" t="s">
        <v>89</v>
      </c>
      <c r="I5051" t="s">
        <v>190</v>
      </c>
      <c r="J5051" t="s">
        <v>91</v>
      </c>
      <c r="K5051" t="s">
        <v>191</v>
      </c>
      <c r="L5051">
        <v>700</v>
      </c>
      <c r="M5051">
        <v>1025603</v>
      </c>
      <c r="N5051">
        <v>179590</v>
      </c>
      <c r="O5051">
        <v>38207</v>
      </c>
      <c r="P5051">
        <v>116995</v>
      </c>
      <c r="Q5051" t="s">
        <v>93</v>
      </c>
      <c r="R5051">
        <v>457824</v>
      </c>
    </row>
    <row r="5052" spans="1:18" x14ac:dyDescent="0.25">
      <c r="A5052" t="s">
        <v>441</v>
      </c>
      <c r="B5052" t="s">
        <v>442</v>
      </c>
      <c r="C5052" t="s">
        <v>85</v>
      </c>
      <c r="D5052">
        <v>100</v>
      </c>
      <c r="E5052" t="s">
        <v>86</v>
      </c>
      <c r="F5052" t="s">
        <v>87</v>
      </c>
      <c r="G5052" t="s">
        <v>88</v>
      </c>
      <c r="H5052" t="s">
        <v>89</v>
      </c>
      <c r="I5052" t="s">
        <v>190</v>
      </c>
      <c r="J5052" t="s">
        <v>91</v>
      </c>
      <c r="K5052" t="s">
        <v>191</v>
      </c>
      <c r="L5052">
        <v>750</v>
      </c>
      <c r="M5052">
        <v>1025603</v>
      </c>
      <c r="N5052">
        <v>179590</v>
      </c>
      <c r="O5052">
        <v>38207</v>
      </c>
      <c r="P5052">
        <v>116995</v>
      </c>
      <c r="Q5052" t="s">
        <v>93</v>
      </c>
      <c r="R5052">
        <v>457824</v>
      </c>
    </row>
    <row r="5053" spans="1:18" x14ac:dyDescent="0.25">
      <c r="A5053" t="s">
        <v>441</v>
      </c>
      <c r="B5053" t="s">
        <v>442</v>
      </c>
      <c r="C5053" t="s">
        <v>85</v>
      </c>
      <c r="D5053">
        <v>100</v>
      </c>
      <c r="E5053" t="s">
        <v>86</v>
      </c>
      <c r="F5053" t="s">
        <v>87</v>
      </c>
      <c r="G5053" t="s">
        <v>88</v>
      </c>
      <c r="H5053" t="s">
        <v>89</v>
      </c>
      <c r="I5053" t="s">
        <v>208</v>
      </c>
      <c r="J5053" t="s">
        <v>91</v>
      </c>
      <c r="K5053" t="s">
        <v>209</v>
      </c>
      <c r="L5053">
        <v>1140</v>
      </c>
      <c r="M5053">
        <v>1025603</v>
      </c>
      <c r="N5053">
        <v>179590</v>
      </c>
      <c r="O5053">
        <v>38207</v>
      </c>
      <c r="P5053">
        <v>116995</v>
      </c>
      <c r="Q5053" t="s">
        <v>93</v>
      </c>
      <c r="R5053">
        <v>457824</v>
      </c>
    </row>
    <row r="5054" spans="1:18" x14ac:dyDescent="0.25">
      <c r="A5054" t="s">
        <v>441</v>
      </c>
      <c r="B5054" t="s">
        <v>442</v>
      </c>
      <c r="C5054" t="s">
        <v>85</v>
      </c>
      <c r="D5054">
        <v>100</v>
      </c>
      <c r="E5054" t="s">
        <v>86</v>
      </c>
      <c r="F5054" t="s">
        <v>87</v>
      </c>
      <c r="G5054" t="s">
        <v>88</v>
      </c>
      <c r="H5054" t="s">
        <v>89</v>
      </c>
      <c r="I5054" t="s">
        <v>190</v>
      </c>
      <c r="J5054" t="s">
        <v>91</v>
      </c>
      <c r="K5054" t="s">
        <v>191</v>
      </c>
      <c r="L5054">
        <v>3200</v>
      </c>
      <c r="M5054">
        <v>1025603</v>
      </c>
      <c r="N5054">
        <v>179590</v>
      </c>
      <c r="O5054">
        <v>38207</v>
      </c>
      <c r="P5054">
        <v>116995</v>
      </c>
      <c r="Q5054" t="s">
        <v>93</v>
      </c>
      <c r="R5054">
        <v>457824</v>
      </c>
    </row>
    <row r="5055" spans="1:18" x14ac:dyDescent="0.25">
      <c r="A5055" t="s">
        <v>441</v>
      </c>
      <c r="B5055" t="s">
        <v>442</v>
      </c>
      <c r="C5055" t="s">
        <v>85</v>
      </c>
      <c r="D5055">
        <v>100</v>
      </c>
      <c r="E5055" t="s">
        <v>86</v>
      </c>
      <c r="F5055" t="s">
        <v>87</v>
      </c>
      <c r="G5055" t="s">
        <v>88</v>
      </c>
      <c r="H5055" t="s">
        <v>89</v>
      </c>
      <c r="I5055" t="s">
        <v>216</v>
      </c>
      <c r="J5055" t="s">
        <v>91</v>
      </c>
      <c r="K5055" t="s">
        <v>217</v>
      </c>
      <c r="L5055">
        <v>10000</v>
      </c>
      <c r="M5055">
        <v>1025603</v>
      </c>
      <c r="N5055">
        <v>179590</v>
      </c>
      <c r="O5055">
        <v>38207</v>
      </c>
      <c r="P5055">
        <v>116995</v>
      </c>
      <c r="Q5055" t="s">
        <v>93</v>
      </c>
      <c r="R5055">
        <v>457824</v>
      </c>
    </row>
    <row r="5056" spans="1:18" x14ac:dyDescent="0.25">
      <c r="A5056" t="s">
        <v>441</v>
      </c>
      <c r="B5056" t="s">
        <v>442</v>
      </c>
      <c r="C5056" t="s">
        <v>85</v>
      </c>
      <c r="D5056">
        <v>100</v>
      </c>
      <c r="E5056" t="s">
        <v>86</v>
      </c>
      <c r="F5056" t="s">
        <v>87</v>
      </c>
      <c r="G5056" t="s">
        <v>88</v>
      </c>
      <c r="H5056" t="s">
        <v>89</v>
      </c>
      <c r="I5056" t="s">
        <v>208</v>
      </c>
      <c r="J5056" t="s">
        <v>91</v>
      </c>
      <c r="K5056" t="s">
        <v>209</v>
      </c>
      <c r="L5056">
        <v>12500</v>
      </c>
      <c r="M5056">
        <v>1025603</v>
      </c>
      <c r="N5056">
        <v>179590</v>
      </c>
      <c r="O5056">
        <v>38207</v>
      </c>
      <c r="P5056">
        <v>116995</v>
      </c>
      <c r="Q5056" t="s">
        <v>93</v>
      </c>
      <c r="R5056">
        <v>457824</v>
      </c>
    </row>
    <row r="5057" spans="1:18" x14ac:dyDescent="0.25">
      <c r="A5057" t="s">
        <v>441</v>
      </c>
      <c r="B5057" t="s">
        <v>442</v>
      </c>
      <c r="C5057" t="s">
        <v>85</v>
      </c>
      <c r="D5057">
        <v>100</v>
      </c>
      <c r="E5057" t="s">
        <v>86</v>
      </c>
      <c r="F5057" t="s">
        <v>87</v>
      </c>
      <c r="G5057" t="s">
        <v>88</v>
      </c>
      <c r="H5057" t="s">
        <v>89</v>
      </c>
      <c r="I5057" t="s">
        <v>136</v>
      </c>
      <c r="J5057" t="s">
        <v>91</v>
      </c>
      <c r="K5057" t="s">
        <v>137</v>
      </c>
      <c r="L5057">
        <v>80</v>
      </c>
      <c r="M5057">
        <v>1025603</v>
      </c>
      <c r="N5057">
        <v>179590</v>
      </c>
      <c r="O5057">
        <v>38207</v>
      </c>
      <c r="P5057">
        <v>116995</v>
      </c>
      <c r="Q5057" t="s">
        <v>93</v>
      </c>
      <c r="R5057">
        <v>457824</v>
      </c>
    </row>
    <row r="5058" spans="1:18" x14ac:dyDescent="0.25">
      <c r="A5058" t="s">
        <v>441</v>
      </c>
      <c r="B5058" t="s">
        <v>442</v>
      </c>
      <c r="C5058" t="s">
        <v>85</v>
      </c>
      <c r="D5058">
        <v>100</v>
      </c>
      <c r="E5058" t="s">
        <v>86</v>
      </c>
      <c r="F5058" t="s">
        <v>87</v>
      </c>
      <c r="G5058" t="s">
        <v>88</v>
      </c>
      <c r="H5058" t="s">
        <v>89</v>
      </c>
      <c r="I5058" t="s">
        <v>208</v>
      </c>
      <c r="J5058" t="s">
        <v>91</v>
      </c>
      <c r="K5058" t="s">
        <v>209</v>
      </c>
      <c r="L5058">
        <v>7316</v>
      </c>
      <c r="M5058">
        <v>1025603</v>
      </c>
      <c r="N5058">
        <v>179590</v>
      </c>
      <c r="O5058">
        <v>38207</v>
      </c>
      <c r="P5058">
        <v>116995</v>
      </c>
      <c r="Q5058" t="s">
        <v>93</v>
      </c>
      <c r="R5058">
        <v>457824</v>
      </c>
    </row>
    <row r="5059" spans="1:18" x14ac:dyDescent="0.25">
      <c r="A5059" t="s">
        <v>441</v>
      </c>
      <c r="B5059" t="s">
        <v>442</v>
      </c>
      <c r="C5059" t="s">
        <v>85</v>
      </c>
      <c r="D5059">
        <v>100</v>
      </c>
      <c r="E5059" t="s">
        <v>86</v>
      </c>
      <c r="F5059" t="s">
        <v>87</v>
      </c>
      <c r="G5059" t="s">
        <v>88</v>
      </c>
      <c r="H5059" t="s">
        <v>89</v>
      </c>
      <c r="I5059" t="s">
        <v>226</v>
      </c>
      <c r="J5059" t="s">
        <v>91</v>
      </c>
      <c r="K5059" t="s">
        <v>227</v>
      </c>
      <c r="L5059">
        <v>400</v>
      </c>
      <c r="M5059">
        <v>1025603</v>
      </c>
      <c r="N5059">
        <v>179590</v>
      </c>
      <c r="O5059">
        <v>38207</v>
      </c>
      <c r="P5059">
        <v>116995</v>
      </c>
      <c r="Q5059" t="s">
        <v>93</v>
      </c>
      <c r="R5059">
        <v>457824</v>
      </c>
    </row>
    <row r="5060" spans="1:18" x14ac:dyDescent="0.25">
      <c r="A5060" t="s">
        <v>441</v>
      </c>
      <c r="B5060" t="s">
        <v>442</v>
      </c>
      <c r="C5060" t="s">
        <v>85</v>
      </c>
      <c r="D5060">
        <v>100</v>
      </c>
      <c r="E5060" t="s">
        <v>86</v>
      </c>
      <c r="F5060" t="s">
        <v>87</v>
      </c>
      <c r="G5060" t="s">
        <v>88</v>
      </c>
      <c r="H5060" t="s">
        <v>89</v>
      </c>
      <c r="I5060" t="s">
        <v>208</v>
      </c>
      <c r="J5060" t="s">
        <v>91</v>
      </c>
      <c r="K5060" t="s">
        <v>209</v>
      </c>
      <c r="L5060">
        <v>2716</v>
      </c>
      <c r="M5060">
        <v>1025603</v>
      </c>
      <c r="N5060">
        <v>179590</v>
      </c>
      <c r="O5060">
        <v>38207</v>
      </c>
      <c r="P5060">
        <v>116995</v>
      </c>
      <c r="Q5060" t="s">
        <v>93</v>
      </c>
      <c r="R5060">
        <v>457824</v>
      </c>
    </row>
    <row r="5061" spans="1:18" x14ac:dyDescent="0.25">
      <c r="A5061" t="s">
        <v>441</v>
      </c>
      <c r="B5061" t="s">
        <v>442</v>
      </c>
      <c r="C5061" t="s">
        <v>85</v>
      </c>
      <c r="D5061">
        <v>100</v>
      </c>
      <c r="E5061" t="s">
        <v>86</v>
      </c>
      <c r="F5061" t="s">
        <v>87</v>
      </c>
      <c r="G5061" t="s">
        <v>88</v>
      </c>
      <c r="H5061" t="s">
        <v>89</v>
      </c>
      <c r="I5061" t="s">
        <v>190</v>
      </c>
      <c r="J5061" t="s">
        <v>91</v>
      </c>
      <c r="K5061" t="s">
        <v>191</v>
      </c>
      <c r="L5061">
        <v>450</v>
      </c>
      <c r="M5061">
        <v>1025603</v>
      </c>
      <c r="N5061">
        <v>179590</v>
      </c>
      <c r="O5061">
        <v>38207</v>
      </c>
      <c r="P5061">
        <v>116995</v>
      </c>
      <c r="Q5061" t="s">
        <v>93</v>
      </c>
      <c r="R5061">
        <v>457824</v>
      </c>
    </row>
    <row r="5062" spans="1:18" x14ac:dyDescent="0.25">
      <c r="A5062" t="s">
        <v>441</v>
      </c>
      <c r="B5062" t="s">
        <v>442</v>
      </c>
      <c r="C5062" t="s">
        <v>85</v>
      </c>
      <c r="D5062">
        <v>100</v>
      </c>
      <c r="E5062" t="s">
        <v>86</v>
      </c>
      <c r="F5062" t="s">
        <v>87</v>
      </c>
      <c r="G5062" t="s">
        <v>88</v>
      </c>
      <c r="H5062" t="s">
        <v>89</v>
      </c>
      <c r="I5062" t="s">
        <v>208</v>
      </c>
      <c r="J5062" t="s">
        <v>91</v>
      </c>
      <c r="K5062" t="s">
        <v>209</v>
      </c>
      <c r="L5062">
        <v>625</v>
      </c>
      <c r="M5062">
        <v>1025603</v>
      </c>
      <c r="N5062">
        <v>179590</v>
      </c>
      <c r="O5062">
        <v>38207</v>
      </c>
      <c r="P5062">
        <v>116995</v>
      </c>
      <c r="Q5062" t="s">
        <v>93</v>
      </c>
      <c r="R5062">
        <v>457824</v>
      </c>
    </row>
    <row r="5063" spans="1:18" x14ac:dyDescent="0.25">
      <c r="A5063" t="s">
        <v>441</v>
      </c>
      <c r="B5063" t="s">
        <v>442</v>
      </c>
      <c r="C5063" t="s">
        <v>85</v>
      </c>
      <c r="D5063">
        <v>100</v>
      </c>
      <c r="E5063" t="s">
        <v>86</v>
      </c>
      <c r="F5063" t="s">
        <v>87</v>
      </c>
      <c r="G5063" t="s">
        <v>88</v>
      </c>
      <c r="H5063" t="s">
        <v>89</v>
      </c>
      <c r="I5063" t="s">
        <v>192</v>
      </c>
      <c r="J5063" t="s">
        <v>91</v>
      </c>
      <c r="K5063" t="s">
        <v>193</v>
      </c>
      <c r="L5063">
        <v>4572</v>
      </c>
      <c r="M5063">
        <v>1025603</v>
      </c>
      <c r="N5063">
        <v>179590</v>
      </c>
      <c r="O5063">
        <v>38207</v>
      </c>
      <c r="P5063">
        <v>116995</v>
      </c>
      <c r="Q5063" t="s">
        <v>93</v>
      </c>
      <c r="R5063">
        <v>457824</v>
      </c>
    </row>
    <row r="5064" spans="1:18" x14ac:dyDescent="0.25">
      <c r="A5064" t="s">
        <v>441</v>
      </c>
      <c r="B5064" t="s">
        <v>442</v>
      </c>
      <c r="C5064" t="s">
        <v>85</v>
      </c>
      <c r="D5064">
        <v>100</v>
      </c>
      <c r="E5064" t="s">
        <v>86</v>
      </c>
      <c r="F5064" t="s">
        <v>87</v>
      </c>
      <c r="G5064" t="s">
        <v>88</v>
      </c>
      <c r="H5064" t="s">
        <v>89</v>
      </c>
      <c r="I5064" t="s">
        <v>192</v>
      </c>
      <c r="J5064" t="s">
        <v>91</v>
      </c>
      <c r="K5064" t="s">
        <v>193</v>
      </c>
      <c r="L5064">
        <v>200</v>
      </c>
      <c r="M5064">
        <v>1025603</v>
      </c>
      <c r="N5064">
        <v>179590</v>
      </c>
      <c r="O5064">
        <v>38207</v>
      </c>
      <c r="P5064">
        <v>116995</v>
      </c>
      <c r="Q5064" t="s">
        <v>93</v>
      </c>
      <c r="R5064">
        <v>457824</v>
      </c>
    </row>
    <row r="5065" spans="1:18" x14ac:dyDescent="0.25">
      <c r="A5065" t="s">
        <v>441</v>
      </c>
      <c r="B5065" t="s">
        <v>442</v>
      </c>
      <c r="C5065" t="s">
        <v>85</v>
      </c>
      <c r="D5065">
        <v>100</v>
      </c>
      <c r="E5065" t="s">
        <v>86</v>
      </c>
      <c r="F5065" t="s">
        <v>87</v>
      </c>
      <c r="G5065" t="s">
        <v>88</v>
      </c>
      <c r="H5065" t="s">
        <v>89</v>
      </c>
      <c r="I5065" t="s">
        <v>208</v>
      </c>
      <c r="J5065" t="s">
        <v>91</v>
      </c>
      <c r="K5065" t="s">
        <v>209</v>
      </c>
      <c r="L5065">
        <v>490</v>
      </c>
      <c r="M5065">
        <v>1025603</v>
      </c>
      <c r="N5065">
        <v>179590</v>
      </c>
      <c r="O5065">
        <v>38207</v>
      </c>
      <c r="P5065">
        <v>116995</v>
      </c>
      <c r="Q5065" t="s">
        <v>93</v>
      </c>
      <c r="R5065">
        <v>457824</v>
      </c>
    </row>
    <row r="5066" spans="1:18" x14ac:dyDescent="0.25">
      <c r="A5066" t="s">
        <v>441</v>
      </c>
      <c r="B5066" t="s">
        <v>442</v>
      </c>
      <c r="C5066" t="s">
        <v>85</v>
      </c>
      <c r="D5066">
        <v>100</v>
      </c>
      <c r="E5066" t="s">
        <v>86</v>
      </c>
      <c r="F5066" t="s">
        <v>87</v>
      </c>
      <c r="G5066" t="s">
        <v>88</v>
      </c>
      <c r="H5066" t="s">
        <v>89</v>
      </c>
      <c r="I5066" t="s">
        <v>212</v>
      </c>
      <c r="J5066" t="s">
        <v>91</v>
      </c>
      <c r="K5066" t="s">
        <v>213</v>
      </c>
      <c r="L5066">
        <v>6743</v>
      </c>
      <c r="M5066">
        <v>1025603</v>
      </c>
      <c r="N5066">
        <v>179590</v>
      </c>
      <c r="O5066">
        <v>38207</v>
      </c>
      <c r="P5066">
        <v>116995</v>
      </c>
      <c r="Q5066" t="s">
        <v>93</v>
      </c>
      <c r="R5066">
        <v>457824</v>
      </c>
    </row>
    <row r="5067" spans="1:18" x14ac:dyDescent="0.25">
      <c r="A5067" t="s">
        <v>441</v>
      </c>
      <c r="B5067" t="s">
        <v>442</v>
      </c>
      <c r="C5067" t="s">
        <v>85</v>
      </c>
      <c r="D5067">
        <v>100</v>
      </c>
      <c r="E5067" t="s">
        <v>86</v>
      </c>
      <c r="F5067" t="s">
        <v>87</v>
      </c>
      <c r="G5067" t="s">
        <v>88</v>
      </c>
      <c r="H5067" t="s">
        <v>89</v>
      </c>
      <c r="I5067" t="s">
        <v>208</v>
      </c>
      <c r="J5067" t="s">
        <v>91</v>
      </c>
      <c r="K5067" t="s">
        <v>209</v>
      </c>
      <c r="L5067">
        <v>189</v>
      </c>
      <c r="M5067">
        <v>1025603</v>
      </c>
      <c r="N5067">
        <v>179590</v>
      </c>
      <c r="O5067">
        <v>38207</v>
      </c>
      <c r="P5067">
        <v>116995</v>
      </c>
      <c r="Q5067" t="s">
        <v>93</v>
      </c>
      <c r="R5067">
        <v>457824</v>
      </c>
    </row>
    <row r="5068" spans="1:18" x14ac:dyDescent="0.25">
      <c r="A5068" t="s">
        <v>441</v>
      </c>
      <c r="B5068" t="s">
        <v>442</v>
      </c>
      <c r="C5068" t="s">
        <v>85</v>
      </c>
      <c r="D5068">
        <v>100</v>
      </c>
      <c r="E5068" t="s">
        <v>86</v>
      </c>
      <c r="F5068" t="s">
        <v>87</v>
      </c>
      <c r="G5068" t="s">
        <v>88</v>
      </c>
      <c r="H5068" t="s">
        <v>89</v>
      </c>
      <c r="I5068" t="s">
        <v>208</v>
      </c>
      <c r="J5068" t="s">
        <v>91</v>
      </c>
      <c r="K5068" t="s">
        <v>209</v>
      </c>
      <c r="L5068">
        <v>5875</v>
      </c>
      <c r="M5068">
        <v>1025603</v>
      </c>
      <c r="N5068">
        <v>179590</v>
      </c>
      <c r="O5068">
        <v>38207</v>
      </c>
      <c r="P5068">
        <v>116995</v>
      </c>
      <c r="Q5068" t="s">
        <v>93</v>
      </c>
      <c r="R5068">
        <v>457824</v>
      </c>
    </row>
    <row r="5069" spans="1:18" x14ac:dyDescent="0.25">
      <c r="A5069" t="s">
        <v>441</v>
      </c>
      <c r="B5069" t="s">
        <v>442</v>
      </c>
      <c r="C5069" t="s">
        <v>85</v>
      </c>
      <c r="D5069">
        <v>100</v>
      </c>
      <c r="E5069" t="s">
        <v>86</v>
      </c>
      <c r="F5069" t="s">
        <v>87</v>
      </c>
      <c r="G5069" t="s">
        <v>88</v>
      </c>
      <c r="H5069" t="s">
        <v>89</v>
      </c>
      <c r="I5069" t="s">
        <v>136</v>
      </c>
      <c r="J5069" t="s">
        <v>91</v>
      </c>
      <c r="K5069" t="s">
        <v>137</v>
      </c>
      <c r="L5069">
        <v>1300</v>
      </c>
      <c r="M5069">
        <v>1025603</v>
      </c>
      <c r="N5069">
        <v>179590</v>
      </c>
      <c r="O5069">
        <v>38207</v>
      </c>
      <c r="P5069">
        <v>116995</v>
      </c>
      <c r="Q5069" t="s">
        <v>93</v>
      </c>
      <c r="R5069">
        <v>457824</v>
      </c>
    </row>
    <row r="5070" spans="1:18" x14ac:dyDescent="0.25">
      <c r="A5070" t="s">
        <v>441</v>
      </c>
      <c r="B5070" t="s">
        <v>442</v>
      </c>
      <c r="C5070" t="s">
        <v>85</v>
      </c>
      <c r="D5070">
        <v>100</v>
      </c>
      <c r="E5070" t="s">
        <v>86</v>
      </c>
      <c r="F5070" t="s">
        <v>87</v>
      </c>
      <c r="G5070" t="s">
        <v>88</v>
      </c>
      <c r="H5070" t="s">
        <v>89</v>
      </c>
      <c r="I5070" t="s">
        <v>168</v>
      </c>
      <c r="J5070" t="s">
        <v>91</v>
      </c>
      <c r="K5070" t="s">
        <v>169</v>
      </c>
      <c r="L5070">
        <v>28299</v>
      </c>
      <c r="M5070">
        <v>1025603</v>
      </c>
      <c r="N5070">
        <v>179590</v>
      </c>
      <c r="O5070">
        <v>38207</v>
      </c>
      <c r="P5070">
        <v>116995</v>
      </c>
      <c r="Q5070" t="s">
        <v>93</v>
      </c>
      <c r="R5070">
        <v>457824</v>
      </c>
    </row>
    <row r="5071" spans="1:18" x14ac:dyDescent="0.25">
      <c r="A5071" t="s">
        <v>441</v>
      </c>
      <c r="B5071" t="s">
        <v>442</v>
      </c>
      <c r="C5071" t="s">
        <v>85</v>
      </c>
      <c r="D5071">
        <v>100</v>
      </c>
      <c r="E5071" t="s">
        <v>86</v>
      </c>
      <c r="F5071" t="s">
        <v>87</v>
      </c>
      <c r="G5071" t="s">
        <v>88</v>
      </c>
      <c r="H5071" t="s">
        <v>89</v>
      </c>
      <c r="I5071" t="s">
        <v>220</v>
      </c>
      <c r="J5071" t="s">
        <v>91</v>
      </c>
      <c r="K5071" t="s">
        <v>221</v>
      </c>
      <c r="L5071">
        <v>4368</v>
      </c>
      <c r="M5071">
        <v>1025603</v>
      </c>
      <c r="N5071">
        <v>179590</v>
      </c>
      <c r="O5071">
        <v>38207</v>
      </c>
      <c r="P5071">
        <v>116995</v>
      </c>
      <c r="Q5071" t="s">
        <v>93</v>
      </c>
      <c r="R5071">
        <v>457824</v>
      </c>
    </row>
    <row r="5072" spans="1:18" x14ac:dyDescent="0.25">
      <c r="A5072" t="s">
        <v>441</v>
      </c>
      <c r="B5072" t="s">
        <v>442</v>
      </c>
      <c r="C5072" t="s">
        <v>85</v>
      </c>
      <c r="D5072">
        <v>100</v>
      </c>
      <c r="E5072" t="s">
        <v>86</v>
      </c>
      <c r="F5072" t="s">
        <v>87</v>
      </c>
      <c r="G5072" t="s">
        <v>88</v>
      </c>
      <c r="H5072" t="s">
        <v>89</v>
      </c>
      <c r="I5072" t="s">
        <v>190</v>
      </c>
      <c r="J5072" t="s">
        <v>91</v>
      </c>
      <c r="K5072" t="s">
        <v>191</v>
      </c>
      <c r="L5072">
        <v>650</v>
      </c>
      <c r="M5072">
        <v>1025603</v>
      </c>
      <c r="N5072">
        <v>179590</v>
      </c>
      <c r="O5072">
        <v>38207</v>
      </c>
      <c r="P5072">
        <v>116995</v>
      </c>
      <c r="Q5072" t="s">
        <v>93</v>
      </c>
      <c r="R5072">
        <v>457824</v>
      </c>
    </row>
    <row r="5073" spans="1:18" x14ac:dyDescent="0.25">
      <c r="A5073" t="s">
        <v>441</v>
      </c>
      <c r="B5073" t="s">
        <v>442</v>
      </c>
      <c r="C5073" t="s">
        <v>85</v>
      </c>
      <c r="D5073">
        <v>100</v>
      </c>
      <c r="E5073" t="s">
        <v>86</v>
      </c>
      <c r="F5073" t="s">
        <v>87</v>
      </c>
      <c r="G5073" t="s">
        <v>88</v>
      </c>
      <c r="H5073" t="s">
        <v>89</v>
      </c>
      <c r="I5073" t="s">
        <v>190</v>
      </c>
      <c r="J5073" t="s">
        <v>91</v>
      </c>
      <c r="K5073" t="s">
        <v>191</v>
      </c>
      <c r="L5073">
        <v>25000</v>
      </c>
      <c r="M5073">
        <v>1025603</v>
      </c>
      <c r="N5073">
        <v>179590</v>
      </c>
      <c r="O5073">
        <v>38207</v>
      </c>
      <c r="P5073">
        <v>116995</v>
      </c>
      <c r="Q5073" t="s">
        <v>93</v>
      </c>
      <c r="R5073">
        <v>457824</v>
      </c>
    </row>
    <row r="5074" spans="1:18" x14ac:dyDescent="0.25">
      <c r="A5074" t="s">
        <v>441</v>
      </c>
      <c r="B5074" t="s">
        <v>442</v>
      </c>
      <c r="C5074" t="s">
        <v>85</v>
      </c>
      <c r="D5074">
        <v>100</v>
      </c>
      <c r="E5074" t="s">
        <v>86</v>
      </c>
      <c r="F5074" t="s">
        <v>87</v>
      </c>
      <c r="G5074" t="s">
        <v>88</v>
      </c>
      <c r="H5074" t="s">
        <v>89</v>
      </c>
      <c r="I5074" t="s">
        <v>194</v>
      </c>
      <c r="J5074" t="s">
        <v>91</v>
      </c>
      <c r="K5074" t="s">
        <v>195</v>
      </c>
      <c r="L5074">
        <v>5279</v>
      </c>
      <c r="M5074">
        <v>1025603</v>
      </c>
      <c r="N5074">
        <v>179590</v>
      </c>
      <c r="O5074">
        <v>38207</v>
      </c>
      <c r="P5074">
        <v>116995</v>
      </c>
      <c r="Q5074" t="s">
        <v>93</v>
      </c>
      <c r="R5074">
        <v>457824</v>
      </c>
    </row>
    <row r="5075" spans="1:18" x14ac:dyDescent="0.25">
      <c r="A5075" t="s">
        <v>441</v>
      </c>
      <c r="B5075" t="s">
        <v>442</v>
      </c>
      <c r="C5075" t="s">
        <v>85</v>
      </c>
      <c r="D5075">
        <v>100</v>
      </c>
      <c r="E5075" t="s">
        <v>86</v>
      </c>
      <c r="F5075" t="s">
        <v>87</v>
      </c>
      <c r="G5075" t="s">
        <v>88</v>
      </c>
      <c r="H5075" t="s">
        <v>89</v>
      </c>
      <c r="I5075" t="s">
        <v>208</v>
      </c>
      <c r="J5075" t="s">
        <v>91</v>
      </c>
      <c r="K5075" t="s">
        <v>209</v>
      </c>
      <c r="L5075">
        <v>1620</v>
      </c>
      <c r="M5075">
        <v>1025603</v>
      </c>
      <c r="N5075">
        <v>179590</v>
      </c>
      <c r="O5075">
        <v>38207</v>
      </c>
      <c r="P5075">
        <v>116995</v>
      </c>
      <c r="Q5075" t="s">
        <v>93</v>
      </c>
      <c r="R5075">
        <v>457824</v>
      </c>
    </row>
    <row r="5076" spans="1:18" x14ac:dyDescent="0.25">
      <c r="A5076" t="s">
        <v>441</v>
      </c>
      <c r="B5076" t="s">
        <v>442</v>
      </c>
      <c r="C5076" t="s">
        <v>85</v>
      </c>
      <c r="D5076">
        <v>100</v>
      </c>
      <c r="E5076" t="s">
        <v>86</v>
      </c>
      <c r="F5076" t="s">
        <v>87</v>
      </c>
      <c r="G5076" t="s">
        <v>88</v>
      </c>
      <c r="H5076" t="s">
        <v>89</v>
      </c>
      <c r="I5076" t="s">
        <v>136</v>
      </c>
      <c r="J5076" t="s">
        <v>91</v>
      </c>
      <c r="K5076" t="s">
        <v>137</v>
      </c>
      <c r="L5076">
        <v>500</v>
      </c>
      <c r="M5076">
        <v>1025603</v>
      </c>
      <c r="N5076">
        <v>179590</v>
      </c>
      <c r="O5076">
        <v>38207</v>
      </c>
      <c r="P5076">
        <v>116995</v>
      </c>
      <c r="Q5076" t="s">
        <v>93</v>
      </c>
      <c r="R5076">
        <v>457824</v>
      </c>
    </row>
    <row r="5077" spans="1:18" x14ac:dyDescent="0.25">
      <c r="A5077" t="s">
        <v>441</v>
      </c>
      <c r="B5077" t="s">
        <v>442</v>
      </c>
      <c r="C5077" t="s">
        <v>85</v>
      </c>
      <c r="D5077">
        <v>100</v>
      </c>
      <c r="E5077" t="s">
        <v>86</v>
      </c>
      <c r="F5077" t="s">
        <v>87</v>
      </c>
      <c r="G5077" t="s">
        <v>88</v>
      </c>
      <c r="H5077" t="s">
        <v>89</v>
      </c>
      <c r="I5077" t="s">
        <v>200</v>
      </c>
      <c r="J5077" t="s">
        <v>91</v>
      </c>
      <c r="K5077" t="s">
        <v>201</v>
      </c>
      <c r="L5077">
        <v>22294</v>
      </c>
      <c r="M5077">
        <v>1025603</v>
      </c>
      <c r="N5077">
        <v>179590</v>
      </c>
      <c r="O5077">
        <v>38207</v>
      </c>
      <c r="P5077">
        <v>116995</v>
      </c>
      <c r="Q5077" t="s">
        <v>93</v>
      </c>
      <c r="R5077">
        <v>457824</v>
      </c>
    </row>
    <row r="5078" spans="1:18" x14ac:dyDescent="0.25">
      <c r="A5078" t="s">
        <v>441</v>
      </c>
      <c r="B5078" t="s">
        <v>442</v>
      </c>
      <c r="C5078" t="s">
        <v>85</v>
      </c>
      <c r="D5078">
        <v>100</v>
      </c>
      <c r="E5078" t="s">
        <v>86</v>
      </c>
      <c r="F5078" t="s">
        <v>87</v>
      </c>
      <c r="G5078" t="s">
        <v>88</v>
      </c>
      <c r="H5078" t="s">
        <v>89</v>
      </c>
      <c r="I5078" t="s">
        <v>130</v>
      </c>
      <c r="J5078" t="s">
        <v>91</v>
      </c>
      <c r="K5078" t="s">
        <v>131</v>
      </c>
      <c r="L5078">
        <v>630</v>
      </c>
      <c r="M5078">
        <v>1025603</v>
      </c>
      <c r="N5078">
        <v>179590</v>
      </c>
      <c r="O5078">
        <v>38207</v>
      </c>
      <c r="P5078">
        <v>116995</v>
      </c>
      <c r="Q5078" t="s">
        <v>93</v>
      </c>
      <c r="R5078">
        <v>457824</v>
      </c>
    </row>
    <row r="5079" spans="1:18" x14ac:dyDescent="0.25">
      <c r="A5079" t="s">
        <v>441</v>
      </c>
      <c r="B5079" t="s">
        <v>442</v>
      </c>
      <c r="C5079" t="s">
        <v>85</v>
      </c>
      <c r="D5079">
        <v>100</v>
      </c>
      <c r="E5079" t="s">
        <v>86</v>
      </c>
      <c r="F5079" t="s">
        <v>87</v>
      </c>
      <c r="G5079" t="s">
        <v>88</v>
      </c>
      <c r="H5079" t="s">
        <v>89</v>
      </c>
      <c r="I5079" t="s">
        <v>138</v>
      </c>
      <c r="J5079" t="s">
        <v>91</v>
      </c>
      <c r="K5079" t="s">
        <v>139</v>
      </c>
      <c r="L5079">
        <v>41883</v>
      </c>
      <c r="M5079">
        <v>1025603</v>
      </c>
      <c r="N5079">
        <v>179590</v>
      </c>
      <c r="O5079">
        <v>38207</v>
      </c>
      <c r="P5079">
        <v>116995</v>
      </c>
      <c r="Q5079" t="s">
        <v>93</v>
      </c>
      <c r="R5079">
        <v>457824</v>
      </c>
    </row>
    <row r="5080" spans="1:18" x14ac:dyDescent="0.25">
      <c r="A5080" t="s">
        <v>441</v>
      </c>
      <c r="B5080" t="s">
        <v>442</v>
      </c>
      <c r="C5080" t="s">
        <v>85</v>
      </c>
      <c r="D5080">
        <v>100</v>
      </c>
      <c r="E5080" t="s">
        <v>86</v>
      </c>
      <c r="F5080" t="s">
        <v>87</v>
      </c>
      <c r="G5080" t="s">
        <v>88</v>
      </c>
      <c r="H5080" t="s">
        <v>89</v>
      </c>
      <c r="I5080" t="s">
        <v>128</v>
      </c>
      <c r="J5080" t="s">
        <v>91</v>
      </c>
      <c r="K5080" t="s">
        <v>129</v>
      </c>
      <c r="L5080">
        <v>68239</v>
      </c>
      <c r="M5080">
        <v>1025603</v>
      </c>
      <c r="N5080">
        <v>179590</v>
      </c>
      <c r="O5080">
        <v>38207</v>
      </c>
      <c r="P5080">
        <v>116995</v>
      </c>
      <c r="Q5080" t="s">
        <v>93</v>
      </c>
      <c r="R5080">
        <v>457824</v>
      </c>
    </row>
    <row r="5081" spans="1:18" x14ac:dyDescent="0.25">
      <c r="A5081" t="s">
        <v>441</v>
      </c>
      <c r="B5081" t="s">
        <v>442</v>
      </c>
      <c r="C5081" t="s">
        <v>85</v>
      </c>
      <c r="D5081">
        <v>100</v>
      </c>
      <c r="E5081" t="s">
        <v>86</v>
      </c>
      <c r="F5081" t="s">
        <v>87</v>
      </c>
      <c r="G5081" t="s">
        <v>88</v>
      </c>
      <c r="H5081" t="s">
        <v>89</v>
      </c>
      <c r="I5081" t="s">
        <v>196</v>
      </c>
      <c r="J5081" t="s">
        <v>91</v>
      </c>
      <c r="K5081" t="s">
        <v>197</v>
      </c>
      <c r="L5081">
        <v>29225</v>
      </c>
      <c r="M5081">
        <v>1025603</v>
      </c>
      <c r="N5081">
        <v>179590</v>
      </c>
      <c r="O5081">
        <v>38207</v>
      </c>
      <c r="P5081">
        <v>116995</v>
      </c>
      <c r="Q5081" t="s">
        <v>93</v>
      </c>
      <c r="R5081">
        <v>457824</v>
      </c>
    </row>
    <row r="5082" spans="1:18" x14ac:dyDescent="0.25">
      <c r="A5082" t="s">
        <v>441</v>
      </c>
      <c r="B5082" t="s">
        <v>442</v>
      </c>
      <c r="C5082" t="s">
        <v>85</v>
      </c>
      <c r="D5082">
        <v>100</v>
      </c>
      <c r="E5082" t="s">
        <v>86</v>
      </c>
      <c r="F5082" t="s">
        <v>87</v>
      </c>
      <c r="G5082" t="s">
        <v>88</v>
      </c>
      <c r="H5082" t="s">
        <v>89</v>
      </c>
      <c r="I5082" t="s">
        <v>136</v>
      </c>
      <c r="J5082" t="s">
        <v>91</v>
      </c>
      <c r="K5082" t="s">
        <v>137</v>
      </c>
      <c r="L5082">
        <v>50</v>
      </c>
      <c r="M5082">
        <v>1025603</v>
      </c>
      <c r="N5082">
        <v>179590</v>
      </c>
      <c r="O5082">
        <v>38207</v>
      </c>
      <c r="P5082">
        <v>116995</v>
      </c>
      <c r="Q5082" t="s">
        <v>93</v>
      </c>
      <c r="R5082">
        <v>457824</v>
      </c>
    </row>
    <row r="5083" spans="1:18" x14ac:dyDescent="0.25">
      <c r="A5083" t="s">
        <v>441</v>
      </c>
      <c r="B5083" t="s">
        <v>442</v>
      </c>
      <c r="C5083" t="s">
        <v>85</v>
      </c>
      <c r="D5083">
        <v>100</v>
      </c>
      <c r="E5083" t="s">
        <v>86</v>
      </c>
      <c r="F5083" t="s">
        <v>87</v>
      </c>
      <c r="G5083" t="s">
        <v>88</v>
      </c>
      <c r="H5083" t="s">
        <v>89</v>
      </c>
      <c r="I5083" t="s">
        <v>90</v>
      </c>
      <c r="J5083" t="s">
        <v>91</v>
      </c>
      <c r="K5083" t="s">
        <v>92</v>
      </c>
      <c r="L5083">
        <v>0</v>
      </c>
      <c r="M5083">
        <v>1025603</v>
      </c>
      <c r="N5083">
        <v>179590</v>
      </c>
      <c r="O5083">
        <v>38207</v>
      </c>
      <c r="P5083">
        <v>116995</v>
      </c>
      <c r="Q5083" t="s">
        <v>93</v>
      </c>
      <c r="R5083">
        <v>457824</v>
      </c>
    </row>
    <row r="5084" spans="1:18" x14ac:dyDescent="0.25">
      <c r="A5084" t="s">
        <v>441</v>
      </c>
      <c r="B5084" t="s">
        <v>442</v>
      </c>
      <c r="C5084" t="s">
        <v>85</v>
      </c>
      <c r="D5084">
        <v>100</v>
      </c>
      <c r="E5084" t="s">
        <v>86</v>
      </c>
      <c r="F5084" t="s">
        <v>87</v>
      </c>
      <c r="G5084" t="s">
        <v>88</v>
      </c>
      <c r="H5084" t="s">
        <v>89</v>
      </c>
      <c r="I5084" t="s">
        <v>94</v>
      </c>
      <c r="J5084" t="s">
        <v>91</v>
      </c>
      <c r="K5084" t="s">
        <v>95</v>
      </c>
      <c r="L5084">
        <v>0</v>
      </c>
      <c r="M5084">
        <v>1025603</v>
      </c>
      <c r="N5084">
        <v>179590</v>
      </c>
      <c r="O5084">
        <v>38207</v>
      </c>
      <c r="P5084">
        <v>116995</v>
      </c>
      <c r="Q5084" t="s">
        <v>93</v>
      </c>
      <c r="R5084">
        <v>457824</v>
      </c>
    </row>
    <row r="5085" spans="1:18" x14ac:dyDescent="0.25">
      <c r="A5085" t="s">
        <v>441</v>
      </c>
      <c r="B5085" t="s">
        <v>442</v>
      </c>
      <c r="C5085" t="s">
        <v>85</v>
      </c>
      <c r="D5085">
        <v>100</v>
      </c>
      <c r="E5085" t="s">
        <v>86</v>
      </c>
      <c r="F5085" t="s">
        <v>87</v>
      </c>
      <c r="G5085" t="s">
        <v>88</v>
      </c>
      <c r="H5085" t="s">
        <v>89</v>
      </c>
      <c r="I5085" t="s">
        <v>96</v>
      </c>
      <c r="J5085" t="s">
        <v>91</v>
      </c>
      <c r="K5085" t="s">
        <v>97</v>
      </c>
      <c r="L5085">
        <v>0</v>
      </c>
      <c r="M5085">
        <v>1025603</v>
      </c>
      <c r="N5085">
        <v>179590</v>
      </c>
      <c r="O5085">
        <v>38207</v>
      </c>
      <c r="P5085">
        <v>116995</v>
      </c>
      <c r="Q5085" t="s">
        <v>93</v>
      </c>
      <c r="R5085">
        <v>457824</v>
      </c>
    </row>
    <row r="5086" spans="1:18" x14ac:dyDescent="0.25">
      <c r="A5086" t="s">
        <v>441</v>
      </c>
      <c r="B5086" t="s">
        <v>442</v>
      </c>
      <c r="C5086" t="s">
        <v>85</v>
      </c>
      <c r="D5086">
        <v>100</v>
      </c>
      <c r="E5086" t="s">
        <v>86</v>
      </c>
      <c r="F5086" t="s">
        <v>87</v>
      </c>
      <c r="G5086" t="s">
        <v>88</v>
      </c>
      <c r="H5086" t="s">
        <v>89</v>
      </c>
      <c r="I5086" t="s">
        <v>98</v>
      </c>
      <c r="J5086" t="s">
        <v>91</v>
      </c>
      <c r="K5086" t="s">
        <v>99</v>
      </c>
      <c r="L5086">
        <v>0</v>
      </c>
      <c r="M5086">
        <v>1025603</v>
      </c>
      <c r="N5086">
        <v>179590</v>
      </c>
      <c r="O5086">
        <v>38207</v>
      </c>
      <c r="P5086">
        <v>116995</v>
      </c>
      <c r="Q5086" t="s">
        <v>93</v>
      </c>
      <c r="R5086">
        <v>457824</v>
      </c>
    </row>
    <row r="5087" spans="1:18" x14ac:dyDescent="0.25">
      <c r="A5087" t="s">
        <v>441</v>
      </c>
      <c r="B5087" t="s">
        <v>442</v>
      </c>
      <c r="C5087" t="s">
        <v>85</v>
      </c>
      <c r="D5087">
        <v>100</v>
      </c>
      <c r="E5087" t="s">
        <v>86</v>
      </c>
      <c r="F5087" t="s">
        <v>87</v>
      </c>
      <c r="G5087" t="s">
        <v>88</v>
      </c>
      <c r="H5087" t="s">
        <v>89</v>
      </c>
      <c r="I5087" t="s">
        <v>100</v>
      </c>
      <c r="J5087" t="s">
        <v>91</v>
      </c>
      <c r="K5087" t="s">
        <v>101</v>
      </c>
      <c r="L5087">
        <v>0</v>
      </c>
      <c r="M5087">
        <v>1025603</v>
      </c>
      <c r="N5087">
        <v>179590</v>
      </c>
      <c r="O5087">
        <v>38207</v>
      </c>
      <c r="P5087">
        <v>116995</v>
      </c>
      <c r="Q5087" t="s">
        <v>93</v>
      </c>
      <c r="R5087">
        <v>457824</v>
      </c>
    </row>
    <row r="5088" spans="1:18" x14ac:dyDescent="0.25">
      <c r="A5088" t="s">
        <v>441</v>
      </c>
      <c r="B5088" t="s">
        <v>442</v>
      </c>
      <c r="C5088" t="s">
        <v>85</v>
      </c>
      <c r="D5088">
        <v>100</v>
      </c>
      <c r="E5088" t="s">
        <v>86</v>
      </c>
      <c r="F5088" t="s">
        <v>87</v>
      </c>
      <c r="G5088" t="s">
        <v>88</v>
      </c>
      <c r="H5088" t="s">
        <v>89</v>
      </c>
      <c r="I5088" t="s">
        <v>102</v>
      </c>
      <c r="J5088" t="s">
        <v>91</v>
      </c>
      <c r="K5088" t="s">
        <v>103</v>
      </c>
      <c r="L5088">
        <v>0</v>
      </c>
      <c r="M5088">
        <v>1025603</v>
      </c>
      <c r="N5088">
        <v>179590</v>
      </c>
      <c r="O5088">
        <v>38207</v>
      </c>
      <c r="P5088">
        <v>116995</v>
      </c>
      <c r="Q5088" t="s">
        <v>93</v>
      </c>
      <c r="R5088">
        <v>457824</v>
      </c>
    </row>
    <row r="5089" spans="1:18" x14ac:dyDescent="0.25">
      <c r="A5089" t="s">
        <v>441</v>
      </c>
      <c r="B5089" t="s">
        <v>442</v>
      </c>
      <c r="C5089" t="s">
        <v>85</v>
      </c>
      <c r="D5089">
        <v>100</v>
      </c>
      <c r="E5089" t="s">
        <v>86</v>
      </c>
      <c r="F5089" t="s">
        <v>87</v>
      </c>
      <c r="G5089" t="s">
        <v>88</v>
      </c>
      <c r="H5089" t="s">
        <v>89</v>
      </c>
      <c r="I5089" t="s">
        <v>104</v>
      </c>
      <c r="J5089" t="s">
        <v>91</v>
      </c>
      <c r="K5089" t="s">
        <v>105</v>
      </c>
      <c r="L5089">
        <v>0</v>
      </c>
      <c r="M5089">
        <v>1025603</v>
      </c>
      <c r="N5089">
        <v>179590</v>
      </c>
      <c r="O5089">
        <v>38207</v>
      </c>
      <c r="P5089">
        <v>116995</v>
      </c>
      <c r="Q5089" t="s">
        <v>93</v>
      </c>
      <c r="R5089">
        <v>457824</v>
      </c>
    </row>
    <row r="5090" spans="1:18" x14ac:dyDescent="0.25">
      <c r="A5090" t="s">
        <v>441</v>
      </c>
      <c r="B5090" t="s">
        <v>442</v>
      </c>
      <c r="C5090" t="s">
        <v>85</v>
      </c>
      <c r="D5090">
        <v>100</v>
      </c>
      <c r="E5090" t="s">
        <v>86</v>
      </c>
      <c r="F5090" t="s">
        <v>87</v>
      </c>
      <c r="G5090" t="s">
        <v>88</v>
      </c>
      <c r="H5090" t="s">
        <v>89</v>
      </c>
      <c r="I5090" t="s">
        <v>106</v>
      </c>
      <c r="J5090" t="s">
        <v>91</v>
      </c>
      <c r="K5090" t="s">
        <v>107</v>
      </c>
      <c r="L5090">
        <v>0</v>
      </c>
      <c r="M5090">
        <v>1025603</v>
      </c>
      <c r="N5090">
        <v>179590</v>
      </c>
      <c r="O5090">
        <v>38207</v>
      </c>
      <c r="P5090">
        <v>116995</v>
      </c>
      <c r="Q5090" t="s">
        <v>93</v>
      </c>
      <c r="R5090">
        <v>457824</v>
      </c>
    </row>
    <row r="5091" spans="1:18" x14ac:dyDescent="0.25">
      <c r="A5091" t="s">
        <v>441</v>
      </c>
      <c r="B5091" t="s">
        <v>442</v>
      </c>
      <c r="C5091" t="s">
        <v>85</v>
      </c>
      <c r="D5091">
        <v>100</v>
      </c>
      <c r="E5091" t="s">
        <v>86</v>
      </c>
      <c r="F5091" t="s">
        <v>87</v>
      </c>
      <c r="G5091" t="s">
        <v>88</v>
      </c>
      <c r="H5091" t="s">
        <v>89</v>
      </c>
      <c r="I5091" t="s">
        <v>108</v>
      </c>
      <c r="J5091" t="s">
        <v>91</v>
      </c>
      <c r="K5091" t="s">
        <v>109</v>
      </c>
      <c r="L5091">
        <v>0</v>
      </c>
      <c r="M5091">
        <v>1025603</v>
      </c>
      <c r="N5091">
        <v>179590</v>
      </c>
      <c r="O5091">
        <v>38207</v>
      </c>
      <c r="P5091">
        <v>116995</v>
      </c>
      <c r="Q5091" t="s">
        <v>93</v>
      </c>
      <c r="R5091">
        <v>457824</v>
      </c>
    </row>
    <row r="5092" spans="1:18" x14ac:dyDescent="0.25">
      <c r="A5092" t="s">
        <v>441</v>
      </c>
      <c r="B5092" t="s">
        <v>442</v>
      </c>
      <c r="C5092" t="s">
        <v>85</v>
      </c>
      <c r="D5092">
        <v>100</v>
      </c>
      <c r="E5092" t="s">
        <v>86</v>
      </c>
      <c r="F5092" t="s">
        <v>87</v>
      </c>
      <c r="G5092" t="s">
        <v>88</v>
      </c>
      <c r="H5092" t="s">
        <v>89</v>
      </c>
      <c r="I5092" t="s">
        <v>110</v>
      </c>
      <c r="J5092" t="s">
        <v>91</v>
      </c>
      <c r="K5092" t="s">
        <v>111</v>
      </c>
      <c r="L5092">
        <v>0</v>
      </c>
      <c r="M5092">
        <v>1025603</v>
      </c>
      <c r="N5092">
        <v>179590</v>
      </c>
      <c r="O5092">
        <v>38207</v>
      </c>
      <c r="P5092">
        <v>116995</v>
      </c>
      <c r="Q5092" t="s">
        <v>93</v>
      </c>
      <c r="R5092">
        <v>457824</v>
      </c>
    </row>
    <row r="5093" spans="1:18" x14ac:dyDescent="0.25">
      <c r="A5093" t="s">
        <v>441</v>
      </c>
      <c r="B5093" t="s">
        <v>442</v>
      </c>
      <c r="C5093" t="s">
        <v>85</v>
      </c>
      <c r="D5093">
        <v>100</v>
      </c>
      <c r="E5093" t="s">
        <v>86</v>
      </c>
      <c r="F5093" t="s">
        <v>87</v>
      </c>
      <c r="G5093" t="s">
        <v>88</v>
      </c>
      <c r="H5093" t="s">
        <v>89</v>
      </c>
      <c r="I5093" t="s">
        <v>112</v>
      </c>
      <c r="J5093" t="s">
        <v>91</v>
      </c>
      <c r="K5093" t="s">
        <v>113</v>
      </c>
      <c r="L5093">
        <v>3350</v>
      </c>
      <c r="M5093">
        <v>1025603</v>
      </c>
      <c r="N5093">
        <v>179590</v>
      </c>
      <c r="O5093">
        <v>38207</v>
      </c>
      <c r="P5093">
        <v>116995</v>
      </c>
      <c r="Q5093" t="s">
        <v>93</v>
      </c>
      <c r="R5093">
        <v>457824</v>
      </c>
    </row>
    <row r="5094" spans="1:18" x14ac:dyDescent="0.25">
      <c r="A5094" t="s">
        <v>441</v>
      </c>
      <c r="B5094" t="s">
        <v>442</v>
      </c>
      <c r="C5094" t="s">
        <v>85</v>
      </c>
      <c r="D5094">
        <v>100</v>
      </c>
      <c r="E5094" t="s">
        <v>86</v>
      </c>
      <c r="F5094" t="s">
        <v>87</v>
      </c>
      <c r="G5094" t="s">
        <v>88</v>
      </c>
      <c r="H5094" t="s">
        <v>89</v>
      </c>
      <c r="I5094" t="s">
        <v>114</v>
      </c>
      <c r="J5094" t="s">
        <v>91</v>
      </c>
      <c r="K5094" t="s">
        <v>115</v>
      </c>
      <c r="L5094">
        <v>69213</v>
      </c>
      <c r="M5094">
        <v>1025603</v>
      </c>
      <c r="N5094">
        <v>179590</v>
      </c>
      <c r="O5094">
        <v>38207</v>
      </c>
      <c r="P5094">
        <v>116995</v>
      </c>
      <c r="Q5094" t="s">
        <v>93</v>
      </c>
      <c r="R5094">
        <v>457824</v>
      </c>
    </row>
    <row r="5095" spans="1:18" x14ac:dyDescent="0.25">
      <c r="A5095" t="s">
        <v>441</v>
      </c>
      <c r="B5095" t="s">
        <v>442</v>
      </c>
      <c r="C5095" t="s">
        <v>85</v>
      </c>
      <c r="D5095">
        <v>100</v>
      </c>
      <c r="E5095" t="s">
        <v>86</v>
      </c>
      <c r="F5095" t="s">
        <v>87</v>
      </c>
      <c r="G5095" t="s">
        <v>88</v>
      </c>
      <c r="H5095" t="s">
        <v>89</v>
      </c>
      <c r="I5095" t="s">
        <v>116</v>
      </c>
      <c r="J5095" t="s">
        <v>91</v>
      </c>
      <c r="K5095" t="s">
        <v>117</v>
      </c>
      <c r="L5095">
        <v>0</v>
      </c>
      <c r="M5095">
        <v>1025603</v>
      </c>
      <c r="N5095">
        <v>179590</v>
      </c>
      <c r="O5095">
        <v>38207</v>
      </c>
      <c r="P5095">
        <v>116995</v>
      </c>
      <c r="Q5095" t="s">
        <v>93</v>
      </c>
      <c r="R5095">
        <v>457824</v>
      </c>
    </row>
    <row r="5096" spans="1:18" x14ac:dyDescent="0.25">
      <c r="A5096" t="s">
        <v>441</v>
      </c>
      <c r="B5096" t="s">
        <v>442</v>
      </c>
      <c r="C5096" t="s">
        <v>85</v>
      </c>
      <c r="D5096">
        <v>100</v>
      </c>
      <c r="E5096" t="s">
        <v>86</v>
      </c>
      <c r="F5096" t="s">
        <v>87</v>
      </c>
      <c r="G5096" t="s">
        <v>88</v>
      </c>
      <c r="H5096" t="s">
        <v>89</v>
      </c>
      <c r="I5096" t="s">
        <v>118</v>
      </c>
      <c r="J5096" t="s">
        <v>91</v>
      </c>
      <c r="K5096" t="s">
        <v>119</v>
      </c>
      <c r="L5096">
        <v>0</v>
      </c>
      <c r="M5096">
        <v>1025603</v>
      </c>
      <c r="N5096">
        <v>179590</v>
      </c>
      <c r="O5096">
        <v>38207</v>
      </c>
      <c r="P5096">
        <v>116995</v>
      </c>
      <c r="Q5096" t="s">
        <v>93</v>
      </c>
      <c r="R5096">
        <v>457824</v>
      </c>
    </row>
    <row r="5097" spans="1:18" x14ac:dyDescent="0.25">
      <c r="A5097" t="s">
        <v>441</v>
      </c>
      <c r="B5097" t="s">
        <v>442</v>
      </c>
      <c r="C5097" t="s">
        <v>85</v>
      </c>
      <c r="D5097">
        <v>100</v>
      </c>
      <c r="E5097" t="s">
        <v>86</v>
      </c>
      <c r="F5097" t="s">
        <v>87</v>
      </c>
      <c r="G5097" t="s">
        <v>88</v>
      </c>
      <c r="H5097" t="s">
        <v>89</v>
      </c>
      <c r="I5097" t="s">
        <v>120</v>
      </c>
      <c r="J5097" t="s">
        <v>91</v>
      </c>
      <c r="K5097" t="s">
        <v>121</v>
      </c>
      <c r="L5097">
        <v>0</v>
      </c>
      <c r="M5097">
        <v>1025603</v>
      </c>
      <c r="N5097">
        <v>179590</v>
      </c>
      <c r="O5097">
        <v>38207</v>
      </c>
      <c r="P5097">
        <v>116995</v>
      </c>
      <c r="Q5097" t="s">
        <v>93</v>
      </c>
      <c r="R5097">
        <v>457824</v>
      </c>
    </row>
    <row r="5098" spans="1:18" x14ac:dyDescent="0.25">
      <c r="A5098" t="s">
        <v>441</v>
      </c>
      <c r="B5098" t="s">
        <v>442</v>
      </c>
      <c r="C5098" t="s">
        <v>85</v>
      </c>
      <c r="D5098">
        <v>100</v>
      </c>
      <c r="E5098" t="s">
        <v>86</v>
      </c>
      <c r="F5098" t="s">
        <v>87</v>
      </c>
      <c r="G5098" t="s">
        <v>88</v>
      </c>
      <c r="H5098" t="s">
        <v>89</v>
      </c>
      <c r="I5098" t="s">
        <v>122</v>
      </c>
      <c r="J5098" t="s">
        <v>91</v>
      </c>
      <c r="K5098" t="s">
        <v>123</v>
      </c>
      <c r="L5098">
        <v>0</v>
      </c>
      <c r="M5098">
        <v>1025603</v>
      </c>
      <c r="N5098">
        <v>179590</v>
      </c>
      <c r="O5098">
        <v>38207</v>
      </c>
      <c r="P5098">
        <v>116995</v>
      </c>
      <c r="Q5098" t="s">
        <v>93</v>
      </c>
      <c r="R5098">
        <v>457824</v>
      </c>
    </row>
    <row r="5099" spans="1:18" x14ac:dyDescent="0.25">
      <c r="A5099" t="s">
        <v>441</v>
      </c>
      <c r="B5099" t="s">
        <v>442</v>
      </c>
      <c r="C5099" t="s">
        <v>85</v>
      </c>
      <c r="D5099">
        <v>100</v>
      </c>
      <c r="E5099" t="s">
        <v>86</v>
      </c>
      <c r="F5099" t="s">
        <v>87</v>
      </c>
      <c r="G5099" t="s">
        <v>88</v>
      </c>
      <c r="H5099" t="s">
        <v>89</v>
      </c>
      <c r="I5099" t="s">
        <v>124</v>
      </c>
      <c r="J5099" t="s">
        <v>91</v>
      </c>
      <c r="K5099" t="s">
        <v>125</v>
      </c>
      <c r="L5099">
        <v>0</v>
      </c>
      <c r="M5099">
        <v>1025603</v>
      </c>
      <c r="N5099">
        <v>179590</v>
      </c>
      <c r="O5099">
        <v>38207</v>
      </c>
      <c r="P5099">
        <v>116995</v>
      </c>
      <c r="Q5099" t="s">
        <v>93</v>
      </c>
      <c r="R5099">
        <v>457824</v>
      </c>
    </row>
    <row r="5100" spans="1:18" x14ac:dyDescent="0.25">
      <c r="A5100" t="s">
        <v>441</v>
      </c>
      <c r="B5100" t="s">
        <v>442</v>
      </c>
      <c r="C5100" t="s">
        <v>85</v>
      </c>
      <c r="D5100">
        <v>100</v>
      </c>
      <c r="E5100" t="s">
        <v>86</v>
      </c>
      <c r="F5100" t="s">
        <v>87</v>
      </c>
      <c r="G5100" t="s">
        <v>88</v>
      </c>
      <c r="H5100" t="s">
        <v>89</v>
      </c>
      <c r="I5100" t="s">
        <v>126</v>
      </c>
      <c r="J5100" t="s">
        <v>91</v>
      </c>
      <c r="K5100" t="s">
        <v>127</v>
      </c>
      <c r="L5100">
        <v>0</v>
      </c>
      <c r="M5100">
        <v>1025603</v>
      </c>
      <c r="N5100">
        <v>179590</v>
      </c>
      <c r="O5100">
        <v>38207</v>
      </c>
      <c r="P5100">
        <v>116995</v>
      </c>
      <c r="Q5100" t="s">
        <v>93</v>
      </c>
      <c r="R5100">
        <v>457824</v>
      </c>
    </row>
    <row r="5101" spans="1:18" x14ac:dyDescent="0.25">
      <c r="A5101" t="s">
        <v>441</v>
      </c>
      <c r="B5101" t="s">
        <v>442</v>
      </c>
      <c r="C5101" t="s">
        <v>85</v>
      </c>
      <c r="D5101">
        <v>100</v>
      </c>
      <c r="E5101" t="s">
        <v>86</v>
      </c>
      <c r="F5101" t="s">
        <v>87</v>
      </c>
      <c r="G5101" t="s">
        <v>88</v>
      </c>
      <c r="H5101" t="s">
        <v>89</v>
      </c>
      <c r="I5101" t="s">
        <v>128</v>
      </c>
      <c r="J5101" t="s">
        <v>91</v>
      </c>
      <c r="K5101" t="s">
        <v>129</v>
      </c>
      <c r="L5101">
        <v>967596</v>
      </c>
      <c r="M5101">
        <v>1025603</v>
      </c>
      <c r="N5101">
        <v>179590</v>
      </c>
      <c r="O5101">
        <v>38207</v>
      </c>
      <c r="P5101">
        <v>116995</v>
      </c>
      <c r="Q5101" t="s">
        <v>93</v>
      </c>
      <c r="R5101">
        <v>457824</v>
      </c>
    </row>
    <row r="5102" spans="1:18" x14ac:dyDescent="0.25">
      <c r="A5102" t="s">
        <v>441</v>
      </c>
      <c r="B5102" t="s">
        <v>442</v>
      </c>
      <c r="C5102" t="s">
        <v>85</v>
      </c>
      <c r="D5102">
        <v>100</v>
      </c>
      <c r="E5102" t="s">
        <v>86</v>
      </c>
      <c r="F5102" t="s">
        <v>87</v>
      </c>
      <c r="G5102" t="s">
        <v>88</v>
      </c>
      <c r="H5102" t="s">
        <v>89</v>
      </c>
      <c r="I5102" t="s">
        <v>130</v>
      </c>
      <c r="J5102" t="s">
        <v>91</v>
      </c>
      <c r="K5102" t="s">
        <v>131</v>
      </c>
      <c r="L5102">
        <v>375</v>
      </c>
      <c r="M5102">
        <v>1025603</v>
      </c>
      <c r="N5102">
        <v>179590</v>
      </c>
      <c r="O5102">
        <v>38207</v>
      </c>
      <c r="P5102">
        <v>116995</v>
      </c>
      <c r="Q5102" t="s">
        <v>93</v>
      </c>
      <c r="R5102">
        <v>457824</v>
      </c>
    </row>
    <row r="5103" spans="1:18" x14ac:dyDescent="0.25">
      <c r="A5103" t="s">
        <v>441</v>
      </c>
      <c r="B5103" t="s">
        <v>442</v>
      </c>
      <c r="C5103" t="s">
        <v>85</v>
      </c>
      <c r="D5103">
        <v>100</v>
      </c>
      <c r="E5103" t="s">
        <v>86</v>
      </c>
      <c r="F5103" t="s">
        <v>87</v>
      </c>
      <c r="G5103" t="s">
        <v>88</v>
      </c>
      <c r="H5103" t="s">
        <v>89</v>
      </c>
      <c r="I5103" t="s">
        <v>132</v>
      </c>
      <c r="J5103" t="s">
        <v>91</v>
      </c>
      <c r="K5103" t="s">
        <v>133</v>
      </c>
      <c r="L5103">
        <v>-29028</v>
      </c>
      <c r="M5103">
        <v>1025603</v>
      </c>
      <c r="N5103">
        <v>179590</v>
      </c>
      <c r="O5103">
        <v>38207</v>
      </c>
      <c r="P5103">
        <v>116995</v>
      </c>
      <c r="Q5103" t="s">
        <v>93</v>
      </c>
      <c r="R5103">
        <v>457824</v>
      </c>
    </row>
    <row r="5104" spans="1:18" x14ac:dyDescent="0.25">
      <c r="A5104" t="s">
        <v>441</v>
      </c>
      <c r="B5104" t="s">
        <v>442</v>
      </c>
      <c r="C5104" t="s">
        <v>85</v>
      </c>
      <c r="D5104">
        <v>100</v>
      </c>
      <c r="E5104" t="s">
        <v>86</v>
      </c>
      <c r="F5104" t="s">
        <v>87</v>
      </c>
      <c r="G5104" t="s">
        <v>88</v>
      </c>
      <c r="H5104" t="s">
        <v>89</v>
      </c>
      <c r="I5104" t="s">
        <v>134</v>
      </c>
      <c r="J5104" t="s">
        <v>91</v>
      </c>
      <c r="K5104" t="s">
        <v>135</v>
      </c>
      <c r="L5104">
        <v>289687</v>
      </c>
      <c r="M5104">
        <v>1025603</v>
      </c>
      <c r="N5104">
        <v>179590</v>
      </c>
      <c r="O5104">
        <v>38207</v>
      </c>
      <c r="P5104">
        <v>116995</v>
      </c>
      <c r="Q5104" t="s">
        <v>93</v>
      </c>
      <c r="R5104">
        <v>457824</v>
      </c>
    </row>
    <row r="5105" spans="1:18" x14ac:dyDescent="0.25">
      <c r="A5105" t="s">
        <v>441</v>
      </c>
      <c r="B5105" t="s">
        <v>442</v>
      </c>
      <c r="C5105" t="s">
        <v>85</v>
      </c>
      <c r="D5105">
        <v>100</v>
      </c>
      <c r="E5105" t="s">
        <v>86</v>
      </c>
      <c r="F5105" t="s">
        <v>87</v>
      </c>
      <c r="G5105" t="s">
        <v>88</v>
      </c>
      <c r="H5105" t="s">
        <v>89</v>
      </c>
      <c r="I5105" t="s">
        <v>136</v>
      </c>
      <c r="J5105" t="s">
        <v>91</v>
      </c>
      <c r="K5105" t="s">
        <v>137</v>
      </c>
      <c r="L5105">
        <v>1400</v>
      </c>
      <c r="M5105">
        <v>1025603</v>
      </c>
      <c r="N5105">
        <v>179590</v>
      </c>
      <c r="O5105">
        <v>38207</v>
      </c>
      <c r="P5105">
        <v>116995</v>
      </c>
      <c r="Q5105" t="s">
        <v>93</v>
      </c>
      <c r="R5105">
        <v>457824</v>
      </c>
    </row>
    <row r="5106" spans="1:18" x14ac:dyDescent="0.25">
      <c r="A5106" t="s">
        <v>441</v>
      </c>
      <c r="B5106" t="s">
        <v>442</v>
      </c>
      <c r="C5106" t="s">
        <v>85</v>
      </c>
      <c r="D5106">
        <v>100</v>
      </c>
      <c r="E5106" t="s">
        <v>86</v>
      </c>
      <c r="F5106" t="s">
        <v>87</v>
      </c>
      <c r="G5106" t="s">
        <v>88</v>
      </c>
      <c r="H5106" t="s">
        <v>89</v>
      </c>
      <c r="I5106" t="s">
        <v>138</v>
      </c>
      <c r="J5106" t="s">
        <v>91</v>
      </c>
      <c r="K5106" t="s">
        <v>139</v>
      </c>
      <c r="L5106">
        <v>158292</v>
      </c>
      <c r="M5106">
        <v>1025603</v>
      </c>
      <c r="N5106">
        <v>179590</v>
      </c>
      <c r="O5106">
        <v>38207</v>
      </c>
      <c r="P5106">
        <v>116995</v>
      </c>
      <c r="Q5106" t="s">
        <v>93</v>
      </c>
      <c r="R5106">
        <v>457824</v>
      </c>
    </row>
    <row r="5107" spans="1:18" x14ac:dyDescent="0.25">
      <c r="A5107" t="s">
        <v>441</v>
      </c>
      <c r="B5107" t="s">
        <v>442</v>
      </c>
      <c r="C5107" t="s">
        <v>85</v>
      </c>
      <c r="D5107">
        <v>100</v>
      </c>
      <c r="E5107" t="s">
        <v>86</v>
      </c>
      <c r="F5107" t="s">
        <v>87</v>
      </c>
      <c r="G5107" t="s">
        <v>88</v>
      </c>
      <c r="H5107" t="s">
        <v>89</v>
      </c>
      <c r="I5107" t="s">
        <v>140</v>
      </c>
      <c r="J5107" t="s">
        <v>91</v>
      </c>
      <c r="K5107" t="s">
        <v>141</v>
      </c>
      <c r="L5107">
        <v>4152</v>
      </c>
      <c r="M5107">
        <v>1025603</v>
      </c>
      <c r="N5107">
        <v>179590</v>
      </c>
      <c r="O5107">
        <v>38207</v>
      </c>
      <c r="P5107">
        <v>116995</v>
      </c>
      <c r="Q5107" t="s">
        <v>93</v>
      </c>
      <c r="R5107">
        <v>457824</v>
      </c>
    </row>
    <row r="5108" spans="1:18" x14ac:dyDescent="0.25">
      <c r="A5108" t="s">
        <v>441</v>
      </c>
      <c r="B5108" t="s">
        <v>442</v>
      </c>
      <c r="C5108" t="s">
        <v>85</v>
      </c>
      <c r="D5108">
        <v>100</v>
      </c>
      <c r="E5108" t="s">
        <v>86</v>
      </c>
      <c r="F5108" t="s">
        <v>87</v>
      </c>
      <c r="G5108" t="s">
        <v>88</v>
      </c>
      <c r="H5108" t="s">
        <v>89</v>
      </c>
      <c r="I5108" t="s">
        <v>142</v>
      </c>
      <c r="J5108" t="s">
        <v>91</v>
      </c>
      <c r="K5108" t="s">
        <v>143</v>
      </c>
      <c r="L5108">
        <v>0</v>
      </c>
      <c r="M5108">
        <v>1025603</v>
      </c>
      <c r="N5108">
        <v>179590</v>
      </c>
      <c r="O5108">
        <v>38207</v>
      </c>
      <c r="P5108">
        <v>116995</v>
      </c>
      <c r="Q5108" t="s">
        <v>93</v>
      </c>
      <c r="R5108">
        <v>457824</v>
      </c>
    </row>
    <row r="5109" spans="1:18" x14ac:dyDescent="0.25">
      <c r="A5109" t="s">
        <v>441</v>
      </c>
      <c r="B5109" t="s">
        <v>442</v>
      </c>
      <c r="C5109" t="s">
        <v>85</v>
      </c>
      <c r="D5109">
        <v>100</v>
      </c>
      <c r="E5109" t="s">
        <v>86</v>
      </c>
      <c r="F5109" t="s">
        <v>87</v>
      </c>
      <c r="G5109" t="s">
        <v>88</v>
      </c>
      <c r="H5109" t="s">
        <v>89</v>
      </c>
      <c r="I5109" t="s">
        <v>144</v>
      </c>
      <c r="J5109" t="s">
        <v>91</v>
      </c>
      <c r="K5109" t="s">
        <v>145</v>
      </c>
      <c r="L5109">
        <v>0</v>
      </c>
      <c r="M5109">
        <v>1025603</v>
      </c>
      <c r="N5109">
        <v>179590</v>
      </c>
      <c r="O5109">
        <v>38207</v>
      </c>
      <c r="P5109">
        <v>116995</v>
      </c>
      <c r="Q5109" t="s">
        <v>93</v>
      </c>
      <c r="R5109">
        <v>457824</v>
      </c>
    </row>
    <row r="5110" spans="1:18" x14ac:dyDescent="0.25">
      <c r="A5110" t="s">
        <v>441</v>
      </c>
      <c r="B5110" t="s">
        <v>442</v>
      </c>
      <c r="C5110" t="s">
        <v>85</v>
      </c>
      <c r="D5110">
        <v>100</v>
      </c>
      <c r="E5110" t="s">
        <v>86</v>
      </c>
      <c r="F5110" t="s">
        <v>87</v>
      </c>
      <c r="G5110" t="s">
        <v>88</v>
      </c>
      <c r="H5110" t="s">
        <v>89</v>
      </c>
      <c r="I5110" t="s">
        <v>146</v>
      </c>
      <c r="J5110" t="s">
        <v>91</v>
      </c>
      <c r="K5110" t="s">
        <v>147</v>
      </c>
      <c r="L5110">
        <v>3000</v>
      </c>
      <c r="M5110">
        <v>1025603</v>
      </c>
      <c r="N5110">
        <v>179590</v>
      </c>
      <c r="O5110">
        <v>38207</v>
      </c>
      <c r="P5110">
        <v>116995</v>
      </c>
      <c r="Q5110" t="s">
        <v>93</v>
      </c>
      <c r="R5110">
        <v>457824</v>
      </c>
    </row>
    <row r="5111" spans="1:18" x14ac:dyDescent="0.25">
      <c r="A5111" t="s">
        <v>441</v>
      </c>
      <c r="B5111" t="s">
        <v>442</v>
      </c>
      <c r="C5111" t="s">
        <v>85</v>
      </c>
      <c r="D5111">
        <v>100</v>
      </c>
      <c r="E5111" t="s">
        <v>86</v>
      </c>
      <c r="F5111" t="s">
        <v>87</v>
      </c>
      <c r="G5111" t="s">
        <v>88</v>
      </c>
      <c r="H5111" t="s">
        <v>89</v>
      </c>
      <c r="I5111" t="s">
        <v>148</v>
      </c>
      <c r="J5111" t="s">
        <v>91</v>
      </c>
      <c r="K5111" t="s">
        <v>149</v>
      </c>
      <c r="L5111">
        <v>0</v>
      </c>
      <c r="M5111">
        <v>1025603</v>
      </c>
      <c r="N5111">
        <v>179590</v>
      </c>
      <c r="O5111">
        <v>38207</v>
      </c>
      <c r="P5111">
        <v>116995</v>
      </c>
      <c r="Q5111" t="s">
        <v>93</v>
      </c>
      <c r="R5111">
        <v>457824</v>
      </c>
    </row>
    <row r="5112" spans="1:18" x14ac:dyDescent="0.25">
      <c r="A5112" t="s">
        <v>441</v>
      </c>
      <c r="B5112" t="s">
        <v>442</v>
      </c>
      <c r="C5112" t="s">
        <v>85</v>
      </c>
      <c r="D5112">
        <v>100</v>
      </c>
      <c r="E5112" t="s">
        <v>86</v>
      </c>
      <c r="F5112" t="s">
        <v>87</v>
      </c>
      <c r="G5112" t="s">
        <v>88</v>
      </c>
      <c r="H5112" t="s">
        <v>89</v>
      </c>
      <c r="I5112" t="s">
        <v>150</v>
      </c>
      <c r="J5112" t="s">
        <v>91</v>
      </c>
      <c r="K5112" t="s">
        <v>151</v>
      </c>
      <c r="L5112">
        <v>12969</v>
      </c>
      <c r="M5112">
        <v>1025603</v>
      </c>
      <c r="N5112">
        <v>179590</v>
      </c>
      <c r="O5112">
        <v>38207</v>
      </c>
      <c r="P5112">
        <v>116995</v>
      </c>
      <c r="Q5112" t="s">
        <v>93</v>
      </c>
      <c r="R5112">
        <v>457824</v>
      </c>
    </row>
    <row r="5113" spans="1:18" x14ac:dyDescent="0.25">
      <c r="A5113" t="s">
        <v>441</v>
      </c>
      <c r="B5113" t="s">
        <v>442</v>
      </c>
      <c r="C5113" t="s">
        <v>85</v>
      </c>
      <c r="D5113">
        <v>100</v>
      </c>
      <c r="E5113" t="s">
        <v>86</v>
      </c>
      <c r="F5113" t="s">
        <v>87</v>
      </c>
      <c r="G5113" t="s">
        <v>88</v>
      </c>
      <c r="H5113" t="s">
        <v>89</v>
      </c>
      <c r="I5113" t="s">
        <v>152</v>
      </c>
      <c r="J5113" t="s">
        <v>91</v>
      </c>
      <c r="K5113" t="s">
        <v>153</v>
      </c>
      <c r="L5113">
        <v>1000</v>
      </c>
      <c r="M5113">
        <v>1025603</v>
      </c>
      <c r="N5113">
        <v>179590</v>
      </c>
      <c r="O5113">
        <v>38207</v>
      </c>
      <c r="P5113">
        <v>116995</v>
      </c>
      <c r="Q5113" t="s">
        <v>93</v>
      </c>
      <c r="R5113">
        <v>457824</v>
      </c>
    </row>
    <row r="5114" spans="1:18" x14ac:dyDescent="0.25">
      <c r="A5114" t="s">
        <v>441</v>
      </c>
      <c r="B5114" t="s">
        <v>442</v>
      </c>
      <c r="C5114" t="s">
        <v>85</v>
      </c>
      <c r="D5114">
        <v>100</v>
      </c>
      <c r="E5114" t="s">
        <v>86</v>
      </c>
      <c r="F5114" t="s">
        <v>87</v>
      </c>
      <c r="G5114" t="s">
        <v>88</v>
      </c>
      <c r="H5114" t="s">
        <v>89</v>
      </c>
      <c r="I5114" t="s">
        <v>154</v>
      </c>
      <c r="J5114" t="s">
        <v>91</v>
      </c>
      <c r="K5114" t="s">
        <v>155</v>
      </c>
      <c r="L5114">
        <v>0</v>
      </c>
      <c r="M5114">
        <v>1025603</v>
      </c>
      <c r="N5114">
        <v>179590</v>
      </c>
      <c r="O5114">
        <v>38207</v>
      </c>
      <c r="P5114">
        <v>116995</v>
      </c>
      <c r="Q5114" t="s">
        <v>93</v>
      </c>
      <c r="R5114">
        <v>457824</v>
      </c>
    </row>
    <row r="5115" spans="1:18" x14ac:dyDescent="0.25">
      <c r="A5115" t="s">
        <v>441</v>
      </c>
      <c r="B5115" t="s">
        <v>442</v>
      </c>
      <c r="C5115" t="s">
        <v>85</v>
      </c>
      <c r="D5115">
        <v>100</v>
      </c>
      <c r="E5115" t="s">
        <v>86</v>
      </c>
      <c r="F5115" t="s">
        <v>87</v>
      </c>
      <c r="G5115" t="s">
        <v>88</v>
      </c>
      <c r="H5115" t="s">
        <v>89</v>
      </c>
      <c r="I5115" t="s">
        <v>156</v>
      </c>
      <c r="J5115" t="s">
        <v>91</v>
      </c>
      <c r="K5115" t="s">
        <v>157</v>
      </c>
      <c r="L5115">
        <v>800</v>
      </c>
      <c r="M5115">
        <v>1025603</v>
      </c>
      <c r="N5115">
        <v>179590</v>
      </c>
      <c r="O5115">
        <v>38207</v>
      </c>
      <c r="P5115">
        <v>116995</v>
      </c>
      <c r="Q5115" t="s">
        <v>93</v>
      </c>
      <c r="R5115">
        <v>457824</v>
      </c>
    </row>
    <row r="5116" spans="1:18" x14ac:dyDescent="0.25">
      <c r="A5116" t="s">
        <v>441</v>
      </c>
      <c r="B5116" t="s">
        <v>442</v>
      </c>
      <c r="C5116" t="s">
        <v>85</v>
      </c>
      <c r="D5116">
        <v>100</v>
      </c>
      <c r="E5116" t="s">
        <v>86</v>
      </c>
      <c r="F5116" t="s">
        <v>87</v>
      </c>
      <c r="G5116" t="s">
        <v>88</v>
      </c>
      <c r="H5116" t="s">
        <v>89</v>
      </c>
      <c r="I5116" t="s">
        <v>158</v>
      </c>
      <c r="J5116" t="s">
        <v>91</v>
      </c>
      <c r="K5116" t="s">
        <v>159</v>
      </c>
      <c r="L5116">
        <v>1920</v>
      </c>
      <c r="M5116">
        <v>1025603</v>
      </c>
      <c r="N5116">
        <v>179590</v>
      </c>
      <c r="O5116">
        <v>38207</v>
      </c>
      <c r="P5116">
        <v>116995</v>
      </c>
      <c r="Q5116" t="s">
        <v>93</v>
      </c>
      <c r="R5116">
        <v>457824</v>
      </c>
    </row>
    <row r="5117" spans="1:18" x14ac:dyDescent="0.25">
      <c r="A5117" t="s">
        <v>441</v>
      </c>
      <c r="B5117" t="s">
        <v>442</v>
      </c>
      <c r="C5117" t="s">
        <v>85</v>
      </c>
      <c r="D5117">
        <v>100</v>
      </c>
      <c r="E5117" t="s">
        <v>86</v>
      </c>
      <c r="F5117" t="s">
        <v>87</v>
      </c>
      <c r="G5117" t="s">
        <v>88</v>
      </c>
      <c r="H5117" t="s">
        <v>89</v>
      </c>
      <c r="I5117" t="s">
        <v>160</v>
      </c>
      <c r="J5117" t="s">
        <v>91</v>
      </c>
      <c r="K5117" t="s">
        <v>161</v>
      </c>
      <c r="L5117">
        <v>1200</v>
      </c>
      <c r="M5117">
        <v>1025603</v>
      </c>
      <c r="N5117">
        <v>179590</v>
      </c>
      <c r="O5117">
        <v>38207</v>
      </c>
      <c r="P5117">
        <v>116995</v>
      </c>
      <c r="Q5117" t="s">
        <v>93</v>
      </c>
      <c r="R5117">
        <v>457824</v>
      </c>
    </row>
    <row r="5118" spans="1:18" x14ac:dyDescent="0.25">
      <c r="A5118" t="s">
        <v>441</v>
      </c>
      <c r="B5118" t="s">
        <v>442</v>
      </c>
      <c r="C5118" t="s">
        <v>85</v>
      </c>
      <c r="D5118">
        <v>100</v>
      </c>
      <c r="E5118" t="s">
        <v>86</v>
      </c>
      <c r="F5118" t="s">
        <v>87</v>
      </c>
      <c r="G5118" t="s">
        <v>88</v>
      </c>
      <c r="H5118" t="s">
        <v>89</v>
      </c>
      <c r="I5118" t="s">
        <v>162</v>
      </c>
      <c r="J5118" t="s">
        <v>91</v>
      </c>
      <c r="K5118" t="s">
        <v>163</v>
      </c>
      <c r="L5118">
        <v>140</v>
      </c>
      <c r="M5118">
        <v>1025603</v>
      </c>
      <c r="N5118">
        <v>179590</v>
      </c>
      <c r="O5118">
        <v>38207</v>
      </c>
      <c r="P5118">
        <v>116995</v>
      </c>
      <c r="Q5118" t="s">
        <v>93</v>
      </c>
      <c r="R5118">
        <v>457824</v>
      </c>
    </row>
    <row r="5119" spans="1:18" x14ac:dyDescent="0.25">
      <c r="A5119" t="s">
        <v>441</v>
      </c>
      <c r="B5119" t="s">
        <v>442</v>
      </c>
      <c r="C5119" t="s">
        <v>85</v>
      </c>
      <c r="D5119">
        <v>100</v>
      </c>
      <c r="E5119" t="s">
        <v>86</v>
      </c>
      <c r="F5119" t="s">
        <v>87</v>
      </c>
      <c r="G5119" t="s">
        <v>88</v>
      </c>
      <c r="H5119" t="s">
        <v>89</v>
      </c>
      <c r="I5119" t="s">
        <v>164</v>
      </c>
      <c r="J5119" t="s">
        <v>91</v>
      </c>
      <c r="K5119" t="s">
        <v>165</v>
      </c>
      <c r="L5119">
        <v>4200</v>
      </c>
      <c r="M5119">
        <v>1025603</v>
      </c>
      <c r="N5119">
        <v>179590</v>
      </c>
      <c r="O5119">
        <v>38207</v>
      </c>
      <c r="P5119">
        <v>116995</v>
      </c>
      <c r="Q5119" t="s">
        <v>93</v>
      </c>
      <c r="R5119">
        <v>457824</v>
      </c>
    </row>
    <row r="5120" spans="1:18" x14ac:dyDescent="0.25">
      <c r="A5120" t="s">
        <v>441</v>
      </c>
      <c r="B5120" t="s">
        <v>442</v>
      </c>
      <c r="C5120" t="s">
        <v>85</v>
      </c>
      <c r="D5120">
        <v>100</v>
      </c>
      <c r="E5120" t="s">
        <v>86</v>
      </c>
      <c r="F5120" t="s">
        <v>87</v>
      </c>
      <c r="G5120" t="s">
        <v>88</v>
      </c>
      <c r="H5120" t="s">
        <v>89</v>
      </c>
      <c r="I5120" t="s">
        <v>166</v>
      </c>
      <c r="J5120" t="s">
        <v>91</v>
      </c>
      <c r="K5120" t="s">
        <v>167</v>
      </c>
      <c r="L5120">
        <v>0</v>
      </c>
      <c r="M5120">
        <v>1025603</v>
      </c>
      <c r="N5120">
        <v>179590</v>
      </c>
      <c r="O5120">
        <v>38207</v>
      </c>
      <c r="P5120">
        <v>116995</v>
      </c>
      <c r="Q5120" t="s">
        <v>93</v>
      </c>
      <c r="R5120">
        <v>457824</v>
      </c>
    </row>
    <row r="5121" spans="1:18" x14ac:dyDescent="0.25">
      <c r="A5121" t="s">
        <v>441</v>
      </c>
      <c r="B5121" t="s">
        <v>442</v>
      </c>
      <c r="C5121" t="s">
        <v>85</v>
      </c>
      <c r="D5121">
        <v>100</v>
      </c>
      <c r="E5121" t="s">
        <v>86</v>
      </c>
      <c r="F5121" t="s">
        <v>87</v>
      </c>
      <c r="G5121" t="s">
        <v>88</v>
      </c>
      <c r="H5121" t="s">
        <v>89</v>
      </c>
      <c r="I5121" t="s">
        <v>168</v>
      </c>
      <c r="J5121" t="s">
        <v>91</v>
      </c>
      <c r="K5121" t="s">
        <v>169</v>
      </c>
      <c r="L5121">
        <v>1020</v>
      </c>
      <c r="M5121">
        <v>1025603</v>
      </c>
      <c r="N5121">
        <v>179590</v>
      </c>
      <c r="O5121">
        <v>38207</v>
      </c>
      <c r="P5121">
        <v>116995</v>
      </c>
      <c r="Q5121" t="s">
        <v>93</v>
      </c>
      <c r="R5121">
        <v>457824</v>
      </c>
    </row>
    <row r="5122" spans="1:18" x14ac:dyDescent="0.25">
      <c r="A5122" t="s">
        <v>441</v>
      </c>
      <c r="B5122" t="s">
        <v>442</v>
      </c>
      <c r="C5122" t="s">
        <v>85</v>
      </c>
      <c r="D5122">
        <v>100</v>
      </c>
      <c r="E5122" t="s">
        <v>86</v>
      </c>
      <c r="F5122" t="s">
        <v>87</v>
      </c>
      <c r="G5122" t="s">
        <v>88</v>
      </c>
      <c r="H5122" t="s">
        <v>89</v>
      </c>
      <c r="I5122" t="s">
        <v>170</v>
      </c>
      <c r="J5122" t="s">
        <v>91</v>
      </c>
      <c r="K5122" t="s">
        <v>171</v>
      </c>
      <c r="L5122">
        <v>1536</v>
      </c>
      <c r="M5122">
        <v>1025603</v>
      </c>
      <c r="N5122">
        <v>179590</v>
      </c>
      <c r="O5122">
        <v>38207</v>
      </c>
      <c r="P5122">
        <v>116995</v>
      </c>
      <c r="Q5122" t="s">
        <v>93</v>
      </c>
      <c r="R5122">
        <v>457824</v>
      </c>
    </row>
    <row r="5123" spans="1:18" x14ac:dyDescent="0.25">
      <c r="A5123" t="s">
        <v>441</v>
      </c>
      <c r="B5123" t="s">
        <v>442</v>
      </c>
      <c r="C5123" t="s">
        <v>85</v>
      </c>
      <c r="D5123">
        <v>100</v>
      </c>
      <c r="E5123" t="s">
        <v>86</v>
      </c>
      <c r="F5123" t="s">
        <v>87</v>
      </c>
      <c r="G5123" t="s">
        <v>88</v>
      </c>
      <c r="H5123" t="s">
        <v>89</v>
      </c>
      <c r="I5123" t="s">
        <v>172</v>
      </c>
      <c r="J5123" t="s">
        <v>91</v>
      </c>
      <c r="K5123" t="s">
        <v>173</v>
      </c>
      <c r="L5123">
        <v>0</v>
      </c>
      <c r="M5123">
        <v>1025603</v>
      </c>
      <c r="N5123">
        <v>179590</v>
      </c>
      <c r="O5123">
        <v>38207</v>
      </c>
      <c r="P5123">
        <v>116995</v>
      </c>
      <c r="Q5123" t="s">
        <v>93</v>
      </c>
      <c r="R5123">
        <v>457824</v>
      </c>
    </row>
    <row r="5124" spans="1:18" x14ac:dyDescent="0.25">
      <c r="A5124" t="s">
        <v>441</v>
      </c>
      <c r="B5124" t="s">
        <v>442</v>
      </c>
      <c r="C5124" t="s">
        <v>85</v>
      </c>
      <c r="D5124">
        <v>100</v>
      </c>
      <c r="E5124" t="s">
        <v>86</v>
      </c>
      <c r="F5124" t="s">
        <v>87</v>
      </c>
      <c r="G5124" t="s">
        <v>88</v>
      </c>
      <c r="H5124" t="s">
        <v>89</v>
      </c>
      <c r="I5124" t="s">
        <v>174</v>
      </c>
      <c r="J5124" t="s">
        <v>91</v>
      </c>
      <c r="K5124" t="s">
        <v>175</v>
      </c>
      <c r="L5124">
        <v>0</v>
      </c>
      <c r="M5124">
        <v>1025603</v>
      </c>
      <c r="N5124">
        <v>179590</v>
      </c>
      <c r="O5124">
        <v>38207</v>
      </c>
      <c r="P5124">
        <v>116995</v>
      </c>
      <c r="Q5124" t="s">
        <v>93</v>
      </c>
      <c r="R5124">
        <v>457824</v>
      </c>
    </row>
    <row r="5125" spans="1:18" x14ac:dyDescent="0.25">
      <c r="A5125" t="s">
        <v>441</v>
      </c>
      <c r="B5125" t="s">
        <v>442</v>
      </c>
      <c r="C5125" t="s">
        <v>85</v>
      </c>
      <c r="D5125">
        <v>100</v>
      </c>
      <c r="E5125" t="s">
        <v>86</v>
      </c>
      <c r="F5125" t="s">
        <v>87</v>
      </c>
      <c r="G5125" t="s">
        <v>88</v>
      </c>
      <c r="H5125" t="s">
        <v>89</v>
      </c>
      <c r="I5125" t="s">
        <v>176</v>
      </c>
      <c r="J5125" t="s">
        <v>91</v>
      </c>
      <c r="K5125" t="s">
        <v>177</v>
      </c>
      <c r="L5125">
        <v>0</v>
      </c>
      <c r="M5125">
        <v>1025603</v>
      </c>
      <c r="N5125">
        <v>179590</v>
      </c>
      <c r="O5125">
        <v>38207</v>
      </c>
      <c r="P5125">
        <v>116995</v>
      </c>
      <c r="Q5125" t="s">
        <v>93</v>
      </c>
      <c r="R5125">
        <v>457824</v>
      </c>
    </row>
    <row r="5126" spans="1:18" x14ac:dyDescent="0.25">
      <c r="A5126" t="s">
        <v>441</v>
      </c>
      <c r="B5126" t="s">
        <v>442</v>
      </c>
      <c r="C5126" t="s">
        <v>85</v>
      </c>
      <c r="D5126">
        <v>100</v>
      </c>
      <c r="E5126" t="s">
        <v>86</v>
      </c>
      <c r="F5126" t="s">
        <v>87</v>
      </c>
      <c r="G5126" t="s">
        <v>88</v>
      </c>
      <c r="H5126" t="s">
        <v>89</v>
      </c>
      <c r="I5126" t="s">
        <v>178</v>
      </c>
      <c r="J5126" t="s">
        <v>91</v>
      </c>
      <c r="K5126" t="s">
        <v>179</v>
      </c>
      <c r="L5126">
        <v>8888</v>
      </c>
      <c r="M5126">
        <v>1025603</v>
      </c>
      <c r="N5126">
        <v>179590</v>
      </c>
      <c r="O5126">
        <v>38207</v>
      </c>
      <c r="P5126">
        <v>116995</v>
      </c>
      <c r="Q5126" t="s">
        <v>93</v>
      </c>
      <c r="R5126">
        <v>457824</v>
      </c>
    </row>
    <row r="5127" spans="1:18" x14ac:dyDescent="0.25">
      <c r="A5127" t="s">
        <v>441</v>
      </c>
      <c r="B5127" t="s">
        <v>442</v>
      </c>
      <c r="C5127" t="s">
        <v>85</v>
      </c>
      <c r="D5127">
        <v>100</v>
      </c>
      <c r="E5127" t="s">
        <v>86</v>
      </c>
      <c r="F5127" t="s">
        <v>87</v>
      </c>
      <c r="G5127" t="s">
        <v>88</v>
      </c>
      <c r="H5127" t="s">
        <v>89</v>
      </c>
      <c r="I5127" t="s">
        <v>180</v>
      </c>
      <c r="J5127" t="s">
        <v>91</v>
      </c>
      <c r="K5127" t="s">
        <v>181</v>
      </c>
      <c r="L5127">
        <v>47744</v>
      </c>
      <c r="M5127">
        <v>1025603</v>
      </c>
      <c r="N5127">
        <v>179590</v>
      </c>
      <c r="O5127">
        <v>38207</v>
      </c>
      <c r="P5127">
        <v>116995</v>
      </c>
      <c r="Q5127" t="s">
        <v>93</v>
      </c>
      <c r="R5127">
        <v>457824</v>
      </c>
    </row>
    <row r="5128" spans="1:18" x14ac:dyDescent="0.25">
      <c r="A5128" t="s">
        <v>441</v>
      </c>
      <c r="B5128" t="s">
        <v>442</v>
      </c>
      <c r="C5128" t="s">
        <v>85</v>
      </c>
      <c r="D5128">
        <v>100</v>
      </c>
      <c r="E5128" t="s">
        <v>86</v>
      </c>
      <c r="F5128" t="s">
        <v>87</v>
      </c>
      <c r="G5128" t="s">
        <v>88</v>
      </c>
      <c r="H5128" t="s">
        <v>89</v>
      </c>
      <c r="I5128" t="s">
        <v>182</v>
      </c>
      <c r="J5128" t="s">
        <v>91</v>
      </c>
      <c r="K5128" t="s">
        <v>183</v>
      </c>
      <c r="L5128">
        <v>0</v>
      </c>
      <c r="M5128">
        <v>1025603</v>
      </c>
      <c r="N5128">
        <v>179590</v>
      </c>
      <c r="O5128">
        <v>38207</v>
      </c>
      <c r="P5128">
        <v>116995</v>
      </c>
      <c r="Q5128" t="s">
        <v>93</v>
      </c>
      <c r="R5128">
        <v>457824</v>
      </c>
    </row>
    <row r="5129" spans="1:18" x14ac:dyDescent="0.25">
      <c r="A5129" t="s">
        <v>441</v>
      </c>
      <c r="B5129" t="s">
        <v>442</v>
      </c>
      <c r="C5129" t="s">
        <v>85</v>
      </c>
      <c r="D5129">
        <v>100</v>
      </c>
      <c r="E5129" t="s">
        <v>86</v>
      </c>
      <c r="F5129" t="s">
        <v>87</v>
      </c>
      <c r="G5129" t="s">
        <v>88</v>
      </c>
      <c r="H5129" t="s">
        <v>89</v>
      </c>
      <c r="I5129" t="s">
        <v>184</v>
      </c>
      <c r="J5129" t="s">
        <v>91</v>
      </c>
      <c r="K5129" t="s">
        <v>185</v>
      </c>
      <c r="L5129">
        <v>0</v>
      </c>
      <c r="M5129">
        <v>1025603</v>
      </c>
      <c r="N5129">
        <v>179590</v>
      </c>
      <c r="O5129">
        <v>38207</v>
      </c>
      <c r="P5129">
        <v>116995</v>
      </c>
      <c r="Q5129" t="s">
        <v>93</v>
      </c>
      <c r="R5129">
        <v>457824</v>
      </c>
    </row>
    <row r="5130" spans="1:18" x14ac:dyDescent="0.25">
      <c r="A5130" t="s">
        <v>441</v>
      </c>
      <c r="B5130" t="s">
        <v>442</v>
      </c>
      <c r="C5130" t="s">
        <v>85</v>
      </c>
      <c r="D5130">
        <v>100</v>
      </c>
      <c r="E5130" t="s">
        <v>86</v>
      </c>
      <c r="F5130" t="s">
        <v>87</v>
      </c>
      <c r="G5130" t="s">
        <v>88</v>
      </c>
      <c r="H5130" t="s">
        <v>89</v>
      </c>
      <c r="I5130" t="s">
        <v>186</v>
      </c>
      <c r="J5130" t="s">
        <v>91</v>
      </c>
      <c r="K5130" t="s">
        <v>187</v>
      </c>
      <c r="L5130">
        <v>0</v>
      </c>
      <c r="M5130">
        <v>1025603</v>
      </c>
      <c r="N5130">
        <v>179590</v>
      </c>
      <c r="O5130">
        <v>38207</v>
      </c>
      <c r="P5130">
        <v>116995</v>
      </c>
      <c r="Q5130" t="s">
        <v>93</v>
      </c>
      <c r="R5130">
        <v>457824</v>
      </c>
    </row>
    <row r="5131" spans="1:18" x14ac:dyDescent="0.25">
      <c r="A5131" t="s">
        <v>441</v>
      </c>
      <c r="B5131" t="s">
        <v>442</v>
      </c>
      <c r="C5131" t="s">
        <v>85</v>
      </c>
      <c r="D5131">
        <v>100</v>
      </c>
      <c r="E5131" t="s">
        <v>86</v>
      </c>
      <c r="F5131" t="s">
        <v>87</v>
      </c>
      <c r="G5131" t="s">
        <v>88</v>
      </c>
      <c r="H5131" t="s">
        <v>89</v>
      </c>
      <c r="I5131" t="s">
        <v>188</v>
      </c>
      <c r="J5131" t="s">
        <v>91</v>
      </c>
      <c r="K5131" t="s">
        <v>189</v>
      </c>
      <c r="L5131">
        <v>0</v>
      </c>
      <c r="M5131">
        <v>1025603</v>
      </c>
      <c r="N5131">
        <v>179590</v>
      </c>
      <c r="O5131">
        <v>38207</v>
      </c>
      <c r="P5131">
        <v>116995</v>
      </c>
      <c r="Q5131" t="s">
        <v>93</v>
      </c>
      <c r="R5131">
        <v>457824</v>
      </c>
    </row>
    <row r="5132" spans="1:18" x14ac:dyDescent="0.25">
      <c r="A5132" t="s">
        <v>441</v>
      </c>
      <c r="B5132" t="s">
        <v>442</v>
      </c>
      <c r="C5132" t="s">
        <v>85</v>
      </c>
      <c r="D5132">
        <v>100</v>
      </c>
      <c r="E5132" t="s">
        <v>86</v>
      </c>
      <c r="F5132" t="s">
        <v>87</v>
      </c>
      <c r="G5132" t="s">
        <v>88</v>
      </c>
      <c r="H5132" t="s">
        <v>89</v>
      </c>
      <c r="I5132" t="s">
        <v>190</v>
      </c>
      <c r="J5132" t="s">
        <v>91</v>
      </c>
      <c r="K5132" t="s">
        <v>191</v>
      </c>
      <c r="L5132">
        <v>710</v>
      </c>
      <c r="M5132">
        <v>1025603</v>
      </c>
      <c r="N5132">
        <v>179590</v>
      </c>
      <c r="O5132">
        <v>38207</v>
      </c>
      <c r="P5132">
        <v>116995</v>
      </c>
      <c r="Q5132" t="s">
        <v>93</v>
      </c>
      <c r="R5132">
        <v>457824</v>
      </c>
    </row>
    <row r="5133" spans="1:18" x14ac:dyDescent="0.25">
      <c r="A5133" t="s">
        <v>441</v>
      </c>
      <c r="B5133" t="s">
        <v>442</v>
      </c>
      <c r="C5133" t="s">
        <v>85</v>
      </c>
      <c r="D5133">
        <v>100</v>
      </c>
      <c r="E5133" t="s">
        <v>86</v>
      </c>
      <c r="F5133" t="s">
        <v>87</v>
      </c>
      <c r="G5133" t="s">
        <v>88</v>
      </c>
      <c r="H5133" t="s">
        <v>89</v>
      </c>
      <c r="I5133" t="s">
        <v>192</v>
      </c>
      <c r="J5133" t="s">
        <v>91</v>
      </c>
      <c r="K5133" t="s">
        <v>193</v>
      </c>
      <c r="L5133">
        <v>125</v>
      </c>
      <c r="M5133">
        <v>1025603</v>
      </c>
      <c r="N5133">
        <v>179590</v>
      </c>
      <c r="O5133">
        <v>38207</v>
      </c>
      <c r="P5133">
        <v>116995</v>
      </c>
      <c r="Q5133" t="s">
        <v>93</v>
      </c>
      <c r="R5133">
        <v>457824</v>
      </c>
    </row>
    <row r="5134" spans="1:18" x14ac:dyDescent="0.25">
      <c r="A5134" t="s">
        <v>441</v>
      </c>
      <c r="B5134" t="s">
        <v>442</v>
      </c>
      <c r="C5134" t="s">
        <v>85</v>
      </c>
      <c r="D5134">
        <v>100</v>
      </c>
      <c r="E5134" t="s">
        <v>86</v>
      </c>
      <c r="F5134" t="s">
        <v>87</v>
      </c>
      <c r="G5134" t="s">
        <v>88</v>
      </c>
      <c r="H5134" t="s">
        <v>89</v>
      </c>
      <c r="I5134" t="s">
        <v>194</v>
      </c>
      <c r="J5134" t="s">
        <v>91</v>
      </c>
      <c r="K5134" t="s">
        <v>195</v>
      </c>
      <c r="L5134">
        <v>24300</v>
      </c>
      <c r="M5134">
        <v>1025603</v>
      </c>
      <c r="N5134">
        <v>179590</v>
      </c>
      <c r="O5134">
        <v>38207</v>
      </c>
      <c r="P5134">
        <v>116995</v>
      </c>
      <c r="Q5134" t="s">
        <v>93</v>
      </c>
      <c r="R5134">
        <v>457824</v>
      </c>
    </row>
    <row r="5135" spans="1:18" x14ac:dyDescent="0.25">
      <c r="A5135" t="s">
        <v>441</v>
      </c>
      <c r="B5135" t="s">
        <v>442</v>
      </c>
      <c r="C5135" t="s">
        <v>85</v>
      </c>
      <c r="D5135">
        <v>100</v>
      </c>
      <c r="E5135" t="s">
        <v>86</v>
      </c>
      <c r="F5135" t="s">
        <v>87</v>
      </c>
      <c r="G5135" t="s">
        <v>88</v>
      </c>
      <c r="H5135" t="s">
        <v>89</v>
      </c>
      <c r="I5135" t="s">
        <v>196</v>
      </c>
      <c r="J5135" t="s">
        <v>91</v>
      </c>
      <c r="K5135" t="s">
        <v>197</v>
      </c>
      <c r="L5135">
        <v>27324</v>
      </c>
      <c r="M5135">
        <v>1025603</v>
      </c>
      <c r="N5135">
        <v>179590</v>
      </c>
      <c r="O5135">
        <v>38207</v>
      </c>
      <c r="P5135">
        <v>116995</v>
      </c>
      <c r="Q5135" t="s">
        <v>93</v>
      </c>
      <c r="R5135">
        <v>457824</v>
      </c>
    </row>
    <row r="5136" spans="1:18" x14ac:dyDescent="0.25">
      <c r="A5136" t="s">
        <v>441</v>
      </c>
      <c r="B5136" t="s">
        <v>442</v>
      </c>
      <c r="C5136" t="s">
        <v>85</v>
      </c>
      <c r="D5136">
        <v>100</v>
      </c>
      <c r="E5136" t="s">
        <v>86</v>
      </c>
      <c r="F5136" t="s">
        <v>87</v>
      </c>
      <c r="G5136" t="s">
        <v>88</v>
      </c>
      <c r="H5136" t="s">
        <v>89</v>
      </c>
      <c r="I5136" t="s">
        <v>198</v>
      </c>
      <c r="J5136" t="s">
        <v>91</v>
      </c>
      <c r="K5136" t="s">
        <v>199</v>
      </c>
      <c r="L5136">
        <v>0</v>
      </c>
      <c r="M5136">
        <v>1025603</v>
      </c>
      <c r="N5136">
        <v>179590</v>
      </c>
      <c r="O5136">
        <v>38207</v>
      </c>
      <c r="P5136">
        <v>116995</v>
      </c>
      <c r="Q5136" t="s">
        <v>93</v>
      </c>
      <c r="R5136">
        <v>457824</v>
      </c>
    </row>
    <row r="5137" spans="1:18" x14ac:dyDescent="0.25">
      <c r="A5137" t="s">
        <v>441</v>
      </c>
      <c r="B5137" t="s">
        <v>442</v>
      </c>
      <c r="C5137" t="s">
        <v>85</v>
      </c>
      <c r="D5137">
        <v>100</v>
      </c>
      <c r="E5137" t="s">
        <v>86</v>
      </c>
      <c r="F5137" t="s">
        <v>87</v>
      </c>
      <c r="G5137" t="s">
        <v>88</v>
      </c>
      <c r="H5137" t="s">
        <v>89</v>
      </c>
      <c r="I5137" t="s">
        <v>200</v>
      </c>
      <c r="J5137" t="s">
        <v>91</v>
      </c>
      <c r="K5137" t="s">
        <v>201</v>
      </c>
      <c r="L5137">
        <v>14516</v>
      </c>
      <c r="M5137">
        <v>1025603</v>
      </c>
      <c r="N5137">
        <v>179590</v>
      </c>
      <c r="O5137">
        <v>38207</v>
      </c>
      <c r="P5137">
        <v>116995</v>
      </c>
      <c r="Q5137" t="s">
        <v>93</v>
      </c>
      <c r="R5137">
        <v>457824</v>
      </c>
    </row>
    <row r="5138" spans="1:18" x14ac:dyDescent="0.25">
      <c r="A5138" t="s">
        <v>441</v>
      </c>
      <c r="B5138" t="s">
        <v>442</v>
      </c>
      <c r="C5138" t="s">
        <v>85</v>
      </c>
      <c r="D5138">
        <v>100</v>
      </c>
      <c r="E5138" t="s">
        <v>86</v>
      </c>
      <c r="F5138" t="s">
        <v>87</v>
      </c>
      <c r="G5138" t="s">
        <v>88</v>
      </c>
      <c r="H5138" t="s">
        <v>89</v>
      </c>
      <c r="I5138" t="s">
        <v>202</v>
      </c>
      <c r="J5138" t="s">
        <v>91</v>
      </c>
      <c r="K5138" t="s">
        <v>203</v>
      </c>
      <c r="L5138">
        <v>1510</v>
      </c>
      <c r="M5138">
        <v>1025603</v>
      </c>
      <c r="N5138">
        <v>179590</v>
      </c>
      <c r="O5138">
        <v>38207</v>
      </c>
      <c r="P5138">
        <v>116995</v>
      </c>
      <c r="Q5138" t="s">
        <v>93</v>
      </c>
      <c r="R5138">
        <v>457824</v>
      </c>
    </row>
    <row r="5139" spans="1:18" x14ac:dyDescent="0.25">
      <c r="A5139" t="s">
        <v>441</v>
      </c>
      <c r="B5139" t="s">
        <v>442</v>
      </c>
      <c r="C5139" t="s">
        <v>85</v>
      </c>
      <c r="D5139">
        <v>100</v>
      </c>
      <c r="E5139" t="s">
        <v>86</v>
      </c>
      <c r="F5139" t="s">
        <v>87</v>
      </c>
      <c r="G5139" t="s">
        <v>88</v>
      </c>
      <c r="H5139" t="s">
        <v>89</v>
      </c>
      <c r="I5139" t="s">
        <v>204</v>
      </c>
      <c r="J5139" t="s">
        <v>91</v>
      </c>
      <c r="K5139" t="s">
        <v>205</v>
      </c>
      <c r="L5139">
        <v>0</v>
      </c>
      <c r="M5139">
        <v>1025603</v>
      </c>
      <c r="N5139">
        <v>179590</v>
      </c>
      <c r="O5139">
        <v>38207</v>
      </c>
      <c r="P5139">
        <v>116995</v>
      </c>
      <c r="Q5139" t="s">
        <v>93</v>
      </c>
      <c r="R5139">
        <v>457824</v>
      </c>
    </row>
    <row r="5140" spans="1:18" x14ac:dyDescent="0.25">
      <c r="A5140" t="s">
        <v>441</v>
      </c>
      <c r="B5140" t="s">
        <v>442</v>
      </c>
      <c r="C5140" t="s">
        <v>85</v>
      </c>
      <c r="D5140">
        <v>100</v>
      </c>
      <c r="E5140" t="s">
        <v>86</v>
      </c>
      <c r="F5140" t="s">
        <v>87</v>
      </c>
      <c r="G5140" t="s">
        <v>88</v>
      </c>
      <c r="H5140" t="s">
        <v>89</v>
      </c>
      <c r="I5140" t="s">
        <v>206</v>
      </c>
      <c r="J5140" t="s">
        <v>91</v>
      </c>
      <c r="K5140" t="s">
        <v>207</v>
      </c>
      <c r="L5140">
        <v>5760</v>
      </c>
      <c r="M5140">
        <v>1025603</v>
      </c>
      <c r="N5140">
        <v>179590</v>
      </c>
      <c r="O5140">
        <v>38207</v>
      </c>
      <c r="P5140">
        <v>116995</v>
      </c>
      <c r="Q5140" t="s">
        <v>93</v>
      </c>
      <c r="R5140">
        <v>457824</v>
      </c>
    </row>
    <row r="5141" spans="1:18" x14ac:dyDescent="0.25">
      <c r="A5141" t="s">
        <v>441</v>
      </c>
      <c r="B5141" t="s">
        <v>442</v>
      </c>
      <c r="C5141" t="s">
        <v>85</v>
      </c>
      <c r="D5141">
        <v>100</v>
      </c>
      <c r="E5141" t="s">
        <v>86</v>
      </c>
      <c r="F5141" t="s">
        <v>87</v>
      </c>
      <c r="G5141" t="s">
        <v>88</v>
      </c>
      <c r="H5141" t="s">
        <v>89</v>
      </c>
      <c r="I5141" t="s">
        <v>208</v>
      </c>
      <c r="J5141" t="s">
        <v>91</v>
      </c>
      <c r="K5141" t="s">
        <v>209</v>
      </c>
      <c r="L5141">
        <v>1317</v>
      </c>
      <c r="M5141">
        <v>1025603</v>
      </c>
      <c r="N5141">
        <v>179590</v>
      </c>
      <c r="O5141">
        <v>38207</v>
      </c>
      <c r="P5141">
        <v>116995</v>
      </c>
      <c r="Q5141" t="s">
        <v>93</v>
      </c>
      <c r="R5141">
        <v>457824</v>
      </c>
    </row>
    <row r="5142" spans="1:18" x14ac:dyDescent="0.25">
      <c r="A5142" t="s">
        <v>441</v>
      </c>
      <c r="B5142" t="s">
        <v>442</v>
      </c>
      <c r="C5142" t="s">
        <v>85</v>
      </c>
      <c r="D5142">
        <v>100</v>
      </c>
      <c r="E5142" t="s">
        <v>86</v>
      </c>
      <c r="F5142" t="s">
        <v>87</v>
      </c>
      <c r="G5142" t="s">
        <v>88</v>
      </c>
      <c r="H5142" t="s">
        <v>89</v>
      </c>
      <c r="I5142" t="s">
        <v>210</v>
      </c>
      <c r="J5142" t="s">
        <v>91</v>
      </c>
      <c r="K5142" t="s">
        <v>211</v>
      </c>
      <c r="L5142">
        <v>9875</v>
      </c>
      <c r="M5142">
        <v>1025603</v>
      </c>
      <c r="N5142">
        <v>179590</v>
      </c>
      <c r="O5142">
        <v>38207</v>
      </c>
      <c r="P5142">
        <v>116995</v>
      </c>
      <c r="Q5142" t="s">
        <v>93</v>
      </c>
      <c r="R5142">
        <v>457824</v>
      </c>
    </row>
    <row r="5143" spans="1:18" x14ac:dyDescent="0.25">
      <c r="A5143" t="s">
        <v>441</v>
      </c>
      <c r="B5143" t="s">
        <v>442</v>
      </c>
      <c r="C5143" t="s">
        <v>85</v>
      </c>
      <c r="D5143">
        <v>100</v>
      </c>
      <c r="E5143" t="s">
        <v>86</v>
      </c>
      <c r="F5143" t="s">
        <v>87</v>
      </c>
      <c r="G5143" t="s">
        <v>88</v>
      </c>
      <c r="H5143" t="s">
        <v>89</v>
      </c>
      <c r="I5143" t="s">
        <v>212</v>
      </c>
      <c r="J5143" t="s">
        <v>91</v>
      </c>
      <c r="K5143" t="s">
        <v>213</v>
      </c>
      <c r="L5143">
        <v>900</v>
      </c>
      <c r="M5143">
        <v>1025603</v>
      </c>
      <c r="N5143">
        <v>179590</v>
      </c>
      <c r="O5143">
        <v>38207</v>
      </c>
      <c r="P5143">
        <v>116995</v>
      </c>
      <c r="Q5143" t="s">
        <v>93</v>
      </c>
      <c r="R5143">
        <v>457824</v>
      </c>
    </row>
    <row r="5144" spans="1:18" x14ac:dyDescent="0.25">
      <c r="A5144" t="s">
        <v>441</v>
      </c>
      <c r="B5144" t="s">
        <v>442</v>
      </c>
      <c r="C5144" t="s">
        <v>85</v>
      </c>
      <c r="D5144">
        <v>100</v>
      </c>
      <c r="E5144" t="s">
        <v>86</v>
      </c>
      <c r="F5144" t="s">
        <v>87</v>
      </c>
      <c r="G5144" t="s">
        <v>88</v>
      </c>
      <c r="H5144" t="s">
        <v>89</v>
      </c>
      <c r="I5144" t="s">
        <v>214</v>
      </c>
      <c r="J5144" t="s">
        <v>91</v>
      </c>
      <c r="K5144" t="s">
        <v>215</v>
      </c>
      <c r="L5144">
        <v>46084</v>
      </c>
      <c r="M5144">
        <v>1025603</v>
      </c>
      <c r="N5144">
        <v>179590</v>
      </c>
      <c r="O5144">
        <v>38207</v>
      </c>
      <c r="P5144">
        <v>116995</v>
      </c>
      <c r="Q5144" t="s">
        <v>93</v>
      </c>
      <c r="R5144">
        <v>457824</v>
      </c>
    </row>
    <row r="5145" spans="1:18" x14ac:dyDescent="0.25">
      <c r="A5145" t="s">
        <v>441</v>
      </c>
      <c r="B5145" t="s">
        <v>442</v>
      </c>
      <c r="C5145" t="s">
        <v>85</v>
      </c>
      <c r="D5145">
        <v>100</v>
      </c>
      <c r="E5145" t="s">
        <v>86</v>
      </c>
      <c r="F5145" t="s">
        <v>87</v>
      </c>
      <c r="G5145" t="s">
        <v>88</v>
      </c>
      <c r="H5145" t="s">
        <v>89</v>
      </c>
      <c r="I5145" t="s">
        <v>216</v>
      </c>
      <c r="J5145" t="s">
        <v>91</v>
      </c>
      <c r="K5145" t="s">
        <v>217</v>
      </c>
      <c r="L5145">
        <v>1250</v>
      </c>
      <c r="M5145">
        <v>1025603</v>
      </c>
      <c r="N5145">
        <v>179590</v>
      </c>
      <c r="O5145">
        <v>38207</v>
      </c>
      <c r="P5145">
        <v>116995</v>
      </c>
      <c r="Q5145" t="s">
        <v>93</v>
      </c>
      <c r="R5145">
        <v>457824</v>
      </c>
    </row>
    <row r="5146" spans="1:18" x14ac:dyDescent="0.25">
      <c r="A5146" t="s">
        <v>441</v>
      </c>
      <c r="B5146" t="s">
        <v>442</v>
      </c>
      <c r="C5146" t="s">
        <v>85</v>
      </c>
      <c r="D5146">
        <v>100</v>
      </c>
      <c r="E5146" t="s">
        <v>86</v>
      </c>
      <c r="F5146" t="s">
        <v>87</v>
      </c>
      <c r="G5146" t="s">
        <v>88</v>
      </c>
      <c r="H5146" t="s">
        <v>89</v>
      </c>
      <c r="I5146" t="s">
        <v>218</v>
      </c>
      <c r="J5146" t="s">
        <v>91</v>
      </c>
      <c r="K5146" t="s">
        <v>219</v>
      </c>
      <c r="L5146">
        <v>0</v>
      </c>
      <c r="M5146">
        <v>1025603</v>
      </c>
      <c r="N5146">
        <v>179590</v>
      </c>
      <c r="O5146">
        <v>38207</v>
      </c>
      <c r="P5146">
        <v>116995</v>
      </c>
      <c r="Q5146" t="s">
        <v>93</v>
      </c>
      <c r="R5146">
        <v>457824</v>
      </c>
    </row>
    <row r="5147" spans="1:18" x14ac:dyDescent="0.25">
      <c r="A5147" t="s">
        <v>441</v>
      </c>
      <c r="B5147" t="s">
        <v>442</v>
      </c>
      <c r="C5147" t="s">
        <v>85</v>
      </c>
      <c r="D5147">
        <v>100</v>
      </c>
      <c r="E5147" t="s">
        <v>86</v>
      </c>
      <c r="F5147" t="s">
        <v>87</v>
      </c>
      <c r="G5147" t="s">
        <v>88</v>
      </c>
      <c r="H5147" t="s">
        <v>89</v>
      </c>
      <c r="I5147" t="s">
        <v>220</v>
      </c>
      <c r="J5147" t="s">
        <v>91</v>
      </c>
      <c r="K5147" t="s">
        <v>221</v>
      </c>
      <c r="L5147">
        <v>750</v>
      </c>
      <c r="M5147">
        <v>1025603</v>
      </c>
      <c r="N5147">
        <v>179590</v>
      </c>
      <c r="O5147">
        <v>38207</v>
      </c>
      <c r="P5147">
        <v>116995</v>
      </c>
      <c r="Q5147" t="s">
        <v>93</v>
      </c>
      <c r="R5147">
        <v>457824</v>
      </c>
    </row>
    <row r="5148" spans="1:18" x14ac:dyDescent="0.25">
      <c r="A5148" t="s">
        <v>441</v>
      </c>
      <c r="B5148" t="s">
        <v>442</v>
      </c>
      <c r="C5148" t="s">
        <v>85</v>
      </c>
      <c r="D5148">
        <v>100</v>
      </c>
      <c r="E5148" t="s">
        <v>86</v>
      </c>
      <c r="F5148" t="s">
        <v>87</v>
      </c>
      <c r="G5148" t="s">
        <v>88</v>
      </c>
      <c r="H5148" t="s">
        <v>89</v>
      </c>
      <c r="I5148" t="s">
        <v>222</v>
      </c>
      <c r="J5148" t="s">
        <v>91</v>
      </c>
      <c r="K5148" t="s">
        <v>223</v>
      </c>
      <c r="L5148">
        <v>1700</v>
      </c>
      <c r="M5148">
        <v>1025603</v>
      </c>
      <c r="N5148">
        <v>179590</v>
      </c>
      <c r="O5148">
        <v>38207</v>
      </c>
      <c r="P5148">
        <v>116995</v>
      </c>
      <c r="Q5148" t="s">
        <v>93</v>
      </c>
      <c r="R5148">
        <v>457824</v>
      </c>
    </row>
    <row r="5149" spans="1:18" x14ac:dyDescent="0.25">
      <c r="A5149" t="s">
        <v>441</v>
      </c>
      <c r="B5149" t="s">
        <v>442</v>
      </c>
      <c r="C5149" t="s">
        <v>85</v>
      </c>
      <c r="D5149">
        <v>100</v>
      </c>
      <c r="E5149" t="s">
        <v>86</v>
      </c>
      <c r="F5149" t="s">
        <v>87</v>
      </c>
      <c r="G5149" t="s">
        <v>88</v>
      </c>
      <c r="H5149" t="s">
        <v>89</v>
      </c>
      <c r="I5149" t="s">
        <v>224</v>
      </c>
      <c r="J5149" t="s">
        <v>91</v>
      </c>
      <c r="K5149" t="s">
        <v>225</v>
      </c>
      <c r="L5149">
        <v>2450</v>
      </c>
      <c r="M5149">
        <v>1025603</v>
      </c>
      <c r="N5149">
        <v>179590</v>
      </c>
      <c r="O5149">
        <v>38207</v>
      </c>
      <c r="P5149">
        <v>116995</v>
      </c>
      <c r="Q5149" t="s">
        <v>93</v>
      </c>
      <c r="R5149">
        <v>457824</v>
      </c>
    </row>
    <row r="5150" spans="1:18" x14ac:dyDescent="0.25">
      <c r="A5150" t="s">
        <v>441</v>
      </c>
      <c r="B5150" t="s">
        <v>442</v>
      </c>
      <c r="C5150" t="s">
        <v>85</v>
      </c>
      <c r="D5150">
        <v>100</v>
      </c>
      <c r="E5150" t="s">
        <v>86</v>
      </c>
      <c r="F5150" t="s">
        <v>87</v>
      </c>
      <c r="G5150" t="s">
        <v>88</v>
      </c>
      <c r="H5150" t="s">
        <v>89</v>
      </c>
      <c r="I5150" t="s">
        <v>226</v>
      </c>
      <c r="J5150" t="s">
        <v>91</v>
      </c>
      <c r="K5150" t="s">
        <v>227</v>
      </c>
      <c r="L5150">
        <v>2400</v>
      </c>
      <c r="M5150">
        <v>1025603</v>
      </c>
      <c r="N5150">
        <v>179590</v>
      </c>
      <c r="O5150">
        <v>38207</v>
      </c>
      <c r="P5150">
        <v>116995</v>
      </c>
      <c r="Q5150" t="s">
        <v>93</v>
      </c>
      <c r="R5150">
        <v>457824</v>
      </c>
    </row>
    <row r="5151" spans="1:18" x14ac:dyDescent="0.25">
      <c r="A5151" t="s">
        <v>441</v>
      </c>
      <c r="B5151" t="s">
        <v>442</v>
      </c>
      <c r="C5151" t="s">
        <v>85</v>
      </c>
      <c r="D5151">
        <v>100</v>
      </c>
      <c r="E5151" t="s">
        <v>86</v>
      </c>
      <c r="F5151" t="s">
        <v>87</v>
      </c>
      <c r="G5151" t="s">
        <v>88</v>
      </c>
      <c r="H5151" t="s">
        <v>89</v>
      </c>
      <c r="I5151" t="s">
        <v>228</v>
      </c>
      <c r="J5151" t="s">
        <v>91</v>
      </c>
      <c r="K5151" t="s">
        <v>229</v>
      </c>
      <c r="L5151">
        <v>0</v>
      </c>
      <c r="M5151">
        <v>1025603</v>
      </c>
      <c r="N5151">
        <v>179590</v>
      </c>
      <c r="O5151">
        <v>38207</v>
      </c>
      <c r="P5151">
        <v>116995</v>
      </c>
      <c r="Q5151" t="s">
        <v>93</v>
      </c>
      <c r="R5151">
        <v>457824</v>
      </c>
    </row>
    <row r="5152" spans="1:18" x14ac:dyDescent="0.25">
      <c r="A5152" t="s">
        <v>441</v>
      </c>
      <c r="B5152" t="s">
        <v>442</v>
      </c>
      <c r="C5152" t="s">
        <v>85</v>
      </c>
      <c r="D5152">
        <v>100</v>
      </c>
      <c r="E5152" t="s">
        <v>86</v>
      </c>
      <c r="F5152" t="s">
        <v>87</v>
      </c>
      <c r="G5152" t="s">
        <v>88</v>
      </c>
      <c r="H5152" t="s">
        <v>89</v>
      </c>
      <c r="I5152" t="s">
        <v>230</v>
      </c>
      <c r="J5152" t="s">
        <v>91</v>
      </c>
      <c r="K5152" t="s">
        <v>231</v>
      </c>
      <c r="L5152">
        <v>1376</v>
      </c>
      <c r="M5152">
        <v>1025603</v>
      </c>
      <c r="N5152">
        <v>179590</v>
      </c>
      <c r="O5152">
        <v>38207</v>
      </c>
      <c r="P5152">
        <v>116995</v>
      </c>
      <c r="Q5152" t="s">
        <v>93</v>
      </c>
      <c r="R5152">
        <v>457824</v>
      </c>
    </row>
    <row r="5153" spans="1:18" x14ac:dyDescent="0.25">
      <c r="A5153" t="s">
        <v>441</v>
      </c>
      <c r="B5153" t="s">
        <v>442</v>
      </c>
      <c r="C5153" t="s">
        <v>85</v>
      </c>
      <c r="D5153">
        <v>100</v>
      </c>
      <c r="E5153" t="s">
        <v>86</v>
      </c>
      <c r="F5153" t="s">
        <v>87</v>
      </c>
      <c r="G5153" t="s">
        <v>88</v>
      </c>
      <c r="H5153" t="s">
        <v>89</v>
      </c>
      <c r="I5153" t="s">
        <v>232</v>
      </c>
      <c r="J5153" t="s">
        <v>91</v>
      </c>
      <c r="K5153" t="s">
        <v>233</v>
      </c>
      <c r="L5153">
        <v>22854</v>
      </c>
      <c r="M5153">
        <v>1025603</v>
      </c>
      <c r="N5153">
        <v>179590</v>
      </c>
      <c r="O5153">
        <v>38207</v>
      </c>
      <c r="P5153">
        <v>116995</v>
      </c>
      <c r="Q5153" t="s">
        <v>93</v>
      </c>
      <c r="R5153">
        <v>457824</v>
      </c>
    </row>
    <row r="5154" spans="1:18" x14ac:dyDescent="0.25">
      <c r="A5154" t="s">
        <v>441</v>
      </c>
      <c r="B5154" t="s">
        <v>442</v>
      </c>
      <c r="C5154" t="s">
        <v>85</v>
      </c>
      <c r="D5154">
        <v>100</v>
      </c>
      <c r="E5154" t="s">
        <v>86</v>
      </c>
      <c r="F5154" t="s">
        <v>87</v>
      </c>
      <c r="G5154" t="s">
        <v>88</v>
      </c>
      <c r="H5154" t="s">
        <v>89</v>
      </c>
      <c r="I5154" t="s">
        <v>234</v>
      </c>
      <c r="J5154" t="s">
        <v>91</v>
      </c>
      <c r="K5154" t="s">
        <v>235</v>
      </c>
      <c r="L5154">
        <v>0</v>
      </c>
      <c r="M5154">
        <v>1025603</v>
      </c>
      <c r="N5154">
        <v>179590</v>
      </c>
      <c r="O5154">
        <v>38207</v>
      </c>
      <c r="P5154">
        <v>116995</v>
      </c>
      <c r="Q5154" t="s">
        <v>93</v>
      </c>
      <c r="R5154">
        <v>457824</v>
      </c>
    </row>
    <row r="5155" spans="1:18" x14ac:dyDescent="0.25">
      <c r="A5155" t="s">
        <v>441</v>
      </c>
      <c r="B5155" t="s">
        <v>442</v>
      </c>
      <c r="C5155" t="s">
        <v>85</v>
      </c>
      <c r="D5155">
        <v>100</v>
      </c>
      <c r="E5155" t="s">
        <v>86</v>
      </c>
      <c r="F5155" t="s">
        <v>87</v>
      </c>
      <c r="G5155" t="s">
        <v>88</v>
      </c>
      <c r="H5155" t="s">
        <v>89</v>
      </c>
      <c r="I5155" t="s">
        <v>236</v>
      </c>
      <c r="J5155" t="s">
        <v>91</v>
      </c>
      <c r="K5155" t="s">
        <v>237</v>
      </c>
      <c r="L5155">
        <v>0</v>
      </c>
      <c r="M5155">
        <v>1025603</v>
      </c>
      <c r="N5155">
        <v>179590</v>
      </c>
      <c r="O5155">
        <v>38207</v>
      </c>
      <c r="P5155">
        <v>116995</v>
      </c>
      <c r="Q5155" t="s">
        <v>93</v>
      </c>
      <c r="R5155">
        <v>457824</v>
      </c>
    </row>
    <row r="5156" spans="1:18" x14ac:dyDescent="0.25">
      <c r="A5156" t="s">
        <v>441</v>
      </c>
      <c r="B5156" t="s">
        <v>442</v>
      </c>
      <c r="C5156" t="s">
        <v>85</v>
      </c>
      <c r="D5156">
        <v>100</v>
      </c>
      <c r="E5156" t="s">
        <v>86</v>
      </c>
      <c r="F5156" t="s">
        <v>87</v>
      </c>
      <c r="G5156" t="s">
        <v>88</v>
      </c>
      <c r="H5156" t="s">
        <v>89</v>
      </c>
      <c r="I5156" t="s">
        <v>130</v>
      </c>
      <c r="J5156" t="s">
        <v>91</v>
      </c>
      <c r="K5156" t="s">
        <v>131</v>
      </c>
      <c r="L5156">
        <v>9960</v>
      </c>
      <c r="M5156">
        <v>1025603</v>
      </c>
      <c r="N5156">
        <v>179590</v>
      </c>
      <c r="O5156">
        <v>38207</v>
      </c>
      <c r="P5156">
        <v>116995</v>
      </c>
      <c r="Q5156" t="s">
        <v>93</v>
      </c>
      <c r="R5156">
        <v>457824</v>
      </c>
    </row>
    <row r="5157" spans="1:18" x14ac:dyDescent="0.25">
      <c r="A5157" t="s">
        <v>441</v>
      </c>
      <c r="B5157" t="s">
        <v>442</v>
      </c>
      <c r="C5157" t="s">
        <v>85</v>
      </c>
      <c r="D5157">
        <v>100</v>
      </c>
      <c r="E5157" t="s">
        <v>86</v>
      </c>
      <c r="F5157" t="s">
        <v>87</v>
      </c>
      <c r="G5157" t="s">
        <v>88</v>
      </c>
      <c r="H5157" t="s">
        <v>89</v>
      </c>
      <c r="I5157" t="s">
        <v>190</v>
      </c>
      <c r="J5157" t="s">
        <v>91</v>
      </c>
      <c r="K5157" t="s">
        <v>191</v>
      </c>
      <c r="L5157">
        <v>9100</v>
      </c>
      <c r="M5157">
        <v>1025603</v>
      </c>
      <c r="N5157">
        <v>179590</v>
      </c>
      <c r="O5157">
        <v>38207</v>
      </c>
      <c r="P5157">
        <v>116995</v>
      </c>
      <c r="Q5157" t="s">
        <v>93</v>
      </c>
      <c r="R5157">
        <v>457824</v>
      </c>
    </row>
    <row r="5158" spans="1:18" x14ac:dyDescent="0.25">
      <c r="A5158" t="s">
        <v>441</v>
      </c>
      <c r="B5158" t="s">
        <v>442</v>
      </c>
      <c r="C5158" t="s">
        <v>85</v>
      </c>
      <c r="D5158">
        <v>100</v>
      </c>
      <c r="E5158" t="s">
        <v>86</v>
      </c>
      <c r="F5158" t="s">
        <v>87</v>
      </c>
      <c r="G5158" t="s">
        <v>88</v>
      </c>
      <c r="H5158" t="s">
        <v>89</v>
      </c>
      <c r="I5158" t="s">
        <v>208</v>
      </c>
      <c r="J5158" t="s">
        <v>91</v>
      </c>
      <c r="K5158" t="s">
        <v>209</v>
      </c>
      <c r="L5158">
        <v>780</v>
      </c>
      <c r="M5158">
        <v>1025603</v>
      </c>
      <c r="N5158">
        <v>179590</v>
      </c>
      <c r="O5158">
        <v>38207</v>
      </c>
      <c r="P5158">
        <v>116995</v>
      </c>
      <c r="Q5158" t="s">
        <v>93</v>
      </c>
      <c r="R5158">
        <v>457824</v>
      </c>
    </row>
    <row r="5159" spans="1:18" x14ac:dyDescent="0.25">
      <c r="A5159" t="s">
        <v>441</v>
      </c>
      <c r="B5159" t="s">
        <v>442</v>
      </c>
      <c r="C5159" t="s">
        <v>85</v>
      </c>
      <c r="D5159">
        <v>100</v>
      </c>
      <c r="E5159" t="s">
        <v>86</v>
      </c>
      <c r="F5159" t="s">
        <v>87</v>
      </c>
      <c r="G5159" t="s">
        <v>88</v>
      </c>
      <c r="H5159" t="s">
        <v>89</v>
      </c>
      <c r="I5159" t="s">
        <v>208</v>
      </c>
      <c r="J5159" t="s">
        <v>91</v>
      </c>
      <c r="K5159" t="s">
        <v>209</v>
      </c>
      <c r="L5159">
        <v>3501</v>
      </c>
      <c r="M5159">
        <v>1025603</v>
      </c>
      <c r="N5159">
        <v>179590</v>
      </c>
      <c r="O5159">
        <v>38207</v>
      </c>
      <c r="P5159">
        <v>116995</v>
      </c>
      <c r="Q5159" t="s">
        <v>93</v>
      </c>
      <c r="R5159">
        <v>457824</v>
      </c>
    </row>
    <row r="5160" spans="1:18" x14ac:dyDescent="0.25">
      <c r="A5160" t="s">
        <v>443</v>
      </c>
      <c r="B5160" t="s">
        <v>444</v>
      </c>
      <c r="C5160" t="s">
        <v>85</v>
      </c>
      <c r="D5160">
        <v>103</v>
      </c>
      <c r="E5160" t="s">
        <v>86</v>
      </c>
      <c r="F5160" t="s">
        <v>87</v>
      </c>
      <c r="G5160" t="s">
        <v>88</v>
      </c>
      <c r="H5160" t="s">
        <v>89</v>
      </c>
      <c r="I5160" t="s">
        <v>208</v>
      </c>
      <c r="J5160" t="s">
        <v>91</v>
      </c>
      <c r="K5160" t="s">
        <v>209</v>
      </c>
      <c r="L5160">
        <v>1874</v>
      </c>
      <c r="M5160">
        <v>1167023</v>
      </c>
      <c r="N5160">
        <v>189220</v>
      </c>
      <c r="O5160">
        <v>27242</v>
      </c>
      <c r="P5160">
        <v>124120</v>
      </c>
      <c r="Q5160" t="s">
        <v>93</v>
      </c>
      <c r="R5160">
        <v>495827</v>
      </c>
    </row>
    <row r="5161" spans="1:18" x14ac:dyDescent="0.25">
      <c r="A5161" t="s">
        <v>443</v>
      </c>
      <c r="B5161" t="s">
        <v>444</v>
      </c>
      <c r="C5161" t="s">
        <v>85</v>
      </c>
      <c r="D5161">
        <v>103</v>
      </c>
      <c r="E5161" t="s">
        <v>86</v>
      </c>
      <c r="F5161" t="s">
        <v>87</v>
      </c>
      <c r="G5161" t="s">
        <v>88</v>
      </c>
      <c r="H5161" t="s">
        <v>89</v>
      </c>
      <c r="I5161" t="s">
        <v>192</v>
      </c>
      <c r="J5161" t="s">
        <v>91</v>
      </c>
      <c r="K5161" t="s">
        <v>193</v>
      </c>
      <c r="L5161">
        <v>200</v>
      </c>
      <c r="M5161">
        <v>1167023</v>
      </c>
      <c r="N5161">
        <v>189220</v>
      </c>
      <c r="O5161">
        <v>27242</v>
      </c>
      <c r="P5161">
        <v>124120</v>
      </c>
      <c r="Q5161" t="s">
        <v>93</v>
      </c>
      <c r="R5161">
        <v>495827</v>
      </c>
    </row>
    <row r="5162" spans="1:18" x14ac:dyDescent="0.25">
      <c r="A5162" t="s">
        <v>443</v>
      </c>
      <c r="B5162" t="s">
        <v>444</v>
      </c>
      <c r="C5162" t="s">
        <v>85</v>
      </c>
      <c r="D5162">
        <v>103</v>
      </c>
      <c r="E5162" t="s">
        <v>86</v>
      </c>
      <c r="F5162" t="s">
        <v>87</v>
      </c>
      <c r="G5162" t="s">
        <v>88</v>
      </c>
      <c r="H5162" t="s">
        <v>89</v>
      </c>
      <c r="I5162" t="s">
        <v>208</v>
      </c>
      <c r="J5162" t="s">
        <v>91</v>
      </c>
      <c r="K5162" t="s">
        <v>209</v>
      </c>
      <c r="L5162">
        <v>3419</v>
      </c>
      <c r="M5162">
        <v>1167023</v>
      </c>
      <c r="N5162">
        <v>189220</v>
      </c>
      <c r="O5162">
        <v>27242</v>
      </c>
      <c r="P5162">
        <v>124120</v>
      </c>
      <c r="Q5162" t="s">
        <v>93</v>
      </c>
      <c r="R5162">
        <v>495827</v>
      </c>
    </row>
    <row r="5163" spans="1:18" x14ac:dyDescent="0.25">
      <c r="A5163" t="s">
        <v>443</v>
      </c>
      <c r="B5163" t="s">
        <v>444</v>
      </c>
      <c r="C5163" t="s">
        <v>85</v>
      </c>
      <c r="D5163">
        <v>103</v>
      </c>
      <c r="E5163" t="s">
        <v>86</v>
      </c>
      <c r="F5163" t="s">
        <v>87</v>
      </c>
      <c r="G5163" t="s">
        <v>88</v>
      </c>
      <c r="H5163" t="s">
        <v>89</v>
      </c>
      <c r="I5163" t="s">
        <v>130</v>
      </c>
      <c r="J5163" t="s">
        <v>91</v>
      </c>
      <c r="K5163" t="s">
        <v>131</v>
      </c>
      <c r="L5163">
        <v>585</v>
      </c>
      <c r="M5163">
        <v>1167023</v>
      </c>
      <c r="N5163">
        <v>189220</v>
      </c>
      <c r="O5163">
        <v>27242</v>
      </c>
      <c r="P5163">
        <v>124120</v>
      </c>
      <c r="Q5163" t="s">
        <v>93</v>
      </c>
      <c r="R5163">
        <v>495827</v>
      </c>
    </row>
    <row r="5164" spans="1:18" x14ac:dyDescent="0.25">
      <c r="A5164" t="s">
        <v>443</v>
      </c>
      <c r="B5164" t="s">
        <v>444</v>
      </c>
      <c r="C5164" t="s">
        <v>85</v>
      </c>
      <c r="D5164">
        <v>103</v>
      </c>
      <c r="E5164" t="s">
        <v>86</v>
      </c>
      <c r="F5164" t="s">
        <v>87</v>
      </c>
      <c r="G5164" t="s">
        <v>88</v>
      </c>
      <c r="H5164" t="s">
        <v>89</v>
      </c>
      <c r="I5164" t="s">
        <v>114</v>
      </c>
      <c r="J5164" t="s">
        <v>91</v>
      </c>
      <c r="K5164" t="s">
        <v>115</v>
      </c>
      <c r="L5164">
        <v>2500</v>
      </c>
      <c r="M5164">
        <v>1167023</v>
      </c>
      <c r="N5164">
        <v>189220</v>
      </c>
      <c r="O5164">
        <v>27242</v>
      </c>
      <c r="P5164">
        <v>124120</v>
      </c>
      <c r="Q5164" t="s">
        <v>93</v>
      </c>
      <c r="R5164">
        <v>495827</v>
      </c>
    </row>
    <row r="5165" spans="1:18" x14ac:dyDescent="0.25">
      <c r="A5165" t="s">
        <v>443</v>
      </c>
      <c r="B5165" t="s">
        <v>444</v>
      </c>
      <c r="C5165" t="s">
        <v>85</v>
      </c>
      <c r="D5165">
        <v>103</v>
      </c>
      <c r="E5165" t="s">
        <v>86</v>
      </c>
      <c r="F5165" t="s">
        <v>87</v>
      </c>
      <c r="G5165" t="s">
        <v>88</v>
      </c>
      <c r="H5165" t="s">
        <v>89</v>
      </c>
      <c r="I5165" t="s">
        <v>138</v>
      </c>
      <c r="J5165" t="s">
        <v>91</v>
      </c>
      <c r="K5165" t="s">
        <v>139</v>
      </c>
      <c r="L5165">
        <v>10893</v>
      </c>
      <c r="M5165">
        <v>1167023</v>
      </c>
      <c r="N5165">
        <v>189220</v>
      </c>
      <c r="O5165">
        <v>27242</v>
      </c>
      <c r="P5165">
        <v>124120</v>
      </c>
      <c r="Q5165" t="s">
        <v>93</v>
      </c>
      <c r="R5165">
        <v>495827</v>
      </c>
    </row>
    <row r="5166" spans="1:18" x14ac:dyDescent="0.25">
      <c r="A5166" t="s">
        <v>443</v>
      </c>
      <c r="B5166" t="s">
        <v>444</v>
      </c>
      <c r="C5166" t="s">
        <v>85</v>
      </c>
      <c r="D5166">
        <v>103</v>
      </c>
      <c r="E5166" t="s">
        <v>86</v>
      </c>
      <c r="F5166" t="s">
        <v>87</v>
      </c>
      <c r="G5166" t="s">
        <v>88</v>
      </c>
      <c r="H5166" t="s">
        <v>89</v>
      </c>
      <c r="I5166" t="s">
        <v>130</v>
      </c>
      <c r="J5166" t="s">
        <v>91</v>
      </c>
      <c r="K5166" t="s">
        <v>131</v>
      </c>
      <c r="L5166">
        <v>1560</v>
      </c>
      <c r="M5166">
        <v>1167023</v>
      </c>
      <c r="N5166">
        <v>189220</v>
      </c>
      <c r="O5166">
        <v>27242</v>
      </c>
      <c r="P5166">
        <v>124120</v>
      </c>
      <c r="Q5166" t="s">
        <v>93</v>
      </c>
      <c r="R5166">
        <v>495827</v>
      </c>
    </row>
    <row r="5167" spans="1:18" x14ac:dyDescent="0.25">
      <c r="A5167" t="s">
        <v>443</v>
      </c>
      <c r="B5167" t="s">
        <v>444</v>
      </c>
      <c r="C5167" t="s">
        <v>85</v>
      </c>
      <c r="D5167">
        <v>103</v>
      </c>
      <c r="E5167" t="s">
        <v>86</v>
      </c>
      <c r="F5167" t="s">
        <v>87</v>
      </c>
      <c r="G5167" t="s">
        <v>88</v>
      </c>
      <c r="H5167" t="s">
        <v>89</v>
      </c>
      <c r="I5167" t="s">
        <v>190</v>
      </c>
      <c r="J5167" t="s">
        <v>91</v>
      </c>
      <c r="K5167" t="s">
        <v>191</v>
      </c>
      <c r="L5167">
        <v>500</v>
      </c>
      <c r="M5167">
        <v>1167023</v>
      </c>
      <c r="N5167">
        <v>189220</v>
      </c>
      <c r="O5167">
        <v>27242</v>
      </c>
      <c r="P5167">
        <v>124120</v>
      </c>
      <c r="Q5167" t="s">
        <v>93</v>
      </c>
      <c r="R5167">
        <v>495827</v>
      </c>
    </row>
    <row r="5168" spans="1:18" x14ac:dyDescent="0.25">
      <c r="A5168" t="s">
        <v>443</v>
      </c>
      <c r="B5168" t="s">
        <v>444</v>
      </c>
      <c r="C5168" t="s">
        <v>85</v>
      </c>
      <c r="D5168">
        <v>103</v>
      </c>
      <c r="E5168" t="s">
        <v>86</v>
      </c>
      <c r="F5168" t="s">
        <v>87</v>
      </c>
      <c r="G5168" t="s">
        <v>88</v>
      </c>
      <c r="H5168" t="s">
        <v>89</v>
      </c>
      <c r="I5168" t="s">
        <v>226</v>
      </c>
      <c r="J5168" t="s">
        <v>91</v>
      </c>
      <c r="K5168" t="s">
        <v>227</v>
      </c>
      <c r="L5168">
        <v>300</v>
      </c>
      <c r="M5168">
        <v>1167023</v>
      </c>
      <c r="N5168">
        <v>189220</v>
      </c>
      <c r="O5168">
        <v>27242</v>
      </c>
      <c r="P5168">
        <v>124120</v>
      </c>
      <c r="Q5168" t="s">
        <v>93</v>
      </c>
      <c r="R5168">
        <v>495827</v>
      </c>
    </row>
    <row r="5169" spans="1:18" x14ac:dyDescent="0.25">
      <c r="A5169" t="s">
        <v>443</v>
      </c>
      <c r="B5169" t="s">
        <v>444</v>
      </c>
      <c r="C5169" t="s">
        <v>85</v>
      </c>
      <c r="D5169">
        <v>103</v>
      </c>
      <c r="E5169" t="s">
        <v>86</v>
      </c>
      <c r="F5169" t="s">
        <v>87</v>
      </c>
      <c r="G5169" t="s">
        <v>88</v>
      </c>
      <c r="H5169" t="s">
        <v>89</v>
      </c>
      <c r="I5169" t="s">
        <v>136</v>
      </c>
      <c r="J5169" t="s">
        <v>91</v>
      </c>
      <c r="K5169" t="s">
        <v>137</v>
      </c>
      <c r="L5169">
        <v>672</v>
      </c>
      <c r="M5169">
        <v>1167023</v>
      </c>
      <c r="N5169">
        <v>189220</v>
      </c>
      <c r="O5169">
        <v>27242</v>
      </c>
      <c r="P5169">
        <v>124120</v>
      </c>
      <c r="Q5169" t="s">
        <v>93</v>
      </c>
      <c r="R5169">
        <v>495827</v>
      </c>
    </row>
    <row r="5170" spans="1:18" x14ac:dyDescent="0.25">
      <c r="A5170" t="s">
        <v>443</v>
      </c>
      <c r="B5170" t="s">
        <v>444</v>
      </c>
      <c r="C5170" t="s">
        <v>85</v>
      </c>
      <c r="D5170">
        <v>103</v>
      </c>
      <c r="E5170" t="s">
        <v>86</v>
      </c>
      <c r="F5170" t="s">
        <v>87</v>
      </c>
      <c r="G5170" t="s">
        <v>88</v>
      </c>
      <c r="H5170" t="s">
        <v>89</v>
      </c>
      <c r="I5170" t="s">
        <v>196</v>
      </c>
      <c r="J5170" t="s">
        <v>91</v>
      </c>
      <c r="K5170" t="s">
        <v>197</v>
      </c>
      <c r="L5170">
        <v>27556</v>
      </c>
      <c r="M5170">
        <v>1167023</v>
      </c>
      <c r="N5170">
        <v>189220</v>
      </c>
      <c r="O5170">
        <v>27242</v>
      </c>
      <c r="P5170">
        <v>124120</v>
      </c>
      <c r="Q5170" t="s">
        <v>93</v>
      </c>
      <c r="R5170">
        <v>495827</v>
      </c>
    </row>
    <row r="5171" spans="1:18" x14ac:dyDescent="0.25">
      <c r="A5171" t="s">
        <v>443</v>
      </c>
      <c r="B5171" t="s">
        <v>444</v>
      </c>
      <c r="C5171" t="s">
        <v>85</v>
      </c>
      <c r="D5171">
        <v>103</v>
      </c>
      <c r="E5171" t="s">
        <v>86</v>
      </c>
      <c r="F5171" t="s">
        <v>87</v>
      </c>
      <c r="G5171" t="s">
        <v>88</v>
      </c>
      <c r="H5171" t="s">
        <v>89</v>
      </c>
      <c r="I5171" t="s">
        <v>208</v>
      </c>
      <c r="J5171" t="s">
        <v>91</v>
      </c>
      <c r="K5171" t="s">
        <v>209</v>
      </c>
      <c r="L5171">
        <v>1224</v>
      </c>
      <c r="M5171">
        <v>1167023</v>
      </c>
      <c r="N5171">
        <v>189220</v>
      </c>
      <c r="O5171">
        <v>27242</v>
      </c>
      <c r="P5171">
        <v>124120</v>
      </c>
      <c r="Q5171" t="s">
        <v>93</v>
      </c>
      <c r="R5171">
        <v>495827</v>
      </c>
    </row>
    <row r="5172" spans="1:18" x14ac:dyDescent="0.25">
      <c r="A5172" t="s">
        <v>443</v>
      </c>
      <c r="B5172" t="s">
        <v>444</v>
      </c>
      <c r="C5172" t="s">
        <v>85</v>
      </c>
      <c r="D5172">
        <v>103</v>
      </c>
      <c r="E5172" t="s">
        <v>86</v>
      </c>
      <c r="F5172" t="s">
        <v>87</v>
      </c>
      <c r="G5172" t="s">
        <v>88</v>
      </c>
      <c r="H5172" t="s">
        <v>89</v>
      </c>
      <c r="I5172" t="s">
        <v>136</v>
      </c>
      <c r="J5172" t="s">
        <v>91</v>
      </c>
      <c r="K5172" t="s">
        <v>137</v>
      </c>
      <c r="L5172">
        <v>800</v>
      </c>
      <c r="M5172">
        <v>1167023</v>
      </c>
      <c r="N5172">
        <v>189220</v>
      </c>
      <c r="O5172">
        <v>27242</v>
      </c>
      <c r="P5172">
        <v>124120</v>
      </c>
      <c r="Q5172" t="s">
        <v>93</v>
      </c>
      <c r="R5172">
        <v>495827</v>
      </c>
    </row>
    <row r="5173" spans="1:18" x14ac:dyDescent="0.25">
      <c r="A5173" t="s">
        <v>443</v>
      </c>
      <c r="B5173" t="s">
        <v>444</v>
      </c>
      <c r="C5173" t="s">
        <v>85</v>
      </c>
      <c r="D5173">
        <v>103</v>
      </c>
      <c r="E5173" t="s">
        <v>86</v>
      </c>
      <c r="F5173" t="s">
        <v>87</v>
      </c>
      <c r="G5173" t="s">
        <v>88</v>
      </c>
      <c r="H5173" t="s">
        <v>89</v>
      </c>
      <c r="I5173" t="s">
        <v>100</v>
      </c>
      <c r="J5173" t="s">
        <v>91</v>
      </c>
      <c r="K5173" t="s">
        <v>101</v>
      </c>
      <c r="L5173">
        <v>0</v>
      </c>
      <c r="M5173">
        <v>1167023</v>
      </c>
      <c r="N5173">
        <v>189220</v>
      </c>
      <c r="O5173">
        <v>27242</v>
      </c>
      <c r="P5173">
        <v>124120</v>
      </c>
      <c r="Q5173" t="s">
        <v>93</v>
      </c>
      <c r="R5173">
        <v>495827</v>
      </c>
    </row>
    <row r="5174" spans="1:18" x14ac:dyDescent="0.25">
      <c r="A5174" t="s">
        <v>443</v>
      </c>
      <c r="B5174" t="s">
        <v>444</v>
      </c>
      <c r="C5174" t="s">
        <v>85</v>
      </c>
      <c r="D5174">
        <v>103</v>
      </c>
      <c r="E5174" t="s">
        <v>86</v>
      </c>
      <c r="F5174" t="s">
        <v>87</v>
      </c>
      <c r="G5174" t="s">
        <v>88</v>
      </c>
      <c r="H5174" t="s">
        <v>89</v>
      </c>
      <c r="I5174" t="s">
        <v>102</v>
      </c>
      <c r="J5174" t="s">
        <v>91</v>
      </c>
      <c r="K5174" t="s">
        <v>103</v>
      </c>
      <c r="L5174">
        <v>0</v>
      </c>
      <c r="M5174">
        <v>1167023</v>
      </c>
      <c r="N5174">
        <v>189220</v>
      </c>
      <c r="O5174">
        <v>27242</v>
      </c>
      <c r="P5174">
        <v>124120</v>
      </c>
      <c r="Q5174" t="s">
        <v>93</v>
      </c>
      <c r="R5174">
        <v>495827</v>
      </c>
    </row>
    <row r="5175" spans="1:18" x14ac:dyDescent="0.25">
      <c r="A5175" t="s">
        <v>443</v>
      </c>
      <c r="B5175" t="s">
        <v>444</v>
      </c>
      <c r="C5175" t="s">
        <v>85</v>
      </c>
      <c r="D5175">
        <v>103</v>
      </c>
      <c r="E5175" t="s">
        <v>86</v>
      </c>
      <c r="F5175" t="s">
        <v>87</v>
      </c>
      <c r="G5175" t="s">
        <v>88</v>
      </c>
      <c r="H5175" t="s">
        <v>89</v>
      </c>
      <c r="I5175" t="s">
        <v>104</v>
      </c>
      <c r="J5175" t="s">
        <v>91</v>
      </c>
      <c r="K5175" t="s">
        <v>105</v>
      </c>
      <c r="L5175">
        <v>0</v>
      </c>
      <c r="M5175">
        <v>1167023</v>
      </c>
      <c r="N5175">
        <v>189220</v>
      </c>
      <c r="O5175">
        <v>27242</v>
      </c>
      <c r="P5175">
        <v>124120</v>
      </c>
      <c r="Q5175" t="s">
        <v>93</v>
      </c>
      <c r="R5175">
        <v>495827</v>
      </c>
    </row>
    <row r="5176" spans="1:18" x14ac:dyDescent="0.25">
      <c r="A5176" t="s">
        <v>443</v>
      </c>
      <c r="B5176" t="s">
        <v>444</v>
      </c>
      <c r="C5176" t="s">
        <v>85</v>
      </c>
      <c r="D5176">
        <v>103</v>
      </c>
      <c r="E5176" t="s">
        <v>86</v>
      </c>
      <c r="F5176" t="s">
        <v>87</v>
      </c>
      <c r="G5176" t="s">
        <v>88</v>
      </c>
      <c r="H5176" t="s">
        <v>89</v>
      </c>
      <c r="I5176" t="s">
        <v>106</v>
      </c>
      <c r="J5176" t="s">
        <v>91</v>
      </c>
      <c r="K5176" t="s">
        <v>107</v>
      </c>
      <c r="L5176">
        <v>0</v>
      </c>
      <c r="M5176">
        <v>1167023</v>
      </c>
      <c r="N5176">
        <v>189220</v>
      </c>
      <c r="O5176">
        <v>27242</v>
      </c>
      <c r="P5176">
        <v>124120</v>
      </c>
      <c r="Q5176" t="s">
        <v>93</v>
      </c>
      <c r="R5176">
        <v>495827</v>
      </c>
    </row>
    <row r="5177" spans="1:18" x14ac:dyDescent="0.25">
      <c r="A5177" t="s">
        <v>443</v>
      </c>
      <c r="B5177" t="s">
        <v>444</v>
      </c>
      <c r="C5177" t="s">
        <v>85</v>
      </c>
      <c r="D5177">
        <v>103</v>
      </c>
      <c r="E5177" t="s">
        <v>86</v>
      </c>
      <c r="F5177" t="s">
        <v>87</v>
      </c>
      <c r="G5177" t="s">
        <v>88</v>
      </c>
      <c r="H5177" t="s">
        <v>89</v>
      </c>
      <c r="I5177" t="s">
        <v>108</v>
      </c>
      <c r="J5177" t="s">
        <v>91</v>
      </c>
      <c r="K5177" t="s">
        <v>109</v>
      </c>
      <c r="L5177">
        <v>0</v>
      </c>
      <c r="M5177">
        <v>1167023</v>
      </c>
      <c r="N5177">
        <v>189220</v>
      </c>
      <c r="O5177">
        <v>27242</v>
      </c>
      <c r="P5177">
        <v>124120</v>
      </c>
      <c r="Q5177" t="s">
        <v>93</v>
      </c>
      <c r="R5177">
        <v>495827</v>
      </c>
    </row>
    <row r="5178" spans="1:18" x14ac:dyDescent="0.25">
      <c r="A5178" t="s">
        <v>443</v>
      </c>
      <c r="B5178" t="s">
        <v>444</v>
      </c>
      <c r="C5178" t="s">
        <v>85</v>
      </c>
      <c r="D5178">
        <v>103</v>
      </c>
      <c r="E5178" t="s">
        <v>86</v>
      </c>
      <c r="F5178" t="s">
        <v>87</v>
      </c>
      <c r="G5178" t="s">
        <v>88</v>
      </c>
      <c r="H5178" t="s">
        <v>89</v>
      </c>
      <c r="I5178" t="s">
        <v>110</v>
      </c>
      <c r="J5178" t="s">
        <v>91</v>
      </c>
      <c r="K5178" t="s">
        <v>111</v>
      </c>
      <c r="L5178">
        <v>0</v>
      </c>
      <c r="M5178">
        <v>1167023</v>
      </c>
      <c r="N5178">
        <v>189220</v>
      </c>
      <c r="O5178">
        <v>27242</v>
      </c>
      <c r="P5178">
        <v>124120</v>
      </c>
      <c r="Q5178" t="s">
        <v>93</v>
      </c>
      <c r="R5178">
        <v>495827</v>
      </c>
    </row>
    <row r="5179" spans="1:18" x14ac:dyDescent="0.25">
      <c r="A5179" t="s">
        <v>443</v>
      </c>
      <c r="B5179" t="s">
        <v>444</v>
      </c>
      <c r="C5179" t="s">
        <v>85</v>
      </c>
      <c r="D5179">
        <v>103</v>
      </c>
      <c r="E5179" t="s">
        <v>86</v>
      </c>
      <c r="F5179" t="s">
        <v>87</v>
      </c>
      <c r="G5179" t="s">
        <v>88</v>
      </c>
      <c r="H5179" t="s">
        <v>89</v>
      </c>
      <c r="I5179" t="s">
        <v>112</v>
      </c>
      <c r="J5179" t="s">
        <v>91</v>
      </c>
      <c r="K5179" t="s">
        <v>113</v>
      </c>
      <c r="L5179">
        <v>5400</v>
      </c>
      <c r="M5179">
        <v>1167023</v>
      </c>
      <c r="N5179">
        <v>189220</v>
      </c>
      <c r="O5179">
        <v>27242</v>
      </c>
      <c r="P5179">
        <v>124120</v>
      </c>
      <c r="Q5179" t="s">
        <v>93</v>
      </c>
      <c r="R5179">
        <v>495827</v>
      </c>
    </row>
    <row r="5180" spans="1:18" x14ac:dyDescent="0.25">
      <c r="A5180" t="s">
        <v>443</v>
      </c>
      <c r="B5180" t="s">
        <v>444</v>
      </c>
      <c r="C5180" t="s">
        <v>85</v>
      </c>
      <c r="D5180">
        <v>103</v>
      </c>
      <c r="E5180" t="s">
        <v>86</v>
      </c>
      <c r="F5180" t="s">
        <v>87</v>
      </c>
      <c r="G5180" t="s">
        <v>88</v>
      </c>
      <c r="H5180" t="s">
        <v>89</v>
      </c>
      <c r="I5180" t="s">
        <v>114</v>
      </c>
      <c r="J5180" t="s">
        <v>91</v>
      </c>
      <c r="K5180" t="s">
        <v>115</v>
      </c>
      <c r="L5180">
        <v>90349</v>
      </c>
      <c r="M5180">
        <v>1167023</v>
      </c>
      <c r="N5180">
        <v>189220</v>
      </c>
      <c r="O5180">
        <v>27242</v>
      </c>
      <c r="P5180">
        <v>124120</v>
      </c>
      <c r="Q5180" t="s">
        <v>93</v>
      </c>
      <c r="R5180">
        <v>495827</v>
      </c>
    </row>
    <row r="5181" spans="1:18" x14ac:dyDescent="0.25">
      <c r="A5181" t="s">
        <v>443</v>
      </c>
      <c r="B5181" t="s">
        <v>444</v>
      </c>
      <c r="C5181" t="s">
        <v>85</v>
      </c>
      <c r="D5181">
        <v>103</v>
      </c>
      <c r="E5181" t="s">
        <v>86</v>
      </c>
      <c r="F5181" t="s">
        <v>87</v>
      </c>
      <c r="G5181" t="s">
        <v>88</v>
      </c>
      <c r="H5181" t="s">
        <v>89</v>
      </c>
      <c r="I5181" t="s">
        <v>116</v>
      </c>
      <c r="J5181" t="s">
        <v>91</v>
      </c>
      <c r="K5181" t="s">
        <v>117</v>
      </c>
      <c r="L5181">
        <v>0</v>
      </c>
      <c r="M5181">
        <v>1167023</v>
      </c>
      <c r="N5181">
        <v>189220</v>
      </c>
      <c r="O5181">
        <v>27242</v>
      </c>
      <c r="P5181">
        <v>124120</v>
      </c>
      <c r="Q5181" t="s">
        <v>93</v>
      </c>
      <c r="R5181">
        <v>495827</v>
      </c>
    </row>
    <row r="5182" spans="1:18" x14ac:dyDescent="0.25">
      <c r="A5182" t="s">
        <v>443</v>
      </c>
      <c r="B5182" t="s">
        <v>444</v>
      </c>
      <c r="C5182" t="s">
        <v>85</v>
      </c>
      <c r="D5182">
        <v>103</v>
      </c>
      <c r="E5182" t="s">
        <v>86</v>
      </c>
      <c r="F5182" t="s">
        <v>87</v>
      </c>
      <c r="G5182" t="s">
        <v>88</v>
      </c>
      <c r="H5182" t="s">
        <v>89</v>
      </c>
      <c r="I5182" t="s">
        <v>118</v>
      </c>
      <c r="J5182" t="s">
        <v>91</v>
      </c>
      <c r="K5182" t="s">
        <v>119</v>
      </c>
      <c r="L5182">
        <v>0</v>
      </c>
      <c r="M5182">
        <v>1167023</v>
      </c>
      <c r="N5182">
        <v>189220</v>
      </c>
      <c r="O5182">
        <v>27242</v>
      </c>
      <c r="P5182">
        <v>124120</v>
      </c>
      <c r="Q5182" t="s">
        <v>93</v>
      </c>
      <c r="R5182">
        <v>495827</v>
      </c>
    </row>
    <row r="5183" spans="1:18" x14ac:dyDescent="0.25">
      <c r="A5183" t="s">
        <v>443</v>
      </c>
      <c r="B5183" t="s">
        <v>444</v>
      </c>
      <c r="C5183" t="s">
        <v>85</v>
      </c>
      <c r="D5183">
        <v>103</v>
      </c>
      <c r="E5183" t="s">
        <v>86</v>
      </c>
      <c r="F5183" t="s">
        <v>87</v>
      </c>
      <c r="G5183" t="s">
        <v>88</v>
      </c>
      <c r="H5183" t="s">
        <v>89</v>
      </c>
      <c r="I5183" t="s">
        <v>120</v>
      </c>
      <c r="J5183" t="s">
        <v>91</v>
      </c>
      <c r="K5183" t="s">
        <v>121</v>
      </c>
      <c r="L5183">
        <v>0</v>
      </c>
      <c r="M5183">
        <v>1167023</v>
      </c>
      <c r="N5183">
        <v>189220</v>
      </c>
      <c r="O5183">
        <v>27242</v>
      </c>
      <c r="P5183">
        <v>124120</v>
      </c>
      <c r="Q5183" t="s">
        <v>93</v>
      </c>
      <c r="R5183">
        <v>495827</v>
      </c>
    </row>
    <row r="5184" spans="1:18" x14ac:dyDescent="0.25">
      <c r="A5184" t="s">
        <v>443</v>
      </c>
      <c r="B5184" t="s">
        <v>444</v>
      </c>
      <c r="C5184" t="s">
        <v>85</v>
      </c>
      <c r="D5184">
        <v>103</v>
      </c>
      <c r="E5184" t="s">
        <v>86</v>
      </c>
      <c r="F5184" t="s">
        <v>87</v>
      </c>
      <c r="G5184" t="s">
        <v>88</v>
      </c>
      <c r="H5184" t="s">
        <v>89</v>
      </c>
      <c r="I5184" t="s">
        <v>122</v>
      </c>
      <c r="J5184" t="s">
        <v>91</v>
      </c>
      <c r="K5184" t="s">
        <v>123</v>
      </c>
      <c r="L5184">
        <v>0</v>
      </c>
      <c r="M5184">
        <v>1167023</v>
      </c>
      <c r="N5184">
        <v>189220</v>
      </c>
      <c r="O5184">
        <v>27242</v>
      </c>
      <c r="P5184">
        <v>124120</v>
      </c>
      <c r="Q5184" t="s">
        <v>93</v>
      </c>
      <c r="R5184">
        <v>495827</v>
      </c>
    </row>
    <row r="5185" spans="1:18" x14ac:dyDescent="0.25">
      <c r="A5185" t="s">
        <v>443</v>
      </c>
      <c r="B5185" t="s">
        <v>444</v>
      </c>
      <c r="C5185" t="s">
        <v>85</v>
      </c>
      <c r="D5185">
        <v>103</v>
      </c>
      <c r="E5185" t="s">
        <v>86</v>
      </c>
      <c r="F5185" t="s">
        <v>87</v>
      </c>
      <c r="G5185" t="s">
        <v>88</v>
      </c>
      <c r="H5185" t="s">
        <v>89</v>
      </c>
      <c r="I5185" t="s">
        <v>124</v>
      </c>
      <c r="J5185" t="s">
        <v>91</v>
      </c>
      <c r="K5185" t="s">
        <v>125</v>
      </c>
      <c r="L5185">
        <v>0</v>
      </c>
      <c r="M5185">
        <v>1167023</v>
      </c>
      <c r="N5185">
        <v>189220</v>
      </c>
      <c r="O5185">
        <v>27242</v>
      </c>
      <c r="P5185">
        <v>124120</v>
      </c>
      <c r="Q5185" t="s">
        <v>93</v>
      </c>
      <c r="R5185">
        <v>495827</v>
      </c>
    </row>
    <row r="5186" spans="1:18" x14ac:dyDescent="0.25">
      <c r="A5186" t="s">
        <v>443</v>
      </c>
      <c r="B5186" t="s">
        <v>444</v>
      </c>
      <c r="C5186" t="s">
        <v>85</v>
      </c>
      <c r="D5186">
        <v>103</v>
      </c>
      <c r="E5186" t="s">
        <v>86</v>
      </c>
      <c r="F5186" t="s">
        <v>87</v>
      </c>
      <c r="G5186" t="s">
        <v>88</v>
      </c>
      <c r="H5186" t="s">
        <v>89</v>
      </c>
      <c r="I5186" t="s">
        <v>126</v>
      </c>
      <c r="J5186" t="s">
        <v>91</v>
      </c>
      <c r="K5186" t="s">
        <v>127</v>
      </c>
      <c r="L5186">
        <v>0</v>
      </c>
      <c r="M5186">
        <v>1167023</v>
      </c>
      <c r="N5186">
        <v>189220</v>
      </c>
      <c r="O5186">
        <v>27242</v>
      </c>
      <c r="P5186">
        <v>124120</v>
      </c>
      <c r="Q5186" t="s">
        <v>93</v>
      </c>
      <c r="R5186">
        <v>495827</v>
      </c>
    </row>
    <row r="5187" spans="1:18" x14ac:dyDescent="0.25">
      <c r="A5187" t="s">
        <v>443</v>
      </c>
      <c r="B5187" t="s">
        <v>444</v>
      </c>
      <c r="C5187" t="s">
        <v>85</v>
      </c>
      <c r="D5187">
        <v>103</v>
      </c>
      <c r="E5187" t="s">
        <v>86</v>
      </c>
      <c r="F5187" t="s">
        <v>87</v>
      </c>
      <c r="G5187" t="s">
        <v>88</v>
      </c>
      <c r="H5187" t="s">
        <v>89</v>
      </c>
      <c r="I5187" t="s">
        <v>128</v>
      </c>
      <c r="J5187" t="s">
        <v>91</v>
      </c>
      <c r="K5187" t="s">
        <v>129</v>
      </c>
      <c r="L5187">
        <v>1172814</v>
      </c>
      <c r="M5187">
        <v>1167023</v>
      </c>
      <c r="N5187">
        <v>189220</v>
      </c>
      <c r="O5187">
        <v>27242</v>
      </c>
      <c r="P5187">
        <v>124120</v>
      </c>
      <c r="Q5187" t="s">
        <v>93</v>
      </c>
      <c r="R5187">
        <v>495827</v>
      </c>
    </row>
    <row r="5188" spans="1:18" x14ac:dyDescent="0.25">
      <c r="A5188" t="s">
        <v>443</v>
      </c>
      <c r="B5188" t="s">
        <v>444</v>
      </c>
      <c r="C5188" t="s">
        <v>85</v>
      </c>
      <c r="D5188">
        <v>103</v>
      </c>
      <c r="E5188" t="s">
        <v>86</v>
      </c>
      <c r="F5188" t="s">
        <v>87</v>
      </c>
      <c r="G5188" t="s">
        <v>88</v>
      </c>
      <c r="H5188" t="s">
        <v>89</v>
      </c>
      <c r="I5188" t="s">
        <v>130</v>
      </c>
      <c r="J5188" t="s">
        <v>91</v>
      </c>
      <c r="K5188" t="s">
        <v>131</v>
      </c>
      <c r="L5188">
        <v>600</v>
      </c>
      <c r="M5188">
        <v>1167023</v>
      </c>
      <c r="N5188">
        <v>189220</v>
      </c>
      <c r="O5188">
        <v>27242</v>
      </c>
      <c r="P5188">
        <v>124120</v>
      </c>
      <c r="Q5188" t="s">
        <v>93</v>
      </c>
      <c r="R5188">
        <v>495827</v>
      </c>
    </row>
    <row r="5189" spans="1:18" x14ac:dyDescent="0.25">
      <c r="A5189" t="s">
        <v>443</v>
      </c>
      <c r="B5189" t="s">
        <v>444</v>
      </c>
      <c r="C5189" t="s">
        <v>85</v>
      </c>
      <c r="D5189">
        <v>103</v>
      </c>
      <c r="E5189" t="s">
        <v>86</v>
      </c>
      <c r="F5189" t="s">
        <v>87</v>
      </c>
      <c r="G5189" t="s">
        <v>88</v>
      </c>
      <c r="H5189" t="s">
        <v>89</v>
      </c>
      <c r="I5189" t="s">
        <v>132</v>
      </c>
      <c r="J5189" t="s">
        <v>91</v>
      </c>
      <c r="K5189" t="s">
        <v>133</v>
      </c>
      <c r="L5189">
        <v>-58158</v>
      </c>
      <c r="M5189">
        <v>1167023</v>
      </c>
      <c r="N5189">
        <v>189220</v>
      </c>
      <c r="O5189">
        <v>27242</v>
      </c>
      <c r="P5189">
        <v>124120</v>
      </c>
      <c r="Q5189" t="s">
        <v>93</v>
      </c>
      <c r="R5189">
        <v>495827</v>
      </c>
    </row>
    <row r="5190" spans="1:18" x14ac:dyDescent="0.25">
      <c r="A5190" t="s">
        <v>443</v>
      </c>
      <c r="B5190" t="s">
        <v>444</v>
      </c>
      <c r="C5190" t="s">
        <v>85</v>
      </c>
      <c r="D5190">
        <v>103</v>
      </c>
      <c r="E5190" t="s">
        <v>86</v>
      </c>
      <c r="F5190" t="s">
        <v>87</v>
      </c>
      <c r="G5190" t="s">
        <v>88</v>
      </c>
      <c r="H5190" t="s">
        <v>89</v>
      </c>
      <c r="I5190" t="s">
        <v>134</v>
      </c>
      <c r="J5190" t="s">
        <v>91</v>
      </c>
      <c r="K5190" t="s">
        <v>135</v>
      </c>
      <c r="L5190">
        <v>251196</v>
      </c>
      <c r="M5190">
        <v>1167023</v>
      </c>
      <c r="N5190">
        <v>189220</v>
      </c>
      <c r="O5190">
        <v>27242</v>
      </c>
      <c r="P5190">
        <v>124120</v>
      </c>
      <c r="Q5190" t="s">
        <v>93</v>
      </c>
      <c r="R5190">
        <v>495827</v>
      </c>
    </row>
    <row r="5191" spans="1:18" x14ac:dyDescent="0.25">
      <c r="A5191" t="s">
        <v>443</v>
      </c>
      <c r="B5191" t="s">
        <v>444</v>
      </c>
      <c r="C5191" t="s">
        <v>85</v>
      </c>
      <c r="D5191">
        <v>103</v>
      </c>
      <c r="E5191" t="s">
        <v>86</v>
      </c>
      <c r="F5191" t="s">
        <v>87</v>
      </c>
      <c r="G5191" t="s">
        <v>88</v>
      </c>
      <c r="H5191" t="s">
        <v>89</v>
      </c>
      <c r="I5191" t="s">
        <v>136</v>
      </c>
      <c r="J5191" t="s">
        <v>91</v>
      </c>
      <c r="K5191" t="s">
        <v>137</v>
      </c>
      <c r="L5191">
        <v>1150</v>
      </c>
      <c r="M5191">
        <v>1167023</v>
      </c>
      <c r="N5191">
        <v>189220</v>
      </c>
      <c r="O5191">
        <v>27242</v>
      </c>
      <c r="P5191">
        <v>124120</v>
      </c>
      <c r="Q5191" t="s">
        <v>93</v>
      </c>
      <c r="R5191">
        <v>495827</v>
      </c>
    </row>
    <row r="5192" spans="1:18" x14ac:dyDescent="0.25">
      <c r="A5192" t="s">
        <v>443</v>
      </c>
      <c r="B5192" t="s">
        <v>444</v>
      </c>
      <c r="C5192" t="s">
        <v>85</v>
      </c>
      <c r="D5192">
        <v>103</v>
      </c>
      <c r="E5192" t="s">
        <v>86</v>
      </c>
      <c r="F5192" t="s">
        <v>87</v>
      </c>
      <c r="G5192" t="s">
        <v>88</v>
      </c>
      <c r="H5192" t="s">
        <v>89</v>
      </c>
      <c r="I5192" t="s">
        <v>138</v>
      </c>
      <c r="J5192" t="s">
        <v>91</v>
      </c>
      <c r="K5192" t="s">
        <v>139</v>
      </c>
      <c r="L5192">
        <v>216404</v>
      </c>
      <c r="M5192">
        <v>1167023</v>
      </c>
      <c r="N5192">
        <v>189220</v>
      </c>
      <c r="O5192">
        <v>27242</v>
      </c>
      <c r="P5192">
        <v>124120</v>
      </c>
      <c r="Q5192" t="s">
        <v>93</v>
      </c>
      <c r="R5192">
        <v>495827</v>
      </c>
    </row>
    <row r="5193" spans="1:18" x14ac:dyDescent="0.25">
      <c r="A5193" t="s">
        <v>443</v>
      </c>
      <c r="B5193" t="s">
        <v>444</v>
      </c>
      <c r="C5193" t="s">
        <v>85</v>
      </c>
      <c r="D5193">
        <v>103</v>
      </c>
      <c r="E5193" t="s">
        <v>86</v>
      </c>
      <c r="F5193" t="s">
        <v>87</v>
      </c>
      <c r="G5193" t="s">
        <v>88</v>
      </c>
      <c r="H5193" t="s">
        <v>89</v>
      </c>
      <c r="I5193" t="s">
        <v>140</v>
      </c>
      <c r="J5193" t="s">
        <v>91</v>
      </c>
      <c r="K5193" t="s">
        <v>141</v>
      </c>
      <c r="L5193">
        <v>0</v>
      </c>
      <c r="M5193">
        <v>1167023</v>
      </c>
      <c r="N5193">
        <v>189220</v>
      </c>
      <c r="O5193">
        <v>27242</v>
      </c>
      <c r="P5193">
        <v>124120</v>
      </c>
      <c r="Q5193" t="s">
        <v>93</v>
      </c>
      <c r="R5193">
        <v>495827</v>
      </c>
    </row>
    <row r="5194" spans="1:18" x14ac:dyDescent="0.25">
      <c r="A5194" t="s">
        <v>443</v>
      </c>
      <c r="B5194" t="s">
        <v>444</v>
      </c>
      <c r="C5194" t="s">
        <v>85</v>
      </c>
      <c r="D5194">
        <v>103</v>
      </c>
      <c r="E5194" t="s">
        <v>86</v>
      </c>
      <c r="F5194" t="s">
        <v>87</v>
      </c>
      <c r="G5194" t="s">
        <v>88</v>
      </c>
      <c r="H5194" t="s">
        <v>89</v>
      </c>
      <c r="I5194" t="s">
        <v>142</v>
      </c>
      <c r="J5194" t="s">
        <v>91</v>
      </c>
      <c r="K5194" t="s">
        <v>143</v>
      </c>
      <c r="L5194">
        <v>0</v>
      </c>
      <c r="M5194">
        <v>1167023</v>
      </c>
      <c r="N5194">
        <v>189220</v>
      </c>
      <c r="O5194">
        <v>27242</v>
      </c>
      <c r="P5194">
        <v>124120</v>
      </c>
      <c r="Q5194" t="s">
        <v>93</v>
      </c>
      <c r="R5194">
        <v>495827</v>
      </c>
    </row>
    <row r="5195" spans="1:18" x14ac:dyDescent="0.25">
      <c r="A5195" t="s">
        <v>443</v>
      </c>
      <c r="B5195" t="s">
        <v>444</v>
      </c>
      <c r="C5195" t="s">
        <v>85</v>
      </c>
      <c r="D5195">
        <v>103</v>
      </c>
      <c r="E5195" t="s">
        <v>86</v>
      </c>
      <c r="F5195" t="s">
        <v>87</v>
      </c>
      <c r="G5195" t="s">
        <v>88</v>
      </c>
      <c r="H5195" t="s">
        <v>89</v>
      </c>
      <c r="I5195" t="s">
        <v>144</v>
      </c>
      <c r="J5195" t="s">
        <v>91</v>
      </c>
      <c r="K5195" t="s">
        <v>145</v>
      </c>
      <c r="L5195">
        <v>0</v>
      </c>
      <c r="M5195">
        <v>1167023</v>
      </c>
      <c r="N5195">
        <v>189220</v>
      </c>
      <c r="O5195">
        <v>27242</v>
      </c>
      <c r="P5195">
        <v>124120</v>
      </c>
      <c r="Q5195" t="s">
        <v>93</v>
      </c>
      <c r="R5195">
        <v>495827</v>
      </c>
    </row>
    <row r="5196" spans="1:18" x14ac:dyDescent="0.25">
      <c r="A5196" t="s">
        <v>443</v>
      </c>
      <c r="B5196" t="s">
        <v>444</v>
      </c>
      <c r="C5196" t="s">
        <v>85</v>
      </c>
      <c r="D5196">
        <v>103</v>
      </c>
      <c r="E5196" t="s">
        <v>86</v>
      </c>
      <c r="F5196" t="s">
        <v>87</v>
      </c>
      <c r="G5196" t="s">
        <v>88</v>
      </c>
      <c r="H5196" t="s">
        <v>89</v>
      </c>
      <c r="I5196" t="s">
        <v>146</v>
      </c>
      <c r="J5196" t="s">
        <v>91</v>
      </c>
      <c r="K5196" t="s">
        <v>147</v>
      </c>
      <c r="L5196">
        <v>26933</v>
      </c>
      <c r="M5196">
        <v>1167023</v>
      </c>
      <c r="N5196">
        <v>189220</v>
      </c>
      <c r="O5196">
        <v>27242</v>
      </c>
      <c r="P5196">
        <v>124120</v>
      </c>
      <c r="Q5196" t="s">
        <v>93</v>
      </c>
      <c r="R5196">
        <v>495827</v>
      </c>
    </row>
    <row r="5197" spans="1:18" x14ac:dyDescent="0.25">
      <c r="A5197" t="s">
        <v>443</v>
      </c>
      <c r="B5197" t="s">
        <v>444</v>
      </c>
      <c r="C5197" t="s">
        <v>85</v>
      </c>
      <c r="D5197">
        <v>103</v>
      </c>
      <c r="E5197" t="s">
        <v>86</v>
      </c>
      <c r="F5197" t="s">
        <v>87</v>
      </c>
      <c r="G5197" t="s">
        <v>88</v>
      </c>
      <c r="H5197" t="s">
        <v>89</v>
      </c>
      <c r="I5197" t="s">
        <v>148</v>
      </c>
      <c r="J5197" t="s">
        <v>91</v>
      </c>
      <c r="K5197" t="s">
        <v>149</v>
      </c>
      <c r="L5197">
        <v>2828</v>
      </c>
      <c r="M5197">
        <v>1167023</v>
      </c>
      <c r="N5197">
        <v>189220</v>
      </c>
      <c r="O5197">
        <v>27242</v>
      </c>
      <c r="P5197">
        <v>124120</v>
      </c>
      <c r="Q5197" t="s">
        <v>93</v>
      </c>
      <c r="R5197">
        <v>495827</v>
      </c>
    </row>
    <row r="5198" spans="1:18" x14ac:dyDescent="0.25">
      <c r="A5198" t="s">
        <v>443</v>
      </c>
      <c r="B5198" t="s">
        <v>444</v>
      </c>
      <c r="C5198" t="s">
        <v>85</v>
      </c>
      <c r="D5198">
        <v>103</v>
      </c>
      <c r="E5198" t="s">
        <v>86</v>
      </c>
      <c r="F5198" t="s">
        <v>87</v>
      </c>
      <c r="G5198" t="s">
        <v>88</v>
      </c>
      <c r="H5198" t="s">
        <v>89</v>
      </c>
      <c r="I5198" t="s">
        <v>150</v>
      </c>
      <c r="J5198" t="s">
        <v>91</v>
      </c>
      <c r="K5198" t="s">
        <v>151</v>
      </c>
      <c r="L5198">
        <v>8296</v>
      </c>
      <c r="M5198">
        <v>1167023</v>
      </c>
      <c r="N5198">
        <v>189220</v>
      </c>
      <c r="O5198">
        <v>27242</v>
      </c>
      <c r="P5198">
        <v>124120</v>
      </c>
      <c r="Q5198" t="s">
        <v>93</v>
      </c>
      <c r="R5198">
        <v>495827</v>
      </c>
    </row>
    <row r="5199" spans="1:18" x14ac:dyDescent="0.25">
      <c r="A5199" t="s">
        <v>443</v>
      </c>
      <c r="B5199" t="s">
        <v>444</v>
      </c>
      <c r="C5199" t="s">
        <v>85</v>
      </c>
      <c r="D5199">
        <v>103</v>
      </c>
      <c r="E5199" t="s">
        <v>86</v>
      </c>
      <c r="F5199" t="s">
        <v>87</v>
      </c>
      <c r="G5199" t="s">
        <v>88</v>
      </c>
      <c r="H5199" t="s">
        <v>89</v>
      </c>
      <c r="I5199" t="s">
        <v>152</v>
      </c>
      <c r="J5199" t="s">
        <v>91</v>
      </c>
      <c r="K5199" t="s">
        <v>153</v>
      </c>
      <c r="L5199">
        <v>1000</v>
      </c>
      <c r="M5199">
        <v>1167023</v>
      </c>
      <c r="N5199">
        <v>189220</v>
      </c>
      <c r="O5199">
        <v>27242</v>
      </c>
      <c r="P5199">
        <v>124120</v>
      </c>
      <c r="Q5199" t="s">
        <v>93</v>
      </c>
      <c r="R5199">
        <v>495827</v>
      </c>
    </row>
    <row r="5200" spans="1:18" x14ac:dyDescent="0.25">
      <c r="A5200" t="s">
        <v>443</v>
      </c>
      <c r="B5200" t="s">
        <v>444</v>
      </c>
      <c r="C5200" t="s">
        <v>85</v>
      </c>
      <c r="D5200">
        <v>103</v>
      </c>
      <c r="E5200" t="s">
        <v>86</v>
      </c>
      <c r="F5200" t="s">
        <v>87</v>
      </c>
      <c r="G5200" t="s">
        <v>88</v>
      </c>
      <c r="H5200" t="s">
        <v>89</v>
      </c>
      <c r="I5200" t="s">
        <v>154</v>
      </c>
      <c r="J5200" t="s">
        <v>91</v>
      </c>
      <c r="K5200" t="s">
        <v>155</v>
      </c>
      <c r="L5200">
        <v>0</v>
      </c>
      <c r="M5200">
        <v>1167023</v>
      </c>
      <c r="N5200">
        <v>189220</v>
      </c>
      <c r="O5200">
        <v>27242</v>
      </c>
      <c r="P5200">
        <v>124120</v>
      </c>
      <c r="Q5200" t="s">
        <v>93</v>
      </c>
      <c r="R5200">
        <v>495827</v>
      </c>
    </row>
    <row r="5201" spans="1:18" x14ac:dyDescent="0.25">
      <c r="A5201" t="s">
        <v>443</v>
      </c>
      <c r="B5201" t="s">
        <v>444</v>
      </c>
      <c r="C5201" t="s">
        <v>85</v>
      </c>
      <c r="D5201">
        <v>103</v>
      </c>
      <c r="E5201" t="s">
        <v>86</v>
      </c>
      <c r="F5201" t="s">
        <v>87</v>
      </c>
      <c r="G5201" t="s">
        <v>88</v>
      </c>
      <c r="H5201" t="s">
        <v>89</v>
      </c>
      <c r="I5201" t="s">
        <v>156</v>
      </c>
      <c r="J5201" t="s">
        <v>91</v>
      </c>
      <c r="K5201" t="s">
        <v>157</v>
      </c>
      <c r="L5201">
        <v>250</v>
      </c>
      <c r="M5201">
        <v>1167023</v>
      </c>
      <c r="N5201">
        <v>189220</v>
      </c>
      <c r="O5201">
        <v>27242</v>
      </c>
      <c r="P5201">
        <v>124120</v>
      </c>
      <c r="Q5201" t="s">
        <v>93</v>
      </c>
      <c r="R5201">
        <v>495827</v>
      </c>
    </row>
    <row r="5202" spans="1:18" x14ac:dyDescent="0.25">
      <c r="A5202" t="s">
        <v>443</v>
      </c>
      <c r="B5202" t="s">
        <v>444</v>
      </c>
      <c r="C5202" t="s">
        <v>85</v>
      </c>
      <c r="D5202">
        <v>103</v>
      </c>
      <c r="E5202" t="s">
        <v>86</v>
      </c>
      <c r="F5202" t="s">
        <v>87</v>
      </c>
      <c r="G5202" t="s">
        <v>88</v>
      </c>
      <c r="H5202" t="s">
        <v>89</v>
      </c>
      <c r="I5202" t="s">
        <v>158</v>
      </c>
      <c r="J5202" t="s">
        <v>91</v>
      </c>
      <c r="K5202" t="s">
        <v>159</v>
      </c>
      <c r="L5202">
        <v>1800</v>
      </c>
      <c r="M5202">
        <v>1167023</v>
      </c>
      <c r="N5202">
        <v>189220</v>
      </c>
      <c r="O5202">
        <v>27242</v>
      </c>
      <c r="P5202">
        <v>124120</v>
      </c>
      <c r="Q5202" t="s">
        <v>93</v>
      </c>
      <c r="R5202">
        <v>495827</v>
      </c>
    </row>
    <row r="5203" spans="1:18" x14ac:dyDescent="0.25">
      <c r="A5203" t="s">
        <v>443</v>
      </c>
      <c r="B5203" t="s">
        <v>444</v>
      </c>
      <c r="C5203" t="s">
        <v>85</v>
      </c>
      <c r="D5203">
        <v>103</v>
      </c>
      <c r="E5203" t="s">
        <v>86</v>
      </c>
      <c r="F5203" t="s">
        <v>87</v>
      </c>
      <c r="G5203" t="s">
        <v>88</v>
      </c>
      <c r="H5203" t="s">
        <v>89</v>
      </c>
      <c r="I5203" t="s">
        <v>160</v>
      </c>
      <c r="J5203" t="s">
        <v>91</v>
      </c>
      <c r="K5203" t="s">
        <v>161</v>
      </c>
      <c r="L5203">
        <v>1050</v>
      </c>
      <c r="M5203">
        <v>1167023</v>
      </c>
      <c r="N5203">
        <v>189220</v>
      </c>
      <c r="O5203">
        <v>27242</v>
      </c>
      <c r="P5203">
        <v>124120</v>
      </c>
      <c r="Q5203" t="s">
        <v>93</v>
      </c>
      <c r="R5203">
        <v>495827</v>
      </c>
    </row>
    <row r="5204" spans="1:18" x14ac:dyDescent="0.25">
      <c r="A5204" t="s">
        <v>443</v>
      </c>
      <c r="B5204" t="s">
        <v>444</v>
      </c>
      <c r="C5204" t="s">
        <v>85</v>
      </c>
      <c r="D5204">
        <v>103</v>
      </c>
      <c r="E5204" t="s">
        <v>86</v>
      </c>
      <c r="F5204" t="s">
        <v>87</v>
      </c>
      <c r="G5204" t="s">
        <v>88</v>
      </c>
      <c r="H5204" t="s">
        <v>89</v>
      </c>
      <c r="I5204" t="s">
        <v>162</v>
      </c>
      <c r="J5204" t="s">
        <v>91</v>
      </c>
      <c r="K5204" t="s">
        <v>163</v>
      </c>
      <c r="L5204">
        <v>80</v>
      </c>
      <c r="M5204">
        <v>1167023</v>
      </c>
      <c r="N5204">
        <v>189220</v>
      </c>
      <c r="O5204">
        <v>27242</v>
      </c>
      <c r="P5204">
        <v>124120</v>
      </c>
      <c r="Q5204" t="s">
        <v>93</v>
      </c>
      <c r="R5204">
        <v>495827</v>
      </c>
    </row>
    <row r="5205" spans="1:18" x14ac:dyDescent="0.25">
      <c r="A5205" t="s">
        <v>443</v>
      </c>
      <c r="B5205" t="s">
        <v>444</v>
      </c>
      <c r="C5205" t="s">
        <v>85</v>
      </c>
      <c r="D5205">
        <v>103</v>
      </c>
      <c r="E5205" t="s">
        <v>86</v>
      </c>
      <c r="F5205" t="s">
        <v>87</v>
      </c>
      <c r="G5205" t="s">
        <v>88</v>
      </c>
      <c r="H5205" t="s">
        <v>89</v>
      </c>
      <c r="I5205" t="s">
        <v>164</v>
      </c>
      <c r="J5205" t="s">
        <v>91</v>
      </c>
      <c r="K5205" t="s">
        <v>165</v>
      </c>
      <c r="L5205">
        <v>3250</v>
      </c>
      <c r="M5205">
        <v>1167023</v>
      </c>
      <c r="N5205">
        <v>189220</v>
      </c>
      <c r="O5205">
        <v>27242</v>
      </c>
      <c r="P5205">
        <v>124120</v>
      </c>
      <c r="Q5205" t="s">
        <v>93</v>
      </c>
      <c r="R5205">
        <v>495827</v>
      </c>
    </row>
    <row r="5206" spans="1:18" x14ac:dyDescent="0.25">
      <c r="A5206" t="s">
        <v>443</v>
      </c>
      <c r="B5206" t="s">
        <v>444</v>
      </c>
      <c r="C5206" t="s">
        <v>85</v>
      </c>
      <c r="D5206">
        <v>103</v>
      </c>
      <c r="E5206" t="s">
        <v>86</v>
      </c>
      <c r="F5206" t="s">
        <v>87</v>
      </c>
      <c r="G5206" t="s">
        <v>88</v>
      </c>
      <c r="H5206" t="s">
        <v>89</v>
      </c>
      <c r="I5206" t="s">
        <v>166</v>
      </c>
      <c r="J5206" t="s">
        <v>91</v>
      </c>
      <c r="K5206" t="s">
        <v>167</v>
      </c>
      <c r="L5206">
        <v>0</v>
      </c>
      <c r="M5206">
        <v>1167023</v>
      </c>
      <c r="N5206">
        <v>189220</v>
      </c>
      <c r="O5206">
        <v>27242</v>
      </c>
      <c r="P5206">
        <v>124120</v>
      </c>
      <c r="Q5206" t="s">
        <v>93</v>
      </c>
      <c r="R5206">
        <v>495827</v>
      </c>
    </row>
    <row r="5207" spans="1:18" x14ac:dyDescent="0.25">
      <c r="A5207" t="s">
        <v>443</v>
      </c>
      <c r="B5207" t="s">
        <v>444</v>
      </c>
      <c r="C5207" t="s">
        <v>85</v>
      </c>
      <c r="D5207">
        <v>103</v>
      </c>
      <c r="E5207" t="s">
        <v>86</v>
      </c>
      <c r="F5207" t="s">
        <v>87</v>
      </c>
      <c r="G5207" t="s">
        <v>88</v>
      </c>
      <c r="H5207" t="s">
        <v>89</v>
      </c>
      <c r="I5207" t="s">
        <v>168</v>
      </c>
      <c r="J5207" t="s">
        <v>91</v>
      </c>
      <c r="K5207" t="s">
        <v>169</v>
      </c>
      <c r="L5207">
        <v>1512</v>
      </c>
      <c r="M5207">
        <v>1167023</v>
      </c>
      <c r="N5207">
        <v>189220</v>
      </c>
      <c r="O5207">
        <v>27242</v>
      </c>
      <c r="P5207">
        <v>124120</v>
      </c>
      <c r="Q5207" t="s">
        <v>93</v>
      </c>
      <c r="R5207">
        <v>495827</v>
      </c>
    </row>
    <row r="5208" spans="1:18" x14ac:dyDescent="0.25">
      <c r="A5208" t="s">
        <v>443</v>
      </c>
      <c r="B5208" t="s">
        <v>444</v>
      </c>
      <c r="C5208" t="s">
        <v>85</v>
      </c>
      <c r="D5208">
        <v>103</v>
      </c>
      <c r="E5208" t="s">
        <v>86</v>
      </c>
      <c r="F5208" t="s">
        <v>87</v>
      </c>
      <c r="G5208" t="s">
        <v>88</v>
      </c>
      <c r="H5208" t="s">
        <v>89</v>
      </c>
      <c r="I5208" t="s">
        <v>170</v>
      </c>
      <c r="J5208" t="s">
        <v>91</v>
      </c>
      <c r="K5208" t="s">
        <v>171</v>
      </c>
      <c r="L5208">
        <v>3196</v>
      </c>
      <c r="M5208">
        <v>1167023</v>
      </c>
      <c r="N5208">
        <v>189220</v>
      </c>
      <c r="O5208">
        <v>27242</v>
      </c>
      <c r="P5208">
        <v>124120</v>
      </c>
      <c r="Q5208" t="s">
        <v>93</v>
      </c>
      <c r="R5208">
        <v>495827</v>
      </c>
    </row>
    <row r="5209" spans="1:18" x14ac:dyDescent="0.25">
      <c r="A5209" t="s">
        <v>443</v>
      </c>
      <c r="B5209" t="s">
        <v>444</v>
      </c>
      <c r="C5209" t="s">
        <v>85</v>
      </c>
      <c r="D5209">
        <v>103</v>
      </c>
      <c r="E5209" t="s">
        <v>86</v>
      </c>
      <c r="F5209" t="s">
        <v>87</v>
      </c>
      <c r="G5209" t="s">
        <v>88</v>
      </c>
      <c r="H5209" t="s">
        <v>89</v>
      </c>
      <c r="I5209" t="s">
        <v>172</v>
      </c>
      <c r="J5209" t="s">
        <v>91</v>
      </c>
      <c r="K5209" t="s">
        <v>173</v>
      </c>
      <c r="L5209">
        <v>0</v>
      </c>
      <c r="M5209">
        <v>1167023</v>
      </c>
      <c r="N5209">
        <v>189220</v>
      </c>
      <c r="O5209">
        <v>27242</v>
      </c>
      <c r="P5209">
        <v>124120</v>
      </c>
      <c r="Q5209" t="s">
        <v>93</v>
      </c>
      <c r="R5209">
        <v>495827</v>
      </c>
    </row>
    <row r="5210" spans="1:18" x14ac:dyDescent="0.25">
      <c r="A5210" t="s">
        <v>443</v>
      </c>
      <c r="B5210" t="s">
        <v>444</v>
      </c>
      <c r="C5210" t="s">
        <v>85</v>
      </c>
      <c r="D5210">
        <v>103</v>
      </c>
      <c r="E5210" t="s">
        <v>86</v>
      </c>
      <c r="F5210" t="s">
        <v>87</v>
      </c>
      <c r="G5210" t="s">
        <v>88</v>
      </c>
      <c r="H5210" t="s">
        <v>89</v>
      </c>
      <c r="I5210" t="s">
        <v>174</v>
      </c>
      <c r="J5210" t="s">
        <v>91</v>
      </c>
      <c r="K5210" t="s">
        <v>175</v>
      </c>
      <c r="L5210">
        <v>0</v>
      </c>
      <c r="M5210">
        <v>1167023</v>
      </c>
      <c r="N5210">
        <v>189220</v>
      </c>
      <c r="O5210">
        <v>27242</v>
      </c>
      <c r="P5210">
        <v>124120</v>
      </c>
      <c r="Q5210" t="s">
        <v>93</v>
      </c>
      <c r="R5210">
        <v>495827</v>
      </c>
    </row>
    <row r="5211" spans="1:18" x14ac:dyDescent="0.25">
      <c r="A5211" t="s">
        <v>443</v>
      </c>
      <c r="B5211" t="s">
        <v>444</v>
      </c>
      <c r="C5211" t="s">
        <v>85</v>
      </c>
      <c r="D5211">
        <v>103</v>
      </c>
      <c r="E5211" t="s">
        <v>86</v>
      </c>
      <c r="F5211" t="s">
        <v>87</v>
      </c>
      <c r="G5211" t="s">
        <v>88</v>
      </c>
      <c r="H5211" t="s">
        <v>89</v>
      </c>
      <c r="I5211" t="s">
        <v>176</v>
      </c>
      <c r="J5211" t="s">
        <v>91</v>
      </c>
      <c r="K5211" t="s">
        <v>177</v>
      </c>
      <c r="L5211">
        <v>0</v>
      </c>
      <c r="M5211">
        <v>1167023</v>
      </c>
      <c r="N5211">
        <v>189220</v>
      </c>
      <c r="O5211">
        <v>27242</v>
      </c>
      <c r="P5211">
        <v>124120</v>
      </c>
      <c r="Q5211" t="s">
        <v>93</v>
      </c>
      <c r="R5211">
        <v>495827</v>
      </c>
    </row>
    <row r="5212" spans="1:18" x14ac:dyDescent="0.25">
      <c r="A5212" t="s">
        <v>443</v>
      </c>
      <c r="B5212" t="s">
        <v>444</v>
      </c>
      <c r="C5212" t="s">
        <v>85</v>
      </c>
      <c r="D5212">
        <v>103</v>
      </c>
      <c r="E5212" t="s">
        <v>86</v>
      </c>
      <c r="F5212" t="s">
        <v>87</v>
      </c>
      <c r="G5212" t="s">
        <v>88</v>
      </c>
      <c r="H5212" t="s">
        <v>89</v>
      </c>
      <c r="I5212" t="s">
        <v>178</v>
      </c>
      <c r="J5212" t="s">
        <v>91</v>
      </c>
      <c r="K5212" t="s">
        <v>179</v>
      </c>
      <c r="L5212">
        <v>4922</v>
      </c>
      <c r="M5212">
        <v>1167023</v>
      </c>
      <c r="N5212">
        <v>189220</v>
      </c>
      <c r="O5212">
        <v>27242</v>
      </c>
      <c r="P5212">
        <v>124120</v>
      </c>
      <c r="Q5212" t="s">
        <v>93</v>
      </c>
      <c r="R5212">
        <v>495827</v>
      </c>
    </row>
    <row r="5213" spans="1:18" x14ac:dyDescent="0.25">
      <c r="A5213" t="s">
        <v>443</v>
      </c>
      <c r="B5213" t="s">
        <v>444</v>
      </c>
      <c r="C5213" t="s">
        <v>85</v>
      </c>
      <c r="D5213">
        <v>103</v>
      </c>
      <c r="E5213" t="s">
        <v>86</v>
      </c>
      <c r="F5213" t="s">
        <v>87</v>
      </c>
      <c r="G5213" t="s">
        <v>88</v>
      </c>
      <c r="H5213" t="s">
        <v>89</v>
      </c>
      <c r="I5213" t="s">
        <v>180</v>
      </c>
      <c r="J5213" t="s">
        <v>91</v>
      </c>
      <c r="K5213" t="s">
        <v>181</v>
      </c>
      <c r="L5213">
        <v>50443</v>
      </c>
      <c r="M5213">
        <v>1167023</v>
      </c>
      <c r="N5213">
        <v>189220</v>
      </c>
      <c r="O5213">
        <v>27242</v>
      </c>
      <c r="P5213">
        <v>124120</v>
      </c>
      <c r="Q5213" t="s">
        <v>93</v>
      </c>
      <c r="R5213">
        <v>495827</v>
      </c>
    </row>
    <row r="5214" spans="1:18" x14ac:dyDescent="0.25">
      <c r="A5214" t="s">
        <v>443</v>
      </c>
      <c r="B5214" t="s">
        <v>444</v>
      </c>
      <c r="C5214" t="s">
        <v>85</v>
      </c>
      <c r="D5214">
        <v>103</v>
      </c>
      <c r="E5214" t="s">
        <v>86</v>
      </c>
      <c r="F5214" t="s">
        <v>87</v>
      </c>
      <c r="G5214" t="s">
        <v>88</v>
      </c>
      <c r="H5214" t="s">
        <v>89</v>
      </c>
      <c r="I5214" t="s">
        <v>182</v>
      </c>
      <c r="J5214" t="s">
        <v>91</v>
      </c>
      <c r="K5214" t="s">
        <v>183</v>
      </c>
      <c r="L5214">
        <v>0</v>
      </c>
      <c r="M5214">
        <v>1167023</v>
      </c>
      <c r="N5214">
        <v>189220</v>
      </c>
      <c r="O5214">
        <v>27242</v>
      </c>
      <c r="P5214">
        <v>124120</v>
      </c>
      <c r="Q5214" t="s">
        <v>93</v>
      </c>
      <c r="R5214">
        <v>495827</v>
      </c>
    </row>
    <row r="5215" spans="1:18" x14ac:dyDescent="0.25">
      <c r="A5215" t="s">
        <v>443</v>
      </c>
      <c r="B5215" t="s">
        <v>444</v>
      </c>
      <c r="C5215" t="s">
        <v>85</v>
      </c>
      <c r="D5215">
        <v>103</v>
      </c>
      <c r="E5215" t="s">
        <v>86</v>
      </c>
      <c r="F5215" t="s">
        <v>87</v>
      </c>
      <c r="G5215" t="s">
        <v>88</v>
      </c>
      <c r="H5215" t="s">
        <v>89</v>
      </c>
      <c r="I5215" t="s">
        <v>184</v>
      </c>
      <c r="J5215" t="s">
        <v>91</v>
      </c>
      <c r="K5215" t="s">
        <v>185</v>
      </c>
      <c r="L5215">
        <v>0</v>
      </c>
      <c r="M5215">
        <v>1167023</v>
      </c>
      <c r="N5215">
        <v>189220</v>
      </c>
      <c r="O5215">
        <v>27242</v>
      </c>
      <c r="P5215">
        <v>124120</v>
      </c>
      <c r="Q5215" t="s">
        <v>93</v>
      </c>
      <c r="R5215">
        <v>495827</v>
      </c>
    </row>
    <row r="5216" spans="1:18" x14ac:dyDescent="0.25">
      <c r="A5216" t="s">
        <v>443</v>
      </c>
      <c r="B5216" t="s">
        <v>444</v>
      </c>
      <c r="C5216" t="s">
        <v>85</v>
      </c>
      <c r="D5216">
        <v>103</v>
      </c>
      <c r="E5216" t="s">
        <v>86</v>
      </c>
      <c r="F5216" t="s">
        <v>87</v>
      </c>
      <c r="G5216" t="s">
        <v>88</v>
      </c>
      <c r="H5216" t="s">
        <v>89</v>
      </c>
      <c r="I5216" t="s">
        <v>186</v>
      </c>
      <c r="J5216" t="s">
        <v>91</v>
      </c>
      <c r="K5216" t="s">
        <v>187</v>
      </c>
      <c r="L5216">
        <v>0</v>
      </c>
      <c r="M5216">
        <v>1167023</v>
      </c>
      <c r="N5216">
        <v>189220</v>
      </c>
      <c r="O5216">
        <v>27242</v>
      </c>
      <c r="P5216">
        <v>124120</v>
      </c>
      <c r="Q5216" t="s">
        <v>93</v>
      </c>
      <c r="R5216">
        <v>495827</v>
      </c>
    </row>
    <row r="5217" spans="1:18" x14ac:dyDescent="0.25">
      <c r="A5217" t="s">
        <v>443</v>
      </c>
      <c r="B5217" t="s">
        <v>444</v>
      </c>
      <c r="C5217" t="s">
        <v>85</v>
      </c>
      <c r="D5217">
        <v>103</v>
      </c>
      <c r="E5217" t="s">
        <v>86</v>
      </c>
      <c r="F5217" t="s">
        <v>87</v>
      </c>
      <c r="G5217" t="s">
        <v>88</v>
      </c>
      <c r="H5217" t="s">
        <v>89</v>
      </c>
      <c r="I5217" t="s">
        <v>188</v>
      </c>
      <c r="J5217" t="s">
        <v>91</v>
      </c>
      <c r="K5217" t="s">
        <v>189</v>
      </c>
      <c r="L5217">
        <v>0</v>
      </c>
      <c r="M5217">
        <v>1167023</v>
      </c>
      <c r="N5217">
        <v>189220</v>
      </c>
      <c r="O5217">
        <v>27242</v>
      </c>
      <c r="P5217">
        <v>124120</v>
      </c>
      <c r="Q5217" t="s">
        <v>93</v>
      </c>
      <c r="R5217">
        <v>495827</v>
      </c>
    </row>
    <row r="5218" spans="1:18" x14ac:dyDescent="0.25">
      <c r="A5218" t="s">
        <v>443</v>
      </c>
      <c r="B5218" t="s">
        <v>444</v>
      </c>
      <c r="C5218" t="s">
        <v>85</v>
      </c>
      <c r="D5218">
        <v>103</v>
      </c>
      <c r="E5218" t="s">
        <v>86</v>
      </c>
      <c r="F5218" t="s">
        <v>87</v>
      </c>
      <c r="G5218" t="s">
        <v>88</v>
      </c>
      <c r="H5218" t="s">
        <v>89</v>
      </c>
      <c r="I5218" t="s">
        <v>190</v>
      </c>
      <c r="J5218" t="s">
        <v>91</v>
      </c>
      <c r="K5218" t="s">
        <v>191</v>
      </c>
      <c r="L5218">
        <v>8775</v>
      </c>
      <c r="M5218">
        <v>1167023</v>
      </c>
      <c r="N5218">
        <v>189220</v>
      </c>
      <c r="O5218">
        <v>27242</v>
      </c>
      <c r="P5218">
        <v>124120</v>
      </c>
      <c r="Q5218" t="s">
        <v>93</v>
      </c>
      <c r="R5218">
        <v>495827</v>
      </c>
    </row>
    <row r="5219" spans="1:18" x14ac:dyDescent="0.25">
      <c r="A5219" t="s">
        <v>443</v>
      </c>
      <c r="B5219" t="s">
        <v>444</v>
      </c>
      <c r="C5219" t="s">
        <v>85</v>
      </c>
      <c r="D5219">
        <v>103</v>
      </c>
      <c r="E5219" t="s">
        <v>86</v>
      </c>
      <c r="F5219" t="s">
        <v>87</v>
      </c>
      <c r="G5219" t="s">
        <v>88</v>
      </c>
      <c r="H5219" t="s">
        <v>89</v>
      </c>
      <c r="I5219" t="s">
        <v>192</v>
      </c>
      <c r="J5219" t="s">
        <v>91</v>
      </c>
      <c r="K5219" t="s">
        <v>193</v>
      </c>
      <c r="L5219">
        <v>5427</v>
      </c>
      <c r="M5219">
        <v>1167023</v>
      </c>
      <c r="N5219">
        <v>189220</v>
      </c>
      <c r="O5219">
        <v>27242</v>
      </c>
      <c r="P5219">
        <v>124120</v>
      </c>
      <c r="Q5219" t="s">
        <v>93</v>
      </c>
      <c r="R5219">
        <v>495827</v>
      </c>
    </row>
    <row r="5220" spans="1:18" x14ac:dyDescent="0.25">
      <c r="A5220" t="s">
        <v>443</v>
      </c>
      <c r="B5220" t="s">
        <v>444</v>
      </c>
      <c r="C5220" t="s">
        <v>85</v>
      </c>
      <c r="D5220">
        <v>103</v>
      </c>
      <c r="E5220" t="s">
        <v>86</v>
      </c>
      <c r="F5220" t="s">
        <v>87</v>
      </c>
      <c r="G5220" t="s">
        <v>88</v>
      </c>
      <c r="H5220" t="s">
        <v>89</v>
      </c>
      <c r="I5220" t="s">
        <v>194</v>
      </c>
      <c r="J5220" t="s">
        <v>91</v>
      </c>
      <c r="K5220" t="s">
        <v>195</v>
      </c>
      <c r="L5220">
        <v>32470</v>
      </c>
      <c r="M5220">
        <v>1167023</v>
      </c>
      <c r="N5220">
        <v>189220</v>
      </c>
      <c r="O5220">
        <v>27242</v>
      </c>
      <c r="P5220">
        <v>124120</v>
      </c>
      <c r="Q5220" t="s">
        <v>93</v>
      </c>
      <c r="R5220">
        <v>495827</v>
      </c>
    </row>
    <row r="5221" spans="1:18" x14ac:dyDescent="0.25">
      <c r="A5221" t="s">
        <v>443</v>
      </c>
      <c r="B5221" t="s">
        <v>444</v>
      </c>
      <c r="C5221" t="s">
        <v>85</v>
      </c>
      <c r="D5221">
        <v>103</v>
      </c>
      <c r="E5221" t="s">
        <v>86</v>
      </c>
      <c r="F5221" t="s">
        <v>87</v>
      </c>
      <c r="G5221" t="s">
        <v>88</v>
      </c>
      <c r="H5221" t="s">
        <v>89</v>
      </c>
      <c r="I5221" t="s">
        <v>196</v>
      </c>
      <c r="J5221" t="s">
        <v>91</v>
      </c>
      <c r="K5221" t="s">
        <v>197</v>
      </c>
      <c r="L5221">
        <v>52315</v>
      </c>
      <c r="M5221">
        <v>1167023</v>
      </c>
      <c r="N5221">
        <v>189220</v>
      </c>
      <c r="O5221">
        <v>27242</v>
      </c>
      <c r="P5221">
        <v>124120</v>
      </c>
      <c r="Q5221" t="s">
        <v>93</v>
      </c>
      <c r="R5221">
        <v>495827</v>
      </c>
    </row>
    <row r="5222" spans="1:18" x14ac:dyDescent="0.25">
      <c r="A5222" t="s">
        <v>443</v>
      </c>
      <c r="B5222" t="s">
        <v>444</v>
      </c>
      <c r="C5222" t="s">
        <v>85</v>
      </c>
      <c r="D5222">
        <v>103</v>
      </c>
      <c r="E5222" t="s">
        <v>86</v>
      </c>
      <c r="F5222" t="s">
        <v>87</v>
      </c>
      <c r="G5222" t="s">
        <v>88</v>
      </c>
      <c r="H5222" t="s">
        <v>89</v>
      </c>
      <c r="I5222" t="s">
        <v>198</v>
      </c>
      <c r="J5222" t="s">
        <v>91</v>
      </c>
      <c r="K5222" t="s">
        <v>199</v>
      </c>
      <c r="L5222">
        <v>0</v>
      </c>
      <c r="M5222">
        <v>1167023</v>
      </c>
      <c r="N5222">
        <v>189220</v>
      </c>
      <c r="O5222">
        <v>27242</v>
      </c>
      <c r="P5222">
        <v>124120</v>
      </c>
      <c r="Q5222" t="s">
        <v>93</v>
      </c>
      <c r="R5222">
        <v>495827</v>
      </c>
    </row>
    <row r="5223" spans="1:18" x14ac:dyDescent="0.25">
      <c r="A5223" t="s">
        <v>443</v>
      </c>
      <c r="B5223" t="s">
        <v>444</v>
      </c>
      <c r="C5223" t="s">
        <v>85</v>
      </c>
      <c r="D5223">
        <v>103</v>
      </c>
      <c r="E5223" t="s">
        <v>86</v>
      </c>
      <c r="F5223" t="s">
        <v>87</v>
      </c>
      <c r="G5223" t="s">
        <v>88</v>
      </c>
      <c r="H5223" t="s">
        <v>89</v>
      </c>
      <c r="I5223" t="s">
        <v>200</v>
      </c>
      <c r="J5223" t="s">
        <v>91</v>
      </c>
      <c r="K5223" t="s">
        <v>201</v>
      </c>
      <c r="L5223">
        <v>15296</v>
      </c>
      <c r="M5223">
        <v>1167023</v>
      </c>
      <c r="N5223">
        <v>189220</v>
      </c>
      <c r="O5223">
        <v>27242</v>
      </c>
      <c r="P5223">
        <v>124120</v>
      </c>
      <c r="Q5223" t="s">
        <v>93</v>
      </c>
      <c r="R5223">
        <v>495827</v>
      </c>
    </row>
    <row r="5224" spans="1:18" x14ac:dyDescent="0.25">
      <c r="A5224" t="s">
        <v>443</v>
      </c>
      <c r="B5224" t="s">
        <v>444</v>
      </c>
      <c r="C5224" t="s">
        <v>85</v>
      </c>
      <c r="D5224">
        <v>103</v>
      </c>
      <c r="E5224" t="s">
        <v>86</v>
      </c>
      <c r="F5224" t="s">
        <v>87</v>
      </c>
      <c r="G5224" t="s">
        <v>88</v>
      </c>
      <c r="H5224" t="s">
        <v>89</v>
      </c>
      <c r="I5224" t="s">
        <v>202</v>
      </c>
      <c r="J5224" t="s">
        <v>91</v>
      </c>
      <c r="K5224" t="s">
        <v>203</v>
      </c>
      <c r="L5224">
        <v>2297</v>
      </c>
      <c r="M5224">
        <v>1167023</v>
      </c>
      <c r="N5224">
        <v>189220</v>
      </c>
      <c r="O5224">
        <v>27242</v>
      </c>
      <c r="P5224">
        <v>124120</v>
      </c>
      <c r="Q5224" t="s">
        <v>93</v>
      </c>
      <c r="R5224">
        <v>495827</v>
      </c>
    </row>
    <row r="5225" spans="1:18" x14ac:dyDescent="0.25">
      <c r="A5225" t="s">
        <v>443</v>
      </c>
      <c r="B5225" t="s">
        <v>444</v>
      </c>
      <c r="C5225" t="s">
        <v>85</v>
      </c>
      <c r="D5225">
        <v>103</v>
      </c>
      <c r="E5225" t="s">
        <v>86</v>
      </c>
      <c r="F5225" t="s">
        <v>87</v>
      </c>
      <c r="G5225" t="s">
        <v>88</v>
      </c>
      <c r="H5225" t="s">
        <v>89</v>
      </c>
      <c r="I5225" t="s">
        <v>204</v>
      </c>
      <c r="J5225" t="s">
        <v>91</v>
      </c>
      <c r="K5225" t="s">
        <v>205</v>
      </c>
      <c r="L5225">
        <v>0</v>
      </c>
      <c r="M5225">
        <v>1167023</v>
      </c>
      <c r="N5225">
        <v>189220</v>
      </c>
      <c r="O5225">
        <v>27242</v>
      </c>
      <c r="P5225">
        <v>124120</v>
      </c>
      <c r="Q5225" t="s">
        <v>93</v>
      </c>
      <c r="R5225">
        <v>495827</v>
      </c>
    </row>
    <row r="5226" spans="1:18" x14ac:dyDescent="0.25">
      <c r="A5226" t="s">
        <v>443</v>
      </c>
      <c r="B5226" t="s">
        <v>444</v>
      </c>
      <c r="C5226" t="s">
        <v>85</v>
      </c>
      <c r="D5226">
        <v>103</v>
      </c>
      <c r="E5226" t="s">
        <v>86</v>
      </c>
      <c r="F5226" t="s">
        <v>87</v>
      </c>
      <c r="G5226" t="s">
        <v>88</v>
      </c>
      <c r="H5226" t="s">
        <v>89</v>
      </c>
      <c r="I5226" t="s">
        <v>206</v>
      </c>
      <c r="J5226" t="s">
        <v>91</v>
      </c>
      <c r="K5226" t="s">
        <v>207</v>
      </c>
      <c r="L5226">
        <v>2800</v>
      </c>
      <c r="M5226">
        <v>1167023</v>
      </c>
      <c r="N5226">
        <v>189220</v>
      </c>
      <c r="O5226">
        <v>27242</v>
      </c>
      <c r="P5226">
        <v>124120</v>
      </c>
      <c r="Q5226" t="s">
        <v>93</v>
      </c>
      <c r="R5226">
        <v>495827</v>
      </c>
    </row>
    <row r="5227" spans="1:18" x14ac:dyDescent="0.25">
      <c r="A5227" t="s">
        <v>443</v>
      </c>
      <c r="B5227" t="s">
        <v>444</v>
      </c>
      <c r="C5227" t="s">
        <v>85</v>
      </c>
      <c r="D5227">
        <v>103</v>
      </c>
      <c r="E5227" t="s">
        <v>86</v>
      </c>
      <c r="F5227" t="s">
        <v>87</v>
      </c>
      <c r="G5227" t="s">
        <v>88</v>
      </c>
      <c r="H5227" t="s">
        <v>89</v>
      </c>
      <c r="I5227" t="s">
        <v>208</v>
      </c>
      <c r="J5227" t="s">
        <v>91</v>
      </c>
      <c r="K5227" t="s">
        <v>209</v>
      </c>
      <c r="L5227">
        <v>540</v>
      </c>
      <c r="M5227">
        <v>1167023</v>
      </c>
      <c r="N5227">
        <v>189220</v>
      </c>
      <c r="O5227">
        <v>27242</v>
      </c>
      <c r="P5227">
        <v>124120</v>
      </c>
      <c r="Q5227" t="s">
        <v>93</v>
      </c>
      <c r="R5227">
        <v>495827</v>
      </c>
    </row>
    <row r="5228" spans="1:18" x14ac:dyDescent="0.25">
      <c r="A5228" t="s">
        <v>443</v>
      </c>
      <c r="B5228" t="s">
        <v>444</v>
      </c>
      <c r="C5228" t="s">
        <v>85</v>
      </c>
      <c r="D5228">
        <v>103</v>
      </c>
      <c r="E5228" t="s">
        <v>86</v>
      </c>
      <c r="F5228" t="s">
        <v>87</v>
      </c>
      <c r="G5228" t="s">
        <v>88</v>
      </c>
      <c r="H5228" t="s">
        <v>89</v>
      </c>
      <c r="I5228" t="s">
        <v>210</v>
      </c>
      <c r="J5228" t="s">
        <v>91</v>
      </c>
      <c r="K5228" t="s">
        <v>211</v>
      </c>
      <c r="L5228">
        <v>9875</v>
      </c>
      <c r="M5228">
        <v>1167023</v>
      </c>
      <c r="N5228">
        <v>189220</v>
      </c>
      <c r="O5228">
        <v>27242</v>
      </c>
      <c r="P5228">
        <v>124120</v>
      </c>
      <c r="Q5228" t="s">
        <v>93</v>
      </c>
      <c r="R5228">
        <v>495827</v>
      </c>
    </row>
    <row r="5229" spans="1:18" x14ac:dyDescent="0.25">
      <c r="A5229" t="s">
        <v>443</v>
      </c>
      <c r="B5229" t="s">
        <v>444</v>
      </c>
      <c r="C5229" t="s">
        <v>85</v>
      </c>
      <c r="D5229">
        <v>103</v>
      </c>
      <c r="E5229" t="s">
        <v>86</v>
      </c>
      <c r="F5229" t="s">
        <v>87</v>
      </c>
      <c r="G5229" t="s">
        <v>88</v>
      </c>
      <c r="H5229" t="s">
        <v>89</v>
      </c>
      <c r="I5229" t="s">
        <v>212</v>
      </c>
      <c r="J5229" t="s">
        <v>91</v>
      </c>
      <c r="K5229" t="s">
        <v>213</v>
      </c>
      <c r="L5229">
        <v>900</v>
      </c>
      <c r="M5229">
        <v>1167023</v>
      </c>
      <c r="N5229">
        <v>189220</v>
      </c>
      <c r="O5229">
        <v>27242</v>
      </c>
      <c r="P5229">
        <v>124120</v>
      </c>
      <c r="Q5229" t="s">
        <v>93</v>
      </c>
      <c r="R5229">
        <v>495827</v>
      </c>
    </row>
    <row r="5230" spans="1:18" x14ac:dyDescent="0.25">
      <c r="A5230" t="s">
        <v>443</v>
      </c>
      <c r="B5230" t="s">
        <v>444</v>
      </c>
      <c r="C5230" t="s">
        <v>85</v>
      </c>
      <c r="D5230">
        <v>103</v>
      </c>
      <c r="E5230" t="s">
        <v>86</v>
      </c>
      <c r="F5230" t="s">
        <v>87</v>
      </c>
      <c r="G5230" t="s">
        <v>88</v>
      </c>
      <c r="H5230" t="s">
        <v>89</v>
      </c>
      <c r="I5230" t="s">
        <v>214</v>
      </c>
      <c r="J5230" t="s">
        <v>91</v>
      </c>
      <c r="K5230" t="s">
        <v>215</v>
      </c>
      <c r="L5230">
        <v>52413</v>
      </c>
      <c r="M5230">
        <v>1167023</v>
      </c>
      <c r="N5230">
        <v>189220</v>
      </c>
      <c r="O5230">
        <v>27242</v>
      </c>
      <c r="P5230">
        <v>124120</v>
      </c>
      <c r="Q5230" t="s">
        <v>93</v>
      </c>
      <c r="R5230">
        <v>495827</v>
      </c>
    </row>
    <row r="5231" spans="1:18" x14ac:dyDescent="0.25">
      <c r="A5231" t="s">
        <v>443</v>
      </c>
      <c r="B5231" t="s">
        <v>444</v>
      </c>
      <c r="C5231" t="s">
        <v>85</v>
      </c>
      <c r="D5231">
        <v>103</v>
      </c>
      <c r="E5231" t="s">
        <v>86</v>
      </c>
      <c r="F5231" t="s">
        <v>87</v>
      </c>
      <c r="G5231" t="s">
        <v>88</v>
      </c>
      <c r="H5231" t="s">
        <v>89</v>
      </c>
      <c r="I5231" t="s">
        <v>216</v>
      </c>
      <c r="J5231" t="s">
        <v>91</v>
      </c>
      <c r="K5231" t="s">
        <v>217</v>
      </c>
      <c r="L5231">
        <v>2965</v>
      </c>
      <c r="M5231">
        <v>1167023</v>
      </c>
      <c r="N5231">
        <v>189220</v>
      </c>
      <c r="O5231">
        <v>27242</v>
      </c>
      <c r="P5231">
        <v>124120</v>
      </c>
      <c r="Q5231" t="s">
        <v>93</v>
      </c>
      <c r="R5231">
        <v>495827</v>
      </c>
    </row>
    <row r="5232" spans="1:18" x14ac:dyDescent="0.25">
      <c r="A5232" t="s">
        <v>443</v>
      </c>
      <c r="B5232" t="s">
        <v>444</v>
      </c>
      <c r="C5232" t="s">
        <v>85</v>
      </c>
      <c r="D5232">
        <v>103</v>
      </c>
      <c r="E5232" t="s">
        <v>86</v>
      </c>
      <c r="F5232" t="s">
        <v>87</v>
      </c>
      <c r="G5232" t="s">
        <v>88</v>
      </c>
      <c r="H5232" t="s">
        <v>89</v>
      </c>
      <c r="I5232" t="s">
        <v>218</v>
      </c>
      <c r="J5232" t="s">
        <v>91</v>
      </c>
      <c r="K5232" t="s">
        <v>219</v>
      </c>
      <c r="L5232">
        <v>0</v>
      </c>
      <c r="M5232">
        <v>1167023</v>
      </c>
      <c r="N5232">
        <v>189220</v>
      </c>
      <c r="O5232">
        <v>27242</v>
      </c>
      <c r="P5232">
        <v>124120</v>
      </c>
      <c r="Q5232" t="s">
        <v>93</v>
      </c>
      <c r="R5232">
        <v>495827</v>
      </c>
    </row>
    <row r="5233" spans="1:18" x14ac:dyDescent="0.25">
      <c r="A5233" t="s">
        <v>443</v>
      </c>
      <c r="B5233" t="s">
        <v>444</v>
      </c>
      <c r="C5233" t="s">
        <v>85</v>
      </c>
      <c r="D5233">
        <v>103</v>
      </c>
      <c r="E5233" t="s">
        <v>86</v>
      </c>
      <c r="F5233" t="s">
        <v>87</v>
      </c>
      <c r="G5233" t="s">
        <v>88</v>
      </c>
      <c r="H5233" t="s">
        <v>89</v>
      </c>
      <c r="I5233" t="s">
        <v>220</v>
      </c>
      <c r="J5233" t="s">
        <v>91</v>
      </c>
      <c r="K5233" t="s">
        <v>221</v>
      </c>
      <c r="L5233">
        <v>3196</v>
      </c>
      <c r="M5233">
        <v>1167023</v>
      </c>
      <c r="N5233">
        <v>189220</v>
      </c>
      <c r="O5233">
        <v>27242</v>
      </c>
      <c r="P5233">
        <v>124120</v>
      </c>
      <c r="Q5233" t="s">
        <v>93</v>
      </c>
      <c r="R5233">
        <v>495827</v>
      </c>
    </row>
    <row r="5234" spans="1:18" x14ac:dyDescent="0.25">
      <c r="A5234" t="s">
        <v>443</v>
      </c>
      <c r="B5234" t="s">
        <v>444</v>
      </c>
      <c r="C5234" t="s">
        <v>85</v>
      </c>
      <c r="D5234">
        <v>103</v>
      </c>
      <c r="E5234" t="s">
        <v>86</v>
      </c>
      <c r="F5234" t="s">
        <v>87</v>
      </c>
      <c r="G5234" t="s">
        <v>88</v>
      </c>
      <c r="H5234" t="s">
        <v>89</v>
      </c>
      <c r="I5234" t="s">
        <v>222</v>
      </c>
      <c r="J5234" t="s">
        <v>91</v>
      </c>
      <c r="K5234" t="s">
        <v>223</v>
      </c>
      <c r="L5234">
        <v>1460</v>
      </c>
      <c r="M5234">
        <v>1167023</v>
      </c>
      <c r="N5234">
        <v>189220</v>
      </c>
      <c r="O5234">
        <v>27242</v>
      </c>
      <c r="P5234">
        <v>124120</v>
      </c>
      <c r="Q5234" t="s">
        <v>93</v>
      </c>
      <c r="R5234">
        <v>495827</v>
      </c>
    </row>
    <row r="5235" spans="1:18" x14ac:dyDescent="0.25">
      <c r="A5235" t="s">
        <v>443</v>
      </c>
      <c r="B5235" t="s">
        <v>444</v>
      </c>
      <c r="C5235" t="s">
        <v>85</v>
      </c>
      <c r="D5235">
        <v>103</v>
      </c>
      <c r="E5235" t="s">
        <v>86</v>
      </c>
      <c r="F5235" t="s">
        <v>87</v>
      </c>
      <c r="G5235" t="s">
        <v>88</v>
      </c>
      <c r="H5235" t="s">
        <v>89</v>
      </c>
      <c r="I5235" t="s">
        <v>224</v>
      </c>
      <c r="J5235" t="s">
        <v>91</v>
      </c>
      <c r="K5235" t="s">
        <v>225</v>
      </c>
      <c r="L5235">
        <v>3825</v>
      </c>
      <c r="M5235">
        <v>1167023</v>
      </c>
      <c r="N5235">
        <v>189220</v>
      </c>
      <c r="O5235">
        <v>27242</v>
      </c>
      <c r="P5235">
        <v>124120</v>
      </c>
      <c r="Q5235" t="s">
        <v>93</v>
      </c>
      <c r="R5235">
        <v>495827</v>
      </c>
    </row>
    <row r="5236" spans="1:18" x14ac:dyDescent="0.25">
      <c r="A5236" t="s">
        <v>443</v>
      </c>
      <c r="B5236" t="s">
        <v>444</v>
      </c>
      <c r="C5236" t="s">
        <v>85</v>
      </c>
      <c r="D5236">
        <v>103</v>
      </c>
      <c r="E5236" t="s">
        <v>86</v>
      </c>
      <c r="F5236" t="s">
        <v>87</v>
      </c>
      <c r="G5236" t="s">
        <v>88</v>
      </c>
      <c r="H5236" t="s">
        <v>89</v>
      </c>
      <c r="I5236" t="s">
        <v>226</v>
      </c>
      <c r="J5236" t="s">
        <v>91</v>
      </c>
      <c r="K5236" t="s">
        <v>227</v>
      </c>
      <c r="L5236">
        <v>1600</v>
      </c>
      <c r="M5236">
        <v>1167023</v>
      </c>
      <c r="N5236">
        <v>189220</v>
      </c>
      <c r="O5236">
        <v>27242</v>
      </c>
      <c r="P5236">
        <v>124120</v>
      </c>
      <c r="Q5236" t="s">
        <v>93</v>
      </c>
      <c r="R5236">
        <v>495827</v>
      </c>
    </row>
    <row r="5237" spans="1:18" x14ac:dyDescent="0.25">
      <c r="A5237" t="s">
        <v>443</v>
      </c>
      <c r="B5237" t="s">
        <v>444</v>
      </c>
      <c r="C5237" t="s">
        <v>85</v>
      </c>
      <c r="D5237">
        <v>103</v>
      </c>
      <c r="E5237" t="s">
        <v>86</v>
      </c>
      <c r="F5237" t="s">
        <v>87</v>
      </c>
      <c r="G5237" t="s">
        <v>88</v>
      </c>
      <c r="H5237" t="s">
        <v>89</v>
      </c>
      <c r="I5237" t="s">
        <v>228</v>
      </c>
      <c r="J5237" t="s">
        <v>91</v>
      </c>
      <c r="K5237" t="s">
        <v>229</v>
      </c>
      <c r="L5237">
        <v>0</v>
      </c>
      <c r="M5237">
        <v>1167023</v>
      </c>
      <c r="N5237">
        <v>189220</v>
      </c>
      <c r="O5237">
        <v>27242</v>
      </c>
      <c r="P5237">
        <v>124120</v>
      </c>
      <c r="Q5237" t="s">
        <v>93</v>
      </c>
      <c r="R5237">
        <v>495827</v>
      </c>
    </row>
    <row r="5238" spans="1:18" x14ac:dyDescent="0.25">
      <c r="A5238" t="s">
        <v>443</v>
      </c>
      <c r="B5238" t="s">
        <v>444</v>
      </c>
      <c r="C5238" t="s">
        <v>85</v>
      </c>
      <c r="D5238">
        <v>103</v>
      </c>
      <c r="E5238" t="s">
        <v>86</v>
      </c>
      <c r="F5238" t="s">
        <v>87</v>
      </c>
      <c r="G5238" t="s">
        <v>88</v>
      </c>
      <c r="H5238" t="s">
        <v>89</v>
      </c>
      <c r="I5238" t="s">
        <v>230</v>
      </c>
      <c r="J5238" t="s">
        <v>91</v>
      </c>
      <c r="K5238" t="s">
        <v>231</v>
      </c>
      <c r="L5238">
        <v>1534</v>
      </c>
      <c r="M5238">
        <v>1167023</v>
      </c>
      <c r="N5238">
        <v>189220</v>
      </c>
      <c r="O5238">
        <v>27242</v>
      </c>
      <c r="P5238">
        <v>124120</v>
      </c>
      <c r="Q5238" t="s">
        <v>93</v>
      </c>
      <c r="R5238">
        <v>495827</v>
      </c>
    </row>
    <row r="5239" spans="1:18" x14ac:dyDescent="0.25">
      <c r="A5239" t="s">
        <v>443</v>
      </c>
      <c r="B5239" t="s">
        <v>444</v>
      </c>
      <c r="C5239" t="s">
        <v>85</v>
      </c>
      <c r="D5239">
        <v>103</v>
      </c>
      <c r="E5239" t="s">
        <v>86</v>
      </c>
      <c r="F5239" t="s">
        <v>87</v>
      </c>
      <c r="G5239" t="s">
        <v>88</v>
      </c>
      <c r="H5239" t="s">
        <v>89</v>
      </c>
      <c r="I5239" t="s">
        <v>232</v>
      </c>
      <c r="J5239" t="s">
        <v>91</v>
      </c>
      <c r="K5239" t="s">
        <v>233</v>
      </c>
      <c r="L5239">
        <v>20056</v>
      </c>
      <c r="M5239">
        <v>1167023</v>
      </c>
      <c r="N5239">
        <v>189220</v>
      </c>
      <c r="O5239">
        <v>27242</v>
      </c>
      <c r="P5239">
        <v>124120</v>
      </c>
      <c r="Q5239" t="s">
        <v>93</v>
      </c>
      <c r="R5239">
        <v>495827</v>
      </c>
    </row>
    <row r="5240" spans="1:18" x14ac:dyDescent="0.25">
      <c r="A5240" t="s">
        <v>443</v>
      </c>
      <c r="B5240" t="s">
        <v>444</v>
      </c>
      <c r="C5240" t="s">
        <v>85</v>
      </c>
      <c r="D5240">
        <v>103</v>
      </c>
      <c r="E5240" t="s">
        <v>86</v>
      </c>
      <c r="F5240" t="s">
        <v>87</v>
      </c>
      <c r="G5240" t="s">
        <v>88</v>
      </c>
      <c r="H5240" t="s">
        <v>89</v>
      </c>
      <c r="I5240" t="s">
        <v>234</v>
      </c>
      <c r="J5240" t="s">
        <v>91</v>
      </c>
      <c r="K5240" t="s">
        <v>235</v>
      </c>
      <c r="L5240">
        <v>0</v>
      </c>
      <c r="M5240">
        <v>1167023</v>
      </c>
      <c r="N5240">
        <v>189220</v>
      </c>
      <c r="O5240">
        <v>27242</v>
      </c>
      <c r="P5240">
        <v>124120</v>
      </c>
      <c r="Q5240" t="s">
        <v>93</v>
      </c>
      <c r="R5240">
        <v>495827</v>
      </c>
    </row>
    <row r="5241" spans="1:18" x14ac:dyDescent="0.25">
      <c r="A5241" t="s">
        <v>443</v>
      </c>
      <c r="B5241" t="s">
        <v>444</v>
      </c>
      <c r="C5241" t="s">
        <v>85</v>
      </c>
      <c r="D5241">
        <v>103</v>
      </c>
      <c r="E5241" t="s">
        <v>86</v>
      </c>
      <c r="F5241" t="s">
        <v>87</v>
      </c>
      <c r="G5241" t="s">
        <v>88</v>
      </c>
      <c r="H5241" t="s">
        <v>89</v>
      </c>
      <c r="I5241" t="s">
        <v>236</v>
      </c>
      <c r="J5241" t="s">
        <v>91</v>
      </c>
      <c r="K5241" t="s">
        <v>237</v>
      </c>
      <c r="L5241">
        <v>0</v>
      </c>
      <c r="M5241">
        <v>1167023</v>
      </c>
      <c r="N5241">
        <v>189220</v>
      </c>
      <c r="O5241">
        <v>27242</v>
      </c>
      <c r="P5241">
        <v>124120</v>
      </c>
      <c r="Q5241" t="s">
        <v>93</v>
      </c>
      <c r="R5241">
        <v>495827</v>
      </c>
    </row>
    <row r="5242" spans="1:18" x14ac:dyDescent="0.25">
      <c r="A5242" t="s">
        <v>443</v>
      </c>
      <c r="B5242" t="s">
        <v>444</v>
      </c>
      <c r="C5242" t="s">
        <v>85</v>
      </c>
      <c r="D5242">
        <v>103</v>
      </c>
      <c r="E5242" t="s">
        <v>86</v>
      </c>
      <c r="F5242" t="s">
        <v>87</v>
      </c>
      <c r="G5242" t="s">
        <v>88</v>
      </c>
      <c r="H5242" t="s">
        <v>89</v>
      </c>
      <c r="I5242" t="s">
        <v>128</v>
      </c>
      <c r="J5242" t="s">
        <v>91</v>
      </c>
      <c r="K5242" t="s">
        <v>129</v>
      </c>
      <c r="L5242">
        <v>33736</v>
      </c>
      <c r="M5242">
        <v>1167023</v>
      </c>
      <c r="N5242">
        <v>189220</v>
      </c>
      <c r="O5242">
        <v>27242</v>
      </c>
      <c r="P5242">
        <v>124120</v>
      </c>
      <c r="Q5242" t="s">
        <v>93</v>
      </c>
      <c r="R5242">
        <v>495827</v>
      </c>
    </row>
    <row r="5243" spans="1:18" x14ac:dyDescent="0.25">
      <c r="A5243" t="s">
        <v>443</v>
      </c>
      <c r="B5243" t="s">
        <v>444</v>
      </c>
      <c r="C5243" t="s">
        <v>85</v>
      </c>
      <c r="D5243">
        <v>103</v>
      </c>
      <c r="E5243" t="s">
        <v>86</v>
      </c>
      <c r="F5243" t="s">
        <v>87</v>
      </c>
      <c r="G5243" t="s">
        <v>88</v>
      </c>
      <c r="H5243" t="s">
        <v>89</v>
      </c>
      <c r="I5243" t="s">
        <v>130</v>
      </c>
      <c r="J5243" t="s">
        <v>91</v>
      </c>
      <c r="K5243" t="s">
        <v>131</v>
      </c>
      <c r="L5243">
        <v>645</v>
      </c>
      <c r="M5243">
        <v>1167023</v>
      </c>
      <c r="N5243">
        <v>189220</v>
      </c>
      <c r="O5243">
        <v>27242</v>
      </c>
      <c r="P5243">
        <v>124120</v>
      </c>
      <c r="Q5243" t="s">
        <v>93</v>
      </c>
      <c r="R5243">
        <v>495827</v>
      </c>
    </row>
    <row r="5244" spans="1:18" x14ac:dyDescent="0.25">
      <c r="A5244" t="s">
        <v>443</v>
      </c>
      <c r="B5244" t="s">
        <v>444</v>
      </c>
      <c r="C5244" t="s">
        <v>85</v>
      </c>
      <c r="D5244">
        <v>103</v>
      </c>
      <c r="E5244" t="s">
        <v>86</v>
      </c>
      <c r="F5244" t="s">
        <v>87</v>
      </c>
      <c r="G5244" t="s">
        <v>88</v>
      </c>
      <c r="H5244" t="s">
        <v>89</v>
      </c>
      <c r="I5244" t="s">
        <v>130</v>
      </c>
      <c r="J5244" t="s">
        <v>91</v>
      </c>
      <c r="K5244" t="s">
        <v>131</v>
      </c>
      <c r="L5244">
        <v>1200</v>
      </c>
      <c r="M5244">
        <v>1167023</v>
      </c>
      <c r="N5244">
        <v>189220</v>
      </c>
      <c r="O5244">
        <v>27242</v>
      </c>
      <c r="P5244">
        <v>124120</v>
      </c>
      <c r="Q5244" t="s">
        <v>93</v>
      </c>
      <c r="R5244">
        <v>495827</v>
      </c>
    </row>
    <row r="5245" spans="1:18" x14ac:dyDescent="0.25">
      <c r="A5245" t="s">
        <v>443</v>
      </c>
      <c r="B5245" t="s">
        <v>444</v>
      </c>
      <c r="C5245" t="s">
        <v>85</v>
      </c>
      <c r="D5245">
        <v>103</v>
      </c>
      <c r="E5245" t="s">
        <v>86</v>
      </c>
      <c r="F5245" t="s">
        <v>87</v>
      </c>
      <c r="G5245" t="s">
        <v>88</v>
      </c>
      <c r="H5245" t="s">
        <v>89</v>
      </c>
      <c r="I5245" t="s">
        <v>194</v>
      </c>
      <c r="J5245" t="s">
        <v>91</v>
      </c>
      <c r="K5245" t="s">
        <v>195</v>
      </c>
      <c r="L5245">
        <v>7073</v>
      </c>
      <c r="M5245">
        <v>1167023</v>
      </c>
      <c r="N5245">
        <v>189220</v>
      </c>
      <c r="O5245">
        <v>27242</v>
      </c>
      <c r="P5245">
        <v>124120</v>
      </c>
      <c r="Q5245" t="s">
        <v>93</v>
      </c>
      <c r="R5245">
        <v>495827</v>
      </c>
    </row>
    <row r="5246" spans="1:18" x14ac:dyDescent="0.25">
      <c r="A5246" t="s">
        <v>443</v>
      </c>
      <c r="B5246" t="s">
        <v>444</v>
      </c>
      <c r="C5246" t="s">
        <v>85</v>
      </c>
      <c r="D5246">
        <v>103</v>
      </c>
      <c r="E5246" t="s">
        <v>86</v>
      </c>
      <c r="F5246" t="s">
        <v>87</v>
      </c>
      <c r="G5246" t="s">
        <v>88</v>
      </c>
      <c r="H5246" t="s">
        <v>89</v>
      </c>
      <c r="I5246" t="s">
        <v>130</v>
      </c>
      <c r="J5246" t="s">
        <v>91</v>
      </c>
      <c r="K5246" t="s">
        <v>131</v>
      </c>
      <c r="L5246">
        <v>8664</v>
      </c>
      <c r="M5246">
        <v>1167023</v>
      </c>
      <c r="N5246">
        <v>189220</v>
      </c>
      <c r="O5246">
        <v>27242</v>
      </c>
      <c r="P5246">
        <v>124120</v>
      </c>
      <c r="Q5246" t="s">
        <v>93</v>
      </c>
      <c r="R5246">
        <v>495827</v>
      </c>
    </row>
    <row r="5247" spans="1:18" x14ac:dyDescent="0.25">
      <c r="A5247" t="s">
        <v>443</v>
      </c>
      <c r="B5247" t="s">
        <v>444</v>
      </c>
      <c r="C5247" t="s">
        <v>85</v>
      </c>
      <c r="D5247">
        <v>103</v>
      </c>
      <c r="E5247" t="s">
        <v>86</v>
      </c>
      <c r="F5247" t="s">
        <v>87</v>
      </c>
      <c r="G5247" t="s">
        <v>88</v>
      </c>
      <c r="H5247" t="s">
        <v>89</v>
      </c>
      <c r="I5247" t="s">
        <v>160</v>
      </c>
      <c r="J5247" t="s">
        <v>91</v>
      </c>
      <c r="K5247" t="s">
        <v>161</v>
      </c>
      <c r="L5247">
        <v>11700</v>
      </c>
      <c r="M5247">
        <v>1167023</v>
      </c>
      <c r="N5247">
        <v>189220</v>
      </c>
      <c r="O5247">
        <v>27242</v>
      </c>
      <c r="P5247">
        <v>124120</v>
      </c>
      <c r="Q5247" t="s">
        <v>93</v>
      </c>
      <c r="R5247">
        <v>495827</v>
      </c>
    </row>
    <row r="5248" spans="1:18" x14ac:dyDescent="0.25">
      <c r="A5248" t="s">
        <v>443</v>
      </c>
      <c r="B5248" t="s">
        <v>444</v>
      </c>
      <c r="C5248" t="s">
        <v>85</v>
      </c>
      <c r="D5248">
        <v>103</v>
      </c>
      <c r="E5248" t="s">
        <v>86</v>
      </c>
      <c r="F5248" t="s">
        <v>87</v>
      </c>
      <c r="G5248" t="s">
        <v>88</v>
      </c>
      <c r="H5248" t="s">
        <v>89</v>
      </c>
      <c r="I5248" t="s">
        <v>136</v>
      </c>
      <c r="J5248" t="s">
        <v>91</v>
      </c>
      <c r="K5248" t="s">
        <v>137</v>
      </c>
      <c r="L5248">
        <v>2950</v>
      </c>
      <c r="M5248">
        <v>1167023</v>
      </c>
      <c r="N5248">
        <v>189220</v>
      </c>
      <c r="O5248">
        <v>27242</v>
      </c>
      <c r="P5248">
        <v>124120</v>
      </c>
      <c r="Q5248" t="s">
        <v>93</v>
      </c>
      <c r="R5248">
        <v>495827</v>
      </c>
    </row>
    <row r="5249" spans="1:18" x14ac:dyDescent="0.25">
      <c r="A5249" t="s">
        <v>443</v>
      </c>
      <c r="B5249" t="s">
        <v>444</v>
      </c>
      <c r="C5249" t="s">
        <v>85</v>
      </c>
      <c r="D5249">
        <v>103</v>
      </c>
      <c r="E5249" t="s">
        <v>86</v>
      </c>
      <c r="F5249" t="s">
        <v>87</v>
      </c>
      <c r="G5249" t="s">
        <v>88</v>
      </c>
      <c r="H5249" t="s">
        <v>89</v>
      </c>
      <c r="I5249" t="s">
        <v>190</v>
      </c>
      <c r="J5249" t="s">
        <v>91</v>
      </c>
      <c r="K5249" t="s">
        <v>191</v>
      </c>
      <c r="L5249">
        <v>800</v>
      </c>
      <c r="M5249">
        <v>1167023</v>
      </c>
      <c r="N5249">
        <v>189220</v>
      </c>
      <c r="O5249">
        <v>27242</v>
      </c>
      <c r="P5249">
        <v>124120</v>
      </c>
      <c r="Q5249" t="s">
        <v>93</v>
      </c>
      <c r="R5249">
        <v>495827</v>
      </c>
    </row>
    <row r="5250" spans="1:18" x14ac:dyDescent="0.25">
      <c r="A5250" t="s">
        <v>443</v>
      </c>
      <c r="B5250" t="s">
        <v>444</v>
      </c>
      <c r="C5250" t="s">
        <v>85</v>
      </c>
      <c r="D5250">
        <v>103</v>
      </c>
      <c r="E5250" t="s">
        <v>86</v>
      </c>
      <c r="F5250" t="s">
        <v>87</v>
      </c>
      <c r="G5250" t="s">
        <v>88</v>
      </c>
      <c r="H5250" t="s">
        <v>89</v>
      </c>
      <c r="I5250" t="s">
        <v>190</v>
      </c>
      <c r="J5250" t="s">
        <v>91</v>
      </c>
      <c r="K5250" t="s">
        <v>191</v>
      </c>
      <c r="L5250">
        <v>650</v>
      </c>
      <c r="M5250">
        <v>1167023</v>
      </c>
      <c r="N5250">
        <v>189220</v>
      </c>
      <c r="O5250">
        <v>27242</v>
      </c>
      <c r="P5250">
        <v>124120</v>
      </c>
      <c r="Q5250" t="s">
        <v>93</v>
      </c>
      <c r="R5250">
        <v>495827</v>
      </c>
    </row>
    <row r="5251" spans="1:18" x14ac:dyDescent="0.25">
      <c r="A5251" t="s">
        <v>443</v>
      </c>
      <c r="B5251" t="s">
        <v>444</v>
      </c>
      <c r="C5251" t="s">
        <v>85</v>
      </c>
      <c r="D5251">
        <v>103</v>
      </c>
      <c r="E5251" t="s">
        <v>86</v>
      </c>
      <c r="F5251" t="s">
        <v>87</v>
      </c>
      <c r="G5251" t="s">
        <v>88</v>
      </c>
      <c r="H5251" t="s">
        <v>89</v>
      </c>
      <c r="I5251" t="s">
        <v>136</v>
      </c>
      <c r="J5251" t="s">
        <v>91</v>
      </c>
      <c r="K5251" t="s">
        <v>137</v>
      </c>
      <c r="L5251">
        <v>800</v>
      </c>
      <c r="M5251">
        <v>1167023</v>
      </c>
      <c r="N5251">
        <v>189220</v>
      </c>
      <c r="O5251">
        <v>27242</v>
      </c>
      <c r="P5251">
        <v>124120</v>
      </c>
      <c r="Q5251" t="s">
        <v>93</v>
      </c>
      <c r="R5251">
        <v>495827</v>
      </c>
    </row>
    <row r="5252" spans="1:18" x14ac:dyDescent="0.25">
      <c r="A5252" t="s">
        <v>443</v>
      </c>
      <c r="B5252" t="s">
        <v>444</v>
      </c>
      <c r="C5252" t="s">
        <v>85</v>
      </c>
      <c r="D5252">
        <v>103</v>
      </c>
      <c r="E5252" t="s">
        <v>86</v>
      </c>
      <c r="F5252" t="s">
        <v>87</v>
      </c>
      <c r="G5252" t="s">
        <v>88</v>
      </c>
      <c r="H5252" t="s">
        <v>89</v>
      </c>
      <c r="I5252" t="s">
        <v>136</v>
      </c>
      <c r="J5252" t="s">
        <v>91</v>
      </c>
      <c r="K5252" t="s">
        <v>137</v>
      </c>
      <c r="L5252">
        <v>650</v>
      </c>
      <c r="M5252">
        <v>1167023</v>
      </c>
      <c r="N5252">
        <v>189220</v>
      </c>
      <c r="O5252">
        <v>27242</v>
      </c>
      <c r="P5252">
        <v>124120</v>
      </c>
      <c r="Q5252" t="s">
        <v>93</v>
      </c>
      <c r="R5252">
        <v>495827</v>
      </c>
    </row>
    <row r="5253" spans="1:18" x14ac:dyDescent="0.25">
      <c r="A5253" t="s">
        <v>443</v>
      </c>
      <c r="B5253" t="s">
        <v>444</v>
      </c>
      <c r="C5253" t="s">
        <v>85</v>
      </c>
      <c r="D5253">
        <v>103</v>
      </c>
      <c r="E5253" t="s">
        <v>86</v>
      </c>
      <c r="F5253" t="s">
        <v>87</v>
      </c>
      <c r="G5253" t="s">
        <v>88</v>
      </c>
      <c r="H5253" t="s">
        <v>89</v>
      </c>
      <c r="I5253" t="s">
        <v>190</v>
      </c>
      <c r="J5253" t="s">
        <v>91</v>
      </c>
      <c r="K5253" t="s">
        <v>191</v>
      </c>
      <c r="L5253">
        <v>385</v>
      </c>
      <c r="M5253">
        <v>1167023</v>
      </c>
      <c r="N5253">
        <v>189220</v>
      </c>
      <c r="O5253">
        <v>27242</v>
      </c>
      <c r="P5253">
        <v>124120</v>
      </c>
      <c r="Q5253" t="s">
        <v>93</v>
      </c>
      <c r="R5253">
        <v>495827</v>
      </c>
    </row>
    <row r="5254" spans="1:18" x14ac:dyDescent="0.25">
      <c r="A5254" t="s">
        <v>443</v>
      </c>
      <c r="B5254" t="s">
        <v>444</v>
      </c>
      <c r="C5254" t="s">
        <v>85</v>
      </c>
      <c r="D5254">
        <v>103</v>
      </c>
      <c r="E5254" t="s">
        <v>86</v>
      </c>
      <c r="F5254" t="s">
        <v>87</v>
      </c>
      <c r="G5254" t="s">
        <v>88</v>
      </c>
      <c r="H5254" t="s">
        <v>89</v>
      </c>
      <c r="I5254" t="s">
        <v>208</v>
      </c>
      <c r="J5254" t="s">
        <v>91</v>
      </c>
      <c r="K5254" t="s">
        <v>209</v>
      </c>
      <c r="L5254">
        <v>12875</v>
      </c>
      <c r="M5254">
        <v>1167023</v>
      </c>
      <c r="N5254">
        <v>189220</v>
      </c>
      <c r="O5254">
        <v>27242</v>
      </c>
      <c r="P5254">
        <v>124120</v>
      </c>
      <c r="Q5254" t="s">
        <v>93</v>
      </c>
      <c r="R5254">
        <v>495827</v>
      </c>
    </row>
    <row r="5255" spans="1:18" x14ac:dyDescent="0.25">
      <c r="A5255" t="s">
        <v>443</v>
      </c>
      <c r="B5255" t="s">
        <v>444</v>
      </c>
      <c r="C5255" t="s">
        <v>85</v>
      </c>
      <c r="D5255">
        <v>103</v>
      </c>
      <c r="E5255" t="s">
        <v>86</v>
      </c>
      <c r="F5255" t="s">
        <v>87</v>
      </c>
      <c r="G5255" t="s">
        <v>88</v>
      </c>
      <c r="H5255" t="s">
        <v>89</v>
      </c>
      <c r="I5255" t="s">
        <v>168</v>
      </c>
      <c r="J5255" t="s">
        <v>91</v>
      </c>
      <c r="K5255" t="s">
        <v>169</v>
      </c>
      <c r="L5255">
        <v>20808</v>
      </c>
      <c r="M5255">
        <v>1167023</v>
      </c>
      <c r="N5255">
        <v>189220</v>
      </c>
      <c r="O5255">
        <v>27242</v>
      </c>
      <c r="P5255">
        <v>124120</v>
      </c>
      <c r="Q5255" t="s">
        <v>93</v>
      </c>
      <c r="R5255">
        <v>495827</v>
      </c>
    </row>
    <row r="5256" spans="1:18" x14ac:dyDescent="0.25">
      <c r="A5256" t="s">
        <v>443</v>
      </c>
      <c r="B5256" t="s">
        <v>444</v>
      </c>
      <c r="C5256" t="s">
        <v>85</v>
      </c>
      <c r="D5256">
        <v>103</v>
      </c>
      <c r="E5256" t="s">
        <v>86</v>
      </c>
      <c r="F5256" t="s">
        <v>87</v>
      </c>
      <c r="G5256" t="s">
        <v>88</v>
      </c>
      <c r="H5256" t="s">
        <v>89</v>
      </c>
      <c r="I5256" t="s">
        <v>208</v>
      </c>
      <c r="J5256" t="s">
        <v>91</v>
      </c>
      <c r="K5256" t="s">
        <v>209</v>
      </c>
      <c r="L5256">
        <v>489</v>
      </c>
      <c r="M5256">
        <v>1167023</v>
      </c>
      <c r="N5256">
        <v>189220</v>
      </c>
      <c r="O5256">
        <v>27242</v>
      </c>
      <c r="P5256">
        <v>124120</v>
      </c>
      <c r="Q5256" t="s">
        <v>93</v>
      </c>
      <c r="R5256">
        <v>495827</v>
      </c>
    </row>
    <row r="5257" spans="1:18" x14ac:dyDescent="0.25">
      <c r="A5257" t="s">
        <v>443</v>
      </c>
      <c r="B5257" t="s">
        <v>444</v>
      </c>
      <c r="C5257" t="s">
        <v>85</v>
      </c>
      <c r="D5257">
        <v>103</v>
      </c>
      <c r="E5257" t="s">
        <v>86</v>
      </c>
      <c r="F5257" t="s">
        <v>87</v>
      </c>
      <c r="G5257" t="s">
        <v>88</v>
      </c>
      <c r="H5257" t="s">
        <v>89</v>
      </c>
      <c r="I5257" t="s">
        <v>208</v>
      </c>
      <c r="J5257" t="s">
        <v>91</v>
      </c>
      <c r="K5257" t="s">
        <v>209</v>
      </c>
      <c r="L5257">
        <v>226</v>
      </c>
      <c r="M5257">
        <v>1167023</v>
      </c>
      <c r="N5257">
        <v>189220</v>
      </c>
      <c r="O5257">
        <v>27242</v>
      </c>
      <c r="P5257">
        <v>124120</v>
      </c>
      <c r="Q5257" t="s">
        <v>93</v>
      </c>
      <c r="R5257">
        <v>495827</v>
      </c>
    </row>
    <row r="5258" spans="1:18" x14ac:dyDescent="0.25">
      <c r="A5258" t="s">
        <v>443</v>
      </c>
      <c r="B5258" t="s">
        <v>444</v>
      </c>
      <c r="C5258" t="s">
        <v>85</v>
      </c>
      <c r="D5258">
        <v>103</v>
      </c>
      <c r="E5258" t="s">
        <v>86</v>
      </c>
      <c r="F5258" t="s">
        <v>87</v>
      </c>
      <c r="G5258" t="s">
        <v>88</v>
      </c>
      <c r="H5258" t="s">
        <v>89</v>
      </c>
      <c r="I5258" t="s">
        <v>192</v>
      </c>
      <c r="J5258" t="s">
        <v>91</v>
      </c>
      <c r="K5258" t="s">
        <v>193</v>
      </c>
      <c r="L5258">
        <v>125</v>
      </c>
      <c r="M5258">
        <v>1167023</v>
      </c>
      <c r="N5258">
        <v>189220</v>
      </c>
      <c r="O5258">
        <v>27242</v>
      </c>
      <c r="P5258">
        <v>124120</v>
      </c>
      <c r="Q5258" t="s">
        <v>93</v>
      </c>
      <c r="R5258">
        <v>495827</v>
      </c>
    </row>
    <row r="5259" spans="1:18" x14ac:dyDescent="0.25">
      <c r="A5259" t="s">
        <v>443</v>
      </c>
      <c r="B5259" t="s">
        <v>444</v>
      </c>
      <c r="C5259" t="s">
        <v>85</v>
      </c>
      <c r="D5259">
        <v>103</v>
      </c>
      <c r="E5259" t="s">
        <v>86</v>
      </c>
      <c r="F5259" t="s">
        <v>87</v>
      </c>
      <c r="G5259" t="s">
        <v>88</v>
      </c>
      <c r="H5259" t="s">
        <v>89</v>
      </c>
      <c r="I5259" t="s">
        <v>216</v>
      </c>
      <c r="J5259" t="s">
        <v>91</v>
      </c>
      <c r="K5259" t="s">
        <v>217</v>
      </c>
      <c r="L5259">
        <v>10300</v>
      </c>
      <c r="M5259">
        <v>1167023</v>
      </c>
      <c r="N5259">
        <v>189220</v>
      </c>
      <c r="O5259">
        <v>27242</v>
      </c>
      <c r="P5259">
        <v>124120</v>
      </c>
      <c r="Q5259" t="s">
        <v>93</v>
      </c>
      <c r="R5259">
        <v>495827</v>
      </c>
    </row>
    <row r="5260" spans="1:18" x14ac:dyDescent="0.25">
      <c r="A5260" t="s">
        <v>443</v>
      </c>
      <c r="B5260" t="s">
        <v>444</v>
      </c>
      <c r="C5260" t="s">
        <v>85</v>
      </c>
      <c r="D5260">
        <v>103</v>
      </c>
      <c r="E5260" t="s">
        <v>86</v>
      </c>
      <c r="F5260" t="s">
        <v>87</v>
      </c>
      <c r="G5260" t="s">
        <v>88</v>
      </c>
      <c r="H5260" t="s">
        <v>89</v>
      </c>
      <c r="I5260" t="s">
        <v>130</v>
      </c>
      <c r="J5260" t="s">
        <v>91</v>
      </c>
      <c r="K5260" t="s">
        <v>131</v>
      </c>
      <c r="L5260">
        <v>5377</v>
      </c>
      <c r="M5260">
        <v>1167023</v>
      </c>
      <c r="N5260">
        <v>189220</v>
      </c>
      <c r="O5260">
        <v>27242</v>
      </c>
      <c r="P5260">
        <v>124120</v>
      </c>
      <c r="Q5260" t="s">
        <v>93</v>
      </c>
      <c r="R5260">
        <v>495827</v>
      </c>
    </row>
    <row r="5261" spans="1:18" x14ac:dyDescent="0.25">
      <c r="A5261" t="s">
        <v>443</v>
      </c>
      <c r="B5261" t="s">
        <v>444</v>
      </c>
      <c r="C5261" t="s">
        <v>85</v>
      </c>
      <c r="D5261">
        <v>103</v>
      </c>
      <c r="E5261" t="s">
        <v>86</v>
      </c>
      <c r="F5261" t="s">
        <v>87</v>
      </c>
      <c r="G5261" t="s">
        <v>88</v>
      </c>
      <c r="H5261" t="s">
        <v>89</v>
      </c>
      <c r="I5261" t="s">
        <v>200</v>
      </c>
      <c r="J5261" t="s">
        <v>91</v>
      </c>
      <c r="K5261" t="s">
        <v>201</v>
      </c>
      <c r="L5261">
        <v>3808</v>
      </c>
      <c r="M5261">
        <v>1167023</v>
      </c>
      <c r="N5261">
        <v>189220</v>
      </c>
      <c r="O5261">
        <v>27242</v>
      </c>
      <c r="P5261">
        <v>124120</v>
      </c>
      <c r="Q5261" t="s">
        <v>93</v>
      </c>
      <c r="R5261">
        <v>495827</v>
      </c>
    </row>
    <row r="5262" spans="1:18" x14ac:dyDescent="0.25">
      <c r="A5262" t="s">
        <v>443</v>
      </c>
      <c r="B5262" t="s">
        <v>444</v>
      </c>
      <c r="C5262" t="s">
        <v>85</v>
      </c>
      <c r="D5262">
        <v>103</v>
      </c>
      <c r="E5262" t="s">
        <v>86</v>
      </c>
      <c r="F5262" t="s">
        <v>87</v>
      </c>
      <c r="G5262" t="s">
        <v>88</v>
      </c>
      <c r="H5262" t="s">
        <v>89</v>
      </c>
      <c r="I5262" t="s">
        <v>194</v>
      </c>
      <c r="J5262" t="s">
        <v>91</v>
      </c>
      <c r="K5262" t="s">
        <v>195</v>
      </c>
      <c r="L5262">
        <v>16998</v>
      </c>
      <c r="M5262">
        <v>1167023</v>
      </c>
      <c r="N5262">
        <v>189220</v>
      </c>
      <c r="O5262">
        <v>27242</v>
      </c>
      <c r="P5262">
        <v>124120</v>
      </c>
      <c r="Q5262" t="s">
        <v>93</v>
      </c>
      <c r="R5262">
        <v>495827</v>
      </c>
    </row>
    <row r="5263" spans="1:18" x14ac:dyDescent="0.25">
      <c r="A5263" t="s">
        <v>443</v>
      </c>
      <c r="B5263" t="s">
        <v>444</v>
      </c>
      <c r="C5263" t="s">
        <v>85</v>
      </c>
      <c r="D5263">
        <v>103</v>
      </c>
      <c r="E5263" t="s">
        <v>86</v>
      </c>
      <c r="F5263" t="s">
        <v>87</v>
      </c>
      <c r="G5263" t="s">
        <v>88</v>
      </c>
      <c r="H5263" t="s">
        <v>89</v>
      </c>
      <c r="I5263" t="s">
        <v>194</v>
      </c>
      <c r="J5263" t="s">
        <v>91</v>
      </c>
      <c r="K5263" t="s">
        <v>195</v>
      </c>
      <c r="L5263">
        <v>5161</v>
      </c>
      <c r="M5263">
        <v>1167023</v>
      </c>
      <c r="N5263">
        <v>189220</v>
      </c>
      <c r="O5263">
        <v>27242</v>
      </c>
      <c r="P5263">
        <v>124120</v>
      </c>
      <c r="Q5263" t="s">
        <v>93</v>
      </c>
      <c r="R5263">
        <v>495827</v>
      </c>
    </row>
    <row r="5264" spans="1:18" x14ac:dyDescent="0.25">
      <c r="A5264" t="s">
        <v>443</v>
      </c>
      <c r="B5264" t="s">
        <v>444</v>
      </c>
      <c r="C5264" t="s">
        <v>85</v>
      </c>
      <c r="D5264">
        <v>103</v>
      </c>
      <c r="E5264" t="s">
        <v>86</v>
      </c>
      <c r="F5264" t="s">
        <v>87</v>
      </c>
      <c r="G5264" t="s">
        <v>88</v>
      </c>
      <c r="H5264" t="s">
        <v>89</v>
      </c>
      <c r="I5264" t="s">
        <v>200</v>
      </c>
      <c r="J5264" t="s">
        <v>91</v>
      </c>
      <c r="K5264" t="s">
        <v>201</v>
      </c>
      <c r="L5264">
        <v>24344</v>
      </c>
      <c r="M5264">
        <v>1167023</v>
      </c>
      <c r="N5264">
        <v>189220</v>
      </c>
      <c r="O5264">
        <v>27242</v>
      </c>
      <c r="P5264">
        <v>124120</v>
      </c>
      <c r="Q5264" t="s">
        <v>93</v>
      </c>
      <c r="R5264">
        <v>495827</v>
      </c>
    </row>
    <row r="5265" spans="1:18" x14ac:dyDescent="0.25">
      <c r="A5265" t="s">
        <v>443</v>
      </c>
      <c r="B5265" t="s">
        <v>444</v>
      </c>
      <c r="C5265" t="s">
        <v>85</v>
      </c>
      <c r="D5265">
        <v>103</v>
      </c>
      <c r="E5265" t="s">
        <v>86</v>
      </c>
      <c r="F5265" t="s">
        <v>87</v>
      </c>
      <c r="G5265" t="s">
        <v>88</v>
      </c>
      <c r="H5265" t="s">
        <v>89</v>
      </c>
      <c r="I5265" t="s">
        <v>208</v>
      </c>
      <c r="J5265" t="s">
        <v>91</v>
      </c>
      <c r="K5265" t="s">
        <v>209</v>
      </c>
      <c r="L5265">
        <v>1000</v>
      </c>
      <c r="M5265">
        <v>1167023</v>
      </c>
      <c r="N5265">
        <v>189220</v>
      </c>
      <c r="O5265">
        <v>27242</v>
      </c>
      <c r="P5265">
        <v>124120</v>
      </c>
      <c r="Q5265" t="s">
        <v>93</v>
      </c>
      <c r="R5265">
        <v>495827</v>
      </c>
    </row>
    <row r="5266" spans="1:18" x14ac:dyDescent="0.25">
      <c r="A5266" t="s">
        <v>443</v>
      </c>
      <c r="B5266" t="s">
        <v>444</v>
      </c>
      <c r="C5266" t="s">
        <v>85</v>
      </c>
      <c r="D5266">
        <v>103</v>
      </c>
      <c r="E5266" t="s">
        <v>86</v>
      </c>
      <c r="F5266" t="s">
        <v>87</v>
      </c>
      <c r="G5266" t="s">
        <v>88</v>
      </c>
      <c r="H5266" t="s">
        <v>89</v>
      </c>
      <c r="I5266" t="s">
        <v>208</v>
      </c>
      <c r="J5266" t="s">
        <v>91</v>
      </c>
      <c r="K5266" t="s">
        <v>209</v>
      </c>
      <c r="L5266">
        <v>552</v>
      </c>
      <c r="M5266">
        <v>1167023</v>
      </c>
      <c r="N5266">
        <v>189220</v>
      </c>
      <c r="O5266">
        <v>27242</v>
      </c>
      <c r="P5266">
        <v>124120</v>
      </c>
      <c r="Q5266" t="s">
        <v>93</v>
      </c>
      <c r="R5266">
        <v>495827</v>
      </c>
    </row>
    <row r="5267" spans="1:18" x14ac:dyDescent="0.25">
      <c r="A5267" t="s">
        <v>443</v>
      </c>
      <c r="B5267" t="s">
        <v>444</v>
      </c>
      <c r="C5267" t="s">
        <v>85</v>
      </c>
      <c r="D5267">
        <v>103</v>
      </c>
      <c r="E5267" t="s">
        <v>86</v>
      </c>
      <c r="F5267" t="s">
        <v>87</v>
      </c>
      <c r="G5267" t="s">
        <v>88</v>
      </c>
      <c r="H5267" t="s">
        <v>89</v>
      </c>
      <c r="I5267" t="s">
        <v>208</v>
      </c>
      <c r="J5267" t="s">
        <v>91</v>
      </c>
      <c r="K5267" t="s">
        <v>209</v>
      </c>
      <c r="L5267">
        <v>780</v>
      </c>
      <c r="M5267">
        <v>1167023</v>
      </c>
      <c r="N5267">
        <v>189220</v>
      </c>
      <c r="O5267">
        <v>27242</v>
      </c>
      <c r="P5267">
        <v>124120</v>
      </c>
      <c r="Q5267" t="s">
        <v>93</v>
      </c>
      <c r="R5267">
        <v>495827</v>
      </c>
    </row>
    <row r="5268" spans="1:18" x14ac:dyDescent="0.25">
      <c r="A5268" t="s">
        <v>443</v>
      </c>
      <c r="B5268" t="s">
        <v>444</v>
      </c>
      <c r="C5268" t="s">
        <v>85</v>
      </c>
      <c r="D5268">
        <v>103</v>
      </c>
      <c r="E5268" t="s">
        <v>86</v>
      </c>
      <c r="F5268" t="s">
        <v>87</v>
      </c>
      <c r="G5268" t="s">
        <v>88</v>
      </c>
      <c r="H5268" t="s">
        <v>89</v>
      </c>
      <c r="I5268" t="s">
        <v>208</v>
      </c>
      <c r="J5268" t="s">
        <v>91</v>
      </c>
      <c r="K5268" t="s">
        <v>209</v>
      </c>
      <c r="L5268">
        <v>2424</v>
      </c>
      <c r="M5268">
        <v>1167023</v>
      </c>
      <c r="N5268">
        <v>189220</v>
      </c>
      <c r="O5268">
        <v>27242</v>
      </c>
      <c r="P5268">
        <v>124120</v>
      </c>
      <c r="Q5268" t="s">
        <v>93</v>
      </c>
      <c r="R5268">
        <v>495827</v>
      </c>
    </row>
    <row r="5269" spans="1:18" x14ac:dyDescent="0.25">
      <c r="A5269" t="s">
        <v>443</v>
      </c>
      <c r="B5269" t="s">
        <v>444</v>
      </c>
      <c r="C5269" t="s">
        <v>85</v>
      </c>
      <c r="D5269">
        <v>103</v>
      </c>
      <c r="E5269" t="s">
        <v>86</v>
      </c>
      <c r="F5269" t="s">
        <v>87</v>
      </c>
      <c r="G5269" t="s">
        <v>88</v>
      </c>
      <c r="H5269" t="s">
        <v>89</v>
      </c>
      <c r="I5269" t="s">
        <v>136</v>
      </c>
      <c r="J5269" t="s">
        <v>91</v>
      </c>
      <c r="K5269" t="s">
        <v>137</v>
      </c>
      <c r="L5269">
        <v>450</v>
      </c>
      <c r="M5269">
        <v>1167023</v>
      </c>
      <c r="N5269">
        <v>189220</v>
      </c>
      <c r="O5269">
        <v>27242</v>
      </c>
      <c r="P5269">
        <v>124120</v>
      </c>
      <c r="Q5269" t="s">
        <v>93</v>
      </c>
      <c r="R5269">
        <v>495827</v>
      </c>
    </row>
    <row r="5270" spans="1:18" x14ac:dyDescent="0.25">
      <c r="A5270" t="s">
        <v>443</v>
      </c>
      <c r="B5270" t="s">
        <v>444</v>
      </c>
      <c r="C5270" t="s">
        <v>85</v>
      </c>
      <c r="D5270">
        <v>103</v>
      </c>
      <c r="E5270" t="s">
        <v>86</v>
      </c>
      <c r="F5270" t="s">
        <v>87</v>
      </c>
      <c r="G5270" t="s">
        <v>88</v>
      </c>
      <c r="H5270" t="s">
        <v>89</v>
      </c>
      <c r="I5270" t="s">
        <v>136</v>
      </c>
      <c r="J5270" t="s">
        <v>91</v>
      </c>
      <c r="K5270" t="s">
        <v>137</v>
      </c>
      <c r="L5270">
        <v>525</v>
      </c>
      <c r="M5270">
        <v>1167023</v>
      </c>
      <c r="N5270">
        <v>189220</v>
      </c>
      <c r="O5270">
        <v>27242</v>
      </c>
      <c r="P5270">
        <v>124120</v>
      </c>
      <c r="Q5270" t="s">
        <v>93</v>
      </c>
      <c r="R5270">
        <v>495827</v>
      </c>
    </row>
    <row r="5271" spans="1:18" x14ac:dyDescent="0.25">
      <c r="A5271" t="s">
        <v>443</v>
      </c>
      <c r="B5271" t="s">
        <v>444</v>
      </c>
      <c r="C5271" t="s">
        <v>85</v>
      </c>
      <c r="D5271">
        <v>103</v>
      </c>
      <c r="E5271" t="s">
        <v>86</v>
      </c>
      <c r="F5271" t="s">
        <v>87</v>
      </c>
      <c r="G5271" t="s">
        <v>88</v>
      </c>
      <c r="H5271" t="s">
        <v>89</v>
      </c>
      <c r="I5271" t="s">
        <v>136</v>
      </c>
      <c r="J5271" t="s">
        <v>91</v>
      </c>
      <c r="K5271" t="s">
        <v>137</v>
      </c>
      <c r="L5271">
        <v>100</v>
      </c>
      <c r="M5271">
        <v>1167023</v>
      </c>
      <c r="N5271">
        <v>189220</v>
      </c>
      <c r="O5271">
        <v>27242</v>
      </c>
      <c r="P5271">
        <v>124120</v>
      </c>
      <c r="Q5271" t="s">
        <v>93</v>
      </c>
      <c r="R5271">
        <v>495827</v>
      </c>
    </row>
    <row r="5272" spans="1:18" x14ac:dyDescent="0.25">
      <c r="A5272" t="s">
        <v>443</v>
      </c>
      <c r="B5272" t="s">
        <v>444</v>
      </c>
      <c r="C5272" t="s">
        <v>85</v>
      </c>
      <c r="D5272">
        <v>103</v>
      </c>
      <c r="E5272" t="s">
        <v>86</v>
      </c>
      <c r="F5272" t="s">
        <v>87</v>
      </c>
      <c r="G5272" t="s">
        <v>88</v>
      </c>
      <c r="H5272" t="s">
        <v>89</v>
      </c>
      <c r="I5272" t="s">
        <v>136</v>
      </c>
      <c r="J5272" t="s">
        <v>91</v>
      </c>
      <c r="K5272" t="s">
        <v>137</v>
      </c>
      <c r="L5272">
        <v>70</v>
      </c>
      <c r="M5272">
        <v>1167023</v>
      </c>
      <c r="N5272">
        <v>189220</v>
      </c>
      <c r="O5272">
        <v>27242</v>
      </c>
      <c r="P5272">
        <v>124120</v>
      </c>
      <c r="Q5272" t="s">
        <v>93</v>
      </c>
      <c r="R5272">
        <v>495827</v>
      </c>
    </row>
    <row r="5273" spans="1:18" x14ac:dyDescent="0.25">
      <c r="A5273" t="s">
        <v>443</v>
      </c>
      <c r="B5273" t="s">
        <v>444</v>
      </c>
      <c r="C5273" t="s">
        <v>85</v>
      </c>
      <c r="D5273">
        <v>103</v>
      </c>
      <c r="E5273" t="s">
        <v>86</v>
      </c>
      <c r="F5273" t="s">
        <v>87</v>
      </c>
      <c r="G5273" t="s">
        <v>88</v>
      </c>
      <c r="H5273" t="s">
        <v>89</v>
      </c>
      <c r="I5273" t="s">
        <v>136</v>
      </c>
      <c r="J5273" t="s">
        <v>91</v>
      </c>
      <c r="K5273" t="s">
        <v>137</v>
      </c>
      <c r="L5273">
        <v>1100</v>
      </c>
      <c r="M5273">
        <v>1167023</v>
      </c>
      <c r="N5273">
        <v>189220</v>
      </c>
      <c r="O5273">
        <v>27242</v>
      </c>
      <c r="P5273">
        <v>124120</v>
      </c>
      <c r="Q5273" t="s">
        <v>93</v>
      </c>
      <c r="R5273">
        <v>495827</v>
      </c>
    </row>
    <row r="5274" spans="1:18" x14ac:dyDescent="0.25">
      <c r="A5274" t="s">
        <v>443</v>
      </c>
      <c r="B5274" t="s">
        <v>444</v>
      </c>
      <c r="C5274" t="s">
        <v>85</v>
      </c>
      <c r="D5274">
        <v>103</v>
      </c>
      <c r="E5274" t="s">
        <v>86</v>
      </c>
      <c r="F5274" t="s">
        <v>87</v>
      </c>
      <c r="G5274" t="s">
        <v>88</v>
      </c>
      <c r="H5274" t="s">
        <v>89</v>
      </c>
      <c r="I5274" t="s">
        <v>158</v>
      </c>
      <c r="J5274" t="s">
        <v>91</v>
      </c>
      <c r="K5274" t="s">
        <v>159</v>
      </c>
      <c r="L5274">
        <v>2100</v>
      </c>
      <c r="M5274">
        <v>1167023</v>
      </c>
      <c r="N5274">
        <v>189220</v>
      </c>
      <c r="O5274">
        <v>27242</v>
      </c>
      <c r="P5274">
        <v>124120</v>
      </c>
      <c r="Q5274" t="s">
        <v>93</v>
      </c>
      <c r="R5274">
        <v>495827</v>
      </c>
    </row>
    <row r="5275" spans="1:18" x14ac:dyDescent="0.25">
      <c r="A5275" t="s">
        <v>443</v>
      </c>
      <c r="B5275" t="s">
        <v>444</v>
      </c>
      <c r="C5275" t="s">
        <v>85</v>
      </c>
      <c r="D5275">
        <v>103</v>
      </c>
      <c r="E5275" t="s">
        <v>86</v>
      </c>
      <c r="F5275" t="s">
        <v>87</v>
      </c>
      <c r="G5275" t="s">
        <v>88</v>
      </c>
      <c r="H5275" t="s">
        <v>89</v>
      </c>
      <c r="I5275" t="s">
        <v>136</v>
      </c>
      <c r="J5275" t="s">
        <v>91</v>
      </c>
      <c r="K5275" t="s">
        <v>137</v>
      </c>
      <c r="L5275">
        <v>175</v>
      </c>
      <c r="M5275">
        <v>1167023</v>
      </c>
      <c r="N5275">
        <v>189220</v>
      </c>
      <c r="O5275">
        <v>27242</v>
      </c>
      <c r="P5275">
        <v>124120</v>
      </c>
      <c r="Q5275" t="s">
        <v>93</v>
      </c>
      <c r="R5275">
        <v>495827</v>
      </c>
    </row>
    <row r="5276" spans="1:18" x14ac:dyDescent="0.25">
      <c r="A5276" t="s">
        <v>443</v>
      </c>
      <c r="B5276" t="s">
        <v>444</v>
      </c>
      <c r="C5276" t="s">
        <v>85</v>
      </c>
      <c r="D5276">
        <v>103</v>
      </c>
      <c r="E5276" t="s">
        <v>86</v>
      </c>
      <c r="F5276" t="s">
        <v>87</v>
      </c>
      <c r="G5276" t="s">
        <v>88</v>
      </c>
      <c r="H5276" t="s">
        <v>89</v>
      </c>
      <c r="I5276" t="s">
        <v>208</v>
      </c>
      <c r="J5276" t="s">
        <v>91</v>
      </c>
      <c r="K5276" t="s">
        <v>209</v>
      </c>
      <c r="L5276">
        <v>5875</v>
      </c>
      <c r="M5276">
        <v>1167023</v>
      </c>
      <c r="N5276">
        <v>189220</v>
      </c>
      <c r="O5276">
        <v>27242</v>
      </c>
      <c r="P5276">
        <v>124120</v>
      </c>
      <c r="Q5276" t="s">
        <v>93</v>
      </c>
      <c r="R5276">
        <v>495827</v>
      </c>
    </row>
    <row r="5277" spans="1:18" x14ac:dyDescent="0.25">
      <c r="A5277" t="s">
        <v>443</v>
      </c>
      <c r="B5277" t="s">
        <v>444</v>
      </c>
      <c r="C5277" t="s">
        <v>85</v>
      </c>
      <c r="D5277">
        <v>103</v>
      </c>
      <c r="E5277" t="s">
        <v>86</v>
      </c>
      <c r="F5277" t="s">
        <v>87</v>
      </c>
      <c r="G5277" t="s">
        <v>88</v>
      </c>
      <c r="H5277" t="s">
        <v>89</v>
      </c>
      <c r="I5277" t="s">
        <v>208</v>
      </c>
      <c r="J5277" t="s">
        <v>91</v>
      </c>
      <c r="K5277" t="s">
        <v>209</v>
      </c>
      <c r="L5277">
        <v>7097</v>
      </c>
      <c r="M5277">
        <v>1167023</v>
      </c>
      <c r="N5277">
        <v>189220</v>
      </c>
      <c r="O5277">
        <v>27242</v>
      </c>
      <c r="P5277">
        <v>124120</v>
      </c>
      <c r="Q5277" t="s">
        <v>93</v>
      </c>
      <c r="R5277">
        <v>495827</v>
      </c>
    </row>
    <row r="5278" spans="1:18" x14ac:dyDescent="0.25">
      <c r="A5278" t="s">
        <v>443</v>
      </c>
      <c r="B5278" t="s">
        <v>444</v>
      </c>
      <c r="C5278" t="s">
        <v>85</v>
      </c>
      <c r="D5278">
        <v>103</v>
      </c>
      <c r="E5278" t="s">
        <v>86</v>
      </c>
      <c r="F5278" t="s">
        <v>87</v>
      </c>
      <c r="G5278" t="s">
        <v>88</v>
      </c>
      <c r="H5278" t="s">
        <v>89</v>
      </c>
      <c r="I5278" t="s">
        <v>208</v>
      </c>
      <c r="J5278" t="s">
        <v>91</v>
      </c>
      <c r="K5278" t="s">
        <v>209</v>
      </c>
      <c r="L5278">
        <v>3370</v>
      </c>
      <c r="M5278">
        <v>1167023</v>
      </c>
      <c r="N5278">
        <v>189220</v>
      </c>
      <c r="O5278">
        <v>27242</v>
      </c>
      <c r="P5278">
        <v>124120</v>
      </c>
      <c r="Q5278" t="s">
        <v>93</v>
      </c>
      <c r="R5278">
        <v>495827</v>
      </c>
    </row>
    <row r="5279" spans="1:18" x14ac:dyDescent="0.25">
      <c r="A5279" t="s">
        <v>443</v>
      </c>
      <c r="B5279" t="s">
        <v>444</v>
      </c>
      <c r="C5279" t="s">
        <v>85</v>
      </c>
      <c r="D5279">
        <v>103</v>
      </c>
      <c r="E5279" t="s">
        <v>86</v>
      </c>
      <c r="F5279" t="s">
        <v>87</v>
      </c>
      <c r="G5279" t="s">
        <v>88</v>
      </c>
      <c r="H5279" t="s">
        <v>89</v>
      </c>
      <c r="I5279" t="s">
        <v>190</v>
      </c>
      <c r="J5279" t="s">
        <v>91</v>
      </c>
      <c r="K5279" t="s">
        <v>191</v>
      </c>
      <c r="L5279">
        <v>600</v>
      </c>
      <c r="M5279">
        <v>1167023</v>
      </c>
      <c r="N5279">
        <v>189220</v>
      </c>
      <c r="O5279">
        <v>27242</v>
      </c>
      <c r="P5279">
        <v>124120</v>
      </c>
      <c r="Q5279" t="s">
        <v>93</v>
      </c>
      <c r="R5279">
        <v>495827</v>
      </c>
    </row>
    <row r="5280" spans="1:18" x14ac:dyDescent="0.25">
      <c r="A5280" t="s">
        <v>443</v>
      </c>
      <c r="B5280" t="s">
        <v>444</v>
      </c>
      <c r="C5280" t="s">
        <v>85</v>
      </c>
      <c r="D5280">
        <v>103</v>
      </c>
      <c r="E5280" t="s">
        <v>86</v>
      </c>
      <c r="F5280" t="s">
        <v>87</v>
      </c>
      <c r="G5280" t="s">
        <v>88</v>
      </c>
      <c r="H5280" t="s">
        <v>89</v>
      </c>
      <c r="I5280" t="s">
        <v>190</v>
      </c>
      <c r="J5280" t="s">
        <v>91</v>
      </c>
      <c r="K5280" t="s">
        <v>191</v>
      </c>
      <c r="L5280">
        <v>350</v>
      </c>
      <c r="M5280">
        <v>1167023</v>
      </c>
      <c r="N5280">
        <v>189220</v>
      </c>
      <c r="O5280">
        <v>27242</v>
      </c>
      <c r="P5280">
        <v>124120</v>
      </c>
      <c r="Q5280" t="s">
        <v>93</v>
      </c>
      <c r="R5280">
        <v>495827</v>
      </c>
    </row>
    <row r="5281" spans="1:18" x14ac:dyDescent="0.25">
      <c r="A5281" t="s">
        <v>443</v>
      </c>
      <c r="B5281" t="s">
        <v>444</v>
      </c>
      <c r="C5281" t="s">
        <v>85</v>
      </c>
      <c r="D5281">
        <v>103</v>
      </c>
      <c r="E5281" t="s">
        <v>86</v>
      </c>
      <c r="F5281" t="s">
        <v>87</v>
      </c>
      <c r="G5281" t="s">
        <v>88</v>
      </c>
      <c r="H5281" t="s">
        <v>89</v>
      </c>
      <c r="I5281" t="s">
        <v>138</v>
      </c>
      <c r="J5281" t="s">
        <v>91</v>
      </c>
      <c r="K5281" t="s">
        <v>139</v>
      </c>
      <c r="L5281">
        <v>934</v>
      </c>
      <c r="M5281">
        <v>1167023</v>
      </c>
      <c r="N5281">
        <v>189220</v>
      </c>
      <c r="O5281">
        <v>27242</v>
      </c>
      <c r="P5281">
        <v>124120</v>
      </c>
      <c r="Q5281" t="s">
        <v>93</v>
      </c>
      <c r="R5281">
        <v>495827</v>
      </c>
    </row>
    <row r="5282" spans="1:18" x14ac:dyDescent="0.25">
      <c r="A5282" t="s">
        <v>443</v>
      </c>
      <c r="B5282" t="s">
        <v>444</v>
      </c>
      <c r="C5282" t="s">
        <v>85</v>
      </c>
      <c r="D5282">
        <v>103</v>
      </c>
      <c r="E5282" t="s">
        <v>86</v>
      </c>
      <c r="F5282" t="s">
        <v>87</v>
      </c>
      <c r="G5282" t="s">
        <v>88</v>
      </c>
      <c r="H5282" t="s">
        <v>89</v>
      </c>
      <c r="I5282" t="s">
        <v>90</v>
      </c>
      <c r="J5282" t="s">
        <v>91</v>
      </c>
      <c r="K5282" t="s">
        <v>92</v>
      </c>
      <c r="L5282">
        <v>0</v>
      </c>
      <c r="M5282">
        <v>1167023</v>
      </c>
      <c r="N5282">
        <v>189220</v>
      </c>
      <c r="O5282">
        <v>27242</v>
      </c>
      <c r="P5282">
        <v>124120</v>
      </c>
      <c r="Q5282" t="s">
        <v>93</v>
      </c>
      <c r="R5282">
        <v>495827</v>
      </c>
    </row>
    <row r="5283" spans="1:18" x14ac:dyDescent="0.25">
      <c r="A5283" t="s">
        <v>443</v>
      </c>
      <c r="B5283" t="s">
        <v>444</v>
      </c>
      <c r="C5283" t="s">
        <v>85</v>
      </c>
      <c r="D5283">
        <v>103</v>
      </c>
      <c r="E5283" t="s">
        <v>86</v>
      </c>
      <c r="F5283" t="s">
        <v>87</v>
      </c>
      <c r="G5283" t="s">
        <v>88</v>
      </c>
      <c r="H5283" t="s">
        <v>89</v>
      </c>
      <c r="I5283" t="s">
        <v>94</v>
      </c>
      <c r="J5283" t="s">
        <v>91</v>
      </c>
      <c r="K5283" t="s">
        <v>95</v>
      </c>
      <c r="L5283">
        <v>0</v>
      </c>
      <c r="M5283">
        <v>1167023</v>
      </c>
      <c r="N5283">
        <v>189220</v>
      </c>
      <c r="O5283">
        <v>27242</v>
      </c>
      <c r="P5283">
        <v>124120</v>
      </c>
      <c r="Q5283" t="s">
        <v>93</v>
      </c>
      <c r="R5283">
        <v>495827</v>
      </c>
    </row>
    <row r="5284" spans="1:18" x14ac:dyDescent="0.25">
      <c r="A5284" t="s">
        <v>443</v>
      </c>
      <c r="B5284" t="s">
        <v>444</v>
      </c>
      <c r="C5284" t="s">
        <v>85</v>
      </c>
      <c r="D5284">
        <v>103</v>
      </c>
      <c r="E5284" t="s">
        <v>86</v>
      </c>
      <c r="F5284" t="s">
        <v>87</v>
      </c>
      <c r="G5284" t="s">
        <v>88</v>
      </c>
      <c r="H5284" t="s">
        <v>89</v>
      </c>
      <c r="I5284" t="s">
        <v>96</v>
      </c>
      <c r="J5284" t="s">
        <v>91</v>
      </c>
      <c r="K5284" t="s">
        <v>97</v>
      </c>
      <c r="L5284">
        <v>0</v>
      </c>
      <c r="M5284">
        <v>1167023</v>
      </c>
      <c r="N5284">
        <v>189220</v>
      </c>
      <c r="O5284">
        <v>27242</v>
      </c>
      <c r="P5284">
        <v>124120</v>
      </c>
      <c r="Q5284" t="s">
        <v>93</v>
      </c>
      <c r="R5284">
        <v>495827</v>
      </c>
    </row>
    <row r="5285" spans="1:18" x14ac:dyDescent="0.25">
      <c r="A5285" t="s">
        <v>443</v>
      </c>
      <c r="B5285" t="s">
        <v>444</v>
      </c>
      <c r="C5285" t="s">
        <v>85</v>
      </c>
      <c r="D5285">
        <v>103</v>
      </c>
      <c r="E5285" t="s">
        <v>86</v>
      </c>
      <c r="F5285" t="s">
        <v>87</v>
      </c>
      <c r="G5285" t="s">
        <v>88</v>
      </c>
      <c r="H5285" t="s">
        <v>89</v>
      </c>
      <c r="I5285" t="s">
        <v>98</v>
      </c>
      <c r="J5285" t="s">
        <v>91</v>
      </c>
      <c r="K5285" t="s">
        <v>99</v>
      </c>
      <c r="L5285">
        <v>0</v>
      </c>
      <c r="M5285">
        <v>1167023</v>
      </c>
      <c r="N5285">
        <v>189220</v>
      </c>
      <c r="O5285">
        <v>27242</v>
      </c>
      <c r="P5285">
        <v>124120</v>
      </c>
      <c r="Q5285" t="s">
        <v>93</v>
      </c>
      <c r="R5285">
        <v>495827</v>
      </c>
    </row>
    <row r="5286" spans="1:18" x14ac:dyDescent="0.25">
      <c r="A5286" t="s">
        <v>443</v>
      </c>
      <c r="B5286" t="s">
        <v>444</v>
      </c>
      <c r="C5286" t="s">
        <v>85</v>
      </c>
      <c r="D5286">
        <v>103</v>
      </c>
      <c r="E5286" t="s">
        <v>86</v>
      </c>
      <c r="F5286" t="s">
        <v>87</v>
      </c>
      <c r="G5286" t="s">
        <v>88</v>
      </c>
      <c r="H5286" t="s">
        <v>89</v>
      </c>
      <c r="I5286" t="s">
        <v>208</v>
      </c>
      <c r="J5286" t="s">
        <v>91</v>
      </c>
      <c r="K5286" t="s">
        <v>209</v>
      </c>
      <c r="L5286">
        <v>471</v>
      </c>
      <c r="M5286">
        <v>1167023</v>
      </c>
      <c r="N5286">
        <v>189220</v>
      </c>
      <c r="O5286">
        <v>27242</v>
      </c>
      <c r="P5286">
        <v>124120</v>
      </c>
      <c r="Q5286" t="s">
        <v>93</v>
      </c>
      <c r="R5286">
        <v>495827</v>
      </c>
    </row>
    <row r="5287" spans="1:18" x14ac:dyDescent="0.25">
      <c r="A5287" t="s">
        <v>443</v>
      </c>
      <c r="B5287" t="s">
        <v>444</v>
      </c>
      <c r="C5287" t="s">
        <v>85</v>
      </c>
      <c r="D5287">
        <v>103</v>
      </c>
      <c r="E5287" t="s">
        <v>86</v>
      </c>
      <c r="F5287" t="s">
        <v>87</v>
      </c>
      <c r="G5287" t="s">
        <v>88</v>
      </c>
      <c r="H5287" t="s">
        <v>89</v>
      </c>
      <c r="I5287" t="s">
        <v>190</v>
      </c>
      <c r="J5287" t="s">
        <v>91</v>
      </c>
      <c r="K5287" t="s">
        <v>191</v>
      </c>
      <c r="L5287">
        <v>400</v>
      </c>
      <c r="M5287">
        <v>1167023</v>
      </c>
      <c r="N5287">
        <v>189220</v>
      </c>
      <c r="O5287">
        <v>27242</v>
      </c>
      <c r="P5287">
        <v>124120</v>
      </c>
      <c r="Q5287" t="s">
        <v>93</v>
      </c>
      <c r="R5287">
        <v>495827</v>
      </c>
    </row>
    <row r="5288" spans="1:18" x14ac:dyDescent="0.25">
      <c r="A5288" t="s">
        <v>443</v>
      </c>
      <c r="B5288" t="s">
        <v>444</v>
      </c>
      <c r="C5288" t="s">
        <v>85</v>
      </c>
      <c r="D5288">
        <v>103</v>
      </c>
      <c r="E5288" t="s">
        <v>86</v>
      </c>
      <c r="F5288" t="s">
        <v>87</v>
      </c>
      <c r="G5288" t="s">
        <v>88</v>
      </c>
      <c r="H5288" t="s">
        <v>89</v>
      </c>
      <c r="I5288" t="s">
        <v>190</v>
      </c>
      <c r="J5288" t="s">
        <v>91</v>
      </c>
      <c r="K5288" t="s">
        <v>191</v>
      </c>
      <c r="L5288">
        <v>575</v>
      </c>
      <c r="M5288">
        <v>1167023</v>
      </c>
      <c r="N5288">
        <v>189220</v>
      </c>
      <c r="O5288">
        <v>27242</v>
      </c>
      <c r="P5288">
        <v>124120</v>
      </c>
      <c r="Q5288" t="s">
        <v>93</v>
      </c>
      <c r="R5288">
        <v>495827</v>
      </c>
    </row>
    <row r="5289" spans="1:18" x14ac:dyDescent="0.25">
      <c r="A5289" t="s">
        <v>443</v>
      </c>
      <c r="B5289" t="s">
        <v>444</v>
      </c>
      <c r="C5289" t="s">
        <v>85</v>
      </c>
      <c r="D5289">
        <v>103</v>
      </c>
      <c r="E5289" t="s">
        <v>86</v>
      </c>
      <c r="F5289" t="s">
        <v>87</v>
      </c>
      <c r="G5289" t="s">
        <v>88</v>
      </c>
      <c r="H5289" t="s">
        <v>89</v>
      </c>
      <c r="I5289" t="s">
        <v>190</v>
      </c>
      <c r="J5289" t="s">
        <v>91</v>
      </c>
      <c r="K5289" t="s">
        <v>191</v>
      </c>
      <c r="L5289">
        <v>1100</v>
      </c>
      <c r="M5289">
        <v>1167023</v>
      </c>
      <c r="N5289">
        <v>189220</v>
      </c>
      <c r="O5289">
        <v>27242</v>
      </c>
      <c r="P5289">
        <v>124120</v>
      </c>
      <c r="Q5289" t="s">
        <v>93</v>
      </c>
      <c r="R5289">
        <v>495827</v>
      </c>
    </row>
    <row r="5290" spans="1:18" x14ac:dyDescent="0.25">
      <c r="A5290" t="s">
        <v>443</v>
      </c>
      <c r="B5290" t="s">
        <v>444</v>
      </c>
      <c r="C5290" t="s">
        <v>85</v>
      </c>
      <c r="D5290">
        <v>103</v>
      </c>
      <c r="E5290" t="s">
        <v>86</v>
      </c>
      <c r="F5290" t="s">
        <v>87</v>
      </c>
      <c r="G5290" t="s">
        <v>88</v>
      </c>
      <c r="H5290" t="s">
        <v>89</v>
      </c>
      <c r="I5290" t="s">
        <v>212</v>
      </c>
      <c r="J5290" t="s">
        <v>91</v>
      </c>
      <c r="K5290" t="s">
        <v>213</v>
      </c>
      <c r="L5290">
        <v>5431</v>
      </c>
      <c r="M5290">
        <v>1167023</v>
      </c>
      <c r="N5290">
        <v>189220</v>
      </c>
      <c r="O5290">
        <v>27242</v>
      </c>
      <c r="P5290">
        <v>124120</v>
      </c>
      <c r="Q5290" t="s">
        <v>93</v>
      </c>
      <c r="R5290">
        <v>495827</v>
      </c>
    </row>
    <row r="5291" spans="1:18" x14ac:dyDescent="0.25">
      <c r="A5291" t="s">
        <v>443</v>
      </c>
      <c r="B5291" t="s">
        <v>444</v>
      </c>
      <c r="C5291" t="s">
        <v>85</v>
      </c>
      <c r="D5291">
        <v>103</v>
      </c>
      <c r="E5291" t="s">
        <v>86</v>
      </c>
      <c r="F5291" t="s">
        <v>87</v>
      </c>
      <c r="G5291" t="s">
        <v>88</v>
      </c>
      <c r="H5291" t="s">
        <v>89</v>
      </c>
      <c r="I5291" t="s">
        <v>190</v>
      </c>
      <c r="J5291" t="s">
        <v>91</v>
      </c>
      <c r="K5291" t="s">
        <v>191</v>
      </c>
      <c r="L5291">
        <v>12500</v>
      </c>
      <c r="M5291">
        <v>1167023</v>
      </c>
      <c r="N5291">
        <v>189220</v>
      </c>
      <c r="O5291">
        <v>27242</v>
      </c>
      <c r="P5291">
        <v>124120</v>
      </c>
      <c r="Q5291" t="s">
        <v>93</v>
      </c>
      <c r="R5291">
        <v>495827</v>
      </c>
    </row>
    <row r="5292" spans="1:18" x14ac:dyDescent="0.25">
      <c r="A5292" t="s">
        <v>443</v>
      </c>
      <c r="B5292" t="s">
        <v>444</v>
      </c>
      <c r="C5292" t="s">
        <v>85</v>
      </c>
      <c r="D5292">
        <v>103</v>
      </c>
      <c r="E5292" t="s">
        <v>86</v>
      </c>
      <c r="F5292" t="s">
        <v>87</v>
      </c>
      <c r="G5292" t="s">
        <v>88</v>
      </c>
      <c r="H5292" t="s">
        <v>89</v>
      </c>
      <c r="I5292" t="s">
        <v>190</v>
      </c>
      <c r="J5292" t="s">
        <v>91</v>
      </c>
      <c r="K5292" t="s">
        <v>191</v>
      </c>
      <c r="L5292">
        <v>1750</v>
      </c>
      <c r="M5292">
        <v>1167023</v>
      </c>
      <c r="N5292">
        <v>189220</v>
      </c>
      <c r="O5292">
        <v>27242</v>
      </c>
      <c r="P5292">
        <v>124120</v>
      </c>
      <c r="Q5292" t="s">
        <v>93</v>
      </c>
      <c r="R5292">
        <v>495827</v>
      </c>
    </row>
    <row r="5293" spans="1:18" x14ac:dyDescent="0.25">
      <c r="A5293" t="s">
        <v>443</v>
      </c>
      <c r="B5293" t="s">
        <v>444</v>
      </c>
      <c r="C5293" t="s">
        <v>85</v>
      </c>
      <c r="D5293">
        <v>103</v>
      </c>
      <c r="E5293" t="s">
        <v>86</v>
      </c>
      <c r="F5293" t="s">
        <v>87</v>
      </c>
      <c r="G5293" t="s">
        <v>88</v>
      </c>
      <c r="H5293" t="s">
        <v>89</v>
      </c>
      <c r="I5293" t="s">
        <v>190</v>
      </c>
      <c r="J5293" t="s">
        <v>91</v>
      </c>
      <c r="K5293" t="s">
        <v>191</v>
      </c>
      <c r="L5293">
        <v>3480</v>
      </c>
      <c r="M5293">
        <v>1167023</v>
      </c>
      <c r="N5293">
        <v>189220</v>
      </c>
      <c r="O5293">
        <v>27242</v>
      </c>
      <c r="P5293">
        <v>124120</v>
      </c>
      <c r="Q5293" t="s">
        <v>93</v>
      </c>
      <c r="R5293">
        <v>495827</v>
      </c>
    </row>
    <row r="5294" spans="1:18" x14ac:dyDescent="0.25">
      <c r="A5294" t="s">
        <v>443</v>
      </c>
      <c r="B5294" t="s">
        <v>444</v>
      </c>
      <c r="C5294" t="s">
        <v>85</v>
      </c>
      <c r="D5294">
        <v>103</v>
      </c>
      <c r="E5294" t="s">
        <v>86</v>
      </c>
      <c r="F5294" t="s">
        <v>87</v>
      </c>
      <c r="G5294" t="s">
        <v>88</v>
      </c>
      <c r="H5294" t="s">
        <v>89</v>
      </c>
      <c r="I5294" t="s">
        <v>138</v>
      </c>
      <c r="J5294" t="s">
        <v>91</v>
      </c>
      <c r="K5294" t="s">
        <v>139</v>
      </c>
      <c r="L5294">
        <v>31622</v>
      </c>
      <c r="M5294">
        <v>1167023</v>
      </c>
      <c r="N5294">
        <v>189220</v>
      </c>
      <c r="O5294">
        <v>27242</v>
      </c>
      <c r="P5294">
        <v>124120</v>
      </c>
      <c r="Q5294" t="s">
        <v>93</v>
      </c>
      <c r="R5294">
        <v>495827</v>
      </c>
    </row>
    <row r="5295" spans="1:18" x14ac:dyDescent="0.25">
      <c r="A5295" t="s">
        <v>443</v>
      </c>
      <c r="B5295" t="s">
        <v>444</v>
      </c>
      <c r="C5295" t="s">
        <v>85</v>
      </c>
      <c r="D5295">
        <v>103</v>
      </c>
      <c r="E5295" t="s">
        <v>86</v>
      </c>
      <c r="F5295" t="s">
        <v>87</v>
      </c>
      <c r="G5295" t="s">
        <v>88</v>
      </c>
      <c r="H5295" t="s">
        <v>89</v>
      </c>
      <c r="I5295" t="s">
        <v>190</v>
      </c>
      <c r="J5295" t="s">
        <v>91</v>
      </c>
      <c r="K5295" t="s">
        <v>191</v>
      </c>
      <c r="L5295">
        <v>700</v>
      </c>
      <c r="M5295">
        <v>1167023</v>
      </c>
      <c r="N5295">
        <v>189220</v>
      </c>
      <c r="O5295">
        <v>27242</v>
      </c>
      <c r="P5295">
        <v>124120</v>
      </c>
      <c r="Q5295" t="s">
        <v>93</v>
      </c>
      <c r="R5295">
        <v>495827</v>
      </c>
    </row>
    <row r="5296" spans="1:18" x14ac:dyDescent="0.25">
      <c r="A5296" t="s">
        <v>443</v>
      </c>
      <c r="B5296" t="s">
        <v>444</v>
      </c>
      <c r="C5296" t="s">
        <v>85</v>
      </c>
      <c r="D5296">
        <v>103</v>
      </c>
      <c r="E5296" t="s">
        <v>86</v>
      </c>
      <c r="F5296" t="s">
        <v>87</v>
      </c>
      <c r="G5296" t="s">
        <v>88</v>
      </c>
      <c r="H5296" t="s">
        <v>89</v>
      </c>
      <c r="I5296" t="s">
        <v>138</v>
      </c>
      <c r="J5296" t="s">
        <v>91</v>
      </c>
      <c r="K5296" t="s">
        <v>139</v>
      </c>
      <c r="L5296">
        <v>41789</v>
      </c>
      <c r="M5296">
        <v>1167023</v>
      </c>
      <c r="N5296">
        <v>189220</v>
      </c>
      <c r="O5296">
        <v>27242</v>
      </c>
      <c r="P5296">
        <v>124120</v>
      </c>
      <c r="Q5296" t="s">
        <v>93</v>
      </c>
      <c r="R5296">
        <v>495827</v>
      </c>
    </row>
    <row r="5297" spans="1:18" x14ac:dyDescent="0.25">
      <c r="A5297" t="s">
        <v>443</v>
      </c>
      <c r="B5297" t="s">
        <v>444</v>
      </c>
      <c r="C5297" t="s">
        <v>85</v>
      </c>
      <c r="D5297">
        <v>103</v>
      </c>
      <c r="E5297" t="s">
        <v>86</v>
      </c>
      <c r="F5297" t="s">
        <v>87</v>
      </c>
      <c r="G5297" t="s">
        <v>88</v>
      </c>
      <c r="H5297" t="s">
        <v>89</v>
      </c>
      <c r="I5297" t="s">
        <v>190</v>
      </c>
      <c r="J5297" t="s">
        <v>91</v>
      </c>
      <c r="K5297" t="s">
        <v>191</v>
      </c>
      <c r="L5297">
        <v>4500</v>
      </c>
      <c r="M5297">
        <v>1167023</v>
      </c>
      <c r="N5297">
        <v>189220</v>
      </c>
      <c r="O5297">
        <v>27242</v>
      </c>
      <c r="P5297">
        <v>124120</v>
      </c>
      <c r="Q5297" t="s">
        <v>93</v>
      </c>
      <c r="R5297">
        <v>495827</v>
      </c>
    </row>
    <row r="5298" spans="1:18" x14ac:dyDescent="0.25">
      <c r="A5298" t="s">
        <v>443</v>
      </c>
      <c r="B5298" t="s">
        <v>444</v>
      </c>
      <c r="C5298" t="s">
        <v>85</v>
      </c>
      <c r="D5298">
        <v>103</v>
      </c>
      <c r="E5298" t="s">
        <v>86</v>
      </c>
      <c r="F5298" t="s">
        <v>87</v>
      </c>
      <c r="G5298" t="s">
        <v>88</v>
      </c>
      <c r="H5298" t="s">
        <v>89</v>
      </c>
      <c r="I5298" t="s">
        <v>190</v>
      </c>
      <c r="J5298" t="s">
        <v>91</v>
      </c>
      <c r="K5298" t="s">
        <v>191</v>
      </c>
      <c r="L5298">
        <v>4000</v>
      </c>
      <c r="M5298">
        <v>1167023</v>
      </c>
      <c r="N5298">
        <v>189220</v>
      </c>
      <c r="O5298">
        <v>27242</v>
      </c>
      <c r="P5298">
        <v>124120</v>
      </c>
      <c r="Q5298" t="s">
        <v>93</v>
      </c>
      <c r="R5298">
        <v>495827</v>
      </c>
    </row>
    <row r="5299" spans="1:18" x14ac:dyDescent="0.25">
      <c r="A5299" t="s">
        <v>443</v>
      </c>
      <c r="B5299" t="s">
        <v>444</v>
      </c>
      <c r="C5299" t="s">
        <v>85</v>
      </c>
      <c r="D5299">
        <v>103</v>
      </c>
      <c r="E5299" t="s">
        <v>86</v>
      </c>
      <c r="F5299" t="s">
        <v>87</v>
      </c>
      <c r="G5299" t="s">
        <v>88</v>
      </c>
      <c r="H5299" t="s">
        <v>89</v>
      </c>
      <c r="I5299" t="s">
        <v>138</v>
      </c>
      <c r="J5299" t="s">
        <v>91</v>
      </c>
      <c r="K5299" t="s">
        <v>139</v>
      </c>
      <c r="L5299">
        <v>1798</v>
      </c>
      <c r="M5299">
        <v>1167023</v>
      </c>
      <c r="N5299">
        <v>189220</v>
      </c>
      <c r="O5299">
        <v>27242</v>
      </c>
      <c r="P5299">
        <v>124120</v>
      </c>
      <c r="Q5299" t="s">
        <v>93</v>
      </c>
      <c r="R5299">
        <v>495827</v>
      </c>
    </row>
    <row r="5300" spans="1:18" x14ac:dyDescent="0.25">
      <c r="A5300" t="s">
        <v>445</v>
      </c>
      <c r="B5300" t="s">
        <v>446</v>
      </c>
      <c r="C5300" t="s">
        <v>85</v>
      </c>
      <c r="D5300">
        <v>109</v>
      </c>
      <c r="E5300" t="s">
        <v>86</v>
      </c>
      <c r="F5300" t="s">
        <v>87</v>
      </c>
      <c r="G5300" t="s">
        <v>88</v>
      </c>
      <c r="H5300" t="s">
        <v>89</v>
      </c>
      <c r="I5300" t="s">
        <v>194</v>
      </c>
      <c r="J5300" t="s">
        <v>91</v>
      </c>
      <c r="K5300" t="s">
        <v>195</v>
      </c>
      <c r="L5300">
        <v>48728</v>
      </c>
      <c r="M5300">
        <v>1108316</v>
      </c>
      <c r="N5300">
        <v>183981</v>
      </c>
      <c r="O5300">
        <v>32289</v>
      </c>
      <c r="P5300">
        <v>117459</v>
      </c>
      <c r="Q5300" t="s">
        <v>93</v>
      </c>
      <c r="R5300">
        <v>494264</v>
      </c>
    </row>
    <row r="5301" spans="1:18" x14ac:dyDescent="0.25">
      <c r="A5301" t="s">
        <v>445</v>
      </c>
      <c r="B5301" t="s">
        <v>446</v>
      </c>
      <c r="C5301" t="s">
        <v>85</v>
      </c>
      <c r="D5301">
        <v>109</v>
      </c>
      <c r="E5301" t="s">
        <v>86</v>
      </c>
      <c r="F5301" t="s">
        <v>87</v>
      </c>
      <c r="G5301" t="s">
        <v>88</v>
      </c>
      <c r="H5301" t="s">
        <v>89</v>
      </c>
      <c r="I5301" t="s">
        <v>208</v>
      </c>
      <c r="J5301" t="s">
        <v>91</v>
      </c>
      <c r="K5301" t="s">
        <v>209</v>
      </c>
      <c r="L5301">
        <v>4245</v>
      </c>
      <c r="M5301">
        <v>1108316</v>
      </c>
      <c r="N5301">
        <v>183981</v>
      </c>
      <c r="O5301">
        <v>32289</v>
      </c>
      <c r="P5301">
        <v>117459</v>
      </c>
      <c r="Q5301" t="s">
        <v>93</v>
      </c>
      <c r="R5301">
        <v>494264</v>
      </c>
    </row>
    <row r="5302" spans="1:18" x14ac:dyDescent="0.25">
      <c r="A5302" t="s">
        <v>445</v>
      </c>
      <c r="B5302" t="s">
        <v>446</v>
      </c>
      <c r="C5302" t="s">
        <v>85</v>
      </c>
      <c r="D5302">
        <v>109</v>
      </c>
      <c r="E5302" t="s">
        <v>86</v>
      </c>
      <c r="F5302" t="s">
        <v>87</v>
      </c>
      <c r="G5302" t="s">
        <v>88</v>
      </c>
      <c r="H5302" t="s">
        <v>89</v>
      </c>
      <c r="I5302" t="s">
        <v>200</v>
      </c>
      <c r="J5302" t="s">
        <v>91</v>
      </c>
      <c r="K5302" t="s">
        <v>201</v>
      </c>
      <c r="L5302">
        <v>3374</v>
      </c>
      <c r="M5302">
        <v>1108316</v>
      </c>
      <c r="N5302">
        <v>183981</v>
      </c>
      <c r="O5302">
        <v>32289</v>
      </c>
      <c r="P5302">
        <v>117459</v>
      </c>
      <c r="Q5302" t="s">
        <v>93</v>
      </c>
      <c r="R5302">
        <v>494264</v>
      </c>
    </row>
    <row r="5303" spans="1:18" x14ac:dyDescent="0.25">
      <c r="A5303" t="s">
        <v>445</v>
      </c>
      <c r="B5303" t="s">
        <v>446</v>
      </c>
      <c r="C5303" t="s">
        <v>85</v>
      </c>
      <c r="D5303">
        <v>109</v>
      </c>
      <c r="E5303" t="s">
        <v>86</v>
      </c>
      <c r="F5303" t="s">
        <v>87</v>
      </c>
      <c r="G5303" t="s">
        <v>88</v>
      </c>
      <c r="H5303" t="s">
        <v>89</v>
      </c>
      <c r="I5303" t="s">
        <v>190</v>
      </c>
      <c r="J5303" t="s">
        <v>91</v>
      </c>
      <c r="K5303" t="s">
        <v>191</v>
      </c>
      <c r="L5303">
        <v>800</v>
      </c>
      <c r="M5303">
        <v>1108316</v>
      </c>
      <c r="N5303">
        <v>183981</v>
      </c>
      <c r="O5303">
        <v>32289</v>
      </c>
      <c r="P5303">
        <v>117459</v>
      </c>
      <c r="Q5303" t="s">
        <v>93</v>
      </c>
      <c r="R5303">
        <v>494264</v>
      </c>
    </row>
    <row r="5304" spans="1:18" x14ac:dyDescent="0.25">
      <c r="A5304" t="s">
        <v>445</v>
      </c>
      <c r="B5304" t="s">
        <v>446</v>
      </c>
      <c r="C5304" t="s">
        <v>85</v>
      </c>
      <c r="D5304">
        <v>109</v>
      </c>
      <c r="E5304" t="s">
        <v>86</v>
      </c>
      <c r="F5304" t="s">
        <v>87</v>
      </c>
      <c r="G5304" t="s">
        <v>88</v>
      </c>
      <c r="H5304" t="s">
        <v>89</v>
      </c>
      <c r="I5304" t="s">
        <v>208</v>
      </c>
      <c r="J5304" t="s">
        <v>91</v>
      </c>
      <c r="K5304" t="s">
        <v>209</v>
      </c>
      <c r="L5304">
        <v>680</v>
      </c>
      <c r="M5304">
        <v>1108316</v>
      </c>
      <c r="N5304">
        <v>183981</v>
      </c>
      <c r="O5304">
        <v>32289</v>
      </c>
      <c r="P5304">
        <v>117459</v>
      </c>
      <c r="Q5304" t="s">
        <v>93</v>
      </c>
      <c r="R5304">
        <v>494264</v>
      </c>
    </row>
    <row r="5305" spans="1:18" x14ac:dyDescent="0.25">
      <c r="A5305" t="s">
        <v>445</v>
      </c>
      <c r="B5305" t="s">
        <v>446</v>
      </c>
      <c r="C5305" t="s">
        <v>85</v>
      </c>
      <c r="D5305">
        <v>109</v>
      </c>
      <c r="E5305" t="s">
        <v>86</v>
      </c>
      <c r="F5305" t="s">
        <v>87</v>
      </c>
      <c r="G5305" t="s">
        <v>88</v>
      </c>
      <c r="H5305" t="s">
        <v>89</v>
      </c>
      <c r="I5305" t="s">
        <v>208</v>
      </c>
      <c r="J5305" t="s">
        <v>91</v>
      </c>
      <c r="K5305" t="s">
        <v>209</v>
      </c>
      <c r="L5305">
        <v>3372</v>
      </c>
      <c r="M5305">
        <v>1108316</v>
      </c>
      <c r="N5305">
        <v>183981</v>
      </c>
      <c r="O5305">
        <v>32289</v>
      </c>
      <c r="P5305">
        <v>117459</v>
      </c>
      <c r="Q5305" t="s">
        <v>93</v>
      </c>
      <c r="R5305">
        <v>494264</v>
      </c>
    </row>
    <row r="5306" spans="1:18" x14ac:dyDescent="0.25">
      <c r="A5306" t="s">
        <v>445</v>
      </c>
      <c r="B5306" t="s">
        <v>446</v>
      </c>
      <c r="C5306" t="s">
        <v>85</v>
      </c>
      <c r="D5306">
        <v>109</v>
      </c>
      <c r="E5306" t="s">
        <v>86</v>
      </c>
      <c r="F5306" t="s">
        <v>87</v>
      </c>
      <c r="G5306" t="s">
        <v>88</v>
      </c>
      <c r="H5306" t="s">
        <v>89</v>
      </c>
      <c r="I5306" t="s">
        <v>208</v>
      </c>
      <c r="J5306" t="s">
        <v>91</v>
      </c>
      <c r="K5306" t="s">
        <v>209</v>
      </c>
      <c r="L5306">
        <v>1620</v>
      </c>
      <c r="M5306">
        <v>1108316</v>
      </c>
      <c r="N5306">
        <v>183981</v>
      </c>
      <c r="O5306">
        <v>32289</v>
      </c>
      <c r="P5306">
        <v>117459</v>
      </c>
      <c r="Q5306" t="s">
        <v>93</v>
      </c>
      <c r="R5306">
        <v>494264</v>
      </c>
    </row>
    <row r="5307" spans="1:18" x14ac:dyDescent="0.25">
      <c r="A5307" t="s">
        <v>445</v>
      </c>
      <c r="B5307" t="s">
        <v>446</v>
      </c>
      <c r="C5307" t="s">
        <v>85</v>
      </c>
      <c r="D5307">
        <v>109</v>
      </c>
      <c r="E5307" t="s">
        <v>86</v>
      </c>
      <c r="F5307" t="s">
        <v>87</v>
      </c>
      <c r="G5307" t="s">
        <v>88</v>
      </c>
      <c r="H5307" t="s">
        <v>89</v>
      </c>
      <c r="I5307" t="s">
        <v>208</v>
      </c>
      <c r="J5307" t="s">
        <v>91</v>
      </c>
      <c r="K5307" t="s">
        <v>209</v>
      </c>
      <c r="L5307">
        <v>590</v>
      </c>
      <c r="M5307">
        <v>1108316</v>
      </c>
      <c r="N5307">
        <v>183981</v>
      </c>
      <c r="O5307">
        <v>32289</v>
      </c>
      <c r="P5307">
        <v>117459</v>
      </c>
      <c r="Q5307" t="s">
        <v>93</v>
      </c>
      <c r="R5307">
        <v>494264</v>
      </c>
    </row>
    <row r="5308" spans="1:18" x14ac:dyDescent="0.25">
      <c r="A5308" t="s">
        <v>445</v>
      </c>
      <c r="B5308" t="s">
        <v>446</v>
      </c>
      <c r="C5308" t="s">
        <v>85</v>
      </c>
      <c r="D5308">
        <v>109</v>
      </c>
      <c r="E5308" t="s">
        <v>86</v>
      </c>
      <c r="F5308" t="s">
        <v>87</v>
      </c>
      <c r="G5308" t="s">
        <v>88</v>
      </c>
      <c r="H5308" t="s">
        <v>89</v>
      </c>
      <c r="I5308" t="s">
        <v>208</v>
      </c>
      <c r="J5308" t="s">
        <v>91</v>
      </c>
      <c r="K5308" t="s">
        <v>209</v>
      </c>
      <c r="L5308">
        <v>309</v>
      </c>
      <c r="M5308">
        <v>1108316</v>
      </c>
      <c r="N5308">
        <v>183981</v>
      </c>
      <c r="O5308">
        <v>32289</v>
      </c>
      <c r="P5308">
        <v>117459</v>
      </c>
      <c r="Q5308" t="s">
        <v>93</v>
      </c>
      <c r="R5308">
        <v>494264</v>
      </c>
    </row>
    <row r="5309" spans="1:18" x14ac:dyDescent="0.25">
      <c r="A5309" t="s">
        <v>445</v>
      </c>
      <c r="B5309" t="s">
        <v>446</v>
      </c>
      <c r="C5309" t="s">
        <v>85</v>
      </c>
      <c r="D5309">
        <v>109</v>
      </c>
      <c r="E5309" t="s">
        <v>86</v>
      </c>
      <c r="F5309" t="s">
        <v>87</v>
      </c>
      <c r="G5309" t="s">
        <v>88</v>
      </c>
      <c r="H5309" t="s">
        <v>89</v>
      </c>
      <c r="I5309" t="s">
        <v>208</v>
      </c>
      <c r="J5309" t="s">
        <v>91</v>
      </c>
      <c r="K5309" t="s">
        <v>209</v>
      </c>
      <c r="L5309">
        <v>1512</v>
      </c>
      <c r="M5309">
        <v>1108316</v>
      </c>
      <c r="N5309">
        <v>183981</v>
      </c>
      <c r="O5309">
        <v>32289</v>
      </c>
      <c r="P5309">
        <v>117459</v>
      </c>
      <c r="Q5309" t="s">
        <v>93</v>
      </c>
      <c r="R5309">
        <v>494264</v>
      </c>
    </row>
    <row r="5310" spans="1:18" x14ac:dyDescent="0.25">
      <c r="A5310" t="s">
        <v>445</v>
      </c>
      <c r="B5310" t="s">
        <v>446</v>
      </c>
      <c r="C5310" t="s">
        <v>85</v>
      </c>
      <c r="D5310">
        <v>109</v>
      </c>
      <c r="E5310" t="s">
        <v>86</v>
      </c>
      <c r="F5310" t="s">
        <v>87</v>
      </c>
      <c r="G5310" t="s">
        <v>88</v>
      </c>
      <c r="H5310" t="s">
        <v>89</v>
      </c>
      <c r="I5310" t="s">
        <v>136</v>
      </c>
      <c r="J5310" t="s">
        <v>91</v>
      </c>
      <c r="K5310" t="s">
        <v>137</v>
      </c>
      <c r="L5310">
        <v>240</v>
      </c>
      <c r="M5310">
        <v>1108316</v>
      </c>
      <c r="N5310">
        <v>183981</v>
      </c>
      <c r="O5310">
        <v>32289</v>
      </c>
      <c r="P5310">
        <v>117459</v>
      </c>
      <c r="Q5310" t="s">
        <v>93</v>
      </c>
      <c r="R5310">
        <v>494264</v>
      </c>
    </row>
    <row r="5311" spans="1:18" x14ac:dyDescent="0.25">
      <c r="A5311" t="s">
        <v>445</v>
      </c>
      <c r="B5311" t="s">
        <v>446</v>
      </c>
      <c r="C5311" t="s">
        <v>85</v>
      </c>
      <c r="D5311">
        <v>109</v>
      </c>
      <c r="E5311" t="s">
        <v>86</v>
      </c>
      <c r="F5311" t="s">
        <v>87</v>
      </c>
      <c r="G5311" t="s">
        <v>88</v>
      </c>
      <c r="H5311" t="s">
        <v>89</v>
      </c>
      <c r="I5311" t="s">
        <v>190</v>
      </c>
      <c r="J5311" t="s">
        <v>91</v>
      </c>
      <c r="K5311" t="s">
        <v>191</v>
      </c>
      <c r="L5311">
        <v>10000</v>
      </c>
      <c r="M5311">
        <v>1108316</v>
      </c>
      <c r="N5311">
        <v>183981</v>
      </c>
      <c r="O5311">
        <v>32289</v>
      </c>
      <c r="P5311">
        <v>117459</v>
      </c>
      <c r="Q5311" t="s">
        <v>93</v>
      </c>
      <c r="R5311">
        <v>494264</v>
      </c>
    </row>
    <row r="5312" spans="1:18" x14ac:dyDescent="0.25">
      <c r="A5312" t="s">
        <v>445</v>
      </c>
      <c r="B5312" t="s">
        <v>446</v>
      </c>
      <c r="C5312" t="s">
        <v>85</v>
      </c>
      <c r="D5312">
        <v>109</v>
      </c>
      <c r="E5312" t="s">
        <v>86</v>
      </c>
      <c r="F5312" t="s">
        <v>87</v>
      </c>
      <c r="G5312" t="s">
        <v>88</v>
      </c>
      <c r="H5312" t="s">
        <v>89</v>
      </c>
      <c r="I5312" t="s">
        <v>190</v>
      </c>
      <c r="J5312" t="s">
        <v>91</v>
      </c>
      <c r="K5312" t="s">
        <v>191</v>
      </c>
      <c r="L5312">
        <v>150</v>
      </c>
      <c r="M5312">
        <v>1108316</v>
      </c>
      <c r="N5312">
        <v>183981</v>
      </c>
      <c r="O5312">
        <v>32289</v>
      </c>
      <c r="P5312">
        <v>117459</v>
      </c>
      <c r="Q5312" t="s">
        <v>93</v>
      </c>
      <c r="R5312">
        <v>494264</v>
      </c>
    </row>
    <row r="5313" spans="1:18" x14ac:dyDescent="0.25">
      <c r="A5313" t="s">
        <v>445</v>
      </c>
      <c r="B5313" t="s">
        <v>446</v>
      </c>
      <c r="C5313" t="s">
        <v>85</v>
      </c>
      <c r="D5313">
        <v>109</v>
      </c>
      <c r="E5313" t="s">
        <v>86</v>
      </c>
      <c r="F5313" t="s">
        <v>87</v>
      </c>
      <c r="G5313" t="s">
        <v>88</v>
      </c>
      <c r="H5313" t="s">
        <v>89</v>
      </c>
      <c r="I5313" t="s">
        <v>138</v>
      </c>
      <c r="J5313" t="s">
        <v>91</v>
      </c>
      <c r="K5313" t="s">
        <v>139</v>
      </c>
      <c r="L5313">
        <v>41560</v>
      </c>
      <c r="M5313">
        <v>1108316</v>
      </c>
      <c r="N5313">
        <v>183981</v>
      </c>
      <c r="O5313">
        <v>32289</v>
      </c>
      <c r="P5313">
        <v>117459</v>
      </c>
      <c r="Q5313" t="s">
        <v>93</v>
      </c>
      <c r="R5313">
        <v>494264</v>
      </c>
    </row>
    <row r="5314" spans="1:18" x14ac:dyDescent="0.25">
      <c r="A5314" t="s">
        <v>445</v>
      </c>
      <c r="B5314" t="s">
        <v>446</v>
      </c>
      <c r="C5314" t="s">
        <v>85</v>
      </c>
      <c r="D5314">
        <v>109</v>
      </c>
      <c r="E5314" t="s">
        <v>86</v>
      </c>
      <c r="F5314" t="s">
        <v>87</v>
      </c>
      <c r="G5314" t="s">
        <v>88</v>
      </c>
      <c r="H5314" t="s">
        <v>89</v>
      </c>
      <c r="I5314" t="s">
        <v>194</v>
      </c>
      <c r="J5314" t="s">
        <v>91</v>
      </c>
      <c r="K5314" t="s">
        <v>195</v>
      </c>
      <c r="L5314">
        <v>6091</v>
      </c>
      <c r="M5314">
        <v>1108316</v>
      </c>
      <c r="N5314">
        <v>183981</v>
      </c>
      <c r="O5314">
        <v>32289</v>
      </c>
      <c r="P5314">
        <v>117459</v>
      </c>
      <c r="Q5314" t="s">
        <v>93</v>
      </c>
      <c r="R5314">
        <v>494264</v>
      </c>
    </row>
    <row r="5315" spans="1:18" x14ac:dyDescent="0.25">
      <c r="A5315" t="s">
        <v>445</v>
      </c>
      <c r="B5315" t="s">
        <v>446</v>
      </c>
      <c r="C5315" t="s">
        <v>85</v>
      </c>
      <c r="D5315">
        <v>109</v>
      </c>
      <c r="E5315" t="s">
        <v>86</v>
      </c>
      <c r="F5315" t="s">
        <v>87</v>
      </c>
      <c r="G5315" t="s">
        <v>88</v>
      </c>
      <c r="H5315" t="s">
        <v>89</v>
      </c>
      <c r="I5315" t="s">
        <v>196</v>
      </c>
      <c r="J5315" t="s">
        <v>91</v>
      </c>
      <c r="K5315" t="s">
        <v>197</v>
      </c>
      <c r="L5315">
        <v>26099</v>
      </c>
      <c r="M5315">
        <v>1108316</v>
      </c>
      <c r="N5315">
        <v>183981</v>
      </c>
      <c r="O5315">
        <v>32289</v>
      </c>
      <c r="P5315">
        <v>117459</v>
      </c>
      <c r="Q5315" t="s">
        <v>93</v>
      </c>
      <c r="R5315">
        <v>494264</v>
      </c>
    </row>
    <row r="5316" spans="1:18" x14ac:dyDescent="0.25">
      <c r="A5316" t="s">
        <v>445</v>
      </c>
      <c r="B5316" t="s">
        <v>446</v>
      </c>
      <c r="C5316" t="s">
        <v>85</v>
      </c>
      <c r="D5316">
        <v>109</v>
      </c>
      <c r="E5316" t="s">
        <v>86</v>
      </c>
      <c r="F5316" t="s">
        <v>87</v>
      </c>
      <c r="G5316" t="s">
        <v>88</v>
      </c>
      <c r="H5316" t="s">
        <v>89</v>
      </c>
      <c r="I5316" t="s">
        <v>192</v>
      </c>
      <c r="J5316" t="s">
        <v>91</v>
      </c>
      <c r="K5316" t="s">
        <v>193</v>
      </c>
      <c r="L5316">
        <v>100</v>
      </c>
      <c r="M5316">
        <v>1108316</v>
      </c>
      <c r="N5316">
        <v>183981</v>
      </c>
      <c r="O5316">
        <v>32289</v>
      </c>
      <c r="P5316">
        <v>117459</v>
      </c>
      <c r="Q5316" t="s">
        <v>93</v>
      </c>
      <c r="R5316">
        <v>494264</v>
      </c>
    </row>
    <row r="5317" spans="1:18" x14ac:dyDescent="0.25">
      <c r="A5317" t="s">
        <v>445</v>
      </c>
      <c r="B5317" t="s">
        <v>446</v>
      </c>
      <c r="C5317" t="s">
        <v>85</v>
      </c>
      <c r="D5317">
        <v>109</v>
      </c>
      <c r="E5317" t="s">
        <v>86</v>
      </c>
      <c r="F5317" t="s">
        <v>87</v>
      </c>
      <c r="G5317" t="s">
        <v>88</v>
      </c>
      <c r="H5317" t="s">
        <v>89</v>
      </c>
      <c r="I5317" t="s">
        <v>226</v>
      </c>
      <c r="J5317" t="s">
        <v>91</v>
      </c>
      <c r="K5317" t="s">
        <v>227</v>
      </c>
      <c r="L5317">
        <v>2100</v>
      </c>
      <c r="M5317">
        <v>1108316</v>
      </c>
      <c r="N5317">
        <v>183981</v>
      </c>
      <c r="O5317">
        <v>32289</v>
      </c>
      <c r="P5317">
        <v>117459</v>
      </c>
      <c r="Q5317" t="s">
        <v>93</v>
      </c>
      <c r="R5317">
        <v>494264</v>
      </c>
    </row>
    <row r="5318" spans="1:18" x14ac:dyDescent="0.25">
      <c r="A5318" t="s">
        <v>445</v>
      </c>
      <c r="B5318" t="s">
        <v>446</v>
      </c>
      <c r="C5318" t="s">
        <v>85</v>
      </c>
      <c r="D5318">
        <v>109</v>
      </c>
      <c r="E5318" t="s">
        <v>86</v>
      </c>
      <c r="F5318" t="s">
        <v>87</v>
      </c>
      <c r="G5318" t="s">
        <v>88</v>
      </c>
      <c r="H5318" t="s">
        <v>89</v>
      </c>
      <c r="I5318" t="s">
        <v>136</v>
      </c>
      <c r="J5318" t="s">
        <v>91</v>
      </c>
      <c r="K5318" t="s">
        <v>137</v>
      </c>
      <c r="L5318">
        <v>200</v>
      </c>
      <c r="M5318">
        <v>1108316</v>
      </c>
      <c r="N5318">
        <v>183981</v>
      </c>
      <c r="O5318">
        <v>32289</v>
      </c>
      <c r="P5318">
        <v>117459</v>
      </c>
      <c r="Q5318" t="s">
        <v>93</v>
      </c>
      <c r="R5318">
        <v>494264</v>
      </c>
    </row>
    <row r="5319" spans="1:18" x14ac:dyDescent="0.25">
      <c r="A5319" t="s">
        <v>445</v>
      </c>
      <c r="B5319" t="s">
        <v>446</v>
      </c>
      <c r="C5319" t="s">
        <v>85</v>
      </c>
      <c r="D5319">
        <v>109</v>
      </c>
      <c r="E5319" t="s">
        <v>86</v>
      </c>
      <c r="F5319" t="s">
        <v>87</v>
      </c>
      <c r="G5319" t="s">
        <v>88</v>
      </c>
      <c r="H5319" t="s">
        <v>89</v>
      </c>
      <c r="I5319" t="s">
        <v>136</v>
      </c>
      <c r="J5319" t="s">
        <v>91</v>
      </c>
      <c r="K5319" t="s">
        <v>137</v>
      </c>
      <c r="L5319">
        <v>75</v>
      </c>
      <c r="M5319">
        <v>1108316</v>
      </c>
      <c r="N5319">
        <v>183981</v>
      </c>
      <c r="O5319">
        <v>32289</v>
      </c>
      <c r="P5319">
        <v>117459</v>
      </c>
      <c r="Q5319" t="s">
        <v>93</v>
      </c>
      <c r="R5319">
        <v>494264</v>
      </c>
    </row>
    <row r="5320" spans="1:18" x14ac:dyDescent="0.25">
      <c r="A5320" t="s">
        <v>445</v>
      </c>
      <c r="B5320" t="s">
        <v>446</v>
      </c>
      <c r="C5320" t="s">
        <v>85</v>
      </c>
      <c r="D5320">
        <v>109</v>
      </c>
      <c r="E5320" t="s">
        <v>86</v>
      </c>
      <c r="F5320" t="s">
        <v>87</v>
      </c>
      <c r="G5320" t="s">
        <v>88</v>
      </c>
      <c r="H5320" t="s">
        <v>89</v>
      </c>
      <c r="I5320" t="s">
        <v>136</v>
      </c>
      <c r="J5320" t="s">
        <v>91</v>
      </c>
      <c r="K5320" t="s">
        <v>137</v>
      </c>
      <c r="L5320">
        <v>1500</v>
      </c>
      <c r="M5320">
        <v>1108316</v>
      </c>
      <c r="N5320">
        <v>183981</v>
      </c>
      <c r="O5320">
        <v>32289</v>
      </c>
      <c r="P5320">
        <v>117459</v>
      </c>
      <c r="Q5320" t="s">
        <v>93</v>
      </c>
      <c r="R5320">
        <v>494264</v>
      </c>
    </row>
    <row r="5321" spans="1:18" x14ac:dyDescent="0.25">
      <c r="A5321" t="s">
        <v>445</v>
      </c>
      <c r="B5321" t="s">
        <v>446</v>
      </c>
      <c r="C5321" t="s">
        <v>85</v>
      </c>
      <c r="D5321">
        <v>109</v>
      </c>
      <c r="E5321" t="s">
        <v>86</v>
      </c>
      <c r="F5321" t="s">
        <v>87</v>
      </c>
      <c r="G5321" t="s">
        <v>88</v>
      </c>
      <c r="H5321" t="s">
        <v>89</v>
      </c>
      <c r="I5321" t="s">
        <v>136</v>
      </c>
      <c r="J5321" t="s">
        <v>91</v>
      </c>
      <c r="K5321" t="s">
        <v>137</v>
      </c>
      <c r="L5321">
        <v>330</v>
      </c>
      <c r="M5321">
        <v>1108316</v>
      </c>
      <c r="N5321">
        <v>183981</v>
      </c>
      <c r="O5321">
        <v>32289</v>
      </c>
      <c r="P5321">
        <v>117459</v>
      </c>
      <c r="Q5321" t="s">
        <v>93</v>
      </c>
      <c r="R5321">
        <v>494264</v>
      </c>
    </row>
    <row r="5322" spans="1:18" x14ac:dyDescent="0.25">
      <c r="A5322" t="s">
        <v>445</v>
      </c>
      <c r="B5322" t="s">
        <v>446</v>
      </c>
      <c r="C5322" t="s">
        <v>85</v>
      </c>
      <c r="D5322">
        <v>109</v>
      </c>
      <c r="E5322" t="s">
        <v>86</v>
      </c>
      <c r="F5322" t="s">
        <v>87</v>
      </c>
      <c r="G5322" t="s">
        <v>88</v>
      </c>
      <c r="H5322" t="s">
        <v>89</v>
      </c>
      <c r="I5322" t="s">
        <v>190</v>
      </c>
      <c r="J5322" t="s">
        <v>91</v>
      </c>
      <c r="K5322" t="s">
        <v>191</v>
      </c>
      <c r="L5322">
        <v>1195</v>
      </c>
      <c r="M5322">
        <v>1108316</v>
      </c>
      <c r="N5322">
        <v>183981</v>
      </c>
      <c r="O5322">
        <v>32289</v>
      </c>
      <c r="P5322">
        <v>117459</v>
      </c>
      <c r="Q5322" t="s">
        <v>93</v>
      </c>
      <c r="R5322">
        <v>494264</v>
      </c>
    </row>
    <row r="5323" spans="1:18" x14ac:dyDescent="0.25">
      <c r="A5323" t="s">
        <v>445</v>
      </c>
      <c r="B5323" t="s">
        <v>446</v>
      </c>
      <c r="C5323" t="s">
        <v>85</v>
      </c>
      <c r="D5323">
        <v>109</v>
      </c>
      <c r="E5323" t="s">
        <v>86</v>
      </c>
      <c r="F5323" t="s">
        <v>87</v>
      </c>
      <c r="G5323" t="s">
        <v>88</v>
      </c>
      <c r="H5323" t="s">
        <v>89</v>
      </c>
      <c r="I5323" t="s">
        <v>136</v>
      </c>
      <c r="J5323" t="s">
        <v>91</v>
      </c>
      <c r="K5323" t="s">
        <v>137</v>
      </c>
      <c r="L5323">
        <v>1500</v>
      </c>
      <c r="M5323">
        <v>1108316</v>
      </c>
      <c r="N5323">
        <v>183981</v>
      </c>
      <c r="O5323">
        <v>32289</v>
      </c>
      <c r="P5323">
        <v>117459</v>
      </c>
      <c r="Q5323" t="s">
        <v>93</v>
      </c>
      <c r="R5323">
        <v>494264</v>
      </c>
    </row>
    <row r="5324" spans="1:18" x14ac:dyDescent="0.25">
      <c r="A5324" t="s">
        <v>445</v>
      </c>
      <c r="B5324" t="s">
        <v>446</v>
      </c>
      <c r="C5324" t="s">
        <v>85</v>
      </c>
      <c r="D5324">
        <v>109</v>
      </c>
      <c r="E5324" t="s">
        <v>86</v>
      </c>
      <c r="F5324" t="s">
        <v>87</v>
      </c>
      <c r="G5324" t="s">
        <v>88</v>
      </c>
      <c r="H5324" t="s">
        <v>89</v>
      </c>
      <c r="I5324" t="s">
        <v>208</v>
      </c>
      <c r="J5324" t="s">
        <v>91</v>
      </c>
      <c r="K5324" t="s">
        <v>209</v>
      </c>
      <c r="L5324">
        <v>720</v>
      </c>
      <c r="M5324">
        <v>1108316</v>
      </c>
      <c r="N5324">
        <v>183981</v>
      </c>
      <c r="O5324">
        <v>32289</v>
      </c>
      <c r="P5324">
        <v>117459</v>
      </c>
      <c r="Q5324" t="s">
        <v>93</v>
      </c>
      <c r="R5324">
        <v>494264</v>
      </c>
    </row>
    <row r="5325" spans="1:18" x14ac:dyDescent="0.25">
      <c r="A5325" t="s">
        <v>445</v>
      </c>
      <c r="B5325" t="s">
        <v>446</v>
      </c>
      <c r="C5325" t="s">
        <v>85</v>
      </c>
      <c r="D5325">
        <v>109</v>
      </c>
      <c r="E5325" t="s">
        <v>86</v>
      </c>
      <c r="F5325" t="s">
        <v>87</v>
      </c>
      <c r="G5325" t="s">
        <v>88</v>
      </c>
      <c r="H5325" t="s">
        <v>89</v>
      </c>
      <c r="I5325" t="s">
        <v>208</v>
      </c>
      <c r="J5325" t="s">
        <v>91</v>
      </c>
      <c r="K5325" t="s">
        <v>209</v>
      </c>
      <c r="L5325">
        <v>863</v>
      </c>
      <c r="M5325">
        <v>1108316</v>
      </c>
      <c r="N5325">
        <v>183981</v>
      </c>
      <c r="O5325">
        <v>32289</v>
      </c>
      <c r="P5325">
        <v>117459</v>
      </c>
      <c r="Q5325" t="s">
        <v>93</v>
      </c>
      <c r="R5325">
        <v>494264</v>
      </c>
    </row>
    <row r="5326" spans="1:18" x14ac:dyDescent="0.25">
      <c r="A5326" t="s">
        <v>445</v>
      </c>
      <c r="B5326" t="s">
        <v>446</v>
      </c>
      <c r="C5326" t="s">
        <v>85</v>
      </c>
      <c r="D5326">
        <v>109</v>
      </c>
      <c r="E5326" t="s">
        <v>86</v>
      </c>
      <c r="F5326" t="s">
        <v>87</v>
      </c>
      <c r="G5326" t="s">
        <v>88</v>
      </c>
      <c r="H5326" t="s">
        <v>89</v>
      </c>
      <c r="I5326" t="s">
        <v>136</v>
      </c>
      <c r="J5326" t="s">
        <v>91</v>
      </c>
      <c r="K5326" t="s">
        <v>137</v>
      </c>
      <c r="L5326">
        <v>2800</v>
      </c>
      <c r="M5326">
        <v>1108316</v>
      </c>
      <c r="N5326">
        <v>183981</v>
      </c>
      <c r="O5326">
        <v>32289</v>
      </c>
      <c r="P5326">
        <v>117459</v>
      </c>
      <c r="Q5326" t="s">
        <v>93</v>
      </c>
      <c r="R5326">
        <v>494264</v>
      </c>
    </row>
    <row r="5327" spans="1:18" x14ac:dyDescent="0.25">
      <c r="A5327" t="s">
        <v>445</v>
      </c>
      <c r="B5327" t="s">
        <v>446</v>
      </c>
      <c r="C5327" t="s">
        <v>85</v>
      </c>
      <c r="D5327">
        <v>109</v>
      </c>
      <c r="E5327" t="s">
        <v>86</v>
      </c>
      <c r="F5327" t="s">
        <v>87</v>
      </c>
      <c r="G5327" t="s">
        <v>88</v>
      </c>
      <c r="H5327" t="s">
        <v>89</v>
      </c>
      <c r="I5327" t="s">
        <v>192</v>
      </c>
      <c r="J5327" t="s">
        <v>91</v>
      </c>
      <c r="K5327" t="s">
        <v>193</v>
      </c>
      <c r="L5327">
        <v>125</v>
      </c>
      <c r="M5327">
        <v>1108316</v>
      </c>
      <c r="N5327">
        <v>183981</v>
      </c>
      <c r="O5327">
        <v>32289</v>
      </c>
      <c r="P5327">
        <v>117459</v>
      </c>
      <c r="Q5327" t="s">
        <v>93</v>
      </c>
      <c r="R5327">
        <v>494264</v>
      </c>
    </row>
    <row r="5328" spans="1:18" x14ac:dyDescent="0.25">
      <c r="A5328" t="s">
        <v>445</v>
      </c>
      <c r="B5328" t="s">
        <v>446</v>
      </c>
      <c r="C5328" t="s">
        <v>85</v>
      </c>
      <c r="D5328">
        <v>109</v>
      </c>
      <c r="E5328" t="s">
        <v>86</v>
      </c>
      <c r="F5328" t="s">
        <v>87</v>
      </c>
      <c r="G5328" t="s">
        <v>88</v>
      </c>
      <c r="H5328" t="s">
        <v>89</v>
      </c>
      <c r="I5328" t="s">
        <v>136</v>
      </c>
      <c r="J5328" t="s">
        <v>91</v>
      </c>
      <c r="K5328" t="s">
        <v>137</v>
      </c>
      <c r="L5328">
        <v>350</v>
      </c>
      <c r="M5328">
        <v>1108316</v>
      </c>
      <c r="N5328">
        <v>183981</v>
      </c>
      <c r="O5328">
        <v>32289</v>
      </c>
      <c r="P5328">
        <v>117459</v>
      </c>
      <c r="Q5328" t="s">
        <v>93</v>
      </c>
      <c r="R5328">
        <v>494264</v>
      </c>
    </row>
    <row r="5329" spans="1:18" x14ac:dyDescent="0.25">
      <c r="A5329" t="s">
        <v>445</v>
      </c>
      <c r="B5329" t="s">
        <v>446</v>
      </c>
      <c r="C5329" t="s">
        <v>85</v>
      </c>
      <c r="D5329">
        <v>109</v>
      </c>
      <c r="E5329" t="s">
        <v>86</v>
      </c>
      <c r="F5329" t="s">
        <v>87</v>
      </c>
      <c r="G5329" t="s">
        <v>88</v>
      </c>
      <c r="H5329" t="s">
        <v>89</v>
      </c>
      <c r="I5329" t="s">
        <v>190</v>
      </c>
      <c r="J5329" t="s">
        <v>91</v>
      </c>
      <c r="K5329" t="s">
        <v>191</v>
      </c>
      <c r="L5329">
        <v>7800</v>
      </c>
      <c r="M5329">
        <v>1108316</v>
      </c>
      <c r="N5329">
        <v>183981</v>
      </c>
      <c r="O5329">
        <v>32289</v>
      </c>
      <c r="P5329">
        <v>117459</v>
      </c>
      <c r="Q5329" t="s">
        <v>93</v>
      </c>
      <c r="R5329">
        <v>494264</v>
      </c>
    </row>
    <row r="5330" spans="1:18" x14ac:dyDescent="0.25">
      <c r="A5330" t="s">
        <v>445</v>
      </c>
      <c r="B5330" t="s">
        <v>446</v>
      </c>
      <c r="C5330" t="s">
        <v>85</v>
      </c>
      <c r="D5330">
        <v>109</v>
      </c>
      <c r="E5330" t="s">
        <v>86</v>
      </c>
      <c r="F5330" t="s">
        <v>87</v>
      </c>
      <c r="G5330" t="s">
        <v>88</v>
      </c>
      <c r="H5330" t="s">
        <v>89</v>
      </c>
      <c r="I5330" t="s">
        <v>190</v>
      </c>
      <c r="J5330" t="s">
        <v>91</v>
      </c>
      <c r="K5330" t="s">
        <v>191</v>
      </c>
      <c r="L5330">
        <v>1000</v>
      </c>
      <c r="M5330">
        <v>1108316</v>
      </c>
      <c r="N5330">
        <v>183981</v>
      </c>
      <c r="O5330">
        <v>32289</v>
      </c>
      <c r="P5330">
        <v>117459</v>
      </c>
      <c r="Q5330" t="s">
        <v>93</v>
      </c>
      <c r="R5330">
        <v>494264</v>
      </c>
    </row>
    <row r="5331" spans="1:18" x14ac:dyDescent="0.25">
      <c r="A5331" t="s">
        <v>445</v>
      </c>
      <c r="B5331" t="s">
        <v>446</v>
      </c>
      <c r="C5331" t="s">
        <v>85</v>
      </c>
      <c r="D5331">
        <v>109</v>
      </c>
      <c r="E5331" t="s">
        <v>86</v>
      </c>
      <c r="F5331" t="s">
        <v>87</v>
      </c>
      <c r="G5331" t="s">
        <v>88</v>
      </c>
      <c r="H5331" t="s">
        <v>89</v>
      </c>
      <c r="I5331" t="s">
        <v>190</v>
      </c>
      <c r="J5331" t="s">
        <v>91</v>
      </c>
      <c r="K5331" t="s">
        <v>191</v>
      </c>
      <c r="L5331">
        <v>800</v>
      </c>
      <c r="M5331">
        <v>1108316</v>
      </c>
      <c r="N5331">
        <v>183981</v>
      </c>
      <c r="O5331">
        <v>32289</v>
      </c>
      <c r="P5331">
        <v>117459</v>
      </c>
      <c r="Q5331" t="s">
        <v>93</v>
      </c>
      <c r="R5331">
        <v>494264</v>
      </c>
    </row>
    <row r="5332" spans="1:18" x14ac:dyDescent="0.25">
      <c r="A5332" t="s">
        <v>445</v>
      </c>
      <c r="B5332" t="s">
        <v>446</v>
      </c>
      <c r="C5332" t="s">
        <v>85</v>
      </c>
      <c r="D5332">
        <v>109</v>
      </c>
      <c r="E5332" t="s">
        <v>86</v>
      </c>
      <c r="F5332" t="s">
        <v>87</v>
      </c>
      <c r="G5332" t="s">
        <v>88</v>
      </c>
      <c r="H5332" t="s">
        <v>89</v>
      </c>
      <c r="I5332" t="s">
        <v>190</v>
      </c>
      <c r="J5332" t="s">
        <v>91</v>
      </c>
      <c r="K5332" t="s">
        <v>191</v>
      </c>
      <c r="L5332">
        <v>1040</v>
      </c>
      <c r="M5332">
        <v>1108316</v>
      </c>
      <c r="N5332">
        <v>183981</v>
      </c>
      <c r="O5332">
        <v>32289</v>
      </c>
      <c r="P5332">
        <v>117459</v>
      </c>
      <c r="Q5332" t="s">
        <v>93</v>
      </c>
      <c r="R5332">
        <v>494264</v>
      </c>
    </row>
    <row r="5333" spans="1:18" x14ac:dyDescent="0.25">
      <c r="A5333" t="s">
        <v>445</v>
      </c>
      <c r="B5333" t="s">
        <v>446</v>
      </c>
      <c r="C5333" t="s">
        <v>85</v>
      </c>
      <c r="D5333">
        <v>109</v>
      </c>
      <c r="E5333" t="s">
        <v>86</v>
      </c>
      <c r="F5333" t="s">
        <v>87</v>
      </c>
      <c r="G5333" t="s">
        <v>88</v>
      </c>
      <c r="H5333" t="s">
        <v>89</v>
      </c>
      <c r="I5333" t="s">
        <v>190</v>
      </c>
      <c r="J5333" t="s">
        <v>91</v>
      </c>
      <c r="K5333" t="s">
        <v>191</v>
      </c>
      <c r="L5333">
        <v>450</v>
      </c>
      <c r="M5333">
        <v>1108316</v>
      </c>
      <c r="N5333">
        <v>183981</v>
      </c>
      <c r="O5333">
        <v>32289</v>
      </c>
      <c r="P5333">
        <v>117459</v>
      </c>
      <c r="Q5333" t="s">
        <v>93</v>
      </c>
      <c r="R5333">
        <v>494264</v>
      </c>
    </row>
    <row r="5334" spans="1:18" x14ac:dyDescent="0.25">
      <c r="A5334" t="s">
        <v>445</v>
      </c>
      <c r="B5334" t="s">
        <v>446</v>
      </c>
      <c r="C5334" t="s">
        <v>85</v>
      </c>
      <c r="D5334">
        <v>109</v>
      </c>
      <c r="E5334" t="s">
        <v>86</v>
      </c>
      <c r="F5334" t="s">
        <v>87</v>
      </c>
      <c r="G5334" t="s">
        <v>88</v>
      </c>
      <c r="H5334" t="s">
        <v>89</v>
      </c>
      <c r="I5334" t="s">
        <v>190</v>
      </c>
      <c r="J5334" t="s">
        <v>91</v>
      </c>
      <c r="K5334" t="s">
        <v>191</v>
      </c>
      <c r="L5334">
        <v>2000</v>
      </c>
      <c r="M5334">
        <v>1108316</v>
      </c>
      <c r="N5334">
        <v>183981</v>
      </c>
      <c r="O5334">
        <v>32289</v>
      </c>
      <c r="P5334">
        <v>117459</v>
      </c>
      <c r="Q5334" t="s">
        <v>93</v>
      </c>
      <c r="R5334">
        <v>494264</v>
      </c>
    </row>
    <row r="5335" spans="1:18" x14ac:dyDescent="0.25">
      <c r="A5335" t="s">
        <v>445</v>
      </c>
      <c r="B5335" t="s">
        <v>446</v>
      </c>
      <c r="C5335" t="s">
        <v>85</v>
      </c>
      <c r="D5335">
        <v>109</v>
      </c>
      <c r="E5335" t="s">
        <v>86</v>
      </c>
      <c r="F5335" t="s">
        <v>87</v>
      </c>
      <c r="G5335" t="s">
        <v>88</v>
      </c>
      <c r="H5335" t="s">
        <v>89</v>
      </c>
      <c r="I5335" t="s">
        <v>136</v>
      </c>
      <c r="J5335" t="s">
        <v>91</v>
      </c>
      <c r="K5335" t="s">
        <v>137</v>
      </c>
      <c r="L5335">
        <v>40</v>
      </c>
      <c r="M5335">
        <v>1108316</v>
      </c>
      <c r="N5335">
        <v>183981</v>
      </c>
      <c r="O5335">
        <v>32289</v>
      </c>
      <c r="P5335">
        <v>117459</v>
      </c>
      <c r="Q5335" t="s">
        <v>93</v>
      </c>
      <c r="R5335">
        <v>494264</v>
      </c>
    </row>
    <row r="5336" spans="1:18" x14ac:dyDescent="0.25">
      <c r="A5336" t="s">
        <v>445</v>
      </c>
      <c r="B5336" t="s">
        <v>446</v>
      </c>
      <c r="C5336" t="s">
        <v>85</v>
      </c>
      <c r="D5336">
        <v>109</v>
      </c>
      <c r="E5336" t="s">
        <v>86</v>
      </c>
      <c r="F5336" t="s">
        <v>87</v>
      </c>
      <c r="G5336" t="s">
        <v>88</v>
      </c>
      <c r="H5336" t="s">
        <v>89</v>
      </c>
      <c r="I5336" t="s">
        <v>136</v>
      </c>
      <c r="J5336" t="s">
        <v>91</v>
      </c>
      <c r="K5336" t="s">
        <v>137</v>
      </c>
      <c r="L5336">
        <v>672</v>
      </c>
      <c r="M5336">
        <v>1108316</v>
      </c>
      <c r="N5336">
        <v>183981</v>
      </c>
      <c r="O5336">
        <v>32289</v>
      </c>
      <c r="P5336">
        <v>117459</v>
      </c>
      <c r="Q5336" t="s">
        <v>93</v>
      </c>
      <c r="R5336">
        <v>494264</v>
      </c>
    </row>
    <row r="5337" spans="1:18" x14ac:dyDescent="0.25">
      <c r="A5337" t="s">
        <v>445</v>
      </c>
      <c r="B5337" t="s">
        <v>446</v>
      </c>
      <c r="C5337" t="s">
        <v>85</v>
      </c>
      <c r="D5337">
        <v>109</v>
      </c>
      <c r="E5337" t="s">
        <v>86</v>
      </c>
      <c r="F5337" t="s">
        <v>87</v>
      </c>
      <c r="G5337" t="s">
        <v>88</v>
      </c>
      <c r="H5337" t="s">
        <v>89</v>
      </c>
      <c r="I5337" t="s">
        <v>136</v>
      </c>
      <c r="J5337" t="s">
        <v>91</v>
      </c>
      <c r="K5337" t="s">
        <v>137</v>
      </c>
      <c r="L5337">
        <v>150</v>
      </c>
      <c r="M5337">
        <v>1108316</v>
      </c>
      <c r="N5337">
        <v>183981</v>
      </c>
      <c r="O5337">
        <v>32289</v>
      </c>
      <c r="P5337">
        <v>117459</v>
      </c>
      <c r="Q5337" t="s">
        <v>93</v>
      </c>
      <c r="R5337">
        <v>494264</v>
      </c>
    </row>
    <row r="5338" spans="1:18" x14ac:dyDescent="0.25">
      <c r="A5338" t="s">
        <v>445</v>
      </c>
      <c r="B5338" t="s">
        <v>446</v>
      </c>
      <c r="C5338" t="s">
        <v>85</v>
      </c>
      <c r="D5338">
        <v>109</v>
      </c>
      <c r="E5338" t="s">
        <v>86</v>
      </c>
      <c r="F5338" t="s">
        <v>87</v>
      </c>
      <c r="G5338" t="s">
        <v>88</v>
      </c>
      <c r="H5338" t="s">
        <v>89</v>
      </c>
      <c r="I5338" t="s">
        <v>160</v>
      </c>
      <c r="J5338" t="s">
        <v>91</v>
      </c>
      <c r="K5338" t="s">
        <v>161</v>
      </c>
      <c r="L5338">
        <v>13973</v>
      </c>
      <c r="M5338">
        <v>1108316</v>
      </c>
      <c r="N5338">
        <v>183981</v>
      </c>
      <c r="O5338">
        <v>32289</v>
      </c>
      <c r="P5338">
        <v>117459</v>
      </c>
      <c r="Q5338" t="s">
        <v>93</v>
      </c>
      <c r="R5338">
        <v>494264</v>
      </c>
    </row>
    <row r="5339" spans="1:18" x14ac:dyDescent="0.25">
      <c r="A5339" t="s">
        <v>445</v>
      </c>
      <c r="B5339" t="s">
        <v>446</v>
      </c>
      <c r="C5339" t="s">
        <v>85</v>
      </c>
      <c r="D5339">
        <v>109</v>
      </c>
      <c r="E5339" t="s">
        <v>86</v>
      </c>
      <c r="F5339" t="s">
        <v>87</v>
      </c>
      <c r="G5339" t="s">
        <v>88</v>
      </c>
      <c r="H5339" t="s">
        <v>89</v>
      </c>
      <c r="I5339" t="s">
        <v>190</v>
      </c>
      <c r="J5339" t="s">
        <v>91</v>
      </c>
      <c r="K5339" t="s">
        <v>191</v>
      </c>
      <c r="L5339">
        <v>550</v>
      </c>
      <c r="M5339">
        <v>1108316</v>
      </c>
      <c r="N5339">
        <v>183981</v>
      </c>
      <c r="O5339">
        <v>32289</v>
      </c>
      <c r="P5339">
        <v>117459</v>
      </c>
      <c r="Q5339" t="s">
        <v>93</v>
      </c>
      <c r="R5339">
        <v>494264</v>
      </c>
    </row>
    <row r="5340" spans="1:18" x14ac:dyDescent="0.25">
      <c r="A5340" t="s">
        <v>445</v>
      </c>
      <c r="B5340" t="s">
        <v>446</v>
      </c>
      <c r="C5340" t="s">
        <v>85</v>
      </c>
      <c r="D5340">
        <v>109</v>
      </c>
      <c r="E5340" t="s">
        <v>86</v>
      </c>
      <c r="F5340" t="s">
        <v>87</v>
      </c>
      <c r="G5340" t="s">
        <v>88</v>
      </c>
      <c r="H5340" t="s">
        <v>89</v>
      </c>
      <c r="I5340" t="s">
        <v>190</v>
      </c>
      <c r="J5340" t="s">
        <v>91</v>
      </c>
      <c r="K5340" t="s">
        <v>191</v>
      </c>
      <c r="L5340">
        <v>1000</v>
      </c>
      <c r="M5340">
        <v>1108316</v>
      </c>
      <c r="N5340">
        <v>183981</v>
      </c>
      <c r="O5340">
        <v>32289</v>
      </c>
      <c r="P5340">
        <v>117459</v>
      </c>
      <c r="Q5340" t="s">
        <v>93</v>
      </c>
      <c r="R5340">
        <v>494264</v>
      </c>
    </row>
    <row r="5341" spans="1:18" x14ac:dyDescent="0.25">
      <c r="A5341" t="s">
        <v>445</v>
      </c>
      <c r="B5341" t="s">
        <v>446</v>
      </c>
      <c r="C5341" t="s">
        <v>85</v>
      </c>
      <c r="D5341">
        <v>109</v>
      </c>
      <c r="E5341" t="s">
        <v>86</v>
      </c>
      <c r="F5341" t="s">
        <v>87</v>
      </c>
      <c r="G5341" t="s">
        <v>88</v>
      </c>
      <c r="H5341" t="s">
        <v>89</v>
      </c>
      <c r="I5341" t="s">
        <v>190</v>
      </c>
      <c r="J5341" t="s">
        <v>91</v>
      </c>
      <c r="K5341" t="s">
        <v>191</v>
      </c>
      <c r="L5341">
        <v>800</v>
      </c>
      <c r="M5341">
        <v>1108316</v>
      </c>
      <c r="N5341">
        <v>183981</v>
      </c>
      <c r="O5341">
        <v>32289</v>
      </c>
      <c r="P5341">
        <v>117459</v>
      </c>
      <c r="Q5341" t="s">
        <v>93</v>
      </c>
      <c r="R5341">
        <v>494264</v>
      </c>
    </row>
    <row r="5342" spans="1:18" x14ac:dyDescent="0.25">
      <c r="A5342" t="s">
        <v>445</v>
      </c>
      <c r="B5342" t="s">
        <v>446</v>
      </c>
      <c r="C5342" t="s">
        <v>85</v>
      </c>
      <c r="D5342">
        <v>109</v>
      </c>
      <c r="E5342" t="s">
        <v>86</v>
      </c>
      <c r="F5342" t="s">
        <v>87</v>
      </c>
      <c r="G5342" t="s">
        <v>88</v>
      </c>
      <c r="H5342" t="s">
        <v>89</v>
      </c>
      <c r="I5342" t="s">
        <v>190</v>
      </c>
      <c r="J5342" t="s">
        <v>91</v>
      </c>
      <c r="K5342" t="s">
        <v>191</v>
      </c>
      <c r="L5342">
        <v>500</v>
      </c>
      <c r="M5342">
        <v>1108316</v>
      </c>
      <c r="N5342">
        <v>183981</v>
      </c>
      <c r="O5342">
        <v>32289</v>
      </c>
      <c r="P5342">
        <v>117459</v>
      </c>
      <c r="Q5342" t="s">
        <v>93</v>
      </c>
      <c r="R5342">
        <v>494264</v>
      </c>
    </row>
    <row r="5343" spans="1:18" x14ac:dyDescent="0.25">
      <c r="A5343" t="s">
        <v>445</v>
      </c>
      <c r="B5343" t="s">
        <v>446</v>
      </c>
      <c r="C5343" t="s">
        <v>85</v>
      </c>
      <c r="D5343">
        <v>109</v>
      </c>
      <c r="E5343" t="s">
        <v>86</v>
      </c>
      <c r="F5343" t="s">
        <v>87</v>
      </c>
      <c r="G5343" t="s">
        <v>88</v>
      </c>
      <c r="H5343" t="s">
        <v>89</v>
      </c>
      <c r="I5343" t="s">
        <v>138</v>
      </c>
      <c r="J5343" t="s">
        <v>91</v>
      </c>
      <c r="K5343" t="s">
        <v>139</v>
      </c>
      <c r="L5343">
        <v>2396</v>
      </c>
      <c r="M5343">
        <v>1108316</v>
      </c>
      <c r="N5343">
        <v>183981</v>
      </c>
      <c r="O5343">
        <v>32289</v>
      </c>
      <c r="P5343">
        <v>117459</v>
      </c>
      <c r="Q5343" t="s">
        <v>93</v>
      </c>
      <c r="R5343">
        <v>494264</v>
      </c>
    </row>
    <row r="5344" spans="1:18" x14ac:dyDescent="0.25">
      <c r="A5344" t="s">
        <v>445</v>
      </c>
      <c r="B5344" t="s">
        <v>446</v>
      </c>
      <c r="C5344" t="s">
        <v>85</v>
      </c>
      <c r="D5344">
        <v>109</v>
      </c>
      <c r="E5344" t="s">
        <v>86</v>
      </c>
      <c r="F5344" t="s">
        <v>87</v>
      </c>
      <c r="G5344" t="s">
        <v>88</v>
      </c>
      <c r="H5344" t="s">
        <v>89</v>
      </c>
      <c r="I5344" t="s">
        <v>190</v>
      </c>
      <c r="J5344" t="s">
        <v>91</v>
      </c>
      <c r="K5344" t="s">
        <v>191</v>
      </c>
      <c r="L5344">
        <v>15000</v>
      </c>
      <c r="M5344">
        <v>1108316</v>
      </c>
      <c r="N5344">
        <v>183981</v>
      </c>
      <c r="O5344">
        <v>32289</v>
      </c>
      <c r="P5344">
        <v>117459</v>
      </c>
      <c r="Q5344" t="s">
        <v>93</v>
      </c>
      <c r="R5344">
        <v>494264</v>
      </c>
    </row>
    <row r="5345" spans="1:18" x14ac:dyDescent="0.25">
      <c r="A5345" t="s">
        <v>445</v>
      </c>
      <c r="B5345" t="s">
        <v>446</v>
      </c>
      <c r="C5345" t="s">
        <v>85</v>
      </c>
      <c r="D5345">
        <v>109</v>
      </c>
      <c r="E5345" t="s">
        <v>86</v>
      </c>
      <c r="F5345" t="s">
        <v>87</v>
      </c>
      <c r="G5345" t="s">
        <v>88</v>
      </c>
      <c r="H5345" t="s">
        <v>89</v>
      </c>
      <c r="I5345" t="s">
        <v>208</v>
      </c>
      <c r="J5345" t="s">
        <v>91</v>
      </c>
      <c r="K5345" t="s">
        <v>209</v>
      </c>
      <c r="L5345">
        <v>148</v>
      </c>
      <c r="M5345">
        <v>1108316</v>
      </c>
      <c r="N5345">
        <v>183981</v>
      </c>
      <c r="O5345">
        <v>32289</v>
      </c>
      <c r="P5345">
        <v>117459</v>
      </c>
      <c r="Q5345" t="s">
        <v>93</v>
      </c>
      <c r="R5345">
        <v>494264</v>
      </c>
    </row>
    <row r="5346" spans="1:18" x14ac:dyDescent="0.25">
      <c r="A5346" t="s">
        <v>445</v>
      </c>
      <c r="B5346" t="s">
        <v>446</v>
      </c>
      <c r="C5346" t="s">
        <v>85</v>
      </c>
      <c r="D5346">
        <v>109</v>
      </c>
      <c r="E5346" t="s">
        <v>86</v>
      </c>
      <c r="F5346" t="s">
        <v>87</v>
      </c>
      <c r="G5346" t="s">
        <v>88</v>
      </c>
      <c r="H5346" t="s">
        <v>89</v>
      </c>
      <c r="I5346" t="s">
        <v>114</v>
      </c>
      <c r="J5346" t="s">
        <v>91</v>
      </c>
      <c r="K5346" t="s">
        <v>115</v>
      </c>
      <c r="L5346">
        <v>2828</v>
      </c>
      <c r="M5346">
        <v>1108316</v>
      </c>
      <c r="N5346">
        <v>183981</v>
      </c>
      <c r="O5346">
        <v>32289</v>
      </c>
      <c r="P5346">
        <v>117459</v>
      </c>
      <c r="Q5346" t="s">
        <v>93</v>
      </c>
      <c r="R5346">
        <v>494264</v>
      </c>
    </row>
    <row r="5347" spans="1:18" x14ac:dyDescent="0.25">
      <c r="A5347" t="s">
        <v>445</v>
      </c>
      <c r="B5347" t="s">
        <v>446</v>
      </c>
      <c r="C5347" t="s">
        <v>85</v>
      </c>
      <c r="D5347">
        <v>109</v>
      </c>
      <c r="E5347" t="s">
        <v>86</v>
      </c>
      <c r="F5347" t="s">
        <v>87</v>
      </c>
      <c r="G5347" t="s">
        <v>88</v>
      </c>
      <c r="H5347" t="s">
        <v>89</v>
      </c>
      <c r="I5347" t="s">
        <v>136</v>
      </c>
      <c r="J5347" t="s">
        <v>91</v>
      </c>
      <c r="K5347" t="s">
        <v>137</v>
      </c>
      <c r="L5347">
        <v>800</v>
      </c>
      <c r="M5347">
        <v>1108316</v>
      </c>
      <c r="N5347">
        <v>183981</v>
      </c>
      <c r="O5347">
        <v>32289</v>
      </c>
      <c r="P5347">
        <v>117459</v>
      </c>
      <c r="Q5347" t="s">
        <v>93</v>
      </c>
      <c r="R5347">
        <v>494264</v>
      </c>
    </row>
    <row r="5348" spans="1:18" x14ac:dyDescent="0.25">
      <c r="A5348" t="s">
        <v>445</v>
      </c>
      <c r="B5348" t="s">
        <v>446</v>
      </c>
      <c r="C5348" t="s">
        <v>85</v>
      </c>
      <c r="D5348">
        <v>109</v>
      </c>
      <c r="E5348" t="s">
        <v>86</v>
      </c>
      <c r="F5348" t="s">
        <v>87</v>
      </c>
      <c r="G5348" t="s">
        <v>88</v>
      </c>
      <c r="H5348" t="s">
        <v>89</v>
      </c>
      <c r="I5348" t="s">
        <v>190</v>
      </c>
      <c r="J5348" t="s">
        <v>91</v>
      </c>
      <c r="K5348" t="s">
        <v>191</v>
      </c>
      <c r="L5348">
        <v>650</v>
      </c>
      <c r="M5348">
        <v>1108316</v>
      </c>
      <c r="N5348">
        <v>183981</v>
      </c>
      <c r="O5348">
        <v>32289</v>
      </c>
      <c r="P5348">
        <v>117459</v>
      </c>
      <c r="Q5348" t="s">
        <v>93</v>
      </c>
      <c r="R5348">
        <v>494264</v>
      </c>
    </row>
    <row r="5349" spans="1:18" x14ac:dyDescent="0.25">
      <c r="A5349" t="s">
        <v>445</v>
      </c>
      <c r="B5349" t="s">
        <v>446</v>
      </c>
      <c r="C5349" t="s">
        <v>85</v>
      </c>
      <c r="D5349">
        <v>109</v>
      </c>
      <c r="E5349" t="s">
        <v>86</v>
      </c>
      <c r="F5349" t="s">
        <v>87</v>
      </c>
      <c r="G5349" t="s">
        <v>88</v>
      </c>
      <c r="H5349" t="s">
        <v>89</v>
      </c>
      <c r="I5349" t="s">
        <v>200</v>
      </c>
      <c r="J5349" t="s">
        <v>91</v>
      </c>
      <c r="K5349" t="s">
        <v>201</v>
      </c>
      <c r="L5349">
        <v>21146</v>
      </c>
      <c r="M5349">
        <v>1108316</v>
      </c>
      <c r="N5349">
        <v>183981</v>
      </c>
      <c r="O5349">
        <v>32289</v>
      </c>
      <c r="P5349">
        <v>117459</v>
      </c>
      <c r="Q5349" t="s">
        <v>93</v>
      </c>
      <c r="R5349">
        <v>494264</v>
      </c>
    </row>
    <row r="5350" spans="1:18" x14ac:dyDescent="0.25">
      <c r="A5350" t="s">
        <v>445</v>
      </c>
      <c r="B5350" t="s">
        <v>446</v>
      </c>
      <c r="C5350" t="s">
        <v>85</v>
      </c>
      <c r="D5350">
        <v>109</v>
      </c>
      <c r="E5350" t="s">
        <v>86</v>
      </c>
      <c r="F5350" t="s">
        <v>87</v>
      </c>
      <c r="G5350" t="s">
        <v>88</v>
      </c>
      <c r="H5350" t="s">
        <v>89</v>
      </c>
      <c r="I5350" t="s">
        <v>138</v>
      </c>
      <c r="J5350" t="s">
        <v>91</v>
      </c>
      <c r="K5350" t="s">
        <v>139</v>
      </c>
      <c r="L5350">
        <v>34564</v>
      </c>
      <c r="M5350">
        <v>1108316</v>
      </c>
      <c r="N5350">
        <v>183981</v>
      </c>
      <c r="O5350">
        <v>32289</v>
      </c>
      <c r="P5350">
        <v>117459</v>
      </c>
      <c r="Q5350" t="s">
        <v>93</v>
      </c>
      <c r="R5350">
        <v>494264</v>
      </c>
    </row>
    <row r="5351" spans="1:18" x14ac:dyDescent="0.25">
      <c r="A5351" t="s">
        <v>445</v>
      </c>
      <c r="B5351" t="s">
        <v>446</v>
      </c>
      <c r="C5351" t="s">
        <v>85</v>
      </c>
      <c r="D5351">
        <v>109</v>
      </c>
      <c r="E5351" t="s">
        <v>86</v>
      </c>
      <c r="F5351" t="s">
        <v>87</v>
      </c>
      <c r="G5351" t="s">
        <v>88</v>
      </c>
      <c r="H5351" t="s">
        <v>89</v>
      </c>
      <c r="I5351" t="s">
        <v>138</v>
      </c>
      <c r="J5351" t="s">
        <v>91</v>
      </c>
      <c r="K5351" t="s">
        <v>139</v>
      </c>
      <c r="L5351">
        <v>12218</v>
      </c>
      <c r="M5351">
        <v>1108316</v>
      </c>
      <c r="N5351">
        <v>183981</v>
      </c>
      <c r="O5351">
        <v>32289</v>
      </c>
      <c r="P5351">
        <v>117459</v>
      </c>
      <c r="Q5351" t="s">
        <v>93</v>
      </c>
      <c r="R5351">
        <v>494264</v>
      </c>
    </row>
    <row r="5352" spans="1:18" x14ac:dyDescent="0.25">
      <c r="A5352" t="s">
        <v>445</v>
      </c>
      <c r="B5352" t="s">
        <v>446</v>
      </c>
      <c r="C5352" t="s">
        <v>85</v>
      </c>
      <c r="D5352">
        <v>109</v>
      </c>
      <c r="E5352" t="s">
        <v>86</v>
      </c>
      <c r="F5352" t="s">
        <v>87</v>
      </c>
      <c r="G5352" t="s">
        <v>88</v>
      </c>
      <c r="H5352" t="s">
        <v>89</v>
      </c>
      <c r="I5352" t="s">
        <v>216</v>
      </c>
      <c r="J5352" t="s">
        <v>91</v>
      </c>
      <c r="K5352" t="s">
        <v>217</v>
      </c>
      <c r="L5352">
        <v>10900</v>
      </c>
      <c r="M5352">
        <v>1108316</v>
      </c>
      <c r="N5352">
        <v>183981</v>
      </c>
      <c r="O5352">
        <v>32289</v>
      </c>
      <c r="P5352">
        <v>117459</v>
      </c>
      <c r="Q5352" t="s">
        <v>93</v>
      </c>
      <c r="R5352">
        <v>494264</v>
      </c>
    </row>
    <row r="5353" spans="1:18" x14ac:dyDescent="0.25">
      <c r="A5353" t="s">
        <v>445</v>
      </c>
      <c r="B5353" t="s">
        <v>446</v>
      </c>
      <c r="C5353" t="s">
        <v>85</v>
      </c>
      <c r="D5353">
        <v>109</v>
      </c>
      <c r="E5353" t="s">
        <v>86</v>
      </c>
      <c r="F5353" t="s">
        <v>87</v>
      </c>
      <c r="G5353" t="s">
        <v>88</v>
      </c>
      <c r="H5353" t="s">
        <v>89</v>
      </c>
      <c r="I5353" t="s">
        <v>90</v>
      </c>
      <c r="J5353" t="s">
        <v>91</v>
      </c>
      <c r="K5353" t="s">
        <v>92</v>
      </c>
      <c r="L5353">
        <v>0</v>
      </c>
      <c r="M5353">
        <v>1108316</v>
      </c>
      <c r="N5353">
        <v>183981</v>
      </c>
      <c r="O5353">
        <v>32289</v>
      </c>
      <c r="P5353">
        <v>117459</v>
      </c>
      <c r="Q5353" t="s">
        <v>93</v>
      </c>
      <c r="R5353">
        <v>494264</v>
      </c>
    </row>
    <row r="5354" spans="1:18" x14ac:dyDescent="0.25">
      <c r="A5354" t="s">
        <v>445</v>
      </c>
      <c r="B5354" t="s">
        <v>446</v>
      </c>
      <c r="C5354" t="s">
        <v>85</v>
      </c>
      <c r="D5354">
        <v>109</v>
      </c>
      <c r="E5354" t="s">
        <v>86</v>
      </c>
      <c r="F5354" t="s">
        <v>87</v>
      </c>
      <c r="G5354" t="s">
        <v>88</v>
      </c>
      <c r="H5354" t="s">
        <v>89</v>
      </c>
      <c r="I5354" t="s">
        <v>94</v>
      </c>
      <c r="J5354" t="s">
        <v>91</v>
      </c>
      <c r="K5354" t="s">
        <v>95</v>
      </c>
      <c r="L5354">
        <v>0</v>
      </c>
      <c r="M5354">
        <v>1108316</v>
      </c>
      <c r="N5354">
        <v>183981</v>
      </c>
      <c r="O5354">
        <v>32289</v>
      </c>
      <c r="P5354">
        <v>117459</v>
      </c>
      <c r="Q5354" t="s">
        <v>93</v>
      </c>
      <c r="R5354">
        <v>494264</v>
      </c>
    </row>
    <row r="5355" spans="1:18" x14ac:dyDescent="0.25">
      <c r="A5355" t="s">
        <v>445</v>
      </c>
      <c r="B5355" t="s">
        <v>446</v>
      </c>
      <c r="C5355" t="s">
        <v>85</v>
      </c>
      <c r="D5355">
        <v>109</v>
      </c>
      <c r="E5355" t="s">
        <v>86</v>
      </c>
      <c r="F5355" t="s">
        <v>87</v>
      </c>
      <c r="G5355" t="s">
        <v>88</v>
      </c>
      <c r="H5355" t="s">
        <v>89</v>
      </c>
      <c r="I5355" t="s">
        <v>96</v>
      </c>
      <c r="J5355" t="s">
        <v>91</v>
      </c>
      <c r="K5355" t="s">
        <v>97</v>
      </c>
      <c r="L5355">
        <v>0</v>
      </c>
      <c r="M5355">
        <v>1108316</v>
      </c>
      <c r="N5355">
        <v>183981</v>
      </c>
      <c r="O5355">
        <v>32289</v>
      </c>
      <c r="P5355">
        <v>117459</v>
      </c>
      <c r="Q5355" t="s">
        <v>93</v>
      </c>
      <c r="R5355">
        <v>494264</v>
      </c>
    </row>
    <row r="5356" spans="1:18" x14ac:dyDescent="0.25">
      <c r="A5356" t="s">
        <v>445</v>
      </c>
      <c r="B5356" t="s">
        <v>446</v>
      </c>
      <c r="C5356" t="s">
        <v>85</v>
      </c>
      <c r="D5356">
        <v>109</v>
      </c>
      <c r="E5356" t="s">
        <v>86</v>
      </c>
      <c r="F5356" t="s">
        <v>87</v>
      </c>
      <c r="G5356" t="s">
        <v>88</v>
      </c>
      <c r="H5356" t="s">
        <v>89</v>
      </c>
      <c r="I5356" t="s">
        <v>98</v>
      </c>
      <c r="J5356" t="s">
        <v>91</v>
      </c>
      <c r="K5356" t="s">
        <v>99</v>
      </c>
      <c r="L5356">
        <v>0</v>
      </c>
      <c r="M5356">
        <v>1108316</v>
      </c>
      <c r="N5356">
        <v>183981</v>
      </c>
      <c r="O5356">
        <v>32289</v>
      </c>
      <c r="P5356">
        <v>117459</v>
      </c>
      <c r="Q5356" t="s">
        <v>93</v>
      </c>
      <c r="R5356">
        <v>494264</v>
      </c>
    </row>
    <row r="5357" spans="1:18" x14ac:dyDescent="0.25">
      <c r="A5357" t="s">
        <v>445</v>
      </c>
      <c r="B5357" t="s">
        <v>446</v>
      </c>
      <c r="C5357" t="s">
        <v>85</v>
      </c>
      <c r="D5357">
        <v>109</v>
      </c>
      <c r="E5357" t="s">
        <v>86</v>
      </c>
      <c r="F5357" t="s">
        <v>87</v>
      </c>
      <c r="G5357" t="s">
        <v>88</v>
      </c>
      <c r="H5357" t="s">
        <v>89</v>
      </c>
      <c r="I5357" t="s">
        <v>100</v>
      </c>
      <c r="J5357" t="s">
        <v>91</v>
      </c>
      <c r="K5357" t="s">
        <v>101</v>
      </c>
      <c r="L5357">
        <v>0</v>
      </c>
      <c r="M5357">
        <v>1108316</v>
      </c>
      <c r="N5357">
        <v>183981</v>
      </c>
      <c r="O5357">
        <v>32289</v>
      </c>
      <c r="P5357">
        <v>117459</v>
      </c>
      <c r="Q5357" t="s">
        <v>93</v>
      </c>
      <c r="R5357">
        <v>494264</v>
      </c>
    </row>
    <row r="5358" spans="1:18" x14ac:dyDescent="0.25">
      <c r="A5358" t="s">
        <v>445</v>
      </c>
      <c r="B5358" t="s">
        <v>446</v>
      </c>
      <c r="C5358" t="s">
        <v>85</v>
      </c>
      <c r="D5358">
        <v>109</v>
      </c>
      <c r="E5358" t="s">
        <v>86</v>
      </c>
      <c r="F5358" t="s">
        <v>87</v>
      </c>
      <c r="G5358" t="s">
        <v>88</v>
      </c>
      <c r="H5358" t="s">
        <v>89</v>
      </c>
      <c r="I5358" t="s">
        <v>102</v>
      </c>
      <c r="J5358" t="s">
        <v>91</v>
      </c>
      <c r="K5358" t="s">
        <v>103</v>
      </c>
      <c r="L5358">
        <v>0</v>
      </c>
      <c r="M5358">
        <v>1108316</v>
      </c>
      <c r="N5358">
        <v>183981</v>
      </c>
      <c r="O5358">
        <v>32289</v>
      </c>
      <c r="P5358">
        <v>117459</v>
      </c>
      <c r="Q5358" t="s">
        <v>93</v>
      </c>
      <c r="R5358">
        <v>494264</v>
      </c>
    </row>
    <row r="5359" spans="1:18" x14ac:dyDescent="0.25">
      <c r="A5359" t="s">
        <v>445</v>
      </c>
      <c r="B5359" t="s">
        <v>446</v>
      </c>
      <c r="C5359" t="s">
        <v>85</v>
      </c>
      <c r="D5359">
        <v>109</v>
      </c>
      <c r="E5359" t="s">
        <v>86</v>
      </c>
      <c r="F5359" t="s">
        <v>87</v>
      </c>
      <c r="G5359" t="s">
        <v>88</v>
      </c>
      <c r="H5359" t="s">
        <v>89</v>
      </c>
      <c r="I5359" t="s">
        <v>104</v>
      </c>
      <c r="J5359" t="s">
        <v>91</v>
      </c>
      <c r="K5359" t="s">
        <v>105</v>
      </c>
      <c r="L5359">
        <v>0</v>
      </c>
      <c r="M5359">
        <v>1108316</v>
      </c>
      <c r="N5359">
        <v>183981</v>
      </c>
      <c r="O5359">
        <v>32289</v>
      </c>
      <c r="P5359">
        <v>117459</v>
      </c>
      <c r="Q5359" t="s">
        <v>93</v>
      </c>
      <c r="R5359">
        <v>494264</v>
      </c>
    </row>
    <row r="5360" spans="1:18" x14ac:dyDescent="0.25">
      <c r="A5360" t="s">
        <v>445</v>
      </c>
      <c r="B5360" t="s">
        <v>446</v>
      </c>
      <c r="C5360" t="s">
        <v>85</v>
      </c>
      <c r="D5360">
        <v>109</v>
      </c>
      <c r="E5360" t="s">
        <v>86</v>
      </c>
      <c r="F5360" t="s">
        <v>87</v>
      </c>
      <c r="G5360" t="s">
        <v>88</v>
      </c>
      <c r="H5360" t="s">
        <v>89</v>
      </c>
      <c r="I5360" t="s">
        <v>106</v>
      </c>
      <c r="J5360" t="s">
        <v>91</v>
      </c>
      <c r="K5360" t="s">
        <v>107</v>
      </c>
      <c r="L5360">
        <v>0</v>
      </c>
      <c r="M5360">
        <v>1108316</v>
      </c>
      <c r="N5360">
        <v>183981</v>
      </c>
      <c r="O5360">
        <v>32289</v>
      </c>
      <c r="P5360">
        <v>117459</v>
      </c>
      <c r="Q5360" t="s">
        <v>93</v>
      </c>
      <c r="R5360">
        <v>494264</v>
      </c>
    </row>
    <row r="5361" spans="1:18" x14ac:dyDescent="0.25">
      <c r="A5361" t="s">
        <v>445</v>
      </c>
      <c r="B5361" t="s">
        <v>446</v>
      </c>
      <c r="C5361" t="s">
        <v>85</v>
      </c>
      <c r="D5361">
        <v>109</v>
      </c>
      <c r="E5361" t="s">
        <v>86</v>
      </c>
      <c r="F5361" t="s">
        <v>87</v>
      </c>
      <c r="G5361" t="s">
        <v>88</v>
      </c>
      <c r="H5361" t="s">
        <v>89</v>
      </c>
      <c r="I5361" t="s">
        <v>108</v>
      </c>
      <c r="J5361" t="s">
        <v>91</v>
      </c>
      <c r="K5361" t="s">
        <v>109</v>
      </c>
      <c r="L5361">
        <v>0</v>
      </c>
      <c r="M5361">
        <v>1108316</v>
      </c>
      <c r="N5361">
        <v>183981</v>
      </c>
      <c r="O5361">
        <v>32289</v>
      </c>
      <c r="P5361">
        <v>117459</v>
      </c>
      <c r="Q5361" t="s">
        <v>93</v>
      </c>
      <c r="R5361">
        <v>494264</v>
      </c>
    </row>
    <row r="5362" spans="1:18" x14ac:dyDescent="0.25">
      <c r="A5362" t="s">
        <v>445</v>
      </c>
      <c r="B5362" t="s">
        <v>446</v>
      </c>
      <c r="C5362" t="s">
        <v>85</v>
      </c>
      <c r="D5362">
        <v>109</v>
      </c>
      <c r="E5362" t="s">
        <v>86</v>
      </c>
      <c r="F5362" t="s">
        <v>87</v>
      </c>
      <c r="G5362" t="s">
        <v>88</v>
      </c>
      <c r="H5362" t="s">
        <v>89</v>
      </c>
      <c r="I5362" t="s">
        <v>110</v>
      </c>
      <c r="J5362" t="s">
        <v>91</v>
      </c>
      <c r="K5362" t="s">
        <v>111</v>
      </c>
      <c r="L5362">
        <v>0</v>
      </c>
      <c r="M5362">
        <v>1108316</v>
      </c>
      <c r="N5362">
        <v>183981</v>
      </c>
      <c r="O5362">
        <v>32289</v>
      </c>
      <c r="P5362">
        <v>117459</v>
      </c>
      <c r="Q5362" t="s">
        <v>93</v>
      </c>
      <c r="R5362">
        <v>494264</v>
      </c>
    </row>
    <row r="5363" spans="1:18" x14ac:dyDescent="0.25">
      <c r="A5363" t="s">
        <v>445</v>
      </c>
      <c r="B5363" t="s">
        <v>446</v>
      </c>
      <c r="C5363" t="s">
        <v>85</v>
      </c>
      <c r="D5363">
        <v>109</v>
      </c>
      <c r="E5363" t="s">
        <v>86</v>
      </c>
      <c r="F5363" t="s">
        <v>87</v>
      </c>
      <c r="G5363" t="s">
        <v>88</v>
      </c>
      <c r="H5363" t="s">
        <v>89</v>
      </c>
      <c r="I5363" t="s">
        <v>112</v>
      </c>
      <c r="J5363" t="s">
        <v>91</v>
      </c>
      <c r="K5363" t="s">
        <v>113</v>
      </c>
      <c r="L5363">
        <v>3450</v>
      </c>
      <c r="M5363">
        <v>1108316</v>
      </c>
      <c r="N5363">
        <v>183981</v>
      </c>
      <c r="O5363">
        <v>32289</v>
      </c>
      <c r="P5363">
        <v>117459</v>
      </c>
      <c r="Q5363" t="s">
        <v>93</v>
      </c>
      <c r="R5363">
        <v>494264</v>
      </c>
    </row>
    <row r="5364" spans="1:18" x14ac:dyDescent="0.25">
      <c r="A5364" t="s">
        <v>445</v>
      </c>
      <c r="B5364" t="s">
        <v>446</v>
      </c>
      <c r="C5364" t="s">
        <v>85</v>
      </c>
      <c r="D5364">
        <v>109</v>
      </c>
      <c r="E5364" t="s">
        <v>86</v>
      </c>
      <c r="F5364" t="s">
        <v>87</v>
      </c>
      <c r="G5364" t="s">
        <v>88</v>
      </c>
      <c r="H5364" t="s">
        <v>89</v>
      </c>
      <c r="I5364" t="s">
        <v>114</v>
      </c>
      <c r="J5364" t="s">
        <v>91</v>
      </c>
      <c r="K5364" t="s">
        <v>115</v>
      </c>
      <c r="L5364">
        <v>2500</v>
      </c>
      <c r="M5364">
        <v>1108316</v>
      </c>
      <c r="N5364">
        <v>183981</v>
      </c>
      <c r="O5364">
        <v>32289</v>
      </c>
      <c r="P5364">
        <v>117459</v>
      </c>
      <c r="Q5364" t="s">
        <v>93</v>
      </c>
      <c r="R5364">
        <v>494264</v>
      </c>
    </row>
    <row r="5365" spans="1:18" x14ac:dyDescent="0.25">
      <c r="A5365" t="s">
        <v>445</v>
      </c>
      <c r="B5365" t="s">
        <v>446</v>
      </c>
      <c r="C5365" t="s">
        <v>85</v>
      </c>
      <c r="D5365">
        <v>109</v>
      </c>
      <c r="E5365" t="s">
        <v>86</v>
      </c>
      <c r="F5365" t="s">
        <v>87</v>
      </c>
      <c r="G5365" t="s">
        <v>88</v>
      </c>
      <c r="H5365" t="s">
        <v>89</v>
      </c>
      <c r="I5365" t="s">
        <v>116</v>
      </c>
      <c r="J5365" t="s">
        <v>91</v>
      </c>
      <c r="K5365" t="s">
        <v>117</v>
      </c>
      <c r="L5365">
        <v>0</v>
      </c>
      <c r="M5365">
        <v>1108316</v>
      </c>
      <c r="N5365">
        <v>183981</v>
      </c>
      <c r="O5365">
        <v>32289</v>
      </c>
      <c r="P5365">
        <v>117459</v>
      </c>
      <c r="Q5365" t="s">
        <v>93</v>
      </c>
      <c r="R5365">
        <v>494264</v>
      </c>
    </row>
    <row r="5366" spans="1:18" x14ac:dyDescent="0.25">
      <c r="A5366" t="s">
        <v>445</v>
      </c>
      <c r="B5366" t="s">
        <v>446</v>
      </c>
      <c r="C5366" t="s">
        <v>85</v>
      </c>
      <c r="D5366">
        <v>109</v>
      </c>
      <c r="E5366" t="s">
        <v>86</v>
      </c>
      <c r="F5366" t="s">
        <v>87</v>
      </c>
      <c r="G5366" t="s">
        <v>88</v>
      </c>
      <c r="H5366" t="s">
        <v>89</v>
      </c>
      <c r="I5366" t="s">
        <v>118</v>
      </c>
      <c r="J5366" t="s">
        <v>91</v>
      </c>
      <c r="K5366" t="s">
        <v>119</v>
      </c>
      <c r="L5366">
        <v>0</v>
      </c>
      <c r="M5366">
        <v>1108316</v>
      </c>
      <c r="N5366">
        <v>183981</v>
      </c>
      <c r="O5366">
        <v>32289</v>
      </c>
      <c r="P5366">
        <v>117459</v>
      </c>
      <c r="Q5366" t="s">
        <v>93</v>
      </c>
      <c r="R5366">
        <v>494264</v>
      </c>
    </row>
    <row r="5367" spans="1:18" x14ac:dyDescent="0.25">
      <c r="A5367" t="s">
        <v>445</v>
      </c>
      <c r="B5367" t="s">
        <v>446</v>
      </c>
      <c r="C5367" t="s">
        <v>85</v>
      </c>
      <c r="D5367">
        <v>109</v>
      </c>
      <c r="E5367" t="s">
        <v>86</v>
      </c>
      <c r="F5367" t="s">
        <v>87</v>
      </c>
      <c r="G5367" t="s">
        <v>88</v>
      </c>
      <c r="H5367" t="s">
        <v>89</v>
      </c>
      <c r="I5367" t="s">
        <v>120</v>
      </c>
      <c r="J5367" t="s">
        <v>91</v>
      </c>
      <c r="K5367" t="s">
        <v>121</v>
      </c>
      <c r="L5367">
        <v>42647</v>
      </c>
      <c r="M5367">
        <v>1108316</v>
      </c>
      <c r="N5367">
        <v>183981</v>
      </c>
      <c r="O5367">
        <v>32289</v>
      </c>
      <c r="P5367">
        <v>117459</v>
      </c>
      <c r="Q5367" t="s">
        <v>93</v>
      </c>
      <c r="R5367">
        <v>494264</v>
      </c>
    </row>
    <row r="5368" spans="1:18" x14ac:dyDescent="0.25">
      <c r="A5368" t="s">
        <v>445</v>
      </c>
      <c r="B5368" t="s">
        <v>446</v>
      </c>
      <c r="C5368" t="s">
        <v>85</v>
      </c>
      <c r="D5368">
        <v>109</v>
      </c>
      <c r="E5368" t="s">
        <v>86</v>
      </c>
      <c r="F5368" t="s">
        <v>87</v>
      </c>
      <c r="G5368" t="s">
        <v>88</v>
      </c>
      <c r="H5368" t="s">
        <v>89</v>
      </c>
      <c r="I5368" t="s">
        <v>122</v>
      </c>
      <c r="J5368" t="s">
        <v>91</v>
      </c>
      <c r="K5368" t="s">
        <v>123</v>
      </c>
      <c r="L5368">
        <v>0</v>
      </c>
      <c r="M5368">
        <v>1108316</v>
      </c>
      <c r="N5368">
        <v>183981</v>
      </c>
      <c r="O5368">
        <v>32289</v>
      </c>
      <c r="P5368">
        <v>117459</v>
      </c>
      <c r="Q5368" t="s">
        <v>93</v>
      </c>
      <c r="R5368">
        <v>494264</v>
      </c>
    </row>
    <row r="5369" spans="1:18" x14ac:dyDescent="0.25">
      <c r="A5369" t="s">
        <v>445</v>
      </c>
      <c r="B5369" t="s">
        <v>446</v>
      </c>
      <c r="C5369" t="s">
        <v>85</v>
      </c>
      <c r="D5369">
        <v>109</v>
      </c>
      <c r="E5369" t="s">
        <v>86</v>
      </c>
      <c r="F5369" t="s">
        <v>87</v>
      </c>
      <c r="G5369" t="s">
        <v>88</v>
      </c>
      <c r="H5369" t="s">
        <v>89</v>
      </c>
      <c r="I5369" t="s">
        <v>124</v>
      </c>
      <c r="J5369" t="s">
        <v>91</v>
      </c>
      <c r="K5369" t="s">
        <v>125</v>
      </c>
      <c r="L5369">
        <v>0</v>
      </c>
      <c r="M5369">
        <v>1108316</v>
      </c>
      <c r="N5369">
        <v>183981</v>
      </c>
      <c r="O5369">
        <v>32289</v>
      </c>
      <c r="P5369">
        <v>117459</v>
      </c>
      <c r="Q5369" t="s">
        <v>93</v>
      </c>
      <c r="R5369">
        <v>494264</v>
      </c>
    </row>
    <row r="5370" spans="1:18" x14ac:dyDescent="0.25">
      <c r="A5370" t="s">
        <v>445</v>
      </c>
      <c r="B5370" t="s">
        <v>446</v>
      </c>
      <c r="C5370" t="s">
        <v>85</v>
      </c>
      <c r="D5370">
        <v>109</v>
      </c>
      <c r="E5370" t="s">
        <v>86</v>
      </c>
      <c r="F5370" t="s">
        <v>87</v>
      </c>
      <c r="G5370" t="s">
        <v>88</v>
      </c>
      <c r="H5370" t="s">
        <v>89</v>
      </c>
      <c r="I5370" t="s">
        <v>126</v>
      </c>
      <c r="J5370" t="s">
        <v>91</v>
      </c>
      <c r="K5370" t="s">
        <v>127</v>
      </c>
      <c r="L5370">
        <v>0</v>
      </c>
      <c r="M5370">
        <v>1108316</v>
      </c>
      <c r="N5370">
        <v>183981</v>
      </c>
      <c r="O5370">
        <v>32289</v>
      </c>
      <c r="P5370">
        <v>117459</v>
      </c>
      <c r="Q5370" t="s">
        <v>93</v>
      </c>
      <c r="R5370">
        <v>494264</v>
      </c>
    </row>
    <row r="5371" spans="1:18" x14ac:dyDescent="0.25">
      <c r="A5371" t="s">
        <v>445</v>
      </c>
      <c r="B5371" t="s">
        <v>446</v>
      </c>
      <c r="C5371" t="s">
        <v>85</v>
      </c>
      <c r="D5371">
        <v>109</v>
      </c>
      <c r="E5371" t="s">
        <v>86</v>
      </c>
      <c r="F5371" t="s">
        <v>87</v>
      </c>
      <c r="G5371" t="s">
        <v>88</v>
      </c>
      <c r="H5371" t="s">
        <v>89</v>
      </c>
      <c r="I5371" t="s">
        <v>128</v>
      </c>
      <c r="J5371" t="s">
        <v>91</v>
      </c>
      <c r="K5371" t="s">
        <v>129</v>
      </c>
      <c r="L5371">
        <v>1094188</v>
      </c>
      <c r="M5371">
        <v>1108316</v>
      </c>
      <c r="N5371">
        <v>183981</v>
      </c>
      <c r="O5371">
        <v>32289</v>
      </c>
      <c r="P5371">
        <v>117459</v>
      </c>
      <c r="Q5371" t="s">
        <v>93</v>
      </c>
      <c r="R5371">
        <v>494264</v>
      </c>
    </row>
    <row r="5372" spans="1:18" x14ac:dyDescent="0.25">
      <c r="A5372" t="s">
        <v>445</v>
      </c>
      <c r="B5372" t="s">
        <v>446</v>
      </c>
      <c r="C5372" t="s">
        <v>85</v>
      </c>
      <c r="D5372">
        <v>109</v>
      </c>
      <c r="E5372" t="s">
        <v>86</v>
      </c>
      <c r="F5372" t="s">
        <v>87</v>
      </c>
      <c r="G5372" t="s">
        <v>88</v>
      </c>
      <c r="H5372" t="s">
        <v>89</v>
      </c>
      <c r="I5372" t="s">
        <v>130</v>
      </c>
      <c r="J5372" t="s">
        <v>91</v>
      </c>
      <c r="K5372" t="s">
        <v>131</v>
      </c>
      <c r="L5372">
        <v>700</v>
      </c>
      <c r="M5372">
        <v>1108316</v>
      </c>
      <c r="N5372">
        <v>183981</v>
      </c>
      <c r="O5372">
        <v>32289</v>
      </c>
      <c r="P5372">
        <v>117459</v>
      </c>
      <c r="Q5372" t="s">
        <v>93</v>
      </c>
      <c r="R5372">
        <v>494264</v>
      </c>
    </row>
    <row r="5373" spans="1:18" x14ac:dyDescent="0.25">
      <c r="A5373" t="s">
        <v>445</v>
      </c>
      <c r="B5373" t="s">
        <v>446</v>
      </c>
      <c r="C5373" t="s">
        <v>85</v>
      </c>
      <c r="D5373">
        <v>109</v>
      </c>
      <c r="E5373" t="s">
        <v>86</v>
      </c>
      <c r="F5373" t="s">
        <v>87</v>
      </c>
      <c r="G5373" t="s">
        <v>88</v>
      </c>
      <c r="H5373" t="s">
        <v>89</v>
      </c>
      <c r="I5373" t="s">
        <v>132</v>
      </c>
      <c r="J5373" t="s">
        <v>91</v>
      </c>
      <c r="K5373" t="s">
        <v>133</v>
      </c>
      <c r="L5373">
        <v>-69765</v>
      </c>
      <c r="M5373">
        <v>1108316</v>
      </c>
      <c r="N5373">
        <v>183981</v>
      </c>
      <c r="O5373">
        <v>32289</v>
      </c>
      <c r="P5373">
        <v>117459</v>
      </c>
      <c r="Q5373" t="s">
        <v>93</v>
      </c>
      <c r="R5373">
        <v>494264</v>
      </c>
    </row>
    <row r="5374" spans="1:18" x14ac:dyDescent="0.25">
      <c r="A5374" t="s">
        <v>445</v>
      </c>
      <c r="B5374" t="s">
        <v>446</v>
      </c>
      <c r="C5374" t="s">
        <v>85</v>
      </c>
      <c r="D5374">
        <v>109</v>
      </c>
      <c r="E5374" t="s">
        <v>86</v>
      </c>
      <c r="F5374" t="s">
        <v>87</v>
      </c>
      <c r="G5374" t="s">
        <v>88</v>
      </c>
      <c r="H5374" t="s">
        <v>89</v>
      </c>
      <c r="I5374" t="s">
        <v>134</v>
      </c>
      <c r="J5374" t="s">
        <v>91</v>
      </c>
      <c r="K5374" t="s">
        <v>135</v>
      </c>
      <c r="L5374">
        <v>223642</v>
      </c>
      <c r="M5374">
        <v>1108316</v>
      </c>
      <c r="N5374">
        <v>183981</v>
      </c>
      <c r="O5374">
        <v>32289</v>
      </c>
      <c r="P5374">
        <v>117459</v>
      </c>
      <c r="Q5374" t="s">
        <v>93</v>
      </c>
      <c r="R5374">
        <v>494264</v>
      </c>
    </row>
    <row r="5375" spans="1:18" x14ac:dyDescent="0.25">
      <c r="A5375" t="s">
        <v>445</v>
      </c>
      <c r="B5375" t="s">
        <v>446</v>
      </c>
      <c r="C5375" t="s">
        <v>85</v>
      </c>
      <c r="D5375">
        <v>109</v>
      </c>
      <c r="E5375" t="s">
        <v>86</v>
      </c>
      <c r="F5375" t="s">
        <v>87</v>
      </c>
      <c r="G5375" t="s">
        <v>88</v>
      </c>
      <c r="H5375" t="s">
        <v>89</v>
      </c>
      <c r="I5375" t="s">
        <v>136</v>
      </c>
      <c r="J5375" t="s">
        <v>91</v>
      </c>
      <c r="K5375" t="s">
        <v>137</v>
      </c>
      <c r="L5375">
        <v>300</v>
      </c>
      <c r="M5375">
        <v>1108316</v>
      </c>
      <c r="N5375">
        <v>183981</v>
      </c>
      <c r="O5375">
        <v>32289</v>
      </c>
      <c r="P5375">
        <v>117459</v>
      </c>
      <c r="Q5375" t="s">
        <v>93</v>
      </c>
      <c r="R5375">
        <v>494264</v>
      </c>
    </row>
    <row r="5376" spans="1:18" x14ac:dyDescent="0.25">
      <c r="A5376" t="s">
        <v>445</v>
      </c>
      <c r="B5376" t="s">
        <v>446</v>
      </c>
      <c r="C5376" t="s">
        <v>85</v>
      </c>
      <c r="D5376">
        <v>109</v>
      </c>
      <c r="E5376" t="s">
        <v>86</v>
      </c>
      <c r="F5376" t="s">
        <v>87</v>
      </c>
      <c r="G5376" t="s">
        <v>88</v>
      </c>
      <c r="H5376" t="s">
        <v>89</v>
      </c>
      <c r="I5376" t="s">
        <v>138</v>
      </c>
      <c r="J5376" t="s">
        <v>91</v>
      </c>
      <c r="K5376" t="s">
        <v>139</v>
      </c>
      <c r="L5376">
        <v>225203</v>
      </c>
      <c r="M5376">
        <v>1108316</v>
      </c>
      <c r="N5376">
        <v>183981</v>
      </c>
      <c r="O5376">
        <v>32289</v>
      </c>
      <c r="P5376">
        <v>117459</v>
      </c>
      <c r="Q5376" t="s">
        <v>93</v>
      </c>
      <c r="R5376">
        <v>494264</v>
      </c>
    </row>
    <row r="5377" spans="1:18" x14ac:dyDescent="0.25">
      <c r="A5377" t="s">
        <v>445</v>
      </c>
      <c r="B5377" t="s">
        <v>446</v>
      </c>
      <c r="C5377" t="s">
        <v>85</v>
      </c>
      <c r="D5377">
        <v>109</v>
      </c>
      <c r="E5377" t="s">
        <v>86</v>
      </c>
      <c r="F5377" t="s">
        <v>87</v>
      </c>
      <c r="G5377" t="s">
        <v>88</v>
      </c>
      <c r="H5377" t="s">
        <v>89</v>
      </c>
      <c r="I5377" t="s">
        <v>140</v>
      </c>
      <c r="J5377" t="s">
        <v>91</v>
      </c>
      <c r="K5377" t="s">
        <v>141</v>
      </c>
      <c r="L5377">
        <v>0</v>
      </c>
      <c r="M5377">
        <v>1108316</v>
      </c>
      <c r="N5377">
        <v>183981</v>
      </c>
      <c r="O5377">
        <v>32289</v>
      </c>
      <c r="P5377">
        <v>117459</v>
      </c>
      <c r="Q5377" t="s">
        <v>93</v>
      </c>
      <c r="R5377">
        <v>494264</v>
      </c>
    </row>
    <row r="5378" spans="1:18" x14ac:dyDescent="0.25">
      <c r="A5378" t="s">
        <v>445</v>
      </c>
      <c r="B5378" t="s">
        <v>446</v>
      </c>
      <c r="C5378" t="s">
        <v>85</v>
      </c>
      <c r="D5378">
        <v>109</v>
      </c>
      <c r="E5378" t="s">
        <v>86</v>
      </c>
      <c r="F5378" t="s">
        <v>87</v>
      </c>
      <c r="G5378" t="s">
        <v>88</v>
      </c>
      <c r="H5378" t="s">
        <v>89</v>
      </c>
      <c r="I5378" t="s">
        <v>142</v>
      </c>
      <c r="J5378" t="s">
        <v>91</v>
      </c>
      <c r="K5378" t="s">
        <v>143</v>
      </c>
      <c r="L5378">
        <v>0</v>
      </c>
      <c r="M5378">
        <v>1108316</v>
      </c>
      <c r="N5378">
        <v>183981</v>
      </c>
      <c r="O5378">
        <v>32289</v>
      </c>
      <c r="P5378">
        <v>117459</v>
      </c>
      <c r="Q5378" t="s">
        <v>93</v>
      </c>
      <c r="R5378">
        <v>494264</v>
      </c>
    </row>
    <row r="5379" spans="1:18" x14ac:dyDescent="0.25">
      <c r="A5379" t="s">
        <v>445</v>
      </c>
      <c r="B5379" t="s">
        <v>446</v>
      </c>
      <c r="C5379" t="s">
        <v>85</v>
      </c>
      <c r="D5379">
        <v>109</v>
      </c>
      <c r="E5379" t="s">
        <v>86</v>
      </c>
      <c r="F5379" t="s">
        <v>87</v>
      </c>
      <c r="G5379" t="s">
        <v>88</v>
      </c>
      <c r="H5379" t="s">
        <v>89</v>
      </c>
      <c r="I5379" t="s">
        <v>144</v>
      </c>
      <c r="J5379" t="s">
        <v>91</v>
      </c>
      <c r="K5379" t="s">
        <v>145</v>
      </c>
      <c r="L5379">
        <v>0</v>
      </c>
      <c r="M5379">
        <v>1108316</v>
      </c>
      <c r="N5379">
        <v>183981</v>
      </c>
      <c r="O5379">
        <v>32289</v>
      </c>
      <c r="P5379">
        <v>117459</v>
      </c>
      <c r="Q5379" t="s">
        <v>93</v>
      </c>
      <c r="R5379">
        <v>494264</v>
      </c>
    </row>
    <row r="5380" spans="1:18" x14ac:dyDescent="0.25">
      <c r="A5380" t="s">
        <v>445</v>
      </c>
      <c r="B5380" t="s">
        <v>446</v>
      </c>
      <c r="C5380" t="s">
        <v>85</v>
      </c>
      <c r="D5380">
        <v>109</v>
      </c>
      <c r="E5380" t="s">
        <v>86</v>
      </c>
      <c r="F5380" t="s">
        <v>87</v>
      </c>
      <c r="G5380" t="s">
        <v>88</v>
      </c>
      <c r="H5380" t="s">
        <v>89</v>
      </c>
      <c r="I5380" t="s">
        <v>146</v>
      </c>
      <c r="J5380" t="s">
        <v>91</v>
      </c>
      <c r="K5380" t="s">
        <v>147</v>
      </c>
      <c r="L5380">
        <v>28164</v>
      </c>
      <c r="M5380">
        <v>1108316</v>
      </c>
      <c r="N5380">
        <v>183981</v>
      </c>
      <c r="O5380">
        <v>32289</v>
      </c>
      <c r="P5380">
        <v>117459</v>
      </c>
      <c r="Q5380" t="s">
        <v>93</v>
      </c>
      <c r="R5380">
        <v>494264</v>
      </c>
    </row>
    <row r="5381" spans="1:18" x14ac:dyDescent="0.25">
      <c r="A5381" t="s">
        <v>445</v>
      </c>
      <c r="B5381" t="s">
        <v>446</v>
      </c>
      <c r="C5381" t="s">
        <v>85</v>
      </c>
      <c r="D5381">
        <v>109</v>
      </c>
      <c r="E5381" t="s">
        <v>86</v>
      </c>
      <c r="F5381" t="s">
        <v>87</v>
      </c>
      <c r="G5381" t="s">
        <v>88</v>
      </c>
      <c r="H5381" t="s">
        <v>89</v>
      </c>
      <c r="I5381" t="s">
        <v>148</v>
      </c>
      <c r="J5381" t="s">
        <v>91</v>
      </c>
      <c r="K5381" t="s">
        <v>149</v>
      </c>
      <c r="L5381">
        <v>0</v>
      </c>
      <c r="M5381">
        <v>1108316</v>
      </c>
      <c r="N5381">
        <v>183981</v>
      </c>
      <c r="O5381">
        <v>32289</v>
      </c>
      <c r="P5381">
        <v>117459</v>
      </c>
      <c r="Q5381" t="s">
        <v>93</v>
      </c>
      <c r="R5381">
        <v>494264</v>
      </c>
    </row>
    <row r="5382" spans="1:18" x14ac:dyDescent="0.25">
      <c r="A5382" t="s">
        <v>445</v>
      </c>
      <c r="B5382" t="s">
        <v>446</v>
      </c>
      <c r="C5382" t="s">
        <v>85</v>
      </c>
      <c r="D5382">
        <v>109</v>
      </c>
      <c r="E5382" t="s">
        <v>86</v>
      </c>
      <c r="F5382" t="s">
        <v>87</v>
      </c>
      <c r="G5382" t="s">
        <v>88</v>
      </c>
      <c r="H5382" t="s">
        <v>89</v>
      </c>
      <c r="I5382" t="s">
        <v>150</v>
      </c>
      <c r="J5382" t="s">
        <v>91</v>
      </c>
      <c r="K5382" t="s">
        <v>151</v>
      </c>
      <c r="L5382">
        <v>8369</v>
      </c>
      <c r="M5382">
        <v>1108316</v>
      </c>
      <c r="N5382">
        <v>183981</v>
      </c>
      <c r="O5382">
        <v>32289</v>
      </c>
      <c r="P5382">
        <v>117459</v>
      </c>
      <c r="Q5382" t="s">
        <v>93</v>
      </c>
      <c r="R5382">
        <v>494264</v>
      </c>
    </row>
    <row r="5383" spans="1:18" x14ac:dyDescent="0.25">
      <c r="A5383" t="s">
        <v>445</v>
      </c>
      <c r="B5383" t="s">
        <v>446</v>
      </c>
      <c r="C5383" t="s">
        <v>85</v>
      </c>
      <c r="D5383">
        <v>109</v>
      </c>
      <c r="E5383" t="s">
        <v>86</v>
      </c>
      <c r="F5383" t="s">
        <v>87</v>
      </c>
      <c r="G5383" t="s">
        <v>88</v>
      </c>
      <c r="H5383" t="s">
        <v>89</v>
      </c>
      <c r="I5383" t="s">
        <v>152</v>
      </c>
      <c r="J5383" t="s">
        <v>91</v>
      </c>
      <c r="K5383" t="s">
        <v>153</v>
      </c>
      <c r="L5383">
        <v>1000</v>
      </c>
      <c r="M5383">
        <v>1108316</v>
      </c>
      <c r="N5383">
        <v>183981</v>
      </c>
      <c r="O5383">
        <v>32289</v>
      </c>
      <c r="P5383">
        <v>117459</v>
      </c>
      <c r="Q5383" t="s">
        <v>93</v>
      </c>
      <c r="R5383">
        <v>494264</v>
      </c>
    </row>
    <row r="5384" spans="1:18" x14ac:dyDescent="0.25">
      <c r="A5384" t="s">
        <v>445</v>
      </c>
      <c r="B5384" t="s">
        <v>446</v>
      </c>
      <c r="C5384" t="s">
        <v>85</v>
      </c>
      <c r="D5384">
        <v>109</v>
      </c>
      <c r="E5384" t="s">
        <v>86</v>
      </c>
      <c r="F5384" t="s">
        <v>87</v>
      </c>
      <c r="G5384" t="s">
        <v>88</v>
      </c>
      <c r="H5384" t="s">
        <v>89</v>
      </c>
      <c r="I5384" t="s">
        <v>154</v>
      </c>
      <c r="J5384" t="s">
        <v>91</v>
      </c>
      <c r="K5384" t="s">
        <v>155</v>
      </c>
      <c r="L5384">
        <v>0</v>
      </c>
      <c r="M5384">
        <v>1108316</v>
      </c>
      <c r="N5384">
        <v>183981</v>
      </c>
      <c r="O5384">
        <v>32289</v>
      </c>
      <c r="P5384">
        <v>117459</v>
      </c>
      <c r="Q5384" t="s">
        <v>93</v>
      </c>
      <c r="R5384">
        <v>494264</v>
      </c>
    </row>
    <row r="5385" spans="1:18" x14ac:dyDescent="0.25">
      <c r="A5385" t="s">
        <v>445</v>
      </c>
      <c r="B5385" t="s">
        <v>446</v>
      </c>
      <c r="C5385" t="s">
        <v>85</v>
      </c>
      <c r="D5385">
        <v>109</v>
      </c>
      <c r="E5385" t="s">
        <v>86</v>
      </c>
      <c r="F5385" t="s">
        <v>87</v>
      </c>
      <c r="G5385" t="s">
        <v>88</v>
      </c>
      <c r="H5385" t="s">
        <v>89</v>
      </c>
      <c r="I5385" t="s">
        <v>156</v>
      </c>
      <c r="J5385" t="s">
        <v>91</v>
      </c>
      <c r="K5385" t="s">
        <v>157</v>
      </c>
      <c r="L5385">
        <v>300</v>
      </c>
      <c r="M5385">
        <v>1108316</v>
      </c>
      <c r="N5385">
        <v>183981</v>
      </c>
      <c r="O5385">
        <v>32289</v>
      </c>
      <c r="P5385">
        <v>117459</v>
      </c>
      <c r="Q5385" t="s">
        <v>93</v>
      </c>
      <c r="R5385">
        <v>494264</v>
      </c>
    </row>
    <row r="5386" spans="1:18" x14ac:dyDescent="0.25">
      <c r="A5386" t="s">
        <v>445</v>
      </c>
      <c r="B5386" t="s">
        <v>446</v>
      </c>
      <c r="C5386" t="s">
        <v>85</v>
      </c>
      <c r="D5386">
        <v>109</v>
      </c>
      <c r="E5386" t="s">
        <v>86</v>
      </c>
      <c r="F5386" t="s">
        <v>87</v>
      </c>
      <c r="G5386" t="s">
        <v>88</v>
      </c>
      <c r="H5386" t="s">
        <v>89</v>
      </c>
      <c r="I5386" t="s">
        <v>158</v>
      </c>
      <c r="J5386" t="s">
        <v>91</v>
      </c>
      <c r="K5386" t="s">
        <v>159</v>
      </c>
      <c r="L5386">
        <v>2520</v>
      </c>
      <c r="M5386">
        <v>1108316</v>
      </c>
      <c r="N5386">
        <v>183981</v>
      </c>
      <c r="O5386">
        <v>32289</v>
      </c>
      <c r="P5386">
        <v>117459</v>
      </c>
      <c r="Q5386" t="s">
        <v>93</v>
      </c>
      <c r="R5386">
        <v>494264</v>
      </c>
    </row>
    <row r="5387" spans="1:18" x14ac:dyDescent="0.25">
      <c r="A5387" t="s">
        <v>445</v>
      </c>
      <c r="B5387" t="s">
        <v>446</v>
      </c>
      <c r="C5387" t="s">
        <v>85</v>
      </c>
      <c r="D5387">
        <v>109</v>
      </c>
      <c r="E5387" t="s">
        <v>86</v>
      </c>
      <c r="F5387" t="s">
        <v>87</v>
      </c>
      <c r="G5387" t="s">
        <v>88</v>
      </c>
      <c r="H5387" t="s">
        <v>89</v>
      </c>
      <c r="I5387" t="s">
        <v>160</v>
      </c>
      <c r="J5387" t="s">
        <v>91</v>
      </c>
      <c r="K5387" t="s">
        <v>161</v>
      </c>
      <c r="L5387">
        <v>750</v>
      </c>
      <c r="M5387">
        <v>1108316</v>
      </c>
      <c r="N5387">
        <v>183981</v>
      </c>
      <c r="O5387">
        <v>32289</v>
      </c>
      <c r="P5387">
        <v>117459</v>
      </c>
      <c r="Q5387" t="s">
        <v>93</v>
      </c>
      <c r="R5387">
        <v>494264</v>
      </c>
    </row>
    <row r="5388" spans="1:18" x14ac:dyDescent="0.25">
      <c r="A5388" t="s">
        <v>445</v>
      </c>
      <c r="B5388" t="s">
        <v>446</v>
      </c>
      <c r="C5388" t="s">
        <v>85</v>
      </c>
      <c r="D5388">
        <v>109</v>
      </c>
      <c r="E5388" t="s">
        <v>86</v>
      </c>
      <c r="F5388" t="s">
        <v>87</v>
      </c>
      <c r="G5388" t="s">
        <v>88</v>
      </c>
      <c r="H5388" t="s">
        <v>89</v>
      </c>
      <c r="I5388" t="s">
        <v>162</v>
      </c>
      <c r="J5388" t="s">
        <v>91</v>
      </c>
      <c r="K5388" t="s">
        <v>163</v>
      </c>
      <c r="L5388">
        <v>50</v>
      </c>
      <c r="M5388">
        <v>1108316</v>
      </c>
      <c r="N5388">
        <v>183981</v>
      </c>
      <c r="O5388">
        <v>32289</v>
      </c>
      <c r="P5388">
        <v>117459</v>
      </c>
      <c r="Q5388" t="s">
        <v>93</v>
      </c>
      <c r="R5388">
        <v>494264</v>
      </c>
    </row>
    <row r="5389" spans="1:18" x14ac:dyDescent="0.25">
      <c r="A5389" t="s">
        <v>445</v>
      </c>
      <c r="B5389" t="s">
        <v>446</v>
      </c>
      <c r="C5389" t="s">
        <v>85</v>
      </c>
      <c r="D5389">
        <v>109</v>
      </c>
      <c r="E5389" t="s">
        <v>86</v>
      </c>
      <c r="F5389" t="s">
        <v>87</v>
      </c>
      <c r="G5389" t="s">
        <v>88</v>
      </c>
      <c r="H5389" t="s">
        <v>89</v>
      </c>
      <c r="I5389" t="s">
        <v>164</v>
      </c>
      <c r="J5389" t="s">
        <v>91</v>
      </c>
      <c r="K5389" t="s">
        <v>165</v>
      </c>
      <c r="L5389">
        <v>5000</v>
      </c>
      <c r="M5389">
        <v>1108316</v>
      </c>
      <c r="N5389">
        <v>183981</v>
      </c>
      <c r="O5389">
        <v>32289</v>
      </c>
      <c r="P5389">
        <v>117459</v>
      </c>
      <c r="Q5389" t="s">
        <v>93</v>
      </c>
      <c r="R5389">
        <v>494264</v>
      </c>
    </row>
    <row r="5390" spans="1:18" x14ac:dyDescent="0.25">
      <c r="A5390" t="s">
        <v>445</v>
      </c>
      <c r="B5390" t="s">
        <v>446</v>
      </c>
      <c r="C5390" t="s">
        <v>85</v>
      </c>
      <c r="D5390">
        <v>109</v>
      </c>
      <c r="E5390" t="s">
        <v>86</v>
      </c>
      <c r="F5390" t="s">
        <v>87</v>
      </c>
      <c r="G5390" t="s">
        <v>88</v>
      </c>
      <c r="H5390" t="s">
        <v>89</v>
      </c>
      <c r="I5390" t="s">
        <v>166</v>
      </c>
      <c r="J5390" t="s">
        <v>91</v>
      </c>
      <c r="K5390" t="s">
        <v>167</v>
      </c>
      <c r="L5390">
        <v>0</v>
      </c>
      <c r="M5390">
        <v>1108316</v>
      </c>
      <c r="N5390">
        <v>183981</v>
      </c>
      <c r="O5390">
        <v>32289</v>
      </c>
      <c r="P5390">
        <v>117459</v>
      </c>
      <c r="Q5390" t="s">
        <v>93</v>
      </c>
      <c r="R5390">
        <v>494264</v>
      </c>
    </row>
    <row r="5391" spans="1:18" x14ac:dyDescent="0.25">
      <c r="A5391" t="s">
        <v>445</v>
      </c>
      <c r="B5391" t="s">
        <v>446</v>
      </c>
      <c r="C5391" t="s">
        <v>85</v>
      </c>
      <c r="D5391">
        <v>109</v>
      </c>
      <c r="E5391" t="s">
        <v>86</v>
      </c>
      <c r="F5391" t="s">
        <v>87</v>
      </c>
      <c r="G5391" t="s">
        <v>88</v>
      </c>
      <c r="H5391" t="s">
        <v>89</v>
      </c>
      <c r="I5391" t="s">
        <v>168</v>
      </c>
      <c r="J5391" t="s">
        <v>91</v>
      </c>
      <c r="K5391" t="s">
        <v>169</v>
      </c>
      <c r="L5391">
        <v>2040</v>
      </c>
      <c r="M5391">
        <v>1108316</v>
      </c>
      <c r="N5391">
        <v>183981</v>
      </c>
      <c r="O5391">
        <v>32289</v>
      </c>
      <c r="P5391">
        <v>117459</v>
      </c>
      <c r="Q5391" t="s">
        <v>93</v>
      </c>
      <c r="R5391">
        <v>494264</v>
      </c>
    </row>
    <row r="5392" spans="1:18" x14ac:dyDescent="0.25">
      <c r="A5392" t="s">
        <v>445</v>
      </c>
      <c r="B5392" t="s">
        <v>446</v>
      </c>
      <c r="C5392" t="s">
        <v>85</v>
      </c>
      <c r="D5392">
        <v>109</v>
      </c>
      <c r="E5392" t="s">
        <v>86</v>
      </c>
      <c r="F5392" t="s">
        <v>87</v>
      </c>
      <c r="G5392" t="s">
        <v>88</v>
      </c>
      <c r="H5392" t="s">
        <v>89</v>
      </c>
      <c r="I5392" t="s">
        <v>170</v>
      </c>
      <c r="J5392" t="s">
        <v>91</v>
      </c>
      <c r="K5392" t="s">
        <v>171</v>
      </c>
      <c r="L5392">
        <v>2156</v>
      </c>
      <c r="M5392">
        <v>1108316</v>
      </c>
      <c r="N5392">
        <v>183981</v>
      </c>
      <c r="O5392">
        <v>32289</v>
      </c>
      <c r="P5392">
        <v>117459</v>
      </c>
      <c r="Q5392" t="s">
        <v>93</v>
      </c>
      <c r="R5392">
        <v>494264</v>
      </c>
    </row>
    <row r="5393" spans="1:18" x14ac:dyDescent="0.25">
      <c r="A5393" t="s">
        <v>445</v>
      </c>
      <c r="B5393" t="s">
        <v>446</v>
      </c>
      <c r="C5393" t="s">
        <v>85</v>
      </c>
      <c r="D5393">
        <v>109</v>
      </c>
      <c r="E5393" t="s">
        <v>86</v>
      </c>
      <c r="F5393" t="s">
        <v>87</v>
      </c>
      <c r="G5393" t="s">
        <v>88</v>
      </c>
      <c r="H5393" t="s">
        <v>89</v>
      </c>
      <c r="I5393" t="s">
        <v>172</v>
      </c>
      <c r="J5393" t="s">
        <v>91</v>
      </c>
      <c r="K5393" t="s">
        <v>173</v>
      </c>
      <c r="L5393">
        <v>0</v>
      </c>
      <c r="M5393">
        <v>1108316</v>
      </c>
      <c r="N5393">
        <v>183981</v>
      </c>
      <c r="O5393">
        <v>32289</v>
      </c>
      <c r="P5393">
        <v>117459</v>
      </c>
      <c r="Q5393" t="s">
        <v>93</v>
      </c>
      <c r="R5393">
        <v>494264</v>
      </c>
    </row>
    <row r="5394" spans="1:18" x14ac:dyDescent="0.25">
      <c r="A5394" t="s">
        <v>445</v>
      </c>
      <c r="B5394" t="s">
        <v>446</v>
      </c>
      <c r="C5394" t="s">
        <v>85</v>
      </c>
      <c r="D5394">
        <v>109</v>
      </c>
      <c r="E5394" t="s">
        <v>86</v>
      </c>
      <c r="F5394" t="s">
        <v>87</v>
      </c>
      <c r="G5394" t="s">
        <v>88</v>
      </c>
      <c r="H5394" t="s">
        <v>89</v>
      </c>
      <c r="I5394" t="s">
        <v>174</v>
      </c>
      <c r="J5394" t="s">
        <v>91</v>
      </c>
      <c r="K5394" t="s">
        <v>175</v>
      </c>
      <c r="L5394">
        <v>0</v>
      </c>
      <c r="M5394">
        <v>1108316</v>
      </c>
      <c r="N5394">
        <v>183981</v>
      </c>
      <c r="O5394">
        <v>32289</v>
      </c>
      <c r="P5394">
        <v>117459</v>
      </c>
      <c r="Q5394" t="s">
        <v>93</v>
      </c>
      <c r="R5394">
        <v>494264</v>
      </c>
    </row>
    <row r="5395" spans="1:18" x14ac:dyDescent="0.25">
      <c r="A5395" t="s">
        <v>445</v>
      </c>
      <c r="B5395" t="s">
        <v>446</v>
      </c>
      <c r="C5395" t="s">
        <v>85</v>
      </c>
      <c r="D5395">
        <v>109</v>
      </c>
      <c r="E5395" t="s">
        <v>86</v>
      </c>
      <c r="F5395" t="s">
        <v>87</v>
      </c>
      <c r="G5395" t="s">
        <v>88</v>
      </c>
      <c r="H5395" t="s">
        <v>89</v>
      </c>
      <c r="I5395" t="s">
        <v>176</v>
      </c>
      <c r="J5395" t="s">
        <v>91</v>
      </c>
      <c r="K5395" t="s">
        <v>177</v>
      </c>
      <c r="L5395">
        <v>0</v>
      </c>
      <c r="M5395">
        <v>1108316</v>
      </c>
      <c r="N5395">
        <v>183981</v>
      </c>
      <c r="O5395">
        <v>32289</v>
      </c>
      <c r="P5395">
        <v>117459</v>
      </c>
      <c r="Q5395" t="s">
        <v>93</v>
      </c>
      <c r="R5395">
        <v>494264</v>
      </c>
    </row>
    <row r="5396" spans="1:18" x14ac:dyDescent="0.25">
      <c r="A5396" t="s">
        <v>445</v>
      </c>
      <c r="B5396" t="s">
        <v>446</v>
      </c>
      <c r="C5396" t="s">
        <v>85</v>
      </c>
      <c r="D5396">
        <v>109</v>
      </c>
      <c r="E5396" t="s">
        <v>86</v>
      </c>
      <c r="F5396" t="s">
        <v>87</v>
      </c>
      <c r="G5396" t="s">
        <v>88</v>
      </c>
      <c r="H5396" t="s">
        <v>89</v>
      </c>
      <c r="I5396" t="s">
        <v>178</v>
      </c>
      <c r="J5396" t="s">
        <v>91</v>
      </c>
      <c r="K5396" t="s">
        <v>179</v>
      </c>
      <c r="L5396">
        <v>6096</v>
      </c>
      <c r="M5396">
        <v>1108316</v>
      </c>
      <c r="N5396">
        <v>183981</v>
      </c>
      <c r="O5396">
        <v>32289</v>
      </c>
      <c r="P5396">
        <v>117459</v>
      </c>
      <c r="Q5396" t="s">
        <v>93</v>
      </c>
      <c r="R5396">
        <v>494264</v>
      </c>
    </row>
    <row r="5397" spans="1:18" x14ac:dyDescent="0.25">
      <c r="A5397" t="s">
        <v>445</v>
      </c>
      <c r="B5397" t="s">
        <v>446</v>
      </c>
      <c r="C5397" t="s">
        <v>85</v>
      </c>
      <c r="D5397">
        <v>109</v>
      </c>
      <c r="E5397" t="s">
        <v>86</v>
      </c>
      <c r="F5397" t="s">
        <v>87</v>
      </c>
      <c r="G5397" t="s">
        <v>88</v>
      </c>
      <c r="H5397" t="s">
        <v>89</v>
      </c>
      <c r="I5397" t="s">
        <v>180</v>
      </c>
      <c r="J5397" t="s">
        <v>91</v>
      </c>
      <c r="K5397" t="s">
        <v>181</v>
      </c>
      <c r="L5397">
        <v>57742</v>
      </c>
      <c r="M5397">
        <v>1108316</v>
      </c>
      <c r="N5397">
        <v>183981</v>
      </c>
      <c r="O5397">
        <v>32289</v>
      </c>
      <c r="P5397">
        <v>117459</v>
      </c>
      <c r="Q5397" t="s">
        <v>93</v>
      </c>
      <c r="R5397">
        <v>494264</v>
      </c>
    </row>
    <row r="5398" spans="1:18" x14ac:dyDescent="0.25">
      <c r="A5398" t="s">
        <v>445</v>
      </c>
      <c r="B5398" t="s">
        <v>446</v>
      </c>
      <c r="C5398" t="s">
        <v>85</v>
      </c>
      <c r="D5398">
        <v>109</v>
      </c>
      <c r="E5398" t="s">
        <v>86</v>
      </c>
      <c r="F5398" t="s">
        <v>87</v>
      </c>
      <c r="G5398" t="s">
        <v>88</v>
      </c>
      <c r="H5398" t="s">
        <v>89</v>
      </c>
      <c r="I5398" t="s">
        <v>182</v>
      </c>
      <c r="J5398" t="s">
        <v>91</v>
      </c>
      <c r="K5398" t="s">
        <v>183</v>
      </c>
      <c r="L5398">
        <v>0</v>
      </c>
      <c r="M5398">
        <v>1108316</v>
      </c>
      <c r="N5398">
        <v>183981</v>
      </c>
      <c r="O5398">
        <v>32289</v>
      </c>
      <c r="P5398">
        <v>117459</v>
      </c>
      <c r="Q5398" t="s">
        <v>93</v>
      </c>
      <c r="R5398">
        <v>494264</v>
      </c>
    </row>
    <row r="5399" spans="1:18" x14ac:dyDescent="0.25">
      <c r="A5399" t="s">
        <v>445</v>
      </c>
      <c r="B5399" t="s">
        <v>446</v>
      </c>
      <c r="C5399" t="s">
        <v>85</v>
      </c>
      <c r="D5399">
        <v>109</v>
      </c>
      <c r="E5399" t="s">
        <v>86</v>
      </c>
      <c r="F5399" t="s">
        <v>87</v>
      </c>
      <c r="G5399" t="s">
        <v>88</v>
      </c>
      <c r="H5399" t="s">
        <v>89</v>
      </c>
      <c r="I5399" t="s">
        <v>184</v>
      </c>
      <c r="J5399" t="s">
        <v>91</v>
      </c>
      <c r="K5399" t="s">
        <v>185</v>
      </c>
      <c r="L5399">
        <v>0</v>
      </c>
      <c r="M5399">
        <v>1108316</v>
      </c>
      <c r="N5399">
        <v>183981</v>
      </c>
      <c r="O5399">
        <v>32289</v>
      </c>
      <c r="P5399">
        <v>117459</v>
      </c>
      <c r="Q5399" t="s">
        <v>93</v>
      </c>
      <c r="R5399">
        <v>494264</v>
      </c>
    </row>
    <row r="5400" spans="1:18" x14ac:dyDescent="0.25">
      <c r="A5400" t="s">
        <v>445</v>
      </c>
      <c r="B5400" t="s">
        <v>446</v>
      </c>
      <c r="C5400" t="s">
        <v>85</v>
      </c>
      <c r="D5400">
        <v>109</v>
      </c>
      <c r="E5400" t="s">
        <v>86</v>
      </c>
      <c r="F5400" t="s">
        <v>87</v>
      </c>
      <c r="G5400" t="s">
        <v>88</v>
      </c>
      <c r="H5400" t="s">
        <v>89</v>
      </c>
      <c r="I5400" t="s">
        <v>186</v>
      </c>
      <c r="J5400" t="s">
        <v>91</v>
      </c>
      <c r="K5400" t="s">
        <v>187</v>
      </c>
      <c r="L5400">
        <v>0</v>
      </c>
      <c r="M5400">
        <v>1108316</v>
      </c>
      <c r="N5400">
        <v>183981</v>
      </c>
      <c r="O5400">
        <v>32289</v>
      </c>
      <c r="P5400">
        <v>117459</v>
      </c>
      <c r="Q5400" t="s">
        <v>93</v>
      </c>
      <c r="R5400">
        <v>494264</v>
      </c>
    </row>
    <row r="5401" spans="1:18" x14ac:dyDescent="0.25">
      <c r="A5401" t="s">
        <v>445</v>
      </c>
      <c r="B5401" t="s">
        <v>446</v>
      </c>
      <c r="C5401" t="s">
        <v>85</v>
      </c>
      <c r="D5401">
        <v>109</v>
      </c>
      <c r="E5401" t="s">
        <v>86</v>
      </c>
      <c r="F5401" t="s">
        <v>87</v>
      </c>
      <c r="G5401" t="s">
        <v>88</v>
      </c>
      <c r="H5401" t="s">
        <v>89</v>
      </c>
      <c r="I5401" t="s">
        <v>188</v>
      </c>
      <c r="J5401" t="s">
        <v>91</v>
      </c>
      <c r="K5401" t="s">
        <v>189</v>
      </c>
      <c r="L5401">
        <v>0</v>
      </c>
      <c r="M5401">
        <v>1108316</v>
      </c>
      <c r="N5401">
        <v>183981</v>
      </c>
      <c r="O5401">
        <v>32289</v>
      </c>
      <c r="P5401">
        <v>117459</v>
      </c>
      <c r="Q5401" t="s">
        <v>93</v>
      </c>
      <c r="R5401">
        <v>494264</v>
      </c>
    </row>
    <row r="5402" spans="1:18" x14ac:dyDescent="0.25">
      <c r="A5402" t="s">
        <v>445</v>
      </c>
      <c r="B5402" t="s">
        <v>446</v>
      </c>
      <c r="C5402" t="s">
        <v>85</v>
      </c>
      <c r="D5402">
        <v>109</v>
      </c>
      <c r="E5402" t="s">
        <v>86</v>
      </c>
      <c r="F5402" t="s">
        <v>87</v>
      </c>
      <c r="G5402" t="s">
        <v>88</v>
      </c>
      <c r="H5402" t="s">
        <v>89</v>
      </c>
      <c r="I5402" t="s">
        <v>190</v>
      </c>
      <c r="J5402" t="s">
        <v>91</v>
      </c>
      <c r="K5402" t="s">
        <v>191</v>
      </c>
      <c r="L5402">
        <v>660</v>
      </c>
      <c r="M5402">
        <v>1108316</v>
      </c>
      <c r="N5402">
        <v>183981</v>
      </c>
      <c r="O5402">
        <v>32289</v>
      </c>
      <c r="P5402">
        <v>117459</v>
      </c>
      <c r="Q5402" t="s">
        <v>93</v>
      </c>
      <c r="R5402">
        <v>494264</v>
      </c>
    </row>
    <row r="5403" spans="1:18" x14ac:dyDescent="0.25">
      <c r="A5403" t="s">
        <v>445</v>
      </c>
      <c r="B5403" t="s">
        <v>446</v>
      </c>
      <c r="C5403" t="s">
        <v>85</v>
      </c>
      <c r="D5403">
        <v>109</v>
      </c>
      <c r="E5403" t="s">
        <v>86</v>
      </c>
      <c r="F5403" t="s">
        <v>87</v>
      </c>
      <c r="G5403" t="s">
        <v>88</v>
      </c>
      <c r="H5403" t="s">
        <v>89</v>
      </c>
      <c r="I5403" t="s">
        <v>192</v>
      </c>
      <c r="J5403" t="s">
        <v>91</v>
      </c>
      <c r="K5403" t="s">
        <v>193</v>
      </c>
      <c r="L5403">
        <v>6452</v>
      </c>
      <c r="M5403">
        <v>1108316</v>
      </c>
      <c r="N5403">
        <v>183981</v>
      </c>
      <c r="O5403">
        <v>32289</v>
      </c>
      <c r="P5403">
        <v>117459</v>
      </c>
      <c r="Q5403" t="s">
        <v>93</v>
      </c>
      <c r="R5403">
        <v>494264</v>
      </c>
    </row>
    <row r="5404" spans="1:18" x14ac:dyDescent="0.25">
      <c r="A5404" t="s">
        <v>445</v>
      </c>
      <c r="B5404" t="s">
        <v>446</v>
      </c>
      <c r="C5404" t="s">
        <v>85</v>
      </c>
      <c r="D5404">
        <v>109</v>
      </c>
      <c r="E5404" t="s">
        <v>86</v>
      </c>
      <c r="F5404" t="s">
        <v>87</v>
      </c>
      <c r="G5404" t="s">
        <v>88</v>
      </c>
      <c r="H5404" t="s">
        <v>89</v>
      </c>
      <c r="I5404" t="s">
        <v>194</v>
      </c>
      <c r="J5404" t="s">
        <v>91</v>
      </c>
      <c r="K5404" t="s">
        <v>195</v>
      </c>
      <c r="L5404">
        <v>5933</v>
      </c>
      <c r="M5404">
        <v>1108316</v>
      </c>
      <c r="N5404">
        <v>183981</v>
      </c>
      <c r="O5404">
        <v>32289</v>
      </c>
      <c r="P5404">
        <v>117459</v>
      </c>
      <c r="Q5404" t="s">
        <v>93</v>
      </c>
      <c r="R5404">
        <v>494264</v>
      </c>
    </row>
    <row r="5405" spans="1:18" x14ac:dyDescent="0.25">
      <c r="A5405" t="s">
        <v>445</v>
      </c>
      <c r="B5405" t="s">
        <v>446</v>
      </c>
      <c r="C5405" t="s">
        <v>85</v>
      </c>
      <c r="D5405">
        <v>109</v>
      </c>
      <c r="E5405" t="s">
        <v>86</v>
      </c>
      <c r="F5405" t="s">
        <v>87</v>
      </c>
      <c r="G5405" t="s">
        <v>88</v>
      </c>
      <c r="H5405" t="s">
        <v>89</v>
      </c>
      <c r="I5405" t="s">
        <v>196</v>
      </c>
      <c r="J5405" t="s">
        <v>91</v>
      </c>
      <c r="K5405" t="s">
        <v>197</v>
      </c>
      <c r="L5405">
        <v>43333</v>
      </c>
      <c r="M5405">
        <v>1108316</v>
      </c>
      <c r="N5405">
        <v>183981</v>
      </c>
      <c r="O5405">
        <v>32289</v>
      </c>
      <c r="P5405">
        <v>117459</v>
      </c>
      <c r="Q5405" t="s">
        <v>93</v>
      </c>
      <c r="R5405">
        <v>494264</v>
      </c>
    </row>
    <row r="5406" spans="1:18" x14ac:dyDescent="0.25">
      <c r="A5406" t="s">
        <v>445</v>
      </c>
      <c r="B5406" t="s">
        <v>446</v>
      </c>
      <c r="C5406" t="s">
        <v>85</v>
      </c>
      <c r="D5406">
        <v>109</v>
      </c>
      <c r="E5406" t="s">
        <v>86</v>
      </c>
      <c r="F5406" t="s">
        <v>87</v>
      </c>
      <c r="G5406" t="s">
        <v>88</v>
      </c>
      <c r="H5406" t="s">
        <v>89</v>
      </c>
      <c r="I5406" t="s">
        <v>198</v>
      </c>
      <c r="J5406" t="s">
        <v>91</v>
      </c>
      <c r="K5406" t="s">
        <v>199</v>
      </c>
      <c r="L5406">
        <v>0</v>
      </c>
      <c r="M5406">
        <v>1108316</v>
      </c>
      <c r="N5406">
        <v>183981</v>
      </c>
      <c r="O5406">
        <v>32289</v>
      </c>
      <c r="P5406">
        <v>117459</v>
      </c>
      <c r="Q5406" t="s">
        <v>93</v>
      </c>
      <c r="R5406">
        <v>494264</v>
      </c>
    </row>
    <row r="5407" spans="1:18" x14ac:dyDescent="0.25">
      <c r="A5407" t="s">
        <v>445</v>
      </c>
      <c r="B5407" t="s">
        <v>446</v>
      </c>
      <c r="C5407" t="s">
        <v>85</v>
      </c>
      <c r="D5407">
        <v>109</v>
      </c>
      <c r="E5407" t="s">
        <v>86</v>
      </c>
      <c r="F5407" t="s">
        <v>87</v>
      </c>
      <c r="G5407" t="s">
        <v>88</v>
      </c>
      <c r="H5407" t="s">
        <v>89</v>
      </c>
      <c r="I5407" t="s">
        <v>200</v>
      </c>
      <c r="J5407" t="s">
        <v>91</v>
      </c>
      <c r="K5407" t="s">
        <v>201</v>
      </c>
      <c r="L5407">
        <v>15305</v>
      </c>
      <c r="M5407">
        <v>1108316</v>
      </c>
      <c r="N5407">
        <v>183981</v>
      </c>
      <c r="O5407">
        <v>32289</v>
      </c>
      <c r="P5407">
        <v>117459</v>
      </c>
      <c r="Q5407" t="s">
        <v>93</v>
      </c>
      <c r="R5407">
        <v>494264</v>
      </c>
    </row>
    <row r="5408" spans="1:18" x14ac:dyDescent="0.25">
      <c r="A5408" t="s">
        <v>445</v>
      </c>
      <c r="B5408" t="s">
        <v>446</v>
      </c>
      <c r="C5408" t="s">
        <v>85</v>
      </c>
      <c r="D5408">
        <v>109</v>
      </c>
      <c r="E5408" t="s">
        <v>86</v>
      </c>
      <c r="F5408" t="s">
        <v>87</v>
      </c>
      <c r="G5408" t="s">
        <v>88</v>
      </c>
      <c r="H5408" t="s">
        <v>89</v>
      </c>
      <c r="I5408" t="s">
        <v>202</v>
      </c>
      <c r="J5408" t="s">
        <v>91</v>
      </c>
      <c r="K5408" t="s">
        <v>203</v>
      </c>
      <c r="L5408">
        <v>544</v>
      </c>
      <c r="M5408">
        <v>1108316</v>
      </c>
      <c r="N5408">
        <v>183981</v>
      </c>
      <c r="O5408">
        <v>32289</v>
      </c>
      <c r="P5408">
        <v>117459</v>
      </c>
      <c r="Q5408" t="s">
        <v>93</v>
      </c>
      <c r="R5408">
        <v>494264</v>
      </c>
    </row>
    <row r="5409" spans="1:18" x14ac:dyDescent="0.25">
      <c r="A5409" t="s">
        <v>445</v>
      </c>
      <c r="B5409" t="s">
        <v>446</v>
      </c>
      <c r="C5409" t="s">
        <v>85</v>
      </c>
      <c r="D5409">
        <v>109</v>
      </c>
      <c r="E5409" t="s">
        <v>86</v>
      </c>
      <c r="F5409" t="s">
        <v>87</v>
      </c>
      <c r="G5409" t="s">
        <v>88</v>
      </c>
      <c r="H5409" t="s">
        <v>89</v>
      </c>
      <c r="I5409" t="s">
        <v>204</v>
      </c>
      <c r="J5409" t="s">
        <v>91</v>
      </c>
      <c r="K5409" t="s">
        <v>205</v>
      </c>
      <c r="L5409">
        <v>0</v>
      </c>
      <c r="M5409">
        <v>1108316</v>
      </c>
      <c r="N5409">
        <v>183981</v>
      </c>
      <c r="O5409">
        <v>32289</v>
      </c>
      <c r="P5409">
        <v>117459</v>
      </c>
      <c r="Q5409" t="s">
        <v>93</v>
      </c>
      <c r="R5409">
        <v>494264</v>
      </c>
    </row>
    <row r="5410" spans="1:18" x14ac:dyDescent="0.25">
      <c r="A5410" t="s">
        <v>445</v>
      </c>
      <c r="B5410" t="s">
        <v>446</v>
      </c>
      <c r="C5410" t="s">
        <v>85</v>
      </c>
      <c r="D5410">
        <v>109</v>
      </c>
      <c r="E5410" t="s">
        <v>86</v>
      </c>
      <c r="F5410" t="s">
        <v>87</v>
      </c>
      <c r="G5410" t="s">
        <v>88</v>
      </c>
      <c r="H5410" t="s">
        <v>89</v>
      </c>
      <c r="I5410" t="s">
        <v>206</v>
      </c>
      <c r="J5410" t="s">
        <v>91</v>
      </c>
      <c r="K5410" t="s">
        <v>207</v>
      </c>
      <c r="L5410">
        <v>2380</v>
      </c>
      <c r="M5410">
        <v>1108316</v>
      </c>
      <c r="N5410">
        <v>183981</v>
      </c>
      <c r="O5410">
        <v>32289</v>
      </c>
      <c r="P5410">
        <v>117459</v>
      </c>
      <c r="Q5410" t="s">
        <v>93</v>
      </c>
      <c r="R5410">
        <v>494264</v>
      </c>
    </row>
    <row r="5411" spans="1:18" x14ac:dyDescent="0.25">
      <c r="A5411" t="s">
        <v>445</v>
      </c>
      <c r="B5411" t="s">
        <v>446</v>
      </c>
      <c r="C5411" t="s">
        <v>85</v>
      </c>
      <c r="D5411">
        <v>109</v>
      </c>
      <c r="E5411" t="s">
        <v>86</v>
      </c>
      <c r="F5411" t="s">
        <v>87</v>
      </c>
      <c r="G5411" t="s">
        <v>88</v>
      </c>
      <c r="H5411" t="s">
        <v>89</v>
      </c>
      <c r="I5411" t="s">
        <v>208</v>
      </c>
      <c r="J5411" t="s">
        <v>91</v>
      </c>
      <c r="K5411" t="s">
        <v>209</v>
      </c>
      <c r="L5411">
        <v>460</v>
      </c>
      <c r="M5411">
        <v>1108316</v>
      </c>
      <c r="N5411">
        <v>183981</v>
      </c>
      <c r="O5411">
        <v>32289</v>
      </c>
      <c r="P5411">
        <v>117459</v>
      </c>
      <c r="Q5411" t="s">
        <v>93</v>
      </c>
      <c r="R5411">
        <v>494264</v>
      </c>
    </row>
    <row r="5412" spans="1:18" x14ac:dyDescent="0.25">
      <c r="A5412" t="s">
        <v>445</v>
      </c>
      <c r="B5412" t="s">
        <v>446</v>
      </c>
      <c r="C5412" t="s">
        <v>85</v>
      </c>
      <c r="D5412">
        <v>109</v>
      </c>
      <c r="E5412" t="s">
        <v>86</v>
      </c>
      <c r="F5412" t="s">
        <v>87</v>
      </c>
      <c r="G5412" t="s">
        <v>88</v>
      </c>
      <c r="H5412" t="s">
        <v>89</v>
      </c>
      <c r="I5412" t="s">
        <v>210</v>
      </c>
      <c r="J5412" t="s">
        <v>91</v>
      </c>
      <c r="K5412" t="s">
        <v>211</v>
      </c>
      <c r="L5412">
        <v>9875</v>
      </c>
      <c r="M5412">
        <v>1108316</v>
      </c>
      <c r="N5412">
        <v>183981</v>
      </c>
      <c r="O5412">
        <v>32289</v>
      </c>
      <c r="P5412">
        <v>117459</v>
      </c>
      <c r="Q5412" t="s">
        <v>93</v>
      </c>
      <c r="R5412">
        <v>494264</v>
      </c>
    </row>
    <row r="5413" spans="1:18" x14ac:dyDescent="0.25">
      <c r="A5413" t="s">
        <v>445</v>
      </c>
      <c r="B5413" t="s">
        <v>446</v>
      </c>
      <c r="C5413" t="s">
        <v>85</v>
      </c>
      <c r="D5413">
        <v>109</v>
      </c>
      <c r="E5413" t="s">
        <v>86</v>
      </c>
      <c r="F5413" t="s">
        <v>87</v>
      </c>
      <c r="G5413" t="s">
        <v>88</v>
      </c>
      <c r="H5413" t="s">
        <v>89</v>
      </c>
      <c r="I5413" t="s">
        <v>212</v>
      </c>
      <c r="J5413" t="s">
        <v>91</v>
      </c>
      <c r="K5413" t="s">
        <v>213</v>
      </c>
      <c r="L5413">
        <v>900</v>
      </c>
      <c r="M5413">
        <v>1108316</v>
      </c>
      <c r="N5413">
        <v>183981</v>
      </c>
      <c r="O5413">
        <v>32289</v>
      </c>
      <c r="P5413">
        <v>117459</v>
      </c>
      <c r="Q5413" t="s">
        <v>93</v>
      </c>
      <c r="R5413">
        <v>494264</v>
      </c>
    </row>
    <row r="5414" spans="1:18" x14ac:dyDescent="0.25">
      <c r="A5414" t="s">
        <v>445</v>
      </c>
      <c r="B5414" t="s">
        <v>446</v>
      </c>
      <c r="C5414" t="s">
        <v>85</v>
      </c>
      <c r="D5414">
        <v>109</v>
      </c>
      <c r="E5414" t="s">
        <v>86</v>
      </c>
      <c r="F5414" t="s">
        <v>87</v>
      </c>
      <c r="G5414" t="s">
        <v>88</v>
      </c>
      <c r="H5414" t="s">
        <v>89</v>
      </c>
      <c r="I5414" t="s">
        <v>214</v>
      </c>
      <c r="J5414" t="s">
        <v>91</v>
      </c>
      <c r="K5414" t="s">
        <v>215</v>
      </c>
      <c r="L5414">
        <v>49850</v>
      </c>
      <c r="M5414">
        <v>1108316</v>
      </c>
      <c r="N5414">
        <v>183981</v>
      </c>
      <c r="O5414">
        <v>32289</v>
      </c>
      <c r="P5414">
        <v>117459</v>
      </c>
      <c r="Q5414" t="s">
        <v>93</v>
      </c>
      <c r="R5414">
        <v>494264</v>
      </c>
    </row>
    <row r="5415" spans="1:18" x14ac:dyDescent="0.25">
      <c r="A5415" t="s">
        <v>445</v>
      </c>
      <c r="B5415" t="s">
        <v>446</v>
      </c>
      <c r="C5415" t="s">
        <v>85</v>
      </c>
      <c r="D5415">
        <v>109</v>
      </c>
      <c r="E5415" t="s">
        <v>86</v>
      </c>
      <c r="F5415" t="s">
        <v>87</v>
      </c>
      <c r="G5415" t="s">
        <v>88</v>
      </c>
      <c r="H5415" t="s">
        <v>89</v>
      </c>
      <c r="I5415" t="s">
        <v>216</v>
      </c>
      <c r="J5415" t="s">
        <v>91</v>
      </c>
      <c r="K5415" t="s">
        <v>217</v>
      </c>
      <c r="L5415">
        <v>1295</v>
      </c>
      <c r="M5415">
        <v>1108316</v>
      </c>
      <c r="N5415">
        <v>183981</v>
      </c>
      <c r="O5415">
        <v>32289</v>
      </c>
      <c r="P5415">
        <v>117459</v>
      </c>
      <c r="Q5415" t="s">
        <v>93</v>
      </c>
      <c r="R5415">
        <v>494264</v>
      </c>
    </row>
    <row r="5416" spans="1:18" x14ac:dyDescent="0.25">
      <c r="A5416" t="s">
        <v>445</v>
      </c>
      <c r="B5416" t="s">
        <v>446</v>
      </c>
      <c r="C5416" t="s">
        <v>85</v>
      </c>
      <c r="D5416">
        <v>109</v>
      </c>
      <c r="E5416" t="s">
        <v>86</v>
      </c>
      <c r="F5416" t="s">
        <v>87</v>
      </c>
      <c r="G5416" t="s">
        <v>88</v>
      </c>
      <c r="H5416" t="s">
        <v>89</v>
      </c>
      <c r="I5416" t="s">
        <v>218</v>
      </c>
      <c r="J5416" t="s">
        <v>91</v>
      </c>
      <c r="K5416" t="s">
        <v>219</v>
      </c>
      <c r="L5416">
        <v>0</v>
      </c>
      <c r="M5416">
        <v>1108316</v>
      </c>
      <c r="N5416">
        <v>183981</v>
      </c>
      <c r="O5416">
        <v>32289</v>
      </c>
      <c r="P5416">
        <v>117459</v>
      </c>
      <c r="Q5416" t="s">
        <v>93</v>
      </c>
      <c r="R5416">
        <v>494264</v>
      </c>
    </row>
    <row r="5417" spans="1:18" x14ac:dyDescent="0.25">
      <c r="A5417" t="s">
        <v>445</v>
      </c>
      <c r="B5417" t="s">
        <v>446</v>
      </c>
      <c r="C5417" t="s">
        <v>85</v>
      </c>
      <c r="D5417">
        <v>109</v>
      </c>
      <c r="E5417" t="s">
        <v>86</v>
      </c>
      <c r="F5417" t="s">
        <v>87</v>
      </c>
      <c r="G5417" t="s">
        <v>88</v>
      </c>
      <c r="H5417" t="s">
        <v>89</v>
      </c>
      <c r="I5417" t="s">
        <v>220</v>
      </c>
      <c r="J5417" t="s">
        <v>91</v>
      </c>
      <c r="K5417" t="s">
        <v>221</v>
      </c>
      <c r="L5417">
        <v>5526</v>
      </c>
      <c r="M5417">
        <v>1108316</v>
      </c>
      <c r="N5417">
        <v>183981</v>
      </c>
      <c r="O5417">
        <v>32289</v>
      </c>
      <c r="P5417">
        <v>117459</v>
      </c>
      <c r="Q5417" t="s">
        <v>93</v>
      </c>
      <c r="R5417">
        <v>494264</v>
      </c>
    </row>
    <row r="5418" spans="1:18" x14ac:dyDescent="0.25">
      <c r="A5418" t="s">
        <v>445</v>
      </c>
      <c r="B5418" t="s">
        <v>446</v>
      </c>
      <c r="C5418" t="s">
        <v>85</v>
      </c>
      <c r="D5418">
        <v>109</v>
      </c>
      <c r="E5418" t="s">
        <v>86</v>
      </c>
      <c r="F5418" t="s">
        <v>87</v>
      </c>
      <c r="G5418" t="s">
        <v>88</v>
      </c>
      <c r="H5418" t="s">
        <v>89</v>
      </c>
      <c r="I5418" t="s">
        <v>222</v>
      </c>
      <c r="J5418" t="s">
        <v>91</v>
      </c>
      <c r="K5418" t="s">
        <v>223</v>
      </c>
      <c r="L5418">
        <v>120</v>
      </c>
      <c r="M5418">
        <v>1108316</v>
      </c>
      <c r="N5418">
        <v>183981</v>
      </c>
      <c r="O5418">
        <v>32289</v>
      </c>
      <c r="P5418">
        <v>117459</v>
      </c>
      <c r="Q5418" t="s">
        <v>93</v>
      </c>
      <c r="R5418">
        <v>494264</v>
      </c>
    </row>
    <row r="5419" spans="1:18" x14ac:dyDescent="0.25">
      <c r="A5419" t="s">
        <v>445</v>
      </c>
      <c r="B5419" t="s">
        <v>446</v>
      </c>
      <c r="C5419" t="s">
        <v>85</v>
      </c>
      <c r="D5419">
        <v>109</v>
      </c>
      <c r="E5419" t="s">
        <v>86</v>
      </c>
      <c r="F5419" t="s">
        <v>87</v>
      </c>
      <c r="G5419" t="s">
        <v>88</v>
      </c>
      <c r="H5419" t="s">
        <v>89</v>
      </c>
      <c r="I5419" t="s">
        <v>224</v>
      </c>
      <c r="J5419" t="s">
        <v>91</v>
      </c>
      <c r="K5419" t="s">
        <v>225</v>
      </c>
      <c r="L5419">
        <v>1200</v>
      </c>
      <c r="M5419">
        <v>1108316</v>
      </c>
      <c r="N5419">
        <v>183981</v>
      </c>
      <c r="O5419">
        <v>32289</v>
      </c>
      <c r="P5419">
        <v>117459</v>
      </c>
      <c r="Q5419" t="s">
        <v>93</v>
      </c>
      <c r="R5419">
        <v>494264</v>
      </c>
    </row>
    <row r="5420" spans="1:18" x14ac:dyDescent="0.25">
      <c r="A5420" t="s">
        <v>445</v>
      </c>
      <c r="B5420" t="s">
        <v>446</v>
      </c>
      <c r="C5420" t="s">
        <v>85</v>
      </c>
      <c r="D5420">
        <v>109</v>
      </c>
      <c r="E5420" t="s">
        <v>86</v>
      </c>
      <c r="F5420" t="s">
        <v>87</v>
      </c>
      <c r="G5420" t="s">
        <v>88</v>
      </c>
      <c r="H5420" t="s">
        <v>89</v>
      </c>
      <c r="I5420" t="s">
        <v>226</v>
      </c>
      <c r="J5420" t="s">
        <v>91</v>
      </c>
      <c r="K5420" t="s">
        <v>227</v>
      </c>
      <c r="L5420">
        <v>750</v>
      </c>
      <c r="M5420">
        <v>1108316</v>
      </c>
      <c r="N5420">
        <v>183981</v>
      </c>
      <c r="O5420">
        <v>32289</v>
      </c>
      <c r="P5420">
        <v>117459</v>
      </c>
      <c r="Q5420" t="s">
        <v>93</v>
      </c>
      <c r="R5420">
        <v>494264</v>
      </c>
    </row>
    <row r="5421" spans="1:18" x14ac:dyDescent="0.25">
      <c r="A5421" t="s">
        <v>445</v>
      </c>
      <c r="B5421" t="s">
        <v>446</v>
      </c>
      <c r="C5421" t="s">
        <v>85</v>
      </c>
      <c r="D5421">
        <v>109</v>
      </c>
      <c r="E5421" t="s">
        <v>86</v>
      </c>
      <c r="F5421" t="s">
        <v>87</v>
      </c>
      <c r="G5421" t="s">
        <v>88</v>
      </c>
      <c r="H5421" t="s">
        <v>89</v>
      </c>
      <c r="I5421" t="s">
        <v>228</v>
      </c>
      <c r="J5421" t="s">
        <v>91</v>
      </c>
      <c r="K5421" t="s">
        <v>229</v>
      </c>
      <c r="L5421">
        <v>0</v>
      </c>
      <c r="M5421">
        <v>1108316</v>
      </c>
      <c r="N5421">
        <v>183981</v>
      </c>
      <c r="O5421">
        <v>32289</v>
      </c>
      <c r="P5421">
        <v>117459</v>
      </c>
      <c r="Q5421" t="s">
        <v>93</v>
      </c>
      <c r="R5421">
        <v>494264</v>
      </c>
    </row>
    <row r="5422" spans="1:18" x14ac:dyDescent="0.25">
      <c r="A5422" t="s">
        <v>445</v>
      </c>
      <c r="B5422" t="s">
        <v>446</v>
      </c>
      <c r="C5422" t="s">
        <v>85</v>
      </c>
      <c r="D5422">
        <v>109</v>
      </c>
      <c r="E5422" t="s">
        <v>86</v>
      </c>
      <c r="F5422" t="s">
        <v>87</v>
      </c>
      <c r="G5422" t="s">
        <v>88</v>
      </c>
      <c r="H5422" t="s">
        <v>89</v>
      </c>
      <c r="I5422" t="s">
        <v>230</v>
      </c>
      <c r="J5422" t="s">
        <v>91</v>
      </c>
      <c r="K5422" t="s">
        <v>231</v>
      </c>
      <c r="L5422">
        <v>1471</v>
      </c>
      <c r="M5422">
        <v>1108316</v>
      </c>
      <c r="N5422">
        <v>183981</v>
      </c>
      <c r="O5422">
        <v>32289</v>
      </c>
      <c r="P5422">
        <v>117459</v>
      </c>
      <c r="Q5422" t="s">
        <v>93</v>
      </c>
      <c r="R5422">
        <v>494264</v>
      </c>
    </row>
    <row r="5423" spans="1:18" x14ac:dyDescent="0.25">
      <c r="A5423" t="s">
        <v>445</v>
      </c>
      <c r="B5423" t="s">
        <v>446</v>
      </c>
      <c r="C5423" t="s">
        <v>85</v>
      </c>
      <c r="D5423">
        <v>109</v>
      </c>
      <c r="E5423" t="s">
        <v>86</v>
      </c>
      <c r="F5423" t="s">
        <v>87</v>
      </c>
      <c r="G5423" t="s">
        <v>88</v>
      </c>
      <c r="H5423" t="s">
        <v>89</v>
      </c>
      <c r="I5423" t="s">
        <v>232</v>
      </c>
      <c r="J5423" t="s">
        <v>91</v>
      </c>
      <c r="K5423" t="s">
        <v>233</v>
      </c>
      <c r="L5423">
        <v>21329</v>
      </c>
      <c r="M5423">
        <v>1108316</v>
      </c>
      <c r="N5423">
        <v>183981</v>
      </c>
      <c r="O5423">
        <v>32289</v>
      </c>
      <c r="P5423">
        <v>117459</v>
      </c>
      <c r="Q5423" t="s">
        <v>93</v>
      </c>
      <c r="R5423">
        <v>494264</v>
      </c>
    </row>
    <row r="5424" spans="1:18" x14ac:dyDescent="0.25">
      <c r="A5424" t="s">
        <v>445</v>
      </c>
      <c r="B5424" t="s">
        <v>446</v>
      </c>
      <c r="C5424" t="s">
        <v>85</v>
      </c>
      <c r="D5424">
        <v>109</v>
      </c>
      <c r="E5424" t="s">
        <v>86</v>
      </c>
      <c r="F5424" t="s">
        <v>87</v>
      </c>
      <c r="G5424" t="s">
        <v>88</v>
      </c>
      <c r="H5424" t="s">
        <v>89</v>
      </c>
      <c r="I5424" t="s">
        <v>234</v>
      </c>
      <c r="J5424" t="s">
        <v>91</v>
      </c>
      <c r="K5424" t="s">
        <v>235</v>
      </c>
      <c r="L5424">
        <v>0</v>
      </c>
      <c r="M5424">
        <v>1108316</v>
      </c>
      <c r="N5424">
        <v>183981</v>
      </c>
      <c r="O5424">
        <v>32289</v>
      </c>
      <c r="P5424">
        <v>117459</v>
      </c>
      <c r="Q5424" t="s">
        <v>93</v>
      </c>
      <c r="R5424">
        <v>494264</v>
      </c>
    </row>
    <row r="5425" spans="1:18" x14ac:dyDescent="0.25">
      <c r="A5425" t="s">
        <v>445</v>
      </c>
      <c r="B5425" t="s">
        <v>446</v>
      </c>
      <c r="C5425" t="s">
        <v>85</v>
      </c>
      <c r="D5425">
        <v>109</v>
      </c>
      <c r="E5425" t="s">
        <v>86</v>
      </c>
      <c r="F5425" t="s">
        <v>87</v>
      </c>
      <c r="G5425" t="s">
        <v>88</v>
      </c>
      <c r="H5425" t="s">
        <v>89</v>
      </c>
      <c r="I5425" t="s">
        <v>236</v>
      </c>
      <c r="J5425" t="s">
        <v>91</v>
      </c>
      <c r="K5425" t="s">
        <v>237</v>
      </c>
      <c r="L5425">
        <v>0</v>
      </c>
      <c r="M5425">
        <v>1108316</v>
      </c>
      <c r="N5425">
        <v>183981</v>
      </c>
      <c r="O5425">
        <v>32289</v>
      </c>
      <c r="P5425">
        <v>117459</v>
      </c>
      <c r="Q5425" t="s">
        <v>93</v>
      </c>
      <c r="R5425">
        <v>494264</v>
      </c>
    </row>
    <row r="5426" spans="1:18" x14ac:dyDescent="0.25">
      <c r="A5426" t="s">
        <v>445</v>
      </c>
      <c r="B5426" t="s">
        <v>446</v>
      </c>
      <c r="C5426" t="s">
        <v>85</v>
      </c>
      <c r="D5426">
        <v>109</v>
      </c>
      <c r="E5426" t="s">
        <v>86</v>
      </c>
      <c r="F5426" t="s">
        <v>87</v>
      </c>
      <c r="G5426" t="s">
        <v>88</v>
      </c>
      <c r="H5426" t="s">
        <v>89</v>
      </c>
      <c r="I5426" t="s">
        <v>130</v>
      </c>
      <c r="J5426" t="s">
        <v>91</v>
      </c>
      <c r="K5426" t="s">
        <v>131</v>
      </c>
      <c r="L5426">
        <v>1596</v>
      </c>
      <c r="M5426">
        <v>1108316</v>
      </c>
      <c r="N5426">
        <v>183981</v>
      </c>
      <c r="O5426">
        <v>32289</v>
      </c>
      <c r="P5426">
        <v>117459</v>
      </c>
      <c r="Q5426" t="s">
        <v>93</v>
      </c>
      <c r="R5426">
        <v>494264</v>
      </c>
    </row>
    <row r="5427" spans="1:18" x14ac:dyDescent="0.25">
      <c r="A5427" t="s">
        <v>445</v>
      </c>
      <c r="B5427" t="s">
        <v>446</v>
      </c>
      <c r="C5427" t="s">
        <v>85</v>
      </c>
      <c r="D5427">
        <v>109</v>
      </c>
      <c r="E5427" t="s">
        <v>86</v>
      </c>
      <c r="F5427" t="s">
        <v>87</v>
      </c>
      <c r="G5427" t="s">
        <v>88</v>
      </c>
      <c r="H5427" t="s">
        <v>89</v>
      </c>
      <c r="I5427" t="s">
        <v>130</v>
      </c>
      <c r="J5427" t="s">
        <v>91</v>
      </c>
      <c r="K5427" t="s">
        <v>131</v>
      </c>
      <c r="L5427">
        <v>2090</v>
      </c>
      <c r="M5427">
        <v>1108316</v>
      </c>
      <c r="N5427">
        <v>183981</v>
      </c>
      <c r="O5427">
        <v>32289</v>
      </c>
      <c r="P5427">
        <v>117459</v>
      </c>
      <c r="Q5427" t="s">
        <v>93</v>
      </c>
      <c r="R5427">
        <v>494264</v>
      </c>
    </row>
    <row r="5428" spans="1:18" x14ac:dyDescent="0.25">
      <c r="A5428" t="s">
        <v>445</v>
      </c>
      <c r="B5428" t="s">
        <v>446</v>
      </c>
      <c r="C5428" t="s">
        <v>85</v>
      </c>
      <c r="D5428">
        <v>109</v>
      </c>
      <c r="E5428" t="s">
        <v>86</v>
      </c>
      <c r="F5428" t="s">
        <v>87</v>
      </c>
      <c r="G5428" t="s">
        <v>88</v>
      </c>
      <c r="H5428" t="s">
        <v>89</v>
      </c>
      <c r="I5428" t="s">
        <v>130</v>
      </c>
      <c r="J5428" t="s">
        <v>91</v>
      </c>
      <c r="K5428" t="s">
        <v>131</v>
      </c>
      <c r="L5428">
        <v>620</v>
      </c>
      <c r="M5428">
        <v>1108316</v>
      </c>
      <c r="N5428">
        <v>183981</v>
      </c>
      <c r="O5428">
        <v>32289</v>
      </c>
      <c r="P5428">
        <v>117459</v>
      </c>
      <c r="Q5428" t="s">
        <v>93</v>
      </c>
      <c r="R5428">
        <v>494264</v>
      </c>
    </row>
    <row r="5429" spans="1:18" x14ac:dyDescent="0.25">
      <c r="A5429" t="s">
        <v>445</v>
      </c>
      <c r="B5429" t="s">
        <v>446</v>
      </c>
      <c r="C5429" t="s">
        <v>85</v>
      </c>
      <c r="D5429">
        <v>109</v>
      </c>
      <c r="E5429" t="s">
        <v>86</v>
      </c>
      <c r="F5429" t="s">
        <v>87</v>
      </c>
      <c r="G5429" t="s">
        <v>88</v>
      </c>
      <c r="H5429" t="s">
        <v>89</v>
      </c>
      <c r="I5429" t="s">
        <v>208</v>
      </c>
      <c r="J5429" t="s">
        <v>91</v>
      </c>
      <c r="K5429" t="s">
        <v>209</v>
      </c>
      <c r="L5429">
        <v>13625</v>
      </c>
      <c r="M5429">
        <v>1108316</v>
      </c>
      <c r="N5429">
        <v>183981</v>
      </c>
      <c r="O5429">
        <v>32289</v>
      </c>
      <c r="P5429">
        <v>117459</v>
      </c>
      <c r="Q5429" t="s">
        <v>93</v>
      </c>
      <c r="R5429">
        <v>494264</v>
      </c>
    </row>
    <row r="5430" spans="1:18" x14ac:dyDescent="0.25">
      <c r="A5430" t="s">
        <v>445</v>
      </c>
      <c r="B5430" t="s">
        <v>446</v>
      </c>
      <c r="C5430" t="s">
        <v>85</v>
      </c>
      <c r="D5430">
        <v>109</v>
      </c>
      <c r="E5430" t="s">
        <v>86</v>
      </c>
      <c r="F5430" t="s">
        <v>87</v>
      </c>
      <c r="G5430" t="s">
        <v>88</v>
      </c>
      <c r="H5430" t="s">
        <v>89</v>
      </c>
      <c r="I5430" t="s">
        <v>208</v>
      </c>
      <c r="J5430" t="s">
        <v>91</v>
      </c>
      <c r="K5430" t="s">
        <v>209</v>
      </c>
      <c r="L5430">
        <v>2550</v>
      </c>
      <c r="M5430">
        <v>1108316</v>
      </c>
      <c r="N5430">
        <v>183981</v>
      </c>
      <c r="O5430">
        <v>32289</v>
      </c>
      <c r="P5430">
        <v>117459</v>
      </c>
      <c r="Q5430" t="s">
        <v>93</v>
      </c>
      <c r="R5430">
        <v>494264</v>
      </c>
    </row>
    <row r="5431" spans="1:18" x14ac:dyDescent="0.25">
      <c r="A5431" t="s">
        <v>445</v>
      </c>
      <c r="B5431" t="s">
        <v>446</v>
      </c>
      <c r="C5431" t="s">
        <v>85</v>
      </c>
      <c r="D5431">
        <v>109</v>
      </c>
      <c r="E5431" t="s">
        <v>86</v>
      </c>
      <c r="F5431" t="s">
        <v>87</v>
      </c>
      <c r="G5431" t="s">
        <v>88</v>
      </c>
      <c r="H5431" t="s">
        <v>89</v>
      </c>
      <c r="I5431" t="s">
        <v>168</v>
      </c>
      <c r="J5431" t="s">
        <v>91</v>
      </c>
      <c r="K5431" t="s">
        <v>169</v>
      </c>
      <c r="L5431">
        <v>24153</v>
      </c>
      <c r="M5431">
        <v>1108316</v>
      </c>
      <c r="N5431">
        <v>183981</v>
      </c>
      <c r="O5431">
        <v>32289</v>
      </c>
      <c r="P5431">
        <v>117459</v>
      </c>
      <c r="Q5431" t="s">
        <v>93</v>
      </c>
      <c r="R5431">
        <v>494264</v>
      </c>
    </row>
    <row r="5432" spans="1:18" x14ac:dyDescent="0.25">
      <c r="A5432" t="s">
        <v>445</v>
      </c>
      <c r="B5432" t="s">
        <v>446</v>
      </c>
      <c r="C5432" t="s">
        <v>85</v>
      </c>
      <c r="D5432">
        <v>109</v>
      </c>
      <c r="E5432" t="s">
        <v>86</v>
      </c>
      <c r="F5432" t="s">
        <v>87</v>
      </c>
      <c r="G5432" t="s">
        <v>88</v>
      </c>
      <c r="H5432" t="s">
        <v>89</v>
      </c>
      <c r="I5432" t="s">
        <v>190</v>
      </c>
      <c r="J5432" t="s">
        <v>91</v>
      </c>
      <c r="K5432" t="s">
        <v>191</v>
      </c>
      <c r="L5432">
        <v>1750</v>
      </c>
      <c r="M5432">
        <v>1108316</v>
      </c>
      <c r="N5432">
        <v>183981</v>
      </c>
      <c r="O5432">
        <v>32289</v>
      </c>
      <c r="P5432">
        <v>117459</v>
      </c>
      <c r="Q5432" t="s">
        <v>93</v>
      </c>
      <c r="R5432">
        <v>494264</v>
      </c>
    </row>
    <row r="5433" spans="1:18" x14ac:dyDescent="0.25">
      <c r="A5433" t="s">
        <v>445</v>
      </c>
      <c r="B5433" t="s">
        <v>446</v>
      </c>
      <c r="C5433" t="s">
        <v>85</v>
      </c>
      <c r="D5433">
        <v>109</v>
      </c>
      <c r="E5433" t="s">
        <v>86</v>
      </c>
      <c r="F5433" t="s">
        <v>87</v>
      </c>
      <c r="G5433" t="s">
        <v>88</v>
      </c>
      <c r="H5433" t="s">
        <v>89</v>
      </c>
      <c r="I5433" t="s">
        <v>130</v>
      </c>
      <c r="J5433" t="s">
        <v>91</v>
      </c>
      <c r="K5433" t="s">
        <v>131</v>
      </c>
      <c r="L5433">
        <v>8808</v>
      </c>
      <c r="M5433">
        <v>1108316</v>
      </c>
      <c r="N5433">
        <v>183981</v>
      </c>
      <c r="O5433">
        <v>32289</v>
      </c>
      <c r="P5433">
        <v>117459</v>
      </c>
      <c r="Q5433" t="s">
        <v>93</v>
      </c>
      <c r="R5433">
        <v>494264</v>
      </c>
    </row>
    <row r="5434" spans="1:18" x14ac:dyDescent="0.25">
      <c r="A5434" t="s">
        <v>445</v>
      </c>
      <c r="B5434" t="s">
        <v>446</v>
      </c>
      <c r="C5434" t="s">
        <v>85</v>
      </c>
      <c r="D5434">
        <v>109</v>
      </c>
      <c r="E5434" t="s">
        <v>86</v>
      </c>
      <c r="F5434" t="s">
        <v>87</v>
      </c>
      <c r="G5434" t="s">
        <v>88</v>
      </c>
      <c r="H5434" t="s">
        <v>89</v>
      </c>
      <c r="I5434" t="s">
        <v>190</v>
      </c>
      <c r="J5434" t="s">
        <v>91</v>
      </c>
      <c r="K5434" t="s">
        <v>191</v>
      </c>
      <c r="L5434">
        <v>400</v>
      </c>
      <c r="M5434">
        <v>1108316</v>
      </c>
      <c r="N5434">
        <v>183981</v>
      </c>
      <c r="O5434">
        <v>32289</v>
      </c>
      <c r="P5434">
        <v>117459</v>
      </c>
      <c r="Q5434" t="s">
        <v>93</v>
      </c>
      <c r="R5434">
        <v>494264</v>
      </c>
    </row>
    <row r="5435" spans="1:18" x14ac:dyDescent="0.25">
      <c r="A5435" t="s">
        <v>445</v>
      </c>
      <c r="B5435" t="s">
        <v>446</v>
      </c>
      <c r="C5435" t="s">
        <v>85</v>
      </c>
      <c r="D5435">
        <v>109</v>
      </c>
      <c r="E5435" t="s">
        <v>86</v>
      </c>
      <c r="F5435" t="s">
        <v>87</v>
      </c>
      <c r="G5435" t="s">
        <v>88</v>
      </c>
      <c r="H5435" t="s">
        <v>89</v>
      </c>
      <c r="I5435" t="s">
        <v>208</v>
      </c>
      <c r="J5435" t="s">
        <v>91</v>
      </c>
      <c r="K5435" t="s">
        <v>209</v>
      </c>
      <c r="L5435">
        <v>6918</v>
      </c>
      <c r="M5435">
        <v>1108316</v>
      </c>
      <c r="N5435">
        <v>183981</v>
      </c>
      <c r="O5435">
        <v>32289</v>
      </c>
      <c r="P5435">
        <v>117459</v>
      </c>
      <c r="Q5435" t="s">
        <v>93</v>
      </c>
      <c r="R5435">
        <v>494264</v>
      </c>
    </row>
    <row r="5436" spans="1:18" x14ac:dyDescent="0.25">
      <c r="A5436" t="s">
        <v>445</v>
      </c>
      <c r="B5436" t="s">
        <v>446</v>
      </c>
      <c r="C5436" t="s">
        <v>85</v>
      </c>
      <c r="D5436">
        <v>109</v>
      </c>
      <c r="E5436" t="s">
        <v>86</v>
      </c>
      <c r="F5436" t="s">
        <v>87</v>
      </c>
      <c r="G5436" t="s">
        <v>88</v>
      </c>
      <c r="H5436" t="s">
        <v>89</v>
      </c>
      <c r="I5436" t="s">
        <v>224</v>
      </c>
      <c r="J5436" t="s">
        <v>91</v>
      </c>
      <c r="K5436" t="s">
        <v>225</v>
      </c>
      <c r="L5436">
        <v>2375</v>
      </c>
      <c r="M5436">
        <v>1108316</v>
      </c>
      <c r="N5436">
        <v>183981</v>
      </c>
      <c r="O5436">
        <v>32289</v>
      </c>
      <c r="P5436">
        <v>117459</v>
      </c>
      <c r="Q5436" t="s">
        <v>93</v>
      </c>
      <c r="R5436">
        <v>494264</v>
      </c>
    </row>
    <row r="5437" spans="1:18" x14ac:dyDescent="0.25">
      <c r="A5437" t="s">
        <v>445</v>
      </c>
      <c r="B5437" t="s">
        <v>446</v>
      </c>
      <c r="C5437" t="s">
        <v>85</v>
      </c>
      <c r="D5437">
        <v>109</v>
      </c>
      <c r="E5437" t="s">
        <v>86</v>
      </c>
      <c r="F5437" t="s">
        <v>87</v>
      </c>
      <c r="G5437" t="s">
        <v>88</v>
      </c>
      <c r="H5437" t="s">
        <v>89</v>
      </c>
      <c r="I5437" t="s">
        <v>130</v>
      </c>
      <c r="J5437" t="s">
        <v>91</v>
      </c>
      <c r="K5437" t="s">
        <v>131</v>
      </c>
      <c r="L5437">
        <v>5875</v>
      </c>
      <c r="M5437">
        <v>1108316</v>
      </c>
      <c r="N5437">
        <v>183981</v>
      </c>
      <c r="O5437">
        <v>32289</v>
      </c>
      <c r="P5437">
        <v>117459</v>
      </c>
      <c r="Q5437" t="s">
        <v>93</v>
      </c>
      <c r="R5437">
        <v>494264</v>
      </c>
    </row>
    <row r="5438" spans="1:18" x14ac:dyDescent="0.25">
      <c r="A5438" t="s">
        <v>445</v>
      </c>
      <c r="B5438" t="s">
        <v>446</v>
      </c>
      <c r="C5438" t="s">
        <v>85</v>
      </c>
      <c r="D5438">
        <v>109</v>
      </c>
      <c r="E5438" t="s">
        <v>86</v>
      </c>
      <c r="F5438" t="s">
        <v>87</v>
      </c>
      <c r="G5438" t="s">
        <v>88</v>
      </c>
      <c r="H5438" t="s">
        <v>89</v>
      </c>
      <c r="I5438" t="s">
        <v>212</v>
      </c>
      <c r="J5438" t="s">
        <v>91</v>
      </c>
      <c r="K5438" t="s">
        <v>213</v>
      </c>
      <c r="L5438">
        <v>5875</v>
      </c>
      <c r="M5438">
        <v>1108316</v>
      </c>
      <c r="N5438">
        <v>183981</v>
      </c>
      <c r="O5438">
        <v>32289</v>
      </c>
      <c r="P5438">
        <v>117459</v>
      </c>
      <c r="Q5438" t="s">
        <v>93</v>
      </c>
      <c r="R5438">
        <v>494264</v>
      </c>
    </row>
    <row r="5439" spans="1:18" x14ac:dyDescent="0.25">
      <c r="A5439" t="s">
        <v>445</v>
      </c>
      <c r="B5439" t="s">
        <v>446</v>
      </c>
      <c r="C5439" t="s">
        <v>85</v>
      </c>
      <c r="D5439">
        <v>109</v>
      </c>
      <c r="E5439" t="s">
        <v>86</v>
      </c>
      <c r="F5439" t="s">
        <v>87</v>
      </c>
      <c r="G5439" t="s">
        <v>88</v>
      </c>
      <c r="H5439" t="s">
        <v>89</v>
      </c>
      <c r="I5439" t="s">
        <v>128</v>
      </c>
      <c r="J5439" t="s">
        <v>91</v>
      </c>
      <c r="K5439" t="s">
        <v>129</v>
      </c>
      <c r="L5439">
        <v>64204</v>
      </c>
      <c r="M5439">
        <v>1108316</v>
      </c>
      <c r="N5439">
        <v>183981</v>
      </c>
      <c r="O5439">
        <v>32289</v>
      </c>
      <c r="P5439">
        <v>117459</v>
      </c>
      <c r="Q5439" t="s">
        <v>93</v>
      </c>
      <c r="R5439">
        <v>494264</v>
      </c>
    </row>
    <row r="5440" spans="1:18" x14ac:dyDescent="0.25">
      <c r="A5440" t="s">
        <v>445</v>
      </c>
      <c r="B5440" t="s">
        <v>446</v>
      </c>
      <c r="C5440" t="s">
        <v>85</v>
      </c>
      <c r="D5440">
        <v>109</v>
      </c>
      <c r="E5440" t="s">
        <v>86</v>
      </c>
      <c r="F5440" t="s">
        <v>87</v>
      </c>
      <c r="G5440" t="s">
        <v>88</v>
      </c>
      <c r="H5440" t="s">
        <v>89</v>
      </c>
      <c r="I5440" t="s">
        <v>208</v>
      </c>
      <c r="J5440" t="s">
        <v>91</v>
      </c>
      <c r="K5440" t="s">
        <v>209</v>
      </c>
      <c r="L5440">
        <v>5875</v>
      </c>
      <c r="M5440">
        <v>1108316</v>
      </c>
      <c r="N5440">
        <v>183981</v>
      </c>
      <c r="O5440">
        <v>32289</v>
      </c>
      <c r="P5440">
        <v>117459</v>
      </c>
      <c r="Q5440" t="s">
        <v>93</v>
      </c>
      <c r="R5440">
        <v>494264</v>
      </c>
    </row>
    <row r="5441" spans="1:18" x14ac:dyDescent="0.25">
      <c r="A5441" t="s">
        <v>445</v>
      </c>
      <c r="B5441" t="s">
        <v>446</v>
      </c>
      <c r="C5441" t="s">
        <v>85</v>
      </c>
      <c r="D5441">
        <v>109</v>
      </c>
      <c r="E5441" t="s">
        <v>86</v>
      </c>
      <c r="F5441" t="s">
        <v>87</v>
      </c>
      <c r="G5441" t="s">
        <v>88</v>
      </c>
      <c r="H5441" t="s">
        <v>89</v>
      </c>
      <c r="I5441" t="s">
        <v>136</v>
      </c>
      <c r="J5441" t="s">
        <v>91</v>
      </c>
      <c r="K5441" t="s">
        <v>137</v>
      </c>
      <c r="L5441">
        <v>550</v>
      </c>
      <c r="M5441">
        <v>1108316</v>
      </c>
      <c r="N5441">
        <v>183981</v>
      </c>
      <c r="O5441">
        <v>32289</v>
      </c>
      <c r="P5441">
        <v>117459</v>
      </c>
      <c r="Q5441" t="s">
        <v>93</v>
      </c>
      <c r="R5441">
        <v>494264</v>
      </c>
    </row>
    <row r="5442" spans="1:18" x14ac:dyDescent="0.25">
      <c r="A5442" t="s">
        <v>445</v>
      </c>
      <c r="B5442" t="s">
        <v>446</v>
      </c>
      <c r="C5442" t="s">
        <v>85</v>
      </c>
      <c r="D5442">
        <v>109</v>
      </c>
      <c r="E5442" t="s">
        <v>86</v>
      </c>
      <c r="F5442" t="s">
        <v>87</v>
      </c>
      <c r="G5442" t="s">
        <v>88</v>
      </c>
      <c r="H5442" t="s">
        <v>89</v>
      </c>
      <c r="I5442" t="s">
        <v>158</v>
      </c>
      <c r="J5442" t="s">
        <v>91</v>
      </c>
      <c r="K5442" t="s">
        <v>159</v>
      </c>
      <c r="L5442">
        <v>700</v>
      </c>
      <c r="M5442">
        <v>1108316</v>
      </c>
      <c r="N5442">
        <v>183981</v>
      </c>
      <c r="O5442">
        <v>32289</v>
      </c>
      <c r="P5442">
        <v>117459</v>
      </c>
      <c r="Q5442" t="s">
        <v>93</v>
      </c>
      <c r="R5442">
        <v>494264</v>
      </c>
    </row>
    <row r="5443" spans="1:18" x14ac:dyDescent="0.25">
      <c r="A5443" t="s">
        <v>447</v>
      </c>
      <c r="B5443" t="s">
        <v>448</v>
      </c>
      <c r="C5443" t="s">
        <v>85</v>
      </c>
      <c r="D5443">
        <v>112</v>
      </c>
      <c r="E5443" t="s">
        <v>86</v>
      </c>
      <c r="F5443" t="s">
        <v>87</v>
      </c>
      <c r="G5443" t="s">
        <v>88</v>
      </c>
      <c r="H5443" t="s">
        <v>89</v>
      </c>
      <c r="I5443" t="s">
        <v>208</v>
      </c>
      <c r="J5443" t="s">
        <v>91</v>
      </c>
      <c r="K5443" t="s">
        <v>209</v>
      </c>
      <c r="L5443">
        <v>14000</v>
      </c>
      <c r="M5443">
        <v>1262474</v>
      </c>
      <c r="N5443">
        <v>221545</v>
      </c>
      <c r="O5443">
        <v>55347</v>
      </c>
      <c r="P5443">
        <v>142321</v>
      </c>
      <c r="Q5443" t="s">
        <v>93</v>
      </c>
      <c r="R5443">
        <v>553002</v>
      </c>
    </row>
    <row r="5444" spans="1:18" x14ac:dyDescent="0.25">
      <c r="A5444" t="s">
        <v>447</v>
      </c>
      <c r="B5444" t="s">
        <v>448</v>
      </c>
      <c r="C5444" t="s">
        <v>85</v>
      </c>
      <c r="D5444">
        <v>112</v>
      </c>
      <c r="E5444" t="s">
        <v>86</v>
      </c>
      <c r="F5444" t="s">
        <v>87</v>
      </c>
      <c r="G5444" t="s">
        <v>88</v>
      </c>
      <c r="H5444" t="s">
        <v>89</v>
      </c>
      <c r="I5444" t="s">
        <v>212</v>
      </c>
      <c r="J5444" t="s">
        <v>91</v>
      </c>
      <c r="K5444" t="s">
        <v>213</v>
      </c>
      <c r="L5444">
        <v>7349</v>
      </c>
      <c r="M5444">
        <v>1262474</v>
      </c>
      <c r="N5444">
        <v>221545</v>
      </c>
      <c r="O5444">
        <v>55347</v>
      </c>
      <c r="P5444">
        <v>142321</v>
      </c>
      <c r="Q5444" t="s">
        <v>93</v>
      </c>
      <c r="R5444">
        <v>553002</v>
      </c>
    </row>
    <row r="5445" spans="1:18" x14ac:dyDescent="0.25">
      <c r="A5445" t="s">
        <v>447</v>
      </c>
      <c r="B5445" t="s">
        <v>448</v>
      </c>
      <c r="C5445" t="s">
        <v>85</v>
      </c>
      <c r="D5445">
        <v>112</v>
      </c>
      <c r="E5445" t="s">
        <v>86</v>
      </c>
      <c r="F5445" t="s">
        <v>87</v>
      </c>
      <c r="G5445" t="s">
        <v>88</v>
      </c>
      <c r="H5445" t="s">
        <v>89</v>
      </c>
      <c r="I5445" t="s">
        <v>190</v>
      </c>
      <c r="J5445" t="s">
        <v>91</v>
      </c>
      <c r="K5445" t="s">
        <v>191</v>
      </c>
      <c r="L5445">
        <v>8160</v>
      </c>
      <c r="M5445">
        <v>1262474</v>
      </c>
      <c r="N5445">
        <v>221545</v>
      </c>
      <c r="O5445">
        <v>55347</v>
      </c>
      <c r="P5445">
        <v>142321</v>
      </c>
      <c r="Q5445" t="s">
        <v>93</v>
      </c>
      <c r="R5445">
        <v>553002</v>
      </c>
    </row>
    <row r="5446" spans="1:18" x14ac:dyDescent="0.25">
      <c r="A5446" t="s">
        <v>447</v>
      </c>
      <c r="B5446" t="s">
        <v>448</v>
      </c>
      <c r="C5446" t="s">
        <v>85</v>
      </c>
      <c r="D5446">
        <v>112</v>
      </c>
      <c r="E5446" t="s">
        <v>86</v>
      </c>
      <c r="F5446" t="s">
        <v>87</v>
      </c>
      <c r="G5446" t="s">
        <v>88</v>
      </c>
      <c r="H5446" t="s">
        <v>89</v>
      </c>
      <c r="I5446" t="s">
        <v>208</v>
      </c>
      <c r="J5446" t="s">
        <v>91</v>
      </c>
      <c r="K5446" t="s">
        <v>209</v>
      </c>
      <c r="L5446">
        <v>7899</v>
      </c>
      <c r="M5446">
        <v>1262474</v>
      </c>
      <c r="N5446">
        <v>221545</v>
      </c>
      <c r="O5446">
        <v>55347</v>
      </c>
      <c r="P5446">
        <v>142321</v>
      </c>
      <c r="Q5446" t="s">
        <v>93</v>
      </c>
      <c r="R5446">
        <v>553002</v>
      </c>
    </row>
    <row r="5447" spans="1:18" x14ac:dyDescent="0.25">
      <c r="A5447" t="s">
        <v>447</v>
      </c>
      <c r="B5447" t="s">
        <v>448</v>
      </c>
      <c r="C5447" t="s">
        <v>85</v>
      </c>
      <c r="D5447">
        <v>112</v>
      </c>
      <c r="E5447" t="s">
        <v>86</v>
      </c>
      <c r="F5447" t="s">
        <v>87</v>
      </c>
      <c r="G5447" t="s">
        <v>88</v>
      </c>
      <c r="H5447" t="s">
        <v>89</v>
      </c>
      <c r="I5447" t="s">
        <v>136</v>
      </c>
      <c r="J5447" t="s">
        <v>91</v>
      </c>
      <c r="K5447" t="s">
        <v>137</v>
      </c>
      <c r="L5447">
        <v>350</v>
      </c>
      <c r="M5447">
        <v>1262474</v>
      </c>
      <c r="N5447">
        <v>221545</v>
      </c>
      <c r="O5447">
        <v>55347</v>
      </c>
      <c r="P5447">
        <v>142321</v>
      </c>
      <c r="Q5447" t="s">
        <v>93</v>
      </c>
      <c r="R5447">
        <v>553002</v>
      </c>
    </row>
    <row r="5448" spans="1:18" x14ac:dyDescent="0.25">
      <c r="A5448" t="s">
        <v>447</v>
      </c>
      <c r="B5448" t="s">
        <v>448</v>
      </c>
      <c r="C5448" t="s">
        <v>85</v>
      </c>
      <c r="D5448">
        <v>112</v>
      </c>
      <c r="E5448" t="s">
        <v>86</v>
      </c>
      <c r="F5448" t="s">
        <v>87</v>
      </c>
      <c r="G5448" t="s">
        <v>88</v>
      </c>
      <c r="H5448" t="s">
        <v>89</v>
      </c>
      <c r="I5448" t="s">
        <v>130</v>
      </c>
      <c r="J5448" t="s">
        <v>91</v>
      </c>
      <c r="K5448" t="s">
        <v>131</v>
      </c>
      <c r="L5448">
        <v>600</v>
      </c>
      <c r="M5448">
        <v>1262474</v>
      </c>
      <c r="N5448">
        <v>221545</v>
      </c>
      <c r="O5448">
        <v>55347</v>
      </c>
      <c r="P5448">
        <v>142321</v>
      </c>
      <c r="Q5448" t="s">
        <v>93</v>
      </c>
      <c r="R5448">
        <v>553002</v>
      </c>
    </row>
    <row r="5449" spans="1:18" x14ac:dyDescent="0.25">
      <c r="A5449" t="s">
        <v>447</v>
      </c>
      <c r="B5449" t="s">
        <v>448</v>
      </c>
      <c r="C5449" t="s">
        <v>85</v>
      </c>
      <c r="D5449">
        <v>112</v>
      </c>
      <c r="E5449" t="s">
        <v>86</v>
      </c>
      <c r="F5449" t="s">
        <v>87</v>
      </c>
      <c r="G5449" t="s">
        <v>88</v>
      </c>
      <c r="H5449" t="s">
        <v>89</v>
      </c>
      <c r="I5449" t="s">
        <v>130</v>
      </c>
      <c r="J5449" t="s">
        <v>91</v>
      </c>
      <c r="K5449" t="s">
        <v>131</v>
      </c>
      <c r="L5449">
        <v>900</v>
      </c>
      <c r="M5449">
        <v>1262474</v>
      </c>
      <c r="N5449">
        <v>221545</v>
      </c>
      <c r="O5449">
        <v>55347</v>
      </c>
      <c r="P5449">
        <v>142321</v>
      </c>
      <c r="Q5449" t="s">
        <v>93</v>
      </c>
      <c r="R5449">
        <v>553002</v>
      </c>
    </row>
    <row r="5450" spans="1:18" x14ac:dyDescent="0.25">
      <c r="A5450" t="s">
        <v>447</v>
      </c>
      <c r="B5450" t="s">
        <v>448</v>
      </c>
      <c r="C5450" t="s">
        <v>85</v>
      </c>
      <c r="D5450">
        <v>112</v>
      </c>
      <c r="E5450" t="s">
        <v>86</v>
      </c>
      <c r="F5450" t="s">
        <v>87</v>
      </c>
      <c r="G5450" t="s">
        <v>88</v>
      </c>
      <c r="H5450" t="s">
        <v>89</v>
      </c>
      <c r="I5450" t="s">
        <v>208</v>
      </c>
      <c r="J5450" t="s">
        <v>91</v>
      </c>
      <c r="K5450" t="s">
        <v>209</v>
      </c>
      <c r="L5450">
        <v>1023</v>
      </c>
      <c r="M5450">
        <v>1262474</v>
      </c>
      <c r="N5450">
        <v>221545</v>
      </c>
      <c r="O5450">
        <v>55347</v>
      </c>
      <c r="P5450">
        <v>142321</v>
      </c>
      <c r="Q5450" t="s">
        <v>93</v>
      </c>
      <c r="R5450">
        <v>553002</v>
      </c>
    </row>
    <row r="5451" spans="1:18" x14ac:dyDescent="0.25">
      <c r="A5451" t="s">
        <v>447</v>
      </c>
      <c r="B5451" t="s">
        <v>448</v>
      </c>
      <c r="C5451" t="s">
        <v>85</v>
      </c>
      <c r="D5451">
        <v>112</v>
      </c>
      <c r="E5451" t="s">
        <v>86</v>
      </c>
      <c r="F5451" t="s">
        <v>87</v>
      </c>
      <c r="G5451" t="s">
        <v>88</v>
      </c>
      <c r="H5451" t="s">
        <v>89</v>
      </c>
      <c r="I5451" t="s">
        <v>208</v>
      </c>
      <c r="J5451" t="s">
        <v>91</v>
      </c>
      <c r="K5451" t="s">
        <v>209</v>
      </c>
      <c r="L5451">
        <v>1113</v>
      </c>
      <c r="M5451">
        <v>1262474</v>
      </c>
      <c r="N5451">
        <v>221545</v>
      </c>
      <c r="O5451">
        <v>55347</v>
      </c>
      <c r="P5451">
        <v>142321</v>
      </c>
      <c r="Q5451" t="s">
        <v>93</v>
      </c>
      <c r="R5451">
        <v>553002</v>
      </c>
    </row>
    <row r="5452" spans="1:18" x14ac:dyDescent="0.25">
      <c r="A5452" t="s">
        <v>447</v>
      </c>
      <c r="B5452" t="s">
        <v>448</v>
      </c>
      <c r="C5452" t="s">
        <v>85</v>
      </c>
      <c r="D5452">
        <v>112</v>
      </c>
      <c r="E5452" t="s">
        <v>86</v>
      </c>
      <c r="F5452" t="s">
        <v>87</v>
      </c>
      <c r="G5452" t="s">
        <v>88</v>
      </c>
      <c r="H5452" t="s">
        <v>89</v>
      </c>
      <c r="I5452" t="s">
        <v>208</v>
      </c>
      <c r="J5452" t="s">
        <v>91</v>
      </c>
      <c r="K5452" t="s">
        <v>209</v>
      </c>
      <c r="L5452">
        <v>288</v>
      </c>
      <c r="M5452">
        <v>1262474</v>
      </c>
      <c r="N5452">
        <v>221545</v>
      </c>
      <c r="O5452">
        <v>55347</v>
      </c>
      <c r="P5452">
        <v>142321</v>
      </c>
      <c r="Q5452" t="s">
        <v>93</v>
      </c>
      <c r="R5452">
        <v>553002</v>
      </c>
    </row>
    <row r="5453" spans="1:18" x14ac:dyDescent="0.25">
      <c r="A5453" t="s">
        <v>447</v>
      </c>
      <c r="B5453" t="s">
        <v>448</v>
      </c>
      <c r="C5453" t="s">
        <v>85</v>
      </c>
      <c r="D5453">
        <v>112</v>
      </c>
      <c r="E5453" t="s">
        <v>86</v>
      </c>
      <c r="F5453" t="s">
        <v>87</v>
      </c>
      <c r="G5453" t="s">
        <v>88</v>
      </c>
      <c r="H5453" t="s">
        <v>89</v>
      </c>
      <c r="I5453" t="s">
        <v>168</v>
      </c>
      <c r="J5453" t="s">
        <v>91</v>
      </c>
      <c r="K5453" t="s">
        <v>169</v>
      </c>
      <c r="L5453">
        <v>1680</v>
      </c>
      <c r="M5453">
        <v>1262474</v>
      </c>
      <c r="N5453">
        <v>221545</v>
      </c>
      <c r="O5453">
        <v>55347</v>
      </c>
      <c r="P5453">
        <v>142321</v>
      </c>
      <c r="Q5453" t="s">
        <v>93</v>
      </c>
      <c r="R5453">
        <v>553002</v>
      </c>
    </row>
    <row r="5454" spans="1:18" x14ac:dyDescent="0.25">
      <c r="A5454" t="s">
        <v>447</v>
      </c>
      <c r="B5454" t="s">
        <v>448</v>
      </c>
      <c r="C5454" t="s">
        <v>85</v>
      </c>
      <c r="D5454">
        <v>112</v>
      </c>
      <c r="E5454" t="s">
        <v>86</v>
      </c>
      <c r="F5454" t="s">
        <v>87</v>
      </c>
      <c r="G5454" t="s">
        <v>88</v>
      </c>
      <c r="H5454" t="s">
        <v>89</v>
      </c>
      <c r="I5454" t="s">
        <v>192</v>
      </c>
      <c r="J5454" t="s">
        <v>91</v>
      </c>
      <c r="K5454" t="s">
        <v>193</v>
      </c>
      <c r="L5454">
        <v>5092</v>
      </c>
      <c r="M5454">
        <v>1262474</v>
      </c>
      <c r="N5454">
        <v>221545</v>
      </c>
      <c r="O5454">
        <v>55347</v>
      </c>
      <c r="P5454">
        <v>142321</v>
      </c>
      <c r="Q5454" t="s">
        <v>93</v>
      </c>
      <c r="R5454">
        <v>553002</v>
      </c>
    </row>
    <row r="5455" spans="1:18" x14ac:dyDescent="0.25">
      <c r="A5455" t="s">
        <v>447</v>
      </c>
      <c r="B5455" t="s">
        <v>448</v>
      </c>
      <c r="C5455" t="s">
        <v>85</v>
      </c>
      <c r="D5455">
        <v>112</v>
      </c>
      <c r="E5455" t="s">
        <v>86</v>
      </c>
      <c r="F5455" t="s">
        <v>87</v>
      </c>
      <c r="G5455" t="s">
        <v>88</v>
      </c>
      <c r="H5455" t="s">
        <v>89</v>
      </c>
      <c r="I5455" t="s">
        <v>208</v>
      </c>
      <c r="J5455" t="s">
        <v>91</v>
      </c>
      <c r="K5455" t="s">
        <v>209</v>
      </c>
      <c r="L5455">
        <v>720</v>
      </c>
      <c r="M5455">
        <v>1262474</v>
      </c>
      <c r="N5455">
        <v>221545</v>
      </c>
      <c r="O5455">
        <v>55347</v>
      </c>
      <c r="P5455">
        <v>142321</v>
      </c>
      <c r="Q5455" t="s">
        <v>93</v>
      </c>
      <c r="R5455">
        <v>553002</v>
      </c>
    </row>
    <row r="5456" spans="1:18" x14ac:dyDescent="0.25">
      <c r="A5456" t="s">
        <v>447</v>
      </c>
      <c r="B5456" t="s">
        <v>448</v>
      </c>
      <c r="C5456" t="s">
        <v>85</v>
      </c>
      <c r="D5456">
        <v>112</v>
      </c>
      <c r="E5456" t="s">
        <v>86</v>
      </c>
      <c r="F5456" t="s">
        <v>87</v>
      </c>
      <c r="G5456" t="s">
        <v>88</v>
      </c>
      <c r="H5456" t="s">
        <v>89</v>
      </c>
      <c r="I5456" t="s">
        <v>130</v>
      </c>
      <c r="J5456" t="s">
        <v>91</v>
      </c>
      <c r="K5456" t="s">
        <v>131</v>
      </c>
      <c r="L5456">
        <v>1305</v>
      </c>
      <c r="M5456">
        <v>1262474</v>
      </c>
      <c r="N5456">
        <v>221545</v>
      </c>
      <c r="O5456">
        <v>55347</v>
      </c>
      <c r="P5456">
        <v>142321</v>
      </c>
      <c r="Q5456" t="s">
        <v>93</v>
      </c>
      <c r="R5456">
        <v>553002</v>
      </c>
    </row>
    <row r="5457" spans="1:18" x14ac:dyDescent="0.25">
      <c r="A5457" t="s">
        <v>447</v>
      </c>
      <c r="B5457" t="s">
        <v>448</v>
      </c>
      <c r="C5457" t="s">
        <v>85</v>
      </c>
      <c r="D5457">
        <v>112</v>
      </c>
      <c r="E5457" t="s">
        <v>86</v>
      </c>
      <c r="F5457" t="s">
        <v>87</v>
      </c>
      <c r="G5457" t="s">
        <v>88</v>
      </c>
      <c r="H5457" t="s">
        <v>89</v>
      </c>
      <c r="I5457" t="s">
        <v>220</v>
      </c>
      <c r="J5457" t="s">
        <v>91</v>
      </c>
      <c r="K5457" t="s">
        <v>221</v>
      </c>
      <c r="L5457">
        <v>500</v>
      </c>
      <c r="M5457">
        <v>1262474</v>
      </c>
      <c r="N5457">
        <v>221545</v>
      </c>
      <c r="O5457">
        <v>55347</v>
      </c>
      <c r="P5457">
        <v>142321</v>
      </c>
      <c r="Q5457" t="s">
        <v>93</v>
      </c>
      <c r="R5457">
        <v>553002</v>
      </c>
    </row>
    <row r="5458" spans="1:18" x14ac:dyDescent="0.25">
      <c r="A5458" t="s">
        <v>447</v>
      </c>
      <c r="B5458" t="s">
        <v>448</v>
      </c>
      <c r="C5458" t="s">
        <v>85</v>
      </c>
      <c r="D5458">
        <v>112</v>
      </c>
      <c r="E5458" t="s">
        <v>86</v>
      </c>
      <c r="F5458" t="s">
        <v>87</v>
      </c>
      <c r="G5458" t="s">
        <v>88</v>
      </c>
      <c r="H5458" t="s">
        <v>89</v>
      </c>
      <c r="I5458" t="s">
        <v>90</v>
      </c>
      <c r="J5458" t="s">
        <v>91</v>
      </c>
      <c r="K5458" t="s">
        <v>92</v>
      </c>
      <c r="L5458">
        <v>0</v>
      </c>
      <c r="M5458">
        <v>1262474</v>
      </c>
      <c r="N5458">
        <v>221545</v>
      </c>
      <c r="O5458">
        <v>55347</v>
      </c>
      <c r="P5458">
        <v>142321</v>
      </c>
      <c r="Q5458" t="s">
        <v>93</v>
      </c>
      <c r="R5458">
        <v>553002</v>
      </c>
    </row>
    <row r="5459" spans="1:18" x14ac:dyDescent="0.25">
      <c r="A5459" t="s">
        <v>447</v>
      </c>
      <c r="B5459" t="s">
        <v>448</v>
      </c>
      <c r="C5459" t="s">
        <v>85</v>
      </c>
      <c r="D5459">
        <v>112</v>
      </c>
      <c r="E5459" t="s">
        <v>86</v>
      </c>
      <c r="F5459" t="s">
        <v>87</v>
      </c>
      <c r="G5459" t="s">
        <v>88</v>
      </c>
      <c r="H5459" t="s">
        <v>89</v>
      </c>
      <c r="I5459" t="s">
        <v>94</v>
      </c>
      <c r="J5459" t="s">
        <v>91</v>
      </c>
      <c r="K5459" t="s">
        <v>95</v>
      </c>
      <c r="L5459">
        <v>0</v>
      </c>
      <c r="M5459">
        <v>1262474</v>
      </c>
      <c r="N5459">
        <v>221545</v>
      </c>
      <c r="O5459">
        <v>55347</v>
      </c>
      <c r="P5459">
        <v>142321</v>
      </c>
      <c r="Q5459" t="s">
        <v>93</v>
      </c>
      <c r="R5459">
        <v>553002</v>
      </c>
    </row>
    <row r="5460" spans="1:18" x14ac:dyDescent="0.25">
      <c r="A5460" t="s">
        <v>447</v>
      </c>
      <c r="B5460" t="s">
        <v>448</v>
      </c>
      <c r="C5460" t="s">
        <v>85</v>
      </c>
      <c r="D5460">
        <v>112</v>
      </c>
      <c r="E5460" t="s">
        <v>86</v>
      </c>
      <c r="F5460" t="s">
        <v>87</v>
      </c>
      <c r="G5460" t="s">
        <v>88</v>
      </c>
      <c r="H5460" t="s">
        <v>89</v>
      </c>
      <c r="I5460" t="s">
        <v>96</v>
      </c>
      <c r="J5460" t="s">
        <v>91</v>
      </c>
      <c r="K5460" t="s">
        <v>97</v>
      </c>
      <c r="L5460">
        <v>0</v>
      </c>
      <c r="M5460">
        <v>1262474</v>
      </c>
      <c r="N5460">
        <v>221545</v>
      </c>
      <c r="O5460">
        <v>55347</v>
      </c>
      <c r="P5460">
        <v>142321</v>
      </c>
      <c r="Q5460" t="s">
        <v>93</v>
      </c>
      <c r="R5460">
        <v>553002</v>
      </c>
    </row>
    <row r="5461" spans="1:18" x14ac:dyDescent="0.25">
      <c r="A5461" t="s">
        <v>447</v>
      </c>
      <c r="B5461" t="s">
        <v>448</v>
      </c>
      <c r="C5461" t="s">
        <v>85</v>
      </c>
      <c r="D5461">
        <v>112</v>
      </c>
      <c r="E5461" t="s">
        <v>86</v>
      </c>
      <c r="F5461" t="s">
        <v>87</v>
      </c>
      <c r="G5461" t="s">
        <v>88</v>
      </c>
      <c r="H5461" t="s">
        <v>89</v>
      </c>
      <c r="I5461" t="s">
        <v>98</v>
      </c>
      <c r="J5461" t="s">
        <v>91</v>
      </c>
      <c r="K5461" t="s">
        <v>99</v>
      </c>
      <c r="L5461">
        <v>0</v>
      </c>
      <c r="M5461">
        <v>1262474</v>
      </c>
      <c r="N5461">
        <v>221545</v>
      </c>
      <c r="O5461">
        <v>55347</v>
      </c>
      <c r="P5461">
        <v>142321</v>
      </c>
      <c r="Q5461" t="s">
        <v>93</v>
      </c>
      <c r="R5461">
        <v>553002</v>
      </c>
    </row>
    <row r="5462" spans="1:18" x14ac:dyDescent="0.25">
      <c r="A5462" t="s">
        <v>447</v>
      </c>
      <c r="B5462" t="s">
        <v>448</v>
      </c>
      <c r="C5462" t="s">
        <v>85</v>
      </c>
      <c r="D5462">
        <v>112</v>
      </c>
      <c r="E5462" t="s">
        <v>86</v>
      </c>
      <c r="F5462" t="s">
        <v>87</v>
      </c>
      <c r="G5462" t="s">
        <v>88</v>
      </c>
      <c r="H5462" t="s">
        <v>89</v>
      </c>
      <c r="I5462" t="s">
        <v>100</v>
      </c>
      <c r="J5462" t="s">
        <v>91</v>
      </c>
      <c r="K5462" t="s">
        <v>101</v>
      </c>
      <c r="L5462">
        <v>0</v>
      </c>
      <c r="M5462">
        <v>1262474</v>
      </c>
      <c r="N5462">
        <v>221545</v>
      </c>
      <c r="O5462">
        <v>55347</v>
      </c>
      <c r="P5462">
        <v>142321</v>
      </c>
      <c r="Q5462" t="s">
        <v>93</v>
      </c>
      <c r="R5462">
        <v>553002</v>
      </c>
    </row>
    <row r="5463" spans="1:18" x14ac:dyDescent="0.25">
      <c r="A5463" t="s">
        <v>447</v>
      </c>
      <c r="B5463" t="s">
        <v>448</v>
      </c>
      <c r="C5463" t="s">
        <v>85</v>
      </c>
      <c r="D5463">
        <v>112</v>
      </c>
      <c r="E5463" t="s">
        <v>86</v>
      </c>
      <c r="F5463" t="s">
        <v>87</v>
      </c>
      <c r="G5463" t="s">
        <v>88</v>
      </c>
      <c r="H5463" t="s">
        <v>89</v>
      </c>
      <c r="I5463" t="s">
        <v>102</v>
      </c>
      <c r="J5463" t="s">
        <v>91</v>
      </c>
      <c r="K5463" t="s">
        <v>103</v>
      </c>
      <c r="L5463">
        <v>0</v>
      </c>
      <c r="M5463">
        <v>1262474</v>
      </c>
      <c r="N5463">
        <v>221545</v>
      </c>
      <c r="O5463">
        <v>55347</v>
      </c>
      <c r="P5463">
        <v>142321</v>
      </c>
      <c r="Q5463" t="s">
        <v>93</v>
      </c>
      <c r="R5463">
        <v>553002</v>
      </c>
    </row>
    <row r="5464" spans="1:18" x14ac:dyDescent="0.25">
      <c r="A5464" t="s">
        <v>447</v>
      </c>
      <c r="B5464" t="s">
        <v>448</v>
      </c>
      <c r="C5464" t="s">
        <v>85</v>
      </c>
      <c r="D5464">
        <v>112</v>
      </c>
      <c r="E5464" t="s">
        <v>86</v>
      </c>
      <c r="F5464" t="s">
        <v>87</v>
      </c>
      <c r="G5464" t="s">
        <v>88</v>
      </c>
      <c r="H5464" t="s">
        <v>89</v>
      </c>
      <c r="I5464" t="s">
        <v>104</v>
      </c>
      <c r="J5464" t="s">
        <v>91</v>
      </c>
      <c r="K5464" t="s">
        <v>105</v>
      </c>
      <c r="L5464">
        <v>0</v>
      </c>
      <c r="M5464">
        <v>1262474</v>
      </c>
      <c r="N5464">
        <v>221545</v>
      </c>
      <c r="O5464">
        <v>55347</v>
      </c>
      <c r="P5464">
        <v>142321</v>
      </c>
      <c r="Q5464" t="s">
        <v>93</v>
      </c>
      <c r="R5464">
        <v>553002</v>
      </c>
    </row>
    <row r="5465" spans="1:18" x14ac:dyDescent="0.25">
      <c r="A5465" t="s">
        <v>447</v>
      </c>
      <c r="B5465" t="s">
        <v>448</v>
      </c>
      <c r="C5465" t="s">
        <v>85</v>
      </c>
      <c r="D5465">
        <v>112</v>
      </c>
      <c r="E5465" t="s">
        <v>86</v>
      </c>
      <c r="F5465" t="s">
        <v>87</v>
      </c>
      <c r="G5465" t="s">
        <v>88</v>
      </c>
      <c r="H5465" t="s">
        <v>89</v>
      </c>
      <c r="I5465" t="s">
        <v>106</v>
      </c>
      <c r="J5465" t="s">
        <v>91</v>
      </c>
      <c r="K5465" t="s">
        <v>107</v>
      </c>
      <c r="L5465">
        <v>0</v>
      </c>
      <c r="M5465">
        <v>1262474</v>
      </c>
      <c r="N5465">
        <v>221545</v>
      </c>
      <c r="O5465">
        <v>55347</v>
      </c>
      <c r="P5465">
        <v>142321</v>
      </c>
      <c r="Q5465" t="s">
        <v>93</v>
      </c>
      <c r="R5465">
        <v>553002</v>
      </c>
    </row>
    <row r="5466" spans="1:18" x14ac:dyDescent="0.25">
      <c r="A5466" t="s">
        <v>447</v>
      </c>
      <c r="B5466" t="s">
        <v>448</v>
      </c>
      <c r="C5466" t="s">
        <v>85</v>
      </c>
      <c r="D5466">
        <v>112</v>
      </c>
      <c r="E5466" t="s">
        <v>86</v>
      </c>
      <c r="F5466" t="s">
        <v>87</v>
      </c>
      <c r="G5466" t="s">
        <v>88</v>
      </c>
      <c r="H5466" t="s">
        <v>89</v>
      </c>
      <c r="I5466" t="s">
        <v>108</v>
      </c>
      <c r="J5466" t="s">
        <v>91</v>
      </c>
      <c r="K5466" t="s">
        <v>109</v>
      </c>
      <c r="L5466">
        <v>0</v>
      </c>
      <c r="M5466">
        <v>1262474</v>
      </c>
      <c r="N5466">
        <v>221545</v>
      </c>
      <c r="O5466">
        <v>55347</v>
      </c>
      <c r="P5466">
        <v>142321</v>
      </c>
      <c r="Q5466" t="s">
        <v>93</v>
      </c>
      <c r="R5466">
        <v>553002</v>
      </c>
    </row>
    <row r="5467" spans="1:18" x14ac:dyDescent="0.25">
      <c r="A5467" t="s">
        <v>447</v>
      </c>
      <c r="B5467" t="s">
        <v>448</v>
      </c>
      <c r="C5467" t="s">
        <v>85</v>
      </c>
      <c r="D5467">
        <v>112</v>
      </c>
      <c r="E5467" t="s">
        <v>86</v>
      </c>
      <c r="F5467" t="s">
        <v>87</v>
      </c>
      <c r="G5467" t="s">
        <v>88</v>
      </c>
      <c r="H5467" t="s">
        <v>89</v>
      </c>
      <c r="I5467" t="s">
        <v>110</v>
      </c>
      <c r="J5467" t="s">
        <v>91</v>
      </c>
      <c r="K5467" t="s">
        <v>111</v>
      </c>
      <c r="L5467">
        <v>0</v>
      </c>
      <c r="M5467">
        <v>1262474</v>
      </c>
      <c r="N5467">
        <v>221545</v>
      </c>
      <c r="O5467">
        <v>55347</v>
      </c>
      <c r="P5467">
        <v>142321</v>
      </c>
      <c r="Q5467" t="s">
        <v>93</v>
      </c>
      <c r="R5467">
        <v>553002</v>
      </c>
    </row>
    <row r="5468" spans="1:18" x14ac:dyDescent="0.25">
      <c r="A5468" t="s">
        <v>447</v>
      </c>
      <c r="B5468" t="s">
        <v>448</v>
      </c>
      <c r="C5468" t="s">
        <v>85</v>
      </c>
      <c r="D5468">
        <v>112</v>
      </c>
      <c r="E5468" t="s">
        <v>86</v>
      </c>
      <c r="F5468" t="s">
        <v>87</v>
      </c>
      <c r="G5468" t="s">
        <v>88</v>
      </c>
      <c r="H5468" t="s">
        <v>89</v>
      </c>
      <c r="I5468" t="s">
        <v>112</v>
      </c>
      <c r="J5468" t="s">
        <v>91</v>
      </c>
      <c r="K5468" t="s">
        <v>113</v>
      </c>
      <c r="L5468">
        <v>3325</v>
      </c>
      <c r="M5468">
        <v>1262474</v>
      </c>
      <c r="N5468">
        <v>221545</v>
      </c>
      <c r="O5468">
        <v>55347</v>
      </c>
      <c r="P5468">
        <v>142321</v>
      </c>
      <c r="Q5468" t="s">
        <v>93</v>
      </c>
      <c r="R5468">
        <v>553002</v>
      </c>
    </row>
    <row r="5469" spans="1:18" x14ac:dyDescent="0.25">
      <c r="A5469" t="s">
        <v>447</v>
      </c>
      <c r="B5469" t="s">
        <v>448</v>
      </c>
      <c r="C5469" t="s">
        <v>85</v>
      </c>
      <c r="D5469">
        <v>112</v>
      </c>
      <c r="E5469" t="s">
        <v>86</v>
      </c>
      <c r="F5469" t="s">
        <v>87</v>
      </c>
      <c r="G5469" t="s">
        <v>88</v>
      </c>
      <c r="H5469" t="s">
        <v>89</v>
      </c>
      <c r="I5469" t="s">
        <v>114</v>
      </c>
      <c r="J5469" t="s">
        <v>91</v>
      </c>
      <c r="K5469" t="s">
        <v>115</v>
      </c>
      <c r="L5469">
        <v>7117</v>
      </c>
      <c r="M5469">
        <v>1262474</v>
      </c>
      <c r="N5469">
        <v>221545</v>
      </c>
      <c r="O5469">
        <v>55347</v>
      </c>
      <c r="P5469">
        <v>142321</v>
      </c>
      <c r="Q5469" t="s">
        <v>93</v>
      </c>
      <c r="R5469">
        <v>553002</v>
      </c>
    </row>
    <row r="5470" spans="1:18" x14ac:dyDescent="0.25">
      <c r="A5470" t="s">
        <v>447</v>
      </c>
      <c r="B5470" t="s">
        <v>448</v>
      </c>
      <c r="C5470" t="s">
        <v>85</v>
      </c>
      <c r="D5470">
        <v>112</v>
      </c>
      <c r="E5470" t="s">
        <v>86</v>
      </c>
      <c r="F5470" t="s">
        <v>87</v>
      </c>
      <c r="G5470" t="s">
        <v>88</v>
      </c>
      <c r="H5470" t="s">
        <v>89</v>
      </c>
      <c r="I5470" t="s">
        <v>116</v>
      </c>
      <c r="J5470" t="s">
        <v>91</v>
      </c>
      <c r="K5470" t="s">
        <v>117</v>
      </c>
      <c r="L5470">
        <v>0</v>
      </c>
      <c r="M5470">
        <v>1262474</v>
      </c>
      <c r="N5470">
        <v>221545</v>
      </c>
      <c r="O5470">
        <v>55347</v>
      </c>
      <c r="P5470">
        <v>142321</v>
      </c>
      <c r="Q5470" t="s">
        <v>93</v>
      </c>
      <c r="R5470">
        <v>553002</v>
      </c>
    </row>
    <row r="5471" spans="1:18" x14ac:dyDescent="0.25">
      <c r="A5471" t="s">
        <v>447</v>
      </c>
      <c r="B5471" t="s">
        <v>448</v>
      </c>
      <c r="C5471" t="s">
        <v>85</v>
      </c>
      <c r="D5471">
        <v>112</v>
      </c>
      <c r="E5471" t="s">
        <v>86</v>
      </c>
      <c r="F5471" t="s">
        <v>87</v>
      </c>
      <c r="G5471" t="s">
        <v>88</v>
      </c>
      <c r="H5471" t="s">
        <v>89</v>
      </c>
      <c r="I5471" t="s">
        <v>118</v>
      </c>
      <c r="J5471" t="s">
        <v>91</v>
      </c>
      <c r="K5471" t="s">
        <v>119</v>
      </c>
      <c r="L5471">
        <v>0</v>
      </c>
      <c r="M5471">
        <v>1262474</v>
      </c>
      <c r="N5471">
        <v>221545</v>
      </c>
      <c r="O5471">
        <v>55347</v>
      </c>
      <c r="P5471">
        <v>142321</v>
      </c>
      <c r="Q5471" t="s">
        <v>93</v>
      </c>
      <c r="R5471">
        <v>553002</v>
      </c>
    </row>
    <row r="5472" spans="1:18" x14ac:dyDescent="0.25">
      <c r="A5472" t="s">
        <v>447</v>
      </c>
      <c r="B5472" t="s">
        <v>448</v>
      </c>
      <c r="C5472" t="s">
        <v>85</v>
      </c>
      <c r="D5472">
        <v>112</v>
      </c>
      <c r="E5472" t="s">
        <v>86</v>
      </c>
      <c r="F5472" t="s">
        <v>87</v>
      </c>
      <c r="G5472" t="s">
        <v>88</v>
      </c>
      <c r="H5472" t="s">
        <v>89</v>
      </c>
      <c r="I5472" t="s">
        <v>120</v>
      </c>
      <c r="J5472" t="s">
        <v>91</v>
      </c>
      <c r="K5472" t="s">
        <v>121</v>
      </c>
      <c r="L5472">
        <v>0</v>
      </c>
      <c r="M5472">
        <v>1262474</v>
      </c>
      <c r="N5472">
        <v>221545</v>
      </c>
      <c r="O5472">
        <v>55347</v>
      </c>
      <c r="P5472">
        <v>142321</v>
      </c>
      <c r="Q5472" t="s">
        <v>93</v>
      </c>
      <c r="R5472">
        <v>553002</v>
      </c>
    </row>
    <row r="5473" spans="1:18" x14ac:dyDescent="0.25">
      <c r="A5473" t="s">
        <v>447</v>
      </c>
      <c r="B5473" t="s">
        <v>448</v>
      </c>
      <c r="C5473" t="s">
        <v>85</v>
      </c>
      <c r="D5473">
        <v>112</v>
      </c>
      <c r="E5473" t="s">
        <v>86</v>
      </c>
      <c r="F5473" t="s">
        <v>87</v>
      </c>
      <c r="G5473" t="s">
        <v>88</v>
      </c>
      <c r="H5473" t="s">
        <v>89</v>
      </c>
      <c r="I5473" t="s">
        <v>122</v>
      </c>
      <c r="J5473" t="s">
        <v>91</v>
      </c>
      <c r="K5473" t="s">
        <v>123</v>
      </c>
      <c r="L5473">
        <v>0</v>
      </c>
      <c r="M5473">
        <v>1262474</v>
      </c>
      <c r="N5473">
        <v>221545</v>
      </c>
      <c r="O5473">
        <v>55347</v>
      </c>
      <c r="P5473">
        <v>142321</v>
      </c>
      <c r="Q5473" t="s">
        <v>93</v>
      </c>
      <c r="R5473">
        <v>553002</v>
      </c>
    </row>
    <row r="5474" spans="1:18" x14ac:dyDescent="0.25">
      <c r="A5474" t="s">
        <v>447</v>
      </c>
      <c r="B5474" t="s">
        <v>448</v>
      </c>
      <c r="C5474" t="s">
        <v>85</v>
      </c>
      <c r="D5474">
        <v>112</v>
      </c>
      <c r="E5474" t="s">
        <v>86</v>
      </c>
      <c r="F5474" t="s">
        <v>87</v>
      </c>
      <c r="G5474" t="s">
        <v>88</v>
      </c>
      <c r="H5474" t="s">
        <v>89</v>
      </c>
      <c r="I5474" t="s">
        <v>124</v>
      </c>
      <c r="J5474" t="s">
        <v>91</v>
      </c>
      <c r="K5474" t="s">
        <v>125</v>
      </c>
      <c r="L5474">
        <v>0</v>
      </c>
      <c r="M5474">
        <v>1262474</v>
      </c>
      <c r="N5474">
        <v>221545</v>
      </c>
      <c r="O5474">
        <v>55347</v>
      </c>
      <c r="P5474">
        <v>142321</v>
      </c>
      <c r="Q5474" t="s">
        <v>93</v>
      </c>
      <c r="R5474">
        <v>553002</v>
      </c>
    </row>
    <row r="5475" spans="1:18" x14ac:dyDescent="0.25">
      <c r="A5475" t="s">
        <v>447</v>
      </c>
      <c r="B5475" t="s">
        <v>448</v>
      </c>
      <c r="C5475" t="s">
        <v>85</v>
      </c>
      <c r="D5475">
        <v>112</v>
      </c>
      <c r="E5475" t="s">
        <v>86</v>
      </c>
      <c r="F5475" t="s">
        <v>87</v>
      </c>
      <c r="G5475" t="s">
        <v>88</v>
      </c>
      <c r="H5475" t="s">
        <v>89</v>
      </c>
      <c r="I5475" t="s">
        <v>126</v>
      </c>
      <c r="J5475" t="s">
        <v>91</v>
      </c>
      <c r="K5475" t="s">
        <v>127</v>
      </c>
      <c r="L5475">
        <v>0</v>
      </c>
      <c r="M5475">
        <v>1262474</v>
      </c>
      <c r="N5475">
        <v>221545</v>
      </c>
      <c r="O5475">
        <v>55347</v>
      </c>
      <c r="P5475">
        <v>142321</v>
      </c>
      <c r="Q5475" t="s">
        <v>93</v>
      </c>
      <c r="R5475">
        <v>553002</v>
      </c>
    </row>
    <row r="5476" spans="1:18" x14ac:dyDescent="0.25">
      <c r="A5476" t="s">
        <v>447</v>
      </c>
      <c r="B5476" t="s">
        <v>448</v>
      </c>
      <c r="C5476" t="s">
        <v>85</v>
      </c>
      <c r="D5476">
        <v>112</v>
      </c>
      <c r="E5476" t="s">
        <v>86</v>
      </c>
      <c r="F5476" t="s">
        <v>87</v>
      </c>
      <c r="G5476" t="s">
        <v>88</v>
      </c>
      <c r="H5476" t="s">
        <v>89</v>
      </c>
      <c r="I5476" t="s">
        <v>128</v>
      </c>
      <c r="J5476" t="s">
        <v>91</v>
      </c>
      <c r="K5476" t="s">
        <v>129</v>
      </c>
      <c r="L5476">
        <v>1274301</v>
      </c>
      <c r="M5476">
        <v>1262474</v>
      </c>
      <c r="N5476">
        <v>221545</v>
      </c>
      <c r="O5476">
        <v>55347</v>
      </c>
      <c r="P5476">
        <v>142321</v>
      </c>
      <c r="Q5476" t="s">
        <v>93</v>
      </c>
      <c r="R5476">
        <v>553002</v>
      </c>
    </row>
    <row r="5477" spans="1:18" x14ac:dyDescent="0.25">
      <c r="A5477" t="s">
        <v>447</v>
      </c>
      <c r="B5477" t="s">
        <v>448</v>
      </c>
      <c r="C5477" t="s">
        <v>85</v>
      </c>
      <c r="D5477">
        <v>112</v>
      </c>
      <c r="E5477" t="s">
        <v>86</v>
      </c>
      <c r="F5477" t="s">
        <v>87</v>
      </c>
      <c r="G5477" t="s">
        <v>88</v>
      </c>
      <c r="H5477" t="s">
        <v>89</v>
      </c>
      <c r="I5477" t="s">
        <v>130</v>
      </c>
      <c r="J5477" t="s">
        <v>91</v>
      </c>
      <c r="K5477" t="s">
        <v>131</v>
      </c>
      <c r="L5477">
        <v>600</v>
      </c>
      <c r="M5477">
        <v>1262474</v>
      </c>
      <c r="N5477">
        <v>221545</v>
      </c>
      <c r="O5477">
        <v>55347</v>
      </c>
      <c r="P5477">
        <v>142321</v>
      </c>
      <c r="Q5477" t="s">
        <v>93</v>
      </c>
      <c r="R5477">
        <v>553002</v>
      </c>
    </row>
    <row r="5478" spans="1:18" x14ac:dyDescent="0.25">
      <c r="A5478" t="s">
        <v>447</v>
      </c>
      <c r="B5478" t="s">
        <v>448</v>
      </c>
      <c r="C5478" t="s">
        <v>85</v>
      </c>
      <c r="D5478">
        <v>112</v>
      </c>
      <c r="E5478" t="s">
        <v>86</v>
      </c>
      <c r="F5478" t="s">
        <v>87</v>
      </c>
      <c r="G5478" t="s">
        <v>88</v>
      </c>
      <c r="H5478" t="s">
        <v>89</v>
      </c>
      <c r="I5478" t="s">
        <v>132</v>
      </c>
      <c r="J5478" t="s">
        <v>91</v>
      </c>
      <c r="K5478" t="s">
        <v>133</v>
      </c>
      <c r="L5478">
        <v>-56108</v>
      </c>
      <c r="M5478">
        <v>1262474</v>
      </c>
      <c r="N5478">
        <v>221545</v>
      </c>
      <c r="O5478">
        <v>55347</v>
      </c>
      <c r="P5478">
        <v>142321</v>
      </c>
      <c r="Q5478" t="s">
        <v>93</v>
      </c>
      <c r="R5478">
        <v>553002</v>
      </c>
    </row>
    <row r="5479" spans="1:18" x14ac:dyDescent="0.25">
      <c r="A5479" t="s">
        <v>447</v>
      </c>
      <c r="B5479" t="s">
        <v>448</v>
      </c>
      <c r="C5479" t="s">
        <v>85</v>
      </c>
      <c r="D5479">
        <v>112</v>
      </c>
      <c r="E5479" t="s">
        <v>86</v>
      </c>
      <c r="F5479" t="s">
        <v>87</v>
      </c>
      <c r="G5479" t="s">
        <v>88</v>
      </c>
      <c r="H5479" t="s">
        <v>89</v>
      </c>
      <c r="I5479" t="s">
        <v>134</v>
      </c>
      <c r="J5479" t="s">
        <v>91</v>
      </c>
      <c r="K5479" t="s">
        <v>135</v>
      </c>
      <c r="L5479">
        <v>164998</v>
      </c>
      <c r="M5479">
        <v>1262474</v>
      </c>
      <c r="N5479">
        <v>221545</v>
      </c>
      <c r="O5479">
        <v>55347</v>
      </c>
      <c r="P5479">
        <v>142321</v>
      </c>
      <c r="Q5479" t="s">
        <v>93</v>
      </c>
      <c r="R5479">
        <v>553002</v>
      </c>
    </row>
    <row r="5480" spans="1:18" x14ac:dyDescent="0.25">
      <c r="A5480" t="s">
        <v>447</v>
      </c>
      <c r="B5480" t="s">
        <v>448</v>
      </c>
      <c r="C5480" t="s">
        <v>85</v>
      </c>
      <c r="D5480">
        <v>112</v>
      </c>
      <c r="E5480" t="s">
        <v>86</v>
      </c>
      <c r="F5480" t="s">
        <v>87</v>
      </c>
      <c r="G5480" t="s">
        <v>88</v>
      </c>
      <c r="H5480" t="s">
        <v>89</v>
      </c>
      <c r="I5480" t="s">
        <v>136</v>
      </c>
      <c r="J5480" t="s">
        <v>91</v>
      </c>
      <c r="K5480" t="s">
        <v>137</v>
      </c>
      <c r="L5480">
        <v>600</v>
      </c>
      <c r="M5480">
        <v>1262474</v>
      </c>
      <c r="N5480">
        <v>221545</v>
      </c>
      <c r="O5480">
        <v>55347</v>
      </c>
      <c r="P5480">
        <v>142321</v>
      </c>
      <c r="Q5480" t="s">
        <v>93</v>
      </c>
      <c r="R5480">
        <v>553002</v>
      </c>
    </row>
    <row r="5481" spans="1:18" x14ac:dyDescent="0.25">
      <c r="A5481" t="s">
        <v>447</v>
      </c>
      <c r="B5481" t="s">
        <v>448</v>
      </c>
      <c r="C5481" t="s">
        <v>85</v>
      </c>
      <c r="D5481">
        <v>112</v>
      </c>
      <c r="E5481" t="s">
        <v>86</v>
      </c>
      <c r="F5481" t="s">
        <v>87</v>
      </c>
      <c r="G5481" t="s">
        <v>88</v>
      </c>
      <c r="H5481" t="s">
        <v>89</v>
      </c>
      <c r="I5481" t="s">
        <v>138</v>
      </c>
      <c r="J5481" t="s">
        <v>91</v>
      </c>
      <c r="K5481" t="s">
        <v>139</v>
      </c>
      <c r="L5481">
        <v>285000</v>
      </c>
      <c r="M5481">
        <v>1262474</v>
      </c>
      <c r="N5481">
        <v>221545</v>
      </c>
      <c r="O5481">
        <v>55347</v>
      </c>
      <c r="P5481">
        <v>142321</v>
      </c>
      <c r="Q5481" t="s">
        <v>93</v>
      </c>
      <c r="R5481">
        <v>553002</v>
      </c>
    </row>
    <row r="5482" spans="1:18" x14ac:dyDescent="0.25">
      <c r="A5482" t="s">
        <v>447</v>
      </c>
      <c r="B5482" t="s">
        <v>448</v>
      </c>
      <c r="C5482" t="s">
        <v>85</v>
      </c>
      <c r="D5482">
        <v>112</v>
      </c>
      <c r="E5482" t="s">
        <v>86</v>
      </c>
      <c r="F5482" t="s">
        <v>87</v>
      </c>
      <c r="G5482" t="s">
        <v>88</v>
      </c>
      <c r="H5482" t="s">
        <v>89</v>
      </c>
      <c r="I5482" t="s">
        <v>140</v>
      </c>
      <c r="J5482" t="s">
        <v>91</v>
      </c>
      <c r="K5482" t="s">
        <v>141</v>
      </c>
      <c r="L5482">
        <v>0</v>
      </c>
      <c r="M5482">
        <v>1262474</v>
      </c>
      <c r="N5482">
        <v>221545</v>
      </c>
      <c r="O5482">
        <v>55347</v>
      </c>
      <c r="P5482">
        <v>142321</v>
      </c>
      <c r="Q5482" t="s">
        <v>93</v>
      </c>
      <c r="R5482">
        <v>553002</v>
      </c>
    </row>
    <row r="5483" spans="1:18" x14ac:dyDescent="0.25">
      <c r="A5483" t="s">
        <v>447</v>
      </c>
      <c r="B5483" t="s">
        <v>448</v>
      </c>
      <c r="C5483" t="s">
        <v>85</v>
      </c>
      <c r="D5483">
        <v>112</v>
      </c>
      <c r="E5483" t="s">
        <v>86</v>
      </c>
      <c r="F5483" t="s">
        <v>87</v>
      </c>
      <c r="G5483" t="s">
        <v>88</v>
      </c>
      <c r="H5483" t="s">
        <v>89</v>
      </c>
      <c r="I5483" t="s">
        <v>142</v>
      </c>
      <c r="J5483" t="s">
        <v>91</v>
      </c>
      <c r="K5483" t="s">
        <v>143</v>
      </c>
      <c r="L5483">
        <v>0</v>
      </c>
      <c r="M5483">
        <v>1262474</v>
      </c>
      <c r="N5483">
        <v>221545</v>
      </c>
      <c r="O5483">
        <v>55347</v>
      </c>
      <c r="P5483">
        <v>142321</v>
      </c>
      <c r="Q5483" t="s">
        <v>93</v>
      </c>
      <c r="R5483">
        <v>553002</v>
      </c>
    </row>
    <row r="5484" spans="1:18" x14ac:dyDescent="0.25">
      <c r="A5484" t="s">
        <v>447</v>
      </c>
      <c r="B5484" t="s">
        <v>448</v>
      </c>
      <c r="C5484" t="s">
        <v>85</v>
      </c>
      <c r="D5484">
        <v>112</v>
      </c>
      <c r="E5484" t="s">
        <v>86</v>
      </c>
      <c r="F5484" t="s">
        <v>87</v>
      </c>
      <c r="G5484" t="s">
        <v>88</v>
      </c>
      <c r="H5484" t="s">
        <v>89</v>
      </c>
      <c r="I5484" t="s">
        <v>144</v>
      </c>
      <c r="J5484" t="s">
        <v>91</v>
      </c>
      <c r="K5484" t="s">
        <v>145</v>
      </c>
      <c r="L5484">
        <v>0</v>
      </c>
      <c r="M5484">
        <v>1262474</v>
      </c>
      <c r="N5484">
        <v>221545</v>
      </c>
      <c r="O5484">
        <v>55347</v>
      </c>
      <c r="P5484">
        <v>142321</v>
      </c>
      <c r="Q5484" t="s">
        <v>93</v>
      </c>
      <c r="R5484">
        <v>553002</v>
      </c>
    </row>
    <row r="5485" spans="1:18" x14ac:dyDescent="0.25">
      <c r="A5485" t="s">
        <v>447</v>
      </c>
      <c r="B5485" t="s">
        <v>448</v>
      </c>
      <c r="C5485" t="s">
        <v>85</v>
      </c>
      <c r="D5485">
        <v>112</v>
      </c>
      <c r="E5485" t="s">
        <v>86</v>
      </c>
      <c r="F5485" t="s">
        <v>87</v>
      </c>
      <c r="G5485" t="s">
        <v>88</v>
      </c>
      <c r="H5485" t="s">
        <v>89</v>
      </c>
      <c r="I5485" t="s">
        <v>146</v>
      </c>
      <c r="J5485" t="s">
        <v>91</v>
      </c>
      <c r="K5485" t="s">
        <v>147</v>
      </c>
      <c r="L5485">
        <v>3360</v>
      </c>
      <c r="M5485">
        <v>1262474</v>
      </c>
      <c r="N5485">
        <v>221545</v>
      </c>
      <c r="O5485">
        <v>55347</v>
      </c>
      <c r="P5485">
        <v>142321</v>
      </c>
      <c r="Q5485" t="s">
        <v>93</v>
      </c>
      <c r="R5485">
        <v>553002</v>
      </c>
    </row>
    <row r="5486" spans="1:18" x14ac:dyDescent="0.25">
      <c r="A5486" t="s">
        <v>447</v>
      </c>
      <c r="B5486" t="s">
        <v>448</v>
      </c>
      <c r="C5486" t="s">
        <v>85</v>
      </c>
      <c r="D5486">
        <v>112</v>
      </c>
      <c r="E5486" t="s">
        <v>86</v>
      </c>
      <c r="F5486" t="s">
        <v>87</v>
      </c>
      <c r="G5486" t="s">
        <v>88</v>
      </c>
      <c r="H5486" t="s">
        <v>89</v>
      </c>
      <c r="I5486" t="s">
        <v>148</v>
      </c>
      <c r="J5486" t="s">
        <v>91</v>
      </c>
      <c r="K5486" t="s">
        <v>149</v>
      </c>
      <c r="L5486">
        <v>0</v>
      </c>
      <c r="M5486">
        <v>1262474</v>
      </c>
      <c r="N5486">
        <v>221545</v>
      </c>
      <c r="O5486">
        <v>55347</v>
      </c>
      <c r="P5486">
        <v>142321</v>
      </c>
      <c r="Q5486" t="s">
        <v>93</v>
      </c>
      <c r="R5486">
        <v>553002</v>
      </c>
    </row>
    <row r="5487" spans="1:18" x14ac:dyDescent="0.25">
      <c r="A5487" t="s">
        <v>447</v>
      </c>
      <c r="B5487" t="s">
        <v>448</v>
      </c>
      <c r="C5487" t="s">
        <v>85</v>
      </c>
      <c r="D5487">
        <v>112</v>
      </c>
      <c r="E5487" t="s">
        <v>86</v>
      </c>
      <c r="F5487" t="s">
        <v>87</v>
      </c>
      <c r="G5487" t="s">
        <v>88</v>
      </c>
      <c r="H5487" t="s">
        <v>89</v>
      </c>
      <c r="I5487" t="s">
        <v>150</v>
      </c>
      <c r="J5487" t="s">
        <v>91</v>
      </c>
      <c r="K5487" t="s">
        <v>151</v>
      </c>
      <c r="L5487">
        <v>21755</v>
      </c>
      <c r="M5487">
        <v>1262474</v>
      </c>
      <c r="N5487">
        <v>221545</v>
      </c>
      <c r="O5487">
        <v>55347</v>
      </c>
      <c r="P5487">
        <v>142321</v>
      </c>
      <c r="Q5487" t="s">
        <v>93</v>
      </c>
      <c r="R5487">
        <v>553002</v>
      </c>
    </row>
    <row r="5488" spans="1:18" x14ac:dyDescent="0.25">
      <c r="A5488" t="s">
        <v>447</v>
      </c>
      <c r="B5488" t="s">
        <v>448</v>
      </c>
      <c r="C5488" t="s">
        <v>85</v>
      </c>
      <c r="D5488">
        <v>112</v>
      </c>
      <c r="E5488" t="s">
        <v>86</v>
      </c>
      <c r="F5488" t="s">
        <v>87</v>
      </c>
      <c r="G5488" t="s">
        <v>88</v>
      </c>
      <c r="H5488" t="s">
        <v>89</v>
      </c>
      <c r="I5488" t="s">
        <v>152</v>
      </c>
      <c r="J5488" t="s">
        <v>91</v>
      </c>
      <c r="K5488" t="s">
        <v>153</v>
      </c>
      <c r="L5488">
        <v>1000</v>
      </c>
      <c r="M5488">
        <v>1262474</v>
      </c>
      <c r="N5488">
        <v>221545</v>
      </c>
      <c r="O5488">
        <v>55347</v>
      </c>
      <c r="P5488">
        <v>142321</v>
      </c>
      <c r="Q5488" t="s">
        <v>93</v>
      </c>
      <c r="R5488">
        <v>553002</v>
      </c>
    </row>
    <row r="5489" spans="1:18" x14ac:dyDescent="0.25">
      <c r="A5489" t="s">
        <v>447</v>
      </c>
      <c r="B5489" t="s">
        <v>448</v>
      </c>
      <c r="C5489" t="s">
        <v>85</v>
      </c>
      <c r="D5489">
        <v>112</v>
      </c>
      <c r="E5489" t="s">
        <v>86</v>
      </c>
      <c r="F5489" t="s">
        <v>87</v>
      </c>
      <c r="G5489" t="s">
        <v>88</v>
      </c>
      <c r="H5489" t="s">
        <v>89</v>
      </c>
      <c r="I5489" t="s">
        <v>154</v>
      </c>
      <c r="J5489" t="s">
        <v>91</v>
      </c>
      <c r="K5489" t="s">
        <v>155</v>
      </c>
      <c r="L5489">
        <v>0</v>
      </c>
      <c r="M5489">
        <v>1262474</v>
      </c>
      <c r="N5489">
        <v>221545</v>
      </c>
      <c r="O5489">
        <v>55347</v>
      </c>
      <c r="P5489">
        <v>142321</v>
      </c>
      <c r="Q5489" t="s">
        <v>93</v>
      </c>
      <c r="R5489">
        <v>553002</v>
      </c>
    </row>
    <row r="5490" spans="1:18" x14ac:dyDescent="0.25">
      <c r="A5490" t="s">
        <v>447</v>
      </c>
      <c r="B5490" t="s">
        <v>448</v>
      </c>
      <c r="C5490" t="s">
        <v>85</v>
      </c>
      <c r="D5490">
        <v>112</v>
      </c>
      <c r="E5490" t="s">
        <v>86</v>
      </c>
      <c r="F5490" t="s">
        <v>87</v>
      </c>
      <c r="G5490" t="s">
        <v>88</v>
      </c>
      <c r="H5490" t="s">
        <v>89</v>
      </c>
      <c r="I5490" t="s">
        <v>156</v>
      </c>
      <c r="J5490" t="s">
        <v>91</v>
      </c>
      <c r="K5490" t="s">
        <v>157</v>
      </c>
      <c r="L5490">
        <v>850</v>
      </c>
      <c r="M5490">
        <v>1262474</v>
      </c>
      <c r="N5490">
        <v>221545</v>
      </c>
      <c r="O5490">
        <v>55347</v>
      </c>
      <c r="P5490">
        <v>142321</v>
      </c>
      <c r="Q5490" t="s">
        <v>93</v>
      </c>
      <c r="R5490">
        <v>553002</v>
      </c>
    </row>
    <row r="5491" spans="1:18" x14ac:dyDescent="0.25">
      <c r="A5491" t="s">
        <v>447</v>
      </c>
      <c r="B5491" t="s">
        <v>448</v>
      </c>
      <c r="C5491" t="s">
        <v>85</v>
      </c>
      <c r="D5491">
        <v>112</v>
      </c>
      <c r="E5491" t="s">
        <v>86</v>
      </c>
      <c r="F5491" t="s">
        <v>87</v>
      </c>
      <c r="G5491" t="s">
        <v>88</v>
      </c>
      <c r="H5491" t="s">
        <v>89</v>
      </c>
      <c r="I5491" t="s">
        <v>158</v>
      </c>
      <c r="J5491" t="s">
        <v>91</v>
      </c>
      <c r="K5491" t="s">
        <v>159</v>
      </c>
      <c r="L5491">
        <v>1500</v>
      </c>
      <c r="M5491">
        <v>1262474</v>
      </c>
      <c r="N5491">
        <v>221545</v>
      </c>
      <c r="O5491">
        <v>55347</v>
      </c>
      <c r="P5491">
        <v>142321</v>
      </c>
      <c r="Q5491" t="s">
        <v>93</v>
      </c>
      <c r="R5491">
        <v>553002</v>
      </c>
    </row>
    <row r="5492" spans="1:18" x14ac:dyDescent="0.25">
      <c r="A5492" t="s">
        <v>447</v>
      </c>
      <c r="B5492" t="s">
        <v>448</v>
      </c>
      <c r="C5492" t="s">
        <v>85</v>
      </c>
      <c r="D5492">
        <v>112</v>
      </c>
      <c r="E5492" t="s">
        <v>86</v>
      </c>
      <c r="F5492" t="s">
        <v>87</v>
      </c>
      <c r="G5492" t="s">
        <v>88</v>
      </c>
      <c r="H5492" t="s">
        <v>89</v>
      </c>
      <c r="I5492" t="s">
        <v>160</v>
      </c>
      <c r="J5492" t="s">
        <v>91</v>
      </c>
      <c r="K5492" t="s">
        <v>161</v>
      </c>
      <c r="L5492">
        <v>700</v>
      </c>
      <c r="M5492">
        <v>1262474</v>
      </c>
      <c r="N5492">
        <v>221545</v>
      </c>
      <c r="O5492">
        <v>55347</v>
      </c>
      <c r="P5492">
        <v>142321</v>
      </c>
      <c r="Q5492" t="s">
        <v>93</v>
      </c>
      <c r="R5492">
        <v>553002</v>
      </c>
    </row>
    <row r="5493" spans="1:18" x14ac:dyDescent="0.25">
      <c r="A5493" t="s">
        <v>447</v>
      </c>
      <c r="B5493" t="s">
        <v>448</v>
      </c>
      <c r="C5493" t="s">
        <v>85</v>
      </c>
      <c r="D5493">
        <v>112</v>
      </c>
      <c r="E5493" t="s">
        <v>86</v>
      </c>
      <c r="F5493" t="s">
        <v>87</v>
      </c>
      <c r="G5493" t="s">
        <v>88</v>
      </c>
      <c r="H5493" t="s">
        <v>89</v>
      </c>
      <c r="I5493" t="s">
        <v>162</v>
      </c>
      <c r="J5493" t="s">
        <v>91</v>
      </c>
      <c r="K5493" t="s">
        <v>163</v>
      </c>
      <c r="L5493">
        <v>120</v>
      </c>
      <c r="M5493">
        <v>1262474</v>
      </c>
      <c r="N5493">
        <v>221545</v>
      </c>
      <c r="O5493">
        <v>55347</v>
      </c>
      <c r="P5493">
        <v>142321</v>
      </c>
      <c r="Q5493" t="s">
        <v>93</v>
      </c>
      <c r="R5493">
        <v>553002</v>
      </c>
    </row>
    <row r="5494" spans="1:18" x14ac:dyDescent="0.25">
      <c r="A5494" t="s">
        <v>447</v>
      </c>
      <c r="B5494" t="s">
        <v>448</v>
      </c>
      <c r="C5494" t="s">
        <v>85</v>
      </c>
      <c r="D5494">
        <v>112</v>
      </c>
      <c r="E5494" t="s">
        <v>86</v>
      </c>
      <c r="F5494" t="s">
        <v>87</v>
      </c>
      <c r="G5494" t="s">
        <v>88</v>
      </c>
      <c r="H5494" t="s">
        <v>89</v>
      </c>
      <c r="I5494" t="s">
        <v>164</v>
      </c>
      <c r="J5494" t="s">
        <v>91</v>
      </c>
      <c r="K5494" t="s">
        <v>165</v>
      </c>
      <c r="L5494">
        <v>5000</v>
      </c>
      <c r="M5494">
        <v>1262474</v>
      </c>
      <c r="N5494">
        <v>221545</v>
      </c>
      <c r="O5494">
        <v>55347</v>
      </c>
      <c r="P5494">
        <v>142321</v>
      </c>
      <c r="Q5494" t="s">
        <v>93</v>
      </c>
      <c r="R5494">
        <v>553002</v>
      </c>
    </row>
    <row r="5495" spans="1:18" x14ac:dyDescent="0.25">
      <c r="A5495" t="s">
        <v>447</v>
      </c>
      <c r="B5495" t="s">
        <v>448</v>
      </c>
      <c r="C5495" t="s">
        <v>85</v>
      </c>
      <c r="D5495">
        <v>112</v>
      </c>
      <c r="E5495" t="s">
        <v>86</v>
      </c>
      <c r="F5495" t="s">
        <v>87</v>
      </c>
      <c r="G5495" t="s">
        <v>88</v>
      </c>
      <c r="H5495" t="s">
        <v>89</v>
      </c>
      <c r="I5495" t="s">
        <v>166</v>
      </c>
      <c r="J5495" t="s">
        <v>91</v>
      </c>
      <c r="K5495" t="s">
        <v>167</v>
      </c>
      <c r="L5495">
        <v>0</v>
      </c>
      <c r="M5495">
        <v>1262474</v>
      </c>
      <c r="N5495">
        <v>221545</v>
      </c>
      <c r="O5495">
        <v>55347</v>
      </c>
      <c r="P5495">
        <v>142321</v>
      </c>
      <c r="Q5495" t="s">
        <v>93</v>
      </c>
      <c r="R5495">
        <v>553002</v>
      </c>
    </row>
    <row r="5496" spans="1:18" x14ac:dyDescent="0.25">
      <c r="A5496" t="s">
        <v>447</v>
      </c>
      <c r="B5496" t="s">
        <v>448</v>
      </c>
      <c r="C5496" t="s">
        <v>85</v>
      </c>
      <c r="D5496">
        <v>112</v>
      </c>
      <c r="E5496" t="s">
        <v>86</v>
      </c>
      <c r="F5496" t="s">
        <v>87</v>
      </c>
      <c r="G5496" t="s">
        <v>88</v>
      </c>
      <c r="H5496" t="s">
        <v>89</v>
      </c>
      <c r="I5496" t="s">
        <v>168</v>
      </c>
      <c r="J5496" t="s">
        <v>91</v>
      </c>
      <c r="K5496" t="s">
        <v>169</v>
      </c>
      <c r="L5496">
        <v>36576</v>
      </c>
      <c r="M5496">
        <v>1262474</v>
      </c>
      <c r="N5496">
        <v>221545</v>
      </c>
      <c r="O5496">
        <v>55347</v>
      </c>
      <c r="P5496">
        <v>142321</v>
      </c>
      <c r="Q5496" t="s">
        <v>93</v>
      </c>
      <c r="R5496">
        <v>553002</v>
      </c>
    </row>
    <row r="5497" spans="1:18" x14ac:dyDescent="0.25">
      <c r="A5497" t="s">
        <v>447</v>
      </c>
      <c r="B5497" t="s">
        <v>448</v>
      </c>
      <c r="C5497" t="s">
        <v>85</v>
      </c>
      <c r="D5497">
        <v>112</v>
      </c>
      <c r="E5497" t="s">
        <v>86</v>
      </c>
      <c r="F5497" t="s">
        <v>87</v>
      </c>
      <c r="G5497" t="s">
        <v>88</v>
      </c>
      <c r="H5497" t="s">
        <v>89</v>
      </c>
      <c r="I5497" t="s">
        <v>170</v>
      </c>
      <c r="J5497" t="s">
        <v>91</v>
      </c>
      <c r="K5497" t="s">
        <v>171</v>
      </c>
      <c r="L5497">
        <v>1776</v>
      </c>
      <c r="M5497">
        <v>1262474</v>
      </c>
      <c r="N5497">
        <v>221545</v>
      </c>
      <c r="O5497">
        <v>55347</v>
      </c>
      <c r="P5497">
        <v>142321</v>
      </c>
      <c r="Q5497" t="s">
        <v>93</v>
      </c>
      <c r="R5497">
        <v>553002</v>
      </c>
    </row>
    <row r="5498" spans="1:18" x14ac:dyDescent="0.25">
      <c r="A5498" t="s">
        <v>447</v>
      </c>
      <c r="B5498" t="s">
        <v>448</v>
      </c>
      <c r="C5498" t="s">
        <v>85</v>
      </c>
      <c r="D5498">
        <v>112</v>
      </c>
      <c r="E5498" t="s">
        <v>86</v>
      </c>
      <c r="F5498" t="s">
        <v>87</v>
      </c>
      <c r="G5498" t="s">
        <v>88</v>
      </c>
      <c r="H5498" t="s">
        <v>89</v>
      </c>
      <c r="I5498" t="s">
        <v>172</v>
      </c>
      <c r="J5498" t="s">
        <v>91</v>
      </c>
      <c r="K5498" t="s">
        <v>173</v>
      </c>
      <c r="L5498">
        <v>12919</v>
      </c>
      <c r="M5498">
        <v>1262474</v>
      </c>
      <c r="N5498">
        <v>221545</v>
      </c>
      <c r="O5498">
        <v>55347</v>
      </c>
      <c r="P5498">
        <v>142321</v>
      </c>
      <c r="Q5498" t="s">
        <v>93</v>
      </c>
      <c r="R5498">
        <v>553002</v>
      </c>
    </row>
    <row r="5499" spans="1:18" x14ac:dyDescent="0.25">
      <c r="A5499" t="s">
        <v>447</v>
      </c>
      <c r="B5499" t="s">
        <v>448</v>
      </c>
      <c r="C5499" t="s">
        <v>85</v>
      </c>
      <c r="D5499">
        <v>112</v>
      </c>
      <c r="E5499" t="s">
        <v>86</v>
      </c>
      <c r="F5499" t="s">
        <v>87</v>
      </c>
      <c r="G5499" t="s">
        <v>88</v>
      </c>
      <c r="H5499" t="s">
        <v>89</v>
      </c>
      <c r="I5499" t="s">
        <v>174</v>
      </c>
      <c r="J5499" t="s">
        <v>91</v>
      </c>
      <c r="K5499" t="s">
        <v>175</v>
      </c>
      <c r="L5499">
        <v>0</v>
      </c>
      <c r="M5499">
        <v>1262474</v>
      </c>
      <c r="N5499">
        <v>221545</v>
      </c>
      <c r="O5499">
        <v>55347</v>
      </c>
      <c r="P5499">
        <v>142321</v>
      </c>
      <c r="Q5499" t="s">
        <v>93</v>
      </c>
      <c r="R5499">
        <v>553002</v>
      </c>
    </row>
    <row r="5500" spans="1:18" x14ac:dyDescent="0.25">
      <c r="A5500" t="s">
        <v>447</v>
      </c>
      <c r="B5500" t="s">
        <v>448</v>
      </c>
      <c r="C5500" t="s">
        <v>85</v>
      </c>
      <c r="D5500">
        <v>112</v>
      </c>
      <c r="E5500" t="s">
        <v>86</v>
      </c>
      <c r="F5500" t="s">
        <v>87</v>
      </c>
      <c r="G5500" t="s">
        <v>88</v>
      </c>
      <c r="H5500" t="s">
        <v>89</v>
      </c>
      <c r="I5500" t="s">
        <v>176</v>
      </c>
      <c r="J5500" t="s">
        <v>91</v>
      </c>
      <c r="K5500" t="s">
        <v>177</v>
      </c>
      <c r="L5500">
        <v>0</v>
      </c>
      <c r="M5500">
        <v>1262474</v>
      </c>
      <c r="N5500">
        <v>221545</v>
      </c>
      <c r="O5500">
        <v>55347</v>
      </c>
      <c r="P5500">
        <v>142321</v>
      </c>
      <c r="Q5500" t="s">
        <v>93</v>
      </c>
      <c r="R5500">
        <v>553002</v>
      </c>
    </row>
    <row r="5501" spans="1:18" x14ac:dyDescent="0.25">
      <c r="A5501" t="s">
        <v>447</v>
      </c>
      <c r="B5501" t="s">
        <v>448</v>
      </c>
      <c r="C5501" t="s">
        <v>85</v>
      </c>
      <c r="D5501">
        <v>112</v>
      </c>
      <c r="E5501" t="s">
        <v>86</v>
      </c>
      <c r="F5501" t="s">
        <v>87</v>
      </c>
      <c r="G5501" t="s">
        <v>88</v>
      </c>
      <c r="H5501" t="s">
        <v>89</v>
      </c>
      <c r="I5501" t="s">
        <v>178</v>
      </c>
      <c r="J5501" t="s">
        <v>91</v>
      </c>
      <c r="K5501" t="s">
        <v>179</v>
      </c>
      <c r="L5501">
        <v>4172</v>
      </c>
      <c r="M5501">
        <v>1262474</v>
      </c>
      <c r="N5501">
        <v>221545</v>
      </c>
      <c r="O5501">
        <v>55347</v>
      </c>
      <c r="P5501">
        <v>142321</v>
      </c>
      <c r="Q5501" t="s">
        <v>93</v>
      </c>
      <c r="R5501">
        <v>553002</v>
      </c>
    </row>
    <row r="5502" spans="1:18" x14ac:dyDescent="0.25">
      <c r="A5502" t="s">
        <v>447</v>
      </c>
      <c r="B5502" t="s">
        <v>448</v>
      </c>
      <c r="C5502" t="s">
        <v>85</v>
      </c>
      <c r="D5502">
        <v>112</v>
      </c>
      <c r="E5502" t="s">
        <v>86</v>
      </c>
      <c r="F5502" t="s">
        <v>87</v>
      </c>
      <c r="G5502" t="s">
        <v>88</v>
      </c>
      <c r="H5502" t="s">
        <v>89</v>
      </c>
      <c r="I5502" t="s">
        <v>180</v>
      </c>
      <c r="J5502" t="s">
        <v>91</v>
      </c>
      <c r="K5502" t="s">
        <v>181</v>
      </c>
      <c r="L5502">
        <v>54579</v>
      </c>
      <c r="M5502">
        <v>1262474</v>
      </c>
      <c r="N5502">
        <v>221545</v>
      </c>
      <c r="O5502">
        <v>55347</v>
      </c>
      <c r="P5502">
        <v>142321</v>
      </c>
      <c r="Q5502" t="s">
        <v>93</v>
      </c>
      <c r="R5502">
        <v>553002</v>
      </c>
    </row>
    <row r="5503" spans="1:18" x14ac:dyDescent="0.25">
      <c r="A5503" t="s">
        <v>447</v>
      </c>
      <c r="B5503" t="s">
        <v>448</v>
      </c>
      <c r="C5503" t="s">
        <v>85</v>
      </c>
      <c r="D5503">
        <v>112</v>
      </c>
      <c r="E5503" t="s">
        <v>86</v>
      </c>
      <c r="F5503" t="s">
        <v>87</v>
      </c>
      <c r="G5503" t="s">
        <v>88</v>
      </c>
      <c r="H5503" t="s">
        <v>89</v>
      </c>
      <c r="I5503" t="s">
        <v>182</v>
      </c>
      <c r="J5503" t="s">
        <v>91</v>
      </c>
      <c r="K5503" t="s">
        <v>183</v>
      </c>
      <c r="L5503">
        <v>0</v>
      </c>
      <c r="M5503">
        <v>1262474</v>
      </c>
      <c r="N5503">
        <v>221545</v>
      </c>
      <c r="O5503">
        <v>55347</v>
      </c>
      <c r="P5503">
        <v>142321</v>
      </c>
      <c r="Q5503" t="s">
        <v>93</v>
      </c>
      <c r="R5503">
        <v>553002</v>
      </c>
    </row>
    <row r="5504" spans="1:18" x14ac:dyDescent="0.25">
      <c r="A5504" t="s">
        <v>447</v>
      </c>
      <c r="B5504" t="s">
        <v>448</v>
      </c>
      <c r="C5504" t="s">
        <v>85</v>
      </c>
      <c r="D5504">
        <v>112</v>
      </c>
      <c r="E5504" t="s">
        <v>86</v>
      </c>
      <c r="F5504" t="s">
        <v>87</v>
      </c>
      <c r="G5504" t="s">
        <v>88</v>
      </c>
      <c r="H5504" t="s">
        <v>89</v>
      </c>
      <c r="I5504" t="s">
        <v>184</v>
      </c>
      <c r="J5504" t="s">
        <v>91</v>
      </c>
      <c r="K5504" t="s">
        <v>185</v>
      </c>
      <c r="L5504">
        <v>0</v>
      </c>
      <c r="M5504">
        <v>1262474</v>
      </c>
      <c r="N5504">
        <v>221545</v>
      </c>
      <c r="O5504">
        <v>55347</v>
      </c>
      <c r="P5504">
        <v>142321</v>
      </c>
      <c r="Q5504" t="s">
        <v>93</v>
      </c>
      <c r="R5504">
        <v>553002</v>
      </c>
    </row>
    <row r="5505" spans="1:18" x14ac:dyDescent="0.25">
      <c r="A5505" t="s">
        <v>447</v>
      </c>
      <c r="B5505" t="s">
        <v>448</v>
      </c>
      <c r="C5505" t="s">
        <v>85</v>
      </c>
      <c r="D5505">
        <v>112</v>
      </c>
      <c r="E5505" t="s">
        <v>86</v>
      </c>
      <c r="F5505" t="s">
        <v>87</v>
      </c>
      <c r="G5505" t="s">
        <v>88</v>
      </c>
      <c r="H5505" t="s">
        <v>89</v>
      </c>
      <c r="I5505" t="s">
        <v>186</v>
      </c>
      <c r="J5505" t="s">
        <v>91</v>
      </c>
      <c r="K5505" t="s">
        <v>187</v>
      </c>
      <c r="L5505">
        <v>0</v>
      </c>
      <c r="M5505">
        <v>1262474</v>
      </c>
      <c r="N5505">
        <v>221545</v>
      </c>
      <c r="O5505">
        <v>55347</v>
      </c>
      <c r="P5505">
        <v>142321</v>
      </c>
      <c r="Q5505" t="s">
        <v>93</v>
      </c>
      <c r="R5505">
        <v>553002</v>
      </c>
    </row>
    <row r="5506" spans="1:18" x14ac:dyDescent="0.25">
      <c r="A5506" t="s">
        <v>447</v>
      </c>
      <c r="B5506" t="s">
        <v>448</v>
      </c>
      <c r="C5506" t="s">
        <v>85</v>
      </c>
      <c r="D5506">
        <v>112</v>
      </c>
      <c r="E5506" t="s">
        <v>86</v>
      </c>
      <c r="F5506" t="s">
        <v>87</v>
      </c>
      <c r="G5506" t="s">
        <v>88</v>
      </c>
      <c r="H5506" t="s">
        <v>89</v>
      </c>
      <c r="I5506" t="s">
        <v>188</v>
      </c>
      <c r="J5506" t="s">
        <v>91</v>
      </c>
      <c r="K5506" t="s">
        <v>189</v>
      </c>
      <c r="L5506">
        <v>0</v>
      </c>
      <c r="M5506">
        <v>1262474</v>
      </c>
      <c r="N5506">
        <v>221545</v>
      </c>
      <c r="O5506">
        <v>55347</v>
      </c>
      <c r="P5506">
        <v>142321</v>
      </c>
      <c r="Q5506" t="s">
        <v>93</v>
      </c>
      <c r="R5506">
        <v>553002</v>
      </c>
    </row>
    <row r="5507" spans="1:18" x14ac:dyDescent="0.25">
      <c r="A5507" t="s">
        <v>447</v>
      </c>
      <c r="B5507" t="s">
        <v>448</v>
      </c>
      <c r="C5507" t="s">
        <v>85</v>
      </c>
      <c r="D5507">
        <v>112</v>
      </c>
      <c r="E5507" t="s">
        <v>86</v>
      </c>
      <c r="F5507" t="s">
        <v>87</v>
      </c>
      <c r="G5507" t="s">
        <v>88</v>
      </c>
      <c r="H5507" t="s">
        <v>89</v>
      </c>
      <c r="I5507" t="s">
        <v>190</v>
      </c>
      <c r="J5507" t="s">
        <v>91</v>
      </c>
      <c r="K5507" t="s">
        <v>191</v>
      </c>
      <c r="L5507">
        <v>1875</v>
      </c>
      <c r="M5507">
        <v>1262474</v>
      </c>
      <c r="N5507">
        <v>221545</v>
      </c>
      <c r="O5507">
        <v>55347</v>
      </c>
      <c r="P5507">
        <v>142321</v>
      </c>
      <c r="Q5507" t="s">
        <v>93</v>
      </c>
      <c r="R5507">
        <v>553002</v>
      </c>
    </row>
    <row r="5508" spans="1:18" x14ac:dyDescent="0.25">
      <c r="A5508" t="s">
        <v>447</v>
      </c>
      <c r="B5508" t="s">
        <v>448</v>
      </c>
      <c r="C5508" t="s">
        <v>85</v>
      </c>
      <c r="D5508">
        <v>112</v>
      </c>
      <c r="E5508" t="s">
        <v>86</v>
      </c>
      <c r="F5508" t="s">
        <v>87</v>
      </c>
      <c r="G5508" t="s">
        <v>88</v>
      </c>
      <c r="H5508" t="s">
        <v>89</v>
      </c>
      <c r="I5508" t="s">
        <v>192</v>
      </c>
      <c r="J5508" t="s">
        <v>91</v>
      </c>
      <c r="K5508" t="s">
        <v>193</v>
      </c>
      <c r="L5508">
        <v>125</v>
      </c>
      <c r="M5508">
        <v>1262474</v>
      </c>
      <c r="N5508">
        <v>221545</v>
      </c>
      <c r="O5508">
        <v>55347</v>
      </c>
      <c r="P5508">
        <v>142321</v>
      </c>
      <c r="Q5508" t="s">
        <v>93</v>
      </c>
      <c r="R5508">
        <v>553002</v>
      </c>
    </row>
    <row r="5509" spans="1:18" x14ac:dyDescent="0.25">
      <c r="A5509" t="s">
        <v>447</v>
      </c>
      <c r="B5509" t="s">
        <v>448</v>
      </c>
      <c r="C5509" t="s">
        <v>85</v>
      </c>
      <c r="D5509">
        <v>112</v>
      </c>
      <c r="E5509" t="s">
        <v>86</v>
      </c>
      <c r="F5509" t="s">
        <v>87</v>
      </c>
      <c r="G5509" t="s">
        <v>88</v>
      </c>
      <c r="H5509" t="s">
        <v>89</v>
      </c>
      <c r="I5509" t="s">
        <v>194</v>
      </c>
      <c r="J5509" t="s">
        <v>91</v>
      </c>
      <c r="K5509" t="s">
        <v>195</v>
      </c>
      <c r="L5509">
        <v>7095</v>
      </c>
      <c r="M5509">
        <v>1262474</v>
      </c>
      <c r="N5509">
        <v>221545</v>
      </c>
      <c r="O5509">
        <v>55347</v>
      </c>
      <c r="P5509">
        <v>142321</v>
      </c>
      <c r="Q5509" t="s">
        <v>93</v>
      </c>
      <c r="R5509">
        <v>553002</v>
      </c>
    </row>
    <row r="5510" spans="1:18" x14ac:dyDescent="0.25">
      <c r="A5510" t="s">
        <v>447</v>
      </c>
      <c r="B5510" t="s">
        <v>448</v>
      </c>
      <c r="C5510" t="s">
        <v>85</v>
      </c>
      <c r="D5510">
        <v>112</v>
      </c>
      <c r="E5510" t="s">
        <v>86</v>
      </c>
      <c r="F5510" t="s">
        <v>87</v>
      </c>
      <c r="G5510" t="s">
        <v>88</v>
      </c>
      <c r="H5510" t="s">
        <v>89</v>
      </c>
      <c r="I5510" t="s">
        <v>196</v>
      </c>
      <c r="J5510" t="s">
        <v>91</v>
      </c>
      <c r="K5510" t="s">
        <v>197</v>
      </c>
      <c r="L5510">
        <v>57463</v>
      </c>
      <c r="M5510">
        <v>1262474</v>
      </c>
      <c r="N5510">
        <v>221545</v>
      </c>
      <c r="O5510">
        <v>55347</v>
      </c>
      <c r="P5510">
        <v>142321</v>
      </c>
      <c r="Q5510" t="s">
        <v>93</v>
      </c>
      <c r="R5510">
        <v>553002</v>
      </c>
    </row>
    <row r="5511" spans="1:18" x14ac:dyDescent="0.25">
      <c r="A5511" t="s">
        <v>447</v>
      </c>
      <c r="B5511" t="s">
        <v>448</v>
      </c>
      <c r="C5511" t="s">
        <v>85</v>
      </c>
      <c r="D5511">
        <v>112</v>
      </c>
      <c r="E5511" t="s">
        <v>86</v>
      </c>
      <c r="F5511" t="s">
        <v>87</v>
      </c>
      <c r="G5511" t="s">
        <v>88</v>
      </c>
      <c r="H5511" t="s">
        <v>89</v>
      </c>
      <c r="I5511" t="s">
        <v>198</v>
      </c>
      <c r="J5511" t="s">
        <v>91</v>
      </c>
      <c r="K5511" t="s">
        <v>199</v>
      </c>
      <c r="L5511">
        <v>0</v>
      </c>
      <c r="M5511">
        <v>1262474</v>
      </c>
      <c r="N5511">
        <v>221545</v>
      </c>
      <c r="O5511">
        <v>55347</v>
      </c>
      <c r="P5511">
        <v>142321</v>
      </c>
      <c r="Q5511" t="s">
        <v>93</v>
      </c>
      <c r="R5511">
        <v>553002</v>
      </c>
    </row>
    <row r="5512" spans="1:18" x14ac:dyDescent="0.25">
      <c r="A5512" t="s">
        <v>447</v>
      </c>
      <c r="B5512" t="s">
        <v>448</v>
      </c>
      <c r="C5512" t="s">
        <v>85</v>
      </c>
      <c r="D5512">
        <v>112</v>
      </c>
      <c r="E5512" t="s">
        <v>86</v>
      </c>
      <c r="F5512" t="s">
        <v>87</v>
      </c>
      <c r="G5512" t="s">
        <v>88</v>
      </c>
      <c r="H5512" t="s">
        <v>89</v>
      </c>
      <c r="I5512" t="s">
        <v>200</v>
      </c>
      <c r="J5512" t="s">
        <v>91</v>
      </c>
      <c r="K5512" t="s">
        <v>201</v>
      </c>
      <c r="L5512">
        <v>21250</v>
      </c>
      <c r="M5512">
        <v>1262474</v>
      </c>
      <c r="N5512">
        <v>221545</v>
      </c>
      <c r="O5512">
        <v>55347</v>
      </c>
      <c r="P5512">
        <v>142321</v>
      </c>
      <c r="Q5512" t="s">
        <v>93</v>
      </c>
      <c r="R5512">
        <v>553002</v>
      </c>
    </row>
    <row r="5513" spans="1:18" x14ac:dyDescent="0.25">
      <c r="A5513" t="s">
        <v>447</v>
      </c>
      <c r="B5513" t="s">
        <v>448</v>
      </c>
      <c r="C5513" t="s">
        <v>85</v>
      </c>
      <c r="D5513">
        <v>112</v>
      </c>
      <c r="E5513" t="s">
        <v>86</v>
      </c>
      <c r="F5513" t="s">
        <v>87</v>
      </c>
      <c r="G5513" t="s">
        <v>88</v>
      </c>
      <c r="H5513" t="s">
        <v>89</v>
      </c>
      <c r="I5513" t="s">
        <v>202</v>
      </c>
      <c r="J5513" t="s">
        <v>91</v>
      </c>
      <c r="K5513" t="s">
        <v>203</v>
      </c>
      <c r="L5513">
        <v>622</v>
      </c>
      <c r="M5513">
        <v>1262474</v>
      </c>
      <c r="N5513">
        <v>221545</v>
      </c>
      <c r="O5513">
        <v>55347</v>
      </c>
      <c r="P5513">
        <v>142321</v>
      </c>
      <c r="Q5513" t="s">
        <v>93</v>
      </c>
      <c r="R5513">
        <v>553002</v>
      </c>
    </row>
    <row r="5514" spans="1:18" x14ac:dyDescent="0.25">
      <c r="A5514" t="s">
        <v>447</v>
      </c>
      <c r="B5514" t="s">
        <v>448</v>
      </c>
      <c r="C5514" t="s">
        <v>85</v>
      </c>
      <c r="D5514">
        <v>112</v>
      </c>
      <c r="E5514" t="s">
        <v>86</v>
      </c>
      <c r="F5514" t="s">
        <v>87</v>
      </c>
      <c r="G5514" t="s">
        <v>88</v>
      </c>
      <c r="H5514" t="s">
        <v>89</v>
      </c>
      <c r="I5514" t="s">
        <v>204</v>
      </c>
      <c r="J5514" t="s">
        <v>91</v>
      </c>
      <c r="K5514" t="s">
        <v>205</v>
      </c>
      <c r="L5514">
        <v>0</v>
      </c>
      <c r="M5514">
        <v>1262474</v>
      </c>
      <c r="N5514">
        <v>221545</v>
      </c>
      <c r="O5514">
        <v>55347</v>
      </c>
      <c r="P5514">
        <v>142321</v>
      </c>
      <c r="Q5514" t="s">
        <v>93</v>
      </c>
      <c r="R5514">
        <v>553002</v>
      </c>
    </row>
    <row r="5515" spans="1:18" x14ac:dyDescent="0.25">
      <c r="A5515" t="s">
        <v>447</v>
      </c>
      <c r="B5515" t="s">
        <v>448</v>
      </c>
      <c r="C5515" t="s">
        <v>85</v>
      </c>
      <c r="D5515">
        <v>112</v>
      </c>
      <c r="E5515" t="s">
        <v>86</v>
      </c>
      <c r="F5515" t="s">
        <v>87</v>
      </c>
      <c r="G5515" t="s">
        <v>88</v>
      </c>
      <c r="H5515" t="s">
        <v>89</v>
      </c>
      <c r="I5515" t="s">
        <v>206</v>
      </c>
      <c r="J5515" t="s">
        <v>91</v>
      </c>
      <c r="K5515" t="s">
        <v>207</v>
      </c>
      <c r="L5515">
        <v>1820</v>
      </c>
      <c r="M5515">
        <v>1262474</v>
      </c>
      <c r="N5515">
        <v>221545</v>
      </c>
      <c r="O5515">
        <v>55347</v>
      </c>
      <c r="P5515">
        <v>142321</v>
      </c>
      <c r="Q5515" t="s">
        <v>93</v>
      </c>
      <c r="R5515">
        <v>553002</v>
      </c>
    </row>
    <row r="5516" spans="1:18" x14ac:dyDescent="0.25">
      <c r="A5516" t="s">
        <v>447</v>
      </c>
      <c r="B5516" t="s">
        <v>448</v>
      </c>
      <c r="C5516" t="s">
        <v>85</v>
      </c>
      <c r="D5516">
        <v>112</v>
      </c>
      <c r="E5516" t="s">
        <v>86</v>
      </c>
      <c r="F5516" t="s">
        <v>87</v>
      </c>
      <c r="G5516" t="s">
        <v>88</v>
      </c>
      <c r="H5516" t="s">
        <v>89</v>
      </c>
      <c r="I5516" t="s">
        <v>208</v>
      </c>
      <c r="J5516" t="s">
        <v>91</v>
      </c>
      <c r="K5516" t="s">
        <v>209</v>
      </c>
      <c r="L5516">
        <v>915</v>
      </c>
      <c r="M5516">
        <v>1262474</v>
      </c>
      <c r="N5516">
        <v>221545</v>
      </c>
      <c r="O5516">
        <v>55347</v>
      </c>
      <c r="P5516">
        <v>142321</v>
      </c>
      <c r="Q5516" t="s">
        <v>93</v>
      </c>
      <c r="R5516">
        <v>553002</v>
      </c>
    </row>
    <row r="5517" spans="1:18" x14ac:dyDescent="0.25">
      <c r="A5517" t="s">
        <v>447</v>
      </c>
      <c r="B5517" t="s">
        <v>448</v>
      </c>
      <c r="C5517" t="s">
        <v>85</v>
      </c>
      <c r="D5517">
        <v>112</v>
      </c>
      <c r="E5517" t="s">
        <v>86</v>
      </c>
      <c r="F5517" t="s">
        <v>87</v>
      </c>
      <c r="G5517" t="s">
        <v>88</v>
      </c>
      <c r="H5517" t="s">
        <v>89</v>
      </c>
      <c r="I5517" t="s">
        <v>210</v>
      </c>
      <c r="J5517" t="s">
        <v>91</v>
      </c>
      <c r="K5517" t="s">
        <v>211</v>
      </c>
      <c r="L5517">
        <v>9875</v>
      </c>
      <c r="M5517">
        <v>1262474</v>
      </c>
      <c r="N5517">
        <v>221545</v>
      </c>
      <c r="O5517">
        <v>55347</v>
      </c>
      <c r="P5517">
        <v>142321</v>
      </c>
      <c r="Q5517" t="s">
        <v>93</v>
      </c>
      <c r="R5517">
        <v>553002</v>
      </c>
    </row>
    <row r="5518" spans="1:18" x14ac:dyDescent="0.25">
      <c r="A5518" t="s">
        <v>447</v>
      </c>
      <c r="B5518" t="s">
        <v>448</v>
      </c>
      <c r="C5518" t="s">
        <v>85</v>
      </c>
      <c r="D5518">
        <v>112</v>
      </c>
      <c r="E5518" t="s">
        <v>86</v>
      </c>
      <c r="F5518" t="s">
        <v>87</v>
      </c>
      <c r="G5518" t="s">
        <v>88</v>
      </c>
      <c r="H5518" t="s">
        <v>89</v>
      </c>
      <c r="I5518" t="s">
        <v>212</v>
      </c>
      <c r="J5518" t="s">
        <v>91</v>
      </c>
      <c r="K5518" t="s">
        <v>213</v>
      </c>
      <c r="L5518">
        <v>900</v>
      </c>
      <c r="M5518">
        <v>1262474</v>
      </c>
      <c r="N5518">
        <v>221545</v>
      </c>
      <c r="O5518">
        <v>55347</v>
      </c>
      <c r="P5518">
        <v>142321</v>
      </c>
      <c r="Q5518" t="s">
        <v>93</v>
      </c>
      <c r="R5518">
        <v>553002</v>
      </c>
    </row>
    <row r="5519" spans="1:18" x14ac:dyDescent="0.25">
      <c r="A5519" t="s">
        <v>447</v>
      </c>
      <c r="B5519" t="s">
        <v>448</v>
      </c>
      <c r="C5519" t="s">
        <v>85</v>
      </c>
      <c r="D5519">
        <v>112</v>
      </c>
      <c r="E5519" t="s">
        <v>86</v>
      </c>
      <c r="F5519" t="s">
        <v>87</v>
      </c>
      <c r="G5519" t="s">
        <v>88</v>
      </c>
      <c r="H5519" t="s">
        <v>89</v>
      </c>
      <c r="I5519" t="s">
        <v>214</v>
      </c>
      <c r="J5519" t="s">
        <v>91</v>
      </c>
      <c r="K5519" t="s">
        <v>215</v>
      </c>
      <c r="L5519">
        <v>50474</v>
      </c>
      <c r="M5519">
        <v>1262474</v>
      </c>
      <c r="N5519">
        <v>221545</v>
      </c>
      <c r="O5519">
        <v>55347</v>
      </c>
      <c r="P5519">
        <v>142321</v>
      </c>
      <c r="Q5519" t="s">
        <v>93</v>
      </c>
      <c r="R5519">
        <v>553002</v>
      </c>
    </row>
    <row r="5520" spans="1:18" x14ac:dyDescent="0.25">
      <c r="A5520" t="s">
        <v>447</v>
      </c>
      <c r="B5520" t="s">
        <v>448</v>
      </c>
      <c r="C5520" t="s">
        <v>85</v>
      </c>
      <c r="D5520">
        <v>112</v>
      </c>
      <c r="E5520" t="s">
        <v>86</v>
      </c>
      <c r="F5520" t="s">
        <v>87</v>
      </c>
      <c r="G5520" t="s">
        <v>88</v>
      </c>
      <c r="H5520" t="s">
        <v>89</v>
      </c>
      <c r="I5520" t="s">
        <v>216</v>
      </c>
      <c r="J5520" t="s">
        <v>91</v>
      </c>
      <c r="K5520" t="s">
        <v>217</v>
      </c>
      <c r="L5520">
        <v>11200</v>
      </c>
      <c r="M5520">
        <v>1262474</v>
      </c>
      <c r="N5520">
        <v>221545</v>
      </c>
      <c r="O5520">
        <v>55347</v>
      </c>
      <c r="P5520">
        <v>142321</v>
      </c>
      <c r="Q5520" t="s">
        <v>93</v>
      </c>
      <c r="R5520">
        <v>553002</v>
      </c>
    </row>
    <row r="5521" spans="1:18" x14ac:dyDescent="0.25">
      <c r="A5521" t="s">
        <v>447</v>
      </c>
      <c r="B5521" t="s">
        <v>448</v>
      </c>
      <c r="C5521" t="s">
        <v>85</v>
      </c>
      <c r="D5521">
        <v>112</v>
      </c>
      <c r="E5521" t="s">
        <v>86</v>
      </c>
      <c r="F5521" t="s">
        <v>87</v>
      </c>
      <c r="G5521" t="s">
        <v>88</v>
      </c>
      <c r="H5521" t="s">
        <v>89</v>
      </c>
      <c r="I5521" t="s">
        <v>218</v>
      </c>
      <c r="J5521" t="s">
        <v>91</v>
      </c>
      <c r="K5521" t="s">
        <v>219</v>
      </c>
      <c r="L5521">
        <v>0</v>
      </c>
      <c r="M5521">
        <v>1262474</v>
      </c>
      <c r="N5521">
        <v>221545</v>
      </c>
      <c r="O5521">
        <v>55347</v>
      </c>
      <c r="P5521">
        <v>142321</v>
      </c>
      <c r="Q5521" t="s">
        <v>93</v>
      </c>
      <c r="R5521">
        <v>553002</v>
      </c>
    </row>
    <row r="5522" spans="1:18" x14ac:dyDescent="0.25">
      <c r="A5522" t="s">
        <v>447</v>
      </c>
      <c r="B5522" t="s">
        <v>448</v>
      </c>
      <c r="C5522" t="s">
        <v>85</v>
      </c>
      <c r="D5522">
        <v>112</v>
      </c>
      <c r="E5522" t="s">
        <v>86</v>
      </c>
      <c r="F5522" t="s">
        <v>87</v>
      </c>
      <c r="G5522" t="s">
        <v>88</v>
      </c>
      <c r="H5522" t="s">
        <v>89</v>
      </c>
      <c r="I5522" t="s">
        <v>220</v>
      </c>
      <c r="J5522" t="s">
        <v>91</v>
      </c>
      <c r="K5522" t="s">
        <v>221</v>
      </c>
      <c r="L5522">
        <v>8124</v>
      </c>
      <c r="M5522">
        <v>1262474</v>
      </c>
      <c r="N5522">
        <v>221545</v>
      </c>
      <c r="O5522">
        <v>55347</v>
      </c>
      <c r="P5522">
        <v>142321</v>
      </c>
      <c r="Q5522" t="s">
        <v>93</v>
      </c>
      <c r="R5522">
        <v>553002</v>
      </c>
    </row>
    <row r="5523" spans="1:18" x14ac:dyDescent="0.25">
      <c r="A5523" t="s">
        <v>447</v>
      </c>
      <c r="B5523" t="s">
        <v>448</v>
      </c>
      <c r="C5523" t="s">
        <v>85</v>
      </c>
      <c r="D5523">
        <v>112</v>
      </c>
      <c r="E5523" t="s">
        <v>86</v>
      </c>
      <c r="F5523" t="s">
        <v>87</v>
      </c>
      <c r="G5523" t="s">
        <v>88</v>
      </c>
      <c r="H5523" t="s">
        <v>89</v>
      </c>
      <c r="I5523" t="s">
        <v>222</v>
      </c>
      <c r="J5523" t="s">
        <v>91</v>
      </c>
      <c r="K5523" t="s">
        <v>223</v>
      </c>
      <c r="L5523">
        <v>1425</v>
      </c>
      <c r="M5523">
        <v>1262474</v>
      </c>
      <c r="N5523">
        <v>221545</v>
      </c>
      <c r="O5523">
        <v>55347</v>
      </c>
      <c r="P5523">
        <v>142321</v>
      </c>
      <c r="Q5523" t="s">
        <v>93</v>
      </c>
      <c r="R5523">
        <v>553002</v>
      </c>
    </row>
    <row r="5524" spans="1:18" x14ac:dyDescent="0.25">
      <c r="A5524" t="s">
        <v>447</v>
      </c>
      <c r="B5524" t="s">
        <v>448</v>
      </c>
      <c r="C5524" t="s">
        <v>85</v>
      </c>
      <c r="D5524">
        <v>112</v>
      </c>
      <c r="E5524" t="s">
        <v>86</v>
      </c>
      <c r="F5524" t="s">
        <v>87</v>
      </c>
      <c r="G5524" t="s">
        <v>88</v>
      </c>
      <c r="H5524" t="s">
        <v>89</v>
      </c>
      <c r="I5524" t="s">
        <v>224</v>
      </c>
      <c r="J5524" t="s">
        <v>91</v>
      </c>
      <c r="K5524" t="s">
        <v>225</v>
      </c>
      <c r="L5524">
        <v>1545</v>
      </c>
      <c r="M5524">
        <v>1262474</v>
      </c>
      <c r="N5524">
        <v>221545</v>
      </c>
      <c r="O5524">
        <v>55347</v>
      </c>
      <c r="P5524">
        <v>142321</v>
      </c>
      <c r="Q5524" t="s">
        <v>93</v>
      </c>
      <c r="R5524">
        <v>553002</v>
      </c>
    </row>
    <row r="5525" spans="1:18" x14ac:dyDescent="0.25">
      <c r="A5525" t="s">
        <v>447</v>
      </c>
      <c r="B5525" t="s">
        <v>448</v>
      </c>
      <c r="C5525" t="s">
        <v>85</v>
      </c>
      <c r="D5525">
        <v>112</v>
      </c>
      <c r="E5525" t="s">
        <v>86</v>
      </c>
      <c r="F5525" t="s">
        <v>87</v>
      </c>
      <c r="G5525" t="s">
        <v>88</v>
      </c>
      <c r="H5525" t="s">
        <v>89</v>
      </c>
      <c r="I5525" t="s">
        <v>226</v>
      </c>
      <c r="J5525" t="s">
        <v>91</v>
      </c>
      <c r="K5525" t="s">
        <v>227</v>
      </c>
      <c r="L5525">
        <v>9000</v>
      </c>
      <c r="M5525">
        <v>1262474</v>
      </c>
      <c r="N5525">
        <v>221545</v>
      </c>
      <c r="O5525">
        <v>55347</v>
      </c>
      <c r="P5525">
        <v>142321</v>
      </c>
      <c r="Q5525" t="s">
        <v>93</v>
      </c>
      <c r="R5525">
        <v>553002</v>
      </c>
    </row>
    <row r="5526" spans="1:18" x14ac:dyDescent="0.25">
      <c r="A5526" t="s">
        <v>447</v>
      </c>
      <c r="B5526" t="s">
        <v>448</v>
      </c>
      <c r="C5526" t="s">
        <v>85</v>
      </c>
      <c r="D5526">
        <v>112</v>
      </c>
      <c r="E5526" t="s">
        <v>86</v>
      </c>
      <c r="F5526" t="s">
        <v>87</v>
      </c>
      <c r="G5526" t="s">
        <v>88</v>
      </c>
      <c r="H5526" t="s">
        <v>89</v>
      </c>
      <c r="I5526" t="s">
        <v>228</v>
      </c>
      <c r="J5526" t="s">
        <v>91</v>
      </c>
      <c r="K5526" t="s">
        <v>229</v>
      </c>
      <c r="L5526">
        <v>0</v>
      </c>
      <c r="M5526">
        <v>1262474</v>
      </c>
      <c r="N5526">
        <v>221545</v>
      </c>
      <c r="O5526">
        <v>55347</v>
      </c>
      <c r="P5526">
        <v>142321</v>
      </c>
      <c r="Q5526" t="s">
        <v>93</v>
      </c>
      <c r="R5526">
        <v>553002</v>
      </c>
    </row>
    <row r="5527" spans="1:18" x14ac:dyDescent="0.25">
      <c r="A5527" t="s">
        <v>447</v>
      </c>
      <c r="B5527" t="s">
        <v>448</v>
      </c>
      <c r="C5527" t="s">
        <v>85</v>
      </c>
      <c r="D5527">
        <v>112</v>
      </c>
      <c r="E5527" t="s">
        <v>86</v>
      </c>
      <c r="F5527" t="s">
        <v>87</v>
      </c>
      <c r="G5527" t="s">
        <v>88</v>
      </c>
      <c r="H5527" t="s">
        <v>89</v>
      </c>
      <c r="I5527" t="s">
        <v>230</v>
      </c>
      <c r="J5527" t="s">
        <v>91</v>
      </c>
      <c r="K5527" t="s">
        <v>231</v>
      </c>
      <c r="L5527">
        <v>1761</v>
      </c>
      <c r="M5527">
        <v>1262474</v>
      </c>
      <c r="N5527">
        <v>221545</v>
      </c>
      <c r="O5527">
        <v>55347</v>
      </c>
      <c r="P5527">
        <v>142321</v>
      </c>
      <c r="Q5527" t="s">
        <v>93</v>
      </c>
      <c r="R5527">
        <v>553002</v>
      </c>
    </row>
    <row r="5528" spans="1:18" x14ac:dyDescent="0.25">
      <c r="A5528" t="s">
        <v>447</v>
      </c>
      <c r="B5528" t="s">
        <v>448</v>
      </c>
      <c r="C5528" t="s">
        <v>85</v>
      </c>
      <c r="D5528">
        <v>112</v>
      </c>
      <c r="E5528" t="s">
        <v>86</v>
      </c>
      <c r="F5528" t="s">
        <v>87</v>
      </c>
      <c r="G5528" t="s">
        <v>88</v>
      </c>
      <c r="H5528" t="s">
        <v>89</v>
      </c>
      <c r="I5528" t="s">
        <v>232</v>
      </c>
      <c r="J5528" t="s">
        <v>91</v>
      </c>
      <c r="K5528" t="s">
        <v>233</v>
      </c>
      <c r="L5528">
        <v>22051</v>
      </c>
      <c r="M5528">
        <v>1262474</v>
      </c>
      <c r="N5528">
        <v>221545</v>
      </c>
      <c r="O5528">
        <v>55347</v>
      </c>
      <c r="P5528">
        <v>142321</v>
      </c>
      <c r="Q5528" t="s">
        <v>93</v>
      </c>
      <c r="R5528">
        <v>553002</v>
      </c>
    </row>
    <row r="5529" spans="1:18" x14ac:dyDescent="0.25">
      <c r="A5529" t="s">
        <v>447</v>
      </c>
      <c r="B5529" t="s">
        <v>448</v>
      </c>
      <c r="C5529" t="s">
        <v>85</v>
      </c>
      <c r="D5529">
        <v>112</v>
      </c>
      <c r="E5529" t="s">
        <v>86</v>
      </c>
      <c r="F5529" t="s">
        <v>87</v>
      </c>
      <c r="G5529" t="s">
        <v>88</v>
      </c>
      <c r="H5529" t="s">
        <v>89</v>
      </c>
      <c r="I5529" t="s">
        <v>234</v>
      </c>
      <c r="J5529" t="s">
        <v>91</v>
      </c>
      <c r="K5529" t="s">
        <v>235</v>
      </c>
      <c r="L5529">
        <v>0</v>
      </c>
      <c r="M5529">
        <v>1262474</v>
      </c>
      <c r="N5529">
        <v>221545</v>
      </c>
      <c r="O5529">
        <v>55347</v>
      </c>
      <c r="P5529">
        <v>142321</v>
      </c>
      <c r="Q5529" t="s">
        <v>93</v>
      </c>
      <c r="R5529">
        <v>553002</v>
      </c>
    </row>
    <row r="5530" spans="1:18" x14ac:dyDescent="0.25">
      <c r="A5530" t="s">
        <v>447</v>
      </c>
      <c r="B5530" t="s">
        <v>448</v>
      </c>
      <c r="C5530" t="s">
        <v>85</v>
      </c>
      <c r="D5530">
        <v>112</v>
      </c>
      <c r="E5530" t="s">
        <v>86</v>
      </c>
      <c r="F5530" t="s">
        <v>87</v>
      </c>
      <c r="G5530" t="s">
        <v>88</v>
      </c>
      <c r="H5530" t="s">
        <v>89</v>
      </c>
      <c r="I5530" t="s">
        <v>236</v>
      </c>
      <c r="J5530" t="s">
        <v>91</v>
      </c>
      <c r="K5530" t="s">
        <v>237</v>
      </c>
      <c r="L5530">
        <v>0</v>
      </c>
      <c r="M5530">
        <v>1262474</v>
      </c>
      <c r="N5530">
        <v>221545</v>
      </c>
      <c r="O5530">
        <v>55347</v>
      </c>
      <c r="P5530">
        <v>142321</v>
      </c>
      <c r="Q5530" t="s">
        <v>93</v>
      </c>
      <c r="R5530">
        <v>553002</v>
      </c>
    </row>
    <row r="5531" spans="1:18" x14ac:dyDescent="0.25">
      <c r="A5531" t="s">
        <v>447</v>
      </c>
      <c r="B5531" t="s">
        <v>448</v>
      </c>
      <c r="C5531" t="s">
        <v>85</v>
      </c>
      <c r="D5531">
        <v>112</v>
      </c>
      <c r="E5531" t="s">
        <v>86</v>
      </c>
      <c r="F5531" t="s">
        <v>87</v>
      </c>
      <c r="G5531" t="s">
        <v>88</v>
      </c>
      <c r="H5531" t="s">
        <v>89</v>
      </c>
      <c r="I5531" t="s">
        <v>128</v>
      </c>
      <c r="J5531" t="s">
        <v>91</v>
      </c>
      <c r="K5531" t="s">
        <v>129</v>
      </c>
      <c r="L5531">
        <v>26168</v>
      </c>
      <c r="M5531">
        <v>1262474</v>
      </c>
      <c r="N5531">
        <v>221545</v>
      </c>
      <c r="O5531">
        <v>55347</v>
      </c>
      <c r="P5531">
        <v>142321</v>
      </c>
      <c r="Q5531" t="s">
        <v>93</v>
      </c>
      <c r="R5531">
        <v>553002</v>
      </c>
    </row>
    <row r="5532" spans="1:18" x14ac:dyDescent="0.25">
      <c r="A5532" t="s">
        <v>447</v>
      </c>
      <c r="B5532" t="s">
        <v>448</v>
      </c>
      <c r="C5532" t="s">
        <v>85</v>
      </c>
      <c r="D5532">
        <v>112</v>
      </c>
      <c r="E5532" t="s">
        <v>86</v>
      </c>
      <c r="F5532" t="s">
        <v>87</v>
      </c>
      <c r="G5532" t="s">
        <v>88</v>
      </c>
      <c r="H5532" t="s">
        <v>89</v>
      </c>
      <c r="I5532" t="s">
        <v>130</v>
      </c>
      <c r="J5532" t="s">
        <v>91</v>
      </c>
      <c r="K5532" t="s">
        <v>131</v>
      </c>
      <c r="L5532">
        <v>900</v>
      </c>
      <c r="M5532">
        <v>1262474</v>
      </c>
      <c r="N5532">
        <v>221545</v>
      </c>
      <c r="O5532">
        <v>55347</v>
      </c>
      <c r="P5532">
        <v>142321</v>
      </c>
      <c r="Q5532" t="s">
        <v>93</v>
      </c>
      <c r="R5532">
        <v>553002</v>
      </c>
    </row>
    <row r="5533" spans="1:18" x14ac:dyDescent="0.25">
      <c r="A5533" t="s">
        <v>447</v>
      </c>
      <c r="B5533" t="s">
        <v>448</v>
      </c>
      <c r="C5533" t="s">
        <v>85</v>
      </c>
      <c r="D5533">
        <v>112</v>
      </c>
      <c r="E5533" t="s">
        <v>86</v>
      </c>
      <c r="F5533" t="s">
        <v>87</v>
      </c>
      <c r="G5533" t="s">
        <v>88</v>
      </c>
      <c r="H5533" t="s">
        <v>89</v>
      </c>
      <c r="I5533" t="s">
        <v>208</v>
      </c>
      <c r="J5533" t="s">
        <v>91</v>
      </c>
      <c r="K5533" t="s">
        <v>209</v>
      </c>
      <c r="L5533">
        <v>4556</v>
      </c>
      <c r="M5533">
        <v>1262474</v>
      </c>
      <c r="N5533">
        <v>221545</v>
      </c>
      <c r="O5533">
        <v>55347</v>
      </c>
      <c r="P5533">
        <v>142321</v>
      </c>
      <c r="Q5533" t="s">
        <v>93</v>
      </c>
      <c r="R5533">
        <v>553002</v>
      </c>
    </row>
    <row r="5534" spans="1:18" x14ac:dyDescent="0.25">
      <c r="A5534" t="s">
        <v>447</v>
      </c>
      <c r="B5534" t="s">
        <v>448</v>
      </c>
      <c r="C5534" t="s">
        <v>85</v>
      </c>
      <c r="D5534">
        <v>112</v>
      </c>
      <c r="E5534" t="s">
        <v>86</v>
      </c>
      <c r="F5534" t="s">
        <v>87</v>
      </c>
      <c r="G5534" t="s">
        <v>88</v>
      </c>
      <c r="H5534" t="s">
        <v>89</v>
      </c>
      <c r="I5534" t="s">
        <v>194</v>
      </c>
      <c r="J5534" t="s">
        <v>91</v>
      </c>
      <c r="K5534" t="s">
        <v>195</v>
      </c>
      <c r="L5534">
        <v>10603</v>
      </c>
      <c r="M5534">
        <v>1262474</v>
      </c>
      <c r="N5534">
        <v>221545</v>
      </c>
      <c r="O5534">
        <v>55347</v>
      </c>
      <c r="P5534">
        <v>142321</v>
      </c>
      <c r="Q5534" t="s">
        <v>93</v>
      </c>
      <c r="R5534">
        <v>553002</v>
      </c>
    </row>
    <row r="5535" spans="1:18" x14ac:dyDescent="0.25">
      <c r="A5535" t="s">
        <v>447</v>
      </c>
      <c r="B5535" t="s">
        <v>448</v>
      </c>
      <c r="C5535" t="s">
        <v>85</v>
      </c>
      <c r="D5535">
        <v>112</v>
      </c>
      <c r="E5535" t="s">
        <v>86</v>
      </c>
      <c r="F5535" t="s">
        <v>87</v>
      </c>
      <c r="G5535" t="s">
        <v>88</v>
      </c>
      <c r="H5535" t="s">
        <v>89</v>
      </c>
      <c r="I5535" t="s">
        <v>130</v>
      </c>
      <c r="J5535" t="s">
        <v>91</v>
      </c>
      <c r="K5535" t="s">
        <v>131</v>
      </c>
      <c r="L5535">
        <v>3324</v>
      </c>
      <c r="M5535">
        <v>1262474</v>
      </c>
      <c r="N5535">
        <v>221545</v>
      </c>
      <c r="O5535">
        <v>55347</v>
      </c>
      <c r="P5535">
        <v>142321</v>
      </c>
      <c r="Q5535" t="s">
        <v>93</v>
      </c>
      <c r="R5535">
        <v>553002</v>
      </c>
    </row>
    <row r="5536" spans="1:18" x14ac:dyDescent="0.25">
      <c r="A5536" t="s">
        <v>447</v>
      </c>
      <c r="B5536" t="s">
        <v>448</v>
      </c>
      <c r="C5536" t="s">
        <v>85</v>
      </c>
      <c r="D5536">
        <v>112</v>
      </c>
      <c r="E5536" t="s">
        <v>86</v>
      </c>
      <c r="F5536" t="s">
        <v>87</v>
      </c>
      <c r="G5536" t="s">
        <v>88</v>
      </c>
      <c r="H5536" t="s">
        <v>89</v>
      </c>
      <c r="I5536" t="s">
        <v>194</v>
      </c>
      <c r="J5536" t="s">
        <v>91</v>
      </c>
      <c r="K5536" t="s">
        <v>195</v>
      </c>
      <c r="L5536">
        <v>50759</v>
      </c>
      <c r="M5536">
        <v>1262474</v>
      </c>
      <c r="N5536">
        <v>221545</v>
      </c>
      <c r="O5536">
        <v>55347</v>
      </c>
      <c r="P5536">
        <v>142321</v>
      </c>
      <c r="Q5536" t="s">
        <v>93</v>
      </c>
      <c r="R5536">
        <v>553002</v>
      </c>
    </row>
    <row r="5537" spans="1:18" x14ac:dyDescent="0.25">
      <c r="A5537" t="s">
        <v>447</v>
      </c>
      <c r="B5537" t="s">
        <v>448</v>
      </c>
      <c r="C5537" t="s">
        <v>85</v>
      </c>
      <c r="D5537">
        <v>112</v>
      </c>
      <c r="E5537" t="s">
        <v>86</v>
      </c>
      <c r="F5537" t="s">
        <v>87</v>
      </c>
      <c r="G5537" t="s">
        <v>88</v>
      </c>
      <c r="H5537" t="s">
        <v>89</v>
      </c>
      <c r="I5537" t="s">
        <v>136</v>
      </c>
      <c r="J5537" t="s">
        <v>91</v>
      </c>
      <c r="K5537" t="s">
        <v>137</v>
      </c>
      <c r="L5537">
        <v>90</v>
      </c>
      <c r="M5537">
        <v>1262474</v>
      </c>
      <c r="N5537">
        <v>221545</v>
      </c>
      <c r="O5537">
        <v>55347</v>
      </c>
      <c r="P5537">
        <v>142321</v>
      </c>
      <c r="Q5537" t="s">
        <v>93</v>
      </c>
      <c r="R5537">
        <v>553002</v>
      </c>
    </row>
    <row r="5538" spans="1:18" x14ac:dyDescent="0.25">
      <c r="A5538" t="s">
        <v>447</v>
      </c>
      <c r="B5538" t="s">
        <v>448</v>
      </c>
      <c r="C5538" t="s">
        <v>85</v>
      </c>
      <c r="D5538">
        <v>112</v>
      </c>
      <c r="E5538" t="s">
        <v>86</v>
      </c>
      <c r="F5538" t="s">
        <v>87</v>
      </c>
      <c r="G5538" t="s">
        <v>88</v>
      </c>
      <c r="H5538" t="s">
        <v>89</v>
      </c>
      <c r="I5538" t="s">
        <v>190</v>
      </c>
      <c r="J5538" t="s">
        <v>91</v>
      </c>
      <c r="K5538" t="s">
        <v>191</v>
      </c>
      <c r="L5538">
        <v>500</v>
      </c>
      <c r="M5538">
        <v>1262474</v>
      </c>
      <c r="N5538">
        <v>221545</v>
      </c>
      <c r="O5538">
        <v>55347</v>
      </c>
      <c r="P5538">
        <v>142321</v>
      </c>
      <c r="Q5538" t="s">
        <v>93</v>
      </c>
      <c r="R5538">
        <v>553002</v>
      </c>
    </row>
    <row r="5539" spans="1:18" x14ac:dyDescent="0.25">
      <c r="A5539" t="s">
        <v>447</v>
      </c>
      <c r="B5539" t="s">
        <v>448</v>
      </c>
      <c r="C5539" t="s">
        <v>85</v>
      </c>
      <c r="D5539">
        <v>112</v>
      </c>
      <c r="E5539" t="s">
        <v>86</v>
      </c>
      <c r="F5539" t="s">
        <v>87</v>
      </c>
      <c r="G5539" t="s">
        <v>88</v>
      </c>
      <c r="H5539" t="s">
        <v>89</v>
      </c>
      <c r="I5539" t="s">
        <v>190</v>
      </c>
      <c r="J5539" t="s">
        <v>91</v>
      </c>
      <c r="K5539" t="s">
        <v>191</v>
      </c>
      <c r="L5539">
        <v>5000</v>
      </c>
      <c r="M5539">
        <v>1262474</v>
      </c>
      <c r="N5539">
        <v>221545</v>
      </c>
      <c r="O5539">
        <v>55347</v>
      </c>
      <c r="P5539">
        <v>142321</v>
      </c>
      <c r="Q5539" t="s">
        <v>93</v>
      </c>
      <c r="R5539">
        <v>553002</v>
      </c>
    </row>
    <row r="5540" spans="1:18" x14ac:dyDescent="0.25">
      <c r="A5540" t="s">
        <v>447</v>
      </c>
      <c r="B5540" t="s">
        <v>448</v>
      </c>
      <c r="C5540" t="s">
        <v>85</v>
      </c>
      <c r="D5540">
        <v>112</v>
      </c>
      <c r="E5540" t="s">
        <v>86</v>
      </c>
      <c r="F5540" t="s">
        <v>87</v>
      </c>
      <c r="G5540" t="s">
        <v>88</v>
      </c>
      <c r="H5540" t="s">
        <v>89</v>
      </c>
      <c r="I5540" t="s">
        <v>136</v>
      </c>
      <c r="J5540" t="s">
        <v>91</v>
      </c>
      <c r="K5540" t="s">
        <v>137</v>
      </c>
      <c r="L5540">
        <v>161</v>
      </c>
      <c r="M5540">
        <v>1262474</v>
      </c>
      <c r="N5540">
        <v>221545</v>
      </c>
      <c r="O5540">
        <v>55347</v>
      </c>
      <c r="P5540">
        <v>142321</v>
      </c>
      <c r="Q5540" t="s">
        <v>93</v>
      </c>
      <c r="R5540">
        <v>553002</v>
      </c>
    </row>
    <row r="5541" spans="1:18" x14ac:dyDescent="0.25">
      <c r="A5541" t="s">
        <v>447</v>
      </c>
      <c r="B5541" t="s">
        <v>448</v>
      </c>
      <c r="C5541" t="s">
        <v>85</v>
      </c>
      <c r="D5541">
        <v>112</v>
      </c>
      <c r="E5541" t="s">
        <v>86</v>
      </c>
      <c r="F5541" t="s">
        <v>87</v>
      </c>
      <c r="G5541" t="s">
        <v>88</v>
      </c>
      <c r="H5541" t="s">
        <v>89</v>
      </c>
      <c r="I5541" t="s">
        <v>208</v>
      </c>
      <c r="J5541" t="s">
        <v>91</v>
      </c>
      <c r="K5541" t="s">
        <v>209</v>
      </c>
      <c r="L5541">
        <v>3105</v>
      </c>
      <c r="M5541">
        <v>1262474</v>
      </c>
      <c r="N5541">
        <v>221545</v>
      </c>
      <c r="O5541">
        <v>55347</v>
      </c>
      <c r="P5541">
        <v>142321</v>
      </c>
      <c r="Q5541" t="s">
        <v>93</v>
      </c>
      <c r="R5541">
        <v>553002</v>
      </c>
    </row>
    <row r="5542" spans="1:18" x14ac:dyDescent="0.25">
      <c r="A5542" t="s">
        <v>447</v>
      </c>
      <c r="B5542" t="s">
        <v>448</v>
      </c>
      <c r="C5542" t="s">
        <v>85</v>
      </c>
      <c r="D5542">
        <v>112</v>
      </c>
      <c r="E5542" t="s">
        <v>86</v>
      </c>
      <c r="F5542" t="s">
        <v>87</v>
      </c>
      <c r="G5542" t="s">
        <v>88</v>
      </c>
      <c r="H5542" t="s">
        <v>89</v>
      </c>
      <c r="I5542" t="s">
        <v>192</v>
      </c>
      <c r="J5542" t="s">
        <v>91</v>
      </c>
      <c r="K5542" t="s">
        <v>193</v>
      </c>
      <c r="L5542">
        <v>100</v>
      </c>
      <c r="M5542">
        <v>1262474</v>
      </c>
      <c r="N5542">
        <v>221545</v>
      </c>
      <c r="O5542">
        <v>55347</v>
      </c>
      <c r="P5542">
        <v>142321</v>
      </c>
      <c r="Q5542" t="s">
        <v>93</v>
      </c>
      <c r="R5542">
        <v>553002</v>
      </c>
    </row>
    <row r="5543" spans="1:18" x14ac:dyDescent="0.25">
      <c r="A5543" t="s">
        <v>447</v>
      </c>
      <c r="B5543" t="s">
        <v>448</v>
      </c>
      <c r="C5543" t="s">
        <v>85</v>
      </c>
      <c r="D5543">
        <v>112</v>
      </c>
      <c r="E5543" t="s">
        <v>86</v>
      </c>
      <c r="F5543" t="s">
        <v>87</v>
      </c>
      <c r="G5543" t="s">
        <v>88</v>
      </c>
      <c r="H5543" t="s">
        <v>89</v>
      </c>
      <c r="I5543" t="s">
        <v>208</v>
      </c>
      <c r="J5543" t="s">
        <v>91</v>
      </c>
      <c r="K5543" t="s">
        <v>209</v>
      </c>
      <c r="L5543">
        <v>1200</v>
      </c>
      <c r="M5543">
        <v>1262474</v>
      </c>
      <c r="N5543">
        <v>221545</v>
      </c>
      <c r="O5543">
        <v>55347</v>
      </c>
      <c r="P5543">
        <v>142321</v>
      </c>
      <c r="Q5543" t="s">
        <v>93</v>
      </c>
      <c r="R5543">
        <v>553002</v>
      </c>
    </row>
    <row r="5544" spans="1:18" x14ac:dyDescent="0.25">
      <c r="A5544" t="s">
        <v>447</v>
      </c>
      <c r="B5544" t="s">
        <v>448</v>
      </c>
      <c r="C5544" t="s">
        <v>85</v>
      </c>
      <c r="D5544">
        <v>112</v>
      </c>
      <c r="E5544" t="s">
        <v>86</v>
      </c>
      <c r="F5544" t="s">
        <v>87</v>
      </c>
      <c r="G5544" t="s">
        <v>88</v>
      </c>
      <c r="H5544" t="s">
        <v>89</v>
      </c>
      <c r="I5544" t="s">
        <v>136</v>
      </c>
      <c r="J5544" t="s">
        <v>91</v>
      </c>
      <c r="K5544" t="s">
        <v>137</v>
      </c>
      <c r="L5544">
        <v>912</v>
      </c>
      <c r="M5544">
        <v>1262474</v>
      </c>
      <c r="N5544">
        <v>221545</v>
      </c>
      <c r="O5544">
        <v>55347</v>
      </c>
      <c r="P5544">
        <v>142321</v>
      </c>
      <c r="Q5544" t="s">
        <v>93</v>
      </c>
      <c r="R5544">
        <v>553002</v>
      </c>
    </row>
    <row r="5545" spans="1:18" x14ac:dyDescent="0.25">
      <c r="A5545" t="s">
        <v>447</v>
      </c>
      <c r="B5545" t="s">
        <v>448</v>
      </c>
      <c r="C5545" t="s">
        <v>85</v>
      </c>
      <c r="D5545">
        <v>112</v>
      </c>
      <c r="E5545" t="s">
        <v>86</v>
      </c>
      <c r="F5545" t="s">
        <v>87</v>
      </c>
      <c r="G5545" t="s">
        <v>88</v>
      </c>
      <c r="H5545" t="s">
        <v>89</v>
      </c>
      <c r="I5545" t="s">
        <v>136</v>
      </c>
      <c r="J5545" t="s">
        <v>91</v>
      </c>
      <c r="K5545" t="s">
        <v>137</v>
      </c>
      <c r="L5545">
        <v>160</v>
      </c>
      <c r="M5545">
        <v>1262474</v>
      </c>
      <c r="N5545">
        <v>221545</v>
      </c>
      <c r="O5545">
        <v>55347</v>
      </c>
      <c r="P5545">
        <v>142321</v>
      </c>
      <c r="Q5545" t="s">
        <v>93</v>
      </c>
      <c r="R5545">
        <v>553002</v>
      </c>
    </row>
    <row r="5546" spans="1:18" x14ac:dyDescent="0.25">
      <c r="A5546" t="s">
        <v>447</v>
      </c>
      <c r="B5546" t="s">
        <v>448</v>
      </c>
      <c r="C5546" t="s">
        <v>85</v>
      </c>
      <c r="D5546">
        <v>112</v>
      </c>
      <c r="E5546" t="s">
        <v>86</v>
      </c>
      <c r="F5546" t="s">
        <v>87</v>
      </c>
      <c r="G5546" t="s">
        <v>88</v>
      </c>
      <c r="H5546" t="s">
        <v>89</v>
      </c>
      <c r="I5546" t="s">
        <v>136</v>
      </c>
      <c r="J5546" t="s">
        <v>91</v>
      </c>
      <c r="K5546" t="s">
        <v>137</v>
      </c>
      <c r="L5546">
        <v>3580</v>
      </c>
      <c r="M5546">
        <v>1262474</v>
      </c>
      <c r="N5546">
        <v>221545</v>
      </c>
      <c r="O5546">
        <v>55347</v>
      </c>
      <c r="P5546">
        <v>142321</v>
      </c>
      <c r="Q5546" t="s">
        <v>93</v>
      </c>
      <c r="R5546">
        <v>553002</v>
      </c>
    </row>
    <row r="5547" spans="1:18" x14ac:dyDescent="0.25">
      <c r="A5547" t="s">
        <v>447</v>
      </c>
      <c r="B5547" t="s">
        <v>448</v>
      </c>
      <c r="C5547" t="s">
        <v>85</v>
      </c>
      <c r="D5547">
        <v>112</v>
      </c>
      <c r="E5547" t="s">
        <v>86</v>
      </c>
      <c r="F5547" t="s">
        <v>87</v>
      </c>
      <c r="G5547" t="s">
        <v>88</v>
      </c>
      <c r="H5547" t="s">
        <v>89</v>
      </c>
      <c r="I5547" t="s">
        <v>136</v>
      </c>
      <c r="J5547" t="s">
        <v>91</v>
      </c>
      <c r="K5547" t="s">
        <v>137</v>
      </c>
      <c r="L5547">
        <v>102</v>
      </c>
      <c r="M5547">
        <v>1262474</v>
      </c>
      <c r="N5547">
        <v>221545</v>
      </c>
      <c r="O5547">
        <v>55347</v>
      </c>
      <c r="P5547">
        <v>142321</v>
      </c>
      <c r="Q5547" t="s">
        <v>93</v>
      </c>
      <c r="R5547">
        <v>553002</v>
      </c>
    </row>
    <row r="5548" spans="1:18" x14ac:dyDescent="0.25">
      <c r="A5548" t="s">
        <v>447</v>
      </c>
      <c r="B5548" t="s">
        <v>448</v>
      </c>
      <c r="C5548" t="s">
        <v>85</v>
      </c>
      <c r="D5548">
        <v>112</v>
      </c>
      <c r="E5548" t="s">
        <v>86</v>
      </c>
      <c r="F5548" t="s">
        <v>87</v>
      </c>
      <c r="G5548" t="s">
        <v>88</v>
      </c>
      <c r="H5548" t="s">
        <v>89</v>
      </c>
      <c r="I5548" t="s">
        <v>136</v>
      </c>
      <c r="J5548" t="s">
        <v>91</v>
      </c>
      <c r="K5548" t="s">
        <v>137</v>
      </c>
      <c r="L5548">
        <v>800</v>
      </c>
      <c r="M5548">
        <v>1262474</v>
      </c>
      <c r="N5548">
        <v>221545</v>
      </c>
      <c r="O5548">
        <v>55347</v>
      </c>
      <c r="P5548">
        <v>142321</v>
      </c>
      <c r="Q5548" t="s">
        <v>93</v>
      </c>
      <c r="R5548">
        <v>553002</v>
      </c>
    </row>
    <row r="5549" spans="1:18" x14ac:dyDescent="0.25">
      <c r="A5549" t="s">
        <v>447</v>
      </c>
      <c r="B5549" t="s">
        <v>448</v>
      </c>
      <c r="C5549" t="s">
        <v>85</v>
      </c>
      <c r="D5549">
        <v>112</v>
      </c>
      <c r="E5549" t="s">
        <v>86</v>
      </c>
      <c r="F5549" t="s">
        <v>87</v>
      </c>
      <c r="G5549" t="s">
        <v>88</v>
      </c>
      <c r="H5549" t="s">
        <v>89</v>
      </c>
      <c r="I5549" t="s">
        <v>136</v>
      </c>
      <c r="J5549" t="s">
        <v>91</v>
      </c>
      <c r="K5549" t="s">
        <v>137</v>
      </c>
      <c r="L5549">
        <v>1340</v>
      </c>
      <c r="M5549">
        <v>1262474</v>
      </c>
      <c r="N5549">
        <v>221545</v>
      </c>
      <c r="O5549">
        <v>55347</v>
      </c>
      <c r="P5549">
        <v>142321</v>
      </c>
      <c r="Q5549" t="s">
        <v>93</v>
      </c>
      <c r="R5549">
        <v>553002</v>
      </c>
    </row>
    <row r="5550" spans="1:18" x14ac:dyDescent="0.25">
      <c r="A5550" t="s">
        <v>447</v>
      </c>
      <c r="B5550" t="s">
        <v>448</v>
      </c>
      <c r="C5550" t="s">
        <v>85</v>
      </c>
      <c r="D5550">
        <v>112</v>
      </c>
      <c r="E5550" t="s">
        <v>86</v>
      </c>
      <c r="F5550" t="s">
        <v>87</v>
      </c>
      <c r="G5550" t="s">
        <v>88</v>
      </c>
      <c r="H5550" t="s">
        <v>89</v>
      </c>
      <c r="I5550" t="s">
        <v>158</v>
      </c>
      <c r="J5550" t="s">
        <v>91</v>
      </c>
      <c r="K5550" t="s">
        <v>159</v>
      </c>
      <c r="L5550">
        <v>800</v>
      </c>
      <c r="M5550">
        <v>1262474</v>
      </c>
      <c r="N5550">
        <v>221545</v>
      </c>
      <c r="O5550">
        <v>55347</v>
      </c>
      <c r="P5550">
        <v>142321</v>
      </c>
      <c r="Q5550" t="s">
        <v>93</v>
      </c>
      <c r="R5550">
        <v>553002</v>
      </c>
    </row>
    <row r="5551" spans="1:18" x14ac:dyDescent="0.25">
      <c r="A5551" t="s">
        <v>447</v>
      </c>
      <c r="B5551" t="s">
        <v>448</v>
      </c>
      <c r="C5551" t="s">
        <v>85</v>
      </c>
      <c r="D5551">
        <v>112</v>
      </c>
      <c r="E5551" t="s">
        <v>86</v>
      </c>
      <c r="F5551" t="s">
        <v>87</v>
      </c>
      <c r="G5551" t="s">
        <v>88</v>
      </c>
      <c r="H5551" t="s">
        <v>89</v>
      </c>
      <c r="I5551" t="s">
        <v>138</v>
      </c>
      <c r="J5551" t="s">
        <v>91</v>
      </c>
      <c r="K5551" t="s">
        <v>139</v>
      </c>
      <c r="L5551">
        <v>5452</v>
      </c>
      <c r="M5551">
        <v>1262474</v>
      </c>
      <c r="N5551">
        <v>221545</v>
      </c>
      <c r="O5551">
        <v>55347</v>
      </c>
      <c r="P5551">
        <v>142321</v>
      </c>
      <c r="Q5551" t="s">
        <v>93</v>
      </c>
      <c r="R5551">
        <v>553002</v>
      </c>
    </row>
    <row r="5552" spans="1:18" x14ac:dyDescent="0.25">
      <c r="A5552" t="s">
        <v>447</v>
      </c>
      <c r="B5552" t="s">
        <v>448</v>
      </c>
      <c r="C5552" t="s">
        <v>85</v>
      </c>
      <c r="D5552">
        <v>112</v>
      </c>
      <c r="E5552" t="s">
        <v>86</v>
      </c>
      <c r="F5552" t="s">
        <v>87</v>
      </c>
      <c r="G5552" t="s">
        <v>88</v>
      </c>
      <c r="H5552" t="s">
        <v>89</v>
      </c>
      <c r="I5552" t="s">
        <v>226</v>
      </c>
      <c r="J5552" t="s">
        <v>91</v>
      </c>
      <c r="K5552" t="s">
        <v>227</v>
      </c>
      <c r="L5552">
        <v>400</v>
      </c>
      <c r="M5552">
        <v>1262474</v>
      </c>
      <c r="N5552">
        <v>221545</v>
      </c>
      <c r="O5552">
        <v>55347</v>
      </c>
      <c r="P5552">
        <v>142321</v>
      </c>
      <c r="Q5552" t="s">
        <v>93</v>
      </c>
      <c r="R5552">
        <v>553002</v>
      </c>
    </row>
    <row r="5553" spans="1:18" x14ac:dyDescent="0.25">
      <c r="A5553" t="s">
        <v>447</v>
      </c>
      <c r="B5553" t="s">
        <v>448</v>
      </c>
      <c r="C5553" t="s">
        <v>85</v>
      </c>
      <c r="D5553">
        <v>112</v>
      </c>
      <c r="E5553" t="s">
        <v>86</v>
      </c>
      <c r="F5553" t="s">
        <v>87</v>
      </c>
      <c r="G5553" t="s">
        <v>88</v>
      </c>
      <c r="H5553" t="s">
        <v>89</v>
      </c>
      <c r="I5553" t="s">
        <v>160</v>
      </c>
      <c r="J5553" t="s">
        <v>91</v>
      </c>
      <c r="K5553" t="s">
        <v>161</v>
      </c>
      <c r="L5553">
        <v>12036</v>
      </c>
      <c r="M5553">
        <v>1262474</v>
      </c>
      <c r="N5553">
        <v>221545</v>
      </c>
      <c r="O5553">
        <v>55347</v>
      </c>
      <c r="P5553">
        <v>142321</v>
      </c>
      <c r="Q5553" t="s">
        <v>93</v>
      </c>
      <c r="R5553">
        <v>553002</v>
      </c>
    </row>
    <row r="5554" spans="1:18" x14ac:dyDescent="0.25">
      <c r="A5554" t="s">
        <v>447</v>
      </c>
      <c r="B5554" t="s">
        <v>448</v>
      </c>
      <c r="C5554" t="s">
        <v>85</v>
      </c>
      <c r="D5554">
        <v>112</v>
      </c>
      <c r="E5554" t="s">
        <v>86</v>
      </c>
      <c r="F5554" t="s">
        <v>87</v>
      </c>
      <c r="G5554" t="s">
        <v>88</v>
      </c>
      <c r="H5554" t="s">
        <v>89</v>
      </c>
      <c r="I5554" t="s">
        <v>224</v>
      </c>
      <c r="J5554" t="s">
        <v>91</v>
      </c>
      <c r="K5554" t="s">
        <v>225</v>
      </c>
      <c r="L5554">
        <v>4921</v>
      </c>
      <c r="M5554">
        <v>1262474</v>
      </c>
      <c r="N5554">
        <v>221545</v>
      </c>
      <c r="O5554">
        <v>55347</v>
      </c>
      <c r="P5554">
        <v>142321</v>
      </c>
      <c r="Q5554" t="s">
        <v>93</v>
      </c>
      <c r="R5554">
        <v>553002</v>
      </c>
    </row>
    <row r="5555" spans="1:18" x14ac:dyDescent="0.25">
      <c r="A5555" t="s">
        <v>447</v>
      </c>
      <c r="B5555" t="s">
        <v>448</v>
      </c>
      <c r="C5555" t="s">
        <v>85</v>
      </c>
      <c r="D5555">
        <v>112</v>
      </c>
      <c r="E5555" t="s">
        <v>86</v>
      </c>
      <c r="F5555" t="s">
        <v>87</v>
      </c>
      <c r="G5555" t="s">
        <v>88</v>
      </c>
      <c r="H5555" t="s">
        <v>89</v>
      </c>
      <c r="I5555" t="s">
        <v>190</v>
      </c>
      <c r="J5555" t="s">
        <v>91</v>
      </c>
      <c r="K5555" t="s">
        <v>191</v>
      </c>
      <c r="L5555">
        <v>14248</v>
      </c>
      <c r="M5555">
        <v>1262474</v>
      </c>
      <c r="N5555">
        <v>221545</v>
      </c>
      <c r="O5555">
        <v>55347</v>
      </c>
      <c r="P5555">
        <v>142321</v>
      </c>
      <c r="Q5555" t="s">
        <v>93</v>
      </c>
      <c r="R5555">
        <v>553002</v>
      </c>
    </row>
    <row r="5556" spans="1:18" x14ac:dyDescent="0.25">
      <c r="A5556" t="s">
        <v>447</v>
      </c>
      <c r="B5556" t="s">
        <v>448</v>
      </c>
      <c r="C5556" t="s">
        <v>85</v>
      </c>
      <c r="D5556">
        <v>112</v>
      </c>
      <c r="E5556" t="s">
        <v>86</v>
      </c>
      <c r="F5556" t="s">
        <v>87</v>
      </c>
      <c r="G5556" t="s">
        <v>88</v>
      </c>
      <c r="H5556" t="s">
        <v>89</v>
      </c>
      <c r="I5556" t="s">
        <v>190</v>
      </c>
      <c r="J5556" t="s">
        <v>91</v>
      </c>
      <c r="K5556" t="s">
        <v>191</v>
      </c>
      <c r="L5556">
        <v>1360</v>
      </c>
      <c r="M5556">
        <v>1262474</v>
      </c>
      <c r="N5556">
        <v>221545</v>
      </c>
      <c r="O5556">
        <v>55347</v>
      </c>
      <c r="P5556">
        <v>142321</v>
      </c>
      <c r="Q5556" t="s">
        <v>93</v>
      </c>
      <c r="R5556">
        <v>553002</v>
      </c>
    </row>
    <row r="5557" spans="1:18" x14ac:dyDescent="0.25">
      <c r="A5557" t="s">
        <v>447</v>
      </c>
      <c r="B5557" t="s">
        <v>448</v>
      </c>
      <c r="C5557" t="s">
        <v>85</v>
      </c>
      <c r="D5557">
        <v>112</v>
      </c>
      <c r="E5557" t="s">
        <v>86</v>
      </c>
      <c r="F5557" t="s">
        <v>87</v>
      </c>
      <c r="G5557" t="s">
        <v>88</v>
      </c>
      <c r="H5557" t="s">
        <v>89</v>
      </c>
      <c r="I5557" t="s">
        <v>136</v>
      </c>
      <c r="J5557" t="s">
        <v>91</v>
      </c>
      <c r="K5557" t="s">
        <v>137</v>
      </c>
      <c r="L5557">
        <v>672</v>
      </c>
      <c r="M5557">
        <v>1262474</v>
      </c>
      <c r="N5557">
        <v>221545</v>
      </c>
      <c r="O5557">
        <v>55347</v>
      </c>
      <c r="P5557">
        <v>142321</v>
      </c>
      <c r="Q5557" t="s">
        <v>93</v>
      </c>
      <c r="R5557">
        <v>553002</v>
      </c>
    </row>
    <row r="5558" spans="1:18" x14ac:dyDescent="0.25">
      <c r="A5558" t="s">
        <v>447</v>
      </c>
      <c r="B5558" t="s">
        <v>448</v>
      </c>
      <c r="C5558" t="s">
        <v>85</v>
      </c>
      <c r="D5558">
        <v>112</v>
      </c>
      <c r="E5558" t="s">
        <v>86</v>
      </c>
      <c r="F5558" t="s">
        <v>87</v>
      </c>
      <c r="G5558" t="s">
        <v>88</v>
      </c>
      <c r="H5558" t="s">
        <v>89</v>
      </c>
      <c r="I5558" t="s">
        <v>190</v>
      </c>
      <c r="J5558" t="s">
        <v>91</v>
      </c>
      <c r="K5558" t="s">
        <v>191</v>
      </c>
      <c r="L5558">
        <v>4000</v>
      </c>
      <c r="M5558">
        <v>1262474</v>
      </c>
      <c r="N5558">
        <v>221545</v>
      </c>
      <c r="O5558">
        <v>55347</v>
      </c>
      <c r="P5558">
        <v>142321</v>
      </c>
      <c r="Q5558" t="s">
        <v>93</v>
      </c>
      <c r="R5558">
        <v>553002</v>
      </c>
    </row>
    <row r="5559" spans="1:18" x14ac:dyDescent="0.25">
      <c r="A5559" t="s">
        <v>447</v>
      </c>
      <c r="B5559" t="s">
        <v>448</v>
      </c>
      <c r="C5559" t="s">
        <v>85</v>
      </c>
      <c r="D5559">
        <v>112</v>
      </c>
      <c r="E5559" t="s">
        <v>86</v>
      </c>
      <c r="F5559" t="s">
        <v>87</v>
      </c>
      <c r="G5559" t="s">
        <v>88</v>
      </c>
      <c r="H5559" t="s">
        <v>89</v>
      </c>
      <c r="I5559" t="s">
        <v>190</v>
      </c>
      <c r="J5559" t="s">
        <v>91</v>
      </c>
      <c r="K5559" t="s">
        <v>191</v>
      </c>
      <c r="L5559">
        <v>1750</v>
      </c>
      <c r="M5559">
        <v>1262474</v>
      </c>
      <c r="N5559">
        <v>221545</v>
      </c>
      <c r="O5559">
        <v>55347</v>
      </c>
      <c r="P5559">
        <v>142321</v>
      </c>
      <c r="Q5559" t="s">
        <v>93</v>
      </c>
      <c r="R5559">
        <v>553002</v>
      </c>
    </row>
    <row r="5560" spans="1:18" x14ac:dyDescent="0.25">
      <c r="A5560" t="s">
        <v>447</v>
      </c>
      <c r="B5560" t="s">
        <v>448</v>
      </c>
      <c r="C5560" t="s">
        <v>85</v>
      </c>
      <c r="D5560">
        <v>112</v>
      </c>
      <c r="E5560" t="s">
        <v>86</v>
      </c>
      <c r="F5560" t="s">
        <v>87</v>
      </c>
      <c r="G5560" t="s">
        <v>88</v>
      </c>
      <c r="H5560" t="s">
        <v>89</v>
      </c>
      <c r="I5560" t="s">
        <v>190</v>
      </c>
      <c r="J5560" t="s">
        <v>91</v>
      </c>
      <c r="K5560" t="s">
        <v>191</v>
      </c>
      <c r="L5560">
        <v>1100</v>
      </c>
      <c r="M5560">
        <v>1262474</v>
      </c>
      <c r="N5560">
        <v>221545</v>
      </c>
      <c r="O5560">
        <v>55347</v>
      </c>
      <c r="P5560">
        <v>142321</v>
      </c>
      <c r="Q5560" t="s">
        <v>93</v>
      </c>
      <c r="R5560">
        <v>553002</v>
      </c>
    </row>
    <row r="5561" spans="1:18" x14ac:dyDescent="0.25">
      <c r="A5561" t="s">
        <v>447</v>
      </c>
      <c r="B5561" t="s">
        <v>448</v>
      </c>
      <c r="C5561" t="s">
        <v>85</v>
      </c>
      <c r="D5561">
        <v>112</v>
      </c>
      <c r="E5561" t="s">
        <v>86</v>
      </c>
      <c r="F5561" t="s">
        <v>87</v>
      </c>
      <c r="G5561" t="s">
        <v>88</v>
      </c>
      <c r="H5561" t="s">
        <v>89</v>
      </c>
      <c r="I5561" t="s">
        <v>190</v>
      </c>
      <c r="J5561" t="s">
        <v>91</v>
      </c>
      <c r="K5561" t="s">
        <v>191</v>
      </c>
      <c r="L5561">
        <v>400</v>
      </c>
      <c r="M5561">
        <v>1262474</v>
      </c>
      <c r="N5561">
        <v>221545</v>
      </c>
      <c r="O5561">
        <v>55347</v>
      </c>
      <c r="P5561">
        <v>142321</v>
      </c>
      <c r="Q5561" t="s">
        <v>93</v>
      </c>
      <c r="R5561">
        <v>553002</v>
      </c>
    </row>
    <row r="5562" spans="1:18" x14ac:dyDescent="0.25">
      <c r="A5562" t="s">
        <v>447</v>
      </c>
      <c r="B5562" t="s">
        <v>448</v>
      </c>
      <c r="C5562" t="s">
        <v>85</v>
      </c>
      <c r="D5562">
        <v>112</v>
      </c>
      <c r="E5562" t="s">
        <v>86</v>
      </c>
      <c r="F5562" t="s">
        <v>87</v>
      </c>
      <c r="G5562" t="s">
        <v>88</v>
      </c>
      <c r="H5562" t="s">
        <v>89</v>
      </c>
      <c r="I5562" t="s">
        <v>190</v>
      </c>
      <c r="J5562" t="s">
        <v>91</v>
      </c>
      <c r="K5562" t="s">
        <v>191</v>
      </c>
      <c r="L5562">
        <v>8100</v>
      </c>
      <c r="M5562">
        <v>1262474</v>
      </c>
      <c r="N5562">
        <v>221545</v>
      </c>
      <c r="O5562">
        <v>55347</v>
      </c>
      <c r="P5562">
        <v>142321</v>
      </c>
      <c r="Q5562" t="s">
        <v>93</v>
      </c>
      <c r="R5562">
        <v>553002</v>
      </c>
    </row>
    <row r="5563" spans="1:18" x14ac:dyDescent="0.25">
      <c r="A5563" t="s">
        <v>447</v>
      </c>
      <c r="B5563" t="s">
        <v>448</v>
      </c>
      <c r="C5563" t="s">
        <v>85</v>
      </c>
      <c r="D5563">
        <v>112</v>
      </c>
      <c r="E5563" t="s">
        <v>86</v>
      </c>
      <c r="F5563" t="s">
        <v>87</v>
      </c>
      <c r="G5563" t="s">
        <v>88</v>
      </c>
      <c r="H5563" t="s">
        <v>89</v>
      </c>
      <c r="I5563" t="s">
        <v>190</v>
      </c>
      <c r="J5563" t="s">
        <v>91</v>
      </c>
      <c r="K5563" t="s">
        <v>191</v>
      </c>
      <c r="L5563">
        <v>506</v>
      </c>
      <c r="M5563">
        <v>1262474</v>
      </c>
      <c r="N5563">
        <v>221545</v>
      </c>
      <c r="O5563">
        <v>55347</v>
      </c>
      <c r="P5563">
        <v>142321</v>
      </c>
      <c r="Q5563" t="s">
        <v>93</v>
      </c>
      <c r="R5563">
        <v>553002</v>
      </c>
    </row>
    <row r="5564" spans="1:18" x14ac:dyDescent="0.25">
      <c r="A5564" t="s">
        <v>447</v>
      </c>
      <c r="B5564" t="s">
        <v>448</v>
      </c>
      <c r="C5564" t="s">
        <v>85</v>
      </c>
      <c r="D5564">
        <v>112</v>
      </c>
      <c r="E5564" t="s">
        <v>86</v>
      </c>
      <c r="F5564" t="s">
        <v>87</v>
      </c>
      <c r="G5564" t="s">
        <v>88</v>
      </c>
      <c r="H5564" t="s">
        <v>89</v>
      </c>
      <c r="I5564" t="s">
        <v>130</v>
      </c>
      <c r="J5564" t="s">
        <v>91</v>
      </c>
      <c r="K5564" t="s">
        <v>131</v>
      </c>
      <c r="L5564">
        <v>20</v>
      </c>
      <c r="M5564">
        <v>1262474</v>
      </c>
      <c r="N5564">
        <v>221545</v>
      </c>
      <c r="O5564">
        <v>55347</v>
      </c>
      <c r="P5564">
        <v>142321</v>
      </c>
      <c r="Q5564" t="s">
        <v>93</v>
      </c>
      <c r="R5564">
        <v>553002</v>
      </c>
    </row>
    <row r="5565" spans="1:18" x14ac:dyDescent="0.25">
      <c r="A5565" t="s">
        <v>447</v>
      </c>
      <c r="B5565" t="s">
        <v>448</v>
      </c>
      <c r="C5565" t="s">
        <v>85</v>
      </c>
      <c r="D5565">
        <v>112</v>
      </c>
      <c r="E5565" t="s">
        <v>86</v>
      </c>
      <c r="F5565" t="s">
        <v>87</v>
      </c>
      <c r="G5565" t="s">
        <v>88</v>
      </c>
      <c r="H5565" t="s">
        <v>89</v>
      </c>
      <c r="I5565" t="s">
        <v>130</v>
      </c>
      <c r="J5565" t="s">
        <v>91</v>
      </c>
      <c r="K5565" t="s">
        <v>131</v>
      </c>
      <c r="L5565">
        <v>10464</v>
      </c>
      <c r="M5565">
        <v>1262474</v>
      </c>
      <c r="N5565">
        <v>221545</v>
      </c>
      <c r="O5565">
        <v>55347</v>
      </c>
      <c r="P5565">
        <v>142321</v>
      </c>
      <c r="Q5565" t="s">
        <v>93</v>
      </c>
      <c r="R5565">
        <v>553002</v>
      </c>
    </row>
    <row r="5566" spans="1:18" x14ac:dyDescent="0.25">
      <c r="A5566" t="s">
        <v>447</v>
      </c>
      <c r="B5566" t="s">
        <v>448</v>
      </c>
      <c r="C5566" t="s">
        <v>85</v>
      </c>
      <c r="D5566">
        <v>112</v>
      </c>
      <c r="E5566" t="s">
        <v>86</v>
      </c>
      <c r="F5566" t="s">
        <v>87</v>
      </c>
      <c r="G5566" t="s">
        <v>88</v>
      </c>
      <c r="H5566" t="s">
        <v>89</v>
      </c>
      <c r="I5566" t="s">
        <v>208</v>
      </c>
      <c r="J5566" t="s">
        <v>91</v>
      </c>
      <c r="K5566" t="s">
        <v>209</v>
      </c>
      <c r="L5566">
        <v>960</v>
      </c>
      <c r="M5566">
        <v>1262474</v>
      </c>
      <c r="N5566">
        <v>221545</v>
      </c>
      <c r="O5566">
        <v>55347</v>
      </c>
      <c r="P5566">
        <v>142321</v>
      </c>
      <c r="Q5566" t="s">
        <v>93</v>
      </c>
      <c r="R5566">
        <v>553002</v>
      </c>
    </row>
    <row r="5567" spans="1:18" x14ac:dyDescent="0.25">
      <c r="A5567" t="s">
        <v>447</v>
      </c>
      <c r="B5567" t="s">
        <v>448</v>
      </c>
      <c r="C5567" t="s">
        <v>85</v>
      </c>
      <c r="D5567">
        <v>112</v>
      </c>
      <c r="E5567" t="s">
        <v>86</v>
      </c>
      <c r="F5567" t="s">
        <v>87</v>
      </c>
      <c r="G5567" t="s">
        <v>88</v>
      </c>
      <c r="H5567" t="s">
        <v>89</v>
      </c>
      <c r="I5567" t="s">
        <v>200</v>
      </c>
      <c r="J5567" t="s">
        <v>91</v>
      </c>
      <c r="K5567" t="s">
        <v>201</v>
      </c>
      <c r="L5567">
        <v>25578</v>
      </c>
      <c r="M5567">
        <v>1262474</v>
      </c>
      <c r="N5567">
        <v>221545</v>
      </c>
      <c r="O5567">
        <v>55347</v>
      </c>
      <c r="P5567">
        <v>142321</v>
      </c>
      <c r="Q5567" t="s">
        <v>93</v>
      </c>
      <c r="R5567">
        <v>553002</v>
      </c>
    </row>
    <row r="5568" spans="1:18" x14ac:dyDescent="0.25">
      <c r="A5568" t="s">
        <v>447</v>
      </c>
      <c r="B5568" t="s">
        <v>448</v>
      </c>
      <c r="C5568" t="s">
        <v>85</v>
      </c>
      <c r="D5568">
        <v>112</v>
      </c>
      <c r="E5568" t="s">
        <v>86</v>
      </c>
      <c r="F5568" t="s">
        <v>87</v>
      </c>
      <c r="G5568" t="s">
        <v>88</v>
      </c>
      <c r="H5568" t="s">
        <v>89</v>
      </c>
      <c r="I5568" t="s">
        <v>200</v>
      </c>
      <c r="J5568" t="s">
        <v>91</v>
      </c>
      <c r="K5568" t="s">
        <v>201</v>
      </c>
      <c r="L5568">
        <v>4181</v>
      </c>
      <c r="M5568">
        <v>1262474</v>
      </c>
      <c r="N5568">
        <v>221545</v>
      </c>
      <c r="O5568">
        <v>55347</v>
      </c>
      <c r="P5568">
        <v>142321</v>
      </c>
      <c r="Q5568" t="s">
        <v>93</v>
      </c>
      <c r="R5568">
        <v>553002</v>
      </c>
    </row>
    <row r="5569" spans="1:18" x14ac:dyDescent="0.25">
      <c r="A5569" t="s">
        <v>447</v>
      </c>
      <c r="B5569" t="s">
        <v>448</v>
      </c>
      <c r="C5569" t="s">
        <v>85</v>
      </c>
      <c r="D5569">
        <v>112</v>
      </c>
      <c r="E5569" t="s">
        <v>86</v>
      </c>
      <c r="F5569" t="s">
        <v>87</v>
      </c>
      <c r="G5569" t="s">
        <v>88</v>
      </c>
      <c r="H5569" t="s">
        <v>89</v>
      </c>
      <c r="I5569" t="s">
        <v>196</v>
      </c>
      <c r="J5569" t="s">
        <v>91</v>
      </c>
      <c r="K5569" t="s">
        <v>197</v>
      </c>
      <c r="L5569">
        <v>26394</v>
      </c>
      <c r="M5569">
        <v>1262474</v>
      </c>
      <c r="N5569">
        <v>221545</v>
      </c>
      <c r="O5569">
        <v>55347</v>
      </c>
      <c r="P5569">
        <v>142321</v>
      </c>
      <c r="Q5569" t="s">
        <v>93</v>
      </c>
      <c r="R5569">
        <v>553002</v>
      </c>
    </row>
    <row r="5570" spans="1:18" x14ac:dyDescent="0.25">
      <c r="A5570" t="s">
        <v>447</v>
      </c>
      <c r="B5570" t="s">
        <v>448</v>
      </c>
      <c r="C5570" t="s">
        <v>85</v>
      </c>
      <c r="D5570">
        <v>112</v>
      </c>
      <c r="E5570" t="s">
        <v>86</v>
      </c>
      <c r="F5570" t="s">
        <v>87</v>
      </c>
      <c r="G5570" t="s">
        <v>88</v>
      </c>
      <c r="H5570" t="s">
        <v>89</v>
      </c>
      <c r="I5570" t="s">
        <v>194</v>
      </c>
      <c r="J5570" t="s">
        <v>91</v>
      </c>
      <c r="K5570" t="s">
        <v>195</v>
      </c>
      <c r="L5570">
        <v>7494</v>
      </c>
      <c r="M5570">
        <v>1262474</v>
      </c>
      <c r="N5570">
        <v>221545</v>
      </c>
      <c r="O5570">
        <v>55347</v>
      </c>
      <c r="P5570">
        <v>142321</v>
      </c>
      <c r="Q5570" t="s">
        <v>93</v>
      </c>
      <c r="R5570">
        <v>553002</v>
      </c>
    </row>
    <row r="5571" spans="1:18" x14ac:dyDescent="0.25">
      <c r="A5571" t="s">
        <v>447</v>
      </c>
      <c r="B5571" t="s">
        <v>448</v>
      </c>
      <c r="C5571" t="s">
        <v>85</v>
      </c>
      <c r="D5571">
        <v>112</v>
      </c>
      <c r="E5571" t="s">
        <v>86</v>
      </c>
      <c r="F5571" t="s">
        <v>87</v>
      </c>
      <c r="G5571" t="s">
        <v>88</v>
      </c>
      <c r="H5571" t="s">
        <v>89</v>
      </c>
      <c r="I5571" t="s">
        <v>208</v>
      </c>
      <c r="J5571" t="s">
        <v>91</v>
      </c>
      <c r="K5571" t="s">
        <v>209</v>
      </c>
      <c r="L5571">
        <v>454</v>
      </c>
      <c r="M5571">
        <v>1262474</v>
      </c>
      <c r="N5571">
        <v>221545</v>
      </c>
      <c r="O5571">
        <v>55347</v>
      </c>
      <c r="P5571">
        <v>142321</v>
      </c>
      <c r="Q5571" t="s">
        <v>93</v>
      </c>
      <c r="R5571">
        <v>553002</v>
      </c>
    </row>
    <row r="5572" spans="1:18" x14ac:dyDescent="0.25">
      <c r="A5572" t="s">
        <v>447</v>
      </c>
      <c r="B5572" t="s">
        <v>448</v>
      </c>
      <c r="C5572" t="s">
        <v>85</v>
      </c>
      <c r="D5572">
        <v>112</v>
      </c>
      <c r="E5572" t="s">
        <v>86</v>
      </c>
      <c r="F5572" t="s">
        <v>87</v>
      </c>
      <c r="G5572" t="s">
        <v>88</v>
      </c>
      <c r="H5572" t="s">
        <v>89</v>
      </c>
      <c r="I5572" t="s">
        <v>216</v>
      </c>
      <c r="J5572" t="s">
        <v>91</v>
      </c>
      <c r="K5572" t="s">
        <v>217</v>
      </c>
      <c r="L5572">
        <v>1310</v>
      </c>
      <c r="M5572">
        <v>1262474</v>
      </c>
      <c r="N5572">
        <v>221545</v>
      </c>
      <c r="O5572">
        <v>55347</v>
      </c>
      <c r="P5572">
        <v>142321</v>
      </c>
      <c r="Q5572" t="s">
        <v>93</v>
      </c>
      <c r="R5572">
        <v>553002</v>
      </c>
    </row>
    <row r="5573" spans="1:18" x14ac:dyDescent="0.25">
      <c r="A5573" t="s">
        <v>447</v>
      </c>
      <c r="B5573" t="s">
        <v>448</v>
      </c>
      <c r="C5573" t="s">
        <v>85</v>
      </c>
      <c r="D5573">
        <v>112</v>
      </c>
      <c r="E5573" t="s">
        <v>86</v>
      </c>
      <c r="F5573" t="s">
        <v>87</v>
      </c>
      <c r="G5573" t="s">
        <v>88</v>
      </c>
      <c r="H5573" t="s">
        <v>89</v>
      </c>
      <c r="I5573" t="s">
        <v>208</v>
      </c>
      <c r="J5573" t="s">
        <v>91</v>
      </c>
      <c r="K5573" t="s">
        <v>209</v>
      </c>
      <c r="L5573">
        <v>5875</v>
      </c>
      <c r="M5573">
        <v>1262474</v>
      </c>
      <c r="N5573">
        <v>221545</v>
      </c>
      <c r="O5573">
        <v>55347</v>
      </c>
      <c r="P5573">
        <v>142321</v>
      </c>
      <c r="Q5573" t="s">
        <v>93</v>
      </c>
      <c r="R5573">
        <v>553002</v>
      </c>
    </row>
    <row r="5574" spans="1:18" x14ac:dyDescent="0.25">
      <c r="A5574" t="s">
        <v>447</v>
      </c>
      <c r="B5574" t="s">
        <v>448</v>
      </c>
      <c r="C5574" t="s">
        <v>85</v>
      </c>
      <c r="D5574">
        <v>112</v>
      </c>
      <c r="E5574" t="s">
        <v>86</v>
      </c>
      <c r="F5574" t="s">
        <v>87</v>
      </c>
      <c r="G5574" t="s">
        <v>88</v>
      </c>
      <c r="H5574" t="s">
        <v>89</v>
      </c>
      <c r="I5574" t="s">
        <v>208</v>
      </c>
      <c r="J5574" t="s">
        <v>91</v>
      </c>
      <c r="K5574" t="s">
        <v>209</v>
      </c>
      <c r="L5574">
        <v>1623</v>
      </c>
      <c r="M5574">
        <v>1262474</v>
      </c>
      <c r="N5574">
        <v>221545</v>
      </c>
      <c r="O5574">
        <v>55347</v>
      </c>
      <c r="P5574">
        <v>142321</v>
      </c>
      <c r="Q5574" t="s">
        <v>93</v>
      </c>
      <c r="R5574">
        <v>553002</v>
      </c>
    </row>
    <row r="5575" spans="1:18" x14ac:dyDescent="0.25">
      <c r="A5575" t="s">
        <v>447</v>
      </c>
      <c r="B5575" t="s">
        <v>448</v>
      </c>
      <c r="C5575" t="s">
        <v>85</v>
      </c>
      <c r="D5575">
        <v>112</v>
      </c>
      <c r="E5575" t="s">
        <v>86</v>
      </c>
      <c r="F5575" t="s">
        <v>87</v>
      </c>
      <c r="G5575" t="s">
        <v>88</v>
      </c>
      <c r="H5575" t="s">
        <v>89</v>
      </c>
      <c r="I5575" t="s">
        <v>208</v>
      </c>
      <c r="J5575" t="s">
        <v>91</v>
      </c>
      <c r="K5575" t="s">
        <v>209</v>
      </c>
      <c r="L5575">
        <v>3263</v>
      </c>
      <c r="M5575">
        <v>1262474</v>
      </c>
      <c r="N5575">
        <v>221545</v>
      </c>
      <c r="O5575">
        <v>55347</v>
      </c>
      <c r="P5575">
        <v>142321</v>
      </c>
      <c r="Q5575" t="s">
        <v>93</v>
      </c>
      <c r="R5575">
        <v>553002</v>
      </c>
    </row>
    <row r="5576" spans="1:18" x14ac:dyDescent="0.25">
      <c r="A5576" t="s">
        <v>447</v>
      </c>
      <c r="B5576" t="s">
        <v>448</v>
      </c>
      <c r="C5576" t="s">
        <v>85</v>
      </c>
      <c r="D5576">
        <v>112</v>
      </c>
      <c r="E5576" t="s">
        <v>86</v>
      </c>
      <c r="F5576" t="s">
        <v>87</v>
      </c>
      <c r="G5576" t="s">
        <v>88</v>
      </c>
      <c r="H5576" t="s">
        <v>89</v>
      </c>
      <c r="I5576" t="s">
        <v>194</v>
      </c>
      <c r="J5576" t="s">
        <v>91</v>
      </c>
      <c r="K5576" t="s">
        <v>195</v>
      </c>
      <c r="L5576">
        <v>7437</v>
      </c>
      <c r="M5576">
        <v>1262474</v>
      </c>
      <c r="N5576">
        <v>221545</v>
      </c>
      <c r="O5576">
        <v>55347</v>
      </c>
      <c r="P5576">
        <v>142321</v>
      </c>
      <c r="Q5576" t="s">
        <v>93</v>
      </c>
      <c r="R5576">
        <v>553002</v>
      </c>
    </row>
    <row r="5577" spans="1:18" x14ac:dyDescent="0.25">
      <c r="A5577" t="s">
        <v>449</v>
      </c>
      <c r="B5577" t="s">
        <v>450</v>
      </c>
      <c r="C5577" t="s">
        <v>85</v>
      </c>
      <c r="D5577">
        <v>96</v>
      </c>
      <c r="E5577" t="s">
        <v>86</v>
      </c>
      <c r="F5577" t="s">
        <v>87</v>
      </c>
      <c r="G5577" t="s">
        <v>88</v>
      </c>
      <c r="H5577" t="s">
        <v>89</v>
      </c>
      <c r="I5577" t="s">
        <v>190</v>
      </c>
      <c r="J5577" t="s">
        <v>91</v>
      </c>
      <c r="K5577" t="s">
        <v>191</v>
      </c>
      <c r="L5577">
        <v>12260</v>
      </c>
      <c r="M5577">
        <v>914788</v>
      </c>
      <c r="N5577">
        <v>238260</v>
      </c>
      <c r="O5577">
        <v>61366</v>
      </c>
      <c r="P5577">
        <v>166502</v>
      </c>
      <c r="Q5577" t="s">
        <v>93</v>
      </c>
      <c r="R5577">
        <v>569718</v>
      </c>
    </row>
    <row r="5578" spans="1:18" x14ac:dyDescent="0.25">
      <c r="A5578" t="s">
        <v>449</v>
      </c>
      <c r="B5578" t="s">
        <v>450</v>
      </c>
      <c r="C5578" t="s">
        <v>85</v>
      </c>
      <c r="D5578">
        <v>96</v>
      </c>
      <c r="E5578" t="s">
        <v>86</v>
      </c>
      <c r="F5578" t="s">
        <v>87</v>
      </c>
      <c r="G5578" t="s">
        <v>88</v>
      </c>
      <c r="H5578" t="s">
        <v>89</v>
      </c>
      <c r="I5578" t="s">
        <v>190</v>
      </c>
      <c r="J5578" t="s">
        <v>91</v>
      </c>
      <c r="K5578" t="s">
        <v>191</v>
      </c>
      <c r="L5578">
        <v>150</v>
      </c>
      <c r="M5578">
        <v>914788</v>
      </c>
      <c r="N5578">
        <v>238260</v>
      </c>
      <c r="O5578">
        <v>61366</v>
      </c>
      <c r="P5578">
        <v>166502</v>
      </c>
      <c r="Q5578" t="s">
        <v>93</v>
      </c>
      <c r="R5578">
        <v>569718</v>
      </c>
    </row>
    <row r="5579" spans="1:18" x14ac:dyDescent="0.25">
      <c r="A5579" t="s">
        <v>449</v>
      </c>
      <c r="B5579" t="s">
        <v>450</v>
      </c>
      <c r="C5579" t="s">
        <v>85</v>
      </c>
      <c r="D5579">
        <v>96</v>
      </c>
      <c r="E5579" t="s">
        <v>86</v>
      </c>
      <c r="F5579" t="s">
        <v>87</v>
      </c>
      <c r="G5579" t="s">
        <v>88</v>
      </c>
      <c r="H5579" t="s">
        <v>89</v>
      </c>
      <c r="I5579" t="s">
        <v>190</v>
      </c>
      <c r="J5579" t="s">
        <v>91</v>
      </c>
      <c r="K5579" t="s">
        <v>191</v>
      </c>
      <c r="L5579">
        <v>1480</v>
      </c>
      <c r="M5579">
        <v>914788</v>
      </c>
      <c r="N5579">
        <v>238260</v>
      </c>
      <c r="O5579">
        <v>61366</v>
      </c>
      <c r="P5579">
        <v>166502</v>
      </c>
      <c r="Q5579" t="s">
        <v>93</v>
      </c>
      <c r="R5579">
        <v>569718</v>
      </c>
    </row>
    <row r="5580" spans="1:18" x14ac:dyDescent="0.25">
      <c r="A5580" t="s">
        <v>449</v>
      </c>
      <c r="B5580" t="s">
        <v>450</v>
      </c>
      <c r="C5580" t="s">
        <v>85</v>
      </c>
      <c r="D5580">
        <v>96</v>
      </c>
      <c r="E5580" t="s">
        <v>86</v>
      </c>
      <c r="F5580" t="s">
        <v>87</v>
      </c>
      <c r="G5580" t="s">
        <v>88</v>
      </c>
      <c r="H5580" t="s">
        <v>89</v>
      </c>
      <c r="I5580" t="s">
        <v>190</v>
      </c>
      <c r="J5580" t="s">
        <v>91</v>
      </c>
      <c r="K5580" t="s">
        <v>191</v>
      </c>
      <c r="L5580">
        <v>1750</v>
      </c>
      <c r="M5580">
        <v>914788</v>
      </c>
      <c r="N5580">
        <v>238260</v>
      </c>
      <c r="O5580">
        <v>61366</v>
      </c>
      <c r="P5580">
        <v>166502</v>
      </c>
      <c r="Q5580" t="s">
        <v>93</v>
      </c>
      <c r="R5580">
        <v>569718</v>
      </c>
    </row>
    <row r="5581" spans="1:18" x14ac:dyDescent="0.25">
      <c r="A5581" t="s">
        <v>449</v>
      </c>
      <c r="B5581" t="s">
        <v>450</v>
      </c>
      <c r="C5581" t="s">
        <v>85</v>
      </c>
      <c r="D5581">
        <v>96</v>
      </c>
      <c r="E5581" t="s">
        <v>86</v>
      </c>
      <c r="F5581" t="s">
        <v>87</v>
      </c>
      <c r="G5581" t="s">
        <v>88</v>
      </c>
      <c r="H5581" t="s">
        <v>89</v>
      </c>
      <c r="I5581" t="s">
        <v>190</v>
      </c>
      <c r="J5581" t="s">
        <v>91</v>
      </c>
      <c r="K5581" t="s">
        <v>191</v>
      </c>
      <c r="L5581">
        <v>200</v>
      </c>
      <c r="M5581">
        <v>914788</v>
      </c>
      <c r="N5581">
        <v>238260</v>
      </c>
      <c r="O5581">
        <v>61366</v>
      </c>
      <c r="P5581">
        <v>166502</v>
      </c>
      <c r="Q5581" t="s">
        <v>93</v>
      </c>
      <c r="R5581">
        <v>569718</v>
      </c>
    </row>
    <row r="5582" spans="1:18" x14ac:dyDescent="0.25">
      <c r="A5582" t="s">
        <v>449</v>
      </c>
      <c r="B5582" t="s">
        <v>450</v>
      </c>
      <c r="C5582" t="s">
        <v>85</v>
      </c>
      <c r="D5582">
        <v>96</v>
      </c>
      <c r="E5582" t="s">
        <v>86</v>
      </c>
      <c r="F5582" t="s">
        <v>87</v>
      </c>
      <c r="G5582" t="s">
        <v>88</v>
      </c>
      <c r="H5582" t="s">
        <v>89</v>
      </c>
      <c r="I5582" t="s">
        <v>190</v>
      </c>
      <c r="J5582" t="s">
        <v>91</v>
      </c>
      <c r="K5582" t="s">
        <v>191</v>
      </c>
      <c r="L5582">
        <v>800</v>
      </c>
      <c r="M5582">
        <v>914788</v>
      </c>
      <c r="N5582">
        <v>238260</v>
      </c>
      <c r="O5582">
        <v>61366</v>
      </c>
      <c r="P5582">
        <v>166502</v>
      </c>
      <c r="Q5582" t="s">
        <v>93</v>
      </c>
      <c r="R5582">
        <v>569718</v>
      </c>
    </row>
    <row r="5583" spans="1:18" x14ac:dyDescent="0.25">
      <c r="A5583" t="s">
        <v>449</v>
      </c>
      <c r="B5583" t="s">
        <v>450</v>
      </c>
      <c r="C5583" t="s">
        <v>85</v>
      </c>
      <c r="D5583">
        <v>96</v>
      </c>
      <c r="E5583" t="s">
        <v>86</v>
      </c>
      <c r="F5583" t="s">
        <v>87</v>
      </c>
      <c r="G5583" t="s">
        <v>88</v>
      </c>
      <c r="H5583" t="s">
        <v>89</v>
      </c>
      <c r="I5583" t="s">
        <v>138</v>
      </c>
      <c r="J5583" t="s">
        <v>91</v>
      </c>
      <c r="K5583" t="s">
        <v>139</v>
      </c>
      <c r="L5583">
        <v>84588</v>
      </c>
      <c r="M5583">
        <v>914788</v>
      </c>
      <c r="N5583">
        <v>238260</v>
      </c>
      <c r="O5583">
        <v>61366</v>
      </c>
      <c r="P5583">
        <v>166502</v>
      </c>
      <c r="Q5583" t="s">
        <v>93</v>
      </c>
      <c r="R5583">
        <v>569718</v>
      </c>
    </row>
    <row r="5584" spans="1:18" x14ac:dyDescent="0.25">
      <c r="A5584" t="s">
        <v>449</v>
      </c>
      <c r="B5584" t="s">
        <v>450</v>
      </c>
      <c r="C5584" t="s">
        <v>85</v>
      </c>
      <c r="D5584">
        <v>96</v>
      </c>
      <c r="E5584" t="s">
        <v>86</v>
      </c>
      <c r="F5584" t="s">
        <v>87</v>
      </c>
      <c r="G5584" t="s">
        <v>88</v>
      </c>
      <c r="H5584" t="s">
        <v>89</v>
      </c>
      <c r="I5584" t="s">
        <v>208</v>
      </c>
      <c r="J5584" t="s">
        <v>91</v>
      </c>
      <c r="K5584" t="s">
        <v>209</v>
      </c>
      <c r="L5584">
        <v>3000</v>
      </c>
      <c r="M5584">
        <v>914788</v>
      </c>
      <c r="N5584">
        <v>238260</v>
      </c>
      <c r="O5584">
        <v>61366</v>
      </c>
      <c r="P5584">
        <v>166502</v>
      </c>
      <c r="Q5584" t="s">
        <v>93</v>
      </c>
      <c r="R5584">
        <v>569718</v>
      </c>
    </row>
    <row r="5585" spans="1:18" x14ac:dyDescent="0.25">
      <c r="A5585" t="s">
        <v>449</v>
      </c>
      <c r="B5585" t="s">
        <v>450</v>
      </c>
      <c r="C5585" t="s">
        <v>85</v>
      </c>
      <c r="D5585">
        <v>96</v>
      </c>
      <c r="E5585" t="s">
        <v>86</v>
      </c>
      <c r="F5585" t="s">
        <v>87</v>
      </c>
      <c r="G5585" t="s">
        <v>88</v>
      </c>
      <c r="H5585" t="s">
        <v>89</v>
      </c>
      <c r="I5585" t="s">
        <v>190</v>
      </c>
      <c r="J5585" t="s">
        <v>91</v>
      </c>
      <c r="K5585" t="s">
        <v>191</v>
      </c>
      <c r="L5585">
        <v>1400</v>
      </c>
      <c r="M5585">
        <v>914788</v>
      </c>
      <c r="N5585">
        <v>238260</v>
      </c>
      <c r="O5585">
        <v>61366</v>
      </c>
      <c r="P5585">
        <v>166502</v>
      </c>
      <c r="Q5585" t="s">
        <v>93</v>
      </c>
      <c r="R5585">
        <v>569718</v>
      </c>
    </row>
    <row r="5586" spans="1:18" x14ac:dyDescent="0.25">
      <c r="A5586" t="s">
        <v>449</v>
      </c>
      <c r="B5586" t="s">
        <v>450</v>
      </c>
      <c r="C5586" t="s">
        <v>85</v>
      </c>
      <c r="D5586">
        <v>96</v>
      </c>
      <c r="E5586" t="s">
        <v>86</v>
      </c>
      <c r="F5586" t="s">
        <v>87</v>
      </c>
      <c r="G5586" t="s">
        <v>88</v>
      </c>
      <c r="H5586" t="s">
        <v>89</v>
      </c>
      <c r="I5586" t="s">
        <v>208</v>
      </c>
      <c r="J5586" t="s">
        <v>91</v>
      </c>
      <c r="K5586" t="s">
        <v>209</v>
      </c>
      <c r="L5586">
        <v>1711</v>
      </c>
      <c r="M5586">
        <v>914788</v>
      </c>
      <c r="N5586">
        <v>238260</v>
      </c>
      <c r="O5586">
        <v>61366</v>
      </c>
      <c r="P5586">
        <v>166502</v>
      </c>
      <c r="Q5586" t="s">
        <v>93</v>
      </c>
      <c r="R5586">
        <v>569718</v>
      </c>
    </row>
    <row r="5587" spans="1:18" x14ac:dyDescent="0.25">
      <c r="A5587" t="s">
        <v>449</v>
      </c>
      <c r="B5587" t="s">
        <v>450</v>
      </c>
      <c r="C5587" t="s">
        <v>85</v>
      </c>
      <c r="D5587">
        <v>96</v>
      </c>
      <c r="E5587" t="s">
        <v>86</v>
      </c>
      <c r="F5587" t="s">
        <v>87</v>
      </c>
      <c r="G5587" t="s">
        <v>88</v>
      </c>
      <c r="H5587" t="s">
        <v>89</v>
      </c>
      <c r="I5587" t="s">
        <v>208</v>
      </c>
      <c r="J5587" t="s">
        <v>91</v>
      </c>
      <c r="K5587" t="s">
        <v>209</v>
      </c>
      <c r="L5587">
        <v>6965</v>
      </c>
      <c r="M5587">
        <v>914788</v>
      </c>
      <c r="N5587">
        <v>238260</v>
      </c>
      <c r="O5587">
        <v>61366</v>
      </c>
      <c r="P5587">
        <v>166502</v>
      </c>
      <c r="Q5587" t="s">
        <v>93</v>
      </c>
      <c r="R5587">
        <v>569718</v>
      </c>
    </row>
    <row r="5588" spans="1:18" x14ac:dyDescent="0.25">
      <c r="A5588" t="s">
        <v>449</v>
      </c>
      <c r="B5588" t="s">
        <v>450</v>
      </c>
      <c r="C5588" t="s">
        <v>85</v>
      </c>
      <c r="D5588">
        <v>96</v>
      </c>
      <c r="E5588" t="s">
        <v>86</v>
      </c>
      <c r="F5588" t="s">
        <v>87</v>
      </c>
      <c r="G5588" t="s">
        <v>88</v>
      </c>
      <c r="H5588" t="s">
        <v>89</v>
      </c>
      <c r="I5588" t="s">
        <v>212</v>
      </c>
      <c r="J5588" t="s">
        <v>91</v>
      </c>
      <c r="K5588" t="s">
        <v>213</v>
      </c>
      <c r="L5588">
        <v>4219</v>
      </c>
      <c r="M5588">
        <v>914788</v>
      </c>
      <c r="N5588">
        <v>238260</v>
      </c>
      <c r="O5588">
        <v>61366</v>
      </c>
      <c r="P5588">
        <v>166502</v>
      </c>
      <c r="Q5588" t="s">
        <v>93</v>
      </c>
      <c r="R5588">
        <v>569718</v>
      </c>
    </row>
    <row r="5589" spans="1:18" x14ac:dyDescent="0.25">
      <c r="A5589" t="s">
        <v>449</v>
      </c>
      <c r="B5589" t="s">
        <v>450</v>
      </c>
      <c r="C5589" t="s">
        <v>85</v>
      </c>
      <c r="D5589">
        <v>96</v>
      </c>
      <c r="E5589" t="s">
        <v>86</v>
      </c>
      <c r="F5589" t="s">
        <v>87</v>
      </c>
      <c r="G5589" t="s">
        <v>88</v>
      </c>
      <c r="H5589" t="s">
        <v>89</v>
      </c>
      <c r="I5589" t="s">
        <v>208</v>
      </c>
      <c r="J5589" t="s">
        <v>91</v>
      </c>
      <c r="K5589" t="s">
        <v>209</v>
      </c>
      <c r="L5589">
        <v>4455</v>
      </c>
      <c r="M5589">
        <v>914788</v>
      </c>
      <c r="N5589">
        <v>238260</v>
      </c>
      <c r="O5589">
        <v>61366</v>
      </c>
      <c r="P5589">
        <v>166502</v>
      </c>
      <c r="Q5589" t="s">
        <v>93</v>
      </c>
      <c r="R5589">
        <v>569718</v>
      </c>
    </row>
    <row r="5590" spans="1:18" x14ac:dyDescent="0.25">
      <c r="A5590" t="s">
        <v>449</v>
      </c>
      <c r="B5590" t="s">
        <v>450</v>
      </c>
      <c r="C5590" t="s">
        <v>85</v>
      </c>
      <c r="D5590">
        <v>96</v>
      </c>
      <c r="E5590" t="s">
        <v>86</v>
      </c>
      <c r="F5590" t="s">
        <v>87</v>
      </c>
      <c r="G5590" t="s">
        <v>88</v>
      </c>
      <c r="H5590" t="s">
        <v>89</v>
      </c>
      <c r="I5590" t="s">
        <v>136</v>
      </c>
      <c r="J5590" t="s">
        <v>91</v>
      </c>
      <c r="K5590" t="s">
        <v>137</v>
      </c>
      <c r="L5590">
        <v>225</v>
      </c>
      <c r="M5590">
        <v>914788</v>
      </c>
      <c r="N5590">
        <v>238260</v>
      </c>
      <c r="O5590">
        <v>61366</v>
      </c>
      <c r="P5590">
        <v>166502</v>
      </c>
      <c r="Q5590" t="s">
        <v>93</v>
      </c>
      <c r="R5590">
        <v>569718</v>
      </c>
    </row>
    <row r="5591" spans="1:18" x14ac:dyDescent="0.25">
      <c r="A5591" t="s">
        <v>449</v>
      </c>
      <c r="B5591" t="s">
        <v>450</v>
      </c>
      <c r="C5591" t="s">
        <v>85</v>
      </c>
      <c r="D5591">
        <v>96</v>
      </c>
      <c r="E5591" t="s">
        <v>86</v>
      </c>
      <c r="F5591" t="s">
        <v>87</v>
      </c>
      <c r="G5591" t="s">
        <v>88</v>
      </c>
      <c r="H5591" t="s">
        <v>89</v>
      </c>
      <c r="I5591" t="s">
        <v>208</v>
      </c>
      <c r="J5591" t="s">
        <v>91</v>
      </c>
      <c r="K5591" t="s">
        <v>209</v>
      </c>
      <c r="L5591">
        <v>360</v>
      </c>
      <c r="M5591">
        <v>914788</v>
      </c>
      <c r="N5591">
        <v>238260</v>
      </c>
      <c r="O5591">
        <v>61366</v>
      </c>
      <c r="P5591">
        <v>166502</v>
      </c>
      <c r="Q5591" t="s">
        <v>93</v>
      </c>
      <c r="R5591">
        <v>569718</v>
      </c>
    </row>
    <row r="5592" spans="1:18" x14ac:dyDescent="0.25">
      <c r="A5592" t="s">
        <v>449</v>
      </c>
      <c r="B5592" t="s">
        <v>450</v>
      </c>
      <c r="C5592" t="s">
        <v>85</v>
      </c>
      <c r="D5592">
        <v>96</v>
      </c>
      <c r="E5592" t="s">
        <v>86</v>
      </c>
      <c r="F5592" t="s">
        <v>87</v>
      </c>
      <c r="G5592" t="s">
        <v>88</v>
      </c>
      <c r="H5592" t="s">
        <v>89</v>
      </c>
      <c r="I5592" t="s">
        <v>208</v>
      </c>
      <c r="J5592" t="s">
        <v>91</v>
      </c>
      <c r="K5592" t="s">
        <v>209</v>
      </c>
      <c r="L5592">
        <v>1745</v>
      </c>
      <c r="M5592">
        <v>914788</v>
      </c>
      <c r="N5592">
        <v>238260</v>
      </c>
      <c r="O5592">
        <v>61366</v>
      </c>
      <c r="P5592">
        <v>166502</v>
      </c>
      <c r="Q5592" t="s">
        <v>93</v>
      </c>
      <c r="R5592">
        <v>569718</v>
      </c>
    </row>
    <row r="5593" spans="1:18" x14ac:dyDescent="0.25">
      <c r="A5593" t="s">
        <v>449</v>
      </c>
      <c r="B5593" t="s">
        <v>450</v>
      </c>
      <c r="C5593" t="s">
        <v>85</v>
      </c>
      <c r="D5593">
        <v>96</v>
      </c>
      <c r="E5593" t="s">
        <v>86</v>
      </c>
      <c r="F5593" t="s">
        <v>87</v>
      </c>
      <c r="G5593" t="s">
        <v>88</v>
      </c>
      <c r="H5593" t="s">
        <v>89</v>
      </c>
      <c r="I5593" t="s">
        <v>208</v>
      </c>
      <c r="J5593" t="s">
        <v>91</v>
      </c>
      <c r="K5593" t="s">
        <v>209</v>
      </c>
      <c r="L5593">
        <v>6200</v>
      </c>
      <c r="M5593">
        <v>914788</v>
      </c>
      <c r="N5593">
        <v>238260</v>
      </c>
      <c r="O5593">
        <v>61366</v>
      </c>
      <c r="P5593">
        <v>166502</v>
      </c>
      <c r="Q5593" t="s">
        <v>93</v>
      </c>
      <c r="R5593">
        <v>569718</v>
      </c>
    </row>
    <row r="5594" spans="1:18" x14ac:dyDescent="0.25">
      <c r="A5594" t="s">
        <v>449</v>
      </c>
      <c r="B5594" t="s">
        <v>450</v>
      </c>
      <c r="C5594" t="s">
        <v>85</v>
      </c>
      <c r="D5594">
        <v>96</v>
      </c>
      <c r="E5594" t="s">
        <v>86</v>
      </c>
      <c r="F5594" t="s">
        <v>87</v>
      </c>
      <c r="G5594" t="s">
        <v>88</v>
      </c>
      <c r="H5594" t="s">
        <v>89</v>
      </c>
      <c r="I5594" t="s">
        <v>208</v>
      </c>
      <c r="J5594" t="s">
        <v>91</v>
      </c>
      <c r="K5594" t="s">
        <v>209</v>
      </c>
      <c r="L5594">
        <v>1329</v>
      </c>
      <c r="M5594">
        <v>914788</v>
      </c>
      <c r="N5594">
        <v>238260</v>
      </c>
      <c r="O5594">
        <v>61366</v>
      </c>
      <c r="P5594">
        <v>166502</v>
      </c>
      <c r="Q5594" t="s">
        <v>93</v>
      </c>
      <c r="R5594">
        <v>569718</v>
      </c>
    </row>
    <row r="5595" spans="1:18" x14ac:dyDescent="0.25">
      <c r="A5595" t="s">
        <v>449</v>
      </c>
      <c r="B5595" t="s">
        <v>450</v>
      </c>
      <c r="C5595" t="s">
        <v>85</v>
      </c>
      <c r="D5595">
        <v>96</v>
      </c>
      <c r="E5595" t="s">
        <v>86</v>
      </c>
      <c r="F5595" t="s">
        <v>87</v>
      </c>
      <c r="G5595" t="s">
        <v>88</v>
      </c>
      <c r="H5595" t="s">
        <v>89</v>
      </c>
      <c r="I5595" t="s">
        <v>192</v>
      </c>
      <c r="J5595" t="s">
        <v>91</v>
      </c>
      <c r="K5595" t="s">
        <v>193</v>
      </c>
      <c r="L5595">
        <v>1000</v>
      </c>
      <c r="M5595">
        <v>914788</v>
      </c>
      <c r="N5595">
        <v>238260</v>
      </c>
      <c r="O5595">
        <v>61366</v>
      </c>
      <c r="P5595">
        <v>166502</v>
      </c>
      <c r="Q5595" t="s">
        <v>93</v>
      </c>
      <c r="R5595">
        <v>569718</v>
      </c>
    </row>
    <row r="5596" spans="1:18" x14ac:dyDescent="0.25">
      <c r="A5596" t="s">
        <v>449</v>
      </c>
      <c r="B5596" t="s">
        <v>450</v>
      </c>
      <c r="C5596" t="s">
        <v>85</v>
      </c>
      <c r="D5596">
        <v>96</v>
      </c>
      <c r="E5596" t="s">
        <v>86</v>
      </c>
      <c r="F5596" t="s">
        <v>87</v>
      </c>
      <c r="G5596" t="s">
        <v>88</v>
      </c>
      <c r="H5596" t="s">
        <v>89</v>
      </c>
      <c r="I5596" t="s">
        <v>136</v>
      </c>
      <c r="J5596" t="s">
        <v>91</v>
      </c>
      <c r="K5596" t="s">
        <v>137</v>
      </c>
      <c r="L5596">
        <v>1500</v>
      </c>
      <c r="M5596">
        <v>914788</v>
      </c>
      <c r="N5596">
        <v>238260</v>
      </c>
      <c r="O5596">
        <v>61366</v>
      </c>
      <c r="P5596">
        <v>166502</v>
      </c>
      <c r="Q5596" t="s">
        <v>93</v>
      </c>
      <c r="R5596">
        <v>569718</v>
      </c>
    </row>
    <row r="5597" spans="1:18" x14ac:dyDescent="0.25">
      <c r="A5597" t="s">
        <v>449</v>
      </c>
      <c r="B5597" t="s">
        <v>450</v>
      </c>
      <c r="C5597" t="s">
        <v>85</v>
      </c>
      <c r="D5597">
        <v>96</v>
      </c>
      <c r="E5597" t="s">
        <v>86</v>
      </c>
      <c r="F5597" t="s">
        <v>87</v>
      </c>
      <c r="G5597" t="s">
        <v>88</v>
      </c>
      <c r="H5597" t="s">
        <v>89</v>
      </c>
      <c r="I5597" t="s">
        <v>136</v>
      </c>
      <c r="J5597" t="s">
        <v>91</v>
      </c>
      <c r="K5597" t="s">
        <v>137</v>
      </c>
      <c r="L5597">
        <v>2090</v>
      </c>
      <c r="M5597">
        <v>914788</v>
      </c>
      <c r="N5597">
        <v>238260</v>
      </c>
      <c r="O5597">
        <v>61366</v>
      </c>
      <c r="P5597">
        <v>166502</v>
      </c>
      <c r="Q5597" t="s">
        <v>93</v>
      </c>
      <c r="R5597">
        <v>569718</v>
      </c>
    </row>
    <row r="5598" spans="1:18" x14ac:dyDescent="0.25">
      <c r="A5598" t="s">
        <v>449</v>
      </c>
      <c r="B5598" t="s">
        <v>450</v>
      </c>
      <c r="C5598" t="s">
        <v>85</v>
      </c>
      <c r="D5598">
        <v>96</v>
      </c>
      <c r="E5598" t="s">
        <v>86</v>
      </c>
      <c r="F5598" t="s">
        <v>87</v>
      </c>
      <c r="G5598" t="s">
        <v>88</v>
      </c>
      <c r="H5598" t="s">
        <v>89</v>
      </c>
      <c r="I5598" t="s">
        <v>158</v>
      </c>
      <c r="J5598" t="s">
        <v>91</v>
      </c>
      <c r="K5598" t="s">
        <v>159</v>
      </c>
      <c r="L5598">
        <v>1575</v>
      </c>
      <c r="M5598">
        <v>914788</v>
      </c>
      <c r="N5598">
        <v>238260</v>
      </c>
      <c r="O5598">
        <v>61366</v>
      </c>
      <c r="P5598">
        <v>166502</v>
      </c>
      <c r="Q5598" t="s">
        <v>93</v>
      </c>
      <c r="R5598">
        <v>569718</v>
      </c>
    </row>
    <row r="5599" spans="1:18" x14ac:dyDescent="0.25">
      <c r="A5599" t="s">
        <v>449</v>
      </c>
      <c r="B5599" t="s">
        <v>450</v>
      </c>
      <c r="C5599" t="s">
        <v>85</v>
      </c>
      <c r="D5599">
        <v>96</v>
      </c>
      <c r="E5599" t="s">
        <v>86</v>
      </c>
      <c r="F5599" t="s">
        <v>87</v>
      </c>
      <c r="G5599" t="s">
        <v>88</v>
      </c>
      <c r="H5599" t="s">
        <v>89</v>
      </c>
      <c r="I5599" t="s">
        <v>136</v>
      </c>
      <c r="J5599" t="s">
        <v>91</v>
      </c>
      <c r="K5599" t="s">
        <v>137</v>
      </c>
      <c r="L5599">
        <v>480</v>
      </c>
      <c r="M5599">
        <v>914788</v>
      </c>
      <c r="N5599">
        <v>238260</v>
      </c>
      <c r="O5599">
        <v>61366</v>
      </c>
      <c r="P5599">
        <v>166502</v>
      </c>
      <c r="Q5599" t="s">
        <v>93</v>
      </c>
      <c r="R5599">
        <v>569718</v>
      </c>
    </row>
    <row r="5600" spans="1:18" x14ac:dyDescent="0.25">
      <c r="A5600" t="s">
        <v>449</v>
      </c>
      <c r="B5600" t="s">
        <v>450</v>
      </c>
      <c r="C5600" t="s">
        <v>85</v>
      </c>
      <c r="D5600">
        <v>96</v>
      </c>
      <c r="E5600" t="s">
        <v>86</v>
      </c>
      <c r="F5600" t="s">
        <v>87</v>
      </c>
      <c r="G5600" t="s">
        <v>88</v>
      </c>
      <c r="H5600" t="s">
        <v>89</v>
      </c>
      <c r="I5600" t="s">
        <v>136</v>
      </c>
      <c r="J5600" t="s">
        <v>91</v>
      </c>
      <c r="K5600" t="s">
        <v>137</v>
      </c>
      <c r="L5600">
        <v>175</v>
      </c>
      <c r="M5600">
        <v>914788</v>
      </c>
      <c r="N5600">
        <v>238260</v>
      </c>
      <c r="O5600">
        <v>61366</v>
      </c>
      <c r="P5600">
        <v>166502</v>
      </c>
      <c r="Q5600" t="s">
        <v>93</v>
      </c>
      <c r="R5600">
        <v>569718</v>
      </c>
    </row>
    <row r="5601" spans="1:18" x14ac:dyDescent="0.25">
      <c r="A5601" t="s">
        <v>449</v>
      </c>
      <c r="B5601" t="s">
        <v>450</v>
      </c>
      <c r="C5601" t="s">
        <v>85</v>
      </c>
      <c r="D5601">
        <v>96</v>
      </c>
      <c r="E5601" t="s">
        <v>86</v>
      </c>
      <c r="F5601" t="s">
        <v>87</v>
      </c>
      <c r="G5601" t="s">
        <v>88</v>
      </c>
      <c r="H5601" t="s">
        <v>89</v>
      </c>
      <c r="I5601" t="s">
        <v>224</v>
      </c>
      <c r="J5601" t="s">
        <v>91</v>
      </c>
      <c r="K5601" t="s">
        <v>225</v>
      </c>
      <c r="L5601">
        <v>1900</v>
      </c>
      <c r="M5601">
        <v>914788</v>
      </c>
      <c r="N5601">
        <v>238260</v>
      </c>
      <c r="O5601">
        <v>61366</v>
      </c>
      <c r="P5601">
        <v>166502</v>
      </c>
      <c r="Q5601" t="s">
        <v>93</v>
      </c>
      <c r="R5601">
        <v>569718</v>
      </c>
    </row>
    <row r="5602" spans="1:18" x14ac:dyDescent="0.25">
      <c r="A5602" t="s">
        <v>449</v>
      </c>
      <c r="B5602" t="s">
        <v>450</v>
      </c>
      <c r="C5602" t="s">
        <v>85</v>
      </c>
      <c r="D5602">
        <v>96</v>
      </c>
      <c r="E5602" t="s">
        <v>86</v>
      </c>
      <c r="F5602" t="s">
        <v>87</v>
      </c>
      <c r="G5602" t="s">
        <v>88</v>
      </c>
      <c r="H5602" t="s">
        <v>89</v>
      </c>
      <c r="I5602" t="s">
        <v>224</v>
      </c>
      <c r="J5602" t="s">
        <v>91</v>
      </c>
      <c r="K5602" t="s">
        <v>225</v>
      </c>
      <c r="L5602">
        <v>2420</v>
      </c>
      <c r="M5602">
        <v>914788</v>
      </c>
      <c r="N5602">
        <v>238260</v>
      </c>
      <c r="O5602">
        <v>61366</v>
      </c>
      <c r="P5602">
        <v>166502</v>
      </c>
      <c r="Q5602" t="s">
        <v>93</v>
      </c>
      <c r="R5602">
        <v>569718</v>
      </c>
    </row>
    <row r="5603" spans="1:18" x14ac:dyDescent="0.25">
      <c r="A5603" t="s">
        <v>449</v>
      </c>
      <c r="B5603" t="s">
        <v>450</v>
      </c>
      <c r="C5603" t="s">
        <v>85</v>
      </c>
      <c r="D5603">
        <v>96</v>
      </c>
      <c r="E5603" t="s">
        <v>86</v>
      </c>
      <c r="F5603" t="s">
        <v>87</v>
      </c>
      <c r="G5603" t="s">
        <v>88</v>
      </c>
      <c r="H5603" t="s">
        <v>89</v>
      </c>
      <c r="I5603" t="s">
        <v>160</v>
      </c>
      <c r="J5603" t="s">
        <v>91</v>
      </c>
      <c r="K5603" t="s">
        <v>161</v>
      </c>
      <c r="L5603">
        <v>19841</v>
      </c>
      <c r="M5603">
        <v>914788</v>
      </c>
      <c r="N5603">
        <v>238260</v>
      </c>
      <c r="O5603">
        <v>61366</v>
      </c>
      <c r="P5603">
        <v>166502</v>
      </c>
      <c r="Q5603" t="s">
        <v>93</v>
      </c>
      <c r="R5603">
        <v>569718</v>
      </c>
    </row>
    <row r="5604" spans="1:18" x14ac:dyDescent="0.25">
      <c r="A5604" t="s">
        <v>449</v>
      </c>
      <c r="B5604" t="s">
        <v>450</v>
      </c>
      <c r="C5604" t="s">
        <v>85</v>
      </c>
      <c r="D5604">
        <v>96</v>
      </c>
      <c r="E5604" t="s">
        <v>86</v>
      </c>
      <c r="F5604" t="s">
        <v>87</v>
      </c>
      <c r="G5604" t="s">
        <v>88</v>
      </c>
      <c r="H5604" t="s">
        <v>89</v>
      </c>
      <c r="I5604" t="s">
        <v>136</v>
      </c>
      <c r="J5604" t="s">
        <v>91</v>
      </c>
      <c r="K5604" t="s">
        <v>137</v>
      </c>
      <c r="L5604">
        <v>864</v>
      </c>
      <c r="M5604">
        <v>914788</v>
      </c>
      <c r="N5604">
        <v>238260</v>
      </c>
      <c r="O5604">
        <v>61366</v>
      </c>
      <c r="P5604">
        <v>166502</v>
      </c>
      <c r="Q5604" t="s">
        <v>93</v>
      </c>
      <c r="R5604">
        <v>569718</v>
      </c>
    </row>
    <row r="5605" spans="1:18" x14ac:dyDescent="0.25">
      <c r="A5605" t="s">
        <v>449</v>
      </c>
      <c r="B5605" t="s">
        <v>450</v>
      </c>
      <c r="C5605" t="s">
        <v>85</v>
      </c>
      <c r="D5605">
        <v>96</v>
      </c>
      <c r="E5605" t="s">
        <v>86</v>
      </c>
      <c r="F5605" t="s">
        <v>87</v>
      </c>
      <c r="G5605" t="s">
        <v>88</v>
      </c>
      <c r="H5605" t="s">
        <v>89</v>
      </c>
      <c r="I5605" t="s">
        <v>190</v>
      </c>
      <c r="J5605" t="s">
        <v>91</v>
      </c>
      <c r="K5605" t="s">
        <v>191</v>
      </c>
      <c r="L5605">
        <v>400</v>
      </c>
      <c r="M5605">
        <v>914788</v>
      </c>
      <c r="N5605">
        <v>238260</v>
      </c>
      <c r="O5605">
        <v>61366</v>
      </c>
      <c r="P5605">
        <v>166502</v>
      </c>
      <c r="Q5605" t="s">
        <v>93</v>
      </c>
      <c r="R5605">
        <v>569718</v>
      </c>
    </row>
    <row r="5606" spans="1:18" x14ac:dyDescent="0.25">
      <c r="A5606" t="s">
        <v>449</v>
      </c>
      <c r="B5606" t="s">
        <v>450</v>
      </c>
      <c r="C5606" t="s">
        <v>85</v>
      </c>
      <c r="D5606">
        <v>96</v>
      </c>
      <c r="E5606" t="s">
        <v>86</v>
      </c>
      <c r="F5606" t="s">
        <v>87</v>
      </c>
      <c r="G5606" t="s">
        <v>88</v>
      </c>
      <c r="H5606" t="s">
        <v>89</v>
      </c>
      <c r="I5606" t="s">
        <v>190</v>
      </c>
      <c r="J5606" t="s">
        <v>91</v>
      </c>
      <c r="K5606" t="s">
        <v>191</v>
      </c>
      <c r="L5606">
        <v>1800</v>
      </c>
      <c r="M5606">
        <v>914788</v>
      </c>
      <c r="N5606">
        <v>238260</v>
      </c>
      <c r="O5606">
        <v>61366</v>
      </c>
      <c r="P5606">
        <v>166502</v>
      </c>
      <c r="Q5606" t="s">
        <v>93</v>
      </c>
      <c r="R5606">
        <v>569718</v>
      </c>
    </row>
    <row r="5607" spans="1:18" x14ac:dyDescent="0.25">
      <c r="A5607" t="s">
        <v>449</v>
      </c>
      <c r="B5607" t="s">
        <v>450</v>
      </c>
      <c r="C5607" t="s">
        <v>85</v>
      </c>
      <c r="D5607">
        <v>96</v>
      </c>
      <c r="E5607" t="s">
        <v>86</v>
      </c>
      <c r="F5607" t="s">
        <v>87</v>
      </c>
      <c r="G5607" t="s">
        <v>88</v>
      </c>
      <c r="H5607" t="s">
        <v>89</v>
      </c>
      <c r="I5607" t="s">
        <v>190</v>
      </c>
      <c r="J5607" t="s">
        <v>91</v>
      </c>
      <c r="K5607" t="s">
        <v>191</v>
      </c>
      <c r="L5607">
        <v>14256</v>
      </c>
      <c r="M5607">
        <v>914788</v>
      </c>
      <c r="N5607">
        <v>238260</v>
      </c>
      <c r="O5607">
        <v>61366</v>
      </c>
      <c r="P5607">
        <v>166502</v>
      </c>
      <c r="Q5607" t="s">
        <v>93</v>
      </c>
      <c r="R5607">
        <v>569718</v>
      </c>
    </row>
    <row r="5608" spans="1:18" x14ac:dyDescent="0.25">
      <c r="A5608" t="s">
        <v>449</v>
      </c>
      <c r="B5608" t="s">
        <v>450</v>
      </c>
      <c r="C5608" t="s">
        <v>85</v>
      </c>
      <c r="D5608">
        <v>96</v>
      </c>
      <c r="E5608" t="s">
        <v>86</v>
      </c>
      <c r="F5608" t="s">
        <v>87</v>
      </c>
      <c r="G5608" t="s">
        <v>88</v>
      </c>
      <c r="H5608" t="s">
        <v>89</v>
      </c>
      <c r="I5608" t="s">
        <v>190</v>
      </c>
      <c r="J5608" t="s">
        <v>91</v>
      </c>
      <c r="K5608" t="s">
        <v>191</v>
      </c>
      <c r="L5608">
        <v>4500</v>
      </c>
      <c r="M5608">
        <v>914788</v>
      </c>
      <c r="N5608">
        <v>238260</v>
      </c>
      <c r="O5608">
        <v>61366</v>
      </c>
      <c r="P5608">
        <v>166502</v>
      </c>
      <c r="Q5608" t="s">
        <v>93</v>
      </c>
      <c r="R5608">
        <v>569718</v>
      </c>
    </row>
    <row r="5609" spans="1:18" x14ac:dyDescent="0.25">
      <c r="A5609" t="s">
        <v>449</v>
      </c>
      <c r="B5609" t="s">
        <v>450</v>
      </c>
      <c r="C5609" t="s">
        <v>85</v>
      </c>
      <c r="D5609">
        <v>96</v>
      </c>
      <c r="E5609" t="s">
        <v>86</v>
      </c>
      <c r="F5609" t="s">
        <v>87</v>
      </c>
      <c r="G5609" t="s">
        <v>88</v>
      </c>
      <c r="H5609" t="s">
        <v>89</v>
      </c>
      <c r="I5609" t="s">
        <v>190</v>
      </c>
      <c r="J5609" t="s">
        <v>91</v>
      </c>
      <c r="K5609" t="s">
        <v>191</v>
      </c>
      <c r="L5609">
        <v>350</v>
      </c>
      <c r="M5609">
        <v>914788</v>
      </c>
      <c r="N5609">
        <v>238260</v>
      </c>
      <c r="O5609">
        <v>61366</v>
      </c>
      <c r="P5609">
        <v>166502</v>
      </c>
      <c r="Q5609" t="s">
        <v>93</v>
      </c>
      <c r="R5609">
        <v>569718</v>
      </c>
    </row>
    <row r="5610" spans="1:18" x14ac:dyDescent="0.25">
      <c r="A5610" t="s">
        <v>449</v>
      </c>
      <c r="B5610" t="s">
        <v>450</v>
      </c>
      <c r="C5610" t="s">
        <v>85</v>
      </c>
      <c r="D5610">
        <v>96</v>
      </c>
      <c r="E5610" t="s">
        <v>86</v>
      </c>
      <c r="F5610" t="s">
        <v>87</v>
      </c>
      <c r="G5610" t="s">
        <v>88</v>
      </c>
      <c r="H5610" t="s">
        <v>89</v>
      </c>
      <c r="I5610" t="s">
        <v>190</v>
      </c>
      <c r="J5610" t="s">
        <v>91</v>
      </c>
      <c r="K5610" t="s">
        <v>191</v>
      </c>
      <c r="L5610">
        <v>9000</v>
      </c>
      <c r="M5610">
        <v>914788</v>
      </c>
      <c r="N5610">
        <v>238260</v>
      </c>
      <c r="O5610">
        <v>61366</v>
      </c>
      <c r="P5610">
        <v>166502</v>
      </c>
      <c r="Q5610" t="s">
        <v>93</v>
      </c>
      <c r="R5610">
        <v>569718</v>
      </c>
    </row>
    <row r="5611" spans="1:18" x14ac:dyDescent="0.25">
      <c r="A5611" t="s">
        <v>449</v>
      </c>
      <c r="B5611" t="s">
        <v>450</v>
      </c>
      <c r="C5611" t="s">
        <v>85</v>
      </c>
      <c r="D5611">
        <v>96</v>
      </c>
      <c r="E5611" t="s">
        <v>86</v>
      </c>
      <c r="F5611" t="s">
        <v>87</v>
      </c>
      <c r="G5611" t="s">
        <v>88</v>
      </c>
      <c r="H5611" t="s">
        <v>89</v>
      </c>
      <c r="I5611" t="s">
        <v>190</v>
      </c>
      <c r="J5611" t="s">
        <v>91</v>
      </c>
      <c r="K5611" t="s">
        <v>191</v>
      </c>
      <c r="L5611">
        <v>1100</v>
      </c>
      <c r="M5611">
        <v>914788</v>
      </c>
      <c r="N5611">
        <v>238260</v>
      </c>
      <c r="O5611">
        <v>61366</v>
      </c>
      <c r="P5611">
        <v>166502</v>
      </c>
      <c r="Q5611" t="s">
        <v>93</v>
      </c>
      <c r="R5611">
        <v>569718</v>
      </c>
    </row>
    <row r="5612" spans="1:18" x14ac:dyDescent="0.25">
      <c r="A5612" t="s">
        <v>449</v>
      </c>
      <c r="B5612" t="s">
        <v>450</v>
      </c>
      <c r="C5612" t="s">
        <v>85</v>
      </c>
      <c r="D5612">
        <v>96</v>
      </c>
      <c r="E5612" t="s">
        <v>86</v>
      </c>
      <c r="F5612" t="s">
        <v>87</v>
      </c>
      <c r="G5612" t="s">
        <v>88</v>
      </c>
      <c r="H5612" t="s">
        <v>89</v>
      </c>
      <c r="I5612" t="s">
        <v>190</v>
      </c>
      <c r="J5612" t="s">
        <v>91</v>
      </c>
      <c r="K5612" t="s">
        <v>191</v>
      </c>
      <c r="L5612">
        <v>1000</v>
      </c>
      <c r="M5612">
        <v>914788</v>
      </c>
      <c r="N5612">
        <v>238260</v>
      </c>
      <c r="O5612">
        <v>61366</v>
      </c>
      <c r="P5612">
        <v>166502</v>
      </c>
      <c r="Q5612" t="s">
        <v>93</v>
      </c>
      <c r="R5612">
        <v>569718</v>
      </c>
    </row>
    <row r="5613" spans="1:18" x14ac:dyDescent="0.25">
      <c r="A5613" t="s">
        <v>449</v>
      </c>
      <c r="B5613" t="s">
        <v>450</v>
      </c>
      <c r="C5613" t="s">
        <v>85</v>
      </c>
      <c r="D5613">
        <v>96</v>
      </c>
      <c r="E5613" t="s">
        <v>86</v>
      </c>
      <c r="F5613" t="s">
        <v>87</v>
      </c>
      <c r="G5613" t="s">
        <v>88</v>
      </c>
      <c r="H5613" t="s">
        <v>89</v>
      </c>
      <c r="I5613" t="s">
        <v>190</v>
      </c>
      <c r="J5613" t="s">
        <v>91</v>
      </c>
      <c r="K5613" t="s">
        <v>191</v>
      </c>
      <c r="L5613">
        <v>8400</v>
      </c>
      <c r="M5613">
        <v>914788</v>
      </c>
      <c r="N5613">
        <v>238260</v>
      </c>
      <c r="O5613">
        <v>61366</v>
      </c>
      <c r="P5613">
        <v>166502</v>
      </c>
      <c r="Q5613" t="s">
        <v>93</v>
      </c>
      <c r="R5613">
        <v>569718</v>
      </c>
    </row>
    <row r="5614" spans="1:18" x14ac:dyDescent="0.25">
      <c r="A5614" t="s">
        <v>449</v>
      </c>
      <c r="B5614" t="s">
        <v>450</v>
      </c>
      <c r="C5614" t="s">
        <v>85</v>
      </c>
      <c r="D5614">
        <v>96</v>
      </c>
      <c r="E5614" t="s">
        <v>86</v>
      </c>
      <c r="F5614" t="s">
        <v>87</v>
      </c>
      <c r="G5614" t="s">
        <v>88</v>
      </c>
      <c r="H5614" t="s">
        <v>89</v>
      </c>
      <c r="I5614" t="s">
        <v>190</v>
      </c>
      <c r="J5614" t="s">
        <v>91</v>
      </c>
      <c r="K5614" t="s">
        <v>191</v>
      </c>
      <c r="L5614">
        <v>500</v>
      </c>
      <c r="M5614">
        <v>914788</v>
      </c>
      <c r="N5614">
        <v>238260</v>
      </c>
      <c r="O5614">
        <v>61366</v>
      </c>
      <c r="P5614">
        <v>166502</v>
      </c>
      <c r="Q5614" t="s">
        <v>93</v>
      </c>
      <c r="R5614">
        <v>569718</v>
      </c>
    </row>
    <row r="5615" spans="1:18" x14ac:dyDescent="0.25">
      <c r="A5615" t="s">
        <v>449</v>
      </c>
      <c r="B5615" t="s">
        <v>450</v>
      </c>
      <c r="C5615" t="s">
        <v>85</v>
      </c>
      <c r="D5615">
        <v>96</v>
      </c>
      <c r="E5615" t="s">
        <v>86</v>
      </c>
      <c r="F5615" t="s">
        <v>87</v>
      </c>
      <c r="G5615" t="s">
        <v>88</v>
      </c>
      <c r="H5615" t="s">
        <v>89</v>
      </c>
      <c r="I5615" t="s">
        <v>190</v>
      </c>
      <c r="J5615" t="s">
        <v>91</v>
      </c>
      <c r="K5615" t="s">
        <v>191</v>
      </c>
      <c r="L5615">
        <v>4000</v>
      </c>
      <c r="M5615">
        <v>914788</v>
      </c>
      <c r="N5615">
        <v>238260</v>
      </c>
      <c r="O5615">
        <v>61366</v>
      </c>
      <c r="P5615">
        <v>166502</v>
      </c>
      <c r="Q5615" t="s">
        <v>93</v>
      </c>
      <c r="R5615">
        <v>569718</v>
      </c>
    </row>
    <row r="5616" spans="1:18" x14ac:dyDescent="0.25">
      <c r="A5616" t="s">
        <v>449</v>
      </c>
      <c r="B5616" t="s">
        <v>450</v>
      </c>
      <c r="C5616" t="s">
        <v>85</v>
      </c>
      <c r="D5616">
        <v>96</v>
      </c>
      <c r="E5616" t="s">
        <v>86</v>
      </c>
      <c r="F5616" t="s">
        <v>87</v>
      </c>
      <c r="G5616" t="s">
        <v>88</v>
      </c>
      <c r="H5616" t="s">
        <v>89</v>
      </c>
      <c r="I5616" t="s">
        <v>190</v>
      </c>
      <c r="J5616" t="s">
        <v>91</v>
      </c>
      <c r="K5616" t="s">
        <v>191</v>
      </c>
      <c r="L5616">
        <v>500</v>
      </c>
      <c r="M5616">
        <v>914788</v>
      </c>
      <c r="N5616">
        <v>238260</v>
      </c>
      <c r="O5616">
        <v>61366</v>
      </c>
      <c r="P5616">
        <v>166502</v>
      </c>
      <c r="Q5616" t="s">
        <v>93</v>
      </c>
      <c r="R5616">
        <v>569718</v>
      </c>
    </row>
    <row r="5617" spans="1:18" x14ac:dyDescent="0.25">
      <c r="A5617" t="s">
        <v>449</v>
      </c>
      <c r="B5617" t="s">
        <v>450</v>
      </c>
      <c r="C5617" t="s">
        <v>85</v>
      </c>
      <c r="D5617">
        <v>96</v>
      </c>
      <c r="E5617" t="s">
        <v>86</v>
      </c>
      <c r="F5617" t="s">
        <v>87</v>
      </c>
      <c r="G5617" t="s">
        <v>88</v>
      </c>
      <c r="H5617" t="s">
        <v>89</v>
      </c>
      <c r="I5617" t="s">
        <v>190</v>
      </c>
      <c r="J5617" t="s">
        <v>91</v>
      </c>
      <c r="K5617" t="s">
        <v>191</v>
      </c>
      <c r="L5617">
        <v>4500</v>
      </c>
      <c r="M5617">
        <v>914788</v>
      </c>
      <c r="N5617">
        <v>238260</v>
      </c>
      <c r="O5617">
        <v>61366</v>
      </c>
      <c r="P5617">
        <v>166502</v>
      </c>
      <c r="Q5617" t="s">
        <v>93</v>
      </c>
      <c r="R5617">
        <v>569718</v>
      </c>
    </row>
    <row r="5618" spans="1:18" x14ac:dyDescent="0.25">
      <c r="A5618" t="s">
        <v>449</v>
      </c>
      <c r="B5618" t="s">
        <v>450</v>
      </c>
      <c r="C5618" t="s">
        <v>85</v>
      </c>
      <c r="D5618">
        <v>96</v>
      </c>
      <c r="E5618" t="s">
        <v>86</v>
      </c>
      <c r="F5618" t="s">
        <v>87</v>
      </c>
      <c r="G5618" t="s">
        <v>88</v>
      </c>
      <c r="H5618" t="s">
        <v>89</v>
      </c>
      <c r="I5618" t="s">
        <v>190</v>
      </c>
      <c r="J5618" t="s">
        <v>91</v>
      </c>
      <c r="K5618" t="s">
        <v>191</v>
      </c>
      <c r="L5618">
        <v>1000</v>
      </c>
      <c r="M5618">
        <v>914788</v>
      </c>
      <c r="N5618">
        <v>238260</v>
      </c>
      <c r="O5618">
        <v>61366</v>
      </c>
      <c r="P5618">
        <v>166502</v>
      </c>
      <c r="Q5618" t="s">
        <v>93</v>
      </c>
      <c r="R5618">
        <v>569718</v>
      </c>
    </row>
    <row r="5619" spans="1:18" x14ac:dyDescent="0.25">
      <c r="A5619" t="s">
        <v>449</v>
      </c>
      <c r="B5619" t="s">
        <v>450</v>
      </c>
      <c r="C5619" t="s">
        <v>85</v>
      </c>
      <c r="D5619">
        <v>96</v>
      </c>
      <c r="E5619" t="s">
        <v>86</v>
      </c>
      <c r="F5619" t="s">
        <v>87</v>
      </c>
      <c r="G5619" t="s">
        <v>88</v>
      </c>
      <c r="H5619" t="s">
        <v>89</v>
      </c>
      <c r="I5619" t="s">
        <v>190</v>
      </c>
      <c r="J5619" t="s">
        <v>91</v>
      </c>
      <c r="K5619" t="s">
        <v>191</v>
      </c>
      <c r="L5619">
        <v>500</v>
      </c>
      <c r="M5619">
        <v>914788</v>
      </c>
      <c r="N5619">
        <v>238260</v>
      </c>
      <c r="O5619">
        <v>61366</v>
      </c>
      <c r="P5619">
        <v>166502</v>
      </c>
      <c r="Q5619" t="s">
        <v>93</v>
      </c>
      <c r="R5619">
        <v>569718</v>
      </c>
    </row>
    <row r="5620" spans="1:18" x14ac:dyDescent="0.25">
      <c r="A5620" t="s">
        <v>449</v>
      </c>
      <c r="B5620" t="s">
        <v>450</v>
      </c>
      <c r="C5620" t="s">
        <v>85</v>
      </c>
      <c r="D5620">
        <v>96</v>
      </c>
      <c r="E5620" t="s">
        <v>86</v>
      </c>
      <c r="F5620" t="s">
        <v>87</v>
      </c>
      <c r="G5620" t="s">
        <v>88</v>
      </c>
      <c r="H5620" t="s">
        <v>89</v>
      </c>
      <c r="I5620" t="s">
        <v>190</v>
      </c>
      <c r="J5620" t="s">
        <v>91</v>
      </c>
      <c r="K5620" t="s">
        <v>191</v>
      </c>
      <c r="L5620">
        <v>10500</v>
      </c>
      <c r="M5620">
        <v>914788</v>
      </c>
      <c r="N5620">
        <v>238260</v>
      </c>
      <c r="O5620">
        <v>61366</v>
      </c>
      <c r="P5620">
        <v>166502</v>
      </c>
      <c r="Q5620" t="s">
        <v>93</v>
      </c>
      <c r="R5620">
        <v>569718</v>
      </c>
    </row>
    <row r="5621" spans="1:18" x14ac:dyDescent="0.25">
      <c r="A5621" t="s">
        <v>449</v>
      </c>
      <c r="B5621" t="s">
        <v>450</v>
      </c>
      <c r="C5621" t="s">
        <v>85</v>
      </c>
      <c r="D5621">
        <v>96</v>
      </c>
      <c r="E5621" t="s">
        <v>86</v>
      </c>
      <c r="F5621" t="s">
        <v>87</v>
      </c>
      <c r="G5621" t="s">
        <v>88</v>
      </c>
      <c r="H5621" t="s">
        <v>89</v>
      </c>
      <c r="I5621" t="s">
        <v>190</v>
      </c>
      <c r="J5621" t="s">
        <v>91</v>
      </c>
      <c r="K5621" t="s">
        <v>191</v>
      </c>
      <c r="L5621">
        <v>1500</v>
      </c>
      <c r="M5621">
        <v>914788</v>
      </c>
      <c r="N5621">
        <v>238260</v>
      </c>
      <c r="O5621">
        <v>61366</v>
      </c>
      <c r="P5621">
        <v>166502</v>
      </c>
      <c r="Q5621" t="s">
        <v>93</v>
      </c>
      <c r="R5621">
        <v>569718</v>
      </c>
    </row>
    <row r="5622" spans="1:18" x14ac:dyDescent="0.25">
      <c r="A5622" t="s">
        <v>449</v>
      </c>
      <c r="B5622" t="s">
        <v>450</v>
      </c>
      <c r="C5622" t="s">
        <v>85</v>
      </c>
      <c r="D5622">
        <v>96</v>
      </c>
      <c r="E5622" t="s">
        <v>86</v>
      </c>
      <c r="F5622" t="s">
        <v>87</v>
      </c>
      <c r="G5622" t="s">
        <v>88</v>
      </c>
      <c r="H5622" t="s">
        <v>89</v>
      </c>
      <c r="I5622" t="s">
        <v>190</v>
      </c>
      <c r="J5622" t="s">
        <v>91</v>
      </c>
      <c r="K5622" t="s">
        <v>191</v>
      </c>
      <c r="L5622">
        <v>500</v>
      </c>
      <c r="M5622">
        <v>914788</v>
      </c>
      <c r="N5622">
        <v>238260</v>
      </c>
      <c r="O5622">
        <v>61366</v>
      </c>
      <c r="P5622">
        <v>166502</v>
      </c>
      <c r="Q5622" t="s">
        <v>93</v>
      </c>
      <c r="R5622">
        <v>569718</v>
      </c>
    </row>
    <row r="5623" spans="1:18" x14ac:dyDescent="0.25">
      <c r="A5623" t="s">
        <v>449</v>
      </c>
      <c r="B5623" t="s">
        <v>450</v>
      </c>
      <c r="C5623" t="s">
        <v>85</v>
      </c>
      <c r="D5623">
        <v>96</v>
      </c>
      <c r="E5623" t="s">
        <v>86</v>
      </c>
      <c r="F5623" t="s">
        <v>87</v>
      </c>
      <c r="G5623" t="s">
        <v>88</v>
      </c>
      <c r="H5623" t="s">
        <v>89</v>
      </c>
      <c r="I5623" t="s">
        <v>190</v>
      </c>
      <c r="J5623" t="s">
        <v>91</v>
      </c>
      <c r="K5623" t="s">
        <v>191</v>
      </c>
      <c r="L5623">
        <v>1000</v>
      </c>
      <c r="M5623">
        <v>914788</v>
      </c>
      <c r="N5623">
        <v>238260</v>
      </c>
      <c r="O5623">
        <v>61366</v>
      </c>
      <c r="P5623">
        <v>166502</v>
      </c>
      <c r="Q5623" t="s">
        <v>93</v>
      </c>
      <c r="R5623">
        <v>569718</v>
      </c>
    </row>
    <row r="5624" spans="1:18" x14ac:dyDescent="0.25">
      <c r="A5624" t="s">
        <v>449</v>
      </c>
      <c r="B5624" t="s">
        <v>450</v>
      </c>
      <c r="C5624" t="s">
        <v>85</v>
      </c>
      <c r="D5624">
        <v>96</v>
      </c>
      <c r="E5624" t="s">
        <v>86</v>
      </c>
      <c r="F5624" t="s">
        <v>87</v>
      </c>
      <c r="G5624" t="s">
        <v>88</v>
      </c>
      <c r="H5624" t="s">
        <v>89</v>
      </c>
      <c r="I5624" t="s">
        <v>190</v>
      </c>
      <c r="J5624" t="s">
        <v>91</v>
      </c>
      <c r="K5624" t="s">
        <v>191</v>
      </c>
      <c r="L5624">
        <v>1000</v>
      </c>
      <c r="M5624">
        <v>914788</v>
      </c>
      <c r="N5624">
        <v>238260</v>
      </c>
      <c r="O5624">
        <v>61366</v>
      </c>
      <c r="P5624">
        <v>166502</v>
      </c>
      <c r="Q5624" t="s">
        <v>93</v>
      </c>
      <c r="R5624">
        <v>569718</v>
      </c>
    </row>
    <row r="5625" spans="1:18" x14ac:dyDescent="0.25">
      <c r="A5625" t="s">
        <v>449</v>
      </c>
      <c r="B5625" t="s">
        <v>450</v>
      </c>
      <c r="C5625" t="s">
        <v>85</v>
      </c>
      <c r="D5625">
        <v>96</v>
      </c>
      <c r="E5625" t="s">
        <v>86</v>
      </c>
      <c r="F5625" t="s">
        <v>87</v>
      </c>
      <c r="G5625" t="s">
        <v>88</v>
      </c>
      <c r="H5625" t="s">
        <v>89</v>
      </c>
      <c r="I5625" t="s">
        <v>208</v>
      </c>
      <c r="J5625" t="s">
        <v>91</v>
      </c>
      <c r="K5625" t="s">
        <v>209</v>
      </c>
      <c r="L5625">
        <v>2772</v>
      </c>
      <c r="M5625">
        <v>914788</v>
      </c>
      <c r="N5625">
        <v>238260</v>
      </c>
      <c r="O5625">
        <v>61366</v>
      </c>
      <c r="P5625">
        <v>166502</v>
      </c>
      <c r="Q5625" t="s">
        <v>93</v>
      </c>
      <c r="R5625">
        <v>569718</v>
      </c>
    </row>
    <row r="5626" spans="1:18" x14ac:dyDescent="0.25">
      <c r="A5626" t="s">
        <v>449</v>
      </c>
      <c r="B5626" t="s">
        <v>450</v>
      </c>
      <c r="C5626" t="s">
        <v>85</v>
      </c>
      <c r="D5626">
        <v>96</v>
      </c>
      <c r="E5626" t="s">
        <v>86</v>
      </c>
      <c r="F5626" t="s">
        <v>87</v>
      </c>
      <c r="G5626" t="s">
        <v>88</v>
      </c>
      <c r="H5626" t="s">
        <v>89</v>
      </c>
      <c r="I5626" t="s">
        <v>128</v>
      </c>
      <c r="J5626" t="s">
        <v>91</v>
      </c>
      <c r="K5626" t="s">
        <v>129</v>
      </c>
      <c r="L5626">
        <v>-1200</v>
      </c>
      <c r="M5626">
        <v>914788</v>
      </c>
      <c r="N5626">
        <v>238260</v>
      </c>
      <c r="O5626">
        <v>61366</v>
      </c>
      <c r="P5626">
        <v>166502</v>
      </c>
      <c r="Q5626" t="s">
        <v>93</v>
      </c>
      <c r="R5626">
        <v>569718</v>
      </c>
    </row>
    <row r="5627" spans="1:18" x14ac:dyDescent="0.25">
      <c r="A5627" t="s">
        <v>449</v>
      </c>
      <c r="B5627" t="s">
        <v>450</v>
      </c>
      <c r="C5627" t="s">
        <v>85</v>
      </c>
      <c r="D5627">
        <v>96</v>
      </c>
      <c r="E5627" t="s">
        <v>86</v>
      </c>
      <c r="F5627" t="s">
        <v>87</v>
      </c>
      <c r="G5627" t="s">
        <v>88</v>
      </c>
      <c r="H5627" t="s">
        <v>89</v>
      </c>
      <c r="I5627" t="s">
        <v>226</v>
      </c>
      <c r="J5627" t="s">
        <v>91</v>
      </c>
      <c r="K5627" t="s">
        <v>227</v>
      </c>
      <c r="L5627">
        <v>120</v>
      </c>
      <c r="M5627">
        <v>914788</v>
      </c>
      <c r="N5627">
        <v>238260</v>
      </c>
      <c r="O5627">
        <v>61366</v>
      </c>
      <c r="P5627">
        <v>166502</v>
      </c>
      <c r="Q5627" t="s">
        <v>93</v>
      </c>
      <c r="R5627">
        <v>569718</v>
      </c>
    </row>
    <row r="5628" spans="1:18" x14ac:dyDescent="0.25">
      <c r="A5628" t="s">
        <v>449</v>
      </c>
      <c r="B5628" t="s">
        <v>450</v>
      </c>
      <c r="C5628" t="s">
        <v>85</v>
      </c>
      <c r="D5628">
        <v>96</v>
      </c>
      <c r="E5628" t="s">
        <v>86</v>
      </c>
      <c r="F5628" t="s">
        <v>87</v>
      </c>
      <c r="G5628" t="s">
        <v>88</v>
      </c>
      <c r="H5628" t="s">
        <v>89</v>
      </c>
      <c r="I5628" t="s">
        <v>200</v>
      </c>
      <c r="J5628" t="s">
        <v>91</v>
      </c>
      <c r="K5628" t="s">
        <v>201</v>
      </c>
      <c r="L5628">
        <v>4123</v>
      </c>
      <c r="M5628">
        <v>914788</v>
      </c>
      <c r="N5628">
        <v>238260</v>
      </c>
      <c r="O5628">
        <v>61366</v>
      </c>
      <c r="P5628">
        <v>166502</v>
      </c>
      <c r="Q5628" t="s">
        <v>93</v>
      </c>
      <c r="R5628">
        <v>569718</v>
      </c>
    </row>
    <row r="5629" spans="1:18" x14ac:dyDescent="0.25">
      <c r="A5629" t="s">
        <v>449</v>
      </c>
      <c r="B5629" t="s">
        <v>450</v>
      </c>
      <c r="C5629" t="s">
        <v>85</v>
      </c>
      <c r="D5629">
        <v>96</v>
      </c>
      <c r="E5629" t="s">
        <v>86</v>
      </c>
      <c r="F5629" t="s">
        <v>87</v>
      </c>
      <c r="G5629" t="s">
        <v>88</v>
      </c>
      <c r="H5629" t="s">
        <v>89</v>
      </c>
      <c r="I5629" t="s">
        <v>208</v>
      </c>
      <c r="J5629" t="s">
        <v>91</v>
      </c>
      <c r="K5629" t="s">
        <v>209</v>
      </c>
      <c r="L5629">
        <v>840</v>
      </c>
      <c r="M5629">
        <v>914788</v>
      </c>
      <c r="N5629">
        <v>238260</v>
      </c>
      <c r="O5629">
        <v>61366</v>
      </c>
      <c r="P5629">
        <v>166502</v>
      </c>
      <c r="Q5629" t="s">
        <v>93</v>
      </c>
      <c r="R5629">
        <v>569718</v>
      </c>
    </row>
    <row r="5630" spans="1:18" x14ac:dyDescent="0.25">
      <c r="A5630" t="s">
        <v>449</v>
      </c>
      <c r="B5630" t="s">
        <v>450</v>
      </c>
      <c r="C5630" t="s">
        <v>85</v>
      </c>
      <c r="D5630">
        <v>96</v>
      </c>
      <c r="E5630" t="s">
        <v>86</v>
      </c>
      <c r="F5630" t="s">
        <v>87</v>
      </c>
      <c r="G5630" t="s">
        <v>88</v>
      </c>
      <c r="H5630" t="s">
        <v>89</v>
      </c>
      <c r="I5630" t="s">
        <v>136</v>
      </c>
      <c r="J5630" t="s">
        <v>91</v>
      </c>
      <c r="K5630" t="s">
        <v>137</v>
      </c>
      <c r="L5630">
        <v>2750</v>
      </c>
      <c r="M5630">
        <v>914788</v>
      </c>
      <c r="N5630">
        <v>238260</v>
      </c>
      <c r="O5630">
        <v>61366</v>
      </c>
      <c r="P5630">
        <v>166502</v>
      </c>
      <c r="Q5630" t="s">
        <v>93</v>
      </c>
      <c r="R5630">
        <v>569718</v>
      </c>
    </row>
    <row r="5631" spans="1:18" x14ac:dyDescent="0.25">
      <c r="A5631" t="s">
        <v>449</v>
      </c>
      <c r="B5631" t="s">
        <v>450</v>
      </c>
      <c r="C5631" t="s">
        <v>85</v>
      </c>
      <c r="D5631">
        <v>96</v>
      </c>
      <c r="E5631" t="s">
        <v>86</v>
      </c>
      <c r="F5631" t="s">
        <v>87</v>
      </c>
      <c r="G5631" t="s">
        <v>88</v>
      </c>
      <c r="H5631" t="s">
        <v>89</v>
      </c>
      <c r="I5631" t="s">
        <v>194</v>
      </c>
      <c r="J5631" t="s">
        <v>91</v>
      </c>
      <c r="K5631" t="s">
        <v>195</v>
      </c>
      <c r="L5631">
        <v>7104</v>
      </c>
      <c r="M5631">
        <v>914788</v>
      </c>
      <c r="N5631">
        <v>238260</v>
      </c>
      <c r="O5631">
        <v>61366</v>
      </c>
      <c r="P5631">
        <v>166502</v>
      </c>
      <c r="Q5631" t="s">
        <v>93</v>
      </c>
      <c r="R5631">
        <v>569718</v>
      </c>
    </row>
    <row r="5632" spans="1:18" x14ac:dyDescent="0.25">
      <c r="A5632" t="s">
        <v>449</v>
      </c>
      <c r="B5632" t="s">
        <v>450</v>
      </c>
      <c r="C5632" t="s">
        <v>85</v>
      </c>
      <c r="D5632">
        <v>96</v>
      </c>
      <c r="E5632" t="s">
        <v>86</v>
      </c>
      <c r="F5632" t="s">
        <v>87</v>
      </c>
      <c r="G5632" t="s">
        <v>88</v>
      </c>
      <c r="H5632" t="s">
        <v>89</v>
      </c>
      <c r="I5632" t="s">
        <v>194</v>
      </c>
      <c r="J5632" t="s">
        <v>91</v>
      </c>
      <c r="K5632" t="s">
        <v>195</v>
      </c>
      <c r="L5632">
        <v>8172</v>
      </c>
      <c r="M5632">
        <v>914788</v>
      </c>
      <c r="N5632">
        <v>238260</v>
      </c>
      <c r="O5632">
        <v>61366</v>
      </c>
      <c r="P5632">
        <v>166502</v>
      </c>
      <c r="Q5632" t="s">
        <v>93</v>
      </c>
      <c r="R5632">
        <v>569718</v>
      </c>
    </row>
    <row r="5633" spans="1:18" x14ac:dyDescent="0.25">
      <c r="A5633" t="s">
        <v>449</v>
      </c>
      <c r="B5633" t="s">
        <v>450</v>
      </c>
      <c r="C5633" t="s">
        <v>85</v>
      </c>
      <c r="D5633">
        <v>96</v>
      </c>
      <c r="E5633" t="s">
        <v>86</v>
      </c>
      <c r="F5633" t="s">
        <v>87</v>
      </c>
      <c r="G5633" t="s">
        <v>88</v>
      </c>
      <c r="H5633" t="s">
        <v>89</v>
      </c>
      <c r="I5633" t="s">
        <v>200</v>
      </c>
      <c r="J5633" t="s">
        <v>91</v>
      </c>
      <c r="K5633" t="s">
        <v>201</v>
      </c>
      <c r="L5633">
        <v>24458</v>
      </c>
      <c r="M5633">
        <v>914788</v>
      </c>
      <c r="N5633">
        <v>238260</v>
      </c>
      <c r="O5633">
        <v>61366</v>
      </c>
      <c r="P5633">
        <v>166502</v>
      </c>
      <c r="Q5633" t="s">
        <v>93</v>
      </c>
      <c r="R5633">
        <v>569718</v>
      </c>
    </row>
    <row r="5634" spans="1:18" x14ac:dyDescent="0.25">
      <c r="A5634" t="s">
        <v>449</v>
      </c>
      <c r="B5634" t="s">
        <v>450</v>
      </c>
      <c r="C5634" t="s">
        <v>85</v>
      </c>
      <c r="D5634">
        <v>96</v>
      </c>
      <c r="E5634" t="s">
        <v>86</v>
      </c>
      <c r="F5634" t="s">
        <v>87</v>
      </c>
      <c r="G5634" t="s">
        <v>88</v>
      </c>
      <c r="H5634" t="s">
        <v>89</v>
      </c>
      <c r="I5634" t="s">
        <v>196</v>
      </c>
      <c r="J5634" t="s">
        <v>91</v>
      </c>
      <c r="K5634" t="s">
        <v>197</v>
      </c>
      <c r="L5634">
        <v>31673</v>
      </c>
      <c r="M5634">
        <v>914788</v>
      </c>
      <c r="N5634">
        <v>238260</v>
      </c>
      <c r="O5634">
        <v>61366</v>
      </c>
      <c r="P5634">
        <v>166502</v>
      </c>
      <c r="Q5634" t="s">
        <v>93</v>
      </c>
      <c r="R5634">
        <v>569718</v>
      </c>
    </row>
    <row r="5635" spans="1:18" x14ac:dyDescent="0.25">
      <c r="A5635" t="s">
        <v>449</v>
      </c>
      <c r="B5635" t="s">
        <v>450</v>
      </c>
      <c r="C5635" t="s">
        <v>85</v>
      </c>
      <c r="D5635">
        <v>96</v>
      </c>
      <c r="E5635" t="s">
        <v>86</v>
      </c>
      <c r="F5635" t="s">
        <v>87</v>
      </c>
      <c r="G5635" t="s">
        <v>88</v>
      </c>
      <c r="H5635" t="s">
        <v>89</v>
      </c>
      <c r="I5635" t="s">
        <v>208</v>
      </c>
      <c r="J5635" t="s">
        <v>91</v>
      </c>
      <c r="K5635" t="s">
        <v>209</v>
      </c>
      <c r="L5635">
        <v>732</v>
      </c>
      <c r="M5635">
        <v>914788</v>
      </c>
      <c r="N5635">
        <v>238260</v>
      </c>
      <c r="O5635">
        <v>61366</v>
      </c>
      <c r="P5635">
        <v>166502</v>
      </c>
      <c r="Q5635" t="s">
        <v>93</v>
      </c>
      <c r="R5635">
        <v>569718</v>
      </c>
    </row>
    <row r="5636" spans="1:18" x14ac:dyDescent="0.25">
      <c r="A5636" t="s">
        <v>449</v>
      </c>
      <c r="B5636" t="s">
        <v>450</v>
      </c>
      <c r="C5636" t="s">
        <v>85</v>
      </c>
      <c r="D5636">
        <v>96</v>
      </c>
      <c r="E5636" t="s">
        <v>86</v>
      </c>
      <c r="F5636" t="s">
        <v>87</v>
      </c>
      <c r="G5636" t="s">
        <v>88</v>
      </c>
      <c r="H5636" t="s">
        <v>89</v>
      </c>
      <c r="I5636" t="s">
        <v>208</v>
      </c>
      <c r="J5636" t="s">
        <v>91</v>
      </c>
      <c r="K5636" t="s">
        <v>209</v>
      </c>
      <c r="L5636">
        <v>2800</v>
      </c>
      <c r="M5636">
        <v>914788</v>
      </c>
      <c r="N5636">
        <v>238260</v>
      </c>
      <c r="O5636">
        <v>61366</v>
      </c>
      <c r="P5636">
        <v>166502</v>
      </c>
      <c r="Q5636" t="s">
        <v>93</v>
      </c>
      <c r="R5636">
        <v>569718</v>
      </c>
    </row>
    <row r="5637" spans="1:18" x14ac:dyDescent="0.25">
      <c r="A5637" t="s">
        <v>449</v>
      </c>
      <c r="B5637" t="s">
        <v>450</v>
      </c>
      <c r="C5637" t="s">
        <v>85</v>
      </c>
      <c r="D5637">
        <v>96</v>
      </c>
      <c r="E5637" t="s">
        <v>86</v>
      </c>
      <c r="F5637" t="s">
        <v>87</v>
      </c>
      <c r="G5637" t="s">
        <v>88</v>
      </c>
      <c r="H5637" t="s">
        <v>89</v>
      </c>
      <c r="I5637" t="s">
        <v>216</v>
      </c>
      <c r="J5637" t="s">
        <v>91</v>
      </c>
      <c r="K5637" t="s">
        <v>217</v>
      </c>
      <c r="L5637">
        <v>3480</v>
      </c>
      <c r="M5637">
        <v>914788</v>
      </c>
      <c r="N5637">
        <v>238260</v>
      </c>
      <c r="O5637">
        <v>61366</v>
      </c>
      <c r="P5637">
        <v>166502</v>
      </c>
      <c r="Q5637" t="s">
        <v>93</v>
      </c>
      <c r="R5637">
        <v>569718</v>
      </c>
    </row>
    <row r="5638" spans="1:18" x14ac:dyDescent="0.25">
      <c r="A5638" t="s">
        <v>449</v>
      </c>
      <c r="B5638" t="s">
        <v>450</v>
      </c>
      <c r="C5638" t="s">
        <v>85</v>
      </c>
      <c r="D5638">
        <v>96</v>
      </c>
      <c r="E5638" t="s">
        <v>86</v>
      </c>
      <c r="F5638" t="s">
        <v>87</v>
      </c>
      <c r="G5638" t="s">
        <v>88</v>
      </c>
      <c r="H5638" t="s">
        <v>89</v>
      </c>
      <c r="I5638" t="s">
        <v>136</v>
      </c>
      <c r="J5638" t="s">
        <v>91</v>
      </c>
      <c r="K5638" t="s">
        <v>137</v>
      </c>
      <c r="L5638">
        <v>700</v>
      </c>
      <c r="M5638">
        <v>914788</v>
      </c>
      <c r="N5638">
        <v>238260</v>
      </c>
      <c r="O5638">
        <v>61366</v>
      </c>
      <c r="P5638">
        <v>166502</v>
      </c>
      <c r="Q5638" t="s">
        <v>93</v>
      </c>
      <c r="R5638">
        <v>569718</v>
      </c>
    </row>
    <row r="5639" spans="1:18" x14ac:dyDescent="0.25">
      <c r="A5639" t="s">
        <v>449</v>
      </c>
      <c r="B5639" t="s">
        <v>450</v>
      </c>
      <c r="C5639" t="s">
        <v>85</v>
      </c>
      <c r="D5639">
        <v>96</v>
      </c>
      <c r="E5639" t="s">
        <v>86</v>
      </c>
      <c r="F5639" t="s">
        <v>87</v>
      </c>
      <c r="G5639" t="s">
        <v>88</v>
      </c>
      <c r="H5639" t="s">
        <v>89</v>
      </c>
      <c r="I5639" t="s">
        <v>138</v>
      </c>
      <c r="J5639" t="s">
        <v>91</v>
      </c>
      <c r="K5639" t="s">
        <v>139</v>
      </c>
      <c r="L5639">
        <v>12000</v>
      </c>
      <c r="M5639">
        <v>914788</v>
      </c>
      <c r="N5639">
        <v>238260</v>
      </c>
      <c r="O5639">
        <v>61366</v>
      </c>
      <c r="P5639">
        <v>166502</v>
      </c>
      <c r="Q5639" t="s">
        <v>93</v>
      </c>
      <c r="R5639">
        <v>569718</v>
      </c>
    </row>
    <row r="5640" spans="1:18" x14ac:dyDescent="0.25">
      <c r="A5640" t="s">
        <v>449</v>
      </c>
      <c r="B5640" t="s">
        <v>450</v>
      </c>
      <c r="C5640" t="s">
        <v>85</v>
      </c>
      <c r="D5640">
        <v>96</v>
      </c>
      <c r="E5640" t="s">
        <v>86</v>
      </c>
      <c r="F5640" t="s">
        <v>87</v>
      </c>
      <c r="G5640" t="s">
        <v>88</v>
      </c>
      <c r="H5640" t="s">
        <v>89</v>
      </c>
      <c r="I5640" t="s">
        <v>138</v>
      </c>
      <c r="J5640" t="s">
        <v>91</v>
      </c>
      <c r="K5640" t="s">
        <v>139</v>
      </c>
      <c r="L5640">
        <v>24996</v>
      </c>
      <c r="M5640">
        <v>914788</v>
      </c>
      <c r="N5640">
        <v>238260</v>
      </c>
      <c r="O5640">
        <v>61366</v>
      </c>
      <c r="P5640">
        <v>166502</v>
      </c>
      <c r="Q5640" t="s">
        <v>93</v>
      </c>
      <c r="R5640">
        <v>569718</v>
      </c>
    </row>
    <row r="5641" spans="1:18" x14ac:dyDescent="0.25">
      <c r="A5641" t="s">
        <v>449</v>
      </c>
      <c r="B5641" t="s">
        <v>450</v>
      </c>
      <c r="C5641" t="s">
        <v>85</v>
      </c>
      <c r="D5641">
        <v>96</v>
      </c>
      <c r="E5641" t="s">
        <v>86</v>
      </c>
      <c r="F5641" t="s">
        <v>87</v>
      </c>
      <c r="G5641" t="s">
        <v>88</v>
      </c>
      <c r="H5641" t="s">
        <v>89</v>
      </c>
      <c r="I5641" t="s">
        <v>130</v>
      </c>
      <c r="J5641" t="s">
        <v>91</v>
      </c>
      <c r="K5641" t="s">
        <v>131</v>
      </c>
      <c r="L5641">
        <v>17400</v>
      </c>
      <c r="M5641">
        <v>914788</v>
      </c>
      <c r="N5641">
        <v>238260</v>
      </c>
      <c r="O5641">
        <v>61366</v>
      </c>
      <c r="P5641">
        <v>166502</v>
      </c>
      <c r="Q5641" t="s">
        <v>93</v>
      </c>
      <c r="R5641">
        <v>569718</v>
      </c>
    </row>
    <row r="5642" spans="1:18" x14ac:dyDescent="0.25">
      <c r="A5642" t="s">
        <v>449</v>
      </c>
      <c r="B5642" t="s">
        <v>450</v>
      </c>
      <c r="C5642" t="s">
        <v>85</v>
      </c>
      <c r="D5642">
        <v>96</v>
      </c>
      <c r="E5642" t="s">
        <v>86</v>
      </c>
      <c r="F5642" t="s">
        <v>87</v>
      </c>
      <c r="G5642" t="s">
        <v>88</v>
      </c>
      <c r="H5642" t="s">
        <v>89</v>
      </c>
      <c r="I5642" t="s">
        <v>168</v>
      </c>
      <c r="J5642" t="s">
        <v>91</v>
      </c>
      <c r="K5642" t="s">
        <v>169</v>
      </c>
      <c r="L5642">
        <v>11025</v>
      </c>
      <c r="M5642">
        <v>914788</v>
      </c>
      <c r="N5642">
        <v>238260</v>
      </c>
      <c r="O5642">
        <v>61366</v>
      </c>
      <c r="P5642">
        <v>166502</v>
      </c>
      <c r="Q5642" t="s">
        <v>93</v>
      </c>
      <c r="R5642">
        <v>569718</v>
      </c>
    </row>
    <row r="5643" spans="1:18" x14ac:dyDescent="0.25">
      <c r="A5643" t="s">
        <v>449</v>
      </c>
      <c r="B5643" t="s">
        <v>450</v>
      </c>
      <c r="C5643" t="s">
        <v>85</v>
      </c>
      <c r="D5643">
        <v>96</v>
      </c>
      <c r="E5643" t="s">
        <v>86</v>
      </c>
      <c r="F5643" t="s">
        <v>87</v>
      </c>
      <c r="G5643" t="s">
        <v>88</v>
      </c>
      <c r="H5643" t="s">
        <v>89</v>
      </c>
      <c r="I5643" t="s">
        <v>194</v>
      </c>
      <c r="J5643" t="s">
        <v>91</v>
      </c>
      <c r="K5643" t="s">
        <v>195</v>
      </c>
      <c r="L5643">
        <v>49667</v>
      </c>
      <c r="M5643">
        <v>914788</v>
      </c>
      <c r="N5643">
        <v>238260</v>
      </c>
      <c r="O5643">
        <v>61366</v>
      </c>
      <c r="P5643">
        <v>166502</v>
      </c>
      <c r="Q5643" t="s">
        <v>93</v>
      </c>
      <c r="R5643">
        <v>569718</v>
      </c>
    </row>
    <row r="5644" spans="1:18" x14ac:dyDescent="0.25">
      <c r="A5644" t="s">
        <v>449</v>
      </c>
      <c r="B5644" t="s">
        <v>450</v>
      </c>
      <c r="C5644" t="s">
        <v>85</v>
      </c>
      <c r="D5644">
        <v>96</v>
      </c>
      <c r="E5644" t="s">
        <v>86</v>
      </c>
      <c r="F5644" t="s">
        <v>87</v>
      </c>
      <c r="G5644" t="s">
        <v>88</v>
      </c>
      <c r="H5644" t="s">
        <v>89</v>
      </c>
      <c r="I5644" t="s">
        <v>190</v>
      </c>
      <c r="J5644" t="s">
        <v>91</v>
      </c>
      <c r="K5644" t="s">
        <v>191</v>
      </c>
      <c r="L5644">
        <v>700</v>
      </c>
      <c r="M5644">
        <v>914788</v>
      </c>
      <c r="N5644">
        <v>238260</v>
      </c>
      <c r="O5644">
        <v>61366</v>
      </c>
      <c r="P5644">
        <v>166502</v>
      </c>
      <c r="Q5644" t="s">
        <v>93</v>
      </c>
      <c r="R5644">
        <v>569718</v>
      </c>
    </row>
    <row r="5645" spans="1:18" x14ac:dyDescent="0.25">
      <c r="A5645" t="s">
        <v>449</v>
      </c>
      <c r="B5645" t="s">
        <v>450</v>
      </c>
      <c r="C5645" t="s">
        <v>85</v>
      </c>
      <c r="D5645">
        <v>96</v>
      </c>
      <c r="E5645" t="s">
        <v>86</v>
      </c>
      <c r="F5645" t="s">
        <v>87</v>
      </c>
      <c r="G5645" t="s">
        <v>88</v>
      </c>
      <c r="H5645" t="s">
        <v>89</v>
      </c>
      <c r="I5645" t="s">
        <v>90</v>
      </c>
      <c r="J5645" t="s">
        <v>91</v>
      </c>
      <c r="K5645" t="s">
        <v>92</v>
      </c>
      <c r="L5645">
        <v>0</v>
      </c>
      <c r="M5645">
        <v>914788</v>
      </c>
      <c r="N5645">
        <v>238260</v>
      </c>
      <c r="O5645">
        <v>61366</v>
      </c>
      <c r="P5645">
        <v>166502</v>
      </c>
      <c r="Q5645" t="s">
        <v>93</v>
      </c>
      <c r="R5645">
        <v>569718</v>
      </c>
    </row>
    <row r="5646" spans="1:18" x14ac:dyDescent="0.25">
      <c r="A5646" t="s">
        <v>449</v>
      </c>
      <c r="B5646" t="s">
        <v>450</v>
      </c>
      <c r="C5646" t="s">
        <v>85</v>
      </c>
      <c r="D5646">
        <v>96</v>
      </c>
      <c r="E5646" t="s">
        <v>86</v>
      </c>
      <c r="F5646" t="s">
        <v>87</v>
      </c>
      <c r="G5646" t="s">
        <v>88</v>
      </c>
      <c r="H5646" t="s">
        <v>89</v>
      </c>
      <c r="I5646" t="s">
        <v>94</v>
      </c>
      <c r="J5646" t="s">
        <v>91</v>
      </c>
      <c r="K5646" t="s">
        <v>95</v>
      </c>
      <c r="L5646">
        <v>0</v>
      </c>
      <c r="M5646">
        <v>914788</v>
      </c>
      <c r="N5646">
        <v>238260</v>
      </c>
      <c r="O5646">
        <v>61366</v>
      </c>
      <c r="P5646">
        <v>166502</v>
      </c>
      <c r="Q5646" t="s">
        <v>93</v>
      </c>
      <c r="R5646">
        <v>569718</v>
      </c>
    </row>
    <row r="5647" spans="1:18" x14ac:dyDescent="0.25">
      <c r="A5647" t="s">
        <v>449</v>
      </c>
      <c r="B5647" t="s">
        <v>450</v>
      </c>
      <c r="C5647" t="s">
        <v>85</v>
      </c>
      <c r="D5647">
        <v>96</v>
      </c>
      <c r="E5647" t="s">
        <v>86</v>
      </c>
      <c r="F5647" t="s">
        <v>87</v>
      </c>
      <c r="G5647" t="s">
        <v>88</v>
      </c>
      <c r="H5647" t="s">
        <v>89</v>
      </c>
      <c r="I5647" t="s">
        <v>96</v>
      </c>
      <c r="J5647" t="s">
        <v>91</v>
      </c>
      <c r="K5647" t="s">
        <v>97</v>
      </c>
      <c r="L5647">
        <v>0</v>
      </c>
      <c r="M5647">
        <v>914788</v>
      </c>
      <c r="N5647">
        <v>238260</v>
      </c>
      <c r="O5647">
        <v>61366</v>
      </c>
      <c r="P5647">
        <v>166502</v>
      </c>
      <c r="Q5647" t="s">
        <v>93</v>
      </c>
      <c r="R5647">
        <v>569718</v>
      </c>
    </row>
    <row r="5648" spans="1:18" x14ac:dyDescent="0.25">
      <c r="A5648" t="s">
        <v>449</v>
      </c>
      <c r="B5648" t="s">
        <v>450</v>
      </c>
      <c r="C5648" t="s">
        <v>85</v>
      </c>
      <c r="D5648">
        <v>96</v>
      </c>
      <c r="E5648" t="s">
        <v>86</v>
      </c>
      <c r="F5648" t="s">
        <v>87</v>
      </c>
      <c r="G5648" t="s">
        <v>88</v>
      </c>
      <c r="H5648" t="s">
        <v>89</v>
      </c>
      <c r="I5648" t="s">
        <v>98</v>
      </c>
      <c r="J5648" t="s">
        <v>91</v>
      </c>
      <c r="K5648" t="s">
        <v>99</v>
      </c>
      <c r="L5648">
        <v>0</v>
      </c>
      <c r="M5648">
        <v>914788</v>
      </c>
      <c r="N5648">
        <v>238260</v>
      </c>
      <c r="O5648">
        <v>61366</v>
      </c>
      <c r="P5648">
        <v>166502</v>
      </c>
      <c r="Q5648" t="s">
        <v>93</v>
      </c>
      <c r="R5648">
        <v>569718</v>
      </c>
    </row>
    <row r="5649" spans="1:18" x14ac:dyDescent="0.25">
      <c r="A5649" t="s">
        <v>449</v>
      </c>
      <c r="B5649" t="s">
        <v>450</v>
      </c>
      <c r="C5649" t="s">
        <v>85</v>
      </c>
      <c r="D5649">
        <v>96</v>
      </c>
      <c r="E5649" t="s">
        <v>86</v>
      </c>
      <c r="F5649" t="s">
        <v>87</v>
      </c>
      <c r="G5649" t="s">
        <v>88</v>
      </c>
      <c r="H5649" t="s">
        <v>89</v>
      </c>
      <c r="I5649" t="s">
        <v>100</v>
      </c>
      <c r="J5649" t="s">
        <v>91</v>
      </c>
      <c r="K5649" t="s">
        <v>101</v>
      </c>
      <c r="L5649">
        <v>0</v>
      </c>
      <c r="M5649">
        <v>914788</v>
      </c>
      <c r="N5649">
        <v>238260</v>
      </c>
      <c r="O5649">
        <v>61366</v>
      </c>
      <c r="P5649">
        <v>166502</v>
      </c>
      <c r="Q5649" t="s">
        <v>93</v>
      </c>
      <c r="R5649">
        <v>569718</v>
      </c>
    </row>
    <row r="5650" spans="1:18" x14ac:dyDescent="0.25">
      <c r="A5650" t="s">
        <v>449</v>
      </c>
      <c r="B5650" t="s">
        <v>450</v>
      </c>
      <c r="C5650" t="s">
        <v>85</v>
      </c>
      <c r="D5650">
        <v>96</v>
      </c>
      <c r="E5650" t="s">
        <v>86</v>
      </c>
      <c r="F5650" t="s">
        <v>87</v>
      </c>
      <c r="G5650" t="s">
        <v>88</v>
      </c>
      <c r="H5650" t="s">
        <v>89</v>
      </c>
      <c r="I5650" t="s">
        <v>102</v>
      </c>
      <c r="J5650" t="s">
        <v>91</v>
      </c>
      <c r="K5650" t="s">
        <v>103</v>
      </c>
      <c r="L5650">
        <v>0</v>
      </c>
      <c r="M5650">
        <v>914788</v>
      </c>
      <c r="N5650">
        <v>238260</v>
      </c>
      <c r="O5650">
        <v>61366</v>
      </c>
      <c r="P5650">
        <v>166502</v>
      </c>
      <c r="Q5650" t="s">
        <v>93</v>
      </c>
      <c r="R5650">
        <v>569718</v>
      </c>
    </row>
    <row r="5651" spans="1:18" x14ac:dyDescent="0.25">
      <c r="A5651" t="s">
        <v>449</v>
      </c>
      <c r="B5651" t="s">
        <v>450</v>
      </c>
      <c r="C5651" t="s">
        <v>85</v>
      </c>
      <c r="D5651">
        <v>96</v>
      </c>
      <c r="E5651" t="s">
        <v>86</v>
      </c>
      <c r="F5651" t="s">
        <v>87</v>
      </c>
      <c r="G5651" t="s">
        <v>88</v>
      </c>
      <c r="H5651" t="s">
        <v>89</v>
      </c>
      <c r="I5651" t="s">
        <v>104</v>
      </c>
      <c r="J5651" t="s">
        <v>91</v>
      </c>
      <c r="K5651" t="s">
        <v>105</v>
      </c>
      <c r="L5651">
        <v>0</v>
      </c>
      <c r="M5651">
        <v>914788</v>
      </c>
      <c r="N5651">
        <v>238260</v>
      </c>
      <c r="O5651">
        <v>61366</v>
      </c>
      <c r="P5651">
        <v>166502</v>
      </c>
      <c r="Q5651" t="s">
        <v>93</v>
      </c>
      <c r="R5651">
        <v>569718</v>
      </c>
    </row>
    <row r="5652" spans="1:18" x14ac:dyDescent="0.25">
      <c r="A5652" t="s">
        <v>449</v>
      </c>
      <c r="B5652" t="s">
        <v>450</v>
      </c>
      <c r="C5652" t="s">
        <v>85</v>
      </c>
      <c r="D5652">
        <v>96</v>
      </c>
      <c r="E5652" t="s">
        <v>86</v>
      </c>
      <c r="F5652" t="s">
        <v>87</v>
      </c>
      <c r="G5652" t="s">
        <v>88</v>
      </c>
      <c r="H5652" t="s">
        <v>89</v>
      </c>
      <c r="I5652" t="s">
        <v>106</v>
      </c>
      <c r="J5652" t="s">
        <v>91</v>
      </c>
      <c r="K5652" t="s">
        <v>107</v>
      </c>
      <c r="L5652">
        <v>0</v>
      </c>
      <c r="M5652">
        <v>914788</v>
      </c>
      <c r="N5652">
        <v>238260</v>
      </c>
      <c r="O5652">
        <v>61366</v>
      </c>
      <c r="P5652">
        <v>166502</v>
      </c>
      <c r="Q5652" t="s">
        <v>93</v>
      </c>
      <c r="R5652">
        <v>569718</v>
      </c>
    </row>
    <row r="5653" spans="1:18" x14ac:dyDescent="0.25">
      <c r="A5653" t="s">
        <v>449</v>
      </c>
      <c r="B5653" t="s">
        <v>450</v>
      </c>
      <c r="C5653" t="s">
        <v>85</v>
      </c>
      <c r="D5653">
        <v>96</v>
      </c>
      <c r="E5653" t="s">
        <v>86</v>
      </c>
      <c r="F5653" t="s">
        <v>87</v>
      </c>
      <c r="G5653" t="s">
        <v>88</v>
      </c>
      <c r="H5653" t="s">
        <v>89</v>
      </c>
      <c r="I5653" t="s">
        <v>108</v>
      </c>
      <c r="J5653" t="s">
        <v>91</v>
      </c>
      <c r="K5653" t="s">
        <v>109</v>
      </c>
      <c r="L5653">
        <v>0</v>
      </c>
      <c r="M5653">
        <v>914788</v>
      </c>
      <c r="N5653">
        <v>238260</v>
      </c>
      <c r="O5653">
        <v>61366</v>
      </c>
      <c r="P5653">
        <v>166502</v>
      </c>
      <c r="Q5653" t="s">
        <v>93</v>
      </c>
      <c r="R5653">
        <v>569718</v>
      </c>
    </row>
    <row r="5654" spans="1:18" x14ac:dyDescent="0.25">
      <c r="A5654" t="s">
        <v>449</v>
      </c>
      <c r="B5654" t="s">
        <v>450</v>
      </c>
      <c r="C5654" t="s">
        <v>85</v>
      </c>
      <c r="D5654">
        <v>96</v>
      </c>
      <c r="E5654" t="s">
        <v>86</v>
      </c>
      <c r="F5654" t="s">
        <v>87</v>
      </c>
      <c r="G5654" t="s">
        <v>88</v>
      </c>
      <c r="H5654" t="s">
        <v>89</v>
      </c>
      <c r="I5654" t="s">
        <v>110</v>
      </c>
      <c r="J5654" t="s">
        <v>91</v>
      </c>
      <c r="K5654" t="s">
        <v>111</v>
      </c>
      <c r="L5654">
        <v>0</v>
      </c>
      <c r="M5654">
        <v>914788</v>
      </c>
      <c r="N5654">
        <v>238260</v>
      </c>
      <c r="O5654">
        <v>61366</v>
      </c>
      <c r="P5654">
        <v>166502</v>
      </c>
      <c r="Q5654" t="s">
        <v>93</v>
      </c>
      <c r="R5654">
        <v>569718</v>
      </c>
    </row>
    <row r="5655" spans="1:18" x14ac:dyDescent="0.25">
      <c r="A5655" t="s">
        <v>449</v>
      </c>
      <c r="B5655" t="s">
        <v>450</v>
      </c>
      <c r="C5655" t="s">
        <v>85</v>
      </c>
      <c r="D5655">
        <v>96</v>
      </c>
      <c r="E5655" t="s">
        <v>86</v>
      </c>
      <c r="F5655" t="s">
        <v>87</v>
      </c>
      <c r="G5655" t="s">
        <v>88</v>
      </c>
      <c r="H5655" t="s">
        <v>89</v>
      </c>
      <c r="I5655" t="s">
        <v>112</v>
      </c>
      <c r="J5655" t="s">
        <v>91</v>
      </c>
      <c r="K5655" t="s">
        <v>113</v>
      </c>
      <c r="L5655">
        <v>4305</v>
      </c>
      <c r="M5655">
        <v>914788</v>
      </c>
      <c r="N5655">
        <v>238260</v>
      </c>
      <c r="O5655">
        <v>61366</v>
      </c>
      <c r="P5655">
        <v>166502</v>
      </c>
      <c r="Q5655" t="s">
        <v>93</v>
      </c>
      <c r="R5655">
        <v>569718</v>
      </c>
    </row>
    <row r="5656" spans="1:18" x14ac:dyDescent="0.25">
      <c r="A5656" t="s">
        <v>449</v>
      </c>
      <c r="B5656" t="s">
        <v>450</v>
      </c>
      <c r="C5656" t="s">
        <v>85</v>
      </c>
      <c r="D5656">
        <v>96</v>
      </c>
      <c r="E5656" t="s">
        <v>86</v>
      </c>
      <c r="F5656" t="s">
        <v>87</v>
      </c>
      <c r="G5656" t="s">
        <v>88</v>
      </c>
      <c r="H5656" t="s">
        <v>89</v>
      </c>
      <c r="I5656" t="s">
        <v>114</v>
      </c>
      <c r="J5656" t="s">
        <v>91</v>
      </c>
      <c r="K5656" t="s">
        <v>115</v>
      </c>
      <c r="L5656">
        <v>4188</v>
      </c>
      <c r="M5656">
        <v>914788</v>
      </c>
      <c r="N5656">
        <v>238260</v>
      </c>
      <c r="O5656">
        <v>61366</v>
      </c>
      <c r="P5656">
        <v>166502</v>
      </c>
      <c r="Q5656" t="s">
        <v>93</v>
      </c>
      <c r="R5656">
        <v>569718</v>
      </c>
    </row>
    <row r="5657" spans="1:18" x14ac:dyDescent="0.25">
      <c r="A5657" t="s">
        <v>449</v>
      </c>
      <c r="B5657" t="s">
        <v>450</v>
      </c>
      <c r="C5657" t="s">
        <v>85</v>
      </c>
      <c r="D5657">
        <v>96</v>
      </c>
      <c r="E5657" t="s">
        <v>86</v>
      </c>
      <c r="F5657" t="s">
        <v>87</v>
      </c>
      <c r="G5657" t="s">
        <v>88</v>
      </c>
      <c r="H5657" t="s">
        <v>89</v>
      </c>
      <c r="I5657" t="s">
        <v>116</v>
      </c>
      <c r="J5657" t="s">
        <v>91</v>
      </c>
      <c r="K5657" t="s">
        <v>117</v>
      </c>
      <c r="L5657">
        <v>0</v>
      </c>
      <c r="M5657">
        <v>914788</v>
      </c>
      <c r="N5657">
        <v>238260</v>
      </c>
      <c r="O5657">
        <v>61366</v>
      </c>
      <c r="P5657">
        <v>166502</v>
      </c>
      <c r="Q5657" t="s">
        <v>93</v>
      </c>
      <c r="R5657">
        <v>569718</v>
      </c>
    </row>
    <row r="5658" spans="1:18" x14ac:dyDescent="0.25">
      <c r="A5658" t="s">
        <v>449</v>
      </c>
      <c r="B5658" t="s">
        <v>450</v>
      </c>
      <c r="C5658" t="s">
        <v>85</v>
      </c>
      <c r="D5658">
        <v>96</v>
      </c>
      <c r="E5658" t="s">
        <v>86</v>
      </c>
      <c r="F5658" t="s">
        <v>87</v>
      </c>
      <c r="G5658" t="s">
        <v>88</v>
      </c>
      <c r="H5658" t="s">
        <v>89</v>
      </c>
      <c r="I5658" t="s">
        <v>118</v>
      </c>
      <c r="J5658" t="s">
        <v>91</v>
      </c>
      <c r="K5658" t="s">
        <v>119</v>
      </c>
      <c r="L5658">
        <v>0</v>
      </c>
      <c r="M5658">
        <v>914788</v>
      </c>
      <c r="N5658">
        <v>238260</v>
      </c>
      <c r="O5658">
        <v>61366</v>
      </c>
      <c r="P5658">
        <v>166502</v>
      </c>
      <c r="Q5658" t="s">
        <v>93</v>
      </c>
      <c r="R5658">
        <v>569718</v>
      </c>
    </row>
    <row r="5659" spans="1:18" x14ac:dyDescent="0.25">
      <c r="A5659" t="s">
        <v>449</v>
      </c>
      <c r="B5659" t="s">
        <v>450</v>
      </c>
      <c r="C5659" t="s">
        <v>85</v>
      </c>
      <c r="D5659">
        <v>96</v>
      </c>
      <c r="E5659" t="s">
        <v>86</v>
      </c>
      <c r="F5659" t="s">
        <v>87</v>
      </c>
      <c r="G5659" t="s">
        <v>88</v>
      </c>
      <c r="H5659" t="s">
        <v>89</v>
      </c>
      <c r="I5659" t="s">
        <v>120</v>
      </c>
      <c r="J5659" t="s">
        <v>91</v>
      </c>
      <c r="K5659" t="s">
        <v>121</v>
      </c>
      <c r="L5659">
        <v>0</v>
      </c>
      <c r="M5659">
        <v>914788</v>
      </c>
      <c r="N5659">
        <v>238260</v>
      </c>
      <c r="O5659">
        <v>61366</v>
      </c>
      <c r="P5659">
        <v>166502</v>
      </c>
      <c r="Q5659" t="s">
        <v>93</v>
      </c>
      <c r="R5659">
        <v>569718</v>
      </c>
    </row>
    <row r="5660" spans="1:18" x14ac:dyDescent="0.25">
      <c r="A5660" t="s">
        <v>449</v>
      </c>
      <c r="B5660" t="s">
        <v>450</v>
      </c>
      <c r="C5660" t="s">
        <v>85</v>
      </c>
      <c r="D5660">
        <v>96</v>
      </c>
      <c r="E5660" t="s">
        <v>86</v>
      </c>
      <c r="F5660" t="s">
        <v>87</v>
      </c>
      <c r="G5660" t="s">
        <v>88</v>
      </c>
      <c r="H5660" t="s">
        <v>89</v>
      </c>
      <c r="I5660" t="s">
        <v>122</v>
      </c>
      <c r="J5660" t="s">
        <v>91</v>
      </c>
      <c r="K5660" t="s">
        <v>123</v>
      </c>
      <c r="L5660">
        <v>0</v>
      </c>
      <c r="M5660">
        <v>914788</v>
      </c>
      <c r="N5660">
        <v>238260</v>
      </c>
      <c r="O5660">
        <v>61366</v>
      </c>
      <c r="P5660">
        <v>166502</v>
      </c>
      <c r="Q5660" t="s">
        <v>93</v>
      </c>
      <c r="R5660">
        <v>569718</v>
      </c>
    </row>
    <row r="5661" spans="1:18" x14ac:dyDescent="0.25">
      <c r="A5661" t="s">
        <v>449</v>
      </c>
      <c r="B5661" t="s">
        <v>450</v>
      </c>
      <c r="C5661" t="s">
        <v>85</v>
      </c>
      <c r="D5661">
        <v>96</v>
      </c>
      <c r="E5661" t="s">
        <v>86</v>
      </c>
      <c r="F5661" t="s">
        <v>87</v>
      </c>
      <c r="G5661" t="s">
        <v>88</v>
      </c>
      <c r="H5661" t="s">
        <v>89</v>
      </c>
      <c r="I5661" t="s">
        <v>124</v>
      </c>
      <c r="J5661" t="s">
        <v>91</v>
      </c>
      <c r="K5661" t="s">
        <v>125</v>
      </c>
      <c r="L5661">
        <v>0</v>
      </c>
      <c r="M5661">
        <v>914788</v>
      </c>
      <c r="N5661">
        <v>238260</v>
      </c>
      <c r="O5661">
        <v>61366</v>
      </c>
      <c r="P5661">
        <v>166502</v>
      </c>
      <c r="Q5661" t="s">
        <v>93</v>
      </c>
      <c r="R5661">
        <v>569718</v>
      </c>
    </row>
    <row r="5662" spans="1:18" x14ac:dyDescent="0.25">
      <c r="A5662" t="s">
        <v>449</v>
      </c>
      <c r="B5662" t="s">
        <v>450</v>
      </c>
      <c r="C5662" t="s">
        <v>85</v>
      </c>
      <c r="D5662">
        <v>96</v>
      </c>
      <c r="E5662" t="s">
        <v>86</v>
      </c>
      <c r="F5662" t="s">
        <v>87</v>
      </c>
      <c r="G5662" t="s">
        <v>88</v>
      </c>
      <c r="H5662" t="s">
        <v>89</v>
      </c>
      <c r="I5662" t="s">
        <v>126</v>
      </c>
      <c r="J5662" t="s">
        <v>91</v>
      </c>
      <c r="K5662" t="s">
        <v>127</v>
      </c>
      <c r="L5662">
        <v>0</v>
      </c>
      <c r="M5662">
        <v>914788</v>
      </c>
      <c r="N5662">
        <v>238260</v>
      </c>
      <c r="O5662">
        <v>61366</v>
      </c>
      <c r="P5662">
        <v>166502</v>
      </c>
      <c r="Q5662" t="s">
        <v>93</v>
      </c>
      <c r="R5662">
        <v>569718</v>
      </c>
    </row>
    <row r="5663" spans="1:18" x14ac:dyDescent="0.25">
      <c r="A5663" t="s">
        <v>449</v>
      </c>
      <c r="B5663" t="s">
        <v>450</v>
      </c>
      <c r="C5663" t="s">
        <v>85</v>
      </c>
      <c r="D5663">
        <v>96</v>
      </c>
      <c r="E5663" t="s">
        <v>86</v>
      </c>
      <c r="F5663" t="s">
        <v>87</v>
      </c>
      <c r="G5663" t="s">
        <v>88</v>
      </c>
      <c r="H5663" t="s">
        <v>89</v>
      </c>
      <c r="I5663" t="s">
        <v>128</v>
      </c>
      <c r="J5663" t="s">
        <v>91</v>
      </c>
      <c r="K5663" t="s">
        <v>129</v>
      </c>
      <c r="L5663">
        <v>931308</v>
      </c>
      <c r="M5663">
        <v>914788</v>
      </c>
      <c r="N5663">
        <v>238260</v>
      </c>
      <c r="O5663">
        <v>61366</v>
      </c>
      <c r="P5663">
        <v>166502</v>
      </c>
      <c r="Q5663" t="s">
        <v>93</v>
      </c>
      <c r="R5663">
        <v>569718</v>
      </c>
    </row>
    <row r="5664" spans="1:18" x14ac:dyDescent="0.25">
      <c r="A5664" t="s">
        <v>449</v>
      </c>
      <c r="B5664" t="s">
        <v>450</v>
      </c>
      <c r="C5664" t="s">
        <v>85</v>
      </c>
      <c r="D5664">
        <v>96</v>
      </c>
      <c r="E5664" t="s">
        <v>86</v>
      </c>
      <c r="F5664" t="s">
        <v>87</v>
      </c>
      <c r="G5664" t="s">
        <v>88</v>
      </c>
      <c r="H5664" t="s">
        <v>89</v>
      </c>
      <c r="I5664" t="s">
        <v>130</v>
      </c>
      <c r="J5664" t="s">
        <v>91</v>
      </c>
      <c r="K5664" t="s">
        <v>131</v>
      </c>
      <c r="L5664">
        <v>1350</v>
      </c>
      <c r="M5664">
        <v>914788</v>
      </c>
      <c r="N5664">
        <v>238260</v>
      </c>
      <c r="O5664">
        <v>61366</v>
      </c>
      <c r="P5664">
        <v>166502</v>
      </c>
      <c r="Q5664" t="s">
        <v>93</v>
      </c>
      <c r="R5664">
        <v>569718</v>
      </c>
    </row>
    <row r="5665" spans="1:18" x14ac:dyDescent="0.25">
      <c r="A5665" t="s">
        <v>449</v>
      </c>
      <c r="B5665" t="s">
        <v>450</v>
      </c>
      <c r="C5665" t="s">
        <v>85</v>
      </c>
      <c r="D5665">
        <v>96</v>
      </c>
      <c r="E5665" t="s">
        <v>86</v>
      </c>
      <c r="F5665" t="s">
        <v>87</v>
      </c>
      <c r="G5665" t="s">
        <v>88</v>
      </c>
      <c r="H5665" t="s">
        <v>89</v>
      </c>
      <c r="I5665" t="s">
        <v>132</v>
      </c>
      <c r="J5665" t="s">
        <v>91</v>
      </c>
      <c r="K5665" t="s">
        <v>133</v>
      </c>
      <c r="L5665">
        <v>-44140</v>
      </c>
      <c r="M5665">
        <v>914788</v>
      </c>
      <c r="N5665">
        <v>238260</v>
      </c>
      <c r="O5665">
        <v>61366</v>
      </c>
      <c r="P5665">
        <v>166502</v>
      </c>
      <c r="Q5665" t="s">
        <v>93</v>
      </c>
      <c r="R5665">
        <v>569718</v>
      </c>
    </row>
    <row r="5666" spans="1:18" x14ac:dyDescent="0.25">
      <c r="A5666" t="s">
        <v>449</v>
      </c>
      <c r="B5666" t="s">
        <v>450</v>
      </c>
      <c r="C5666" t="s">
        <v>85</v>
      </c>
      <c r="D5666">
        <v>96</v>
      </c>
      <c r="E5666" t="s">
        <v>86</v>
      </c>
      <c r="F5666" t="s">
        <v>87</v>
      </c>
      <c r="G5666" t="s">
        <v>88</v>
      </c>
      <c r="H5666" t="s">
        <v>89</v>
      </c>
      <c r="I5666" t="s">
        <v>134</v>
      </c>
      <c r="J5666" t="s">
        <v>91</v>
      </c>
      <c r="K5666" t="s">
        <v>135</v>
      </c>
      <c r="L5666">
        <v>431804</v>
      </c>
      <c r="M5666">
        <v>914788</v>
      </c>
      <c r="N5666">
        <v>238260</v>
      </c>
      <c r="O5666">
        <v>61366</v>
      </c>
      <c r="P5666">
        <v>166502</v>
      </c>
      <c r="Q5666" t="s">
        <v>93</v>
      </c>
      <c r="R5666">
        <v>569718</v>
      </c>
    </row>
    <row r="5667" spans="1:18" x14ac:dyDescent="0.25">
      <c r="A5667" t="s">
        <v>449</v>
      </c>
      <c r="B5667" t="s">
        <v>450</v>
      </c>
      <c r="C5667" t="s">
        <v>85</v>
      </c>
      <c r="D5667">
        <v>96</v>
      </c>
      <c r="E5667" t="s">
        <v>86</v>
      </c>
      <c r="F5667" t="s">
        <v>87</v>
      </c>
      <c r="G5667" t="s">
        <v>88</v>
      </c>
      <c r="H5667" t="s">
        <v>89</v>
      </c>
      <c r="I5667" t="s">
        <v>136</v>
      </c>
      <c r="J5667" t="s">
        <v>91</v>
      </c>
      <c r="K5667" t="s">
        <v>137</v>
      </c>
      <c r="L5667">
        <v>550</v>
      </c>
      <c r="M5667">
        <v>914788</v>
      </c>
      <c r="N5667">
        <v>238260</v>
      </c>
      <c r="O5667">
        <v>61366</v>
      </c>
      <c r="P5667">
        <v>166502</v>
      </c>
      <c r="Q5667" t="s">
        <v>93</v>
      </c>
      <c r="R5667">
        <v>569718</v>
      </c>
    </row>
    <row r="5668" spans="1:18" x14ac:dyDescent="0.25">
      <c r="A5668" t="s">
        <v>449</v>
      </c>
      <c r="B5668" t="s">
        <v>450</v>
      </c>
      <c r="C5668" t="s">
        <v>85</v>
      </c>
      <c r="D5668">
        <v>96</v>
      </c>
      <c r="E5668" t="s">
        <v>86</v>
      </c>
      <c r="F5668" t="s">
        <v>87</v>
      </c>
      <c r="G5668" t="s">
        <v>88</v>
      </c>
      <c r="H5668" t="s">
        <v>89</v>
      </c>
      <c r="I5668" t="s">
        <v>138</v>
      </c>
      <c r="J5668" t="s">
        <v>91</v>
      </c>
      <c r="K5668" t="s">
        <v>139</v>
      </c>
      <c r="L5668">
        <v>146766</v>
      </c>
      <c r="M5668">
        <v>914788</v>
      </c>
      <c r="N5668">
        <v>238260</v>
      </c>
      <c r="O5668">
        <v>61366</v>
      </c>
      <c r="P5668">
        <v>166502</v>
      </c>
      <c r="Q5668" t="s">
        <v>93</v>
      </c>
      <c r="R5668">
        <v>569718</v>
      </c>
    </row>
    <row r="5669" spans="1:18" x14ac:dyDescent="0.25">
      <c r="A5669" t="s">
        <v>449</v>
      </c>
      <c r="B5669" t="s">
        <v>450</v>
      </c>
      <c r="C5669" t="s">
        <v>85</v>
      </c>
      <c r="D5669">
        <v>96</v>
      </c>
      <c r="E5669" t="s">
        <v>86</v>
      </c>
      <c r="F5669" t="s">
        <v>87</v>
      </c>
      <c r="G5669" t="s">
        <v>88</v>
      </c>
      <c r="H5669" t="s">
        <v>89</v>
      </c>
      <c r="I5669" t="s">
        <v>140</v>
      </c>
      <c r="J5669" t="s">
        <v>91</v>
      </c>
      <c r="K5669" t="s">
        <v>141</v>
      </c>
      <c r="L5669">
        <v>0</v>
      </c>
      <c r="M5669">
        <v>914788</v>
      </c>
      <c r="N5669">
        <v>238260</v>
      </c>
      <c r="O5669">
        <v>61366</v>
      </c>
      <c r="P5669">
        <v>166502</v>
      </c>
      <c r="Q5669" t="s">
        <v>93</v>
      </c>
      <c r="R5669">
        <v>569718</v>
      </c>
    </row>
    <row r="5670" spans="1:18" x14ac:dyDescent="0.25">
      <c r="A5670" t="s">
        <v>449</v>
      </c>
      <c r="B5670" t="s">
        <v>450</v>
      </c>
      <c r="C5670" t="s">
        <v>85</v>
      </c>
      <c r="D5670">
        <v>96</v>
      </c>
      <c r="E5670" t="s">
        <v>86</v>
      </c>
      <c r="F5670" t="s">
        <v>87</v>
      </c>
      <c r="G5670" t="s">
        <v>88</v>
      </c>
      <c r="H5670" t="s">
        <v>89</v>
      </c>
      <c r="I5670" t="s">
        <v>142</v>
      </c>
      <c r="J5670" t="s">
        <v>91</v>
      </c>
      <c r="K5670" t="s">
        <v>143</v>
      </c>
      <c r="L5670">
        <v>0</v>
      </c>
      <c r="M5670">
        <v>914788</v>
      </c>
      <c r="N5670">
        <v>238260</v>
      </c>
      <c r="O5670">
        <v>61366</v>
      </c>
      <c r="P5670">
        <v>166502</v>
      </c>
      <c r="Q5670" t="s">
        <v>93</v>
      </c>
      <c r="R5670">
        <v>569718</v>
      </c>
    </row>
    <row r="5671" spans="1:18" x14ac:dyDescent="0.25">
      <c r="A5671" t="s">
        <v>449</v>
      </c>
      <c r="B5671" t="s">
        <v>450</v>
      </c>
      <c r="C5671" t="s">
        <v>85</v>
      </c>
      <c r="D5671">
        <v>96</v>
      </c>
      <c r="E5671" t="s">
        <v>86</v>
      </c>
      <c r="F5671" t="s">
        <v>87</v>
      </c>
      <c r="G5671" t="s">
        <v>88</v>
      </c>
      <c r="H5671" t="s">
        <v>89</v>
      </c>
      <c r="I5671" t="s">
        <v>144</v>
      </c>
      <c r="J5671" t="s">
        <v>91</v>
      </c>
      <c r="K5671" t="s">
        <v>145</v>
      </c>
      <c r="L5671">
        <v>0</v>
      </c>
      <c r="M5671">
        <v>914788</v>
      </c>
      <c r="N5671">
        <v>238260</v>
      </c>
      <c r="O5671">
        <v>61366</v>
      </c>
      <c r="P5671">
        <v>166502</v>
      </c>
      <c r="Q5671" t="s">
        <v>93</v>
      </c>
      <c r="R5671">
        <v>569718</v>
      </c>
    </row>
    <row r="5672" spans="1:18" x14ac:dyDescent="0.25">
      <c r="A5672" t="s">
        <v>449</v>
      </c>
      <c r="B5672" t="s">
        <v>450</v>
      </c>
      <c r="C5672" t="s">
        <v>85</v>
      </c>
      <c r="D5672">
        <v>96</v>
      </c>
      <c r="E5672" t="s">
        <v>86</v>
      </c>
      <c r="F5672" t="s">
        <v>87</v>
      </c>
      <c r="G5672" t="s">
        <v>88</v>
      </c>
      <c r="H5672" t="s">
        <v>89</v>
      </c>
      <c r="I5672" t="s">
        <v>146</v>
      </c>
      <c r="J5672" t="s">
        <v>91</v>
      </c>
      <c r="K5672" t="s">
        <v>147</v>
      </c>
      <c r="L5672">
        <v>12136</v>
      </c>
      <c r="M5672">
        <v>914788</v>
      </c>
      <c r="N5672">
        <v>238260</v>
      </c>
      <c r="O5672">
        <v>61366</v>
      </c>
      <c r="P5672">
        <v>166502</v>
      </c>
      <c r="Q5672" t="s">
        <v>93</v>
      </c>
      <c r="R5672">
        <v>569718</v>
      </c>
    </row>
    <row r="5673" spans="1:18" x14ac:dyDescent="0.25">
      <c r="A5673" t="s">
        <v>449</v>
      </c>
      <c r="B5673" t="s">
        <v>450</v>
      </c>
      <c r="C5673" t="s">
        <v>85</v>
      </c>
      <c r="D5673">
        <v>96</v>
      </c>
      <c r="E5673" t="s">
        <v>86</v>
      </c>
      <c r="F5673" t="s">
        <v>87</v>
      </c>
      <c r="G5673" t="s">
        <v>88</v>
      </c>
      <c r="H5673" t="s">
        <v>89</v>
      </c>
      <c r="I5673" t="s">
        <v>148</v>
      </c>
      <c r="J5673" t="s">
        <v>91</v>
      </c>
      <c r="K5673" t="s">
        <v>149</v>
      </c>
      <c r="L5673">
        <v>0</v>
      </c>
      <c r="M5673">
        <v>914788</v>
      </c>
      <c r="N5673">
        <v>238260</v>
      </c>
      <c r="O5673">
        <v>61366</v>
      </c>
      <c r="P5673">
        <v>166502</v>
      </c>
      <c r="Q5673" t="s">
        <v>93</v>
      </c>
      <c r="R5673">
        <v>569718</v>
      </c>
    </row>
    <row r="5674" spans="1:18" x14ac:dyDescent="0.25">
      <c r="A5674" t="s">
        <v>449</v>
      </c>
      <c r="B5674" t="s">
        <v>450</v>
      </c>
      <c r="C5674" t="s">
        <v>85</v>
      </c>
      <c r="D5674">
        <v>96</v>
      </c>
      <c r="E5674" t="s">
        <v>86</v>
      </c>
      <c r="F5674" t="s">
        <v>87</v>
      </c>
      <c r="G5674" t="s">
        <v>88</v>
      </c>
      <c r="H5674" t="s">
        <v>89</v>
      </c>
      <c r="I5674" t="s">
        <v>150</v>
      </c>
      <c r="J5674" t="s">
        <v>91</v>
      </c>
      <c r="K5674" t="s">
        <v>151</v>
      </c>
      <c r="L5674">
        <v>11255</v>
      </c>
      <c r="M5674">
        <v>914788</v>
      </c>
      <c r="N5674">
        <v>238260</v>
      </c>
      <c r="O5674">
        <v>61366</v>
      </c>
      <c r="P5674">
        <v>166502</v>
      </c>
      <c r="Q5674" t="s">
        <v>93</v>
      </c>
      <c r="R5674">
        <v>569718</v>
      </c>
    </row>
    <row r="5675" spans="1:18" x14ac:dyDescent="0.25">
      <c r="A5675" t="s">
        <v>449</v>
      </c>
      <c r="B5675" t="s">
        <v>450</v>
      </c>
      <c r="C5675" t="s">
        <v>85</v>
      </c>
      <c r="D5675">
        <v>96</v>
      </c>
      <c r="E5675" t="s">
        <v>86</v>
      </c>
      <c r="F5675" t="s">
        <v>87</v>
      </c>
      <c r="G5675" t="s">
        <v>88</v>
      </c>
      <c r="H5675" t="s">
        <v>89</v>
      </c>
      <c r="I5675" t="s">
        <v>152</v>
      </c>
      <c r="J5675" t="s">
        <v>91</v>
      </c>
      <c r="K5675" t="s">
        <v>153</v>
      </c>
      <c r="L5675">
        <v>16091</v>
      </c>
      <c r="M5675">
        <v>914788</v>
      </c>
      <c r="N5675">
        <v>238260</v>
      </c>
      <c r="O5675">
        <v>61366</v>
      </c>
      <c r="P5675">
        <v>166502</v>
      </c>
      <c r="Q5675" t="s">
        <v>93</v>
      </c>
      <c r="R5675">
        <v>569718</v>
      </c>
    </row>
    <row r="5676" spans="1:18" x14ac:dyDescent="0.25">
      <c r="A5676" t="s">
        <v>449</v>
      </c>
      <c r="B5676" t="s">
        <v>450</v>
      </c>
      <c r="C5676" t="s">
        <v>85</v>
      </c>
      <c r="D5676">
        <v>96</v>
      </c>
      <c r="E5676" t="s">
        <v>86</v>
      </c>
      <c r="F5676" t="s">
        <v>87</v>
      </c>
      <c r="G5676" t="s">
        <v>88</v>
      </c>
      <c r="H5676" t="s">
        <v>89</v>
      </c>
      <c r="I5676" t="s">
        <v>154</v>
      </c>
      <c r="J5676" t="s">
        <v>91</v>
      </c>
      <c r="K5676" t="s">
        <v>155</v>
      </c>
      <c r="L5676">
        <v>0</v>
      </c>
      <c r="M5676">
        <v>914788</v>
      </c>
      <c r="N5676">
        <v>238260</v>
      </c>
      <c r="O5676">
        <v>61366</v>
      </c>
      <c r="P5676">
        <v>166502</v>
      </c>
      <c r="Q5676" t="s">
        <v>93</v>
      </c>
      <c r="R5676">
        <v>569718</v>
      </c>
    </row>
    <row r="5677" spans="1:18" x14ac:dyDescent="0.25">
      <c r="A5677" t="s">
        <v>449</v>
      </c>
      <c r="B5677" t="s">
        <v>450</v>
      </c>
      <c r="C5677" t="s">
        <v>85</v>
      </c>
      <c r="D5677">
        <v>96</v>
      </c>
      <c r="E5677" t="s">
        <v>86</v>
      </c>
      <c r="F5677" t="s">
        <v>87</v>
      </c>
      <c r="G5677" t="s">
        <v>88</v>
      </c>
      <c r="H5677" t="s">
        <v>89</v>
      </c>
      <c r="I5677" t="s">
        <v>156</v>
      </c>
      <c r="J5677" t="s">
        <v>91</v>
      </c>
      <c r="K5677" t="s">
        <v>157</v>
      </c>
      <c r="L5677">
        <v>0</v>
      </c>
      <c r="M5677">
        <v>914788</v>
      </c>
      <c r="N5677">
        <v>238260</v>
      </c>
      <c r="O5677">
        <v>61366</v>
      </c>
      <c r="P5677">
        <v>166502</v>
      </c>
      <c r="Q5677" t="s">
        <v>93</v>
      </c>
      <c r="R5677">
        <v>569718</v>
      </c>
    </row>
    <row r="5678" spans="1:18" x14ac:dyDescent="0.25">
      <c r="A5678" t="s">
        <v>449</v>
      </c>
      <c r="B5678" t="s">
        <v>450</v>
      </c>
      <c r="C5678" t="s">
        <v>85</v>
      </c>
      <c r="D5678">
        <v>96</v>
      </c>
      <c r="E5678" t="s">
        <v>86</v>
      </c>
      <c r="F5678" t="s">
        <v>87</v>
      </c>
      <c r="G5678" t="s">
        <v>88</v>
      </c>
      <c r="H5678" t="s">
        <v>89</v>
      </c>
      <c r="I5678" t="s">
        <v>158</v>
      </c>
      <c r="J5678" t="s">
        <v>91</v>
      </c>
      <c r="K5678" t="s">
        <v>159</v>
      </c>
      <c r="L5678">
        <v>1300</v>
      </c>
      <c r="M5678">
        <v>914788</v>
      </c>
      <c r="N5678">
        <v>238260</v>
      </c>
      <c r="O5678">
        <v>61366</v>
      </c>
      <c r="P5678">
        <v>166502</v>
      </c>
      <c r="Q5678" t="s">
        <v>93</v>
      </c>
      <c r="R5678">
        <v>569718</v>
      </c>
    </row>
    <row r="5679" spans="1:18" x14ac:dyDescent="0.25">
      <c r="A5679" t="s">
        <v>449</v>
      </c>
      <c r="B5679" t="s">
        <v>450</v>
      </c>
      <c r="C5679" t="s">
        <v>85</v>
      </c>
      <c r="D5679">
        <v>96</v>
      </c>
      <c r="E5679" t="s">
        <v>86</v>
      </c>
      <c r="F5679" t="s">
        <v>87</v>
      </c>
      <c r="G5679" t="s">
        <v>88</v>
      </c>
      <c r="H5679" t="s">
        <v>89</v>
      </c>
      <c r="I5679" t="s">
        <v>160</v>
      </c>
      <c r="J5679" t="s">
        <v>91</v>
      </c>
      <c r="K5679" t="s">
        <v>161</v>
      </c>
      <c r="L5679">
        <v>840</v>
      </c>
      <c r="M5679">
        <v>914788</v>
      </c>
      <c r="N5679">
        <v>238260</v>
      </c>
      <c r="O5679">
        <v>61366</v>
      </c>
      <c r="P5679">
        <v>166502</v>
      </c>
      <c r="Q5679" t="s">
        <v>93</v>
      </c>
      <c r="R5679">
        <v>569718</v>
      </c>
    </row>
    <row r="5680" spans="1:18" x14ac:dyDescent="0.25">
      <c r="A5680" t="s">
        <v>449</v>
      </c>
      <c r="B5680" t="s">
        <v>450</v>
      </c>
      <c r="C5680" t="s">
        <v>85</v>
      </c>
      <c r="D5680">
        <v>96</v>
      </c>
      <c r="E5680" t="s">
        <v>86</v>
      </c>
      <c r="F5680" t="s">
        <v>87</v>
      </c>
      <c r="G5680" t="s">
        <v>88</v>
      </c>
      <c r="H5680" t="s">
        <v>89</v>
      </c>
      <c r="I5680" t="s">
        <v>162</v>
      </c>
      <c r="J5680" t="s">
        <v>91</v>
      </c>
      <c r="K5680" t="s">
        <v>163</v>
      </c>
      <c r="L5680">
        <v>600</v>
      </c>
      <c r="M5680">
        <v>914788</v>
      </c>
      <c r="N5680">
        <v>238260</v>
      </c>
      <c r="O5680">
        <v>61366</v>
      </c>
      <c r="P5680">
        <v>166502</v>
      </c>
      <c r="Q5680" t="s">
        <v>93</v>
      </c>
      <c r="R5680">
        <v>569718</v>
      </c>
    </row>
    <row r="5681" spans="1:18" x14ac:dyDescent="0.25">
      <c r="A5681" t="s">
        <v>449</v>
      </c>
      <c r="B5681" t="s">
        <v>450</v>
      </c>
      <c r="C5681" t="s">
        <v>85</v>
      </c>
      <c r="D5681">
        <v>96</v>
      </c>
      <c r="E5681" t="s">
        <v>86</v>
      </c>
      <c r="F5681" t="s">
        <v>87</v>
      </c>
      <c r="G5681" t="s">
        <v>88</v>
      </c>
      <c r="H5681" t="s">
        <v>89</v>
      </c>
      <c r="I5681" t="s">
        <v>164</v>
      </c>
      <c r="J5681" t="s">
        <v>91</v>
      </c>
      <c r="K5681" t="s">
        <v>165</v>
      </c>
      <c r="L5681">
        <v>4600</v>
      </c>
      <c r="M5681">
        <v>914788</v>
      </c>
      <c r="N5681">
        <v>238260</v>
      </c>
      <c r="O5681">
        <v>61366</v>
      </c>
      <c r="P5681">
        <v>166502</v>
      </c>
      <c r="Q5681" t="s">
        <v>93</v>
      </c>
      <c r="R5681">
        <v>569718</v>
      </c>
    </row>
    <row r="5682" spans="1:18" x14ac:dyDescent="0.25">
      <c r="A5682" t="s">
        <v>449</v>
      </c>
      <c r="B5682" t="s">
        <v>450</v>
      </c>
      <c r="C5682" t="s">
        <v>85</v>
      </c>
      <c r="D5682">
        <v>96</v>
      </c>
      <c r="E5682" t="s">
        <v>86</v>
      </c>
      <c r="F5682" t="s">
        <v>87</v>
      </c>
      <c r="G5682" t="s">
        <v>88</v>
      </c>
      <c r="H5682" t="s">
        <v>89</v>
      </c>
      <c r="I5682" t="s">
        <v>166</v>
      </c>
      <c r="J5682" t="s">
        <v>91</v>
      </c>
      <c r="K5682" t="s">
        <v>167</v>
      </c>
      <c r="L5682">
        <v>0</v>
      </c>
      <c r="M5682">
        <v>914788</v>
      </c>
      <c r="N5682">
        <v>238260</v>
      </c>
      <c r="O5682">
        <v>61366</v>
      </c>
      <c r="P5682">
        <v>166502</v>
      </c>
      <c r="Q5682" t="s">
        <v>93</v>
      </c>
      <c r="R5682">
        <v>569718</v>
      </c>
    </row>
    <row r="5683" spans="1:18" x14ac:dyDescent="0.25">
      <c r="A5683" t="s">
        <v>449</v>
      </c>
      <c r="B5683" t="s">
        <v>450</v>
      </c>
      <c r="C5683" t="s">
        <v>85</v>
      </c>
      <c r="D5683">
        <v>96</v>
      </c>
      <c r="E5683" t="s">
        <v>86</v>
      </c>
      <c r="F5683" t="s">
        <v>87</v>
      </c>
      <c r="G5683" t="s">
        <v>88</v>
      </c>
      <c r="H5683" t="s">
        <v>89</v>
      </c>
      <c r="I5683" t="s">
        <v>168</v>
      </c>
      <c r="J5683" t="s">
        <v>91</v>
      </c>
      <c r="K5683" t="s">
        <v>169</v>
      </c>
      <c r="L5683">
        <v>2412</v>
      </c>
      <c r="M5683">
        <v>914788</v>
      </c>
      <c r="N5683">
        <v>238260</v>
      </c>
      <c r="O5683">
        <v>61366</v>
      </c>
      <c r="P5683">
        <v>166502</v>
      </c>
      <c r="Q5683" t="s">
        <v>93</v>
      </c>
      <c r="R5683">
        <v>569718</v>
      </c>
    </row>
    <row r="5684" spans="1:18" x14ac:dyDescent="0.25">
      <c r="A5684" t="s">
        <v>449</v>
      </c>
      <c r="B5684" t="s">
        <v>450</v>
      </c>
      <c r="C5684" t="s">
        <v>85</v>
      </c>
      <c r="D5684">
        <v>96</v>
      </c>
      <c r="E5684" t="s">
        <v>86</v>
      </c>
      <c r="F5684" t="s">
        <v>87</v>
      </c>
      <c r="G5684" t="s">
        <v>88</v>
      </c>
      <c r="H5684" t="s">
        <v>89</v>
      </c>
      <c r="I5684" t="s">
        <v>170</v>
      </c>
      <c r="J5684" t="s">
        <v>91</v>
      </c>
      <c r="K5684" t="s">
        <v>171</v>
      </c>
      <c r="L5684">
        <v>8530</v>
      </c>
      <c r="M5684">
        <v>914788</v>
      </c>
      <c r="N5684">
        <v>238260</v>
      </c>
      <c r="O5684">
        <v>61366</v>
      </c>
      <c r="P5684">
        <v>166502</v>
      </c>
      <c r="Q5684" t="s">
        <v>93</v>
      </c>
      <c r="R5684">
        <v>569718</v>
      </c>
    </row>
    <row r="5685" spans="1:18" x14ac:dyDescent="0.25">
      <c r="A5685" t="s">
        <v>449</v>
      </c>
      <c r="B5685" t="s">
        <v>450</v>
      </c>
      <c r="C5685" t="s">
        <v>85</v>
      </c>
      <c r="D5685">
        <v>96</v>
      </c>
      <c r="E5685" t="s">
        <v>86</v>
      </c>
      <c r="F5685" t="s">
        <v>87</v>
      </c>
      <c r="G5685" t="s">
        <v>88</v>
      </c>
      <c r="H5685" t="s">
        <v>89</v>
      </c>
      <c r="I5685" t="s">
        <v>172</v>
      </c>
      <c r="J5685" t="s">
        <v>91</v>
      </c>
      <c r="K5685" t="s">
        <v>173</v>
      </c>
      <c r="L5685">
        <v>0</v>
      </c>
      <c r="M5685">
        <v>914788</v>
      </c>
      <c r="N5685">
        <v>238260</v>
      </c>
      <c r="O5685">
        <v>61366</v>
      </c>
      <c r="P5685">
        <v>166502</v>
      </c>
      <c r="Q5685" t="s">
        <v>93</v>
      </c>
      <c r="R5685">
        <v>569718</v>
      </c>
    </row>
    <row r="5686" spans="1:18" x14ac:dyDescent="0.25">
      <c r="A5686" t="s">
        <v>449</v>
      </c>
      <c r="B5686" t="s">
        <v>450</v>
      </c>
      <c r="C5686" t="s">
        <v>85</v>
      </c>
      <c r="D5686">
        <v>96</v>
      </c>
      <c r="E5686" t="s">
        <v>86</v>
      </c>
      <c r="F5686" t="s">
        <v>87</v>
      </c>
      <c r="G5686" t="s">
        <v>88</v>
      </c>
      <c r="H5686" t="s">
        <v>89</v>
      </c>
      <c r="I5686" t="s">
        <v>174</v>
      </c>
      <c r="J5686" t="s">
        <v>91</v>
      </c>
      <c r="K5686" t="s">
        <v>175</v>
      </c>
      <c r="L5686">
        <v>0</v>
      </c>
      <c r="M5686">
        <v>914788</v>
      </c>
      <c r="N5686">
        <v>238260</v>
      </c>
      <c r="O5686">
        <v>61366</v>
      </c>
      <c r="P5686">
        <v>166502</v>
      </c>
      <c r="Q5686" t="s">
        <v>93</v>
      </c>
      <c r="R5686">
        <v>569718</v>
      </c>
    </row>
    <row r="5687" spans="1:18" x14ac:dyDescent="0.25">
      <c r="A5687" t="s">
        <v>449</v>
      </c>
      <c r="B5687" t="s">
        <v>450</v>
      </c>
      <c r="C5687" t="s">
        <v>85</v>
      </c>
      <c r="D5687">
        <v>96</v>
      </c>
      <c r="E5687" t="s">
        <v>86</v>
      </c>
      <c r="F5687" t="s">
        <v>87</v>
      </c>
      <c r="G5687" t="s">
        <v>88</v>
      </c>
      <c r="H5687" t="s">
        <v>89</v>
      </c>
      <c r="I5687" t="s">
        <v>176</v>
      </c>
      <c r="J5687" t="s">
        <v>91</v>
      </c>
      <c r="K5687" t="s">
        <v>177</v>
      </c>
      <c r="L5687">
        <v>0</v>
      </c>
      <c r="M5687">
        <v>914788</v>
      </c>
      <c r="N5687">
        <v>238260</v>
      </c>
      <c r="O5687">
        <v>61366</v>
      </c>
      <c r="P5687">
        <v>166502</v>
      </c>
      <c r="Q5687" t="s">
        <v>93</v>
      </c>
      <c r="R5687">
        <v>569718</v>
      </c>
    </row>
    <row r="5688" spans="1:18" x14ac:dyDescent="0.25">
      <c r="A5688" t="s">
        <v>449</v>
      </c>
      <c r="B5688" t="s">
        <v>450</v>
      </c>
      <c r="C5688" t="s">
        <v>85</v>
      </c>
      <c r="D5688">
        <v>96</v>
      </c>
      <c r="E5688" t="s">
        <v>86</v>
      </c>
      <c r="F5688" t="s">
        <v>87</v>
      </c>
      <c r="G5688" t="s">
        <v>88</v>
      </c>
      <c r="H5688" t="s">
        <v>89</v>
      </c>
      <c r="I5688" t="s">
        <v>178</v>
      </c>
      <c r="J5688" t="s">
        <v>91</v>
      </c>
      <c r="K5688" t="s">
        <v>179</v>
      </c>
      <c r="L5688">
        <v>47929</v>
      </c>
      <c r="M5688">
        <v>914788</v>
      </c>
      <c r="N5688">
        <v>238260</v>
      </c>
      <c r="O5688">
        <v>61366</v>
      </c>
      <c r="P5688">
        <v>166502</v>
      </c>
      <c r="Q5688" t="s">
        <v>93</v>
      </c>
      <c r="R5688">
        <v>569718</v>
      </c>
    </row>
    <row r="5689" spans="1:18" x14ac:dyDescent="0.25">
      <c r="A5689" t="s">
        <v>449</v>
      </c>
      <c r="B5689" t="s">
        <v>450</v>
      </c>
      <c r="C5689" t="s">
        <v>85</v>
      </c>
      <c r="D5689">
        <v>96</v>
      </c>
      <c r="E5689" t="s">
        <v>86</v>
      </c>
      <c r="F5689" t="s">
        <v>87</v>
      </c>
      <c r="G5689" t="s">
        <v>88</v>
      </c>
      <c r="H5689" t="s">
        <v>89</v>
      </c>
      <c r="I5689" t="s">
        <v>180</v>
      </c>
      <c r="J5689" t="s">
        <v>91</v>
      </c>
      <c r="K5689" t="s">
        <v>181</v>
      </c>
      <c r="L5689">
        <v>14442</v>
      </c>
      <c r="M5689">
        <v>914788</v>
      </c>
      <c r="N5689">
        <v>238260</v>
      </c>
      <c r="O5689">
        <v>61366</v>
      </c>
      <c r="P5689">
        <v>166502</v>
      </c>
      <c r="Q5689" t="s">
        <v>93</v>
      </c>
      <c r="R5689">
        <v>569718</v>
      </c>
    </row>
    <row r="5690" spans="1:18" x14ac:dyDescent="0.25">
      <c r="A5690" t="s">
        <v>449</v>
      </c>
      <c r="B5690" t="s">
        <v>450</v>
      </c>
      <c r="C5690" t="s">
        <v>85</v>
      </c>
      <c r="D5690">
        <v>96</v>
      </c>
      <c r="E5690" t="s">
        <v>86</v>
      </c>
      <c r="F5690" t="s">
        <v>87</v>
      </c>
      <c r="G5690" t="s">
        <v>88</v>
      </c>
      <c r="H5690" t="s">
        <v>89</v>
      </c>
      <c r="I5690" t="s">
        <v>182</v>
      </c>
      <c r="J5690" t="s">
        <v>91</v>
      </c>
      <c r="K5690" t="s">
        <v>183</v>
      </c>
      <c r="L5690">
        <v>-840</v>
      </c>
      <c r="M5690">
        <v>914788</v>
      </c>
      <c r="N5690">
        <v>238260</v>
      </c>
      <c r="O5690">
        <v>61366</v>
      </c>
      <c r="P5690">
        <v>166502</v>
      </c>
      <c r="Q5690" t="s">
        <v>93</v>
      </c>
      <c r="R5690">
        <v>569718</v>
      </c>
    </row>
    <row r="5691" spans="1:18" x14ac:dyDescent="0.25">
      <c r="A5691" t="s">
        <v>449</v>
      </c>
      <c r="B5691" t="s">
        <v>450</v>
      </c>
      <c r="C5691" t="s">
        <v>85</v>
      </c>
      <c r="D5691">
        <v>96</v>
      </c>
      <c r="E5691" t="s">
        <v>86</v>
      </c>
      <c r="F5691" t="s">
        <v>87</v>
      </c>
      <c r="G5691" t="s">
        <v>88</v>
      </c>
      <c r="H5691" t="s">
        <v>89</v>
      </c>
      <c r="I5691" t="s">
        <v>184</v>
      </c>
      <c r="J5691" t="s">
        <v>91</v>
      </c>
      <c r="K5691" t="s">
        <v>185</v>
      </c>
      <c r="L5691">
        <v>0</v>
      </c>
      <c r="M5691">
        <v>914788</v>
      </c>
      <c r="N5691">
        <v>238260</v>
      </c>
      <c r="O5691">
        <v>61366</v>
      </c>
      <c r="P5691">
        <v>166502</v>
      </c>
      <c r="Q5691" t="s">
        <v>93</v>
      </c>
      <c r="R5691">
        <v>569718</v>
      </c>
    </row>
    <row r="5692" spans="1:18" x14ac:dyDescent="0.25">
      <c r="A5692" t="s">
        <v>449</v>
      </c>
      <c r="B5692" t="s">
        <v>450</v>
      </c>
      <c r="C5692" t="s">
        <v>85</v>
      </c>
      <c r="D5692">
        <v>96</v>
      </c>
      <c r="E5692" t="s">
        <v>86</v>
      </c>
      <c r="F5692" t="s">
        <v>87</v>
      </c>
      <c r="G5692" t="s">
        <v>88</v>
      </c>
      <c r="H5692" t="s">
        <v>89</v>
      </c>
      <c r="I5692" t="s">
        <v>186</v>
      </c>
      <c r="J5692" t="s">
        <v>91</v>
      </c>
      <c r="K5692" t="s">
        <v>187</v>
      </c>
      <c r="L5692">
        <v>0</v>
      </c>
      <c r="M5692">
        <v>914788</v>
      </c>
      <c r="N5692">
        <v>238260</v>
      </c>
      <c r="O5692">
        <v>61366</v>
      </c>
      <c r="P5692">
        <v>166502</v>
      </c>
      <c r="Q5692" t="s">
        <v>93</v>
      </c>
      <c r="R5692">
        <v>569718</v>
      </c>
    </row>
    <row r="5693" spans="1:18" x14ac:dyDescent="0.25">
      <c r="A5693" t="s">
        <v>449</v>
      </c>
      <c r="B5693" t="s">
        <v>450</v>
      </c>
      <c r="C5693" t="s">
        <v>85</v>
      </c>
      <c r="D5693">
        <v>96</v>
      </c>
      <c r="E5693" t="s">
        <v>86</v>
      </c>
      <c r="F5693" t="s">
        <v>87</v>
      </c>
      <c r="G5693" t="s">
        <v>88</v>
      </c>
      <c r="H5693" t="s">
        <v>89</v>
      </c>
      <c r="I5693" t="s">
        <v>188</v>
      </c>
      <c r="J5693" t="s">
        <v>91</v>
      </c>
      <c r="K5693" t="s">
        <v>189</v>
      </c>
      <c r="L5693">
        <v>0</v>
      </c>
      <c r="M5693">
        <v>914788</v>
      </c>
      <c r="N5693">
        <v>238260</v>
      </c>
      <c r="O5693">
        <v>61366</v>
      </c>
      <c r="P5693">
        <v>166502</v>
      </c>
      <c r="Q5693" t="s">
        <v>93</v>
      </c>
      <c r="R5693">
        <v>569718</v>
      </c>
    </row>
    <row r="5694" spans="1:18" x14ac:dyDescent="0.25">
      <c r="A5694" t="s">
        <v>449</v>
      </c>
      <c r="B5694" t="s">
        <v>450</v>
      </c>
      <c r="C5694" t="s">
        <v>85</v>
      </c>
      <c r="D5694">
        <v>96</v>
      </c>
      <c r="E5694" t="s">
        <v>86</v>
      </c>
      <c r="F5694" t="s">
        <v>87</v>
      </c>
      <c r="G5694" t="s">
        <v>88</v>
      </c>
      <c r="H5694" t="s">
        <v>89</v>
      </c>
      <c r="I5694" t="s">
        <v>190</v>
      </c>
      <c r="J5694" t="s">
        <v>91</v>
      </c>
      <c r="K5694" t="s">
        <v>191</v>
      </c>
      <c r="L5694">
        <v>450</v>
      </c>
      <c r="M5694">
        <v>914788</v>
      </c>
      <c r="N5694">
        <v>238260</v>
      </c>
      <c r="O5694">
        <v>61366</v>
      </c>
      <c r="P5694">
        <v>166502</v>
      </c>
      <c r="Q5694" t="s">
        <v>93</v>
      </c>
      <c r="R5694">
        <v>569718</v>
      </c>
    </row>
    <row r="5695" spans="1:18" x14ac:dyDescent="0.25">
      <c r="A5695" t="s">
        <v>449</v>
      </c>
      <c r="B5695" t="s">
        <v>450</v>
      </c>
      <c r="C5695" t="s">
        <v>85</v>
      </c>
      <c r="D5695">
        <v>96</v>
      </c>
      <c r="E5695" t="s">
        <v>86</v>
      </c>
      <c r="F5695" t="s">
        <v>87</v>
      </c>
      <c r="G5695" t="s">
        <v>88</v>
      </c>
      <c r="H5695" t="s">
        <v>89</v>
      </c>
      <c r="I5695" t="s">
        <v>192</v>
      </c>
      <c r="J5695" t="s">
        <v>91</v>
      </c>
      <c r="K5695" t="s">
        <v>193</v>
      </c>
      <c r="L5695">
        <v>3926</v>
      </c>
      <c r="M5695">
        <v>914788</v>
      </c>
      <c r="N5695">
        <v>238260</v>
      </c>
      <c r="O5695">
        <v>61366</v>
      </c>
      <c r="P5695">
        <v>166502</v>
      </c>
      <c r="Q5695" t="s">
        <v>93</v>
      </c>
      <c r="R5695">
        <v>569718</v>
      </c>
    </row>
    <row r="5696" spans="1:18" x14ac:dyDescent="0.25">
      <c r="A5696" t="s">
        <v>449</v>
      </c>
      <c r="B5696" t="s">
        <v>450</v>
      </c>
      <c r="C5696" t="s">
        <v>85</v>
      </c>
      <c r="D5696">
        <v>96</v>
      </c>
      <c r="E5696" t="s">
        <v>86</v>
      </c>
      <c r="F5696" t="s">
        <v>87</v>
      </c>
      <c r="G5696" t="s">
        <v>88</v>
      </c>
      <c r="H5696" t="s">
        <v>89</v>
      </c>
      <c r="I5696" t="s">
        <v>194</v>
      </c>
      <c r="J5696" t="s">
        <v>91</v>
      </c>
      <c r="K5696" t="s">
        <v>195</v>
      </c>
      <c r="L5696">
        <v>29511</v>
      </c>
      <c r="M5696">
        <v>914788</v>
      </c>
      <c r="N5696">
        <v>238260</v>
      </c>
      <c r="O5696">
        <v>61366</v>
      </c>
      <c r="P5696">
        <v>166502</v>
      </c>
      <c r="Q5696" t="s">
        <v>93</v>
      </c>
      <c r="R5696">
        <v>569718</v>
      </c>
    </row>
    <row r="5697" spans="1:18" x14ac:dyDescent="0.25">
      <c r="A5697" t="s">
        <v>449</v>
      </c>
      <c r="B5697" t="s">
        <v>450</v>
      </c>
      <c r="C5697" t="s">
        <v>85</v>
      </c>
      <c r="D5697">
        <v>96</v>
      </c>
      <c r="E5697" t="s">
        <v>86</v>
      </c>
      <c r="F5697" t="s">
        <v>87</v>
      </c>
      <c r="G5697" t="s">
        <v>88</v>
      </c>
      <c r="H5697" t="s">
        <v>89</v>
      </c>
      <c r="I5697" t="s">
        <v>196</v>
      </c>
      <c r="J5697" t="s">
        <v>91</v>
      </c>
      <c r="K5697" t="s">
        <v>197</v>
      </c>
      <c r="L5697">
        <v>47848</v>
      </c>
      <c r="M5697">
        <v>914788</v>
      </c>
      <c r="N5697">
        <v>238260</v>
      </c>
      <c r="O5697">
        <v>61366</v>
      </c>
      <c r="P5697">
        <v>166502</v>
      </c>
      <c r="Q5697" t="s">
        <v>93</v>
      </c>
      <c r="R5697">
        <v>569718</v>
      </c>
    </row>
    <row r="5698" spans="1:18" x14ac:dyDescent="0.25">
      <c r="A5698" t="s">
        <v>449</v>
      </c>
      <c r="B5698" t="s">
        <v>450</v>
      </c>
      <c r="C5698" t="s">
        <v>85</v>
      </c>
      <c r="D5698">
        <v>96</v>
      </c>
      <c r="E5698" t="s">
        <v>86</v>
      </c>
      <c r="F5698" t="s">
        <v>87</v>
      </c>
      <c r="G5698" t="s">
        <v>88</v>
      </c>
      <c r="H5698" t="s">
        <v>89</v>
      </c>
      <c r="I5698" t="s">
        <v>198</v>
      </c>
      <c r="J5698" t="s">
        <v>91</v>
      </c>
      <c r="K5698" t="s">
        <v>199</v>
      </c>
      <c r="L5698">
        <v>0</v>
      </c>
      <c r="M5698">
        <v>914788</v>
      </c>
      <c r="N5698">
        <v>238260</v>
      </c>
      <c r="O5698">
        <v>61366</v>
      </c>
      <c r="P5698">
        <v>166502</v>
      </c>
      <c r="Q5698" t="s">
        <v>93</v>
      </c>
      <c r="R5698">
        <v>569718</v>
      </c>
    </row>
    <row r="5699" spans="1:18" x14ac:dyDescent="0.25">
      <c r="A5699" t="s">
        <v>449</v>
      </c>
      <c r="B5699" t="s">
        <v>450</v>
      </c>
      <c r="C5699" t="s">
        <v>85</v>
      </c>
      <c r="D5699">
        <v>96</v>
      </c>
      <c r="E5699" t="s">
        <v>86</v>
      </c>
      <c r="F5699" t="s">
        <v>87</v>
      </c>
      <c r="G5699" t="s">
        <v>88</v>
      </c>
      <c r="H5699" t="s">
        <v>89</v>
      </c>
      <c r="I5699" t="s">
        <v>200</v>
      </c>
      <c r="J5699" t="s">
        <v>91</v>
      </c>
      <c r="K5699" t="s">
        <v>201</v>
      </c>
      <c r="L5699">
        <v>24255</v>
      </c>
      <c r="M5699">
        <v>914788</v>
      </c>
      <c r="N5699">
        <v>238260</v>
      </c>
      <c r="O5699">
        <v>61366</v>
      </c>
      <c r="P5699">
        <v>166502</v>
      </c>
      <c r="Q5699" t="s">
        <v>93</v>
      </c>
      <c r="R5699">
        <v>569718</v>
      </c>
    </row>
    <row r="5700" spans="1:18" x14ac:dyDescent="0.25">
      <c r="A5700" t="s">
        <v>449</v>
      </c>
      <c r="B5700" t="s">
        <v>450</v>
      </c>
      <c r="C5700" t="s">
        <v>85</v>
      </c>
      <c r="D5700">
        <v>96</v>
      </c>
      <c r="E5700" t="s">
        <v>86</v>
      </c>
      <c r="F5700" t="s">
        <v>87</v>
      </c>
      <c r="G5700" t="s">
        <v>88</v>
      </c>
      <c r="H5700" t="s">
        <v>89</v>
      </c>
      <c r="I5700" t="s">
        <v>202</v>
      </c>
      <c r="J5700" t="s">
        <v>91</v>
      </c>
      <c r="K5700" t="s">
        <v>203</v>
      </c>
      <c r="L5700">
        <v>10632</v>
      </c>
      <c r="M5700">
        <v>914788</v>
      </c>
      <c r="N5700">
        <v>238260</v>
      </c>
      <c r="O5700">
        <v>61366</v>
      </c>
      <c r="P5700">
        <v>166502</v>
      </c>
      <c r="Q5700" t="s">
        <v>93</v>
      </c>
      <c r="R5700">
        <v>569718</v>
      </c>
    </row>
    <row r="5701" spans="1:18" x14ac:dyDescent="0.25">
      <c r="A5701" t="s">
        <v>449</v>
      </c>
      <c r="B5701" t="s">
        <v>450</v>
      </c>
      <c r="C5701" t="s">
        <v>85</v>
      </c>
      <c r="D5701">
        <v>96</v>
      </c>
      <c r="E5701" t="s">
        <v>86</v>
      </c>
      <c r="F5701" t="s">
        <v>87</v>
      </c>
      <c r="G5701" t="s">
        <v>88</v>
      </c>
      <c r="H5701" t="s">
        <v>89</v>
      </c>
      <c r="I5701" t="s">
        <v>204</v>
      </c>
      <c r="J5701" t="s">
        <v>91</v>
      </c>
      <c r="K5701" t="s">
        <v>205</v>
      </c>
      <c r="L5701">
        <v>0</v>
      </c>
      <c r="M5701">
        <v>914788</v>
      </c>
      <c r="N5701">
        <v>238260</v>
      </c>
      <c r="O5701">
        <v>61366</v>
      </c>
      <c r="P5701">
        <v>166502</v>
      </c>
      <c r="Q5701" t="s">
        <v>93</v>
      </c>
      <c r="R5701">
        <v>569718</v>
      </c>
    </row>
    <row r="5702" spans="1:18" x14ac:dyDescent="0.25">
      <c r="A5702" t="s">
        <v>449</v>
      </c>
      <c r="B5702" t="s">
        <v>450</v>
      </c>
      <c r="C5702" t="s">
        <v>85</v>
      </c>
      <c r="D5702">
        <v>96</v>
      </c>
      <c r="E5702" t="s">
        <v>86</v>
      </c>
      <c r="F5702" t="s">
        <v>87</v>
      </c>
      <c r="G5702" t="s">
        <v>88</v>
      </c>
      <c r="H5702" t="s">
        <v>89</v>
      </c>
      <c r="I5702" t="s">
        <v>206</v>
      </c>
      <c r="J5702" t="s">
        <v>91</v>
      </c>
      <c r="K5702" t="s">
        <v>207</v>
      </c>
      <c r="L5702">
        <v>7380</v>
      </c>
      <c r="M5702">
        <v>914788</v>
      </c>
      <c r="N5702">
        <v>238260</v>
      </c>
      <c r="O5702">
        <v>61366</v>
      </c>
      <c r="P5702">
        <v>166502</v>
      </c>
      <c r="Q5702" t="s">
        <v>93</v>
      </c>
      <c r="R5702">
        <v>569718</v>
      </c>
    </row>
    <row r="5703" spans="1:18" x14ac:dyDescent="0.25">
      <c r="A5703" t="s">
        <v>449</v>
      </c>
      <c r="B5703" t="s">
        <v>450</v>
      </c>
      <c r="C5703" t="s">
        <v>85</v>
      </c>
      <c r="D5703">
        <v>96</v>
      </c>
      <c r="E5703" t="s">
        <v>86</v>
      </c>
      <c r="F5703" t="s">
        <v>87</v>
      </c>
      <c r="G5703" t="s">
        <v>88</v>
      </c>
      <c r="H5703" t="s">
        <v>89</v>
      </c>
      <c r="I5703" t="s">
        <v>208</v>
      </c>
      <c r="J5703" t="s">
        <v>91</v>
      </c>
      <c r="K5703" t="s">
        <v>209</v>
      </c>
      <c r="L5703">
        <v>4472</v>
      </c>
      <c r="M5703">
        <v>914788</v>
      </c>
      <c r="N5703">
        <v>238260</v>
      </c>
      <c r="O5703">
        <v>61366</v>
      </c>
      <c r="P5703">
        <v>166502</v>
      </c>
      <c r="Q5703" t="s">
        <v>93</v>
      </c>
      <c r="R5703">
        <v>569718</v>
      </c>
    </row>
    <row r="5704" spans="1:18" x14ac:dyDescent="0.25">
      <c r="A5704" t="s">
        <v>449</v>
      </c>
      <c r="B5704" t="s">
        <v>450</v>
      </c>
      <c r="C5704" t="s">
        <v>85</v>
      </c>
      <c r="D5704">
        <v>96</v>
      </c>
      <c r="E5704" t="s">
        <v>86</v>
      </c>
      <c r="F5704" t="s">
        <v>87</v>
      </c>
      <c r="G5704" t="s">
        <v>88</v>
      </c>
      <c r="H5704" t="s">
        <v>89</v>
      </c>
      <c r="I5704" t="s">
        <v>210</v>
      </c>
      <c r="J5704" t="s">
        <v>91</v>
      </c>
      <c r="K5704" t="s">
        <v>211</v>
      </c>
      <c r="L5704">
        <v>11375</v>
      </c>
      <c r="M5704">
        <v>914788</v>
      </c>
      <c r="N5704">
        <v>238260</v>
      </c>
      <c r="O5704">
        <v>61366</v>
      </c>
      <c r="P5704">
        <v>166502</v>
      </c>
      <c r="Q5704" t="s">
        <v>93</v>
      </c>
      <c r="R5704">
        <v>569718</v>
      </c>
    </row>
    <row r="5705" spans="1:18" x14ac:dyDescent="0.25">
      <c r="A5705" t="s">
        <v>449</v>
      </c>
      <c r="B5705" t="s">
        <v>450</v>
      </c>
      <c r="C5705" t="s">
        <v>85</v>
      </c>
      <c r="D5705">
        <v>96</v>
      </c>
      <c r="E5705" t="s">
        <v>86</v>
      </c>
      <c r="F5705" t="s">
        <v>87</v>
      </c>
      <c r="G5705" t="s">
        <v>88</v>
      </c>
      <c r="H5705" t="s">
        <v>89</v>
      </c>
      <c r="I5705" t="s">
        <v>212</v>
      </c>
      <c r="J5705" t="s">
        <v>91</v>
      </c>
      <c r="K5705" t="s">
        <v>213</v>
      </c>
      <c r="L5705">
        <v>900</v>
      </c>
      <c r="M5705">
        <v>914788</v>
      </c>
      <c r="N5705">
        <v>238260</v>
      </c>
      <c r="O5705">
        <v>61366</v>
      </c>
      <c r="P5705">
        <v>166502</v>
      </c>
      <c r="Q5705" t="s">
        <v>93</v>
      </c>
      <c r="R5705">
        <v>569718</v>
      </c>
    </row>
    <row r="5706" spans="1:18" x14ac:dyDescent="0.25">
      <c r="A5706" t="s">
        <v>449</v>
      </c>
      <c r="B5706" t="s">
        <v>450</v>
      </c>
      <c r="C5706" t="s">
        <v>85</v>
      </c>
      <c r="D5706">
        <v>96</v>
      </c>
      <c r="E5706" t="s">
        <v>86</v>
      </c>
      <c r="F5706" t="s">
        <v>87</v>
      </c>
      <c r="G5706" t="s">
        <v>88</v>
      </c>
      <c r="H5706" t="s">
        <v>89</v>
      </c>
      <c r="I5706" t="s">
        <v>214</v>
      </c>
      <c r="J5706" t="s">
        <v>91</v>
      </c>
      <c r="K5706" t="s">
        <v>215</v>
      </c>
      <c r="L5706">
        <v>45208</v>
      </c>
      <c r="M5706">
        <v>914788</v>
      </c>
      <c r="N5706">
        <v>238260</v>
      </c>
      <c r="O5706">
        <v>61366</v>
      </c>
      <c r="P5706">
        <v>166502</v>
      </c>
      <c r="Q5706" t="s">
        <v>93</v>
      </c>
      <c r="R5706">
        <v>569718</v>
      </c>
    </row>
    <row r="5707" spans="1:18" x14ac:dyDescent="0.25">
      <c r="A5707" t="s">
        <v>449</v>
      </c>
      <c r="B5707" t="s">
        <v>450</v>
      </c>
      <c r="C5707" t="s">
        <v>85</v>
      </c>
      <c r="D5707">
        <v>96</v>
      </c>
      <c r="E5707" t="s">
        <v>86</v>
      </c>
      <c r="F5707" t="s">
        <v>87</v>
      </c>
      <c r="G5707" t="s">
        <v>88</v>
      </c>
      <c r="H5707" t="s">
        <v>89</v>
      </c>
      <c r="I5707" t="s">
        <v>216</v>
      </c>
      <c r="J5707" t="s">
        <v>91</v>
      </c>
      <c r="K5707" t="s">
        <v>217</v>
      </c>
      <c r="L5707">
        <v>9600</v>
      </c>
      <c r="M5707">
        <v>914788</v>
      </c>
      <c r="N5707">
        <v>238260</v>
      </c>
      <c r="O5707">
        <v>61366</v>
      </c>
      <c r="P5707">
        <v>166502</v>
      </c>
      <c r="Q5707" t="s">
        <v>93</v>
      </c>
      <c r="R5707">
        <v>569718</v>
      </c>
    </row>
    <row r="5708" spans="1:18" x14ac:dyDescent="0.25">
      <c r="A5708" t="s">
        <v>449</v>
      </c>
      <c r="B5708" t="s">
        <v>450</v>
      </c>
      <c r="C5708" t="s">
        <v>85</v>
      </c>
      <c r="D5708">
        <v>96</v>
      </c>
      <c r="E5708" t="s">
        <v>86</v>
      </c>
      <c r="F5708" t="s">
        <v>87</v>
      </c>
      <c r="G5708" t="s">
        <v>88</v>
      </c>
      <c r="H5708" t="s">
        <v>89</v>
      </c>
      <c r="I5708" t="s">
        <v>218</v>
      </c>
      <c r="J5708" t="s">
        <v>91</v>
      </c>
      <c r="K5708" t="s">
        <v>219</v>
      </c>
      <c r="L5708">
        <v>0</v>
      </c>
      <c r="M5708">
        <v>914788</v>
      </c>
      <c r="N5708">
        <v>238260</v>
      </c>
      <c r="O5708">
        <v>61366</v>
      </c>
      <c r="P5708">
        <v>166502</v>
      </c>
      <c r="Q5708" t="s">
        <v>93</v>
      </c>
      <c r="R5708">
        <v>569718</v>
      </c>
    </row>
    <row r="5709" spans="1:18" x14ac:dyDescent="0.25">
      <c r="A5709" t="s">
        <v>449</v>
      </c>
      <c r="B5709" t="s">
        <v>450</v>
      </c>
      <c r="C5709" t="s">
        <v>85</v>
      </c>
      <c r="D5709">
        <v>96</v>
      </c>
      <c r="E5709" t="s">
        <v>86</v>
      </c>
      <c r="F5709" t="s">
        <v>87</v>
      </c>
      <c r="G5709" t="s">
        <v>88</v>
      </c>
      <c r="H5709" t="s">
        <v>89</v>
      </c>
      <c r="I5709" t="s">
        <v>220</v>
      </c>
      <c r="J5709" t="s">
        <v>91</v>
      </c>
      <c r="K5709" t="s">
        <v>221</v>
      </c>
      <c r="L5709">
        <v>0</v>
      </c>
      <c r="M5709">
        <v>914788</v>
      </c>
      <c r="N5709">
        <v>238260</v>
      </c>
      <c r="O5709">
        <v>61366</v>
      </c>
      <c r="P5709">
        <v>166502</v>
      </c>
      <c r="Q5709" t="s">
        <v>93</v>
      </c>
      <c r="R5709">
        <v>569718</v>
      </c>
    </row>
    <row r="5710" spans="1:18" x14ac:dyDescent="0.25">
      <c r="A5710" t="s">
        <v>449</v>
      </c>
      <c r="B5710" t="s">
        <v>450</v>
      </c>
      <c r="C5710" t="s">
        <v>85</v>
      </c>
      <c r="D5710">
        <v>96</v>
      </c>
      <c r="E5710" t="s">
        <v>86</v>
      </c>
      <c r="F5710" t="s">
        <v>87</v>
      </c>
      <c r="G5710" t="s">
        <v>88</v>
      </c>
      <c r="H5710" t="s">
        <v>89</v>
      </c>
      <c r="I5710" t="s">
        <v>222</v>
      </c>
      <c r="J5710" t="s">
        <v>91</v>
      </c>
      <c r="K5710" t="s">
        <v>223</v>
      </c>
      <c r="L5710">
        <v>1680</v>
      </c>
      <c r="M5710">
        <v>914788</v>
      </c>
      <c r="N5710">
        <v>238260</v>
      </c>
      <c r="O5710">
        <v>61366</v>
      </c>
      <c r="P5710">
        <v>166502</v>
      </c>
      <c r="Q5710" t="s">
        <v>93</v>
      </c>
      <c r="R5710">
        <v>569718</v>
      </c>
    </row>
    <row r="5711" spans="1:18" x14ac:dyDescent="0.25">
      <c r="A5711" t="s">
        <v>449</v>
      </c>
      <c r="B5711" t="s">
        <v>450</v>
      </c>
      <c r="C5711" t="s">
        <v>85</v>
      </c>
      <c r="D5711">
        <v>96</v>
      </c>
      <c r="E5711" t="s">
        <v>86</v>
      </c>
      <c r="F5711" t="s">
        <v>87</v>
      </c>
      <c r="G5711" t="s">
        <v>88</v>
      </c>
      <c r="H5711" t="s">
        <v>89</v>
      </c>
      <c r="I5711" t="s">
        <v>224</v>
      </c>
      <c r="J5711" t="s">
        <v>91</v>
      </c>
      <c r="K5711" t="s">
        <v>225</v>
      </c>
      <c r="L5711">
        <v>6000</v>
      </c>
      <c r="M5711">
        <v>914788</v>
      </c>
      <c r="N5711">
        <v>238260</v>
      </c>
      <c r="O5711">
        <v>61366</v>
      </c>
      <c r="P5711">
        <v>166502</v>
      </c>
      <c r="Q5711" t="s">
        <v>93</v>
      </c>
      <c r="R5711">
        <v>569718</v>
      </c>
    </row>
    <row r="5712" spans="1:18" x14ac:dyDescent="0.25">
      <c r="A5712" t="s">
        <v>449</v>
      </c>
      <c r="B5712" t="s">
        <v>450</v>
      </c>
      <c r="C5712" t="s">
        <v>85</v>
      </c>
      <c r="D5712">
        <v>96</v>
      </c>
      <c r="E5712" t="s">
        <v>86</v>
      </c>
      <c r="F5712" t="s">
        <v>87</v>
      </c>
      <c r="G5712" t="s">
        <v>88</v>
      </c>
      <c r="H5712" t="s">
        <v>89</v>
      </c>
      <c r="I5712" t="s">
        <v>226</v>
      </c>
      <c r="J5712" t="s">
        <v>91</v>
      </c>
      <c r="K5712" t="s">
        <v>227</v>
      </c>
      <c r="L5712">
        <v>12150</v>
      </c>
      <c r="M5712">
        <v>914788</v>
      </c>
      <c r="N5712">
        <v>238260</v>
      </c>
      <c r="O5712">
        <v>61366</v>
      </c>
      <c r="P5712">
        <v>166502</v>
      </c>
      <c r="Q5712" t="s">
        <v>93</v>
      </c>
      <c r="R5712">
        <v>569718</v>
      </c>
    </row>
    <row r="5713" spans="1:18" x14ac:dyDescent="0.25">
      <c r="A5713" t="s">
        <v>449</v>
      </c>
      <c r="B5713" t="s">
        <v>450</v>
      </c>
      <c r="C5713" t="s">
        <v>85</v>
      </c>
      <c r="D5713">
        <v>96</v>
      </c>
      <c r="E5713" t="s">
        <v>86</v>
      </c>
      <c r="F5713" t="s">
        <v>87</v>
      </c>
      <c r="G5713" t="s">
        <v>88</v>
      </c>
      <c r="H5713" t="s">
        <v>89</v>
      </c>
      <c r="I5713" t="s">
        <v>228</v>
      </c>
      <c r="J5713" t="s">
        <v>91</v>
      </c>
      <c r="K5713" t="s">
        <v>229</v>
      </c>
      <c r="L5713">
        <v>0</v>
      </c>
      <c r="M5713">
        <v>914788</v>
      </c>
      <c r="N5713">
        <v>238260</v>
      </c>
      <c r="O5713">
        <v>61366</v>
      </c>
      <c r="P5713">
        <v>166502</v>
      </c>
      <c r="Q5713" t="s">
        <v>93</v>
      </c>
      <c r="R5713">
        <v>569718</v>
      </c>
    </row>
    <row r="5714" spans="1:18" x14ac:dyDescent="0.25">
      <c r="A5714" t="s">
        <v>449</v>
      </c>
      <c r="B5714" t="s">
        <v>450</v>
      </c>
      <c r="C5714" t="s">
        <v>85</v>
      </c>
      <c r="D5714">
        <v>96</v>
      </c>
      <c r="E5714" t="s">
        <v>86</v>
      </c>
      <c r="F5714" t="s">
        <v>87</v>
      </c>
      <c r="G5714" t="s">
        <v>88</v>
      </c>
      <c r="H5714" t="s">
        <v>89</v>
      </c>
      <c r="I5714" t="s">
        <v>230</v>
      </c>
      <c r="J5714" t="s">
        <v>91</v>
      </c>
      <c r="K5714" t="s">
        <v>231</v>
      </c>
      <c r="L5714">
        <v>847</v>
      </c>
      <c r="M5714">
        <v>914788</v>
      </c>
      <c r="N5714">
        <v>238260</v>
      </c>
      <c r="O5714">
        <v>61366</v>
      </c>
      <c r="P5714">
        <v>166502</v>
      </c>
      <c r="Q5714" t="s">
        <v>93</v>
      </c>
      <c r="R5714">
        <v>569718</v>
      </c>
    </row>
    <row r="5715" spans="1:18" x14ac:dyDescent="0.25">
      <c r="A5715" t="s">
        <v>449</v>
      </c>
      <c r="B5715" t="s">
        <v>450</v>
      </c>
      <c r="C5715" t="s">
        <v>85</v>
      </c>
      <c r="D5715">
        <v>96</v>
      </c>
      <c r="E5715" t="s">
        <v>86</v>
      </c>
      <c r="F5715" t="s">
        <v>87</v>
      </c>
      <c r="G5715" t="s">
        <v>88</v>
      </c>
      <c r="H5715" t="s">
        <v>89</v>
      </c>
      <c r="I5715" t="s">
        <v>232</v>
      </c>
      <c r="J5715" t="s">
        <v>91</v>
      </c>
      <c r="K5715" t="s">
        <v>233</v>
      </c>
      <c r="L5715">
        <v>27499</v>
      </c>
      <c r="M5715">
        <v>914788</v>
      </c>
      <c r="N5715">
        <v>238260</v>
      </c>
      <c r="O5715">
        <v>61366</v>
      </c>
      <c r="P5715">
        <v>166502</v>
      </c>
      <c r="Q5715" t="s">
        <v>93</v>
      </c>
      <c r="R5715">
        <v>569718</v>
      </c>
    </row>
    <row r="5716" spans="1:18" x14ac:dyDescent="0.25">
      <c r="A5716" t="s">
        <v>449</v>
      </c>
      <c r="B5716" t="s">
        <v>450</v>
      </c>
      <c r="C5716" t="s">
        <v>85</v>
      </c>
      <c r="D5716">
        <v>96</v>
      </c>
      <c r="E5716" t="s">
        <v>86</v>
      </c>
      <c r="F5716" t="s">
        <v>87</v>
      </c>
      <c r="G5716" t="s">
        <v>88</v>
      </c>
      <c r="H5716" t="s">
        <v>89</v>
      </c>
      <c r="I5716" t="s">
        <v>234</v>
      </c>
      <c r="J5716" t="s">
        <v>91</v>
      </c>
      <c r="K5716" t="s">
        <v>235</v>
      </c>
      <c r="L5716">
        <v>0</v>
      </c>
      <c r="M5716">
        <v>914788</v>
      </c>
      <c r="N5716">
        <v>238260</v>
      </c>
      <c r="O5716">
        <v>61366</v>
      </c>
      <c r="P5716">
        <v>166502</v>
      </c>
      <c r="Q5716" t="s">
        <v>93</v>
      </c>
      <c r="R5716">
        <v>569718</v>
      </c>
    </row>
    <row r="5717" spans="1:18" x14ac:dyDescent="0.25">
      <c r="A5717" t="s">
        <v>449</v>
      </c>
      <c r="B5717" t="s">
        <v>450</v>
      </c>
      <c r="C5717" t="s">
        <v>85</v>
      </c>
      <c r="D5717">
        <v>96</v>
      </c>
      <c r="E5717" t="s">
        <v>86</v>
      </c>
      <c r="F5717" t="s">
        <v>87</v>
      </c>
      <c r="G5717" t="s">
        <v>88</v>
      </c>
      <c r="H5717" t="s">
        <v>89</v>
      </c>
      <c r="I5717" t="s">
        <v>236</v>
      </c>
      <c r="J5717" t="s">
        <v>91</v>
      </c>
      <c r="K5717" t="s">
        <v>237</v>
      </c>
      <c r="L5717">
        <v>0</v>
      </c>
      <c r="M5717">
        <v>914788</v>
      </c>
      <c r="N5717">
        <v>238260</v>
      </c>
      <c r="O5717">
        <v>61366</v>
      </c>
      <c r="P5717">
        <v>166502</v>
      </c>
      <c r="Q5717" t="s">
        <v>93</v>
      </c>
      <c r="R5717">
        <v>569718</v>
      </c>
    </row>
    <row r="5718" spans="1:18" x14ac:dyDescent="0.25">
      <c r="A5718" t="s">
        <v>449</v>
      </c>
      <c r="B5718" t="s">
        <v>450</v>
      </c>
      <c r="C5718" t="s">
        <v>85</v>
      </c>
      <c r="D5718">
        <v>96</v>
      </c>
      <c r="E5718" t="s">
        <v>86</v>
      </c>
      <c r="F5718" t="s">
        <v>87</v>
      </c>
      <c r="G5718" t="s">
        <v>88</v>
      </c>
      <c r="H5718" t="s">
        <v>89</v>
      </c>
      <c r="I5718" t="s">
        <v>130</v>
      </c>
      <c r="J5718" t="s">
        <v>91</v>
      </c>
      <c r="K5718" t="s">
        <v>131</v>
      </c>
      <c r="L5718">
        <v>4840</v>
      </c>
      <c r="M5718">
        <v>914788</v>
      </c>
      <c r="N5718">
        <v>238260</v>
      </c>
      <c r="O5718">
        <v>61366</v>
      </c>
      <c r="P5718">
        <v>166502</v>
      </c>
      <c r="Q5718" t="s">
        <v>93</v>
      </c>
      <c r="R5718">
        <v>569718</v>
      </c>
    </row>
    <row r="5719" spans="1:18" x14ac:dyDescent="0.25">
      <c r="A5719" t="s">
        <v>449</v>
      </c>
      <c r="B5719" t="s">
        <v>450</v>
      </c>
      <c r="C5719" t="s">
        <v>85</v>
      </c>
      <c r="D5719">
        <v>96</v>
      </c>
      <c r="E5719" t="s">
        <v>86</v>
      </c>
      <c r="F5719" t="s">
        <v>87</v>
      </c>
      <c r="G5719" t="s">
        <v>88</v>
      </c>
      <c r="H5719" t="s">
        <v>89</v>
      </c>
      <c r="I5719" t="s">
        <v>130</v>
      </c>
      <c r="J5719" t="s">
        <v>91</v>
      </c>
      <c r="K5719" t="s">
        <v>131</v>
      </c>
      <c r="L5719">
        <v>6000</v>
      </c>
      <c r="M5719">
        <v>914788</v>
      </c>
      <c r="N5719">
        <v>238260</v>
      </c>
      <c r="O5719">
        <v>61366</v>
      </c>
      <c r="P5719">
        <v>166502</v>
      </c>
      <c r="Q5719" t="s">
        <v>93</v>
      </c>
      <c r="R5719">
        <v>569718</v>
      </c>
    </row>
    <row r="5720" spans="1:18" x14ac:dyDescent="0.25">
      <c r="A5720" t="s">
        <v>449</v>
      </c>
      <c r="B5720" t="s">
        <v>450</v>
      </c>
      <c r="C5720" t="s">
        <v>85</v>
      </c>
      <c r="D5720">
        <v>96</v>
      </c>
      <c r="E5720" t="s">
        <v>86</v>
      </c>
      <c r="F5720" t="s">
        <v>87</v>
      </c>
      <c r="G5720" t="s">
        <v>88</v>
      </c>
      <c r="H5720" t="s">
        <v>89</v>
      </c>
      <c r="I5720" t="s">
        <v>130</v>
      </c>
      <c r="J5720" t="s">
        <v>91</v>
      </c>
      <c r="K5720" t="s">
        <v>131</v>
      </c>
      <c r="L5720">
        <v>70</v>
      </c>
      <c r="M5720">
        <v>914788</v>
      </c>
      <c r="N5720">
        <v>238260</v>
      </c>
      <c r="O5720">
        <v>61366</v>
      </c>
      <c r="P5720">
        <v>166502</v>
      </c>
      <c r="Q5720" t="s">
        <v>93</v>
      </c>
      <c r="R5720">
        <v>569718</v>
      </c>
    </row>
    <row r="5721" spans="1:18" x14ac:dyDescent="0.25">
      <c r="A5721" t="s">
        <v>449</v>
      </c>
      <c r="B5721" t="s">
        <v>450</v>
      </c>
      <c r="C5721" t="s">
        <v>85</v>
      </c>
      <c r="D5721">
        <v>96</v>
      </c>
      <c r="E5721" t="s">
        <v>86</v>
      </c>
      <c r="F5721" t="s">
        <v>87</v>
      </c>
      <c r="G5721" t="s">
        <v>88</v>
      </c>
      <c r="H5721" t="s">
        <v>89</v>
      </c>
      <c r="I5721" t="s">
        <v>192</v>
      </c>
      <c r="J5721" t="s">
        <v>91</v>
      </c>
      <c r="K5721" t="s">
        <v>193</v>
      </c>
      <c r="L5721">
        <v>230</v>
      </c>
      <c r="M5721">
        <v>914788</v>
      </c>
      <c r="N5721">
        <v>238260</v>
      </c>
      <c r="O5721">
        <v>61366</v>
      </c>
      <c r="P5721">
        <v>166502</v>
      </c>
      <c r="Q5721" t="s">
        <v>93</v>
      </c>
      <c r="R5721">
        <v>569718</v>
      </c>
    </row>
    <row r="5722" spans="1:18" x14ac:dyDescent="0.25">
      <c r="A5722" t="s">
        <v>451</v>
      </c>
      <c r="B5722" t="s">
        <v>452</v>
      </c>
      <c r="C5722" t="s">
        <v>85</v>
      </c>
      <c r="D5722">
        <v>120</v>
      </c>
      <c r="E5722" t="s">
        <v>86</v>
      </c>
      <c r="F5722" t="s">
        <v>87</v>
      </c>
      <c r="G5722" t="s">
        <v>88</v>
      </c>
      <c r="H5722" t="s">
        <v>89</v>
      </c>
      <c r="I5722" t="s">
        <v>130</v>
      </c>
      <c r="J5722" t="s">
        <v>91</v>
      </c>
      <c r="K5722" t="s">
        <v>131</v>
      </c>
      <c r="L5722">
        <v>1800</v>
      </c>
      <c r="M5722">
        <v>1358776</v>
      </c>
      <c r="N5722">
        <v>255775</v>
      </c>
      <c r="O5722">
        <v>41856</v>
      </c>
      <c r="P5722">
        <v>182398</v>
      </c>
      <c r="Q5722" t="s">
        <v>93</v>
      </c>
      <c r="R5722">
        <v>689949</v>
      </c>
    </row>
    <row r="5723" spans="1:18" x14ac:dyDescent="0.25">
      <c r="A5723" t="s">
        <v>451</v>
      </c>
      <c r="B5723" t="s">
        <v>452</v>
      </c>
      <c r="C5723" t="s">
        <v>85</v>
      </c>
      <c r="D5723">
        <v>120</v>
      </c>
      <c r="E5723" t="s">
        <v>86</v>
      </c>
      <c r="F5723" t="s">
        <v>87</v>
      </c>
      <c r="G5723" t="s">
        <v>88</v>
      </c>
      <c r="H5723" t="s">
        <v>89</v>
      </c>
      <c r="I5723" t="s">
        <v>190</v>
      </c>
      <c r="J5723" t="s">
        <v>91</v>
      </c>
      <c r="K5723" t="s">
        <v>191</v>
      </c>
      <c r="L5723">
        <v>1000</v>
      </c>
      <c r="M5723">
        <v>1358776</v>
      </c>
      <c r="N5723">
        <v>255775</v>
      </c>
      <c r="O5723">
        <v>41856</v>
      </c>
      <c r="P5723">
        <v>182398</v>
      </c>
      <c r="Q5723" t="s">
        <v>93</v>
      </c>
      <c r="R5723">
        <v>689949</v>
      </c>
    </row>
    <row r="5724" spans="1:18" x14ac:dyDescent="0.25">
      <c r="A5724" t="s">
        <v>451</v>
      </c>
      <c r="B5724" t="s">
        <v>452</v>
      </c>
      <c r="C5724" t="s">
        <v>85</v>
      </c>
      <c r="D5724">
        <v>120</v>
      </c>
      <c r="E5724" t="s">
        <v>86</v>
      </c>
      <c r="F5724" t="s">
        <v>87</v>
      </c>
      <c r="G5724" t="s">
        <v>88</v>
      </c>
      <c r="H5724" t="s">
        <v>89</v>
      </c>
      <c r="I5724" t="s">
        <v>160</v>
      </c>
      <c r="J5724" t="s">
        <v>91</v>
      </c>
      <c r="K5724" t="s">
        <v>161</v>
      </c>
      <c r="L5724">
        <v>16639</v>
      </c>
      <c r="M5724">
        <v>1358776</v>
      </c>
      <c r="N5724">
        <v>255775</v>
      </c>
      <c r="O5724">
        <v>41856</v>
      </c>
      <c r="P5724">
        <v>182398</v>
      </c>
      <c r="Q5724" t="s">
        <v>93</v>
      </c>
      <c r="R5724">
        <v>689949</v>
      </c>
    </row>
    <row r="5725" spans="1:18" x14ac:dyDescent="0.25">
      <c r="A5725" t="s">
        <v>451</v>
      </c>
      <c r="B5725" t="s">
        <v>452</v>
      </c>
      <c r="C5725" t="s">
        <v>85</v>
      </c>
      <c r="D5725">
        <v>120</v>
      </c>
      <c r="E5725" t="s">
        <v>86</v>
      </c>
      <c r="F5725" t="s">
        <v>87</v>
      </c>
      <c r="G5725" t="s">
        <v>88</v>
      </c>
      <c r="H5725" t="s">
        <v>89</v>
      </c>
      <c r="I5725" t="s">
        <v>190</v>
      </c>
      <c r="J5725" t="s">
        <v>91</v>
      </c>
      <c r="K5725" t="s">
        <v>191</v>
      </c>
      <c r="L5725">
        <v>12600</v>
      </c>
      <c r="M5725">
        <v>1358776</v>
      </c>
      <c r="N5725">
        <v>255775</v>
      </c>
      <c r="O5725">
        <v>41856</v>
      </c>
      <c r="P5725">
        <v>182398</v>
      </c>
      <c r="Q5725" t="s">
        <v>93</v>
      </c>
      <c r="R5725">
        <v>689949</v>
      </c>
    </row>
    <row r="5726" spans="1:18" x14ac:dyDescent="0.25">
      <c r="A5726" t="s">
        <v>451</v>
      </c>
      <c r="B5726" t="s">
        <v>452</v>
      </c>
      <c r="C5726" t="s">
        <v>85</v>
      </c>
      <c r="D5726">
        <v>120</v>
      </c>
      <c r="E5726" t="s">
        <v>86</v>
      </c>
      <c r="F5726" t="s">
        <v>87</v>
      </c>
      <c r="G5726" t="s">
        <v>88</v>
      </c>
      <c r="H5726" t="s">
        <v>89</v>
      </c>
      <c r="I5726" t="s">
        <v>208</v>
      </c>
      <c r="J5726" t="s">
        <v>91</v>
      </c>
      <c r="K5726" t="s">
        <v>209</v>
      </c>
      <c r="L5726">
        <v>373</v>
      </c>
      <c r="M5726">
        <v>1358776</v>
      </c>
      <c r="N5726">
        <v>255775</v>
      </c>
      <c r="O5726">
        <v>41856</v>
      </c>
      <c r="P5726">
        <v>182398</v>
      </c>
      <c r="Q5726" t="s">
        <v>93</v>
      </c>
      <c r="R5726">
        <v>689949</v>
      </c>
    </row>
    <row r="5727" spans="1:18" x14ac:dyDescent="0.25">
      <c r="A5727" t="s">
        <v>451</v>
      </c>
      <c r="B5727" t="s">
        <v>452</v>
      </c>
      <c r="C5727" t="s">
        <v>85</v>
      </c>
      <c r="D5727">
        <v>120</v>
      </c>
      <c r="E5727" t="s">
        <v>86</v>
      </c>
      <c r="F5727" t="s">
        <v>87</v>
      </c>
      <c r="G5727" t="s">
        <v>88</v>
      </c>
      <c r="H5727" t="s">
        <v>89</v>
      </c>
      <c r="I5727" t="s">
        <v>90</v>
      </c>
      <c r="J5727" t="s">
        <v>91</v>
      </c>
      <c r="K5727" t="s">
        <v>92</v>
      </c>
      <c r="L5727">
        <v>0</v>
      </c>
      <c r="M5727">
        <v>1358776</v>
      </c>
      <c r="N5727">
        <v>255775</v>
      </c>
      <c r="O5727">
        <v>41856</v>
      </c>
      <c r="P5727">
        <v>182398</v>
      </c>
      <c r="Q5727" t="s">
        <v>93</v>
      </c>
      <c r="R5727">
        <v>689949</v>
      </c>
    </row>
    <row r="5728" spans="1:18" x14ac:dyDescent="0.25">
      <c r="A5728" t="s">
        <v>451</v>
      </c>
      <c r="B5728" t="s">
        <v>452</v>
      </c>
      <c r="C5728" t="s">
        <v>85</v>
      </c>
      <c r="D5728">
        <v>120</v>
      </c>
      <c r="E5728" t="s">
        <v>86</v>
      </c>
      <c r="F5728" t="s">
        <v>87</v>
      </c>
      <c r="G5728" t="s">
        <v>88</v>
      </c>
      <c r="H5728" t="s">
        <v>89</v>
      </c>
      <c r="I5728" t="s">
        <v>94</v>
      </c>
      <c r="J5728" t="s">
        <v>91</v>
      </c>
      <c r="K5728" t="s">
        <v>95</v>
      </c>
      <c r="L5728">
        <v>0</v>
      </c>
      <c r="M5728">
        <v>1358776</v>
      </c>
      <c r="N5728">
        <v>255775</v>
      </c>
      <c r="O5728">
        <v>41856</v>
      </c>
      <c r="P5728">
        <v>182398</v>
      </c>
      <c r="Q5728" t="s">
        <v>93</v>
      </c>
      <c r="R5728">
        <v>689949</v>
      </c>
    </row>
    <row r="5729" spans="1:18" x14ac:dyDescent="0.25">
      <c r="A5729" t="s">
        <v>451</v>
      </c>
      <c r="B5729" t="s">
        <v>452</v>
      </c>
      <c r="C5729" t="s">
        <v>85</v>
      </c>
      <c r="D5729">
        <v>120</v>
      </c>
      <c r="E5729" t="s">
        <v>86</v>
      </c>
      <c r="F5729" t="s">
        <v>87</v>
      </c>
      <c r="G5729" t="s">
        <v>88</v>
      </c>
      <c r="H5729" t="s">
        <v>89</v>
      </c>
      <c r="I5729" t="s">
        <v>96</v>
      </c>
      <c r="J5729" t="s">
        <v>91</v>
      </c>
      <c r="K5729" t="s">
        <v>97</v>
      </c>
      <c r="L5729">
        <v>0</v>
      </c>
      <c r="M5729">
        <v>1358776</v>
      </c>
      <c r="N5729">
        <v>255775</v>
      </c>
      <c r="O5729">
        <v>41856</v>
      </c>
      <c r="P5729">
        <v>182398</v>
      </c>
      <c r="Q5729" t="s">
        <v>93</v>
      </c>
      <c r="R5729">
        <v>689949</v>
      </c>
    </row>
    <row r="5730" spans="1:18" x14ac:dyDescent="0.25">
      <c r="A5730" t="s">
        <v>451</v>
      </c>
      <c r="B5730" t="s">
        <v>452</v>
      </c>
      <c r="C5730" t="s">
        <v>85</v>
      </c>
      <c r="D5730">
        <v>120</v>
      </c>
      <c r="E5730" t="s">
        <v>86</v>
      </c>
      <c r="F5730" t="s">
        <v>87</v>
      </c>
      <c r="G5730" t="s">
        <v>88</v>
      </c>
      <c r="H5730" t="s">
        <v>89</v>
      </c>
      <c r="I5730" t="s">
        <v>98</v>
      </c>
      <c r="J5730" t="s">
        <v>91</v>
      </c>
      <c r="K5730" t="s">
        <v>99</v>
      </c>
      <c r="L5730">
        <v>0</v>
      </c>
      <c r="M5730">
        <v>1358776</v>
      </c>
      <c r="N5730">
        <v>255775</v>
      </c>
      <c r="O5730">
        <v>41856</v>
      </c>
      <c r="P5730">
        <v>182398</v>
      </c>
      <c r="Q5730" t="s">
        <v>93</v>
      </c>
      <c r="R5730">
        <v>689949</v>
      </c>
    </row>
    <row r="5731" spans="1:18" x14ac:dyDescent="0.25">
      <c r="A5731" t="s">
        <v>451</v>
      </c>
      <c r="B5731" t="s">
        <v>452</v>
      </c>
      <c r="C5731" t="s">
        <v>85</v>
      </c>
      <c r="D5731">
        <v>120</v>
      </c>
      <c r="E5731" t="s">
        <v>86</v>
      </c>
      <c r="F5731" t="s">
        <v>87</v>
      </c>
      <c r="G5731" t="s">
        <v>88</v>
      </c>
      <c r="H5731" t="s">
        <v>89</v>
      </c>
      <c r="I5731" t="s">
        <v>100</v>
      </c>
      <c r="J5731" t="s">
        <v>91</v>
      </c>
      <c r="K5731" t="s">
        <v>101</v>
      </c>
      <c r="L5731">
        <v>0</v>
      </c>
      <c r="M5731">
        <v>1358776</v>
      </c>
      <c r="N5731">
        <v>255775</v>
      </c>
      <c r="O5731">
        <v>41856</v>
      </c>
      <c r="P5731">
        <v>182398</v>
      </c>
      <c r="Q5731" t="s">
        <v>93</v>
      </c>
      <c r="R5731">
        <v>689949</v>
      </c>
    </row>
    <row r="5732" spans="1:18" x14ac:dyDescent="0.25">
      <c r="A5732" t="s">
        <v>451</v>
      </c>
      <c r="B5732" t="s">
        <v>452</v>
      </c>
      <c r="C5732" t="s">
        <v>85</v>
      </c>
      <c r="D5732">
        <v>120</v>
      </c>
      <c r="E5732" t="s">
        <v>86</v>
      </c>
      <c r="F5732" t="s">
        <v>87</v>
      </c>
      <c r="G5732" t="s">
        <v>88</v>
      </c>
      <c r="H5732" t="s">
        <v>89</v>
      </c>
      <c r="I5732" t="s">
        <v>102</v>
      </c>
      <c r="J5732" t="s">
        <v>91</v>
      </c>
      <c r="K5732" t="s">
        <v>103</v>
      </c>
      <c r="L5732">
        <v>0</v>
      </c>
      <c r="M5732">
        <v>1358776</v>
      </c>
      <c r="N5732">
        <v>255775</v>
      </c>
      <c r="O5732">
        <v>41856</v>
      </c>
      <c r="P5732">
        <v>182398</v>
      </c>
      <c r="Q5732" t="s">
        <v>93</v>
      </c>
      <c r="R5732">
        <v>689949</v>
      </c>
    </row>
    <row r="5733" spans="1:18" x14ac:dyDescent="0.25">
      <c r="A5733" t="s">
        <v>451</v>
      </c>
      <c r="B5733" t="s">
        <v>452</v>
      </c>
      <c r="C5733" t="s">
        <v>85</v>
      </c>
      <c r="D5733">
        <v>120</v>
      </c>
      <c r="E5733" t="s">
        <v>86</v>
      </c>
      <c r="F5733" t="s">
        <v>87</v>
      </c>
      <c r="G5733" t="s">
        <v>88</v>
      </c>
      <c r="H5733" t="s">
        <v>89</v>
      </c>
      <c r="I5733" t="s">
        <v>104</v>
      </c>
      <c r="J5733" t="s">
        <v>91</v>
      </c>
      <c r="K5733" t="s">
        <v>105</v>
      </c>
      <c r="L5733">
        <v>0</v>
      </c>
      <c r="M5733">
        <v>1358776</v>
      </c>
      <c r="N5733">
        <v>255775</v>
      </c>
      <c r="O5733">
        <v>41856</v>
      </c>
      <c r="P5733">
        <v>182398</v>
      </c>
      <c r="Q5733" t="s">
        <v>93</v>
      </c>
      <c r="R5733">
        <v>689949</v>
      </c>
    </row>
    <row r="5734" spans="1:18" x14ac:dyDescent="0.25">
      <c r="A5734" t="s">
        <v>451</v>
      </c>
      <c r="B5734" t="s">
        <v>452</v>
      </c>
      <c r="C5734" t="s">
        <v>85</v>
      </c>
      <c r="D5734">
        <v>120</v>
      </c>
      <c r="E5734" t="s">
        <v>86</v>
      </c>
      <c r="F5734" t="s">
        <v>87</v>
      </c>
      <c r="G5734" t="s">
        <v>88</v>
      </c>
      <c r="H5734" t="s">
        <v>89</v>
      </c>
      <c r="I5734" t="s">
        <v>106</v>
      </c>
      <c r="J5734" t="s">
        <v>91</v>
      </c>
      <c r="K5734" t="s">
        <v>107</v>
      </c>
      <c r="L5734">
        <v>0</v>
      </c>
      <c r="M5734">
        <v>1358776</v>
      </c>
      <c r="N5734">
        <v>255775</v>
      </c>
      <c r="O5734">
        <v>41856</v>
      </c>
      <c r="P5734">
        <v>182398</v>
      </c>
      <c r="Q5734" t="s">
        <v>93</v>
      </c>
      <c r="R5734">
        <v>689949</v>
      </c>
    </row>
    <row r="5735" spans="1:18" x14ac:dyDescent="0.25">
      <c r="A5735" t="s">
        <v>451</v>
      </c>
      <c r="B5735" t="s">
        <v>452</v>
      </c>
      <c r="C5735" t="s">
        <v>85</v>
      </c>
      <c r="D5735">
        <v>120</v>
      </c>
      <c r="E5735" t="s">
        <v>86</v>
      </c>
      <c r="F5735" t="s">
        <v>87</v>
      </c>
      <c r="G5735" t="s">
        <v>88</v>
      </c>
      <c r="H5735" t="s">
        <v>89</v>
      </c>
      <c r="I5735" t="s">
        <v>108</v>
      </c>
      <c r="J5735" t="s">
        <v>91</v>
      </c>
      <c r="K5735" t="s">
        <v>109</v>
      </c>
      <c r="L5735">
        <v>0</v>
      </c>
      <c r="M5735">
        <v>1358776</v>
      </c>
      <c r="N5735">
        <v>255775</v>
      </c>
      <c r="O5735">
        <v>41856</v>
      </c>
      <c r="P5735">
        <v>182398</v>
      </c>
      <c r="Q5735" t="s">
        <v>93</v>
      </c>
      <c r="R5735">
        <v>689949</v>
      </c>
    </row>
    <row r="5736" spans="1:18" x14ac:dyDescent="0.25">
      <c r="A5736" t="s">
        <v>451</v>
      </c>
      <c r="B5736" t="s">
        <v>452</v>
      </c>
      <c r="C5736" t="s">
        <v>85</v>
      </c>
      <c r="D5736">
        <v>120</v>
      </c>
      <c r="E5736" t="s">
        <v>86</v>
      </c>
      <c r="F5736" t="s">
        <v>87</v>
      </c>
      <c r="G5736" t="s">
        <v>88</v>
      </c>
      <c r="H5736" t="s">
        <v>89</v>
      </c>
      <c r="I5736" t="s">
        <v>110</v>
      </c>
      <c r="J5736" t="s">
        <v>91</v>
      </c>
      <c r="K5736" t="s">
        <v>111</v>
      </c>
      <c r="L5736">
        <v>0</v>
      </c>
      <c r="M5736">
        <v>1358776</v>
      </c>
      <c r="N5736">
        <v>255775</v>
      </c>
      <c r="O5736">
        <v>41856</v>
      </c>
      <c r="P5736">
        <v>182398</v>
      </c>
      <c r="Q5736" t="s">
        <v>93</v>
      </c>
      <c r="R5736">
        <v>689949</v>
      </c>
    </row>
    <row r="5737" spans="1:18" x14ac:dyDescent="0.25">
      <c r="A5737" t="s">
        <v>451</v>
      </c>
      <c r="B5737" t="s">
        <v>452</v>
      </c>
      <c r="C5737" t="s">
        <v>85</v>
      </c>
      <c r="D5737">
        <v>120</v>
      </c>
      <c r="E5737" t="s">
        <v>86</v>
      </c>
      <c r="F5737" t="s">
        <v>87</v>
      </c>
      <c r="G5737" t="s">
        <v>88</v>
      </c>
      <c r="H5737" t="s">
        <v>89</v>
      </c>
      <c r="I5737" t="s">
        <v>112</v>
      </c>
      <c r="J5737" t="s">
        <v>91</v>
      </c>
      <c r="K5737" t="s">
        <v>113</v>
      </c>
      <c r="L5737">
        <v>2508</v>
      </c>
      <c r="M5737">
        <v>1358776</v>
      </c>
      <c r="N5737">
        <v>255775</v>
      </c>
      <c r="O5737">
        <v>41856</v>
      </c>
      <c r="P5737">
        <v>182398</v>
      </c>
      <c r="Q5737" t="s">
        <v>93</v>
      </c>
      <c r="R5737">
        <v>689949</v>
      </c>
    </row>
    <row r="5738" spans="1:18" x14ac:dyDescent="0.25">
      <c r="A5738" t="s">
        <v>451</v>
      </c>
      <c r="B5738" t="s">
        <v>452</v>
      </c>
      <c r="C5738" t="s">
        <v>85</v>
      </c>
      <c r="D5738">
        <v>120</v>
      </c>
      <c r="E5738" t="s">
        <v>86</v>
      </c>
      <c r="F5738" t="s">
        <v>87</v>
      </c>
      <c r="G5738" t="s">
        <v>88</v>
      </c>
      <c r="H5738" t="s">
        <v>89</v>
      </c>
      <c r="I5738" t="s">
        <v>114</v>
      </c>
      <c r="J5738" t="s">
        <v>91</v>
      </c>
      <c r="K5738" t="s">
        <v>115</v>
      </c>
      <c r="L5738">
        <v>0</v>
      </c>
      <c r="M5738">
        <v>1358776</v>
      </c>
      <c r="N5738">
        <v>255775</v>
      </c>
      <c r="O5738">
        <v>41856</v>
      </c>
      <c r="P5738">
        <v>182398</v>
      </c>
      <c r="Q5738" t="s">
        <v>93</v>
      </c>
      <c r="R5738">
        <v>689949</v>
      </c>
    </row>
    <row r="5739" spans="1:18" x14ac:dyDescent="0.25">
      <c r="A5739" t="s">
        <v>451</v>
      </c>
      <c r="B5739" t="s">
        <v>452</v>
      </c>
      <c r="C5739" t="s">
        <v>85</v>
      </c>
      <c r="D5739">
        <v>120</v>
      </c>
      <c r="E5739" t="s">
        <v>86</v>
      </c>
      <c r="F5739" t="s">
        <v>87</v>
      </c>
      <c r="G5739" t="s">
        <v>88</v>
      </c>
      <c r="H5739" t="s">
        <v>89</v>
      </c>
      <c r="I5739" t="s">
        <v>116</v>
      </c>
      <c r="J5739" t="s">
        <v>91</v>
      </c>
      <c r="K5739" t="s">
        <v>117</v>
      </c>
      <c r="L5739">
        <v>0</v>
      </c>
      <c r="M5739">
        <v>1358776</v>
      </c>
      <c r="N5739">
        <v>255775</v>
      </c>
      <c r="O5739">
        <v>41856</v>
      </c>
      <c r="P5739">
        <v>182398</v>
      </c>
      <c r="Q5739" t="s">
        <v>93</v>
      </c>
      <c r="R5739">
        <v>689949</v>
      </c>
    </row>
    <row r="5740" spans="1:18" x14ac:dyDescent="0.25">
      <c r="A5740" t="s">
        <v>451</v>
      </c>
      <c r="B5740" t="s">
        <v>452</v>
      </c>
      <c r="C5740" t="s">
        <v>85</v>
      </c>
      <c r="D5740">
        <v>120</v>
      </c>
      <c r="E5740" t="s">
        <v>86</v>
      </c>
      <c r="F5740" t="s">
        <v>87</v>
      </c>
      <c r="G5740" t="s">
        <v>88</v>
      </c>
      <c r="H5740" t="s">
        <v>89</v>
      </c>
      <c r="I5740" t="s">
        <v>118</v>
      </c>
      <c r="J5740" t="s">
        <v>91</v>
      </c>
      <c r="K5740" t="s">
        <v>119</v>
      </c>
      <c r="L5740">
        <v>0</v>
      </c>
      <c r="M5740">
        <v>1358776</v>
      </c>
      <c r="N5740">
        <v>255775</v>
      </c>
      <c r="O5740">
        <v>41856</v>
      </c>
      <c r="P5740">
        <v>182398</v>
      </c>
      <c r="Q5740" t="s">
        <v>93</v>
      </c>
      <c r="R5740">
        <v>689949</v>
      </c>
    </row>
    <row r="5741" spans="1:18" x14ac:dyDescent="0.25">
      <c r="A5741" t="s">
        <v>451</v>
      </c>
      <c r="B5741" t="s">
        <v>452</v>
      </c>
      <c r="C5741" t="s">
        <v>85</v>
      </c>
      <c r="D5741">
        <v>120</v>
      </c>
      <c r="E5741" t="s">
        <v>86</v>
      </c>
      <c r="F5741" t="s">
        <v>87</v>
      </c>
      <c r="G5741" t="s">
        <v>88</v>
      </c>
      <c r="H5741" t="s">
        <v>89</v>
      </c>
      <c r="I5741" t="s">
        <v>120</v>
      </c>
      <c r="J5741" t="s">
        <v>91</v>
      </c>
      <c r="K5741" t="s">
        <v>121</v>
      </c>
      <c r="L5741">
        <v>0</v>
      </c>
      <c r="M5741">
        <v>1358776</v>
      </c>
      <c r="N5741">
        <v>255775</v>
      </c>
      <c r="O5741">
        <v>41856</v>
      </c>
      <c r="P5741">
        <v>182398</v>
      </c>
      <c r="Q5741" t="s">
        <v>93</v>
      </c>
      <c r="R5741">
        <v>689949</v>
      </c>
    </row>
    <row r="5742" spans="1:18" x14ac:dyDescent="0.25">
      <c r="A5742" t="s">
        <v>451</v>
      </c>
      <c r="B5742" t="s">
        <v>452</v>
      </c>
      <c r="C5742" t="s">
        <v>85</v>
      </c>
      <c r="D5742">
        <v>120</v>
      </c>
      <c r="E5742" t="s">
        <v>86</v>
      </c>
      <c r="F5742" t="s">
        <v>87</v>
      </c>
      <c r="G5742" t="s">
        <v>88</v>
      </c>
      <c r="H5742" t="s">
        <v>89</v>
      </c>
      <c r="I5742" t="s">
        <v>122</v>
      </c>
      <c r="J5742" t="s">
        <v>91</v>
      </c>
      <c r="K5742" t="s">
        <v>123</v>
      </c>
      <c r="L5742">
        <v>0</v>
      </c>
      <c r="M5742">
        <v>1358776</v>
      </c>
      <c r="N5742">
        <v>255775</v>
      </c>
      <c r="O5742">
        <v>41856</v>
      </c>
      <c r="P5742">
        <v>182398</v>
      </c>
      <c r="Q5742" t="s">
        <v>93</v>
      </c>
      <c r="R5742">
        <v>689949</v>
      </c>
    </row>
    <row r="5743" spans="1:18" x14ac:dyDescent="0.25">
      <c r="A5743" t="s">
        <v>451</v>
      </c>
      <c r="B5743" t="s">
        <v>452</v>
      </c>
      <c r="C5743" t="s">
        <v>85</v>
      </c>
      <c r="D5743">
        <v>120</v>
      </c>
      <c r="E5743" t="s">
        <v>86</v>
      </c>
      <c r="F5743" t="s">
        <v>87</v>
      </c>
      <c r="G5743" t="s">
        <v>88</v>
      </c>
      <c r="H5743" t="s">
        <v>89</v>
      </c>
      <c r="I5743" t="s">
        <v>124</v>
      </c>
      <c r="J5743" t="s">
        <v>91</v>
      </c>
      <c r="K5743" t="s">
        <v>125</v>
      </c>
      <c r="L5743">
        <v>0</v>
      </c>
      <c r="M5743">
        <v>1358776</v>
      </c>
      <c r="N5743">
        <v>255775</v>
      </c>
      <c r="O5743">
        <v>41856</v>
      </c>
      <c r="P5743">
        <v>182398</v>
      </c>
      <c r="Q5743" t="s">
        <v>93</v>
      </c>
      <c r="R5743">
        <v>689949</v>
      </c>
    </row>
    <row r="5744" spans="1:18" x14ac:dyDescent="0.25">
      <c r="A5744" t="s">
        <v>451</v>
      </c>
      <c r="B5744" t="s">
        <v>452</v>
      </c>
      <c r="C5744" t="s">
        <v>85</v>
      </c>
      <c r="D5744">
        <v>120</v>
      </c>
      <c r="E5744" t="s">
        <v>86</v>
      </c>
      <c r="F5744" t="s">
        <v>87</v>
      </c>
      <c r="G5744" t="s">
        <v>88</v>
      </c>
      <c r="H5744" t="s">
        <v>89</v>
      </c>
      <c r="I5744" t="s">
        <v>126</v>
      </c>
      <c r="J5744" t="s">
        <v>91</v>
      </c>
      <c r="K5744" t="s">
        <v>127</v>
      </c>
      <c r="L5744">
        <v>0</v>
      </c>
      <c r="M5744">
        <v>1358776</v>
      </c>
      <c r="N5744">
        <v>255775</v>
      </c>
      <c r="O5744">
        <v>41856</v>
      </c>
      <c r="P5744">
        <v>182398</v>
      </c>
      <c r="Q5744" t="s">
        <v>93</v>
      </c>
      <c r="R5744">
        <v>689949</v>
      </c>
    </row>
    <row r="5745" spans="1:18" x14ac:dyDescent="0.25">
      <c r="A5745" t="s">
        <v>451</v>
      </c>
      <c r="B5745" t="s">
        <v>452</v>
      </c>
      <c r="C5745" t="s">
        <v>85</v>
      </c>
      <c r="D5745">
        <v>120</v>
      </c>
      <c r="E5745" t="s">
        <v>86</v>
      </c>
      <c r="F5745" t="s">
        <v>87</v>
      </c>
      <c r="G5745" t="s">
        <v>88</v>
      </c>
      <c r="H5745" t="s">
        <v>89</v>
      </c>
      <c r="I5745" t="s">
        <v>128</v>
      </c>
      <c r="J5745" t="s">
        <v>91</v>
      </c>
      <c r="K5745" t="s">
        <v>129</v>
      </c>
      <c r="L5745">
        <v>1361984</v>
      </c>
      <c r="M5745">
        <v>1358776</v>
      </c>
      <c r="N5745">
        <v>255775</v>
      </c>
      <c r="O5745">
        <v>41856</v>
      </c>
      <c r="P5745">
        <v>182398</v>
      </c>
      <c r="Q5745" t="s">
        <v>93</v>
      </c>
      <c r="R5745">
        <v>689949</v>
      </c>
    </row>
    <row r="5746" spans="1:18" x14ac:dyDescent="0.25">
      <c r="A5746" t="s">
        <v>451</v>
      </c>
      <c r="B5746" t="s">
        <v>452</v>
      </c>
      <c r="C5746" t="s">
        <v>85</v>
      </c>
      <c r="D5746">
        <v>120</v>
      </c>
      <c r="E5746" t="s">
        <v>86</v>
      </c>
      <c r="F5746" t="s">
        <v>87</v>
      </c>
      <c r="G5746" t="s">
        <v>88</v>
      </c>
      <c r="H5746" t="s">
        <v>89</v>
      </c>
      <c r="I5746" t="s">
        <v>130</v>
      </c>
      <c r="J5746" t="s">
        <v>91</v>
      </c>
      <c r="K5746" t="s">
        <v>131</v>
      </c>
      <c r="L5746">
        <v>175</v>
      </c>
      <c r="M5746">
        <v>1358776</v>
      </c>
      <c r="N5746">
        <v>255775</v>
      </c>
      <c r="O5746">
        <v>41856</v>
      </c>
      <c r="P5746">
        <v>182398</v>
      </c>
      <c r="Q5746" t="s">
        <v>93</v>
      </c>
      <c r="R5746">
        <v>689949</v>
      </c>
    </row>
    <row r="5747" spans="1:18" x14ac:dyDescent="0.25">
      <c r="A5747" t="s">
        <v>451</v>
      </c>
      <c r="B5747" t="s">
        <v>452</v>
      </c>
      <c r="C5747" t="s">
        <v>85</v>
      </c>
      <c r="D5747">
        <v>120</v>
      </c>
      <c r="E5747" t="s">
        <v>86</v>
      </c>
      <c r="F5747" t="s">
        <v>87</v>
      </c>
      <c r="G5747" t="s">
        <v>88</v>
      </c>
      <c r="H5747" t="s">
        <v>89</v>
      </c>
      <c r="I5747" t="s">
        <v>132</v>
      </c>
      <c r="J5747" t="s">
        <v>91</v>
      </c>
      <c r="K5747" t="s">
        <v>133</v>
      </c>
      <c r="L5747">
        <v>-37469</v>
      </c>
      <c r="M5747">
        <v>1358776</v>
      </c>
      <c r="N5747">
        <v>255775</v>
      </c>
      <c r="O5747">
        <v>41856</v>
      </c>
      <c r="P5747">
        <v>182398</v>
      </c>
      <c r="Q5747" t="s">
        <v>93</v>
      </c>
      <c r="R5747">
        <v>689949</v>
      </c>
    </row>
    <row r="5748" spans="1:18" x14ac:dyDescent="0.25">
      <c r="A5748" t="s">
        <v>451</v>
      </c>
      <c r="B5748" t="s">
        <v>452</v>
      </c>
      <c r="C5748" t="s">
        <v>85</v>
      </c>
      <c r="D5748">
        <v>120</v>
      </c>
      <c r="E5748" t="s">
        <v>86</v>
      </c>
      <c r="F5748" t="s">
        <v>87</v>
      </c>
      <c r="G5748" t="s">
        <v>88</v>
      </c>
      <c r="H5748" t="s">
        <v>89</v>
      </c>
      <c r="I5748" t="s">
        <v>134</v>
      </c>
      <c r="J5748" t="s">
        <v>91</v>
      </c>
      <c r="K5748" t="s">
        <v>135</v>
      </c>
      <c r="L5748">
        <v>374117</v>
      </c>
      <c r="M5748">
        <v>1358776</v>
      </c>
      <c r="N5748">
        <v>255775</v>
      </c>
      <c r="O5748">
        <v>41856</v>
      </c>
      <c r="P5748">
        <v>182398</v>
      </c>
      <c r="Q5748" t="s">
        <v>93</v>
      </c>
      <c r="R5748">
        <v>689949</v>
      </c>
    </row>
    <row r="5749" spans="1:18" x14ac:dyDescent="0.25">
      <c r="A5749" t="s">
        <v>451</v>
      </c>
      <c r="B5749" t="s">
        <v>452</v>
      </c>
      <c r="C5749" t="s">
        <v>85</v>
      </c>
      <c r="D5749">
        <v>120</v>
      </c>
      <c r="E5749" t="s">
        <v>86</v>
      </c>
      <c r="F5749" t="s">
        <v>87</v>
      </c>
      <c r="G5749" t="s">
        <v>88</v>
      </c>
      <c r="H5749" t="s">
        <v>89</v>
      </c>
      <c r="I5749" t="s">
        <v>136</v>
      </c>
      <c r="J5749" t="s">
        <v>91</v>
      </c>
      <c r="K5749" t="s">
        <v>137</v>
      </c>
      <c r="L5749">
        <v>1487</v>
      </c>
      <c r="M5749">
        <v>1358776</v>
      </c>
      <c r="N5749">
        <v>255775</v>
      </c>
      <c r="O5749">
        <v>41856</v>
      </c>
      <c r="P5749">
        <v>182398</v>
      </c>
      <c r="Q5749" t="s">
        <v>93</v>
      </c>
      <c r="R5749">
        <v>689949</v>
      </c>
    </row>
    <row r="5750" spans="1:18" x14ac:dyDescent="0.25">
      <c r="A5750" t="s">
        <v>451</v>
      </c>
      <c r="B5750" t="s">
        <v>452</v>
      </c>
      <c r="C5750" t="s">
        <v>85</v>
      </c>
      <c r="D5750">
        <v>120</v>
      </c>
      <c r="E5750" t="s">
        <v>86</v>
      </c>
      <c r="F5750" t="s">
        <v>87</v>
      </c>
      <c r="G5750" t="s">
        <v>88</v>
      </c>
      <c r="H5750" t="s">
        <v>89</v>
      </c>
      <c r="I5750" t="s">
        <v>138</v>
      </c>
      <c r="J5750" t="s">
        <v>91</v>
      </c>
      <c r="K5750" t="s">
        <v>139</v>
      </c>
      <c r="L5750">
        <v>135497</v>
      </c>
      <c r="M5750">
        <v>1358776</v>
      </c>
      <c r="N5750">
        <v>255775</v>
      </c>
      <c r="O5750">
        <v>41856</v>
      </c>
      <c r="P5750">
        <v>182398</v>
      </c>
      <c r="Q5750" t="s">
        <v>93</v>
      </c>
      <c r="R5750">
        <v>689949</v>
      </c>
    </row>
    <row r="5751" spans="1:18" x14ac:dyDescent="0.25">
      <c r="A5751" t="s">
        <v>451</v>
      </c>
      <c r="B5751" t="s">
        <v>452</v>
      </c>
      <c r="C5751" t="s">
        <v>85</v>
      </c>
      <c r="D5751">
        <v>120</v>
      </c>
      <c r="E5751" t="s">
        <v>86</v>
      </c>
      <c r="F5751" t="s">
        <v>87</v>
      </c>
      <c r="G5751" t="s">
        <v>88</v>
      </c>
      <c r="H5751" t="s">
        <v>89</v>
      </c>
      <c r="I5751" t="s">
        <v>140</v>
      </c>
      <c r="J5751" t="s">
        <v>91</v>
      </c>
      <c r="K5751" t="s">
        <v>141</v>
      </c>
      <c r="L5751">
        <v>3234</v>
      </c>
      <c r="M5751">
        <v>1358776</v>
      </c>
      <c r="N5751">
        <v>255775</v>
      </c>
      <c r="O5751">
        <v>41856</v>
      </c>
      <c r="P5751">
        <v>182398</v>
      </c>
      <c r="Q5751" t="s">
        <v>93</v>
      </c>
      <c r="R5751">
        <v>689949</v>
      </c>
    </row>
    <row r="5752" spans="1:18" x14ac:dyDescent="0.25">
      <c r="A5752" t="s">
        <v>451</v>
      </c>
      <c r="B5752" t="s">
        <v>452</v>
      </c>
      <c r="C5752" t="s">
        <v>85</v>
      </c>
      <c r="D5752">
        <v>120</v>
      </c>
      <c r="E5752" t="s">
        <v>86</v>
      </c>
      <c r="F5752" t="s">
        <v>87</v>
      </c>
      <c r="G5752" t="s">
        <v>88</v>
      </c>
      <c r="H5752" t="s">
        <v>89</v>
      </c>
      <c r="I5752" t="s">
        <v>142</v>
      </c>
      <c r="J5752" t="s">
        <v>91</v>
      </c>
      <c r="K5752" t="s">
        <v>143</v>
      </c>
      <c r="L5752">
        <v>0</v>
      </c>
      <c r="M5752">
        <v>1358776</v>
      </c>
      <c r="N5752">
        <v>255775</v>
      </c>
      <c r="O5752">
        <v>41856</v>
      </c>
      <c r="P5752">
        <v>182398</v>
      </c>
      <c r="Q5752" t="s">
        <v>93</v>
      </c>
      <c r="R5752">
        <v>689949</v>
      </c>
    </row>
    <row r="5753" spans="1:18" x14ac:dyDescent="0.25">
      <c r="A5753" t="s">
        <v>451</v>
      </c>
      <c r="B5753" t="s">
        <v>452</v>
      </c>
      <c r="C5753" t="s">
        <v>85</v>
      </c>
      <c r="D5753">
        <v>120</v>
      </c>
      <c r="E5753" t="s">
        <v>86</v>
      </c>
      <c r="F5753" t="s">
        <v>87</v>
      </c>
      <c r="G5753" t="s">
        <v>88</v>
      </c>
      <c r="H5753" t="s">
        <v>89</v>
      </c>
      <c r="I5753" t="s">
        <v>144</v>
      </c>
      <c r="J5753" t="s">
        <v>91</v>
      </c>
      <c r="K5753" t="s">
        <v>145</v>
      </c>
      <c r="L5753">
        <v>0</v>
      </c>
      <c r="M5753">
        <v>1358776</v>
      </c>
      <c r="N5753">
        <v>255775</v>
      </c>
      <c r="O5753">
        <v>41856</v>
      </c>
      <c r="P5753">
        <v>182398</v>
      </c>
      <c r="Q5753" t="s">
        <v>93</v>
      </c>
      <c r="R5753">
        <v>689949</v>
      </c>
    </row>
    <row r="5754" spans="1:18" x14ac:dyDescent="0.25">
      <c r="A5754" t="s">
        <v>451</v>
      </c>
      <c r="B5754" t="s">
        <v>452</v>
      </c>
      <c r="C5754" t="s">
        <v>85</v>
      </c>
      <c r="D5754">
        <v>120</v>
      </c>
      <c r="E5754" t="s">
        <v>86</v>
      </c>
      <c r="F5754" t="s">
        <v>87</v>
      </c>
      <c r="G5754" t="s">
        <v>88</v>
      </c>
      <c r="H5754" t="s">
        <v>89</v>
      </c>
      <c r="I5754" t="s">
        <v>146</v>
      </c>
      <c r="J5754" t="s">
        <v>91</v>
      </c>
      <c r="K5754" t="s">
        <v>147</v>
      </c>
      <c r="L5754">
        <v>24480</v>
      </c>
      <c r="M5754">
        <v>1358776</v>
      </c>
      <c r="N5754">
        <v>255775</v>
      </c>
      <c r="O5754">
        <v>41856</v>
      </c>
      <c r="P5754">
        <v>182398</v>
      </c>
      <c r="Q5754" t="s">
        <v>93</v>
      </c>
      <c r="R5754">
        <v>689949</v>
      </c>
    </row>
    <row r="5755" spans="1:18" x14ac:dyDescent="0.25">
      <c r="A5755" t="s">
        <v>451</v>
      </c>
      <c r="B5755" t="s">
        <v>452</v>
      </c>
      <c r="C5755" t="s">
        <v>85</v>
      </c>
      <c r="D5755">
        <v>120</v>
      </c>
      <c r="E5755" t="s">
        <v>86</v>
      </c>
      <c r="F5755" t="s">
        <v>87</v>
      </c>
      <c r="G5755" t="s">
        <v>88</v>
      </c>
      <c r="H5755" t="s">
        <v>89</v>
      </c>
      <c r="I5755" t="s">
        <v>148</v>
      </c>
      <c r="J5755" t="s">
        <v>91</v>
      </c>
      <c r="K5755" t="s">
        <v>149</v>
      </c>
      <c r="L5755">
        <v>0</v>
      </c>
      <c r="M5755">
        <v>1358776</v>
      </c>
      <c r="N5755">
        <v>255775</v>
      </c>
      <c r="O5755">
        <v>41856</v>
      </c>
      <c r="P5755">
        <v>182398</v>
      </c>
      <c r="Q5755" t="s">
        <v>93</v>
      </c>
      <c r="R5755">
        <v>689949</v>
      </c>
    </row>
    <row r="5756" spans="1:18" x14ac:dyDescent="0.25">
      <c r="A5756" t="s">
        <v>451</v>
      </c>
      <c r="B5756" t="s">
        <v>452</v>
      </c>
      <c r="C5756" t="s">
        <v>85</v>
      </c>
      <c r="D5756">
        <v>120</v>
      </c>
      <c r="E5756" t="s">
        <v>86</v>
      </c>
      <c r="F5756" t="s">
        <v>87</v>
      </c>
      <c r="G5756" t="s">
        <v>88</v>
      </c>
      <c r="H5756" t="s">
        <v>89</v>
      </c>
      <c r="I5756" t="s">
        <v>150</v>
      </c>
      <c r="J5756" t="s">
        <v>91</v>
      </c>
      <c r="K5756" t="s">
        <v>151</v>
      </c>
      <c r="L5756">
        <v>3000</v>
      </c>
      <c r="M5756">
        <v>1358776</v>
      </c>
      <c r="N5756">
        <v>255775</v>
      </c>
      <c r="O5756">
        <v>41856</v>
      </c>
      <c r="P5756">
        <v>182398</v>
      </c>
      <c r="Q5756" t="s">
        <v>93</v>
      </c>
      <c r="R5756">
        <v>689949</v>
      </c>
    </row>
    <row r="5757" spans="1:18" x14ac:dyDescent="0.25">
      <c r="A5757" t="s">
        <v>451</v>
      </c>
      <c r="B5757" t="s">
        <v>452</v>
      </c>
      <c r="C5757" t="s">
        <v>85</v>
      </c>
      <c r="D5757">
        <v>120</v>
      </c>
      <c r="E5757" t="s">
        <v>86</v>
      </c>
      <c r="F5757" t="s">
        <v>87</v>
      </c>
      <c r="G5757" t="s">
        <v>88</v>
      </c>
      <c r="H5757" t="s">
        <v>89</v>
      </c>
      <c r="I5757" t="s">
        <v>152</v>
      </c>
      <c r="J5757" t="s">
        <v>91</v>
      </c>
      <c r="K5757" t="s">
        <v>153</v>
      </c>
      <c r="L5757">
        <v>26313</v>
      </c>
      <c r="M5757">
        <v>1358776</v>
      </c>
      <c r="N5757">
        <v>255775</v>
      </c>
      <c r="O5757">
        <v>41856</v>
      </c>
      <c r="P5757">
        <v>182398</v>
      </c>
      <c r="Q5757" t="s">
        <v>93</v>
      </c>
      <c r="R5757">
        <v>689949</v>
      </c>
    </row>
    <row r="5758" spans="1:18" x14ac:dyDescent="0.25">
      <c r="A5758" t="s">
        <v>451</v>
      </c>
      <c r="B5758" t="s">
        <v>452</v>
      </c>
      <c r="C5758" t="s">
        <v>85</v>
      </c>
      <c r="D5758">
        <v>120</v>
      </c>
      <c r="E5758" t="s">
        <v>86</v>
      </c>
      <c r="F5758" t="s">
        <v>87</v>
      </c>
      <c r="G5758" t="s">
        <v>88</v>
      </c>
      <c r="H5758" t="s">
        <v>89</v>
      </c>
      <c r="I5758" t="s">
        <v>154</v>
      </c>
      <c r="J5758" t="s">
        <v>91</v>
      </c>
      <c r="K5758" t="s">
        <v>155</v>
      </c>
      <c r="L5758">
        <v>0</v>
      </c>
      <c r="M5758">
        <v>1358776</v>
      </c>
      <c r="N5758">
        <v>255775</v>
      </c>
      <c r="O5758">
        <v>41856</v>
      </c>
      <c r="P5758">
        <v>182398</v>
      </c>
      <c r="Q5758" t="s">
        <v>93</v>
      </c>
      <c r="R5758">
        <v>689949</v>
      </c>
    </row>
    <row r="5759" spans="1:18" x14ac:dyDescent="0.25">
      <c r="A5759" t="s">
        <v>451</v>
      </c>
      <c r="B5759" t="s">
        <v>452</v>
      </c>
      <c r="C5759" t="s">
        <v>85</v>
      </c>
      <c r="D5759">
        <v>120</v>
      </c>
      <c r="E5759" t="s">
        <v>86</v>
      </c>
      <c r="F5759" t="s">
        <v>87</v>
      </c>
      <c r="G5759" t="s">
        <v>88</v>
      </c>
      <c r="H5759" t="s">
        <v>89</v>
      </c>
      <c r="I5759" t="s">
        <v>156</v>
      </c>
      <c r="J5759" t="s">
        <v>91</v>
      </c>
      <c r="K5759" t="s">
        <v>157</v>
      </c>
      <c r="L5759">
        <v>10</v>
      </c>
      <c r="M5759">
        <v>1358776</v>
      </c>
      <c r="N5759">
        <v>255775</v>
      </c>
      <c r="O5759">
        <v>41856</v>
      </c>
      <c r="P5759">
        <v>182398</v>
      </c>
      <c r="Q5759" t="s">
        <v>93</v>
      </c>
      <c r="R5759">
        <v>689949</v>
      </c>
    </row>
    <row r="5760" spans="1:18" x14ac:dyDescent="0.25">
      <c r="A5760" t="s">
        <v>451</v>
      </c>
      <c r="B5760" t="s">
        <v>452</v>
      </c>
      <c r="C5760" t="s">
        <v>85</v>
      </c>
      <c r="D5760">
        <v>120</v>
      </c>
      <c r="E5760" t="s">
        <v>86</v>
      </c>
      <c r="F5760" t="s">
        <v>87</v>
      </c>
      <c r="G5760" t="s">
        <v>88</v>
      </c>
      <c r="H5760" t="s">
        <v>89</v>
      </c>
      <c r="I5760" t="s">
        <v>158</v>
      </c>
      <c r="J5760" t="s">
        <v>91</v>
      </c>
      <c r="K5760" t="s">
        <v>159</v>
      </c>
      <c r="L5760">
        <v>2160</v>
      </c>
      <c r="M5760">
        <v>1358776</v>
      </c>
      <c r="N5760">
        <v>255775</v>
      </c>
      <c r="O5760">
        <v>41856</v>
      </c>
      <c r="P5760">
        <v>182398</v>
      </c>
      <c r="Q5760" t="s">
        <v>93</v>
      </c>
      <c r="R5760">
        <v>689949</v>
      </c>
    </row>
    <row r="5761" spans="1:18" x14ac:dyDescent="0.25">
      <c r="A5761" t="s">
        <v>451</v>
      </c>
      <c r="B5761" t="s">
        <v>452</v>
      </c>
      <c r="C5761" t="s">
        <v>85</v>
      </c>
      <c r="D5761">
        <v>120</v>
      </c>
      <c r="E5761" t="s">
        <v>86</v>
      </c>
      <c r="F5761" t="s">
        <v>87</v>
      </c>
      <c r="G5761" t="s">
        <v>88</v>
      </c>
      <c r="H5761" t="s">
        <v>89</v>
      </c>
      <c r="I5761" t="s">
        <v>160</v>
      </c>
      <c r="J5761" t="s">
        <v>91</v>
      </c>
      <c r="K5761" t="s">
        <v>161</v>
      </c>
      <c r="L5761">
        <v>600</v>
      </c>
      <c r="M5761">
        <v>1358776</v>
      </c>
      <c r="N5761">
        <v>255775</v>
      </c>
      <c r="O5761">
        <v>41856</v>
      </c>
      <c r="P5761">
        <v>182398</v>
      </c>
      <c r="Q5761" t="s">
        <v>93</v>
      </c>
      <c r="R5761">
        <v>689949</v>
      </c>
    </row>
    <row r="5762" spans="1:18" x14ac:dyDescent="0.25">
      <c r="A5762" t="s">
        <v>451</v>
      </c>
      <c r="B5762" t="s">
        <v>452</v>
      </c>
      <c r="C5762" t="s">
        <v>85</v>
      </c>
      <c r="D5762">
        <v>120</v>
      </c>
      <c r="E5762" t="s">
        <v>86</v>
      </c>
      <c r="F5762" t="s">
        <v>87</v>
      </c>
      <c r="G5762" t="s">
        <v>88</v>
      </c>
      <c r="H5762" t="s">
        <v>89</v>
      </c>
      <c r="I5762" t="s">
        <v>162</v>
      </c>
      <c r="J5762" t="s">
        <v>91</v>
      </c>
      <c r="K5762" t="s">
        <v>163</v>
      </c>
      <c r="L5762">
        <v>1200</v>
      </c>
      <c r="M5762">
        <v>1358776</v>
      </c>
      <c r="N5762">
        <v>255775</v>
      </c>
      <c r="O5762">
        <v>41856</v>
      </c>
      <c r="P5762">
        <v>182398</v>
      </c>
      <c r="Q5762" t="s">
        <v>93</v>
      </c>
      <c r="R5762">
        <v>689949</v>
      </c>
    </row>
    <row r="5763" spans="1:18" x14ac:dyDescent="0.25">
      <c r="A5763" t="s">
        <v>451</v>
      </c>
      <c r="B5763" t="s">
        <v>452</v>
      </c>
      <c r="C5763" t="s">
        <v>85</v>
      </c>
      <c r="D5763">
        <v>120</v>
      </c>
      <c r="E5763" t="s">
        <v>86</v>
      </c>
      <c r="F5763" t="s">
        <v>87</v>
      </c>
      <c r="G5763" t="s">
        <v>88</v>
      </c>
      <c r="H5763" t="s">
        <v>89</v>
      </c>
      <c r="I5763" t="s">
        <v>164</v>
      </c>
      <c r="J5763" t="s">
        <v>91</v>
      </c>
      <c r="K5763" t="s">
        <v>165</v>
      </c>
      <c r="L5763">
        <v>4500</v>
      </c>
      <c r="M5763">
        <v>1358776</v>
      </c>
      <c r="N5763">
        <v>255775</v>
      </c>
      <c r="O5763">
        <v>41856</v>
      </c>
      <c r="P5763">
        <v>182398</v>
      </c>
      <c r="Q5763" t="s">
        <v>93</v>
      </c>
      <c r="R5763">
        <v>689949</v>
      </c>
    </row>
    <row r="5764" spans="1:18" x14ac:dyDescent="0.25">
      <c r="A5764" t="s">
        <v>451</v>
      </c>
      <c r="B5764" t="s">
        <v>452</v>
      </c>
      <c r="C5764" t="s">
        <v>85</v>
      </c>
      <c r="D5764">
        <v>120</v>
      </c>
      <c r="E5764" t="s">
        <v>86</v>
      </c>
      <c r="F5764" t="s">
        <v>87</v>
      </c>
      <c r="G5764" t="s">
        <v>88</v>
      </c>
      <c r="H5764" t="s">
        <v>89</v>
      </c>
      <c r="I5764" t="s">
        <v>166</v>
      </c>
      <c r="J5764" t="s">
        <v>91</v>
      </c>
      <c r="K5764" t="s">
        <v>167</v>
      </c>
      <c r="L5764">
        <v>0</v>
      </c>
      <c r="M5764">
        <v>1358776</v>
      </c>
      <c r="N5764">
        <v>255775</v>
      </c>
      <c r="O5764">
        <v>41856</v>
      </c>
      <c r="P5764">
        <v>182398</v>
      </c>
      <c r="Q5764" t="s">
        <v>93</v>
      </c>
      <c r="R5764">
        <v>689949</v>
      </c>
    </row>
    <row r="5765" spans="1:18" x14ac:dyDescent="0.25">
      <c r="A5765" t="s">
        <v>451</v>
      </c>
      <c r="B5765" t="s">
        <v>452</v>
      </c>
      <c r="C5765" t="s">
        <v>85</v>
      </c>
      <c r="D5765">
        <v>120</v>
      </c>
      <c r="E5765" t="s">
        <v>86</v>
      </c>
      <c r="F5765" t="s">
        <v>87</v>
      </c>
      <c r="G5765" t="s">
        <v>88</v>
      </c>
      <c r="H5765" t="s">
        <v>89</v>
      </c>
      <c r="I5765" t="s">
        <v>168</v>
      </c>
      <c r="J5765" t="s">
        <v>91</v>
      </c>
      <c r="K5765" t="s">
        <v>169</v>
      </c>
      <c r="L5765">
        <v>1608</v>
      </c>
      <c r="M5765">
        <v>1358776</v>
      </c>
      <c r="N5765">
        <v>255775</v>
      </c>
      <c r="O5765">
        <v>41856</v>
      </c>
      <c r="P5765">
        <v>182398</v>
      </c>
      <c r="Q5765" t="s">
        <v>93</v>
      </c>
      <c r="R5765">
        <v>689949</v>
      </c>
    </row>
    <row r="5766" spans="1:18" x14ac:dyDescent="0.25">
      <c r="A5766" t="s">
        <v>451</v>
      </c>
      <c r="B5766" t="s">
        <v>452</v>
      </c>
      <c r="C5766" t="s">
        <v>85</v>
      </c>
      <c r="D5766">
        <v>120</v>
      </c>
      <c r="E5766" t="s">
        <v>86</v>
      </c>
      <c r="F5766" t="s">
        <v>87</v>
      </c>
      <c r="G5766" t="s">
        <v>88</v>
      </c>
      <c r="H5766" t="s">
        <v>89</v>
      </c>
      <c r="I5766" t="s">
        <v>170</v>
      </c>
      <c r="J5766" t="s">
        <v>91</v>
      </c>
      <c r="K5766" t="s">
        <v>171</v>
      </c>
      <c r="L5766">
        <v>6480</v>
      </c>
      <c r="M5766">
        <v>1358776</v>
      </c>
      <c r="N5766">
        <v>255775</v>
      </c>
      <c r="O5766">
        <v>41856</v>
      </c>
      <c r="P5766">
        <v>182398</v>
      </c>
      <c r="Q5766" t="s">
        <v>93</v>
      </c>
      <c r="R5766">
        <v>689949</v>
      </c>
    </row>
    <row r="5767" spans="1:18" x14ac:dyDescent="0.25">
      <c r="A5767" t="s">
        <v>451</v>
      </c>
      <c r="B5767" t="s">
        <v>452</v>
      </c>
      <c r="C5767" t="s">
        <v>85</v>
      </c>
      <c r="D5767">
        <v>120</v>
      </c>
      <c r="E5767" t="s">
        <v>86</v>
      </c>
      <c r="F5767" t="s">
        <v>87</v>
      </c>
      <c r="G5767" t="s">
        <v>88</v>
      </c>
      <c r="H5767" t="s">
        <v>89</v>
      </c>
      <c r="I5767" t="s">
        <v>172</v>
      </c>
      <c r="J5767" t="s">
        <v>91</v>
      </c>
      <c r="K5767" t="s">
        <v>173</v>
      </c>
      <c r="L5767">
        <v>0</v>
      </c>
      <c r="M5767">
        <v>1358776</v>
      </c>
      <c r="N5767">
        <v>255775</v>
      </c>
      <c r="O5767">
        <v>41856</v>
      </c>
      <c r="P5767">
        <v>182398</v>
      </c>
      <c r="Q5767" t="s">
        <v>93</v>
      </c>
      <c r="R5767">
        <v>689949</v>
      </c>
    </row>
    <row r="5768" spans="1:18" x14ac:dyDescent="0.25">
      <c r="A5768" t="s">
        <v>451</v>
      </c>
      <c r="B5768" t="s">
        <v>452</v>
      </c>
      <c r="C5768" t="s">
        <v>85</v>
      </c>
      <c r="D5768">
        <v>120</v>
      </c>
      <c r="E5768" t="s">
        <v>86</v>
      </c>
      <c r="F5768" t="s">
        <v>87</v>
      </c>
      <c r="G5768" t="s">
        <v>88</v>
      </c>
      <c r="H5768" t="s">
        <v>89</v>
      </c>
      <c r="I5768" t="s">
        <v>174</v>
      </c>
      <c r="J5768" t="s">
        <v>91</v>
      </c>
      <c r="K5768" t="s">
        <v>175</v>
      </c>
      <c r="L5768">
        <v>0</v>
      </c>
      <c r="M5768">
        <v>1358776</v>
      </c>
      <c r="N5768">
        <v>255775</v>
      </c>
      <c r="O5768">
        <v>41856</v>
      </c>
      <c r="P5768">
        <v>182398</v>
      </c>
      <c r="Q5768" t="s">
        <v>93</v>
      </c>
      <c r="R5768">
        <v>689949</v>
      </c>
    </row>
    <row r="5769" spans="1:18" x14ac:dyDescent="0.25">
      <c r="A5769" t="s">
        <v>451</v>
      </c>
      <c r="B5769" t="s">
        <v>452</v>
      </c>
      <c r="C5769" t="s">
        <v>85</v>
      </c>
      <c r="D5769">
        <v>120</v>
      </c>
      <c r="E5769" t="s">
        <v>86</v>
      </c>
      <c r="F5769" t="s">
        <v>87</v>
      </c>
      <c r="G5769" t="s">
        <v>88</v>
      </c>
      <c r="H5769" t="s">
        <v>89</v>
      </c>
      <c r="I5769" t="s">
        <v>176</v>
      </c>
      <c r="J5769" t="s">
        <v>91</v>
      </c>
      <c r="K5769" t="s">
        <v>177</v>
      </c>
      <c r="L5769">
        <v>0</v>
      </c>
      <c r="M5769">
        <v>1358776</v>
      </c>
      <c r="N5769">
        <v>255775</v>
      </c>
      <c r="O5769">
        <v>41856</v>
      </c>
      <c r="P5769">
        <v>182398</v>
      </c>
      <c r="Q5769" t="s">
        <v>93</v>
      </c>
      <c r="R5769">
        <v>689949</v>
      </c>
    </row>
    <row r="5770" spans="1:18" x14ac:dyDescent="0.25">
      <c r="A5770" t="s">
        <v>451</v>
      </c>
      <c r="B5770" t="s">
        <v>452</v>
      </c>
      <c r="C5770" t="s">
        <v>85</v>
      </c>
      <c r="D5770">
        <v>120</v>
      </c>
      <c r="E5770" t="s">
        <v>86</v>
      </c>
      <c r="F5770" t="s">
        <v>87</v>
      </c>
      <c r="G5770" t="s">
        <v>88</v>
      </c>
      <c r="H5770" t="s">
        <v>89</v>
      </c>
      <c r="I5770" t="s">
        <v>178</v>
      </c>
      <c r="J5770" t="s">
        <v>91</v>
      </c>
      <c r="K5770" t="s">
        <v>179</v>
      </c>
      <c r="L5770">
        <v>23976</v>
      </c>
      <c r="M5770">
        <v>1358776</v>
      </c>
      <c r="N5770">
        <v>255775</v>
      </c>
      <c r="O5770">
        <v>41856</v>
      </c>
      <c r="P5770">
        <v>182398</v>
      </c>
      <c r="Q5770" t="s">
        <v>93</v>
      </c>
      <c r="R5770">
        <v>689949</v>
      </c>
    </row>
    <row r="5771" spans="1:18" x14ac:dyDescent="0.25">
      <c r="A5771" t="s">
        <v>451</v>
      </c>
      <c r="B5771" t="s">
        <v>452</v>
      </c>
      <c r="C5771" t="s">
        <v>85</v>
      </c>
      <c r="D5771">
        <v>120</v>
      </c>
      <c r="E5771" t="s">
        <v>86</v>
      </c>
      <c r="F5771" t="s">
        <v>87</v>
      </c>
      <c r="G5771" t="s">
        <v>88</v>
      </c>
      <c r="H5771" t="s">
        <v>89</v>
      </c>
      <c r="I5771" t="s">
        <v>180</v>
      </c>
      <c r="J5771" t="s">
        <v>91</v>
      </c>
      <c r="K5771" t="s">
        <v>181</v>
      </c>
      <c r="L5771">
        <v>83553</v>
      </c>
      <c r="M5771">
        <v>1358776</v>
      </c>
      <c r="N5771">
        <v>255775</v>
      </c>
      <c r="O5771">
        <v>41856</v>
      </c>
      <c r="P5771">
        <v>182398</v>
      </c>
      <c r="Q5771" t="s">
        <v>93</v>
      </c>
      <c r="R5771">
        <v>689949</v>
      </c>
    </row>
    <row r="5772" spans="1:18" x14ac:dyDescent="0.25">
      <c r="A5772" t="s">
        <v>451</v>
      </c>
      <c r="B5772" t="s">
        <v>452</v>
      </c>
      <c r="C5772" t="s">
        <v>85</v>
      </c>
      <c r="D5772">
        <v>120</v>
      </c>
      <c r="E5772" t="s">
        <v>86</v>
      </c>
      <c r="F5772" t="s">
        <v>87</v>
      </c>
      <c r="G5772" t="s">
        <v>88</v>
      </c>
      <c r="H5772" t="s">
        <v>89</v>
      </c>
      <c r="I5772" t="s">
        <v>182</v>
      </c>
      <c r="J5772" t="s">
        <v>91</v>
      </c>
      <c r="K5772" t="s">
        <v>183</v>
      </c>
      <c r="L5772">
        <v>-900</v>
      </c>
      <c r="M5772">
        <v>1358776</v>
      </c>
      <c r="N5772">
        <v>255775</v>
      </c>
      <c r="O5772">
        <v>41856</v>
      </c>
      <c r="P5772">
        <v>182398</v>
      </c>
      <c r="Q5772" t="s">
        <v>93</v>
      </c>
      <c r="R5772">
        <v>689949</v>
      </c>
    </row>
    <row r="5773" spans="1:18" x14ac:dyDescent="0.25">
      <c r="A5773" t="s">
        <v>451</v>
      </c>
      <c r="B5773" t="s">
        <v>452</v>
      </c>
      <c r="C5773" t="s">
        <v>85</v>
      </c>
      <c r="D5773">
        <v>120</v>
      </c>
      <c r="E5773" t="s">
        <v>86</v>
      </c>
      <c r="F5773" t="s">
        <v>87</v>
      </c>
      <c r="G5773" t="s">
        <v>88</v>
      </c>
      <c r="H5773" t="s">
        <v>89</v>
      </c>
      <c r="I5773" t="s">
        <v>184</v>
      </c>
      <c r="J5773" t="s">
        <v>91</v>
      </c>
      <c r="K5773" t="s">
        <v>185</v>
      </c>
      <c r="L5773">
        <v>0</v>
      </c>
      <c r="M5773">
        <v>1358776</v>
      </c>
      <c r="N5773">
        <v>255775</v>
      </c>
      <c r="O5773">
        <v>41856</v>
      </c>
      <c r="P5773">
        <v>182398</v>
      </c>
      <c r="Q5773" t="s">
        <v>93</v>
      </c>
      <c r="R5773">
        <v>689949</v>
      </c>
    </row>
    <row r="5774" spans="1:18" x14ac:dyDescent="0.25">
      <c r="A5774" t="s">
        <v>451</v>
      </c>
      <c r="B5774" t="s">
        <v>452</v>
      </c>
      <c r="C5774" t="s">
        <v>85</v>
      </c>
      <c r="D5774">
        <v>120</v>
      </c>
      <c r="E5774" t="s">
        <v>86</v>
      </c>
      <c r="F5774" t="s">
        <v>87</v>
      </c>
      <c r="G5774" t="s">
        <v>88</v>
      </c>
      <c r="H5774" t="s">
        <v>89</v>
      </c>
      <c r="I5774" t="s">
        <v>186</v>
      </c>
      <c r="J5774" t="s">
        <v>91</v>
      </c>
      <c r="K5774" t="s">
        <v>187</v>
      </c>
      <c r="L5774">
        <v>0</v>
      </c>
      <c r="M5774">
        <v>1358776</v>
      </c>
      <c r="N5774">
        <v>255775</v>
      </c>
      <c r="O5774">
        <v>41856</v>
      </c>
      <c r="P5774">
        <v>182398</v>
      </c>
      <c r="Q5774" t="s">
        <v>93</v>
      </c>
      <c r="R5774">
        <v>689949</v>
      </c>
    </row>
    <row r="5775" spans="1:18" x14ac:dyDescent="0.25">
      <c r="A5775" t="s">
        <v>451</v>
      </c>
      <c r="B5775" t="s">
        <v>452</v>
      </c>
      <c r="C5775" t="s">
        <v>85</v>
      </c>
      <c r="D5775">
        <v>120</v>
      </c>
      <c r="E5775" t="s">
        <v>86</v>
      </c>
      <c r="F5775" t="s">
        <v>87</v>
      </c>
      <c r="G5775" t="s">
        <v>88</v>
      </c>
      <c r="H5775" t="s">
        <v>89</v>
      </c>
      <c r="I5775" t="s">
        <v>188</v>
      </c>
      <c r="J5775" t="s">
        <v>91</v>
      </c>
      <c r="K5775" t="s">
        <v>189</v>
      </c>
      <c r="L5775">
        <v>0</v>
      </c>
      <c r="M5775">
        <v>1358776</v>
      </c>
      <c r="N5775">
        <v>255775</v>
      </c>
      <c r="O5775">
        <v>41856</v>
      </c>
      <c r="P5775">
        <v>182398</v>
      </c>
      <c r="Q5775" t="s">
        <v>93</v>
      </c>
      <c r="R5775">
        <v>689949</v>
      </c>
    </row>
    <row r="5776" spans="1:18" x14ac:dyDescent="0.25">
      <c r="A5776" t="s">
        <v>451</v>
      </c>
      <c r="B5776" t="s">
        <v>452</v>
      </c>
      <c r="C5776" t="s">
        <v>85</v>
      </c>
      <c r="D5776">
        <v>120</v>
      </c>
      <c r="E5776" t="s">
        <v>86</v>
      </c>
      <c r="F5776" t="s">
        <v>87</v>
      </c>
      <c r="G5776" t="s">
        <v>88</v>
      </c>
      <c r="H5776" t="s">
        <v>89</v>
      </c>
      <c r="I5776" t="s">
        <v>190</v>
      </c>
      <c r="J5776" t="s">
        <v>91</v>
      </c>
      <c r="K5776" t="s">
        <v>191</v>
      </c>
      <c r="L5776">
        <v>2400</v>
      </c>
      <c r="M5776">
        <v>1358776</v>
      </c>
      <c r="N5776">
        <v>255775</v>
      </c>
      <c r="O5776">
        <v>41856</v>
      </c>
      <c r="P5776">
        <v>182398</v>
      </c>
      <c r="Q5776" t="s">
        <v>93</v>
      </c>
      <c r="R5776">
        <v>689949</v>
      </c>
    </row>
    <row r="5777" spans="1:18" x14ac:dyDescent="0.25">
      <c r="A5777" t="s">
        <v>451</v>
      </c>
      <c r="B5777" t="s">
        <v>452</v>
      </c>
      <c r="C5777" t="s">
        <v>85</v>
      </c>
      <c r="D5777">
        <v>120</v>
      </c>
      <c r="E5777" t="s">
        <v>86</v>
      </c>
      <c r="F5777" t="s">
        <v>87</v>
      </c>
      <c r="G5777" t="s">
        <v>88</v>
      </c>
      <c r="H5777" t="s">
        <v>89</v>
      </c>
      <c r="I5777" t="s">
        <v>192</v>
      </c>
      <c r="J5777" t="s">
        <v>91</v>
      </c>
      <c r="K5777" t="s">
        <v>193</v>
      </c>
      <c r="L5777">
        <v>2628</v>
      </c>
      <c r="M5777">
        <v>1358776</v>
      </c>
      <c r="N5777">
        <v>255775</v>
      </c>
      <c r="O5777">
        <v>41856</v>
      </c>
      <c r="P5777">
        <v>182398</v>
      </c>
      <c r="Q5777" t="s">
        <v>93</v>
      </c>
      <c r="R5777">
        <v>689949</v>
      </c>
    </row>
    <row r="5778" spans="1:18" x14ac:dyDescent="0.25">
      <c r="A5778" t="s">
        <v>451</v>
      </c>
      <c r="B5778" t="s">
        <v>452</v>
      </c>
      <c r="C5778" t="s">
        <v>85</v>
      </c>
      <c r="D5778">
        <v>120</v>
      </c>
      <c r="E5778" t="s">
        <v>86</v>
      </c>
      <c r="F5778" t="s">
        <v>87</v>
      </c>
      <c r="G5778" t="s">
        <v>88</v>
      </c>
      <c r="H5778" t="s">
        <v>89</v>
      </c>
      <c r="I5778" t="s">
        <v>194</v>
      </c>
      <c r="J5778" t="s">
        <v>91</v>
      </c>
      <c r="K5778" t="s">
        <v>195</v>
      </c>
      <c r="L5778">
        <v>9113</v>
      </c>
      <c r="M5778">
        <v>1358776</v>
      </c>
      <c r="N5778">
        <v>255775</v>
      </c>
      <c r="O5778">
        <v>41856</v>
      </c>
      <c r="P5778">
        <v>182398</v>
      </c>
      <c r="Q5778" t="s">
        <v>93</v>
      </c>
      <c r="R5778">
        <v>689949</v>
      </c>
    </row>
    <row r="5779" spans="1:18" x14ac:dyDescent="0.25">
      <c r="A5779" t="s">
        <v>451</v>
      </c>
      <c r="B5779" t="s">
        <v>452</v>
      </c>
      <c r="C5779" t="s">
        <v>85</v>
      </c>
      <c r="D5779">
        <v>120</v>
      </c>
      <c r="E5779" t="s">
        <v>86</v>
      </c>
      <c r="F5779" t="s">
        <v>87</v>
      </c>
      <c r="G5779" t="s">
        <v>88</v>
      </c>
      <c r="H5779" t="s">
        <v>89</v>
      </c>
      <c r="I5779" t="s">
        <v>196</v>
      </c>
      <c r="J5779" t="s">
        <v>91</v>
      </c>
      <c r="K5779" t="s">
        <v>197</v>
      </c>
      <c r="L5779">
        <v>42053</v>
      </c>
      <c r="M5779">
        <v>1358776</v>
      </c>
      <c r="N5779">
        <v>255775</v>
      </c>
      <c r="O5779">
        <v>41856</v>
      </c>
      <c r="P5779">
        <v>182398</v>
      </c>
      <c r="Q5779" t="s">
        <v>93</v>
      </c>
      <c r="R5779">
        <v>689949</v>
      </c>
    </row>
    <row r="5780" spans="1:18" x14ac:dyDescent="0.25">
      <c r="A5780" t="s">
        <v>451</v>
      </c>
      <c r="B5780" t="s">
        <v>452</v>
      </c>
      <c r="C5780" t="s">
        <v>85</v>
      </c>
      <c r="D5780">
        <v>120</v>
      </c>
      <c r="E5780" t="s">
        <v>86</v>
      </c>
      <c r="F5780" t="s">
        <v>87</v>
      </c>
      <c r="G5780" t="s">
        <v>88</v>
      </c>
      <c r="H5780" t="s">
        <v>89</v>
      </c>
      <c r="I5780" t="s">
        <v>198</v>
      </c>
      <c r="J5780" t="s">
        <v>91</v>
      </c>
      <c r="K5780" t="s">
        <v>199</v>
      </c>
      <c r="L5780">
        <v>0</v>
      </c>
      <c r="M5780">
        <v>1358776</v>
      </c>
      <c r="N5780">
        <v>255775</v>
      </c>
      <c r="O5780">
        <v>41856</v>
      </c>
      <c r="P5780">
        <v>182398</v>
      </c>
      <c r="Q5780" t="s">
        <v>93</v>
      </c>
      <c r="R5780">
        <v>689949</v>
      </c>
    </row>
    <row r="5781" spans="1:18" x14ac:dyDescent="0.25">
      <c r="A5781" t="s">
        <v>451</v>
      </c>
      <c r="B5781" t="s">
        <v>452</v>
      </c>
      <c r="C5781" t="s">
        <v>85</v>
      </c>
      <c r="D5781">
        <v>120</v>
      </c>
      <c r="E5781" t="s">
        <v>86</v>
      </c>
      <c r="F5781" t="s">
        <v>87</v>
      </c>
      <c r="G5781" t="s">
        <v>88</v>
      </c>
      <c r="H5781" t="s">
        <v>89</v>
      </c>
      <c r="I5781" t="s">
        <v>200</v>
      </c>
      <c r="J5781" t="s">
        <v>91</v>
      </c>
      <c r="K5781" t="s">
        <v>201</v>
      </c>
      <c r="L5781">
        <v>28879</v>
      </c>
      <c r="M5781">
        <v>1358776</v>
      </c>
      <c r="N5781">
        <v>255775</v>
      </c>
      <c r="O5781">
        <v>41856</v>
      </c>
      <c r="P5781">
        <v>182398</v>
      </c>
      <c r="Q5781" t="s">
        <v>93</v>
      </c>
      <c r="R5781">
        <v>689949</v>
      </c>
    </row>
    <row r="5782" spans="1:18" x14ac:dyDescent="0.25">
      <c r="A5782" t="s">
        <v>451</v>
      </c>
      <c r="B5782" t="s">
        <v>452</v>
      </c>
      <c r="C5782" t="s">
        <v>85</v>
      </c>
      <c r="D5782">
        <v>120</v>
      </c>
      <c r="E5782" t="s">
        <v>86</v>
      </c>
      <c r="F5782" t="s">
        <v>87</v>
      </c>
      <c r="G5782" t="s">
        <v>88</v>
      </c>
      <c r="H5782" t="s">
        <v>89</v>
      </c>
      <c r="I5782" t="s">
        <v>202</v>
      </c>
      <c r="J5782" t="s">
        <v>91</v>
      </c>
      <c r="K5782" t="s">
        <v>203</v>
      </c>
      <c r="L5782">
        <v>7461</v>
      </c>
      <c r="M5782">
        <v>1358776</v>
      </c>
      <c r="N5782">
        <v>255775</v>
      </c>
      <c r="O5782">
        <v>41856</v>
      </c>
      <c r="P5782">
        <v>182398</v>
      </c>
      <c r="Q5782" t="s">
        <v>93</v>
      </c>
      <c r="R5782">
        <v>689949</v>
      </c>
    </row>
    <row r="5783" spans="1:18" x14ac:dyDescent="0.25">
      <c r="A5783" t="s">
        <v>451</v>
      </c>
      <c r="B5783" t="s">
        <v>452</v>
      </c>
      <c r="C5783" t="s">
        <v>85</v>
      </c>
      <c r="D5783">
        <v>120</v>
      </c>
      <c r="E5783" t="s">
        <v>86</v>
      </c>
      <c r="F5783" t="s">
        <v>87</v>
      </c>
      <c r="G5783" t="s">
        <v>88</v>
      </c>
      <c r="H5783" t="s">
        <v>89</v>
      </c>
      <c r="I5783" t="s">
        <v>204</v>
      </c>
      <c r="J5783" t="s">
        <v>91</v>
      </c>
      <c r="K5783" t="s">
        <v>205</v>
      </c>
      <c r="L5783">
        <v>0</v>
      </c>
      <c r="M5783">
        <v>1358776</v>
      </c>
      <c r="N5783">
        <v>255775</v>
      </c>
      <c r="O5783">
        <v>41856</v>
      </c>
      <c r="P5783">
        <v>182398</v>
      </c>
      <c r="Q5783" t="s">
        <v>93</v>
      </c>
      <c r="R5783">
        <v>689949</v>
      </c>
    </row>
    <row r="5784" spans="1:18" x14ac:dyDescent="0.25">
      <c r="A5784" t="s">
        <v>451</v>
      </c>
      <c r="B5784" t="s">
        <v>452</v>
      </c>
      <c r="C5784" t="s">
        <v>85</v>
      </c>
      <c r="D5784">
        <v>120</v>
      </c>
      <c r="E5784" t="s">
        <v>86</v>
      </c>
      <c r="F5784" t="s">
        <v>87</v>
      </c>
      <c r="G5784" t="s">
        <v>88</v>
      </c>
      <c r="H5784" t="s">
        <v>89</v>
      </c>
      <c r="I5784" t="s">
        <v>206</v>
      </c>
      <c r="J5784" t="s">
        <v>91</v>
      </c>
      <c r="K5784" t="s">
        <v>207</v>
      </c>
      <c r="L5784">
        <v>8298</v>
      </c>
      <c r="M5784">
        <v>1358776</v>
      </c>
      <c r="N5784">
        <v>255775</v>
      </c>
      <c r="O5784">
        <v>41856</v>
      </c>
      <c r="P5784">
        <v>182398</v>
      </c>
      <c r="Q5784" t="s">
        <v>93</v>
      </c>
      <c r="R5784">
        <v>689949</v>
      </c>
    </row>
    <row r="5785" spans="1:18" x14ac:dyDescent="0.25">
      <c r="A5785" t="s">
        <v>451</v>
      </c>
      <c r="B5785" t="s">
        <v>452</v>
      </c>
      <c r="C5785" t="s">
        <v>85</v>
      </c>
      <c r="D5785">
        <v>120</v>
      </c>
      <c r="E5785" t="s">
        <v>86</v>
      </c>
      <c r="F5785" t="s">
        <v>87</v>
      </c>
      <c r="G5785" t="s">
        <v>88</v>
      </c>
      <c r="H5785" t="s">
        <v>89</v>
      </c>
      <c r="I5785" t="s">
        <v>208</v>
      </c>
      <c r="J5785" t="s">
        <v>91</v>
      </c>
      <c r="K5785" t="s">
        <v>209</v>
      </c>
      <c r="L5785">
        <v>935</v>
      </c>
      <c r="M5785">
        <v>1358776</v>
      </c>
      <c r="N5785">
        <v>255775</v>
      </c>
      <c r="O5785">
        <v>41856</v>
      </c>
      <c r="P5785">
        <v>182398</v>
      </c>
      <c r="Q5785" t="s">
        <v>93</v>
      </c>
      <c r="R5785">
        <v>689949</v>
      </c>
    </row>
    <row r="5786" spans="1:18" x14ac:dyDescent="0.25">
      <c r="A5786" t="s">
        <v>451</v>
      </c>
      <c r="B5786" t="s">
        <v>452</v>
      </c>
      <c r="C5786" t="s">
        <v>85</v>
      </c>
      <c r="D5786">
        <v>120</v>
      </c>
      <c r="E5786" t="s">
        <v>86</v>
      </c>
      <c r="F5786" t="s">
        <v>87</v>
      </c>
      <c r="G5786" t="s">
        <v>88</v>
      </c>
      <c r="H5786" t="s">
        <v>89</v>
      </c>
      <c r="I5786" t="s">
        <v>210</v>
      </c>
      <c r="J5786" t="s">
        <v>91</v>
      </c>
      <c r="K5786" t="s">
        <v>211</v>
      </c>
      <c r="L5786">
        <v>11375</v>
      </c>
      <c r="M5786">
        <v>1358776</v>
      </c>
      <c r="N5786">
        <v>255775</v>
      </c>
      <c r="O5786">
        <v>41856</v>
      </c>
      <c r="P5786">
        <v>182398</v>
      </c>
      <c r="Q5786" t="s">
        <v>93</v>
      </c>
      <c r="R5786">
        <v>689949</v>
      </c>
    </row>
    <row r="5787" spans="1:18" x14ac:dyDescent="0.25">
      <c r="A5787" t="s">
        <v>451</v>
      </c>
      <c r="B5787" t="s">
        <v>452</v>
      </c>
      <c r="C5787" t="s">
        <v>85</v>
      </c>
      <c r="D5787">
        <v>120</v>
      </c>
      <c r="E5787" t="s">
        <v>86</v>
      </c>
      <c r="F5787" t="s">
        <v>87</v>
      </c>
      <c r="G5787" t="s">
        <v>88</v>
      </c>
      <c r="H5787" t="s">
        <v>89</v>
      </c>
      <c r="I5787" t="s">
        <v>212</v>
      </c>
      <c r="J5787" t="s">
        <v>91</v>
      </c>
      <c r="K5787" t="s">
        <v>213</v>
      </c>
      <c r="L5787">
        <v>900</v>
      </c>
      <c r="M5787">
        <v>1358776</v>
      </c>
      <c r="N5787">
        <v>255775</v>
      </c>
      <c r="O5787">
        <v>41856</v>
      </c>
      <c r="P5787">
        <v>182398</v>
      </c>
      <c r="Q5787" t="s">
        <v>93</v>
      </c>
      <c r="R5787">
        <v>689949</v>
      </c>
    </row>
    <row r="5788" spans="1:18" x14ac:dyDescent="0.25">
      <c r="A5788" t="s">
        <v>451</v>
      </c>
      <c r="B5788" t="s">
        <v>452</v>
      </c>
      <c r="C5788" t="s">
        <v>85</v>
      </c>
      <c r="D5788">
        <v>120</v>
      </c>
      <c r="E5788" t="s">
        <v>86</v>
      </c>
      <c r="F5788" t="s">
        <v>87</v>
      </c>
      <c r="G5788" t="s">
        <v>88</v>
      </c>
      <c r="H5788" t="s">
        <v>89</v>
      </c>
      <c r="I5788" t="s">
        <v>214</v>
      </c>
      <c r="J5788" t="s">
        <v>91</v>
      </c>
      <c r="K5788" t="s">
        <v>215</v>
      </c>
      <c r="L5788">
        <v>74826</v>
      </c>
      <c r="M5788">
        <v>1358776</v>
      </c>
      <c r="N5788">
        <v>255775</v>
      </c>
      <c r="O5788">
        <v>41856</v>
      </c>
      <c r="P5788">
        <v>182398</v>
      </c>
      <c r="Q5788" t="s">
        <v>93</v>
      </c>
      <c r="R5788">
        <v>689949</v>
      </c>
    </row>
    <row r="5789" spans="1:18" x14ac:dyDescent="0.25">
      <c r="A5789" t="s">
        <v>451</v>
      </c>
      <c r="B5789" t="s">
        <v>452</v>
      </c>
      <c r="C5789" t="s">
        <v>85</v>
      </c>
      <c r="D5789">
        <v>120</v>
      </c>
      <c r="E5789" t="s">
        <v>86</v>
      </c>
      <c r="F5789" t="s">
        <v>87</v>
      </c>
      <c r="G5789" t="s">
        <v>88</v>
      </c>
      <c r="H5789" t="s">
        <v>89</v>
      </c>
      <c r="I5789" t="s">
        <v>216</v>
      </c>
      <c r="J5789" t="s">
        <v>91</v>
      </c>
      <c r="K5789" t="s">
        <v>217</v>
      </c>
      <c r="L5789">
        <v>12000</v>
      </c>
      <c r="M5789">
        <v>1358776</v>
      </c>
      <c r="N5789">
        <v>255775</v>
      </c>
      <c r="O5789">
        <v>41856</v>
      </c>
      <c r="P5789">
        <v>182398</v>
      </c>
      <c r="Q5789" t="s">
        <v>93</v>
      </c>
      <c r="R5789">
        <v>689949</v>
      </c>
    </row>
    <row r="5790" spans="1:18" x14ac:dyDescent="0.25">
      <c r="A5790" t="s">
        <v>451</v>
      </c>
      <c r="B5790" t="s">
        <v>452</v>
      </c>
      <c r="C5790" t="s">
        <v>85</v>
      </c>
      <c r="D5790">
        <v>120</v>
      </c>
      <c r="E5790" t="s">
        <v>86</v>
      </c>
      <c r="F5790" t="s">
        <v>87</v>
      </c>
      <c r="G5790" t="s">
        <v>88</v>
      </c>
      <c r="H5790" t="s">
        <v>89</v>
      </c>
      <c r="I5790" t="s">
        <v>218</v>
      </c>
      <c r="J5790" t="s">
        <v>91</v>
      </c>
      <c r="K5790" t="s">
        <v>219</v>
      </c>
      <c r="L5790">
        <v>0</v>
      </c>
      <c r="M5790">
        <v>1358776</v>
      </c>
      <c r="N5790">
        <v>255775</v>
      </c>
      <c r="O5790">
        <v>41856</v>
      </c>
      <c r="P5790">
        <v>182398</v>
      </c>
      <c r="Q5790" t="s">
        <v>93</v>
      </c>
      <c r="R5790">
        <v>689949</v>
      </c>
    </row>
    <row r="5791" spans="1:18" x14ac:dyDescent="0.25">
      <c r="A5791" t="s">
        <v>451</v>
      </c>
      <c r="B5791" t="s">
        <v>452</v>
      </c>
      <c r="C5791" t="s">
        <v>85</v>
      </c>
      <c r="D5791">
        <v>120</v>
      </c>
      <c r="E5791" t="s">
        <v>86</v>
      </c>
      <c r="F5791" t="s">
        <v>87</v>
      </c>
      <c r="G5791" t="s">
        <v>88</v>
      </c>
      <c r="H5791" t="s">
        <v>89</v>
      </c>
      <c r="I5791" t="s">
        <v>220</v>
      </c>
      <c r="J5791" t="s">
        <v>91</v>
      </c>
      <c r="K5791" t="s">
        <v>221</v>
      </c>
      <c r="L5791">
        <v>0</v>
      </c>
      <c r="M5791">
        <v>1358776</v>
      </c>
      <c r="N5791">
        <v>255775</v>
      </c>
      <c r="O5791">
        <v>41856</v>
      </c>
      <c r="P5791">
        <v>182398</v>
      </c>
      <c r="Q5791" t="s">
        <v>93</v>
      </c>
      <c r="R5791">
        <v>689949</v>
      </c>
    </row>
    <row r="5792" spans="1:18" x14ac:dyDescent="0.25">
      <c r="A5792" t="s">
        <v>451</v>
      </c>
      <c r="B5792" t="s">
        <v>452</v>
      </c>
      <c r="C5792" t="s">
        <v>85</v>
      </c>
      <c r="D5792">
        <v>120</v>
      </c>
      <c r="E5792" t="s">
        <v>86</v>
      </c>
      <c r="F5792" t="s">
        <v>87</v>
      </c>
      <c r="G5792" t="s">
        <v>88</v>
      </c>
      <c r="H5792" t="s">
        <v>89</v>
      </c>
      <c r="I5792" t="s">
        <v>222</v>
      </c>
      <c r="J5792" t="s">
        <v>91</v>
      </c>
      <c r="K5792" t="s">
        <v>223</v>
      </c>
      <c r="L5792">
        <v>3600</v>
      </c>
      <c r="M5792">
        <v>1358776</v>
      </c>
      <c r="N5792">
        <v>255775</v>
      </c>
      <c r="O5792">
        <v>41856</v>
      </c>
      <c r="P5792">
        <v>182398</v>
      </c>
      <c r="Q5792" t="s">
        <v>93</v>
      </c>
      <c r="R5792">
        <v>689949</v>
      </c>
    </row>
    <row r="5793" spans="1:18" x14ac:dyDescent="0.25">
      <c r="A5793" t="s">
        <v>451</v>
      </c>
      <c r="B5793" t="s">
        <v>452</v>
      </c>
      <c r="C5793" t="s">
        <v>85</v>
      </c>
      <c r="D5793">
        <v>120</v>
      </c>
      <c r="E5793" t="s">
        <v>86</v>
      </c>
      <c r="F5793" t="s">
        <v>87</v>
      </c>
      <c r="G5793" t="s">
        <v>88</v>
      </c>
      <c r="H5793" t="s">
        <v>89</v>
      </c>
      <c r="I5793" t="s">
        <v>224</v>
      </c>
      <c r="J5793" t="s">
        <v>91</v>
      </c>
      <c r="K5793" t="s">
        <v>225</v>
      </c>
      <c r="L5793">
        <v>1906</v>
      </c>
      <c r="M5793">
        <v>1358776</v>
      </c>
      <c r="N5793">
        <v>255775</v>
      </c>
      <c r="O5793">
        <v>41856</v>
      </c>
      <c r="P5793">
        <v>182398</v>
      </c>
      <c r="Q5793" t="s">
        <v>93</v>
      </c>
      <c r="R5793">
        <v>689949</v>
      </c>
    </row>
    <row r="5794" spans="1:18" x14ac:dyDescent="0.25">
      <c r="A5794" t="s">
        <v>451</v>
      </c>
      <c r="B5794" t="s">
        <v>452</v>
      </c>
      <c r="C5794" t="s">
        <v>85</v>
      </c>
      <c r="D5794">
        <v>120</v>
      </c>
      <c r="E5794" t="s">
        <v>86</v>
      </c>
      <c r="F5794" t="s">
        <v>87</v>
      </c>
      <c r="G5794" t="s">
        <v>88</v>
      </c>
      <c r="H5794" t="s">
        <v>89</v>
      </c>
      <c r="I5794" t="s">
        <v>226</v>
      </c>
      <c r="J5794" t="s">
        <v>91</v>
      </c>
      <c r="K5794" t="s">
        <v>227</v>
      </c>
      <c r="L5794">
        <v>8225</v>
      </c>
      <c r="M5794">
        <v>1358776</v>
      </c>
      <c r="N5794">
        <v>255775</v>
      </c>
      <c r="O5794">
        <v>41856</v>
      </c>
      <c r="P5794">
        <v>182398</v>
      </c>
      <c r="Q5794" t="s">
        <v>93</v>
      </c>
      <c r="R5794">
        <v>689949</v>
      </c>
    </row>
    <row r="5795" spans="1:18" x14ac:dyDescent="0.25">
      <c r="A5795" t="s">
        <v>451</v>
      </c>
      <c r="B5795" t="s">
        <v>452</v>
      </c>
      <c r="C5795" t="s">
        <v>85</v>
      </c>
      <c r="D5795">
        <v>120</v>
      </c>
      <c r="E5795" t="s">
        <v>86</v>
      </c>
      <c r="F5795" t="s">
        <v>87</v>
      </c>
      <c r="G5795" t="s">
        <v>88</v>
      </c>
      <c r="H5795" t="s">
        <v>89</v>
      </c>
      <c r="I5795" t="s">
        <v>228</v>
      </c>
      <c r="J5795" t="s">
        <v>91</v>
      </c>
      <c r="K5795" t="s">
        <v>229</v>
      </c>
      <c r="L5795">
        <v>0</v>
      </c>
      <c r="M5795">
        <v>1358776</v>
      </c>
      <c r="N5795">
        <v>255775</v>
      </c>
      <c r="O5795">
        <v>41856</v>
      </c>
      <c r="P5795">
        <v>182398</v>
      </c>
      <c r="Q5795" t="s">
        <v>93</v>
      </c>
      <c r="R5795">
        <v>689949</v>
      </c>
    </row>
    <row r="5796" spans="1:18" x14ac:dyDescent="0.25">
      <c r="A5796" t="s">
        <v>451</v>
      </c>
      <c r="B5796" t="s">
        <v>452</v>
      </c>
      <c r="C5796" t="s">
        <v>85</v>
      </c>
      <c r="D5796">
        <v>120</v>
      </c>
      <c r="E5796" t="s">
        <v>86</v>
      </c>
      <c r="F5796" t="s">
        <v>87</v>
      </c>
      <c r="G5796" t="s">
        <v>88</v>
      </c>
      <c r="H5796" t="s">
        <v>89</v>
      </c>
      <c r="I5796" t="s">
        <v>230</v>
      </c>
      <c r="J5796" t="s">
        <v>91</v>
      </c>
      <c r="K5796" t="s">
        <v>231</v>
      </c>
      <c r="L5796">
        <v>1865</v>
      </c>
      <c r="M5796">
        <v>1358776</v>
      </c>
      <c r="N5796">
        <v>255775</v>
      </c>
      <c r="O5796">
        <v>41856</v>
      </c>
      <c r="P5796">
        <v>182398</v>
      </c>
      <c r="Q5796" t="s">
        <v>93</v>
      </c>
      <c r="R5796">
        <v>689949</v>
      </c>
    </row>
    <row r="5797" spans="1:18" x14ac:dyDescent="0.25">
      <c r="A5797" t="s">
        <v>451</v>
      </c>
      <c r="B5797" t="s">
        <v>452</v>
      </c>
      <c r="C5797" t="s">
        <v>85</v>
      </c>
      <c r="D5797">
        <v>120</v>
      </c>
      <c r="E5797" t="s">
        <v>86</v>
      </c>
      <c r="F5797" t="s">
        <v>87</v>
      </c>
      <c r="G5797" t="s">
        <v>88</v>
      </c>
      <c r="H5797" t="s">
        <v>89</v>
      </c>
      <c r="I5797" t="s">
        <v>232</v>
      </c>
      <c r="J5797" t="s">
        <v>91</v>
      </c>
      <c r="K5797" t="s">
        <v>233</v>
      </c>
      <c r="L5797">
        <v>24553</v>
      </c>
      <c r="M5797">
        <v>1358776</v>
      </c>
      <c r="N5797">
        <v>255775</v>
      </c>
      <c r="O5797">
        <v>41856</v>
      </c>
      <c r="P5797">
        <v>182398</v>
      </c>
      <c r="Q5797" t="s">
        <v>93</v>
      </c>
      <c r="R5797">
        <v>689949</v>
      </c>
    </row>
    <row r="5798" spans="1:18" x14ac:dyDescent="0.25">
      <c r="A5798" t="s">
        <v>451</v>
      </c>
      <c r="B5798" t="s">
        <v>452</v>
      </c>
      <c r="C5798" t="s">
        <v>85</v>
      </c>
      <c r="D5798">
        <v>120</v>
      </c>
      <c r="E5798" t="s">
        <v>86</v>
      </c>
      <c r="F5798" t="s">
        <v>87</v>
      </c>
      <c r="G5798" t="s">
        <v>88</v>
      </c>
      <c r="H5798" t="s">
        <v>89</v>
      </c>
      <c r="I5798" t="s">
        <v>234</v>
      </c>
      <c r="J5798" t="s">
        <v>91</v>
      </c>
      <c r="K5798" t="s">
        <v>235</v>
      </c>
      <c r="L5798">
        <v>0</v>
      </c>
      <c r="M5798">
        <v>1358776</v>
      </c>
      <c r="N5798">
        <v>255775</v>
      </c>
      <c r="O5798">
        <v>41856</v>
      </c>
      <c r="P5798">
        <v>182398</v>
      </c>
      <c r="Q5798" t="s">
        <v>93</v>
      </c>
      <c r="R5798">
        <v>689949</v>
      </c>
    </row>
    <row r="5799" spans="1:18" x14ac:dyDescent="0.25">
      <c r="A5799" t="s">
        <v>451</v>
      </c>
      <c r="B5799" t="s">
        <v>452</v>
      </c>
      <c r="C5799" t="s">
        <v>85</v>
      </c>
      <c r="D5799">
        <v>120</v>
      </c>
      <c r="E5799" t="s">
        <v>86</v>
      </c>
      <c r="F5799" t="s">
        <v>87</v>
      </c>
      <c r="G5799" t="s">
        <v>88</v>
      </c>
      <c r="H5799" t="s">
        <v>89</v>
      </c>
      <c r="I5799" t="s">
        <v>236</v>
      </c>
      <c r="J5799" t="s">
        <v>91</v>
      </c>
      <c r="K5799" t="s">
        <v>237</v>
      </c>
      <c r="L5799">
        <v>0</v>
      </c>
      <c r="M5799">
        <v>1358776</v>
      </c>
      <c r="N5799">
        <v>255775</v>
      </c>
      <c r="O5799">
        <v>41856</v>
      </c>
      <c r="P5799">
        <v>182398</v>
      </c>
      <c r="Q5799" t="s">
        <v>93</v>
      </c>
      <c r="R5799">
        <v>689949</v>
      </c>
    </row>
    <row r="5800" spans="1:18" x14ac:dyDescent="0.25">
      <c r="A5800" t="s">
        <v>451</v>
      </c>
      <c r="B5800" t="s">
        <v>452</v>
      </c>
      <c r="C5800" t="s">
        <v>85</v>
      </c>
      <c r="D5800">
        <v>120</v>
      </c>
      <c r="E5800" t="s">
        <v>86</v>
      </c>
      <c r="F5800" t="s">
        <v>87</v>
      </c>
      <c r="G5800" t="s">
        <v>88</v>
      </c>
      <c r="H5800" t="s">
        <v>89</v>
      </c>
      <c r="I5800" t="s">
        <v>128</v>
      </c>
      <c r="J5800" t="s">
        <v>91</v>
      </c>
      <c r="K5800" t="s">
        <v>129</v>
      </c>
      <c r="L5800">
        <v>1610</v>
      </c>
      <c r="M5800">
        <v>1358776</v>
      </c>
      <c r="N5800">
        <v>255775</v>
      </c>
      <c r="O5800">
        <v>41856</v>
      </c>
      <c r="P5800">
        <v>182398</v>
      </c>
      <c r="Q5800" t="s">
        <v>93</v>
      </c>
      <c r="R5800">
        <v>689949</v>
      </c>
    </row>
    <row r="5801" spans="1:18" x14ac:dyDescent="0.25">
      <c r="A5801" t="s">
        <v>451</v>
      </c>
      <c r="B5801" t="s">
        <v>452</v>
      </c>
      <c r="C5801" t="s">
        <v>85</v>
      </c>
      <c r="D5801">
        <v>120</v>
      </c>
      <c r="E5801" t="s">
        <v>86</v>
      </c>
      <c r="F5801" t="s">
        <v>87</v>
      </c>
      <c r="G5801" t="s">
        <v>88</v>
      </c>
      <c r="H5801" t="s">
        <v>89</v>
      </c>
      <c r="I5801" t="s">
        <v>136</v>
      </c>
      <c r="J5801" t="s">
        <v>91</v>
      </c>
      <c r="K5801" t="s">
        <v>137</v>
      </c>
      <c r="L5801">
        <v>400</v>
      </c>
      <c r="M5801">
        <v>1358776</v>
      </c>
      <c r="N5801">
        <v>255775</v>
      </c>
      <c r="O5801">
        <v>41856</v>
      </c>
      <c r="P5801">
        <v>182398</v>
      </c>
      <c r="Q5801" t="s">
        <v>93</v>
      </c>
      <c r="R5801">
        <v>689949</v>
      </c>
    </row>
    <row r="5802" spans="1:18" x14ac:dyDescent="0.25">
      <c r="A5802" t="s">
        <v>451</v>
      </c>
      <c r="B5802" t="s">
        <v>452</v>
      </c>
      <c r="C5802" t="s">
        <v>85</v>
      </c>
      <c r="D5802">
        <v>120</v>
      </c>
      <c r="E5802" t="s">
        <v>86</v>
      </c>
      <c r="F5802" t="s">
        <v>87</v>
      </c>
      <c r="G5802" t="s">
        <v>88</v>
      </c>
      <c r="H5802" t="s">
        <v>89</v>
      </c>
      <c r="I5802" t="s">
        <v>130</v>
      </c>
      <c r="J5802" t="s">
        <v>91</v>
      </c>
      <c r="K5802" t="s">
        <v>131</v>
      </c>
      <c r="L5802">
        <v>9600</v>
      </c>
      <c r="M5802">
        <v>1358776</v>
      </c>
      <c r="N5802">
        <v>255775</v>
      </c>
      <c r="O5802">
        <v>41856</v>
      </c>
      <c r="P5802">
        <v>182398</v>
      </c>
      <c r="Q5802" t="s">
        <v>93</v>
      </c>
      <c r="R5802">
        <v>689949</v>
      </c>
    </row>
    <row r="5803" spans="1:18" x14ac:dyDescent="0.25">
      <c r="A5803" t="s">
        <v>451</v>
      </c>
      <c r="B5803" t="s">
        <v>452</v>
      </c>
      <c r="C5803" t="s">
        <v>85</v>
      </c>
      <c r="D5803">
        <v>120</v>
      </c>
      <c r="E5803" t="s">
        <v>86</v>
      </c>
      <c r="F5803" t="s">
        <v>87</v>
      </c>
      <c r="G5803" t="s">
        <v>88</v>
      </c>
      <c r="H5803" t="s">
        <v>89</v>
      </c>
      <c r="I5803" t="s">
        <v>130</v>
      </c>
      <c r="J5803" t="s">
        <v>91</v>
      </c>
      <c r="K5803" t="s">
        <v>131</v>
      </c>
      <c r="L5803">
        <v>7872</v>
      </c>
      <c r="M5803">
        <v>1358776</v>
      </c>
      <c r="N5803">
        <v>255775</v>
      </c>
      <c r="O5803">
        <v>41856</v>
      </c>
      <c r="P5803">
        <v>182398</v>
      </c>
      <c r="Q5803" t="s">
        <v>93</v>
      </c>
      <c r="R5803">
        <v>689949</v>
      </c>
    </row>
    <row r="5804" spans="1:18" x14ac:dyDescent="0.25">
      <c r="A5804" t="s">
        <v>451</v>
      </c>
      <c r="B5804" t="s">
        <v>452</v>
      </c>
      <c r="C5804" t="s">
        <v>85</v>
      </c>
      <c r="D5804">
        <v>120</v>
      </c>
      <c r="E5804" t="s">
        <v>86</v>
      </c>
      <c r="F5804" t="s">
        <v>87</v>
      </c>
      <c r="G5804" t="s">
        <v>88</v>
      </c>
      <c r="H5804" t="s">
        <v>89</v>
      </c>
      <c r="I5804" t="s">
        <v>130</v>
      </c>
      <c r="J5804" t="s">
        <v>91</v>
      </c>
      <c r="K5804" t="s">
        <v>131</v>
      </c>
      <c r="L5804">
        <v>7032</v>
      </c>
      <c r="M5804">
        <v>1358776</v>
      </c>
      <c r="N5804">
        <v>255775</v>
      </c>
      <c r="O5804">
        <v>41856</v>
      </c>
      <c r="P5804">
        <v>182398</v>
      </c>
      <c r="Q5804" t="s">
        <v>93</v>
      </c>
      <c r="R5804">
        <v>689949</v>
      </c>
    </row>
    <row r="5805" spans="1:18" x14ac:dyDescent="0.25">
      <c r="A5805" t="s">
        <v>451</v>
      </c>
      <c r="B5805" t="s">
        <v>452</v>
      </c>
      <c r="C5805" t="s">
        <v>85</v>
      </c>
      <c r="D5805">
        <v>120</v>
      </c>
      <c r="E5805" t="s">
        <v>86</v>
      </c>
      <c r="F5805" t="s">
        <v>87</v>
      </c>
      <c r="G5805" t="s">
        <v>88</v>
      </c>
      <c r="H5805" t="s">
        <v>89</v>
      </c>
      <c r="I5805" t="s">
        <v>130</v>
      </c>
      <c r="J5805" t="s">
        <v>91</v>
      </c>
      <c r="K5805" t="s">
        <v>131</v>
      </c>
      <c r="L5805">
        <v>4000</v>
      </c>
      <c r="M5805">
        <v>1358776</v>
      </c>
      <c r="N5805">
        <v>255775</v>
      </c>
      <c r="O5805">
        <v>41856</v>
      </c>
      <c r="P5805">
        <v>182398</v>
      </c>
      <c r="Q5805" t="s">
        <v>93</v>
      </c>
      <c r="R5805">
        <v>689949</v>
      </c>
    </row>
    <row r="5806" spans="1:18" x14ac:dyDescent="0.25">
      <c r="A5806" t="s">
        <v>451</v>
      </c>
      <c r="B5806" t="s">
        <v>452</v>
      </c>
      <c r="C5806" t="s">
        <v>85</v>
      </c>
      <c r="D5806">
        <v>120</v>
      </c>
      <c r="E5806" t="s">
        <v>86</v>
      </c>
      <c r="F5806" t="s">
        <v>87</v>
      </c>
      <c r="G5806" t="s">
        <v>88</v>
      </c>
      <c r="H5806" t="s">
        <v>89</v>
      </c>
      <c r="I5806" t="s">
        <v>130</v>
      </c>
      <c r="J5806" t="s">
        <v>91</v>
      </c>
      <c r="K5806" t="s">
        <v>131</v>
      </c>
      <c r="L5806">
        <v>2472</v>
      </c>
      <c r="M5806">
        <v>1358776</v>
      </c>
      <c r="N5806">
        <v>255775</v>
      </c>
      <c r="O5806">
        <v>41856</v>
      </c>
      <c r="P5806">
        <v>182398</v>
      </c>
      <c r="Q5806" t="s">
        <v>93</v>
      </c>
      <c r="R5806">
        <v>689949</v>
      </c>
    </row>
    <row r="5807" spans="1:18" x14ac:dyDescent="0.25">
      <c r="A5807" t="s">
        <v>451</v>
      </c>
      <c r="B5807" t="s">
        <v>452</v>
      </c>
      <c r="C5807" t="s">
        <v>85</v>
      </c>
      <c r="D5807">
        <v>120</v>
      </c>
      <c r="E5807" t="s">
        <v>86</v>
      </c>
      <c r="F5807" t="s">
        <v>87</v>
      </c>
      <c r="G5807" t="s">
        <v>88</v>
      </c>
      <c r="H5807" t="s">
        <v>89</v>
      </c>
      <c r="I5807" t="s">
        <v>158</v>
      </c>
      <c r="J5807" t="s">
        <v>91</v>
      </c>
      <c r="K5807" t="s">
        <v>159</v>
      </c>
      <c r="L5807">
        <v>655</v>
      </c>
      <c r="M5807">
        <v>1358776</v>
      </c>
      <c r="N5807">
        <v>255775</v>
      </c>
      <c r="O5807">
        <v>41856</v>
      </c>
      <c r="P5807">
        <v>182398</v>
      </c>
      <c r="Q5807" t="s">
        <v>93</v>
      </c>
      <c r="R5807">
        <v>689949</v>
      </c>
    </row>
    <row r="5808" spans="1:18" x14ac:dyDescent="0.25">
      <c r="A5808" t="s">
        <v>451</v>
      </c>
      <c r="B5808" t="s">
        <v>452</v>
      </c>
      <c r="C5808" t="s">
        <v>85</v>
      </c>
      <c r="D5808">
        <v>120</v>
      </c>
      <c r="E5808" t="s">
        <v>86</v>
      </c>
      <c r="F5808" t="s">
        <v>87</v>
      </c>
      <c r="G5808" t="s">
        <v>88</v>
      </c>
      <c r="H5808" t="s">
        <v>89</v>
      </c>
      <c r="I5808" t="s">
        <v>194</v>
      </c>
      <c r="J5808" t="s">
        <v>91</v>
      </c>
      <c r="K5808" t="s">
        <v>195</v>
      </c>
      <c r="L5808">
        <v>47994</v>
      </c>
      <c r="M5808">
        <v>1358776</v>
      </c>
      <c r="N5808">
        <v>255775</v>
      </c>
      <c r="O5808">
        <v>41856</v>
      </c>
      <c r="P5808">
        <v>182398</v>
      </c>
      <c r="Q5808" t="s">
        <v>93</v>
      </c>
      <c r="R5808">
        <v>689949</v>
      </c>
    </row>
    <row r="5809" spans="1:18" x14ac:dyDescent="0.25">
      <c r="A5809" t="s">
        <v>451</v>
      </c>
      <c r="B5809" t="s">
        <v>452</v>
      </c>
      <c r="C5809" t="s">
        <v>85</v>
      </c>
      <c r="D5809">
        <v>120</v>
      </c>
      <c r="E5809" t="s">
        <v>86</v>
      </c>
      <c r="F5809" t="s">
        <v>87</v>
      </c>
      <c r="G5809" t="s">
        <v>88</v>
      </c>
      <c r="H5809" t="s">
        <v>89</v>
      </c>
      <c r="I5809" t="s">
        <v>194</v>
      </c>
      <c r="J5809" t="s">
        <v>91</v>
      </c>
      <c r="K5809" t="s">
        <v>195</v>
      </c>
      <c r="L5809">
        <v>30512</v>
      </c>
      <c r="M5809">
        <v>1358776</v>
      </c>
      <c r="N5809">
        <v>255775</v>
      </c>
      <c r="O5809">
        <v>41856</v>
      </c>
      <c r="P5809">
        <v>182398</v>
      </c>
      <c r="Q5809" t="s">
        <v>93</v>
      </c>
      <c r="R5809">
        <v>689949</v>
      </c>
    </row>
    <row r="5810" spans="1:18" x14ac:dyDescent="0.25">
      <c r="A5810" t="s">
        <v>451</v>
      </c>
      <c r="B5810" t="s">
        <v>452</v>
      </c>
      <c r="C5810" t="s">
        <v>85</v>
      </c>
      <c r="D5810">
        <v>120</v>
      </c>
      <c r="E5810" t="s">
        <v>86</v>
      </c>
      <c r="F5810" t="s">
        <v>87</v>
      </c>
      <c r="G5810" t="s">
        <v>88</v>
      </c>
      <c r="H5810" t="s">
        <v>89</v>
      </c>
      <c r="I5810" t="s">
        <v>196</v>
      </c>
      <c r="J5810" t="s">
        <v>91</v>
      </c>
      <c r="K5810" t="s">
        <v>197</v>
      </c>
      <c r="L5810">
        <v>28574</v>
      </c>
      <c r="M5810">
        <v>1358776</v>
      </c>
      <c r="N5810">
        <v>255775</v>
      </c>
      <c r="O5810">
        <v>41856</v>
      </c>
      <c r="P5810">
        <v>182398</v>
      </c>
      <c r="Q5810" t="s">
        <v>93</v>
      </c>
      <c r="R5810">
        <v>689949</v>
      </c>
    </row>
    <row r="5811" spans="1:18" x14ac:dyDescent="0.25">
      <c r="A5811" t="s">
        <v>451</v>
      </c>
      <c r="B5811" t="s">
        <v>452</v>
      </c>
      <c r="C5811" t="s">
        <v>85</v>
      </c>
      <c r="D5811">
        <v>120</v>
      </c>
      <c r="E5811" t="s">
        <v>86</v>
      </c>
      <c r="F5811" t="s">
        <v>87</v>
      </c>
      <c r="G5811" t="s">
        <v>88</v>
      </c>
      <c r="H5811" t="s">
        <v>89</v>
      </c>
      <c r="I5811" t="s">
        <v>208</v>
      </c>
      <c r="J5811" t="s">
        <v>91</v>
      </c>
      <c r="K5811" t="s">
        <v>209</v>
      </c>
      <c r="L5811">
        <v>2122</v>
      </c>
      <c r="M5811">
        <v>1358776</v>
      </c>
      <c r="N5811">
        <v>255775</v>
      </c>
      <c r="O5811">
        <v>41856</v>
      </c>
      <c r="P5811">
        <v>182398</v>
      </c>
      <c r="Q5811" t="s">
        <v>93</v>
      </c>
      <c r="R5811">
        <v>689949</v>
      </c>
    </row>
    <row r="5812" spans="1:18" x14ac:dyDescent="0.25">
      <c r="A5812" t="s">
        <v>451</v>
      </c>
      <c r="B5812" t="s">
        <v>452</v>
      </c>
      <c r="C5812" t="s">
        <v>85</v>
      </c>
      <c r="D5812">
        <v>120</v>
      </c>
      <c r="E5812" t="s">
        <v>86</v>
      </c>
      <c r="F5812" t="s">
        <v>87</v>
      </c>
      <c r="G5812" t="s">
        <v>88</v>
      </c>
      <c r="H5812" t="s">
        <v>89</v>
      </c>
      <c r="I5812" t="s">
        <v>208</v>
      </c>
      <c r="J5812" t="s">
        <v>91</v>
      </c>
      <c r="K5812" t="s">
        <v>209</v>
      </c>
      <c r="L5812">
        <v>4349</v>
      </c>
      <c r="M5812">
        <v>1358776</v>
      </c>
      <c r="N5812">
        <v>255775</v>
      </c>
      <c r="O5812">
        <v>41856</v>
      </c>
      <c r="P5812">
        <v>182398</v>
      </c>
      <c r="Q5812" t="s">
        <v>93</v>
      </c>
      <c r="R5812">
        <v>689949</v>
      </c>
    </row>
    <row r="5813" spans="1:18" x14ac:dyDescent="0.25">
      <c r="A5813" t="s">
        <v>451</v>
      </c>
      <c r="B5813" t="s">
        <v>452</v>
      </c>
      <c r="C5813" t="s">
        <v>85</v>
      </c>
      <c r="D5813">
        <v>120</v>
      </c>
      <c r="E5813" t="s">
        <v>86</v>
      </c>
      <c r="F5813" t="s">
        <v>87</v>
      </c>
      <c r="G5813" t="s">
        <v>88</v>
      </c>
      <c r="H5813" t="s">
        <v>89</v>
      </c>
      <c r="I5813" t="s">
        <v>136</v>
      </c>
      <c r="J5813" t="s">
        <v>91</v>
      </c>
      <c r="K5813" t="s">
        <v>137</v>
      </c>
      <c r="L5813">
        <v>6914</v>
      </c>
      <c r="M5813">
        <v>1358776</v>
      </c>
      <c r="N5813">
        <v>255775</v>
      </c>
      <c r="O5813">
        <v>41856</v>
      </c>
      <c r="P5813">
        <v>182398</v>
      </c>
      <c r="Q5813" t="s">
        <v>93</v>
      </c>
      <c r="R5813">
        <v>689949</v>
      </c>
    </row>
    <row r="5814" spans="1:18" x14ac:dyDescent="0.25">
      <c r="A5814" t="s">
        <v>451</v>
      </c>
      <c r="B5814" t="s">
        <v>452</v>
      </c>
      <c r="C5814" t="s">
        <v>85</v>
      </c>
      <c r="D5814">
        <v>120</v>
      </c>
      <c r="E5814" t="s">
        <v>86</v>
      </c>
      <c r="F5814" t="s">
        <v>87</v>
      </c>
      <c r="G5814" t="s">
        <v>88</v>
      </c>
      <c r="H5814" t="s">
        <v>89</v>
      </c>
      <c r="I5814" t="s">
        <v>200</v>
      </c>
      <c r="J5814" t="s">
        <v>91</v>
      </c>
      <c r="K5814" t="s">
        <v>201</v>
      </c>
      <c r="L5814">
        <v>4394</v>
      </c>
      <c r="M5814">
        <v>1358776</v>
      </c>
      <c r="N5814">
        <v>255775</v>
      </c>
      <c r="O5814">
        <v>41856</v>
      </c>
      <c r="P5814">
        <v>182398</v>
      </c>
      <c r="Q5814" t="s">
        <v>93</v>
      </c>
      <c r="R5814">
        <v>689949</v>
      </c>
    </row>
    <row r="5815" spans="1:18" x14ac:dyDescent="0.25">
      <c r="A5815" t="s">
        <v>451</v>
      </c>
      <c r="B5815" t="s">
        <v>452</v>
      </c>
      <c r="C5815" t="s">
        <v>85</v>
      </c>
      <c r="D5815">
        <v>120</v>
      </c>
      <c r="E5815" t="s">
        <v>86</v>
      </c>
      <c r="F5815" t="s">
        <v>87</v>
      </c>
      <c r="G5815" t="s">
        <v>88</v>
      </c>
      <c r="H5815" t="s">
        <v>89</v>
      </c>
      <c r="I5815" t="s">
        <v>190</v>
      </c>
      <c r="J5815" t="s">
        <v>91</v>
      </c>
      <c r="K5815" t="s">
        <v>191</v>
      </c>
      <c r="L5815">
        <v>1000</v>
      </c>
      <c r="M5815">
        <v>1358776</v>
      </c>
      <c r="N5815">
        <v>255775</v>
      </c>
      <c r="O5815">
        <v>41856</v>
      </c>
      <c r="P5815">
        <v>182398</v>
      </c>
      <c r="Q5815" t="s">
        <v>93</v>
      </c>
      <c r="R5815">
        <v>689949</v>
      </c>
    </row>
    <row r="5816" spans="1:18" x14ac:dyDescent="0.25">
      <c r="A5816" t="s">
        <v>451</v>
      </c>
      <c r="B5816" t="s">
        <v>452</v>
      </c>
      <c r="C5816" t="s">
        <v>85</v>
      </c>
      <c r="D5816">
        <v>120</v>
      </c>
      <c r="E5816" t="s">
        <v>86</v>
      </c>
      <c r="F5816" t="s">
        <v>87</v>
      </c>
      <c r="G5816" t="s">
        <v>88</v>
      </c>
      <c r="H5816" t="s">
        <v>89</v>
      </c>
      <c r="I5816" t="s">
        <v>208</v>
      </c>
      <c r="J5816" t="s">
        <v>91</v>
      </c>
      <c r="K5816" t="s">
        <v>209</v>
      </c>
      <c r="L5816">
        <v>9984</v>
      </c>
      <c r="M5816">
        <v>1358776</v>
      </c>
      <c r="N5816">
        <v>255775</v>
      </c>
      <c r="O5816">
        <v>41856</v>
      </c>
      <c r="P5816">
        <v>182398</v>
      </c>
      <c r="Q5816" t="s">
        <v>93</v>
      </c>
      <c r="R5816">
        <v>689949</v>
      </c>
    </row>
    <row r="5817" spans="1:18" x14ac:dyDescent="0.25">
      <c r="A5817" t="s">
        <v>451</v>
      </c>
      <c r="B5817" t="s">
        <v>452</v>
      </c>
      <c r="C5817" t="s">
        <v>85</v>
      </c>
      <c r="D5817">
        <v>120</v>
      </c>
      <c r="E5817" t="s">
        <v>86</v>
      </c>
      <c r="F5817" t="s">
        <v>87</v>
      </c>
      <c r="G5817" t="s">
        <v>88</v>
      </c>
      <c r="H5817" t="s">
        <v>89</v>
      </c>
      <c r="I5817" t="s">
        <v>212</v>
      </c>
      <c r="J5817" t="s">
        <v>91</v>
      </c>
      <c r="K5817" t="s">
        <v>213</v>
      </c>
      <c r="L5817">
        <v>11921</v>
      </c>
      <c r="M5817">
        <v>1358776</v>
      </c>
      <c r="N5817">
        <v>255775</v>
      </c>
      <c r="O5817">
        <v>41856</v>
      </c>
      <c r="P5817">
        <v>182398</v>
      </c>
      <c r="Q5817" t="s">
        <v>93</v>
      </c>
      <c r="R5817">
        <v>689949</v>
      </c>
    </row>
    <row r="5818" spans="1:18" x14ac:dyDescent="0.25">
      <c r="A5818" t="s">
        <v>451</v>
      </c>
      <c r="B5818" t="s">
        <v>452</v>
      </c>
      <c r="C5818" t="s">
        <v>85</v>
      </c>
      <c r="D5818">
        <v>120</v>
      </c>
      <c r="E5818" t="s">
        <v>86</v>
      </c>
      <c r="F5818" t="s">
        <v>87</v>
      </c>
      <c r="G5818" t="s">
        <v>88</v>
      </c>
      <c r="H5818" t="s">
        <v>89</v>
      </c>
      <c r="I5818" t="s">
        <v>136</v>
      </c>
      <c r="J5818" t="s">
        <v>91</v>
      </c>
      <c r="K5818" t="s">
        <v>137</v>
      </c>
      <c r="L5818">
        <v>500</v>
      </c>
      <c r="M5818">
        <v>1358776</v>
      </c>
      <c r="N5818">
        <v>255775</v>
      </c>
      <c r="O5818">
        <v>41856</v>
      </c>
      <c r="P5818">
        <v>182398</v>
      </c>
      <c r="Q5818" t="s">
        <v>93</v>
      </c>
      <c r="R5818">
        <v>689949</v>
      </c>
    </row>
    <row r="5819" spans="1:18" x14ac:dyDescent="0.25">
      <c r="A5819" t="s">
        <v>451</v>
      </c>
      <c r="B5819" t="s">
        <v>452</v>
      </c>
      <c r="C5819" t="s">
        <v>85</v>
      </c>
      <c r="D5819">
        <v>120</v>
      </c>
      <c r="E5819" t="s">
        <v>86</v>
      </c>
      <c r="F5819" t="s">
        <v>87</v>
      </c>
      <c r="G5819" t="s">
        <v>88</v>
      </c>
      <c r="H5819" t="s">
        <v>89</v>
      </c>
      <c r="I5819" t="s">
        <v>190</v>
      </c>
      <c r="J5819" t="s">
        <v>91</v>
      </c>
      <c r="K5819" t="s">
        <v>191</v>
      </c>
      <c r="L5819">
        <v>1200</v>
      </c>
      <c r="M5819">
        <v>1358776</v>
      </c>
      <c r="N5819">
        <v>255775</v>
      </c>
      <c r="O5819">
        <v>41856</v>
      </c>
      <c r="P5819">
        <v>182398</v>
      </c>
      <c r="Q5819" t="s">
        <v>93</v>
      </c>
      <c r="R5819">
        <v>689949</v>
      </c>
    </row>
    <row r="5820" spans="1:18" x14ac:dyDescent="0.25">
      <c r="A5820" t="s">
        <v>451</v>
      </c>
      <c r="B5820" t="s">
        <v>452</v>
      </c>
      <c r="C5820" t="s">
        <v>85</v>
      </c>
      <c r="D5820">
        <v>120</v>
      </c>
      <c r="E5820" t="s">
        <v>86</v>
      </c>
      <c r="F5820" t="s">
        <v>87</v>
      </c>
      <c r="G5820" t="s">
        <v>88</v>
      </c>
      <c r="H5820" t="s">
        <v>89</v>
      </c>
      <c r="I5820" t="s">
        <v>136</v>
      </c>
      <c r="J5820" t="s">
        <v>91</v>
      </c>
      <c r="K5820" t="s">
        <v>137</v>
      </c>
      <c r="L5820">
        <v>840</v>
      </c>
      <c r="M5820">
        <v>1358776</v>
      </c>
      <c r="N5820">
        <v>255775</v>
      </c>
      <c r="O5820">
        <v>41856</v>
      </c>
      <c r="P5820">
        <v>182398</v>
      </c>
      <c r="Q5820" t="s">
        <v>93</v>
      </c>
      <c r="R5820">
        <v>689949</v>
      </c>
    </row>
    <row r="5821" spans="1:18" x14ac:dyDescent="0.25">
      <c r="A5821" t="s">
        <v>451</v>
      </c>
      <c r="B5821" t="s">
        <v>452</v>
      </c>
      <c r="C5821" t="s">
        <v>85</v>
      </c>
      <c r="D5821">
        <v>120</v>
      </c>
      <c r="E5821" t="s">
        <v>86</v>
      </c>
      <c r="F5821" t="s">
        <v>87</v>
      </c>
      <c r="G5821" t="s">
        <v>88</v>
      </c>
      <c r="H5821" t="s">
        <v>89</v>
      </c>
      <c r="I5821" t="s">
        <v>190</v>
      </c>
      <c r="J5821" t="s">
        <v>91</v>
      </c>
      <c r="K5821" t="s">
        <v>191</v>
      </c>
      <c r="L5821">
        <v>500</v>
      </c>
      <c r="M5821">
        <v>1358776</v>
      </c>
      <c r="N5821">
        <v>255775</v>
      </c>
      <c r="O5821">
        <v>41856</v>
      </c>
      <c r="P5821">
        <v>182398</v>
      </c>
      <c r="Q5821" t="s">
        <v>93</v>
      </c>
      <c r="R5821">
        <v>689949</v>
      </c>
    </row>
    <row r="5822" spans="1:18" x14ac:dyDescent="0.25">
      <c r="A5822" t="s">
        <v>451</v>
      </c>
      <c r="B5822" t="s">
        <v>452</v>
      </c>
      <c r="C5822" t="s">
        <v>85</v>
      </c>
      <c r="D5822">
        <v>120</v>
      </c>
      <c r="E5822" t="s">
        <v>86</v>
      </c>
      <c r="F5822" t="s">
        <v>87</v>
      </c>
      <c r="G5822" t="s">
        <v>88</v>
      </c>
      <c r="H5822" t="s">
        <v>89</v>
      </c>
      <c r="I5822" t="s">
        <v>136</v>
      </c>
      <c r="J5822" t="s">
        <v>91</v>
      </c>
      <c r="K5822" t="s">
        <v>137</v>
      </c>
      <c r="L5822">
        <v>53</v>
      </c>
      <c r="M5822">
        <v>1358776</v>
      </c>
      <c r="N5822">
        <v>255775</v>
      </c>
      <c r="O5822">
        <v>41856</v>
      </c>
      <c r="P5822">
        <v>182398</v>
      </c>
      <c r="Q5822" t="s">
        <v>93</v>
      </c>
      <c r="R5822">
        <v>689949</v>
      </c>
    </row>
    <row r="5823" spans="1:18" x14ac:dyDescent="0.25">
      <c r="A5823" t="s">
        <v>451</v>
      </c>
      <c r="B5823" t="s">
        <v>452</v>
      </c>
      <c r="C5823" t="s">
        <v>85</v>
      </c>
      <c r="D5823">
        <v>120</v>
      </c>
      <c r="E5823" t="s">
        <v>86</v>
      </c>
      <c r="F5823" t="s">
        <v>87</v>
      </c>
      <c r="G5823" t="s">
        <v>88</v>
      </c>
      <c r="H5823" t="s">
        <v>89</v>
      </c>
      <c r="I5823" t="s">
        <v>136</v>
      </c>
      <c r="J5823" t="s">
        <v>91</v>
      </c>
      <c r="K5823" t="s">
        <v>137</v>
      </c>
      <c r="L5823">
        <v>240</v>
      </c>
      <c r="M5823">
        <v>1358776</v>
      </c>
      <c r="N5823">
        <v>255775</v>
      </c>
      <c r="O5823">
        <v>41856</v>
      </c>
      <c r="P5823">
        <v>182398</v>
      </c>
      <c r="Q5823" t="s">
        <v>93</v>
      </c>
      <c r="R5823">
        <v>689949</v>
      </c>
    </row>
    <row r="5824" spans="1:18" x14ac:dyDescent="0.25">
      <c r="A5824" t="s">
        <v>451</v>
      </c>
      <c r="B5824" t="s">
        <v>452</v>
      </c>
      <c r="C5824" t="s">
        <v>85</v>
      </c>
      <c r="D5824">
        <v>120</v>
      </c>
      <c r="E5824" t="s">
        <v>86</v>
      </c>
      <c r="F5824" t="s">
        <v>87</v>
      </c>
      <c r="G5824" t="s">
        <v>88</v>
      </c>
      <c r="H5824" t="s">
        <v>89</v>
      </c>
      <c r="I5824" t="s">
        <v>136</v>
      </c>
      <c r="J5824" t="s">
        <v>91</v>
      </c>
      <c r="K5824" t="s">
        <v>137</v>
      </c>
      <c r="L5824">
        <v>3912</v>
      </c>
      <c r="M5824">
        <v>1358776</v>
      </c>
      <c r="N5824">
        <v>255775</v>
      </c>
      <c r="O5824">
        <v>41856</v>
      </c>
      <c r="P5824">
        <v>182398</v>
      </c>
      <c r="Q5824" t="s">
        <v>93</v>
      </c>
      <c r="R5824">
        <v>689949</v>
      </c>
    </row>
    <row r="5825" spans="1:18" x14ac:dyDescent="0.25">
      <c r="A5825" t="s">
        <v>451</v>
      </c>
      <c r="B5825" t="s">
        <v>452</v>
      </c>
      <c r="C5825" t="s">
        <v>85</v>
      </c>
      <c r="D5825">
        <v>120</v>
      </c>
      <c r="E5825" t="s">
        <v>86</v>
      </c>
      <c r="F5825" t="s">
        <v>87</v>
      </c>
      <c r="G5825" t="s">
        <v>88</v>
      </c>
      <c r="H5825" t="s">
        <v>89</v>
      </c>
      <c r="I5825" t="s">
        <v>158</v>
      </c>
      <c r="J5825" t="s">
        <v>91</v>
      </c>
      <c r="K5825" t="s">
        <v>159</v>
      </c>
      <c r="L5825">
        <v>800</v>
      </c>
      <c r="M5825">
        <v>1358776</v>
      </c>
      <c r="N5825">
        <v>255775</v>
      </c>
      <c r="O5825">
        <v>41856</v>
      </c>
      <c r="P5825">
        <v>182398</v>
      </c>
      <c r="Q5825" t="s">
        <v>93</v>
      </c>
      <c r="R5825">
        <v>689949</v>
      </c>
    </row>
    <row r="5826" spans="1:18" x14ac:dyDescent="0.25">
      <c r="A5826" t="s">
        <v>451</v>
      </c>
      <c r="B5826" t="s">
        <v>452</v>
      </c>
      <c r="C5826" t="s">
        <v>85</v>
      </c>
      <c r="D5826">
        <v>120</v>
      </c>
      <c r="E5826" t="s">
        <v>86</v>
      </c>
      <c r="F5826" t="s">
        <v>87</v>
      </c>
      <c r="G5826" t="s">
        <v>88</v>
      </c>
      <c r="H5826" t="s">
        <v>89</v>
      </c>
      <c r="I5826" t="s">
        <v>136</v>
      </c>
      <c r="J5826" t="s">
        <v>91</v>
      </c>
      <c r="K5826" t="s">
        <v>137</v>
      </c>
      <c r="L5826">
        <v>900</v>
      </c>
      <c r="M5826">
        <v>1358776</v>
      </c>
      <c r="N5826">
        <v>255775</v>
      </c>
      <c r="O5826">
        <v>41856</v>
      </c>
      <c r="P5826">
        <v>182398</v>
      </c>
      <c r="Q5826" t="s">
        <v>93</v>
      </c>
      <c r="R5826">
        <v>689949</v>
      </c>
    </row>
    <row r="5827" spans="1:18" x14ac:dyDescent="0.25">
      <c r="A5827" t="s">
        <v>451</v>
      </c>
      <c r="B5827" t="s">
        <v>452</v>
      </c>
      <c r="C5827" t="s">
        <v>85</v>
      </c>
      <c r="D5827">
        <v>120</v>
      </c>
      <c r="E5827" t="s">
        <v>86</v>
      </c>
      <c r="F5827" t="s">
        <v>87</v>
      </c>
      <c r="G5827" t="s">
        <v>88</v>
      </c>
      <c r="H5827" t="s">
        <v>89</v>
      </c>
      <c r="I5827" t="s">
        <v>136</v>
      </c>
      <c r="J5827" t="s">
        <v>91</v>
      </c>
      <c r="K5827" t="s">
        <v>137</v>
      </c>
      <c r="L5827">
        <v>1500</v>
      </c>
      <c r="M5827">
        <v>1358776</v>
      </c>
      <c r="N5827">
        <v>255775</v>
      </c>
      <c r="O5827">
        <v>41856</v>
      </c>
      <c r="P5827">
        <v>182398</v>
      </c>
      <c r="Q5827" t="s">
        <v>93</v>
      </c>
      <c r="R5827">
        <v>689949</v>
      </c>
    </row>
    <row r="5828" spans="1:18" x14ac:dyDescent="0.25">
      <c r="A5828" t="s">
        <v>451</v>
      </c>
      <c r="B5828" t="s">
        <v>452</v>
      </c>
      <c r="C5828" t="s">
        <v>85</v>
      </c>
      <c r="D5828">
        <v>120</v>
      </c>
      <c r="E5828" t="s">
        <v>86</v>
      </c>
      <c r="F5828" t="s">
        <v>87</v>
      </c>
      <c r="G5828" t="s">
        <v>88</v>
      </c>
      <c r="H5828" t="s">
        <v>89</v>
      </c>
      <c r="I5828" t="s">
        <v>136</v>
      </c>
      <c r="J5828" t="s">
        <v>91</v>
      </c>
      <c r="K5828" t="s">
        <v>137</v>
      </c>
      <c r="L5828">
        <v>100</v>
      </c>
      <c r="M5828">
        <v>1358776</v>
      </c>
      <c r="N5828">
        <v>255775</v>
      </c>
      <c r="O5828">
        <v>41856</v>
      </c>
      <c r="P5828">
        <v>182398</v>
      </c>
      <c r="Q5828" t="s">
        <v>93</v>
      </c>
      <c r="R5828">
        <v>689949</v>
      </c>
    </row>
    <row r="5829" spans="1:18" x14ac:dyDescent="0.25">
      <c r="A5829" t="s">
        <v>451</v>
      </c>
      <c r="B5829" t="s">
        <v>452</v>
      </c>
      <c r="C5829" t="s">
        <v>85</v>
      </c>
      <c r="D5829">
        <v>120</v>
      </c>
      <c r="E5829" t="s">
        <v>86</v>
      </c>
      <c r="F5829" t="s">
        <v>87</v>
      </c>
      <c r="G5829" t="s">
        <v>88</v>
      </c>
      <c r="H5829" t="s">
        <v>89</v>
      </c>
      <c r="I5829" t="s">
        <v>190</v>
      </c>
      <c r="J5829" t="s">
        <v>91</v>
      </c>
      <c r="K5829" t="s">
        <v>191</v>
      </c>
      <c r="L5829">
        <v>2400</v>
      </c>
      <c r="M5829">
        <v>1358776</v>
      </c>
      <c r="N5829">
        <v>255775</v>
      </c>
      <c r="O5829">
        <v>41856</v>
      </c>
      <c r="P5829">
        <v>182398</v>
      </c>
      <c r="Q5829" t="s">
        <v>93</v>
      </c>
      <c r="R5829">
        <v>689949</v>
      </c>
    </row>
    <row r="5830" spans="1:18" x14ac:dyDescent="0.25">
      <c r="A5830" t="s">
        <v>451</v>
      </c>
      <c r="B5830" t="s">
        <v>452</v>
      </c>
      <c r="C5830" t="s">
        <v>85</v>
      </c>
      <c r="D5830">
        <v>120</v>
      </c>
      <c r="E5830" t="s">
        <v>86</v>
      </c>
      <c r="F5830" t="s">
        <v>87</v>
      </c>
      <c r="G5830" t="s">
        <v>88</v>
      </c>
      <c r="H5830" t="s">
        <v>89</v>
      </c>
      <c r="I5830" t="s">
        <v>224</v>
      </c>
      <c r="J5830" t="s">
        <v>91</v>
      </c>
      <c r="K5830" t="s">
        <v>225</v>
      </c>
      <c r="L5830">
        <v>4550</v>
      </c>
      <c r="M5830">
        <v>1358776</v>
      </c>
      <c r="N5830">
        <v>255775</v>
      </c>
      <c r="O5830">
        <v>41856</v>
      </c>
      <c r="P5830">
        <v>182398</v>
      </c>
      <c r="Q5830" t="s">
        <v>93</v>
      </c>
      <c r="R5830">
        <v>689949</v>
      </c>
    </row>
    <row r="5831" spans="1:18" x14ac:dyDescent="0.25">
      <c r="A5831" t="s">
        <v>451</v>
      </c>
      <c r="B5831" t="s">
        <v>452</v>
      </c>
      <c r="C5831" t="s">
        <v>85</v>
      </c>
      <c r="D5831">
        <v>120</v>
      </c>
      <c r="E5831" t="s">
        <v>86</v>
      </c>
      <c r="F5831" t="s">
        <v>87</v>
      </c>
      <c r="G5831" t="s">
        <v>88</v>
      </c>
      <c r="H5831" t="s">
        <v>89</v>
      </c>
      <c r="I5831" t="s">
        <v>190</v>
      </c>
      <c r="J5831" t="s">
        <v>91</v>
      </c>
      <c r="K5831" t="s">
        <v>191</v>
      </c>
      <c r="L5831">
        <v>8133</v>
      </c>
      <c r="M5831">
        <v>1358776</v>
      </c>
      <c r="N5831">
        <v>255775</v>
      </c>
      <c r="O5831">
        <v>41856</v>
      </c>
      <c r="P5831">
        <v>182398</v>
      </c>
      <c r="Q5831" t="s">
        <v>93</v>
      </c>
      <c r="R5831">
        <v>689949</v>
      </c>
    </row>
    <row r="5832" spans="1:18" x14ac:dyDescent="0.25">
      <c r="A5832" t="s">
        <v>451</v>
      </c>
      <c r="B5832" t="s">
        <v>452</v>
      </c>
      <c r="C5832" t="s">
        <v>85</v>
      </c>
      <c r="D5832">
        <v>120</v>
      </c>
      <c r="E5832" t="s">
        <v>86</v>
      </c>
      <c r="F5832" t="s">
        <v>87</v>
      </c>
      <c r="G5832" t="s">
        <v>88</v>
      </c>
      <c r="H5832" t="s">
        <v>89</v>
      </c>
      <c r="I5832" t="s">
        <v>190</v>
      </c>
      <c r="J5832" t="s">
        <v>91</v>
      </c>
      <c r="K5832" t="s">
        <v>191</v>
      </c>
      <c r="L5832">
        <v>500</v>
      </c>
      <c r="M5832">
        <v>1358776</v>
      </c>
      <c r="N5832">
        <v>255775</v>
      </c>
      <c r="O5832">
        <v>41856</v>
      </c>
      <c r="P5832">
        <v>182398</v>
      </c>
      <c r="Q5832" t="s">
        <v>93</v>
      </c>
      <c r="R5832">
        <v>689949</v>
      </c>
    </row>
    <row r="5833" spans="1:18" x14ac:dyDescent="0.25">
      <c r="A5833" t="s">
        <v>451</v>
      </c>
      <c r="B5833" t="s">
        <v>452</v>
      </c>
      <c r="C5833" t="s">
        <v>85</v>
      </c>
      <c r="D5833">
        <v>120</v>
      </c>
      <c r="E5833" t="s">
        <v>86</v>
      </c>
      <c r="F5833" t="s">
        <v>87</v>
      </c>
      <c r="G5833" t="s">
        <v>88</v>
      </c>
      <c r="H5833" t="s">
        <v>89</v>
      </c>
      <c r="I5833" t="s">
        <v>190</v>
      </c>
      <c r="J5833" t="s">
        <v>91</v>
      </c>
      <c r="K5833" t="s">
        <v>191</v>
      </c>
      <c r="L5833">
        <v>12000</v>
      </c>
      <c r="M5833">
        <v>1358776</v>
      </c>
      <c r="N5833">
        <v>255775</v>
      </c>
      <c r="O5833">
        <v>41856</v>
      </c>
      <c r="P5833">
        <v>182398</v>
      </c>
      <c r="Q5833" t="s">
        <v>93</v>
      </c>
      <c r="R5833">
        <v>689949</v>
      </c>
    </row>
    <row r="5834" spans="1:18" x14ac:dyDescent="0.25">
      <c r="A5834" t="s">
        <v>451</v>
      </c>
      <c r="B5834" t="s">
        <v>452</v>
      </c>
      <c r="C5834" t="s">
        <v>85</v>
      </c>
      <c r="D5834">
        <v>120</v>
      </c>
      <c r="E5834" t="s">
        <v>86</v>
      </c>
      <c r="F5834" t="s">
        <v>87</v>
      </c>
      <c r="G5834" t="s">
        <v>88</v>
      </c>
      <c r="H5834" t="s">
        <v>89</v>
      </c>
      <c r="I5834" t="s">
        <v>190</v>
      </c>
      <c r="J5834" t="s">
        <v>91</v>
      </c>
      <c r="K5834" t="s">
        <v>191</v>
      </c>
      <c r="L5834">
        <v>8000</v>
      </c>
      <c r="M5834">
        <v>1358776</v>
      </c>
      <c r="N5834">
        <v>255775</v>
      </c>
      <c r="O5834">
        <v>41856</v>
      </c>
      <c r="P5834">
        <v>182398</v>
      </c>
      <c r="Q5834" t="s">
        <v>93</v>
      </c>
      <c r="R5834">
        <v>689949</v>
      </c>
    </row>
    <row r="5835" spans="1:18" x14ac:dyDescent="0.25">
      <c r="A5835" t="s">
        <v>451</v>
      </c>
      <c r="B5835" t="s">
        <v>452</v>
      </c>
      <c r="C5835" t="s">
        <v>85</v>
      </c>
      <c r="D5835">
        <v>120</v>
      </c>
      <c r="E5835" t="s">
        <v>86</v>
      </c>
      <c r="F5835" t="s">
        <v>87</v>
      </c>
      <c r="G5835" t="s">
        <v>88</v>
      </c>
      <c r="H5835" t="s">
        <v>89</v>
      </c>
      <c r="I5835" t="s">
        <v>190</v>
      </c>
      <c r="J5835" t="s">
        <v>91</v>
      </c>
      <c r="K5835" t="s">
        <v>191</v>
      </c>
      <c r="L5835">
        <v>2000</v>
      </c>
      <c r="M5835">
        <v>1358776</v>
      </c>
      <c r="N5835">
        <v>255775</v>
      </c>
      <c r="O5835">
        <v>41856</v>
      </c>
      <c r="P5835">
        <v>182398</v>
      </c>
      <c r="Q5835" t="s">
        <v>93</v>
      </c>
      <c r="R5835">
        <v>689949</v>
      </c>
    </row>
    <row r="5836" spans="1:18" x14ac:dyDescent="0.25">
      <c r="A5836" t="s">
        <v>451</v>
      </c>
      <c r="B5836" t="s">
        <v>452</v>
      </c>
      <c r="C5836" t="s">
        <v>85</v>
      </c>
      <c r="D5836">
        <v>120</v>
      </c>
      <c r="E5836" t="s">
        <v>86</v>
      </c>
      <c r="F5836" t="s">
        <v>87</v>
      </c>
      <c r="G5836" t="s">
        <v>88</v>
      </c>
      <c r="H5836" t="s">
        <v>89</v>
      </c>
      <c r="I5836" t="s">
        <v>190</v>
      </c>
      <c r="J5836" t="s">
        <v>91</v>
      </c>
      <c r="K5836" t="s">
        <v>191</v>
      </c>
      <c r="L5836">
        <v>2200</v>
      </c>
      <c r="M5836">
        <v>1358776</v>
      </c>
      <c r="N5836">
        <v>255775</v>
      </c>
      <c r="O5836">
        <v>41856</v>
      </c>
      <c r="P5836">
        <v>182398</v>
      </c>
      <c r="Q5836" t="s">
        <v>93</v>
      </c>
      <c r="R5836">
        <v>689949</v>
      </c>
    </row>
    <row r="5837" spans="1:18" x14ac:dyDescent="0.25">
      <c r="A5837" t="s">
        <v>451</v>
      </c>
      <c r="B5837" t="s">
        <v>452</v>
      </c>
      <c r="C5837" t="s">
        <v>85</v>
      </c>
      <c r="D5837">
        <v>120</v>
      </c>
      <c r="E5837" t="s">
        <v>86</v>
      </c>
      <c r="F5837" t="s">
        <v>87</v>
      </c>
      <c r="G5837" t="s">
        <v>88</v>
      </c>
      <c r="H5837" t="s">
        <v>89</v>
      </c>
      <c r="I5837" t="s">
        <v>190</v>
      </c>
      <c r="J5837" t="s">
        <v>91</v>
      </c>
      <c r="K5837" t="s">
        <v>191</v>
      </c>
      <c r="L5837">
        <v>350</v>
      </c>
      <c r="M5837">
        <v>1358776</v>
      </c>
      <c r="N5837">
        <v>255775</v>
      </c>
      <c r="O5837">
        <v>41856</v>
      </c>
      <c r="P5837">
        <v>182398</v>
      </c>
      <c r="Q5837" t="s">
        <v>93</v>
      </c>
      <c r="R5837">
        <v>689949</v>
      </c>
    </row>
    <row r="5838" spans="1:18" x14ac:dyDescent="0.25">
      <c r="A5838" t="s">
        <v>451</v>
      </c>
      <c r="B5838" t="s">
        <v>452</v>
      </c>
      <c r="C5838" t="s">
        <v>85</v>
      </c>
      <c r="D5838">
        <v>120</v>
      </c>
      <c r="E5838" t="s">
        <v>86</v>
      </c>
      <c r="F5838" t="s">
        <v>87</v>
      </c>
      <c r="G5838" t="s">
        <v>88</v>
      </c>
      <c r="H5838" t="s">
        <v>89</v>
      </c>
      <c r="I5838" t="s">
        <v>190</v>
      </c>
      <c r="J5838" t="s">
        <v>91</v>
      </c>
      <c r="K5838" t="s">
        <v>191</v>
      </c>
      <c r="L5838">
        <v>10000</v>
      </c>
      <c r="M5838">
        <v>1358776</v>
      </c>
      <c r="N5838">
        <v>255775</v>
      </c>
      <c r="O5838">
        <v>41856</v>
      </c>
      <c r="P5838">
        <v>182398</v>
      </c>
      <c r="Q5838" t="s">
        <v>93</v>
      </c>
      <c r="R5838">
        <v>689949</v>
      </c>
    </row>
    <row r="5839" spans="1:18" x14ac:dyDescent="0.25">
      <c r="A5839" t="s">
        <v>451</v>
      </c>
      <c r="B5839" t="s">
        <v>452</v>
      </c>
      <c r="C5839" t="s">
        <v>85</v>
      </c>
      <c r="D5839">
        <v>120</v>
      </c>
      <c r="E5839" t="s">
        <v>86</v>
      </c>
      <c r="F5839" t="s">
        <v>87</v>
      </c>
      <c r="G5839" t="s">
        <v>88</v>
      </c>
      <c r="H5839" t="s">
        <v>89</v>
      </c>
      <c r="I5839" t="s">
        <v>190</v>
      </c>
      <c r="J5839" t="s">
        <v>91</v>
      </c>
      <c r="K5839" t="s">
        <v>191</v>
      </c>
      <c r="L5839">
        <v>4000</v>
      </c>
      <c r="M5839">
        <v>1358776</v>
      </c>
      <c r="N5839">
        <v>255775</v>
      </c>
      <c r="O5839">
        <v>41856</v>
      </c>
      <c r="P5839">
        <v>182398</v>
      </c>
      <c r="Q5839" t="s">
        <v>93</v>
      </c>
      <c r="R5839">
        <v>689949</v>
      </c>
    </row>
    <row r="5840" spans="1:18" x14ac:dyDescent="0.25">
      <c r="A5840" t="s">
        <v>451</v>
      </c>
      <c r="B5840" t="s">
        <v>452</v>
      </c>
      <c r="C5840" t="s">
        <v>85</v>
      </c>
      <c r="D5840">
        <v>120</v>
      </c>
      <c r="E5840" t="s">
        <v>86</v>
      </c>
      <c r="F5840" t="s">
        <v>87</v>
      </c>
      <c r="G5840" t="s">
        <v>88</v>
      </c>
      <c r="H5840" t="s">
        <v>89</v>
      </c>
      <c r="I5840" t="s">
        <v>190</v>
      </c>
      <c r="J5840" t="s">
        <v>91</v>
      </c>
      <c r="K5840" t="s">
        <v>191</v>
      </c>
      <c r="L5840">
        <v>7350</v>
      </c>
      <c r="M5840">
        <v>1358776</v>
      </c>
      <c r="N5840">
        <v>255775</v>
      </c>
      <c r="O5840">
        <v>41856</v>
      </c>
      <c r="P5840">
        <v>182398</v>
      </c>
      <c r="Q5840" t="s">
        <v>93</v>
      </c>
      <c r="R5840">
        <v>689949</v>
      </c>
    </row>
    <row r="5841" spans="1:18" x14ac:dyDescent="0.25">
      <c r="A5841" t="s">
        <v>451</v>
      </c>
      <c r="B5841" t="s">
        <v>452</v>
      </c>
      <c r="C5841" t="s">
        <v>85</v>
      </c>
      <c r="D5841">
        <v>120</v>
      </c>
      <c r="E5841" t="s">
        <v>86</v>
      </c>
      <c r="F5841" t="s">
        <v>87</v>
      </c>
      <c r="G5841" t="s">
        <v>88</v>
      </c>
      <c r="H5841" t="s">
        <v>89</v>
      </c>
      <c r="I5841" t="s">
        <v>190</v>
      </c>
      <c r="J5841" t="s">
        <v>91</v>
      </c>
      <c r="K5841" t="s">
        <v>191</v>
      </c>
      <c r="L5841">
        <v>17466</v>
      </c>
      <c r="M5841">
        <v>1358776</v>
      </c>
      <c r="N5841">
        <v>255775</v>
      </c>
      <c r="O5841">
        <v>41856</v>
      </c>
      <c r="P5841">
        <v>182398</v>
      </c>
      <c r="Q5841" t="s">
        <v>93</v>
      </c>
      <c r="R5841">
        <v>689949</v>
      </c>
    </row>
    <row r="5842" spans="1:18" x14ac:dyDescent="0.25">
      <c r="A5842" t="s">
        <v>451</v>
      </c>
      <c r="B5842" t="s">
        <v>452</v>
      </c>
      <c r="C5842" t="s">
        <v>85</v>
      </c>
      <c r="D5842">
        <v>120</v>
      </c>
      <c r="E5842" t="s">
        <v>86</v>
      </c>
      <c r="F5842" t="s">
        <v>87</v>
      </c>
      <c r="G5842" t="s">
        <v>88</v>
      </c>
      <c r="H5842" t="s">
        <v>89</v>
      </c>
      <c r="I5842" t="s">
        <v>138</v>
      </c>
      <c r="J5842" t="s">
        <v>91</v>
      </c>
      <c r="K5842" t="s">
        <v>139</v>
      </c>
      <c r="L5842">
        <v>53244</v>
      </c>
      <c r="M5842">
        <v>1358776</v>
      </c>
      <c r="N5842">
        <v>255775</v>
      </c>
      <c r="O5842">
        <v>41856</v>
      </c>
      <c r="P5842">
        <v>182398</v>
      </c>
      <c r="Q5842" t="s">
        <v>93</v>
      </c>
      <c r="R5842">
        <v>689949</v>
      </c>
    </row>
    <row r="5843" spans="1:18" x14ac:dyDescent="0.25">
      <c r="A5843" t="s">
        <v>451</v>
      </c>
      <c r="B5843" t="s">
        <v>452</v>
      </c>
      <c r="C5843" t="s">
        <v>85</v>
      </c>
      <c r="D5843">
        <v>120</v>
      </c>
      <c r="E5843" t="s">
        <v>86</v>
      </c>
      <c r="F5843" t="s">
        <v>87</v>
      </c>
      <c r="G5843" t="s">
        <v>88</v>
      </c>
      <c r="H5843" t="s">
        <v>89</v>
      </c>
      <c r="I5843" t="s">
        <v>190</v>
      </c>
      <c r="J5843" t="s">
        <v>91</v>
      </c>
      <c r="K5843" t="s">
        <v>191</v>
      </c>
      <c r="L5843">
        <v>4000</v>
      </c>
      <c r="M5843">
        <v>1358776</v>
      </c>
      <c r="N5843">
        <v>255775</v>
      </c>
      <c r="O5843">
        <v>41856</v>
      </c>
      <c r="P5843">
        <v>182398</v>
      </c>
      <c r="Q5843" t="s">
        <v>93</v>
      </c>
      <c r="R5843">
        <v>689949</v>
      </c>
    </row>
    <row r="5844" spans="1:18" x14ac:dyDescent="0.25">
      <c r="A5844" t="s">
        <v>451</v>
      </c>
      <c r="B5844" t="s">
        <v>452</v>
      </c>
      <c r="C5844" t="s">
        <v>85</v>
      </c>
      <c r="D5844">
        <v>120</v>
      </c>
      <c r="E5844" t="s">
        <v>86</v>
      </c>
      <c r="F5844" t="s">
        <v>87</v>
      </c>
      <c r="G5844" t="s">
        <v>88</v>
      </c>
      <c r="H5844" t="s">
        <v>89</v>
      </c>
      <c r="I5844" t="s">
        <v>190</v>
      </c>
      <c r="J5844" t="s">
        <v>91</v>
      </c>
      <c r="K5844" t="s">
        <v>191</v>
      </c>
      <c r="L5844">
        <v>8000</v>
      </c>
      <c r="M5844">
        <v>1358776</v>
      </c>
      <c r="N5844">
        <v>255775</v>
      </c>
      <c r="O5844">
        <v>41856</v>
      </c>
      <c r="P5844">
        <v>182398</v>
      </c>
      <c r="Q5844" t="s">
        <v>93</v>
      </c>
      <c r="R5844">
        <v>689949</v>
      </c>
    </row>
    <row r="5845" spans="1:18" x14ac:dyDescent="0.25">
      <c r="A5845" t="s">
        <v>451</v>
      </c>
      <c r="B5845" t="s">
        <v>452</v>
      </c>
      <c r="C5845" t="s">
        <v>85</v>
      </c>
      <c r="D5845">
        <v>120</v>
      </c>
      <c r="E5845" t="s">
        <v>86</v>
      </c>
      <c r="F5845" t="s">
        <v>87</v>
      </c>
      <c r="G5845" t="s">
        <v>88</v>
      </c>
      <c r="H5845" t="s">
        <v>89</v>
      </c>
      <c r="I5845" t="s">
        <v>190</v>
      </c>
      <c r="J5845" t="s">
        <v>91</v>
      </c>
      <c r="K5845" t="s">
        <v>191</v>
      </c>
      <c r="L5845">
        <v>500</v>
      </c>
      <c r="M5845">
        <v>1358776</v>
      </c>
      <c r="N5845">
        <v>255775</v>
      </c>
      <c r="O5845">
        <v>41856</v>
      </c>
      <c r="P5845">
        <v>182398</v>
      </c>
      <c r="Q5845" t="s">
        <v>93</v>
      </c>
      <c r="R5845">
        <v>689949</v>
      </c>
    </row>
    <row r="5846" spans="1:18" x14ac:dyDescent="0.25">
      <c r="A5846" t="s">
        <v>451</v>
      </c>
      <c r="B5846" t="s">
        <v>452</v>
      </c>
      <c r="C5846" t="s">
        <v>85</v>
      </c>
      <c r="D5846">
        <v>120</v>
      </c>
      <c r="E5846" t="s">
        <v>86</v>
      </c>
      <c r="F5846" t="s">
        <v>87</v>
      </c>
      <c r="G5846" t="s">
        <v>88</v>
      </c>
      <c r="H5846" t="s">
        <v>89</v>
      </c>
      <c r="I5846" t="s">
        <v>190</v>
      </c>
      <c r="J5846" t="s">
        <v>91</v>
      </c>
      <c r="K5846" t="s">
        <v>191</v>
      </c>
      <c r="L5846">
        <v>2231</v>
      </c>
      <c r="M5846">
        <v>1358776</v>
      </c>
      <c r="N5846">
        <v>255775</v>
      </c>
      <c r="O5846">
        <v>41856</v>
      </c>
      <c r="P5846">
        <v>182398</v>
      </c>
      <c r="Q5846" t="s">
        <v>93</v>
      </c>
      <c r="R5846">
        <v>689949</v>
      </c>
    </row>
    <row r="5847" spans="1:18" x14ac:dyDescent="0.25">
      <c r="A5847" t="s">
        <v>451</v>
      </c>
      <c r="B5847" t="s">
        <v>452</v>
      </c>
      <c r="C5847" t="s">
        <v>85</v>
      </c>
      <c r="D5847">
        <v>120</v>
      </c>
      <c r="E5847" t="s">
        <v>86</v>
      </c>
      <c r="F5847" t="s">
        <v>87</v>
      </c>
      <c r="G5847" t="s">
        <v>88</v>
      </c>
      <c r="H5847" t="s">
        <v>89</v>
      </c>
      <c r="I5847" t="s">
        <v>190</v>
      </c>
      <c r="J5847" t="s">
        <v>91</v>
      </c>
      <c r="K5847" t="s">
        <v>191</v>
      </c>
      <c r="L5847">
        <v>800</v>
      </c>
      <c r="M5847">
        <v>1358776</v>
      </c>
      <c r="N5847">
        <v>255775</v>
      </c>
      <c r="O5847">
        <v>41856</v>
      </c>
      <c r="P5847">
        <v>182398</v>
      </c>
      <c r="Q5847" t="s">
        <v>93</v>
      </c>
      <c r="R5847">
        <v>689949</v>
      </c>
    </row>
    <row r="5848" spans="1:18" x14ac:dyDescent="0.25">
      <c r="A5848" t="s">
        <v>451</v>
      </c>
      <c r="B5848" t="s">
        <v>452</v>
      </c>
      <c r="C5848" t="s">
        <v>85</v>
      </c>
      <c r="D5848">
        <v>120</v>
      </c>
      <c r="E5848" t="s">
        <v>86</v>
      </c>
      <c r="F5848" t="s">
        <v>87</v>
      </c>
      <c r="G5848" t="s">
        <v>88</v>
      </c>
      <c r="H5848" t="s">
        <v>89</v>
      </c>
      <c r="I5848" t="s">
        <v>224</v>
      </c>
      <c r="J5848" t="s">
        <v>91</v>
      </c>
      <c r="K5848" t="s">
        <v>225</v>
      </c>
      <c r="L5848">
        <v>1400</v>
      </c>
      <c r="M5848">
        <v>1358776</v>
      </c>
      <c r="N5848">
        <v>255775</v>
      </c>
      <c r="O5848">
        <v>41856</v>
      </c>
      <c r="P5848">
        <v>182398</v>
      </c>
      <c r="Q5848" t="s">
        <v>93</v>
      </c>
      <c r="R5848">
        <v>689949</v>
      </c>
    </row>
    <row r="5849" spans="1:18" x14ac:dyDescent="0.25">
      <c r="A5849" t="s">
        <v>451</v>
      </c>
      <c r="B5849" t="s">
        <v>452</v>
      </c>
      <c r="C5849" t="s">
        <v>85</v>
      </c>
      <c r="D5849">
        <v>120</v>
      </c>
      <c r="E5849" t="s">
        <v>86</v>
      </c>
      <c r="F5849" t="s">
        <v>87</v>
      </c>
      <c r="G5849" t="s">
        <v>88</v>
      </c>
      <c r="H5849" t="s">
        <v>89</v>
      </c>
      <c r="I5849" t="s">
        <v>200</v>
      </c>
      <c r="J5849" t="s">
        <v>91</v>
      </c>
      <c r="K5849" t="s">
        <v>201</v>
      </c>
      <c r="L5849">
        <v>24986</v>
      </c>
      <c r="M5849">
        <v>1358776</v>
      </c>
      <c r="N5849">
        <v>255775</v>
      </c>
      <c r="O5849">
        <v>41856</v>
      </c>
      <c r="P5849">
        <v>182398</v>
      </c>
      <c r="Q5849" t="s">
        <v>93</v>
      </c>
      <c r="R5849">
        <v>689949</v>
      </c>
    </row>
    <row r="5850" spans="1:18" x14ac:dyDescent="0.25">
      <c r="A5850" t="s">
        <v>451</v>
      </c>
      <c r="B5850" t="s">
        <v>452</v>
      </c>
      <c r="C5850" t="s">
        <v>85</v>
      </c>
      <c r="D5850">
        <v>120</v>
      </c>
      <c r="E5850" t="s">
        <v>86</v>
      </c>
      <c r="F5850" t="s">
        <v>87</v>
      </c>
      <c r="G5850" t="s">
        <v>88</v>
      </c>
      <c r="H5850" t="s">
        <v>89</v>
      </c>
      <c r="I5850" t="s">
        <v>216</v>
      </c>
      <c r="J5850" t="s">
        <v>91</v>
      </c>
      <c r="K5850" t="s">
        <v>217</v>
      </c>
      <c r="L5850">
        <v>600</v>
      </c>
      <c r="M5850">
        <v>1358776</v>
      </c>
      <c r="N5850">
        <v>255775</v>
      </c>
      <c r="O5850">
        <v>41856</v>
      </c>
      <c r="P5850">
        <v>182398</v>
      </c>
      <c r="Q5850" t="s">
        <v>93</v>
      </c>
      <c r="R5850">
        <v>689949</v>
      </c>
    </row>
    <row r="5851" spans="1:18" x14ac:dyDescent="0.25">
      <c r="A5851" t="s">
        <v>451</v>
      </c>
      <c r="B5851" t="s">
        <v>452</v>
      </c>
      <c r="C5851" t="s">
        <v>85</v>
      </c>
      <c r="D5851">
        <v>120</v>
      </c>
      <c r="E5851" t="s">
        <v>86</v>
      </c>
      <c r="F5851" t="s">
        <v>87</v>
      </c>
      <c r="G5851" t="s">
        <v>88</v>
      </c>
      <c r="H5851" t="s">
        <v>89</v>
      </c>
      <c r="I5851" t="s">
        <v>190</v>
      </c>
      <c r="J5851" t="s">
        <v>91</v>
      </c>
      <c r="K5851" t="s">
        <v>191</v>
      </c>
      <c r="L5851">
        <v>3400</v>
      </c>
      <c r="M5851">
        <v>1358776</v>
      </c>
      <c r="N5851">
        <v>255775</v>
      </c>
      <c r="O5851">
        <v>41856</v>
      </c>
      <c r="P5851">
        <v>182398</v>
      </c>
      <c r="Q5851" t="s">
        <v>93</v>
      </c>
      <c r="R5851">
        <v>689949</v>
      </c>
    </row>
    <row r="5852" spans="1:18" x14ac:dyDescent="0.25">
      <c r="A5852" t="s">
        <v>451</v>
      </c>
      <c r="B5852" t="s">
        <v>452</v>
      </c>
      <c r="C5852" t="s">
        <v>85</v>
      </c>
      <c r="D5852">
        <v>120</v>
      </c>
      <c r="E5852" t="s">
        <v>86</v>
      </c>
      <c r="F5852" t="s">
        <v>87</v>
      </c>
      <c r="G5852" t="s">
        <v>88</v>
      </c>
      <c r="H5852" t="s">
        <v>89</v>
      </c>
      <c r="I5852" t="s">
        <v>208</v>
      </c>
      <c r="J5852" t="s">
        <v>91</v>
      </c>
      <c r="K5852" t="s">
        <v>209</v>
      </c>
      <c r="L5852">
        <v>640</v>
      </c>
      <c r="M5852">
        <v>1358776</v>
      </c>
      <c r="N5852">
        <v>255775</v>
      </c>
      <c r="O5852">
        <v>41856</v>
      </c>
      <c r="P5852">
        <v>182398</v>
      </c>
      <c r="Q5852" t="s">
        <v>93</v>
      </c>
      <c r="R5852">
        <v>689949</v>
      </c>
    </row>
    <row r="5853" spans="1:18" x14ac:dyDescent="0.25">
      <c r="A5853" t="s">
        <v>451</v>
      </c>
      <c r="B5853" t="s">
        <v>452</v>
      </c>
      <c r="C5853" t="s">
        <v>85</v>
      </c>
      <c r="D5853">
        <v>120</v>
      </c>
      <c r="E5853" t="s">
        <v>86</v>
      </c>
      <c r="F5853" t="s">
        <v>87</v>
      </c>
      <c r="G5853" t="s">
        <v>88</v>
      </c>
      <c r="H5853" t="s">
        <v>89</v>
      </c>
      <c r="I5853" t="s">
        <v>208</v>
      </c>
      <c r="J5853" t="s">
        <v>91</v>
      </c>
      <c r="K5853" t="s">
        <v>209</v>
      </c>
      <c r="L5853">
        <v>144</v>
      </c>
      <c r="M5853">
        <v>1358776</v>
      </c>
      <c r="N5853">
        <v>255775</v>
      </c>
      <c r="O5853">
        <v>41856</v>
      </c>
      <c r="P5853">
        <v>182398</v>
      </c>
      <c r="Q5853" t="s">
        <v>93</v>
      </c>
      <c r="R5853">
        <v>689949</v>
      </c>
    </row>
    <row r="5854" spans="1:18" x14ac:dyDescent="0.25">
      <c r="A5854" t="s">
        <v>451</v>
      </c>
      <c r="B5854" t="s">
        <v>452</v>
      </c>
      <c r="C5854" t="s">
        <v>85</v>
      </c>
      <c r="D5854">
        <v>120</v>
      </c>
      <c r="E5854" t="s">
        <v>86</v>
      </c>
      <c r="F5854" t="s">
        <v>87</v>
      </c>
      <c r="G5854" t="s">
        <v>88</v>
      </c>
      <c r="H5854" t="s">
        <v>89</v>
      </c>
      <c r="I5854" t="s">
        <v>190</v>
      </c>
      <c r="J5854" t="s">
        <v>91</v>
      </c>
      <c r="K5854" t="s">
        <v>191</v>
      </c>
      <c r="L5854">
        <v>1200</v>
      </c>
      <c r="M5854">
        <v>1358776</v>
      </c>
      <c r="N5854">
        <v>255775</v>
      </c>
      <c r="O5854">
        <v>41856</v>
      </c>
      <c r="P5854">
        <v>182398</v>
      </c>
      <c r="Q5854" t="s">
        <v>93</v>
      </c>
      <c r="R5854">
        <v>689949</v>
      </c>
    </row>
    <row r="5855" spans="1:18" x14ac:dyDescent="0.25">
      <c r="A5855" t="s">
        <v>451</v>
      </c>
      <c r="B5855" t="s">
        <v>452</v>
      </c>
      <c r="C5855" t="s">
        <v>85</v>
      </c>
      <c r="D5855">
        <v>120</v>
      </c>
      <c r="E5855" t="s">
        <v>86</v>
      </c>
      <c r="F5855" t="s">
        <v>87</v>
      </c>
      <c r="G5855" t="s">
        <v>88</v>
      </c>
      <c r="H5855" t="s">
        <v>89</v>
      </c>
      <c r="I5855" t="s">
        <v>190</v>
      </c>
      <c r="J5855" t="s">
        <v>91</v>
      </c>
      <c r="K5855" t="s">
        <v>191</v>
      </c>
      <c r="L5855">
        <v>1500</v>
      </c>
      <c r="M5855">
        <v>1358776</v>
      </c>
      <c r="N5855">
        <v>255775</v>
      </c>
      <c r="O5855">
        <v>41856</v>
      </c>
      <c r="P5855">
        <v>182398</v>
      </c>
      <c r="Q5855" t="s">
        <v>93</v>
      </c>
      <c r="R5855">
        <v>689949</v>
      </c>
    </row>
    <row r="5856" spans="1:18" x14ac:dyDescent="0.25">
      <c r="A5856" t="s">
        <v>451</v>
      </c>
      <c r="B5856" t="s">
        <v>452</v>
      </c>
      <c r="C5856" t="s">
        <v>85</v>
      </c>
      <c r="D5856">
        <v>120</v>
      </c>
      <c r="E5856" t="s">
        <v>86</v>
      </c>
      <c r="F5856" t="s">
        <v>87</v>
      </c>
      <c r="G5856" t="s">
        <v>88</v>
      </c>
      <c r="H5856" t="s">
        <v>89</v>
      </c>
      <c r="I5856" t="s">
        <v>194</v>
      </c>
      <c r="J5856" t="s">
        <v>91</v>
      </c>
      <c r="K5856" t="s">
        <v>195</v>
      </c>
      <c r="L5856">
        <v>7113</v>
      </c>
      <c r="M5856">
        <v>1358776</v>
      </c>
      <c r="N5856">
        <v>255775</v>
      </c>
      <c r="O5856">
        <v>41856</v>
      </c>
      <c r="P5856">
        <v>182398</v>
      </c>
      <c r="Q5856" t="s">
        <v>93</v>
      </c>
      <c r="R5856">
        <v>689949</v>
      </c>
    </row>
    <row r="5857" spans="1:18" x14ac:dyDescent="0.25">
      <c r="A5857" t="s">
        <v>451</v>
      </c>
      <c r="B5857" t="s">
        <v>452</v>
      </c>
      <c r="C5857" t="s">
        <v>85</v>
      </c>
      <c r="D5857">
        <v>120</v>
      </c>
      <c r="E5857" t="s">
        <v>86</v>
      </c>
      <c r="F5857" t="s">
        <v>87</v>
      </c>
      <c r="G5857" t="s">
        <v>88</v>
      </c>
      <c r="H5857" t="s">
        <v>89</v>
      </c>
      <c r="I5857" t="s">
        <v>208</v>
      </c>
      <c r="J5857" t="s">
        <v>91</v>
      </c>
      <c r="K5857" t="s">
        <v>209</v>
      </c>
      <c r="L5857">
        <v>2473</v>
      </c>
      <c r="M5857">
        <v>1358776</v>
      </c>
      <c r="N5857">
        <v>255775</v>
      </c>
      <c r="O5857">
        <v>41856</v>
      </c>
      <c r="P5857">
        <v>182398</v>
      </c>
      <c r="Q5857" t="s">
        <v>93</v>
      </c>
      <c r="R5857">
        <v>689949</v>
      </c>
    </row>
    <row r="5858" spans="1:18" x14ac:dyDescent="0.25">
      <c r="A5858" t="s">
        <v>451</v>
      </c>
      <c r="B5858" t="s">
        <v>452</v>
      </c>
      <c r="C5858" t="s">
        <v>85</v>
      </c>
      <c r="D5858">
        <v>120</v>
      </c>
      <c r="E5858" t="s">
        <v>86</v>
      </c>
      <c r="F5858" t="s">
        <v>87</v>
      </c>
      <c r="G5858" t="s">
        <v>88</v>
      </c>
      <c r="H5858" t="s">
        <v>89</v>
      </c>
      <c r="I5858" t="s">
        <v>130</v>
      </c>
      <c r="J5858" t="s">
        <v>91</v>
      </c>
      <c r="K5858" t="s">
        <v>131</v>
      </c>
      <c r="L5858">
        <v>600</v>
      </c>
      <c r="M5858">
        <v>1358776</v>
      </c>
      <c r="N5858">
        <v>255775</v>
      </c>
      <c r="O5858">
        <v>41856</v>
      </c>
      <c r="P5858">
        <v>182398</v>
      </c>
      <c r="Q5858" t="s">
        <v>93</v>
      </c>
      <c r="R5858">
        <v>689949</v>
      </c>
    </row>
    <row r="5859" spans="1:18" x14ac:dyDescent="0.25">
      <c r="A5859" t="s">
        <v>451</v>
      </c>
      <c r="B5859" t="s">
        <v>452</v>
      </c>
      <c r="C5859" t="s">
        <v>85</v>
      </c>
      <c r="D5859">
        <v>120</v>
      </c>
      <c r="E5859" t="s">
        <v>86</v>
      </c>
      <c r="F5859" t="s">
        <v>87</v>
      </c>
      <c r="G5859" t="s">
        <v>88</v>
      </c>
      <c r="H5859" t="s">
        <v>89</v>
      </c>
      <c r="I5859" t="s">
        <v>208</v>
      </c>
      <c r="J5859" t="s">
        <v>91</v>
      </c>
      <c r="K5859" t="s">
        <v>209</v>
      </c>
      <c r="L5859">
        <v>2423</v>
      </c>
      <c r="M5859">
        <v>1358776</v>
      </c>
      <c r="N5859">
        <v>255775</v>
      </c>
      <c r="O5859">
        <v>41856</v>
      </c>
      <c r="P5859">
        <v>182398</v>
      </c>
      <c r="Q5859" t="s">
        <v>93</v>
      </c>
      <c r="R5859">
        <v>689949</v>
      </c>
    </row>
    <row r="5860" spans="1:18" x14ac:dyDescent="0.25">
      <c r="A5860" t="s">
        <v>451</v>
      </c>
      <c r="B5860" t="s">
        <v>452</v>
      </c>
      <c r="C5860" t="s">
        <v>85</v>
      </c>
      <c r="D5860">
        <v>120</v>
      </c>
      <c r="E5860" t="s">
        <v>86</v>
      </c>
      <c r="F5860" t="s">
        <v>87</v>
      </c>
      <c r="G5860" t="s">
        <v>88</v>
      </c>
      <c r="H5860" t="s">
        <v>89</v>
      </c>
      <c r="I5860" t="s">
        <v>192</v>
      </c>
      <c r="J5860" t="s">
        <v>91</v>
      </c>
      <c r="K5860" t="s">
        <v>193</v>
      </c>
      <c r="L5860">
        <v>196</v>
      </c>
      <c r="M5860">
        <v>1358776</v>
      </c>
      <c r="N5860">
        <v>255775</v>
      </c>
      <c r="O5860">
        <v>41856</v>
      </c>
      <c r="P5860">
        <v>182398</v>
      </c>
      <c r="Q5860" t="s">
        <v>93</v>
      </c>
      <c r="R5860">
        <v>689949</v>
      </c>
    </row>
    <row r="5861" spans="1:18" x14ac:dyDescent="0.25">
      <c r="A5861" t="s">
        <v>451</v>
      </c>
      <c r="B5861" t="s">
        <v>452</v>
      </c>
      <c r="C5861" t="s">
        <v>85</v>
      </c>
      <c r="D5861">
        <v>120</v>
      </c>
      <c r="E5861" t="s">
        <v>86</v>
      </c>
      <c r="F5861" t="s">
        <v>87</v>
      </c>
      <c r="G5861" t="s">
        <v>88</v>
      </c>
      <c r="H5861" t="s">
        <v>89</v>
      </c>
      <c r="I5861" t="s">
        <v>226</v>
      </c>
      <c r="J5861" t="s">
        <v>91</v>
      </c>
      <c r="K5861" t="s">
        <v>227</v>
      </c>
      <c r="L5861">
        <v>983</v>
      </c>
      <c r="M5861">
        <v>1358776</v>
      </c>
      <c r="N5861">
        <v>255775</v>
      </c>
      <c r="O5861">
        <v>41856</v>
      </c>
      <c r="P5861">
        <v>182398</v>
      </c>
      <c r="Q5861" t="s">
        <v>93</v>
      </c>
      <c r="R5861">
        <v>689949</v>
      </c>
    </row>
    <row r="5862" spans="1:18" x14ac:dyDescent="0.25">
      <c r="A5862" t="s">
        <v>451</v>
      </c>
      <c r="B5862" t="s">
        <v>452</v>
      </c>
      <c r="C5862" t="s">
        <v>85</v>
      </c>
      <c r="D5862">
        <v>120</v>
      </c>
      <c r="E5862" t="s">
        <v>86</v>
      </c>
      <c r="F5862" t="s">
        <v>87</v>
      </c>
      <c r="G5862" t="s">
        <v>88</v>
      </c>
      <c r="H5862" t="s">
        <v>89</v>
      </c>
      <c r="I5862" t="s">
        <v>136</v>
      </c>
      <c r="J5862" t="s">
        <v>91</v>
      </c>
      <c r="K5862" t="s">
        <v>137</v>
      </c>
      <c r="L5862">
        <v>504</v>
      </c>
      <c r="M5862">
        <v>1358776</v>
      </c>
      <c r="N5862">
        <v>255775</v>
      </c>
      <c r="O5862">
        <v>41856</v>
      </c>
      <c r="P5862">
        <v>182398</v>
      </c>
      <c r="Q5862" t="s">
        <v>93</v>
      </c>
      <c r="R5862">
        <v>689949</v>
      </c>
    </row>
    <row r="5863" spans="1:18" x14ac:dyDescent="0.25">
      <c r="A5863" t="s">
        <v>451</v>
      </c>
      <c r="B5863" t="s">
        <v>452</v>
      </c>
      <c r="C5863" t="s">
        <v>85</v>
      </c>
      <c r="D5863">
        <v>120</v>
      </c>
      <c r="E5863" t="s">
        <v>86</v>
      </c>
      <c r="F5863" t="s">
        <v>87</v>
      </c>
      <c r="G5863" t="s">
        <v>88</v>
      </c>
      <c r="H5863" t="s">
        <v>89</v>
      </c>
      <c r="I5863" t="s">
        <v>136</v>
      </c>
      <c r="J5863" t="s">
        <v>91</v>
      </c>
      <c r="K5863" t="s">
        <v>137</v>
      </c>
      <c r="L5863">
        <v>1104</v>
      </c>
      <c r="M5863">
        <v>1358776</v>
      </c>
      <c r="N5863">
        <v>255775</v>
      </c>
      <c r="O5863">
        <v>41856</v>
      </c>
      <c r="P5863">
        <v>182398</v>
      </c>
      <c r="Q5863" t="s">
        <v>93</v>
      </c>
      <c r="R5863">
        <v>689949</v>
      </c>
    </row>
    <row r="5864" spans="1:18" x14ac:dyDescent="0.25">
      <c r="A5864" t="s">
        <v>451</v>
      </c>
      <c r="B5864" t="s">
        <v>452</v>
      </c>
      <c r="C5864" t="s">
        <v>85</v>
      </c>
      <c r="D5864">
        <v>120</v>
      </c>
      <c r="E5864" t="s">
        <v>86</v>
      </c>
      <c r="F5864" t="s">
        <v>87</v>
      </c>
      <c r="G5864" t="s">
        <v>88</v>
      </c>
      <c r="H5864" t="s">
        <v>89</v>
      </c>
      <c r="I5864" t="s">
        <v>194</v>
      </c>
      <c r="J5864" t="s">
        <v>91</v>
      </c>
      <c r="K5864" t="s">
        <v>195</v>
      </c>
      <c r="L5864">
        <v>15520</v>
      </c>
      <c r="M5864">
        <v>1358776</v>
      </c>
      <c r="N5864">
        <v>255775</v>
      </c>
      <c r="O5864">
        <v>41856</v>
      </c>
      <c r="P5864">
        <v>182398</v>
      </c>
      <c r="Q5864" t="s">
        <v>93</v>
      </c>
      <c r="R5864">
        <v>689949</v>
      </c>
    </row>
    <row r="5865" spans="1:18" x14ac:dyDescent="0.25">
      <c r="A5865" t="s">
        <v>451</v>
      </c>
      <c r="B5865" t="s">
        <v>452</v>
      </c>
      <c r="C5865" t="s">
        <v>85</v>
      </c>
      <c r="D5865">
        <v>120</v>
      </c>
      <c r="E5865" t="s">
        <v>86</v>
      </c>
      <c r="F5865" t="s">
        <v>87</v>
      </c>
      <c r="G5865" t="s">
        <v>88</v>
      </c>
      <c r="H5865" t="s">
        <v>89</v>
      </c>
      <c r="I5865" t="s">
        <v>168</v>
      </c>
      <c r="J5865" t="s">
        <v>91</v>
      </c>
      <c r="K5865" t="s">
        <v>169</v>
      </c>
      <c r="L5865">
        <v>16272</v>
      </c>
      <c r="M5865">
        <v>1358776</v>
      </c>
      <c r="N5865">
        <v>255775</v>
      </c>
      <c r="O5865">
        <v>41856</v>
      </c>
      <c r="P5865">
        <v>182398</v>
      </c>
      <c r="Q5865" t="s">
        <v>93</v>
      </c>
      <c r="R5865">
        <v>689949</v>
      </c>
    </row>
    <row r="5866" spans="1:18" x14ac:dyDescent="0.25">
      <c r="A5866" t="s">
        <v>451</v>
      </c>
      <c r="B5866" t="s">
        <v>452</v>
      </c>
      <c r="C5866" t="s">
        <v>85</v>
      </c>
      <c r="D5866">
        <v>120</v>
      </c>
      <c r="E5866" t="s">
        <v>86</v>
      </c>
      <c r="F5866" t="s">
        <v>87</v>
      </c>
      <c r="G5866" t="s">
        <v>88</v>
      </c>
      <c r="H5866" t="s">
        <v>89</v>
      </c>
      <c r="I5866" t="s">
        <v>196</v>
      </c>
      <c r="J5866" t="s">
        <v>91</v>
      </c>
      <c r="K5866" t="s">
        <v>197</v>
      </c>
      <c r="L5866">
        <v>11496</v>
      </c>
      <c r="M5866">
        <v>1358776</v>
      </c>
      <c r="N5866">
        <v>255775</v>
      </c>
      <c r="O5866">
        <v>41856</v>
      </c>
      <c r="P5866">
        <v>182398</v>
      </c>
      <c r="Q5866" t="s">
        <v>93</v>
      </c>
      <c r="R5866">
        <v>689949</v>
      </c>
    </row>
    <row r="5867" spans="1:18" x14ac:dyDescent="0.25">
      <c r="A5867" t="s">
        <v>451</v>
      </c>
      <c r="B5867" t="s">
        <v>452</v>
      </c>
      <c r="C5867" t="s">
        <v>85</v>
      </c>
      <c r="D5867">
        <v>120</v>
      </c>
      <c r="E5867" t="s">
        <v>86</v>
      </c>
      <c r="F5867" t="s">
        <v>87</v>
      </c>
      <c r="G5867" t="s">
        <v>88</v>
      </c>
      <c r="H5867" t="s">
        <v>89</v>
      </c>
      <c r="I5867" t="s">
        <v>208</v>
      </c>
      <c r="J5867" t="s">
        <v>91</v>
      </c>
      <c r="K5867" t="s">
        <v>209</v>
      </c>
      <c r="L5867">
        <v>1338</v>
      </c>
      <c r="M5867">
        <v>1358776</v>
      </c>
      <c r="N5867">
        <v>255775</v>
      </c>
      <c r="O5867">
        <v>41856</v>
      </c>
      <c r="P5867">
        <v>182398</v>
      </c>
      <c r="Q5867" t="s">
        <v>93</v>
      </c>
      <c r="R5867">
        <v>689949</v>
      </c>
    </row>
    <row r="5868" spans="1:18" x14ac:dyDescent="0.25">
      <c r="A5868" t="s">
        <v>451</v>
      </c>
      <c r="B5868" t="s">
        <v>452</v>
      </c>
      <c r="C5868" t="s">
        <v>85</v>
      </c>
      <c r="D5868">
        <v>120</v>
      </c>
      <c r="E5868" t="s">
        <v>86</v>
      </c>
      <c r="F5868" t="s">
        <v>87</v>
      </c>
      <c r="G5868" t="s">
        <v>88</v>
      </c>
      <c r="H5868" t="s">
        <v>89</v>
      </c>
      <c r="I5868" t="s">
        <v>208</v>
      </c>
      <c r="J5868" t="s">
        <v>91</v>
      </c>
      <c r="K5868" t="s">
        <v>209</v>
      </c>
      <c r="L5868">
        <v>575</v>
      </c>
      <c r="M5868">
        <v>1358776</v>
      </c>
      <c r="N5868">
        <v>255775</v>
      </c>
      <c r="O5868">
        <v>41856</v>
      </c>
      <c r="P5868">
        <v>182398</v>
      </c>
      <c r="Q5868" t="s">
        <v>93</v>
      </c>
      <c r="R5868">
        <v>689949</v>
      </c>
    </row>
    <row r="5869" spans="1:18" x14ac:dyDescent="0.25">
      <c r="A5869" t="s">
        <v>451</v>
      </c>
      <c r="B5869" t="s">
        <v>452</v>
      </c>
      <c r="C5869" t="s">
        <v>85</v>
      </c>
      <c r="D5869">
        <v>120</v>
      </c>
      <c r="E5869" t="s">
        <v>86</v>
      </c>
      <c r="F5869" t="s">
        <v>87</v>
      </c>
      <c r="G5869" t="s">
        <v>88</v>
      </c>
      <c r="H5869" t="s">
        <v>89</v>
      </c>
      <c r="I5869" t="s">
        <v>208</v>
      </c>
      <c r="J5869" t="s">
        <v>91</v>
      </c>
      <c r="K5869" t="s">
        <v>209</v>
      </c>
      <c r="L5869">
        <v>2247</v>
      </c>
      <c r="M5869">
        <v>1358776</v>
      </c>
      <c r="N5869">
        <v>255775</v>
      </c>
      <c r="O5869">
        <v>41856</v>
      </c>
      <c r="P5869">
        <v>182398</v>
      </c>
      <c r="Q5869" t="s">
        <v>93</v>
      </c>
      <c r="R5869">
        <v>689949</v>
      </c>
    </row>
    <row r="5870" spans="1:18" x14ac:dyDescent="0.25">
      <c r="A5870" t="s">
        <v>451</v>
      </c>
      <c r="B5870" t="s">
        <v>452</v>
      </c>
      <c r="C5870" t="s">
        <v>85</v>
      </c>
      <c r="D5870">
        <v>120</v>
      </c>
      <c r="E5870" t="s">
        <v>86</v>
      </c>
      <c r="F5870" t="s">
        <v>87</v>
      </c>
      <c r="G5870" t="s">
        <v>88</v>
      </c>
      <c r="H5870" t="s">
        <v>89</v>
      </c>
      <c r="I5870" t="s">
        <v>136</v>
      </c>
      <c r="J5870" t="s">
        <v>91</v>
      </c>
      <c r="K5870" t="s">
        <v>137</v>
      </c>
      <c r="L5870">
        <v>1800</v>
      </c>
      <c r="M5870">
        <v>1358776</v>
      </c>
      <c r="N5870">
        <v>255775</v>
      </c>
      <c r="O5870">
        <v>41856</v>
      </c>
      <c r="P5870">
        <v>182398</v>
      </c>
      <c r="Q5870" t="s">
        <v>93</v>
      </c>
      <c r="R5870">
        <v>689949</v>
      </c>
    </row>
    <row r="5871" spans="1:18" x14ac:dyDescent="0.25">
      <c r="A5871" t="s">
        <v>451</v>
      </c>
      <c r="B5871" t="s">
        <v>452</v>
      </c>
      <c r="C5871" t="s">
        <v>85</v>
      </c>
      <c r="D5871">
        <v>120</v>
      </c>
      <c r="E5871" t="s">
        <v>86</v>
      </c>
      <c r="F5871" t="s">
        <v>87</v>
      </c>
      <c r="G5871" t="s">
        <v>88</v>
      </c>
      <c r="H5871" t="s">
        <v>89</v>
      </c>
      <c r="I5871" t="s">
        <v>208</v>
      </c>
      <c r="J5871" t="s">
        <v>91</v>
      </c>
      <c r="K5871" t="s">
        <v>209</v>
      </c>
      <c r="L5871">
        <v>2417</v>
      </c>
      <c r="M5871">
        <v>1358776</v>
      </c>
      <c r="N5871">
        <v>255775</v>
      </c>
      <c r="O5871">
        <v>41856</v>
      </c>
      <c r="P5871">
        <v>182398</v>
      </c>
      <c r="Q5871" t="s">
        <v>93</v>
      </c>
      <c r="R5871">
        <v>689949</v>
      </c>
    </row>
    <row r="5872" spans="1:18" x14ac:dyDescent="0.25">
      <c r="A5872" t="s">
        <v>451</v>
      </c>
      <c r="B5872" t="s">
        <v>452</v>
      </c>
      <c r="C5872" t="s">
        <v>85</v>
      </c>
      <c r="D5872">
        <v>120</v>
      </c>
      <c r="E5872" t="s">
        <v>86</v>
      </c>
      <c r="F5872" t="s">
        <v>87</v>
      </c>
      <c r="G5872" t="s">
        <v>88</v>
      </c>
      <c r="H5872" t="s">
        <v>89</v>
      </c>
      <c r="I5872" t="s">
        <v>190</v>
      </c>
      <c r="J5872" t="s">
        <v>91</v>
      </c>
      <c r="K5872" t="s">
        <v>191</v>
      </c>
      <c r="L5872">
        <v>550</v>
      </c>
      <c r="M5872">
        <v>1358776</v>
      </c>
      <c r="N5872">
        <v>255775</v>
      </c>
      <c r="O5872">
        <v>41856</v>
      </c>
      <c r="P5872">
        <v>182398</v>
      </c>
      <c r="Q5872" t="s">
        <v>93</v>
      </c>
      <c r="R5872">
        <v>689949</v>
      </c>
    </row>
    <row r="5873" spans="1:18" x14ac:dyDescent="0.25">
      <c r="A5873" t="s">
        <v>453</v>
      </c>
      <c r="B5873" t="s">
        <v>454</v>
      </c>
      <c r="C5873" t="s">
        <v>85</v>
      </c>
      <c r="D5873">
        <v>22</v>
      </c>
      <c r="E5873" t="s">
        <v>86</v>
      </c>
      <c r="F5873" t="s">
        <v>87</v>
      </c>
      <c r="G5873" t="s">
        <v>88</v>
      </c>
      <c r="H5873" t="s">
        <v>89</v>
      </c>
      <c r="I5873" t="s">
        <v>136</v>
      </c>
      <c r="J5873" t="s">
        <v>91</v>
      </c>
      <c r="K5873" t="s">
        <v>137</v>
      </c>
      <c r="L5873">
        <v>456</v>
      </c>
      <c r="M5873">
        <v>268318</v>
      </c>
      <c r="N5873">
        <v>62658</v>
      </c>
      <c r="O5873">
        <v>16764</v>
      </c>
      <c r="P5873">
        <v>31487</v>
      </c>
      <c r="Q5873" t="s">
        <v>93</v>
      </c>
      <c r="R5873">
        <v>154812</v>
      </c>
    </row>
    <row r="5874" spans="1:18" x14ac:dyDescent="0.25">
      <c r="A5874" t="s">
        <v>453</v>
      </c>
      <c r="B5874" t="s">
        <v>454</v>
      </c>
      <c r="C5874" t="s">
        <v>85</v>
      </c>
      <c r="D5874">
        <v>22</v>
      </c>
      <c r="E5874" t="s">
        <v>86</v>
      </c>
      <c r="F5874" t="s">
        <v>87</v>
      </c>
      <c r="G5874" t="s">
        <v>88</v>
      </c>
      <c r="H5874" t="s">
        <v>89</v>
      </c>
      <c r="I5874" t="s">
        <v>130</v>
      </c>
      <c r="J5874" t="s">
        <v>91</v>
      </c>
      <c r="K5874" t="s">
        <v>131</v>
      </c>
      <c r="L5874">
        <v>75</v>
      </c>
      <c r="M5874">
        <v>268318</v>
      </c>
      <c r="N5874">
        <v>62658</v>
      </c>
      <c r="O5874">
        <v>16764</v>
      </c>
      <c r="P5874">
        <v>31487</v>
      </c>
      <c r="Q5874" t="s">
        <v>93</v>
      </c>
      <c r="R5874">
        <v>154812</v>
      </c>
    </row>
    <row r="5875" spans="1:18" x14ac:dyDescent="0.25">
      <c r="A5875" t="s">
        <v>453</v>
      </c>
      <c r="B5875" t="s">
        <v>454</v>
      </c>
      <c r="C5875" t="s">
        <v>85</v>
      </c>
      <c r="D5875">
        <v>22</v>
      </c>
      <c r="E5875" t="s">
        <v>86</v>
      </c>
      <c r="F5875" t="s">
        <v>87</v>
      </c>
      <c r="G5875" t="s">
        <v>88</v>
      </c>
      <c r="H5875" t="s">
        <v>89</v>
      </c>
      <c r="I5875" t="s">
        <v>100</v>
      </c>
      <c r="J5875" t="s">
        <v>91</v>
      </c>
      <c r="K5875" t="s">
        <v>101</v>
      </c>
      <c r="L5875">
        <v>0</v>
      </c>
      <c r="M5875">
        <v>268318</v>
      </c>
      <c r="N5875">
        <v>62658</v>
      </c>
      <c r="O5875">
        <v>16764</v>
      </c>
      <c r="P5875">
        <v>31487</v>
      </c>
      <c r="Q5875" t="s">
        <v>93</v>
      </c>
      <c r="R5875">
        <v>154812</v>
      </c>
    </row>
    <row r="5876" spans="1:18" x14ac:dyDescent="0.25">
      <c r="A5876" t="s">
        <v>453</v>
      </c>
      <c r="B5876" t="s">
        <v>454</v>
      </c>
      <c r="C5876" t="s">
        <v>85</v>
      </c>
      <c r="D5876">
        <v>22</v>
      </c>
      <c r="E5876" t="s">
        <v>86</v>
      </c>
      <c r="F5876" t="s">
        <v>87</v>
      </c>
      <c r="G5876" t="s">
        <v>88</v>
      </c>
      <c r="H5876" t="s">
        <v>89</v>
      </c>
      <c r="I5876" t="s">
        <v>102</v>
      </c>
      <c r="J5876" t="s">
        <v>91</v>
      </c>
      <c r="K5876" t="s">
        <v>103</v>
      </c>
      <c r="L5876">
        <v>0</v>
      </c>
      <c r="M5876">
        <v>268318</v>
      </c>
      <c r="N5876">
        <v>62658</v>
      </c>
      <c r="O5876">
        <v>16764</v>
      </c>
      <c r="P5876">
        <v>31487</v>
      </c>
      <c r="Q5876" t="s">
        <v>93</v>
      </c>
      <c r="R5876">
        <v>154812</v>
      </c>
    </row>
    <row r="5877" spans="1:18" x14ac:dyDescent="0.25">
      <c r="A5877" t="s">
        <v>453</v>
      </c>
      <c r="B5877" t="s">
        <v>454</v>
      </c>
      <c r="C5877" t="s">
        <v>85</v>
      </c>
      <c r="D5877">
        <v>22</v>
      </c>
      <c r="E5877" t="s">
        <v>86</v>
      </c>
      <c r="F5877" t="s">
        <v>87</v>
      </c>
      <c r="G5877" t="s">
        <v>88</v>
      </c>
      <c r="H5877" t="s">
        <v>89</v>
      </c>
      <c r="I5877" t="s">
        <v>104</v>
      </c>
      <c r="J5877" t="s">
        <v>91</v>
      </c>
      <c r="K5877" t="s">
        <v>105</v>
      </c>
      <c r="L5877">
        <v>0</v>
      </c>
      <c r="M5877">
        <v>268318</v>
      </c>
      <c r="N5877">
        <v>62658</v>
      </c>
      <c r="O5877">
        <v>16764</v>
      </c>
      <c r="P5877">
        <v>31487</v>
      </c>
      <c r="Q5877" t="s">
        <v>93</v>
      </c>
      <c r="R5877">
        <v>154812</v>
      </c>
    </row>
    <row r="5878" spans="1:18" x14ac:dyDescent="0.25">
      <c r="A5878" t="s">
        <v>453</v>
      </c>
      <c r="B5878" t="s">
        <v>454</v>
      </c>
      <c r="C5878" t="s">
        <v>85</v>
      </c>
      <c r="D5878">
        <v>22</v>
      </c>
      <c r="E5878" t="s">
        <v>86</v>
      </c>
      <c r="F5878" t="s">
        <v>87</v>
      </c>
      <c r="G5878" t="s">
        <v>88</v>
      </c>
      <c r="H5878" t="s">
        <v>89</v>
      </c>
      <c r="I5878" t="s">
        <v>106</v>
      </c>
      <c r="J5878" t="s">
        <v>91</v>
      </c>
      <c r="K5878" t="s">
        <v>107</v>
      </c>
      <c r="L5878">
        <v>0</v>
      </c>
      <c r="M5878">
        <v>268318</v>
      </c>
      <c r="N5878">
        <v>62658</v>
      </c>
      <c r="O5878">
        <v>16764</v>
      </c>
      <c r="P5878">
        <v>31487</v>
      </c>
      <c r="Q5878" t="s">
        <v>93</v>
      </c>
      <c r="R5878">
        <v>154812</v>
      </c>
    </row>
    <row r="5879" spans="1:18" x14ac:dyDescent="0.25">
      <c r="A5879" t="s">
        <v>453</v>
      </c>
      <c r="B5879" t="s">
        <v>454</v>
      </c>
      <c r="C5879" t="s">
        <v>85</v>
      </c>
      <c r="D5879">
        <v>22</v>
      </c>
      <c r="E5879" t="s">
        <v>86</v>
      </c>
      <c r="F5879" t="s">
        <v>87</v>
      </c>
      <c r="G5879" t="s">
        <v>88</v>
      </c>
      <c r="H5879" t="s">
        <v>89</v>
      </c>
      <c r="I5879" t="s">
        <v>108</v>
      </c>
      <c r="J5879" t="s">
        <v>91</v>
      </c>
      <c r="K5879" t="s">
        <v>109</v>
      </c>
      <c r="L5879">
        <v>0</v>
      </c>
      <c r="M5879">
        <v>268318</v>
      </c>
      <c r="N5879">
        <v>62658</v>
      </c>
      <c r="O5879">
        <v>16764</v>
      </c>
      <c r="P5879">
        <v>31487</v>
      </c>
      <c r="Q5879" t="s">
        <v>93</v>
      </c>
      <c r="R5879">
        <v>154812</v>
      </c>
    </row>
    <row r="5880" spans="1:18" x14ac:dyDescent="0.25">
      <c r="A5880" t="s">
        <v>453</v>
      </c>
      <c r="B5880" t="s">
        <v>454</v>
      </c>
      <c r="C5880" t="s">
        <v>85</v>
      </c>
      <c r="D5880">
        <v>22</v>
      </c>
      <c r="E5880" t="s">
        <v>86</v>
      </c>
      <c r="F5880" t="s">
        <v>87</v>
      </c>
      <c r="G5880" t="s">
        <v>88</v>
      </c>
      <c r="H5880" t="s">
        <v>89</v>
      </c>
      <c r="I5880" t="s">
        <v>110</v>
      </c>
      <c r="J5880" t="s">
        <v>91</v>
      </c>
      <c r="K5880" t="s">
        <v>111</v>
      </c>
      <c r="L5880">
        <v>0</v>
      </c>
      <c r="M5880">
        <v>268318</v>
      </c>
      <c r="N5880">
        <v>62658</v>
      </c>
      <c r="O5880">
        <v>16764</v>
      </c>
      <c r="P5880">
        <v>31487</v>
      </c>
      <c r="Q5880" t="s">
        <v>93</v>
      </c>
      <c r="R5880">
        <v>154812</v>
      </c>
    </row>
    <row r="5881" spans="1:18" x14ac:dyDescent="0.25">
      <c r="A5881" t="s">
        <v>453</v>
      </c>
      <c r="B5881" t="s">
        <v>454</v>
      </c>
      <c r="C5881" t="s">
        <v>85</v>
      </c>
      <c r="D5881">
        <v>22</v>
      </c>
      <c r="E5881" t="s">
        <v>86</v>
      </c>
      <c r="F5881" t="s">
        <v>87</v>
      </c>
      <c r="G5881" t="s">
        <v>88</v>
      </c>
      <c r="H5881" t="s">
        <v>89</v>
      </c>
      <c r="I5881" t="s">
        <v>112</v>
      </c>
      <c r="J5881" t="s">
        <v>91</v>
      </c>
      <c r="K5881" t="s">
        <v>113</v>
      </c>
      <c r="L5881">
        <v>503</v>
      </c>
      <c r="M5881">
        <v>268318</v>
      </c>
      <c r="N5881">
        <v>62658</v>
      </c>
      <c r="O5881">
        <v>16764</v>
      </c>
      <c r="P5881">
        <v>31487</v>
      </c>
      <c r="Q5881" t="s">
        <v>93</v>
      </c>
      <c r="R5881">
        <v>154812</v>
      </c>
    </row>
    <row r="5882" spans="1:18" x14ac:dyDescent="0.25">
      <c r="A5882" t="s">
        <v>453</v>
      </c>
      <c r="B5882" t="s">
        <v>454</v>
      </c>
      <c r="C5882" t="s">
        <v>85</v>
      </c>
      <c r="D5882">
        <v>22</v>
      </c>
      <c r="E5882" t="s">
        <v>86</v>
      </c>
      <c r="F5882" t="s">
        <v>87</v>
      </c>
      <c r="G5882" t="s">
        <v>88</v>
      </c>
      <c r="H5882" t="s">
        <v>89</v>
      </c>
      <c r="I5882" t="s">
        <v>114</v>
      </c>
      <c r="J5882" t="s">
        <v>91</v>
      </c>
      <c r="K5882" t="s">
        <v>115</v>
      </c>
      <c r="L5882">
        <v>0</v>
      </c>
      <c r="M5882">
        <v>268318</v>
      </c>
      <c r="N5882">
        <v>62658</v>
      </c>
      <c r="O5882">
        <v>16764</v>
      </c>
      <c r="P5882">
        <v>31487</v>
      </c>
      <c r="Q5882" t="s">
        <v>93</v>
      </c>
      <c r="R5882">
        <v>154812</v>
      </c>
    </row>
    <row r="5883" spans="1:18" x14ac:dyDescent="0.25">
      <c r="A5883" t="s">
        <v>453</v>
      </c>
      <c r="B5883" t="s">
        <v>454</v>
      </c>
      <c r="C5883" t="s">
        <v>85</v>
      </c>
      <c r="D5883">
        <v>22</v>
      </c>
      <c r="E5883" t="s">
        <v>86</v>
      </c>
      <c r="F5883" t="s">
        <v>87</v>
      </c>
      <c r="G5883" t="s">
        <v>88</v>
      </c>
      <c r="H5883" t="s">
        <v>89</v>
      </c>
      <c r="I5883" t="s">
        <v>116</v>
      </c>
      <c r="J5883" t="s">
        <v>91</v>
      </c>
      <c r="K5883" t="s">
        <v>117</v>
      </c>
      <c r="L5883">
        <v>0</v>
      </c>
      <c r="M5883">
        <v>268318</v>
      </c>
      <c r="N5883">
        <v>62658</v>
      </c>
      <c r="O5883">
        <v>16764</v>
      </c>
      <c r="P5883">
        <v>31487</v>
      </c>
      <c r="Q5883" t="s">
        <v>93</v>
      </c>
      <c r="R5883">
        <v>154812</v>
      </c>
    </row>
    <row r="5884" spans="1:18" x14ac:dyDescent="0.25">
      <c r="A5884" t="s">
        <v>453</v>
      </c>
      <c r="B5884" t="s">
        <v>454</v>
      </c>
      <c r="C5884" t="s">
        <v>85</v>
      </c>
      <c r="D5884">
        <v>22</v>
      </c>
      <c r="E5884" t="s">
        <v>86</v>
      </c>
      <c r="F5884" t="s">
        <v>87</v>
      </c>
      <c r="G5884" t="s">
        <v>88</v>
      </c>
      <c r="H5884" t="s">
        <v>89</v>
      </c>
      <c r="I5884" t="s">
        <v>118</v>
      </c>
      <c r="J5884" t="s">
        <v>91</v>
      </c>
      <c r="K5884" t="s">
        <v>119</v>
      </c>
      <c r="L5884">
        <v>0</v>
      </c>
      <c r="M5884">
        <v>268318</v>
      </c>
      <c r="N5884">
        <v>62658</v>
      </c>
      <c r="O5884">
        <v>16764</v>
      </c>
      <c r="P5884">
        <v>31487</v>
      </c>
      <c r="Q5884" t="s">
        <v>93</v>
      </c>
      <c r="R5884">
        <v>154812</v>
      </c>
    </row>
    <row r="5885" spans="1:18" x14ac:dyDescent="0.25">
      <c r="A5885" t="s">
        <v>453</v>
      </c>
      <c r="B5885" t="s">
        <v>454</v>
      </c>
      <c r="C5885" t="s">
        <v>85</v>
      </c>
      <c r="D5885">
        <v>22</v>
      </c>
      <c r="E5885" t="s">
        <v>86</v>
      </c>
      <c r="F5885" t="s">
        <v>87</v>
      </c>
      <c r="G5885" t="s">
        <v>88</v>
      </c>
      <c r="H5885" t="s">
        <v>89</v>
      </c>
      <c r="I5885" t="s">
        <v>120</v>
      </c>
      <c r="J5885" t="s">
        <v>91</v>
      </c>
      <c r="K5885" t="s">
        <v>121</v>
      </c>
      <c r="L5885">
        <v>5080</v>
      </c>
      <c r="M5885">
        <v>268318</v>
      </c>
      <c r="N5885">
        <v>62658</v>
      </c>
      <c r="O5885">
        <v>16764</v>
      </c>
      <c r="P5885">
        <v>31487</v>
      </c>
      <c r="Q5885" t="s">
        <v>93</v>
      </c>
      <c r="R5885">
        <v>154812</v>
      </c>
    </row>
    <row r="5886" spans="1:18" x14ac:dyDescent="0.25">
      <c r="A5886" t="s">
        <v>453</v>
      </c>
      <c r="B5886" t="s">
        <v>454</v>
      </c>
      <c r="C5886" t="s">
        <v>85</v>
      </c>
      <c r="D5886">
        <v>22</v>
      </c>
      <c r="E5886" t="s">
        <v>86</v>
      </c>
      <c r="F5886" t="s">
        <v>87</v>
      </c>
      <c r="G5886" t="s">
        <v>88</v>
      </c>
      <c r="H5886" t="s">
        <v>89</v>
      </c>
      <c r="I5886" t="s">
        <v>122</v>
      </c>
      <c r="J5886" t="s">
        <v>91</v>
      </c>
      <c r="K5886" t="s">
        <v>123</v>
      </c>
      <c r="L5886">
        <v>0</v>
      </c>
      <c r="M5886">
        <v>268318</v>
      </c>
      <c r="N5886">
        <v>62658</v>
      </c>
      <c r="O5886">
        <v>16764</v>
      </c>
      <c r="P5886">
        <v>31487</v>
      </c>
      <c r="Q5886" t="s">
        <v>93</v>
      </c>
      <c r="R5886">
        <v>154812</v>
      </c>
    </row>
    <row r="5887" spans="1:18" x14ac:dyDescent="0.25">
      <c r="A5887" t="s">
        <v>453</v>
      </c>
      <c r="B5887" t="s">
        <v>454</v>
      </c>
      <c r="C5887" t="s">
        <v>85</v>
      </c>
      <c r="D5887">
        <v>22</v>
      </c>
      <c r="E5887" t="s">
        <v>86</v>
      </c>
      <c r="F5887" t="s">
        <v>87</v>
      </c>
      <c r="G5887" t="s">
        <v>88</v>
      </c>
      <c r="H5887" t="s">
        <v>89</v>
      </c>
      <c r="I5887" t="s">
        <v>124</v>
      </c>
      <c r="J5887" t="s">
        <v>91</v>
      </c>
      <c r="K5887" t="s">
        <v>125</v>
      </c>
      <c r="L5887">
        <v>0</v>
      </c>
      <c r="M5887">
        <v>268318</v>
      </c>
      <c r="N5887">
        <v>62658</v>
      </c>
      <c r="O5887">
        <v>16764</v>
      </c>
      <c r="P5887">
        <v>31487</v>
      </c>
      <c r="Q5887" t="s">
        <v>93</v>
      </c>
      <c r="R5887">
        <v>154812</v>
      </c>
    </row>
    <row r="5888" spans="1:18" x14ac:dyDescent="0.25">
      <c r="A5888" t="s">
        <v>453</v>
      </c>
      <c r="B5888" t="s">
        <v>454</v>
      </c>
      <c r="C5888" t="s">
        <v>85</v>
      </c>
      <c r="D5888">
        <v>22</v>
      </c>
      <c r="E5888" t="s">
        <v>86</v>
      </c>
      <c r="F5888" t="s">
        <v>87</v>
      </c>
      <c r="G5888" t="s">
        <v>88</v>
      </c>
      <c r="H5888" t="s">
        <v>89</v>
      </c>
      <c r="I5888" t="s">
        <v>126</v>
      </c>
      <c r="J5888" t="s">
        <v>91</v>
      </c>
      <c r="K5888" t="s">
        <v>127</v>
      </c>
      <c r="L5888">
        <v>0</v>
      </c>
      <c r="M5888">
        <v>268318</v>
      </c>
      <c r="N5888">
        <v>62658</v>
      </c>
      <c r="O5888">
        <v>16764</v>
      </c>
      <c r="P5888">
        <v>31487</v>
      </c>
      <c r="Q5888" t="s">
        <v>93</v>
      </c>
      <c r="R5888">
        <v>154812</v>
      </c>
    </row>
    <row r="5889" spans="1:18" x14ac:dyDescent="0.25">
      <c r="A5889" t="s">
        <v>453</v>
      </c>
      <c r="B5889" t="s">
        <v>454</v>
      </c>
      <c r="C5889" t="s">
        <v>85</v>
      </c>
      <c r="D5889">
        <v>22</v>
      </c>
      <c r="E5889" t="s">
        <v>86</v>
      </c>
      <c r="F5889" t="s">
        <v>87</v>
      </c>
      <c r="G5889" t="s">
        <v>88</v>
      </c>
      <c r="H5889" t="s">
        <v>89</v>
      </c>
      <c r="I5889" t="s">
        <v>128</v>
      </c>
      <c r="J5889" t="s">
        <v>91</v>
      </c>
      <c r="K5889" t="s">
        <v>129</v>
      </c>
      <c r="L5889">
        <v>279300</v>
      </c>
      <c r="M5889">
        <v>268318</v>
      </c>
      <c r="N5889">
        <v>62658</v>
      </c>
      <c r="O5889">
        <v>16764</v>
      </c>
      <c r="P5889">
        <v>31487</v>
      </c>
      <c r="Q5889" t="s">
        <v>93</v>
      </c>
      <c r="R5889">
        <v>154812</v>
      </c>
    </row>
    <row r="5890" spans="1:18" x14ac:dyDescent="0.25">
      <c r="A5890" t="s">
        <v>453</v>
      </c>
      <c r="B5890" t="s">
        <v>454</v>
      </c>
      <c r="C5890" t="s">
        <v>85</v>
      </c>
      <c r="D5890">
        <v>22</v>
      </c>
      <c r="E5890" t="s">
        <v>86</v>
      </c>
      <c r="F5890" t="s">
        <v>87</v>
      </c>
      <c r="G5890" t="s">
        <v>88</v>
      </c>
      <c r="H5890" t="s">
        <v>89</v>
      </c>
      <c r="I5890" t="s">
        <v>130</v>
      </c>
      <c r="J5890" t="s">
        <v>91</v>
      </c>
      <c r="K5890" t="s">
        <v>131</v>
      </c>
      <c r="L5890">
        <v>150</v>
      </c>
      <c r="M5890">
        <v>268318</v>
      </c>
      <c r="N5890">
        <v>62658</v>
      </c>
      <c r="O5890">
        <v>16764</v>
      </c>
      <c r="P5890">
        <v>31487</v>
      </c>
      <c r="Q5890" t="s">
        <v>93</v>
      </c>
      <c r="R5890">
        <v>154812</v>
      </c>
    </row>
    <row r="5891" spans="1:18" x14ac:dyDescent="0.25">
      <c r="A5891" t="s">
        <v>453</v>
      </c>
      <c r="B5891" t="s">
        <v>454</v>
      </c>
      <c r="C5891" t="s">
        <v>85</v>
      </c>
      <c r="D5891">
        <v>22</v>
      </c>
      <c r="E5891" t="s">
        <v>86</v>
      </c>
      <c r="F5891" t="s">
        <v>87</v>
      </c>
      <c r="G5891" t="s">
        <v>88</v>
      </c>
      <c r="H5891" t="s">
        <v>89</v>
      </c>
      <c r="I5891" t="s">
        <v>132</v>
      </c>
      <c r="J5891" t="s">
        <v>91</v>
      </c>
      <c r="K5891" t="s">
        <v>133</v>
      </c>
      <c r="L5891">
        <v>-7617</v>
      </c>
      <c r="M5891">
        <v>268318</v>
      </c>
      <c r="N5891">
        <v>62658</v>
      </c>
      <c r="O5891">
        <v>16764</v>
      </c>
      <c r="P5891">
        <v>31487</v>
      </c>
      <c r="Q5891" t="s">
        <v>93</v>
      </c>
      <c r="R5891">
        <v>154812</v>
      </c>
    </row>
    <row r="5892" spans="1:18" x14ac:dyDescent="0.25">
      <c r="A5892" t="s">
        <v>453</v>
      </c>
      <c r="B5892" t="s">
        <v>454</v>
      </c>
      <c r="C5892" t="s">
        <v>85</v>
      </c>
      <c r="D5892">
        <v>22</v>
      </c>
      <c r="E5892" t="s">
        <v>86</v>
      </c>
      <c r="F5892" t="s">
        <v>87</v>
      </c>
      <c r="G5892" t="s">
        <v>88</v>
      </c>
      <c r="H5892" t="s">
        <v>89</v>
      </c>
      <c r="I5892" t="s">
        <v>134</v>
      </c>
      <c r="J5892" t="s">
        <v>91</v>
      </c>
      <c r="K5892" t="s">
        <v>135</v>
      </c>
      <c r="L5892">
        <v>174672</v>
      </c>
      <c r="M5892">
        <v>268318</v>
      </c>
      <c r="N5892">
        <v>62658</v>
      </c>
      <c r="O5892">
        <v>16764</v>
      </c>
      <c r="P5892">
        <v>31487</v>
      </c>
      <c r="Q5892" t="s">
        <v>93</v>
      </c>
      <c r="R5892">
        <v>154812</v>
      </c>
    </row>
    <row r="5893" spans="1:18" x14ac:dyDescent="0.25">
      <c r="A5893" t="s">
        <v>453</v>
      </c>
      <c r="B5893" t="s">
        <v>454</v>
      </c>
      <c r="C5893" t="s">
        <v>85</v>
      </c>
      <c r="D5893">
        <v>22</v>
      </c>
      <c r="E5893" t="s">
        <v>86</v>
      </c>
      <c r="F5893" t="s">
        <v>87</v>
      </c>
      <c r="G5893" t="s">
        <v>88</v>
      </c>
      <c r="H5893" t="s">
        <v>89</v>
      </c>
      <c r="I5893" t="s">
        <v>136</v>
      </c>
      <c r="J5893" t="s">
        <v>91</v>
      </c>
      <c r="K5893" t="s">
        <v>137</v>
      </c>
      <c r="L5893">
        <v>500</v>
      </c>
      <c r="M5893">
        <v>268318</v>
      </c>
      <c r="N5893">
        <v>62658</v>
      </c>
      <c r="O5893">
        <v>16764</v>
      </c>
      <c r="P5893">
        <v>31487</v>
      </c>
      <c r="Q5893" t="s">
        <v>93</v>
      </c>
      <c r="R5893">
        <v>154812</v>
      </c>
    </row>
    <row r="5894" spans="1:18" x14ac:dyDescent="0.25">
      <c r="A5894" t="s">
        <v>453</v>
      </c>
      <c r="B5894" t="s">
        <v>454</v>
      </c>
      <c r="C5894" t="s">
        <v>85</v>
      </c>
      <c r="D5894">
        <v>22</v>
      </c>
      <c r="E5894" t="s">
        <v>86</v>
      </c>
      <c r="F5894" t="s">
        <v>87</v>
      </c>
      <c r="G5894" t="s">
        <v>88</v>
      </c>
      <c r="H5894" t="s">
        <v>89</v>
      </c>
      <c r="I5894" t="s">
        <v>138</v>
      </c>
      <c r="J5894" t="s">
        <v>91</v>
      </c>
      <c r="K5894" t="s">
        <v>139</v>
      </c>
      <c r="L5894">
        <v>1000</v>
      </c>
      <c r="M5894">
        <v>268318</v>
      </c>
      <c r="N5894">
        <v>62658</v>
      </c>
      <c r="O5894">
        <v>16764</v>
      </c>
      <c r="P5894">
        <v>31487</v>
      </c>
      <c r="Q5894" t="s">
        <v>93</v>
      </c>
      <c r="R5894">
        <v>154812</v>
      </c>
    </row>
    <row r="5895" spans="1:18" x14ac:dyDescent="0.25">
      <c r="A5895" t="s">
        <v>453</v>
      </c>
      <c r="B5895" t="s">
        <v>454</v>
      </c>
      <c r="C5895" t="s">
        <v>85</v>
      </c>
      <c r="D5895">
        <v>22</v>
      </c>
      <c r="E5895" t="s">
        <v>86</v>
      </c>
      <c r="F5895" t="s">
        <v>87</v>
      </c>
      <c r="G5895" t="s">
        <v>88</v>
      </c>
      <c r="H5895" t="s">
        <v>89</v>
      </c>
      <c r="I5895" t="s">
        <v>140</v>
      </c>
      <c r="J5895" t="s">
        <v>91</v>
      </c>
      <c r="K5895" t="s">
        <v>141</v>
      </c>
      <c r="L5895">
        <v>0</v>
      </c>
      <c r="M5895">
        <v>268318</v>
      </c>
      <c r="N5895">
        <v>62658</v>
      </c>
      <c r="O5895">
        <v>16764</v>
      </c>
      <c r="P5895">
        <v>31487</v>
      </c>
      <c r="Q5895" t="s">
        <v>93</v>
      </c>
      <c r="R5895">
        <v>154812</v>
      </c>
    </row>
    <row r="5896" spans="1:18" x14ac:dyDescent="0.25">
      <c r="A5896" t="s">
        <v>453</v>
      </c>
      <c r="B5896" t="s">
        <v>454</v>
      </c>
      <c r="C5896" t="s">
        <v>85</v>
      </c>
      <c r="D5896">
        <v>22</v>
      </c>
      <c r="E5896" t="s">
        <v>86</v>
      </c>
      <c r="F5896" t="s">
        <v>87</v>
      </c>
      <c r="G5896" t="s">
        <v>88</v>
      </c>
      <c r="H5896" t="s">
        <v>89</v>
      </c>
      <c r="I5896" t="s">
        <v>142</v>
      </c>
      <c r="J5896" t="s">
        <v>91</v>
      </c>
      <c r="K5896" t="s">
        <v>143</v>
      </c>
      <c r="L5896">
        <v>0</v>
      </c>
      <c r="M5896">
        <v>268318</v>
      </c>
      <c r="N5896">
        <v>62658</v>
      </c>
      <c r="O5896">
        <v>16764</v>
      </c>
      <c r="P5896">
        <v>31487</v>
      </c>
      <c r="Q5896" t="s">
        <v>93</v>
      </c>
      <c r="R5896">
        <v>154812</v>
      </c>
    </row>
    <row r="5897" spans="1:18" x14ac:dyDescent="0.25">
      <c r="A5897" t="s">
        <v>453</v>
      </c>
      <c r="B5897" t="s">
        <v>454</v>
      </c>
      <c r="C5897" t="s">
        <v>85</v>
      </c>
      <c r="D5897">
        <v>22</v>
      </c>
      <c r="E5897" t="s">
        <v>86</v>
      </c>
      <c r="F5897" t="s">
        <v>87</v>
      </c>
      <c r="G5897" t="s">
        <v>88</v>
      </c>
      <c r="H5897" t="s">
        <v>89</v>
      </c>
      <c r="I5897" t="s">
        <v>144</v>
      </c>
      <c r="J5897" t="s">
        <v>91</v>
      </c>
      <c r="K5897" t="s">
        <v>145</v>
      </c>
      <c r="L5897">
        <v>0</v>
      </c>
      <c r="M5897">
        <v>268318</v>
      </c>
      <c r="N5897">
        <v>62658</v>
      </c>
      <c r="O5897">
        <v>16764</v>
      </c>
      <c r="P5897">
        <v>31487</v>
      </c>
      <c r="Q5897" t="s">
        <v>93</v>
      </c>
      <c r="R5897">
        <v>154812</v>
      </c>
    </row>
    <row r="5898" spans="1:18" x14ac:dyDescent="0.25">
      <c r="A5898" t="s">
        <v>453</v>
      </c>
      <c r="B5898" t="s">
        <v>454</v>
      </c>
      <c r="C5898" t="s">
        <v>85</v>
      </c>
      <c r="D5898">
        <v>22</v>
      </c>
      <c r="E5898" t="s">
        <v>86</v>
      </c>
      <c r="F5898" t="s">
        <v>87</v>
      </c>
      <c r="G5898" t="s">
        <v>88</v>
      </c>
      <c r="H5898" t="s">
        <v>89</v>
      </c>
      <c r="I5898" t="s">
        <v>146</v>
      </c>
      <c r="J5898" t="s">
        <v>91</v>
      </c>
      <c r="K5898" t="s">
        <v>147</v>
      </c>
      <c r="L5898">
        <v>660</v>
      </c>
      <c r="M5898">
        <v>268318</v>
      </c>
      <c r="N5898">
        <v>62658</v>
      </c>
      <c r="O5898">
        <v>16764</v>
      </c>
      <c r="P5898">
        <v>31487</v>
      </c>
      <c r="Q5898" t="s">
        <v>93</v>
      </c>
      <c r="R5898">
        <v>154812</v>
      </c>
    </row>
    <row r="5899" spans="1:18" x14ac:dyDescent="0.25">
      <c r="A5899" t="s">
        <v>453</v>
      </c>
      <c r="B5899" t="s">
        <v>454</v>
      </c>
      <c r="C5899" t="s">
        <v>85</v>
      </c>
      <c r="D5899">
        <v>22</v>
      </c>
      <c r="E5899" t="s">
        <v>86</v>
      </c>
      <c r="F5899" t="s">
        <v>87</v>
      </c>
      <c r="G5899" t="s">
        <v>88</v>
      </c>
      <c r="H5899" t="s">
        <v>89</v>
      </c>
      <c r="I5899" t="s">
        <v>148</v>
      </c>
      <c r="J5899" t="s">
        <v>91</v>
      </c>
      <c r="K5899" t="s">
        <v>149</v>
      </c>
      <c r="L5899">
        <v>0</v>
      </c>
      <c r="M5899">
        <v>268318</v>
      </c>
      <c r="N5899">
        <v>62658</v>
      </c>
      <c r="O5899">
        <v>16764</v>
      </c>
      <c r="P5899">
        <v>31487</v>
      </c>
      <c r="Q5899" t="s">
        <v>93</v>
      </c>
      <c r="R5899">
        <v>154812</v>
      </c>
    </row>
    <row r="5900" spans="1:18" x14ac:dyDescent="0.25">
      <c r="A5900" t="s">
        <v>453</v>
      </c>
      <c r="B5900" t="s">
        <v>454</v>
      </c>
      <c r="C5900" t="s">
        <v>85</v>
      </c>
      <c r="D5900">
        <v>22</v>
      </c>
      <c r="E5900" t="s">
        <v>86</v>
      </c>
      <c r="F5900" t="s">
        <v>87</v>
      </c>
      <c r="G5900" t="s">
        <v>88</v>
      </c>
      <c r="H5900" t="s">
        <v>89</v>
      </c>
      <c r="I5900" t="s">
        <v>150</v>
      </c>
      <c r="J5900" t="s">
        <v>91</v>
      </c>
      <c r="K5900" t="s">
        <v>151</v>
      </c>
      <c r="L5900">
        <v>1716</v>
      </c>
      <c r="M5900">
        <v>268318</v>
      </c>
      <c r="N5900">
        <v>62658</v>
      </c>
      <c r="O5900">
        <v>16764</v>
      </c>
      <c r="P5900">
        <v>31487</v>
      </c>
      <c r="Q5900" t="s">
        <v>93</v>
      </c>
      <c r="R5900">
        <v>154812</v>
      </c>
    </row>
    <row r="5901" spans="1:18" x14ac:dyDescent="0.25">
      <c r="A5901" t="s">
        <v>453</v>
      </c>
      <c r="B5901" t="s">
        <v>454</v>
      </c>
      <c r="C5901" t="s">
        <v>85</v>
      </c>
      <c r="D5901">
        <v>22</v>
      </c>
      <c r="E5901" t="s">
        <v>86</v>
      </c>
      <c r="F5901" t="s">
        <v>87</v>
      </c>
      <c r="G5901" t="s">
        <v>88</v>
      </c>
      <c r="H5901" t="s">
        <v>89</v>
      </c>
      <c r="I5901" t="s">
        <v>152</v>
      </c>
      <c r="J5901" t="s">
        <v>91</v>
      </c>
      <c r="K5901" t="s">
        <v>153</v>
      </c>
      <c r="L5901">
        <v>1360</v>
      </c>
      <c r="M5901">
        <v>268318</v>
      </c>
      <c r="N5901">
        <v>62658</v>
      </c>
      <c r="O5901">
        <v>16764</v>
      </c>
      <c r="P5901">
        <v>31487</v>
      </c>
      <c r="Q5901" t="s">
        <v>93</v>
      </c>
      <c r="R5901">
        <v>154812</v>
      </c>
    </row>
    <row r="5902" spans="1:18" x14ac:dyDescent="0.25">
      <c r="A5902" t="s">
        <v>453</v>
      </c>
      <c r="B5902" t="s">
        <v>454</v>
      </c>
      <c r="C5902" t="s">
        <v>85</v>
      </c>
      <c r="D5902">
        <v>22</v>
      </c>
      <c r="E5902" t="s">
        <v>86</v>
      </c>
      <c r="F5902" t="s">
        <v>87</v>
      </c>
      <c r="G5902" t="s">
        <v>88</v>
      </c>
      <c r="H5902" t="s">
        <v>89</v>
      </c>
      <c r="I5902" t="s">
        <v>154</v>
      </c>
      <c r="J5902" t="s">
        <v>91</v>
      </c>
      <c r="K5902" t="s">
        <v>155</v>
      </c>
      <c r="L5902">
        <v>0</v>
      </c>
      <c r="M5902">
        <v>268318</v>
      </c>
      <c r="N5902">
        <v>62658</v>
      </c>
      <c r="O5902">
        <v>16764</v>
      </c>
      <c r="P5902">
        <v>31487</v>
      </c>
      <c r="Q5902" t="s">
        <v>93</v>
      </c>
      <c r="R5902">
        <v>154812</v>
      </c>
    </row>
    <row r="5903" spans="1:18" x14ac:dyDescent="0.25">
      <c r="A5903" t="s">
        <v>453</v>
      </c>
      <c r="B5903" t="s">
        <v>454</v>
      </c>
      <c r="C5903" t="s">
        <v>85</v>
      </c>
      <c r="D5903">
        <v>22</v>
      </c>
      <c r="E5903" t="s">
        <v>86</v>
      </c>
      <c r="F5903" t="s">
        <v>87</v>
      </c>
      <c r="G5903" t="s">
        <v>88</v>
      </c>
      <c r="H5903" t="s">
        <v>89</v>
      </c>
      <c r="I5903" t="s">
        <v>156</v>
      </c>
      <c r="J5903" t="s">
        <v>91</v>
      </c>
      <c r="K5903" t="s">
        <v>157</v>
      </c>
      <c r="L5903">
        <v>0</v>
      </c>
      <c r="M5903">
        <v>268318</v>
      </c>
      <c r="N5903">
        <v>62658</v>
      </c>
      <c r="O5903">
        <v>16764</v>
      </c>
      <c r="P5903">
        <v>31487</v>
      </c>
      <c r="Q5903" t="s">
        <v>93</v>
      </c>
      <c r="R5903">
        <v>154812</v>
      </c>
    </row>
    <row r="5904" spans="1:18" x14ac:dyDescent="0.25">
      <c r="A5904" t="s">
        <v>453</v>
      </c>
      <c r="B5904" t="s">
        <v>454</v>
      </c>
      <c r="C5904" t="s">
        <v>85</v>
      </c>
      <c r="D5904">
        <v>22</v>
      </c>
      <c r="E5904" t="s">
        <v>86</v>
      </c>
      <c r="F5904" t="s">
        <v>87</v>
      </c>
      <c r="G5904" t="s">
        <v>88</v>
      </c>
      <c r="H5904" t="s">
        <v>89</v>
      </c>
      <c r="I5904" t="s">
        <v>158</v>
      </c>
      <c r="J5904" t="s">
        <v>91</v>
      </c>
      <c r="K5904" t="s">
        <v>159</v>
      </c>
      <c r="L5904">
        <v>500</v>
      </c>
      <c r="M5904">
        <v>268318</v>
      </c>
      <c r="N5904">
        <v>62658</v>
      </c>
      <c r="O5904">
        <v>16764</v>
      </c>
      <c r="P5904">
        <v>31487</v>
      </c>
      <c r="Q5904" t="s">
        <v>93</v>
      </c>
      <c r="R5904">
        <v>154812</v>
      </c>
    </row>
    <row r="5905" spans="1:18" x14ac:dyDescent="0.25">
      <c r="A5905" t="s">
        <v>453</v>
      </c>
      <c r="B5905" t="s">
        <v>454</v>
      </c>
      <c r="C5905" t="s">
        <v>85</v>
      </c>
      <c r="D5905">
        <v>22</v>
      </c>
      <c r="E5905" t="s">
        <v>86</v>
      </c>
      <c r="F5905" t="s">
        <v>87</v>
      </c>
      <c r="G5905" t="s">
        <v>88</v>
      </c>
      <c r="H5905" t="s">
        <v>89</v>
      </c>
      <c r="I5905" t="s">
        <v>160</v>
      </c>
      <c r="J5905" t="s">
        <v>91</v>
      </c>
      <c r="K5905" t="s">
        <v>161</v>
      </c>
      <c r="L5905">
        <v>206</v>
      </c>
      <c r="M5905">
        <v>268318</v>
      </c>
      <c r="N5905">
        <v>62658</v>
      </c>
      <c r="O5905">
        <v>16764</v>
      </c>
      <c r="P5905">
        <v>31487</v>
      </c>
      <c r="Q5905" t="s">
        <v>93</v>
      </c>
      <c r="R5905">
        <v>154812</v>
      </c>
    </row>
    <row r="5906" spans="1:18" x14ac:dyDescent="0.25">
      <c r="A5906" t="s">
        <v>453</v>
      </c>
      <c r="B5906" t="s">
        <v>454</v>
      </c>
      <c r="C5906" t="s">
        <v>85</v>
      </c>
      <c r="D5906">
        <v>22</v>
      </c>
      <c r="E5906" t="s">
        <v>86</v>
      </c>
      <c r="F5906" t="s">
        <v>87</v>
      </c>
      <c r="G5906" t="s">
        <v>88</v>
      </c>
      <c r="H5906" t="s">
        <v>89</v>
      </c>
      <c r="I5906" t="s">
        <v>162</v>
      </c>
      <c r="J5906" t="s">
        <v>91</v>
      </c>
      <c r="K5906" t="s">
        <v>163</v>
      </c>
      <c r="L5906">
        <v>600</v>
      </c>
      <c r="M5906">
        <v>268318</v>
      </c>
      <c r="N5906">
        <v>62658</v>
      </c>
      <c r="O5906">
        <v>16764</v>
      </c>
      <c r="P5906">
        <v>31487</v>
      </c>
      <c r="Q5906" t="s">
        <v>93</v>
      </c>
      <c r="R5906">
        <v>154812</v>
      </c>
    </row>
    <row r="5907" spans="1:18" x14ac:dyDescent="0.25">
      <c r="A5907" t="s">
        <v>453</v>
      </c>
      <c r="B5907" t="s">
        <v>454</v>
      </c>
      <c r="C5907" t="s">
        <v>85</v>
      </c>
      <c r="D5907">
        <v>22</v>
      </c>
      <c r="E5907" t="s">
        <v>86</v>
      </c>
      <c r="F5907" t="s">
        <v>87</v>
      </c>
      <c r="G5907" t="s">
        <v>88</v>
      </c>
      <c r="H5907" t="s">
        <v>89</v>
      </c>
      <c r="I5907" t="s">
        <v>164</v>
      </c>
      <c r="J5907" t="s">
        <v>91</v>
      </c>
      <c r="K5907" t="s">
        <v>165</v>
      </c>
      <c r="L5907">
        <v>300</v>
      </c>
      <c r="M5907">
        <v>268318</v>
      </c>
      <c r="N5907">
        <v>62658</v>
      </c>
      <c r="O5907">
        <v>16764</v>
      </c>
      <c r="P5907">
        <v>31487</v>
      </c>
      <c r="Q5907" t="s">
        <v>93</v>
      </c>
      <c r="R5907">
        <v>154812</v>
      </c>
    </row>
    <row r="5908" spans="1:18" x14ac:dyDescent="0.25">
      <c r="A5908" t="s">
        <v>453</v>
      </c>
      <c r="B5908" t="s">
        <v>454</v>
      </c>
      <c r="C5908" t="s">
        <v>85</v>
      </c>
      <c r="D5908">
        <v>22</v>
      </c>
      <c r="E5908" t="s">
        <v>86</v>
      </c>
      <c r="F5908" t="s">
        <v>87</v>
      </c>
      <c r="G5908" t="s">
        <v>88</v>
      </c>
      <c r="H5908" t="s">
        <v>89</v>
      </c>
      <c r="I5908" t="s">
        <v>166</v>
      </c>
      <c r="J5908" t="s">
        <v>91</v>
      </c>
      <c r="K5908" t="s">
        <v>167</v>
      </c>
      <c r="L5908">
        <v>0</v>
      </c>
      <c r="M5908">
        <v>268318</v>
      </c>
      <c r="N5908">
        <v>62658</v>
      </c>
      <c r="O5908">
        <v>16764</v>
      </c>
      <c r="P5908">
        <v>31487</v>
      </c>
      <c r="Q5908" t="s">
        <v>93</v>
      </c>
      <c r="R5908">
        <v>154812</v>
      </c>
    </row>
    <row r="5909" spans="1:18" x14ac:dyDescent="0.25">
      <c r="A5909" t="s">
        <v>453</v>
      </c>
      <c r="B5909" t="s">
        <v>454</v>
      </c>
      <c r="C5909" t="s">
        <v>85</v>
      </c>
      <c r="D5909">
        <v>22</v>
      </c>
      <c r="E5909" t="s">
        <v>86</v>
      </c>
      <c r="F5909" t="s">
        <v>87</v>
      </c>
      <c r="G5909" t="s">
        <v>88</v>
      </c>
      <c r="H5909" t="s">
        <v>89</v>
      </c>
      <c r="I5909" t="s">
        <v>168</v>
      </c>
      <c r="J5909" t="s">
        <v>91</v>
      </c>
      <c r="K5909" t="s">
        <v>169</v>
      </c>
      <c r="L5909">
        <v>480</v>
      </c>
      <c r="M5909">
        <v>268318</v>
      </c>
      <c r="N5909">
        <v>62658</v>
      </c>
      <c r="O5909">
        <v>16764</v>
      </c>
      <c r="P5909">
        <v>31487</v>
      </c>
      <c r="Q5909" t="s">
        <v>93</v>
      </c>
      <c r="R5909">
        <v>154812</v>
      </c>
    </row>
    <row r="5910" spans="1:18" x14ac:dyDescent="0.25">
      <c r="A5910" t="s">
        <v>453</v>
      </c>
      <c r="B5910" t="s">
        <v>454</v>
      </c>
      <c r="C5910" t="s">
        <v>85</v>
      </c>
      <c r="D5910">
        <v>22</v>
      </c>
      <c r="E5910" t="s">
        <v>86</v>
      </c>
      <c r="F5910" t="s">
        <v>87</v>
      </c>
      <c r="G5910" t="s">
        <v>88</v>
      </c>
      <c r="H5910" t="s">
        <v>89</v>
      </c>
      <c r="I5910" t="s">
        <v>170</v>
      </c>
      <c r="J5910" t="s">
        <v>91</v>
      </c>
      <c r="K5910" t="s">
        <v>171</v>
      </c>
      <c r="L5910">
        <v>1251</v>
      </c>
      <c r="M5910">
        <v>268318</v>
      </c>
      <c r="N5910">
        <v>62658</v>
      </c>
      <c r="O5910">
        <v>16764</v>
      </c>
      <c r="P5910">
        <v>31487</v>
      </c>
      <c r="Q5910" t="s">
        <v>93</v>
      </c>
      <c r="R5910">
        <v>154812</v>
      </c>
    </row>
    <row r="5911" spans="1:18" x14ac:dyDescent="0.25">
      <c r="A5911" t="s">
        <v>453</v>
      </c>
      <c r="B5911" t="s">
        <v>454</v>
      </c>
      <c r="C5911" t="s">
        <v>85</v>
      </c>
      <c r="D5911">
        <v>22</v>
      </c>
      <c r="E5911" t="s">
        <v>86</v>
      </c>
      <c r="F5911" t="s">
        <v>87</v>
      </c>
      <c r="G5911" t="s">
        <v>88</v>
      </c>
      <c r="H5911" t="s">
        <v>89</v>
      </c>
      <c r="I5911" t="s">
        <v>172</v>
      </c>
      <c r="J5911" t="s">
        <v>91</v>
      </c>
      <c r="K5911" t="s">
        <v>173</v>
      </c>
      <c r="L5911">
        <v>0</v>
      </c>
      <c r="M5911">
        <v>268318</v>
      </c>
      <c r="N5911">
        <v>62658</v>
      </c>
      <c r="O5911">
        <v>16764</v>
      </c>
      <c r="P5911">
        <v>31487</v>
      </c>
      <c r="Q5911" t="s">
        <v>93</v>
      </c>
      <c r="R5911">
        <v>154812</v>
      </c>
    </row>
    <row r="5912" spans="1:18" x14ac:dyDescent="0.25">
      <c r="A5912" t="s">
        <v>453</v>
      </c>
      <c r="B5912" t="s">
        <v>454</v>
      </c>
      <c r="C5912" t="s">
        <v>85</v>
      </c>
      <c r="D5912">
        <v>22</v>
      </c>
      <c r="E5912" t="s">
        <v>86</v>
      </c>
      <c r="F5912" t="s">
        <v>87</v>
      </c>
      <c r="G5912" t="s">
        <v>88</v>
      </c>
      <c r="H5912" t="s">
        <v>89</v>
      </c>
      <c r="I5912" t="s">
        <v>174</v>
      </c>
      <c r="J5912" t="s">
        <v>91</v>
      </c>
      <c r="K5912" t="s">
        <v>175</v>
      </c>
      <c r="L5912">
        <v>0</v>
      </c>
      <c r="M5912">
        <v>268318</v>
      </c>
      <c r="N5912">
        <v>62658</v>
      </c>
      <c r="O5912">
        <v>16764</v>
      </c>
      <c r="P5912">
        <v>31487</v>
      </c>
      <c r="Q5912" t="s">
        <v>93</v>
      </c>
      <c r="R5912">
        <v>154812</v>
      </c>
    </row>
    <row r="5913" spans="1:18" x14ac:dyDescent="0.25">
      <c r="A5913" t="s">
        <v>453</v>
      </c>
      <c r="B5913" t="s">
        <v>454</v>
      </c>
      <c r="C5913" t="s">
        <v>85</v>
      </c>
      <c r="D5913">
        <v>22</v>
      </c>
      <c r="E5913" t="s">
        <v>86</v>
      </c>
      <c r="F5913" t="s">
        <v>87</v>
      </c>
      <c r="G5913" t="s">
        <v>88</v>
      </c>
      <c r="H5913" t="s">
        <v>89</v>
      </c>
      <c r="I5913" t="s">
        <v>176</v>
      </c>
      <c r="J5913" t="s">
        <v>91</v>
      </c>
      <c r="K5913" t="s">
        <v>177</v>
      </c>
      <c r="L5913">
        <v>0</v>
      </c>
      <c r="M5913">
        <v>268318</v>
      </c>
      <c r="N5913">
        <v>62658</v>
      </c>
      <c r="O5913">
        <v>16764</v>
      </c>
      <c r="P5913">
        <v>31487</v>
      </c>
      <c r="Q5913" t="s">
        <v>93</v>
      </c>
      <c r="R5913">
        <v>154812</v>
      </c>
    </row>
    <row r="5914" spans="1:18" x14ac:dyDescent="0.25">
      <c r="A5914" t="s">
        <v>453</v>
      </c>
      <c r="B5914" t="s">
        <v>454</v>
      </c>
      <c r="C5914" t="s">
        <v>85</v>
      </c>
      <c r="D5914">
        <v>22</v>
      </c>
      <c r="E5914" t="s">
        <v>86</v>
      </c>
      <c r="F5914" t="s">
        <v>87</v>
      </c>
      <c r="G5914" t="s">
        <v>88</v>
      </c>
      <c r="H5914" t="s">
        <v>89</v>
      </c>
      <c r="I5914" t="s">
        <v>178</v>
      </c>
      <c r="J5914" t="s">
        <v>91</v>
      </c>
      <c r="K5914" t="s">
        <v>179</v>
      </c>
      <c r="L5914">
        <v>15288</v>
      </c>
      <c r="M5914">
        <v>268318</v>
      </c>
      <c r="N5914">
        <v>62658</v>
      </c>
      <c r="O5914">
        <v>16764</v>
      </c>
      <c r="P5914">
        <v>31487</v>
      </c>
      <c r="Q5914" t="s">
        <v>93</v>
      </c>
      <c r="R5914">
        <v>154812</v>
      </c>
    </row>
    <row r="5915" spans="1:18" x14ac:dyDescent="0.25">
      <c r="A5915" t="s">
        <v>453</v>
      </c>
      <c r="B5915" t="s">
        <v>454</v>
      </c>
      <c r="C5915" t="s">
        <v>85</v>
      </c>
      <c r="D5915">
        <v>22</v>
      </c>
      <c r="E5915" t="s">
        <v>86</v>
      </c>
      <c r="F5915" t="s">
        <v>87</v>
      </c>
      <c r="G5915" t="s">
        <v>88</v>
      </c>
      <c r="H5915" t="s">
        <v>89</v>
      </c>
      <c r="I5915" t="s">
        <v>180</v>
      </c>
      <c r="J5915" t="s">
        <v>91</v>
      </c>
      <c r="K5915" t="s">
        <v>181</v>
      </c>
      <c r="L5915">
        <v>12156</v>
      </c>
      <c r="M5915">
        <v>268318</v>
      </c>
      <c r="N5915">
        <v>62658</v>
      </c>
      <c r="O5915">
        <v>16764</v>
      </c>
      <c r="P5915">
        <v>31487</v>
      </c>
      <c r="Q5915" t="s">
        <v>93</v>
      </c>
      <c r="R5915">
        <v>154812</v>
      </c>
    </row>
    <row r="5916" spans="1:18" x14ac:dyDescent="0.25">
      <c r="A5916" t="s">
        <v>453</v>
      </c>
      <c r="B5916" t="s">
        <v>454</v>
      </c>
      <c r="C5916" t="s">
        <v>85</v>
      </c>
      <c r="D5916">
        <v>22</v>
      </c>
      <c r="E5916" t="s">
        <v>86</v>
      </c>
      <c r="F5916" t="s">
        <v>87</v>
      </c>
      <c r="G5916" t="s">
        <v>88</v>
      </c>
      <c r="H5916" t="s">
        <v>89</v>
      </c>
      <c r="I5916" t="s">
        <v>182</v>
      </c>
      <c r="J5916" t="s">
        <v>91</v>
      </c>
      <c r="K5916" t="s">
        <v>183</v>
      </c>
      <c r="L5916">
        <v>0</v>
      </c>
      <c r="M5916">
        <v>268318</v>
      </c>
      <c r="N5916">
        <v>62658</v>
      </c>
      <c r="O5916">
        <v>16764</v>
      </c>
      <c r="P5916">
        <v>31487</v>
      </c>
      <c r="Q5916" t="s">
        <v>93</v>
      </c>
      <c r="R5916">
        <v>154812</v>
      </c>
    </row>
    <row r="5917" spans="1:18" x14ac:dyDescent="0.25">
      <c r="A5917" t="s">
        <v>453</v>
      </c>
      <c r="B5917" t="s">
        <v>454</v>
      </c>
      <c r="C5917" t="s">
        <v>85</v>
      </c>
      <c r="D5917">
        <v>22</v>
      </c>
      <c r="E5917" t="s">
        <v>86</v>
      </c>
      <c r="F5917" t="s">
        <v>87</v>
      </c>
      <c r="G5917" t="s">
        <v>88</v>
      </c>
      <c r="H5917" t="s">
        <v>89</v>
      </c>
      <c r="I5917" t="s">
        <v>184</v>
      </c>
      <c r="J5917" t="s">
        <v>91</v>
      </c>
      <c r="K5917" t="s">
        <v>185</v>
      </c>
      <c r="L5917">
        <v>0</v>
      </c>
      <c r="M5917">
        <v>268318</v>
      </c>
      <c r="N5917">
        <v>62658</v>
      </c>
      <c r="O5917">
        <v>16764</v>
      </c>
      <c r="P5917">
        <v>31487</v>
      </c>
      <c r="Q5917" t="s">
        <v>93</v>
      </c>
      <c r="R5917">
        <v>154812</v>
      </c>
    </row>
    <row r="5918" spans="1:18" x14ac:dyDescent="0.25">
      <c r="A5918" t="s">
        <v>453</v>
      </c>
      <c r="B5918" t="s">
        <v>454</v>
      </c>
      <c r="C5918" t="s">
        <v>85</v>
      </c>
      <c r="D5918">
        <v>22</v>
      </c>
      <c r="E5918" t="s">
        <v>86</v>
      </c>
      <c r="F5918" t="s">
        <v>87</v>
      </c>
      <c r="G5918" t="s">
        <v>88</v>
      </c>
      <c r="H5918" t="s">
        <v>89</v>
      </c>
      <c r="I5918" t="s">
        <v>186</v>
      </c>
      <c r="J5918" t="s">
        <v>91</v>
      </c>
      <c r="K5918" t="s">
        <v>187</v>
      </c>
      <c r="L5918">
        <v>0</v>
      </c>
      <c r="M5918">
        <v>268318</v>
      </c>
      <c r="N5918">
        <v>62658</v>
      </c>
      <c r="O5918">
        <v>16764</v>
      </c>
      <c r="P5918">
        <v>31487</v>
      </c>
      <c r="Q5918" t="s">
        <v>93</v>
      </c>
      <c r="R5918">
        <v>154812</v>
      </c>
    </row>
    <row r="5919" spans="1:18" x14ac:dyDescent="0.25">
      <c r="A5919" t="s">
        <v>453</v>
      </c>
      <c r="B5919" t="s">
        <v>454</v>
      </c>
      <c r="C5919" t="s">
        <v>85</v>
      </c>
      <c r="D5919">
        <v>22</v>
      </c>
      <c r="E5919" t="s">
        <v>86</v>
      </c>
      <c r="F5919" t="s">
        <v>87</v>
      </c>
      <c r="G5919" t="s">
        <v>88</v>
      </c>
      <c r="H5919" t="s">
        <v>89</v>
      </c>
      <c r="I5919" t="s">
        <v>188</v>
      </c>
      <c r="J5919" t="s">
        <v>91</v>
      </c>
      <c r="K5919" t="s">
        <v>189</v>
      </c>
      <c r="L5919">
        <v>0</v>
      </c>
      <c r="M5919">
        <v>268318</v>
      </c>
      <c r="N5919">
        <v>62658</v>
      </c>
      <c r="O5919">
        <v>16764</v>
      </c>
      <c r="P5919">
        <v>31487</v>
      </c>
      <c r="Q5919" t="s">
        <v>93</v>
      </c>
      <c r="R5919">
        <v>154812</v>
      </c>
    </row>
    <row r="5920" spans="1:18" x14ac:dyDescent="0.25">
      <c r="A5920" t="s">
        <v>453</v>
      </c>
      <c r="B5920" t="s">
        <v>454</v>
      </c>
      <c r="C5920" t="s">
        <v>85</v>
      </c>
      <c r="D5920">
        <v>22</v>
      </c>
      <c r="E5920" t="s">
        <v>86</v>
      </c>
      <c r="F5920" t="s">
        <v>87</v>
      </c>
      <c r="G5920" t="s">
        <v>88</v>
      </c>
      <c r="H5920" t="s">
        <v>89</v>
      </c>
      <c r="I5920" t="s">
        <v>190</v>
      </c>
      <c r="J5920" t="s">
        <v>91</v>
      </c>
      <c r="K5920" t="s">
        <v>191</v>
      </c>
      <c r="L5920">
        <v>500</v>
      </c>
      <c r="M5920">
        <v>268318</v>
      </c>
      <c r="N5920">
        <v>62658</v>
      </c>
      <c r="O5920">
        <v>16764</v>
      </c>
      <c r="P5920">
        <v>31487</v>
      </c>
      <c r="Q5920" t="s">
        <v>93</v>
      </c>
      <c r="R5920">
        <v>154812</v>
      </c>
    </row>
    <row r="5921" spans="1:18" x14ac:dyDescent="0.25">
      <c r="A5921" t="s">
        <v>453</v>
      </c>
      <c r="B5921" t="s">
        <v>454</v>
      </c>
      <c r="C5921" t="s">
        <v>85</v>
      </c>
      <c r="D5921">
        <v>22</v>
      </c>
      <c r="E5921" t="s">
        <v>86</v>
      </c>
      <c r="F5921" t="s">
        <v>87</v>
      </c>
      <c r="G5921" t="s">
        <v>88</v>
      </c>
      <c r="H5921" t="s">
        <v>89</v>
      </c>
      <c r="I5921" t="s">
        <v>192</v>
      </c>
      <c r="J5921" t="s">
        <v>91</v>
      </c>
      <c r="K5921" t="s">
        <v>193</v>
      </c>
      <c r="L5921">
        <v>34</v>
      </c>
      <c r="M5921">
        <v>268318</v>
      </c>
      <c r="N5921">
        <v>62658</v>
      </c>
      <c r="O5921">
        <v>16764</v>
      </c>
      <c r="P5921">
        <v>31487</v>
      </c>
      <c r="Q5921" t="s">
        <v>93</v>
      </c>
      <c r="R5921">
        <v>154812</v>
      </c>
    </row>
    <row r="5922" spans="1:18" x14ac:dyDescent="0.25">
      <c r="A5922" t="s">
        <v>453</v>
      </c>
      <c r="B5922" t="s">
        <v>454</v>
      </c>
      <c r="C5922" t="s">
        <v>85</v>
      </c>
      <c r="D5922">
        <v>22</v>
      </c>
      <c r="E5922" t="s">
        <v>86</v>
      </c>
      <c r="F5922" t="s">
        <v>87</v>
      </c>
      <c r="G5922" t="s">
        <v>88</v>
      </c>
      <c r="H5922" t="s">
        <v>89</v>
      </c>
      <c r="I5922" t="s">
        <v>194</v>
      </c>
      <c r="J5922" t="s">
        <v>91</v>
      </c>
      <c r="K5922" t="s">
        <v>195</v>
      </c>
      <c r="L5922">
        <v>5255</v>
      </c>
      <c r="M5922">
        <v>268318</v>
      </c>
      <c r="N5922">
        <v>62658</v>
      </c>
      <c r="O5922">
        <v>16764</v>
      </c>
      <c r="P5922">
        <v>31487</v>
      </c>
      <c r="Q5922" t="s">
        <v>93</v>
      </c>
      <c r="R5922">
        <v>154812</v>
      </c>
    </row>
    <row r="5923" spans="1:18" x14ac:dyDescent="0.25">
      <c r="A5923" t="s">
        <v>453</v>
      </c>
      <c r="B5923" t="s">
        <v>454</v>
      </c>
      <c r="C5923" t="s">
        <v>85</v>
      </c>
      <c r="D5923">
        <v>22</v>
      </c>
      <c r="E5923" t="s">
        <v>86</v>
      </c>
      <c r="F5923" t="s">
        <v>87</v>
      </c>
      <c r="G5923" t="s">
        <v>88</v>
      </c>
      <c r="H5923" t="s">
        <v>89</v>
      </c>
      <c r="I5923" t="s">
        <v>196</v>
      </c>
      <c r="J5923" t="s">
        <v>91</v>
      </c>
      <c r="K5923" t="s">
        <v>197</v>
      </c>
      <c r="L5923">
        <v>2029</v>
      </c>
      <c r="M5923">
        <v>268318</v>
      </c>
      <c r="N5923">
        <v>62658</v>
      </c>
      <c r="O5923">
        <v>16764</v>
      </c>
      <c r="P5923">
        <v>31487</v>
      </c>
      <c r="Q5923" t="s">
        <v>93</v>
      </c>
      <c r="R5923">
        <v>154812</v>
      </c>
    </row>
    <row r="5924" spans="1:18" x14ac:dyDescent="0.25">
      <c r="A5924" t="s">
        <v>453</v>
      </c>
      <c r="B5924" t="s">
        <v>454</v>
      </c>
      <c r="C5924" t="s">
        <v>85</v>
      </c>
      <c r="D5924">
        <v>22</v>
      </c>
      <c r="E5924" t="s">
        <v>86</v>
      </c>
      <c r="F5924" t="s">
        <v>87</v>
      </c>
      <c r="G5924" t="s">
        <v>88</v>
      </c>
      <c r="H5924" t="s">
        <v>89</v>
      </c>
      <c r="I5924" t="s">
        <v>198</v>
      </c>
      <c r="J5924" t="s">
        <v>91</v>
      </c>
      <c r="K5924" t="s">
        <v>199</v>
      </c>
      <c r="L5924">
        <v>0</v>
      </c>
      <c r="M5924">
        <v>268318</v>
      </c>
      <c r="N5924">
        <v>62658</v>
      </c>
      <c r="O5924">
        <v>16764</v>
      </c>
      <c r="P5924">
        <v>31487</v>
      </c>
      <c r="Q5924" t="s">
        <v>93</v>
      </c>
      <c r="R5924">
        <v>154812</v>
      </c>
    </row>
    <row r="5925" spans="1:18" x14ac:dyDescent="0.25">
      <c r="A5925" t="s">
        <v>453</v>
      </c>
      <c r="B5925" t="s">
        <v>454</v>
      </c>
      <c r="C5925" t="s">
        <v>85</v>
      </c>
      <c r="D5925">
        <v>22</v>
      </c>
      <c r="E5925" t="s">
        <v>86</v>
      </c>
      <c r="F5925" t="s">
        <v>87</v>
      </c>
      <c r="G5925" t="s">
        <v>88</v>
      </c>
      <c r="H5925" t="s">
        <v>89</v>
      </c>
      <c r="I5925" t="s">
        <v>200</v>
      </c>
      <c r="J5925" t="s">
        <v>91</v>
      </c>
      <c r="K5925" t="s">
        <v>201</v>
      </c>
      <c r="L5925">
        <v>5123</v>
      </c>
      <c r="M5925">
        <v>268318</v>
      </c>
      <c r="N5925">
        <v>62658</v>
      </c>
      <c r="O5925">
        <v>16764</v>
      </c>
      <c r="P5925">
        <v>31487</v>
      </c>
      <c r="Q5925" t="s">
        <v>93</v>
      </c>
      <c r="R5925">
        <v>154812</v>
      </c>
    </row>
    <row r="5926" spans="1:18" x14ac:dyDescent="0.25">
      <c r="A5926" t="s">
        <v>453</v>
      </c>
      <c r="B5926" t="s">
        <v>454</v>
      </c>
      <c r="C5926" t="s">
        <v>85</v>
      </c>
      <c r="D5926">
        <v>22</v>
      </c>
      <c r="E5926" t="s">
        <v>86</v>
      </c>
      <c r="F5926" t="s">
        <v>87</v>
      </c>
      <c r="G5926" t="s">
        <v>88</v>
      </c>
      <c r="H5926" t="s">
        <v>89</v>
      </c>
      <c r="I5926" t="s">
        <v>202</v>
      </c>
      <c r="J5926" t="s">
        <v>91</v>
      </c>
      <c r="K5926" t="s">
        <v>203</v>
      </c>
      <c r="L5926">
        <v>5243</v>
      </c>
      <c r="M5926">
        <v>268318</v>
      </c>
      <c r="N5926">
        <v>62658</v>
      </c>
      <c r="O5926">
        <v>16764</v>
      </c>
      <c r="P5926">
        <v>31487</v>
      </c>
      <c r="Q5926" t="s">
        <v>93</v>
      </c>
      <c r="R5926">
        <v>154812</v>
      </c>
    </row>
    <row r="5927" spans="1:18" x14ac:dyDescent="0.25">
      <c r="A5927" t="s">
        <v>453</v>
      </c>
      <c r="B5927" t="s">
        <v>454</v>
      </c>
      <c r="C5927" t="s">
        <v>85</v>
      </c>
      <c r="D5927">
        <v>22</v>
      </c>
      <c r="E5927" t="s">
        <v>86</v>
      </c>
      <c r="F5927" t="s">
        <v>87</v>
      </c>
      <c r="G5927" t="s">
        <v>88</v>
      </c>
      <c r="H5927" t="s">
        <v>89</v>
      </c>
      <c r="I5927" t="s">
        <v>204</v>
      </c>
      <c r="J5927" t="s">
        <v>91</v>
      </c>
      <c r="K5927" t="s">
        <v>205</v>
      </c>
      <c r="L5927">
        <v>0</v>
      </c>
      <c r="M5927">
        <v>268318</v>
      </c>
      <c r="N5927">
        <v>62658</v>
      </c>
      <c r="O5927">
        <v>16764</v>
      </c>
      <c r="P5927">
        <v>31487</v>
      </c>
      <c r="Q5927" t="s">
        <v>93</v>
      </c>
      <c r="R5927">
        <v>154812</v>
      </c>
    </row>
    <row r="5928" spans="1:18" x14ac:dyDescent="0.25">
      <c r="A5928" t="s">
        <v>453</v>
      </c>
      <c r="B5928" t="s">
        <v>454</v>
      </c>
      <c r="C5928" t="s">
        <v>85</v>
      </c>
      <c r="D5928">
        <v>22</v>
      </c>
      <c r="E5928" t="s">
        <v>86</v>
      </c>
      <c r="F5928" t="s">
        <v>87</v>
      </c>
      <c r="G5928" t="s">
        <v>88</v>
      </c>
      <c r="H5928" t="s">
        <v>89</v>
      </c>
      <c r="I5928" t="s">
        <v>206</v>
      </c>
      <c r="J5928" t="s">
        <v>91</v>
      </c>
      <c r="K5928" t="s">
        <v>207</v>
      </c>
      <c r="L5928">
        <v>2569</v>
      </c>
      <c r="M5928">
        <v>268318</v>
      </c>
      <c r="N5928">
        <v>62658</v>
      </c>
      <c r="O5928">
        <v>16764</v>
      </c>
      <c r="P5928">
        <v>31487</v>
      </c>
      <c r="Q5928" t="s">
        <v>93</v>
      </c>
      <c r="R5928">
        <v>154812</v>
      </c>
    </row>
    <row r="5929" spans="1:18" x14ac:dyDescent="0.25">
      <c r="A5929" t="s">
        <v>453</v>
      </c>
      <c r="B5929" t="s">
        <v>454</v>
      </c>
      <c r="C5929" t="s">
        <v>85</v>
      </c>
      <c r="D5929">
        <v>22</v>
      </c>
      <c r="E5929" t="s">
        <v>86</v>
      </c>
      <c r="F5929" t="s">
        <v>87</v>
      </c>
      <c r="G5929" t="s">
        <v>88</v>
      </c>
      <c r="H5929" t="s">
        <v>89</v>
      </c>
      <c r="I5929" t="s">
        <v>208</v>
      </c>
      <c r="J5929" t="s">
        <v>91</v>
      </c>
      <c r="K5929" t="s">
        <v>209</v>
      </c>
      <c r="L5929">
        <v>2320</v>
      </c>
      <c r="M5929">
        <v>268318</v>
      </c>
      <c r="N5929">
        <v>62658</v>
      </c>
      <c r="O5929">
        <v>16764</v>
      </c>
      <c r="P5929">
        <v>31487</v>
      </c>
      <c r="Q5929" t="s">
        <v>93</v>
      </c>
      <c r="R5929">
        <v>154812</v>
      </c>
    </row>
    <row r="5930" spans="1:18" x14ac:dyDescent="0.25">
      <c r="A5930" t="s">
        <v>453</v>
      </c>
      <c r="B5930" t="s">
        <v>454</v>
      </c>
      <c r="C5930" t="s">
        <v>85</v>
      </c>
      <c r="D5930">
        <v>22</v>
      </c>
      <c r="E5930" t="s">
        <v>86</v>
      </c>
      <c r="F5930" t="s">
        <v>87</v>
      </c>
      <c r="G5930" t="s">
        <v>88</v>
      </c>
      <c r="H5930" t="s">
        <v>89</v>
      </c>
      <c r="I5930" t="s">
        <v>210</v>
      </c>
      <c r="J5930" t="s">
        <v>91</v>
      </c>
      <c r="K5930" t="s">
        <v>211</v>
      </c>
      <c r="L5930">
        <v>9875</v>
      </c>
      <c r="M5930">
        <v>268318</v>
      </c>
      <c r="N5930">
        <v>62658</v>
      </c>
      <c r="O5930">
        <v>16764</v>
      </c>
      <c r="P5930">
        <v>31487</v>
      </c>
      <c r="Q5930" t="s">
        <v>93</v>
      </c>
      <c r="R5930">
        <v>154812</v>
      </c>
    </row>
    <row r="5931" spans="1:18" x14ac:dyDescent="0.25">
      <c r="A5931" t="s">
        <v>453</v>
      </c>
      <c r="B5931" t="s">
        <v>454</v>
      </c>
      <c r="C5931" t="s">
        <v>85</v>
      </c>
      <c r="D5931">
        <v>22</v>
      </c>
      <c r="E5931" t="s">
        <v>86</v>
      </c>
      <c r="F5931" t="s">
        <v>87</v>
      </c>
      <c r="G5931" t="s">
        <v>88</v>
      </c>
      <c r="H5931" t="s">
        <v>89</v>
      </c>
      <c r="I5931" t="s">
        <v>212</v>
      </c>
      <c r="J5931" t="s">
        <v>91</v>
      </c>
      <c r="K5931" t="s">
        <v>213</v>
      </c>
      <c r="L5931">
        <v>900</v>
      </c>
      <c r="M5931">
        <v>268318</v>
      </c>
      <c r="N5931">
        <v>62658</v>
      </c>
      <c r="O5931">
        <v>16764</v>
      </c>
      <c r="P5931">
        <v>31487</v>
      </c>
      <c r="Q5931" t="s">
        <v>93</v>
      </c>
      <c r="R5931">
        <v>154812</v>
      </c>
    </row>
    <row r="5932" spans="1:18" x14ac:dyDescent="0.25">
      <c r="A5932" t="s">
        <v>453</v>
      </c>
      <c r="B5932" t="s">
        <v>454</v>
      </c>
      <c r="C5932" t="s">
        <v>85</v>
      </c>
      <c r="D5932">
        <v>22</v>
      </c>
      <c r="E5932" t="s">
        <v>86</v>
      </c>
      <c r="F5932" t="s">
        <v>87</v>
      </c>
      <c r="G5932" t="s">
        <v>88</v>
      </c>
      <c r="H5932" t="s">
        <v>89</v>
      </c>
      <c r="I5932" t="s">
        <v>214</v>
      </c>
      <c r="J5932" t="s">
        <v>91</v>
      </c>
      <c r="K5932" t="s">
        <v>215</v>
      </c>
      <c r="L5932">
        <v>19994</v>
      </c>
      <c r="M5932">
        <v>268318</v>
      </c>
      <c r="N5932">
        <v>62658</v>
      </c>
      <c r="O5932">
        <v>16764</v>
      </c>
      <c r="P5932">
        <v>31487</v>
      </c>
      <c r="Q5932" t="s">
        <v>93</v>
      </c>
      <c r="R5932">
        <v>154812</v>
      </c>
    </row>
    <row r="5933" spans="1:18" x14ac:dyDescent="0.25">
      <c r="A5933" t="s">
        <v>453</v>
      </c>
      <c r="B5933" t="s">
        <v>454</v>
      </c>
      <c r="C5933" t="s">
        <v>85</v>
      </c>
      <c r="D5933">
        <v>22</v>
      </c>
      <c r="E5933" t="s">
        <v>86</v>
      </c>
      <c r="F5933" t="s">
        <v>87</v>
      </c>
      <c r="G5933" t="s">
        <v>88</v>
      </c>
      <c r="H5933" t="s">
        <v>89</v>
      </c>
      <c r="I5933" t="s">
        <v>216</v>
      </c>
      <c r="J5933" t="s">
        <v>91</v>
      </c>
      <c r="K5933" t="s">
        <v>217</v>
      </c>
      <c r="L5933">
        <v>110</v>
      </c>
      <c r="M5933">
        <v>268318</v>
      </c>
      <c r="N5933">
        <v>62658</v>
      </c>
      <c r="O5933">
        <v>16764</v>
      </c>
      <c r="P5933">
        <v>31487</v>
      </c>
      <c r="Q5933" t="s">
        <v>93</v>
      </c>
      <c r="R5933">
        <v>154812</v>
      </c>
    </row>
    <row r="5934" spans="1:18" x14ac:dyDescent="0.25">
      <c r="A5934" t="s">
        <v>453</v>
      </c>
      <c r="B5934" t="s">
        <v>454</v>
      </c>
      <c r="C5934" t="s">
        <v>85</v>
      </c>
      <c r="D5934">
        <v>22</v>
      </c>
      <c r="E5934" t="s">
        <v>86</v>
      </c>
      <c r="F5934" t="s">
        <v>87</v>
      </c>
      <c r="G5934" t="s">
        <v>88</v>
      </c>
      <c r="H5934" t="s">
        <v>89</v>
      </c>
      <c r="I5934" t="s">
        <v>218</v>
      </c>
      <c r="J5934" t="s">
        <v>91</v>
      </c>
      <c r="K5934" t="s">
        <v>219</v>
      </c>
      <c r="L5934">
        <v>0</v>
      </c>
      <c r="M5934">
        <v>268318</v>
      </c>
      <c r="N5934">
        <v>62658</v>
      </c>
      <c r="O5934">
        <v>16764</v>
      </c>
      <c r="P5934">
        <v>31487</v>
      </c>
      <c r="Q5934" t="s">
        <v>93</v>
      </c>
      <c r="R5934">
        <v>154812</v>
      </c>
    </row>
    <row r="5935" spans="1:18" x14ac:dyDescent="0.25">
      <c r="A5935" t="s">
        <v>453</v>
      </c>
      <c r="B5935" t="s">
        <v>454</v>
      </c>
      <c r="C5935" t="s">
        <v>85</v>
      </c>
      <c r="D5935">
        <v>22</v>
      </c>
      <c r="E5935" t="s">
        <v>86</v>
      </c>
      <c r="F5935" t="s">
        <v>87</v>
      </c>
      <c r="G5935" t="s">
        <v>88</v>
      </c>
      <c r="H5935" t="s">
        <v>89</v>
      </c>
      <c r="I5935" t="s">
        <v>220</v>
      </c>
      <c r="J5935" t="s">
        <v>91</v>
      </c>
      <c r="K5935" t="s">
        <v>221</v>
      </c>
      <c r="L5935">
        <v>0</v>
      </c>
      <c r="M5935">
        <v>268318</v>
      </c>
      <c r="N5935">
        <v>62658</v>
      </c>
      <c r="O5935">
        <v>16764</v>
      </c>
      <c r="P5935">
        <v>31487</v>
      </c>
      <c r="Q5935" t="s">
        <v>93</v>
      </c>
      <c r="R5935">
        <v>154812</v>
      </c>
    </row>
    <row r="5936" spans="1:18" x14ac:dyDescent="0.25">
      <c r="A5936" t="s">
        <v>453</v>
      </c>
      <c r="B5936" t="s">
        <v>454</v>
      </c>
      <c r="C5936" t="s">
        <v>85</v>
      </c>
      <c r="D5936">
        <v>22</v>
      </c>
      <c r="E5936" t="s">
        <v>86</v>
      </c>
      <c r="F5936" t="s">
        <v>87</v>
      </c>
      <c r="G5936" t="s">
        <v>88</v>
      </c>
      <c r="H5936" t="s">
        <v>89</v>
      </c>
      <c r="I5936" t="s">
        <v>222</v>
      </c>
      <c r="J5936" t="s">
        <v>91</v>
      </c>
      <c r="K5936" t="s">
        <v>223</v>
      </c>
      <c r="L5936">
        <v>750</v>
      </c>
      <c r="M5936">
        <v>268318</v>
      </c>
      <c r="N5936">
        <v>62658</v>
      </c>
      <c r="O5936">
        <v>16764</v>
      </c>
      <c r="P5936">
        <v>31487</v>
      </c>
      <c r="Q5936" t="s">
        <v>93</v>
      </c>
      <c r="R5936">
        <v>154812</v>
      </c>
    </row>
    <row r="5937" spans="1:18" x14ac:dyDescent="0.25">
      <c r="A5937" t="s">
        <v>453</v>
      </c>
      <c r="B5937" t="s">
        <v>454</v>
      </c>
      <c r="C5937" t="s">
        <v>85</v>
      </c>
      <c r="D5937">
        <v>22</v>
      </c>
      <c r="E5937" t="s">
        <v>86</v>
      </c>
      <c r="F5937" t="s">
        <v>87</v>
      </c>
      <c r="G5937" t="s">
        <v>88</v>
      </c>
      <c r="H5937" t="s">
        <v>89</v>
      </c>
      <c r="I5937" t="s">
        <v>224</v>
      </c>
      <c r="J5937" t="s">
        <v>91</v>
      </c>
      <c r="K5937" t="s">
        <v>225</v>
      </c>
      <c r="L5937">
        <v>2091</v>
      </c>
      <c r="M5937">
        <v>268318</v>
      </c>
      <c r="N5937">
        <v>62658</v>
      </c>
      <c r="O5937">
        <v>16764</v>
      </c>
      <c r="P5937">
        <v>31487</v>
      </c>
      <c r="Q5937" t="s">
        <v>93</v>
      </c>
      <c r="R5937">
        <v>154812</v>
      </c>
    </row>
    <row r="5938" spans="1:18" x14ac:dyDescent="0.25">
      <c r="A5938" t="s">
        <v>453</v>
      </c>
      <c r="B5938" t="s">
        <v>454</v>
      </c>
      <c r="C5938" t="s">
        <v>85</v>
      </c>
      <c r="D5938">
        <v>22</v>
      </c>
      <c r="E5938" t="s">
        <v>86</v>
      </c>
      <c r="F5938" t="s">
        <v>87</v>
      </c>
      <c r="G5938" t="s">
        <v>88</v>
      </c>
      <c r="H5938" t="s">
        <v>89</v>
      </c>
      <c r="I5938" t="s">
        <v>226</v>
      </c>
      <c r="J5938" t="s">
        <v>91</v>
      </c>
      <c r="K5938" t="s">
        <v>227</v>
      </c>
      <c r="L5938">
        <v>2200</v>
      </c>
      <c r="M5938">
        <v>268318</v>
      </c>
      <c r="N5938">
        <v>62658</v>
      </c>
      <c r="O5938">
        <v>16764</v>
      </c>
      <c r="P5938">
        <v>31487</v>
      </c>
      <c r="Q5938" t="s">
        <v>93</v>
      </c>
      <c r="R5938">
        <v>154812</v>
      </c>
    </row>
    <row r="5939" spans="1:18" x14ac:dyDescent="0.25">
      <c r="A5939" t="s">
        <v>453</v>
      </c>
      <c r="B5939" t="s">
        <v>454</v>
      </c>
      <c r="C5939" t="s">
        <v>85</v>
      </c>
      <c r="D5939">
        <v>22</v>
      </c>
      <c r="E5939" t="s">
        <v>86</v>
      </c>
      <c r="F5939" t="s">
        <v>87</v>
      </c>
      <c r="G5939" t="s">
        <v>88</v>
      </c>
      <c r="H5939" t="s">
        <v>89</v>
      </c>
      <c r="I5939" t="s">
        <v>228</v>
      </c>
      <c r="J5939" t="s">
        <v>91</v>
      </c>
      <c r="K5939" t="s">
        <v>229</v>
      </c>
      <c r="L5939">
        <v>0</v>
      </c>
      <c r="M5939">
        <v>268318</v>
      </c>
      <c r="N5939">
        <v>62658</v>
      </c>
      <c r="O5939">
        <v>16764</v>
      </c>
      <c r="P5939">
        <v>31487</v>
      </c>
      <c r="Q5939" t="s">
        <v>93</v>
      </c>
      <c r="R5939">
        <v>154812</v>
      </c>
    </row>
    <row r="5940" spans="1:18" x14ac:dyDescent="0.25">
      <c r="A5940" t="s">
        <v>453</v>
      </c>
      <c r="B5940" t="s">
        <v>454</v>
      </c>
      <c r="C5940" t="s">
        <v>85</v>
      </c>
      <c r="D5940">
        <v>22</v>
      </c>
      <c r="E5940" t="s">
        <v>86</v>
      </c>
      <c r="F5940" t="s">
        <v>87</v>
      </c>
      <c r="G5940" t="s">
        <v>88</v>
      </c>
      <c r="H5940" t="s">
        <v>89</v>
      </c>
      <c r="I5940" t="s">
        <v>230</v>
      </c>
      <c r="J5940" t="s">
        <v>91</v>
      </c>
      <c r="K5940" t="s">
        <v>231</v>
      </c>
      <c r="L5940">
        <v>475</v>
      </c>
      <c r="M5940">
        <v>268318</v>
      </c>
      <c r="N5940">
        <v>62658</v>
      </c>
      <c r="O5940">
        <v>16764</v>
      </c>
      <c r="P5940">
        <v>31487</v>
      </c>
      <c r="Q5940" t="s">
        <v>93</v>
      </c>
      <c r="R5940">
        <v>154812</v>
      </c>
    </row>
    <row r="5941" spans="1:18" x14ac:dyDescent="0.25">
      <c r="A5941" t="s">
        <v>453</v>
      </c>
      <c r="B5941" t="s">
        <v>454</v>
      </c>
      <c r="C5941" t="s">
        <v>85</v>
      </c>
      <c r="D5941">
        <v>22</v>
      </c>
      <c r="E5941" t="s">
        <v>86</v>
      </c>
      <c r="F5941" t="s">
        <v>87</v>
      </c>
      <c r="G5941" t="s">
        <v>88</v>
      </c>
      <c r="H5941" t="s">
        <v>89</v>
      </c>
      <c r="I5941" t="s">
        <v>232</v>
      </c>
      <c r="J5941" t="s">
        <v>91</v>
      </c>
      <c r="K5941" t="s">
        <v>233</v>
      </c>
      <c r="L5941">
        <v>10590</v>
      </c>
      <c r="M5941">
        <v>268318</v>
      </c>
      <c r="N5941">
        <v>62658</v>
      </c>
      <c r="O5941">
        <v>16764</v>
      </c>
      <c r="P5941">
        <v>31487</v>
      </c>
      <c r="Q5941" t="s">
        <v>93</v>
      </c>
      <c r="R5941">
        <v>154812</v>
      </c>
    </row>
    <row r="5942" spans="1:18" x14ac:dyDescent="0.25">
      <c r="A5942" t="s">
        <v>453</v>
      </c>
      <c r="B5942" t="s">
        <v>454</v>
      </c>
      <c r="C5942" t="s">
        <v>85</v>
      </c>
      <c r="D5942">
        <v>22</v>
      </c>
      <c r="E5942" t="s">
        <v>86</v>
      </c>
      <c r="F5942" t="s">
        <v>87</v>
      </c>
      <c r="G5942" t="s">
        <v>88</v>
      </c>
      <c r="H5942" t="s">
        <v>89</v>
      </c>
      <c r="I5942" t="s">
        <v>234</v>
      </c>
      <c r="J5942" t="s">
        <v>91</v>
      </c>
      <c r="K5942" t="s">
        <v>235</v>
      </c>
      <c r="L5942">
        <v>0</v>
      </c>
      <c r="M5942">
        <v>268318</v>
      </c>
      <c r="N5942">
        <v>62658</v>
      </c>
      <c r="O5942">
        <v>16764</v>
      </c>
      <c r="P5942">
        <v>31487</v>
      </c>
      <c r="Q5942" t="s">
        <v>93</v>
      </c>
      <c r="R5942">
        <v>154812</v>
      </c>
    </row>
    <row r="5943" spans="1:18" x14ac:dyDescent="0.25">
      <c r="A5943" t="s">
        <v>453</v>
      </c>
      <c r="B5943" t="s">
        <v>454</v>
      </c>
      <c r="C5943" t="s">
        <v>85</v>
      </c>
      <c r="D5943">
        <v>22</v>
      </c>
      <c r="E5943" t="s">
        <v>86</v>
      </c>
      <c r="F5943" t="s">
        <v>87</v>
      </c>
      <c r="G5943" t="s">
        <v>88</v>
      </c>
      <c r="H5943" t="s">
        <v>89</v>
      </c>
      <c r="I5943" t="s">
        <v>236</v>
      </c>
      <c r="J5943" t="s">
        <v>91</v>
      </c>
      <c r="K5943" t="s">
        <v>237</v>
      </c>
      <c r="L5943">
        <v>0</v>
      </c>
      <c r="M5943">
        <v>268318</v>
      </c>
      <c r="N5943">
        <v>62658</v>
      </c>
      <c r="O5943">
        <v>16764</v>
      </c>
      <c r="P5943">
        <v>31487</v>
      </c>
      <c r="Q5943" t="s">
        <v>93</v>
      </c>
      <c r="R5943">
        <v>154812</v>
      </c>
    </row>
    <row r="5944" spans="1:18" x14ac:dyDescent="0.25">
      <c r="A5944" t="s">
        <v>453</v>
      </c>
      <c r="B5944" t="s">
        <v>454</v>
      </c>
      <c r="C5944" t="s">
        <v>85</v>
      </c>
      <c r="D5944">
        <v>22</v>
      </c>
      <c r="E5944" t="s">
        <v>86</v>
      </c>
      <c r="F5944" t="s">
        <v>87</v>
      </c>
      <c r="G5944" t="s">
        <v>88</v>
      </c>
      <c r="H5944" t="s">
        <v>89</v>
      </c>
      <c r="I5944" t="s">
        <v>128</v>
      </c>
      <c r="J5944" t="s">
        <v>91</v>
      </c>
      <c r="K5944" t="s">
        <v>129</v>
      </c>
      <c r="L5944">
        <v>-9518</v>
      </c>
      <c r="M5944">
        <v>268318</v>
      </c>
      <c r="N5944">
        <v>62658</v>
      </c>
      <c r="O5944">
        <v>16764</v>
      </c>
      <c r="P5944">
        <v>31487</v>
      </c>
      <c r="Q5944" t="s">
        <v>93</v>
      </c>
      <c r="R5944">
        <v>154812</v>
      </c>
    </row>
    <row r="5945" spans="1:18" x14ac:dyDescent="0.25">
      <c r="A5945" t="s">
        <v>453</v>
      </c>
      <c r="B5945" t="s">
        <v>454</v>
      </c>
      <c r="C5945" t="s">
        <v>85</v>
      </c>
      <c r="D5945">
        <v>22</v>
      </c>
      <c r="E5945" t="s">
        <v>86</v>
      </c>
      <c r="F5945" t="s">
        <v>87</v>
      </c>
      <c r="G5945" t="s">
        <v>88</v>
      </c>
      <c r="H5945" t="s">
        <v>89</v>
      </c>
      <c r="I5945" t="s">
        <v>130</v>
      </c>
      <c r="J5945" t="s">
        <v>91</v>
      </c>
      <c r="K5945" t="s">
        <v>131</v>
      </c>
      <c r="L5945">
        <v>4788</v>
      </c>
      <c r="M5945">
        <v>268318</v>
      </c>
      <c r="N5945">
        <v>62658</v>
      </c>
      <c r="O5945">
        <v>16764</v>
      </c>
      <c r="P5945">
        <v>31487</v>
      </c>
      <c r="Q5945" t="s">
        <v>93</v>
      </c>
      <c r="R5945">
        <v>154812</v>
      </c>
    </row>
    <row r="5946" spans="1:18" x14ac:dyDescent="0.25">
      <c r="A5946" t="s">
        <v>453</v>
      </c>
      <c r="B5946" t="s">
        <v>454</v>
      </c>
      <c r="C5946" t="s">
        <v>85</v>
      </c>
      <c r="D5946">
        <v>22</v>
      </c>
      <c r="E5946" t="s">
        <v>86</v>
      </c>
      <c r="F5946" t="s">
        <v>87</v>
      </c>
      <c r="G5946" t="s">
        <v>88</v>
      </c>
      <c r="H5946" t="s">
        <v>89</v>
      </c>
      <c r="I5946" t="s">
        <v>194</v>
      </c>
      <c r="J5946" t="s">
        <v>91</v>
      </c>
      <c r="K5946" t="s">
        <v>195</v>
      </c>
      <c r="L5946">
        <v>2956</v>
      </c>
      <c r="M5946">
        <v>268318</v>
      </c>
      <c r="N5946">
        <v>62658</v>
      </c>
      <c r="O5946">
        <v>16764</v>
      </c>
      <c r="P5946">
        <v>31487</v>
      </c>
      <c r="Q5946" t="s">
        <v>93</v>
      </c>
      <c r="R5946">
        <v>154812</v>
      </c>
    </row>
    <row r="5947" spans="1:18" x14ac:dyDescent="0.25">
      <c r="A5947" t="s">
        <v>453</v>
      </c>
      <c r="B5947" t="s">
        <v>454</v>
      </c>
      <c r="C5947" t="s">
        <v>85</v>
      </c>
      <c r="D5947">
        <v>22</v>
      </c>
      <c r="E5947" t="s">
        <v>86</v>
      </c>
      <c r="F5947" t="s">
        <v>87</v>
      </c>
      <c r="G5947" t="s">
        <v>88</v>
      </c>
      <c r="H5947" t="s">
        <v>89</v>
      </c>
      <c r="I5947" t="s">
        <v>194</v>
      </c>
      <c r="J5947" t="s">
        <v>91</v>
      </c>
      <c r="K5947" t="s">
        <v>195</v>
      </c>
      <c r="L5947">
        <v>1255</v>
      </c>
      <c r="M5947">
        <v>268318</v>
      </c>
      <c r="N5947">
        <v>62658</v>
      </c>
      <c r="O5947">
        <v>16764</v>
      </c>
      <c r="P5947">
        <v>31487</v>
      </c>
      <c r="Q5947" t="s">
        <v>93</v>
      </c>
      <c r="R5947">
        <v>154812</v>
      </c>
    </row>
    <row r="5948" spans="1:18" x14ac:dyDescent="0.25">
      <c r="A5948" t="s">
        <v>453</v>
      </c>
      <c r="B5948" t="s">
        <v>454</v>
      </c>
      <c r="C5948" t="s">
        <v>85</v>
      </c>
      <c r="D5948">
        <v>22</v>
      </c>
      <c r="E5948" t="s">
        <v>86</v>
      </c>
      <c r="F5948" t="s">
        <v>87</v>
      </c>
      <c r="G5948" t="s">
        <v>88</v>
      </c>
      <c r="H5948" t="s">
        <v>89</v>
      </c>
      <c r="I5948" t="s">
        <v>130</v>
      </c>
      <c r="J5948" t="s">
        <v>91</v>
      </c>
      <c r="K5948" t="s">
        <v>131</v>
      </c>
      <c r="L5948">
        <v>960</v>
      </c>
      <c r="M5948">
        <v>268318</v>
      </c>
      <c r="N5948">
        <v>62658</v>
      </c>
      <c r="O5948">
        <v>16764</v>
      </c>
      <c r="P5948">
        <v>31487</v>
      </c>
      <c r="Q5948" t="s">
        <v>93</v>
      </c>
      <c r="R5948">
        <v>154812</v>
      </c>
    </row>
    <row r="5949" spans="1:18" x14ac:dyDescent="0.25">
      <c r="A5949" t="s">
        <v>453</v>
      </c>
      <c r="B5949" t="s">
        <v>454</v>
      </c>
      <c r="C5949" t="s">
        <v>85</v>
      </c>
      <c r="D5949">
        <v>22</v>
      </c>
      <c r="E5949" t="s">
        <v>86</v>
      </c>
      <c r="F5949" t="s">
        <v>87</v>
      </c>
      <c r="G5949" t="s">
        <v>88</v>
      </c>
      <c r="H5949" t="s">
        <v>89</v>
      </c>
      <c r="I5949" t="s">
        <v>194</v>
      </c>
      <c r="J5949" t="s">
        <v>91</v>
      </c>
      <c r="K5949" t="s">
        <v>195</v>
      </c>
      <c r="L5949">
        <v>1614</v>
      </c>
      <c r="M5949">
        <v>268318</v>
      </c>
      <c r="N5949">
        <v>62658</v>
      </c>
      <c r="O5949">
        <v>16764</v>
      </c>
      <c r="P5949">
        <v>31487</v>
      </c>
      <c r="Q5949" t="s">
        <v>93</v>
      </c>
      <c r="R5949">
        <v>154812</v>
      </c>
    </row>
    <row r="5950" spans="1:18" x14ac:dyDescent="0.25">
      <c r="A5950" t="s">
        <v>453</v>
      </c>
      <c r="B5950" t="s">
        <v>454</v>
      </c>
      <c r="C5950" t="s">
        <v>85</v>
      </c>
      <c r="D5950">
        <v>22</v>
      </c>
      <c r="E5950" t="s">
        <v>86</v>
      </c>
      <c r="F5950" t="s">
        <v>87</v>
      </c>
      <c r="G5950" t="s">
        <v>88</v>
      </c>
      <c r="H5950" t="s">
        <v>89</v>
      </c>
      <c r="I5950" t="s">
        <v>192</v>
      </c>
      <c r="J5950" t="s">
        <v>91</v>
      </c>
      <c r="K5950" t="s">
        <v>193</v>
      </c>
      <c r="L5950">
        <v>436</v>
      </c>
      <c r="M5950">
        <v>268318</v>
      </c>
      <c r="N5950">
        <v>62658</v>
      </c>
      <c r="O5950">
        <v>16764</v>
      </c>
      <c r="P5950">
        <v>31487</v>
      </c>
      <c r="Q5950" t="s">
        <v>93</v>
      </c>
      <c r="R5950">
        <v>154812</v>
      </c>
    </row>
    <row r="5951" spans="1:18" x14ac:dyDescent="0.25">
      <c r="A5951" t="s">
        <v>453</v>
      </c>
      <c r="B5951" t="s">
        <v>454</v>
      </c>
      <c r="C5951" t="s">
        <v>85</v>
      </c>
      <c r="D5951">
        <v>22</v>
      </c>
      <c r="E5951" t="s">
        <v>86</v>
      </c>
      <c r="F5951" t="s">
        <v>87</v>
      </c>
      <c r="G5951" t="s">
        <v>88</v>
      </c>
      <c r="H5951" t="s">
        <v>89</v>
      </c>
      <c r="I5951" t="s">
        <v>196</v>
      </c>
      <c r="J5951" t="s">
        <v>91</v>
      </c>
      <c r="K5951" t="s">
        <v>197</v>
      </c>
      <c r="L5951">
        <v>7421</v>
      </c>
      <c r="M5951">
        <v>268318</v>
      </c>
      <c r="N5951">
        <v>62658</v>
      </c>
      <c r="O5951">
        <v>16764</v>
      </c>
      <c r="P5951">
        <v>31487</v>
      </c>
      <c r="Q5951" t="s">
        <v>93</v>
      </c>
      <c r="R5951">
        <v>154812</v>
      </c>
    </row>
    <row r="5952" spans="1:18" x14ac:dyDescent="0.25">
      <c r="A5952" t="s">
        <v>453</v>
      </c>
      <c r="B5952" t="s">
        <v>454</v>
      </c>
      <c r="C5952" t="s">
        <v>85</v>
      </c>
      <c r="D5952">
        <v>22</v>
      </c>
      <c r="E5952" t="s">
        <v>86</v>
      </c>
      <c r="F5952" t="s">
        <v>87</v>
      </c>
      <c r="G5952" t="s">
        <v>88</v>
      </c>
      <c r="H5952" t="s">
        <v>89</v>
      </c>
      <c r="I5952" t="s">
        <v>196</v>
      </c>
      <c r="J5952" t="s">
        <v>91</v>
      </c>
      <c r="K5952" t="s">
        <v>197</v>
      </c>
      <c r="L5952">
        <v>5042</v>
      </c>
      <c r="M5952">
        <v>268318</v>
      </c>
      <c r="N5952">
        <v>62658</v>
      </c>
      <c r="O5952">
        <v>16764</v>
      </c>
      <c r="P5952">
        <v>31487</v>
      </c>
      <c r="Q5952" t="s">
        <v>93</v>
      </c>
      <c r="R5952">
        <v>154812</v>
      </c>
    </row>
    <row r="5953" spans="1:18" x14ac:dyDescent="0.25">
      <c r="A5953" t="s">
        <v>453</v>
      </c>
      <c r="B5953" t="s">
        <v>454</v>
      </c>
      <c r="C5953" t="s">
        <v>85</v>
      </c>
      <c r="D5953">
        <v>22</v>
      </c>
      <c r="E5953" t="s">
        <v>86</v>
      </c>
      <c r="F5953" t="s">
        <v>87</v>
      </c>
      <c r="G5953" t="s">
        <v>88</v>
      </c>
      <c r="H5953" t="s">
        <v>89</v>
      </c>
      <c r="I5953" t="s">
        <v>208</v>
      </c>
      <c r="J5953" t="s">
        <v>91</v>
      </c>
      <c r="K5953" t="s">
        <v>209</v>
      </c>
      <c r="L5953">
        <v>817</v>
      </c>
      <c r="M5953">
        <v>268318</v>
      </c>
      <c r="N5953">
        <v>62658</v>
      </c>
      <c r="O5953">
        <v>16764</v>
      </c>
      <c r="P5953">
        <v>31487</v>
      </c>
      <c r="Q5953" t="s">
        <v>93</v>
      </c>
      <c r="R5953">
        <v>154812</v>
      </c>
    </row>
    <row r="5954" spans="1:18" x14ac:dyDescent="0.25">
      <c r="A5954" t="s">
        <v>453</v>
      </c>
      <c r="B5954" t="s">
        <v>454</v>
      </c>
      <c r="C5954" t="s">
        <v>85</v>
      </c>
      <c r="D5954">
        <v>22</v>
      </c>
      <c r="E5954" t="s">
        <v>86</v>
      </c>
      <c r="F5954" t="s">
        <v>87</v>
      </c>
      <c r="G5954" t="s">
        <v>88</v>
      </c>
      <c r="H5954" t="s">
        <v>89</v>
      </c>
      <c r="I5954" t="s">
        <v>208</v>
      </c>
      <c r="J5954" t="s">
        <v>91</v>
      </c>
      <c r="K5954" t="s">
        <v>209</v>
      </c>
      <c r="L5954">
        <v>360</v>
      </c>
      <c r="M5954">
        <v>268318</v>
      </c>
      <c r="N5954">
        <v>62658</v>
      </c>
      <c r="O5954">
        <v>16764</v>
      </c>
      <c r="P5954">
        <v>31487</v>
      </c>
      <c r="Q5954" t="s">
        <v>93</v>
      </c>
      <c r="R5954">
        <v>154812</v>
      </c>
    </row>
    <row r="5955" spans="1:18" x14ac:dyDescent="0.25">
      <c r="A5955" t="s">
        <v>453</v>
      </c>
      <c r="B5955" t="s">
        <v>454</v>
      </c>
      <c r="C5955" t="s">
        <v>85</v>
      </c>
      <c r="D5955">
        <v>22</v>
      </c>
      <c r="E5955" t="s">
        <v>86</v>
      </c>
      <c r="F5955" t="s">
        <v>87</v>
      </c>
      <c r="G5955" t="s">
        <v>88</v>
      </c>
      <c r="H5955" t="s">
        <v>89</v>
      </c>
      <c r="I5955" t="s">
        <v>200</v>
      </c>
      <c r="J5955" t="s">
        <v>91</v>
      </c>
      <c r="K5955" t="s">
        <v>201</v>
      </c>
      <c r="L5955">
        <v>4409</v>
      </c>
      <c r="M5955">
        <v>268318</v>
      </c>
      <c r="N5955">
        <v>62658</v>
      </c>
      <c r="O5955">
        <v>16764</v>
      </c>
      <c r="P5955">
        <v>31487</v>
      </c>
      <c r="Q5955" t="s">
        <v>93</v>
      </c>
      <c r="R5955">
        <v>154812</v>
      </c>
    </row>
    <row r="5956" spans="1:18" x14ac:dyDescent="0.25">
      <c r="A5956" t="s">
        <v>453</v>
      </c>
      <c r="B5956" t="s">
        <v>454</v>
      </c>
      <c r="C5956" t="s">
        <v>85</v>
      </c>
      <c r="D5956">
        <v>22</v>
      </c>
      <c r="E5956" t="s">
        <v>86</v>
      </c>
      <c r="F5956" t="s">
        <v>87</v>
      </c>
      <c r="G5956" t="s">
        <v>88</v>
      </c>
      <c r="H5956" t="s">
        <v>89</v>
      </c>
      <c r="I5956" t="s">
        <v>200</v>
      </c>
      <c r="J5956" t="s">
        <v>91</v>
      </c>
      <c r="K5956" t="s">
        <v>201</v>
      </c>
      <c r="L5956">
        <v>776</v>
      </c>
      <c r="M5956">
        <v>268318</v>
      </c>
      <c r="N5956">
        <v>62658</v>
      </c>
      <c r="O5956">
        <v>16764</v>
      </c>
      <c r="P5956">
        <v>31487</v>
      </c>
      <c r="Q5956" t="s">
        <v>93</v>
      </c>
      <c r="R5956">
        <v>154812</v>
      </c>
    </row>
    <row r="5957" spans="1:18" x14ac:dyDescent="0.25">
      <c r="A5957" t="s">
        <v>453</v>
      </c>
      <c r="B5957" t="s">
        <v>454</v>
      </c>
      <c r="C5957" t="s">
        <v>85</v>
      </c>
      <c r="D5957">
        <v>22</v>
      </c>
      <c r="E5957" t="s">
        <v>86</v>
      </c>
      <c r="F5957" t="s">
        <v>87</v>
      </c>
      <c r="G5957" t="s">
        <v>88</v>
      </c>
      <c r="H5957" t="s">
        <v>89</v>
      </c>
      <c r="I5957" t="s">
        <v>208</v>
      </c>
      <c r="J5957" t="s">
        <v>91</v>
      </c>
      <c r="K5957" t="s">
        <v>209</v>
      </c>
      <c r="L5957">
        <v>1</v>
      </c>
      <c r="M5957">
        <v>268318</v>
      </c>
      <c r="N5957">
        <v>62658</v>
      </c>
      <c r="O5957">
        <v>16764</v>
      </c>
      <c r="P5957">
        <v>31487</v>
      </c>
      <c r="Q5957" t="s">
        <v>93</v>
      </c>
      <c r="R5957">
        <v>154812</v>
      </c>
    </row>
    <row r="5958" spans="1:18" x14ac:dyDescent="0.25">
      <c r="A5958" t="s">
        <v>453</v>
      </c>
      <c r="B5958" t="s">
        <v>454</v>
      </c>
      <c r="C5958" t="s">
        <v>85</v>
      </c>
      <c r="D5958">
        <v>22</v>
      </c>
      <c r="E5958" t="s">
        <v>86</v>
      </c>
      <c r="F5958" t="s">
        <v>87</v>
      </c>
      <c r="G5958" t="s">
        <v>88</v>
      </c>
      <c r="H5958" t="s">
        <v>89</v>
      </c>
      <c r="I5958" t="s">
        <v>216</v>
      </c>
      <c r="J5958" t="s">
        <v>91</v>
      </c>
      <c r="K5958" t="s">
        <v>217</v>
      </c>
      <c r="L5958">
        <v>2200</v>
      </c>
      <c r="M5958">
        <v>268318</v>
      </c>
      <c r="N5958">
        <v>62658</v>
      </c>
      <c r="O5958">
        <v>16764</v>
      </c>
      <c r="P5958">
        <v>31487</v>
      </c>
      <c r="Q5958" t="s">
        <v>93</v>
      </c>
      <c r="R5958">
        <v>154812</v>
      </c>
    </row>
    <row r="5959" spans="1:18" x14ac:dyDescent="0.25">
      <c r="A5959" t="s">
        <v>453</v>
      </c>
      <c r="B5959" t="s">
        <v>454</v>
      </c>
      <c r="C5959" t="s">
        <v>85</v>
      </c>
      <c r="D5959">
        <v>22</v>
      </c>
      <c r="E5959" t="s">
        <v>86</v>
      </c>
      <c r="F5959" t="s">
        <v>87</v>
      </c>
      <c r="G5959" t="s">
        <v>88</v>
      </c>
      <c r="H5959" t="s">
        <v>89</v>
      </c>
      <c r="I5959" t="s">
        <v>208</v>
      </c>
      <c r="J5959" t="s">
        <v>91</v>
      </c>
      <c r="K5959" t="s">
        <v>209</v>
      </c>
      <c r="L5959">
        <v>2750</v>
      </c>
      <c r="M5959">
        <v>268318</v>
      </c>
      <c r="N5959">
        <v>62658</v>
      </c>
      <c r="O5959">
        <v>16764</v>
      </c>
      <c r="P5959">
        <v>31487</v>
      </c>
      <c r="Q5959" t="s">
        <v>93</v>
      </c>
      <c r="R5959">
        <v>154812</v>
      </c>
    </row>
    <row r="5960" spans="1:18" x14ac:dyDescent="0.25">
      <c r="A5960" t="s">
        <v>453</v>
      </c>
      <c r="B5960" t="s">
        <v>454</v>
      </c>
      <c r="C5960" t="s">
        <v>85</v>
      </c>
      <c r="D5960">
        <v>22</v>
      </c>
      <c r="E5960" t="s">
        <v>86</v>
      </c>
      <c r="F5960" t="s">
        <v>87</v>
      </c>
      <c r="G5960" t="s">
        <v>88</v>
      </c>
      <c r="H5960" t="s">
        <v>89</v>
      </c>
      <c r="I5960" t="s">
        <v>208</v>
      </c>
      <c r="J5960" t="s">
        <v>91</v>
      </c>
      <c r="K5960" t="s">
        <v>209</v>
      </c>
      <c r="L5960">
        <v>136</v>
      </c>
      <c r="M5960">
        <v>268318</v>
      </c>
      <c r="N5960">
        <v>62658</v>
      </c>
      <c r="O5960">
        <v>16764</v>
      </c>
      <c r="P5960">
        <v>31487</v>
      </c>
      <c r="Q5960" t="s">
        <v>93</v>
      </c>
      <c r="R5960">
        <v>154812</v>
      </c>
    </row>
    <row r="5961" spans="1:18" x14ac:dyDescent="0.25">
      <c r="A5961" t="s">
        <v>453</v>
      </c>
      <c r="B5961" t="s">
        <v>454</v>
      </c>
      <c r="C5961" t="s">
        <v>85</v>
      </c>
      <c r="D5961">
        <v>22</v>
      </c>
      <c r="E5961" t="s">
        <v>86</v>
      </c>
      <c r="F5961" t="s">
        <v>87</v>
      </c>
      <c r="G5961" t="s">
        <v>88</v>
      </c>
      <c r="H5961" t="s">
        <v>89</v>
      </c>
      <c r="I5961" t="s">
        <v>208</v>
      </c>
      <c r="J5961" t="s">
        <v>91</v>
      </c>
      <c r="K5961" t="s">
        <v>209</v>
      </c>
      <c r="L5961">
        <v>458</v>
      </c>
      <c r="M5961">
        <v>268318</v>
      </c>
      <c r="N5961">
        <v>62658</v>
      </c>
      <c r="O5961">
        <v>16764</v>
      </c>
      <c r="P5961">
        <v>31487</v>
      </c>
      <c r="Q5961" t="s">
        <v>93</v>
      </c>
      <c r="R5961">
        <v>154812</v>
      </c>
    </row>
    <row r="5962" spans="1:18" x14ac:dyDescent="0.25">
      <c r="A5962" t="s">
        <v>453</v>
      </c>
      <c r="B5962" t="s">
        <v>454</v>
      </c>
      <c r="C5962" t="s">
        <v>85</v>
      </c>
      <c r="D5962">
        <v>22</v>
      </c>
      <c r="E5962" t="s">
        <v>86</v>
      </c>
      <c r="F5962" t="s">
        <v>87</v>
      </c>
      <c r="G5962" t="s">
        <v>88</v>
      </c>
      <c r="H5962" t="s">
        <v>89</v>
      </c>
      <c r="I5962" t="s">
        <v>208</v>
      </c>
      <c r="J5962" t="s">
        <v>91</v>
      </c>
      <c r="K5962" t="s">
        <v>209</v>
      </c>
      <c r="L5962">
        <v>1682</v>
      </c>
      <c r="M5962">
        <v>268318</v>
      </c>
      <c r="N5962">
        <v>62658</v>
      </c>
      <c r="O5962">
        <v>16764</v>
      </c>
      <c r="P5962">
        <v>31487</v>
      </c>
      <c r="Q5962" t="s">
        <v>93</v>
      </c>
      <c r="R5962">
        <v>154812</v>
      </c>
    </row>
    <row r="5963" spans="1:18" x14ac:dyDescent="0.25">
      <c r="A5963" t="s">
        <v>453</v>
      </c>
      <c r="B5963" t="s">
        <v>454</v>
      </c>
      <c r="C5963" t="s">
        <v>85</v>
      </c>
      <c r="D5963">
        <v>22</v>
      </c>
      <c r="E5963" t="s">
        <v>86</v>
      </c>
      <c r="F5963" t="s">
        <v>87</v>
      </c>
      <c r="G5963" t="s">
        <v>88</v>
      </c>
      <c r="H5963" t="s">
        <v>89</v>
      </c>
      <c r="I5963" t="s">
        <v>190</v>
      </c>
      <c r="J5963" t="s">
        <v>91</v>
      </c>
      <c r="K5963" t="s">
        <v>191</v>
      </c>
      <c r="L5963">
        <v>1870</v>
      </c>
      <c r="M5963">
        <v>268318</v>
      </c>
      <c r="N5963">
        <v>62658</v>
      </c>
      <c r="O5963">
        <v>16764</v>
      </c>
      <c r="P5963">
        <v>31487</v>
      </c>
      <c r="Q5963" t="s">
        <v>93</v>
      </c>
      <c r="R5963">
        <v>154812</v>
      </c>
    </row>
    <row r="5964" spans="1:18" x14ac:dyDescent="0.25">
      <c r="A5964" t="s">
        <v>453</v>
      </c>
      <c r="B5964" t="s">
        <v>454</v>
      </c>
      <c r="C5964" t="s">
        <v>85</v>
      </c>
      <c r="D5964">
        <v>22</v>
      </c>
      <c r="E5964" t="s">
        <v>86</v>
      </c>
      <c r="F5964" t="s">
        <v>87</v>
      </c>
      <c r="G5964" t="s">
        <v>88</v>
      </c>
      <c r="H5964" t="s">
        <v>89</v>
      </c>
      <c r="I5964" t="s">
        <v>208</v>
      </c>
      <c r="J5964" t="s">
        <v>91</v>
      </c>
      <c r="K5964" t="s">
        <v>209</v>
      </c>
      <c r="L5964">
        <v>185</v>
      </c>
      <c r="M5964">
        <v>268318</v>
      </c>
      <c r="N5964">
        <v>62658</v>
      </c>
      <c r="O5964">
        <v>16764</v>
      </c>
      <c r="P5964">
        <v>31487</v>
      </c>
      <c r="Q5964" t="s">
        <v>93</v>
      </c>
      <c r="R5964">
        <v>154812</v>
      </c>
    </row>
    <row r="5965" spans="1:18" x14ac:dyDescent="0.25">
      <c r="A5965" t="s">
        <v>453</v>
      </c>
      <c r="B5965" t="s">
        <v>454</v>
      </c>
      <c r="C5965" t="s">
        <v>85</v>
      </c>
      <c r="D5965">
        <v>22</v>
      </c>
      <c r="E5965" t="s">
        <v>86</v>
      </c>
      <c r="F5965" t="s">
        <v>87</v>
      </c>
      <c r="G5965" t="s">
        <v>88</v>
      </c>
      <c r="H5965" t="s">
        <v>89</v>
      </c>
      <c r="I5965" t="s">
        <v>208</v>
      </c>
      <c r="J5965" t="s">
        <v>91</v>
      </c>
      <c r="K5965" t="s">
        <v>209</v>
      </c>
      <c r="L5965">
        <v>49</v>
      </c>
      <c r="M5965">
        <v>268318</v>
      </c>
      <c r="N5965">
        <v>62658</v>
      </c>
      <c r="O5965">
        <v>16764</v>
      </c>
      <c r="P5965">
        <v>31487</v>
      </c>
      <c r="Q5965" t="s">
        <v>93</v>
      </c>
      <c r="R5965">
        <v>154812</v>
      </c>
    </row>
    <row r="5966" spans="1:18" x14ac:dyDescent="0.25">
      <c r="A5966" t="s">
        <v>453</v>
      </c>
      <c r="B5966" t="s">
        <v>454</v>
      </c>
      <c r="C5966" t="s">
        <v>85</v>
      </c>
      <c r="D5966">
        <v>22</v>
      </c>
      <c r="E5966" t="s">
        <v>86</v>
      </c>
      <c r="F5966" t="s">
        <v>87</v>
      </c>
      <c r="G5966" t="s">
        <v>88</v>
      </c>
      <c r="H5966" t="s">
        <v>89</v>
      </c>
      <c r="I5966" t="s">
        <v>208</v>
      </c>
      <c r="J5966" t="s">
        <v>91</v>
      </c>
      <c r="K5966" t="s">
        <v>209</v>
      </c>
      <c r="L5966">
        <v>72</v>
      </c>
      <c r="M5966">
        <v>268318</v>
      </c>
      <c r="N5966">
        <v>62658</v>
      </c>
      <c r="O5966">
        <v>16764</v>
      </c>
      <c r="P5966">
        <v>31487</v>
      </c>
      <c r="Q5966" t="s">
        <v>93</v>
      </c>
      <c r="R5966">
        <v>154812</v>
      </c>
    </row>
    <row r="5967" spans="1:18" x14ac:dyDescent="0.25">
      <c r="A5967" t="s">
        <v>453</v>
      </c>
      <c r="B5967" t="s">
        <v>454</v>
      </c>
      <c r="C5967" t="s">
        <v>85</v>
      </c>
      <c r="D5967">
        <v>22</v>
      </c>
      <c r="E5967" t="s">
        <v>86</v>
      </c>
      <c r="F5967" t="s">
        <v>87</v>
      </c>
      <c r="G5967" t="s">
        <v>88</v>
      </c>
      <c r="H5967" t="s">
        <v>89</v>
      </c>
      <c r="I5967" t="s">
        <v>208</v>
      </c>
      <c r="J5967" t="s">
        <v>91</v>
      </c>
      <c r="K5967" t="s">
        <v>209</v>
      </c>
      <c r="L5967">
        <v>198</v>
      </c>
      <c r="M5967">
        <v>268318</v>
      </c>
      <c r="N5967">
        <v>62658</v>
      </c>
      <c r="O5967">
        <v>16764</v>
      </c>
      <c r="P5967">
        <v>31487</v>
      </c>
      <c r="Q5967" t="s">
        <v>93</v>
      </c>
      <c r="R5967">
        <v>154812</v>
      </c>
    </row>
    <row r="5968" spans="1:18" x14ac:dyDescent="0.25">
      <c r="A5968" t="s">
        <v>453</v>
      </c>
      <c r="B5968" t="s">
        <v>454</v>
      </c>
      <c r="C5968" t="s">
        <v>85</v>
      </c>
      <c r="D5968">
        <v>22</v>
      </c>
      <c r="E5968" t="s">
        <v>86</v>
      </c>
      <c r="F5968" t="s">
        <v>87</v>
      </c>
      <c r="G5968" t="s">
        <v>88</v>
      </c>
      <c r="H5968" t="s">
        <v>89</v>
      </c>
      <c r="I5968" t="s">
        <v>212</v>
      </c>
      <c r="J5968" t="s">
        <v>91</v>
      </c>
      <c r="K5968" t="s">
        <v>213</v>
      </c>
      <c r="L5968">
        <v>1534</v>
      </c>
      <c r="M5968">
        <v>268318</v>
      </c>
      <c r="N5968">
        <v>62658</v>
      </c>
      <c r="O5968">
        <v>16764</v>
      </c>
      <c r="P5968">
        <v>31487</v>
      </c>
      <c r="Q5968" t="s">
        <v>93</v>
      </c>
      <c r="R5968">
        <v>154812</v>
      </c>
    </row>
    <row r="5969" spans="1:18" x14ac:dyDescent="0.25">
      <c r="A5969" t="s">
        <v>453</v>
      </c>
      <c r="B5969" t="s">
        <v>454</v>
      </c>
      <c r="C5969" t="s">
        <v>85</v>
      </c>
      <c r="D5969">
        <v>22</v>
      </c>
      <c r="E5969" t="s">
        <v>86</v>
      </c>
      <c r="F5969" t="s">
        <v>87</v>
      </c>
      <c r="G5969" t="s">
        <v>88</v>
      </c>
      <c r="H5969" t="s">
        <v>89</v>
      </c>
      <c r="I5969" t="s">
        <v>136</v>
      </c>
      <c r="J5969" t="s">
        <v>91</v>
      </c>
      <c r="K5969" t="s">
        <v>137</v>
      </c>
      <c r="L5969">
        <v>54</v>
      </c>
      <c r="M5969">
        <v>268318</v>
      </c>
      <c r="N5969">
        <v>62658</v>
      </c>
      <c r="O5969">
        <v>16764</v>
      </c>
      <c r="P5969">
        <v>31487</v>
      </c>
      <c r="Q5969" t="s">
        <v>93</v>
      </c>
      <c r="R5969">
        <v>154812</v>
      </c>
    </row>
    <row r="5970" spans="1:18" x14ac:dyDescent="0.25">
      <c r="A5970" t="s">
        <v>453</v>
      </c>
      <c r="B5970" t="s">
        <v>454</v>
      </c>
      <c r="C5970" t="s">
        <v>85</v>
      </c>
      <c r="D5970">
        <v>22</v>
      </c>
      <c r="E5970" t="s">
        <v>86</v>
      </c>
      <c r="F5970" t="s">
        <v>87</v>
      </c>
      <c r="G5970" t="s">
        <v>88</v>
      </c>
      <c r="H5970" t="s">
        <v>89</v>
      </c>
      <c r="I5970" t="s">
        <v>136</v>
      </c>
      <c r="J5970" t="s">
        <v>91</v>
      </c>
      <c r="K5970" t="s">
        <v>137</v>
      </c>
      <c r="L5970">
        <v>180</v>
      </c>
      <c r="M5970">
        <v>268318</v>
      </c>
      <c r="N5970">
        <v>62658</v>
      </c>
      <c r="O5970">
        <v>16764</v>
      </c>
      <c r="P5970">
        <v>31487</v>
      </c>
      <c r="Q5970" t="s">
        <v>93</v>
      </c>
      <c r="R5970">
        <v>154812</v>
      </c>
    </row>
    <row r="5971" spans="1:18" x14ac:dyDescent="0.25">
      <c r="A5971" t="s">
        <v>453</v>
      </c>
      <c r="B5971" t="s">
        <v>454</v>
      </c>
      <c r="C5971" t="s">
        <v>85</v>
      </c>
      <c r="D5971">
        <v>22</v>
      </c>
      <c r="E5971" t="s">
        <v>86</v>
      </c>
      <c r="F5971" t="s">
        <v>87</v>
      </c>
      <c r="G5971" t="s">
        <v>88</v>
      </c>
      <c r="H5971" t="s">
        <v>89</v>
      </c>
      <c r="I5971" t="s">
        <v>136</v>
      </c>
      <c r="J5971" t="s">
        <v>91</v>
      </c>
      <c r="K5971" t="s">
        <v>137</v>
      </c>
      <c r="L5971">
        <v>133</v>
      </c>
      <c r="M5971">
        <v>268318</v>
      </c>
      <c r="N5971">
        <v>62658</v>
      </c>
      <c r="O5971">
        <v>16764</v>
      </c>
      <c r="P5971">
        <v>31487</v>
      </c>
      <c r="Q5971" t="s">
        <v>93</v>
      </c>
      <c r="R5971">
        <v>154812</v>
      </c>
    </row>
    <row r="5972" spans="1:18" x14ac:dyDescent="0.25">
      <c r="A5972" t="s">
        <v>453</v>
      </c>
      <c r="B5972" t="s">
        <v>454</v>
      </c>
      <c r="C5972" t="s">
        <v>85</v>
      </c>
      <c r="D5972">
        <v>22</v>
      </c>
      <c r="E5972" t="s">
        <v>86</v>
      </c>
      <c r="F5972" t="s">
        <v>87</v>
      </c>
      <c r="G5972" t="s">
        <v>88</v>
      </c>
      <c r="H5972" t="s">
        <v>89</v>
      </c>
      <c r="I5972" t="s">
        <v>158</v>
      </c>
      <c r="J5972" t="s">
        <v>91</v>
      </c>
      <c r="K5972" t="s">
        <v>159</v>
      </c>
      <c r="L5972">
        <v>120</v>
      </c>
      <c r="M5972">
        <v>268318</v>
      </c>
      <c r="N5972">
        <v>62658</v>
      </c>
      <c r="O5972">
        <v>16764</v>
      </c>
      <c r="P5972">
        <v>31487</v>
      </c>
      <c r="Q5972" t="s">
        <v>93</v>
      </c>
      <c r="R5972">
        <v>154812</v>
      </c>
    </row>
    <row r="5973" spans="1:18" x14ac:dyDescent="0.25">
      <c r="A5973" t="s">
        <v>453</v>
      </c>
      <c r="B5973" t="s">
        <v>454</v>
      </c>
      <c r="C5973" t="s">
        <v>85</v>
      </c>
      <c r="D5973">
        <v>22</v>
      </c>
      <c r="E5973" t="s">
        <v>86</v>
      </c>
      <c r="F5973" t="s">
        <v>87</v>
      </c>
      <c r="G5973" t="s">
        <v>88</v>
      </c>
      <c r="H5973" t="s">
        <v>89</v>
      </c>
      <c r="I5973" t="s">
        <v>136</v>
      </c>
      <c r="J5973" t="s">
        <v>91</v>
      </c>
      <c r="K5973" t="s">
        <v>137</v>
      </c>
      <c r="L5973">
        <v>60</v>
      </c>
      <c r="M5973">
        <v>268318</v>
      </c>
      <c r="N5973">
        <v>62658</v>
      </c>
      <c r="O5973">
        <v>16764</v>
      </c>
      <c r="P5973">
        <v>31487</v>
      </c>
      <c r="Q5973" t="s">
        <v>93</v>
      </c>
      <c r="R5973">
        <v>154812</v>
      </c>
    </row>
    <row r="5974" spans="1:18" x14ac:dyDescent="0.25">
      <c r="A5974" t="s">
        <v>453</v>
      </c>
      <c r="B5974" t="s">
        <v>454</v>
      </c>
      <c r="C5974" t="s">
        <v>85</v>
      </c>
      <c r="D5974">
        <v>22</v>
      </c>
      <c r="E5974" t="s">
        <v>86</v>
      </c>
      <c r="F5974" t="s">
        <v>87</v>
      </c>
      <c r="G5974" t="s">
        <v>88</v>
      </c>
      <c r="H5974" t="s">
        <v>89</v>
      </c>
      <c r="I5974" t="s">
        <v>136</v>
      </c>
      <c r="J5974" t="s">
        <v>91</v>
      </c>
      <c r="K5974" t="s">
        <v>137</v>
      </c>
      <c r="L5974">
        <v>49</v>
      </c>
      <c r="M5974">
        <v>268318</v>
      </c>
      <c r="N5974">
        <v>62658</v>
      </c>
      <c r="O5974">
        <v>16764</v>
      </c>
      <c r="P5974">
        <v>31487</v>
      </c>
      <c r="Q5974" t="s">
        <v>93</v>
      </c>
      <c r="R5974">
        <v>154812</v>
      </c>
    </row>
    <row r="5975" spans="1:18" x14ac:dyDescent="0.25">
      <c r="A5975" t="s">
        <v>453</v>
      </c>
      <c r="B5975" t="s">
        <v>454</v>
      </c>
      <c r="C5975" t="s">
        <v>85</v>
      </c>
      <c r="D5975">
        <v>22</v>
      </c>
      <c r="E5975" t="s">
        <v>86</v>
      </c>
      <c r="F5975" t="s">
        <v>87</v>
      </c>
      <c r="G5975" t="s">
        <v>88</v>
      </c>
      <c r="H5975" t="s">
        <v>89</v>
      </c>
      <c r="I5975" t="s">
        <v>136</v>
      </c>
      <c r="J5975" t="s">
        <v>91</v>
      </c>
      <c r="K5975" t="s">
        <v>137</v>
      </c>
      <c r="L5975">
        <v>100</v>
      </c>
      <c r="M5975">
        <v>268318</v>
      </c>
      <c r="N5975">
        <v>62658</v>
      </c>
      <c r="O5975">
        <v>16764</v>
      </c>
      <c r="P5975">
        <v>31487</v>
      </c>
      <c r="Q5975" t="s">
        <v>93</v>
      </c>
      <c r="R5975">
        <v>154812</v>
      </c>
    </row>
    <row r="5976" spans="1:18" x14ac:dyDescent="0.25">
      <c r="A5976" t="s">
        <v>453</v>
      </c>
      <c r="B5976" t="s">
        <v>454</v>
      </c>
      <c r="C5976" t="s">
        <v>85</v>
      </c>
      <c r="D5976">
        <v>22</v>
      </c>
      <c r="E5976" t="s">
        <v>86</v>
      </c>
      <c r="F5976" t="s">
        <v>87</v>
      </c>
      <c r="G5976" t="s">
        <v>88</v>
      </c>
      <c r="H5976" t="s">
        <v>89</v>
      </c>
      <c r="I5976" t="s">
        <v>136</v>
      </c>
      <c r="J5976" t="s">
        <v>91</v>
      </c>
      <c r="K5976" t="s">
        <v>137</v>
      </c>
      <c r="L5976">
        <v>120</v>
      </c>
      <c r="M5976">
        <v>268318</v>
      </c>
      <c r="N5976">
        <v>62658</v>
      </c>
      <c r="O5976">
        <v>16764</v>
      </c>
      <c r="P5976">
        <v>31487</v>
      </c>
      <c r="Q5976" t="s">
        <v>93</v>
      </c>
      <c r="R5976">
        <v>154812</v>
      </c>
    </row>
    <row r="5977" spans="1:18" x14ac:dyDescent="0.25">
      <c r="A5977" t="s">
        <v>453</v>
      </c>
      <c r="B5977" t="s">
        <v>454</v>
      </c>
      <c r="C5977" t="s">
        <v>85</v>
      </c>
      <c r="D5977">
        <v>22</v>
      </c>
      <c r="E5977" t="s">
        <v>86</v>
      </c>
      <c r="F5977" t="s">
        <v>87</v>
      </c>
      <c r="G5977" t="s">
        <v>88</v>
      </c>
      <c r="H5977" t="s">
        <v>89</v>
      </c>
      <c r="I5977" t="s">
        <v>160</v>
      </c>
      <c r="J5977" t="s">
        <v>91</v>
      </c>
      <c r="K5977" t="s">
        <v>161</v>
      </c>
      <c r="L5977">
        <v>5393</v>
      </c>
      <c r="M5977">
        <v>268318</v>
      </c>
      <c r="N5977">
        <v>62658</v>
      </c>
      <c r="O5977">
        <v>16764</v>
      </c>
      <c r="P5977">
        <v>31487</v>
      </c>
      <c r="Q5977" t="s">
        <v>93</v>
      </c>
      <c r="R5977">
        <v>154812</v>
      </c>
    </row>
    <row r="5978" spans="1:18" x14ac:dyDescent="0.25">
      <c r="A5978" t="s">
        <v>453</v>
      </c>
      <c r="B5978" t="s">
        <v>454</v>
      </c>
      <c r="C5978" t="s">
        <v>85</v>
      </c>
      <c r="D5978">
        <v>22</v>
      </c>
      <c r="E5978" t="s">
        <v>86</v>
      </c>
      <c r="F5978" t="s">
        <v>87</v>
      </c>
      <c r="G5978" t="s">
        <v>88</v>
      </c>
      <c r="H5978" t="s">
        <v>89</v>
      </c>
      <c r="I5978" t="s">
        <v>190</v>
      </c>
      <c r="J5978" t="s">
        <v>91</v>
      </c>
      <c r="K5978" t="s">
        <v>191</v>
      </c>
      <c r="L5978">
        <v>700</v>
      </c>
      <c r="M5978">
        <v>268318</v>
      </c>
      <c r="N5978">
        <v>62658</v>
      </c>
      <c r="O5978">
        <v>16764</v>
      </c>
      <c r="P5978">
        <v>31487</v>
      </c>
      <c r="Q5978" t="s">
        <v>93</v>
      </c>
      <c r="R5978">
        <v>154812</v>
      </c>
    </row>
    <row r="5979" spans="1:18" x14ac:dyDescent="0.25">
      <c r="A5979" t="s">
        <v>453</v>
      </c>
      <c r="B5979" t="s">
        <v>454</v>
      </c>
      <c r="C5979" t="s">
        <v>85</v>
      </c>
      <c r="D5979">
        <v>22</v>
      </c>
      <c r="E5979" t="s">
        <v>86</v>
      </c>
      <c r="F5979" t="s">
        <v>87</v>
      </c>
      <c r="G5979" t="s">
        <v>88</v>
      </c>
      <c r="H5979" t="s">
        <v>89</v>
      </c>
      <c r="I5979" t="s">
        <v>190</v>
      </c>
      <c r="J5979" t="s">
        <v>91</v>
      </c>
      <c r="K5979" t="s">
        <v>191</v>
      </c>
      <c r="L5979">
        <v>2200</v>
      </c>
      <c r="M5979">
        <v>268318</v>
      </c>
      <c r="N5979">
        <v>62658</v>
      </c>
      <c r="O5979">
        <v>16764</v>
      </c>
      <c r="P5979">
        <v>31487</v>
      </c>
      <c r="Q5979" t="s">
        <v>93</v>
      </c>
      <c r="R5979">
        <v>154812</v>
      </c>
    </row>
    <row r="5980" spans="1:18" x14ac:dyDescent="0.25">
      <c r="A5980" t="s">
        <v>453</v>
      </c>
      <c r="B5980" t="s">
        <v>454</v>
      </c>
      <c r="C5980" t="s">
        <v>85</v>
      </c>
      <c r="D5980">
        <v>22</v>
      </c>
      <c r="E5980" t="s">
        <v>86</v>
      </c>
      <c r="F5980" t="s">
        <v>87</v>
      </c>
      <c r="G5980" t="s">
        <v>88</v>
      </c>
      <c r="H5980" t="s">
        <v>89</v>
      </c>
      <c r="I5980" t="s">
        <v>138</v>
      </c>
      <c r="J5980" t="s">
        <v>91</v>
      </c>
      <c r="K5980" t="s">
        <v>139</v>
      </c>
      <c r="L5980">
        <v>1000</v>
      </c>
      <c r="M5980">
        <v>268318</v>
      </c>
      <c r="N5980">
        <v>62658</v>
      </c>
      <c r="O5980">
        <v>16764</v>
      </c>
      <c r="P5980">
        <v>31487</v>
      </c>
      <c r="Q5980" t="s">
        <v>93</v>
      </c>
      <c r="R5980">
        <v>154812</v>
      </c>
    </row>
    <row r="5981" spans="1:18" x14ac:dyDescent="0.25">
      <c r="A5981" t="s">
        <v>453</v>
      </c>
      <c r="B5981" t="s">
        <v>454</v>
      </c>
      <c r="C5981" t="s">
        <v>85</v>
      </c>
      <c r="D5981">
        <v>22</v>
      </c>
      <c r="E5981" t="s">
        <v>86</v>
      </c>
      <c r="F5981" t="s">
        <v>87</v>
      </c>
      <c r="G5981" t="s">
        <v>88</v>
      </c>
      <c r="H5981" t="s">
        <v>89</v>
      </c>
      <c r="I5981" t="s">
        <v>190</v>
      </c>
      <c r="J5981" t="s">
        <v>91</v>
      </c>
      <c r="K5981" t="s">
        <v>191</v>
      </c>
      <c r="L5981">
        <v>550</v>
      </c>
      <c r="M5981">
        <v>268318</v>
      </c>
      <c r="N5981">
        <v>62658</v>
      </c>
      <c r="O5981">
        <v>16764</v>
      </c>
      <c r="P5981">
        <v>31487</v>
      </c>
      <c r="Q5981" t="s">
        <v>93</v>
      </c>
      <c r="R5981">
        <v>154812</v>
      </c>
    </row>
    <row r="5982" spans="1:18" x14ac:dyDescent="0.25">
      <c r="A5982" t="s">
        <v>453</v>
      </c>
      <c r="B5982" t="s">
        <v>454</v>
      </c>
      <c r="C5982" t="s">
        <v>85</v>
      </c>
      <c r="D5982">
        <v>22</v>
      </c>
      <c r="E5982" t="s">
        <v>86</v>
      </c>
      <c r="F5982" t="s">
        <v>87</v>
      </c>
      <c r="G5982" t="s">
        <v>88</v>
      </c>
      <c r="H5982" t="s">
        <v>89</v>
      </c>
      <c r="I5982" t="s">
        <v>190</v>
      </c>
      <c r="J5982" t="s">
        <v>91</v>
      </c>
      <c r="K5982" t="s">
        <v>191</v>
      </c>
      <c r="L5982">
        <v>800</v>
      </c>
      <c r="M5982">
        <v>268318</v>
      </c>
      <c r="N5982">
        <v>62658</v>
      </c>
      <c r="O5982">
        <v>16764</v>
      </c>
      <c r="P5982">
        <v>31487</v>
      </c>
      <c r="Q5982" t="s">
        <v>93</v>
      </c>
      <c r="R5982">
        <v>154812</v>
      </c>
    </row>
    <row r="5983" spans="1:18" x14ac:dyDescent="0.25">
      <c r="A5983" t="s">
        <v>453</v>
      </c>
      <c r="B5983" t="s">
        <v>454</v>
      </c>
      <c r="C5983" t="s">
        <v>85</v>
      </c>
      <c r="D5983">
        <v>22</v>
      </c>
      <c r="E5983" t="s">
        <v>86</v>
      </c>
      <c r="F5983" t="s">
        <v>87</v>
      </c>
      <c r="G5983" t="s">
        <v>88</v>
      </c>
      <c r="H5983" t="s">
        <v>89</v>
      </c>
      <c r="I5983" t="s">
        <v>190</v>
      </c>
      <c r="J5983" t="s">
        <v>91</v>
      </c>
      <c r="K5983" t="s">
        <v>191</v>
      </c>
      <c r="L5983">
        <v>240</v>
      </c>
      <c r="M5983">
        <v>268318</v>
      </c>
      <c r="N5983">
        <v>62658</v>
      </c>
      <c r="O5983">
        <v>16764</v>
      </c>
      <c r="P5983">
        <v>31487</v>
      </c>
      <c r="Q5983" t="s">
        <v>93</v>
      </c>
      <c r="R5983">
        <v>154812</v>
      </c>
    </row>
    <row r="5984" spans="1:18" x14ac:dyDescent="0.25">
      <c r="A5984" t="s">
        <v>453</v>
      </c>
      <c r="B5984" t="s">
        <v>454</v>
      </c>
      <c r="C5984" t="s">
        <v>85</v>
      </c>
      <c r="D5984">
        <v>22</v>
      </c>
      <c r="E5984" t="s">
        <v>86</v>
      </c>
      <c r="F5984" t="s">
        <v>87</v>
      </c>
      <c r="G5984" t="s">
        <v>88</v>
      </c>
      <c r="H5984" t="s">
        <v>89</v>
      </c>
      <c r="I5984" t="s">
        <v>190</v>
      </c>
      <c r="J5984" t="s">
        <v>91</v>
      </c>
      <c r="K5984" t="s">
        <v>191</v>
      </c>
      <c r="L5984">
        <v>1100</v>
      </c>
      <c r="M5984">
        <v>268318</v>
      </c>
      <c r="N5984">
        <v>62658</v>
      </c>
      <c r="O5984">
        <v>16764</v>
      </c>
      <c r="P5984">
        <v>31487</v>
      </c>
      <c r="Q5984" t="s">
        <v>93</v>
      </c>
      <c r="R5984">
        <v>154812</v>
      </c>
    </row>
    <row r="5985" spans="1:18" x14ac:dyDescent="0.25">
      <c r="A5985" t="s">
        <v>453</v>
      </c>
      <c r="B5985" t="s">
        <v>454</v>
      </c>
      <c r="C5985" t="s">
        <v>85</v>
      </c>
      <c r="D5985">
        <v>22</v>
      </c>
      <c r="E5985" t="s">
        <v>86</v>
      </c>
      <c r="F5985" t="s">
        <v>87</v>
      </c>
      <c r="G5985" t="s">
        <v>88</v>
      </c>
      <c r="H5985" t="s">
        <v>89</v>
      </c>
      <c r="I5985" t="s">
        <v>190</v>
      </c>
      <c r="J5985" t="s">
        <v>91</v>
      </c>
      <c r="K5985" t="s">
        <v>191</v>
      </c>
      <c r="L5985">
        <v>271</v>
      </c>
      <c r="M5985">
        <v>268318</v>
      </c>
      <c r="N5985">
        <v>62658</v>
      </c>
      <c r="O5985">
        <v>16764</v>
      </c>
      <c r="P5985">
        <v>31487</v>
      </c>
      <c r="Q5985" t="s">
        <v>93</v>
      </c>
      <c r="R5985">
        <v>154812</v>
      </c>
    </row>
    <row r="5986" spans="1:18" x14ac:dyDescent="0.25">
      <c r="A5986" t="s">
        <v>453</v>
      </c>
      <c r="B5986" t="s">
        <v>454</v>
      </c>
      <c r="C5986" t="s">
        <v>85</v>
      </c>
      <c r="D5986">
        <v>22</v>
      </c>
      <c r="E5986" t="s">
        <v>86</v>
      </c>
      <c r="F5986" t="s">
        <v>87</v>
      </c>
      <c r="G5986" t="s">
        <v>88</v>
      </c>
      <c r="H5986" t="s">
        <v>89</v>
      </c>
      <c r="I5986" t="s">
        <v>190</v>
      </c>
      <c r="J5986" t="s">
        <v>91</v>
      </c>
      <c r="K5986" t="s">
        <v>191</v>
      </c>
      <c r="L5986">
        <v>800</v>
      </c>
      <c r="M5986">
        <v>268318</v>
      </c>
      <c r="N5986">
        <v>62658</v>
      </c>
      <c r="O5986">
        <v>16764</v>
      </c>
      <c r="P5986">
        <v>31487</v>
      </c>
      <c r="Q5986" t="s">
        <v>93</v>
      </c>
      <c r="R5986">
        <v>154812</v>
      </c>
    </row>
    <row r="5987" spans="1:18" x14ac:dyDescent="0.25">
      <c r="A5987" t="s">
        <v>453</v>
      </c>
      <c r="B5987" t="s">
        <v>454</v>
      </c>
      <c r="C5987" t="s">
        <v>85</v>
      </c>
      <c r="D5987">
        <v>22</v>
      </c>
      <c r="E5987" t="s">
        <v>86</v>
      </c>
      <c r="F5987" t="s">
        <v>87</v>
      </c>
      <c r="G5987" t="s">
        <v>88</v>
      </c>
      <c r="H5987" t="s">
        <v>89</v>
      </c>
      <c r="I5987" t="s">
        <v>138</v>
      </c>
      <c r="J5987" t="s">
        <v>91</v>
      </c>
      <c r="K5987" t="s">
        <v>139</v>
      </c>
      <c r="L5987">
        <v>70000</v>
      </c>
      <c r="M5987">
        <v>268318</v>
      </c>
      <c r="N5987">
        <v>62658</v>
      </c>
      <c r="O5987">
        <v>16764</v>
      </c>
      <c r="P5987">
        <v>31487</v>
      </c>
      <c r="Q5987" t="s">
        <v>93</v>
      </c>
      <c r="R5987">
        <v>154812</v>
      </c>
    </row>
    <row r="5988" spans="1:18" x14ac:dyDescent="0.25">
      <c r="A5988" t="s">
        <v>453</v>
      </c>
      <c r="B5988" t="s">
        <v>454</v>
      </c>
      <c r="C5988" t="s">
        <v>85</v>
      </c>
      <c r="D5988">
        <v>22</v>
      </c>
      <c r="E5988" t="s">
        <v>86</v>
      </c>
      <c r="F5988" t="s">
        <v>87</v>
      </c>
      <c r="G5988" t="s">
        <v>88</v>
      </c>
      <c r="H5988" t="s">
        <v>89</v>
      </c>
      <c r="I5988" t="s">
        <v>130</v>
      </c>
      <c r="J5988" t="s">
        <v>91</v>
      </c>
      <c r="K5988" t="s">
        <v>131</v>
      </c>
      <c r="L5988">
        <v>180</v>
      </c>
      <c r="M5988">
        <v>268318</v>
      </c>
      <c r="N5988">
        <v>62658</v>
      </c>
      <c r="O5988">
        <v>16764</v>
      </c>
      <c r="P5988">
        <v>31487</v>
      </c>
      <c r="Q5988" t="s">
        <v>93</v>
      </c>
      <c r="R5988">
        <v>154812</v>
      </c>
    </row>
    <row r="5989" spans="1:18" x14ac:dyDescent="0.25">
      <c r="A5989" t="s">
        <v>453</v>
      </c>
      <c r="B5989" t="s">
        <v>454</v>
      </c>
      <c r="C5989" t="s">
        <v>85</v>
      </c>
      <c r="D5989">
        <v>22</v>
      </c>
      <c r="E5989" t="s">
        <v>86</v>
      </c>
      <c r="F5989" t="s">
        <v>87</v>
      </c>
      <c r="G5989" t="s">
        <v>88</v>
      </c>
      <c r="H5989" t="s">
        <v>89</v>
      </c>
      <c r="I5989" t="s">
        <v>208</v>
      </c>
      <c r="J5989" t="s">
        <v>91</v>
      </c>
      <c r="K5989" t="s">
        <v>209</v>
      </c>
      <c r="L5989">
        <v>216</v>
      </c>
      <c r="M5989">
        <v>268318</v>
      </c>
      <c r="N5989">
        <v>62658</v>
      </c>
      <c r="O5989">
        <v>16764</v>
      </c>
      <c r="P5989">
        <v>31487</v>
      </c>
      <c r="Q5989" t="s">
        <v>93</v>
      </c>
      <c r="R5989">
        <v>154812</v>
      </c>
    </row>
    <row r="5990" spans="1:18" x14ac:dyDescent="0.25">
      <c r="A5990" t="s">
        <v>453</v>
      </c>
      <c r="B5990" t="s">
        <v>454</v>
      </c>
      <c r="C5990" t="s">
        <v>85</v>
      </c>
      <c r="D5990">
        <v>22</v>
      </c>
      <c r="E5990" t="s">
        <v>86</v>
      </c>
      <c r="F5990" t="s">
        <v>87</v>
      </c>
      <c r="G5990" t="s">
        <v>88</v>
      </c>
      <c r="H5990" t="s">
        <v>89</v>
      </c>
      <c r="I5990" t="s">
        <v>136</v>
      </c>
      <c r="J5990" t="s">
        <v>91</v>
      </c>
      <c r="K5990" t="s">
        <v>137</v>
      </c>
      <c r="L5990">
        <v>192</v>
      </c>
      <c r="M5990">
        <v>268318</v>
      </c>
      <c r="N5990">
        <v>62658</v>
      </c>
      <c r="O5990">
        <v>16764</v>
      </c>
      <c r="P5990">
        <v>31487</v>
      </c>
      <c r="Q5990" t="s">
        <v>93</v>
      </c>
      <c r="R5990">
        <v>154812</v>
      </c>
    </row>
    <row r="5991" spans="1:18" x14ac:dyDescent="0.25">
      <c r="A5991" t="s">
        <v>453</v>
      </c>
      <c r="B5991" t="s">
        <v>454</v>
      </c>
      <c r="C5991" t="s">
        <v>85</v>
      </c>
      <c r="D5991">
        <v>22</v>
      </c>
      <c r="E5991" t="s">
        <v>86</v>
      </c>
      <c r="F5991" t="s">
        <v>87</v>
      </c>
      <c r="G5991" t="s">
        <v>88</v>
      </c>
      <c r="H5991" t="s">
        <v>89</v>
      </c>
      <c r="I5991" t="s">
        <v>208</v>
      </c>
      <c r="J5991" t="s">
        <v>91</v>
      </c>
      <c r="K5991" t="s">
        <v>209</v>
      </c>
      <c r="L5991">
        <v>179</v>
      </c>
      <c r="M5991">
        <v>268318</v>
      </c>
      <c r="N5991">
        <v>62658</v>
      </c>
      <c r="O5991">
        <v>16764</v>
      </c>
      <c r="P5991">
        <v>31487</v>
      </c>
      <c r="Q5991" t="s">
        <v>93</v>
      </c>
      <c r="R5991">
        <v>154812</v>
      </c>
    </row>
    <row r="5992" spans="1:18" x14ac:dyDescent="0.25">
      <c r="A5992" t="s">
        <v>453</v>
      </c>
      <c r="B5992" t="s">
        <v>454</v>
      </c>
      <c r="C5992" t="s">
        <v>85</v>
      </c>
      <c r="D5992">
        <v>22</v>
      </c>
      <c r="E5992" t="s">
        <v>86</v>
      </c>
      <c r="F5992" t="s">
        <v>87</v>
      </c>
      <c r="G5992" t="s">
        <v>88</v>
      </c>
      <c r="H5992" t="s">
        <v>89</v>
      </c>
      <c r="I5992" t="s">
        <v>136</v>
      </c>
      <c r="J5992" t="s">
        <v>91</v>
      </c>
      <c r="K5992" t="s">
        <v>137</v>
      </c>
      <c r="L5992">
        <v>127</v>
      </c>
      <c r="M5992">
        <v>268318</v>
      </c>
      <c r="N5992">
        <v>62658</v>
      </c>
      <c r="O5992">
        <v>16764</v>
      </c>
      <c r="P5992">
        <v>31487</v>
      </c>
      <c r="Q5992" t="s">
        <v>93</v>
      </c>
      <c r="R5992">
        <v>154812</v>
      </c>
    </row>
    <row r="5993" spans="1:18" x14ac:dyDescent="0.25">
      <c r="A5993" t="s">
        <v>453</v>
      </c>
      <c r="B5993" t="s">
        <v>454</v>
      </c>
      <c r="C5993" t="s">
        <v>85</v>
      </c>
      <c r="D5993">
        <v>22</v>
      </c>
      <c r="E5993" t="s">
        <v>86</v>
      </c>
      <c r="F5993" t="s">
        <v>87</v>
      </c>
      <c r="G5993" t="s">
        <v>88</v>
      </c>
      <c r="H5993" t="s">
        <v>89</v>
      </c>
      <c r="I5993" t="s">
        <v>168</v>
      </c>
      <c r="J5993" t="s">
        <v>91</v>
      </c>
      <c r="K5993" t="s">
        <v>169</v>
      </c>
      <c r="L5993">
        <v>996</v>
      </c>
      <c r="M5993">
        <v>268318</v>
      </c>
      <c r="N5993">
        <v>62658</v>
      </c>
      <c r="O5993">
        <v>16764</v>
      </c>
      <c r="P5993">
        <v>31487</v>
      </c>
      <c r="Q5993" t="s">
        <v>93</v>
      </c>
      <c r="R5993">
        <v>154812</v>
      </c>
    </row>
    <row r="5994" spans="1:18" x14ac:dyDescent="0.25">
      <c r="A5994" t="s">
        <v>453</v>
      </c>
      <c r="B5994" t="s">
        <v>454</v>
      </c>
      <c r="C5994" t="s">
        <v>85</v>
      </c>
      <c r="D5994">
        <v>22</v>
      </c>
      <c r="E5994" t="s">
        <v>86</v>
      </c>
      <c r="F5994" t="s">
        <v>87</v>
      </c>
      <c r="G5994" t="s">
        <v>88</v>
      </c>
      <c r="H5994" t="s">
        <v>89</v>
      </c>
      <c r="I5994" t="s">
        <v>90</v>
      </c>
      <c r="J5994" t="s">
        <v>91</v>
      </c>
      <c r="K5994" t="s">
        <v>92</v>
      </c>
      <c r="L5994">
        <v>0</v>
      </c>
      <c r="M5994">
        <v>268318</v>
      </c>
      <c r="N5994">
        <v>62658</v>
      </c>
      <c r="O5994">
        <v>16764</v>
      </c>
      <c r="P5994">
        <v>31487</v>
      </c>
      <c r="Q5994" t="s">
        <v>93</v>
      </c>
      <c r="R5994">
        <v>154812</v>
      </c>
    </row>
    <row r="5995" spans="1:18" x14ac:dyDescent="0.25">
      <c r="A5995" t="s">
        <v>453</v>
      </c>
      <c r="B5995" t="s">
        <v>454</v>
      </c>
      <c r="C5995" t="s">
        <v>85</v>
      </c>
      <c r="D5995">
        <v>22</v>
      </c>
      <c r="E5995" t="s">
        <v>86</v>
      </c>
      <c r="F5995" t="s">
        <v>87</v>
      </c>
      <c r="G5995" t="s">
        <v>88</v>
      </c>
      <c r="H5995" t="s">
        <v>89</v>
      </c>
      <c r="I5995" t="s">
        <v>94</v>
      </c>
      <c r="J5995" t="s">
        <v>91</v>
      </c>
      <c r="K5995" t="s">
        <v>95</v>
      </c>
      <c r="L5995">
        <v>0</v>
      </c>
      <c r="M5995">
        <v>268318</v>
      </c>
      <c r="N5995">
        <v>62658</v>
      </c>
      <c r="O5995">
        <v>16764</v>
      </c>
      <c r="P5995">
        <v>31487</v>
      </c>
      <c r="Q5995" t="s">
        <v>93</v>
      </c>
      <c r="R5995">
        <v>154812</v>
      </c>
    </row>
    <row r="5996" spans="1:18" x14ac:dyDescent="0.25">
      <c r="A5996" t="s">
        <v>453</v>
      </c>
      <c r="B5996" t="s">
        <v>454</v>
      </c>
      <c r="C5996" t="s">
        <v>85</v>
      </c>
      <c r="D5996">
        <v>22</v>
      </c>
      <c r="E5996" t="s">
        <v>86</v>
      </c>
      <c r="F5996" t="s">
        <v>87</v>
      </c>
      <c r="G5996" t="s">
        <v>88</v>
      </c>
      <c r="H5996" t="s">
        <v>89</v>
      </c>
      <c r="I5996" t="s">
        <v>96</v>
      </c>
      <c r="J5996" t="s">
        <v>91</v>
      </c>
      <c r="K5996" t="s">
        <v>97</v>
      </c>
      <c r="L5996">
        <v>0</v>
      </c>
      <c r="M5996">
        <v>268318</v>
      </c>
      <c r="N5996">
        <v>62658</v>
      </c>
      <c r="O5996">
        <v>16764</v>
      </c>
      <c r="P5996">
        <v>31487</v>
      </c>
      <c r="Q5996" t="s">
        <v>93</v>
      </c>
      <c r="R5996">
        <v>154812</v>
      </c>
    </row>
    <row r="5997" spans="1:18" x14ac:dyDescent="0.25">
      <c r="A5997" t="s">
        <v>453</v>
      </c>
      <c r="B5997" t="s">
        <v>454</v>
      </c>
      <c r="C5997" t="s">
        <v>85</v>
      </c>
      <c r="D5997">
        <v>22</v>
      </c>
      <c r="E5997" t="s">
        <v>86</v>
      </c>
      <c r="F5997" t="s">
        <v>87</v>
      </c>
      <c r="G5997" t="s">
        <v>88</v>
      </c>
      <c r="H5997" t="s">
        <v>89</v>
      </c>
      <c r="I5997" t="s">
        <v>98</v>
      </c>
      <c r="J5997" t="s">
        <v>91</v>
      </c>
      <c r="K5997" t="s">
        <v>99</v>
      </c>
      <c r="L5997">
        <v>0</v>
      </c>
      <c r="M5997">
        <v>268318</v>
      </c>
      <c r="N5997">
        <v>62658</v>
      </c>
      <c r="O5997">
        <v>16764</v>
      </c>
      <c r="P5997">
        <v>31487</v>
      </c>
      <c r="Q5997" t="s">
        <v>93</v>
      </c>
      <c r="R5997">
        <v>154812</v>
      </c>
    </row>
    <row r="5998" spans="1:18" x14ac:dyDescent="0.25">
      <c r="A5998" t="s">
        <v>453</v>
      </c>
      <c r="B5998" t="s">
        <v>454</v>
      </c>
      <c r="C5998" t="s">
        <v>85</v>
      </c>
      <c r="D5998">
        <v>22</v>
      </c>
      <c r="E5998" t="s">
        <v>86</v>
      </c>
      <c r="F5998" t="s">
        <v>87</v>
      </c>
      <c r="G5998" t="s">
        <v>88</v>
      </c>
      <c r="H5998" t="s">
        <v>89</v>
      </c>
      <c r="I5998" t="s">
        <v>194</v>
      </c>
      <c r="J5998" t="s">
        <v>91</v>
      </c>
      <c r="K5998" t="s">
        <v>195</v>
      </c>
      <c r="L5998">
        <v>8471</v>
      </c>
      <c r="M5998">
        <v>268318</v>
      </c>
      <c r="N5998">
        <v>62658</v>
      </c>
      <c r="O5998">
        <v>16764</v>
      </c>
      <c r="P5998">
        <v>31487</v>
      </c>
      <c r="Q5998" t="s">
        <v>93</v>
      </c>
      <c r="R5998">
        <v>154812</v>
      </c>
    </row>
    <row r="5999" spans="1:18" x14ac:dyDescent="0.25">
      <c r="A5999" t="s">
        <v>453</v>
      </c>
      <c r="B5999" t="s">
        <v>454</v>
      </c>
      <c r="C5999" t="s">
        <v>85</v>
      </c>
      <c r="D5999">
        <v>22</v>
      </c>
      <c r="E5999" t="s">
        <v>86</v>
      </c>
      <c r="F5999" t="s">
        <v>87</v>
      </c>
      <c r="G5999" t="s">
        <v>88</v>
      </c>
      <c r="H5999" t="s">
        <v>89</v>
      </c>
      <c r="I5999" t="s">
        <v>136</v>
      </c>
      <c r="J5999" t="s">
        <v>91</v>
      </c>
      <c r="K5999" t="s">
        <v>137</v>
      </c>
      <c r="L5999">
        <v>212</v>
      </c>
      <c r="M5999">
        <v>268318</v>
      </c>
      <c r="N5999">
        <v>62658</v>
      </c>
      <c r="O5999">
        <v>16764</v>
      </c>
      <c r="P5999">
        <v>31487</v>
      </c>
      <c r="Q5999" t="s">
        <v>93</v>
      </c>
      <c r="R5999">
        <v>154812</v>
      </c>
    </row>
    <row r="6000" spans="1:18" x14ac:dyDescent="0.25">
      <c r="A6000" t="s">
        <v>453</v>
      </c>
      <c r="B6000" t="s">
        <v>454</v>
      </c>
      <c r="C6000" t="s">
        <v>85</v>
      </c>
      <c r="D6000">
        <v>22</v>
      </c>
      <c r="E6000" t="s">
        <v>86</v>
      </c>
      <c r="F6000" t="s">
        <v>87</v>
      </c>
      <c r="G6000" t="s">
        <v>88</v>
      </c>
      <c r="H6000" t="s">
        <v>89</v>
      </c>
      <c r="I6000" t="s">
        <v>136</v>
      </c>
      <c r="J6000" t="s">
        <v>91</v>
      </c>
      <c r="K6000" t="s">
        <v>137</v>
      </c>
      <c r="L6000">
        <v>41</v>
      </c>
      <c r="M6000">
        <v>268318</v>
      </c>
      <c r="N6000">
        <v>62658</v>
      </c>
      <c r="O6000">
        <v>16764</v>
      </c>
      <c r="P6000">
        <v>31487</v>
      </c>
      <c r="Q6000" t="s">
        <v>93</v>
      </c>
      <c r="R6000">
        <v>154812</v>
      </c>
    </row>
    <row r="6001" spans="1:18" x14ac:dyDescent="0.25">
      <c r="A6001" t="s">
        <v>453</v>
      </c>
      <c r="B6001" t="s">
        <v>454</v>
      </c>
      <c r="C6001" t="s">
        <v>85</v>
      </c>
      <c r="D6001">
        <v>22</v>
      </c>
      <c r="E6001" t="s">
        <v>86</v>
      </c>
      <c r="F6001" t="s">
        <v>87</v>
      </c>
      <c r="G6001" t="s">
        <v>88</v>
      </c>
      <c r="H6001" t="s">
        <v>89</v>
      </c>
      <c r="I6001" t="s">
        <v>190</v>
      </c>
      <c r="J6001" t="s">
        <v>91</v>
      </c>
      <c r="K6001" t="s">
        <v>191</v>
      </c>
      <c r="L6001">
        <v>525</v>
      </c>
      <c r="M6001">
        <v>268318</v>
      </c>
      <c r="N6001">
        <v>62658</v>
      </c>
      <c r="O6001">
        <v>16764</v>
      </c>
      <c r="P6001">
        <v>31487</v>
      </c>
      <c r="Q6001" t="s">
        <v>93</v>
      </c>
      <c r="R6001">
        <v>154812</v>
      </c>
    </row>
    <row r="6002" spans="1:18" x14ac:dyDescent="0.25">
      <c r="A6002" t="s">
        <v>455</v>
      </c>
      <c r="B6002" t="s">
        <v>456</v>
      </c>
      <c r="C6002" t="s">
        <v>457</v>
      </c>
      <c r="D6002">
        <v>0</v>
      </c>
      <c r="E6002" t="s">
        <v>86</v>
      </c>
      <c r="F6002" t="s">
        <v>87</v>
      </c>
      <c r="G6002" t="s">
        <v>88</v>
      </c>
      <c r="H6002" t="s">
        <v>89</v>
      </c>
      <c r="I6002" t="s">
        <v>182</v>
      </c>
      <c r="J6002" t="s">
        <v>91</v>
      </c>
      <c r="K6002" t="s">
        <v>183</v>
      </c>
      <c r="L6002">
        <v>-24960</v>
      </c>
      <c r="M6002">
        <v>3454202</v>
      </c>
      <c r="N6002">
        <v>492071</v>
      </c>
      <c r="O6002">
        <v>253276</v>
      </c>
      <c r="P6002">
        <v>542753</v>
      </c>
      <c r="Q6002" t="s">
        <v>458</v>
      </c>
      <c r="R6002">
        <v>1422020</v>
      </c>
    </row>
    <row r="6003" spans="1:18" x14ac:dyDescent="0.25">
      <c r="A6003" t="s">
        <v>455</v>
      </c>
      <c r="B6003" t="s">
        <v>456</v>
      </c>
      <c r="C6003" t="s">
        <v>457</v>
      </c>
      <c r="D6003">
        <v>0</v>
      </c>
      <c r="E6003" t="s">
        <v>86</v>
      </c>
      <c r="F6003" t="s">
        <v>87</v>
      </c>
      <c r="G6003" t="s">
        <v>88</v>
      </c>
      <c r="H6003" t="s">
        <v>89</v>
      </c>
      <c r="I6003" t="s">
        <v>184</v>
      </c>
      <c r="J6003" t="s">
        <v>91</v>
      </c>
      <c r="K6003" t="s">
        <v>185</v>
      </c>
      <c r="L6003">
        <v>0</v>
      </c>
      <c r="M6003">
        <v>3454202</v>
      </c>
      <c r="N6003">
        <v>492071</v>
      </c>
      <c r="O6003">
        <v>253276</v>
      </c>
      <c r="P6003">
        <v>542753</v>
      </c>
      <c r="Q6003" t="s">
        <v>458</v>
      </c>
      <c r="R6003">
        <v>1422020</v>
      </c>
    </row>
    <row r="6004" spans="1:18" x14ac:dyDescent="0.25">
      <c r="A6004" t="s">
        <v>455</v>
      </c>
      <c r="B6004" t="s">
        <v>456</v>
      </c>
      <c r="C6004" t="s">
        <v>457</v>
      </c>
      <c r="D6004">
        <v>0</v>
      </c>
      <c r="E6004" t="s">
        <v>86</v>
      </c>
      <c r="F6004" t="s">
        <v>87</v>
      </c>
      <c r="G6004" t="s">
        <v>88</v>
      </c>
      <c r="H6004" t="s">
        <v>89</v>
      </c>
      <c r="I6004" t="s">
        <v>186</v>
      </c>
      <c r="J6004" t="s">
        <v>91</v>
      </c>
      <c r="K6004" t="s">
        <v>187</v>
      </c>
      <c r="L6004">
        <v>64</v>
      </c>
      <c r="M6004">
        <v>3454202</v>
      </c>
      <c r="N6004">
        <v>492071</v>
      </c>
      <c r="O6004">
        <v>253276</v>
      </c>
      <c r="P6004">
        <v>542753</v>
      </c>
      <c r="Q6004" t="s">
        <v>458</v>
      </c>
      <c r="R6004">
        <v>1422020</v>
      </c>
    </row>
    <row r="6005" spans="1:18" x14ac:dyDescent="0.25">
      <c r="A6005" t="s">
        <v>455</v>
      </c>
      <c r="B6005" t="s">
        <v>456</v>
      </c>
      <c r="C6005" t="s">
        <v>457</v>
      </c>
      <c r="D6005">
        <v>0</v>
      </c>
      <c r="E6005" t="s">
        <v>86</v>
      </c>
      <c r="F6005" t="s">
        <v>87</v>
      </c>
      <c r="G6005" t="s">
        <v>88</v>
      </c>
      <c r="H6005" t="s">
        <v>89</v>
      </c>
      <c r="I6005" t="s">
        <v>188</v>
      </c>
      <c r="J6005" t="s">
        <v>91</v>
      </c>
      <c r="K6005" t="s">
        <v>189</v>
      </c>
      <c r="L6005">
        <v>0</v>
      </c>
      <c r="M6005">
        <v>3454202</v>
      </c>
      <c r="N6005">
        <v>492071</v>
      </c>
      <c r="O6005">
        <v>253276</v>
      </c>
      <c r="P6005">
        <v>542753</v>
      </c>
      <c r="Q6005" t="s">
        <v>458</v>
      </c>
      <c r="R6005">
        <v>1422020</v>
      </c>
    </row>
    <row r="6006" spans="1:18" x14ac:dyDescent="0.25">
      <c r="A6006" t="s">
        <v>455</v>
      </c>
      <c r="B6006" t="s">
        <v>456</v>
      </c>
      <c r="C6006" t="s">
        <v>457</v>
      </c>
      <c r="D6006">
        <v>0</v>
      </c>
      <c r="E6006" t="s">
        <v>86</v>
      </c>
      <c r="F6006" t="s">
        <v>87</v>
      </c>
      <c r="G6006" t="s">
        <v>88</v>
      </c>
      <c r="H6006" t="s">
        <v>89</v>
      </c>
      <c r="I6006" t="s">
        <v>190</v>
      </c>
      <c r="J6006" t="s">
        <v>91</v>
      </c>
      <c r="K6006" t="s">
        <v>191</v>
      </c>
      <c r="L6006">
        <v>3000</v>
      </c>
      <c r="M6006">
        <v>3454202</v>
      </c>
      <c r="N6006">
        <v>492071</v>
      </c>
      <c r="O6006">
        <v>253276</v>
      </c>
      <c r="P6006">
        <v>542753</v>
      </c>
      <c r="Q6006" t="s">
        <v>458</v>
      </c>
      <c r="R6006">
        <v>1422020</v>
      </c>
    </row>
    <row r="6007" spans="1:18" x14ac:dyDescent="0.25">
      <c r="A6007" t="s">
        <v>455</v>
      </c>
      <c r="B6007" t="s">
        <v>456</v>
      </c>
      <c r="C6007" t="s">
        <v>457</v>
      </c>
      <c r="D6007">
        <v>0</v>
      </c>
      <c r="E6007" t="s">
        <v>86</v>
      </c>
      <c r="F6007" t="s">
        <v>87</v>
      </c>
      <c r="G6007" t="s">
        <v>88</v>
      </c>
      <c r="H6007" t="s">
        <v>89</v>
      </c>
      <c r="I6007" t="s">
        <v>192</v>
      </c>
      <c r="J6007" t="s">
        <v>91</v>
      </c>
      <c r="K6007" t="s">
        <v>193</v>
      </c>
      <c r="L6007">
        <v>38416</v>
      </c>
      <c r="M6007">
        <v>3454202</v>
      </c>
      <c r="N6007">
        <v>492071</v>
      </c>
      <c r="O6007">
        <v>253276</v>
      </c>
      <c r="P6007">
        <v>542753</v>
      </c>
      <c r="Q6007" t="s">
        <v>458</v>
      </c>
      <c r="R6007">
        <v>1422020</v>
      </c>
    </row>
    <row r="6008" spans="1:18" x14ac:dyDescent="0.25">
      <c r="A6008" t="s">
        <v>455</v>
      </c>
      <c r="B6008" t="s">
        <v>456</v>
      </c>
      <c r="C6008" t="s">
        <v>457</v>
      </c>
      <c r="D6008">
        <v>0</v>
      </c>
      <c r="E6008" t="s">
        <v>86</v>
      </c>
      <c r="F6008" t="s">
        <v>87</v>
      </c>
      <c r="G6008" t="s">
        <v>88</v>
      </c>
      <c r="H6008" t="s">
        <v>89</v>
      </c>
      <c r="I6008" t="s">
        <v>194</v>
      </c>
      <c r="J6008" t="s">
        <v>91</v>
      </c>
      <c r="K6008" t="s">
        <v>195</v>
      </c>
      <c r="L6008">
        <v>44160</v>
      </c>
      <c r="M6008">
        <v>3454202</v>
      </c>
      <c r="N6008">
        <v>492071</v>
      </c>
      <c r="O6008">
        <v>253276</v>
      </c>
      <c r="P6008">
        <v>542753</v>
      </c>
      <c r="Q6008" t="s">
        <v>458</v>
      </c>
      <c r="R6008">
        <v>1422020</v>
      </c>
    </row>
    <row r="6009" spans="1:18" x14ac:dyDescent="0.25">
      <c r="A6009" t="s">
        <v>455</v>
      </c>
      <c r="B6009" t="s">
        <v>456</v>
      </c>
      <c r="C6009" t="s">
        <v>457</v>
      </c>
      <c r="D6009">
        <v>0</v>
      </c>
      <c r="E6009" t="s">
        <v>86</v>
      </c>
      <c r="F6009" t="s">
        <v>87</v>
      </c>
      <c r="G6009" t="s">
        <v>88</v>
      </c>
      <c r="H6009" t="s">
        <v>89</v>
      </c>
      <c r="I6009" t="s">
        <v>196</v>
      </c>
      <c r="J6009" t="s">
        <v>91</v>
      </c>
      <c r="K6009" t="s">
        <v>197</v>
      </c>
      <c r="L6009">
        <v>47616</v>
      </c>
      <c r="M6009">
        <v>3454202</v>
      </c>
      <c r="N6009">
        <v>492071</v>
      </c>
      <c r="O6009">
        <v>253276</v>
      </c>
      <c r="P6009">
        <v>542753</v>
      </c>
      <c r="Q6009" t="s">
        <v>458</v>
      </c>
      <c r="R6009">
        <v>1422020</v>
      </c>
    </row>
    <row r="6010" spans="1:18" x14ac:dyDescent="0.25">
      <c r="A6010" t="s">
        <v>455</v>
      </c>
      <c r="B6010" t="s">
        <v>456</v>
      </c>
      <c r="C6010" t="s">
        <v>457</v>
      </c>
      <c r="D6010">
        <v>0</v>
      </c>
      <c r="E6010" t="s">
        <v>86</v>
      </c>
      <c r="F6010" t="s">
        <v>87</v>
      </c>
      <c r="G6010" t="s">
        <v>88</v>
      </c>
      <c r="H6010" t="s">
        <v>89</v>
      </c>
      <c r="I6010" t="s">
        <v>198</v>
      </c>
      <c r="J6010" t="s">
        <v>91</v>
      </c>
      <c r="K6010" t="s">
        <v>199</v>
      </c>
      <c r="L6010">
        <v>25097</v>
      </c>
      <c r="M6010">
        <v>3454202</v>
      </c>
      <c r="N6010">
        <v>492071</v>
      </c>
      <c r="O6010">
        <v>253276</v>
      </c>
      <c r="P6010">
        <v>542753</v>
      </c>
      <c r="Q6010" t="s">
        <v>458</v>
      </c>
      <c r="R6010">
        <v>1422020</v>
      </c>
    </row>
    <row r="6011" spans="1:18" x14ac:dyDescent="0.25">
      <c r="A6011" t="s">
        <v>455</v>
      </c>
      <c r="B6011" t="s">
        <v>456</v>
      </c>
      <c r="C6011" t="s">
        <v>457</v>
      </c>
      <c r="D6011">
        <v>0</v>
      </c>
      <c r="E6011" t="s">
        <v>86</v>
      </c>
      <c r="F6011" t="s">
        <v>87</v>
      </c>
      <c r="G6011" t="s">
        <v>88</v>
      </c>
      <c r="H6011" t="s">
        <v>89</v>
      </c>
      <c r="I6011" t="s">
        <v>200</v>
      </c>
      <c r="J6011" t="s">
        <v>91</v>
      </c>
      <c r="K6011" t="s">
        <v>201</v>
      </c>
      <c r="L6011">
        <v>4155</v>
      </c>
      <c r="M6011">
        <v>3454202</v>
      </c>
      <c r="N6011">
        <v>492071</v>
      </c>
      <c r="O6011">
        <v>253276</v>
      </c>
      <c r="P6011">
        <v>542753</v>
      </c>
      <c r="Q6011" t="s">
        <v>458</v>
      </c>
      <c r="R6011">
        <v>1422020</v>
      </c>
    </row>
    <row r="6012" spans="1:18" x14ac:dyDescent="0.25">
      <c r="A6012" t="s">
        <v>455</v>
      </c>
      <c r="B6012" t="s">
        <v>456</v>
      </c>
      <c r="C6012" t="s">
        <v>457</v>
      </c>
      <c r="D6012">
        <v>0</v>
      </c>
      <c r="E6012" t="s">
        <v>86</v>
      </c>
      <c r="F6012" t="s">
        <v>87</v>
      </c>
      <c r="G6012" t="s">
        <v>88</v>
      </c>
      <c r="H6012" t="s">
        <v>89</v>
      </c>
      <c r="I6012" t="s">
        <v>202</v>
      </c>
      <c r="J6012" t="s">
        <v>91</v>
      </c>
      <c r="K6012" t="s">
        <v>203</v>
      </c>
      <c r="L6012">
        <v>38000</v>
      </c>
      <c r="M6012">
        <v>3454202</v>
      </c>
      <c r="N6012">
        <v>492071</v>
      </c>
      <c r="O6012">
        <v>253276</v>
      </c>
      <c r="P6012">
        <v>542753</v>
      </c>
      <c r="Q6012" t="s">
        <v>458</v>
      </c>
      <c r="R6012">
        <v>1422020</v>
      </c>
    </row>
    <row r="6013" spans="1:18" x14ac:dyDescent="0.25">
      <c r="A6013" t="s">
        <v>455</v>
      </c>
      <c r="B6013" t="s">
        <v>456</v>
      </c>
      <c r="C6013" t="s">
        <v>457</v>
      </c>
      <c r="D6013">
        <v>0</v>
      </c>
      <c r="E6013" t="s">
        <v>86</v>
      </c>
      <c r="F6013" t="s">
        <v>87</v>
      </c>
      <c r="G6013" t="s">
        <v>88</v>
      </c>
      <c r="H6013" t="s">
        <v>89</v>
      </c>
      <c r="I6013" t="s">
        <v>204</v>
      </c>
      <c r="J6013" t="s">
        <v>91</v>
      </c>
      <c r="K6013" t="s">
        <v>205</v>
      </c>
      <c r="L6013">
        <v>0</v>
      </c>
      <c r="M6013">
        <v>3454202</v>
      </c>
      <c r="N6013">
        <v>492071</v>
      </c>
      <c r="O6013">
        <v>253276</v>
      </c>
      <c r="P6013">
        <v>542753</v>
      </c>
      <c r="Q6013" t="s">
        <v>458</v>
      </c>
      <c r="R6013">
        <v>1422020</v>
      </c>
    </row>
    <row r="6014" spans="1:18" x14ac:dyDescent="0.25">
      <c r="A6014" t="s">
        <v>455</v>
      </c>
      <c r="B6014" t="s">
        <v>456</v>
      </c>
      <c r="C6014" t="s">
        <v>457</v>
      </c>
      <c r="D6014">
        <v>0</v>
      </c>
      <c r="E6014" t="s">
        <v>86</v>
      </c>
      <c r="F6014" t="s">
        <v>87</v>
      </c>
      <c r="G6014" t="s">
        <v>88</v>
      </c>
      <c r="H6014" t="s">
        <v>89</v>
      </c>
      <c r="I6014" t="s">
        <v>206</v>
      </c>
      <c r="J6014" t="s">
        <v>91</v>
      </c>
      <c r="K6014" t="s">
        <v>207</v>
      </c>
      <c r="L6014">
        <v>33165</v>
      </c>
      <c r="M6014">
        <v>3454202</v>
      </c>
      <c r="N6014">
        <v>492071</v>
      </c>
      <c r="O6014">
        <v>253276</v>
      </c>
      <c r="P6014">
        <v>542753</v>
      </c>
      <c r="Q6014" t="s">
        <v>458</v>
      </c>
      <c r="R6014">
        <v>1422020</v>
      </c>
    </row>
    <row r="6015" spans="1:18" x14ac:dyDescent="0.25">
      <c r="A6015" t="s">
        <v>455</v>
      </c>
      <c r="B6015" t="s">
        <v>456</v>
      </c>
      <c r="C6015" t="s">
        <v>457</v>
      </c>
      <c r="D6015">
        <v>0</v>
      </c>
      <c r="E6015" t="s">
        <v>86</v>
      </c>
      <c r="F6015" t="s">
        <v>87</v>
      </c>
      <c r="G6015" t="s">
        <v>88</v>
      </c>
      <c r="H6015" t="s">
        <v>89</v>
      </c>
      <c r="I6015" t="s">
        <v>208</v>
      </c>
      <c r="J6015" t="s">
        <v>91</v>
      </c>
      <c r="K6015" t="s">
        <v>209</v>
      </c>
      <c r="L6015">
        <v>1325</v>
      </c>
      <c r="M6015">
        <v>3454202</v>
      </c>
      <c r="N6015">
        <v>492071</v>
      </c>
      <c r="O6015">
        <v>253276</v>
      </c>
      <c r="P6015">
        <v>542753</v>
      </c>
      <c r="Q6015" t="s">
        <v>458</v>
      </c>
      <c r="R6015">
        <v>1422020</v>
      </c>
    </row>
    <row r="6016" spans="1:18" x14ac:dyDescent="0.25">
      <c r="A6016" t="s">
        <v>455</v>
      </c>
      <c r="B6016" t="s">
        <v>456</v>
      </c>
      <c r="C6016" t="s">
        <v>457</v>
      </c>
      <c r="D6016">
        <v>0</v>
      </c>
      <c r="E6016" t="s">
        <v>86</v>
      </c>
      <c r="F6016" t="s">
        <v>87</v>
      </c>
      <c r="G6016" t="s">
        <v>88</v>
      </c>
      <c r="H6016" t="s">
        <v>89</v>
      </c>
      <c r="I6016" t="s">
        <v>210</v>
      </c>
      <c r="J6016" t="s">
        <v>91</v>
      </c>
      <c r="K6016" t="s">
        <v>211</v>
      </c>
      <c r="L6016">
        <v>13290</v>
      </c>
      <c r="M6016">
        <v>3454202</v>
      </c>
      <c r="N6016">
        <v>492071</v>
      </c>
      <c r="O6016">
        <v>253276</v>
      </c>
      <c r="P6016">
        <v>542753</v>
      </c>
      <c r="Q6016" t="s">
        <v>458</v>
      </c>
      <c r="R6016">
        <v>1422020</v>
      </c>
    </row>
    <row r="6017" spans="1:18" x14ac:dyDescent="0.25">
      <c r="A6017" t="s">
        <v>455</v>
      </c>
      <c r="B6017" t="s">
        <v>456</v>
      </c>
      <c r="C6017" t="s">
        <v>457</v>
      </c>
      <c r="D6017">
        <v>0</v>
      </c>
      <c r="E6017" t="s">
        <v>86</v>
      </c>
      <c r="F6017" t="s">
        <v>87</v>
      </c>
      <c r="G6017" t="s">
        <v>88</v>
      </c>
      <c r="H6017" t="s">
        <v>89</v>
      </c>
      <c r="I6017" t="s">
        <v>212</v>
      </c>
      <c r="J6017" t="s">
        <v>91</v>
      </c>
      <c r="K6017" t="s">
        <v>213</v>
      </c>
      <c r="L6017">
        <v>3000</v>
      </c>
      <c r="M6017">
        <v>3454202</v>
      </c>
      <c r="N6017">
        <v>492071</v>
      </c>
      <c r="O6017">
        <v>253276</v>
      </c>
      <c r="P6017">
        <v>542753</v>
      </c>
      <c r="Q6017" t="s">
        <v>458</v>
      </c>
      <c r="R6017">
        <v>1422020</v>
      </c>
    </row>
    <row r="6018" spans="1:18" x14ac:dyDescent="0.25">
      <c r="A6018" t="s">
        <v>455</v>
      </c>
      <c r="B6018" t="s">
        <v>456</v>
      </c>
      <c r="C6018" t="s">
        <v>457</v>
      </c>
      <c r="D6018">
        <v>0</v>
      </c>
      <c r="E6018" t="s">
        <v>86</v>
      </c>
      <c r="F6018" t="s">
        <v>87</v>
      </c>
      <c r="G6018" t="s">
        <v>88</v>
      </c>
      <c r="H6018" t="s">
        <v>89</v>
      </c>
      <c r="I6018" t="s">
        <v>214</v>
      </c>
      <c r="J6018" t="s">
        <v>91</v>
      </c>
      <c r="K6018" t="s">
        <v>215</v>
      </c>
      <c r="L6018">
        <v>133920</v>
      </c>
      <c r="M6018">
        <v>3454202</v>
      </c>
      <c r="N6018">
        <v>492071</v>
      </c>
      <c r="O6018">
        <v>253276</v>
      </c>
      <c r="P6018">
        <v>542753</v>
      </c>
      <c r="Q6018" t="s">
        <v>458</v>
      </c>
      <c r="R6018">
        <v>1422020</v>
      </c>
    </row>
    <row r="6019" spans="1:18" x14ac:dyDescent="0.25">
      <c r="A6019" t="s">
        <v>455</v>
      </c>
      <c r="B6019" t="s">
        <v>456</v>
      </c>
      <c r="C6019" t="s">
        <v>457</v>
      </c>
      <c r="D6019">
        <v>0</v>
      </c>
      <c r="E6019" t="s">
        <v>86</v>
      </c>
      <c r="F6019" t="s">
        <v>87</v>
      </c>
      <c r="G6019" t="s">
        <v>88</v>
      </c>
      <c r="H6019" t="s">
        <v>89</v>
      </c>
      <c r="I6019" t="s">
        <v>216</v>
      </c>
      <c r="J6019" t="s">
        <v>91</v>
      </c>
      <c r="K6019" t="s">
        <v>217</v>
      </c>
      <c r="L6019">
        <v>0</v>
      </c>
      <c r="M6019">
        <v>3454202</v>
      </c>
      <c r="N6019">
        <v>492071</v>
      </c>
      <c r="O6019">
        <v>253276</v>
      </c>
      <c r="P6019">
        <v>542753</v>
      </c>
      <c r="Q6019" t="s">
        <v>458</v>
      </c>
      <c r="R6019">
        <v>1422020</v>
      </c>
    </row>
    <row r="6020" spans="1:18" x14ac:dyDescent="0.25">
      <c r="A6020" t="s">
        <v>455</v>
      </c>
      <c r="B6020" t="s">
        <v>456</v>
      </c>
      <c r="C6020" t="s">
        <v>457</v>
      </c>
      <c r="D6020">
        <v>0</v>
      </c>
      <c r="E6020" t="s">
        <v>86</v>
      </c>
      <c r="F6020" t="s">
        <v>87</v>
      </c>
      <c r="G6020" t="s">
        <v>88</v>
      </c>
      <c r="H6020" t="s">
        <v>89</v>
      </c>
      <c r="I6020" t="s">
        <v>218</v>
      </c>
      <c r="J6020" t="s">
        <v>91</v>
      </c>
      <c r="K6020" t="s">
        <v>219</v>
      </c>
      <c r="L6020">
        <v>0</v>
      </c>
      <c r="M6020">
        <v>3454202</v>
      </c>
      <c r="N6020">
        <v>492071</v>
      </c>
      <c r="O6020">
        <v>253276</v>
      </c>
      <c r="P6020">
        <v>542753</v>
      </c>
      <c r="Q6020" t="s">
        <v>458</v>
      </c>
      <c r="R6020">
        <v>1422020</v>
      </c>
    </row>
    <row r="6021" spans="1:18" x14ac:dyDescent="0.25">
      <c r="A6021" t="s">
        <v>455</v>
      </c>
      <c r="B6021" t="s">
        <v>456</v>
      </c>
      <c r="C6021" t="s">
        <v>457</v>
      </c>
      <c r="D6021">
        <v>0</v>
      </c>
      <c r="E6021" t="s">
        <v>86</v>
      </c>
      <c r="F6021" t="s">
        <v>87</v>
      </c>
      <c r="G6021" t="s">
        <v>88</v>
      </c>
      <c r="H6021" t="s">
        <v>89</v>
      </c>
      <c r="I6021" t="s">
        <v>220</v>
      </c>
      <c r="J6021" t="s">
        <v>91</v>
      </c>
      <c r="K6021" t="s">
        <v>221</v>
      </c>
      <c r="L6021">
        <v>0</v>
      </c>
      <c r="M6021">
        <v>3454202</v>
      </c>
      <c r="N6021">
        <v>492071</v>
      </c>
      <c r="O6021">
        <v>253276</v>
      </c>
      <c r="P6021">
        <v>542753</v>
      </c>
      <c r="Q6021" t="s">
        <v>458</v>
      </c>
      <c r="R6021">
        <v>1422020</v>
      </c>
    </row>
    <row r="6022" spans="1:18" x14ac:dyDescent="0.25">
      <c r="A6022" t="s">
        <v>455</v>
      </c>
      <c r="B6022" t="s">
        <v>456</v>
      </c>
      <c r="C6022" t="s">
        <v>457</v>
      </c>
      <c r="D6022">
        <v>0</v>
      </c>
      <c r="E6022" t="s">
        <v>86</v>
      </c>
      <c r="F6022" t="s">
        <v>87</v>
      </c>
      <c r="G6022" t="s">
        <v>88</v>
      </c>
      <c r="H6022" t="s">
        <v>89</v>
      </c>
      <c r="I6022" t="s">
        <v>222</v>
      </c>
      <c r="J6022" t="s">
        <v>91</v>
      </c>
      <c r="K6022" t="s">
        <v>223</v>
      </c>
      <c r="L6022">
        <v>1675</v>
      </c>
      <c r="M6022">
        <v>3454202</v>
      </c>
      <c r="N6022">
        <v>492071</v>
      </c>
      <c r="O6022">
        <v>253276</v>
      </c>
      <c r="P6022">
        <v>542753</v>
      </c>
      <c r="Q6022" t="s">
        <v>458</v>
      </c>
      <c r="R6022">
        <v>1422020</v>
      </c>
    </row>
    <row r="6023" spans="1:18" x14ac:dyDescent="0.25">
      <c r="A6023" t="s">
        <v>455</v>
      </c>
      <c r="B6023" t="s">
        <v>456</v>
      </c>
      <c r="C6023" t="s">
        <v>457</v>
      </c>
      <c r="D6023">
        <v>0</v>
      </c>
      <c r="E6023" t="s">
        <v>86</v>
      </c>
      <c r="F6023" t="s">
        <v>87</v>
      </c>
      <c r="G6023" t="s">
        <v>88</v>
      </c>
      <c r="H6023" t="s">
        <v>89</v>
      </c>
      <c r="I6023" t="s">
        <v>224</v>
      </c>
      <c r="J6023" t="s">
        <v>91</v>
      </c>
      <c r="K6023" t="s">
        <v>225</v>
      </c>
      <c r="L6023">
        <v>0</v>
      </c>
      <c r="M6023">
        <v>3454202</v>
      </c>
      <c r="N6023">
        <v>492071</v>
      </c>
      <c r="O6023">
        <v>253276</v>
      </c>
      <c r="P6023">
        <v>542753</v>
      </c>
      <c r="Q6023" t="s">
        <v>458</v>
      </c>
      <c r="R6023">
        <v>1422020</v>
      </c>
    </row>
    <row r="6024" spans="1:18" x14ac:dyDescent="0.25">
      <c r="A6024" t="s">
        <v>455</v>
      </c>
      <c r="B6024" t="s">
        <v>456</v>
      </c>
      <c r="C6024" t="s">
        <v>457</v>
      </c>
      <c r="D6024">
        <v>0</v>
      </c>
      <c r="E6024" t="s">
        <v>86</v>
      </c>
      <c r="F6024" t="s">
        <v>87</v>
      </c>
      <c r="G6024" t="s">
        <v>88</v>
      </c>
      <c r="H6024" t="s">
        <v>89</v>
      </c>
      <c r="I6024" t="s">
        <v>226</v>
      </c>
      <c r="J6024" t="s">
        <v>91</v>
      </c>
      <c r="K6024" t="s">
        <v>227</v>
      </c>
      <c r="L6024">
        <v>14900</v>
      </c>
      <c r="M6024">
        <v>3454202</v>
      </c>
      <c r="N6024">
        <v>492071</v>
      </c>
      <c r="O6024">
        <v>253276</v>
      </c>
      <c r="P6024">
        <v>542753</v>
      </c>
      <c r="Q6024" t="s">
        <v>458</v>
      </c>
      <c r="R6024">
        <v>1422020</v>
      </c>
    </row>
    <row r="6025" spans="1:18" x14ac:dyDescent="0.25">
      <c r="A6025" t="s">
        <v>455</v>
      </c>
      <c r="B6025" t="s">
        <v>456</v>
      </c>
      <c r="C6025" t="s">
        <v>457</v>
      </c>
      <c r="D6025">
        <v>0</v>
      </c>
      <c r="E6025" t="s">
        <v>86</v>
      </c>
      <c r="F6025" t="s">
        <v>87</v>
      </c>
      <c r="G6025" t="s">
        <v>88</v>
      </c>
      <c r="H6025" t="s">
        <v>89</v>
      </c>
      <c r="I6025" t="s">
        <v>228</v>
      </c>
      <c r="J6025" t="s">
        <v>91</v>
      </c>
      <c r="K6025" t="s">
        <v>229</v>
      </c>
      <c r="L6025">
        <v>5820</v>
      </c>
      <c r="M6025">
        <v>3454202</v>
      </c>
      <c r="N6025">
        <v>492071</v>
      </c>
      <c r="O6025">
        <v>253276</v>
      </c>
      <c r="P6025">
        <v>542753</v>
      </c>
      <c r="Q6025" t="s">
        <v>458</v>
      </c>
      <c r="R6025">
        <v>1422020</v>
      </c>
    </row>
    <row r="6026" spans="1:18" x14ac:dyDescent="0.25">
      <c r="A6026" t="s">
        <v>455</v>
      </c>
      <c r="B6026" t="s">
        <v>456</v>
      </c>
      <c r="C6026" t="s">
        <v>457</v>
      </c>
      <c r="D6026">
        <v>0</v>
      </c>
      <c r="E6026" t="s">
        <v>86</v>
      </c>
      <c r="F6026" t="s">
        <v>87</v>
      </c>
      <c r="G6026" t="s">
        <v>88</v>
      </c>
      <c r="H6026" t="s">
        <v>89</v>
      </c>
      <c r="I6026" t="s">
        <v>230</v>
      </c>
      <c r="J6026" t="s">
        <v>91</v>
      </c>
      <c r="K6026" t="s">
        <v>231</v>
      </c>
      <c r="L6026">
        <v>204</v>
      </c>
      <c r="M6026">
        <v>3454202</v>
      </c>
      <c r="N6026">
        <v>492071</v>
      </c>
      <c r="O6026">
        <v>253276</v>
      </c>
      <c r="P6026">
        <v>542753</v>
      </c>
      <c r="Q6026" t="s">
        <v>458</v>
      </c>
      <c r="R6026">
        <v>1422020</v>
      </c>
    </row>
    <row r="6027" spans="1:18" x14ac:dyDescent="0.25">
      <c r="A6027" t="s">
        <v>455</v>
      </c>
      <c r="B6027" t="s">
        <v>456</v>
      </c>
      <c r="C6027" t="s">
        <v>457</v>
      </c>
      <c r="D6027">
        <v>0</v>
      </c>
      <c r="E6027" t="s">
        <v>86</v>
      </c>
      <c r="F6027" t="s">
        <v>87</v>
      </c>
      <c r="G6027" t="s">
        <v>88</v>
      </c>
      <c r="H6027" t="s">
        <v>89</v>
      </c>
      <c r="I6027" t="s">
        <v>232</v>
      </c>
      <c r="J6027" t="s">
        <v>91</v>
      </c>
      <c r="K6027" t="s">
        <v>233</v>
      </c>
      <c r="L6027">
        <v>0</v>
      </c>
      <c r="M6027">
        <v>3454202</v>
      </c>
      <c r="N6027">
        <v>492071</v>
      </c>
      <c r="O6027">
        <v>253276</v>
      </c>
      <c r="P6027">
        <v>542753</v>
      </c>
      <c r="Q6027" t="s">
        <v>458</v>
      </c>
      <c r="R6027">
        <v>1422020</v>
      </c>
    </row>
    <row r="6028" spans="1:18" x14ac:dyDescent="0.25">
      <c r="A6028" t="s">
        <v>455</v>
      </c>
      <c r="B6028" t="s">
        <v>456</v>
      </c>
      <c r="C6028" t="s">
        <v>457</v>
      </c>
      <c r="D6028">
        <v>0</v>
      </c>
      <c r="E6028" t="s">
        <v>86</v>
      </c>
      <c r="F6028" t="s">
        <v>87</v>
      </c>
      <c r="G6028" t="s">
        <v>88</v>
      </c>
      <c r="H6028" t="s">
        <v>89</v>
      </c>
      <c r="I6028" t="s">
        <v>234</v>
      </c>
      <c r="J6028" t="s">
        <v>91</v>
      </c>
      <c r="K6028" t="s">
        <v>235</v>
      </c>
      <c r="L6028">
        <v>0</v>
      </c>
      <c r="M6028">
        <v>3454202</v>
      </c>
      <c r="N6028">
        <v>492071</v>
      </c>
      <c r="O6028">
        <v>253276</v>
      </c>
      <c r="P6028">
        <v>542753</v>
      </c>
      <c r="Q6028" t="s">
        <v>458</v>
      </c>
      <c r="R6028">
        <v>1422020</v>
      </c>
    </row>
    <row r="6029" spans="1:18" x14ac:dyDescent="0.25">
      <c r="A6029" t="s">
        <v>455</v>
      </c>
      <c r="B6029" t="s">
        <v>456</v>
      </c>
      <c r="C6029" t="s">
        <v>457</v>
      </c>
      <c r="D6029">
        <v>0</v>
      </c>
      <c r="E6029" t="s">
        <v>86</v>
      </c>
      <c r="F6029" t="s">
        <v>87</v>
      </c>
      <c r="G6029" t="s">
        <v>88</v>
      </c>
      <c r="H6029" t="s">
        <v>89</v>
      </c>
      <c r="I6029" t="s">
        <v>236</v>
      </c>
      <c r="J6029" t="s">
        <v>91</v>
      </c>
      <c r="K6029" t="s">
        <v>237</v>
      </c>
      <c r="L6029">
        <v>0</v>
      </c>
      <c r="M6029">
        <v>3454202</v>
      </c>
      <c r="N6029">
        <v>492071</v>
      </c>
      <c r="O6029">
        <v>253276</v>
      </c>
      <c r="P6029">
        <v>542753</v>
      </c>
      <c r="Q6029" t="s">
        <v>458</v>
      </c>
      <c r="R6029">
        <v>1422020</v>
      </c>
    </row>
    <row r="6030" spans="1:18" x14ac:dyDescent="0.25">
      <c r="A6030" t="s">
        <v>455</v>
      </c>
      <c r="B6030" t="s">
        <v>456</v>
      </c>
      <c r="C6030" t="s">
        <v>457</v>
      </c>
      <c r="D6030">
        <v>0</v>
      </c>
      <c r="E6030" t="s">
        <v>86</v>
      </c>
      <c r="F6030" t="s">
        <v>87</v>
      </c>
      <c r="G6030" t="s">
        <v>88</v>
      </c>
      <c r="H6030" t="s">
        <v>89</v>
      </c>
      <c r="I6030" t="s">
        <v>130</v>
      </c>
      <c r="J6030" t="s">
        <v>91</v>
      </c>
      <c r="K6030" t="s">
        <v>131</v>
      </c>
      <c r="L6030">
        <v>5020</v>
      </c>
      <c r="M6030">
        <v>3454202</v>
      </c>
      <c r="N6030">
        <v>492071</v>
      </c>
      <c r="O6030">
        <v>253276</v>
      </c>
      <c r="P6030">
        <v>542753</v>
      </c>
      <c r="Q6030" t="s">
        <v>458</v>
      </c>
      <c r="R6030">
        <v>1422020</v>
      </c>
    </row>
    <row r="6031" spans="1:18" x14ac:dyDescent="0.25">
      <c r="A6031" t="s">
        <v>455</v>
      </c>
      <c r="B6031" t="s">
        <v>456</v>
      </c>
      <c r="C6031" t="s">
        <v>457</v>
      </c>
      <c r="D6031">
        <v>0</v>
      </c>
      <c r="E6031" t="s">
        <v>86</v>
      </c>
      <c r="F6031" t="s">
        <v>87</v>
      </c>
      <c r="G6031" t="s">
        <v>88</v>
      </c>
      <c r="H6031" t="s">
        <v>89</v>
      </c>
      <c r="I6031" t="s">
        <v>132</v>
      </c>
      <c r="J6031" t="s">
        <v>91</v>
      </c>
      <c r="K6031" t="s">
        <v>133</v>
      </c>
      <c r="L6031">
        <v>-180478</v>
      </c>
      <c r="M6031">
        <v>3454202</v>
      </c>
      <c r="N6031">
        <v>492071</v>
      </c>
      <c r="O6031">
        <v>253276</v>
      </c>
      <c r="P6031">
        <v>542753</v>
      </c>
      <c r="Q6031" t="s">
        <v>458</v>
      </c>
      <c r="R6031">
        <v>1422020</v>
      </c>
    </row>
    <row r="6032" spans="1:18" x14ac:dyDescent="0.25">
      <c r="A6032" t="s">
        <v>455</v>
      </c>
      <c r="B6032" t="s">
        <v>456</v>
      </c>
      <c r="C6032" t="s">
        <v>457</v>
      </c>
      <c r="D6032">
        <v>0</v>
      </c>
      <c r="E6032" t="s">
        <v>86</v>
      </c>
      <c r="F6032" t="s">
        <v>87</v>
      </c>
      <c r="G6032" t="s">
        <v>88</v>
      </c>
      <c r="H6032" t="s">
        <v>89</v>
      </c>
      <c r="I6032" t="s">
        <v>134</v>
      </c>
      <c r="J6032" t="s">
        <v>91</v>
      </c>
      <c r="K6032" t="s">
        <v>135</v>
      </c>
      <c r="L6032">
        <v>0</v>
      </c>
      <c r="M6032">
        <v>3454202</v>
      </c>
      <c r="N6032">
        <v>492071</v>
      </c>
      <c r="O6032">
        <v>253276</v>
      </c>
      <c r="P6032">
        <v>542753</v>
      </c>
      <c r="Q6032" t="s">
        <v>458</v>
      </c>
      <c r="R6032">
        <v>1422020</v>
      </c>
    </row>
    <row r="6033" spans="1:18" x14ac:dyDescent="0.25">
      <c r="A6033" t="s">
        <v>455</v>
      </c>
      <c r="B6033" t="s">
        <v>456</v>
      </c>
      <c r="C6033" t="s">
        <v>457</v>
      </c>
      <c r="D6033">
        <v>0</v>
      </c>
      <c r="E6033" t="s">
        <v>86</v>
      </c>
      <c r="F6033" t="s">
        <v>87</v>
      </c>
      <c r="G6033" t="s">
        <v>88</v>
      </c>
      <c r="H6033" t="s">
        <v>89</v>
      </c>
      <c r="I6033" t="s">
        <v>136</v>
      </c>
      <c r="J6033" t="s">
        <v>91</v>
      </c>
      <c r="K6033" t="s">
        <v>137</v>
      </c>
      <c r="L6033">
        <v>4920</v>
      </c>
      <c r="M6033">
        <v>3454202</v>
      </c>
      <c r="N6033">
        <v>492071</v>
      </c>
      <c r="O6033">
        <v>253276</v>
      </c>
      <c r="P6033">
        <v>542753</v>
      </c>
      <c r="Q6033" t="s">
        <v>458</v>
      </c>
      <c r="R6033">
        <v>1422020</v>
      </c>
    </row>
    <row r="6034" spans="1:18" x14ac:dyDescent="0.25">
      <c r="A6034" t="s">
        <v>455</v>
      </c>
      <c r="B6034" t="s">
        <v>456</v>
      </c>
      <c r="C6034" t="s">
        <v>457</v>
      </c>
      <c r="D6034">
        <v>0</v>
      </c>
      <c r="E6034" t="s">
        <v>86</v>
      </c>
      <c r="F6034" t="s">
        <v>87</v>
      </c>
      <c r="G6034" t="s">
        <v>88</v>
      </c>
      <c r="H6034" t="s">
        <v>89</v>
      </c>
      <c r="I6034" t="s">
        <v>138</v>
      </c>
      <c r="J6034" t="s">
        <v>91</v>
      </c>
      <c r="K6034" t="s">
        <v>139</v>
      </c>
      <c r="L6034">
        <v>775762</v>
      </c>
      <c r="M6034">
        <v>3454202</v>
      </c>
      <c r="N6034">
        <v>492071</v>
      </c>
      <c r="O6034">
        <v>253276</v>
      </c>
      <c r="P6034">
        <v>542753</v>
      </c>
      <c r="Q6034" t="s">
        <v>458</v>
      </c>
      <c r="R6034">
        <v>1422020</v>
      </c>
    </row>
    <row r="6035" spans="1:18" x14ac:dyDescent="0.25">
      <c r="A6035" t="s">
        <v>455</v>
      </c>
      <c r="B6035" t="s">
        <v>456</v>
      </c>
      <c r="C6035" t="s">
        <v>457</v>
      </c>
      <c r="D6035">
        <v>0</v>
      </c>
      <c r="E6035" t="s">
        <v>86</v>
      </c>
      <c r="F6035" t="s">
        <v>87</v>
      </c>
      <c r="G6035" t="s">
        <v>88</v>
      </c>
      <c r="H6035" t="s">
        <v>89</v>
      </c>
      <c r="I6035" t="s">
        <v>140</v>
      </c>
      <c r="J6035" t="s">
        <v>91</v>
      </c>
      <c r="K6035" t="s">
        <v>141</v>
      </c>
      <c r="L6035">
        <v>0</v>
      </c>
      <c r="M6035">
        <v>3454202</v>
      </c>
      <c r="N6035">
        <v>492071</v>
      </c>
      <c r="O6035">
        <v>253276</v>
      </c>
      <c r="P6035">
        <v>542753</v>
      </c>
      <c r="Q6035" t="s">
        <v>458</v>
      </c>
      <c r="R6035">
        <v>1422020</v>
      </c>
    </row>
    <row r="6036" spans="1:18" x14ac:dyDescent="0.25">
      <c r="A6036" t="s">
        <v>455</v>
      </c>
      <c r="B6036" t="s">
        <v>456</v>
      </c>
      <c r="C6036" t="s">
        <v>457</v>
      </c>
      <c r="D6036">
        <v>0</v>
      </c>
      <c r="E6036" t="s">
        <v>86</v>
      </c>
      <c r="F6036" t="s">
        <v>87</v>
      </c>
      <c r="G6036" t="s">
        <v>88</v>
      </c>
      <c r="H6036" t="s">
        <v>89</v>
      </c>
      <c r="I6036" t="s">
        <v>142</v>
      </c>
      <c r="J6036" t="s">
        <v>91</v>
      </c>
      <c r="K6036" t="s">
        <v>143</v>
      </c>
      <c r="L6036">
        <v>0</v>
      </c>
      <c r="M6036">
        <v>3454202</v>
      </c>
      <c r="N6036">
        <v>492071</v>
      </c>
      <c r="O6036">
        <v>253276</v>
      </c>
      <c r="P6036">
        <v>542753</v>
      </c>
      <c r="Q6036" t="s">
        <v>458</v>
      </c>
      <c r="R6036">
        <v>1422020</v>
      </c>
    </row>
    <row r="6037" spans="1:18" x14ac:dyDescent="0.25">
      <c r="A6037" t="s">
        <v>455</v>
      </c>
      <c r="B6037" t="s">
        <v>456</v>
      </c>
      <c r="C6037" t="s">
        <v>457</v>
      </c>
      <c r="D6037">
        <v>0</v>
      </c>
      <c r="E6037" t="s">
        <v>86</v>
      </c>
      <c r="F6037" t="s">
        <v>87</v>
      </c>
      <c r="G6037" t="s">
        <v>88</v>
      </c>
      <c r="H6037" t="s">
        <v>89</v>
      </c>
      <c r="I6037" t="s">
        <v>144</v>
      </c>
      <c r="J6037" t="s">
        <v>91</v>
      </c>
      <c r="K6037" t="s">
        <v>145</v>
      </c>
      <c r="L6037">
        <v>0</v>
      </c>
      <c r="M6037">
        <v>3454202</v>
      </c>
      <c r="N6037">
        <v>492071</v>
      </c>
      <c r="O6037">
        <v>253276</v>
      </c>
      <c r="P6037">
        <v>542753</v>
      </c>
      <c r="Q6037" t="s">
        <v>458</v>
      </c>
      <c r="R6037">
        <v>1422020</v>
      </c>
    </row>
    <row r="6038" spans="1:18" x14ac:dyDescent="0.25">
      <c r="A6038" t="s">
        <v>455</v>
      </c>
      <c r="B6038" t="s">
        <v>456</v>
      </c>
      <c r="C6038" t="s">
        <v>457</v>
      </c>
      <c r="D6038">
        <v>0</v>
      </c>
      <c r="E6038" t="s">
        <v>86</v>
      </c>
      <c r="F6038" t="s">
        <v>87</v>
      </c>
      <c r="G6038" t="s">
        <v>88</v>
      </c>
      <c r="H6038" t="s">
        <v>89</v>
      </c>
      <c r="I6038" t="s">
        <v>146</v>
      </c>
      <c r="J6038" t="s">
        <v>91</v>
      </c>
      <c r="K6038" t="s">
        <v>147</v>
      </c>
      <c r="L6038">
        <v>0</v>
      </c>
      <c r="M6038">
        <v>3454202</v>
      </c>
      <c r="N6038">
        <v>492071</v>
      </c>
      <c r="O6038">
        <v>253276</v>
      </c>
      <c r="P6038">
        <v>542753</v>
      </c>
      <c r="Q6038" t="s">
        <v>458</v>
      </c>
      <c r="R6038">
        <v>1422020</v>
      </c>
    </row>
    <row r="6039" spans="1:18" x14ac:dyDescent="0.25">
      <c r="A6039" t="s">
        <v>455</v>
      </c>
      <c r="B6039" t="s">
        <v>456</v>
      </c>
      <c r="C6039" t="s">
        <v>457</v>
      </c>
      <c r="D6039">
        <v>0</v>
      </c>
      <c r="E6039" t="s">
        <v>86</v>
      </c>
      <c r="F6039" t="s">
        <v>87</v>
      </c>
      <c r="G6039" t="s">
        <v>88</v>
      </c>
      <c r="H6039" t="s">
        <v>89</v>
      </c>
      <c r="I6039" t="s">
        <v>148</v>
      </c>
      <c r="J6039" t="s">
        <v>91</v>
      </c>
      <c r="K6039" t="s">
        <v>149</v>
      </c>
      <c r="L6039">
        <v>0</v>
      </c>
      <c r="M6039">
        <v>3454202</v>
      </c>
      <c r="N6039">
        <v>492071</v>
      </c>
      <c r="O6039">
        <v>253276</v>
      </c>
      <c r="P6039">
        <v>542753</v>
      </c>
      <c r="Q6039" t="s">
        <v>458</v>
      </c>
      <c r="R6039">
        <v>1422020</v>
      </c>
    </row>
    <row r="6040" spans="1:18" x14ac:dyDescent="0.25">
      <c r="A6040" t="s">
        <v>455</v>
      </c>
      <c r="B6040" t="s">
        <v>456</v>
      </c>
      <c r="C6040" t="s">
        <v>457</v>
      </c>
      <c r="D6040">
        <v>0</v>
      </c>
      <c r="E6040" t="s">
        <v>86</v>
      </c>
      <c r="F6040" t="s">
        <v>87</v>
      </c>
      <c r="G6040" t="s">
        <v>88</v>
      </c>
      <c r="H6040" t="s">
        <v>89</v>
      </c>
      <c r="I6040" t="s">
        <v>150</v>
      </c>
      <c r="J6040" t="s">
        <v>91</v>
      </c>
      <c r="K6040" t="s">
        <v>151</v>
      </c>
      <c r="L6040">
        <v>0</v>
      </c>
      <c r="M6040">
        <v>3454202</v>
      </c>
      <c r="N6040">
        <v>492071</v>
      </c>
      <c r="O6040">
        <v>253276</v>
      </c>
      <c r="P6040">
        <v>542753</v>
      </c>
      <c r="Q6040" t="s">
        <v>458</v>
      </c>
      <c r="R6040">
        <v>1422020</v>
      </c>
    </row>
    <row r="6041" spans="1:18" x14ac:dyDescent="0.25">
      <c r="A6041" t="s">
        <v>455</v>
      </c>
      <c r="B6041" t="s">
        <v>456</v>
      </c>
      <c r="C6041" t="s">
        <v>457</v>
      </c>
      <c r="D6041">
        <v>0</v>
      </c>
      <c r="E6041" t="s">
        <v>86</v>
      </c>
      <c r="F6041" t="s">
        <v>87</v>
      </c>
      <c r="G6041" t="s">
        <v>88</v>
      </c>
      <c r="H6041" t="s">
        <v>89</v>
      </c>
      <c r="I6041" t="s">
        <v>152</v>
      </c>
      <c r="J6041" t="s">
        <v>91</v>
      </c>
      <c r="K6041" t="s">
        <v>153</v>
      </c>
      <c r="L6041">
        <v>20500</v>
      </c>
      <c r="M6041">
        <v>3454202</v>
      </c>
      <c r="N6041">
        <v>492071</v>
      </c>
      <c r="O6041">
        <v>253276</v>
      </c>
      <c r="P6041">
        <v>542753</v>
      </c>
      <c r="Q6041" t="s">
        <v>458</v>
      </c>
      <c r="R6041">
        <v>1422020</v>
      </c>
    </row>
    <row r="6042" spans="1:18" x14ac:dyDescent="0.25">
      <c r="A6042" t="s">
        <v>455</v>
      </c>
      <c r="B6042" t="s">
        <v>456</v>
      </c>
      <c r="C6042" t="s">
        <v>457</v>
      </c>
      <c r="D6042">
        <v>0</v>
      </c>
      <c r="E6042" t="s">
        <v>86</v>
      </c>
      <c r="F6042" t="s">
        <v>87</v>
      </c>
      <c r="G6042" t="s">
        <v>88</v>
      </c>
      <c r="H6042" t="s">
        <v>89</v>
      </c>
      <c r="I6042" t="s">
        <v>154</v>
      </c>
      <c r="J6042" t="s">
        <v>91</v>
      </c>
      <c r="K6042" t="s">
        <v>155</v>
      </c>
      <c r="L6042">
        <v>0</v>
      </c>
      <c r="M6042">
        <v>3454202</v>
      </c>
      <c r="N6042">
        <v>492071</v>
      </c>
      <c r="O6042">
        <v>253276</v>
      </c>
      <c r="P6042">
        <v>542753</v>
      </c>
      <c r="Q6042" t="s">
        <v>458</v>
      </c>
      <c r="R6042">
        <v>1422020</v>
      </c>
    </row>
    <row r="6043" spans="1:18" x14ac:dyDescent="0.25">
      <c r="A6043" t="s">
        <v>455</v>
      </c>
      <c r="B6043" t="s">
        <v>456</v>
      </c>
      <c r="C6043" t="s">
        <v>457</v>
      </c>
      <c r="D6043">
        <v>0</v>
      </c>
      <c r="E6043" t="s">
        <v>86</v>
      </c>
      <c r="F6043" t="s">
        <v>87</v>
      </c>
      <c r="G6043" t="s">
        <v>88</v>
      </c>
      <c r="H6043" t="s">
        <v>89</v>
      </c>
      <c r="I6043" t="s">
        <v>156</v>
      </c>
      <c r="J6043" t="s">
        <v>91</v>
      </c>
      <c r="K6043" t="s">
        <v>157</v>
      </c>
      <c r="L6043">
        <v>0</v>
      </c>
      <c r="M6043">
        <v>3454202</v>
      </c>
      <c r="N6043">
        <v>492071</v>
      </c>
      <c r="O6043">
        <v>253276</v>
      </c>
      <c r="P6043">
        <v>542753</v>
      </c>
      <c r="Q6043" t="s">
        <v>458</v>
      </c>
      <c r="R6043">
        <v>1422020</v>
      </c>
    </row>
    <row r="6044" spans="1:18" x14ac:dyDescent="0.25">
      <c r="A6044" t="s">
        <v>455</v>
      </c>
      <c r="B6044" t="s">
        <v>456</v>
      </c>
      <c r="C6044" t="s">
        <v>457</v>
      </c>
      <c r="D6044">
        <v>0</v>
      </c>
      <c r="E6044" t="s">
        <v>86</v>
      </c>
      <c r="F6044" t="s">
        <v>87</v>
      </c>
      <c r="G6044" t="s">
        <v>88</v>
      </c>
      <c r="H6044" t="s">
        <v>89</v>
      </c>
      <c r="I6044" t="s">
        <v>158</v>
      </c>
      <c r="J6044" t="s">
        <v>91</v>
      </c>
      <c r="K6044" t="s">
        <v>159</v>
      </c>
      <c r="L6044">
        <v>22500</v>
      </c>
      <c r="M6044">
        <v>3454202</v>
      </c>
      <c r="N6044">
        <v>492071</v>
      </c>
      <c r="O6044">
        <v>253276</v>
      </c>
      <c r="P6044">
        <v>542753</v>
      </c>
      <c r="Q6044" t="s">
        <v>458</v>
      </c>
      <c r="R6044">
        <v>1422020</v>
      </c>
    </row>
    <row r="6045" spans="1:18" x14ac:dyDescent="0.25">
      <c r="A6045" t="s">
        <v>455</v>
      </c>
      <c r="B6045" t="s">
        <v>456</v>
      </c>
      <c r="C6045" t="s">
        <v>457</v>
      </c>
      <c r="D6045">
        <v>0</v>
      </c>
      <c r="E6045" t="s">
        <v>86</v>
      </c>
      <c r="F6045" t="s">
        <v>87</v>
      </c>
      <c r="G6045" t="s">
        <v>88</v>
      </c>
      <c r="H6045" t="s">
        <v>89</v>
      </c>
      <c r="I6045" t="s">
        <v>160</v>
      </c>
      <c r="J6045" t="s">
        <v>91</v>
      </c>
      <c r="K6045" t="s">
        <v>161</v>
      </c>
      <c r="L6045">
        <v>75076</v>
      </c>
      <c r="M6045">
        <v>3454202</v>
      </c>
      <c r="N6045">
        <v>492071</v>
      </c>
      <c r="O6045">
        <v>253276</v>
      </c>
      <c r="P6045">
        <v>542753</v>
      </c>
      <c r="Q6045" t="s">
        <v>458</v>
      </c>
      <c r="R6045">
        <v>1422020</v>
      </c>
    </row>
    <row r="6046" spans="1:18" x14ac:dyDescent="0.25">
      <c r="A6046" t="s">
        <v>455</v>
      </c>
      <c r="B6046" t="s">
        <v>456</v>
      </c>
      <c r="C6046" t="s">
        <v>457</v>
      </c>
      <c r="D6046">
        <v>0</v>
      </c>
      <c r="E6046" t="s">
        <v>86</v>
      </c>
      <c r="F6046" t="s">
        <v>87</v>
      </c>
      <c r="G6046" t="s">
        <v>88</v>
      </c>
      <c r="H6046" t="s">
        <v>89</v>
      </c>
      <c r="I6046" t="s">
        <v>162</v>
      </c>
      <c r="J6046" t="s">
        <v>91</v>
      </c>
      <c r="K6046" t="s">
        <v>163</v>
      </c>
      <c r="L6046">
        <v>5050</v>
      </c>
      <c r="M6046">
        <v>3454202</v>
      </c>
      <c r="N6046">
        <v>492071</v>
      </c>
      <c r="O6046">
        <v>253276</v>
      </c>
      <c r="P6046">
        <v>542753</v>
      </c>
      <c r="Q6046" t="s">
        <v>458</v>
      </c>
      <c r="R6046">
        <v>1422020</v>
      </c>
    </row>
    <row r="6047" spans="1:18" x14ac:dyDescent="0.25">
      <c r="A6047" t="s">
        <v>455</v>
      </c>
      <c r="B6047" t="s">
        <v>456</v>
      </c>
      <c r="C6047" t="s">
        <v>457</v>
      </c>
      <c r="D6047">
        <v>0</v>
      </c>
      <c r="E6047" t="s">
        <v>86</v>
      </c>
      <c r="F6047" t="s">
        <v>87</v>
      </c>
      <c r="G6047" t="s">
        <v>88</v>
      </c>
      <c r="H6047" t="s">
        <v>89</v>
      </c>
      <c r="I6047" t="s">
        <v>164</v>
      </c>
      <c r="J6047" t="s">
        <v>91</v>
      </c>
      <c r="K6047" t="s">
        <v>165</v>
      </c>
      <c r="L6047">
        <v>2600</v>
      </c>
      <c r="M6047">
        <v>3454202</v>
      </c>
      <c r="N6047">
        <v>492071</v>
      </c>
      <c r="O6047">
        <v>253276</v>
      </c>
      <c r="P6047">
        <v>542753</v>
      </c>
      <c r="Q6047" t="s">
        <v>458</v>
      </c>
      <c r="R6047">
        <v>1422020</v>
      </c>
    </row>
    <row r="6048" spans="1:18" x14ac:dyDescent="0.25">
      <c r="A6048" t="s">
        <v>455</v>
      </c>
      <c r="B6048" t="s">
        <v>456</v>
      </c>
      <c r="C6048" t="s">
        <v>457</v>
      </c>
      <c r="D6048">
        <v>0</v>
      </c>
      <c r="E6048" t="s">
        <v>86</v>
      </c>
      <c r="F6048" t="s">
        <v>87</v>
      </c>
      <c r="G6048" t="s">
        <v>88</v>
      </c>
      <c r="H6048" t="s">
        <v>89</v>
      </c>
      <c r="I6048" t="s">
        <v>166</v>
      </c>
      <c r="J6048" t="s">
        <v>91</v>
      </c>
      <c r="K6048" t="s">
        <v>167</v>
      </c>
      <c r="L6048">
        <v>13680</v>
      </c>
      <c r="M6048">
        <v>3454202</v>
      </c>
      <c r="N6048">
        <v>492071</v>
      </c>
      <c r="O6048">
        <v>253276</v>
      </c>
      <c r="P6048">
        <v>542753</v>
      </c>
      <c r="Q6048" t="s">
        <v>458</v>
      </c>
      <c r="R6048">
        <v>1422020</v>
      </c>
    </row>
    <row r="6049" spans="1:18" x14ac:dyDescent="0.25">
      <c r="A6049" t="s">
        <v>455</v>
      </c>
      <c r="B6049" t="s">
        <v>456</v>
      </c>
      <c r="C6049" t="s">
        <v>457</v>
      </c>
      <c r="D6049">
        <v>0</v>
      </c>
      <c r="E6049" t="s">
        <v>86</v>
      </c>
      <c r="F6049" t="s">
        <v>87</v>
      </c>
      <c r="G6049" t="s">
        <v>88</v>
      </c>
      <c r="H6049" t="s">
        <v>89</v>
      </c>
      <c r="I6049" t="s">
        <v>168</v>
      </c>
      <c r="J6049" t="s">
        <v>91</v>
      </c>
      <c r="K6049" t="s">
        <v>169</v>
      </c>
      <c r="L6049">
        <v>1850</v>
      </c>
      <c r="M6049">
        <v>3454202</v>
      </c>
      <c r="N6049">
        <v>492071</v>
      </c>
      <c r="O6049">
        <v>253276</v>
      </c>
      <c r="P6049">
        <v>542753</v>
      </c>
      <c r="Q6049" t="s">
        <v>458</v>
      </c>
      <c r="R6049">
        <v>1422020</v>
      </c>
    </row>
    <row r="6050" spans="1:18" x14ac:dyDescent="0.25">
      <c r="A6050" t="s">
        <v>455</v>
      </c>
      <c r="B6050" t="s">
        <v>456</v>
      </c>
      <c r="C6050" t="s">
        <v>457</v>
      </c>
      <c r="D6050">
        <v>0</v>
      </c>
      <c r="E6050" t="s">
        <v>86</v>
      </c>
      <c r="F6050" t="s">
        <v>87</v>
      </c>
      <c r="G6050" t="s">
        <v>88</v>
      </c>
      <c r="H6050" t="s">
        <v>89</v>
      </c>
      <c r="I6050" t="s">
        <v>170</v>
      </c>
      <c r="J6050" t="s">
        <v>91</v>
      </c>
      <c r="K6050" t="s">
        <v>171</v>
      </c>
      <c r="L6050">
        <v>5940</v>
      </c>
      <c r="M6050">
        <v>3454202</v>
      </c>
      <c r="N6050">
        <v>492071</v>
      </c>
      <c r="O6050">
        <v>253276</v>
      </c>
      <c r="P6050">
        <v>542753</v>
      </c>
      <c r="Q6050" t="s">
        <v>458</v>
      </c>
      <c r="R6050">
        <v>1422020</v>
      </c>
    </row>
    <row r="6051" spans="1:18" x14ac:dyDescent="0.25">
      <c r="A6051" t="s">
        <v>455</v>
      </c>
      <c r="B6051" t="s">
        <v>456</v>
      </c>
      <c r="C6051" t="s">
        <v>457</v>
      </c>
      <c r="D6051">
        <v>0</v>
      </c>
      <c r="E6051" t="s">
        <v>86</v>
      </c>
      <c r="F6051" t="s">
        <v>87</v>
      </c>
      <c r="G6051" t="s">
        <v>88</v>
      </c>
      <c r="H6051" t="s">
        <v>89</v>
      </c>
      <c r="I6051" t="s">
        <v>172</v>
      </c>
      <c r="J6051" t="s">
        <v>91</v>
      </c>
      <c r="K6051" t="s">
        <v>173</v>
      </c>
      <c r="L6051">
        <v>1500</v>
      </c>
      <c r="M6051">
        <v>3454202</v>
      </c>
      <c r="N6051">
        <v>492071</v>
      </c>
      <c r="O6051">
        <v>253276</v>
      </c>
      <c r="P6051">
        <v>542753</v>
      </c>
      <c r="Q6051" t="s">
        <v>458</v>
      </c>
      <c r="R6051">
        <v>1422020</v>
      </c>
    </row>
    <row r="6052" spans="1:18" x14ac:dyDescent="0.25">
      <c r="A6052" t="s">
        <v>455</v>
      </c>
      <c r="B6052" t="s">
        <v>456</v>
      </c>
      <c r="C6052" t="s">
        <v>457</v>
      </c>
      <c r="D6052">
        <v>0</v>
      </c>
      <c r="E6052" t="s">
        <v>86</v>
      </c>
      <c r="F6052" t="s">
        <v>87</v>
      </c>
      <c r="G6052" t="s">
        <v>88</v>
      </c>
      <c r="H6052" t="s">
        <v>89</v>
      </c>
      <c r="I6052" t="s">
        <v>174</v>
      </c>
      <c r="J6052" t="s">
        <v>91</v>
      </c>
      <c r="K6052" t="s">
        <v>175</v>
      </c>
      <c r="L6052">
        <v>0</v>
      </c>
      <c r="M6052">
        <v>3454202</v>
      </c>
      <c r="N6052">
        <v>492071</v>
      </c>
      <c r="O6052">
        <v>253276</v>
      </c>
      <c r="P6052">
        <v>542753</v>
      </c>
      <c r="Q6052" t="s">
        <v>458</v>
      </c>
      <c r="R6052">
        <v>1422020</v>
      </c>
    </row>
    <row r="6053" spans="1:18" x14ac:dyDescent="0.25">
      <c r="A6053" t="s">
        <v>455</v>
      </c>
      <c r="B6053" t="s">
        <v>456</v>
      </c>
      <c r="C6053" t="s">
        <v>457</v>
      </c>
      <c r="D6053">
        <v>0</v>
      </c>
      <c r="E6053" t="s">
        <v>86</v>
      </c>
      <c r="F6053" t="s">
        <v>87</v>
      </c>
      <c r="G6053" t="s">
        <v>88</v>
      </c>
      <c r="H6053" t="s">
        <v>89</v>
      </c>
      <c r="I6053" t="s">
        <v>176</v>
      </c>
      <c r="J6053" t="s">
        <v>91</v>
      </c>
      <c r="K6053" t="s">
        <v>177</v>
      </c>
      <c r="L6053">
        <v>0</v>
      </c>
      <c r="M6053">
        <v>3454202</v>
      </c>
      <c r="N6053">
        <v>492071</v>
      </c>
      <c r="O6053">
        <v>253276</v>
      </c>
      <c r="P6053">
        <v>542753</v>
      </c>
      <c r="Q6053" t="s">
        <v>458</v>
      </c>
      <c r="R6053">
        <v>1422020</v>
      </c>
    </row>
    <row r="6054" spans="1:18" x14ac:dyDescent="0.25">
      <c r="A6054" t="s">
        <v>455</v>
      </c>
      <c r="B6054" t="s">
        <v>456</v>
      </c>
      <c r="C6054" t="s">
        <v>457</v>
      </c>
      <c r="D6054">
        <v>0</v>
      </c>
      <c r="E6054" t="s">
        <v>86</v>
      </c>
      <c r="F6054" t="s">
        <v>87</v>
      </c>
      <c r="G6054" t="s">
        <v>88</v>
      </c>
      <c r="H6054" t="s">
        <v>89</v>
      </c>
      <c r="I6054" t="s">
        <v>178</v>
      </c>
      <c r="J6054" t="s">
        <v>91</v>
      </c>
      <c r="K6054" t="s">
        <v>179</v>
      </c>
      <c r="L6054">
        <v>20028</v>
      </c>
      <c r="M6054">
        <v>3454202</v>
      </c>
      <c r="N6054">
        <v>492071</v>
      </c>
      <c r="O6054">
        <v>253276</v>
      </c>
      <c r="P6054">
        <v>542753</v>
      </c>
      <c r="Q6054" t="s">
        <v>458</v>
      </c>
      <c r="R6054">
        <v>1422020</v>
      </c>
    </row>
    <row r="6055" spans="1:18" x14ac:dyDescent="0.25">
      <c r="A6055" t="s">
        <v>455</v>
      </c>
      <c r="B6055" t="s">
        <v>456</v>
      </c>
      <c r="C6055" t="s">
        <v>457</v>
      </c>
      <c r="D6055">
        <v>0</v>
      </c>
      <c r="E6055" t="s">
        <v>86</v>
      </c>
      <c r="F6055" t="s">
        <v>87</v>
      </c>
      <c r="G6055" t="s">
        <v>88</v>
      </c>
      <c r="H6055" t="s">
        <v>89</v>
      </c>
      <c r="I6055" t="s">
        <v>180</v>
      </c>
      <c r="J6055" t="s">
        <v>91</v>
      </c>
      <c r="K6055" t="s">
        <v>181</v>
      </c>
      <c r="L6055">
        <v>0</v>
      </c>
      <c r="M6055">
        <v>3454202</v>
      </c>
      <c r="N6055">
        <v>492071</v>
      </c>
      <c r="O6055">
        <v>253276</v>
      </c>
      <c r="P6055">
        <v>542753</v>
      </c>
      <c r="Q6055" t="s">
        <v>458</v>
      </c>
      <c r="R6055">
        <v>1422020</v>
      </c>
    </row>
    <row r="6056" spans="1:18" x14ac:dyDescent="0.25">
      <c r="A6056" t="s">
        <v>455</v>
      </c>
      <c r="B6056" t="s">
        <v>456</v>
      </c>
      <c r="C6056" t="s">
        <v>457</v>
      </c>
      <c r="D6056">
        <v>0</v>
      </c>
      <c r="E6056" t="s">
        <v>86</v>
      </c>
      <c r="F6056" t="s">
        <v>87</v>
      </c>
      <c r="G6056" t="s">
        <v>88</v>
      </c>
      <c r="H6056" t="s">
        <v>89</v>
      </c>
      <c r="I6056" t="s">
        <v>128</v>
      </c>
      <c r="J6056" t="s">
        <v>91</v>
      </c>
      <c r="K6056" t="s">
        <v>129</v>
      </c>
      <c r="L6056">
        <v>3281199</v>
      </c>
      <c r="M6056">
        <v>3454202</v>
      </c>
      <c r="N6056">
        <v>492071</v>
      </c>
      <c r="O6056">
        <v>253276</v>
      </c>
      <c r="P6056">
        <v>542753</v>
      </c>
      <c r="Q6056" t="s">
        <v>458</v>
      </c>
      <c r="R6056">
        <v>1422020</v>
      </c>
    </row>
    <row r="6057" spans="1:18" x14ac:dyDescent="0.25">
      <c r="A6057" t="s">
        <v>455</v>
      </c>
      <c r="B6057" t="s">
        <v>456</v>
      </c>
      <c r="C6057" t="s">
        <v>457</v>
      </c>
      <c r="D6057">
        <v>0</v>
      </c>
      <c r="E6057" t="s">
        <v>86</v>
      </c>
      <c r="F6057" t="s">
        <v>87</v>
      </c>
      <c r="G6057" t="s">
        <v>88</v>
      </c>
      <c r="H6057" t="s">
        <v>89</v>
      </c>
      <c r="I6057" t="s">
        <v>90</v>
      </c>
      <c r="J6057" t="s">
        <v>91</v>
      </c>
      <c r="K6057" t="s">
        <v>92</v>
      </c>
      <c r="L6057">
        <v>0</v>
      </c>
      <c r="M6057">
        <v>3454202</v>
      </c>
      <c r="N6057">
        <v>492071</v>
      </c>
      <c r="O6057">
        <v>253276</v>
      </c>
      <c r="P6057">
        <v>542753</v>
      </c>
      <c r="Q6057" t="s">
        <v>458</v>
      </c>
      <c r="R6057">
        <v>1422020</v>
      </c>
    </row>
    <row r="6058" spans="1:18" x14ac:dyDescent="0.25">
      <c r="A6058" t="s">
        <v>455</v>
      </c>
      <c r="B6058" t="s">
        <v>456</v>
      </c>
      <c r="C6058" t="s">
        <v>457</v>
      </c>
      <c r="D6058">
        <v>0</v>
      </c>
      <c r="E6058" t="s">
        <v>86</v>
      </c>
      <c r="F6058" t="s">
        <v>87</v>
      </c>
      <c r="G6058" t="s">
        <v>88</v>
      </c>
      <c r="H6058" t="s">
        <v>89</v>
      </c>
      <c r="I6058" t="s">
        <v>94</v>
      </c>
      <c r="J6058" t="s">
        <v>91</v>
      </c>
      <c r="K6058" t="s">
        <v>95</v>
      </c>
      <c r="L6058">
        <v>0</v>
      </c>
      <c r="M6058">
        <v>3454202</v>
      </c>
      <c r="N6058">
        <v>492071</v>
      </c>
      <c r="O6058">
        <v>253276</v>
      </c>
      <c r="P6058">
        <v>542753</v>
      </c>
      <c r="Q6058" t="s">
        <v>458</v>
      </c>
      <c r="R6058">
        <v>1422020</v>
      </c>
    </row>
    <row r="6059" spans="1:18" x14ac:dyDescent="0.25">
      <c r="A6059" t="s">
        <v>455</v>
      </c>
      <c r="B6059" t="s">
        <v>456</v>
      </c>
      <c r="C6059" t="s">
        <v>457</v>
      </c>
      <c r="D6059">
        <v>0</v>
      </c>
      <c r="E6059" t="s">
        <v>86</v>
      </c>
      <c r="F6059" t="s">
        <v>87</v>
      </c>
      <c r="G6059" t="s">
        <v>88</v>
      </c>
      <c r="H6059" t="s">
        <v>89</v>
      </c>
      <c r="I6059" t="s">
        <v>96</v>
      </c>
      <c r="J6059" t="s">
        <v>91</v>
      </c>
      <c r="K6059" t="s">
        <v>97</v>
      </c>
      <c r="L6059">
        <v>0</v>
      </c>
      <c r="M6059">
        <v>3454202</v>
      </c>
      <c r="N6059">
        <v>492071</v>
      </c>
      <c r="O6059">
        <v>253276</v>
      </c>
      <c r="P6059">
        <v>542753</v>
      </c>
      <c r="Q6059" t="s">
        <v>458</v>
      </c>
      <c r="R6059">
        <v>1422020</v>
      </c>
    </row>
    <row r="6060" spans="1:18" x14ac:dyDescent="0.25">
      <c r="A6060" t="s">
        <v>455</v>
      </c>
      <c r="B6060" t="s">
        <v>456</v>
      </c>
      <c r="C6060" t="s">
        <v>457</v>
      </c>
      <c r="D6060">
        <v>0</v>
      </c>
      <c r="E6060" t="s">
        <v>86</v>
      </c>
      <c r="F6060" t="s">
        <v>87</v>
      </c>
      <c r="G6060" t="s">
        <v>88</v>
      </c>
      <c r="H6060" t="s">
        <v>89</v>
      </c>
      <c r="I6060" t="s">
        <v>98</v>
      </c>
      <c r="J6060" t="s">
        <v>91</v>
      </c>
      <c r="K6060" t="s">
        <v>99</v>
      </c>
      <c r="L6060">
        <v>0</v>
      </c>
      <c r="M6060">
        <v>3454202</v>
      </c>
      <c r="N6060">
        <v>492071</v>
      </c>
      <c r="O6060">
        <v>253276</v>
      </c>
      <c r="P6060">
        <v>542753</v>
      </c>
      <c r="Q6060" t="s">
        <v>458</v>
      </c>
      <c r="R6060">
        <v>1422020</v>
      </c>
    </row>
    <row r="6061" spans="1:18" x14ac:dyDescent="0.25">
      <c r="A6061" t="s">
        <v>455</v>
      </c>
      <c r="B6061" t="s">
        <v>456</v>
      </c>
      <c r="C6061" t="s">
        <v>457</v>
      </c>
      <c r="D6061">
        <v>0</v>
      </c>
      <c r="E6061" t="s">
        <v>86</v>
      </c>
      <c r="F6061" t="s">
        <v>87</v>
      </c>
      <c r="G6061" t="s">
        <v>88</v>
      </c>
      <c r="H6061" t="s">
        <v>89</v>
      </c>
      <c r="I6061" t="s">
        <v>100</v>
      </c>
      <c r="J6061" t="s">
        <v>91</v>
      </c>
      <c r="K6061" t="s">
        <v>101</v>
      </c>
      <c r="L6061">
        <v>0</v>
      </c>
      <c r="M6061">
        <v>3454202</v>
      </c>
      <c r="N6061">
        <v>492071</v>
      </c>
      <c r="O6061">
        <v>253276</v>
      </c>
      <c r="P6061">
        <v>542753</v>
      </c>
      <c r="Q6061" t="s">
        <v>458</v>
      </c>
      <c r="R6061">
        <v>1422020</v>
      </c>
    </row>
    <row r="6062" spans="1:18" x14ac:dyDescent="0.25">
      <c r="A6062" t="s">
        <v>455</v>
      </c>
      <c r="B6062" t="s">
        <v>456</v>
      </c>
      <c r="C6062" t="s">
        <v>457</v>
      </c>
      <c r="D6062">
        <v>0</v>
      </c>
      <c r="E6062" t="s">
        <v>86</v>
      </c>
      <c r="F6062" t="s">
        <v>87</v>
      </c>
      <c r="G6062" t="s">
        <v>88</v>
      </c>
      <c r="H6062" t="s">
        <v>89</v>
      </c>
      <c r="I6062" t="s">
        <v>102</v>
      </c>
      <c r="J6062" t="s">
        <v>91</v>
      </c>
      <c r="K6062" t="s">
        <v>103</v>
      </c>
      <c r="L6062">
        <v>0</v>
      </c>
      <c r="M6062">
        <v>3454202</v>
      </c>
      <c r="N6062">
        <v>492071</v>
      </c>
      <c r="O6062">
        <v>253276</v>
      </c>
      <c r="P6062">
        <v>542753</v>
      </c>
      <c r="Q6062" t="s">
        <v>458</v>
      </c>
      <c r="R6062">
        <v>1422020</v>
      </c>
    </row>
    <row r="6063" spans="1:18" x14ac:dyDescent="0.25">
      <c r="A6063" t="s">
        <v>455</v>
      </c>
      <c r="B6063" t="s">
        <v>456</v>
      </c>
      <c r="C6063" t="s">
        <v>457</v>
      </c>
      <c r="D6063">
        <v>0</v>
      </c>
      <c r="E6063" t="s">
        <v>86</v>
      </c>
      <c r="F6063" t="s">
        <v>87</v>
      </c>
      <c r="G6063" t="s">
        <v>88</v>
      </c>
      <c r="H6063" t="s">
        <v>89</v>
      </c>
      <c r="I6063" t="s">
        <v>104</v>
      </c>
      <c r="J6063" t="s">
        <v>91</v>
      </c>
      <c r="K6063" t="s">
        <v>105</v>
      </c>
      <c r="L6063">
        <v>0</v>
      </c>
      <c r="M6063">
        <v>3454202</v>
      </c>
      <c r="N6063">
        <v>492071</v>
      </c>
      <c r="O6063">
        <v>253276</v>
      </c>
      <c r="P6063">
        <v>542753</v>
      </c>
      <c r="Q6063" t="s">
        <v>458</v>
      </c>
      <c r="R6063">
        <v>1422020</v>
      </c>
    </row>
    <row r="6064" spans="1:18" x14ac:dyDescent="0.25">
      <c r="A6064" t="s">
        <v>455</v>
      </c>
      <c r="B6064" t="s">
        <v>456</v>
      </c>
      <c r="C6064" t="s">
        <v>457</v>
      </c>
      <c r="D6064">
        <v>0</v>
      </c>
      <c r="E6064" t="s">
        <v>86</v>
      </c>
      <c r="F6064" t="s">
        <v>87</v>
      </c>
      <c r="G6064" t="s">
        <v>88</v>
      </c>
      <c r="H6064" t="s">
        <v>89</v>
      </c>
      <c r="I6064" t="s">
        <v>106</v>
      </c>
      <c r="J6064" t="s">
        <v>91</v>
      </c>
      <c r="K6064" t="s">
        <v>107</v>
      </c>
      <c r="L6064">
        <v>0</v>
      </c>
      <c r="M6064">
        <v>3454202</v>
      </c>
      <c r="N6064">
        <v>492071</v>
      </c>
      <c r="O6064">
        <v>253276</v>
      </c>
      <c r="P6064">
        <v>542753</v>
      </c>
      <c r="Q6064" t="s">
        <v>458</v>
      </c>
      <c r="R6064">
        <v>1422020</v>
      </c>
    </row>
    <row r="6065" spans="1:18" x14ac:dyDescent="0.25">
      <c r="A6065" t="s">
        <v>455</v>
      </c>
      <c r="B6065" t="s">
        <v>456</v>
      </c>
      <c r="C6065" t="s">
        <v>457</v>
      </c>
      <c r="D6065">
        <v>0</v>
      </c>
      <c r="E6065" t="s">
        <v>86</v>
      </c>
      <c r="F6065" t="s">
        <v>87</v>
      </c>
      <c r="G6065" t="s">
        <v>88</v>
      </c>
      <c r="H6065" t="s">
        <v>89</v>
      </c>
      <c r="I6065" t="s">
        <v>108</v>
      </c>
      <c r="J6065" t="s">
        <v>91</v>
      </c>
      <c r="K6065" t="s">
        <v>109</v>
      </c>
      <c r="L6065">
        <v>0</v>
      </c>
      <c r="M6065">
        <v>3454202</v>
      </c>
      <c r="N6065">
        <v>492071</v>
      </c>
      <c r="O6065">
        <v>253276</v>
      </c>
      <c r="P6065">
        <v>542753</v>
      </c>
      <c r="Q6065" t="s">
        <v>458</v>
      </c>
      <c r="R6065">
        <v>1422020</v>
      </c>
    </row>
    <row r="6066" spans="1:18" x14ac:dyDescent="0.25">
      <c r="A6066" t="s">
        <v>455</v>
      </c>
      <c r="B6066" t="s">
        <v>456</v>
      </c>
      <c r="C6066" t="s">
        <v>457</v>
      </c>
      <c r="D6066">
        <v>0</v>
      </c>
      <c r="E6066" t="s">
        <v>86</v>
      </c>
      <c r="F6066" t="s">
        <v>87</v>
      </c>
      <c r="G6066" t="s">
        <v>88</v>
      </c>
      <c r="H6066" t="s">
        <v>89</v>
      </c>
      <c r="I6066" t="s">
        <v>110</v>
      </c>
      <c r="J6066" t="s">
        <v>91</v>
      </c>
      <c r="K6066" t="s">
        <v>111</v>
      </c>
      <c r="L6066">
        <v>0</v>
      </c>
      <c r="M6066">
        <v>3454202</v>
      </c>
      <c r="N6066">
        <v>492071</v>
      </c>
      <c r="O6066">
        <v>253276</v>
      </c>
      <c r="P6066">
        <v>542753</v>
      </c>
      <c r="Q6066" t="s">
        <v>458</v>
      </c>
      <c r="R6066">
        <v>1422020</v>
      </c>
    </row>
    <row r="6067" spans="1:18" x14ac:dyDescent="0.25">
      <c r="A6067" t="s">
        <v>455</v>
      </c>
      <c r="B6067" t="s">
        <v>456</v>
      </c>
      <c r="C6067" t="s">
        <v>457</v>
      </c>
      <c r="D6067">
        <v>0</v>
      </c>
      <c r="E6067" t="s">
        <v>86</v>
      </c>
      <c r="F6067" t="s">
        <v>87</v>
      </c>
      <c r="G6067" t="s">
        <v>88</v>
      </c>
      <c r="H6067" t="s">
        <v>89</v>
      </c>
      <c r="I6067" t="s">
        <v>112</v>
      </c>
      <c r="J6067" t="s">
        <v>91</v>
      </c>
      <c r="K6067" t="s">
        <v>113</v>
      </c>
      <c r="L6067">
        <v>0</v>
      </c>
      <c r="M6067">
        <v>3454202</v>
      </c>
      <c r="N6067">
        <v>492071</v>
      </c>
      <c r="O6067">
        <v>253276</v>
      </c>
      <c r="P6067">
        <v>542753</v>
      </c>
      <c r="Q6067" t="s">
        <v>458</v>
      </c>
      <c r="R6067">
        <v>1422020</v>
      </c>
    </row>
    <row r="6068" spans="1:18" x14ac:dyDescent="0.25">
      <c r="A6068" t="s">
        <v>455</v>
      </c>
      <c r="B6068" t="s">
        <v>456</v>
      </c>
      <c r="C6068" t="s">
        <v>457</v>
      </c>
      <c r="D6068">
        <v>0</v>
      </c>
      <c r="E6068" t="s">
        <v>86</v>
      </c>
      <c r="F6068" t="s">
        <v>87</v>
      </c>
      <c r="G6068" t="s">
        <v>88</v>
      </c>
      <c r="H6068" t="s">
        <v>89</v>
      </c>
      <c r="I6068" t="s">
        <v>114</v>
      </c>
      <c r="J6068" t="s">
        <v>91</v>
      </c>
      <c r="K6068" t="s">
        <v>115</v>
      </c>
      <c r="L6068">
        <v>33480</v>
      </c>
      <c r="M6068">
        <v>3454202</v>
      </c>
      <c r="N6068">
        <v>492071</v>
      </c>
      <c r="O6068">
        <v>253276</v>
      </c>
      <c r="P6068">
        <v>542753</v>
      </c>
      <c r="Q6068" t="s">
        <v>458</v>
      </c>
      <c r="R6068">
        <v>1422020</v>
      </c>
    </row>
    <row r="6069" spans="1:18" x14ac:dyDescent="0.25">
      <c r="A6069" t="s">
        <v>455</v>
      </c>
      <c r="B6069" t="s">
        <v>456</v>
      </c>
      <c r="C6069" t="s">
        <v>457</v>
      </c>
      <c r="D6069">
        <v>0</v>
      </c>
      <c r="E6069" t="s">
        <v>86</v>
      </c>
      <c r="F6069" t="s">
        <v>87</v>
      </c>
      <c r="G6069" t="s">
        <v>88</v>
      </c>
      <c r="H6069" t="s">
        <v>89</v>
      </c>
      <c r="I6069" t="s">
        <v>116</v>
      </c>
      <c r="J6069" t="s">
        <v>91</v>
      </c>
      <c r="K6069" t="s">
        <v>117</v>
      </c>
      <c r="L6069">
        <v>0</v>
      </c>
      <c r="M6069">
        <v>3454202</v>
      </c>
      <c r="N6069">
        <v>492071</v>
      </c>
      <c r="O6069">
        <v>253276</v>
      </c>
      <c r="P6069">
        <v>542753</v>
      </c>
      <c r="Q6069" t="s">
        <v>458</v>
      </c>
      <c r="R6069">
        <v>1422020</v>
      </c>
    </row>
    <row r="6070" spans="1:18" x14ac:dyDescent="0.25">
      <c r="A6070" t="s">
        <v>455</v>
      </c>
      <c r="B6070" t="s">
        <v>456</v>
      </c>
      <c r="C6070" t="s">
        <v>457</v>
      </c>
      <c r="D6070">
        <v>0</v>
      </c>
      <c r="E6070" t="s">
        <v>86</v>
      </c>
      <c r="F6070" t="s">
        <v>87</v>
      </c>
      <c r="G6070" t="s">
        <v>88</v>
      </c>
      <c r="H6070" t="s">
        <v>89</v>
      </c>
      <c r="I6070" t="s">
        <v>118</v>
      </c>
      <c r="J6070" t="s">
        <v>91</v>
      </c>
      <c r="K6070" t="s">
        <v>119</v>
      </c>
      <c r="L6070">
        <v>0</v>
      </c>
      <c r="M6070">
        <v>3454202</v>
      </c>
      <c r="N6070">
        <v>492071</v>
      </c>
      <c r="O6070">
        <v>253276</v>
      </c>
      <c r="P6070">
        <v>542753</v>
      </c>
      <c r="Q6070" t="s">
        <v>458</v>
      </c>
      <c r="R6070">
        <v>1422020</v>
      </c>
    </row>
    <row r="6071" spans="1:18" x14ac:dyDescent="0.25">
      <c r="A6071" t="s">
        <v>455</v>
      </c>
      <c r="B6071" t="s">
        <v>456</v>
      </c>
      <c r="C6071" t="s">
        <v>457</v>
      </c>
      <c r="D6071">
        <v>0</v>
      </c>
      <c r="E6071" t="s">
        <v>86</v>
      </c>
      <c r="F6071" t="s">
        <v>87</v>
      </c>
      <c r="G6071" t="s">
        <v>88</v>
      </c>
      <c r="H6071" t="s">
        <v>89</v>
      </c>
      <c r="I6071" t="s">
        <v>120</v>
      </c>
      <c r="J6071" t="s">
        <v>91</v>
      </c>
      <c r="K6071" t="s">
        <v>121</v>
      </c>
      <c r="L6071">
        <v>0</v>
      </c>
      <c r="M6071">
        <v>3454202</v>
      </c>
      <c r="N6071">
        <v>492071</v>
      </c>
      <c r="O6071">
        <v>253276</v>
      </c>
      <c r="P6071">
        <v>542753</v>
      </c>
      <c r="Q6071" t="s">
        <v>458</v>
      </c>
      <c r="R6071">
        <v>1422020</v>
      </c>
    </row>
    <row r="6072" spans="1:18" x14ac:dyDescent="0.25">
      <c r="A6072" t="s">
        <v>455</v>
      </c>
      <c r="B6072" t="s">
        <v>456</v>
      </c>
      <c r="C6072" t="s">
        <v>457</v>
      </c>
      <c r="D6072">
        <v>0</v>
      </c>
      <c r="E6072" t="s">
        <v>86</v>
      </c>
      <c r="F6072" t="s">
        <v>87</v>
      </c>
      <c r="G6072" t="s">
        <v>88</v>
      </c>
      <c r="H6072" t="s">
        <v>89</v>
      </c>
      <c r="I6072" t="s">
        <v>122</v>
      </c>
      <c r="J6072" t="s">
        <v>91</v>
      </c>
      <c r="K6072" t="s">
        <v>123</v>
      </c>
      <c r="L6072">
        <v>0</v>
      </c>
      <c r="M6072">
        <v>3454202</v>
      </c>
      <c r="N6072">
        <v>492071</v>
      </c>
      <c r="O6072">
        <v>253276</v>
      </c>
      <c r="P6072">
        <v>542753</v>
      </c>
      <c r="Q6072" t="s">
        <v>458</v>
      </c>
      <c r="R6072">
        <v>1422020</v>
      </c>
    </row>
    <row r="6073" spans="1:18" x14ac:dyDescent="0.25">
      <c r="A6073" t="s">
        <v>455</v>
      </c>
      <c r="B6073" t="s">
        <v>456</v>
      </c>
      <c r="C6073" t="s">
        <v>457</v>
      </c>
      <c r="D6073">
        <v>0</v>
      </c>
      <c r="E6073" t="s">
        <v>86</v>
      </c>
      <c r="F6073" t="s">
        <v>87</v>
      </c>
      <c r="G6073" t="s">
        <v>88</v>
      </c>
      <c r="H6073" t="s">
        <v>89</v>
      </c>
      <c r="I6073" t="s">
        <v>124</v>
      </c>
      <c r="J6073" t="s">
        <v>91</v>
      </c>
      <c r="K6073" t="s">
        <v>125</v>
      </c>
      <c r="L6073">
        <v>0</v>
      </c>
      <c r="M6073">
        <v>3454202</v>
      </c>
      <c r="N6073">
        <v>492071</v>
      </c>
      <c r="O6073">
        <v>253276</v>
      </c>
      <c r="P6073">
        <v>542753</v>
      </c>
      <c r="Q6073" t="s">
        <v>458</v>
      </c>
      <c r="R6073">
        <v>1422020</v>
      </c>
    </row>
    <row r="6074" spans="1:18" x14ac:dyDescent="0.25">
      <c r="A6074" t="s">
        <v>455</v>
      </c>
      <c r="B6074" t="s">
        <v>456</v>
      </c>
      <c r="C6074" t="s">
        <v>457</v>
      </c>
      <c r="D6074">
        <v>0</v>
      </c>
      <c r="E6074" t="s">
        <v>86</v>
      </c>
      <c r="F6074" t="s">
        <v>87</v>
      </c>
      <c r="G6074" t="s">
        <v>88</v>
      </c>
      <c r="H6074" t="s">
        <v>89</v>
      </c>
      <c r="I6074" t="s">
        <v>126</v>
      </c>
      <c r="J6074" t="s">
        <v>91</v>
      </c>
      <c r="K6074" t="s">
        <v>127</v>
      </c>
      <c r="L6074">
        <v>0</v>
      </c>
      <c r="M6074">
        <v>3454202</v>
      </c>
      <c r="N6074">
        <v>492071</v>
      </c>
      <c r="O6074">
        <v>253276</v>
      </c>
      <c r="P6074">
        <v>542753</v>
      </c>
      <c r="Q6074" t="s">
        <v>458</v>
      </c>
      <c r="R6074">
        <v>1422020</v>
      </c>
    </row>
    <row r="6075" spans="1:18" x14ac:dyDescent="0.25">
      <c r="A6075" t="s">
        <v>455</v>
      </c>
      <c r="B6075" t="s">
        <v>456</v>
      </c>
      <c r="C6075" t="s">
        <v>457</v>
      </c>
      <c r="D6075">
        <v>0</v>
      </c>
      <c r="E6075" t="s">
        <v>86</v>
      </c>
      <c r="F6075" t="s">
        <v>87</v>
      </c>
      <c r="G6075" t="s">
        <v>88</v>
      </c>
      <c r="H6075" t="s">
        <v>89</v>
      </c>
      <c r="I6075" t="s">
        <v>130</v>
      </c>
      <c r="J6075" t="s">
        <v>91</v>
      </c>
      <c r="K6075" t="s">
        <v>131</v>
      </c>
      <c r="L6075">
        <v>167019</v>
      </c>
      <c r="M6075">
        <v>3454202</v>
      </c>
      <c r="N6075">
        <v>492071</v>
      </c>
      <c r="O6075">
        <v>253276</v>
      </c>
      <c r="P6075">
        <v>542753</v>
      </c>
      <c r="Q6075" t="s">
        <v>458</v>
      </c>
      <c r="R6075">
        <v>1422020</v>
      </c>
    </row>
    <row r="6076" spans="1:18" x14ac:dyDescent="0.25">
      <c r="A6076" t="s">
        <v>455</v>
      </c>
      <c r="B6076" t="s">
        <v>456</v>
      </c>
      <c r="C6076" t="s">
        <v>457</v>
      </c>
      <c r="D6076">
        <v>0</v>
      </c>
      <c r="E6076" t="s">
        <v>86</v>
      </c>
      <c r="F6076" t="s">
        <v>87</v>
      </c>
      <c r="G6076" t="s">
        <v>88</v>
      </c>
      <c r="H6076" t="s">
        <v>89</v>
      </c>
      <c r="I6076" t="s">
        <v>130</v>
      </c>
      <c r="J6076" t="s">
        <v>91</v>
      </c>
      <c r="K6076" t="s">
        <v>131</v>
      </c>
      <c r="L6076">
        <v>6300</v>
      </c>
      <c r="M6076">
        <v>3454202</v>
      </c>
      <c r="N6076">
        <v>492071</v>
      </c>
      <c r="O6076">
        <v>253276</v>
      </c>
      <c r="P6076">
        <v>542753</v>
      </c>
      <c r="Q6076" t="s">
        <v>458</v>
      </c>
      <c r="R6076">
        <v>1422020</v>
      </c>
    </row>
    <row r="6077" spans="1:18" x14ac:dyDescent="0.25">
      <c r="A6077" t="s">
        <v>455</v>
      </c>
      <c r="B6077" t="s">
        <v>456</v>
      </c>
      <c r="C6077" t="s">
        <v>457</v>
      </c>
      <c r="D6077">
        <v>0</v>
      </c>
      <c r="E6077" t="s">
        <v>86</v>
      </c>
      <c r="F6077" t="s">
        <v>87</v>
      </c>
      <c r="G6077" t="s">
        <v>88</v>
      </c>
      <c r="H6077" t="s">
        <v>89</v>
      </c>
      <c r="I6077" t="s">
        <v>130</v>
      </c>
      <c r="J6077" t="s">
        <v>91</v>
      </c>
      <c r="K6077" t="s">
        <v>131</v>
      </c>
      <c r="L6077">
        <v>-6300</v>
      </c>
      <c r="M6077">
        <v>3454202</v>
      </c>
      <c r="N6077">
        <v>492071</v>
      </c>
      <c r="O6077">
        <v>253276</v>
      </c>
      <c r="P6077">
        <v>542753</v>
      </c>
      <c r="Q6077" t="s">
        <v>458</v>
      </c>
      <c r="R6077">
        <v>1422020</v>
      </c>
    </row>
    <row r="6078" spans="1:18" x14ac:dyDescent="0.25">
      <c r="A6078" t="s">
        <v>455</v>
      </c>
      <c r="B6078" t="s">
        <v>456</v>
      </c>
      <c r="C6078" t="s">
        <v>457</v>
      </c>
      <c r="D6078">
        <v>0</v>
      </c>
      <c r="E6078" t="s">
        <v>86</v>
      </c>
      <c r="F6078" t="s">
        <v>87</v>
      </c>
      <c r="G6078" t="s">
        <v>88</v>
      </c>
      <c r="H6078" t="s">
        <v>89</v>
      </c>
      <c r="I6078" t="s">
        <v>130</v>
      </c>
      <c r="J6078" t="s">
        <v>91</v>
      </c>
      <c r="K6078" t="s">
        <v>131</v>
      </c>
      <c r="L6078">
        <v>9750</v>
      </c>
      <c r="M6078">
        <v>3454202</v>
      </c>
      <c r="N6078">
        <v>492071</v>
      </c>
      <c r="O6078">
        <v>253276</v>
      </c>
      <c r="P6078">
        <v>542753</v>
      </c>
      <c r="Q6078" t="s">
        <v>458</v>
      </c>
      <c r="R6078">
        <v>1422020</v>
      </c>
    </row>
    <row r="6079" spans="1:18" x14ac:dyDescent="0.25">
      <c r="A6079" t="s">
        <v>455</v>
      </c>
      <c r="B6079" t="s">
        <v>456</v>
      </c>
      <c r="C6079" t="s">
        <v>457</v>
      </c>
      <c r="D6079">
        <v>0</v>
      </c>
      <c r="E6079" t="s">
        <v>86</v>
      </c>
      <c r="F6079" t="s">
        <v>87</v>
      </c>
      <c r="G6079" t="s">
        <v>88</v>
      </c>
      <c r="H6079" t="s">
        <v>89</v>
      </c>
      <c r="I6079" t="s">
        <v>136</v>
      </c>
      <c r="J6079" t="s">
        <v>91</v>
      </c>
      <c r="K6079" t="s">
        <v>137</v>
      </c>
      <c r="L6079">
        <v>18000</v>
      </c>
      <c r="M6079">
        <v>3454202</v>
      </c>
      <c r="N6079">
        <v>492071</v>
      </c>
      <c r="O6079">
        <v>253276</v>
      </c>
      <c r="P6079">
        <v>542753</v>
      </c>
      <c r="Q6079" t="s">
        <v>458</v>
      </c>
      <c r="R6079">
        <v>1422020</v>
      </c>
    </row>
    <row r="6080" spans="1:18" x14ac:dyDescent="0.25">
      <c r="A6080" t="s">
        <v>455</v>
      </c>
      <c r="B6080" t="s">
        <v>456</v>
      </c>
      <c r="C6080" t="s">
        <v>457</v>
      </c>
      <c r="D6080">
        <v>0</v>
      </c>
      <c r="E6080" t="s">
        <v>86</v>
      </c>
      <c r="F6080" t="s">
        <v>87</v>
      </c>
      <c r="G6080" t="s">
        <v>88</v>
      </c>
      <c r="H6080" t="s">
        <v>89</v>
      </c>
      <c r="I6080" t="s">
        <v>130</v>
      </c>
      <c r="J6080" t="s">
        <v>91</v>
      </c>
      <c r="K6080" t="s">
        <v>131</v>
      </c>
      <c r="L6080">
        <v>770</v>
      </c>
      <c r="M6080">
        <v>3454202</v>
      </c>
      <c r="N6080">
        <v>492071</v>
      </c>
      <c r="O6080">
        <v>253276</v>
      </c>
      <c r="P6080">
        <v>542753</v>
      </c>
      <c r="Q6080" t="s">
        <v>458</v>
      </c>
      <c r="R6080">
        <v>1422020</v>
      </c>
    </row>
    <row r="6081" spans="1:18" x14ac:dyDescent="0.25">
      <c r="A6081" t="s">
        <v>455</v>
      </c>
      <c r="B6081" t="s">
        <v>456</v>
      </c>
      <c r="C6081" t="s">
        <v>457</v>
      </c>
      <c r="D6081">
        <v>0</v>
      </c>
      <c r="E6081" t="s">
        <v>86</v>
      </c>
      <c r="F6081" t="s">
        <v>87</v>
      </c>
      <c r="G6081" t="s">
        <v>88</v>
      </c>
      <c r="H6081" t="s">
        <v>89</v>
      </c>
      <c r="I6081" t="s">
        <v>130</v>
      </c>
      <c r="J6081" t="s">
        <v>91</v>
      </c>
      <c r="K6081" t="s">
        <v>131</v>
      </c>
      <c r="L6081">
        <v>9975</v>
      </c>
      <c r="M6081">
        <v>3454202</v>
      </c>
      <c r="N6081">
        <v>492071</v>
      </c>
      <c r="O6081">
        <v>253276</v>
      </c>
      <c r="P6081">
        <v>542753</v>
      </c>
      <c r="Q6081" t="s">
        <v>458</v>
      </c>
      <c r="R6081">
        <v>1422020</v>
      </c>
    </row>
    <row r="6082" spans="1:18" x14ac:dyDescent="0.25">
      <c r="A6082" t="s">
        <v>455</v>
      </c>
      <c r="B6082" t="s">
        <v>456</v>
      </c>
      <c r="C6082" t="s">
        <v>457</v>
      </c>
      <c r="D6082">
        <v>0</v>
      </c>
      <c r="E6082" t="s">
        <v>86</v>
      </c>
      <c r="F6082" t="s">
        <v>87</v>
      </c>
      <c r="G6082" t="s">
        <v>88</v>
      </c>
      <c r="H6082" t="s">
        <v>89</v>
      </c>
      <c r="I6082" t="s">
        <v>130</v>
      </c>
      <c r="J6082" t="s">
        <v>91</v>
      </c>
      <c r="K6082" t="s">
        <v>131</v>
      </c>
      <c r="L6082">
        <v>-1920</v>
      </c>
      <c r="M6082">
        <v>3454202</v>
      </c>
      <c r="N6082">
        <v>492071</v>
      </c>
      <c r="O6082">
        <v>253276</v>
      </c>
      <c r="P6082">
        <v>542753</v>
      </c>
      <c r="Q6082" t="s">
        <v>458</v>
      </c>
      <c r="R6082">
        <v>1422020</v>
      </c>
    </row>
    <row r="6083" spans="1:18" x14ac:dyDescent="0.25">
      <c r="A6083" t="s">
        <v>455</v>
      </c>
      <c r="B6083" t="s">
        <v>456</v>
      </c>
      <c r="C6083" t="s">
        <v>457</v>
      </c>
      <c r="D6083">
        <v>0</v>
      </c>
      <c r="E6083" t="s">
        <v>86</v>
      </c>
      <c r="F6083" t="s">
        <v>87</v>
      </c>
      <c r="G6083" t="s">
        <v>88</v>
      </c>
      <c r="H6083" t="s">
        <v>89</v>
      </c>
      <c r="I6083" t="s">
        <v>130</v>
      </c>
      <c r="J6083" t="s">
        <v>91</v>
      </c>
      <c r="K6083" t="s">
        <v>131</v>
      </c>
      <c r="L6083">
        <v>-5450</v>
      </c>
      <c r="M6083">
        <v>3454202</v>
      </c>
      <c r="N6083">
        <v>492071</v>
      </c>
      <c r="O6083">
        <v>253276</v>
      </c>
      <c r="P6083">
        <v>542753</v>
      </c>
      <c r="Q6083" t="s">
        <v>458</v>
      </c>
      <c r="R6083">
        <v>1422020</v>
      </c>
    </row>
    <row r="6084" spans="1:18" x14ac:dyDescent="0.25">
      <c r="A6084" t="s">
        <v>455</v>
      </c>
      <c r="B6084" t="s">
        <v>456</v>
      </c>
      <c r="C6084" t="s">
        <v>457</v>
      </c>
      <c r="D6084">
        <v>0</v>
      </c>
      <c r="E6084" t="s">
        <v>86</v>
      </c>
      <c r="F6084" t="s">
        <v>87</v>
      </c>
      <c r="G6084" t="s">
        <v>88</v>
      </c>
      <c r="H6084" t="s">
        <v>89</v>
      </c>
      <c r="I6084" t="s">
        <v>202</v>
      </c>
      <c r="J6084" t="s">
        <v>91</v>
      </c>
      <c r="K6084" t="s">
        <v>203</v>
      </c>
      <c r="L6084">
        <v>99000</v>
      </c>
      <c r="M6084">
        <v>3454202</v>
      </c>
      <c r="N6084">
        <v>492071</v>
      </c>
      <c r="O6084">
        <v>253276</v>
      </c>
      <c r="P6084">
        <v>542753</v>
      </c>
      <c r="Q6084" t="s">
        <v>458</v>
      </c>
      <c r="R6084">
        <v>1422020</v>
      </c>
    </row>
    <row r="6085" spans="1:18" x14ac:dyDescent="0.25">
      <c r="A6085" t="s">
        <v>455</v>
      </c>
      <c r="B6085" t="s">
        <v>456</v>
      </c>
      <c r="C6085" t="s">
        <v>457</v>
      </c>
      <c r="D6085">
        <v>0</v>
      </c>
      <c r="E6085" t="s">
        <v>86</v>
      </c>
      <c r="F6085" t="s">
        <v>87</v>
      </c>
      <c r="G6085" t="s">
        <v>88</v>
      </c>
      <c r="H6085" t="s">
        <v>89</v>
      </c>
      <c r="I6085" t="s">
        <v>198</v>
      </c>
      <c r="J6085" t="s">
        <v>91</v>
      </c>
      <c r="K6085" t="s">
        <v>199</v>
      </c>
      <c r="L6085">
        <v>2960</v>
      </c>
      <c r="M6085">
        <v>3454202</v>
      </c>
      <c r="N6085">
        <v>492071</v>
      </c>
      <c r="O6085">
        <v>253276</v>
      </c>
      <c r="P6085">
        <v>542753</v>
      </c>
      <c r="Q6085" t="s">
        <v>458</v>
      </c>
      <c r="R6085">
        <v>1422020</v>
      </c>
    </row>
    <row r="6086" spans="1:18" x14ac:dyDescent="0.25">
      <c r="A6086" t="s">
        <v>455</v>
      </c>
      <c r="B6086" t="s">
        <v>456</v>
      </c>
      <c r="C6086" t="s">
        <v>457</v>
      </c>
      <c r="D6086">
        <v>0</v>
      </c>
      <c r="E6086" t="s">
        <v>86</v>
      </c>
      <c r="F6086" t="s">
        <v>87</v>
      </c>
      <c r="G6086" t="s">
        <v>88</v>
      </c>
      <c r="H6086" t="s">
        <v>89</v>
      </c>
      <c r="I6086" t="s">
        <v>136</v>
      </c>
      <c r="J6086" t="s">
        <v>91</v>
      </c>
      <c r="K6086" t="s">
        <v>137</v>
      </c>
      <c r="L6086">
        <v>5350</v>
      </c>
      <c r="M6086">
        <v>3454202</v>
      </c>
      <c r="N6086">
        <v>492071</v>
      </c>
      <c r="O6086">
        <v>253276</v>
      </c>
      <c r="P6086">
        <v>542753</v>
      </c>
      <c r="Q6086" t="s">
        <v>458</v>
      </c>
      <c r="R6086">
        <v>1422020</v>
      </c>
    </row>
    <row r="6087" spans="1:18" x14ac:dyDescent="0.25">
      <c r="A6087" t="s">
        <v>455</v>
      </c>
      <c r="B6087" t="s">
        <v>456</v>
      </c>
      <c r="C6087" t="s">
        <v>457</v>
      </c>
      <c r="D6087">
        <v>0</v>
      </c>
      <c r="E6087" t="s">
        <v>86</v>
      </c>
      <c r="F6087" t="s">
        <v>87</v>
      </c>
      <c r="G6087" t="s">
        <v>88</v>
      </c>
      <c r="H6087" t="s">
        <v>89</v>
      </c>
      <c r="I6087" t="s">
        <v>160</v>
      </c>
      <c r="J6087" t="s">
        <v>91</v>
      </c>
      <c r="K6087" t="s">
        <v>161</v>
      </c>
      <c r="L6087">
        <v>3800</v>
      </c>
      <c r="M6087">
        <v>3454202</v>
      </c>
      <c r="N6087">
        <v>492071</v>
      </c>
      <c r="O6087">
        <v>253276</v>
      </c>
      <c r="P6087">
        <v>542753</v>
      </c>
      <c r="Q6087" t="s">
        <v>458</v>
      </c>
      <c r="R6087">
        <v>1422020</v>
      </c>
    </row>
    <row r="6088" spans="1:18" x14ac:dyDescent="0.25">
      <c r="A6088" t="s">
        <v>455</v>
      </c>
      <c r="B6088" t="s">
        <v>456</v>
      </c>
      <c r="C6088" t="s">
        <v>457</v>
      </c>
      <c r="D6088">
        <v>0</v>
      </c>
      <c r="E6088" t="s">
        <v>86</v>
      </c>
      <c r="F6088" t="s">
        <v>87</v>
      </c>
      <c r="G6088" t="s">
        <v>88</v>
      </c>
      <c r="H6088" t="s">
        <v>89</v>
      </c>
      <c r="I6088" t="s">
        <v>182</v>
      </c>
      <c r="J6088" t="s">
        <v>91</v>
      </c>
      <c r="K6088" t="s">
        <v>183</v>
      </c>
      <c r="L6088">
        <v>-50000</v>
      </c>
      <c r="M6088">
        <v>3454202</v>
      </c>
      <c r="N6088">
        <v>492071</v>
      </c>
      <c r="O6088">
        <v>253276</v>
      </c>
      <c r="P6088">
        <v>542753</v>
      </c>
      <c r="Q6088" t="s">
        <v>458</v>
      </c>
      <c r="R6088">
        <v>1422020</v>
      </c>
    </row>
    <row r="6089" spans="1:18" x14ac:dyDescent="0.25">
      <c r="A6089" t="s">
        <v>455</v>
      </c>
      <c r="B6089" t="s">
        <v>456</v>
      </c>
      <c r="C6089" t="s">
        <v>457</v>
      </c>
      <c r="D6089">
        <v>0</v>
      </c>
      <c r="E6089" t="s">
        <v>86</v>
      </c>
      <c r="F6089" t="s">
        <v>87</v>
      </c>
      <c r="G6089" t="s">
        <v>88</v>
      </c>
      <c r="H6089" t="s">
        <v>89</v>
      </c>
      <c r="I6089" t="s">
        <v>130</v>
      </c>
      <c r="J6089" t="s">
        <v>91</v>
      </c>
      <c r="K6089" t="s">
        <v>131</v>
      </c>
      <c r="L6089">
        <v>3725</v>
      </c>
      <c r="M6089">
        <v>3454202</v>
      </c>
      <c r="N6089">
        <v>492071</v>
      </c>
      <c r="O6089">
        <v>253276</v>
      </c>
      <c r="P6089">
        <v>542753</v>
      </c>
      <c r="Q6089" t="s">
        <v>458</v>
      </c>
      <c r="R6089">
        <v>1422020</v>
      </c>
    </row>
    <row r="6090" spans="1:18" x14ac:dyDescent="0.25">
      <c r="A6090" t="s">
        <v>455</v>
      </c>
      <c r="B6090" t="s">
        <v>456</v>
      </c>
      <c r="C6090" t="s">
        <v>457</v>
      </c>
      <c r="D6090">
        <v>0</v>
      </c>
      <c r="E6090" t="s">
        <v>86</v>
      </c>
      <c r="F6090" t="s">
        <v>87</v>
      </c>
      <c r="G6090" t="s">
        <v>88</v>
      </c>
      <c r="H6090" t="s">
        <v>89</v>
      </c>
      <c r="I6090" t="s">
        <v>208</v>
      </c>
      <c r="J6090" t="s">
        <v>91</v>
      </c>
      <c r="K6090" t="s">
        <v>209</v>
      </c>
      <c r="L6090">
        <v>11360</v>
      </c>
      <c r="M6090">
        <v>3454202</v>
      </c>
      <c r="N6090">
        <v>492071</v>
      </c>
      <c r="O6090">
        <v>253276</v>
      </c>
      <c r="P6090">
        <v>542753</v>
      </c>
      <c r="Q6090" t="s">
        <v>458</v>
      </c>
      <c r="R6090">
        <v>1422020</v>
      </c>
    </row>
    <row r="6091" spans="1:18" x14ac:dyDescent="0.25">
      <c r="A6091" t="s">
        <v>455</v>
      </c>
      <c r="B6091" t="s">
        <v>456</v>
      </c>
      <c r="C6091" t="s">
        <v>457</v>
      </c>
      <c r="D6091">
        <v>0</v>
      </c>
      <c r="E6091" t="s">
        <v>86</v>
      </c>
      <c r="F6091" t="s">
        <v>87</v>
      </c>
      <c r="G6091" t="s">
        <v>88</v>
      </c>
      <c r="H6091" t="s">
        <v>89</v>
      </c>
      <c r="I6091" t="s">
        <v>208</v>
      </c>
      <c r="J6091" t="s">
        <v>91</v>
      </c>
      <c r="K6091" t="s">
        <v>209</v>
      </c>
      <c r="L6091">
        <v>450</v>
      </c>
      <c r="M6091">
        <v>3454202</v>
      </c>
      <c r="N6091">
        <v>492071</v>
      </c>
      <c r="O6091">
        <v>253276</v>
      </c>
      <c r="P6091">
        <v>542753</v>
      </c>
      <c r="Q6091" t="s">
        <v>458</v>
      </c>
      <c r="R6091">
        <v>1422020</v>
      </c>
    </row>
    <row r="6092" spans="1:18" x14ac:dyDescent="0.25">
      <c r="A6092" t="s">
        <v>455</v>
      </c>
      <c r="B6092" t="s">
        <v>456</v>
      </c>
      <c r="C6092" t="s">
        <v>457</v>
      </c>
      <c r="D6092">
        <v>0</v>
      </c>
      <c r="E6092" t="s">
        <v>86</v>
      </c>
      <c r="F6092" t="s">
        <v>87</v>
      </c>
      <c r="G6092" t="s">
        <v>88</v>
      </c>
      <c r="H6092" t="s">
        <v>89</v>
      </c>
      <c r="I6092" t="s">
        <v>130</v>
      </c>
      <c r="J6092" t="s">
        <v>91</v>
      </c>
      <c r="K6092" t="s">
        <v>131</v>
      </c>
      <c r="L6092">
        <v>46100</v>
      </c>
      <c r="M6092">
        <v>3454202</v>
      </c>
      <c r="N6092">
        <v>492071</v>
      </c>
      <c r="O6092">
        <v>253276</v>
      </c>
      <c r="P6092">
        <v>542753</v>
      </c>
      <c r="Q6092" t="s">
        <v>458</v>
      </c>
      <c r="R6092">
        <v>1422020</v>
      </c>
    </row>
    <row r="6093" spans="1:18" x14ac:dyDescent="0.25">
      <c r="A6093" t="s">
        <v>455</v>
      </c>
      <c r="B6093" t="s">
        <v>456</v>
      </c>
      <c r="C6093" t="s">
        <v>457</v>
      </c>
      <c r="D6093">
        <v>0</v>
      </c>
      <c r="E6093" t="s">
        <v>86</v>
      </c>
      <c r="F6093" t="s">
        <v>87</v>
      </c>
      <c r="G6093" t="s">
        <v>88</v>
      </c>
      <c r="H6093" t="s">
        <v>89</v>
      </c>
      <c r="I6093" t="s">
        <v>130</v>
      </c>
      <c r="J6093" t="s">
        <v>91</v>
      </c>
      <c r="K6093" t="s">
        <v>131</v>
      </c>
      <c r="L6093">
        <v>6000</v>
      </c>
      <c r="M6093">
        <v>3454202</v>
      </c>
      <c r="N6093">
        <v>492071</v>
      </c>
      <c r="O6093">
        <v>253276</v>
      </c>
      <c r="P6093">
        <v>542753</v>
      </c>
      <c r="Q6093" t="s">
        <v>458</v>
      </c>
      <c r="R6093">
        <v>1422020</v>
      </c>
    </row>
    <row r="6094" spans="1:18" x14ac:dyDescent="0.25">
      <c r="A6094" t="s">
        <v>455</v>
      </c>
      <c r="B6094" t="s">
        <v>456</v>
      </c>
      <c r="C6094" t="s">
        <v>457</v>
      </c>
      <c r="D6094">
        <v>0</v>
      </c>
      <c r="E6094" t="s">
        <v>86</v>
      </c>
      <c r="F6094" t="s">
        <v>87</v>
      </c>
      <c r="G6094" t="s">
        <v>88</v>
      </c>
      <c r="H6094" t="s">
        <v>89</v>
      </c>
      <c r="I6094" t="s">
        <v>130</v>
      </c>
      <c r="J6094" t="s">
        <v>91</v>
      </c>
      <c r="K6094" t="s">
        <v>131</v>
      </c>
      <c r="L6094">
        <v>35390</v>
      </c>
      <c r="M6094">
        <v>3454202</v>
      </c>
      <c r="N6094">
        <v>492071</v>
      </c>
      <c r="O6094">
        <v>253276</v>
      </c>
      <c r="P6094">
        <v>542753</v>
      </c>
      <c r="Q6094" t="s">
        <v>458</v>
      </c>
      <c r="R6094">
        <v>1422020</v>
      </c>
    </row>
    <row r="6095" spans="1:18" x14ac:dyDescent="0.25">
      <c r="A6095" t="s">
        <v>455</v>
      </c>
      <c r="B6095" t="s">
        <v>456</v>
      </c>
      <c r="C6095" t="s">
        <v>457</v>
      </c>
      <c r="D6095">
        <v>0</v>
      </c>
      <c r="E6095" t="s">
        <v>86</v>
      </c>
      <c r="F6095" t="s">
        <v>87</v>
      </c>
      <c r="G6095" t="s">
        <v>88</v>
      </c>
      <c r="H6095" t="s">
        <v>89</v>
      </c>
      <c r="I6095" t="s">
        <v>208</v>
      </c>
      <c r="J6095" t="s">
        <v>91</v>
      </c>
      <c r="K6095" t="s">
        <v>209</v>
      </c>
      <c r="L6095">
        <v>2218</v>
      </c>
      <c r="M6095">
        <v>3454202</v>
      </c>
      <c r="N6095">
        <v>492071</v>
      </c>
      <c r="O6095">
        <v>253276</v>
      </c>
      <c r="P6095">
        <v>542753</v>
      </c>
      <c r="Q6095" t="s">
        <v>458</v>
      </c>
      <c r="R6095">
        <v>1422020</v>
      </c>
    </row>
    <row r="6096" spans="1:18" x14ac:dyDescent="0.25">
      <c r="A6096" t="s">
        <v>455</v>
      </c>
      <c r="B6096" t="s">
        <v>456</v>
      </c>
      <c r="C6096" t="s">
        <v>457</v>
      </c>
      <c r="D6096">
        <v>0</v>
      </c>
      <c r="E6096" t="s">
        <v>86</v>
      </c>
      <c r="F6096" t="s">
        <v>87</v>
      </c>
      <c r="G6096" t="s">
        <v>88</v>
      </c>
      <c r="H6096" t="s">
        <v>89</v>
      </c>
      <c r="I6096" t="s">
        <v>130</v>
      </c>
      <c r="J6096" t="s">
        <v>91</v>
      </c>
      <c r="K6096" t="s">
        <v>131</v>
      </c>
      <c r="L6096">
        <v>3000</v>
      </c>
      <c r="M6096">
        <v>3454202</v>
      </c>
      <c r="N6096">
        <v>492071</v>
      </c>
      <c r="O6096">
        <v>253276</v>
      </c>
      <c r="P6096">
        <v>542753</v>
      </c>
      <c r="Q6096" t="s">
        <v>458</v>
      </c>
      <c r="R6096">
        <v>1422020</v>
      </c>
    </row>
    <row r="6097" spans="1:18" x14ac:dyDescent="0.25">
      <c r="A6097" t="s">
        <v>455</v>
      </c>
      <c r="B6097" t="s">
        <v>456</v>
      </c>
      <c r="C6097" t="s">
        <v>457</v>
      </c>
      <c r="D6097">
        <v>0</v>
      </c>
      <c r="E6097" t="s">
        <v>86</v>
      </c>
      <c r="F6097" t="s">
        <v>87</v>
      </c>
      <c r="G6097" t="s">
        <v>88</v>
      </c>
      <c r="H6097" t="s">
        <v>89</v>
      </c>
      <c r="I6097" t="s">
        <v>130</v>
      </c>
      <c r="J6097" t="s">
        <v>91</v>
      </c>
      <c r="K6097" t="s">
        <v>131</v>
      </c>
      <c r="L6097">
        <v>1188</v>
      </c>
      <c r="M6097">
        <v>3454202</v>
      </c>
      <c r="N6097">
        <v>492071</v>
      </c>
      <c r="O6097">
        <v>253276</v>
      </c>
      <c r="P6097">
        <v>542753</v>
      </c>
      <c r="Q6097" t="s">
        <v>458</v>
      </c>
      <c r="R6097">
        <v>1422020</v>
      </c>
    </row>
    <row r="6098" spans="1:18" x14ac:dyDescent="0.25">
      <c r="A6098" t="s">
        <v>455</v>
      </c>
      <c r="B6098" t="s">
        <v>456</v>
      </c>
      <c r="C6098" t="s">
        <v>457</v>
      </c>
      <c r="D6098">
        <v>0</v>
      </c>
      <c r="E6098" t="s">
        <v>86</v>
      </c>
      <c r="F6098" t="s">
        <v>87</v>
      </c>
      <c r="G6098" t="s">
        <v>88</v>
      </c>
      <c r="H6098" t="s">
        <v>89</v>
      </c>
      <c r="I6098" t="s">
        <v>136</v>
      </c>
      <c r="J6098" t="s">
        <v>91</v>
      </c>
      <c r="K6098" t="s">
        <v>137</v>
      </c>
      <c r="L6098">
        <v>6000</v>
      </c>
      <c r="M6098">
        <v>3454202</v>
      </c>
      <c r="N6098">
        <v>492071</v>
      </c>
      <c r="O6098">
        <v>253276</v>
      </c>
      <c r="P6098">
        <v>542753</v>
      </c>
      <c r="Q6098" t="s">
        <v>458</v>
      </c>
      <c r="R6098">
        <v>1422020</v>
      </c>
    </row>
    <row r="6099" spans="1:18" x14ac:dyDescent="0.25">
      <c r="A6099" t="s">
        <v>455</v>
      </c>
      <c r="B6099" t="s">
        <v>456</v>
      </c>
      <c r="C6099" t="s">
        <v>457</v>
      </c>
      <c r="D6099">
        <v>0</v>
      </c>
      <c r="E6099" t="s">
        <v>86</v>
      </c>
      <c r="F6099" t="s">
        <v>87</v>
      </c>
      <c r="G6099" t="s">
        <v>88</v>
      </c>
      <c r="H6099" t="s">
        <v>89</v>
      </c>
      <c r="I6099" t="s">
        <v>130</v>
      </c>
      <c r="J6099" t="s">
        <v>91</v>
      </c>
      <c r="K6099" t="s">
        <v>131</v>
      </c>
      <c r="L6099">
        <v>20200</v>
      </c>
      <c r="M6099">
        <v>3454202</v>
      </c>
      <c r="N6099">
        <v>492071</v>
      </c>
      <c r="O6099">
        <v>253276</v>
      </c>
      <c r="P6099">
        <v>542753</v>
      </c>
      <c r="Q6099" t="s">
        <v>458</v>
      </c>
      <c r="R6099">
        <v>1422020</v>
      </c>
    </row>
    <row r="6100" spans="1:18" x14ac:dyDescent="0.25">
      <c r="A6100" t="s">
        <v>455</v>
      </c>
      <c r="B6100" t="s">
        <v>456</v>
      </c>
      <c r="C6100" t="s">
        <v>457</v>
      </c>
      <c r="D6100">
        <v>0</v>
      </c>
      <c r="E6100" t="s">
        <v>86</v>
      </c>
      <c r="F6100" t="s">
        <v>87</v>
      </c>
      <c r="G6100" t="s">
        <v>88</v>
      </c>
      <c r="H6100" t="s">
        <v>89</v>
      </c>
      <c r="I6100" t="s">
        <v>130</v>
      </c>
      <c r="J6100" t="s">
        <v>91</v>
      </c>
      <c r="K6100" t="s">
        <v>131</v>
      </c>
      <c r="L6100">
        <v>45000</v>
      </c>
      <c r="M6100">
        <v>3454202</v>
      </c>
      <c r="N6100">
        <v>492071</v>
      </c>
      <c r="O6100">
        <v>253276</v>
      </c>
      <c r="P6100">
        <v>542753</v>
      </c>
      <c r="Q6100" t="s">
        <v>458</v>
      </c>
      <c r="R6100">
        <v>1422020</v>
      </c>
    </row>
    <row r="6101" spans="1:18" x14ac:dyDescent="0.25">
      <c r="A6101" t="s">
        <v>455</v>
      </c>
      <c r="B6101" t="s">
        <v>456</v>
      </c>
      <c r="C6101" t="s">
        <v>457</v>
      </c>
      <c r="D6101">
        <v>0</v>
      </c>
      <c r="E6101" t="s">
        <v>86</v>
      </c>
      <c r="F6101" t="s">
        <v>87</v>
      </c>
      <c r="G6101" t="s">
        <v>88</v>
      </c>
      <c r="H6101" t="s">
        <v>89</v>
      </c>
      <c r="I6101" t="s">
        <v>208</v>
      </c>
      <c r="J6101" t="s">
        <v>91</v>
      </c>
      <c r="K6101" t="s">
        <v>209</v>
      </c>
      <c r="L6101">
        <v>1680</v>
      </c>
      <c r="M6101">
        <v>3454202</v>
      </c>
      <c r="N6101">
        <v>492071</v>
      </c>
      <c r="O6101">
        <v>253276</v>
      </c>
      <c r="P6101">
        <v>542753</v>
      </c>
      <c r="Q6101" t="s">
        <v>458</v>
      </c>
      <c r="R6101">
        <v>1422020</v>
      </c>
    </row>
    <row r="6102" spans="1:18" x14ac:dyDescent="0.25">
      <c r="A6102" t="s">
        <v>455</v>
      </c>
      <c r="B6102" t="s">
        <v>456</v>
      </c>
      <c r="C6102" t="s">
        <v>457</v>
      </c>
      <c r="D6102">
        <v>0</v>
      </c>
      <c r="E6102" t="s">
        <v>86</v>
      </c>
      <c r="F6102" t="s">
        <v>87</v>
      </c>
      <c r="G6102" t="s">
        <v>88</v>
      </c>
      <c r="H6102" t="s">
        <v>89</v>
      </c>
      <c r="I6102" t="s">
        <v>130</v>
      </c>
      <c r="J6102" t="s">
        <v>91</v>
      </c>
      <c r="K6102" t="s">
        <v>131</v>
      </c>
      <c r="L6102">
        <v>17360</v>
      </c>
      <c r="M6102">
        <v>3454202</v>
      </c>
      <c r="N6102">
        <v>492071</v>
      </c>
      <c r="O6102">
        <v>253276</v>
      </c>
      <c r="P6102">
        <v>542753</v>
      </c>
      <c r="Q6102" t="s">
        <v>458</v>
      </c>
      <c r="R6102">
        <v>1422020</v>
      </c>
    </row>
    <row r="6103" spans="1:18" x14ac:dyDescent="0.25">
      <c r="A6103" t="s">
        <v>455</v>
      </c>
      <c r="B6103" t="s">
        <v>456</v>
      </c>
      <c r="C6103" t="s">
        <v>457</v>
      </c>
      <c r="D6103">
        <v>0</v>
      </c>
      <c r="E6103" t="s">
        <v>86</v>
      </c>
      <c r="F6103" t="s">
        <v>87</v>
      </c>
      <c r="G6103" t="s">
        <v>88</v>
      </c>
      <c r="H6103" t="s">
        <v>89</v>
      </c>
      <c r="I6103" t="s">
        <v>212</v>
      </c>
      <c r="J6103" t="s">
        <v>91</v>
      </c>
      <c r="K6103" t="s">
        <v>213</v>
      </c>
      <c r="L6103">
        <v>984</v>
      </c>
      <c r="M6103">
        <v>3454202</v>
      </c>
      <c r="N6103">
        <v>492071</v>
      </c>
      <c r="O6103">
        <v>253276</v>
      </c>
      <c r="P6103">
        <v>542753</v>
      </c>
      <c r="Q6103" t="s">
        <v>458</v>
      </c>
      <c r="R6103">
        <v>1422020</v>
      </c>
    </row>
    <row r="6104" spans="1:18" x14ac:dyDescent="0.25">
      <c r="A6104" t="s">
        <v>455</v>
      </c>
      <c r="B6104" t="s">
        <v>456</v>
      </c>
      <c r="C6104" t="s">
        <v>457</v>
      </c>
      <c r="D6104">
        <v>0</v>
      </c>
      <c r="E6104" t="s">
        <v>86</v>
      </c>
      <c r="F6104" t="s">
        <v>87</v>
      </c>
      <c r="G6104" t="s">
        <v>88</v>
      </c>
      <c r="H6104" t="s">
        <v>89</v>
      </c>
      <c r="I6104" t="s">
        <v>196</v>
      </c>
      <c r="J6104" t="s">
        <v>91</v>
      </c>
      <c r="K6104" t="s">
        <v>197</v>
      </c>
      <c r="L6104">
        <v>20160</v>
      </c>
      <c r="M6104">
        <v>3454202</v>
      </c>
      <c r="N6104">
        <v>492071</v>
      </c>
      <c r="O6104">
        <v>253276</v>
      </c>
      <c r="P6104">
        <v>542753</v>
      </c>
      <c r="Q6104" t="s">
        <v>458</v>
      </c>
      <c r="R6104">
        <v>1422020</v>
      </c>
    </row>
    <row r="6105" spans="1:18" x14ac:dyDescent="0.25">
      <c r="A6105" t="s">
        <v>455</v>
      </c>
      <c r="B6105" t="s">
        <v>456</v>
      </c>
      <c r="C6105" t="s">
        <v>457</v>
      </c>
      <c r="D6105">
        <v>0</v>
      </c>
      <c r="E6105" t="s">
        <v>86</v>
      </c>
      <c r="F6105" t="s">
        <v>87</v>
      </c>
      <c r="G6105" t="s">
        <v>88</v>
      </c>
      <c r="H6105" t="s">
        <v>89</v>
      </c>
      <c r="I6105" t="s">
        <v>130</v>
      </c>
      <c r="J6105" t="s">
        <v>91</v>
      </c>
      <c r="K6105" t="s">
        <v>131</v>
      </c>
      <c r="L6105">
        <v>25500</v>
      </c>
      <c r="M6105">
        <v>3454202</v>
      </c>
      <c r="N6105">
        <v>492071</v>
      </c>
      <c r="O6105">
        <v>253276</v>
      </c>
      <c r="P6105">
        <v>542753</v>
      </c>
      <c r="Q6105" t="s">
        <v>458</v>
      </c>
      <c r="R6105">
        <v>1422020</v>
      </c>
    </row>
    <row r="6106" spans="1:18" x14ac:dyDescent="0.25">
      <c r="A6106" t="s">
        <v>455</v>
      </c>
      <c r="B6106" t="s">
        <v>456</v>
      </c>
      <c r="C6106" t="s">
        <v>457</v>
      </c>
      <c r="D6106">
        <v>0</v>
      </c>
      <c r="E6106" t="s">
        <v>86</v>
      </c>
      <c r="F6106" t="s">
        <v>87</v>
      </c>
      <c r="G6106" t="s">
        <v>88</v>
      </c>
      <c r="H6106" t="s">
        <v>89</v>
      </c>
      <c r="I6106" t="s">
        <v>130</v>
      </c>
      <c r="J6106" t="s">
        <v>91</v>
      </c>
      <c r="K6106" t="s">
        <v>131</v>
      </c>
      <c r="L6106">
        <v>17000</v>
      </c>
      <c r="M6106">
        <v>3454202</v>
      </c>
      <c r="N6106">
        <v>492071</v>
      </c>
      <c r="O6106">
        <v>253276</v>
      </c>
      <c r="P6106">
        <v>542753</v>
      </c>
      <c r="Q6106" t="s">
        <v>458</v>
      </c>
      <c r="R6106">
        <v>1422020</v>
      </c>
    </row>
    <row r="6107" spans="1:18" x14ac:dyDescent="0.25">
      <c r="A6107" t="s">
        <v>455</v>
      </c>
      <c r="B6107" t="s">
        <v>456</v>
      </c>
      <c r="C6107" t="s">
        <v>457</v>
      </c>
      <c r="D6107">
        <v>0</v>
      </c>
      <c r="E6107" t="s">
        <v>86</v>
      </c>
      <c r="F6107" t="s">
        <v>87</v>
      </c>
      <c r="G6107" t="s">
        <v>88</v>
      </c>
      <c r="H6107" t="s">
        <v>89</v>
      </c>
      <c r="I6107" t="s">
        <v>162</v>
      </c>
      <c r="J6107" t="s">
        <v>91</v>
      </c>
      <c r="K6107" t="s">
        <v>163</v>
      </c>
      <c r="L6107">
        <v>600</v>
      </c>
      <c r="M6107">
        <v>3454202</v>
      </c>
      <c r="N6107">
        <v>492071</v>
      </c>
      <c r="O6107">
        <v>253276</v>
      </c>
      <c r="P6107">
        <v>542753</v>
      </c>
      <c r="Q6107" t="s">
        <v>458</v>
      </c>
      <c r="R6107">
        <v>1422020</v>
      </c>
    </row>
    <row r="6108" spans="1:18" x14ac:dyDescent="0.25">
      <c r="A6108" t="s">
        <v>455</v>
      </c>
      <c r="B6108" t="s">
        <v>456</v>
      </c>
      <c r="C6108" t="s">
        <v>457</v>
      </c>
      <c r="D6108">
        <v>0</v>
      </c>
      <c r="E6108" t="s">
        <v>86</v>
      </c>
      <c r="F6108" t="s">
        <v>87</v>
      </c>
      <c r="G6108" t="s">
        <v>88</v>
      </c>
      <c r="H6108" t="s">
        <v>89</v>
      </c>
      <c r="I6108" t="s">
        <v>202</v>
      </c>
      <c r="J6108" t="s">
        <v>91</v>
      </c>
      <c r="K6108" t="s">
        <v>203</v>
      </c>
      <c r="L6108">
        <v>-30800</v>
      </c>
      <c r="M6108">
        <v>3454202</v>
      </c>
      <c r="N6108">
        <v>492071</v>
      </c>
      <c r="O6108">
        <v>253276</v>
      </c>
      <c r="P6108">
        <v>542753</v>
      </c>
      <c r="Q6108" t="s">
        <v>458</v>
      </c>
      <c r="R6108">
        <v>1422020</v>
      </c>
    </row>
    <row r="6109" spans="1:18" x14ac:dyDescent="0.25">
      <c r="A6109" t="s">
        <v>455</v>
      </c>
      <c r="B6109" t="s">
        <v>456</v>
      </c>
      <c r="C6109" t="s">
        <v>457</v>
      </c>
      <c r="D6109">
        <v>0</v>
      </c>
      <c r="E6109" t="s">
        <v>86</v>
      </c>
      <c r="F6109" t="s">
        <v>87</v>
      </c>
      <c r="G6109" t="s">
        <v>88</v>
      </c>
      <c r="H6109" t="s">
        <v>89</v>
      </c>
      <c r="I6109" t="s">
        <v>136</v>
      </c>
      <c r="J6109" t="s">
        <v>91</v>
      </c>
      <c r="K6109" t="s">
        <v>137</v>
      </c>
      <c r="L6109">
        <v>4550</v>
      </c>
      <c r="M6109">
        <v>3454202</v>
      </c>
      <c r="N6109">
        <v>492071</v>
      </c>
      <c r="O6109">
        <v>253276</v>
      </c>
      <c r="P6109">
        <v>542753</v>
      </c>
      <c r="Q6109" t="s">
        <v>458</v>
      </c>
      <c r="R6109">
        <v>1422020</v>
      </c>
    </row>
    <row r="6110" spans="1:18" x14ac:dyDescent="0.25">
      <c r="A6110" t="s">
        <v>455</v>
      </c>
      <c r="B6110" t="s">
        <v>456</v>
      </c>
      <c r="C6110" t="s">
        <v>457</v>
      </c>
      <c r="D6110">
        <v>0</v>
      </c>
      <c r="E6110" t="s">
        <v>86</v>
      </c>
      <c r="F6110" t="s">
        <v>87</v>
      </c>
      <c r="G6110" t="s">
        <v>88</v>
      </c>
      <c r="H6110" t="s">
        <v>89</v>
      </c>
      <c r="I6110" t="s">
        <v>130</v>
      </c>
      <c r="J6110" t="s">
        <v>91</v>
      </c>
      <c r="K6110" t="s">
        <v>131</v>
      </c>
      <c r="L6110">
        <v>3600</v>
      </c>
      <c r="M6110">
        <v>3454202</v>
      </c>
      <c r="N6110">
        <v>492071</v>
      </c>
      <c r="O6110">
        <v>253276</v>
      </c>
      <c r="P6110">
        <v>542753</v>
      </c>
      <c r="Q6110" t="s">
        <v>458</v>
      </c>
      <c r="R6110">
        <v>1422020</v>
      </c>
    </row>
    <row r="6111" spans="1:18" x14ac:dyDescent="0.25">
      <c r="A6111" t="s">
        <v>455</v>
      </c>
      <c r="B6111" t="s">
        <v>456</v>
      </c>
      <c r="C6111" t="s">
        <v>457</v>
      </c>
      <c r="D6111">
        <v>0</v>
      </c>
      <c r="E6111" t="s">
        <v>86</v>
      </c>
      <c r="F6111" t="s">
        <v>87</v>
      </c>
      <c r="G6111" t="s">
        <v>88</v>
      </c>
      <c r="H6111" t="s">
        <v>89</v>
      </c>
      <c r="I6111" t="s">
        <v>130</v>
      </c>
      <c r="J6111" t="s">
        <v>91</v>
      </c>
      <c r="K6111" t="s">
        <v>131</v>
      </c>
      <c r="L6111">
        <v>19150</v>
      </c>
      <c r="M6111">
        <v>3454202</v>
      </c>
      <c r="N6111">
        <v>492071</v>
      </c>
      <c r="O6111">
        <v>253276</v>
      </c>
      <c r="P6111">
        <v>542753</v>
      </c>
      <c r="Q6111" t="s">
        <v>458</v>
      </c>
      <c r="R6111">
        <v>1422020</v>
      </c>
    </row>
    <row r="6112" spans="1:18" x14ac:dyDescent="0.25">
      <c r="A6112" t="s">
        <v>455</v>
      </c>
      <c r="B6112" t="s">
        <v>456</v>
      </c>
      <c r="C6112" t="s">
        <v>457</v>
      </c>
      <c r="D6112">
        <v>0</v>
      </c>
      <c r="E6112" t="s">
        <v>86</v>
      </c>
      <c r="F6112" t="s">
        <v>87</v>
      </c>
      <c r="G6112" t="s">
        <v>88</v>
      </c>
      <c r="H6112" t="s">
        <v>89</v>
      </c>
      <c r="I6112" t="s">
        <v>192</v>
      </c>
      <c r="J6112" t="s">
        <v>91</v>
      </c>
      <c r="K6112" t="s">
        <v>193</v>
      </c>
      <c r="L6112">
        <v>2000</v>
      </c>
      <c r="M6112">
        <v>3454202</v>
      </c>
      <c r="N6112">
        <v>492071</v>
      </c>
      <c r="O6112">
        <v>253276</v>
      </c>
      <c r="P6112">
        <v>542753</v>
      </c>
      <c r="Q6112" t="s">
        <v>458</v>
      </c>
      <c r="R6112">
        <v>1422020</v>
      </c>
    </row>
    <row r="6113" spans="1:18" x14ac:dyDescent="0.25">
      <c r="A6113" t="s">
        <v>455</v>
      </c>
      <c r="B6113" t="s">
        <v>456</v>
      </c>
      <c r="C6113" t="s">
        <v>457</v>
      </c>
      <c r="D6113">
        <v>0</v>
      </c>
      <c r="E6113" t="s">
        <v>86</v>
      </c>
      <c r="F6113" t="s">
        <v>87</v>
      </c>
      <c r="G6113" t="s">
        <v>88</v>
      </c>
      <c r="H6113" t="s">
        <v>89</v>
      </c>
      <c r="I6113" t="s">
        <v>208</v>
      </c>
      <c r="J6113" t="s">
        <v>91</v>
      </c>
      <c r="K6113" t="s">
        <v>209</v>
      </c>
      <c r="L6113">
        <v>2320</v>
      </c>
      <c r="M6113">
        <v>3454202</v>
      </c>
      <c r="N6113">
        <v>492071</v>
      </c>
      <c r="O6113">
        <v>253276</v>
      </c>
      <c r="P6113">
        <v>542753</v>
      </c>
      <c r="Q6113" t="s">
        <v>458</v>
      </c>
      <c r="R6113">
        <v>1422020</v>
      </c>
    </row>
    <row r="6114" spans="1:18" x14ac:dyDescent="0.25">
      <c r="A6114" t="s">
        <v>455</v>
      </c>
      <c r="B6114" t="s">
        <v>456</v>
      </c>
      <c r="C6114" t="s">
        <v>457</v>
      </c>
      <c r="D6114">
        <v>0</v>
      </c>
      <c r="E6114" t="s">
        <v>86</v>
      </c>
      <c r="F6114" t="s">
        <v>87</v>
      </c>
      <c r="G6114" t="s">
        <v>88</v>
      </c>
      <c r="H6114" t="s">
        <v>89</v>
      </c>
      <c r="I6114" t="s">
        <v>208</v>
      </c>
      <c r="J6114" t="s">
        <v>91</v>
      </c>
      <c r="K6114" t="s">
        <v>209</v>
      </c>
      <c r="L6114">
        <v>32496</v>
      </c>
      <c r="M6114">
        <v>3454202</v>
      </c>
      <c r="N6114">
        <v>492071</v>
      </c>
      <c r="O6114">
        <v>253276</v>
      </c>
      <c r="P6114">
        <v>542753</v>
      </c>
      <c r="Q6114" t="s">
        <v>458</v>
      </c>
      <c r="R6114">
        <v>1422020</v>
      </c>
    </row>
    <row r="6115" spans="1:18" x14ac:dyDescent="0.25">
      <c r="A6115" t="s">
        <v>455</v>
      </c>
      <c r="B6115" t="s">
        <v>456</v>
      </c>
      <c r="C6115" t="s">
        <v>457</v>
      </c>
      <c r="D6115">
        <v>0</v>
      </c>
      <c r="E6115" t="s">
        <v>86</v>
      </c>
      <c r="F6115" t="s">
        <v>87</v>
      </c>
      <c r="G6115" t="s">
        <v>88</v>
      </c>
      <c r="H6115" t="s">
        <v>89</v>
      </c>
      <c r="I6115" t="s">
        <v>136</v>
      </c>
      <c r="J6115" t="s">
        <v>91</v>
      </c>
      <c r="K6115" t="s">
        <v>137</v>
      </c>
      <c r="L6115">
        <v>4950</v>
      </c>
      <c r="M6115">
        <v>3454202</v>
      </c>
      <c r="N6115">
        <v>492071</v>
      </c>
      <c r="O6115">
        <v>253276</v>
      </c>
      <c r="P6115">
        <v>542753</v>
      </c>
      <c r="Q6115" t="s">
        <v>458</v>
      </c>
      <c r="R6115">
        <v>1422020</v>
      </c>
    </row>
    <row r="6116" spans="1:18" x14ac:dyDescent="0.25">
      <c r="A6116" t="s">
        <v>455</v>
      </c>
      <c r="B6116" t="s">
        <v>456</v>
      </c>
      <c r="C6116" t="s">
        <v>457</v>
      </c>
      <c r="D6116">
        <v>0</v>
      </c>
      <c r="E6116" t="s">
        <v>86</v>
      </c>
      <c r="F6116" t="s">
        <v>87</v>
      </c>
      <c r="G6116" t="s">
        <v>88</v>
      </c>
      <c r="H6116" t="s">
        <v>89</v>
      </c>
      <c r="I6116" t="s">
        <v>208</v>
      </c>
      <c r="J6116" t="s">
        <v>91</v>
      </c>
      <c r="K6116" t="s">
        <v>209</v>
      </c>
      <c r="L6116">
        <v>1435</v>
      </c>
      <c r="M6116">
        <v>3454202</v>
      </c>
      <c r="N6116">
        <v>492071</v>
      </c>
      <c r="O6116">
        <v>253276</v>
      </c>
      <c r="P6116">
        <v>542753</v>
      </c>
      <c r="Q6116" t="s">
        <v>458</v>
      </c>
      <c r="R6116">
        <v>1422020</v>
      </c>
    </row>
    <row r="6117" spans="1:18" x14ac:dyDescent="0.25">
      <c r="A6117" t="s">
        <v>455</v>
      </c>
      <c r="B6117" t="s">
        <v>456</v>
      </c>
      <c r="C6117" t="s">
        <v>457</v>
      </c>
      <c r="D6117">
        <v>0</v>
      </c>
      <c r="E6117" t="s">
        <v>86</v>
      </c>
      <c r="F6117" t="s">
        <v>87</v>
      </c>
      <c r="G6117" t="s">
        <v>88</v>
      </c>
      <c r="H6117" t="s">
        <v>89</v>
      </c>
      <c r="I6117" t="s">
        <v>208</v>
      </c>
      <c r="J6117" t="s">
        <v>91</v>
      </c>
      <c r="K6117" t="s">
        <v>209</v>
      </c>
      <c r="L6117">
        <v>3480</v>
      </c>
      <c r="M6117">
        <v>3454202</v>
      </c>
      <c r="N6117">
        <v>492071</v>
      </c>
      <c r="O6117">
        <v>253276</v>
      </c>
      <c r="P6117">
        <v>542753</v>
      </c>
      <c r="Q6117" t="s">
        <v>458</v>
      </c>
      <c r="R6117">
        <v>1422020</v>
      </c>
    </row>
    <row r="6118" spans="1:18" x14ac:dyDescent="0.25">
      <c r="A6118" t="s">
        <v>455</v>
      </c>
      <c r="B6118" t="s">
        <v>456</v>
      </c>
      <c r="C6118" t="s">
        <v>457</v>
      </c>
      <c r="D6118">
        <v>0</v>
      </c>
      <c r="E6118" t="s">
        <v>86</v>
      </c>
      <c r="F6118" t="s">
        <v>87</v>
      </c>
      <c r="G6118" t="s">
        <v>88</v>
      </c>
      <c r="H6118" t="s">
        <v>89</v>
      </c>
      <c r="I6118" t="s">
        <v>206</v>
      </c>
      <c r="J6118" t="s">
        <v>91</v>
      </c>
      <c r="K6118" t="s">
        <v>207</v>
      </c>
      <c r="L6118">
        <v>192</v>
      </c>
      <c r="M6118">
        <v>3454202</v>
      </c>
      <c r="N6118">
        <v>492071</v>
      </c>
      <c r="O6118">
        <v>253276</v>
      </c>
      <c r="P6118">
        <v>542753</v>
      </c>
      <c r="Q6118" t="s">
        <v>458</v>
      </c>
      <c r="R6118">
        <v>1422020</v>
      </c>
    </row>
    <row r="6119" spans="1:18" x14ac:dyDescent="0.25">
      <c r="A6119" t="s">
        <v>455</v>
      </c>
      <c r="B6119" t="s">
        <v>456</v>
      </c>
      <c r="C6119" t="s">
        <v>457</v>
      </c>
      <c r="D6119">
        <v>0</v>
      </c>
      <c r="E6119" t="s">
        <v>86</v>
      </c>
      <c r="F6119" t="s">
        <v>87</v>
      </c>
      <c r="G6119" t="s">
        <v>88</v>
      </c>
      <c r="H6119" t="s">
        <v>89</v>
      </c>
      <c r="I6119" t="s">
        <v>194</v>
      </c>
      <c r="J6119" t="s">
        <v>91</v>
      </c>
      <c r="K6119" t="s">
        <v>195</v>
      </c>
      <c r="L6119">
        <v>76589</v>
      </c>
      <c r="M6119">
        <v>3454202</v>
      </c>
      <c r="N6119">
        <v>492071</v>
      </c>
      <c r="O6119">
        <v>253276</v>
      </c>
      <c r="P6119">
        <v>542753</v>
      </c>
      <c r="Q6119" t="s">
        <v>458</v>
      </c>
      <c r="R6119">
        <v>1422020</v>
      </c>
    </row>
    <row r="6120" spans="1:18" x14ac:dyDescent="0.25">
      <c r="A6120" t="s">
        <v>455</v>
      </c>
      <c r="B6120" t="s">
        <v>456</v>
      </c>
      <c r="C6120" t="s">
        <v>457</v>
      </c>
      <c r="D6120">
        <v>0</v>
      </c>
      <c r="E6120" t="s">
        <v>86</v>
      </c>
      <c r="F6120" t="s">
        <v>87</v>
      </c>
      <c r="G6120" t="s">
        <v>88</v>
      </c>
      <c r="H6120" t="s">
        <v>89</v>
      </c>
      <c r="I6120" t="s">
        <v>208</v>
      </c>
      <c r="J6120" t="s">
        <v>91</v>
      </c>
      <c r="K6120" t="s">
        <v>209</v>
      </c>
      <c r="L6120">
        <v>2400</v>
      </c>
      <c r="M6120">
        <v>3454202</v>
      </c>
      <c r="N6120">
        <v>492071</v>
      </c>
      <c r="O6120">
        <v>253276</v>
      </c>
      <c r="P6120">
        <v>542753</v>
      </c>
      <c r="Q6120" t="s">
        <v>458</v>
      </c>
      <c r="R6120">
        <v>1422020</v>
      </c>
    </row>
    <row r="6121" spans="1:18" x14ac:dyDescent="0.25">
      <c r="A6121" t="s">
        <v>455</v>
      </c>
      <c r="B6121" t="s">
        <v>456</v>
      </c>
      <c r="C6121" t="s">
        <v>457</v>
      </c>
      <c r="D6121">
        <v>0</v>
      </c>
      <c r="E6121" t="s">
        <v>86</v>
      </c>
      <c r="F6121" t="s">
        <v>87</v>
      </c>
      <c r="G6121" t="s">
        <v>88</v>
      </c>
      <c r="H6121" t="s">
        <v>89</v>
      </c>
      <c r="I6121" t="s">
        <v>208</v>
      </c>
      <c r="J6121" t="s">
        <v>91</v>
      </c>
      <c r="K6121" t="s">
        <v>209</v>
      </c>
      <c r="L6121">
        <v>4200</v>
      </c>
      <c r="M6121">
        <v>3454202</v>
      </c>
      <c r="N6121">
        <v>492071</v>
      </c>
      <c r="O6121">
        <v>253276</v>
      </c>
      <c r="P6121">
        <v>542753</v>
      </c>
      <c r="Q6121" t="s">
        <v>458</v>
      </c>
      <c r="R6121">
        <v>1422020</v>
      </c>
    </row>
    <row r="6122" spans="1:18" x14ac:dyDescent="0.25">
      <c r="A6122" t="s">
        <v>455</v>
      </c>
      <c r="B6122" t="s">
        <v>456</v>
      </c>
      <c r="C6122" t="s">
        <v>457</v>
      </c>
      <c r="D6122">
        <v>0</v>
      </c>
      <c r="E6122" t="s">
        <v>86</v>
      </c>
      <c r="F6122" t="s">
        <v>87</v>
      </c>
      <c r="G6122" t="s">
        <v>88</v>
      </c>
      <c r="H6122" t="s">
        <v>89</v>
      </c>
      <c r="I6122" t="s">
        <v>208</v>
      </c>
      <c r="J6122" t="s">
        <v>91</v>
      </c>
      <c r="K6122" t="s">
        <v>209</v>
      </c>
      <c r="L6122">
        <v>7200</v>
      </c>
      <c r="M6122">
        <v>3454202</v>
      </c>
      <c r="N6122">
        <v>492071</v>
      </c>
      <c r="O6122">
        <v>253276</v>
      </c>
      <c r="P6122">
        <v>542753</v>
      </c>
      <c r="Q6122" t="s">
        <v>458</v>
      </c>
      <c r="R6122">
        <v>1422020</v>
      </c>
    </row>
    <row r="6123" spans="1:18" x14ac:dyDescent="0.25">
      <c r="A6123" t="s">
        <v>455</v>
      </c>
      <c r="B6123" t="s">
        <v>456</v>
      </c>
      <c r="C6123" t="s">
        <v>457</v>
      </c>
      <c r="D6123">
        <v>0</v>
      </c>
      <c r="E6123" t="s">
        <v>86</v>
      </c>
      <c r="F6123" t="s">
        <v>87</v>
      </c>
      <c r="G6123" t="s">
        <v>88</v>
      </c>
      <c r="H6123" t="s">
        <v>89</v>
      </c>
      <c r="I6123" t="s">
        <v>196</v>
      </c>
      <c r="J6123" t="s">
        <v>91</v>
      </c>
      <c r="K6123" t="s">
        <v>197</v>
      </c>
      <c r="L6123">
        <v>121536</v>
      </c>
      <c r="M6123">
        <v>3454202</v>
      </c>
      <c r="N6123">
        <v>492071</v>
      </c>
      <c r="O6123">
        <v>253276</v>
      </c>
      <c r="P6123">
        <v>542753</v>
      </c>
      <c r="Q6123" t="s">
        <v>458</v>
      </c>
      <c r="R6123">
        <v>1422020</v>
      </c>
    </row>
    <row r="6124" spans="1:18" x14ac:dyDescent="0.25">
      <c r="A6124" t="s">
        <v>455</v>
      </c>
      <c r="B6124" t="s">
        <v>456</v>
      </c>
      <c r="C6124" t="s">
        <v>457</v>
      </c>
      <c r="D6124">
        <v>0</v>
      </c>
      <c r="E6124" t="s">
        <v>86</v>
      </c>
      <c r="F6124" t="s">
        <v>87</v>
      </c>
      <c r="G6124" t="s">
        <v>88</v>
      </c>
      <c r="H6124" t="s">
        <v>89</v>
      </c>
      <c r="I6124" t="s">
        <v>194</v>
      </c>
      <c r="J6124" t="s">
        <v>91</v>
      </c>
      <c r="K6124" t="s">
        <v>195</v>
      </c>
      <c r="L6124">
        <v>18000</v>
      </c>
      <c r="M6124">
        <v>3454202</v>
      </c>
      <c r="N6124">
        <v>492071</v>
      </c>
      <c r="O6124">
        <v>253276</v>
      </c>
      <c r="P6124">
        <v>542753</v>
      </c>
      <c r="Q6124" t="s">
        <v>458</v>
      </c>
      <c r="R6124">
        <v>1422020</v>
      </c>
    </row>
    <row r="6125" spans="1:18" x14ac:dyDescent="0.25">
      <c r="A6125" t="s">
        <v>455</v>
      </c>
      <c r="B6125" t="s">
        <v>456</v>
      </c>
      <c r="C6125" t="s">
        <v>457</v>
      </c>
      <c r="D6125">
        <v>0</v>
      </c>
      <c r="E6125" t="s">
        <v>86</v>
      </c>
      <c r="F6125" t="s">
        <v>87</v>
      </c>
      <c r="G6125" t="s">
        <v>88</v>
      </c>
      <c r="H6125" t="s">
        <v>89</v>
      </c>
      <c r="I6125" t="s">
        <v>200</v>
      </c>
      <c r="J6125" t="s">
        <v>91</v>
      </c>
      <c r="K6125" t="s">
        <v>201</v>
      </c>
      <c r="L6125">
        <v>32240</v>
      </c>
      <c r="M6125">
        <v>3454202</v>
      </c>
      <c r="N6125">
        <v>492071</v>
      </c>
      <c r="O6125">
        <v>253276</v>
      </c>
      <c r="P6125">
        <v>542753</v>
      </c>
      <c r="Q6125" t="s">
        <v>458</v>
      </c>
      <c r="R6125">
        <v>1422020</v>
      </c>
    </row>
    <row r="6126" spans="1:18" x14ac:dyDescent="0.25">
      <c r="A6126" t="s">
        <v>455</v>
      </c>
      <c r="B6126" t="s">
        <v>456</v>
      </c>
      <c r="C6126" t="s">
        <v>457</v>
      </c>
      <c r="D6126">
        <v>0</v>
      </c>
      <c r="E6126" t="s">
        <v>86</v>
      </c>
      <c r="F6126" t="s">
        <v>87</v>
      </c>
      <c r="G6126" t="s">
        <v>88</v>
      </c>
      <c r="H6126" t="s">
        <v>89</v>
      </c>
      <c r="I6126" t="s">
        <v>208</v>
      </c>
      <c r="J6126" t="s">
        <v>91</v>
      </c>
      <c r="K6126" t="s">
        <v>209</v>
      </c>
      <c r="L6126">
        <v>2104</v>
      </c>
      <c r="M6126">
        <v>3454202</v>
      </c>
      <c r="N6126">
        <v>492071</v>
      </c>
      <c r="O6126">
        <v>253276</v>
      </c>
      <c r="P6126">
        <v>542753</v>
      </c>
      <c r="Q6126" t="s">
        <v>458</v>
      </c>
      <c r="R6126">
        <v>1422020</v>
      </c>
    </row>
    <row r="6127" spans="1:18" x14ac:dyDescent="0.25">
      <c r="A6127" t="s">
        <v>455</v>
      </c>
      <c r="B6127" t="s">
        <v>456</v>
      </c>
      <c r="C6127" t="s">
        <v>457</v>
      </c>
      <c r="D6127">
        <v>0</v>
      </c>
      <c r="E6127" t="s">
        <v>86</v>
      </c>
      <c r="F6127" t="s">
        <v>87</v>
      </c>
      <c r="G6127" t="s">
        <v>88</v>
      </c>
      <c r="H6127" t="s">
        <v>89</v>
      </c>
      <c r="I6127" t="s">
        <v>162</v>
      </c>
      <c r="J6127" t="s">
        <v>91</v>
      </c>
      <c r="K6127" t="s">
        <v>163</v>
      </c>
      <c r="L6127">
        <v>5250</v>
      </c>
      <c r="M6127">
        <v>3454202</v>
      </c>
      <c r="N6127">
        <v>492071</v>
      </c>
      <c r="O6127">
        <v>253276</v>
      </c>
      <c r="P6127">
        <v>542753</v>
      </c>
      <c r="Q6127" t="s">
        <v>458</v>
      </c>
      <c r="R6127">
        <v>1422020</v>
      </c>
    </row>
    <row r="6128" spans="1:18" x14ac:dyDescent="0.25">
      <c r="A6128" t="s">
        <v>455</v>
      </c>
      <c r="B6128" t="s">
        <v>456</v>
      </c>
      <c r="C6128" t="s">
        <v>457</v>
      </c>
      <c r="D6128">
        <v>0</v>
      </c>
      <c r="E6128" t="s">
        <v>86</v>
      </c>
      <c r="F6128" t="s">
        <v>87</v>
      </c>
      <c r="G6128" t="s">
        <v>88</v>
      </c>
      <c r="H6128" t="s">
        <v>89</v>
      </c>
      <c r="I6128" t="s">
        <v>168</v>
      </c>
      <c r="J6128" t="s">
        <v>91</v>
      </c>
      <c r="K6128" t="s">
        <v>169</v>
      </c>
      <c r="L6128">
        <v>15629</v>
      </c>
      <c r="M6128">
        <v>3454202</v>
      </c>
      <c r="N6128">
        <v>492071</v>
      </c>
      <c r="O6128">
        <v>253276</v>
      </c>
      <c r="P6128">
        <v>542753</v>
      </c>
      <c r="Q6128" t="s">
        <v>458</v>
      </c>
      <c r="R6128">
        <v>1422020</v>
      </c>
    </row>
    <row r="6129" spans="1:18" x14ac:dyDescent="0.25">
      <c r="A6129" t="s">
        <v>455</v>
      </c>
      <c r="B6129" t="s">
        <v>456</v>
      </c>
      <c r="C6129" t="s">
        <v>457</v>
      </c>
      <c r="D6129">
        <v>0</v>
      </c>
      <c r="E6129" t="s">
        <v>86</v>
      </c>
      <c r="F6129" t="s">
        <v>87</v>
      </c>
      <c r="G6129" t="s">
        <v>88</v>
      </c>
      <c r="H6129" t="s">
        <v>89</v>
      </c>
      <c r="I6129" t="s">
        <v>168</v>
      </c>
      <c r="J6129" t="s">
        <v>91</v>
      </c>
      <c r="K6129" t="s">
        <v>169</v>
      </c>
      <c r="L6129">
        <v>23611</v>
      </c>
      <c r="M6129">
        <v>3454202</v>
      </c>
      <c r="N6129">
        <v>492071</v>
      </c>
      <c r="O6129">
        <v>253276</v>
      </c>
      <c r="P6129">
        <v>542753</v>
      </c>
      <c r="Q6129" t="s">
        <v>458</v>
      </c>
      <c r="R6129">
        <v>1422020</v>
      </c>
    </row>
    <row r="6130" spans="1:18" x14ac:dyDescent="0.25">
      <c r="A6130" t="s">
        <v>455</v>
      </c>
      <c r="B6130" t="s">
        <v>456</v>
      </c>
      <c r="C6130" t="s">
        <v>457</v>
      </c>
      <c r="D6130">
        <v>0</v>
      </c>
      <c r="E6130" t="s">
        <v>86</v>
      </c>
      <c r="F6130" t="s">
        <v>87</v>
      </c>
      <c r="G6130" t="s">
        <v>88</v>
      </c>
      <c r="H6130" t="s">
        <v>89</v>
      </c>
      <c r="I6130" t="s">
        <v>178</v>
      </c>
      <c r="J6130" t="s">
        <v>91</v>
      </c>
      <c r="K6130" t="s">
        <v>179</v>
      </c>
      <c r="L6130">
        <v>176978</v>
      </c>
      <c r="M6130">
        <v>3454202</v>
      </c>
      <c r="N6130">
        <v>492071</v>
      </c>
      <c r="O6130">
        <v>253276</v>
      </c>
      <c r="P6130">
        <v>542753</v>
      </c>
      <c r="Q6130" t="s">
        <v>458</v>
      </c>
      <c r="R6130">
        <v>1422020</v>
      </c>
    </row>
    <row r="6131" spans="1:18" x14ac:dyDescent="0.25">
      <c r="A6131" t="s">
        <v>455</v>
      </c>
      <c r="B6131" t="s">
        <v>456</v>
      </c>
      <c r="C6131" t="s">
        <v>457</v>
      </c>
      <c r="D6131">
        <v>0</v>
      </c>
      <c r="E6131" t="s">
        <v>86</v>
      </c>
      <c r="F6131" t="s">
        <v>87</v>
      </c>
      <c r="G6131" t="s">
        <v>88</v>
      </c>
      <c r="H6131" t="s">
        <v>89</v>
      </c>
      <c r="I6131" t="s">
        <v>136</v>
      </c>
      <c r="J6131" t="s">
        <v>91</v>
      </c>
      <c r="K6131" t="s">
        <v>137</v>
      </c>
      <c r="L6131">
        <v>17500</v>
      </c>
      <c r="M6131">
        <v>3454202</v>
      </c>
      <c r="N6131">
        <v>492071</v>
      </c>
      <c r="O6131">
        <v>253276</v>
      </c>
      <c r="P6131">
        <v>542753</v>
      </c>
      <c r="Q6131" t="s">
        <v>458</v>
      </c>
      <c r="R6131">
        <v>1422020</v>
      </c>
    </row>
    <row r="6132" spans="1:18" x14ac:dyDescent="0.25">
      <c r="A6132" t="s">
        <v>455</v>
      </c>
      <c r="B6132" t="s">
        <v>456</v>
      </c>
      <c r="C6132" t="s">
        <v>457</v>
      </c>
      <c r="D6132">
        <v>0</v>
      </c>
      <c r="E6132" t="s">
        <v>86</v>
      </c>
      <c r="F6132" t="s">
        <v>87</v>
      </c>
      <c r="G6132" t="s">
        <v>88</v>
      </c>
      <c r="H6132" t="s">
        <v>89</v>
      </c>
      <c r="I6132" t="s">
        <v>136</v>
      </c>
      <c r="J6132" t="s">
        <v>91</v>
      </c>
      <c r="K6132" t="s">
        <v>137</v>
      </c>
      <c r="L6132">
        <v>22400</v>
      </c>
      <c r="M6132">
        <v>3454202</v>
      </c>
      <c r="N6132">
        <v>492071</v>
      </c>
      <c r="O6132">
        <v>253276</v>
      </c>
      <c r="P6132">
        <v>542753</v>
      </c>
      <c r="Q6132" t="s">
        <v>458</v>
      </c>
      <c r="R6132">
        <v>1422020</v>
      </c>
    </row>
    <row r="6133" spans="1:18" x14ac:dyDescent="0.25">
      <c r="A6133" t="s">
        <v>455</v>
      </c>
      <c r="B6133" t="s">
        <v>456</v>
      </c>
      <c r="C6133" t="s">
        <v>457</v>
      </c>
      <c r="D6133">
        <v>0</v>
      </c>
      <c r="E6133" t="s">
        <v>86</v>
      </c>
      <c r="F6133" t="s">
        <v>87</v>
      </c>
      <c r="G6133" t="s">
        <v>88</v>
      </c>
      <c r="H6133" t="s">
        <v>89</v>
      </c>
      <c r="I6133" t="s">
        <v>136</v>
      </c>
      <c r="J6133" t="s">
        <v>91</v>
      </c>
      <c r="K6133" t="s">
        <v>137</v>
      </c>
      <c r="L6133">
        <v>100</v>
      </c>
      <c r="M6133">
        <v>3454202</v>
      </c>
      <c r="N6133">
        <v>492071</v>
      </c>
      <c r="O6133">
        <v>253276</v>
      </c>
      <c r="P6133">
        <v>542753</v>
      </c>
      <c r="Q6133" t="s">
        <v>458</v>
      </c>
      <c r="R6133">
        <v>1422020</v>
      </c>
    </row>
    <row r="6134" spans="1:18" x14ac:dyDescent="0.25">
      <c r="A6134" t="s">
        <v>455</v>
      </c>
      <c r="B6134" t="s">
        <v>456</v>
      </c>
      <c r="C6134" t="s">
        <v>457</v>
      </c>
      <c r="D6134">
        <v>0</v>
      </c>
      <c r="E6134" t="s">
        <v>86</v>
      </c>
      <c r="F6134" t="s">
        <v>87</v>
      </c>
      <c r="G6134" t="s">
        <v>88</v>
      </c>
      <c r="H6134" t="s">
        <v>89</v>
      </c>
      <c r="I6134" t="s">
        <v>136</v>
      </c>
      <c r="J6134" t="s">
        <v>91</v>
      </c>
      <c r="K6134" t="s">
        <v>137</v>
      </c>
      <c r="L6134">
        <v>2150</v>
      </c>
      <c r="M6134">
        <v>3454202</v>
      </c>
      <c r="N6134">
        <v>492071</v>
      </c>
      <c r="O6134">
        <v>253276</v>
      </c>
      <c r="P6134">
        <v>542753</v>
      </c>
      <c r="Q6134" t="s">
        <v>458</v>
      </c>
      <c r="R6134">
        <v>1422020</v>
      </c>
    </row>
    <row r="6135" spans="1:18" x14ac:dyDescent="0.25">
      <c r="A6135" t="s">
        <v>455</v>
      </c>
      <c r="B6135" t="s">
        <v>456</v>
      </c>
      <c r="C6135" t="s">
        <v>457</v>
      </c>
      <c r="D6135">
        <v>0</v>
      </c>
      <c r="E6135" t="s">
        <v>86</v>
      </c>
      <c r="F6135" t="s">
        <v>87</v>
      </c>
      <c r="G6135" t="s">
        <v>88</v>
      </c>
      <c r="H6135" t="s">
        <v>89</v>
      </c>
      <c r="I6135" t="s">
        <v>136</v>
      </c>
      <c r="J6135" t="s">
        <v>91</v>
      </c>
      <c r="K6135" t="s">
        <v>137</v>
      </c>
      <c r="L6135">
        <v>1650</v>
      </c>
      <c r="M6135">
        <v>3454202</v>
      </c>
      <c r="N6135">
        <v>492071</v>
      </c>
      <c r="O6135">
        <v>253276</v>
      </c>
      <c r="P6135">
        <v>542753</v>
      </c>
      <c r="Q6135" t="s">
        <v>458</v>
      </c>
      <c r="R6135">
        <v>1422020</v>
      </c>
    </row>
    <row r="6136" spans="1:18" x14ac:dyDescent="0.25">
      <c r="A6136" t="s">
        <v>455</v>
      </c>
      <c r="B6136" t="s">
        <v>456</v>
      </c>
      <c r="C6136" t="s">
        <v>457</v>
      </c>
      <c r="D6136">
        <v>0</v>
      </c>
      <c r="E6136" t="s">
        <v>86</v>
      </c>
      <c r="F6136" t="s">
        <v>87</v>
      </c>
      <c r="G6136" t="s">
        <v>88</v>
      </c>
      <c r="H6136" t="s">
        <v>89</v>
      </c>
      <c r="I6136" t="s">
        <v>226</v>
      </c>
      <c r="J6136" t="s">
        <v>91</v>
      </c>
      <c r="K6136" t="s">
        <v>227</v>
      </c>
      <c r="L6136">
        <v>32400</v>
      </c>
      <c r="M6136">
        <v>3454202</v>
      </c>
      <c r="N6136">
        <v>492071</v>
      </c>
      <c r="O6136">
        <v>253276</v>
      </c>
      <c r="P6136">
        <v>542753</v>
      </c>
      <c r="Q6136" t="s">
        <v>458</v>
      </c>
      <c r="R6136">
        <v>1422020</v>
      </c>
    </row>
    <row r="6137" spans="1:18" x14ac:dyDescent="0.25">
      <c r="A6137" t="s">
        <v>455</v>
      </c>
      <c r="B6137" t="s">
        <v>456</v>
      </c>
      <c r="C6137" t="s">
        <v>457</v>
      </c>
      <c r="D6137">
        <v>0</v>
      </c>
      <c r="E6137" t="s">
        <v>86</v>
      </c>
      <c r="F6137" t="s">
        <v>87</v>
      </c>
      <c r="G6137" t="s">
        <v>88</v>
      </c>
      <c r="H6137" t="s">
        <v>89</v>
      </c>
      <c r="I6137" t="s">
        <v>190</v>
      </c>
      <c r="J6137" t="s">
        <v>91</v>
      </c>
      <c r="K6137" t="s">
        <v>191</v>
      </c>
      <c r="L6137">
        <v>4200</v>
      </c>
      <c r="M6137">
        <v>3454202</v>
      </c>
      <c r="N6137">
        <v>492071</v>
      </c>
      <c r="O6137">
        <v>253276</v>
      </c>
      <c r="P6137">
        <v>542753</v>
      </c>
      <c r="Q6137" t="s">
        <v>458</v>
      </c>
      <c r="R6137">
        <v>1422020</v>
      </c>
    </row>
    <row r="6138" spans="1:18" x14ac:dyDescent="0.25">
      <c r="A6138" t="s">
        <v>455</v>
      </c>
      <c r="B6138" t="s">
        <v>456</v>
      </c>
      <c r="C6138" t="s">
        <v>457</v>
      </c>
      <c r="D6138">
        <v>0</v>
      </c>
      <c r="E6138" t="s">
        <v>86</v>
      </c>
      <c r="F6138" t="s">
        <v>87</v>
      </c>
      <c r="G6138" t="s">
        <v>88</v>
      </c>
      <c r="H6138" t="s">
        <v>89</v>
      </c>
      <c r="I6138" t="s">
        <v>136</v>
      </c>
      <c r="J6138" t="s">
        <v>91</v>
      </c>
      <c r="K6138" t="s">
        <v>137</v>
      </c>
      <c r="L6138">
        <v>13400</v>
      </c>
      <c r="M6138">
        <v>3454202</v>
      </c>
      <c r="N6138">
        <v>492071</v>
      </c>
      <c r="O6138">
        <v>253276</v>
      </c>
      <c r="P6138">
        <v>542753</v>
      </c>
      <c r="Q6138" t="s">
        <v>458</v>
      </c>
      <c r="R6138">
        <v>1422020</v>
      </c>
    </row>
    <row r="6139" spans="1:18" x14ac:dyDescent="0.25">
      <c r="A6139" t="s">
        <v>455</v>
      </c>
      <c r="B6139" t="s">
        <v>456</v>
      </c>
      <c r="C6139" t="s">
        <v>457</v>
      </c>
      <c r="D6139">
        <v>0</v>
      </c>
      <c r="E6139" t="s">
        <v>86</v>
      </c>
      <c r="F6139" t="s">
        <v>87</v>
      </c>
      <c r="G6139" t="s">
        <v>88</v>
      </c>
      <c r="H6139" t="s">
        <v>89</v>
      </c>
      <c r="I6139" t="s">
        <v>136</v>
      </c>
      <c r="J6139" t="s">
        <v>91</v>
      </c>
      <c r="K6139" t="s">
        <v>137</v>
      </c>
      <c r="L6139">
        <v>300</v>
      </c>
      <c r="M6139">
        <v>3454202</v>
      </c>
      <c r="N6139">
        <v>492071</v>
      </c>
      <c r="O6139">
        <v>253276</v>
      </c>
      <c r="P6139">
        <v>542753</v>
      </c>
      <c r="Q6139" t="s">
        <v>458</v>
      </c>
      <c r="R6139">
        <v>1422020</v>
      </c>
    </row>
    <row r="6140" spans="1:18" x14ac:dyDescent="0.25">
      <c r="A6140" t="s">
        <v>455</v>
      </c>
      <c r="B6140" t="s">
        <v>456</v>
      </c>
      <c r="C6140" t="s">
        <v>457</v>
      </c>
      <c r="D6140">
        <v>0</v>
      </c>
      <c r="E6140" t="s">
        <v>86</v>
      </c>
      <c r="F6140" t="s">
        <v>87</v>
      </c>
      <c r="G6140" t="s">
        <v>88</v>
      </c>
      <c r="H6140" t="s">
        <v>89</v>
      </c>
      <c r="I6140" t="s">
        <v>158</v>
      </c>
      <c r="J6140" t="s">
        <v>91</v>
      </c>
      <c r="K6140" t="s">
        <v>159</v>
      </c>
      <c r="L6140">
        <v>5000</v>
      </c>
      <c r="M6140">
        <v>3454202</v>
      </c>
      <c r="N6140">
        <v>492071</v>
      </c>
      <c r="O6140">
        <v>253276</v>
      </c>
      <c r="P6140">
        <v>542753</v>
      </c>
      <c r="Q6140" t="s">
        <v>458</v>
      </c>
      <c r="R6140">
        <v>1422020</v>
      </c>
    </row>
    <row r="6141" spans="1:18" x14ac:dyDescent="0.25">
      <c r="A6141" t="s">
        <v>455</v>
      </c>
      <c r="B6141" t="s">
        <v>456</v>
      </c>
      <c r="C6141" t="s">
        <v>457</v>
      </c>
      <c r="D6141">
        <v>0</v>
      </c>
      <c r="E6141" t="s">
        <v>86</v>
      </c>
      <c r="F6141" t="s">
        <v>87</v>
      </c>
      <c r="G6141" t="s">
        <v>88</v>
      </c>
      <c r="H6141" t="s">
        <v>89</v>
      </c>
      <c r="I6141" t="s">
        <v>190</v>
      </c>
      <c r="J6141" t="s">
        <v>91</v>
      </c>
      <c r="K6141" t="s">
        <v>191</v>
      </c>
      <c r="L6141">
        <v>5850</v>
      </c>
      <c r="M6141">
        <v>3454202</v>
      </c>
      <c r="N6141">
        <v>492071</v>
      </c>
      <c r="O6141">
        <v>253276</v>
      </c>
      <c r="P6141">
        <v>542753</v>
      </c>
      <c r="Q6141" t="s">
        <v>458</v>
      </c>
      <c r="R6141">
        <v>1422020</v>
      </c>
    </row>
    <row r="6142" spans="1:18" x14ac:dyDescent="0.25">
      <c r="A6142" t="s">
        <v>455</v>
      </c>
      <c r="B6142" t="s">
        <v>456</v>
      </c>
      <c r="C6142" t="s">
        <v>457</v>
      </c>
      <c r="D6142">
        <v>0</v>
      </c>
      <c r="E6142" t="s">
        <v>86</v>
      </c>
      <c r="F6142" t="s">
        <v>87</v>
      </c>
      <c r="G6142" t="s">
        <v>88</v>
      </c>
      <c r="H6142" t="s">
        <v>89</v>
      </c>
      <c r="I6142" t="s">
        <v>162</v>
      </c>
      <c r="J6142" t="s">
        <v>91</v>
      </c>
      <c r="K6142" t="s">
        <v>163</v>
      </c>
      <c r="L6142">
        <v>11300</v>
      </c>
      <c r="M6142">
        <v>3454202</v>
      </c>
      <c r="N6142">
        <v>492071</v>
      </c>
      <c r="O6142">
        <v>253276</v>
      </c>
      <c r="P6142">
        <v>542753</v>
      </c>
      <c r="Q6142" t="s">
        <v>458</v>
      </c>
      <c r="R6142">
        <v>1422020</v>
      </c>
    </row>
    <row r="6143" spans="1:18" x14ac:dyDescent="0.25">
      <c r="A6143" t="s">
        <v>455</v>
      </c>
      <c r="B6143" t="s">
        <v>456</v>
      </c>
      <c r="C6143" t="s">
        <v>457</v>
      </c>
      <c r="D6143">
        <v>0</v>
      </c>
      <c r="E6143" t="s">
        <v>86</v>
      </c>
      <c r="F6143" t="s">
        <v>87</v>
      </c>
      <c r="G6143" t="s">
        <v>88</v>
      </c>
      <c r="H6143" t="s">
        <v>89</v>
      </c>
      <c r="I6143" t="s">
        <v>162</v>
      </c>
      <c r="J6143" t="s">
        <v>91</v>
      </c>
      <c r="K6143" t="s">
        <v>163</v>
      </c>
      <c r="L6143">
        <v>4560</v>
      </c>
      <c r="M6143">
        <v>3454202</v>
      </c>
      <c r="N6143">
        <v>492071</v>
      </c>
      <c r="O6143">
        <v>253276</v>
      </c>
      <c r="P6143">
        <v>542753</v>
      </c>
      <c r="Q6143" t="s">
        <v>458</v>
      </c>
      <c r="R6143">
        <v>1422020</v>
      </c>
    </row>
    <row r="6144" spans="1:18" x14ac:dyDescent="0.25">
      <c r="A6144" t="s">
        <v>455</v>
      </c>
      <c r="B6144" t="s">
        <v>456</v>
      </c>
      <c r="C6144" t="s">
        <v>457</v>
      </c>
      <c r="D6144">
        <v>0</v>
      </c>
      <c r="E6144" t="s">
        <v>86</v>
      </c>
      <c r="F6144" t="s">
        <v>87</v>
      </c>
      <c r="G6144" t="s">
        <v>88</v>
      </c>
      <c r="H6144" t="s">
        <v>89</v>
      </c>
      <c r="I6144" t="s">
        <v>162</v>
      </c>
      <c r="J6144" t="s">
        <v>91</v>
      </c>
      <c r="K6144" t="s">
        <v>163</v>
      </c>
      <c r="L6144">
        <v>45</v>
      </c>
      <c r="M6144">
        <v>3454202</v>
      </c>
      <c r="N6144">
        <v>492071</v>
      </c>
      <c r="O6144">
        <v>253276</v>
      </c>
      <c r="P6144">
        <v>542753</v>
      </c>
      <c r="Q6144" t="s">
        <v>458</v>
      </c>
      <c r="R6144">
        <v>1422020</v>
      </c>
    </row>
    <row r="6145" spans="1:18" x14ac:dyDescent="0.25">
      <c r="A6145" t="s">
        <v>455</v>
      </c>
      <c r="B6145" t="s">
        <v>456</v>
      </c>
      <c r="C6145" t="s">
        <v>457</v>
      </c>
      <c r="D6145">
        <v>0</v>
      </c>
      <c r="E6145" t="s">
        <v>86</v>
      </c>
      <c r="F6145" t="s">
        <v>87</v>
      </c>
      <c r="G6145" t="s">
        <v>88</v>
      </c>
      <c r="H6145" t="s">
        <v>89</v>
      </c>
      <c r="I6145" t="s">
        <v>190</v>
      </c>
      <c r="J6145" t="s">
        <v>91</v>
      </c>
      <c r="K6145" t="s">
        <v>191</v>
      </c>
      <c r="L6145">
        <v>11200</v>
      </c>
      <c r="M6145">
        <v>3454202</v>
      </c>
      <c r="N6145">
        <v>492071</v>
      </c>
      <c r="O6145">
        <v>253276</v>
      </c>
      <c r="P6145">
        <v>542753</v>
      </c>
      <c r="Q6145" t="s">
        <v>458</v>
      </c>
      <c r="R6145">
        <v>1422020</v>
      </c>
    </row>
    <row r="6146" spans="1:18" x14ac:dyDescent="0.25">
      <c r="A6146" t="s">
        <v>455</v>
      </c>
      <c r="B6146" t="s">
        <v>456</v>
      </c>
      <c r="C6146" t="s">
        <v>457</v>
      </c>
      <c r="D6146">
        <v>0</v>
      </c>
      <c r="E6146" t="s">
        <v>86</v>
      </c>
      <c r="F6146" t="s">
        <v>87</v>
      </c>
      <c r="G6146" t="s">
        <v>88</v>
      </c>
      <c r="H6146" t="s">
        <v>89</v>
      </c>
      <c r="I6146" t="s">
        <v>162</v>
      </c>
      <c r="J6146" t="s">
        <v>91</v>
      </c>
      <c r="K6146" t="s">
        <v>163</v>
      </c>
      <c r="L6146">
        <v>10150</v>
      </c>
      <c r="M6146">
        <v>3454202</v>
      </c>
      <c r="N6146">
        <v>492071</v>
      </c>
      <c r="O6146">
        <v>253276</v>
      </c>
      <c r="P6146">
        <v>542753</v>
      </c>
      <c r="Q6146" t="s">
        <v>458</v>
      </c>
      <c r="R6146">
        <v>1422020</v>
      </c>
    </row>
    <row r="6147" spans="1:18" x14ac:dyDescent="0.25">
      <c r="A6147" t="s">
        <v>455</v>
      </c>
      <c r="B6147" t="s">
        <v>456</v>
      </c>
      <c r="C6147" t="s">
        <v>457</v>
      </c>
      <c r="D6147">
        <v>0</v>
      </c>
      <c r="E6147" t="s">
        <v>86</v>
      </c>
      <c r="F6147" t="s">
        <v>87</v>
      </c>
      <c r="G6147" t="s">
        <v>88</v>
      </c>
      <c r="H6147" t="s">
        <v>89</v>
      </c>
      <c r="I6147" t="s">
        <v>162</v>
      </c>
      <c r="J6147" t="s">
        <v>91</v>
      </c>
      <c r="K6147" t="s">
        <v>163</v>
      </c>
      <c r="L6147">
        <v>180</v>
      </c>
      <c r="M6147">
        <v>3454202</v>
      </c>
      <c r="N6147">
        <v>492071</v>
      </c>
      <c r="O6147">
        <v>253276</v>
      </c>
      <c r="P6147">
        <v>542753</v>
      </c>
      <c r="Q6147" t="s">
        <v>458</v>
      </c>
      <c r="R6147">
        <v>1422020</v>
      </c>
    </row>
    <row r="6148" spans="1:18" x14ac:dyDescent="0.25">
      <c r="A6148" t="s">
        <v>455</v>
      </c>
      <c r="B6148" t="s">
        <v>456</v>
      </c>
      <c r="C6148" t="s">
        <v>457</v>
      </c>
      <c r="D6148">
        <v>0</v>
      </c>
      <c r="E6148" t="s">
        <v>86</v>
      </c>
      <c r="F6148" t="s">
        <v>87</v>
      </c>
      <c r="G6148" t="s">
        <v>88</v>
      </c>
      <c r="H6148" t="s">
        <v>89</v>
      </c>
      <c r="I6148" t="s">
        <v>162</v>
      </c>
      <c r="J6148" t="s">
        <v>91</v>
      </c>
      <c r="K6148" t="s">
        <v>163</v>
      </c>
      <c r="L6148">
        <v>8160</v>
      </c>
      <c r="M6148">
        <v>3454202</v>
      </c>
      <c r="N6148">
        <v>492071</v>
      </c>
      <c r="O6148">
        <v>253276</v>
      </c>
      <c r="P6148">
        <v>542753</v>
      </c>
      <c r="Q6148" t="s">
        <v>458</v>
      </c>
      <c r="R6148">
        <v>1422020</v>
      </c>
    </row>
    <row r="6149" spans="1:18" x14ac:dyDescent="0.25">
      <c r="A6149" t="s">
        <v>455</v>
      </c>
      <c r="B6149" t="s">
        <v>456</v>
      </c>
      <c r="C6149" t="s">
        <v>457</v>
      </c>
      <c r="D6149">
        <v>0</v>
      </c>
      <c r="E6149" t="s">
        <v>86</v>
      </c>
      <c r="F6149" t="s">
        <v>87</v>
      </c>
      <c r="G6149" t="s">
        <v>88</v>
      </c>
      <c r="H6149" t="s">
        <v>89</v>
      </c>
      <c r="I6149" t="s">
        <v>162</v>
      </c>
      <c r="J6149" t="s">
        <v>91</v>
      </c>
      <c r="K6149" t="s">
        <v>163</v>
      </c>
      <c r="L6149">
        <v>2440</v>
      </c>
      <c r="M6149">
        <v>3454202</v>
      </c>
      <c r="N6149">
        <v>492071</v>
      </c>
      <c r="O6149">
        <v>253276</v>
      </c>
      <c r="P6149">
        <v>542753</v>
      </c>
      <c r="Q6149" t="s">
        <v>458</v>
      </c>
      <c r="R6149">
        <v>1422020</v>
      </c>
    </row>
    <row r="6150" spans="1:18" x14ac:dyDescent="0.25">
      <c r="A6150" t="s">
        <v>455</v>
      </c>
      <c r="B6150" t="s">
        <v>456</v>
      </c>
      <c r="C6150" t="s">
        <v>457</v>
      </c>
      <c r="D6150">
        <v>0</v>
      </c>
      <c r="E6150" t="s">
        <v>86</v>
      </c>
      <c r="F6150" t="s">
        <v>87</v>
      </c>
      <c r="G6150" t="s">
        <v>88</v>
      </c>
      <c r="H6150" t="s">
        <v>89</v>
      </c>
      <c r="I6150" t="s">
        <v>136</v>
      </c>
      <c r="J6150" t="s">
        <v>91</v>
      </c>
      <c r="K6150" t="s">
        <v>137</v>
      </c>
      <c r="L6150">
        <v>2225</v>
      </c>
      <c r="M6150">
        <v>3454202</v>
      </c>
      <c r="N6150">
        <v>492071</v>
      </c>
      <c r="O6150">
        <v>253276</v>
      </c>
      <c r="P6150">
        <v>542753</v>
      </c>
      <c r="Q6150" t="s">
        <v>458</v>
      </c>
      <c r="R6150">
        <v>1422020</v>
      </c>
    </row>
    <row r="6151" spans="1:18" x14ac:dyDescent="0.25">
      <c r="A6151" t="s">
        <v>455</v>
      </c>
      <c r="B6151" t="s">
        <v>456</v>
      </c>
      <c r="C6151" t="s">
        <v>457</v>
      </c>
      <c r="D6151">
        <v>0</v>
      </c>
      <c r="E6151" t="s">
        <v>86</v>
      </c>
      <c r="F6151" t="s">
        <v>87</v>
      </c>
      <c r="G6151" t="s">
        <v>88</v>
      </c>
      <c r="H6151" t="s">
        <v>89</v>
      </c>
      <c r="I6151" t="s">
        <v>230</v>
      </c>
      <c r="J6151" t="s">
        <v>91</v>
      </c>
      <c r="K6151" t="s">
        <v>231</v>
      </c>
      <c r="L6151">
        <v>18751</v>
      </c>
      <c r="M6151">
        <v>3454202</v>
      </c>
      <c r="N6151">
        <v>492071</v>
      </c>
      <c r="O6151">
        <v>253276</v>
      </c>
      <c r="P6151">
        <v>542753</v>
      </c>
      <c r="Q6151" t="s">
        <v>458</v>
      </c>
      <c r="R6151">
        <v>1422020</v>
      </c>
    </row>
    <row r="6152" spans="1:18" x14ac:dyDescent="0.25">
      <c r="A6152" t="s">
        <v>455</v>
      </c>
      <c r="B6152" t="s">
        <v>456</v>
      </c>
      <c r="C6152" t="s">
        <v>457</v>
      </c>
      <c r="D6152">
        <v>0</v>
      </c>
      <c r="E6152" t="s">
        <v>86</v>
      </c>
      <c r="F6152" t="s">
        <v>87</v>
      </c>
      <c r="G6152" t="s">
        <v>88</v>
      </c>
      <c r="H6152" t="s">
        <v>89</v>
      </c>
      <c r="I6152" t="s">
        <v>136</v>
      </c>
      <c r="J6152" t="s">
        <v>91</v>
      </c>
      <c r="K6152" t="s">
        <v>137</v>
      </c>
      <c r="L6152">
        <v>12000</v>
      </c>
      <c r="M6152">
        <v>3454202</v>
      </c>
      <c r="N6152">
        <v>492071</v>
      </c>
      <c r="O6152">
        <v>253276</v>
      </c>
      <c r="P6152">
        <v>542753</v>
      </c>
      <c r="Q6152" t="s">
        <v>458</v>
      </c>
      <c r="R6152">
        <v>1422020</v>
      </c>
    </row>
    <row r="6153" spans="1:18" x14ac:dyDescent="0.25">
      <c r="A6153" t="s">
        <v>455</v>
      </c>
      <c r="B6153" t="s">
        <v>456</v>
      </c>
      <c r="C6153" t="s">
        <v>457</v>
      </c>
      <c r="D6153">
        <v>0</v>
      </c>
      <c r="E6153" t="s">
        <v>86</v>
      </c>
      <c r="F6153" t="s">
        <v>87</v>
      </c>
      <c r="G6153" t="s">
        <v>88</v>
      </c>
      <c r="H6153" t="s">
        <v>89</v>
      </c>
      <c r="I6153" t="s">
        <v>190</v>
      </c>
      <c r="J6153" t="s">
        <v>91</v>
      </c>
      <c r="K6153" t="s">
        <v>191</v>
      </c>
      <c r="L6153">
        <v>7980</v>
      </c>
      <c r="M6153">
        <v>3454202</v>
      </c>
      <c r="N6153">
        <v>492071</v>
      </c>
      <c r="O6153">
        <v>253276</v>
      </c>
      <c r="P6153">
        <v>542753</v>
      </c>
      <c r="Q6153" t="s">
        <v>458</v>
      </c>
      <c r="R6153">
        <v>1422020</v>
      </c>
    </row>
    <row r="6154" spans="1:18" x14ac:dyDescent="0.25">
      <c r="A6154" t="s">
        <v>455</v>
      </c>
      <c r="B6154" t="s">
        <v>456</v>
      </c>
      <c r="C6154" t="s">
        <v>457</v>
      </c>
      <c r="D6154">
        <v>0</v>
      </c>
      <c r="E6154" t="s">
        <v>86</v>
      </c>
      <c r="F6154" t="s">
        <v>87</v>
      </c>
      <c r="G6154" t="s">
        <v>88</v>
      </c>
      <c r="H6154" t="s">
        <v>89</v>
      </c>
      <c r="I6154" t="s">
        <v>190</v>
      </c>
      <c r="J6154" t="s">
        <v>91</v>
      </c>
      <c r="K6154" t="s">
        <v>191</v>
      </c>
      <c r="L6154">
        <v>36450</v>
      </c>
      <c r="M6154">
        <v>3454202</v>
      </c>
      <c r="N6154">
        <v>492071</v>
      </c>
      <c r="O6154">
        <v>253276</v>
      </c>
      <c r="P6154">
        <v>542753</v>
      </c>
      <c r="Q6154" t="s">
        <v>458</v>
      </c>
      <c r="R6154">
        <v>1422020</v>
      </c>
    </row>
    <row r="6155" spans="1:18" x14ac:dyDescent="0.25">
      <c r="A6155" t="s">
        <v>455</v>
      </c>
      <c r="B6155" t="s">
        <v>456</v>
      </c>
      <c r="C6155" t="s">
        <v>457</v>
      </c>
      <c r="D6155">
        <v>0</v>
      </c>
      <c r="E6155" t="s">
        <v>86</v>
      </c>
      <c r="F6155" t="s">
        <v>87</v>
      </c>
      <c r="G6155" t="s">
        <v>88</v>
      </c>
      <c r="H6155" t="s">
        <v>89</v>
      </c>
      <c r="I6155" t="s">
        <v>190</v>
      </c>
      <c r="J6155" t="s">
        <v>91</v>
      </c>
      <c r="K6155" t="s">
        <v>191</v>
      </c>
      <c r="L6155">
        <v>3965</v>
      </c>
      <c r="M6155">
        <v>3454202</v>
      </c>
      <c r="N6155">
        <v>492071</v>
      </c>
      <c r="O6155">
        <v>253276</v>
      </c>
      <c r="P6155">
        <v>542753</v>
      </c>
      <c r="Q6155" t="s">
        <v>458</v>
      </c>
      <c r="R6155">
        <v>1422020</v>
      </c>
    </row>
    <row r="6156" spans="1:18" x14ac:dyDescent="0.25">
      <c r="A6156" t="s">
        <v>455</v>
      </c>
      <c r="B6156" t="s">
        <v>456</v>
      </c>
      <c r="C6156" t="s">
        <v>457</v>
      </c>
      <c r="D6156">
        <v>0</v>
      </c>
      <c r="E6156" t="s">
        <v>86</v>
      </c>
      <c r="F6156" t="s">
        <v>87</v>
      </c>
      <c r="G6156" t="s">
        <v>88</v>
      </c>
      <c r="H6156" t="s">
        <v>89</v>
      </c>
      <c r="I6156" t="s">
        <v>190</v>
      </c>
      <c r="J6156" t="s">
        <v>91</v>
      </c>
      <c r="K6156" t="s">
        <v>191</v>
      </c>
      <c r="L6156">
        <v>900</v>
      </c>
      <c r="M6156">
        <v>3454202</v>
      </c>
      <c r="N6156">
        <v>492071</v>
      </c>
      <c r="O6156">
        <v>253276</v>
      </c>
      <c r="P6156">
        <v>542753</v>
      </c>
      <c r="Q6156" t="s">
        <v>458</v>
      </c>
      <c r="R6156">
        <v>1422020</v>
      </c>
    </row>
    <row r="6157" spans="1:18" x14ac:dyDescent="0.25">
      <c r="A6157" t="s">
        <v>455</v>
      </c>
      <c r="B6157" t="s">
        <v>456</v>
      </c>
      <c r="C6157" t="s">
        <v>457</v>
      </c>
      <c r="D6157">
        <v>0</v>
      </c>
      <c r="E6157" t="s">
        <v>86</v>
      </c>
      <c r="F6157" t="s">
        <v>87</v>
      </c>
      <c r="G6157" t="s">
        <v>88</v>
      </c>
      <c r="H6157" t="s">
        <v>89</v>
      </c>
      <c r="I6157" t="s">
        <v>190</v>
      </c>
      <c r="J6157" t="s">
        <v>91</v>
      </c>
      <c r="K6157" t="s">
        <v>191</v>
      </c>
      <c r="L6157">
        <v>12500</v>
      </c>
      <c r="M6157">
        <v>3454202</v>
      </c>
      <c r="N6157">
        <v>492071</v>
      </c>
      <c r="O6157">
        <v>253276</v>
      </c>
      <c r="P6157">
        <v>542753</v>
      </c>
      <c r="Q6157" t="s">
        <v>458</v>
      </c>
      <c r="R6157">
        <v>1422020</v>
      </c>
    </row>
    <row r="6158" spans="1:18" x14ac:dyDescent="0.25">
      <c r="A6158" t="s">
        <v>455</v>
      </c>
      <c r="B6158" t="s">
        <v>456</v>
      </c>
      <c r="C6158" t="s">
        <v>457</v>
      </c>
      <c r="D6158">
        <v>0</v>
      </c>
      <c r="E6158" t="s">
        <v>86</v>
      </c>
      <c r="F6158" t="s">
        <v>87</v>
      </c>
      <c r="G6158" t="s">
        <v>88</v>
      </c>
      <c r="H6158" t="s">
        <v>89</v>
      </c>
      <c r="I6158" t="s">
        <v>190</v>
      </c>
      <c r="J6158" t="s">
        <v>91</v>
      </c>
      <c r="K6158" t="s">
        <v>191</v>
      </c>
      <c r="L6158">
        <v>600</v>
      </c>
      <c r="M6158">
        <v>3454202</v>
      </c>
      <c r="N6158">
        <v>492071</v>
      </c>
      <c r="O6158">
        <v>253276</v>
      </c>
      <c r="P6158">
        <v>542753</v>
      </c>
      <c r="Q6158" t="s">
        <v>458</v>
      </c>
      <c r="R6158">
        <v>1422020</v>
      </c>
    </row>
    <row r="6159" spans="1:18" x14ac:dyDescent="0.25">
      <c r="A6159" t="s">
        <v>455</v>
      </c>
      <c r="B6159" t="s">
        <v>456</v>
      </c>
      <c r="C6159" t="s">
        <v>457</v>
      </c>
      <c r="D6159">
        <v>0</v>
      </c>
      <c r="E6159" t="s">
        <v>86</v>
      </c>
      <c r="F6159" t="s">
        <v>87</v>
      </c>
      <c r="G6159" t="s">
        <v>88</v>
      </c>
      <c r="H6159" t="s">
        <v>89</v>
      </c>
      <c r="I6159" t="s">
        <v>190</v>
      </c>
      <c r="J6159" t="s">
        <v>91</v>
      </c>
      <c r="K6159" t="s">
        <v>191</v>
      </c>
      <c r="L6159">
        <v>6000</v>
      </c>
      <c r="M6159">
        <v>3454202</v>
      </c>
      <c r="N6159">
        <v>492071</v>
      </c>
      <c r="O6159">
        <v>253276</v>
      </c>
      <c r="P6159">
        <v>542753</v>
      </c>
      <c r="Q6159" t="s">
        <v>458</v>
      </c>
      <c r="R6159">
        <v>1422020</v>
      </c>
    </row>
    <row r="6160" spans="1:18" x14ac:dyDescent="0.25">
      <c r="A6160" t="s">
        <v>455</v>
      </c>
      <c r="B6160" t="s">
        <v>456</v>
      </c>
      <c r="C6160" t="s">
        <v>457</v>
      </c>
      <c r="D6160">
        <v>0</v>
      </c>
      <c r="E6160" t="s">
        <v>86</v>
      </c>
      <c r="F6160" t="s">
        <v>87</v>
      </c>
      <c r="G6160" t="s">
        <v>88</v>
      </c>
      <c r="H6160" t="s">
        <v>89</v>
      </c>
      <c r="I6160" t="s">
        <v>190</v>
      </c>
      <c r="J6160" t="s">
        <v>91</v>
      </c>
      <c r="K6160" t="s">
        <v>191</v>
      </c>
      <c r="L6160">
        <v>17500</v>
      </c>
      <c r="M6160">
        <v>3454202</v>
      </c>
      <c r="N6160">
        <v>492071</v>
      </c>
      <c r="O6160">
        <v>253276</v>
      </c>
      <c r="P6160">
        <v>542753</v>
      </c>
      <c r="Q6160" t="s">
        <v>458</v>
      </c>
      <c r="R6160">
        <v>1422020</v>
      </c>
    </row>
    <row r="6161" spans="1:18" x14ac:dyDescent="0.25">
      <c r="A6161" t="s">
        <v>455</v>
      </c>
      <c r="B6161" t="s">
        <v>456</v>
      </c>
      <c r="C6161" t="s">
        <v>457</v>
      </c>
      <c r="D6161">
        <v>0</v>
      </c>
      <c r="E6161" t="s">
        <v>86</v>
      </c>
      <c r="F6161" t="s">
        <v>87</v>
      </c>
      <c r="G6161" t="s">
        <v>88</v>
      </c>
      <c r="H6161" t="s">
        <v>89</v>
      </c>
      <c r="I6161" t="s">
        <v>190</v>
      </c>
      <c r="J6161" t="s">
        <v>91</v>
      </c>
      <c r="K6161" t="s">
        <v>191</v>
      </c>
      <c r="L6161">
        <v>58800</v>
      </c>
      <c r="M6161">
        <v>3454202</v>
      </c>
      <c r="N6161">
        <v>492071</v>
      </c>
      <c r="O6161">
        <v>253276</v>
      </c>
      <c r="P6161">
        <v>542753</v>
      </c>
      <c r="Q6161" t="s">
        <v>458</v>
      </c>
      <c r="R6161">
        <v>1422020</v>
      </c>
    </row>
    <row r="6162" spans="1:18" x14ac:dyDescent="0.25">
      <c r="A6162" t="s">
        <v>459</v>
      </c>
      <c r="B6162" t="s">
        <v>460</v>
      </c>
      <c r="C6162" t="s">
        <v>457</v>
      </c>
      <c r="D6162">
        <v>19</v>
      </c>
      <c r="E6162" t="s">
        <v>422</v>
      </c>
      <c r="F6162" t="s">
        <v>87</v>
      </c>
      <c r="G6162" t="s">
        <v>88</v>
      </c>
      <c r="H6162" t="s">
        <v>89</v>
      </c>
      <c r="I6162" t="s">
        <v>182</v>
      </c>
      <c r="J6162" t="s">
        <v>91</v>
      </c>
      <c r="K6162" t="s">
        <v>183</v>
      </c>
      <c r="L6162">
        <v>0</v>
      </c>
      <c r="M6162">
        <v>-1100</v>
      </c>
      <c r="N6162">
        <v>760</v>
      </c>
      <c r="O6162">
        <v>2100</v>
      </c>
      <c r="P6162">
        <v>3629</v>
      </c>
      <c r="Q6162" t="s">
        <v>93</v>
      </c>
      <c r="R6162">
        <v>11679</v>
      </c>
    </row>
    <row r="6163" spans="1:18" x14ac:dyDescent="0.25">
      <c r="A6163" t="s">
        <v>459</v>
      </c>
      <c r="B6163" t="s">
        <v>460</v>
      </c>
      <c r="C6163" t="s">
        <v>457</v>
      </c>
      <c r="D6163">
        <v>19</v>
      </c>
      <c r="E6163" t="s">
        <v>422</v>
      </c>
      <c r="F6163" t="s">
        <v>87</v>
      </c>
      <c r="G6163" t="s">
        <v>88</v>
      </c>
      <c r="H6163" t="s">
        <v>89</v>
      </c>
      <c r="I6163" t="s">
        <v>184</v>
      </c>
      <c r="J6163" t="s">
        <v>91</v>
      </c>
      <c r="K6163" t="s">
        <v>185</v>
      </c>
      <c r="L6163">
        <v>0</v>
      </c>
      <c r="M6163">
        <v>-1100</v>
      </c>
      <c r="N6163">
        <v>760</v>
      </c>
      <c r="O6163">
        <v>2100</v>
      </c>
      <c r="P6163">
        <v>3629</v>
      </c>
      <c r="Q6163" t="s">
        <v>93</v>
      </c>
      <c r="R6163">
        <v>11679</v>
      </c>
    </row>
    <row r="6164" spans="1:18" x14ac:dyDescent="0.25">
      <c r="A6164" t="s">
        <v>459</v>
      </c>
      <c r="B6164" t="s">
        <v>460</v>
      </c>
      <c r="C6164" t="s">
        <v>457</v>
      </c>
      <c r="D6164">
        <v>19</v>
      </c>
      <c r="E6164" t="s">
        <v>422</v>
      </c>
      <c r="F6164" t="s">
        <v>87</v>
      </c>
      <c r="G6164" t="s">
        <v>88</v>
      </c>
      <c r="H6164" t="s">
        <v>89</v>
      </c>
      <c r="I6164" t="s">
        <v>186</v>
      </c>
      <c r="J6164" t="s">
        <v>91</v>
      </c>
      <c r="K6164" t="s">
        <v>187</v>
      </c>
      <c r="L6164">
        <v>0</v>
      </c>
      <c r="M6164">
        <v>-1100</v>
      </c>
      <c r="N6164">
        <v>760</v>
      </c>
      <c r="O6164">
        <v>2100</v>
      </c>
      <c r="P6164">
        <v>3629</v>
      </c>
      <c r="Q6164" t="s">
        <v>93</v>
      </c>
      <c r="R6164">
        <v>11679</v>
      </c>
    </row>
    <row r="6165" spans="1:18" x14ac:dyDescent="0.25">
      <c r="A6165" t="s">
        <v>459</v>
      </c>
      <c r="B6165" t="s">
        <v>460</v>
      </c>
      <c r="C6165" t="s">
        <v>457</v>
      </c>
      <c r="D6165">
        <v>19</v>
      </c>
      <c r="E6165" t="s">
        <v>422</v>
      </c>
      <c r="F6165" t="s">
        <v>87</v>
      </c>
      <c r="G6165" t="s">
        <v>88</v>
      </c>
      <c r="H6165" t="s">
        <v>89</v>
      </c>
      <c r="I6165" t="s">
        <v>188</v>
      </c>
      <c r="J6165" t="s">
        <v>91</v>
      </c>
      <c r="K6165" t="s">
        <v>189</v>
      </c>
      <c r="L6165">
        <v>0</v>
      </c>
      <c r="M6165">
        <v>-1100</v>
      </c>
      <c r="N6165">
        <v>760</v>
      </c>
      <c r="O6165">
        <v>2100</v>
      </c>
      <c r="P6165">
        <v>3629</v>
      </c>
      <c r="Q6165" t="s">
        <v>93</v>
      </c>
      <c r="R6165">
        <v>11679</v>
      </c>
    </row>
    <row r="6166" spans="1:18" x14ac:dyDescent="0.25">
      <c r="A6166" t="s">
        <v>459</v>
      </c>
      <c r="B6166" t="s">
        <v>460</v>
      </c>
      <c r="C6166" t="s">
        <v>457</v>
      </c>
      <c r="D6166">
        <v>19</v>
      </c>
      <c r="E6166" t="s">
        <v>422</v>
      </c>
      <c r="F6166" t="s">
        <v>87</v>
      </c>
      <c r="G6166" t="s">
        <v>88</v>
      </c>
      <c r="H6166" t="s">
        <v>89</v>
      </c>
      <c r="I6166" t="s">
        <v>190</v>
      </c>
      <c r="J6166" t="s">
        <v>91</v>
      </c>
      <c r="K6166" t="s">
        <v>191</v>
      </c>
      <c r="L6166">
        <v>0</v>
      </c>
      <c r="M6166">
        <v>-1100</v>
      </c>
      <c r="N6166">
        <v>760</v>
      </c>
      <c r="O6166">
        <v>2100</v>
      </c>
      <c r="P6166">
        <v>3629</v>
      </c>
      <c r="Q6166" t="s">
        <v>93</v>
      </c>
      <c r="R6166">
        <v>11679</v>
      </c>
    </row>
    <row r="6167" spans="1:18" x14ac:dyDescent="0.25">
      <c r="A6167" t="s">
        <v>459</v>
      </c>
      <c r="B6167" t="s">
        <v>460</v>
      </c>
      <c r="C6167" t="s">
        <v>457</v>
      </c>
      <c r="D6167">
        <v>19</v>
      </c>
      <c r="E6167" t="s">
        <v>422</v>
      </c>
      <c r="F6167" t="s">
        <v>87</v>
      </c>
      <c r="G6167" t="s">
        <v>88</v>
      </c>
      <c r="H6167" t="s">
        <v>89</v>
      </c>
      <c r="I6167" t="s">
        <v>192</v>
      </c>
      <c r="J6167" t="s">
        <v>91</v>
      </c>
      <c r="K6167" t="s">
        <v>193</v>
      </c>
      <c r="L6167">
        <v>300</v>
      </c>
      <c r="M6167">
        <v>-1100</v>
      </c>
      <c r="N6167">
        <v>760</v>
      </c>
      <c r="O6167">
        <v>2100</v>
      </c>
      <c r="P6167">
        <v>3629</v>
      </c>
      <c r="Q6167" t="s">
        <v>93</v>
      </c>
      <c r="R6167">
        <v>11679</v>
      </c>
    </row>
    <row r="6168" spans="1:18" x14ac:dyDescent="0.25">
      <c r="A6168" t="s">
        <v>459</v>
      </c>
      <c r="B6168" t="s">
        <v>460</v>
      </c>
      <c r="C6168" t="s">
        <v>457</v>
      </c>
      <c r="D6168">
        <v>19</v>
      </c>
      <c r="E6168" t="s">
        <v>422</v>
      </c>
      <c r="F6168" t="s">
        <v>87</v>
      </c>
      <c r="G6168" t="s">
        <v>88</v>
      </c>
      <c r="H6168" t="s">
        <v>89</v>
      </c>
      <c r="I6168" t="s">
        <v>194</v>
      </c>
      <c r="J6168" t="s">
        <v>91</v>
      </c>
      <c r="K6168" t="s">
        <v>195</v>
      </c>
      <c r="L6168">
        <v>120</v>
      </c>
      <c r="M6168">
        <v>-1100</v>
      </c>
      <c r="N6168">
        <v>760</v>
      </c>
      <c r="O6168">
        <v>2100</v>
      </c>
      <c r="P6168">
        <v>3629</v>
      </c>
      <c r="Q6168" t="s">
        <v>93</v>
      </c>
      <c r="R6168">
        <v>11679</v>
      </c>
    </row>
    <row r="6169" spans="1:18" x14ac:dyDescent="0.25">
      <c r="A6169" t="s">
        <v>459</v>
      </c>
      <c r="B6169" t="s">
        <v>460</v>
      </c>
      <c r="C6169" t="s">
        <v>457</v>
      </c>
      <c r="D6169">
        <v>19</v>
      </c>
      <c r="E6169" t="s">
        <v>422</v>
      </c>
      <c r="F6169" t="s">
        <v>87</v>
      </c>
      <c r="G6169" t="s">
        <v>88</v>
      </c>
      <c r="H6169" t="s">
        <v>89</v>
      </c>
      <c r="I6169" t="s">
        <v>196</v>
      </c>
      <c r="J6169" t="s">
        <v>91</v>
      </c>
      <c r="K6169" t="s">
        <v>197</v>
      </c>
      <c r="L6169">
        <v>130</v>
      </c>
      <c r="M6169">
        <v>-1100</v>
      </c>
      <c r="N6169">
        <v>760</v>
      </c>
      <c r="O6169">
        <v>2100</v>
      </c>
      <c r="P6169">
        <v>3629</v>
      </c>
      <c r="Q6169" t="s">
        <v>93</v>
      </c>
      <c r="R6169">
        <v>11679</v>
      </c>
    </row>
    <row r="6170" spans="1:18" x14ac:dyDescent="0.25">
      <c r="A6170" t="s">
        <v>459</v>
      </c>
      <c r="B6170" t="s">
        <v>460</v>
      </c>
      <c r="C6170" t="s">
        <v>457</v>
      </c>
      <c r="D6170">
        <v>19</v>
      </c>
      <c r="E6170" t="s">
        <v>422</v>
      </c>
      <c r="F6170" t="s">
        <v>87</v>
      </c>
      <c r="G6170" t="s">
        <v>88</v>
      </c>
      <c r="H6170" t="s">
        <v>89</v>
      </c>
      <c r="I6170" t="s">
        <v>198</v>
      </c>
      <c r="J6170" t="s">
        <v>91</v>
      </c>
      <c r="K6170" t="s">
        <v>199</v>
      </c>
      <c r="L6170">
        <v>0</v>
      </c>
      <c r="M6170">
        <v>-1100</v>
      </c>
      <c r="N6170">
        <v>760</v>
      </c>
      <c r="O6170">
        <v>2100</v>
      </c>
      <c r="P6170">
        <v>3629</v>
      </c>
      <c r="Q6170" t="s">
        <v>93</v>
      </c>
      <c r="R6170">
        <v>11679</v>
      </c>
    </row>
    <row r="6171" spans="1:18" x14ac:dyDescent="0.25">
      <c r="A6171" t="s">
        <v>459</v>
      </c>
      <c r="B6171" t="s">
        <v>460</v>
      </c>
      <c r="C6171" t="s">
        <v>457</v>
      </c>
      <c r="D6171">
        <v>19</v>
      </c>
      <c r="E6171" t="s">
        <v>422</v>
      </c>
      <c r="F6171" t="s">
        <v>87</v>
      </c>
      <c r="G6171" t="s">
        <v>88</v>
      </c>
      <c r="H6171" t="s">
        <v>89</v>
      </c>
      <c r="I6171" t="s">
        <v>200</v>
      </c>
      <c r="J6171" t="s">
        <v>91</v>
      </c>
      <c r="K6171" t="s">
        <v>201</v>
      </c>
      <c r="L6171">
        <v>0</v>
      </c>
      <c r="M6171">
        <v>-1100</v>
      </c>
      <c r="N6171">
        <v>760</v>
      </c>
      <c r="O6171">
        <v>2100</v>
      </c>
      <c r="P6171">
        <v>3629</v>
      </c>
      <c r="Q6171" t="s">
        <v>93</v>
      </c>
      <c r="R6171">
        <v>11679</v>
      </c>
    </row>
    <row r="6172" spans="1:18" x14ac:dyDescent="0.25">
      <c r="A6172" t="s">
        <v>459</v>
      </c>
      <c r="B6172" t="s">
        <v>460</v>
      </c>
      <c r="C6172" t="s">
        <v>457</v>
      </c>
      <c r="D6172">
        <v>19</v>
      </c>
      <c r="E6172" t="s">
        <v>422</v>
      </c>
      <c r="F6172" t="s">
        <v>87</v>
      </c>
      <c r="G6172" t="s">
        <v>88</v>
      </c>
      <c r="H6172" t="s">
        <v>89</v>
      </c>
      <c r="I6172" t="s">
        <v>202</v>
      </c>
      <c r="J6172" t="s">
        <v>91</v>
      </c>
      <c r="K6172" t="s">
        <v>203</v>
      </c>
      <c r="L6172">
        <v>340</v>
      </c>
      <c r="M6172">
        <v>-1100</v>
      </c>
      <c r="N6172">
        <v>760</v>
      </c>
      <c r="O6172">
        <v>2100</v>
      </c>
      <c r="P6172">
        <v>3629</v>
      </c>
      <c r="Q6172" t="s">
        <v>93</v>
      </c>
      <c r="R6172">
        <v>11679</v>
      </c>
    </row>
    <row r="6173" spans="1:18" x14ac:dyDescent="0.25">
      <c r="A6173" t="s">
        <v>459</v>
      </c>
      <c r="B6173" t="s">
        <v>460</v>
      </c>
      <c r="C6173" t="s">
        <v>457</v>
      </c>
      <c r="D6173">
        <v>19</v>
      </c>
      <c r="E6173" t="s">
        <v>422</v>
      </c>
      <c r="F6173" t="s">
        <v>87</v>
      </c>
      <c r="G6173" t="s">
        <v>88</v>
      </c>
      <c r="H6173" t="s">
        <v>89</v>
      </c>
      <c r="I6173" t="s">
        <v>204</v>
      </c>
      <c r="J6173" t="s">
        <v>91</v>
      </c>
      <c r="K6173" t="s">
        <v>205</v>
      </c>
      <c r="L6173">
        <v>0</v>
      </c>
      <c r="M6173">
        <v>-1100</v>
      </c>
      <c r="N6173">
        <v>760</v>
      </c>
      <c r="O6173">
        <v>2100</v>
      </c>
      <c r="P6173">
        <v>3629</v>
      </c>
      <c r="Q6173" t="s">
        <v>93</v>
      </c>
      <c r="R6173">
        <v>11679</v>
      </c>
    </row>
    <row r="6174" spans="1:18" x14ac:dyDescent="0.25">
      <c r="A6174" t="s">
        <v>459</v>
      </c>
      <c r="B6174" t="s">
        <v>460</v>
      </c>
      <c r="C6174" t="s">
        <v>457</v>
      </c>
      <c r="D6174">
        <v>19</v>
      </c>
      <c r="E6174" t="s">
        <v>422</v>
      </c>
      <c r="F6174" t="s">
        <v>87</v>
      </c>
      <c r="G6174" t="s">
        <v>88</v>
      </c>
      <c r="H6174" t="s">
        <v>89</v>
      </c>
      <c r="I6174" t="s">
        <v>206</v>
      </c>
      <c r="J6174" t="s">
        <v>91</v>
      </c>
      <c r="K6174" t="s">
        <v>207</v>
      </c>
      <c r="L6174">
        <v>0</v>
      </c>
      <c r="M6174">
        <v>-1100</v>
      </c>
      <c r="N6174">
        <v>760</v>
      </c>
      <c r="O6174">
        <v>2100</v>
      </c>
      <c r="P6174">
        <v>3629</v>
      </c>
      <c r="Q6174" t="s">
        <v>93</v>
      </c>
      <c r="R6174">
        <v>11679</v>
      </c>
    </row>
    <row r="6175" spans="1:18" x14ac:dyDescent="0.25">
      <c r="A6175" t="s">
        <v>459</v>
      </c>
      <c r="B6175" t="s">
        <v>460</v>
      </c>
      <c r="C6175" t="s">
        <v>457</v>
      </c>
      <c r="D6175">
        <v>19</v>
      </c>
      <c r="E6175" t="s">
        <v>422</v>
      </c>
      <c r="F6175" t="s">
        <v>87</v>
      </c>
      <c r="G6175" t="s">
        <v>88</v>
      </c>
      <c r="H6175" t="s">
        <v>89</v>
      </c>
      <c r="I6175" t="s">
        <v>208</v>
      </c>
      <c r="J6175" t="s">
        <v>91</v>
      </c>
      <c r="K6175" t="s">
        <v>209</v>
      </c>
      <c r="L6175">
        <v>0</v>
      </c>
      <c r="M6175">
        <v>-1100</v>
      </c>
      <c r="N6175">
        <v>760</v>
      </c>
      <c r="O6175">
        <v>2100</v>
      </c>
      <c r="P6175">
        <v>3629</v>
      </c>
      <c r="Q6175" t="s">
        <v>93</v>
      </c>
      <c r="R6175">
        <v>11679</v>
      </c>
    </row>
    <row r="6176" spans="1:18" x14ac:dyDescent="0.25">
      <c r="A6176" t="s">
        <v>459</v>
      </c>
      <c r="B6176" t="s">
        <v>460</v>
      </c>
      <c r="C6176" t="s">
        <v>457</v>
      </c>
      <c r="D6176">
        <v>19</v>
      </c>
      <c r="E6176" t="s">
        <v>422</v>
      </c>
      <c r="F6176" t="s">
        <v>87</v>
      </c>
      <c r="G6176" t="s">
        <v>88</v>
      </c>
      <c r="H6176" t="s">
        <v>89</v>
      </c>
      <c r="I6176" t="s">
        <v>210</v>
      </c>
      <c r="J6176" t="s">
        <v>91</v>
      </c>
      <c r="K6176" t="s">
        <v>211</v>
      </c>
      <c r="L6176">
        <v>0</v>
      </c>
      <c r="M6176">
        <v>-1100</v>
      </c>
      <c r="N6176">
        <v>760</v>
      </c>
      <c r="O6176">
        <v>2100</v>
      </c>
      <c r="P6176">
        <v>3629</v>
      </c>
      <c r="Q6176" t="s">
        <v>93</v>
      </c>
      <c r="R6176">
        <v>11679</v>
      </c>
    </row>
    <row r="6177" spans="1:18" x14ac:dyDescent="0.25">
      <c r="A6177" t="s">
        <v>459</v>
      </c>
      <c r="B6177" t="s">
        <v>460</v>
      </c>
      <c r="C6177" t="s">
        <v>457</v>
      </c>
      <c r="D6177">
        <v>19</v>
      </c>
      <c r="E6177" t="s">
        <v>422</v>
      </c>
      <c r="F6177" t="s">
        <v>87</v>
      </c>
      <c r="G6177" t="s">
        <v>88</v>
      </c>
      <c r="H6177" t="s">
        <v>89</v>
      </c>
      <c r="I6177" t="s">
        <v>212</v>
      </c>
      <c r="J6177" t="s">
        <v>91</v>
      </c>
      <c r="K6177" t="s">
        <v>213</v>
      </c>
      <c r="L6177">
        <v>0</v>
      </c>
      <c r="M6177">
        <v>-1100</v>
      </c>
      <c r="N6177">
        <v>760</v>
      </c>
      <c r="O6177">
        <v>2100</v>
      </c>
      <c r="P6177">
        <v>3629</v>
      </c>
      <c r="Q6177" t="s">
        <v>93</v>
      </c>
      <c r="R6177">
        <v>11679</v>
      </c>
    </row>
    <row r="6178" spans="1:18" x14ac:dyDescent="0.25">
      <c r="A6178" t="s">
        <v>459</v>
      </c>
      <c r="B6178" t="s">
        <v>460</v>
      </c>
      <c r="C6178" t="s">
        <v>457</v>
      </c>
      <c r="D6178">
        <v>19</v>
      </c>
      <c r="E6178" t="s">
        <v>422</v>
      </c>
      <c r="F6178" t="s">
        <v>87</v>
      </c>
      <c r="G6178" t="s">
        <v>88</v>
      </c>
      <c r="H6178" t="s">
        <v>89</v>
      </c>
      <c r="I6178" t="s">
        <v>214</v>
      </c>
      <c r="J6178" t="s">
        <v>91</v>
      </c>
      <c r="K6178" t="s">
        <v>215</v>
      </c>
      <c r="L6178">
        <v>1200</v>
      </c>
      <c r="M6178">
        <v>-1100</v>
      </c>
      <c r="N6178">
        <v>760</v>
      </c>
      <c r="O6178">
        <v>2100</v>
      </c>
      <c r="P6178">
        <v>3629</v>
      </c>
      <c r="Q6178" t="s">
        <v>93</v>
      </c>
      <c r="R6178">
        <v>11679</v>
      </c>
    </row>
    <row r="6179" spans="1:18" x14ac:dyDescent="0.25">
      <c r="A6179" t="s">
        <v>459</v>
      </c>
      <c r="B6179" t="s">
        <v>460</v>
      </c>
      <c r="C6179" t="s">
        <v>457</v>
      </c>
      <c r="D6179">
        <v>19</v>
      </c>
      <c r="E6179" t="s">
        <v>422</v>
      </c>
      <c r="F6179" t="s">
        <v>87</v>
      </c>
      <c r="G6179" t="s">
        <v>88</v>
      </c>
      <c r="H6179" t="s">
        <v>89</v>
      </c>
      <c r="I6179" t="s">
        <v>216</v>
      </c>
      <c r="J6179" t="s">
        <v>91</v>
      </c>
      <c r="K6179" t="s">
        <v>217</v>
      </c>
      <c r="L6179">
        <v>0</v>
      </c>
      <c r="M6179">
        <v>-1100</v>
      </c>
      <c r="N6179">
        <v>760</v>
      </c>
      <c r="O6179">
        <v>2100</v>
      </c>
      <c r="P6179">
        <v>3629</v>
      </c>
      <c r="Q6179" t="s">
        <v>93</v>
      </c>
      <c r="R6179">
        <v>11679</v>
      </c>
    </row>
    <row r="6180" spans="1:18" x14ac:dyDescent="0.25">
      <c r="A6180" t="s">
        <v>459</v>
      </c>
      <c r="B6180" t="s">
        <v>460</v>
      </c>
      <c r="C6180" t="s">
        <v>457</v>
      </c>
      <c r="D6180">
        <v>19</v>
      </c>
      <c r="E6180" t="s">
        <v>422</v>
      </c>
      <c r="F6180" t="s">
        <v>87</v>
      </c>
      <c r="G6180" t="s">
        <v>88</v>
      </c>
      <c r="H6180" t="s">
        <v>89</v>
      </c>
      <c r="I6180" t="s">
        <v>218</v>
      </c>
      <c r="J6180" t="s">
        <v>91</v>
      </c>
      <c r="K6180" t="s">
        <v>219</v>
      </c>
      <c r="L6180">
        <v>0</v>
      </c>
      <c r="M6180">
        <v>-1100</v>
      </c>
      <c r="N6180">
        <v>760</v>
      </c>
      <c r="O6180">
        <v>2100</v>
      </c>
      <c r="P6180">
        <v>3629</v>
      </c>
      <c r="Q6180" t="s">
        <v>93</v>
      </c>
      <c r="R6180">
        <v>11679</v>
      </c>
    </row>
    <row r="6181" spans="1:18" x14ac:dyDescent="0.25">
      <c r="A6181" t="s">
        <v>459</v>
      </c>
      <c r="B6181" t="s">
        <v>460</v>
      </c>
      <c r="C6181" t="s">
        <v>457</v>
      </c>
      <c r="D6181">
        <v>19</v>
      </c>
      <c r="E6181" t="s">
        <v>422</v>
      </c>
      <c r="F6181" t="s">
        <v>87</v>
      </c>
      <c r="G6181" t="s">
        <v>88</v>
      </c>
      <c r="H6181" t="s">
        <v>89</v>
      </c>
      <c r="I6181" t="s">
        <v>220</v>
      </c>
      <c r="J6181" t="s">
        <v>91</v>
      </c>
      <c r="K6181" t="s">
        <v>221</v>
      </c>
      <c r="L6181">
        <v>100</v>
      </c>
      <c r="M6181">
        <v>-1100</v>
      </c>
      <c r="N6181">
        <v>760</v>
      </c>
      <c r="O6181">
        <v>2100</v>
      </c>
      <c r="P6181">
        <v>3629</v>
      </c>
      <c r="Q6181" t="s">
        <v>93</v>
      </c>
      <c r="R6181">
        <v>11679</v>
      </c>
    </row>
    <row r="6182" spans="1:18" x14ac:dyDescent="0.25">
      <c r="A6182" t="s">
        <v>459</v>
      </c>
      <c r="B6182" t="s">
        <v>460</v>
      </c>
      <c r="C6182" t="s">
        <v>457</v>
      </c>
      <c r="D6182">
        <v>19</v>
      </c>
      <c r="E6182" t="s">
        <v>422</v>
      </c>
      <c r="F6182" t="s">
        <v>87</v>
      </c>
      <c r="G6182" t="s">
        <v>88</v>
      </c>
      <c r="H6182" t="s">
        <v>89</v>
      </c>
      <c r="I6182" t="s">
        <v>222</v>
      </c>
      <c r="J6182" t="s">
        <v>91</v>
      </c>
      <c r="K6182" t="s">
        <v>223</v>
      </c>
      <c r="L6182">
        <v>100</v>
      </c>
      <c r="M6182">
        <v>-1100</v>
      </c>
      <c r="N6182">
        <v>760</v>
      </c>
      <c r="O6182">
        <v>2100</v>
      </c>
      <c r="P6182">
        <v>3629</v>
      </c>
      <c r="Q6182" t="s">
        <v>93</v>
      </c>
      <c r="R6182">
        <v>11679</v>
      </c>
    </row>
    <row r="6183" spans="1:18" x14ac:dyDescent="0.25">
      <c r="A6183" t="s">
        <v>459</v>
      </c>
      <c r="B6183" t="s">
        <v>460</v>
      </c>
      <c r="C6183" t="s">
        <v>457</v>
      </c>
      <c r="D6183">
        <v>19</v>
      </c>
      <c r="E6183" t="s">
        <v>422</v>
      </c>
      <c r="F6183" t="s">
        <v>87</v>
      </c>
      <c r="G6183" t="s">
        <v>88</v>
      </c>
      <c r="H6183" t="s">
        <v>89</v>
      </c>
      <c r="I6183" t="s">
        <v>224</v>
      </c>
      <c r="J6183" t="s">
        <v>91</v>
      </c>
      <c r="K6183" t="s">
        <v>225</v>
      </c>
      <c r="L6183">
        <v>100</v>
      </c>
      <c r="M6183">
        <v>-1100</v>
      </c>
      <c r="N6183">
        <v>760</v>
      </c>
      <c r="O6183">
        <v>2100</v>
      </c>
      <c r="P6183">
        <v>3629</v>
      </c>
      <c r="Q6183" t="s">
        <v>93</v>
      </c>
      <c r="R6183">
        <v>11679</v>
      </c>
    </row>
    <row r="6184" spans="1:18" x14ac:dyDescent="0.25">
      <c r="A6184" t="s">
        <v>459</v>
      </c>
      <c r="B6184" t="s">
        <v>460</v>
      </c>
      <c r="C6184" t="s">
        <v>457</v>
      </c>
      <c r="D6184">
        <v>19</v>
      </c>
      <c r="E6184" t="s">
        <v>422</v>
      </c>
      <c r="F6184" t="s">
        <v>87</v>
      </c>
      <c r="G6184" t="s">
        <v>88</v>
      </c>
      <c r="H6184" t="s">
        <v>89</v>
      </c>
      <c r="I6184" t="s">
        <v>226</v>
      </c>
      <c r="J6184" t="s">
        <v>91</v>
      </c>
      <c r="K6184" t="s">
        <v>227</v>
      </c>
      <c r="L6184">
        <v>0</v>
      </c>
      <c r="M6184">
        <v>-1100</v>
      </c>
      <c r="N6184">
        <v>760</v>
      </c>
      <c r="O6184">
        <v>2100</v>
      </c>
      <c r="P6184">
        <v>3629</v>
      </c>
      <c r="Q6184" t="s">
        <v>93</v>
      </c>
      <c r="R6184">
        <v>11679</v>
      </c>
    </row>
    <row r="6185" spans="1:18" x14ac:dyDescent="0.25">
      <c r="A6185" t="s">
        <v>459</v>
      </c>
      <c r="B6185" t="s">
        <v>460</v>
      </c>
      <c r="C6185" t="s">
        <v>457</v>
      </c>
      <c r="D6185">
        <v>19</v>
      </c>
      <c r="E6185" t="s">
        <v>422</v>
      </c>
      <c r="F6185" t="s">
        <v>87</v>
      </c>
      <c r="G6185" t="s">
        <v>88</v>
      </c>
      <c r="H6185" t="s">
        <v>89</v>
      </c>
      <c r="I6185" t="s">
        <v>228</v>
      </c>
      <c r="J6185" t="s">
        <v>91</v>
      </c>
      <c r="K6185" t="s">
        <v>229</v>
      </c>
      <c r="L6185">
        <v>2000</v>
      </c>
      <c r="M6185">
        <v>-1100</v>
      </c>
      <c r="N6185">
        <v>760</v>
      </c>
      <c r="O6185">
        <v>2100</v>
      </c>
      <c r="P6185">
        <v>3629</v>
      </c>
      <c r="Q6185" t="s">
        <v>93</v>
      </c>
      <c r="R6185">
        <v>11679</v>
      </c>
    </row>
    <row r="6186" spans="1:18" x14ac:dyDescent="0.25">
      <c r="A6186" t="s">
        <v>459</v>
      </c>
      <c r="B6186" t="s">
        <v>460</v>
      </c>
      <c r="C6186" t="s">
        <v>457</v>
      </c>
      <c r="D6186">
        <v>19</v>
      </c>
      <c r="E6186" t="s">
        <v>422</v>
      </c>
      <c r="F6186" t="s">
        <v>87</v>
      </c>
      <c r="G6186" t="s">
        <v>88</v>
      </c>
      <c r="H6186" t="s">
        <v>89</v>
      </c>
      <c r="I6186" t="s">
        <v>230</v>
      </c>
      <c r="J6186" t="s">
        <v>91</v>
      </c>
      <c r="K6186" t="s">
        <v>231</v>
      </c>
      <c r="L6186">
        <v>0</v>
      </c>
      <c r="M6186">
        <v>-1100</v>
      </c>
      <c r="N6186">
        <v>760</v>
      </c>
      <c r="O6186">
        <v>2100</v>
      </c>
      <c r="P6186">
        <v>3629</v>
      </c>
      <c r="Q6186" t="s">
        <v>93</v>
      </c>
      <c r="R6186">
        <v>11679</v>
      </c>
    </row>
    <row r="6187" spans="1:18" x14ac:dyDescent="0.25">
      <c r="A6187" t="s">
        <v>459</v>
      </c>
      <c r="B6187" t="s">
        <v>460</v>
      </c>
      <c r="C6187" t="s">
        <v>457</v>
      </c>
      <c r="D6187">
        <v>19</v>
      </c>
      <c r="E6187" t="s">
        <v>422</v>
      </c>
      <c r="F6187" t="s">
        <v>87</v>
      </c>
      <c r="G6187" t="s">
        <v>88</v>
      </c>
      <c r="H6187" t="s">
        <v>89</v>
      </c>
      <c r="I6187" t="s">
        <v>232</v>
      </c>
      <c r="J6187" t="s">
        <v>91</v>
      </c>
      <c r="K6187" t="s">
        <v>233</v>
      </c>
      <c r="L6187">
        <v>400</v>
      </c>
      <c r="M6187">
        <v>-1100</v>
      </c>
      <c r="N6187">
        <v>760</v>
      </c>
      <c r="O6187">
        <v>2100</v>
      </c>
      <c r="P6187">
        <v>3629</v>
      </c>
      <c r="Q6187" t="s">
        <v>93</v>
      </c>
      <c r="R6187">
        <v>11679</v>
      </c>
    </row>
    <row r="6188" spans="1:18" x14ac:dyDescent="0.25">
      <c r="A6188" t="s">
        <v>459</v>
      </c>
      <c r="B6188" t="s">
        <v>460</v>
      </c>
      <c r="C6188" t="s">
        <v>457</v>
      </c>
      <c r="D6188">
        <v>19</v>
      </c>
      <c r="E6188" t="s">
        <v>422</v>
      </c>
      <c r="F6188" t="s">
        <v>87</v>
      </c>
      <c r="G6188" t="s">
        <v>88</v>
      </c>
      <c r="H6188" t="s">
        <v>89</v>
      </c>
      <c r="I6188" t="s">
        <v>234</v>
      </c>
      <c r="J6188" t="s">
        <v>91</v>
      </c>
      <c r="K6188" t="s">
        <v>235</v>
      </c>
      <c r="L6188">
        <v>300</v>
      </c>
      <c r="M6188">
        <v>-1100</v>
      </c>
      <c r="N6188">
        <v>760</v>
      </c>
      <c r="O6188">
        <v>2100</v>
      </c>
      <c r="P6188">
        <v>3629</v>
      </c>
      <c r="Q6188" t="s">
        <v>93</v>
      </c>
      <c r="R6188">
        <v>11679</v>
      </c>
    </row>
    <row r="6189" spans="1:18" x14ac:dyDescent="0.25">
      <c r="A6189" t="s">
        <v>459</v>
      </c>
      <c r="B6189" t="s">
        <v>460</v>
      </c>
      <c r="C6189" t="s">
        <v>457</v>
      </c>
      <c r="D6189">
        <v>19</v>
      </c>
      <c r="E6189" t="s">
        <v>422</v>
      </c>
      <c r="F6189" t="s">
        <v>87</v>
      </c>
      <c r="G6189" t="s">
        <v>88</v>
      </c>
      <c r="H6189" t="s">
        <v>89</v>
      </c>
      <c r="I6189" t="s">
        <v>236</v>
      </c>
      <c r="J6189" t="s">
        <v>91</v>
      </c>
      <c r="K6189" t="s">
        <v>237</v>
      </c>
      <c r="L6189">
        <v>-1500</v>
      </c>
      <c r="M6189">
        <v>-1100</v>
      </c>
      <c r="N6189">
        <v>760</v>
      </c>
      <c r="O6189">
        <v>2100</v>
      </c>
      <c r="P6189">
        <v>3629</v>
      </c>
      <c r="Q6189" t="s">
        <v>93</v>
      </c>
      <c r="R6189">
        <v>11679</v>
      </c>
    </row>
    <row r="6190" spans="1:18" x14ac:dyDescent="0.25">
      <c r="A6190" t="s">
        <v>459</v>
      </c>
      <c r="B6190" t="s">
        <v>460</v>
      </c>
      <c r="C6190" t="s">
        <v>457</v>
      </c>
      <c r="D6190">
        <v>19</v>
      </c>
      <c r="E6190" t="s">
        <v>422</v>
      </c>
      <c r="F6190" t="s">
        <v>87</v>
      </c>
      <c r="G6190" t="s">
        <v>88</v>
      </c>
      <c r="H6190" t="s">
        <v>89</v>
      </c>
      <c r="I6190" t="s">
        <v>130</v>
      </c>
      <c r="J6190" t="s">
        <v>91</v>
      </c>
      <c r="K6190" t="s">
        <v>131</v>
      </c>
      <c r="L6190">
        <v>0</v>
      </c>
      <c r="M6190">
        <v>-1100</v>
      </c>
      <c r="N6190">
        <v>760</v>
      </c>
      <c r="O6190">
        <v>2100</v>
      </c>
      <c r="P6190">
        <v>3629</v>
      </c>
      <c r="Q6190" t="s">
        <v>93</v>
      </c>
      <c r="R6190">
        <v>11679</v>
      </c>
    </row>
    <row r="6191" spans="1:18" x14ac:dyDescent="0.25">
      <c r="A6191" t="s">
        <v>459</v>
      </c>
      <c r="B6191" t="s">
        <v>460</v>
      </c>
      <c r="C6191" t="s">
        <v>457</v>
      </c>
      <c r="D6191">
        <v>19</v>
      </c>
      <c r="E6191" t="s">
        <v>422</v>
      </c>
      <c r="F6191" t="s">
        <v>87</v>
      </c>
      <c r="G6191" t="s">
        <v>88</v>
      </c>
      <c r="H6191" t="s">
        <v>89</v>
      </c>
      <c r="I6191" t="s">
        <v>132</v>
      </c>
      <c r="J6191" t="s">
        <v>91</v>
      </c>
      <c r="K6191" t="s">
        <v>133</v>
      </c>
      <c r="L6191">
        <v>0</v>
      </c>
      <c r="M6191">
        <v>-1100</v>
      </c>
      <c r="N6191">
        <v>760</v>
      </c>
      <c r="O6191">
        <v>2100</v>
      </c>
      <c r="P6191">
        <v>3629</v>
      </c>
      <c r="Q6191" t="s">
        <v>93</v>
      </c>
      <c r="R6191">
        <v>11679</v>
      </c>
    </row>
    <row r="6192" spans="1:18" x14ac:dyDescent="0.25">
      <c r="A6192" t="s">
        <v>459</v>
      </c>
      <c r="B6192" t="s">
        <v>460</v>
      </c>
      <c r="C6192" t="s">
        <v>457</v>
      </c>
      <c r="D6192">
        <v>19</v>
      </c>
      <c r="E6192" t="s">
        <v>422</v>
      </c>
      <c r="F6192" t="s">
        <v>87</v>
      </c>
      <c r="G6192" t="s">
        <v>88</v>
      </c>
      <c r="H6192" t="s">
        <v>89</v>
      </c>
      <c r="I6192" t="s">
        <v>134</v>
      </c>
      <c r="J6192" t="s">
        <v>91</v>
      </c>
      <c r="K6192" t="s">
        <v>135</v>
      </c>
      <c r="L6192">
        <v>0</v>
      </c>
      <c r="M6192">
        <v>-1100</v>
      </c>
      <c r="N6192">
        <v>760</v>
      </c>
      <c r="O6192">
        <v>2100</v>
      </c>
      <c r="P6192">
        <v>3629</v>
      </c>
      <c r="Q6192" t="s">
        <v>93</v>
      </c>
      <c r="R6192">
        <v>11679</v>
      </c>
    </row>
    <row r="6193" spans="1:18" x14ac:dyDescent="0.25">
      <c r="A6193" t="s">
        <v>459</v>
      </c>
      <c r="B6193" t="s">
        <v>460</v>
      </c>
      <c r="C6193" t="s">
        <v>457</v>
      </c>
      <c r="D6193">
        <v>19</v>
      </c>
      <c r="E6193" t="s">
        <v>422</v>
      </c>
      <c r="F6193" t="s">
        <v>87</v>
      </c>
      <c r="G6193" t="s">
        <v>88</v>
      </c>
      <c r="H6193" t="s">
        <v>89</v>
      </c>
      <c r="I6193" t="s">
        <v>136</v>
      </c>
      <c r="J6193" t="s">
        <v>91</v>
      </c>
      <c r="K6193" t="s">
        <v>137</v>
      </c>
      <c r="L6193">
        <v>55</v>
      </c>
      <c r="M6193">
        <v>-1100</v>
      </c>
      <c r="N6193">
        <v>760</v>
      </c>
      <c r="O6193">
        <v>2100</v>
      </c>
      <c r="P6193">
        <v>3629</v>
      </c>
      <c r="Q6193" t="s">
        <v>93</v>
      </c>
      <c r="R6193">
        <v>11679</v>
      </c>
    </row>
    <row r="6194" spans="1:18" x14ac:dyDescent="0.25">
      <c r="A6194" t="s">
        <v>459</v>
      </c>
      <c r="B6194" t="s">
        <v>460</v>
      </c>
      <c r="C6194" t="s">
        <v>457</v>
      </c>
      <c r="D6194">
        <v>19</v>
      </c>
      <c r="E6194" t="s">
        <v>422</v>
      </c>
      <c r="F6194" t="s">
        <v>87</v>
      </c>
      <c r="G6194" t="s">
        <v>88</v>
      </c>
      <c r="H6194" t="s">
        <v>89</v>
      </c>
      <c r="I6194" t="s">
        <v>138</v>
      </c>
      <c r="J6194" t="s">
        <v>91</v>
      </c>
      <c r="K6194" t="s">
        <v>139</v>
      </c>
      <c r="L6194">
        <v>234</v>
      </c>
      <c r="M6194">
        <v>-1100</v>
      </c>
      <c r="N6194">
        <v>760</v>
      </c>
      <c r="O6194">
        <v>2100</v>
      </c>
      <c r="P6194">
        <v>3629</v>
      </c>
      <c r="Q6194" t="s">
        <v>93</v>
      </c>
      <c r="R6194">
        <v>11679</v>
      </c>
    </row>
    <row r="6195" spans="1:18" x14ac:dyDescent="0.25">
      <c r="A6195" t="s">
        <v>459</v>
      </c>
      <c r="B6195" t="s">
        <v>460</v>
      </c>
      <c r="C6195" t="s">
        <v>457</v>
      </c>
      <c r="D6195">
        <v>19</v>
      </c>
      <c r="E6195" t="s">
        <v>422</v>
      </c>
      <c r="F6195" t="s">
        <v>87</v>
      </c>
      <c r="G6195" t="s">
        <v>88</v>
      </c>
      <c r="H6195" t="s">
        <v>89</v>
      </c>
      <c r="I6195" t="s">
        <v>140</v>
      </c>
      <c r="J6195" t="s">
        <v>91</v>
      </c>
      <c r="K6195" t="s">
        <v>141</v>
      </c>
      <c r="L6195">
        <v>4560</v>
      </c>
      <c r="M6195">
        <v>-1100</v>
      </c>
      <c r="N6195">
        <v>760</v>
      </c>
      <c r="O6195">
        <v>2100</v>
      </c>
      <c r="P6195">
        <v>3629</v>
      </c>
      <c r="Q6195" t="s">
        <v>93</v>
      </c>
      <c r="R6195">
        <v>11679</v>
      </c>
    </row>
    <row r="6196" spans="1:18" x14ac:dyDescent="0.25">
      <c r="A6196" t="s">
        <v>459</v>
      </c>
      <c r="B6196" t="s">
        <v>460</v>
      </c>
      <c r="C6196" t="s">
        <v>457</v>
      </c>
      <c r="D6196">
        <v>19</v>
      </c>
      <c r="E6196" t="s">
        <v>422</v>
      </c>
      <c r="F6196" t="s">
        <v>87</v>
      </c>
      <c r="G6196" t="s">
        <v>88</v>
      </c>
      <c r="H6196" t="s">
        <v>89</v>
      </c>
      <c r="I6196" t="s">
        <v>142</v>
      </c>
      <c r="J6196" t="s">
        <v>91</v>
      </c>
      <c r="K6196" t="s">
        <v>143</v>
      </c>
      <c r="L6196">
        <v>0</v>
      </c>
      <c r="M6196">
        <v>-1100</v>
      </c>
      <c r="N6196">
        <v>760</v>
      </c>
      <c r="O6196">
        <v>2100</v>
      </c>
      <c r="P6196">
        <v>3629</v>
      </c>
      <c r="Q6196" t="s">
        <v>93</v>
      </c>
      <c r="R6196">
        <v>11679</v>
      </c>
    </row>
    <row r="6197" spans="1:18" x14ac:dyDescent="0.25">
      <c r="A6197" t="s">
        <v>459</v>
      </c>
      <c r="B6197" t="s">
        <v>460</v>
      </c>
      <c r="C6197" t="s">
        <v>457</v>
      </c>
      <c r="D6197">
        <v>19</v>
      </c>
      <c r="E6197" t="s">
        <v>422</v>
      </c>
      <c r="F6197" t="s">
        <v>87</v>
      </c>
      <c r="G6197" t="s">
        <v>88</v>
      </c>
      <c r="H6197" t="s">
        <v>89</v>
      </c>
      <c r="I6197" t="s">
        <v>144</v>
      </c>
      <c r="J6197" t="s">
        <v>91</v>
      </c>
      <c r="K6197" t="s">
        <v>145</v>
      </c>
      <c r="L6197">
        <v>2300</v>
      </c>
      <c r="M6197">
        <v>-1100</v>
      </c>
      <c r="N6197">
        <v>760</v>
      </c>
      <c r="O6197">
        <v>2100</v>
      </c>
      <c r="P6197">
        <v>3629</v>
      </c>
      <c r="Q6197" t="s">
        <v>93</v>
      </c>
      <c r="R6197">
        <v>11679</v>
      </c>
    </row>
    <row r="6198" spans="1:18" x14ac:dyDescent="0.25">
      <c r="A6198" t="s">
        <v>459</v>
      </c>
      <c r="B6198" t="s">
        <v>460</v>
      </c>
      <c r="C6198" t="s">
        <v>457</v>
      </c>
      <c r="D6198">
        <v>19</v>
      </c>
      <c r="E6198" t="s">
        <v>422</v>
      </c>
      <c r="F6198" t="s">
        <v>87</v>
      </c>
      <c r="G6198" t="s">
        <v>88</v>
      </c>
      <c r="H6198" t="s">
        <v>89</v>
      </c>
      <c r="I6198" t="s">
        <v>146</v>
      </c>
      <c r="J6198" t="s">
        <v>91</v>
      </c>
      <c r="K6198" t="s">
        <v>147</v>
      </c>
      <c r="L6198">
        <v>0</v>
      </c>
      <c r="M6198">
        <v>-1100</v>
      </c>
      <c r="N6198">
        <v>760</v>
      </c>
      <c r="O6198">
        <v>2100</v>
      </c>
      <c r="P6198">
        <v>3629</v>
      </c>
      <c r="Q6198" t="s">
        <v>93</v>
      </c>
      <c r="R6198">
        <v>11679</v>
      </c>
    </row>
    <row r="6199" spans="1:18" x14ac:dyDescent="0.25">
      <c r="A6199" t="s">
        <v>459</v>
      </c>
      <c r="B6199" t="s">
        <v>460</v>
      </c>
      <c r="C6199" t="s">
        <v>457</v>
      </c>
      <c r="D6199">
        <v>19</v>
      </c>
      <c r="E6199" t="s">
        <v>422</v>
      </c>
      <c r="F6199" t="s">
        <v>87</v>
      </c>
      <c r="G6199" t="s">
        <v>88</v>
      </c>
      <c r="H6199" t="s">
        <v>89</v>
      </c>
      <c r="I6199" t="s">
        <v>148</v>
      </c>
      <c r="J6199" t="s">
        <v>91</v>
      </c>
      <c r="K6199" t="s">
        <v>149</v>
      </c>
      <c r="L6199">
        <v>0</v>
      </c>
      <c r="M6199">
        <v>-1100</v>
      </c>
      <c r="N6199">
        <v>760</v>
      </c>
      <c r="O6199">
        <v>2100</v>
      </c>
      <c r="P6199">
        <v>3629</v>
      </c>
      <c r="Q6199" t="s">
        <v>93</v>
      </c>
      <c r="R6199">
        <v>11679</v>
      </c>
    </row>
    <row r="6200" spans="1:18" x14ac:dyDescent="0.25">
      <c r="A6200" t="s">
        <v>459</v>
      </c>
      <c r="B6200" t="s">
        <v>460</v>
      </c>
      <c r="C6200" t="s">
        <v>457</v>
      </c>
      <c r="D6200">
        <v>19</v>
      </c>
      <c r="E6200" t="s">
        <v>422</v>
      </c>
      <c r="F6200" t="s">
        <v>87</v>
      </c>
      <c r="G6200" t="s">
        <v>88</v>
      </c>
      <c r="H6200" t="s">
        <v>89</v>
      </c>
      <c r="I6200" t="s">
        <v>150</v>
      </c>
      <c r="J6200" t="s">
        <v>91</v>
      </c>
      <c r="K6200" t="s">
        <v>151</v>
      </c>
      <c r="L6200">
        <v>0</v>
      </c>
      <c r="M6200">
        <v>-1100</v>
      </c>
      <c r="N6200">
        <v>760</v>
      </c>
      <c r="O6200">
        <v>2100</v>
      </c>
      <c r="P6200">
        <v>3629</v>
      </c>
      <c r="Q6200" t="s">
        <v>93</v>
      </c>
      <c r="R6200">
        <v>11679</v>
      </c>
    </row>
    <row r="6201" spans="1:18" x14ac:dyDescent="0.25">
      <c r="A6201" t="s">
        <v>459</v>
      </c>
      <c r="B6201" t="s">
        <v>460</v>
      </c>
      <c r="C6201" t="s">
        <v>457</v>
      </c>
      <c r="D6201">
        <v>19</v>
      </c>
      <c r="E6201" t="s">
        <v>422</v>
      </c>
      <c r="F6201" t="s">
        <v>87</v>
      </c>
      <c r="G6201" t="s">
        <v>88</v>
      </c>
      <c r="H6201" t="s">
        <v>89</v>
      </c>
      <c r="I6201" t="s">
        <v>152</v>
      </c>
      <c r="J6201" t="s">
        <v>91</v>
      </c>
      <c r="K6201" t="s">
        <v>153</v>
      </c>
      <c r="L6201">
        <v>100</v>
      </c>
      <c r="M6201">
        <v>-1100</v>
      </c>
      <c r="N6201">
        <v>760</v>
      </c>
      <c r="O6201">
        <v>2100</v>
      </c>
      <c r="P6201">
        <v>3629</v>
      </c>
      <c r="Q6201" t="s">
        <v>93</v>
      </c>
      <c r="R6201">
        <v>11679</v>
      </c>
    </row>
    <row r="6202" spans="1:18" x14ac:dyDescent="0.25">
      <c r="A6202" t="s">
        <v>459</v>
      </c>
      <c r="B6202" t="s">
        <v>460</v>
      </c>
      <c r="C6202" t="s">
        <v>457</v>
      </c>
      <c r="D6202">
        <v>19</v>
      </c>
      <c r="E6202" t="s">
        <v>422</v>
      </c>
      <c r="F6202" t="s">
        <v>87</v>
      </c>
      <c r="G6202" t="s">
        <v>88</v>
      </c>
      <c r="H6202" t="s">
        <v>89</v>
      </c>
      <c r="I6202" t="s">
        <v>154</v>
      </c>
      <c r="J6202" t="s">
        <v>91</v>
      </c>
      <c r="K6202" t="s">
        <v>155</v>
      </c>
      <c r="L6202">
        <v>0</v>
      </c>
      <c r="M6202">
        <v>-1100</v>
      </c>
      <c r="N6202">
        <v>760</v>
      </c>
      <c r="O6202">
        <v>2100</v>
      </c>
      <c r="P6202">
        <v>3629</v>
      </c>
      <c r="Q6202" t="s">
        <v>93</v>
      </c>
      <c r="R6202">
        <v>11679</v>
      </c>
    </row>
    <row r="6203" spans="1:18" x14ac:dyDescent="0.25">
      <c r="A6203" t="s">
        <v>459</v>
      </c>
      <c r="B6203" t="s">
        <v>460</v>
      </c>
      <c r="C6203" t="s">
        <v>457</v>
      </c>
      <c r="D6203">
        <v>19</v>
      </c>
      <c r="E6203" t="s">
        <v>422</v>
      </c>
      <c r="F6203" t="s">
        <v>87</v>
      </c>
      <c r="G6203" t="s">
        <v>88</v>
      </c>
      <c r="H6203" t="s">
        <v>89</v>
      </c>
      <c r="I6203" t="s">
        <v>156</v>
      </c>
      <c r="J6203" t="s">
        <v>91</v>
      </c>
      <c r="K6203" t="s">
        <v>157</v>
      </c>
      <c r="L6203">
        <v>100</v>
      </c>
      <c r="M6203">
        <v>-1100</v>
      </c>
      <c r="N6203">
        <v>760</v>
      </c>
      <c r="O6203">
        <v>2100</v>
      </c>
      <c r="P6203">
        <v>3629</v>
      </c>
      <c r="Q6203" t="s">
        <v>93</v>
      </c>
      <c r="R6203">
        <v>11679</v>
      </c>
    </row>
    <row r="6204" spans="1:18" x14ac:dyDescent="0.25">
      <c r="A6204" t="s">
        <v>459</v>
      </c>
      <c r="B6204" t="s">
        <v>460</v>
      </c>
      <c r="C6204" t="s">
        <v>457</v>
      </c>
      <c r="D6204">
        <v>19</v>
      </c>
      <c r="E6204" t="s">
        <v>422</v>
      </c>
      <c r="F6204" t="s">
        <v>87</v>
      </c>
      <c r="G6204" t="s">
        <v>88</v>
      </c>
      <c r="H6204" t="s">
        <v>89</v>
      </c>
      <c r="I6204" t="s">
        <v>158</v>
      </c>
      <c r="J6204" t="s">
        <v>91</v>
      </c>
      <c r="K6204" t="s">
        <v>159</v>
      </c>
      <c r="L6204">
        <v>100</v>
      </c>
      <c r="M6204">
        <v>-1100</v>
      </c>
      <c r="N6204">
        <v>760</v>
      </c>
      <c r="O6204">
        <v>2100</v>
      </c>
      <c r="P6204">
        <v>3629</v>
      </c>
      <c r="Q6204" t="s">
        <v>93</v>
      </c>
      <c r="R6204">
        <v>11679</v>
      </c>
    </row>
    <row r="6205" spans="1:18" x14ac:dyDescent="0.25">
      <c r="A6205" t="s">
        <v>459</v>
      </c>
      <c r="B6205" t="s">
        <v>460</v>
      </c>
      <c r="C6205" t="s">
        <v>457</v>
      </c>
      <c r="D6205">
        <v>19</v>
      </c>
      <c r="E6205" t="s">
        <v>422</v>
      </c>
      <c r="F6205" t="s">
        <v>87</v>
      </c>
      <c r="G6205" t="s">
        <v>88</v>
      </c>
      <c r="H6205" t="s">
        <v>89</v>
      </c>
      <c r="I6205" t="s">
        <v>160</v>
      </c>
      <c r="J6205" t="s">
        <v>91</v>
      </c>
      <c r="K6205" t="s">
        <v>161</v>
      </c>
      <c r="L6205">
        <v>444</v>
      </c>
      <c r="M6205">
        <v>-1100</v>
      </c>
      <c r="N6205">
        <v>760</v>
      </c>
      <c r="O6205">
        <v>2100</v>
      </c>
      <c r="P6205">
        <v>3629</v>
      </c>
      <c r="Q6205" t="s">
        <v>93</v>
      </c>
      <c r="R6205">
        <v>11679</v>
      </c>
    </row>
    <row r="6206" spans="1:18" x14ac:dyDescent="0.25">
      <c r="A6206" t="s">
        <v>459</v>
      </c>
      <c r="B6206" t="s">
        <v>460</v>
      </c>
      <c r="C6206" t="s">
        <v>457</v>
      </c>
      <c r="D6206">
        <v>19</v>
      </c>
      <c r="E6206" t="s">
        <v>422</v>
      </c>
      <c r="F6206" t="s">
        <v>87</v>
      </c>
      <c r="G6206" t="s">
        <v>88</v>
      </c>
      <c r="H6206" t="s">
        <v>89</v>
      </c>
      <c r="I6206" t="s">
        <v>162</v>
      </c>
      <c r="J6206" t="s">
        <v>91</v>
      </c>
      <c r="K6206" t="s">
        <v>163</v>
      </c>
      <c r="L6206">
        <v>100</v>
      </c>
      <c r="M6206">
        <v>-1100</v>
      </c>
      <c r="N6206">
        <v>760</v>
      </c>
      <c r="O6206">
        <v>2100</v>
      </c>
      <c r="P6206">
        <v>3629</v>
      </c>
      <c r="Q6206" t="s">
        <v>93</v>
      </c>
      <c r="R6206">
        <v>11679</v>
      </c>
    </row>
    <row r="6207" spans="1:18" x14ac:dyDescent="0.25">
      <c r="A6207" t="s">
        <v>459</v>
      </c>
      <c r="B6207" t="s">
        <v>460</v>
      </c>
      <c r="C6207" t="s">
        <v>457</v>
      </c>
      <c r="D6207">
        <v>19</v>
      </c>
      <c r="E6207" t="s">
        <v>422</v>
      </c>
      <c r="F6207" t="s">
        <v>87</v>
      </c>
      <c r="G6207" t="s">
        <v>88</v>
      </c>
      <c r="H6207" t="s">
        <v>89</v>
      </c>
      <c r="I6207" t="s">
        <v>164</v>
      </c>
      <c r="J6207" t="s">
        <v>91</v>
      </c>
      <c r="K6207" t="s">
        <v>165</v>
      </c>
      <c r="L6207">
        <v>200</v>
      </c>
      <c r="M6207">
        <v>-1100</v>
      </c>
      <c r="N6207">
        <v>760</v>
      </c>
      <c r="O6207">
        <v>2100</v>
      </c>
      <c r="P6207">
        <v>3629</v>
      </c>
      <c r="Q6207" t="s">
        <v>93</v>
      </c>
      <c r="R6207">
        <v>11679</v>
      </c>
    </row>
    <row r="6208" spans="1:18" x14ac:dyDescent="0.25">
      <c r="A6208" t="s">
        <v>459</v>
      </c>
      <c r="B6208" t="s">
        <v>460</v>
      </c>
      <c r="C6208" t="s">
        <v>457</v>
      </c>
      <c r="D6208">
        <v>19</v>
      </c>
      <c r="E6208" t="s">
        <v>422</v>
      </c>
      <c r="F6208" t="s">
        <v>87</v>
      </c>
      <c r="G6208" t="s">
        <v>88</v>
      </c>
      <c r="H6208" t="s">
        <v>89</v>
      </c>
      <c r="I6208" t="s">
        <v>166</v>
      </c>
      <c r="J6208" t="s">
        <v>91</v>
      </c>
      <c r="K6208" t="s">
        <v>167</v>
      </c>
      <c r="L6208">
        <v>1300</v>
      </c>
      <c r="M6208">
        <v>-1100</v>
      </c>
      <c r="N6208">
        <v>760</v>
      </c>
      <c r="O6208">
        <v>2100</v>
      </c>
      <c r="P6208">
        <v>3629</v>
      </c>
      <c r="Q6208" t="s">
        <v>93</v>
      </c>
      <c r="R6208">
        <v>11679</v>
      </c>
    </row>
    <row r="6209" spans="1:18" x14ac:dyDescent="0.25">
      <c r="A6209" t="s">
        <v>459</v>
      </c>
      <c r="B6209" t="s">
        <v>460</v>
      </c>
      <c r="C6209" t="s">
        <v>457</v>
      </c>
      <c r="D6209">
        <v>19</v>
      </c>
      <c r="E6209" t="s">
        <v>422</v>
      </c>
      <c r="F6209" t="s">
        <v>87</v>
      </c>
      <c r="G6209" t="s">
        <v>88</v>
      </c>
      <c r="H6209" t="s">
        <v>89</v>
      </c>
      <c r="I6209" t="s">
        <v>168</v>
      </c>
      <c r="J6209" t="s">
        <v>91</v>
      </c>
      <c r="K6209" t="s">
        <v>169</v>
      </c>
      <c r="L6209">
        <v>100</v>
      </c>
      <c r="M6209">
        <v>-1100</v>
      </c>
      <c r="N6209">
        <v>760</v>
      </c>
      <c r="O6209">
        <v>2100</v>
      </c>
      <c r="P6209">
        <v>3629</v>
      </c>
      <c r="Q6209" t="s">
        <v>93</v>
      </c>
      <c r="R6209">
        <v>11679</v>
      </c>
    </row>
    <row r="6210" spans="1:18" x14ac:dyDescent="0.25">
      <c r="A6210" t="s">
        <v>459</v>
      </c>
      <c r="B6210" t="s">
        <v>460</v>
      </c>
      <c r="C6210" t="s">
        <v>457</v>
      </c>
      <c r="D6210">
        <v>19</v>
      </c>
      <c r="E6210" t="s">
        <v>422</v>
      </c>
      <c r="F6210" t="s">
        <v>87</v>
      </c>
      <c r="G6210" t="s">
        <v>88</v>
      </c>
      <c r="H6210" t="s">
        <v>89</v>
      </c>
      <c r="I6210" t="s">
        <v>170</v>
      </c>
      <c r="J6210" t="s">
        <v>91</v>
      </c>
      <c r="K6210" t="s">
        <v>171</v>
      </c>
      <c r="L6210">
        <v>100</v>
      </c>
      <c r="M6210">
        <v>-1100</v>
      </c>
      <c r="N6210">
        <v>760</v>
      </c>
      <c r="O6210">
        <v>2100</v>
      </c>
      <c r="P6210">
        <v>3629</v>
      </c>
      <c r="Q6210" t="s">
        <v>93</v>
      </c>
      <c r="R6210">
        <v>11679</v>
      </c>
    </row>
    <row r="6211" spans="1:18" x14ac:dyDescent="0.25">
      <c r="A6211" t="s">
        <v>459</v>
      </c>
      <c r="B6211" t="s">
        <v>460</v>
      </c>
      <c r="C6211" t="s">
        <v>457</v>
      </c>
      <c r="D6211">
        <v>19</v>
      </c>
      <c r="E6211" t="s">
        <v>422</v>
      </c>
      <c r="F6211" t="s">
        <v>87</v>
      </c>
      <c r="G6211" t="s">
        <v>88</v>
      </c>
      <c r="H6211" t="s">
        <v>89</v>
      </c>
      <c r="I6211" t="s">
        <v>172</v>
      </c>
      <c r="J6211" t="s">
        <v>91</v>
      </c>
      <c r="K6211" t="s">
        <v>173</v>
      </c>
      <c r="L6211">
        <v>100</v>
      </c>
      <c r="M6211">
        <v>-1100</v>
      </c>
      <c r="N6211">
        <v>760</v>
      </c>
      <c r="O6211">
        <v>2100</v>
      </c>
      <c r="P6211">
        <v>3629</v>
      </c>
      <c r="Q6211" t="s">
        <v>93</v>
      </c>
      <c r="R6211">
        <v>11679</v>
      </c>
    </row>
    <row r="6212" spans="1:18" x14ac:dyDescent="0.25">
      <c r="A6212" t="s">
        <v>459</v>
      </c>
      <c r="B6212" t="s">
        <v>460</v>
      </c>
      <c r="C6212" t="s">
        <v>457</v>
      </c>
      <c r="D6212">
        <v>19</v>
      </c>
      <c r="E6212" t="s">
        <v>422</v>
      </c>
      <c r="F6212" t="s">
        <v>87</v>
      </c>
      <c r="G6212" t="s">
        <v>88</v>
      </c>
      <c r="H6212" t="s">
        <v>89</v>
      </c>
      <c r="I6212" t="s">
        <v>174</v>
      </c>
      <c r="J6212" t="s">
        <v>91</v>
      </c>
      <c r="K6212" t="s">
        <v>175</v>
      </c>
      <c r="L6212">
        <v>100</v>
      </c>
      <c r="M6212">
        <v>-1100</v>
      </c>
      <c r="N6212">
        <v>760</v>
      </c>
      <c r="O6212">
        <v>2100</v>
      </c>
      <c r="P6212">
        <v>3629</v>
      </c>
      <c r="Q6212" t="s">
        <v>93</v>
      </c>
      <c r="R6212">
        <v>11679</v>
      </c>
    </row>
    <row r="6213" spans="1:18" x14ac:dyDescent="0.25">
      <c r="A6213" t="s">
        <v>459</v>
      </c>
      <c r="B6213" t="s">
        <v>460</v>
      </c>
      <c r="C6213" t="s">
        <v>457</v>
      </c>
      <c r="D6213">
        <v>19</v>
      </c>
      <c r="E6213" t="s">
        <v>422</v>
      </c>
      <c r="F6213" t="s">
        <v>87</v>
      </c>
      <c r="G6213" t="s">
        <v>88</v>
      </c>
      <c r="H6213" t="s">
        <v>89</v>
      </c>
      <c r="I6213" t="s">
        <v>176</v>
      </c>
      <c r="J6213" t="s">
        <v>91</v>
      </c>
      <c r="K6213" t="s">
        <v>177</v>
      </c>
      <c r="L6213">
        <v>0</v>
      </c>
      <c r="M6213">
        <v>-1100</v>
      </c>
      <c r="N6213">
        <v>760</v>
      </c>
      <c r="O6213">
        <v>2100</v>
      </c>
      <c r="P6213">
        <v>3629</v>
      </c>
      <c r="Q6213" t="s">
        <v>93</v>
      </c>
      <c r="R6213">
        <v>11679</v>
      </c>
    </row>
    <row r="6214" spans="1:18" x14ac:dyDescent="0.25">
      <c r="A6214" t="s">
        <v>459</v>
      </c>
      <c r="B6214" t="s">
        <v>460</v>
      </c>
      <c r="C6214" t="s">
        <v>457</v>
      </c>
      <c r="D6214">
        <v>19</v>
      </c>
      <c r="E6214" t="s">
        <v>422</v>
      </c>
      <c r="F6214" t="s">
        <v>87</v>
      </c>
      <c r="G6214" t="s">
        <v>88</v>
      </c>
      <c r="H6214" t="s">
        <v>89</v>
      </c>
      <c r="I6214" t="s">
        <v>178</v>
      </c>
      <c r="J6214" t="s">
        <v>91</v>
      </c>
      <c r="K6214" t="s">
        <v>179</v>
      </c>
      <c r="L6214">
        <v>500</v>
      </c>
      <c r="M6214">
        <v>-1100</v>
      </c>
      <c r="N6214">
        <v>760</v>
      </c>
      <c r="O6214">
        <v>2100</v>
      </c>
      <c r="P6214">
        <v>3629</v>
      </c>
      <c r="Q6214" t="s">
        <v>93</v>
      </c>
      <c r="R6214">
        <v>11679</v>
      </c>
    </row>
    <row r="6215" spans="1:18" x14ac:dyDescent="0.25">
      <c r="A6215" t="s">
        <v>459</v>
      </c>
      <c r="B6215" t="s">
        <v>460</v>
      </c>
      <c r="C6215" t="s">
        <v>457</v>
      </c>
      <c r="D6215">
        <v>19</v>
      </c>
      <c r="E6215" t="s">
        <v>422</v>
      </c>
      <c r="F6215" t="s">
        <v>87</v>
      </c>
      <c r="G6215" t="s">
        <v>88</v>
      </c>
      <c r="H6215" t="s">
        <v>89</v>
      </c>
      <c r="I6215" t="s">
        <v>180</v>
      </c>
      <c r="J6215" t="s">
        <v>91</v>
      </c>
      <c r="K6215" t="s">
        <v>181</v>
      </c>
      <c r="L6215">
        <v>1290</v>
      </c>
      <c r="M6215">
        <v>-1100</v>
      </c>
      <c r="N6215">
        <v>760</v>
      </c>
      <c r="O6215">
        <v>2100</v>
      </c>
      <c r="P6215">
        <v>3629</v>
      </c>
      <c r="Q6215" t="s">
        <v>93</v>
      </c>
      <c r="R6215">
        <v>11679</v>
      </c>
    </row>
    <row r="6216" spans="1:18" x14ac:dyDescent="0.25">
      <c r="A6216" t="s">
        <v>459</v>
      </c>
      <c r="B6216" t="s">
        <v>460</v>
      </c>
      <c r="C6216" t="s">
        <v>457</v>
      </c>
      <c r="D6216">
        <v>19</v>
      </c>
      <c r="E6216" t="s">
        <v>422</v>
      </c>
      <c r="F6216" t="s">
        <v>87</v>
      </c>
      <c r="G6216" t="s">
        <v>88</v>
      </c>
      <c r="H6216" t="s">
        <v>89</v>
      </c>
      <c r="I6216" t="s">
        <v>128</v>
      </c>
      <c r="J6216" t="s">
        <v>91</v>
      </c>
      <c r="K6216" t="s">
        <v>129</v>
      </c>
      <c r="L6216">
        <v>100</v>
      </c>
      <c r="M6216">
        <v>-1100</v>
      </c>
      <c r="N6216">
        <v>760</v>
      </c>
      <c r="O6216">
        <v>2100</v>
      </c>
      <c r="P6216">
        <v>3629</v>
      </c>
      <c r="Q6216" t="s">
        <v>93</v>
      </c>
      <c r="R6216">
        <v>11679</v>
      </c>
    </row>
    <row r="6217" spans="1:18" x14ac:dyDescent="0.25">
      <c r="A6217" t="s">
        <v>459</v>
      </c>
      <c r="B6217" t="s">
        <v>460</v>
      </c>
      <c r="C6217" t="s">
        <v>457</v>
      </c>
      <c r="D6217">
        <v>19</v>
      </c>
      <c r="E6217" t="s">
        <v>422</v>
      </c>
      <c r="F6217" t="s">
        <v>87</v>
      </c>
      <c r="G6217" t="s">
        <v>88</v>
      </c>
      <c r="H6217" t="s">
        <v>89</v>
      </c>
      <c r="I6217" t="s">
        <v>90</v>
      </c>
      <c r="J6217" t="s">
        <v>91</v>
      </c>
      <c r="K6217" t="s">
        <v>92</v>
      </c>
      <c r="L6217">
        <v>0</v>
      </c>
      <c r="M6217">
        <v>-1100</v>
      </c>
      <c r="N6217">
        <v>760</v>
      </c>
      <c r="O6217">
        <v>2100</v>
      </c>
      <c r="P6217">
        <v>3629</v>
      </c>
      <c r="Q6217" t="s">
        <v>93</v>
      </c>
      <c r="R6217">
        <v>11679</v>
      </c>
    </row>
    <row r="6218" spans="1:18" x14ac:dyDescent="0.25">
      <c r="A6218" t="s">
        <v>459</v>
      </c>
      <c r="B6218" t="s">
        <v>460</v>
      </c>
      <c r="C6218" t="s">
        <v>457</v>
      </c>
      <c r="D6218">
        <v>19</v>
      </c>
      <c r="E6218" t="s">
        <v>422</v>
      </c>
      <c r="F6218" t="s">
        <v>87</v>
      </c>
      <c r="G6218" t="s">
        <v>88</v>
      </c>
      <c r="H6218" t="s">
        <v>89</v>
      </c>
      <c r="I6218" t="s">
        <v>94</v>
      </c>
      <c r="J6218" t="s">
        <v>91</v>
      </c>
      <c r="K6218" t="s">
        <v>95</v>
      </c>
      <c r="L6218">
        <v>0</v>
      </c>
      <c r="M6218">
        <v>-1100</v>
      </c>
      <c r="N6218">
        <v>760</v>
      </c>
      <c r="O6218">
        <v>2100</v>
      </c>
      <c r="P6218">
        <v>3629</v>
      </c>
      <c r="Q6218" t="s">
        <v>93</v>
      </c>
      <c r="R6218">
        <v>11679</v>
      </c>
    </row>
    <row r="6219" spans="1:18" x14ac:dyDescent="0.25">
      <c r="A6219" t="s">
        <v>459</v>
      </c>
      <c r="B6219" t="s">
        <v>460</v>
      </c>
      <c r="C6219" t="s">
        <v>457</v>
      </c>
      <c r="D6219">
        <v>19</v>
      </c>
      <c r="E6219" t="s">
        <v>422</v>
      </c>
      <c r="F6219" t="s">
        <v>87</v>
      </c>
      <c r="G6219" t="s">
        <v>88</v>
      </c>
      <c r="H6219" t="s">
        <v>89</v>
      </c>
      <c r="I6219" t="s">
        <v>96</v>
      </c>
      <c r="J6219" t="s">
        <v>91</v>
      </c>
      <c r="K6219" t="s">
        <v>97</v>
      </c>
      <c r="L6219">
        <v>0</v>
      </c>
      <c r="M6219">
        <v>-1100</v>
      </c>
      <c r="N6219">
        <v>760</v>
      </c>
      <c r="O6219">
        <v>2100</v>
      </c>
      <c r="P6219">
        <v>3629</v>
      </c>
      <c r="Q6219" t="s">
        <v>93</v>
      </c>
      <c r="R6219">
        <v>11679</v>
      </c>
    </row>
    <row r="6220" spans="1:18" x14ac:dyDescent="0.25">
      <c r="A6220" t="s">
        <v>459</v>
      </c>
      <c r="B6220" t="s">
        <v>460</v>
      </c>
      <c r="C6220" t="s">
        <v>457</v>
      </c>
      <c r="D6220">
        <v>19</v>
      </c>
      <c r="E6220" t="s">
        <v>422</v>
      </c>
      <c r="F6220" t="s">
        <v>87</v>
      </c>
      <c r="G6220" t="s">
        <v>88</v>
      </c>
      <c r="H6220" t="s">
        <v>89</v>
      </c>
      <c r="I6220" t="s">
        <v>98</v>
      </c>
      <c r="J6220" t="s">
        <v>91</v>
      </c>
      <c r="K6220" t="s">
        <v>99</v>
      </c>
      <c r="L6220">
        <v>0</v>
      </c>
      <c r="M6220">
        <v>-1100</v>
      </c>
      <c r="N6220">
        <v>760</v>
      </c>
      <c r="O6220">
        <v>2100</v>
      </c>
      <c r="P6220">
        <v>3629</v>
      </c>
      <c r="Q6220" t="s">
        <v>93</v>
      </c>
      <c r="R6220">
        <v>11679</v>
      </c>
    </row>
    <row r="6221" spans="1:18" x14ac:dyDescent="0.25">
      <c r="A6221" t="s">
        <v>459</v>
      </c>
      <c r="B6221" t="s">
        <v>460</v>
      </c>
      <c r="C6221" t="s">
        <v>457</v>
      </c>
      <c r="D6221">
        <v>19</v>
      </c>
      <c r="E6221" t="s">
        <v>422</v>
      </c>
      <c r="F6221" t="s">
        <v>87</v>
      </c>
      <c r="G6221" t="s">
        <v>88</v>
      </c>
      <c r="H6221" t="s">
        <v>89</v>
      </c>
      <c r="I6221" t="s">
        <v>100</v>
      </c>
      <c r="J6221" t="s">
        <v>91</v>
      </c>
      <c r="K6221" t="s">
        <v>101</v>
      </c>
      <c r="L6221">
        <v>0</v>
      </c>
      <c r="M6221">
        <v>-1100</v>
      </c>
      <c r="N6221">
        <v>760</v>
      </c>
      <c r="O6221">
        <v>2100</v>
      </c>
      <c r="P6221">
        <v>3629</v>
      </c>
      <c r="Q6221" t="s">
        <v>93</v>
      </c>
      <c r="R6221">
        <v>11679</v>
      </c>
    </row>
    <row r="6222" spans="1:18" x14ac:dyDescent="0.25">
      <c r="A6222" t="s">
        <v>459</v>
      </c>
      <c r="B6222" t="s">
        <v>460</v>
      </c>
      <c r="C6222" t="s">
        <v>457</v>
      </c>
      <c r="D6222">
        <v>19</v>
      </c>
      <c r="E6222" t="s">
        <v>422</v>
      </c>
      <c r="F6222" t="s">
        <v>87</v>
      </c>
      <c r="G6222" t="s">
        <v>88</v>
      </c>
      <c r="H6222" t="s">
        <v>89</v>
      </c>
      <c r="I6222" t="s">
        <v>102</v>
      </c>
      <c r="J6222" t="s">
        <v>91</v>
      </c>
      <c r="K6222" t="s">
        <v>103</v>
      </c>
      <c r="L6222">
        <v>0</v>
      </c>
      <c r="M6222">
        <v>-1100</v>
      </c>
      <c r="N6222">
        <v>760</v>
      </c>
      <c r="O6222">
        <v>2100</v>
      </c>
      <c r="P6222">
        <v>3629</v>
      </c>
      <c r="Q6222" t="s">
        <v>93</v>
      </c>
      <c r="R6222">
        <v>11679</v>
      </c>
    </row>
    <row r="6223" spans="1:18" x14ac:dyDescent="0.25">
      <c r="A6223" t="s">
        <v>459</v>
      </c>
      <c r="B6223" t="s">
        <v>460</v>
      </c>
      <c r="C6223" t="s">
        <v>457</v>
      </c>
      <c r="D6223">
        <v>19</v>
      </c>
      <c r="E6223" t="s">
        <v>422</v>
      </c>
      <c r="F6223" t="s">
        <v>87</v>
      </c>
      <c r="G6223" t="s">
        <v>88</v>
      </c>
      <c r="H6223" t="s">
        <v>89</v>
      </c>
      <c r="I6223" t="s">
        <v>104</v>
      </c>
      <c r="J6223" t="s">
        <v>91</v>
      </c>
      <c r="K6223" t="s">
        <v>105</v>
      </c>
      <c r="L6223">
        <v>0</v>
      </c>
      <c r="M6223">
        <v>-1100</v>
      </c>
      <c r="N6223">
        <v>760</v>
      </c>
      <c r="O6223">
        <v>2100</v>
      </c>
      <c r="P6223">
        <v>3629</v>
      </c>
      <c r="Q6223" t="s">
        <v>93</v>
      </c>
      <c r="R6223">
        <v>11679</v>
      </c>
    </row>
    <row r="6224" spans="1:18" x14ac:dyDescent="0.25">
      <c r="A6224" t="s">
        <v>459</v>
      </c>
      <c r="B6224" t="s">
        <v>460</v>
      </c>
      <c r="C6224" t="s">
        <v>457</v>
      </c>
      <c r="D6224">
        <v>19</v>
      </c>
      <c r="E6224" t="s">
        <v>422</v>
      </c>
      <c r="F6224" t="s">
        <v>87</v>
      </c>
      <c r="G6224" t="s">
        <v>88</v>
      </c>
      <c r="H6224" t="s">
        <v>89</v>
      </c>
      <c r="I6224" t="s">
        <v>106</v>
      </c>
      <c r="J6224" t="s">
        <v>91</v>
      </c>
      <c r="K6224" t="s">
        <v>107</v>
      </c>
      <c r="L6224">
        <v>0</v>
      </c>
      <c r="M6224">
        <v>-1100</v>
      </c>
      <c r="N6224">
        <v>760</v>
      </c>
      <c r="O6224">
        <v>2100</v>
      </c>
      <c r="P6224">
        <v>3629</v>
      </c>
      <c r="Q6224" t="s">
        <v>93</v>
      </c>
      <c r="R6224">
        <v>11679</v>
      </c>
    </row>
    <row r="6225" spans="1:18" x14ac:dyDescent="0.25">
      <c r="A6225" t="s">
        <v>459</v>
      </c>
      <c r="B6225" t="s">
        <v>460</v>
      </c>
      <c r="C6225" t="s">
        <v>457</v>
      </c>
      <c r="D6225">
        <v>19</v>
      </c>
      <c r="E6225" t="s">
        <v>422</v>
      </c>
      <c r="F6225" t="s">
        <v>87</v>
      </c>
      <c r="G6225" t="s">
        <v>88</v>
      </c>
      <c r="H6225" t="s">
        <v>89</v>
      </c>
      <c r="I6225" t="s">
        <v>108</v>
      </c>
      <c r="J6225" t="s">
        <v>91</v>
      </c>
      <c r="K6225" t="s">
        <v>109</v>
      </c>
      <c r="L6225">
        <v>0</v>
      </c>
      <c r="M6225">
        <v>-1100</v>
      </c>
      <c r="N6225">
        <v>760</v>
      </c>
      <c r="O6225">
        <v>2100</v>
      </c>
      <c r="P6225">
        <v>3629</v>
      </c>
      <c r="Q6225" t="s">
        <v>93</v>
      </c>
      <c r="R6225">
        <v>11679</v>
      </c>
    </row>
    <row r="6226" spans="1:18" x14ac:dyDescent="0.25">
      <c r="A6226" t="s">
        <v>459</v>
      </c>
      <c r="B6226" t="s">
        <v>460</v>
      </c>
      <c r="C6226" t="s">
        <v>457</v>
      </c>
      <c r="D6226">
        <v>19</v>
      </c>
      <c r="E6226" t="s">
        <v>422</v>
      </c>
      <c r="F6226" t="s">
        <v>87</v>
      </c>
      <c r="G6226" t="s">
        <v>88</v>
      </c>
      <c r="H6226" t="s">
        <v>89</v>
      </c>
      <c r="I6226" t="s">
        <v>110</v>
      </c>
      <c r="J6226" t="s">
        <v>91</v>
      </c>
      <c r="K6226" t="s">
        <v>111</v>
      </c>
      <c r="L6226">
        <v>0</v>
      </c>
      <c r="M6226">
        <v>-1100</v>
      </c>
      <c r="N6226">
        <v>760</v>
      </c>
      <c r="O6226">
        <v>2100</v>
      </c>
      <c r="P6226">
        <v>3629</v>
      </c>
      <c r="Q6226" t="s">
        <v>93</v>
      </c>
      <c r="R6226">
        <v>11679</v>
      </c>
    </row>
    <row r="6227" spans="1:18" x14ac:dyDescent="0.25">
      <c r="A6227" t="s">
        <v>459</v>
      </c>
      <c r="B6227" t="s">
        <v>460</v>
      </c>
      <c r="C6227" t="s">
        <v>457</v>
      </c>
      <c r="D6227">
        <v>19</v>
      </c>
      <c r="E6227" t="s">
        <v>422</v>
      </c>
      <c r="F6227" t="s">
        <v>87</v>
      </c>
      <c r="G6227" t="s">
        <v>88</v>
      </c>
      <c r="H6227" t="s">
        <v>89</v>
      </c>
      <c r="I6227" t="s">
        <v>112</v>
      </c>
      <c r="J6227" t="s">
        <v>91</v>
      </c>
      <c r="K6227" t="s">
        <v>113</v>
      </c>
      <c r="L6227">
        <v>0</v>
      </c>
      <c r="M6227">
        <v>-1100</v>
      </c>
      <c r="N6227">
        <v>760</v>
      </c>
      <c r="O6227">
        <v>2100</v>
      </c>
      <c r="P6227">
        <v>3629</v>
      </c>
      <c r="Q6227" t="s">
        <v>93</v>
      </c>
      <c r="R6227">
        <v>11679</v>
      </c>
    </row>
    <row r="6228" spans="1:18" x14ac:dyDescent="0.25">
      <c r="A6228" t="s">
        <v>459</v>
      </c>
      <c r="B6228" t="s">
        <v>460</v>
      </c>
      <c r="C6228" t="s">
        <v>457</v>
      </c>
      <c r="D6228">
        <v>19</v>
      </c>
      <c r="E6228" t="s">
        <v>422</v>
      </c>
      <c r="F6228" t="s">
        <v>87</v>
      </c>
      <c r="G6228" t="s">
        <v>88</v>
      </c>
      <c r="H6228" t="s">
        <v>89</v>
      </c>
      <c r="I6228" t="s">
        <v>114</v>
      </c>
      <c r="J6228" t="s">
        <v>91</v>
      </c>
      <c r="K6228" t="s">
        <v>115</v>
      </c>
      <c r="L6228">
        <v>0</v>
      </c>
      <c r="M6228">
        <v>-1100</v>
      </c>
      <c r="N6228">
        <v>760</v>
      </c>
      <c r="O6228">
        <v>2100</v>
      </c>
      <c r="P6228">
        <v>3629</v>
      </c>
      <c r="Q6228" t="s">
        <v>93</v>
      </c>
      <c r="R6228">
        <v>11679</v>
      </c>
    </row>
    <row r="6229" spans="1:18" x14ac:dyDescent="0.25">
      <c r="A6229" t="s">
        <v>459</v>
      </c>
      <c r="B6229" t="s">
        <v>460</v>
      </c>
      <c r="C6229" t="s">
        <v>457</v>
      </c>
      <c r="D6229">
        <v>19</v>
      </c>
      <c r="E6229" t="s">
        <v>422</v>
      </c>
      <c r="F6229" t="s">
        <v>87</v>
      </c>
      <c r="G6229" t="s">
        <v>88</v>
      </c>
      <c r="H6229" t="s">
        <v>89</v>
      </c>
      <c r="I6229" t="s">
        <v>116</v>
      </c>
      <c r="J6229" t="s">
        <v>91</v>
      </c>
      <c r="K6229" t="s">
        <v>117</v>
      </c>
      <c r="L6229">
        <v>0</v>
      </c>
      <c r="M6229">
        <v>-1100</v>
      </c>
      <c r="N6229">
        <v>760</v>
      </c>
      <c r="O6229">
        <v>2100</v>
      </c>
      <c r="P6229">
        <v>3629</v>
      </c>
      <c r="Q6229" t="s">
        <v>93</v>
      </c>
      <c r="R6229">
        <v>11679</v>
      </c>
    </row>
    <row r="6230" spans="1:18" x14ac:dyDescent="0.25">
      <c r="A6230" t="s">
        <v>459</v>
      </c>
      <c r="B6230" t="s">
        <v>460</v>
      </c>
      <c r="C6230" t="s">
        <v>457</v>
      </c>
      <c r="D6230">
        <v>19</v>
      </c>
      <c r="E6230" t="s">
        <v>422</v>
      </c>
      <c r="F6230" t="s">
        <v>87</v>
      </c>
      <c r="G6230" t="s">
        <v>88</v>
      </c>
      <c r="H6230" t="s">
        <v>89</v>
      </c>
      <c r="I6230" t="s">
        <v>118</v>
      </c>
      <c r="J6230" t="s">
        <v>91</v>
      </c>
      <c r="K6230" t="s">
        <v>119</v>
      </c>
      <c r="L6230">
        <v>0</v>
      </c>
      <c r="M6230">
        <v>-1100</v>
      </c>
      <c r="N6230">
        <v>760</v>
      </c>
      <c r="O6230">
        <v>2100</v>
      </c>
      <c r="P6230">
        <v>3629</v>
      </c>
      <c r="Q6230" t="s">
        <v>93</v>
      </c>
      <c r="R6230">
        <v>11679</v>
      </c>
    </row>
    <row r="6231" spans="1:18" x14ac:dyDescent="0.25">
      <c r="A6231" t="s">
        <v>459</v>
      </c>
      <c r="B6231" t="s">
        <v>460</v>
      </c>
      <c r="C6231" t="s">
        <v>457</v>
      </c>
      <c r="D6231">
        <v>19</v>
      </c>
      <c r="E6231" t="s">
        <v>422</v>
      </c>
      <c r="F6231" t="s">
        <v>87</v>
      </c>
      <c r="G6231" t="s">
        <v>88</v>
      </c>
      <c r="H6231" t="s">
        <v>89</v>
      </c>
      <c r="I6231" t="s">
        <v>120</v>
      </c>
      <c r="J6231" t="s">
        <v>91</v>
      </c>
      <c r="K6231" t="s">
        <v>121</v>
      </c>
      <c r="L6231">
        <v>0</v>
      </c>
      <c r="M6231">
        <v>-1100</v>
      </c>
      <c r="N6231">
        <v>760</v>
      </c>
      <c r="O6231">
        <v>2100</v>
      </c>
      <c r="P6231">
        <v>3629</v>
      </c>
      <c r="Q6231" t="s">
        <v>93</v>
      </c>
      <c r="R6231">
        <v>11679</v>
      </c>
    </row>
    <row r="6232" spans="1:18" x14ac:dyDescent="0.25">
      <c r="A6232" t="s">
        <v>459</v>
      </c>
      <c r="B6232" t="s">
        <v>460</v>
      </c>
      <c r="C6232" t="s">
        <v>457</v>
      </c>
      <c r="D6232">
        <v>19</v>
      </c>
      <c r="E6232" t="s">
        <v>422</v>
      </c>
      <c r="F6232" t="s">
        <v>87</v>
      </c>
      <c r="G6232" t="s">
        <v>88</v>
      </c>
      <c r="H6232" t="s">
        <v>89</v>
      </c>
      <c r="I6232" t="s">
        <v>122</v>
      </c>
      <c r="J6232" t="s">
        <v>91</v>
      </c>
      <c r="K6232" t="s">
        <v>123</v>
      </c>
      <c r="L6232">
        <v>0</v>
      </c>
      <c r="M6232">
        <v>-1100</v>
      </c>
      <c r="N6232">
        <v>760</v>
      </c>
      <c r="O6232">
        <v>2100</v>
      </c>
      <c r="P6232">
        <v>3629</v>
      </c>
      <c r="Q6232" t="s">
        <v>93</v>
      </c>
      <c r="R6232">
        <v>11679</v>
      </c>
    </row>
    <row r="6233" spans="1:18" x14ac:dyDescent="0.25">
      <c r="A6233" t="s">
        <v>459</v>
      </c>
      <c r="B6233" t="s">
        <v>460</v>
      </c>
      <c r="C6233" t="s">
        <v>457</v>
      </c>
      <c r="D6233">
        <v>19</v>
      </c>
      <c r="E6233" t="s">
        <v>422</v>
      </c>
      <c r="F6233" t="s">
        <v>87</v>
      </c>
      <c r="G6233" t="s">
        <v>88</v>
      </c>
      <c r="H6233" t="s">
        <v>89</v>
      </c>
      <c r="I6233" t="s">
        <v>124</v>
      </c>
      <c r="J6233" t="s">
        <v>91</v>
      </c>
      <c r="K6233" t="s">
        <v>125</v>
      </c>
      <c r="L6233">
        <v>0</v>
      </c>
      <c r="M6233">
        <v>-1100</v>
      </c>
      <c r="N6233">
        <v>760</v>
      </c>
      <c r="O6233">
        <v>2100</v>
      </c>
      <c r="P6233">
        <v>3629</v>
      </c>
      <c r="Q6233" t="s">
        <v>93</v>
      </c>
      <c r="R6233">
        <v>11679</v>
      </c>
    </row>
    <row r="6234" spans="1:18" x14ac:dyDescent="0.25">
      <c r="A6234" t="s">
        <v>459</v>
      </c>
      <c r="B6234" t="s">
        <v>460</v>
      </c>
      <c r="C6234" t="s">
        <v>457</v>
      </c>
      <c r="D6234">
        <v>19</v>
      </c>
      <c r="E6234" t="s">
        <v>422</v>
      </c>
      <c r="F6234" t="s">
        <v>87</v>
      </c>
      <c r="G6234" t="s">
        <v>88</v>
      </c>
      <c r="H6234" t="s">
        <v>89</v>
      </c>
      <c r="I6234" t="s">
        <v>126</v>
      </c>
      <c r="J6234" t="s">
        <v>91</v>
      </c>
      <c r="K6234" t="s">
        <v>127</v>
      </c>
      <c r="L6234">
        <v>0</v>
      </c>
      <c r="M6234">
        <v>-1100</v>
      </c>
      <c r="N6234">
        <v>760</v>
      </c>
      <c r="O6234">
        <v>2100</v>
      </c>
      <c r="P6234">
        <v>3629</v>
      </c>
      <c r="Q6234" t="s">
        <v>93</v>
      </c>
      <c r="R6234">
        <v>11679</v>
      </c>
    </row>
    <row r="6235" spans="1:18" x14ac:dyDescent="0.25">
      <c r="A6235" t="s">
        <v>461</v>
      </c>
      <c r="B6235" t="s">
        <v>462</v>
      </c>
      <c r="C6235" t="s">
        <v>463</v>
      </c>
      <c r="D6235">
        <v>35</v>
      </c>
      <c r="E6235" t="s">
        <v>464</v>
      </c>
      <c r="F6235" t="s">
        <v>87</v>
      </c>
      <c r="G6235" t="s">
        <v>88</v>
      </c>
      <c r="H6235" t="s">
        <v>89</v>
      </c>
      <c r="I6235" t="s">
        <v>182</v>
      </c>
      <c r="J6235" t="s">
        <v>91</v>
      </c>
      <c r="K6235" t="s">
        <v>183</v>
      </c>
      <c r="L6235">
        <v>0</v>
      </c>
      <c r="M6235">
        <v>100</v>
      </c>
      <c r="N6235">
        <v>0</v>
      </c>
      <c r="O6235">
        <v>0</v>
      </c>
      <c r="P6235">
        <v>0</v>
      </c>
      <c r="Q6235" t="s">
        <v>465</v>
      </c>
      <c r="R6235">
        <v>0</v>
      </c>
    </row>
    <row r="6236" spans="1:18" x14ac:dyDescent="0.25">
      <c r="A6236" t="s">
        <v>461</v>
      </c>
      <c r="B6236" t="s">
        <v>462</v>
      </c>
      <c r="C6236" t="s">
        <v>463</v>
      </c>
      <c r="D6236">
        <v>35</v>
      </c>
      <c r="E6236" t="s">
        <v>464</v>
      </c>
      <c r="F6236" t="s">
        <v>87</v>
      </c>
      <c r="G6236" t="s">
        <v>88</v>
      </c>
      <c r="H6236" t="s">
        <v>89</v>
      </c>
      <c r="I6236" t="s">
        <v>184</v>
      </c>
      <c r="J6236" t="s">
        <v>91</v>
      </c>
      <c r="K6236" t="s">
        <v>185</v>
      </c>
      <c r="L6236">
        <v>0</v>
      </c>
      <c r="M6236">
        <v>100</v>
      </c>
      <c r="N6236">
        <v>0</v>
      </c>
      <c r="O6236">
        <v>0</v>
      </c>
      <c r="P6236">
        <v>0</v>
      </c>
      <c r="Q6236" t="s">
        <v>465</v>
      </c>
      <c r="R6236">
        <v>0</v>
      </c>
    </row>
    <row r="6237" spans="1:18" x14ac:dyDescent="0.25">
      <c r="A6237" t="s">
        <v>461</v>
      </c>
      <c r="B6237" t="s">
        <v>462</v>
      </c>
      <c r="C6237" t="s">
        <v>463</v>
      </c>
      <c r="D6237">
        <v>35</v>
      </c>
      <c r="E6237" t="s">
        <v>464</v>
      </c>
      <c r="F6237" t="s">
        <v>87</v>
      </c>
      <c r="G6237" t="s">
        <v>88</v>
      </c>
      <c r="H6237" t="s">
        <v>89</v>
      </c>
      <c r="I6237" t="s">
        <v>186</v>
      </c>
      <c r="J6237" t="s">
        <v>91</v>
      </c>
      <c r="K6237" t="s">
        <v>187</v>
      </c>
      <c r="L6237">
        <v>0</v>
      </c>
      <c r="M6237">
        <v>100</v>
      </c>
      <c r="N6237">
        <v>0</v>
      </c>
      <c r="O6237">
        <v>0</v>
      </c>
      <c r="P6237">
        <v>0</v>
      </c>
      <c r="Q6237" t="s">
        <v>465</v>
      </c>
      <c r="R6237">
        <v>0</v>
      </c>
    </row>
    <row r="6238" spans="1:18" x14ac:dyDescent="0.25">
      <c r="A6238" t="s">
        <v>461</v>
      </c>
      <c r="B6238" t="s">
        <v>462</v>
      </c>
      <c r="C6238" t="s">
        <v>463</v>
      </c>
      <c r="D6238">
        <v>35</v>
      </c>
      <c r="E6238" t="s">
        <v>464</v>
      </c>
      <c r="F6238" t="s">
        <v>87</v>
      </c>
      <c r="G6238" t="s">
        <v>88</v>
      </c>
      <c r="H6238" t="s">
        <v>89</v>
      </c>
      <c r="I6238" t="s">
        <v>188</v>
      </c>
      <c r="J6238" t="s">
        <v>91</v>
      </c>
      <c r="K6238" t="s">
        <v>189</v>
      </c>
      <c r="L6238">
        <v>0</v>
      </c>
      <c r="M6238">
        <v>100</v>
      </c>
      <c r="N6238">
        <v>0</v>
      </c>
      <c r="O6238">
        <v>0</v>
      </c>
      <c r="P6238">
        <v>0</v>
      </c>
      <c r="Q6238" t="s">
        <v>465</v>
      </c>
      <c r="R6238">
        <v>0</v>
      </c>
    </row>
    <row r="6239" spans="1:18" x14ac:dyDescent="0.25">
      <c r="A6239" t="s">
        <v>461</v>
      </c>
      <c r="B6239" t="s">
        <v>462</v>
      </c>
      <c r="C6239" t="s">
        <v>463</v>
      </c>
      <c r="D6239">
        <v>35</v>
      </c>
      <c r="E6239" t="s">
        <v>464</v>
      </c>
      <c r="F6239" t="s">
        <v>87</v>
      </c>
      <c r="G6239" t="s">
        <v>88</v>
      </c>
      <c r="H6239" t="s">
        <v>89</v>
      </c>
      <c r="I6239" t="s">
        <v>190</v>
      </c>
      <c r="J6239" t="s">
        <v>91</v>
      </c>
      <c r="K6239" t="s">
        <v>191</v>
      </c>
      <c r="L6239">
        <v>0</v>
      </c>
      <c r="M6239">
        <v>100</v>
      </c>
      <c r="N6239">
        <v>0</v>
      </c>
      <c r="O6239">
        <v>0</v>
      </c>
      <c r="P6239">
        <v>0</v>
      </c>
      <c r="Q6239" t="s">
        <v>465</v>
      </c>
      <c r="R6239">
        <v>0</v>
      </c>
    </row>
    <row r="6240" spans="1:18" x14ac:dyDescent="0.25">
      <c r="A6240" t="s">
        <v>461</v>
      </c>
      <c r="B6240" t="s">
        <v>462</v>
      </c>
      <c r="C6240" t="s">
        <v>463</v>
      </c>
      <c r="D6240">
        <v>35</v>
      </c>
      <c r="E6240" t="s">
        <v>464</v>
      </c>
      <c r="F6240" t="s">
        <v>87</v>
      </c>
      <c r="G6240" t="s">
        <v>88</v>
      </c>
      <c r="H6240" t="s">
        <v>89</v>
      </c>
      <c r="I6240" t="s">
        <v>192</v>
      </c>
      <c r="J6240" t="s">
        <v>91</v>
      </c>
      <c r="K6240" t="s">
        <v>193</v>
      </c>
      <c r="L6240">
        <v>0</v>
      </c>
      <c r="M6240">
        <v>100</v>
      </c>
      <c r="N6240">
        <v>0</v>
      </c>
      <c r="O6240">
        <v>0</v>
      </c>
      <c r="P6240">
        <v>0</v>
      </c>
      <c r="Q6240" t="s">
        <v>465</v>
      </c>
      <c r="R6240">
        <v>0</v>
      </c>
    </row>
    <row r="6241" spans="1:18" x14ac:dyDescent="0.25">
      <c r="A6241" t="s">
        <v>461</v>
      </c>
      <c r="B6241" t="s">
        <v>462</v>
      </c>
      <c r="C6241" t="s">
        <v>463</v>
      </c>
      <c r="D6241">
        <v>35</v>
      </c>
      <c r="E6241" t="s">
        <v>464</v>
      </c>
      <c r="F6241" t="s">
        <v>87</v>
      </c>
      <c r="G6241" t="s">
        <v>88</v>
      </c>
      <c r="H6241" t="s">
        <v>89</v>
      </c>
      <c r="I6241" t="s">
        <v>194</v>
      </c>
      <c r="J6241" t="s">
        <v>91</v>
      </c>
      <c r="K6241" t="s">
        <v>195</v>
      </c>
      <c r="L6241">
        <v>0</v>
      </c>
      <c r="M6241">
        <v>100</v>
      </c>
      <c r="N6241">
        <v>0</v>
      </c>
      <c r="O6241">
        <v>0</v>
      </c>
      <c r="P6241">
        <v>0</v>
      </c>
      <c r="Q6241" t="s">
        <v>465</v>
      </c>
      <c r="R6241">
        <v>0</v>
      </c>
    </row>
    <row r="6242" spans="1:18" x14ac:dyDescent="0.25">
      <c r="A6242" t="s">
        <v>461</v>
      </c>
      <c r="B6242" t="s">
        <v>462</v>
      </c>
      <c r="C6242" t="s">
        <v>463</v>
      </c>
      <c r="D6242">
        <v>35</v>
      </c>
      <c r="E6242" t="s">
        <v>464</v>
      </c>
      <c r="F6242" t="s">
        <v>87</v>
      </c>
      <c r="G6242" t="s">
        <v>88</v>
      </c>
      <c r="H6242" t="s">
        <v>89</v>
      </c>
      <c r="I6242" t="s">
        <v>196</v>
      </c>
      <c r="J6242" t="s">
        <v>91</v>
      </c>
      <c r="K6242" t="s">
        <v>197</v>
      </c>
      <c r="L6242">
        <v>0</v>
      </c>
      <c r="M6242">
        <v>100</v>
      </c>
      <c r="N6242">
        <v>0</v>
      </c>
      <c r="O6242">
        <v>0</v>
      </c>
      <c r="P6242">
        <v>0</v>
      </c>
      <c r="Q6242" t="s">
        <v>465</v>
      </c>
      <c r="R6242">
        <v>0</v>
      </c>
    </row>
    <row r="6243" spans="1:18" x14ac:dyDescent="0.25">
      <c r="A6243" t="s">
        <v>461</v>
      </c>
      <c r="B6243" t="s">
        <v>462</v>
      </c>
      <c r="C6243" t="s">
        <v>463</v>
      </c>
      <c r="D6243">
        <v>35</v>
      </c>
      <c r="E6243" t="s">
        <v>464</v>
      </c>
      <c r="F6243" t="s">
        <v>87</v>
      </c>
      <c r="G6243" t="s">
        <v>88</v>
      </c>
      <c r="H6243" t="s">
        <v>89</v>
      </c>
      <c r="I6243" t="s">
        <v>198</v>
      </c>
      <c r="J6243" t="s">
        <v>91</v>
      </c>
      <c r="K6243" t="s">
        <v>199</v>
      </c>
      <c r="L6243">
        <v>0</v>
      </c>
      <c r="M6243">
        <v>100</v>
      </c>
      <c r="N6243">
        <v>0</v>
      </c>
      <c r="O6243">
        <v>0</v>
      </c>
      <c r="P6243">
        <v>0</v>
      </c>
      <c r="Q6243" t="s">
        <v>465</v>
      </c>
      <c r="R6243">
        <v>0</v>
      </c>
    </row>
    <row r="6244" spans="1:18" x14ac:dyDescent="0.25">
      <c r="A6244" t="s">
        <v>461</v>
      </c>
      <c r="B6244" t="s">
        <v>462</v>
      </c>
      <c r="C6244" t="s">
        <v>463</v>
      </c>
      <c r="D6244">
        <v>35</v>
      </c>
      <c r="E6244" t="s">
        <v>464</v>
      </c>
      <c r="F6244" t="s">
        <v>87</v>
      </c>
      <c r="G6244" t="s">
        <v>88</v>
      </c>
      <c r="H6244" t="s">
        <v>89</v>
      </c>
      <c r="I6244" t="s">
        <v>200</v>
      </c>
      <c r="J6244" t="s">
        <v>91</v>
      </c>
      <c r="K6244" t="s">
        <v>201</v>
      </c>
      <c r="L6244">
        <v>0</v>
      </c>
      <c r="M6244">
        <v>100</v>
      </c>
      <c r="N6244">
        <v>0</v>
      </c>
      <c r="O6244">
        <v>0</v>
      </c>
      <c r="P6244">
        <v>0</v>
      </c>
      <c r="Q6244" t="s">
        <v>465</v>
      </c>
      <c r="R6244">
        <v>0</v>
      </c>
    </row>
    <row r="6245" spans="1:18" x14ac:dyDescent="0.25">
      <c r="A6245" t="s">
        <v>461</v>
      </c>
      <c r="B6245" t="s">
        <v>462</v>
      </c>
      <c r="C6245" t="s">
        <v>463</v>
      </c>
      <c r="D6245">
        <v>35</v>
      </c>
      <c r="E6245" t="s">
        <v>464</v>
      </c>
      <c r="F6245" t="s">
        <v>87</v>
      </c>
      <c r="G6245" t="s">
        <v>88</v>
      </c>
      <c r="H6245" t="s">
        <v>89</v>
      </c>
      <c r="I6245" t="s">
        <v>202</v>
      </c>
      <c r="J6245" t="s">
        <v>91</v>
      </c>
      <c r="K6245" t="s">
        <v>203</v>
      </c>
      <c r="L6245">
        <v>0</v>
      </c>
      <c r="M6245">
        <v>100</v>
      </c>
      <c r="N6245">
        <v>0</v>
      </c>
      <c r="O6245">
        <v>0</v>
      </c>
      <c r="P6245">
        <v>0</v>
      </c>
      <c r="Q6245" t="s">
        <v>465</v>
      </c>
      <c r="R6245">
        <v>0</v>
      </c>
    </row>
    <row r="6246" spans="1:18" x14ac:dyDescent="0.25">
      <c r="A6246" t="s">
        <v>461</v>
      </c>
      <c r="B6246" t="s">
        <v>462</v>
      </c>
      <c r="C6246" t="s">
        <v>463</v>
      </c>
      <c r="D6246">
        <v>35</v>
      </c>
      <c r="E6246" t="s">
        <v>464</v>
      </c>
      <c r="F6246" t="s">
        <v>87</v>
      </c>
      <c r="G6246" t="s">
        <v>88</v>
      </c>
      <c r="H6246" t="s">
        <v>89</v>
      </c>
      <c r="I6246" t="s">
        <v>204</v>
      </c>
      <c r="J6246" t="s">
        <v>91</v>
      </c>
      <c r="K6246" t="s">
        <v>205</v>
      </c>
      <c r="L6246">
        <v>0</v>
      </c>
      <c r="M6246">
        <v>100</v>
      </c>
      <c r="N6246">
        <v>0</v>
      </c>
      <c r="O6246">
        <v>0</v>
      </c>
      <c r="P6246">
        <v>0</v>
      </c>
      <c r="Q6246" t="s">
        <v>465</v>
      </c>
      <c r="R6246">
        <v>0</v>
      </c>
    </row>
    <row r="6247" spans="1:18" x14ac:dyDescent="0.25">
      <c r="A6247" t="s">
        <v>461</v>
      </c>
      <c r="B6247" t="s">
        <v>462</v>
      </c>
      <c r="C6247" t="s">
        <v>463</v>
      </c>
      <c r="D6247">
        <v>35</v>
      </c>
      <c r="E6247" t="s">
        <v>464</v>
      </c>
      <c r="F6247" t="s">
        <v>87</v>
      </c>
      <c r="G6247" t="s">
        <v>88</v>
      </c>
      <c r="H6247" t="s">
        <v>89</v>
      </c>
      <c r="I6247" t="s">
        <v>206</v>
      </c>
      <c r="J6247" t="s">
        <v>91</v>
      </c>
      <c r="K6247" t="s">
        <v>207</v>
      </c>
      <c r="L6247">
        <v>0</v>
      </c>
      <c r="M6247">
        <v>100</v>
      </c>
      <c r="N6247">
        <v>0</v>
      </c>
      <c r="O6247">
        <v>0</v>
      </c>
      <c r="P6247">
        <v>0</v>
      </c>
      <c r="Q6247" t="s">
        <v>465</v>
      </c>
      <c r="R6247">
        <v>0</v>
      </c>
    </row>
    <row r="6248" spans="1:18" x14ac:dyDescent="0.25">
      <c r="A6248" t="s">
        <v>461</v>
      </c>
      <c r="B6248" t="s">
        <v>462</v>
      </c>
      <c r="C6248" t="s">
        <v>463</v>
      </c>
      <c r="D6248">
        <v>35</v>
      </c>
      <c r="E6248" t="s">
        <v>464</v>
      </c>
      <c r="F6248" t="s">
        <v>87</v>
      </c>
      <c r="G6248" t="s">
        <v>88</v>
      </c>
      <c r="H6248" t="s">
        <v>89</v>
      </c>
      <c r="I6248" t="s">
        <v>208</v>
      </c>
      <c r="J6248" t="s">
        <v>91</v>
      </c>
      <c r="K6248" t="s">
        <v>209</v>
      </c>
      <c r="L6248">
        <v>0</v>
      </c>
      <c r="M6248">
        <v>100</v>
      </c>
      <c r="N6248">
        <v>0</v>
      </c>
      <c r="O6248">
        <v>0</v>
      </c>
      <c r="P6248">
        <v>0</v>
      </c>
      <c r="Q6248" t="s">
        <v>465</v>
      </c>
      <c r="R6248">
        <v>0</v>
      </c>
    </row>
    <row r="6249" spans="1:18" x14ac:dyDescent="0.25">
      <c r="A6249" t="s">
        <v>461</v>
      </c>
      <c r="B6249" t="s">
        <v>462</v>
      </c>
      <c r="C6249" t="s">
        <v>463</v>
      </c>
      <c r="D6249">
        <v>35</v>
      </c>
      <c r="E6249" t="s">
        <v>464</v>
      </c>
      <c r="F6249" t="s">
        <v>87</v>
      </c>
      <c r="G6249" t="s">
        <v>88</v>
      </c>
      <c r="H6249" t="s">
        <v>89</v>
      </c>
      <c r="I6249" t="s">
        <v>210</v>
      </c>
      <c r="J6249" t="s">
        <v>91</v>
      </c>
      <c r="K6249" t="s">
        <v>211</v>
      </c>
      <c r="L6249">
        <v>0</v>
      </c>
      <c r="M6249">
        <v>100</v>
      </c>
      <c r="N6249">
        <v>0</v>
      </c>
      <c r="O6249">
        <v>0</v>
      </c>
      <c r="P6249">
        <v>0</v>
      </c>
      <c r="Q6249" t="s">
        <v>465</v>
      </c>
      <c r="R6249">
        <v>0</v>
      </c>
    </row>
    <row r="6250" spans="1:18" x14ac:dyDescent="0.25">
      <c r="A6250" t="s">
        <v>461</v>
      </c>
      <c r="B6250" t="s">
        <v>462</v>
      </c>
      <c r="C6250" t="s">
        <v>463</v>
      </c>
      <c r="D6250">
        <v>35</v>
      </c>
      <c r="E6250" t="s">
        <v>464</v>
      </c>
      <c r="F6250" t="s">
        <v>87</v>
      </c>
      <c r="G6250" t="s">
        <v>88</v>
      </c>
      <c r="H6250" t="s">
        <v>89</v>
      </c>
      <c r="I6250" t="s">
        <v>212</v>
      </c>
      <c r="J6250" t="s">
        <v>91</v>
      </c>
      <c r="K6250" t="s">
        <v>213</v>
      </c>
      <c r="L6250">
        <v>0</v>
      </c>
      <c r="M6250">
        <v>100</v>
      </c>
      <c r="N6250">
        <v>0</v>
      </c>
      <c r="O6250">
        <v>0</v>
      </c>
      <c r="P6250">
        <v>0</v>
      </c>
      <c r="Q6250" t="s">
        <v>465</v>
      </c>
      <c r="R6250">
        <v>0</v>
      </c>
    </row>
    <row r="6251" spans="1:18" x14ac:dyDescent="0.25">
      <c r="A6251" t="s">
        <v>461</v>
      </c>
      <c r="B6251" t="s">
        <v>462</v>
      </c>
      <c r="C6251" t="s">
        <v>463</v>
      </c>
      <c r="D6251">
        <v>35</v>
      </c>
      <c r="E6251" t="s">
        <v>464</v>
      </c>
      <c r="F6251" t="s">
        <v>87</v>
      </c>
      <c r="G6251" t="s">
        <v>88</v>
      </c>
      <c r="H6251" t="s">
        <v>89</v>
      </c>
      <c r="I6251" t="s">
        <v>214</v>
      </c>
      <c r="J6251" t="s">
        <v>91</v>
      </c>
      <c r="K6251" t="s">
        <v>215</v>
      </c>
      <c r="L6251">
        <v>0</v>
      </c>
      <c r="M6251">
        <v>100</v>
      </c>
      <c r="N6251">
        <v>0</v>
      </c>
      <c r="O6251">
        <v>0</v>
      </c>
      <c r="P6251">
        <v>0</v>
      </c>
      <c r="Q6251" t="s">
        <v>465</v>
      </c>
      <c r="R6251">
        <v>0</v>
      </c>
    </row>
    <row r="6252" spans="1:18" x14ac:dyDescent="0.25">
      <c r="A6252" t="s">
        <v>461</v>
      </c>
      <c r="B6252" t="s">
        <v>462</v>
      </c>
      <c r="C6252" t="s">
        <v>463</v>
      </c>
      <c r="D6252">
        <v>35</v>
      </c>
      <c r="E6252" t="s">
        <v>464</v>
      </c>
      <c r="F6252" t="s">
        <v>87</v>
      </c>
      <c r="G6252" t="s">
        <v>88</v>
      </c>
      <c r="H6252" t="s">
        <v>89</v>
      </c>
      <c r="I6252" t="s">
        <v>216</v>
      </c>
      <c r="J6252" t="s">
        <v>91</v>
      </c>
      <c r="K6252" t="s">
        <v>217</v>
      </c>
      <c r="L6252">
        <v>0</v>
      </c>
      <c r="M6252">
        <v>100</v>
      </c>
      <c r="N6252">
        <v>0</v>
      </c>
      <c r="O6252">
        <v>0</v>
      </c>
      <c r="P6252">
        <v>0</v>
      </c>
      <c r="Q6252" t="s">
        <v>465</v>
      </c>
      <c r="R6252">
        <v>0</v>
      </c>
    </row>
    <row r="6253" spans="1:18" x14ac:dyDescent="0.25">
      <c r="A6253" t="s">
        <v>461</v>
      </c>
      <c r="B6253" t="s">
        <v>462</v>
      </c>
      <c r="C6253" t="s">
        <v>463</v>
      </c>
      <c r="D6253">
        <v>35</v>
      </c>
      <c r="E6253" t="s">
        <v>464</v>
      </c>
      <c r="F6253" t="s">
        <v>87</v>
      </c>
      <c r="G6253" t="s">
        <v>88</v>
      </c>
      <c r="H6253" t="s">
        <v>89</v>
      </c>
      <c r="I6253" t="s">
        <v>218</v>
      </c>
      <c r="J6253" t="s">
        <v>91</v>
      </c>
      <c r="K6253" t="s">
        <v>219</v>
      </c>
      <c r="L6253">
        <v>0</v>
      </c>
      <c r="M6253">
        <v>100</v>
      </c>
      <c r="N6253">
        <v>0</v>
      </c>
      <c r="O6253">
        <v>0</v>
      </c>
      <c r="P6253">
        <v>0</v>
      </c>
      <c r="Q6253" t="s">
        <v>465</v>
      </c>
      <c r="R6253">
        <v>0</v>
      </c>
    </row>
    <row r="6254" spans="1:18" x14ac:dyDescent="0.25">
      <c r="A6254" t="s">
        <v>461</v>
      </c>
      <c r="B6254" t="s">
        <v>462</v>
      </c>
      <c r="C6254" t="s">
        <v>463</v>
      </c>
      <c r="D6254">
        <v>35</v>
      </c>
      <c r="E6254" t="s">
        <v>464</v>
      </c>
      <c r="F6254" t="s">
        <v>87</v>
      </c>
      <c r="G6254" t="s">
        <v>88</v>
      </c>
      <c r="H6254" t="s">
        <v>89</v>
      </c>
      <c r="I6254" t="s">
        <v>220</v>
      </c>
      <c r="J6254" t="s">
        <v>91</v>
      </c>
      <c r="K6254" t="s">
        <v>221</v>
      </c>
      <c r="L6254">
        <v>0</v>
      </c>
      <c r="M6254">
        <v>100</v>
      </c>
      <c r="N6254">
        <v>0</v>
      </c>
      <c r="O6254">
        <v>0</v>
      </c>
      <c r="P6254">
        <v>0</v>
      </c>
      <c r="Q6254" t="s">
        <v>465</v>
      </c>
      <c r="R6254">
        <v>0</v>
      </c>
    </row>
    <row r="6255" spans="1:18" x14ac:dyDescent="0.25">
      <c r="A6255" t="s">
        <v>461</v>
      </c>
      <c r="B6255" t="s">
        <v>462</v>
      </c>
      <c r="C6255" t="s">
        <v>463</v>
      </c>
      <c r="D6255">
        <v>35</v>
      </c>
      <c r="E6255" t="s">
        <v>464</v>
      </c>
      <c r="F6255" t="s">
        <v>87</v>
      </c>
      <c r="G6255" t="s">
        <v>88</v>
      </c>
      <c r="H6255" t="s">
        <v>89</v>
      </c>
      <c r="I6255" t="s">
        <v>222</v>
      </c>
      <c r="J6255" t="s">
        <v>91</v>
      </c>
      <c r="K6255" t="s">
        <v>223</v>
      </c>
      <c r="L6255">
        <v>0</v>
      </c>
      <c r="M6255">
        <v>100</v>
      </c>
      <c r="N6255">
        <v>0</v>
      </c>
      <c r="O6255">
        <v>0</v>
      </c>
      <c r="P6255">
        <v>0</v>
      </c>
      <c r="Q6255" t="s">
        <v>465</v>
      </c>
      <c r="R6255">
        <v>0</v>
      </c>
    </row>
    <row r="6256" spans="1:18" x14ac:dyDescent="0.25">
      <c r="A6256" t="s">
        <v>461</v>
      </c>
      <c r="B6256" t="s">
        <v>462</v>
      </c>
      <c r="C6256" t="s">
        <v>463</v>
      </c>
      <c r="D6256">
        <v>35</v>
      </c>
      <c r="E6256" t="s">
        <v>464</v>
      </c>
      <c r="F6256" t="s">
        <v>87</v>
      </c>
      <c r="G6256" t="s">
        <v>88</v>
      </c>
      <c r="H6256" t="s">
        <v>89</v>
      </c>
      <c r="I6256" t="s">
        <v>224</v>
      </c>
      <c r="J6256" t="s">
        <v>91</v>
      </c>
      <c r="K6256" t="s">
        <v>225</v>
      </c>
      <c r="L6256">
        <v>0</v>
      </c>
      <c r="M6256">
        <v>100</v>
      </c>
      <c r="N6256">
        <v>0</v>
      </c>
      <c r="O6256">
        <v>0</v>
      </c>
      <c r="P6256">
        <v>0</v>
      </c>
      <c r="Q6256" t="s">
        <v>465</v>
      </c>
      <c r="R6256">
        <v>0</v>
      </c>
    </row>
    <row r="6257" spans="1:18" x14ac:dyDescent="0.25">
      <c r="A6257" t="s">
        <v>461</v>
      </c>
      <c r="B6257" t="s">
        <v>462</v>
      </c>
      <c r="C6257" t="s">
        <v>463</v>
      </c>
      <c r="D6257">
        <v>35</v>
      </c>
      <c r="E6257" t="s">
        <v>464</v>
      </c>
      <c r="F6257" t="s">
        <v>87</v>
      </c>
      <c r="G6257" t="s">
        <v>88</v>
      </c>
      <c r="H6257" t="s">
        <v>89</v>
      </c>
      <c r="I6257" t="s">
        <v>226</v>
      </c>
      <c r="J6257" t="s">
        <v>91</v>
      </c>
      <c r="K6257" t="s">
        <v>227</v>
      </c>
      <c r="L6257">
        <v>0</v>
      </c>
      <c r="M6257">
        <v>100</v>
      </c>
      <c r="N6257">
        <v>0</v>
      </c>
      <c r="O6257">
        <v>0</v>
      </c>
      <c r="P6257">
        <v>0</v>
      </c>
      <c r="Q6257" t="s">
        <v>465</v>
      </c>
      <c r="R6257">
        <v>0</v>
      </c>
    </row>
    <row r="6258" spans="1:18" x14ac:dyDescent="0.25">
      <c r="A6258" t="s">
        <v>461</v>
      </c>
      <c r="B6258" t="s">
        <v>462</v>
      </c>
      <c r="C6258" t="s">
        <v>463</v>
      </c>
      <c r="D6258">
        <v>35</v>
      </c>
      <c r="E6258" t="s">
        <v>464</v>
      </c>
      <c r="F6258" t="s">
        <v>87</v>
      </c>
      <c r="G6258" t="s">
        <v>88</v>
      </c>
      <c r="H6258" t="s">
        <v>89</v>
      </c>
      <c r="I6258" t="s">
        <v>228</v>
      </c>
      <c r="J6258" t="s">
        <v>91</v>
      </c>
      <c r="K6258" t="s">
        <v>229</v>
      </c>
      <c r="L6258">
        <v>0</v>
      </c>
      <c r="M6258">
        <v>100</v>
      </c>
      <c r="N6258">
        <v>0</v>
      </c>
      <c r="O6258">
        <v>0</v>
      </c>
      <c r="P6258">
        <v>0</v>
      </c>
      <c r="Q6258" t="s">
        <v>465</v>
      </c>
      <c r="R6258">
        <v>0</v>
      </c>
    </row>
    <row r="6259" spans="1:18" x14ac:dyDescent="0.25">
      <c r="A6259" t="s">
        <v>461</v>
      </c>
      <c r="B6259" t="s">
        <v>462</v>
      </c>
      <c r="C6259" t="s">
        <v>463</v>
      </c>
      <c r="D6259">
        <v>35</v>
      </c>
      <c r="E6259" t="s">
        <v>464</v>
      </c>
      <c r="F6259" t="s">
        <v>87</v>
      </c>
      <c r="G6259" t="s">
        <v>88</v>
      </c>
      <c r="H6259" t="s">
        <v>89</v>
      </c>
      <c r="I6259" t="s">
        <v>230</v>
      </c>
      <c r="J6259" t="s">
        <v>91</v>
      </c>
      <c r="K6259" t="s">
        <v>231</v>
      </c>
      <c r="L6259">
        <v>0</v>
      </c>
      <c r="M6259">
        <v>100</v>
      </c>
      <c r="N6259">
        <v>0</v>
      </c>
      <c r="O6259">
        <v>0</v>
      </c>
      <c r="P6259">
        <v>0</v>
      </c>
      <c r="Q6259" t="s">
        <v>465</v>
      </c>
      <c r="R6259">
        <v>0</v>
      </c>
    </row>
    <row r="6260" spans="1:18" x14ac:dyDescent="0.25">
      <c r="A6260" t="s">
        <v>461</v>
      </c>
      <c r="B6260" t="s">
        <v>462</v>
      </c>
      <c r="C6260" t="s">
        <v>463</v>
      </c>
      <c r="D6260">
        <v>35</v>
      </c>
      <c r="E6260" t="s">
        <v>464</v>
      </c>
      <c r="F6260" t="s">
        <v>87</v>
      </c>
      <c r="G6260" t="s">
        <v>88</v>
      </c>
      <c r="H6260" t="s">
        <v>89</v>
      </c>
      <c r="I6260" t="s">
        <v>232</v>
      </c>
      <c r="J6260" t="s">
        <v>91</v>
      </c>
      <c r="K6260" t="s">
        <v>233</v>
      </c>
      <c r="L6260">
        <v>0</v>
      </c>
      <c r="M6260">
        <v>100</v>
      </c>
      <c r="N6260">
        <v>0</v>
      </c>
      <c r="O6260">
        <v>0</v>
      </c>
      <c r="P6260">
        <v>0</v>
      </c>
      <c r="Q6260" t="s">
        <v>465</v>
      </c>
      <c r="R6260">
        <v>0</v>
      </c>
    </row>
    <row r="6261" spans="1:18" x14ac:dyDescent="0.25">
      <c r="A6261" t="s">
        <v>461</v>
      </c>
      <c r="B6261" t="s">
        <v>462</v>
      </c>
      <c r="C6261" t="s">
        <v>463</v>
      </c>
      <c r="D6261">
        <v>35</v>
      </c>
      <c r="E6261" t="s">
        <v>464</v>
      </c>
      <c r="F6261" t="s">
        <v>87</v>
      </c>
      <c r="G6261" t="s">
        <v>88</v>
      </c>
      <c r="H6261" t="s">
        <v>89</v>
      </c>
      <c r="I6261" t="s">
        <v>234</v>
      </c>
      <c r="J6261" t="s">
        <v>91</v>
      </c>
      <c r="K6261" t="s">
        <v>235</v>
      </c>
      <c r="L6261">
        <v>0</v>
      </c>
      <c r="M6261">
        <v>100</v>
      </c>
      <c r="N6261">
        <v>0</v>
      </c>
      <c r="O6261">
        <v>0</v>
      </c>
      <c r="P6261">
        <v>0</v>
      </c>
      <c r="Q6261" t="s">
        <v>465</v>
      </c>
      <c r="R6261">
        <v>0</v>
      </c>
    </row>
    <row r="6262" spans="1:18" x14ac:dyDescent="0.25">
      <c r="A6262" t="s">
        <v>461</v>
      </c>
      <c r="B6262" t="s">
        <v>462</v>
      </c>
      <c r="C6262" t="s">
        <v>463</v>
      </c>
      <c r="D6262">
        <v>35</v>
      </c>
      <c r="E6262" t="s">
        <v>464</v>
      </c>
      <c r="F6262" t="s">
        <v>87</v>
      </c>
      <c r="G6262" t="s">
        <v>88</v>
      </c>
      <c r="H6262" t="s">
        <v>89</v>
      </c>
      <c r="I6262" t="s">
        <v>236</v>
      </c>
      <c r="J6262" t="s">
        <v>91</v>
      </c>
      <c r="K6262" t="s">
        <v>237</v>
      </c>
      <c r="L6262">
        <v>0</v>
      </c>
      <c r="M6262">
        <v>100</v>
      </c>
      <c r="N6262">
        <v>0</v>
      </c>
      <c r="O6262">
        <v>0</v>
      </c>
      <c r="P6262">
        <v>0</v>
      </c>
      <c r="Q6262" t="s">
        <v>465</v>
      </c>
      <c r="R6262">
        <v>0</v>
      </c>
    </row>
    <row r="6263" spans="1:18" x14ac:dyDescent="0.25">
      <c r="A6263" t="s">
        <v>461</v>
      </c>
      <c r="B6263" t="s">
        <v>462</v>
      </c>
      <c r="C6263" t="s">
        <v>463</v>
      </c>
      <c r="D6263">
        <v>35</v>
      </c>
      <c r="E6263" t="s">
        <v>464</v>
      </c>
      <c r="F6263" t="s">
        <v>87</v>
      </c>
      <c r="G6263" t="s">
        <v>88</v>
      </c>
      <c r="H6263" t="s">
        <v>89</v>
      </c>
      <c r="I6263" t="s">
        <v>130</v>
      </c>
      <c r="J6263" t="s">
        <v>91</v>
      </c>
      <c r="K6263" t="s">
        <v>131</v>
      </c>
      <c r="L6263">
        <v>0</v>
      </c>
      <c r="M6263">
        <v>100</v>
      </c>
      <c r="N6263">
        <v>0</v>
      </c>
      <c r="O6263">
        <v>0</v>
      </c>
      <c r="P6263">
        <v>0</v>
      </c>
      <c r="Q6263" t="s">
        <v>465</v>
      </c>
      <c r="R6263">
        <v>0</v>
      </c>
    </row>
    <row r="6264" spans="1:18" x14ac:dyDescent="0.25">
      <c r="A6264" t="s">
        <v>461</v>
      </c>
      <c r="B6264" t="s">
        <v>462</v>
      </c>
      <c r="C6264" t="s">
        <v>463</v>
      </c>
      <c r="D6264">
        <v>35</v>
      </c>
      <c r="E6264" t="s">
        <v>464</v>
      </c>
      <c r="F6264" t="s">
        <v>87</v>
      </c>
      <c r="G6264" t="s">
        <v>88</v>
      </c>
      <c r="H6264" t="s">
        <v>89</v>
      </c>
      <c r="I6264" t="s">
        <v>132</v>
      </c>
      <c r="J6264" t="s">
        <v>91</v>
      </c>
      <c r="K6264" t="s">
        <v>133</v>
      </c>
      <c r="L6264">
        <v>0</v>
      </c>
      <c r="M6264">
        <v>100</v>
      </c>
      <c r="N6264">
        <v>0</v>
      </c>
      <c r="O6264">
        <v>0</v>
      </c>
      <c r="P6264">
        <v>0</v>
      </c>
      <c r="Q6264" t="s">
        <v>465</v>
      </c>
      <c r="R6264">
        <v>0</v>
      </c>
    </row>
    <row r="6265" spans="1:18" x14ac:dyDescent="0.25">
      <c r="A6265" t="s">
        <v>461</v>
      </c>
      <c r="B6265" t="s">
        <v>462</v>
      </c>
      <c r="C6265" t="s">
        <v>463</v>
      </c>
      <c r="D6265">
        <v>35</v>
      </c>
      <c r="E6265" t="s">
        <v>464</v>
      </c>
      <c r="F6265" t="s">
        <v>87</v>
      </c>
      <c r="G6265" t="s">
        <v>88</v>
      </c>
      <c r="H6265" t="s">
        <v>89</v>
      </c>
      <c r="I6265" t="s">
        <v>134</v>
      </c>
      <c r="J6265" t="s">
        <v>91</v>
      </c>
      <c r="K6265" t="s">
        <v>135</v>
      </c>
      <c r="L6265">
        <v>0</v>
      </c>
      <c r="M6265">
        <v>100</v>
      </c>
      <c r="N6265">
        <v>0</v>
      </c>
      <c r="O6265">
        <v>0</v>
      </c>
      <c r="P6265">
        <v>0</v>
      </c>
      <c r="Q6265" t="s">
        <v>465</v>
      </c>
      <c r="R6265">
        <v>0</v>
      </c>
    </row>
    <row r="6266" spans="1:18" x14ac:dyDescent="0.25">
      <c r="A6266" t="s">
        <v>461</v>
      </c>
      <c r="B6266" t="s">
        <v>462</v>
      </c>
      <c r="C6266" t="s">
        <v>463</v>
      </c>
      <c r="D6266">
        <v>35</v>
      </c>
      <c r="E6266" t="s">
        <v>464</v>
      </c>
      <c r="F6266" t="s">
        <v>87</v>
      </c>
      <c r="G6266" t="s">
        <v>88</v>
      </c>
      <c r="H6266" t="s">
        <v>89</v>
      </c>
      <c r="I6266" t="s">
        <v>136</v>
      </c>
      <c r="J6266" t="s">
        <v>91</v>
      </c>
      <c r="K6266" t="s">
        <v>137</v>
      </c>
      <c r="L6266">
        <v>0</v>
      </c>
      <c r="M6266">
        <v>100</v>
      </c>
      <c r="N6266">
        <v>0</v>
      </c>
      <c r="O6266">
        <v>0</v>
      </c>
      <c r="P6266">
        <v>0</v>
      </c>
      <c r="Q6266" t="s">
        <v>465</v>
      </c>
      <c r="R6266">
        <v>0</v>
      </c>
    </row>
    <row r="6267" spans="1:18" x14ac:dyDescent="0.25">
      <c r="A6267" t="s">
        <v>461</v>
      </c>
      <c r="B6267" t="s">
        <v>462</v>
      </c>
      <c r="C6267" t="s">
        <v>463</v>
      </c>
      <c r="D6267">
        <v>35</v>
      </c>
      <c r="E6267" t="s">
        <v>464</v>
      </c>
      <c r="F6267" t="s">
        <v>87</v>
      </c>
      <c r="G6267" t="s">
        <v>88</v>
      </c>
      <c r="H6267" t="s">
        <v>89</v>
      </c>
      <c r="I6267" t="s">
        <v>138</v>
      </c>
      <c r="J6267" t="s">
        <v>91</v>
      </c>
      <c r="K6267" t="s">
        <v>139</v>
      </c>
      <c r="L6267">
        <v>0</v>
      </c>
      <c r="M6267">
        <v>100</v>
      </c>
      <c r="N6267">
        <v>0</v>
      </c>
      <c r="O6267">
        <v>0</v>
      </c>
      <c r="P6267">
        <v>0</v>
      </c>
      <c r="Q6267" t="s">
        <v>465</v>
      </c>
      <c r="R6267">
        <v>0</v>
      </c>
    </row>
    <row r="6268" spans="1:18" x14ac:dyDescent="0.25">
      <c r="A6268" t="s">
        <v>461</v>
      </c>
      <c r="B6268" t="s">
        <v>462</v>
      </c>
      <c r="C6268" t="s">
        <v>463</v>
      </c>
      <c r="D6268">
        <v>35</v>
      </c>
      <c r="E6268" t="s">
        <v>464</v>
      </c>
      <c r="F6268" t="s">
        <v>87</v>
      </c>
      <c r="G6268" t="s">
        <v>88</v>
      </c>
      <c r="H6268" t="s">
        <v>89</v>
      </c>
      <c r="I6268" t="s">
        <v>140</v>
      </c>
      <c r="J6268" t="s">
        <v>91</v>
      </c>
      <c r="K6268" t="s">
        <v>141</v>
      </c>
      <c r="L6268">
        <v>0</v>
      </c>
      <c r="M6268">
        <v>100</v>
      </c>
      <c r="N6268">
        <v>0</v>
      </c>
      <c r="O6268">
        <v>0</v>
      </c>
      <c r="P6268">
        <v>0</v>
      </c>
      <c r="Q6268" t="s">
        <v>465</v>
      </c>
      <c r="R6268">
        <v>0</v>
      </c>
    </row>
    <row r="6269" spans="1:18" x14ac:dyDescent="0.25">
      <c r="A6269" t="s">
        <v>461</v>
      </c>
      <c r="B6269" t="s">
        <v>462</v>
      </c>
      <c r="C6269" t="s">
        <v>463</v>
      </c>
      <c r="D6269">
        <v>35</v>
      </c>
      <c r="E6269" t="s">
        <v>464</v>
      </c>
      <c r="F6269" t="s">
        <v>87</v>
      </c>
      <c r="G6269" t="s">
        <v>88</v>
      </c>
      <c r="H6269" t="s">
        <v>89</v>
      </c>
      <c r="I6269" t="s">
        <v>142</v>
      </c>
      <c r="J6269" t="s">
        <v>91</v>
      </c>
      <c r="K6269" t="s">
        <v>143</v>
      </c>
      <c r="L6269">
        <v>0</v>
      </c>
      <c r="M6269">
        <v>100</v>
      </c>
      <c r="N6269">
        <v>0</v>
      </c>
      <c r="O6269">
        <v>0</v>
      </c>
      <c r="P6269">
        <v>0</v>
      </c>
      <c r="Q6269" t="s">
        <v>465</v>
      </c>
      <c r="R6269">
        <v>0</v>
      </c>
    </row>
    <row r="6270" spans="1:18" x14ac:dyDescent="0.25">
      <c r="A6270" t="s">
        <v>461</v>
      </c>
      <c r="B6270" t="s">
        <v>462</v>
      </c>
      <c r="C6270" t="s">
        <v>463</v>
      </c>
      <c r="D6270">
        <v>35</v>
      </c>
      <c r="E6270" t="s">
        <v>464</v>
      </c>
      <c r="F6270" t="s">
        <v>87</v>
      </c>
      <c r="G6270" t="s">
        <v>88</v>
      </c>
      <c r="H6270" t="s">
        <v>89</v>
      </c>
      <c r="I6270" t="s">
        <v>144</v>
      </c>
      <c r="J6270" t="s">
        <v>91</v>
      </c>
      <c r="K6270" t="s">
        <v>145</v>
      </c>
      <c r="L6270">
        <v>0</v>
      </c>
      <c r="M6270">
        <v>100</v>
      </c>
      <c r="N6270">
        <v>0</v>
      </c>
      <c r="O6270">
        <v>0</v>
      </c>
      <c r="P6270">
        <v>0</v>
      </c>
      <c r="Q6270" t="s">
        <v>465</v>
      </c>
      <c r="R6270">
        <v>0</v>
      </c>
    </row>
    <row r="6271" spans="1:18" x14ac:dyDescent="0.25">
      <c r="A6271" t="s">
        <v>461</v>
      </c>
      <c r="B6271" t="s">
        <v>462</v>
      </c>
      <c r="C6271" t="s">
        <v>463</v>
      </c>
      <c r="D6271">
        <v>35</v>
      </c>
      <c r="E6271" t="s">
        <v>464</v>
      </c>
      <c r="F6271" t="s">
        <v>87</v>
      </c>
      <c r="G6271" t="s">
        <v>88</v>
      </c>
      <c r="H6271" t="s">
        <v>89</v>
      </c>
      <c r="I6271" t="s">
        <v>146</v>
      </c>
      <c r="J6271" t="s">
        <v>91</v>
      </c>
      <c r="K6271" t="s">
        <v>147</v>
      </c>
      <c r="L6271">
        <v>0</v>
      </c>
      <c r="M6271">
        <v>100</v>
      </c>
      <c r="N6271">
        <v>0</v>
      </c>
      <c r="O6271">
        <v>0</v>
      </c>
      <c r="P6271">
        <v>0</v>
      </c>
      <c r="Q6271" t="s">
        <v>465</v>
      </c>
      <c r="R6271">
        <v>0</v>
      </c>
    </row>
    <row r="6272" spans="1:18" x14ac:dyDescent="0.25">
      <c r="A6272" t="s">
        <v>461</v>
      </c>
      <c r="B6272" t="s">
        <v>462</v>
      </c>
      <c r="C6272" t="s">
        <v>463</v>
      </c>
      <c r="D6272">
        <v>35</v>
      </c>
      <c r="E6272" t="s">
        <v>464</v>
      </c>
      <c r="F6272" t="s">
        <v>87</v>
      </c>
      <c r="G6272" t="s">
        <v>88</v>
      </c>
      <c r="H6272" t="s">
        <v>89</v>
      </c>
      <c r="I6272" t="s">
        <v>148</v>
      </c>
      <c r="J6272" t="s">
        <v>91</v>
      </c>
      <c r="K6272" t="s">
        <v>149</v>
      </c>
      <c r="L6272">
        <v>0</v>
      </c>
      <c r="M6272">
        <v>100</v>
      </c>
      <c r="N6272">
        <v>0</v>
      </c>
      <c r="O6272">
        <v>0</v>
      </c>
      <c r="P6272">
        <v>0</v>
      </c>
      <c r="Q6272" t="s">
        <v>465</v>
      </c>
      <c r="R6272">
        <v>0</v>
      </c>
    </row>
    <row r="6273" spans="1:18" x14ac:dyDescent="0.25">
      <c r="A6273" t="s">
        <v>461</v>
      </c>
      <c r="B6273" t="s">
        <v>462</v>
      </c>
      <c r="C6273" t="s">
        <v>463</v>
      </c>
      <c r="D6273">
        <v>35</v>
      </c>
      <c r="E6273" t="s">
        <v>464</v>
      </c>
      <c r="F6273" t="s">
        <v>87</v>
      </c>
      <c r="G6273" t="s">
        <v>88</v>
      </c>
      <c r="H6273" t="s">
        <v>89</v>
      </c>
      <c r="I6273" t="s">
        <v>150</v>
      </c>
      <c r="J6273" t="s">
        <v>91</v>
      </c>
      <c r="K6273" t="s">
        <v>151</v>
      </c>
      <c r="L6273">
        <v>0</v>
      </c>
      <c r="M6273">
        <v>100</v>
      </c>
      <c r="N6273">
        <v>0</v>
      </c>
      <c r="O6273">
        <v>0</v>
      </c>
      <c r="P6273">
        <v>0</v>
      </c>
      <c r="Q6273" t="s">
        <v>465</v>
      </c>
      <c r="R6273">
        <v>0</v>
      </c>
    </row>
    <row r="6274" spans="1:18" x14ac:dyDescent="0.25">
      <c r="A6274" t="s">
        <v>461</v>
      </c>
      <c r="B6274" t="s">
        <v>462</v>
      </c>
      <c r="C6274" t="s">
        <v>463</v>
      </c>
      <c r="D6274">
        <v>35</v>
      </c>
      <c r="E6274" t="s">
        <v>464</v>
      </c>
      <c r="F6274" t="s">
        <v>87</v>
      </c>
      <c r="G6274" t="s">
        <v>88</v>
      </c>
      <c r="H6274" t="s">
        <v>89</v>
      </c>
      <c r="I6274" t="s">
        <v>152</v>
      </c>
      <c r="J6274" t="s">
        <v>91</v>
      </c>
      <c r="K6274" t="s">
        <v>153</v>
      </c>
      <c r="L6274">
        <v>0</v>
      </c>
      <c r="M6274">
        <v>100</v>
      </c>
      <c r="N6274">
        <v>0</v>
      </c>
      <c r="O6274">
        <v>0</v>
      </c>
      <c r="P6274">
        <v>0</v>
      </c>
      <c r="Q6274" t="s">
        <v>465</v>
      </c>
      <c r="R6274">
        <v>0</v>
      </c>
    </row>
    <row r="6275" spans="1:18" x14ac:dyDescent="0.25">
      <c r="A6275" t="s">
        <v>461</v>
      </c>
      <c r="B6275" t="s">
        <v>462</v>
      </c>
      <c r="C6275" t="s">
        <v>463</v>
      </c>
      <c r="D6275">
        <v>35</v>
      </c>
      <c r="E6275" t="s">
        <v>464</v>
      </c>
      <c r="F6275" t="s">
        <v>87</v>
      </c>
      <c r="G6275" t="s">
        <v>88</v>
      </c>
      <c r="H6275" t="s">
        <v>89</v>
      </c>
      <c r="I6275" t="s">
        <v>154</v>
      </c>
      <c r="J6275" t="s">
        <v>91</v>
      </c>
      <c r="K6275" t="s">
        <v>155</v>
      </c>
      <c r="L6275">
        <v>0</v>
      </c>
      <c r="M6275">
        <v>100</v>
      </c>
      <c r="N6275">
        <v>0</v>
      </c>
      <c r="O6275">
        <v>0</v>
      </c>
      <c r="P6275">
        <v>0</v>
      </c>
      <c r="Q6275" t="s">
        <v>465</v>
      </c>
      <c r="R6275">
        <v>0</v>
      </c>
    </row>
    <row r="6276" spans="1:18" x14ac:dyDescent="0.25">
      <c r="A6276" t="s">
        <v>461</v>
      </c>
      <c r="B6276" t="s">
        <v>462</v>
      </c>
      <c r="C6276" t="s">
        <v>463</v>
      </c>
      <c r="D6276">
        <v>35</v>
      </c>
      <c r="E6276" t="s">
        <v>464</v>
      </c>
      <c r="F6276" t="s">
        <v>87</v>
      </c>
      <c r="G6276" t="s">
        <v>88</v>
      </c>
      <c r="H6276" t="s">
        <v>89</v>
      </c>
      <c r="I6276" t="s">
        <v>156</v>
      </c>
      <c r="J6276" t="s">
        <v>91</v>
      </c>
      <c r="K6276" t="s">
        <v>157</v>
      </c>
      <c r="L6276">
        <v>0</v>
      </c>
      <c r="M6276">
        <v>100</v>
      </c>
      <c r="N6276">
        <v>0</v>
      </c>
      <c r="O6276">
        <v>0</v>
      </c>
      <c r="P6276">
        <v>0</v>
      </c>
      <c r="Q6276" t="s">
        <v>465</v>
      </c>
      <c r="R6276">
        <v>0</v>
      </c>
    </row>
    <row r="6277" spans="1:18" x14ac:dyDescent="0.25">
      <c r="A6277" t="s">
        <v>461</v>
      </c>
      <c r="B6277" t="s">
        <v>462</v>
      </c>
      <c r="C6277" t="s">
        <v>463</v>
      </c>
      <c r="D6277">
        <v>35</v>
      </c>
      <c r="E6277" t="s">
        <v>464</v>
      </c>
      <c r="F6277" t="s">
        <v>87</v>
      </c>
      <c r="G6277" t="s">
        <v>88</v>
      </c>
      <c r="H6277" t="s">
        <v>89</v>
      </c>
      <c r="I6277" t="s">
        <v>158</v>
      </c>
      <c r="J6277" t="s">
        <v>91</v>
      </c>
      <c r="K6277" t="s">
        <v>159</v>
      </c>
      <c r="L6277">
        <v>0</v>
      </c>
      <c r="M6277">
        <v>100</v>
      </c>
      <c r="N6277">
        <v>0</v>
      </c>
      <c r="O6277">
        <v>0</v>
      </c>
      <c r="P6277">
        <v>0</v>
      </c>
      <c r="Q6277" t="s">
        <v>465</v>
      </c>
      <c r="R6277">
        <v>0</v>
      </c>
    </row>
    <row r="6278" spans="1:18" x14ac:dyDescent="0.25">
      <c r="A6278" t="s">
        <v>461</v>
      </c>
      <c r="B6278" t="s">
        <v>462</v>
      </c>
      <c r="C6278" t="s">
        <v>463</v>
      </c>
      <c r="D6278">
        <v>35</v>
      </c>
      <c r="E6278" t="s">
        <v>464</v>
      </c>
      <c r="F6278" t="s">
        <v>87</v>
      </c>
      <c r="G6278" t="s">
        <v>88</v>
      </c>
      <c r="H6278" t="s">
        <v>89</v>
      </c>
      <c r="I6278" t="s">
        <v>160</v>
      </c>
      <c r="J6278" t="s">
        <v>91</v>
      </c>
      <c r="K6278" t="s">
        <v>161</v>
      </c>
      <c r="L6278">
        <v>0</v>
      </c>
      <c r="M6278">
        <v>100</v>
      </c>
      <c r="N6278">
        <v>0</v>
      </c>
      <c r="O6278">
        <v>0</v>
      </c>
      <c r="P6278">
        <v>0</v>
      </c>
      <c r="Q6278" t="s">
        <v>465</v>
      </c>
      <c r="R6278">
        <v>0</v>
      </c>
    </row>
    <row r="6279" spans="1:18" x14ac:dyDescent="0.25">
      <c r="A6279" t="s">
        <v>461</v>
      </c>
      <c r="B6279" t="s">
        <v>462</v>
      </c>
      <c r="C6279" t="s">
        <v>463</v>
      </c>
      <c r="D6279">
        <v>35</v>
      </c>
      <c r="E6279" t="s">
        <v>464</v>
      </c>
      <c r="F6279" t="s">
        <v>87</v>
      </c>
      <c r="G6279" t="s">
        <v>88</v>
      </c>
      <c r="H6279" t="s">
        <v>89</v>
      </c>
      <c r="I6279" t="s">
        <v>162</v>
      </c>
      <c r="J6279" t="s">
        <v>91</v>
      </c>
      <c r="K6279" t="s">
        <v>163</v>
      </c>
      <c r="L6279">
        <v>0</v>
      </c>
      <c r="M6279">
        <v>100</v>
      </c>
      <c r="N6279">
        <v>0</v>
      </c>
      <c r="O6279">
        <v>0</v>
      </c>
      <c r="P6279">
        <v>0</v>
      </c>
      <c r="Q6279" t="s">
        <v>465</v>
      </c>
      <c r="R6279">
        <v>0</v>
      </c>
    </row>
    <row r="6280" spans="1:18" x14ac:dyDescent="0.25">
      <c r="A6280" t="s">
        <v>461</v>
      </c>
      <c r="B6280" t="s">
        <v>462</v>
      </c>
      <c r="C6280" t="s">
        <v>463</v>
      </c>
      <c r="D6280">
        <v>35</v>
      </c>
      <c r="E6280" t="s">
        <v>464</v>
      </c>
      <c r="F6280" t="s">
        <v>87</v>
      </c>
      <c r="G6280" t="s">
        <v>88</v>
      </c>
      <c r="H6280" t="s">
        <v>89</v>
      </c>
      <c r="I6280" t="s">
        <v>164</v>
      </c>
      <c r="J6280" t="s">
        <v>91</v>
      </c>
      <c r="K6280" t="s">
        <v>165</v>
      </c>
      <c r="L6280">
        <v>0</v>
      </c>
      <c r="M6280">
        <v>100</v>
      </c>
      <c r="N6280">
        <v>0</v>
      </c>
      <c r="O6280">
        <v>0</v>
      </c>
      <c r="P6280">
        <v>0</v>
      </c>
      <c r="Q6280" t="s">
        <v>465</v>
      </c>
      <c r="R6280">
        <v>0</v>
      </c>
    </row>
    <row r="6281" spans="1:18" x14ac:dyDescent="0.25">
      <c r="A6281" t="s">
        <v>461</v>
      </c>
      <c r="B6281" t="s">
        <v>462</v>
      </c>
      <c r="C6281" t="s">
        <v>463</v>
      </c>
      <c r="D6281">
        <v>35</v>
      </c>
      <c r="E6281" t="s">
        <v>464</v>
      </c>
      <c r="F6281" t="s">
        <v>87</v>
      </c>
      <c r="G6281" t="s">
        <v>88</v>
      </c>
      <c r="H6281" t="s">
        <v>89</v>
      </c>
      <c r="I6281" t="s">
        <v>166</v>
      </c>
      <c r="J6281" t="s">
        <v>91</v>
      </c>
      <c r="K6281" t="s">
        <v>167</v>
      </c>
      <c r="L6281">
        <v>0</v>
      </c>
      <c r="M6281">
        <v>100</v>
      </c>
      <c r="N6281">
        <v>0</v>
      </c>
      <c r="O6281">
        <v>0</v>
      </c>
      <c r="P6281">
        <v>0</v>
      </c>
      <c r="Q6281" t="s">
        <v>465</v>
      </c>
      <c r="R6281">
        <v>0</v>
      </c>
    </row>
    <row r="6282" spans="1:18" x14ac:dyDescent="0.25">
      <c r="A6282" t="s">
        <v>461</v>
      </c>
      <c r="B6282" t="s">
        <v>462</v>
      </c>
      <c r="C6282" t="s">
        <v>463</v>
      </c>
      <c r="D6282">
        <v>35</v>
      </c>
      <c r="E6282" t="s">
        <v>464</v>
      </c>
      <c r="F6282" t="s">
        <v>87</v>
      </c>
      <c r="G6282" t="s">
        <v>88</v>
      </c>
      <c r="H6282" t="s">
        <v>89</v>
      </c>
      <c r="I6282" t="s">
        <v>168</v>
      </c>
      <c r="J6282" t="s">
        <v>91</v>
      </c>
      <c r="K6282" t="s">
        <v>169</v>
      </c>
      <c r="L6282">
        <v>0</v>
      </c>
      <c r="M6282">
        <v>100</v>
      </c>
      <c r="N6282">
        <v>0</v>
      </c>
      <c r="O6282">
        <v>0</v>
      </c>
      <c r="P6282">
        <v>0</v>
      </c>
      <c r="Q6282" t="s">
        <v>465</v>
      </c>
      <c r="R6282">
        <v>0</v>
      </c>
    </row>
    <row r="6283" spans="1:18" x14ac:dyDescent="0.25">
      <c r="A6283" t="s">
        <v>461</v>
      </c>
      <c r="B6283" t="s">
        <v>462</v>
      </c>
      <c r="C6283" t="s">
        <v>463</v>
      </c>
      <c r="D6283">
        <v>35</v>
      </c>
      <c r="E6283" t="s">
        <v>464</v>
      </c>
      <c r="F6283" t="s">
        <v>87</v>
      </c>
      <c r="G6283" t="s">
        <v>88</v>
      </c>
      <c r="H6283" t="s">
        <v>89</v>
      </c>
      <c r="I6283" t="s">
        <v>170</v>
      </c>
      <c r="J6283" t="s">
        <v>91</v>
      </c>
      <c r="K6283" t="s">
        <v>171</v>
      </c>
      <c r="L6283">
        <v>0</v>
      </c>
      <c r="M6283">
        <v>100</v>
      </c>
      <c r="N6283">
        <v>0</v>
      </c>
      <c r="O6283">
        <v>0</v>
      </c>
      <c r="P6283">
        <v>0</v>
      </c>
      <c r="Q6283" t="s">
        <v>465</v>
      </c>
      <c r="R6283">
        <v>0</v>
      </c>
    </row>
    <row r="6284" spans="1:18" x14ac:dyDescent="0.25">
      <c r="A6284" t="s">
        <v>461</v>
      </c>
      <c r="B6284" t="s">
        <v>462</v>
      </c>
      <c r="C6284" t="s">
        <v>463</v>
      </c>
      <c r="D6284">
        <v>35</v>
      </c>
      <c r="E6284" t="s">
        <v>464</v>
      </c>
      <c r="F6284" t="s">
        <v>87</v>
      </c>
      <c r="G6284" t="s">
        <v>88</v>
      </c>
      <c r="H6284" t="s">
        <v>89</v>
      </c>
      <c r="I6284" t="s">
        <v>172</v>
      </c>
      <c r="J6284" t="s">
        <v>91</v>
      </c>
      <c r="K6284" t="s">
        <v>173</v>
      </c>
      <c r="L6284">
        <v>0</v>
      </c>
      <c r="M6284">
        <v>100</v>
      </c>
      <c r="N6284">
        <v>0</v>
      </c>
      <c r="O6284">
        <v>0</v>
      </c>
      <c r="P6284">
        <v>0</v>
      </c>
      <c r="Q6284" t="s">
        <v>465</v>
      </c>
      <c r="R6284">
        <v>0</v>
      </c>
    </row>
    <row r="6285" spans="1:18" x14ac:dyDescent="0.25">
      <c r="A6285" t="s">
        <v>461</v>
      </c>
      <c r="B6285" t="s">
        <v>462</v>
      </c>
      <c r="C6285" t="s">
        <v>463</v>
      </c>
      <c r="D6285">
        <v>35</v>
      </c>
      <c r="E6285" t="s">
        <v>464</v>
      </c>
      <c r="F6285" t="s">
        <v>87</v>
      </c>
      <c r="G6285" t="s">
        <v>88</v>
      </c>
      <c r="H6285" t="s">
        <v>89</v>
      </c>
      <c r="I6285" t="s">
        <v>174</v>
      </c>
      <c r="J6285" t="s">
        <v>91</v>
      </c>
      <c r="K6285" t="s">
        <v>175</v>
      </c>
      <c r="L6285">
        <v>0</v>
      </c>
      <c r="M6285">
        <v>100</v>
      </c>
      <c r="N6285">
        <v>0</v>
      </c>
      <c r="O6285">
        <v>0</v>
      </c>
      <c r="P6285">
        <v>0</v>
      </c>
      <c r="Q6285" t="s">
        <v>465</v>
      </c>
      <c r="R6285">
        <v>0</v>
      </c>
    </row>
    <row r="6286" spans="1:18" x14ac:dyDescent="0.25">
      <c r="A6286" t="s">
        <v>461</v>
      </c>
      <c r="B6286" t="s">
        <v>462</v>
      </c>
      <c r="C6286" t="s">
        <v>463</v>
      </c>
      <c r="D6286">
        <v>35</v>
      </c>
      <c r="E6286" t="s">
        <v>464</v>
      </c>
      <c r="F6286" t="s">
        <v>87</v>
      </c>
      <c r="G6286" t="s">
        <v>88</v>
      </c>
      <c r="H6286" t="s">
        <v>89</v>
      </c>
      <c r="I6286" t="s">
        <v>176</v>
      </c>
      <c r="J6286" t="s">
        <v>91</v>
      </c>
      <c r="K6286" t="s">
        <v>177</v>
      </c>
      <c r="L6286">
        <v>0</v>
      </c>
      <c r="M6286">
        <v>100</v>
      </c>
      <c r="N6286">
        <v>0</v>
      </c>
      <c r="O6286">
        <v>0</v>
      </c>
      <c r="P6286">
        <v>0</v>
      </c>
      <c r="Q6286" t="s">
        <v>465</v>
      </c>
      <c r="R6286">
        <v>0</v>
      </c>
    </row>
    <row r="6287" spans="1:18" x14ac:dyDescent="0.25">
      <c r="A6287" t="s">
        <v>461</v>
      </c>
      <c r="B6287" t="s">
        <v>462</v>
      </c>
      <c r="C6287" t="s">
        <v>463</v>
      </c>
      <c r="D6287">
        <v>35</v>
      </c>
      <c r="E6287" t="s">
        <v>464</v>
      </c>
      <c r="F6287" t="s">
        <v>87</v>
      </c>
      <c r="G6287" t="s">
        <v>88</v>
      </c>
      <c r="H6287" t="s">
        <v>89</v>
      </c>
      <c r="I6287" t="s">
        <v>178</v>
      </c>
      <c r="J6287" t="s">
        <v>91</v>
      </c>
      <c r="K6287" t="s">
        <v>179</v>
      </c>
      <c r="L6287">
        <v>0</v>
      </c>
      <c r="M6287">
        <v>100</v>
      </c>
      <c r="N6287">
        <v>0</v>
      </c>
      <c r="O6287">
        <v>0</v>
      </c>
      <c r="P6287">
        <v>0</v>
      </c>
      <c r="Q6287" t="s">
        <v>465</v>
      </c>
      <c r="R6287">
        <v>0</v>
      </c>
    </row>
    <row r="6288" spans="1:18" x14ac:dyDescent="0.25">
      <c r="A6288" t="s">
        <v>461</v>
      </c>
      <c r="B6288" t="s">
        <v>462</v>
      </c>
      <c r="C6288" t="s">
        <v>463</v>
      </c>
      <c r="D6288">
        <v>35</v>
      </c>
      <c r="E6288" t="s">
        <v>464</v>
      </c>
      <c r="F6288" t="s">
        <v>87</v>
      </c>
      <c r="G6288" t="s">
        <v>88</v>
      </c>
      <c r="H6288" t="s">
        <v>89</v>
      </c>
      <c r="I6288" t="s">
        <v>180</v>
      </c>
      <c r="J6288" t="s">
        <v>91</v>
      </c>
      <c r="K6288" t="s">
        <v>181</v>
      </c>
      <c r="L6288">
        <v>0</v>
      </c>
      <c r="M6288">
        <v>100</v>
      </c>
      <c r="N6288">
        <v>0</v>
      </c>
      <c r="O6288">
        <v>0</v>
      </c>
      <c r="P6288">
        <v>0</v>
      </c>
      <c r="Q6288" t="s">
        <v>465</v>
      </c>
      <c r="R6288">
        <v>0</v>
      </c>
    </row>
    <row r="6289" spans="1:18" x14ac:dyDescent="0.25">
      <c r="A6289" t="s">
        <v>461</v>
      </c>
      <c r="B6289" t="s">
        <v>462</v>
      </c>
      <c r="C6289" t="s">
        <v>463</v>
      </c>
      <c r="D6289">
        <v>35</v>
      </c>
      <c r="E6289" t="s">
        <v>464</v>
      </c>
      <c r="F6289" t="s">
        <v>87</v>
      </c>
      <c r="G6289" t="s">
        <v>88</v>
      </c>
      <c r="H6289" t="s">
        <v>89</v>
      </c>
      <c r="I6289" t="s">
        <v>128</v>
      </c>
      <c r="J6289" t="s">
        <v>91</v>
      </c>
      <c r="K6289" t="s">
        <v>129</v>
      </c>
      <c r="L6289">
        <v>100</v>
      </c>
      <c r="M6289">
        <v>100</v>
      </c>
      <c r="N6289">
        <v>0</v>
      </c>
      <c r="O6289">
        <v>0</v>
      </c>
      <c r="P6289">
        <v>0</v>
      </c>
      <c r="Q6289" t="s">
        <v>465</v>
      </c>
      <c r="R6289">
        <v>0</v>
      </c>
    </row>
    <row r="6290" spans="1:18" x14ac:dyDescent="0.25">
      <c r="A6290" t="s">
        <v>461</v>
      </c>
      <c r="B6290" t="s">
        <v>462</v>
      </c>
      <c r="C6290" t="s">
        <v>463</v>
      </c>
      <c r="D6290">
        <v>35</v>
      </c>
      <c r="E6290" t="s">
        <v>464</v>
      </c>
      <c r="F6290" t="s">
        <v>87</v>
      </c>
      <c r="G6290" t="s">
        <v>88</v>
      </c>
      <c r="H6290" t="s">
        <v>89</v>
      </c>
      <c r="I6290" t="s">
        <v>90</v>
      </c>
      <c r="J6290" t="s">
        <v>91</v>
      </c>
      <c r="K6290" t="s">
        <v>92</v>
      </c>
      <c r="L6290">
        <v>0</v>
      </c>
      <c r="M6290">
        <v>100</v>
      </c>
      <c r="N6290">
        <v>0</v>
      </c>
      <c r="O6290">
        <v>0</v>
      </c>
      <c r="P6290">
        <v>0</v>
      </c>
      <c r="Q6290" t="s">
        <v>465</v>
      </c>
      <c r="R6290">
        <v>0</v>
      </c>
    </row>
    <row r="6291" spans="1:18" x14ac:dyDescent="0.25">
      <c r="A6291" t="s">
        <v>461</v>
      </c>
      <c r="B6291" t="s">
        <v>462</v>
      </c>
      <c r="C6291" t="s">
        <v>463</v>
      </c>
      <c r="D6291">
        <v>35</v>
      </c>
      <c r="E6291" t="s">
        <v>464</v>
      </c>
      <c r="F6291" t="s">
        <v>87</v>
      </c>
      <c r="G6291" t="s">
        <v>88</v>
      </c>
      <c r="H6291" t="s">
        <v>89</v>
      </c>
      <c r="I6291" t="s">
        <v>94</v>
      </c>
      <c r="J6291" t="s">
        <v>91</v>
      </c>
      <c r="K6291" t="s">
        <v>95</v>
      </c>
      <c r="L6291">
        <v>0</v>
      </c>
      <c r="M6291">
        <v>100</v>
      </c>
      <c r="N6291">
        <v>0</v>
      </c>
      <c r="O6291">
        <v>0</v>
      </c>
      <c r="P6291">
        <v>0</v>
      </c>
      <c r="Q6291" t="s">
        <v>465</v>
      </c>
      <c r="R6291">
        <v>0</v>
      </c>
    </row>
    <row r="6292" spans="1:18" x14ac:dyDescent="0.25">
      <c r="A6292" t="s">
        <v>461</v>
      </c>
      <c r="B6292" t="s">
        <v>462</v>
      </c>
      <c r="C6292" t="s">
        <v>463</v>
      </c>
      <c r="D6292">
        <v>35</v>
      </c>
      <c r="E6292" t="s">
        <v>464</v>
      </c>
      <c r="F6292" t="s">
        <v>87</v>
      </c>
      <c r="G6292" t="s">
        <v>88</v>
      </c>
      <c r="H6292" t="s">
        <v>89</v>
      </c>
      <c r="I6292" t="s">
        <v>96</v>
      </c>
      <c r="J6292" t="s">
        <v>91</v>
      </c>
      <c r="K6292" t="s">
        <v>97</v>
      </c>
      <c r="L6292">
        <v>0</v>
      </c>
      <c r="M6292">
        <v>100</v>
      </c>
      <c r="N6292">
        <v>0</v>
      </c>
      <c r="O6292">
        <v>0</v>
      </c>
      <c r="P6292">
        <v>0</v>
      </c>
      <c r="Q6292" t="s">
        <v>465</v>
      </c>
      <c r="R6292">
        <v>0</v>
      </c>
    </row>
    <row r="6293" spans="1:18" x14ac:dyDescent="0.25">
      <c r="A6293" t="s">
        <v>461</v>
      </c>
      <c r="B6293" t="s">
        <v>462</v>
      </c>
      <c r="C6293" t="s">
        <v>463</v>
      </c>
      <c r="D6293">
        <v>35</v>
      </c>
      <c r="E6293" t="s">
        <v>464</v>
      </c>
      <c r="F6293" t="s">
        <v>87</v>
      </c>
      <c r="G6293" t="s">
        <v>88</v>
      </c>
      <c r="H6293" t="s">
        <v>89</v>
      </c>
      <c r="I6293" t="s">
        <v>98</v>
      </c>
      <c r="J6293" t="s">
        <v>91</v>
      </c>
      <c r="K6293" t="s">
        <v>99</v>
      </c>
      <c r="L6293">
        <v>0</v>
      </c>
      <c r="M6293">
        <v>100</v>
      </c>
      <c r="N6293">
        <v>0</v>
      </c>
      <c r="O6293">
        <v>0</v>
      </c>
      <c r="P6293">
        <v>0</v>
      </c>
      <c r="Q6293" t="s">
        <v>465</v>
      </c>
      <c r="R6293">
        <v>0</v>
      </c>
    </row>
    <row r="6294" spans="1:18" x14ac:dyDescent="0.25">
      <c r="A6294" t="s">
        <v>461</v>
      </c>
      <c r="B6294" t="s">
        <v>462</v>
      </c>
      <c r="C6294" t="s">
        <v>463</v>
      </c>
      <c r="D6294">
        <v>35</v>
      </c>
      <c r="E6294" t="s">
        <v>464</v>
      </c>
      <c r="F6294" t="s">
        <v>87</v>
      </c>
      <c r="G6294" t="s">
        <v>88</v>
      </c>
      <c r="H6294" t="s">
        <v>89</v>
      </c>
      <c r="I6294" t="s">
        <v>100</v>
      </c>
      <c r="J6294" t="s">
        <v>91</v>
      </c>
      <c r="K6294" t="s">
        <v>101</v>
      </c>
      <c r="L6294">
        <v>0</v>
      </c>
      <c r="M6294">
        <v>100</v>
      </c>
      <c r="N6294">
        <v>0</v>
      </c>
      <c r="O6294">
        <v>0</v>
      </c>
      <c r="P6294">
        <v>0</v>
      </c>
      <c r="Q6294" t="s">
        <v>465</v>
      </c>
      <c r="R6294">
        <v>0</v>
      </c>
    </row>
    <row r="6295" spans="1:18" x14ac:dyDescent="0.25">
      <c r="A6295" t="s">
        <v>461</v>
      </c>
      <c r="B6295" t="s">
        <v>462</v>
      </c>
      <c r="C6295" t="s">
        <v>463</v>
      </c>
      <c r="D6295">
        <v>35</v>
      </c>
      <c r="E6295" t="s">
        <v>464</v>
      </c>
      <c r="F6295" t="s">
        <v>87</v>
      </c>
      <c r="G6295" t="s">
        <v>88</v>
      </c>
      <c r="H6295" t="s">
        <v>89</v>
      </c>
      <c r="I6295" t="s">
        <v>102</v>
      </c>
      <c r="J6295" t="s">
        <v>91</v>
      </c>
      <c r="K6295" t="s">
        <v>103</v>
      </c>
      <c r="L6295">
        <v>0</v>
      </c>
      <c r="M6295">
        <v>100</v>
      </c>
      <c r="N6295">
        <v>0</v>
      </c>
      <c r="O6295">
        <v>0</v>
      </c>
      <c r="P6295">
        <v>0</v>
      </c>
      <c r="Q6295" t="s">
        <v>465</v>
      </c>
      <c r="R6295">
        <v>0</v>
      </c>
    </row>
    <row r="6296" spans="1:18" x14ac:dyDescent="0.25">
      <c r="A6296" t="s">
        <v>461</v>
      </c>
      <c r="B6296" t="s">
        <v>462</v>
      </c>
      <c r="C6296" t="s">
        <v>463</v>
      </c>
      <c r="D6296">
        <v>35</v>
      </c>
      <c r="E6296" t="s">
        <v>464</v>
      </c>
      <c r="F6296" t="s">
        <v>87</v>
      </c>
      <c r="G6296" t="s">
        <v>88</v>
      </c>
      <c r="H6296" t="s">
        <v>89</v>
      </c>
      <c r="I6296" t="s">
        <v>104</v>
      </c>
      <c r="J6296" t="s">
        <v>91</v>
      </c>
      <c r="K6296" t="s">
        <v>105</v>
      </c>
      <c r="L6296">
        <v>0</v>
      </c>
      <c r="M6296">
        <v>100</v>
      </c>
      <c r="N6296">
        <v>0</v>
      </c>
      <c r="O6296">
        <v>0</v>
      </c>
      <c r="P6296">
        <v>0</v>
      </c>
      <c r="Q6296" t="s">
        <v>465</v>
      </c>
      <c r="R6296">
        <v>0</v>
      </c>
    </row>
    <row r="6297" spans="1:18" x14ac:dyDescent="0.25">
      <c r="A6297" t="s">
        <v>461</v>
      </c>
      <c r="B6297" t="s">
        <v>462</v>
      </c>
      <c r="C6297" t="s">
        <v>463</v>
      </c>
      <c r="D6297">
        <v>35</v>
      </c>
      <c r="E6297" t="s">
        <v>464</v>
      </c>
      <c r="F6297" t="s">
        <v>87</v>
      </c>
      <c r="G6297" t="s">
        <v>88</v>
      </c>
      <c r="H6297" t="s">
        <v>89</v>
      </c>
      <c r="I6297" t="s">
        <v>106</v>
      </c>
      <c r="J6297" t="s">
        <v>91</v>
      </c>
      <c r="K6297" t="s">
        <v>107</v>
      </c>
      <c r="L6297">
        <v>0</v>
      </c>
      <c r="M6297">
        <v>100</v>
      </c>
      <c r="N6297">
        <v>0</v>
      </c>
      <c r="O6297">
        <v>0</v>
      </c>
      <c r="P6297">
        <v>0</v>
      </c>
      <c r="Q6297" t="s">
        <v>465</v>
      </c>
      <c r="R6297">
        <v>0</v>
      </c>
    </row>
    <row r="6298" spans="1:18" x14ac:dyDescent="0.25">
      <c r="A6298" t="s">
        <v>461</v>
      </c>
      <c r="B6298" t="s">
        <v>462</v>
      </c>
      <c r="C6298" t="s">
        <v>463</v>
      </c>
      <c r="D6298">
        <v>35</v>
      </c>
      <c r="E6298" t="s">
        <v>464</v>
      </c>
      <c r="F6298" t="s">
        <v>87</v>
      </c>
      <c r="G6298" t="s">
        <v>88</v>
      </c>
      <c r="H6298" t="s">
        <v>89</v>
      </c>
      <c r="I6298" t="s">
        <v>108</v>
      </c>
      <c r="J6298" t="s">
        <v>91</v>
      </c>
      <c r="K6298" t="s">
        <v>109</v>
      </c>
      <c r="L6298">
        <v>0</v>
      </c>
      <c r="M6298">
        <v>100</v>
      </c>
      <c r="N6298">
        <v>0</v>
      </c>
      <c r="O6298">
        <v>0</v>
      </c>
      <c r="P6298">
        <v>0</v>
      </c>
      <c r="Q6298" t="s">
        <v>465</v>
      </c>
      <c r="R6298">
        <v>0</v>
      </c>
    </row>
    <row r="6299" spans="1:18" x14ac:dyDescent="0.25">
      <c r="A6299" t="s">
        <v>461</v>
      </c>
      <c r="B6299" t="s">
        <v>462</v>
      </c>
      <c r="C6299" t="s">
        <v>463</v>
      </c>
      <c r="D6299">
        <v>35</v>
      </c>
      <c r="E6299" t="s">
        <v>464</v>
      </c>
      <c r="F6299" t="s">
        <v>87</v>
      </c>
      <c r="G6299" t="s">
        <v>88</v>
      </c>
      <c r="H6299" t="s">
        <v>89</v>
      </c>
      <c r="I6299" t="s">
        <v>110</v>
      </c>
      <c r="J6299" t="s">
        <v>91</v>
      </c>
      <c r="K6299" t="s">
        <v>111</v>
      </c>
      <c r="L6299">
        <v>0</v>
      </c>
      <c r="M6299">
        <v>100</v>
      </c>
      <c r="N6299">
        <v>0</v>
      </c>
      <c r="O6299">
        <v>0</v>
      </c>
      <c r="P6299">
        <v>0</v>
      </c>
      <c r="Q6299" t="s">
        <v>465</v>
      </c>
      <c r="R6299">
        <v>0</v>
      </c>
    </row>
    <row r="6300" spans="1:18" x14ac:dyDescent="0.25">
      <c r="A6300" t="s">
        <v>461</v>
      </c>
      <c r="B6300" t="s">
        <v>462</v>
      </c>
      <c r="C6300" t="s">
        <v>463</v>
      </c>
      <c r="D6300">
        <v>35</v>
      </c>
      <c r="E6300" t="s">
        <v>464</v>
      </c>
      <c r="F6300" t="s">
        <v>87</v>
      </c>
      <c r="G6300" t="s">
        <v>88</v>
      </c>
      <c r="H6300" t="s">
        <v>89</v>
      </c>
      <c r="I6300" t="s">
        <v>112</v>
      </c>
      <c r="J6300" t="s">
        <v>91</v>
      </c>
      <c r="K6300" t="s">
        <v>113</v>
      </c>
      <c r="L6300">
        <v>0</v>
      </c>
      <c r="M6300">
        <v>100</v>
      </c>
      <c r="N6300">
        <v>0</v>
      </c>
      <c r="O6300">
        <v>0</v>
      </c>
      <c r="P6300">
        <v>0</v>
      </c>
      <c r="Q6300" t="s">
        <v>465</v>
      </c>
      <c r="R6300">
        <v>0</v>
      </c>
    </row>
    <row r="6301" spans="1:18" x14ac:dyDescent="0.25">
      <c r="A6301" t="s">
        <v>461</v>
      </c>
      <c r="B6301" t="s">
        <v>462</v>
      </c>
      <c r="C6301" t="s">
        <v>463</v>
      </c>
      <c r="D6301">
        <v>35</v>
      </c>
      <c r="E6301" t="s">
        <v>464</v>
      </c>
      <c r="F6301" t="s">
        <v>87</v>
      </c>
      <c r="G6301" t="s">
        <v>88</v>
      </c>
      <c r="H6301" t="s">
        <v>89</v>
      </c>
      <c r="I6301" t="s">
        <v>114</v>
      </c>
      <c r="J6301" t="s">
        <v>91</v>
      </c>
      <c r="K6301" t="s">
        <v>115</v>
      </c>
      <c r="L6301">
        <v>0</v>
      </c>
      <c r="M6301">
        <v>100</v>
      </c>
      <c r="N6301">
        <v>0</v>
      </c>
      <c r="O6301">
        <v>0</v>
      </c>
      <c r="P6301">
        <v>0</v>
      </c>
      <c r="Q6301" t="s">
        <v>465</v>
      </c>
      <c r="R6301">
        <v>0</v>
      </c>
    </row>
    <row r="6302" spans="1:18" x14ac:dyDescent="0.25">
      <c r="A6302" t="s">
        <v>461</v>
      </c>
      <c r="B6302" t="s">
        <v>462</v>
      </c>
      <c r="C6302" t="s">
        <v>463</v>
      </c>
      <c r="D6302">
        <v>35</v>
      </c>
      <c r="E6302" t="s">
        <v>464</v>
      </c>
      <c r="F6302" t="s">
        <v>87</v>
      </c>
      <c r="G6302" t="s">
        <v>88</v>
      </c>
      <c r="H6302" t="s">
        <v>89</v>
      </c>
      <c r="I6302" t="s">
        <v>116</v>
      </c>
      <c r="J6302" t="s">
        <v>91</v>
      </c>
      <c r="K6302" t="s">
        <v>117</v>
      </c>
      <c r="L6302">
        <v>0</v>
      </c>
      <c r="M6302">
        <v>100</v>
      </c>
      <c r="N6302">
        <v>0</v>
      </c>
      <c r="O6302">
        <v>0</v>
      </c>
      <c r="P6302">
        <v>0</v>
      </c>
      <c r="Q6302" t="s">
        <v>465</v>
      </c>
      <c r="R6302">
        <v>0</v>
      </c>
    </row>
    <row r="6303" spans="1:18" x14ac:dyDescent="0.25">
      <c r="A6303" t="s">
        <v>461</v>
      </c>
      <c r="B6303" t="s">
        <v>462</v>
      </c>
      <c r="C6303" t="s">
        <v>463</v>
      </c>
      <c r="D6303">
        <v>35</v>
      </c>
      <c r="E6303" t="s">
        <v>464</v>
      </c>
      <c r="F6303" t="s">
        <v>87</v>
      </c>
      <c r="G6303" t="s">
        <v>88</v>
      </c>
      <c r="H6303" t="s">
        <v>89</v>
      </c>
      <c r="I6303" t="s">
        <v>118</v>
      </c>
      <c r="J6303" t="s">
        <v>91</v>
      </c>
      <c r="K6303" t="s">
        <v>119</v>
      </c>
      <c r="L6303">
        <v>0</v>
      </c>
      <c r="M6303">
        <v>100</v>
      </c>
      <c r="N6303">
        <v>0</v>
      </c>
      <c r="O6303">
        <v>0</v>
      </c>
      <c r="P6303">
        <v>0</v>
      </c>
      <c r="Q6303" t="s">
        <v>465</v>
      </c>
      <c r="R6303">
        <v>0</v>
      </c>
    </row>
    <row r="6304" spans="1:18" x14ac:dyDescent="0.25">
      <c r="A6304" t="s">
        <v>461</v>
      </c>
      <c r="B6304" t="s">
        <v>462</v>
      </c>
      <c r="C6304" t="s">
        <v>463</v>
      </c>
      <c r="D6304">
        <v>35</v>
      </c>
      <c r="E6304" t="s">
        <v>464</v>
      </c>
      <c r="F6304" t="s">
        <v>87</v>
      </c>
      <c r="G6304" t="s">
        <v>88</v>
      </c>
      <c r="H6304" t="s">
        <v>89</v>
      </c>
      <c r="I6304" t="s">
        <v>120</v>
      </c>
      <c r="J6304" t="s">
        <v>91</v>
      </c>
      <c r="K6304" t="s">
        <v>121</v>
      </c>
      <c r="L6304">
        <v>0</v>
      </c>
      <c r="M6304">
        <v>100</v>
      </c>
      <c r="N6304">
        <v>0</v>
      </c>
      <c r="O6304">
        <v>0</v>
      </c>
      <c r="P6304">
        <v>0</v>
      </c>
      <c r="Q6304" t="s">
        <v>465</v>
      </c>
      <c r="R6304">
        <v>0</v>
      </c>
    </row>
    <row r="6305" spans="1:18" x14ac:dyDescent="0.25">
      <c r="A6305" t="s">
        <v>461</v>
      </c>
      <c r="B6305" t="s">
        <v>462</v>
      </c>
      <c r="C6305" t="s">
        <v>463</v>
      </c>
      <c r="D6305">
        <v>35</v>
      </c>
      <c r="E6305" t="s">
        <v>464</v>
      </c>
      <c r="F6305" t="s">
        <v>87</v>
      </c>
      <c r="G6305" t="s">
        <v>88</v>
      </c>
      <c r="H6305" t="s">
        <v>89</v>
      </c>
      <c r="I6305" t="s">
        <v>122</v>
      </c>
      <c r="J6305" t="s">
        <v>91</v>
      </c>
      <c r="K6305" t="s">
        <v>123</v>
      </c>
      <c r="L6305">
        <v>0</v>
      </c>
      <c r="M6305">
        <v>100</v>
      </c>
      <c r="N6305">
        <v>0</v>
      </c>
      <c r="O6305">
        <v>0</v>
      </c>
      <c r="P6305">
        <v>0</v>
      </c>
      <c r="Q6305" t="s">
        <v>465</v>
      </c>
      <c r="R6305">
        <v>0</v>
      </c>
    </row>
    <row r="6306" spans="1:18" x14ac:dyDescent="0.25">
      <c r="A6306" t="s">
        <v>461</v>
      </c>
      <c r="B6306" t="s">
        <v>462</v>
      </c>
      <c r="C6306" t="s">
        <v>463</v>
      </c>
      <c r="D6306">
        <v>35</v>
      </c>
      <c r="E6306" t="s">
        <v>464</v>
      </c>
      <c r="F6306" t="s">
        <v>87</v>
      </c>
      <c r="G6306" t="s">
        <v>88</v>
      </c>
      <c r="H6306" t="s">
        <v>89</v>
      </c>
      <c r="I6306" t="s">
        <v>124</v>
      </c>
      <c r="J6306" t="s">
        <v>91</v>
      </c>
      <c r="K6306" t="s">
        <v>125</v>
      </c>
      <c r="L6306">
        <v>0</v>
      </c>
      <c r="M6306">
        <v>100</v>
      </c>
      <c r="N6306">
        <v>0</v>
      </c>
      <c r="O6306">
        <v>0</v>
      </c>
      <c r="P6306">
        <v>0</v>
      </c>
      <c r="Q6306" t="s">
        <v>465</v>
      </c>
      <c r="R6306">
        <v>0</v>
      </c>
    </row>
    <row r="6307" spans="1:18" x14ac:dyDescent="0.25">
      <c r="A6307" t="s">
        <v>461</v>
      </c>
      <c r="B6307" t="s">
        <v>462</v>
      </c>
      <c r="C6307" t="s">
        <v>463</v>
      </c>
      <c r="D6307">
        <v>35</v>
      </c>
      <c r="E6307" t="s">
        <v>464</v>
      </c>
      <c r="F6307" t="s">
        <v>87</v>
      </c>
      <c r="G6307" t="s">
        <v>88</v>
      </c>
      <c r="H6307" t="s">
        <v>89</v>
      </c>
      <c r="I6307" t="s">
        <v>126</v>
      </c>
      <c r="J6307" t="s">
        <v>91</v>
      </c>
      <c r="K6307" t="s">
        <v>127</v>
      </c>
      <c r="L6307">
        <v>0</v>
      </c>
      <c r="M6307">
        <v>100</v>
      </c>
      <c r="N6307">
        <v>0</v>
      </c>
      <c r="O6307">
        <v>0</v>
      </c>
      <c r="P6307">
        <v>0</v>
      </c>
      <c r="Q6307" t="s">
        <v>465</v>
      </c>
      <c r="R6307">
        <v>0</v>
      </c>
    </row>
    <row r="6308" spans="1:18" x14ac:dyDescent="0.25">
      <c r="A6308" t="s">
        <v>466</v>
      </c>
      <c r="B6308" t="s">
        <v>467</v>
      </c>
      <c r="D6308">
        <v>21</v>
      </c>
      <c r="E6308" t="s">
        <v>422</v>
      </c>
      <c r="F6308" t="s">
        <v>87</v>
      </c>
      <c r="G6308" t="s">
        <v>88</v>
      </c>
      <c r="H6308" t="s">
        <v>89</v>
      </c>
      <c r="I6308" t="s">
        <v>182</v>
      </c>
      <c r="J6308" t="s">
        <v>91</v>
      </c>
      <c r="K6308" t="s">
        <v>183</v>
      </c>
      <c r="L6308">
        <v>0</v>
      </c>
      <c r="M6308">
        <v>0</v>
      </c>
      <c r="N6308">
        <v>0</v>
      </c>
      <c r="O6308">
        <v>0</v>
      </c>
      <c r="P6308">
        <v>0</v>
      </c>
      <c r="Q6308" t="s">
        <v>465</v>
      </c>
      <c r="R6308">
        <v>0</v>
      </c>
    </row>
    <row r="6309" spans="1:18" x14ac:dyDescent="0.25">
      <c r="A6309" t="s">
        <v>466</v>
      </c>
      <c r="B6309" t="s">
        <v>467</v>
      </c>
      <c r="D6309">
        <v>21</v>
      </c>
      <c r="E6309" t="s">
        <v>422</v>
      </c>
      <c r="F6309" t="s">
        <v>87</v>
      </c>
      <c r="G6309" t="s">
        <v>88</v>
      </c>
      <c r="H6309" t="s">
        <v>89</v>
      </c>
      <c r="I6309" t="s">
        <v>184</v>
      </c>
      <c r="J6309" t="s">
        <v>91</v>
      </c>
      <c r="K6309" t="s">
        <v>185</v>
      </c>
      <c r="L6309">
        <v>0</v>
      </c>
      <c r="M6309">
        <v>0</v>
      </c>
      <c r="N6309">
        <v>0</v>
      </c>
      <c r="O6309">
        <v>0</v>
      </c>
      <c r="P6309">
        <v>0</v>
      </c>
      <c r="Q6309" t="s">
        <v>465</v>
      </c>
      <c r="R6309">
        <v>0</v>
      </c>
    </row>
    <row r="6310" spans="1:18" x14ac:dyDescent="0.25">
      <c r="A6310" t="s">
        <v>466</v>
      </c>
      <c r="B6310" t="s">
        <v>467</v>
      </c>
      <c r="D6310">
        <v>21</v>
      </c>
      <c r="E6310" t="s">
        <v>422</v>
      </c>
      <c r="F6310" t="s">
        <v>87</v>
      </c>
      <c r="G6310" t="s">
        <v>88</v>
      </c>
      <c r="H6310" t="s">
        <v>89</v>
      </c>
      <c r="I6310" t="s">
        <v>186</v>
      </c>
      <c r="J6310" t="s">
        <v>91</v>
      </c>
      <c r="K6310" t="s">
        <v>187</v>
      </c>
      <c r="L6310">
        <v>0</v>
      </c>
      <c r="M6310">
        <v>0</v>
      </c>
      <c r="N6310">
        <v>0</v>
      </c>
      <c r="O6310">
        <v>0</v>
      </c>
      <c r="P6310">
        <v>0</v>
      </c>
      <c r="Q6310" t="s">
        <v>465</v>
      </c>
      <c r="R6310">
        <v>0</v>
      </c>
    </row>
    <row r="6311" spans="1:18" x14ac:dyDescent="0.25">
      <c r="A6311" t="s">
        <v>466</v>
      </c>
      <c r="B6311" t="s">
        <v>467</v>
      </c>
      <c r="D6311">
        <v>21</v>
      </c>
      <c r="E6311" t="s">
        <v>422</v>
      </c>
      <c r="F6311" t="s">
        <v>87</v>
      </c>
      <c r="G6311" t="s">
        <v>88</v>
      </c>
      <c r="H6311" t="s">
        <v>89</v>
      </c>
      <c r="I6311" t="s">
        <v>188</v>
      </c>
      <c r="J6311" t="s">
        <v>91</v>
      </c>
      <c r="K6311" t="s">
        <v>189</v>
      </c>
      <c r="L6311">
        <v>0</v>
      </c>
      <c r="M6311">
        <v>0</v>
      </c>
      <c r="N6311">
        <v>0</v>
      </c>
      <c r="O6311">
        <v>0</v>
      </c>
      <c r="P6311">
        <v>0</v>
      </c>
      <c r="Q6311" t="s">
        <v>465</v>
      </c>
      <c r="R6311">
        <v>0</v>
      </c>
    </row>
    <row r="6312" spans="1:18" x14ac:dyDescent="0.25">
      <c r="A6312" t="s">
        <v>466</v>
      </c>
      <c r="B6312" t="s">
        <v>467</v>
      </c>
      <c r="D6312">
        <v>21</v>
      </c>
      <c r="E6312" t="s">
        <v>422</v>
      </c>
      <c r="F6312" t="s">
        <v>87</v>
      </c>
      <c r="G6312" t="s">
        <v>88</v>
      </c>
      <c r="H6312" t="s">
        <v>89</v>
      </c>
      <c r="I6312" t="s">
        <v>190</v>
      </c>
      <c r="J6312" t="s">
        <v>91</v>
      </c>
      <c r="K6312" t="s">
        <v>191</v>
      </c>
      <c r="L6312">
        <v>0</v>
      </c>
      <c r="M6312">
        <v>0</v>
      </c>
      <c r="N6312">
        <v>0</v>
      </c>
      <c r="O6312">
        <v>0</v>
      </c>
      <c r="P6312">
        <v>0</v>
      </c>
      <c r="Q6312" t="s">
        <v>465</v>
      </c>
      <c r="R6312">
        <v>0</v>
      </c>
    </row>
    <row r="6313" spans="1:18" x14ac:dyDescent="0.25">
      <c r="A6313" t="s">
        <v>466</v>
      </c>
      <c r="B6313" t="s">
        <v>467</v>
      </c>
      <c r="D6313">
        <v>21</v>
      </c>
      <c r="E6313" t="s">
        <v>422</v>
      </c>
      <c r="F6313" t="s">
        <v>87</v>
      </c>
      <c r="G6313" t="s">
        <v>88</v>
      </c>
      <c r="H6313" t="s">
        <v>89</v>
      </c>
      <c r="I6313" t="s">
        <v>192</v>
      </c>
      <c r="J6313" t="s">
        <v>91</v>
      </c>
      <c r="K6313" t="s">
        <v>193</v>
      </c>
      <c r="L6313">
        <v>0</v>
      </c>
      <c r="M6313">
        <v>0</v>
      </c>
      <c r="N6313">
        <v>0</v>
      </c>
      <c r="O6313">
        <v>0</v>
      </c>
      <c r="P6313">
        <v>0</v>
      </c>
      <c r="Q6313" t="s">
        <v>465</v>
      </c>
      <c r="R6313">
        <v>0</v>
      </c>
    </row>
    <row r="6314" spans="1:18" x14ac:dyDescent="0.25">
      <c r="A6314" t="s">
        <v>466</v>
      </c>
      <c r="B6314" t="s">
        <v>467</v>
      </c>
      <c r="D6314">
        <v>21</v>
      </c>
      <c r="E6314" t="s">
        <v>422</v>
      </c>
      <c r="F6314" t="s">
        <v>87</v>
      </c>
      <c r="G6314" t="s">
        <v>88</v>
      </c>
      <c r="H6314" t="s">
        <v>89</v>
      </c>
      <c r="I6314" t="s">
        <v>194</v>
      </c>
      <c r="J6314" t="s">
        <v>91</v>
      </c>
      <c r="K6314" t="s">
        <v>195</v>
      </c>
      <c r="L6314">
        <v>0</v>
      </c>
      <c r="M6314">
        <v>0</v>
      </c>
      <c r="N6314">
        <v>0</v>
      </c>
      <c r="O6314">
        <v>0</v>
      </c>
      <c r="P6314">
        <v>0</v>
      </c>
      <c r="Q6314" t="s">
        <v>465</v>
      </c>
      <c r="R6314">
        <v>0</v>
      </c>
    </row>
    <row r="6315" spans="1:18" x14ac:dyDescent="0.25">
      <c r="A6315" t="s">
        <v>466</v>
      </c>
      <c r="B6315" t="s">
        <v>467</v>
      </c>
      <c r="D6315">
        <v>21</v>
      </c>
      <c r="E6315" t="s">
        <v>422</v>
      </c>
      <c r="F6315" t="s">
        <v>87</v>
      </c>
      <c r="G6315" t="s">
        <v>88</v>
      </c>
      <c r="H6315" t="s">
        <v>89</v>
      </c>
      <c r="I6315" t="s">
        <v>196</v>
      </c>
      <c r="J6315" t="s">
        <v>91</v>
      </c>
      <c r="K6315" t="s">
        <v>197</v>
      </c>
      <c r="L6315">
        <v>0</v>
      </c>
      <c r="M6315">
        <v>0</v>
      </c>
      <c r="N6315">
        <v>0</v>
      </c>
      <c r="O6315">
        <v>0</v>
      </c>
      <c r="P6315">
        <v>0</v>
      </c>
      <c r="Q6315" t="s">
        <v>465</v>
      </c>
      <c r="R6315">
        <v>0</v>
      </c>
    </row>
    <row r="6316" spans="1:18" x14ac:dyDescent="0.25">
      <c r="A6316" t="s">
        <v>466</v>
      </c>
      <c r="B6316" t="s">
        <v>467</v>
      </c>
      <c r="D6316">
        <v>21</v>
      </c>
      <c r="E6316" t="s">
        <v>422</v>
      </c>
      <c r="F6316" t="s">
        <v>87</v>
      </c>
      <c r="G6316" t="s">
        <v>88</v>
      </c>
      <c r="H6316" t="s">
        <v>89</v>
      </c>
      <c r="I6316" t="s">
        <v>198</v>
      </c>
      <c r="J6316" t="s">
        <v>91</v>
      </c>
      <c r="K6316" t="s">
        <v>199</v>
      </c>
      <c r="L6316">
        <v>0</v>
      </c>
      <c r="M6316">
        <v>0</v>
      </c>
      <c r="N6316">
        <v>0</v>
      </c>
      <c r="O6316">
        <v>0</v>
      </c>
      <c r="P6316">
        <v>0</v>
      </c>
      <c r="Q6316" t="s">
        <v>465</v>
      </c>
      <c r="R6316">
        <v>0</v>
      </c>
    </row>
    <row r="6317" spans="1:18" x14ac:dyDescent="0.25">
      <c r="A6317" t="s">
        <v>466</v>
      </c>
      <c r="B6317" t="s">
        <v>467</v>
      </c>
      <c r="D6317">
        <v>21</v>
      </c>
      <c r="E6317" t="s">
        <v>422</v>
      </c>
      <c r="F6317" t="s">
        <v>87</v>
      </c>
      <c r="G6317" t="s">
        <v>88</v>
      </c>
      <c r="H6317" t="s">
        <v>89</v>
      </c>
      <c r="I6317" t="s">
        <v>200</v>
      </c>
      <c r="J6317" t="s">
        <v>91</v>
      </c>
      <c r="K6317" t="s">
        <v>201</v>
      </c>
      <c r="L6317">
        <v>0</v>
      </c>
      <c r="M6317">
        <v>0</v>
      </c>
      <c r="N6317">
        <v>0</v>
      </c>
      <c r="O6317">
        <v>0</v>
      </c>
      <c r="P6317">
        <v>0</v>
      </c>
      <c r="Q6317" t="s">
        <v>465</v>
      </c>
      <c r="R6317">
        <v>0</v>
      </c>
    </row>
    <row r="6318" spans="1:18" x14ac:dyDescent="0.25">
      <c r="A6318" t="s">
        <v>466</v>
      </c>
      <c r="B6318" t="s">
        <v>467</v>
      </c>
      <c r="D6318">
        <v>21</v>
      </c>
      <c r="E6318" t="s">
        <v>422</v>
      </c>
      <c r="F6318" t="s">
        <v>87</v>
      </c>
      <c r="G6318" t="s">
        <v>88</v>
      </c>
      <c r="H6318" t="s">
        <v>89</v>
      </c>
      <c r="I6318" t="s">
        <v>202</v>
      </c>
      <c r="J6318" t="s">
        <v>91</v>
      </c>
      <c r="K6318" t="s">
        <v>203</v>
      </c>
      <c r="L6318">
        <v>0</v>
      </c>
      <c r="M6318">
        <v>0</v>
      </c>
      <c r="N6318">
        <v>0</v>
      </c>
      <c r="O6318">
        <v>0</v>
      </c>
      <c r="P6318">
        <v>0</v>
      </c>
      <c r="Q6318" t="s">
        <v>465</v>
      </c>
      <c r="R6318">
        <v>0</v>
      </c>
    </row>
    <row r="6319" spans="1:18" x14ac:dyDescent="0.25">
      <c r="A6319" t="s">
        <v>466</v>
      </c>
      <c r="B6319" t="s">
        <v>467</v>
      </c>
      <c r="D6319">
        <v>21</v>
      </c>
      <c r="E6319" t="s">
        <v>422</v>
      </c>
      <c r="F6319" t="s">
        <v>87</v>
      </c>
      <c r="G6319" t="s">
        <v>88</v>
      </c>
      <c r="H6319" t="s">
        <v>89</v>
      </c>
      <c r="I6319" t="s">
        <v>204</v>
      </c>
      <c r="J6319" t="s">
        <v>91</v>
      </c>
      <c r="K6319" t="s">
        <v>205</v>
      </c>
      <c r="L6319">
        <v>0</v>
      </c>
      <c r="M6319">
        <v>0</v>
      </c>
      <c r="N6319">
        <v>0</v>
      </c>
      <c r="O6319">
        <v>0</v>
      </c>
      <c r="P6319">
        <v>0</v>
      </c>
      <c r="Q6319" t="s">
        <v>465</v>
      </c>
      <c r="R6319">
        <v>0</v>
      </c>
    </row>
    <row r="6320" spans="1:18" x14ac:dyDescent="0.25">
      <c r="A6320" t="s">
        <v>466</v>
      </c>
      <c r="B6320" t="s">
        <v>467</v>
      </c>
      <c r="D6320">
        <v>21</v>
      </c>
      <c r="E6320" t="s">
        <v>422</v>
      </c>
      <c r="F6320" t="s">
        <v>87</v>
      </c>
      <c r="G6320" t="s">
        <v>88</v>
      </c>
      <c r="H6320" t="s">
        <v>89</v>
      </c>
      <c r="I6320" t="s">
        <v>206</v>
      </c>
      <c r="J6320" t="s">
        <v>91</v>
      </c>
      <c r="K6320" t="s">
        <v>207</v>
      </c>
      <c r="L6320">
        <v>0</v>
      </c>
      <c r="M6320">
        <v>0</v>
      </c>
      <c r="N6320">
        <v>0</v>
      </c>
      <c r="O6320">
        <v>0</v>
      </c>
      <c r="P6320">
        <v>0</v>
      </c>
      <c r="Q6320" t="s">
        <v>465</v>
      </c>
      <c r="R6320">
        <v>0</v>
      </c>
    </row>
    <row r="6321" spans="1:18" x14ac:dyDescent="0.25">
      <c r="A6321" t="s">
        <v>466</v>
      </c>
      <c r="B6321" t="s">
        <v>467</v>
      </c>
      <c r="D6321">
        <v>21</v>
      </c>
      <c r="E6321" t="s">
        <v>422</v>
      </c>
      <c r="F6321" t="s">
        <v>87</v>
      </c>
      <c r="G6321" t="s">
        <v>88</v>
      </c>
      <c r="H6321" t="s">
        <v>89</v>
      </c>
      <c r="I6321" t="s">
        <v>208</v>
      </c>
      <c r="J6321" t="s">
        <v>91</v>
      </c>
      <c r="K6321" t="s">
        <v>209</v>
      </c>
      <c r="L6321">
        <v>0</v>
      </c>
      <c r="M6321">
        <v>0</v>
      </c>
      <c r="N6321">
        <v>0</v>
      </c>
      <c r="O6321">
        <v>0</v>
      </c>
      <c r="P6321">
        <v>0</v>
      </c>
      <c r="Q6321" t="s">
        <v>465</v>
      </c>
      <c r="R6321">
        <v>0</v>
      </c>
    </row>
    <row r="6322" spans="1:18" x14ac:dyDescent="0.25">
      <c r="A6322" t="s">
        <v>466</v>
      </c>
      <c r="B6322" t="s">
        <v>467</v>
      </c>
      <c r="D6322">
        <v>21</v>
      </c>
      <c r="E6322" t="s">
        <v>422</v>
      </c>
      <c r="F6322" t="s">
        <v>87</v>
      </c>
      <c r="G6322" t="s">
        <v>88</v>
      </c>
      <c r="H6322" t="s">
        <v>89</v>
      </c>
      <c r="I6322" t="s">
        <v>210</v>
      </c>
      <c r="J6322" t="s">
        <v>91</v>
      </c>
      <c r="K6322" t="s">
        <v>211</v>
      </c>
      <c r="L6322">
        <v>0</v>
      </c>
      <c r="M6322">
        <v>0</v>
      </c>
      <c r="N6322">
        <v>0</v>
      </c>
      <c r="O6322">
        <v>0</v>
      </c>
      <c r="P6322">
        <v>0</v>
      </c>
      <c r="Q6322" t="s">
        <v>465</v>
      </c>
      <c r="R6322">
        <v>0</v>
      </c>
    </row>
    <row r="6323" spans="1:18" x14ac:dyDescent="0.25">
      <c r="A6323" t="s">
        <v>466</v>
      </c>
      <c r="B6323" t="s">
        <v>467</v>
      </c>
      <c r="D6323">
        <v>21</v>
      </c>
      <c r="E6323" t="s">
        <v>422</v>
      </c>
      <c r="F6323" t="s">
        <v>87</v>
      </c>
      <c r="G6323" t="s">
        <v>88</v>
      </c>
      <c r="H6323" t="s">
        <v>89</v>
      </c>
      <c r="I6323" t="s">
        <v>212</v>
      </c>
      <c r="J6323" t="s">
        <v>91</v>
      </c>
      <c r="K6323" t="s">
        <v>213</v>
      </c>
      <c r="L6323">
        <v>0</v>
      </c>
      <c r="M6323">
        <v>0</v>
      </c>
      <c r="N6323">
        <v>0</v>
      </c>
      <c r="O6323">
        <v>0</v>
      </c>
      <c r="P6323">
        <v>0</v>
      </c>
      <c r="Q6323" t="s">
        <v>465</v>
      </c>
      <c r="R6323">
        <v>0</v>
      </c>
    </row>
    <row r="6324" spans="1:18" x14ac:dyDescent="0.25">
      <c r="A6324" t="s">
        <v>466</v>
      </c>
      <c r="B6324" t="s">
        <v>467</v>
      </c>
      <c r="D6324">
        <v>21</v>
      </c>
      <c r="E6324" t="s">
        <v>422</v>
      </c>
      <c r="F6324" t="s">
        <v>87</v>
      </c>
      <c r="G6324" t="s">
        <v>88</v>
      </c>
      <c r="H6324" t="s">
        <v>89</v>
      </c>
      <c r="I6324" t="s">
        <v>214</v>
      </c>
      <c r="J6324" t="s">
        <v>91</v>
      </c>
      <c r="K6324" t="s">
        <v>215</v>
      </c>
      <c r="L6324">
        <v>0</v>
      </c>
      <c r="M6324">
        <v>0</v>
      </c>
      <c r="N6324">
        <v>0</v>
      </c>
      <c r="O6324">
        <v>0</v>
      </c>
      <c r="P6324">
        <v>0</v>
      </c>
      <c r="Q6324" t="s">
        <v>465</v>
      </c>
      <c r="R6324">
        <v>0</v>
      </c>
    </row>
    <row r="6325" spans="1:18" x14ac:dyDescent="0.25">
      <c r="A6325" t="s">
        <v>466</v>
      </c>
      <c r="B6325" t="s">
        <v>467</v>
      </c>
      <c r="D6325">
        <v>21</v>
      </c>
      <c r="E6325" t="s">
        <v>422</v>
      </c>
      <c r="F6325" t="s">
        <v>87</v>
      </c>
      <c r="G6325" t="s">
        <v>88</v>
      </c>
      <c r="H6325" t="s">
        <v>89</v>
      </c>
      <c r="I6325" t="s">
        <v>216</v>
      </c>
      <c r="J6325" t="s">
        <v>91</v>
      </c>
      <c r="K6325" t="s">
        <v>217</v>
      </c>
      <c r="L6325">
        <v>0</v>
      </c>
      <c r="M6325">
        <v>0</v>
      </c>
      <c r="N6325">
        <v>0</v>
      </c>
      <c r="O6325">
        <v>0</v>
      </c>
      <c r="P6325">
        <v>0</v>
      </c>
      <c r="Q6325" t="s">
        <v>465</v>
      </c>
      <c r="R6325">
        <v>0</v>
      </c>
    </row>
    <row r="6326" spans="1:18" x14ac:dyDescent="0.25">
      <c r="A6326" t="s">
        <v>466</v>
      </c>
      <c r="B6326" t="s">
        <v>467</v>
      </c>
      <c r="D6326">
        <v>21</v>
      </c>
      <c r="E6326" t="s">
        <v>422</v>
      </c>
      <c r="F6326" t="s">
        <v>87</v>
      </c>
      <c r="G6326" t="s">
        <v>88</v>
      </c>
      <c r="H6326" t="s">
        <v>89</v>
      </c>
      <c r="I6326" t="s">
        <v>218</v>
      </c>
      <c r="J6326" t="s">
        <v>91</v>
      </c>
      <c r="K6326" t="s">
        <v>219</v>
      </c>
      <c r="L6326">
        <v>0</v>
      </c>
      <c r="M6326">
        <v>0</v>
      </c>
      <c r="N6326">
        <v>0</v>
      </c>
      <c r="O6326">
        <v>0</v>
      </c>
      <c r="P6326">
        <v>0</v>
      </c>
      <c r="Q6326" t="s">
        <v>465</v>
      </c>
      <c r="R6326">
        <v>0</v>
      </c>
    </row>
    <row r="6327" spans="1:18" x14ac:dyDescent="0.25">
      <c r="A6327" t="s">
        <v>466</v>
      </c>
      <c r="B6327" t="s">
        <v>467</v>
      </c>
      <c r="D6327">
        <v>21</v>
      </c>
      <c r="E6327" t="s">
        <v>422</v>
      </c>
      <c r="F6327" t="s">
        <v>87</v>
      </c>
      <c r="G6327" t="s">
        <v>88</v>
      </c>
      <c r="H6327" t="s">
        <v>89</v>
      </c>
      <c r="I6327" t="s">
        <v>220</v>
      </c>
      <c r="J6327" t="s">
        <v>91</v>
      </c>
      <c r="K6327" t="s">
        <v>221</v>
      </c>
      <c r="L6327">
        <v>0</v>
      </c>
      <c r="M6327">
        <v>0</v>
      </c>
      <c r="N6327">
        <v>0</v>
      </c>
      <c r="O6327">
        <v>0</v>
      </c>
      <c r="P6327">
        <v>0</v>
      </c>
      <c r="Q6327" t="s">
        <v>465</v>
      </c>
      <c r="R6327">
        <v>0</v>
      </c>
    </row>
    <row r="6328" spans="1:18" x14ac:dyDescent="0.25">
      <c r="A6328" t="s">
        <v>466</v>
      </c>
      <c r="B6328" t="s">
        <v>467</v>
      </c>
      <c r="D6328">
        <v>21</v>
      </c>
      <c r="E6328" t="s">
        <v>422</v>
      </c>
      <c r="F6328" t="s">
        <v>87</v>
      </c>
      <c r="G6328" t="s">
        <v>88</v>
      </c>
      <c r="H6328" t="s">
        <v>89</v>
      </c>
      <c r="I6328" t="s">
        <v>222</v>
      </c>
      <c r="J6328" t="s">
        <v>91</v>
      </c>
      <c r="K6328" t="s">
        <v>223</v>
      </c>
      <c r="L6328">
        <v>0</v>
      </c>
      <c r="M6328">
        <v>0</v>
      </c>
      <c r="N6328">
        <v>0</v>
      </c>
      <c r="O6328">
        <v>0</v>
      </c>
      <c r="P6328">
        <v>0</v>
      </c>
      <c r="Q6328" t="s">
        <v>465</v>
      </c>
      <c r="R6328">
        <v>0</v>
      </c>
    </row>
    <row r="6329" spans="1:18" x14ac:dyDescent="0.25">
      <c r="A6329" t="s">
        <v>466</v>
      </c>
      <c r="B6329" t="s">
        <v>467</v>
      </c>
      <c r="D6329">
        <v>21</v>
      </c>
      <c r="E6329" t="s">
        <v>422</v>
      </c>
      <c r="F6329" t="s">
        <v>87</v>
      </c>
      <c r="G6329" t="s">
        <v>88</v>
      </c>
      <c r="H6329" t="s">
        <v>89</v>
      </c>
      <c r="I6329" t="s">
        <v>224</v>
      </c>
      <c r="J6329" t="s">
        <v>91</v>
      </c>
      <c r="K6329" t="s">
        <v>225</v>
      </c>
      <c r="L6329">
        <v>0</v>
      </c>
      <c r="M6329">
        <v>0</v>
      </c>
      <c r="N6329">
        <v>0</v>
      </c>
      <c r="O6329">
        <v>0</v>
      </c>
      <c r="P6329">
        <v>0</v>
      </c>
      <c r="Q6329" t="s">
        <v>465</v>
      </c>
      <c r="R6329">
        <v>0</v>
      </c>
    </row>
    <row r="6330" spans="1:18" x14ac:dyDescent="0.25">
      <c r="A6330" t="s">
        <v>466</v>
      </c>
      <c r="B6330" t="s">
        <v>467</v>
      </c>
      <c r="D6330">
        <v>21</v>
      </c>
      <c r="E6330" t="s">
        <v>422</v>
      </c>
      <c r="F6330" t="s">
        <v>87</v>
      </c>
      <c r="G6330" t="s">
        <v>88</v>
      </c>
      <c r="H6330" t="s">
        <v>89</v>
      </c>
      <c r="I6330" t="s">
        <v>226</v>
      </c>
      <c r="J6330" t="s">
        <v>91</v>
      </c>
      <c r="K6330" t="s">
        <v>227</v>
      </c>
      <c r="L6330">
        <v>0</v>
      </c>
      <c r="M6330">
        <v>0</v>
      </c>
      <c r="N6330">
        <v>0</v>
      </c>
      <c r="O6330">
        <v>0</v>
      </c>
      <c r="P6330">
        <v>0</v>
      </c>
      <c r="Q6330" t="s">
        <v>465</v>
      </c>
      <c r="R6330">
        <v>0</v>
      </c>
    </row>
    <row r="6331" spans="1:18" x14ac:dyDescent="0.25">
      <c r="A6331" t="s">
        <v>466</v>
      </c>
      <c r="B6331" t="s">
        <v>467</v>
      </c>
      <c r="D6331">
        <v>21</v>
      </c>
      <c r="E6331" t="s">
        <v>422</v>
      </c>
      <c r="F6331" t="s">
        <v>87</v>
      </c>
      <c r="G6331" t="s">
        <v>88</v>
      </c>
      <c r="H6331" t="s">
        <v>89</v>
      </c>
      <c r="I6331" t="s">
        <v>228</v>
      </c>
      <c r="J6331" t="s">
        <v>91</v>
      </c>
      <c r="K6331" t="s">
        <v>229</v>
      </c>
      <c r="L6331">
        <v>0</v>
      </c>
      <c r="M6331">
        <v>0</v>
      </c>
      <c r="N6331">
        <v>0</v>
      </c>
      <c r="O6331">
        <v>0</v>
      </c>
      <c r="P6331">
        <v>0</v>
      </c>
      <c r="Q6331" t="s">
        <v>465</v>
      </c>
      <c r="R6331">
        <v>0</v>
      </c>
    </row>
    <row r="6332" spans="1:18" x14ac:dyDescent="0.25">
      <c r="A6332" t="s">
        <v>466</v>
      </c>
      <c r="B6332" t="s">
        <v>467</v>
      </c>
      <c r="D6332">
        <v>21</v>
      </c>
      <c r="E6332" t="s">
        <v>422</v>
      </c>
      <c r="F6332" t="s">
        <v>87</v>
      </c>
      <c r="G6332" t="s">
        <v>88</v>
      </c>
      <c r="H6332" t="s">
        <v>89</v>
      </c>
      <c r="I6332" t="s">
        <v>230</v>
      </c>
      <c r="J6332" t="s">
        <v>91</v>
      </c>
      <c r="K6332" t="s">
        <v>231</v>
      </c>
      <c r="L6332">
        <v>0</v>
      </c>
      <c r="M6332">
        <v>0</v>
      </c>
      <c r="N6332">
        <v>0</v>
      </c>
      <c r="O6332">
        <v>0</v>
      </c>
      <c r="P6332">
        <v>0</v>
      </c>
      <c r="Q6332" t="s">
        <v>465</v>
      </c>
      <c r="R6332">
        <v>0</v>
      </c>
    </row>
    <row r="6333" spans="1:18" x14ac:dyDescent="0.25">
      <c r="A6333" t="s">
        <v>466</v>
      </c>
      <c r="B6333" t="s">
        <v>467</v>
      </c>
      <c r="D6333">
        <v>21</v>
      </c>
      <c r="E6333" t="s">
        <v>422</v>
      </c>
      <c r="F6333" t="s">
        <v>87</v>
      </c>
      <c r="G6333" t="s">
        <v>88</v>
      </c>
      <c r="H6333" t="s">
        <v>89</v>
      </c>
      <c r="I6333" t="s">
        <v>232</v>
      </c>
      <c r="J6333" t="s">
        <v>91</v>
      </c>
      <c r="K6333" t="s">
        <v>233</v>
      </c>
      <c r="L6333">
        <v>0</v>
      </c>
      <c r="M6333">
        <v>0</v>
      </c>
      <c r="N6333">
        <v>0</v>
      </c>
      <c r="O6333">
        <v>0</v>
      </c>
      <c r="P6333">
        <v>0</v>
      </c>
      <c r="Q6333" t="s">
        <v>465</v>
      </c>
      <c r="R6333">
        <v>0</v>
      </c>
    </row>
    <row r="6334" spans="1:18" x14ac:dyDescent="0.25">
      <c r="A6334" t="s">
        <v>466</v>
      </c>
      <c r="B6334" t="s">
        <v>467</v>
      </c>
      <c r="D6334">
        <v>21</v>
      </c>
      <c r="E6334" t="s">
        <v>422</v>
      </c>
      <c r="F6334" t="s">
        <v>87</v>
      </c>
      <c r="G6334" t="s">
        <v>88</v>
      </c>
      <c r="H6334" t="s">
        <v>89</v>
      </c>
      <c r="I6334" t="s">
        <v>234</v>
      </c>
      <c r="J6334" t="s">
        <v>91</v>
      </c>
      <c r="K6334" t="s">
        <v>235</v>
      </c>
      <c r="L6334">
        <v>0</v>
      </c>
      <c r="M6334">
        <v>0</v>
      </c>
      <c r="N6334">
        <v>0</v>
      </c>
      <c r="O6334">
        <v>0</v>
      </c>
      <c r="P6334">
        <v>0</v>
      </c>
      <c r="Q6334" t="s">
        <v>465</v>
      </c>
      <c r="R6334">
        <v>0</v>
      </c>
    </row>
    <row r="6335" spans="1:18" x14ac:dyDescent="0.25">
      <c r="A6335" t="s">
        <v>466</v>
      </c>
      <c r="B6335" t="s">
        <v>467</v>
      </c>
      <c r="D6335">
        <v>21</v>
      </c>
      <c r="E6335" t="s">
        <v>422</v>
      </c>
      <c r="F6335" t="s">
        <v>87</v>
      </c>
      <c r="G6335" t="s">
        <v>88</v>
      </c>
      <c r="H6335" t="s">
        <v>89</v>
      </c>
      <c r="I6335" t="s">
        <v>236</v>
      </c>
      <c r="J6335" t="s">
        <v>91</v>
      </c>
      <c r="K6335" t="s">
        <v>237</v>
      </c>
      <c r="L6335">
        <v>0</v>
      </c>
      <c r="M6335">
        <v>0</v>
      </c>
      <c r="N6335">
        <v>0</v>
      </c>
      <c r="O6335">
        <v>0</v>
      </c>
      <c r="P6335">
        <v>0</v>
      </c>
      <c r="Q6335" t="s">
        <v>465</v>
      </c>
      <c r="R6335">
        <v>0</v>
      </c>
    </row>
    <row r="6336" spans="1:18" x14ac:dyDescent="0.25">
      <c r="A6336" t="s">
        <v>466</v>
      </c>
      <c r="B6336" t="s">
        <v>467</v>
      </c>
      <c r="D6336">
        <v>21</v>
      </c>
      <c r="E6336" t="s">
        <v>422</v>
      </c>
      <c r="F6336" t="s">
        <v>87</v>
      </c>
      <c r="G6336" t="s">
        <v>88</v>
      </c>
      <c r="H6336" t="s">
        <v>89</v>
      </c>
      <c r="I6336" t="s">
        <v>130</v>
      </c>
      <c r="J6336" t="s">
        <v>91</v>
      </c>
      <c r="K6336" t="s">
        <v>131</v>
      </c>
      <c r="L6336">
        <v>0</v>
      </c>
      <c r="M6336">
        <v>0</v>
      </c>
      <c r="N6336">
        <v>0</v>
      </c>
      <c r="O6336">
        <v>0</v>
      </c>
      <c r="P6336">
        <v>0</v>
      </c>
      <c r="Q6336" t="s">
        <v>465</v>
      </c>
      <c r="R6336">
        <v>0</v>
      </c>
    </row>
    <row r="6337" spans="1:18" x14ac:dyDescent="0.25">
      <c r="A6337" t="s">
        <v>466</v>
      </c>
      <c r="B6337" t="s">
        <v>467</v>
      </c>
      <c r="D6337">
        <v>21</v>
      </c>
      <c r="E6337" t="s">
        <v>422</v>
      </c>
      <c r="F6337" t="s">
        <v>87</v>
      </c>
      <c r="G6337" t="s">
        <v>88</v>
      </c>
      <c r="H6337" t="s">
        <v>89</v>
      </c>
      <c r="I6337" t="s">
        <v>132</v>
      </c>
      <c r="J6337" t="s">
        <v>91</v>
      </c>
      <c r="K6337" t="s">
        <v>133</v>
      </c>
      <c r="L6337">
        <v>0</v>
      </c>
      <c r="M6337">
        <v>0</v>
      </c>
      <c r="N6337">
        <v>0</v>
      </c>
      <c r="O6337">
        <v>0</v>
      </c>
      <c r="P6337">
        <v>0</v>
      </c>
      <c r="Q6337" t="s">
        <v>465</v>
      </c>
      <c r="R6337">
        <v>0</v>
      </c>
    </row>
    <row r="6338" spans="1:18" x14ac:dyDescent="0.25">
      <c r="A6338" t="s">
        <v>466</v>
      </c>
      <c r="B6338" t="s">
        <v>467</v>
      </c>
      <c r="D6338">
        <v>21</v>
      </c>
      <c r="E6338" t="s">
        <v>422</v>
      </c>
      <c r="F6338" t="s">
        <v>87</v>
      </c>
      <c r="G6338" t="s">
        <v>88</v>
      </c>
      <c r="H6338" t="s">
        <v>89</v>
      </c>
      <c r="I6338" t="s">
        <v>134</v>
      </c>
      <c r="J6338" t="s">
        <v>91</v>
      </c>
      <c r="K6338" t="s">
        <v>135</v>
      </c>
      <c r="L6338">
        <v>0</v>
      </c>
      <c r="M6338">
        <v>0</v>
      </c>
      <c r="N6338">
        <v>0</v>
      </c>
      <c r="O6338">
        <v>0</v>
      </c>
      <c r="P6338">
        <v>0</v>
      </c>
      <c r="Q6338" t="s">
        <v>465</v>
      </c>
      <c r="R6338">
        <v>0</v>
      </c>
    </row>
    <row r="6339" spans="1:18" x14ac:dyDescent="0.25">
      <c r="A6339" t="s">
        <v>466</v>
      </c>
      <c r="B6339" t="s">
        <v>467</v>
      </c>
      <c r="D6339">
        <v>21</v>
      </c>
      <c r="E6339" t="s">
        <v>422</v>
      </c>
      <c r="F6339" t="s">
        <v>87</v>
      </c>
      <c r="G6339" t="s">
        <v>88</v>
      </c>
      <c r="H6339" t="s">
        <v>89</v>
      </c>
      <c r="I6339" t="s">
        <v>136</v>
      </c>
      <c r="J6339" t="s">
        <v>91</v>
      </c>
      <c r="K6339" t="s">
        <v>137</v>
      </c>
      <c r="L6339">
        <v>0</v>
      </c>
      <c r="M6339">
        <v>0</v>
      </c>
      <c r="N6339">
        <v>0</v>
      </c>
      <c r="O6339">
        <v>0</v>
      </c>
      <c r="P6339">
        <v>0</v>
      </c>
      <c r="Q6339" t="s">
        <v>465</v>
      </c>
      <c r="R6339">
        <v>0</v>
      </c>
    </row>
    <row r="6340" spans="1:18" x14ac:dyDescent="0.25">
      <c r="A6340" t="s">
        <v>466</v>
      </c>
      <c r="B6340" t="s">
        <v>467</v>
      </c>
      <c r="D6340">
        <v>21</v>
      </c>
      <c r="E6340" t="s">
        <v>422</v>
      </c>
      <c r="F6340" t="s">
        <v>87</v>
      </c>
      <c r="G6340" t="s">
        <v>88</v>
      </c>
      <c r="H6340" t="s">
        <v>89</v>
      </c>
      <c r="I6340" t="s">
        <v>138</v>
      </c>
      <c r="J6340" t="s">
        <v>91</v>
      </c>
      <c r="K6340" t="s">
        <v>139</v>
      </c>
      <c r="L6340">
        <v>0</v>
      </c>
      <c r="M6340">
        <v>0</v>
      </c>
      <c r="N6340">
        <v>0</v>
      </c>
      <c r="O6340">
        <v>0</v>
      </c>
      <c r="P6340">
        <v>0</v>
      </c>
      <c r="Q6340" t="s">
        <v>465</v>
      </c>
      <c r="R6340">
        <v>0</v>
      </c>
    </row>
    <row r="6341" spans="1:18" x14ac:dyDescent="0.25">
      <c r="A6341" t="s">
        <v>466</v>
      </c>
      <c r="B6341" t="s">
        <v>467</v>
      </c>
      <c r="D6341">
        <v>21</v>
      </c>
      <c r="E6341" t="s">
        <v>422</v>
      </c>
      <c r="F6341" t="s">
        <v>87</v>
      </c>
      <c r="G6341" t="s">
        <v>88</v>
      </c>
      <c r="H6341" t="s">
        <v>89</v>
      </c>
      <c r="I6341" t="s">
        <v>140</v>
      </c>
      <c r="J6341" t="s">
        <v>91</v>
      </c>
      <c r="K6341" t="s">
        <v>141</v>
      </c>
      <c r="L6341">
        <v>0</v>
      </c>
      <c r="M6341">
        <v>0</v>
      </c>
      <c r="N6341">
        <v>0</v>
      </c>
      <c r="O6341">
        <v>0</v>
      </c>
      <c r="P6341">
        <v>0</v>
      </c>
      <c r="Q6341" t="s">
        <v>465</v>
      </c>
      <c r="R6341">
        <v>0</v>
      </c>
    </row>
    <row r="6342" spans="1:18" x14ac:dyDescent="0.25">
      <c r="A6342" t="s">
        <v>466</v>
      </c>
      <c r="B6342" t="s">
        <v>467</v>
      </c>
      <c r="D6342">
        <v>21</v>
      </c>
      <c r="E6342" t="s">
        <v>422</v>
      </c>
      <c r="F6342" t="s">
        <v>87</v>
      </c>
      <c r="G6342" t="s">
        <v>88</v>
      </c>
      <c r="H6342" t="s">
        <v>89</v>
      </c>
      <c r="I6342" t="s">
        <v>142</v>
      </c>
      <c r="J6342" t="s">
        <v>91</v>
      </c>
      <c r="K6342" t="s">
        <v>143</v>
      </c>
      <c r="L6342">
        <v>0</v>
      </c>
      <c r="M6342">
        <v>0</v>
      </c>
      <c r="N6342">
        <v>0</v>
      </c>
      <c r="O6342">
        <v>0</v>
      </c>
      <c r="P6342">
        <v>0</v>
      </c>
      <c r="Q6342" t="s">
        <v>465</v>
      </c>
      <c r="R6342">
        <v>0</v>
      </c>
    </row>
    <row r="6343" spans="1:18" x14ac:dyDescent="0.25">
      <c r="A6343" t="s">
        <v>466</v>
      </c>
      <c r="B6343" t="s">
        <v>467</v>
      </c>
      <c r="D6343">
        <v>21</v>
      </c>
      <c r="E6343" t="s">
        <v>422</v>
      </c>
      <c r="F6343" t="s">
        <v>87</v>
      </c>
      <c r="G6343" t="s">
        <v>88</v>
      </c>
      <c r="H6343" t="s">
        <v>89</v>
      </c>
      <c r="I6343" t="s">
        <v>144</v>
      </c>
      <c r="J6343" t="s">
        <v>91</v>
      </c>
      <c r="K6343" t="s">
        <v>145</v>
      </c>
      <c r="L6343">
        <v>0</v>
      </c>
      <c r="M6343">
        <v>0</v>
      </c>
      <c r="N6343">
        <v>0</v>
      </c>
      <c r="O6343">
        <v>0</v>
      </c>
      <c r="P6343">
        <v>0</v>
      </c>
      <c r="Q6343" t="s">
        <v>465</v>
      </c>
      <c r="R6343">
        <v>0</v>
      </c>
    </row>
    <row r="6344" spans="1:18" x14ac:dyDescent="0.25">
      <c r="A6344" t="s">
        <v>466</v>
      </c>
      <c r="B6344" t="s">
        <v>467</v>
      </c>
      <c r="D6344">
        <v>21</v>
      </c>
      <c r="E6344" t="s">
        <v>422</v>
      </c>
      <c r="F6344" t="s">
        <v>87</v>
      </c>
      <c r="G6344" t="s">
        <v>88</v>
      </c>
      <c r="H6344" t="s">
        <v>89</v>
      </c>
      <c r="I6344" t="s">
        <v>146</v>
      </c>
      <c r="J6344" t="s">
        <v>91</v>
      </c>
      <c r="K6344" t="s">
        <v>147</v>
      </c>
      <c r="L6344">
        <v>0</v>
      </c>
      <c r="M6344">
        <v>0</v>
      </c>
      <c r="N6344">
        <v>0</v>
      </c>
      <c r="O6344">
        <v>0</v>
      </c>
      <c r="P6344">
        <v>0</v>
      </c>
      <c r="Q6344" t="s">
        <v>465</v>
      </c>
      <c r="R6344">
        <v>0</v>
      </c>
    </row>
    <row r="6345" spans="1:18" x14ac:dyDescent="0.25">
      <c r="A6345" t="s">
        <v>466</v>
      </c>
      <c r="B6345" t="s">
        <v>467</v>
      </c>
      <c r="D6345">
        <v>21</v>
      </c>
      <c r="E6345" t="s">
        <v>422</v>
      </c>
      <c r="F6345" t="s">
        <v>87</v>
      </c>
      <c r="G6345" t="s">
        <v>88</v>
      </c>
      <c r="H6345" t="s">
        <v>89</v>
      </c>
      <c r="I6345" t="s">
        <v>148</v>
      </c>
      <c r="J6345" t="s">
        <v>91</v>
      </c>
      <c r="K6345" t="s">
        <v>149</v>
      </c>
      <c r="L6345">
        <v>0</v>
      </c>
      <c r="M6345">
        <v>0</v>
      </c>
      <c r="N6345">
        <v>0</v>
      </c>
      <c r="O6345">
        <v>0</v>
      </c>
      <c r="P6345">
        <v>0</v>
      </c>
      <c r="Q6345" t="s">
        <v>465</v>
      </c>
      <c r="R6345">
        <v>0</v>
      </c>
    </row>
    <row r="6346" spans="1:18" x14ac:dyDescent="0.25">
      <c r="A6346" t="s">
        <v>466</v>
      </c>
      <c r="B6346" t="s">
        <v>467</v>
      </c>
      <c r="D6346">
        <v>21</v>
      </c>
      <c r="E6346" t="s">
        <v>422</v>
      </c>
      <c r="F6346" t="s">
        <v>87</v>
      </c>
      <c r="G6346" t="s">
        <v>88</v>
      </c>
      <c r="H6346" t="s">
        <v>89</v>
      </c>
      <c r="I6346" t="s">
        <v>150</v>
      </c>
      <c r="J6346" t="s">
        <v>91</v>
      </c>
      <c r="K6346" t="s">
        <v>151</v>
      </c>
      <c r="L6346">
        <v>0</v>
      </c>
      <c r="M6346">
        <v>0</v>
      </c>
      <c r="N6346">
        <v>0</v>
      </c>
      <c r="O6346">
        <v>0</v>
      </c>
      <c r="P6346">
        <v>0</v>
      </c>
      <c r="Q6346" t="s">
        <v>465</v>
      </c>
      <c r="R6346">
        <v>0</v>
      </c>
    </row>
    <row r="6347" spans="1:18" x14ac:dyDescent="0.25">
      <c r="A6347" t="s">
        <v>466</v>
      </c>
      <c r="B6347" t="s">
        <v>467</v>
      </c>
      <c r="D6347">
        <v>21</v>
      </c>
      <c r="E6347" t="s">
        <v>422</v>
      </c>
      <c r="F6347" t="s">
        <v>87</v>
      </c>
      <c r="G6347" t="s">
        <v>88</v>
      </c>
      <c r="H6347" t="s">
        <v>89</v>
      </c>
      <c r="I6347" t="s">
        <v>152</v>
      </c>
      <c r="J6347" t="s">
        <v>91</v>
      </c>
      <c r="K6347" t="s">
        <v>153</v>
      </c>
      <c r="L6347">
        <v>0</v>
      </c>
      <c r="M6347">
        <v>0</v>
      </c>
      <c r="N6347">
        <v>0</v>
      </c>
      <c r="O6347">
        <v>0</v>
      </c>
      <c r="P6347">
        <v>0</v>
      </c>
      <c r="Q6347" t="s">
        <v>465</v>
      </c>
      <c r="R6347">
        <v>0</v>
      </c>
    </row>
    <row r="6348" spans="1:18" x14ac:dyDescent="0.25">
      <c r="A6348" t="s">
        <v>466</v>
      </c>
      <c r="B6348" t="s">
        <v>467</v>
      </c>
      <c r="D6348">
        <v>21</v>
      </c>
      <c r="E6348" t="s">
        <v>422</v>
      </c>
      <c r="F6348" t="s">
        <v>87</v>
      </c>
      <c r="G6348" t="s">
        <v>88</v>
      </c>
      <c r="H6348" t="s">
        <v>89</v>
      </c>
      <c r="I6348" t="s">
        <v>154</v>
      </c>
      <c r="J6348" t="s">
        <v>91</v>
      </c>
      <c r="K6348" t="s">
        <v>155</v>
      </c>
      <c r="L6348">
        <v>0</v>
      </c>
      <c r="M6348">
        <v>0</v>
      </c>
      <c r="N6348">
        <v>0</v>
      </c>
      <c r="O6348">
        <v>0</v>
      </c>
      <c r="P6348">
        <v>0</v>
      </c>
      <c r="Q6348" t="s">
        <v>465</v>
      </c>
      <c r="R6348">
        <v>0</v>
      </c>
    </row>
    <row r="6349" spans="1:18" x14ac:dyDescent="0.25">
      <c r="A6349" t="s">
        <v>466</v>
      </c>
      <c r="B6349" t="s">
        <v>467</v>
      </c>
      <c r="D6349">
        <v>21</v>
      </c>
      <c r="E6349" t="s">
        <v>422</v>
      </c>
      <c r="F6349" t="s">
        <v>87</v>
      </c>
      <c r="G6349" t="s">
        <v>88</v>
      </c>
      <c r="H6349" t="s">
        <v>89</v>
      </c>
      <c r="I6349" t="s">
        <v>156</v>
      </c>
      <c r="J6349" t="s">
        <v>91</v>
      </c>
      <c r="K6349" t="s">
        <v>157</v>
      </c>
      <c r="L6349">
        <v>0</v>
      </c>
      <c r="M6349">
        <v>0</v>
      </c>
      <c r="N6349">
        <v>0</v>
      </c>
      <c r="O6349">
        <v>0</v>
      </c>
      <c r="P6349">
        <v>0</v>
      </c>
      <c r="Q6349" t="s">
        <v>465</v>
      </c>
      <c r="R6349">
        <v>0</v>
      </c>
    </row>
    <row r="6350" spans="1:18" x14ac:dyDescent="0.25">
      <c r="A6350" t="s">
        <v>466</v>
      </c>
      <c r="B6350" t="s">
        <v>467</v>
      </c>
      <c r="D6350">
        <v>21</v>
      </c>
      <c r="E6350" t="s">
        <v>422</v>
      </c>
      <c r="F6350" t="s">
        <v>87</v>
      </c>
      <c r="G6350" t="s">
        <v>88</v>
      </c>
      <c r="H6350" t="s">
        <v>89</v>
      </c>
      <c r="I6350" t="s">
        <v>158</v>
      </c>
      <c r="J6350" t="s">
        <v>91</v>
      </c>
      <c r="K6350" t="s">
        <v>159</v>
      </c>
      <c r="L6350">
        <v>0</v>
      </c>
      <c r="M6350">
        <v>0</v>
      </c>
      <c r="N6350">
        <v>0</v>
      </c>
      <c r="O6350">
        <v>0</v>
      </c>
      <c r="P6350">
        <v>0</v>
      </c>
      <c r="Q6350" t="s">
        <v>465</v>
      </c>
      <c r="R6350">
        <v>0</v>
      </c>
    </row>
    <row r="6351" spans="1:18" x14ac:dyDescent="0.25">
      <c r="A6351" t="s">
        <v>466</v>
      </c>
      <c r="B6351" t="s">
        <v>467</v>
      </c>
      <c r="D6351">
        <v>21</v>
      </c>
      <c r="E6351" t="s">
        <v>422</v>
      </c>
      <c r="F6351" t="s">
        <v>87</v>
      </c>
      <c r="G6351" t="s">
        <v>88</v>
      </c>
      <c r="H6351" t="s">
        <v>89</v>
      </c>
      <c r="I6351" t="s">
        <v>160</v>
      </c>
      <c r="J6351" t="s">
        <v>91</v>
      </c>
      <c r="K6351" t="s">
        <v>161</v>
      </c>
      <c r="L6351">
        <v>0</v>
      </c>
      <c r="M6351">
        <v>0</v>
      </c>
      <c r="N6351">
        <v>0</v>
      </c>
      <c r="O6351">
        <v>0</v>
      </c>
      <c r="P6351">
        <v>0</v>
      </c>
      <c r="Q6351" t="s">
        <v>465</v>
      </c>
      <c r="R6351">
        <v>0</v>
      </c>
    </row>
    <row r="6352" spans="1:18" x14ac:dyDescent="0.25">
      <c r="A6352" t="s">
        <v>466</v>
      </c>
      <c r="B6352" t="s">
        <v>467</v>
      </c>
      <c r="D6352">
        <v>21</v>
      </c>
      <c r="E6352" t="s">
        <v>422</v>
      </c>
      <c r="F6352" t="s">
        <v>87</v>
      </c>
      <c r="G6352" t="s">
        <v>88</v>
      </c>
      <c r="H6352" t="s">
        <v>89</v>
      </c>
      <c r="I6352" t="s">
        <v>162</v>
      </c>
      <c r="J6352" t="s">
        <v>91</v>
      </c>
      <c r="K6352" t="s">
        <v>163</v>
      </c>
      <c r="L6352">
        <v>0</v>
      </c>
      <c r="M6352">
        <v>0</v>
      </c>
      <c r="N6352">
        <v>0</v>
      </c>
      <c r="O6352">
        <v>0</v>
      </c>
      <c r="P6352">
        <v>0</v>
      </c>
      <c r="Q6352" t="s">
        <v>465</v>
      </c>
      <c r="R6352">
        <v>0</v>
      </c>
    </row>
    <row r="6353" spans="1:18" x14ac:dyDescent="0.25">
      <c r="A6353" t="s">
        <v>466</v>
      </c>
      <c r="B6353" t="s">
        <v>467</v>
      </c>
      <c r="D6353">
        <v>21</v>
      </c>
      <c r="E6353" t="s">
        <v>422</v>
      </c>
      <c r="F6353" t="s">
        <v>87</v>
      </c>
      <c r="G6353" t="s">
        <v>88</v>
      </c>
      <c r="H6353" t="s">
        <v>89</v>
      </c>
      <c r="I6353" t="s">
        <v>164</v>
      </c>
      <c r="J6353" t="s">
        <v>91</v>
      </c>
      <c r="K6353" t="s">
        <v>165</v>
      </c>
      <c r="L6353">
        <v>0</v>
      </c>
      <c r="M6353">
        <v>0</v>
      </c>
      <c r="N6353">
        <v>0</v>
      </c>
      <c r="O6353">
        <v>0</v>
      </c>
      <c r="P6353">
        <v>0</v>
      </c>
      <c r="Q6353" t="s">
        <v>465</v>
      </c>
      <c r="R6353">
        <v>0</v>
      </c>
    </row>
    <row r="6354" spans="1:18" x14ac:dyDescent="0.25">
      <c r="A6354" t="s">
        <v>466</v>
      </c>
      <c r="B6354" t="s">
        <v>467</v>
      </c>
      <c r="D6354">
        <v>21</v>
      </c>
      <c r="E6354" t="s">
        <v>422</v>
      </c>
      <c r="F6354" t="s">
        <v>87</v>
      </c>
      <c r="G6354" t="s">
        <v>88</v>
      </c>
      <c r="H6354" t="s">
        <v>89</v>
      </c>
      <c r="I6354" t="s">
        <v>166</v>
      </c>
      <c r="J6354" t="s">
        <v>91</v>
      </c>
      <c r="K6354" t="s">
        <v>167</v>
      </c>
      <c r="L6354">
        <v>0</v>
      </c>
      <c r="M6354">
        <v>0</v>
      </c>
      <c r="N6354">
        <v>0</v>
      </c>
      <c r="O6354">
        <v>0</v>
      </c>
      <c r="P6354">
        <v>0</v>
      </c>
      <c r="Q6354" t="s">
        <v>465</v>
      </c>
      <c r="R6354">
        <v>0</v>
      </c>
    </row>
    <row r="6355" spans="1:18" x14ac:dyDescent="0.25">
      <c r="A6355" t="s">
        <v>466</v>
      </c>
      <c r="B6355" t="s">
        <v>467</v>
      </c>
      <c r="D6355">
        <v>21</v>
      </c>
      <c r="E6355" t="s">
        <v>422</v>
      </c>
      <c r="F6355" t="s">
        <v>87</v>
      </c>
      <c r="G6355" t="s">
        <v>88</v>
      </c>
      <c r="H6355" t="s">
        <v>89</v>
      </c>
      <c r="I6355" t="s">
        <v>168</v>
      </c>
      <c r="J6355" t="s">
        <v>91</v>
      </c>
      <c r="K6355" t="s">
        <v>169</v>
      </c>
      <c r="L6355">
        <v>0</v>
      </c>
      <c r="M6355">
        <v>0</v>
      </c>
      <c r="N6355">
        <v>0</v>
      </c>
      <c r="O6355">
        <v>0</v>
      </c>
      <c r="P6355">
        <v>0</v>
      </c>
      <c r="Q6355" t="s">
        <v>465</v>
      </c>
      <c r="R6355">
        <v>0</v>
      </c>
    </row>
    <row r="6356" spans="1:18" x14ac:dyDescent="0.25">
      <c r="A6356" t="s">
        <v>466</v>
      </c>
      <c r="B6356" t="s">
        <v>467</v>
      </c>
      <c r="D6356">
        <v>21</v>
      </c>
      <c r="E6356" t="s">
        <v>422</v>
      </c>
      <c r="F6356" t="s">
        <v>87</v>
      </c>
      <c r="G6356" t="s">
        <v>88</v>
      </c>
      <c r="H6356" t="s">
        <v>89</v>
      </c>
      <c r="I6356" t="s">
        <v>170</v>
      </c>
      <c r="J6356" t="s">
        <v>91</v>
      </c>
      <c r="K6356" t="s">
        <v>171</v>
      </c>
      <c r="L6356">
        <v>0</v>
      </c>
      <c r="M6356">
        <v>0</v>
      </c>
      <c r="N6356">
        <v>0</v>
      </c>
      <c r="O6356">
        <v>0</v>
      </c>
      <c r="P6356">
        <v>0</v>
      </c>
      <c r="Q6356" t="s">
        <v>465</v>
      </c>
      <c r="R6356">
        <v>0</v>
      </c>
    </row>
    <row r="6357" spans="1:18" x14ac:dyDescent="0.25">
      <c r="A6357" t="s">
        <v>466</v>
      </c>
      <c r="B6357" t="s">
        <v>467</v>
      </c>
      <c r="D6357">
        <v>21</v>
      </c>
      <c r="E6357" t="s">
        <v>422</v>
      </c>
      <c r="F6357" t="s">
        <v>87</v>
      </c>
      <c r="G6357" t="s">
        <v>88</v>
      </c>
      <c r="H6357" t="s">
        <v>89</v>
      </c>
      <c r="I6357" t="s">
        <v>172</v>
      </c>
      <c r="J6357" t="s">
        <v>91</v>
      </c>
      <c r="K6357" t="s">
        <v>173</v>
      </c>
      <c r="L6357">
        <v>0</v>
      </c>
      <c r="M6357">
        <v>0</v>
      </c>
      <c r="N6357">
        <v>0</v>
      </c>
      <c r="O6357">
        <v>0</v>
      </c>
      <c r="P6357">
        <v>0</v>
      </c>
      <c r="Q6357" t="s">
        <v>465</v>
      </c>
      <c r="R6357">
        <v>0</v>
      </c>
    </row>
    <row r="6358" spans="1:18" x14ac:dyDescent="0.25">
      <c r="A6358" t="s">
        <v>466</v>
      </c>
      <c r="B6358" t="s">
        <v>467</v>
      </c>
      <c r="D6358">
        <v>21</v>
      </c>
      <c r="E6358" t="s">
        <v>422</v>
      </c>
      <c r="F6358" t="s">
        <v>87</v>
      </c>
      <c r="G6358" t="s">
        <v>88</v>
      </c>
      <c r="H6358" t="s">
        <v>89</v>
      </c>
      <c r="I6358" t="s">
        <v>174</v>
      </c>
      <c r="J6358" t="s">
        <v>91</v>
      </c>
      <c r="K6358" t="s">
        <v>175</v>
      </c>
      <c r="L6358">
        <v>0</v>
      </c>
      <c r="M6358">
        <v>0</v>
      </c>
      <c r="N6358">
        <v>0</v>
      </c>
      <c r="O6358">
        <v>0</v>
      </c>
      <c r="P6358">
        <v>0</v>
      </c>
      <c r="Q6358" t="s">
        <v>465</v>
      </c>
      <c r="R6358">
        <v>0</v>
      </c>
    </row>
    <row r="6359" spans="1:18" x14ac:dyDescent="0.25">
      <c r="A6359" t="s">
        <v>466</v>
      </c>
      <c r="B6359" t="s">
        <v>467</v>
      </c>
      <c r="D6359">
        <v>21</v>
      </c>
      <c r="E6359" t="s">
        <v>422</v>
      </c>
      <c r="F6359" t="s">
        <v>87</v>
      </c>
      <c r="G6359" t="s">
        <v>88</v>
      </c>
      <c r="H6359" t="s">
        <v>89</v>
      </c>
      <c r="I6359" t="s">
        <v>176</v>
      </c>
      <c r="J6359" t="s">
        <v>91</v>
      </c>
      <c r="K6359" t="s">
        <v>177</v>
      </c>
      <c r="L6359">
        <v>0</v>
      </c>
      <c r="M6359">
        <v>0</v>
      </c>
      <c r="N6359">
        <v>0</v>
      </c>
      <c r="O6359">
        <v>0</v>
      </c>
      <c r="P6359">
        <v>0</v>
      </c>
      <c r="Q6359" t="s">
        <v>465</v>
      </c>
      <c r="R6359">
        <v>0</v>
      </c>
    </row>
    <row r="6360" spans="1:18" x14ac:dyDescent="0.25">
      <c r="A6360" t="s">
        <v>466</v>
      </c>
      <c r="B6360" t="s">
        <v>467</v>
      </c>
      <c r="D6360">
        <v>21</v>
      </c>
      <c r="E6360" t="s">
        <v>422</v>
      </c>
      <c r="F6360" t="s">
        <v>87</v>
      </c>
      <c r="G6360" t="s">
        <v>88</v>
      </c>
      <c r="H6360" t="s">
        <v>89</v>
      </c>
      <c r="I6360" t="s">
        <v>178</v>
      </c>
      <c r="J6360" t="s">
        <v>91</v>
      </c>
      <c r="K6360" t="s">
        <v>179</v>
      </c>
      <c r="L6360">
        <v>0</v>
      </c>
      <c r="M6360">
        <v>0</v>
      </c>
      <c r="N6360">
        <v>0</v>
      </c>
      <c r="O6360">
        <v>0</v>
      </c>
      <c r="P6360">
        <v>0</v>
      </c>
      <c r="Q6360" t="s">
        <v>465</v>
      </c>
      <c r="R6360">
        <v>0</v>
      </c>
    </row>
    <row r="6361" spans="1:18" x14ac:dyDescent="0.25">
      <c r="A6361" t="s">
        <v>466</v>
      </c>
      <c r="B6361" t="s">
        <v>467</v>
      </c>
      <c r="D6361">
        <v>21</v>
      </c>
      <c r="E6361" t="s">
        <v>422</v>
      </c>
      <c r="F6361" t="s">
        <v>87</v>
      </c>
      <c r="G6361" t="s">
        <v>88</v>
      </c>
      <c r="H6361" t="s">
        <v>89</v>
      </c>
      <c r="I6361" t="s">
        <v>180</v>
      </c>
      <c r="J6361" t="s">
        <v>91</v>
      </c>
      <c r="K6361" t="s">
        <v>181</v>
      </c>
      <c r="L6361">
        <v>0</v>
      </c>
      <c r="M6361">
        <v>0</v>
      </c>
      <c r="N6361">
        <v>0</v>
      </c>
      <c r="O6361">
        <v>0</v>
      </c>
      <c r="P6361">
        <v>0</v>
      </c>
      <c r="Q6361" t="s">
        <v>465</v>
      </c>
      <c r="R6361">
        <v>0</v>
      </c>
    </row>
    <row r="6362" spans="1:18" x14ac:dyDescent="0.25">
      <c r="A6362" t="s">
        <v>466</v>
      </c>
      <c r="B6362" t="s">
        <v>467</v>
      </c>
      <c r="D6362">
        <v>21</v>
      </c>
      <c r="E6362" t="s">
        <v>422</v>
      </c>
      <c r="F6362" t="s">
        <v>87</v>
      </c>
      <c r="G6362" t="s">
        <v>88</v>
      </c>
      <c r="H6362" t="s">
        <v>89</v>
      </c>
      <c r="I6362" t="s">
        <v>128</v>
      </c>
      <c r="J6362" t="s">
        <v>91</v>
      </c>
      <c r="K6362" t="s">
        <v>129</v>
      </c>
      <c r="L6362">
        <v>0</v>
      </c>
      <c r="M6362">
        <v>0</v>
      </c>
      <c r="N6362">
        <v>0</v>
      </c>
      <c r="O6362">
        <v>0</v>
      </c>
      <c r="P6362">
        <v>0</v>
      </c>
      <c r="Q6362" t="s">
        <v>465</v>
      </c>
      <c r="R6362">
        <v>0</v>
      </c>
    </row>
    <row r="6363" spans="1:18" x14ac:dyDescent="0.25">
      <c r="A6363" t="s">
        <v>466</v>
      </c>
      <c r="B6363" t="s">
        <v>467</v>
      </c>
      <c r="D6363">
        <v>21</v>
      </c>
      <c r="E6363" t="s">
        <v>422</v>
      </c>
      <c r="F6363" t="s">
        <v>87</v>
      </c>
      <c r="G6363" t="s">
        <v>88</v>
      </c>
      <c r="H6363" t="s">
        <v>89</v>
      </c>
      <c r="I6363" t="s">
        <v>90</v>
      </c>
      <c r="J6363" t="s">
        <v>91</v>
      </c>
      <c r="K6363" t="s">
        <v>92</v>
      </c>
      <c r="L6363">
        <v>0</v>
      </c>
      <c r="M6363">
        <v>0</v>
      </c>
      <c r="N6363">
        <v>0</v>
      </c>
      <c r="O6363">
        <v>0</v>
      </c>
      <c r="P6363">
        <v>0</v>
      </c>
      <c r="Q6363" t="s">
        <v>465</v>
      </c>
      <c r="R6363">
        <v>0</v>
      </c>
    </row>
    <row r="6364" spans="1:18" x14ac:dyDescent="0.25">
      <c r="A6364" t="s">
        <v>466</v>
      </c>
      <c r="B6364" t="s">
        <v>467</v>
      </c>
      <c r="D6364">
        <v>21</v>
      </c>
      <c r="E6364" t="s">
        <v>422</v>
      </c>
      <c r="F6364" t="s">
        <v>87</v>
      </c>
      <c r="G6364" t="s">
        <v>88</v>
      </c>
      <c r="H6364" t="s">
        <v>89</v>
      </c>
      <c r="I6364" t="s">
        <v>94</v>
      </c>
      <c r="J6364" t="s">
        <v>91</v>
      </c>
      <c r="K6364" t="s">
        <v>95</v>
      </c>
      <c r="L6364">
        <v>0</v>
      </c>
      <c r="M6364">
        <v>0</v>
      </c>
      <c r="N6364">
        <v>0</v>
      </c>
      <c r="O6364">
        <v>0</v>
      </c>
      <c r="P6364">
        <v>0</v>
      </c>
      <c r="Q6364" t="s">
        <v>465</v>
      </c>
      <c r="R6364">
        <v>0</v>
      </c>
    </row>
    <row r="6365" spans="1:18" x14ac:dyDescent="0.25">
      <c r="A6365" t="s">
        <v>466</v>
      </c>
      <c r="B6365" t="s">
        <v>467</v>
      </c>
      <c r="D6365">
        <v>21</v>
      </c>
      <c r="E6365" t="s">
        <v>422</v>
      </c>
      <c r="F6365" t="s">
        <v>87</v>
      </c>
      <c r="G6365" t="s">
        <v>88</v>
      </c>
      <c r="H6365" t="s">
        <v>89</v>
      </c>
      <c r="I6365" t="s">
        <v>96</v>
      </c>
      <c r="J6365" t="s">
        <v>91</v>
      </c>
      <c r="K6365" t="s">
        <v>97</v>
      </c>
      <c r="L6365">
        <v>0</v>
      </c>
      <c r="M6365">
        <v>0</v>
      </c>
      <c r="N6365">
        <v>0</v>
      </c>
      <c r="O6365">
        <v>0</v>
      </c>
      <c r="P6365">
        <v>0</v>
      </c>
      <c r="Q6365" t="s">
        <v>465</v>
      </c>
      <c r="R6365">
        <v>0</v>
      </c>
    </row>
    <row r="6366" spans="1:18" x14ac:dyDescent="0.25">
      <c r="A6366" t="s">
        <v>466</v>
      </c>
      <c r="B6366" t="s">
        <v>467</v>
      </c>
      <c r="D6366">
        <v>21</v>
      </c>
      <c r="E6366" t="s">
        <v>422</v>
      </c>
      <c r="F6366" t="s">
        <v>87</v>
      </c>
      <c r="G6366" t="s">
        <v>88</v>
      </c>
      <c r="H6366" t="s">
        <v>89</v>
      </c>
      <c r="I6366" t="s">
        <v>98</v>
      </c>
      <c r="J6366" t="s">
        <v>91</v>
      </c>
      <c r="K6366" t="s">
        <v>99</v>
      </c>
      <c r="L6366">
        <v>0</v>
      </c>
      <c r="M6366">
        <v>0</v>
      </c>
      <c r="N6366">
        <v>0</v>
      </c>
      <c r="O6366">
        <v>0</v>
      </c>
      <c r="P6366">
        <v>0</v>
      </c>
      <c r="Q6366" t="s">
        <v>465</v>
      </c>
      <c r="R6366">
        <v>0</v>
      </c>
    </row>
    <row r="6367" spans="1:18" x14ac:dyDescent="0.25">
      <c r="A6367" t="s">
        <v>466</v>
      </c>
      <c r="B6367" t="s">
        <v>467</v>
      </c>
      <c r="D6367">
        <v>21</v>
      </c>
      <c r="E6367" t="s">
        <v>422</v>
      </c>
      <c r="F6367" t="s">
        <v>87</v>
      </c>
      <c r="G6367" t="s">
        <v>88</v>
      </c>
      <c r="H6367" t="s">
        <v>89</v>
      </c>
      <c r="I6367" t="s">
        <v>100</v>
      </c>
      <c r="J6367" t="s">
        <v>91</v>
      </c>
      <c r="K6367" t="s">
        <v>101</v>
      </c>
      <c r="L6367">
        <v>0</v>
      </c>
      <c r="M6367">
        <v>0</v>
      </c>
      <c r="N6367">
        <v>0</v>
      </c>
      <c r="O6367">
        <v>0</v>
      </c>
      <c r="P6367">
        <v>0</v>
      </c>
      <c r="Q6367" t="s">
        <v>465</v>
      </c>
      <c r="R6367">
        <v>0</v>
      </c>
    </row>
    <row r="6368" spans="1:18" x14ac:dyDescent="0.25">
      <c r="A6368" t="s">
        <v>466</v>
      </c>
      <c r="B6368" t="s">
        <v>467</v>
      </c>
      <c r="D6368">
        <v>21</v>
      </c>
      <c r="E6368" t="s">
        <v>422</v>
      </c>
      <c r="F6368" t="s">
        <v>87</v>
      </c>
      <c r="G6368" t="s">
        <v>88</v>
      </c>
      <c r="H6368" t="s">
        <v>89</v>
      </c>
      <c r="I6368" t="s">
        <v>102</v>
      </c>
      <c r="J6368" t="s">
        <v>91</v>
      </c>
      <c r="K6368" t="s">
        <v>103</v>
      </c>
      <c r="L6368">
        <v>0</v>
      </c>
      <c r="M6368">
        <v>0</v>
      </c>
      <c r="N6368">
        <v>0</v>
      </c>
      <c r="O6368">
        <v>0</v>
      </c>
      <c r="P6368">
        <v>0</v>
      </c>
      <c r="Q6368" t="s">
        <v>465</v>
      </c>
      <c r="R6368">
        <v>0</v>
      </c>
    </row>
    <row r="6369" spans="1:18" x14ac:dyDescent="0.25">
      <c r="A6369" t="s">
        <v>466</v>
      </c>
      <c r="B6369" t="s">
        <v>467</v>
      </c>
      <c r="D6369">
        <v>21</v>
      </c>
      <c r="E6369" t="s">
        <v>422</v>
      </c>
      <c r="F6369" t="s">
        <v>87</v>
      </c>
      <c r="G6369" t="s">
        <v>88</v>
      </c>
      <c r="H6369" t="s">
        <v>89</v>
      </c>
      <c r="I6369" t="s">
        <v>104</v>
      </c>
      <c r="J6369" t="s">
        <v>91</v>
      </c>
      <c r="K6369" t="s">
        <v>105</v>
      </c>
      <c r="L6369">
        <v>0</v>
      </c>
      <c r="M6369">
        <v>0</v>
      </c>
      <c r="N6369">
        <v>0</v>
      </c>
      <c r="O6369">
        <v>0</v>
      </c>
      <c r="P6369">
        <v>0</v>
      </c>
      <c r="Q6369" t="s">
        <v>465</v>
      </c>
      <c r="R6369">
        <v>0</v>
      </c>
    </row>
    <row r="6370" spans="1:18" x14ac:dyDescent="0.25">
      <c r="A6370" t="s">
        <v>466</v>
      </c>
      <c r="B6370" t="s">
        <v>467</v>
      </c>
      <c r="D6370">
        <v>21</v>
      </c>
      <c r="E6370" t="s">
        <v>422</v>
      </c>
      <c r="F6370" t="s">
        <v>87</v>
      </c>
      <c r="G6370" t="s">
        <v>88</v>
      </c>
      <c r="H6370" t="s">
        <v>89</v>
      </c>
      <c r="I6370" t="s">
        <v>106</v>
      </c>
      <c r="J6370" t="s">
        <v>91</v>
      </c>
      <c r="K6370" t="s">
        <v>107</v>
      </c>
      <c r="L6370">
        <v>0</v>
      </c>
      <c r="M6370">
        <v>0</v>
      </c>
      <c r="N6370">
        <v>0</v>
      </c>
      <c r="O6370">
        <v>0</v>
      </c>
      <c r="P6370">
        <v>0</v>
      </c>
      <c r="Q6370" t="s">
        <v>465</v>
      </c>
      <c r="R6370">
        <v>0</v>
      </c>
    </row>
    <row r="6371" spans="1:18" x14ac:dyDescent="0.25">
      <c r="A6371" t="s">
        <v>466</v>
      </c>
      <c r="B6371" t="s">
        <v>467</v>
      </c>
      <c r="D6371">
        <v>21</v>
      </c>
      <c r="E6371" t="s">
        <v>422</v>
      </c>
      <c r="F6371" t="s">
        <v>87</v>
      </c>
      <c r="G6371" t="s">
        <v>88</v>
      </c>
      <c r="H6371" t="s">
        <v>89</v>
      </c>
      <c r="I6371" t="s">
        <v>108</v>
      </c>
      <c r="J6371" t="s">
        <v>91</v>
      </c>
      <c r="K6371" t="s">
        <v>109</v>
      </c>
      <c r="L6371">
        <v>0</v>
      </c>
      <c r="M6371">
        <v>0</v>
      </c>
      <c r="N6371">
        <v>0</v>
      </c>
      <c r="O6371">
        <v>0</v>
      </c>
      <c r="P6371">
        <v>0</v>
      </c>
      <c r="Q6371" t="s">
        <v>465</v>
      </c>
      <c r="R6371">
        <v>0</v>
      </c>
    </row>
    <row r="6372" spans="1:18" x14ac:dyDescent="0.25">
      <c r="A6372" t="s">
        <v>466</v>
      </c>
      <c r="B6372" t="s">
        <v>467</v>
      </c>
      <c r="D6372">
        <v>21</v>
      </c>
      <c r="E6372" t="s">
        <v>422</v>
      </c>
      <c r="F6372" t="s">
        <v>87</v>
      </c>
      <c r="G6372" t="s">
        <v>88</v>
      </c>
      <c r="H6372" t="s">
        <v>89</v>
      </c>
      <c r="I6372" t="s">
        <v>110</v>
      </c>
      <c r="J6372" t="s">
        <v>91</v>
      </c>
      <c r="K6372" t="s">
        <v>111</v>
      </c>
      <c r="L6372">
        <v>0</v>
      </c>
      <c r="M6372">
        <v>0</v>
      </c>
      <c r="N6372">
        <v>0</v>
      </c>
      <c r="O6372">
        <v>0</v>
      </c>
      <c r="P6372">
        <v>0</v>
      </c>
      <c r="Q6372" t="s">
        <v>465</v>
      </c>
      <c r="R6372">
        <v>0</v>
      </c>
    </row>
    <row r="6373" spans="1:18" x14ac:dyDescent="0.25">
      <c r="A6373" t="s">
        <v>466</v>
      </c>
      <c r="B6373" t="s">
        <v>467</v>
      </c>
      <c r="D6373">
        <v>21</v>
      </c>
      <c r="E6373" t="s">
        <v>422</v>
      </c>
      <c r="F6373" t="s">
        <v>87</v>
      </c>
      <c r="G6373" t="s">
        <v>88</v>
      </c>
      <c r="H6373" t="s">
        <v>89</v>
      </c>
      <c r="I6373" t="s">
        <v>112</v>
      </c>
      <c r="J6373" t="s">
        <v>91</v>
      </c>
      <c r="K6373" t="s">
        <v>113</v>
      </c>
      <c r="L6373">
        <v>0</v>
      </c>
      <c r="M6373">
        <v>0</v>
      </c>
      <c r="N6373">
        <v>0</v>
      </c>
      <c r="O6373">
        <v>0</v>
      </c>
      <c r="P6373">
        <v>0</v>
      </c>
      <c r="Q6373" t="s">
        <v>465</v>
      </c>
      <c r="R6373">
        <v>0</v>
      </c>
    </row>
    <row r="6374" spans="1:18" x14ac:dyDescent="0.25">
      <c r="A6374" t="s">
        <v>466</v>
      </c>
      <c r="B6374" t="s">
        <v>467</v>
      </c>
      <c r="D6374">
        <v>21</v>
      </c>
      <c r="E6374" t="s">
        <v>422</v>
      </c>
      <c r="F6374" t="s">
        <v>87</v>
      </c>
      <c r="G6374" t="s">
        <v>88</v>
      </c>
      <c r="H6374" t="s">
        <v>89</v>
      </c>
      <c r="I6374" t="s">
        <v>114</v>
      </c>
      <c r="J6374" t="s">
        <v>91</v>
      </c>
      <c r="K6374" t="s">
        <v>115</v>
      </c>
      <c r="L6374">
        <v>0</v>
      </c>
      <c r="M6374">
        <v>0</v>
      </c>
      <c r="N6374">
        <v>0</v>
      </c>
      <c r="O6374">
        <v>0</v>
      </c>
      <c r="P6374">
        <v>0</v>
      </c>
      <c r="Q6374" t="s">
        <v>465</v>
      </c>
      <c r="R6374">
        <v>0</v>
      </c>
    </row>
    <row r="6375" spans="1:18" x14ac:dyDescent="0.25">
      <c r="A6375" t="s">
        <v>466</v>
      </c>
      <c r="B6375" t="s">
        <v>467</v>
      </c>
      <c r="D6375">
        <v>21</v>
      </c>
      <c r="E6375" t="s">
        <v>422</v>
      </c>
      <c r="F6375" t="s">
        <v>87</v>
      </c>
      <c r="G6375" t="s">
        <v>88</v>
      </c>
      <c r="H6375" t="s">
        <v>89</v>
      </c>
      <c r="I6375" t="s">
        <v>116</v>
      </c>
      <c r="J6375" t="s">
        <v>91</v>
      </c>
      <c r="K6375" t="s">
        <v>117</v>
      </c>
      <c r="L6375">
        <v>0</v>
      </c>
      <c r="M6375">
        <v>0</v>
      </c>
      <c r="N6375">
        <v>0</v>
      </c>
      <c r="O6375">
        <v>0</v>
      </c>
      <c r="P6375">
        <v>0</v>
      </c>
      <c r="Q6375" t="s">
        <v>465</v>
      </c>
      <c r="R6375">
        <v>0</v>
      </c>
    </row>
    <row r="6376" spans="1:18" x14ac:dyDescent="0.25">
      <c r="A6376" t="s">
        <v>466</v>
      </c>
      <c r="B6376" t="s">
        <v>467</v>
      </c>
      <c r="D6376">
        <v>21</v>
      </c>
      <c r="E6376" t="s">
        <v>422</v>
      </c>
      <c r="F6376" t="s">
        <v>87</v>
      </c>
      <c r="G6376" t="s">
        <v>88</v>
      </c>
      <c r="H6376" t="s">
        <v>89</v>
      </c>
      <c r="I6376" t="s">
        <v>118</v>
      </c>
      <c r="J6376" t="s">
        <v>91</v>
      </c>
      <c r="K6376" t="s">
        <v>119</v>
      </c>
      <c r="L6376">
        <v>0</v>
      </c>
      <c r="M6376">
        <v>0</v>
      </c>
      <c r="N6376">
        <v>0</v>
      </c>
      <c r="O6376">
        <v>0</v>
      </c>
      <c r="P6376">
        <v>0</v>
      </c>
      <c r="Q6376" t="s">
        <v>465</v>
      </c>
      <c r="R6376">
        <v>0</v>
      </c>
    </row>
    <row r="6377" spans="1:18" x14ac:dyDescent="0.25">
      <c r="A6377" t="s">
        <v>466</v>
      </c>
      <c r="B6377" t="s">
        <v>467</v>
      </c>
      <c r="D6377">
        <v>21</v>
      </c>
      <c r="E6377" t="s">
        <v>422</v>
      </c>
      <c r="F6377" t="s">
        <v>87</v>
      </c>
      <c r="G6377" t="s">
        <v>88</v>
      </c>
      <c r="H6377" t="s">
        <v>89</v>
      </c>
      <c r="I6377" t="s">
        <v>120</v>
      </c>
      <c r="J6377" t="s">
        <v>91</v>
      </c>
      <c r="K6377" t="s">
        <v>121</v>
      </c>
      <c r="L6377">
        <v>0</v>
      </c>
      <c r="M6377">
        <v>0</v>
      </c>
      <c r="N6377">
        <v>0</v>
      </c>
      <c r="O6377">
        <v>0</v>
      </c>
      <c r="P6377">
        <v>0</v>
      </c>
      <c r="Q6377" t="s">
        <v>465</v>
      </c>
      <c r="R6377">
        <v>0</v>
      </c>
    </row>
    <row r="6378" spans="1:18" x14ac:dyDescent="0.25">
      <c r="A6378" t="s">
        <v>466</v>
      </c>
      <c r="B6378" t="s">
        <v>467</v>
      </c>
      <c r="D6378">
        <v>21</v>
      </c>
      <c r="E6378" t="s">
        <v>422</v>
      </c>
      <c r="F6378" t="s">
        <v>87</v>
      </c>
      <c r="G6378" t="s">
        <v>88</v>
      </c>
      <c r="H6378" t="s">
        <v>89</v>
      </c>
      <c r="I6378" t="s">
        <v>122</v>
      </c>
      <c r="J6378" t="s">
        <v>91</v>
      </c>
      <c r="K6378" t="s">
        <v>123</v>
      </c>
      <c r="L6378">
        <v>0</v>
      </c>
      <c r="M6378">
        <v>0</v>
      </c>
      <c r="N6378">
        <v>0</v>
      </c>
      <c r="O6378">
        <v>0</v>
      </c>
      <c r="P6378">
        <v>0</v>
      </c>
      <c r="Q6378" t="s">
        <v>465</v>
      </c>
      <c r="R6378">
        <v>0</v>
      </c>
    </row>
    <row r="6379" spans="1:18" x14ac:dyDescent="0.25">
      <c r="A6379" t="s">
        <v>466</v>
      </c>
      <c r="B6379" t="s">
        <v>467</v>
      </c>
      <c r="D6379">
        <v>21</v>
      </c>
      <c r="E6379" t="s">
        <v>422</v>
      </c>
      <c r="F6379" t="s">
        <v>87</v>
      </c>
      <c r="G6379" t="s">
        <v>88</v>
      </c>
      <c r="H6379" t="s">
        <v>89</v>
      </c>
      <c r="I6379" t="s">
        <v>124</v>
      </c>
      <c r="J6379" t="s">
        <v>91</v>
      </c>
      <c r="K6379" t="s">
        <v>125</v>
      </c>
      <c r="L6379">
        <v>0</v>
      </c>
      <c r="M6379">
        <v>0</v>
      </c>
      <c r="N6379">
        <v>0</v>
      </c>
      <c r="O6379">
        <v>0</v>
      </c>
      <c r="P6379">
        <v>0</v>
      </c>
      <c r="Q6379" t="s">
        <v>465</v>
      </c>
      <c r="R6379">
        <v>0</v>
      </c>
    </row>
    <row r="6380" spans="1:18" x14ac:dyDescent="0.25">
      <c r="A6380" t="s">
        <v>466</v>
      </c>
      <c r="B6380" t="s">
        <v>467</v>
      </c>
      <c r="D6380">
        <v>21</v>
      </c>
      <c r="E6380" t="s">
        <v>422</v>
      </c>
      <c r="F6380" t="s">
        <v>87</v>
      </c>
      <c r="G6380" t="s">
        <v>88</v>
      </c>
      <c r="H6380" t="s">
        <v>89</v>
      </c>
      <c r="I6380" t="s">
        <v>126</v>
      </c>
      <c r="J6380" t="s">
        <v>91</v>
      </c>
      <c r="K6380" t="s">
        <v>127</v>
      </c>
      <c r="L6380">
        <v>0</v>
      </c>
      <c r="M6380">
        <v>0</v>
      </c>
      <c r="N6380">
        <v>0</v>
      </c>
      <c r="O6380">
        <v>0</v>
      </c>
      <c r="P6380">
        <v>0</v>
      </c>
      <c r="Q6380" t="s">
        <v>465</v>
      </c>
      <c r="R6380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65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  <row r="2" spans="1:6" x14ac:dyDescent="0.25">
      <c r="A2" t="s">
        <v>471</v>
      </c>
      <c r="B2" t="s">
        <v>472</v>
      </c>
      <c r="C2" t="s">
        <v>463</v>
      </c>
      <c r="D2" t="s">
        <v>398</v>
      </c>
      <c r="E2">
        <v>80</v>
      </c>
      <c r="F2" t="s">
        <v>465</v>
      </c>
    </row>
    <row r="3" spans="1:6" x14ac:dyDescent="0.25">
      <c r="A3" t="s">
        <v>473</v>
      </c>
      <c r="B3" t="s">
        <v>474</v>
      </c>
      <c r="C3" t="s">
        <v>463</v>
      </c>
      <c r="D3" t="s">
        <v>720</v>
      </c>
      <c r="E3">
        <v>0</v>
      </c>
      <c r="F3" t="s">
        <v>465</v>
      </c>
    </row>
    <row r="4" spans="1:6" x14ac:dyDescent="0.25">
      <c r="A4" t="s">
        <v>477</v>
      </c>
      <c r="B4" t="s">
        <v>478</v>
      </c>
      <c r="C4" t="s">
        <v>85</v>
      </c>
      <c r="D4" t="s">
        <v>86</v>
      </c>
      <c r="E4">
        <v>101</v>
      </c>
      <c r="F4" t="s">
        <v>465</v>
      </c>
    </row>
    <row r="5" spans="1:6" x14ac:dyDescent="0.25">
      <c r="A5" t="s">
        <v>479</v>
      </c>
      <c r="B5" t="s">
        <v>480</v>
      </c>
      <c r="C5" t="s">
        <v>463</v>
      </c>
      <c r="D5" t="s">
        <v>720</v>
      </c>
      <c r="E5">
        <v>80</v>
      </c>
      <c r="F5" t="s">
        <v>465</v>
      </c>
    </row>
    <row r="6" spans="1:6" x14ac:dyDescent="0.25">
      <c r="A6" t="s">
        <v>481</v>
      </c>
      <c r="B6" t="s">
        <v>482</v>
      </c>
      <c r="C6" t="s">
        <v>463</v>
      </c>
      <c r="D6" t="s">
        <v>422</v>
      </c>
      <c r="E6">
        <v>70</v>
      </c>
      <c r="F6" t="s">
        <v>465</v>
      </c>
    </row>
    <row r="7" spans="1:6" x14ac:dyDescent="0.25">
      <c r="A7" t="s">
        <v>483</v>
      </c>
      <c r="B7" t="s">
        <v>484</v>
      </c>
      <c r="C7" t="s">
        <v>721</v>
      </c>
      <c r="D7" t="s">
        <v>86</v>
      </c>
      <c r="E7">
        <v>62</v>
      </c>
      <c r="F7" t="s">
        <v>485</v>
      </c>
    </row>
    <row r="8" spans="1:6" x14ac:dyDescent="0.25">
      <c r="A8" t="s">
        <v>486</v>
      </c>
      <c r="B8" t="s">
        <v>487</v>
      </c>
      <c r="C8" t="s">
        <v>463</v>
      </c>
      <c r="D8" t="s">
        <v>422</v>
      </c>
      <c r="E8">
        <v>73</v>
      </c>
      <c r="F8" t="s">
        <v>465</v>
      </c>
    </row>
    <row r="9" spans="1:6" x14ac:dyDescent="0.25">
      <c r="A9" t="s">
        <v>488</v>
      </c>
      <c r="B9" t="s">
        <v>489</v>
      </c>
      <c r="C9" t="s">
        <v>463</v>
      </c>
      <c r="D9" t="s">
        <v>398</v>
      </c>
      <c r="E9">
        <v>230</v>
      </c>
      <c r="F9" t="s">
        <v>465</v>
      </c>
    </row>
    <row r="10" spans="1:6" x14ac:dyDescent="0.25">
      <c r="A10" t="s">
        <v>490</v>
      </c>
      <c r="B10" t="s">
        <v>491</v>
      </c>
      <c r="C10" t="s">
        <v>463</v>
      </c>
      <c r="D10" t="s">
        <v>398</v>
      </c>
      <c r="E10">
        <v>73</v>
      </c>
      <c r="F10" t="s">
        <v>465</v>
      </c>
    </row>
    <row r="11" spans="1:6" x14ac:dyDescent="0.25">
      <c r="A11" t="s">
        <v>492</v>
      </c>
      <c r="B11" t="s">
        <v>493</v>
      </c>
      <c r="C11" t="s">
        <v>463</v>
      </c>
      <c r="D11" t="s">
        <v>422</v>
      </c>
      <c r="E11">
        <v>72</v>
      </c>
      <c r="F11" t="s">
        <v>465</v>
      </c>
    </row>
    <row r="12" spans="1:6" x14ac:dyDescent="0.25">
      <c r="A12" t="s">
        <v>494</v>
      </c>
      <c r="B12" t="s">
        <v>495</v>
      </c>
      <c r="C12" t="s">
        <v>457</v>
      </c>
      <c r="D12" t="s">
        <v>422</v>
      </c>
      <c r="E12">
        <v>75</v>
      </c>
      <c r="F12" t="s">
        <v>465</v>
      </c>
    </row>
    <row r="13" spans="1:6" x14ac:dyDescent="0.25">
      <c r="A13" t="s">
        <v>496</v>
      </c>
      <c r="B13" t="s">
        <v>497</v>
      </c>
      <c r="C13" t="s">
        <v>85</v>
      </c>
      <c r="D13" t="s">
        <v>398</v>
      </c>
      <c r="E13">
        <v>164</v>
      </c>
      <c r="F13" t="s">
        <v>465</v>
      </c>
    </row>
    <row r="14" spans="1:6" x14ac:dyDescent="0.25">
      <c r="A14" t="s">
        <v>498</v>
      </c>
      <c r="B14" t="s">
        <v>499</v>
      </c>
      <c r="C14" t="s">
        <v>463</v>
      </c>
      <c r="D14" t="s">
        <v>398</v>
      </c>
      <c r="E14">
        <v>68</v>
      </c>
      <c r="F14" t="s">
        <v>465</v>
      </c>
    </row>
    <row r="15" spans="1:6" x14ac:dyDescent="0.25">
      <c r="A15" t="s">
        <v>500</v>
      </c>
      <c r="B15" t="s">
        <v>501</v>
      </c>
      <c r="C15" t="s">
        <v>411</v>
      </c>
      <c r="D15" t="s">
        <v>86</v>
      </c>
      <c r="E15">
        <v>152</v>
      </c>
      <c r="F15" t="s">
        <v>465</v>
      </c>
    </row>
    <row r="16" spans="1:6" x14ac:dyDescent="0.25">
      <c r="A16" t="s">
        <v>502</v>
      </c>
      <c r="B16" t="s">
        <v>503</v>
      </c>
      <c r="C16" t="s">
        <v>463</v>
      </c>
      <c r="D16" t="s">
        <v>86</v>
      </c>
      <c r="E16">
        <v>76</v>
      </c>
      <c r="F16" t="s">
        <v>465</v>
      </c>
    </row>
    <row r="17" spans="1:6" x14ac:dyDescent="0.25">
      <c r="A17" t="s">
        <v>504</v>
      </c>
      <c r="B17" t="s">
        <v>505</v>
      </c>
      <c r="C17" t="s">
        <v>722</v>
      </c>
      <c r="D17" t="s">
        <v>86</v>
      </c>
      <c r="E17">
        <v>131</v>
      </c>
      <c r="F17" t="s">
        <v>465</v>
      </c>
    </row>
    <row r="18" spans="1:6" x14ac:dyDescent="0.25">
      <c r="A18" t="s">
        <v>506</v>
      </c>
      <c r="B18" t="s">
        <v>507</v>
      </c>
      <c r="C18" t="s">
        <v>411</v>
      </c>
      <c r="D18" t="s">
        <v>86</v>
      </c>
      <c r="E18">
        <v>98</v>
      </c>
      <c r="F18" t="s">
        <v>465</v>
      </c>
    </row>
    <row r="19" spans="1:6" x14ac:dyDescent="0.25">
      <c r="A19" t="s">
        <v>508</v>
      </c>
      <c r="B19" t="s">
        <v>509</v>
      </c>
      <c r="C19" t="s">
        <v>411</v>
      </c>
      <c r="D19" t="s">
        <v>398</v>
      </c>
      <c r="E19">
        <v>75</v>
      </c>
      <c r="F19" t="s">
        <v>465</v>
      </c>
    </row>
    <row r="20" spans="1:6" x14ac:dyDescent="0.25">
      <c r="A20" t="s">
        <v>514</v>
      </c>
      <c r="B20" t="s">
        <v>515</v>
      </c>
      <c r="C20" t="s">
        <v>463</v>
      </c>
      <c r="D20" t="s">
        <v>720</v>
      </c>
      <c r="E20">
        <v>0</v>
      </c>
      <c r="F20" t="s">
        <v>465</v>
      </c>
    </row>
    <row r="21" spans="1:6" x14ac:dyDescent="0.25">
      <c r="A21" t="s">
        <v>516</v>
      </c>
      <c r="B21" t="s">
        <v>517</v>
      </c>
      <c r="D21" t="s">
        <v>86</v>
      </c>
      <c r="E21">
        <v>84</v>
      </c>
      <c r="F21" t="s">
        <v>465</v>
      </c>
    </row>
    <row r="22" spans="1:6" x14ac:dyDescent="0.25">
      <c r="A22" t="s">
        <v>518</v>
      </c>
      <c r="B22" t="s">
        <v>519</v>
      </c>
      <c r="D22" t="s">
        <v>86</v>
      </c>
      <c r="E22">
        <v>109</v>
      </c>
      <c r="F22" t="s">
        <v>465</v>
      </c>
    </row>
    <row r="23" spans="1:6" x14ac:dyDescent="0.25">
      <c r="A23" t="s">
        <v>520</v>
      </c>
      <c r="B23" t="s">
        <v>521</v>
      </c>
      <c r="D23" t="s">
        <v>86</v>
      </c>
      <c r="E23">
        <v>85</v>
      </c>
      <c r="F23" t="s">
        <v>465</v>
      </c>
    </row>
    <row r="24" spans="1:6" x14ac:dyDescent="0.25">
      <c r="A24" t="s">
        <v>522</v>
      </c>
      <c r="B24" t="s">
        <v>523</v>
      </c>
      <c r="C24" t="s">
        <v>463</v>
      </c>
      <c r="D24" t="s">
        <v>86</v>
      </c>
      <c r="E24">
        <v>90</v>
      </c>
      <c r="F24" t="s">
        <v>465</v>
      </c>
    </row>
    <row r="25" spans="1:6" x14ac:dyDescent="0.25">
      <c r="A25" t="s">
        <v>524</v>
      </c>
      <c r="B25" t="s">
        <v>525</v>
      </c>
      <c r="D25" t="s">
        <v>86</v>
      </c>
      <c r="E25">
        <v>100</v>
      </c>
      <c r="F25" t="s">
        <v>465</v>
      </c>
    </row>
    <row r="26" spans="1:6" x14ac:dyDescent="0.25">
      <c r="A26" t="s">
        <v>526</v>
      </c>
      <c r="B26" t="s">
        <v>527</v>
      </c>
      <c r="C26" t="s">
        <v>463</v>
      </c>
      <c r="D26" t="s">
        <v>86</v>
      </c>
      <c r="E26">
        <v>81</v>
      </c>
      <c r="F26" t="s">
        <v>465</v>
      </c>
    </row>
    <row r="27" spans="1:6" x14ac:dyDescent="0.25">
      <c r="A27" t="s">
        <v>528</v>
      </c>
      <c r="B27" t="s">
        <v>529</v>
      </c>
      <c r="C27" t="s">
        <v>463</v>
      </c>
      <c r="D27" t="s">
        <v>86</v>
      </c>
      <c r="E27">
        <v>83</v>
      </c>
      <c r="F27" t="s">
        <v>465</v>
      </c>
    </row>
    <row r="28" spans="1:6" x14ac:dyDescent="0.25">
      <c r="A28" t="s">
        <v>530</v>
      </c>
      <c r="B28" t="s">
        <v>531</v>
      </c>
      <c r="C28" t="s">
        <v>722</v>
      </c>
      <c r="D28" t="s">
        <v>86</v>
      </c>
      <c r="E28">
        <v>158</v>
      </c>
      <c r="F28" t="s">
        <v>465</v>
      </c>
    </row>
    <row r="29" spans="1:6" x14ac:dyDescent="0.25">
      <c r="A29" t="s">
        <v>532</v>
      </c>
      <c r="B29" t="s">
        <v>533</v>
      </c>
      <c r="C29" t="s">
        <v>463</v>
      </c>
      <c r="D29" t="s">
        <v>86</v>
      </c>
      <c r="E29">
        <v>47</v>
      </c>
      <c r="F29" t="s">
        <v>465</v>
      </c>
    </row>
    <row r="30" spans="1:6" x14ac:dyDescent="0.25">
      <c r="A30" t="s">
        <v>534</v>
      </c>
      <c r="B30" t="s">
        <v>535</v>
      </c>
      <c r="C30" t="s">
        <v>411</v>
      </c>
      <c r="D30" t="s">
        <v>86</v>
      </c>
      <c r="E30">
        <v>106</v>
      </c>
      <c r="F30" t="s">
        <v>465</v>
      </c>
    </row>
    <row r="31" spans="1:6" x14ac:dyDescent="0.25">
      <c r="A31" t="s">
        <v>536</v>
      </c>
      <c r="B31" t="s">
        <v>537</v>
      </c>
      <c r="C31" t="s">
        <v>411</v>
      </c>
      <c r="D31" t="s">
        <v>86</v>
      </c>
      <c r="E31">
        <v>186</v>
      </c>
      <c r="F31" t="s">
        <v>465</v>
      </c>
    </row>
    <row r="32" spans="1:6" x14ac:dyDescent="0.25">
      <c r="A32" t="s">
        <v>538</v>
      </c>
      <c r="B32" t="s">
        <v>539</v>
      </c>
      <c r="C32" t="s">
        <v>463</v>
      </c>
      <c r="D32" t="s">
        <v>86</v>
      </c>
      <c r="E32">
        <v>105</v>
      </c>
      <c r="F32" t="s">
        <v>465</v>
      </c>
    </row>
    <row r="33" spans="1:6" x14ac:dyDescent="0.25">
      <c r="A33" t="s">
        <v>540</v>
      </c>
      <c r="B33" t="s">
        <v>541</v>
      </c>
      <c r="C33" t="s">
        <v>411</v>
      </c>
      <c r="D33" t="s">
        <v>86</v>
      </c>
      <c r="E33">
        <v>100</v>
      </c>
      <c r="F33" t="s">
        <v>465</v>
      </c>
    </row>
    <row r="34" spans="1:6" x14ac:dyDescent="0.25">
      <c r="A34" t="s">
        <v>542</v>
      </c>
      <c r="B34" t="s">
        <v>543</v>
      </c>
      <c r="C34" t="s">
        <v>463</v>
      </c>
      <c r="D34" t="s">
        <v>86</v>
      </c>
      <c r="E34">
        <v>100</v>
      </c>
      <c r="F34" t="s">
        <v>465</v>
      </c>
    </row>
    <row r="35" spans="1:6" x14ac:dyDescent="0.25">
      <c r="A35" t="s">
        <v>544</v>
      </c>
      <c r="B35" t="s">
        <v>545</v>
      </c>
      <c r="C35" t="s">
        <v>463</v>
      </c>
      <c r="D35" t="s">
        <v>86</v>
      </c>
      <c r="E35">
        <v>90</v>
      </c>
      <c r="F35" t="s">
        <v>465</v>
      </c>
    </row>
    <row r="36" spans="1:6" x14ac:dyDescent="0.25">
      <c r="A36" t="s">
        <v>546</v>
      </c>
      <c r="B36" t="s">
        <v>547</v>
      </c>
      <c r="C36" t="s">
        <v>463</v>
      </c>
      <c r="D36" t="s">
        <v>86</v>
      </c>
      <c r="E36">
        <v>102</v>
      </c>
      <c r="F36" t="s">
        <v>465</v>
      </c>
    </row>
    <row r="37" spans="1:6" x14ac:dyDescent="0.25">
      <c r="A37" t="s">
        <v>548</v>
      </c>
      <c r="B37" t="s">
        <v>549</v>
      </c>
      <c r="C37" t="s">
        <v>463</v>
      </c>
      <c r="D37" t="s">
        <v>86</v>
      </c>
      <c r="E37">
        <v>48</v>
      </c>
      <c r="F37" t="s">
        <v>465</v>
      </c>
    </row>
    <row r="38" spans="1:6" x14ac:dyDescent="0.25">
      <c r="A38" t="s">
        <v>83</v>
      </c>
      <c r="B38" t="s">
        <v>84</v>
      </c>
      <c r="C38" t="s">
        <v>85</v>
      </c>
      <c r="D38" t="s">
        <v>86</v>
      </c>
      <c r="E38">
        <v>101</v>
      </c>
      <c r="F38" t="s">
        <v>93</v>
      </c>
    </row>
    <row r="39" spans="1:6" x14ac:dyDescent="0.25">
      <c r="A39" t="s">
        <v>238</v>
      </c>
      <c r="B39" t="s">
        <v>239</v>
      </c>
      <c r="C39" t="s">
        <v>85</v>
      </c>
      <c r="D39" t="s">
        <v>86</v>
      </c>
      <c r="E39">
        <v>90</v>
      </c>
      <c r="F39" t="s">
        <v>93</v>
      </c>
    </row>
    <row r="40" spans="1:6" x14ac:dyDescent="0.25">
      <c r="A40" t="s">
        <v>240</v>
      </c>
      <c r="B40" t="s">
        <v>241</v>
      </c>
      <c r="C40" t="s">
        <v>85</v>
      </c>
      <c r="D40" t="s">
        <v>86</v>
      </c>
      <c r="E40">
        <v>80</v>
      </c>
      <c r="F40" t="s">
        <v>93</v>
      </c>
    </row>
    <row r="41" spans="1:6" x14ac:dyDescent="0.25">
      <c r="A41" t="s">
        <v>242</v>
      </c>
      <c r="B41" t="s">
        <v>243</v>
      </c>
      <c r="C41" t="s">
        <v>85</v>
      </c>
      <c r="D41" t="s">
        <v>86</v>
      </c>
      <c r="E41">
        <v>64</v>
      </c>
      <c r="F41" t="s">
        <v>93</v>
      </c>
    </row>
    <row r="42" spans="1:6" x14ac:dyDescent="0.25">
      <c r="A42" t="s">
        <v>244</v>
      </c>
      <c r="B42" t="s">
        <v>245</v>
      </c>
      <c r="C42" t="s">
        <v>85</v>
      </c>
      <c r="D42" t="s">
        <v>86</v>
      </c>
      <c r="E42">
        <v>79</v>
      </c>
      <c r="F42" t="s">
        <v>93</v>
      </c>
    </row>
    <row r="43" spans="1:6" x14ac:dyDescent="0.25">
      <c r="A43" t="s">
        <v>246</v>
      </c>
      <c r="B43" t="s">
        <v>247</v>
      </c>
      <c r="D43" t="s">
        <v>86</v>
      </c>
      <c r="E43">
        <v>102</v>
      </c>
      <c r="F43" t="s">
        <v>93</v>
      </c>
    </row>
    <row r="44" spans="1:6" x14ac:dyDescent="0.25">
      <c r="A44" t="s">
        <v>248</v>
      </c>
      <c r="B44" t="s">
        <v>249</v>
      </c>
      <c r="C44" t="s">
        <v>85</v>
      </c>
      <c r="D44" t="s">
        <v>86</v>
      </c>
      <c r="E44">
        <v>99</v>
      </c>
      <c r="F44" t="s">
        <v>93</v>
      </c>
    </row>
    <row r="45" spans="1:6" x14ac:dyDescent="0.25">
      <c r="A45" t="s">
        <v>380</v>
      </c>
      <c r="B45" t="s">
        <v>381</v>
      </c>
      <c r="C45" t="s">
        <v>85</v>
      </c>
      <c r="D45" t="s">
        <v>86</v>
      </c>
      <c r="E45">
        <v>75</v>
      </c>
      <c r="F45" t="s">
        <v>93</v>
      </c>
    </row>
    <row r="46" spans="1:6" x14ac:dyDescent="0.25">
      <c r="A46" t="s">
        <v>382</v>
      </c>
      <c r="B46" t="s">
        <v>383</v>
      </c>
      <c r="C46" t="s">
        <v>85</v>
      </c>
      <c r="D46" t="s">
        <v>86</v>
      </c>
      <c r="E46">
        <v>115</v>
      </c>
      <c r="F46" t="s">
        <v>93</v>
      </c>
    </row>
    <row r="47" spans="1:6" x14ac:dyDescent="0.25">
      <c r="A47" t="s">
        <v>384</v>
      </c>
      <c r="B47" t="s">
        <v>385</v>
      </c>
      <c r="C47" t="s">
        <v>85</v>
      </c>
      <c r="D47" t="s">
        <v>86</v>
      </c>
      <c r="E47">
        <v>96</v>
      </c>
      <c r="F47" t="s">
        <v>93</v>
      </c>
    </row>
    <row r="48" spans="1:6" x14ac:dyDescent="0.25">
      <c r="A48" t="s">
        <v>386</v>
      </c>
      <c r="B48" t="s">
        <v>387</v>
      </c>
      <c r="C48" t="s">
        <v>85</v>
      </c>
      <c r="D48" t="s">
        <v>86</v>
      </c>
      <c r="E48">
        <v>80</v>
      </c>
      <c r="F48" t="s">
        <v>93</v>
      </c>
    </row>
    <row r="49" spans="1:6" x14ac:dyDescent="0.25">
      <c r="A49" t="s">
        <v>388</v>
      </c>
      <c r="B49" t="s">
        <v>389</v>
      </c>
      <c r="C49" t="s">
        <v>85</v>
      </c>
      <c r="D49" t="s">
        <v>86</v>
      </c>
      <c r="E49">
        <v>75</v>
      </c>
      <c r="F49" t="s">
        <v>93</v>
      </c>
    </row>
    <row r="50" spans="1:6" x14ac:dyDescent="0.25">
      <c r="A50" t="s">
        <v>390</v>
      </c>
      <c r="B50" t="s">
        <v>391</v>
      </c>
      <c r="C50" t="s">
        <v>85</v>
      </c>
      <c r="D50" t="s">
        <v>86</v>
      </c>
      <c r="E50">
        <v>60</v>
      </c>
      <c r="F50" t="s">
        <v>93</v>
      </c>
    </row>
    <row r="51" spans="1:6" x14ac:dyDescent="0.25">
      <c r="A51" t="s">
        <v>392</v>
      </c>
      <c r="B51" t="s">
        <v>393</v>
      </c>
      <c r="C51" t="s">
        <v>85</v>
      </c>
      <c r="D51" t="s">
        <v>86</v>
      </c>
      <c r="E51">
        <v>105</v>
      </c>
      <c r="F51" t="s">
        <v>93</v>
      </c>
    </row>
    <row r="52" spans="1:6" x14ac:dyDescent="0.25">
      <c r="A52" t="s">
        <v>394</v>
      </c>
      <c r="B52" t="s">
        <v>395</v>
      </c>
      <c r="C52" t="s">
        <v>85</v>
      </c>
      <c r="D52" t="s">
        <v>86</v>
      </c>
      <c r="E52">
        <v>153</v>
      </c>
      <c r="F52" t="s">
        <v>93</v>
      </c>
    </row>
    <row r="53" spans="1:6" x14ac:dyDescent="0.25">
      <c r="A53" t="s">
        <v>396</v>
      </c>
      <c r="B53" t="s">
        <v>397</v>
      </c>
      <c r="C53" t="s">
        <v>85</v>
      </c>
      <c r="D53" t="s">
        <v>398</v>
      </c>
      <c r="E53">
        <v>105</v>
      </c>
      <c r="F53" t="s">
        <v>93</v>
      </c>
    </row>
    <row r="54" spans="1:6" x14ac:dyDescent="0.25">
      <c r="A54" t="s">
        <v>399</v>
      </c>
      <c r="B54" t="s">
        <v>400</v>
      </c>
      <c r="C54" t="s">
        <v>85</v>
      </c>
      <c r="D54" t="s">
        <v>86</v>
      </c>
      <c r="E54">
        <v>102</v>
      </c>
      <c r="F54" t="s">
        <v>93</v>
      </c>
    </row>
    <row r="55" spans="1:6" x14ac:dyDescent="0.25">
      <c r="A55" t="s">
        <v>401</v>
      </c>
      <c r="B55" t="s">
        <v>402</v>
      </c>
      <c r="C55" t="s">
        <v>85</v>
      </c>
      <c r="D55" t="s">
        <v>86</v>
      </c>
      <c r="E55">
        <v>80</v>
      </c>
      <c r="F55" t="s">
        <v>93</v>
      </c>
    </row>
    <row r="56" spans="1:6" x14ac:dyDescent="0.25">
      <c r="A56" t="s">
        <v>403</v>
      </c>
      <c r="B56" t="s">
        <v>404</v>
      </c>
      <c r="C56" t="s">
        <v>85</v>
      </c>
      <c r="D56" t="s">
        <v>86</v>
      </c>
      <c r="E56">
        <v>91</v>
      </c>
      <c r="F56" t="s">
        <v>93</v>
      </c>
    </row>
    <row r="57" spans="1:6" x14ac:dyDescent="0.25">
      <c r="A57" t="s">
        <v>405</v>
      </c>
      <c r="B57" t="s">
        <v>406</v>
      </c>
      <c r="C57" t="s">
        <v>85</v>
      </c>
      <c r="D57" t="s">
        <v>86</v>
      </c>
      <c r="E57">
        <v>100</v>
      </c>
      <c r="F57" t="s">
        <v>93</v>
      </c>
    </row>
    <row r="58" spans="1:6" x14ac:dyDescent="0.25">
      <c r="A58" t="s">
        <v>407</v>
      </c>
      <c r="B58" t="s">
        <v>408</v>
      </c>
      <c r="C58" t="s">
        <v>85</v>
      </c>
      <c r="D58" t="s">
        <v>86</v>
      </c>
      <c r="E58">
        <v>81</v>
      </c>
      <c r="F58" t="s">
        <v>93</v>
      </c>
    </row>
    <row r="59" spans="1:6" x14ac:dyDescent="0.25">
      <c r="A59" t="s">
        <v>409</v>
      </c>
      <c r="B59" t="s">
        <v>410</v>
      </c>
      <c r="C59" t="s">
        <v>411</v>
      </c>
      <c r="D59" t="s">
        <v>86</v>
      </c>
      <c r="E59">
        <v>108</v>
      </c>
      <c r="F59" t="s">
        <v>93</v>
      </c>
    </row>
    <row r="60" spans="1:6" x14ac:dyDescent="0.25">
      <c r="A60" t="s">
        <v>412</v>
      </c>
      <c r="B60" t="s">
        <v>413</v>
      </c>
      <c r="C60" t="s">
        <v>85</v>
      </c>
      <c r="D60" t="s">
        <v>86</v>
      </c>
      <c r="E60">
        <v>100</v>
      </c>
      <c r="F60" t="s">
        <v>93</v>
      </c>
    </row>
    <row r="61" spans="1:6" x14ac:dyDescent="0.25">
      <c r="A61" t="s">
        <v>414</v>
      </c>
      <c r="B61" t="s">
        <v>415</v>
      </c>
      <c r="C61" t="s">
        <v>85</v>
      </c>
      <c r="D61" t="s">
        <v>86</v>
      </c>
      <c r="E61">
        <v>104</v>
      </c>
      <c r="F61" t="s">
        <v>93</v>
      </c>
    </row>
    <row r="62" spans="1:6" x14ac:dyDescent="0.25">
      <c r="A62" t="s">
        <v>416</v>
      </c>
      <c r="B62" t="s">
        <v>417</v>
      </c>
      <c r="C62" t="s">
        <v>85</v>
      </c>
      <c r="D62" t="s">
        <v>86</v>
      </c>
      <c r="E62">
        <v>132</v>
      </c>
      <c r="F62" t="s">
        <v>93</v>
      </c>
    </row>
    <row r="63" spans="1:6" x14ac:dyDescent="0.25">
      <c r="A63" t="s">
        <v>418</v>
      </c>
      <c r="B63" t="s">
        <v>419</v>
      </c>
      <c r="C63" t="s">
        <v>85</v>
      </c>
      <c r="D63" t="s">
        <v>86</v>
      </c>
      <c r="E63">
        <v>101</v>
      </c>
      <c r="F63" t="s">
        <v>93</v>
      </c>
    </row>
    <row r="64" spans="1:6" x14ac:dyDescent="0.25">
      <c r="A64" t="s">
        <v>420</v>
      </c>
      <c r="B64" t="s">
        <v>421</v>
      </c>
      <c r="C64" t="s">
        <v>85</v>
      </c>
      <c r="D64" t="s">
        <v>422</v>
      </c>
      <c r="E64">
        <v>100</v>
      </c>
      <c r="F64" t="s">
        <v>93</v>
      </c>
    </row>
    <row r="65" spans="1:6" x14ac:dyDescent="0.25">
      <c r="A65" t="s">
        <v>423</v>
      </c>
      <c r="B65" t="s">
        <v>424</v>
      </c>
      <c r="C65" t="s">
        <v>85</v>
      </c>
      <c r="D65" t="s">
        <v>86</v>
      </c>
      <c r="E65">
        <v>170</v>
      </c>
      <c r="F65" t="s">
        <v>93</v>
      </c>
    </row>
    <row r="66" spans="1:6" x14ac:dyDescent="0.25">
      <c r="A66" t="s">
        <v>425</v>
      </c>
      <c r="B66" t="s">
        <v>426</v>
      </c>
      <c r="C66" t="s">
        <v>85</v>
      </c>
      <c r="D66" t="s">
        <v>86</v>
      </c>
      <c r="E66">
        <v>101</v>
      </c>
      <c r="F66" t="s">
        <v>93</v>
      </c>
    </row>
    <row r="67" spans="1:6" x14ac:dyDescent="0.25">
      <c r="A67" t="s">
        <v>427</v>
      </c>
      <c r="B67" t="s">
        <v>428</v>
      </c>
      <c r="C67" t="s">
        <v>85</v>
      </c>
      <c r="D67" t="s">
        <v>86</v>
      </c>
      <c r="E67">
        <v>103</v>
      </c>
      <c r="F67" t="s">
        <v>93</v>
      </c>
    </row>
    <row r="68" spans="1:6" x14ac:dyDescent="0.25">
      <c r="A68" t="s">
        <v>429</v>
      </c>
      <c r="B68" t="s">
        <v>430</v>
      </c>
      <c r="C68" t="s">
        <v>85</v>
      </c>
      <c r="D68" t="s">
        <v>86</v>
      </c>
      <c r="E68">
        <v>78</v>
      </c>
      <c r="F68" t="s">
        <v>93</v>
      </c>
    </row>
    <row r="69" spans="1:6" x14ac:dyDescent="0.25">
      <c r="A69" t="s">
        <v>431</v>
      </c>
      <c r="B69" t="s">
        <v>432</v>
      </c>
      <c r="C69" t="s">
        <v>85</v>
      </c>
      <c r="D69" t="s">
        <v>86</v>
      </c>
      <c r="E69">
        <v>90</v>
      </c>
      <c r="F69" t="s">
        <v>93</v>
      </c>
    </row>
    <row r="70" spans="1:6" x14ac:dyDescent="0.25">
      <c r="A70" t="s">
        <v>433</v>
      </c>
      <c r="B70" t="s">
        <v>434</v>
      </c>
      <c r="C70" t="s">
        <v>85</v>
      </c>
      <c r="D70" t="s">
        <v>86</v>
      </c>
      <c r="E70">
        <v>74</v>
      </c>
      <c r="F70" t="s">
        <v>93</v>
      </c>
    </row>
    <row r="71" spans="1:6" x14ac:dyDescent="0.25">
      <c r="A71" t="s">
        <v>435</v>
      </c>
      <c r="B71" t="s">
        <v>436</v>
      </c>
      <c r="C71" t="s">
        <v>85</v>
      </c>
      <c r="D71" t="s">
        <v>398</v>
      </c>
      <c r="E71">
        <v>99</v>
      </c>
      <c r="F71" t="s">
        <v>93</v>
      </c>
    </row>
    <row r="72" spans="1:6" x14ac:dyDescent="0.25">
      <c r="A72" t="s">
        <v>437</v>
      </c>
      <c r="B72" t="s">
        <v>438</v>
      </c>
      <c r="C72" t="s">
        <v>411</v>
      </c>
      <c r="D72" t="s">
        <v>422</v>
      </c>
      <c r="E72">
        <v>100</v>
      </c>
      <c r="F72" t="s">
        <v>93</v>
      </c>
    </row>
    <row r="73" spans="1:6" x14ac:dyDescent="0.25">
      <c r="A73" t="s">
        <v>439</v>
      </c>
      <c r="B73" t="s">
        <v>440</v>
      </c>
      <c r="C73" t="s">
        <v>411</v>
      </c>
      <c r="D73" t="s">
        <v>422</v>
      </c>
      <c r="E73">
        <v>101</v>
      </c>
      <c r="F73" t="s">
        <v>93</v>
      </c>
    </row>
    <row r="74" spans="1:6" x14ac:dyDescent="0.25">
      <c r="A74" t="s">
        <v>441</v>
      </c>
      <c r="B74" t="s">
        <v>442</v>
      </c>
      <c r="C74" t="s">
        <v>85</v>
      </c>
      <c r="D74" t="s">
        <v>86</v>
      </c>
      <c r="E74">
        <v>100</v>
      </c>
      <c r="F74" t="s">
        <v>93</v>
      </c>
    </row>
    <row r="75" spans="1:6" x14ac:dyDescent="0.25">
      <c r="A75" t="s">
        <v>443</v>
      </c>
      <c r="B75" t="s">
        <v>444</v>
      </c>
      <c r="C75" t="s">
        <v>85</v>
      </c>
      <c r="D75" t="s">
        <v>86</v>
      </c>
      <c r="E75">
        <v>103</v>
      </c>
      <c r="F75" t="s">
        <v>93</v>
      </c>
    </row>
    <row r="76" spans="1:6" x14ac:dyDescent="0.25">
      <c r="A76" t="s">
        <v>445</v>
      </c>
      <c r="B76" t="s">
        <v>446</v>
      </c>
      <c r="C76" t="s">
        <v>85</v>
      </c>
      <c r="D76" t="s">
        <v>86</v>
      </c>
      <c r="E76">
        <v>109</v>
      </c>
      <c r="F76" t="s">
        <v>93</v>
      </c>
    </row>
    <row r="77" spans="1:6" x14ac:dyDescent="0.25">
      <c r="A77" t="s">
        <v>447</v>
      </c>
      <c r="B77" t="s">
        <v>448</v>
      </c>
      <c r="C77" t="s">
        <v>85</v>
      </c>
      <c r="D77" t="s">
        <v>86</v>
      </c>
      <c r="E77">
        <v>112</v>
      </c>
      <c r="F77" t="s">
        <v>93</v>
      </c>
    </row>
    <row r="78" spans="1:6" x14ac:dyDescent="0.25">
      <c r="A78" t="s">
        <v>449</v>
      </c>
      <c r="B78" t="s">
        <v>450</v>
      </c>
      <c r="C78" t="s">
        <v>85</v>
      </c>
      <c r="D78" t="s">
        <v>86</v>
      </c>
      <c r="E78">
        <v>96</v>
      </c>
      <c r="F78" t="s">
        <v>93</v>
      </c>
    </row>
    <row r="79" spans="1:6" x14ac:dyDescent="0.25">
      <c r="A79" t="s">
        <v>451</v>
      </c>
      <c r="B79" t="s">
        <v>452</v>
      </c>
      <c r="C79" t="s">
        <v>85</v>
      </c>
      <c r="D79" t="s">
        <v>86</v>
      </c>
      <c r="E79">
        <v>120</v>
      </c>
      <c r="F79" t="s">
        <v>93</v>
      </c>
    </row>
    <row r="80" spans="1:6" x14ac:dyDescent="0.25">
      <c r="A80" t="s">
        <v>453</v>
      </c>
      <c r="B80" t="s">
        <v>454</v>
      </c>
      <c r="C80" t="s">
        <v>85</v>
      </c>
      <c r="D80" t="s">
        <v>86</v>
      </c>
      <c r="E80">
        <v>22</v>
      </c>
      <c r="F80" t="s">
        <v>93</v>
      </c>
    </row>
    <row r="81" spans="1:6" x14ac:dyDescent="0.25">
      <c r="A81" t="s">
        <v>550</v>
      </c>
      <c r="B81" t="s">
        <v>551</v>
      </c>
      <c r="C81" t="s">
        <v>721</v>
      </c>
      <c r="D81" t="s">
        <v>720</v>
      </c>
      <c r="E81">
        <v>58</v>
      </c>
      <c r="F81" t="s">
        <v>485</v>
      </c>
    </row>
    <row r="82" spans="1:6" x14ac:dyDescent="0.25">
      <c r="A82" t="s">
        <v>552</v>
      </c>
      <c r="B82" t="s">
        <v>553</v>
      </c>
      <c r="C82" t="s">
        <v>721</v>
      </c>
      <c r="D82" t="s">
        <v>86</v>
      </c>
      <c r="E82">
        <v>83</v>
      </c>
      <c r="F82" t="s">
        <v>485</v>
      </c>
    </row>
    <row r="83" spans="1:6" x14ac:dyDescent="0.25">
      <c r="A83" t="s">
        <v>554</v>
      </c>
      <c r="B83" t="s">
        <v>555</v>
      </c>
      <c r="C83" t="s">
        <v>721</v>
      </c>
      <c r="D83" t="s">
        <v>86</v>
      </c>
      <c r="E83">
        <v>56</v>
      </c>
      <c r="F83" t="s">
        <v>485</v>
      </c>
    </row>
    <row r="84" spans="1:6" x14ac:dyDescent="0.25">
      <c r="A84" t="s">
        <v>556</v>
      </c>
      <c r="B84" t="s">
        <v>557</v>
      </c>
      <c r="C84" t="s">
        <v>721</v>
      </c>
      <c r="D84" t="s">
        <v>720</v>
      </c>
      <c r="E84">
        <v>41</v>
      </c>
      <c r="F84" t="s">
        <v>485</v>
      </c>
    </row>
    <row r="85" spans="1:6" x14ac:dyDescent="0.25">
      <c r="A85" t="s">
        <v>558</v>
      </c>
      <c r="B85" t="s">
        <v>559</v>
      </c>
      <c r="C85" t="s">
        <v>463</v>
      </c>
      <c r="D85" t="s">
        <v>720</v>
      </c>
      <c r="E85">
        <v>2</v>
      </c>
      <c r="F85" t="s">
        <v>465</v>
      </c>
    </row>
    <row r="86" spans="1:6" x14ac:dyDescent="0.25">
      <c r="A86" t="s">
        <v>562</v>
      </c>
      <c r="B86" t="s">
        <v>563</v>
      </c>
      <c r="C86" t="s">
        <v>457</v>
      </c>
      <c r="D86" t="s">
        <v>720</v>
      </c>
      <c r="E86">
        <v>0</v>
      </c>
      <c r="F86" t="s">
        <v>465</v>
      </c>
    </row>
    <row r="87" spans="1:6" x14ac:dyDescent="0.25">
      <c r="A87" t="s">
        <v>564</v>
      </c>
      <c r="B87" t="s">
        <v>565</v>
      </c>
      <c r="D87" t="s">
        <v>723</v>
      </c>
      <c r="E87">
        <v>0</v>
      </c>
      <c r="F87" t="s">
        <v>465</v>
      </c>
    </row>
    <row r="88" spans="1:6" x14ac:dyDescent="0.25">
      <c r="A88" t="s">
        <v>574</v>
      </c>
      <c r="B88" t="s">
        <v>575</v>
      </c>
      <c r="D88" t="s">
        <v>422</v>
      </c>
      <c r="E88">
        <v>0</v>
      </c>
      <c r="F88" t="s">
        <v>465</v>
      </c>
    </row>
    <row r="89" spans="1:6" x14ac:dyDescent="0.25">
      <c r="A89" t="s">
        <v>580</v>
      </c>
      <c r="B89" t="s">
        <v>581</v>
      </c>
      <c r="C89" t="s">
        <v>463</v>
      </c>
      <c r="D89" t="s">
        <v>720</v>
      </c>
      <c r="E89">
        <v>0</v>
      </c>
      <c r="F89" t="s">
        <v>465</v>
      </c>
    </row>
    <row r="90" spans="1:6" x14ac:dyDescent="0.25">
      <c r="A90" t="s">
        <v>582</v>
      </c>
      <c r="B90" t="s">
        <v>583</v>
      </c>
      <c r="C90" t="s">
        <v>463</v>
      </c>
      <c r="D90" t="s">
        <v>720</v>
      </c>
      <c r="E90">
        <v>0</v>
      </c>
      <c r="F90" t="s">
        <v>465</v>
      </c>
    </row>
    <row r="91" spans="1:6" x14ac:dyDescent="0.25">
      <c r="A91" t="s">
        <v>584</v>
      </c>
      <c r="B91" t="s">
        <v>585</v>
      </c>
      <c r="C91" t="s">
        <v>457</v>
      </c>
      <c r="D91" t="s">
        <v>422</v>
      </c>
      <c r="E91">
        <v>0</v>
      </c>
      <c r="F91" t="s">
        <v>458</v>
      </c>
    </row>
    <row r="92" spans="1:6" x14ac:dyDescent="0.25">
      <c r="A92" t="s">
        <v>586</v>
      </c>
      <c r="B92" t="s">
        <v>587</v>
      </c>
      <c r="C92" t="s">
        <v>457</v>
      </c>
      <c r="D92" t="s">
        <v>422</v>
      </c>
      <c r="E92">
        <v>0</v>
      </c>
      <c r="F92" t="s">
        <v>458</v>
      </c>
    </row>
    <row r="93" spans="1:6" x14ac:dyDescent="0.25">
      <c r="A93" t="s">
        <v>588</v>
      </c>
      <c r="B93" t="s">
        <v>589</v>
      </c>
      <c r="C93" t="s">
        <v>457</v>
      </c>
      <c r="D93" t="s">
        <v>86</v>
      </c>
      <c r="E93">
        <v>0</v>
      </c>
      <c r="F93" t="s">
        <v>458</v>
      </c>
    </row>
    <row r="94" spans="1:6" x14ac:dyDescent="0.25">
      <c r="A94" t="s">
        <v>590</v>
      </c>
      <c r="B94" t="s">
        <v>591</v>
      </c>
      <c r="C94" t="s">
        <v>85</v>
      </c>
      <c r="D94" t="s">
        <v>86</v>
      </c>
      <c r="E94">
        <v>0</v>
      </c>
      <c r="F94" t="s">
        <v>458</v>
      </c>
    </row>
    <row r="95" spans="1:6" x14ac:dyDescent="0.25">
      <c r="A95" t="s">
        <v>592</v>
      </c>
      <c r="B95" t="s">
        <v>593</v>
      </c>
      <c r="C95" t="s">
        <v>85</v>
      </c>
      <c r="D95" t="s">
        <v>86</v>
      </c>
      <c r="E95">
        <v>0</v>
      </c>
      <c r="F95" t="s">
        <v>458</v>
      </c>
    </row>
    <row r="96" spans="1:6" x14ac:dyDescent="0.25">
      <c r="A96" t="s">
        <v>594</v>
      </c>
      <c r="B96" t="s">
        <v>595</v>
      </c>
      <c r="C96" t="s">
        <v>724</v>
      </c>
      <c r="D96" t="s">
        <v>86</v>
      </c>
      <c r="E96">
        <v>0</v>
      </c>
      <c r="F96" t="s">
        <v>458</v>
      </c>
    </row>
    <row r="97" spans="1:6" x14ac:dyDescent="0.25">
      <c r="A97" t="s">
        <v>596</v>
      </c>
      <c r="B97" t="s">
        <v>597</v>
      </c>
      <c r="C97" t="s">
        <v>457</v>
      </c>
      <c r="D97" t="s">
        <v>86</v>
      </c>
      <c r="E97">
        <v>0</v>
      </c>
      <c r="F97" t="s">
        <v>458</v>
      </c>
    </row>
    <row r="98" spans="1:6" x14ac:dyDescent="0.25">
      <c r="A98" t="s">
        <v>598</v>
      </c>
      <c r="B98" t="s">
        <v>599</v>
      </c>
      <c r="C98" t="s">
        <v>457</v>
      </c>
      <c r="D98" t="s">
        <v>86</v>
      </c>
      <c r="E98">
        <v>0</v>
      </c>
      <c r="F98" t="s">
        <v>458</v>
      </c>
    </row>
    <row r="99" spans="1:6" x14ac:dyDescent="0.25">
      <c r="A99" t="s">
        <v>600</v>
      </c>
      <c r="B99" t="s">
        <v>601</v>
      </c>
      <c r="C99" t="s">
        <v>457</v>
      </c>
      <c r="D99" t="s">
        <v>86</v>
      </c>
      <c r="E99">
        <v>0</v>
      </c>
      <c r="F99" t="s">
        <v>458</v>
      </c>
    </row>
    <row r="100" spans="1:6" x14ac:dyDescent="0.25">
      <c r="A100" t="s">
        <v>602</v>
      </c>
      <c r="B100" t="s">
        <v>603</v>
      </c>
      <c r="C100" t="s">
        <v>457</v>
      </c>
      <c r="D100" t="s">
        <v>86</v>
      </c>
      <c r="E100">
        <v>0</v>
      </c>
      <c r="F100" t="s">
        <v>458</v>
      </c>
    </row>
    <row r="101" spans="1:6" x14ac:dyDescent="0.25">
      <c r="A101" t="s">
        <v>604</v>
      </c>
      <c r="B101" t="s">
        <v>605</v>
      </c>
      <c r="C101" t="s">
        <v>457</v>
      </c>
      <c r="D101" t="s">
        <v>86</v>
      </c>
      <c r="E101">
        <v>0</v>
      </c>
      <c r="F101" t="s">
        <v>458</v>
      </c>
    </row>
    <row r="102" spans="1:6" x14ac:dyDescent="0.25">
      <c r="A102" t="s">
        <v>606</v>
      </c>
      <c r="B102" t="s">
        <v>607</v>
      </c>
      <c r="C102" t="s">
        <v>457</v>
      </c>
      <c r="D102" t="s">
        <v>86</v>
      </c>
      <c r="E102">
        <v>0</v>
      </c>
      <c r="F102" t="s">
        <v>458</v>
      </c>
    </row>
    <row r="103" spans="1:6" x14ac:dyDescent="0.25">
      <c r="A103" t="s">
        <v>608</v>
      </c>
      <c r="B103" t="s">
        <v>609</v>
      </c>
      <c r="C103" t="s">
        <v>457</v>
      </c>
      <c r="D103" t="s">
        <v>86</v>
      </c>
      <c r="E103">
        <v>0</v>
      </c>
      <c r="F103" t="s">
        <v>458</v>
      </c>
    </row>
    <row r="104" spans="1:6" x14ac:dyDescent="0.25">
      <c r="A104" t="s">
        <v>610</v>
      </c>
      <c r="B104" t="s">
        <v>611</v>
      </c>
      <c r="C104" t="s">
        <v>725</v>
      </c>
      <c r="D104" t="s">
        <v>86</v>
      </c>
      <c r="E104">
        <v>0</v>
      </c>
      <c r="F104" t="s">
        <v>458</v>
      </c>
    </row>
    <row r="105" spans="1:6" x14ac:dyDescent="0.25">
      <c r="A105" t="s">
        <v>612</v>
      </c>
      <c r="B105" t="s">
        <v>613</v>
      </c>
      <c r="C105" t="s">
        <v>457</v>
      </c>
      <c r="D105" t="s">
        <v>86</v>
      </c>
      <c r="E105">
        <v>0</v>
      </c>
      <c r="F105" t="s">
        <v>458</v>
      </c>
    </row>
    <row r="106" spans="1:6" x14ac:dyDescent="0.25">
      <c r="A106" t="s">
        <v>614</v>
      </c>
      <c r="B106" t="s">
        <v>615</v>
      </c>
      <c r="C106" t="s">
        <v>457</v>
      </c>
      <c r="D106" t="s">
        <v>86</v>
      </c>
      <c r="E106">
        <v>0</v>
      </c>
      <c r="F106" t="s">
        <v>458</v>
      </c>
    </row>
    <row r="107" spans="1:6" x14ac:dyDescent="0.25">
      <c r="A107" t="s">
        <v>616</v>
      </c>
      <c r="B107" t="s">
        <v>617</v>
      </c>
      <c r="C107" t="s">
        <v>726</v>
      </c>
      <c r="D107" t="s">
        <v>86</v>
      </c>
      <c r="E107">
        <v>0</v>
      </c>
      <c r="F107" t="s">
        <v>458</v>
      </c>
    </row>
    <row r="108" spans="1:6" x14ac:dyDescent="0.25">
      <c r="A108" t="s">
        <v>618</v>
      </c>
      <c r="B108" t="s">
        <v>619</v>
      </c>
      <c r="C108" t="s">
        <v>726</v>
      </c>
      <c r="D108" t="s">
        <v>86</v>
      </c>
      <c r="E108">
        <v>0</v>
      </c>
      <c r="F108" t="s">
        <v>458</v>
      </c>
    </row>
    <row r="109" spans="1:6" x14ac:dyDescent="0.25">
      <c r="A109" t="s">
        <v>620</v>
      </c>
      <c r="B109" t="s">
        <v>621</v>
      </c>
      <c r="C109" t="s">
        <v>457</v>
      </c>
      <c r="D109" t="s">
        <v>86</v>
      </c>
      <c r="E109">
        <v>0</v>
      </c>
      <c r="F109" t="s">
        <v>458</v>
      </c>
    </row>
    <row r="110" spans="1:6" x14ac:dyDescent="0.25">
      <c r="A110" t="s">
        <v>622</v>
      </c>
      <c r="B110" t="s">
        <v>623</v>
      </c>
      <c r="C110" t="s">
        <v>457</v>
      </c>
      <c r="D110" t="s">
        <v>86</v>
      </c>
      <c r="E110">
        <v>0</v>
      </c>
      <c r="F110" t="s">
        <v>458</v>
      </c>
    </row>
    <row r="111" spans="1:6" x14ac:dyDescent="0.25">
      <c r="A111" t="s">
        <v>624</v>
      </c>
      <c r="B111" t="s">
        <v>625</v>
      </c>
      <c r="C111" t="s">
        <v>457</v>
      </c>
      <c r="D111" t="s">
        <v>86</v>
      </c>
      <c r="E111">
        <v>0</v>
      </c>
      <c r="F111" t="s">
        <v>458</v>
      </c>
    </row>
    <row r="112" spans="1:6" x14ac:dyDescent="0.25">
      <c r="A112" t="s">
        <v>626</v>
      </c>
      <c r="B112" t="s">
        <v>627</v>
      </c>
      <c r="C112" t="s">
        <v>457</v>
      </c>
      <c r="D112" t="s">
        <v>86</v>
      </c>
      <c r="E112">
        <v>0</v>
      </c>
      <c r="F112" t="s">
        <v>458</v>
      </c>
    </row>
    <row r="113" spans="1:6" x14ac:dyDescent="0.25">
      <c r="A113" t="s">
        <v>628</v>
      </c>
      <c r="B113" t="s">
        <v>629</v>
      </c>
      <c r="C113" t="s">
        <v>457</v>
      </c>
      <c r="D113" t="s">
        <v>86</v>
      </c>
      <c r="E113">
        <v>0</v>
      </c>
      <c r="F113" t="s">
        <v>458</v>
      </c>
    </row>
    <row r="114" spans="1:6" x14ac:dyDescent="0.25">
      <c r="A114" t="s">
        <v>630</v>
      </c>
      <c r="B114" t="s">
        <v>631</v>
      </c>
      <c r="C114" t="s">
        <v>457</v>
      </c>
      <c r="D114" t="s">
        <v>86</v>
      </c>
      <c r="E114">
        <v>0</v>
      </c>
      <c r="F114" t="s">
        <v>458</v>
      </c>
    </row>
    <row r="115" spans="1:6" x14ac:dyDescent="0.25">
      <c r="A115" t="s">
        <v>632</v>
      </c>
      <c r="B115" t="s">
        <v>633</v>
      </c>
      <c r="C115" t="s">
        <v>457</v>
      </c>
      <c r="D115" t="s">
        <v>86</v>
      </c>
      <c r="E115">
        <v>0</v>
      </c>
      <c r="F115" t="s">
        <v>458</v>
      </c>
    </row>
    <row r="116" spans="1:6" x14ac:dyDescent="0.25">
      <c r="A116" t="s">
        <v>634</v>
      </c>
      <c r="B116" t="s">
        <v>635</v>
      </c>
      <c r="C116" t="s">
        <v>457</v>
      </c>
      <c r="D116" t="s">
        <v>86</v>
      </c>
      <c r="E116">
        <v>0</v>
      </c>
      <c r="F116" t="s">
        <v>458</v>
      </c>
    </row>
    <row r="117" spans="1:6" x14ac:dyDescent="0.25">
      <c r="A117" t="s">
        <v>636</v>
      </c>
      <c r="B117" t="s">
        <v>637</v>
      </c>
      <c r="C117" t="s">
        <v>457</v>
      </c>
      <c r="D117" t="s">
        <v>86</v>
      </c>
      <c r="E117">
        <v>0</v>
      </c>
      <c r="F117" t="s">
        <v>458</v>
      </c>
    </row>
    <row r="118" spans="1:6" x14ac:dyDescent="0.25">
      <c r="A118" t="s">
        <v>638</v>
      </c>
      <c r="B118" t="s">
        <v>639</v>
      </c>
      <c r="C118" t="s">
        <v>725</v>
      </c>
      <c r="D118" t="s">
        <v>86</v>
      </c>
      <c r="E118">
        <v>0</v>
      </c>
      <c r="F118" t="s">
        <v>458</v>
      </c>
    </row>
    <row r="119" spans="1:6" x14ac:dyDescent="0.25">
      <c r="A119" t="s">
        <v>455</v>
      </c>
      <c r="B119" t="s">
        <v>456</v>
      </c>
      <c r="C119" t="s">
        <v>457</v>
      </c>
      <c r="D119" t="s">
        <v>86</v>
      </c>
      <c r="E119">
        <v>0</v>
      </c>
      <c r="F119" t="s">
        <v>458</v>
      </c>
    </row>
    <row r="120" spans="1:6" x14ac:dyDescent="0.25">
      <c r="A120" t="s">
        <v>640</v>
      </c>
      <c r="B120" t="s">
        <v>641</v>
      </c>
      <c r="C120" t="s">
        <v>725</v>
      </c>
      <c r="D120" t="s">
        <v>422</v>
      </c>
      <c r="E120">
        <v>0</v>
      </c>
      <c r="F120" t="s">
        <v>458</v>
      </c>
    </row>
    <row r="121" spans="1:6" x14ac:dyDescent="0.25">
      <c r="A121" t="s">
        <v>642</v>
      </c>
      <c r="B121" t="s">
        <v>643</v>
      </c>
      <c r="C121" t="s">
        <v>457</v>
      </c>
      <c r="D121" t="s">
        <v>422</v>
      </c>
      <c r="E121">
        <v>0</v>
      </c>
      <c r="F121" t="s">
        <v>458</v>
      </c>
    </row>
    <row r="122" spans="1:6" x14ac:dyDescent="0.25">
      <c r="A122" t="s">
        <v>644</v>
      </c>
      <c r="B122" t="s">
        <v>645</v>
      </c>
      <c r="C122" t="s">
        <v>457</v>
      </c>
      <c r="D122" t="s">
        <v>422</v>
      </c>
      <c r="E122">
        <v>0</v>
      </c>
      <c r="F122" t="s">
        <v>458</v>
      </c>
    </row>
    <row r="123" spans="1:6" x14ac:dyDescent="0.25">
      <c r="A123" t="s">
        <v>646</v>
      </c>
      <c r="B123" t="s">
        <v>647</v>
      </c>
      <c r="C123" t="s">
        <v>463</v>
      </c>
      <c r="D123" t="s">
        <v>422</v>
      </c>
      <c r="E123">
        <v>0</v>
      </c>
      <c r="F123" t="s">
        <v>458</v>
      </c>
    </row>
    <row r="124" spans="1:6" x14ac:dyDescent="0.25">
      <c r="A124" t="s">
        <v>648</v>
      </c>
      <c r="B124" t="s">
        <v>649</v>
      </c>
      <c r="C124" t="s">
        <v>463</v>
      </c>
      <c r="D124" t="s">
        <v>422</v>
      </c>
      <c r="E124">
        <v>20</v>
      </c>
      <c r="F124" t="s">
        <v>458</v>
      </c>
    </row>
    <row r="125" spans="1:6" x14ac:dyDescent="0.25">
      <c r="A125" t="s">
        <v>650</v>
      </c>
      <c r="B125" t="s">
        <v>651</v>
      </c>
      <c r="C125" t="s">
        <v>85</v>
      </c>
      <c r="D125" t="s">
        <v>422</v>
      </c>
      <c r="E125">
        <v>0</v>
      </c>
      <c r="F125" t="s">
        <v>458</v>
      </c>
    </row>
    <row r="126" spans="1:6" x14ac:dyDescent="0.25">
      <c r="A126" t="s">
        <v>652</v>
      </c>
      <c r="B126" t="s">
        <v>653</v>
      </c>
      <c r="D126" t="s">
        <v>723</v>
      </c>
      <c r="E126">
        <v>0</v>
      </c>
      <c r="F126" t="s">
        <v>465</v>
      </c>
    </row>
    <row r="127" spans="1:6" x14ac:dyDescent="0.25">
      <c r="A127" t="s">
        <v>459</v>
      </c>
      <c r="B127" t="s">
        <v>460</v>
      </c>
      <c r="C127" t="s">
        <v>457</v>
      </c>
      <c r="D127" t="s">
        <v>422</v>
      </c>
      <c r="E127">
        <v>19</v>
      </c>
      <c r="F127" t="s">
        <v>93</v>
      </c>
    </row>
    <row r="128" spans="1:6" x14ac:dyDescent="0.25">
      <c r="A128" t="s">
        <v>654</v>
      </c>
      <c r="B128" t="s">
        <v>655</v>
      </c>
      <c r="D128" t="s">
        <v>723</v>
      </c>
      <c r="E128">
        <v>0</v>
      </c>
      <c r="F128" t="s">
        <v>465</v>
      </c>
    </row>
    <row r="129" spans="1:6" x14ac:dyDescent="0.25">
      <c r="A129" t="s">
        <v>656</v>
      </c>
      <c r="B129" t="s">
        <v>657</v>
      </c>
      <c r="D129" t="s">
        <v>422</v>
      </c>
      <c r="E129">
        <v>0</v>
      </c>
      <c r="F129" t="s">
        <v>93</v>
      </c>
    </row>
    <row r="130" spans="1:6" x14ac:dyDescent="0.25">
      <c r="A130" t="s">
        <v>658</v>
      </c>
      <c r="B130" t="s">
        <v>659</v>
      </c>
      <c r="D130" t="s">
        <v>422</v>
      </c>
      <c r="E130">
        <v>0</v>
      </c>
      <c r="F130" t="s">
        <v>465</v>
      </c>
    </row>
    <row r="131" spans="1:6" x14ac:dyDescent="0.25">
      <c r="A131" t="s">
        <v>660</v>
      </c>
      <c r="B131" t="s">
        <v>661</v>
      </c>
      <c r="D131" t="s">
        <v>422</v>
      </c>
      <c r="E131">
        <v>0</v>
      </c>
      <c r="F131" t="s">
        <v>465</v>
      </c>
    </row>
    <row r="132" spans="1:6" x14ac:dyDescent="0.25">
      <c r="A132" t="s">
        <v>662</v>
      </c>
      <c r="B132" t="s">
        <v>663</v>
      </c>
      <c r="D132" t="s">
        <v>422</v>
      </c>
      <c r="E132">
        <v>0</v>
      </c>
      <c r="F132" t="s">
        <v>458</v>
      </c>
    </row>
    <row r="133" spans="1:6" x14ac:dyDescent="0.25">
      <c r="A133" t="s">
        <v>664</v>
      </c>
      <c r="B133" t="s">
        <v>663</v>
      </c>
      <c r="D133" t="s">
        <v>422</v>
      </c>
      <c r="E133">
        <v>0</v>
      </c>
      <c r="F133" t="s">
        <v>458</v>
      </c>
    </row>
    <row r="134" spans="1:6" x14ac:dyDescent="0.25">
      <c r="A134" t="s">
        <v>665</v>
      </c>
      <c r="B134" t="s">
        <v>666</v>
      </c>
      <c r="D134" t="s">
        <v>422</v>
      </c>
      <c r="E134">
        <v>0</v>
      </c>
      <c r="F134" t="s">
        <v>458</v>
      </c>
    </row>
    <row r="135" spans="1:6" x14ac:dyDescent="0.25">
      <c r="A135" t="s">
        <v>667</v>
      </c>
      <c r="B135" t="s">
        <v>668</v>
      </c>
      <c r="D135" t="s">
        <v>422</v>
      </c>
      <c r="E135">
        <v>0</v>
      </c>
      <c r="F135" t="s">
        <v>465</v>
      </c>
    </row>
    <row r="136" spans="1:6" x14ac:dyDescent="0.25">
      <c r="A136" t="s">
        <v>669</v>
      </c>
      <c r="B136" t="s">
        <v>670</v>
      </c>
      <c r="D136" t="s">
        <v>422</v>
      </c>
      <c r="E136">
        <v>0</v>
      </c>
      <c r="F136" t="s">
        <v>458</v>
      </c>
    </row>
    <row r="137" spans="1:6" x14ac:dyDescent="0.25">
      <c r="A137" t="s">
        <v>671</v>
      </c>
      <c r="B137" t="s">
        <v>672</v>
      </c>
      <c r="D137" t="s">
        <v>422</v>
      </c>
      <c r="E137">
        <v>0</v>
      </c>
      <c r="F137" t="s">
        <v>93</v>
      </c>
    </row>
    <row r="138" spans="1:6" x14ac:dyDescent="0.25">
      <c r="A138" t="s">
        <v>673</v>
      </c>
      <c r="B138" t="s">
        <v>674</v>
      </c>
      <c r="D138" t="s">
        <v>422</v>
      </c>
      <c r="E138">
        <v>0</v>
      </c>
      <c r="F138" t="s">
        <v>485</v>
      </c>
    </row>
    <row r="139" spans="1:6" x14ac:dyDescent="0.25">
      <c r="A139" t="s">
        <v>675</v>
      </c>
      <c r="B139" t="s">
        <v>674</v>
      </c>
      <c r="D139" t="s">
        <v>422</v>
      </c>
      <c r="E139">
        <v>0</v>
      </c>
      <c r="F139" t="s">
        <v>485</v>
      </c>
    </row>
    <row r="140" spans="1:6" x14ac:dyDescent="0.25">
      <c r="A140" t="s">
        <v>676</v>
      </c>
      <c r="B140" t="s">
        <v>674</v>
      </c>
      <c r="D140" t="s">
        <v>422</v>
      </c>
      <c r="E140">
        <v>0</v>
      </c>
      <c r="F140" t="s">
        <v>485</v>
      </c>
    </row>
    <row r="141" spans="1:6" x14ac:dyDescent="0.25">
      <c r="A141" t="s">
        <v>677</v>
      </c>
      <c r="B141" t="s">
        <v>678</v>
      </c>
      <c r="D141" t="s">
        <v>398</v>
      </c>
      <c r="E141">
        <v>0</v>
      </c>
      <c r="F141" t="s">
        <v>465</v>
      </c>
    </row>
    <row r="142" spans="1:6" x14ac:dyDescent="0.25">
      <c r="A142" t="s">
        <v>679</v>
      </c>
      <c r="B142" t="s">
        <v>680</v>
      </c>
      <c r="C142" t="s">
        <v>457</v>
      </c>
      <c r="D142" t="s">
        <v>398</v>
      </c>
      <c r="E142">
        <v>0</v>
      </c>
      <c r="F142" t="s">
        <v>93</v>
      </c>
    </row>
    <row r="143" spans="1:6" x14ac:dyDescent="0.25">
      <c r="A143" t="s">
        <v>681</v>
      </c>
      <c r="B143" t="s">
        <v>682</v>
      </c>
      <c r="C143" t="s">
        <v>457</v>
      </c>
      <c r="D143" t="s">
        <v>422</v>
      </c>
      <c r="E143">
        <v>0</v>
      </c>
      <c r="F143" t="s">
        <v>458</v>
      </c>
    </row>
    <row r="144" spans="1:6" x14ac:dyDescent="0.25">
      <c r="A144" t="s">
        <v>683</v>
      </c>
      <c r="B144" t="s">
        <v>684</v>
      </c>
      <c r="C144" t="s">
        <v>85</v>
      </c>
      <c r="D144" t="s">
        <v>422</v>
      </c>
      <c r="E144">
        <v>0</v>
      </c>
      <c r="F144" t="s">
        <v>465</v>
      </c>
    </row>
    <row r="145" spans="1:6" x14ac:dyDescent="0.25">
      <c r="A145" t="s">
        <v>685</v>
      </c>
      <c r="B145" t="s">
        <v>686</v>
      </c>
      <c r="D145" t="s">
        <v>727</v>
      </c>
      <c r="E145">
        <v>0</v>
      </c>
      <c r="F145" t="s">
        <v>465</v>
      </c>
    </row>
    <row r="146" spans="1:6" x14ac:dyDescent="0.25">
      <c r="A146" t="s">
        <v>687</v>
      </c>
      <c r="B146" t="s">
        <v>688</v>
      </c>
      <c r="D146" t="s">
        <v>422</v>
      </c>
      <c r="E146">
        <v>0</v>
      </c>
      <c r="F146" t="s">
        <v>465</v>
      </c>
    </row>
    <row r="147" spans="1:6" x14ac:dyDescent="0.25">
      <c r="A147" t="s">
        <v>689</v>
      </c>
      <c r="B147" t="s">
        <v>690</v>
      </c>
      <c r="D147" t="s">
        <v>727</v>
      </c>
      <c r="E147">
        <v>0</v>
      </c>
      <c r="F147" t="s">
        <v>465</v>
      </c>
    </row>
    <row r="148" spans="1:6" x14ac:dyDescent="0.25">
      <c r="A148" t="s">
        <v>691</v>
      </c>
      <c r="B148" t="s">
        <v>692</v>
      </c>
      <c r="D148" t="s">
        <v>720</v>
      </c>
      <c r="E148">
        <v>0</v>
      </c>
      <c r="F148" t="s">
        <v>465</v>
      </c>
    </row>
    <row r="149" spans="1:6" x14ac:dyDescent="0.25">
      <c r="A149" t="s">
        <v>693</v>
      </c>
      <c r="B149" t="s">
        <v>694</v>
      </c>
      <c r="C149" t="s">
        <v>463</v>
      </c>
      <c r="D149" t="s">
        <v>727</v>
      </c>
      <c r="E149">
        <v>0</v>
      </c>
      <c r="F149" t="s">
        <v>465</v>
      </c>
    </row>
    <row r="150" spans="1:6" x14ac:dyDescent="0.25">
      <c r="A150" t="s">
        <v>695</v>
      </c>
      <c r="B150" t="s">
        <v>696</v>
      </c>
      <c r="D150" t="s">
        <v>727</v>
      </c>
      <c r="E150">
        <v>0</v>
      </c>
      <c r="F150" t="s">
        <v>465</v>
      </c>
    </row>
    <row r="151" spans="1:6" x14ac:dyDescent="0.25">
      <c r="A151" t="s">
        <v>697</v>
      </c>
      <c r="B151" t="s">
        <v>698</v>
      </c>
      <c r="D151" t="s">
        <v>727</v>
      </c>
      <c r="E151">
        <v>0</v>
      </c>
      <c r="F151" t="s">
        <v>465</v>
      </c>
    </row>
    <row r="152" spans="1:6" x14ac:dyDescent="0.25">
      <c r="A152" t="s">
        <v>699</v>
      </c>
      <c r="B152" t="s">
        <v>700</v>
      </c>
      <c r="D152" t="s">
        <v>723</v>
      </c>
      <c r="E152">
        <v>0</v>
      </c>
      <c r="F152" t="s">
        <v>465</v>
      </c>
    </row>
    <row r="153" spans="1:6" x14ac:dyDescent="0.25">
      <c r="A153" t="s">
        <v>701</v>
      </c>
      <c r="B153" t="s">
        <v>702</v>
      </c>
      <c r="D153" t="s">
        <v>422</v>
      </c>
      <c r="E153">
        <v>0</v>
      </c>
      <c r="F153" t="s">
        <v>465</v>
      </c>
    </row>
    <row r="154" spans="1:6" x14ac:dyDescent="0.25">
      <c r="A154" t="s">
        <v>703</v>
      </c>
      <c r="B154" t="s">
        <v>704</v>
      </c>
      <c r="D154" t="s">
        <v>727</v>
      </c>
      <c r="E154">
        <v>0</v>
      </c>
      <c r="F154" t="s">
        <v>465</v>
      </c>
    </row>
    <row r="155" spans="1:6" x14ac:dyDescent="0.25">
      <c r="A155" t="s">
        <v>705</v>
      </c>
      <c r="B155" t="s">
        <v>706</v>
      </c>
      <c r="D155" t="s">
        <v>727</v>
      </c>
      <c r="E155">
        <v>0</v>
      </c>
      <c r="F155" t="s">
        <v>465</v>
      </c>
    </row>
    <row r="156" spans="1:6" x14ac:dyDescent="0.25">
      <c r="A156" t="s">
        <v>707</v>
      </c>
      <c r="B156" t="s">
        <v>708</v>
      </c>
      <c r="D156" t="s">
        <v>422</v>
      </c>
      <c r="E156">
        <v>33</v>
      </c>
      <c r="F156" t="s">
        <v>93</v>
      </c>
    </row>
    <row r="157" spans="1:6" x14ac:dyDescent="0.25">
      <c r="A157" t="s">
        <v>709</v>
      </c>
      <c r="B157" t="s">
        <v>710</v>
      </c>
      <c r="C157" t="s">
        <v>85</v>
      </c>
      <c r="D157" t="s">
        <v>720</v>
      </c>
      <c r="E157">
        <v>0</v>
      </c>
      <c r="F157" t="s">
        <v>465</v>
      </c>
    </row>
    <row r="158" spans="1:6" x14ac:dyDescent="0.25">
      <c r="A158" t="s">
        <v>711</v>
      </c>
      <c r="B158" t="s">
        <v>712</v>
      </c>
      <c r="D158" t="s">
        <v>723</v>
      </c>
      <c r="E158">
        <v>0</v>
      </c>
      <c r="F158" t="s">
        <v>465</v>
      </c>
    </row>
    <row r="159" spans="1:6" x14ac:dyDescent="0.25">
      <c r="A159" t="s">
        <v>123</v>
      </c>
      <c r="B159" t="s">
        <v>713</v>
      </c>
      <c r="D159" t="s">
        <v>723</v>
      </c>
      <c r="E159">
        <v>0</v>
      </c>
      <c r="F159" t="s">
        <v>465</v>
      </c>
    </row>
    <row r="160" spans="1:6" x14ac:dyDescent="0.25">
      <c r="A160" t="s">
        <v>466</v>
      </c>
      <c r="B160" t="s">
        <v>467</v>
      </c>
      <c r="D160" t="s">
        <v>422</v>
      </c>
      <c r="E160">
        <v>21</v>
      </c>
      <c r="F160" t="s">
        <v>465</v>
      </c>
    </row>
    <row r="161" spans="1:6" x14ac:dyDescent="0.25">
      <c r="A161" t="s">
        <v>714</v>
      </c>
      <c r="B161" t="s">
        <v>715</v>
      </c>
      <c r="D161" t="s">
        <v>720</v>
      </c>
      <c r="E161">
        <v>0</v>
      </c>
      <c r="F161" t="s">
        <v>465</v>
      </c>
    </row>
    <row r="162" spans="1:6" x14ac:dyDescent="0.25">
      <c r="A162" t="s">
        <v>716</v>
      </c>
      <c r="B162" t="s">
        <v>717</v>
      </c>
      <c r="D162" t="s">
        <v>422</v>
      </c>
      <c r="E162">
        <v>0</v>
      </c>
      <c r="F162" t="s">
        <v>465</v>
      </c>
    </row>
    <row r="163" spans="1:6" x14ac:dyDescent="0.25">
      <c r="A163" t="s">
        <v>718</v>
      </c>
      <c r="B163" t="s">
        <v>719</v>
      </c>
      <c r="D163" t="s">
        <v>422</v>
      </c>
      <c r="E163">
        <v>0</v>
      </c>
      <c r="F163" t="s">
        <v>465</v>
      </c>
    </row>
    <row r="164" spans="1:6" x14ac:dyDescent="0.25">
      <c r="A164" t="s">
        <v>728</v>
      </c>
      <c r="B164" t="s">
        <v>712</v>
      </c>
      <c r="D164" t="s">
        <v>723</v>
      </c>
      <c r="E164">
        <v>0</v>
      </c>
      <c r="F164" t="s">
        <v>465</v>
      </c>
    </row>
    <row r="165" spans="1:6" x14ac:dyDescent="0.25">
      <c r="A165" t="s">
        <v>729</v>
      </c>
      <c r="B165" t="s">
        <v>730</v>
      </c>
      <c r="D165" t="s">
        <v>723</v>
      </c>
      <c r="E165">
        <v>0</v>
      </c>
      <c r="F165" t="s">
        <v>465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15"/>
  <sheetViews>
    <sheetView topLeftCell="A136" workbookViewId="0">
      <selection activeCell="K1" sqref="K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2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75</v>
      </c>
    </row>
    <row r="2" spans="1:12" x14ac:dyDescent="0.25">
      <c r="A2" t="s">
        <v>420</v>
      </c>
      <c r="B2" t="s">
        <v>421</v>
      </c>
      <c r="C2" t="s">
        <v>85</v>
      </c>
      <c r="D2">
        <v>100</v>
      </c>
      <c r="E2" t="s">
        <v>422</v>
      </c>
      <c r="F2" t="s">
        <v>87</v>
      </c>
      <c r="G2" t="s">
        <v>468</v>
      </c>
      <c r="H2" t="s">
        <v>182</v>
      </c>
      <c r="I2" t="s">
        <v>183</v>
      </c>
      <c r="J2">
        <v>0</v>
      </c>
      <c r="K2" t="s">
        <v>93</v>
      </c>
      <c r="L2">
        <v>1000</v>
      </c>
    </row>
    <row r="3" spans="1:12" x14ac:dyDescent="0.25">
      <c r="A3" t="s">
        <v>420</v>
      </c>
      <c r="B3" t="s">
        <v>421</v>
      </c>
      <c r="C3" t="s">
        <v>85</v>
      </c>
      <c r="D3">
        <v>100</v>
      </c>
      <c r="E3" t="s">
        <v>422</v>
      </c>
      <c r="F3" t="s">
        <v>87</v>
      </c>
      <c r="G3" t="s">
        <v>468</v>
      </c>
      <c r="H3" t="s">
        <v>184</v>
      </c>
      <c r="I3" t="s">
        <v>185</v>
      </c>
      <c r="J3">
        <v>0</v>
      </c>
      <c r="K3" t="s">
        <v>93</v>
      </c>
      <c r="L3">
        <v>1000</v>
      </c>
    </row>
    <row r="4" spans="1:12" x14ac:dyDescent="0.25">
      <c r="A4" t="s">
        <v>420</v>
      </c>
      <c r="B4" t="s">
        <v>421</v>
      </c>
      <c r="C4" t="s">
        <v>85</v>
      </c>
      <c r="D4">
        <v>100</v>
      </c>
      <c r="E4" t="s">
        <v>422</v>
      </c>
      <c r="F4" t="s">
        <v>87</v>
      </c>
      <c r="G4" t="s">
        <v>468</v>
      </c>
      <c r="H4" t="s">
        <v>186</v>
      </c>
      <c r="I4" t="s">
        <v>187</v>
      </c>
      <c r="J4">
        <v>0</v>
      </c>
      <c r="K4" t="s">
        <v>93</v>
      </c>
      <c r="L4">
        <v>1000</v>
      </c>
    </row>
    <row r="5" spans="1:12" x14ac:dyDescent="0.25">
      <c r="A5" t="s">
        <v>420</v>
      </c>
      <c r="B5" t="s">
        <v>421</v>
      </c>
      <c r="C5" t="s">
        <v>85</v>
      </c>
      <c r="D5">
        <v>100</v>
      </c>
      <c r="E5" t="s">
        <v>422</v>
      </c>
      <c r="F5" t="s">
        <v>87</v>
      </c>
      <c r="G5" t="s">
        <v>468</v>
      </c>
      <c r="H5" t="s">
        <v>188</v>
      </c>
      <c r="I5" t="s">
        <v>189</v>
      </c>
      <c r="J5">
        <v>0</v>
      </c>
      <c r="K5" t="s">
        <v>93</v>
      </c>
      <c r="L5">
        <v>1000</v>
      </c>
    </row>
    <row r="6" spans="1:12" x14ac:dyDescent="0.25">
      <c r="A6" t="s">
        <v>420</v>
      </c>
      <c r="B6" t="s">
        <v>421</v>
      </c>
      <c r="C6" t="s">
        <v>85</v>
      </c>
      <c r="D6">
        <v>100</v>
      </c>
      <c r="E6" t="s">
        <v>422</v>
      </c>
      <c r="F6" t="s">
        <v>87</v>
      </c>
      <c r="G6" t="s">
        <v>468</v>
      </c>
      <c r="H6" t="s">
        <v>190</v>
      </c>
      <c r="I6" t="s">
        <v>191</v>
      </c>
      <c r="J6">
        <v>0</v>
      </c>
      <c r="K6" t="s">
        <v>93</v>
      </c>
      <c r="L6">
        <v>1000</v>
      </c>
    </row>
    <row r="7" spans="1:12" x14ac:dyDescent="0.25">
      <c r="A7" t="s">
        <v>420</v>
      </c>
      <c r="B7" t="s">
        <v>421</v>
      </c>
      <c r="C7" t="s">
        <v>85</v>
      </c>
      <c r="D7">
        <v>100</v>
      </c>
      <c r="E7" t="s">
        <v>422</v>
      </c>
      <c r="F7" t="s">
        <v>87</v>
      </c>
      <c r="G7" t="s">
        <v>468</v>
      </c>
      <c r="H7" t="s">
        <v>192</v>
      </c>
      <c r="I7" t="s">
        <v>193</v>
      </c>
      <c r="J7">
        <v>0</v>
      </c>
      <c r="K7" t="s">
        <v>93</v>
      </c>
      <c r="L7">
        <v>1000</v>
      </c>
    </row>
    <row r="8" spans="1:12" x14ac:dyDescent="0.25">
      <c r="A8" t="s">
        <v>420</v>
      </c>
      <c r="B8" t="s">
        <v>421</v>
      </c>
      <c r="C8" t="s">
        <v>85</v>
      </c>
      <c r="D8">
        <v>100</v>
      </c>
      <c r="E8" t="s">
        <v>422</v>
      </c>
      <c r="F8" t="s">
        <v>87</v>
      </c>
      <c r="G8" t="s">
        <v>468</v>
      </c>
      <c r="H8" t="s">
        <v>194</v>
      </c>
      <c r="I8" t="s">
        <v>195</v>
      </c>
      <c r="J8">
        <v>0</v>
      </c>
      <c r="K8" t="s">
        <v>93</v>
      </c>
      <c r="L8">
        <v>1000</v>
      </c>
    </row>
    <row r="9" spans="1:12" x14ac:dyDescent="0.25">
      <c r="A9" t="s">
        <v>420</v>
      </c>
      <c r="B9" t="s">
        <v>421</v>
      </c>
      <c r="C9" t="s">
        <v>85</v>
      </c>
      <c r="D9">
        <v>100</v>
      </c>
      <c r="E9" t="s">
        <v>422</v>
      </c>
      <c r="F9" t="s">
        <v>87</v>
      </c>
      <c r="G9" t="s">
        <v>468</v>
      </c>
      <c r="H9" t="s">
        <v>196</v>
      </c>
      <c r="I9" t="s">
        <v>197</v>
      </c>
      <c r="J9">
        <v>0</v>
      </c>
      <c r="K9" t="s">
        <v>93</v>
      </c>
      <c r="L9">
        <v>1000</v>
      </c>
    </row>
    <row r="10" spans="1:12" x14ac:dyDescent="0.25">
      <c r="A10" t="s">
        <v>420</v>
      </c>
      <c r="B10" t="s">
        <v>421</v>
      </c>
      <c r="C10" t="s">
        <v>85</v>
      </c>
      <c r="D10">
        <v>100</v>
      </c>
      <c r="E10" t="s">
        <v>422</v>
      </c>
      <c r="F10" t="s">
        <v>87</v>
      </c>
      <c r="G10" t="s">
        <v>468</v>
      </c>
      <c r="H10" t="s">
        <v>198</v>
      </c>
      <c r="I10" t="s">
        <v>199</v>
      </c>
      <c r="J10">
        <v>0</v>
      </c>
      <c r="K10" t="s">
        <v>93</v>
      </c>
      <c r="L10">
        <v>1000</v>
      </c>
    </row>
    <row r="11" spans="1:12" x14ac:dyDescent="0.25">
      <c r="A11" t="s">
        <v>420</v>
      </c>
      <c r="B11" t="s">
        <v>421</v>
      </c>
      <c r="C11" t="s">
        <v>85</v>
      </c>
      <c r="D11">
        <v>100</v>
      </c>
      <c r="E11" t="s">
        <v>422</v>
      </c>
      <c r="F11" t="s">
        <v>87</v>
      </c>
      <c r="G11" t="s">
        <v>468</v>
      </c>
      <c r="H11" t="s">
        <v>200</v>
      </c>
      <c r="I11" t="s">
        <v>201</v>
      </c>
      <c r="J11">
        <v>0</v>
      </c>
      <c r="K11" t="s">
        <v>93</v>
      </c>
      <c r="L11">
        <v>1000</v>
      </c>
    </row>
    <row r="12" spans="1:12" x14ac:dyDescent="0.25">
      <c r="A12" t="s">
        <v>420</v>
      </c>
      <c r="B12" t="s">
        <v>421</v>
      </c>
      <c r="C12" t="s">
        <v>85</v>
      </c>
      <c r="D12">
        <v>100</v>
      </c>
      <c r="E12" t="s">
        <v>422</v>
      </c>
      <c r="F12" t="s">
        <v>87</v>
      </c>
      <c r="G12" t="s">
        <v>468</v>
      </c>
      <c r="H12" t="s">
        <v>202</v>
      </c>
      <c r="I12" t="s">
        <v>203</v>
      </c>
      <c r="J12">
        <v>0</v>
      </c>
      <c r="K12" t="s">
        <v>93</v>
      </c>
      <c r="L12">
        <v>1000</v>
      </c>
    </row>
    <row r="13" spans="1:12" x14ac:dyDescent="0.25">
      <c r="A13" t="s">
        <v>420</v>
      </c>
      <c r="B13" t="s">
        <v>421</v>
      </c>
      <c r="C13" t="s">
        <v>85</v>
      </c>
      <c r="D13">
        <v>100</v>
      </c>
      <c r="E13" t="s">
        <v>422</v>
      </c>
      <c r="F13" t="s">
        <v>87</v>
      </c>
      <c r="G13" t="s">
        <v>468</v>
      </c>
      <c r="H13" t="s">
        <v>204</v>
      </c>
      <c r="I13" t="s">
        <v>205</v>
      </c>
      <c r="J13">
        <v>0</v>
      </c>
      <c r="K13" t="s">
        <v>93</v>
      </c>
      <c r="L13">
        <v>1000</v>
      </c>
    </row>
    <row r="14" spans="1:12" x14ac:dyDescent="0.25">
      <c r="A14" t="s">
        <v>420</v>
      </c>
      <c r="B14" t="s">
        <v>421</v>
      </c>
      <c r="C14" t="s">
        <v>85</v>
      </c>
      <c r="D14">
        <v>100</v>
      </c>
      <c r="E14" t="s">
        <v>422</v>
      </c>
      <c r="F14" t="s">
        <v>87</v>
      </c>
      <c r="G14" t="s">
        <v>468</v>
      </c>
      <c r="H14" t="s">
        <v>206</v>
      </c>
      <c r="I14" t="s">
        <v>207</v>
      </c>
      <c r="J14">
        <v>0</v>
      </c>
      <c r="K14" t="s">
        <v>93</v>
      </c>
      <c r="L14">
        <v>1000</v>
      </c>
    </row>
    <row r="15" spans="1:12" x14ac:dyDescent="0.25">
      <c r="A15" t="s">
        <v>420</v>
      </c>
      <c r="B15" t="s">
        <v>421</v>
      </c>
      <c r="C15" t="s">
        <v>85</v>
      </c>
      <c r="D15">
        <v>100</v>
      </c>
      <c r="E15" t="s">
        <v>422</v>
      </c>
      <c r="F15" t="s">
        <v>87</v>
      </c>
      <c r="G15" t="s">
        <v>468</v>
      </c>
      <c r="H15" t="s">
        <v>208</v>
      </c>
      <c r="I15" t="s">
        <v>209</v>
      </c>
      <c r="J15">
        <v>0</v>
      </c>
      <c r="K15" t="s">
        <v>93</v>
      </c>
      <c r="L15">
        <v>1000</v>
      </c>
    </row>
    <row r="16" spans="1:12" x14ac:dyDescent="0.25">
      <c r="A16" t="s">
        <v>420</v>
      </c>
      <c r="B16" t="s">
        <v>421</v>
      </c>
      <c r="C16" t="s">
        <v>85</v>
      </c>
      <c r="D16">
        <v>100</v>
      </c>
      <c r="E16" t="s">
        <v>422</v>
      </c>
      <c r="F16" t="s">
        <v>87</v>
      </c>
      <c r="G16" t="s">
        <v>468</v>
      </c>
      <c r="H16" t="s">
        <v>210</v>
      </c>
      <c r="I16" t="s">
        <v>211</v>
      </c>
      <c r="J16">
        <v>0</v>
      </c>
      <c r="K16" t="s">
        <v>93</v>
      </c>
      <c r="L16">
        <v>1000</v>
      </c>
    </row>
    <row r="17" spans="1:12" x14ac:dyDescent="0.25">
      <c r="A17" t="s">
        <v>420</v>
      </c>
      <c r="B17" t="s">
        <v>421</v>
      </c>
      <c r="C17" t="s">
        <v>85</v>
      </c>
      <c r="D17">
        <v>100</v>
      </c>
      <c r="E17" t="s">
        <v>422</v>
      </c>
      <c r="F17" t="s">
        <v>87</v>
      </c>
      <c r="G17" t="s">
        <v>468</v>
      </c>
      <c r="H17" t="s">
        <v>212</v>
      </c>
      <c r="I17" t="s">
        <v>213</v>
      </c>
      <c r="J17">
        <v>0</v>
      </c>
      <c r="K17" t="s">
        <v>93</v>
      </c>
      <c r="L17">
        <v>1000</v>
      </c>
    </row>
    <row r="18" spans="1:12" x14ac:dyDescent="0.25">
      <c r="A18" t="s">
        <v>420</v>
      </c>
      <c r="B18" t="s">
        <v>421</v>
      </c>
      <c r="C18" t="s">
        <v>85</v>
      </c>
      <c r="D18">
        <v>100</v>
      </c>
      <c r="E18" t="s">
        <v>422</v>
      </c>
      <c r="F18" t="s">
        <v>87</v>
      </c>
      <c r="G18" t="s">
        <v>468</v>
      </c>
      <c r="H18" t="s">
        <v>214</v>
      </c>
      <c r="I18" t="s">
        <v>215</v>
      </c>
      <c r="J18">
        <v>0</v>
      </c>
      <c r="K18" t="s">
        <v>93</v>
      </c>
      <c r="L18">
        <v>1000</v>
      </c>
    </row>
    <row r="19" spans="1:12" x14ac:dyDescent="0.25">
      <c r="A19" t="s">
        <v>420</v>
      </c>
      <c r="B19" t="s">
        <v>421</v>
      </c>
      <c r="C19" t="s">
        <v>85</v>
      </c>
      <c r="D19">
        <v>100</v>
      </c>
      <c r="E19" t="s">
        <v>422</v>
      </c>
      <c r="F19" t="s">
        <v>87</v>
      </c>
      <c r="G19" t="s">
        <v>468</v>
      </c>
      <c r="H19" t="s">
        <v>216</v>
      </c>
      <c r="I19" t="s">
        <v>217</v>
      </c>
      <c r="J19">
        <v>0</v>
      </c>
      <c r="K19" t="s">
        <v>93</v>
      </c>
      <c r="L19">
        <v>1000</v>
      </c>
    </row>
    <row r="20" spans="1:12" x14ac:dyDescent="0.25">
      <c r="A20" t="s">
        <v>420</v>
      </c>
      <c r="B20" t="s">
        <v>421</v>
      </c>
      <c r="C20" t="s">
        <v>85</v>
      </c>
      <c r="D20">
        <v>100</v>
      </c>
      <c r="E20" t="s">
        <v>422</v>
      </c>
      <c r="F20" t="s">
        <v>87</v>
      </c>
      <c r="G20" t="s">
        <v>468</v>
      </c>
      <c r="H20" t="s">
        <v>218</v>
      </c>
      <c r="I20" t="s">
        <v>219</v>
      </c>
      <c r="J20">
        <v>0</v>
      </c>
      <c r="K20" t="s">
        <v>93</v>
      </c>
      <c r="L20">
        <v>1000</v>
      </c>
    </row>
    <row r="21" spans="1:12" x14ac:dyDescent="0.25">
      <c r="A21" t="s">
        <v>420</v>
      </c>
      <c r="B21" t="s">
        <v>421</v>
      </c>
      <c r="C21" t="s">
        <v>85</v>
      </c>
      <c r="D21">
        <v>100</v>
      </c>
      <c r="E21" t="s">
        <v>422</v>
      </c>
      <c r="F21" t="s">
        <v>87</v>
      </c>
      <c r="G21" t="s">
        <v>468</v>
      </c>
      <c r="H21" t="s">
        <v>220</v>
      </c>
      <c r="I21" t="s">
        <v>221</v>
      </c>
      <c r="J21">
        <v>0</v>
      </c>
      <c r="K21" t="s">
        <v>93</v>
      </c>
      <c r="L21">
        <v>1000</v>
      </c>
    </row>
    <row r="22" spans="1:12" x14ac:dyDescent="0.25">
      <c r="A22" t="s">
        <v>420</v>
      </c>
      <c r="B22" t="s">
        <v>421</v>
      </c>
      <c r="C22" t="s">
        <v>85</v>
      </c>
      <c r="D22">
        <v>100</v>
      </c>
      <c r="E22" t="s">
        <v>422</v>
      </c>
      <c r="F22" t="s">
        <v>87</v>
      </c>
      <c r="G22" t="s">
        <v>468</v>
      </c>
      <c r="H22" t="s">
        <v>222</v>
      </c>
      <c r="I22" t="s">
        <v>223</v>
      </c>
      <c r="J22">
        <v>0</v>
      </c>
      <c r="K22" t="s">
        <v>93</v>
      </c>
      <c r="L22">
        <v>1000</v>
      </c>
    </row>
    <row r="23" spans="1:12" x14ac:dyDescent="0.25">
      <c r="A23" t="s">
        <v>420</v>
      </c>
      <c r="B23" t="s">
        <v>421</v>
      </c>
      <c r="C23" t="s">
        <v>85</v>
      </c>
      <c r="D23">
        <v>100</v>
      </c>
      <c r="E23" t="s">
        <v>422</v>
      </c>
      <c r="F23" t="s">
        <v>87</v>
      </c>
      <c r="G23" t="s">
        <v>468</v>
      </c>
      <c r="H23" t="s">
        <v>224</v>
      </c>
      <c r="I23" t="s">
        <v>225</v>
      </c>
      <c r="J23">
        <v>0</v>
      </c>
      <c r="K23" t="s">
        <v>93</v>
      </c>
      <c r="L23">
        <v>1000</v>
      </c>
    </row>
    <row r="24" spans="1:12" x14ac:dyDescent="0.25">
      <c r="A24" t="s">
        <v>420</v>
      </c>
      <c r="B24" t="s">
        <v>421</v>
      </c>
      <c r="C24" t="s">
        <v>85</v>
      </c>
      <c r="D24">
        <v>100</v>
      </c>
      <c r="E24" t="s">
        <v>422</v>
      </c>
      <c r="F24" t="s">
        <v>87</v>
      </c>
      <c r="G24" t="s">
        <v>468</v>
      </c>
      <c r="H24" t="s">
        <v>226</v>
      </c>
      <c r="I24" t="s">
        <v>227</v>
      </c>
      <c r="J24">
        <v>0</v>
      </c>
      <c r="K24" t="s">
        <v>93</v>
      </c>
      <c r="L24">
        <v>1000</v>
      </c>
    </row>
    <row r="25" spans="1:12" x14ac:dyDescent="0.25">
      <c r="A25" t="s">
        <v>420</v>
      </c>
      <c r="B25" t="s">
        <v>421</v>
      </c>
      <c r="C25" t="s">
        <v>85</v>
      </c>
      <c r="D25">
        <v>100</v>
      </c>
      <c r="E25" t="s">
        <v>422</v>
      </c>
      <c r="F25" t="s">
        <v>87</v>
      </c>
      <c r="G25" t="s">
        <v>468</v>
      </c>
      <c r="H25" t="s">
        <v>228</v>
      </c>
      <c r="I25" t="s">
        <v>229</v>
      </c>
      <c r="J25">
        <v>0</v>
      </c>
      <c r="K25" t="s">
        <v>93</v>
      </c>
      <c r="L25">
        <v>1000</v>
      </c>
    </row>
    <row r="26" spans="1:12" x14ac:dyDescent="0.25">
      <c r="A26" t="s">
        <v>420</v>
      </c>
      <c r="B26" t="s">
        <v>421</v>
      </c>
      <c r="C26" t="s">
        <v>85</v>
      </c>
      <c r="D26">
        <v>100</v>
      </c>
      <c r="E26" t="s">
        <v>422</v>
      </c>
      <c r="F26" t="s">
        <v>87</v>
      </c>
      <c r="G26" t="s">
        <v>468</v>
      </c>
      <c r="H26" t="s">
        <v>230</v>
      </c>
      <c r="I26" t="s">
        <v>231</v>
      </c>
      <c r="J26">
        <v>0</v>
      </c>
      <c r="K26" t="s">
        <v>93</v>
      </c>
      <c r="L26">
        <v>1000</v>
      </c>
    </row>
    <row r="27" spans="1:12" x14ac:dyDescent="0.25">
      <c r="A27" t="s">
        <v>420</v>
      </c>
      <c r="B27" t="s">
        <v>421</v>
      </c>
      <c r="C27" t="s">
        <v>85</v>
      </c>
      <c r="D27">
        <v>100</v>
      </c>
      <c r="E27" t="s">
        <v>422</v>
      </c>
      <c r="F27" t="s">
        <v>87</v>
      </c>
      <c r="G27" t="s">
        <v>468</v>
      </c>
      <c r="H27" t="s">
        <v>232</v>
      </c>
      <c r="I27" t="s">
        <v>233</v>
      </c>
      <c r="J27">
        <v>0</v>
      </c>
      <c r="K27" t="s">
        <v>93</v>
      </c>
      <c r="L27">
        <v>1000</v>
      </c>
    </row>
    <row r="28" spans="1:12" x14ac:dyDescent="0.25">
      <c r="A28" t="s">
        <v>420</v>
      </c>
      <c r="B28" t="s">
        <v>421</v>
      </c>
      <c r="C28" t="s">
        <v>85</v>
      </c>
      <c r="D28">
        <v>100</v>
      </c>
      <c r="E28" t="s">
        <v>422</v>
      </c>
      <c r="F28" t="s">
        <v>87</v>
      </c>
      <c r="G28" t="s">
        <v>468</v>
      </c>
      <c r="H28" t="s">
        <v>234</v>
      </c>
      <c r="I28" t="s">
        <v>235</v>
      </c>
      <c r="J28">
        <v>0</v>
      </c>
      <c r="K28" t="s">
        <v>93</v>
      </c>
      <c r="L28">
        <v>1000</v>
      </c>
    </row>
    <row r="29" spans="1:12" x14ac:dyDescent="0.25">
      <c r="A29" t="s">
        <v>420</v>
      </c>
      <c r="B29" t="s">
        <v>421</v>
      </c>
      <c r="C29" t="s">
        <v>85</v>
      </c>
      <c r="D29">
        <v>100</v>
      </c>
      <c r="E29" t="s">
        <v>422</v>
      </c>
      <c r="F29" t="s">
        <v>87</v>
      </c>
      <c r="G29" t="s">
        <v>468</v>
      </c>
      <c r="H29" t="s">
        <v>236</v>
      </c>
      <c r="I29" t="s">
        <v>237</v>
      </c>
      <c r="J29">
        <v>0</v>
      </c>
      <c r="K29" t="s">
        <v>93</v>
      </c>
      <c r="L29">
        <v>1000</v>
      </c>
    </row>
    <row r="30" spans="1:12" x14ac:dyDescent="0.25">
      <c r="A30" t="s">
        <v>420</v>
      </c>
      <c r="B30" t="s">
        <v>421</v>
      </c>
      <c r="C30" t="s">
        <v>85</v>
      </c>
      <c r="D30">
        <v>100</v>
      </c>
      <c r="E30" t="s">
        <v>422</v>
      </c>
      <c r="F30" t="s">
        <v>87</v>
      </c>
      <c r="G30" t="s">
        <v>468</v>
      </c>
      <c r="H30" t="s">
        <v>130</v>
      </c>
      <c r="I30" t="s">
        <v>131</v>
      </c>
      <c r="J30">
        <v>0</v>
      </c>
      <c r="K30" t="s">
        <v>93</v>
      </c>
      <c r="L30">
        <v>1000</v>
      </c>
    </row>
    <row r="31" spans="1:12" x14ac:dyDescent="0.25">
      <c r="A31" t="s">
        <v>420</v>
      </c>
      <c r="B31" t="s">
        <v>421</v>
      </c>
      <c r="C31" t="s">
        <v>85</v>
      </c>
      <c r="D31">
        <v>100</v>
      </c>
      <c r="E31" t="s">
        <v>422</v>
      </c>
      <c r="F31" t="s">
        <v>87</v>
      </c>
      <c r="G31" t="s">
        <v>468</v>
      </c>
      <c r="H31" t="s">
        <v>132</v>
      </c>
      <c r="I31" t="s">
        <v>133</v>
      </c>
      <c r="J31">
        <v>0</v>
      </c>
      <c r="K31" t="s">
        <v>93</v>
      </c>
      <c r="L31">
        <v>1000</v>
      </c>
    </row>
    <row r="32" spans="1:12" x14ac:dyDescent="0.25">
      <c r="A32" t="s">
        <v>420</v>
      </c>
      <c r="B32" t="s">
        <v>421</v>
      </c>
      <c r="C32" t="s">
        <v>85</v>
      </c>
      <c r="D32">
        <v>100</v>
      </c>
      <c r="E32" t="s">
        <v>422</v>
      </c>
      <c r="F32" t="s">
        <v>87</v>
      </c>
      <c r="G32" t="s">
        <v>468</v>
      </c>
      <c r="H32" t="s">
        <v>134</v>
      </c>
      <c r="I32" t="s">
        <v>135</v>
      </c>
      <c r="J32">
        <v>0</v>
      </c>
      <c r="K32" t="s">
        <v>93</v>
      </c>
      <c r="L32">
        <v>1000</v>
      </c>
    </row>
    <row r="33" spans="1:12" x14ac:dyDescent="0.25">
      <c r="A33" t="s">
        <v>420</v>
      </c>
      <c r="B33" t="s">
        <v>421</v>
      </c>
      <c r="C33" t="s">
        <v>85</v>
      </c>
      <c r="D33">
        <v>100</v>
      </c>
      <c r="E33" t="s">
        <v>422</v>
      </c>
      <c r="F33" t="s">
        <v>87</v>
      </c>
      <c r="G33" t="s">
        <v>468</v>
      </c>
      <c r="H33" t="s">
        <v>136</v>
      </c>
      <c r="I33" t="s">
        <v>137</v>
      </c>
      <c r="J33">
        <v>0</v>
      </c>
      <c r="K33" t="s">
        <v>93</v>
      </c>
      <c r="L33">
        <v>1000</v>
      </c>
    </row>
    <row r="34" spans="1:12" x14ac:dyDescent="0.25">
      <c r="A34" t="s">
        <v>420</v>
      </c>
      <c r="B34" t="s">
        <v>421</v>
      </c>
      <c r="C34" t="s">
        <v>85</v>
      </c>
      <c r="D34">
        <v>100</v>
      </c>
      <c r="E34" t="s">
        <v>422</v>
      </c>
      <c r="F34" t="s">
        <v>87</v>
      </c>
      <c r="G34" t="s">
        <v>468</v>
      </c>
      <c r="H34" t="s">
        <v>138</v>
      </c>
      <c r="I34" t="s">
        <v>139</v>
      </c>
      <c r="J34">
        <v>0</v>
      </c>
      <c r="K34" t="s">
        <v>93</v>
      </c>
      <c r="L34">
        <v>1000</v>
      </c>
    </row>
    <row r="35" spans="1:12" x14ac:dyDescent="0.25">
      <c r="A35" t="s">
        <v>420</v>
      </c>
      <c r="B35" t="s">
        <v>421</v>
      </c>
      <c r="C35" t="s">
        <v>85</v>
      </c>
      <c r="D35">
        <v>100</v>
      </c>
      <c r="E35" t="s">
        <v>422</v>
      </c>
      <c r="F35" t="s">
        <v>87</v>
      </c>
      <c r="G35" t="s">
        <v>468</v>
      </c>
      <c r="H35" t="s">
        <v>140</v>
      </c>
      <c r="I35" t="s">
        <v>141</v>
      </c>
      <c r="J35">
        <v>0</v>
      </c>
      <c r="K35" t="s">
        <v>93</v>
      </c>
      <c r="L35">
        <v>1000</v>
      </c>
    </row>
    <row r="36" spans="1:12" x14ac:dyDescent="0.25">
      <c r="A36" t="s">
        <v>420</v>
      </c>
      <c r="B36" t="s">
        <v>421</v>
      </c>
      <c r="C36" t="s">
        <v>85</v>
      </c>
      <c r="D36">
        <v>100</v>
      </c>
      <c r="E36" t="s">
        <v>422</v>
      </c>
      <c r="F36" t="s">
        <v>87</v>
      </c>
      <c r="G36" t="s">
        <v>468</v>
      </c>
      <c r="H36" t="s">
        <v>142</v>
      </c>
      <c r="I36" t="s">
        <v>143</v>
      </c>
      <c r="J36">
        <v>0</v>
      </c>
      <c r="K36" t="s">
        <v>93</v>
      </c>
      <c r="L36">
        <v>1000</v>
      </c>
    </row>
    <row r="37" spans="1:12" x14ac:dyDescent="0.25">
      <c r="A37" t="s">
        <v>420</v>
      </c>
      <c r="B37" t="s">
        <v>421</v>
      </c>
      <c r="C37" t="s">
        <v>85</v>
      </c>
      <c r="D37">
        <v>100</v>
      </c>
      <c r="E37" t="s">
        <v>422</v>
      </c>
      <c r="F37" t="s">
        <v>87</v>
      </c>
      <c r="G37" t="s">
        <v>468</v>
      </c>
      <c r="H37" t="s">
        <v>144</v>
      </c>
      <c r="I37" t="s">
        <v>145</v>
      </c>
      <c r="J37">
        <v>0</v>
      </c>
      <c r="K37" t="s">
        <v>93</v>
      </c>
      <c r="L37">
        <v>1000</v>
      </c>
    </row>
    <row r="38" spans="1:12" x14ac:dyDescent="0.25">
      <c r="A38" t="s">
        <v>420</v>
      </c>
      <c r="B38" t="s">
        <v>421</v>
      </c>
      <c r="C38" t="s">
        <v>85</v>
      </c>
      <c r="D38">
        <v>100</v>
      </c>
      <c r="E38" t="s">
        <v>422</v>
      </c>
      <c r="F38" t="s">
        <v>87</v>
      </c>
      <c r="G38" t="s">
        <v>468</v>
      </c>
      <c r="H38" t="s">
        <v>146</v>
      </c>
      <c r="I38" t="s">
        <v>147</v>
      </c>
      <c r="J38">
        <v>1000</v>
      </c>
      <c r="K38" t="s">
        <v>93</v>
      </c>
      <c r="L38">
        <v>1000</v>
      </c>
    </row>
    <row r="39" spans="1:12" x14ac:dyDescent="0.25">
      <c r="A39" t="s">
        <v>420</v>
      </c>
      <c r="B39" t="s">
        <v>421</v>
      </c>
      <c r="C39" t="s">
        <v>85</v>
      </c>
      <c r="D39">
        <v>100</v>
      </c>
      <c r="E39" t="s">
        <v>422</v>
      </c>
      <c r="F39" t="s">
        <v>87</v>
      </c>
      <c r="G39" t="s">
        <v>468</v>
      </c>
      <c r="H39" t="s">
        <v>148</v>
      </c>
      <c r="I39" t="s">
        <v>149</v>
      </c>
      <c r="J39">
        <v>0</v>
      </c>
      <c r="K39" t="s">
        <v>93</v>
      </c>
      <c r="L39">
        <v>1000</v>
      </c>
    </row>
    <row r="40" spans="1:12" x14ac:dyDescent="0.25">
      <c r="A40" t="s">
        <v>420</v>
      </c>
      <c r="B40" t="s">
        <v>421</v>
      </c>
      <c r="C40" t="s">
        <v>85</v>
      </c>
      <c r="D40">
        <v>100</v>
      </c>
      <c r="E40" t="s">
        <v>422</v>
      </c>
      <c r="F40" t="s">
        <v>87</v>
      </c>
      <c r="G40" t="s">
        <v>468</v>
      </c>
      <c r="H40" t="s">
        <v>150</v>
      </c>
      <c r="I40" t="s">
        <v>151</v>
      </c>
      <c r="J40">
        <v>0</v>
      </c>
      <c r="K40" t="s">
        <v>93</v>
      </c>
      <c r="L40">
        <v>1000</v>
      </c>
    </row>
    <row r="41" spans="1:12" x14ac:dyDescent="0.25">
      <c r="A41" t="s">
        <v>420</v>
      </c>
      <c r="B41" t="s">
        <v>421</v>
      </c>
      <c r="C41" t="s">
        <v>85</v>
      </c>
      <c r="D41">
        <v>100</v>
      </c>
      <c r="E41" t="s">
        <v>422</v>
      </c>
      <c r="F41" t="s">
        <v>87</v>
      </c>
      <c r="G41" t="s">
        <v>468</v>
      </c>
      <c r="H41" t="s">
        <v>152</v>
      </c>
      <c r="I41" t="s">
        <v>153</v>
      </c>
      <c r="J41">
        <v>0</v>
      </c>
      <c r="K41" t="s">
        <v>93</v>
      </c>
      <c r="L41">
        <v>1000</v>
      </c>
    </row>
    <row r="42" spans="1:12" x14ac:dyDescent="0.25">
      <c r="A42" t="s">
        <v>420</v>
      </c>
      <c r="B42" t="s">
        <v>421</v>
      </c>
      <c r="C42" t="s">
        <v>85</v>
      </c>
      <c r="D42">
        <v>100</v>
      </c>
      <c r="E42" t="s">
        <v>422</v>
      </c>
      <c r="F42" t="s">
        <v>87</v>
      </c>
      <c r="G42" t="s">
        <v>468</v>
      </c>
      <c r="H42" t="s">
        <v>154</v>
      </c>
      <c r="I42" t="s">
        <v>155</v>
      </c>
      <c r="J42">
        <v>0</v>
      </c>
      <c r="K42" t="s">
        <v>93</v>
      </c>
      <c r="L42">
        <v>1000</v>
      </c>
    </row>
    <row r="43" spans="1:12" x14ac:dyDescent="0.25">
      <c r="A43" t="s">
        <v>420</v>
      </c>
      <c r="B43" t="s">
        <v>421</v>
      </c>
      <c r="C43" t="s">
        <v>85</v>
      </c>
      <c r="D43">
        <v>100</v>
      </c>
      <c r="E43" t="s">
        <v>422</v>
      </c>
      <c r="F43" t="s">
        <v>87</v>
      </c>
      <c r="G43" t="s">
        <v>468</v>
      </c>
      <c r="H43" t="s">
        <v>156</v>
      </c>
      <c r="I43" t="s">
        <v>157</v>
      </c>
      <c r="J43">
        <v>0</v>
      </c>
      <c r="K43" t="s">
        <v>93</v>
      </c>
      <c r="L43">
        <v>1000</v>
      </c>
    </row>
    <row r="44" spans="1:12" x14ac:dyDescent="0.25">
      <c r="A44" t="s">
        <v>420</v>
      </c>
      <c r="B44" t="s">
        <v>421</v>
      </c>
      <c r="C44" t="s">
        <v>85</v>
      </c>
      <c r="D44">
        <v>100</v>
      </c>
      <c r="E44" t="s">
        <v>422</v>
      </c>
      <c r="F44" t="s">
        <v>87</v>
      </c>
      <c r="G44" t="s">
        <v>468</v>
      </c>
      <c r="H44" t="s">
        <v>158</v>
      </c>
      <c r="I44" t="s">
        <v>159</v>
      </c>
      <c r="J44">
        <v>0</v>
      </c>
      <c r="K44" t="s">
        <v>93</v>
      </c>
      <c r="L44">
        <v>1000</v>
      </c>
    </row>
    <row r="45" spans="1:12" x14ac:dyDescent="0.25">
      <c r="A45" t="s">
        <v>420</v>
      </c>
      <c r="B45" t="s">
        <v>421</v>
      </c>
      <c r="C45" t="s">
        <v>85</v>
      </c>
      <c r="D45">
        <v>100</v>
      </c>
      <c r="E45" t="s">
        <v>422</v>
      </c>
      <c r="F45" t="s">
        <v>87</v>
      </c>
      <c r="G45" t="s">
        <v>468</v>
      </c>
      <c r="H45" t="s">
        <v>160</v>
      </c>
      <c r="I45" t="s">
        <v>161</v>
      </c>
      <c r="J45">
        <v>0</v>
      </c>
      <c r="K45" t="s">
        <v>93</v>
      </c>
      <c r="L45">
        <v>1000</v>
      </c>
    </row>
    <row r="46" spans="1:12" x14ac:dyDescent="0.25">
      <c r="A46" t="s">
        <v>420</v>
      </c>
      <c r="B46" t="s">
        <v>421</v>
      </c>
      <c r="C46" t="s">
        <v>85</v>
      </c>
      <c r="D46">
        <v>100</v>
      </c>
      <c r="E46" t="s">
        <v>422</v>
      </c>
      <c r="F46" t="s">
        <v>87</v>
      </c>
      <c r="G46" t="s">
        <v>468</v>
      </c>
      <c r="H46" t="s">
        <v>162</v>
      </c>
      <c r="I46" t="s">
        <v>163</v>
      </c>
      <c r="J46">
        <v>0</v>
      </c>
      <c r="K46" t="s">
        <v>93</v>
      </c>
      <c r="L46">
        <v>1000</v>
      </c>
    </row>
    <row r="47" spans="1:12" x14ac:dyDescent="0.25">
      <c r="A47" t="s">
        <v>420</v>
      </c>
      <c r="B47" t="s">
        <v>421</v>
      </c>
      <c r="C47" t="s">
        <v>85</v>
      </c>
      <c r="D47">
        <v>100</v>
      </c>
      <c r="E47" t="s">
        <v>422</v>
      </c>
      <c r="F47" t="s">
        <v>87</v>
      </c>
      <c r="G47" t="s">
        <v>468</v>
      </c>
      <c r="H47" t="s">
        <v>164</v>
      </c>
      <c r="I47" t="s">
        <v>165</v>
      </c>
      <c r="J47">
        <v>0</v>
      </c>
      <c r="K47" t="s">
        <v>93</v>
      </c>
      <c r="L47">
        <v>1000</v>
      </c>
    </row>
    <row r="48" spans="1:12" x14ac:dyDescent="0.25">
      <c r="A48" t="s">
        <v>420</v>
      </c>
      <c r="B48" t="s">
        <v>421</v>
      </c>
      <c r="C48" t="s">
        <v>85</v>
      </c>
      <c r="D48">
        <v>100</v>
      </c>
      <c r="E48" t="s">
        <v>422</v>
      </c>
      <c r="F48" t="s">
        <v>87</v>
      </c>
      <c r="G48" t="s">
        <v>468</v>
      </c>
      <c r="H48" t="s">
        <v>166</v>
      </c>
      <c r="I48" t="s">
        <v>167</v>
      </c>
      <c r="J48">
        <v>0</v>
      </c>
      <c r="K48" t="s">
        <v>93</v>
      </c>
      <c r="L48">
        <v>1000</v>
      </c>
    </row>
    <row r="49" spans="1:12" x14ac:dyDescent="0.25">
      <c r="A49" t="s">
        <v>420</v>
      </c>
      <c r="B49" t="s">
        <v>421</v>
      </c>
      <c r="C49" t="s">
        <v>85</v>
      </c>
      <c r="D49">
        <v>100</v>
      </c>
      <c r="E49" t="s">
        <v>422</v>
      </c>
      <c r="F49" t="s">
        <v>87</v>
      </c>
      <c r="G49" t="s">
        <v>468</v>
      </c>
      <c r="H49" t="s">
        <v>168</v>
      </c>
      <c r="I49" t="s">
        <v>169</v>
      </c>
      <c r="J49">
        <v>0</v>
      </c>
      <c r="K49" t="s">
        <v>93</v>
      </c>
      <c r="L49">
        <v>1000</v>
      </c>
    </row>
    <row r="50" spans="1:12" x14ac:dyDescent="0.25">
      <c r="A50" t="s">
        <v>420</v>
      </c>
      <c r="B50" t="s">
        <v>421</v>
      </c>
      <c r="C50" t="s">
        <v>85</v>
      </c>
      <c r="D50">
        <v>100</v>
      </c>
      <c r="E50" t="s">
        <v>422</v>
      </c>
      <c r="F50" t="s">
        <v>87</v>
      </c>
      <c r="G50" t="s">
        <v>468</v>
      </c>
      <c r="H50" t="s">
        <v>170</v>
      </c>
      <c r="I50" t="s">
        <v>171</v>
      </c>
      <c r="J50">
        <v>0</v>
      </c>
      <c r="K50" t="s">
        <v>93</v>
      </c>
      <c r="L50">
        <v>1000</v>
      </c>
    </row>
    <row r="51" spans="1:12" x14ac:dyDescent="0.25">
      <c r="A51" t="s">
        <v>420</v>
      </c>
      <c r="B51" t="s">
        <v>421</v>
      </c>
      <c r="C51" t="s">
        <v>85</v>
      </c>
      <c r="D51">
        <v>100</v>
      </c>
      <c r="E51" t="s">
        <v>422</v>
      </c>
      <c r="F51" t="s">
        <v>87</v>
      </c>
      <c r="G51" t="s">
        <v>468</v>
      </c>
      <c r="H51" t="s">
        <v>172</v>
      </c>
      <c r="I51" t="s">
        <v>173</v>
      </c>
      <c r="J51">
        <v>0</v>
      </c>
      <c r="K51" t="s">
        <v>93</v>
      </c>
      <c r="L51">
        <v>1000</v>
      </c>
    </row>
    <row r="52" spans="1:12" x14ac:dyDescent="0.25">
      <c r="A52" t="s">
        <v>420</v>
      </c>
      <c r="B52" t="s">
        <v>421</v>
      </c>
      <c r="C52" t="s">
        <v>85</v>
      </c>
      <c r="D52">
        <v>100</v>
      </c>
      <c r="E52" t="s">
        <v>422</v>
      </c>
      <c r="F52" t="s">
        <v>87</v>
      </c>
      <c r="G52" t="s">
        <v>468</v>
      </c>
      <c r="H52" t="s">
        <v>174</v>
      </c>
      <c r="I52" t="s">
        <v>175</v>
      </c>
      <c r="J52">
        <v>0</v>
      </c>
      <c r="K52" t="s">
        <v>93</v>
      </c>
      <c r="L52">
        <v>1000</v>
      </c>
    </row>
    <row r="53" spans="1:12" x14ac:dyDescent="0.25">
      <c r="A53" t="s">
        <v>420</v>
      </c>
      <c r="B53" t="s">
        <v>421</v>
      </c>
      <c r="C53" t="s">
        <v>85</v>
      </c>
      <c r="D53">
        <v>100</v>
      </c>
      <c r="E53" t="s">
        <v>422</v>
      </c>
      <c r="F53" t="s">
        <v>87</v>
      </c>
      <c r="G53" t="s">
        <v>468</v>
      </c>
      <c r="H53" t="s">
        <v>176</v>
      </c>
      <c r="I53" t="s">
        <v>177</v>
      </c>
      <c r="J53">
        <v>0</v>
      </c>
      <c r="K53" t="s">
        <v>93</v>
      </c>
      <c r="L53">
        <v>1000</v>
      </c>
    </row>
    <row r="54" spans="1:12" x14ac:dyDescent="0.25">
      <c r="A54" t="s">
        <v>420</v>
      </c>
      <c r="B54" t="s">
        <v>421</v>
      </c>
      <c r="C54" t="s">
        <v>85</v>
      </c>
      <c r="D54">
        <v>100</v>
      </c>
      <c r="E54" t="s">
        <v>422</v>
      </c>
      <c r="F54" t="s">
        <v>87</v>
      </c>
      <c r="G54" t="s">
        <v>468</v>
      </c>
      <c r="H54" t="s">
        <v>178</v>
      </c>
      <c r="I54" t="s">
        <v>179</v>
      </c>
      <c r="J54">
        <v>0</v>
      </c>
      <c r="K54" t="s">
        <v>93</v>
      </c>
      <c r="L54">
        <v>1000</v>
      </c>
    </row>
    <row r="55" spans="1:12" x14ac:dyDescent="0.25">
      <c r="A55" t="s">
        <v>420</v>
      </c>
      <c r="B55" t="s">
        <v>421</v>
      </c>
      <c r="C55" t="s">
        <v>85</v>
      </c>
      <c r="D55">
        <v>100</v>
      </c>
      <c r="E55" t="s">
        <v>422</v>
      </c>
      <c r="F55" t="s">
        <v>87</v>
      </c>
      <c r="G55" t="s">
        <v>468</v>
      </c>
      <c r="H55" t="s">
        <v>180</v>
      </c>
      <c r="I55" t="s">
        <v>181</v>
      </c>
      <c r="J55">
        <v>0</v>
      </c>
      <c r="K55" t="s">
        <v>93</v>
      </c>
      <c r="L55">
        <v>1000</v>
      </c>
    </row>
    <row r="56" spans="1:12" x14ac:dyDescent="0.25">
      <c r="A56" t="s">
        <v>420</v>
      </c>
      <c r="B56" t="s">
        <v>421</v>
      </c>
      <c r="C56" t="s">
        <v>85</v>
      </c>
      <c r="D56">
        <v>100</v>
      </c>
      <c r="E56" t="s">
        <v>422</v>
      </c>
      <c r="F56" t="s">
        <v>87</v>
      </c>
      <c r="G56" t="s">
        <v>468</v>
      </c>
      <c r="H56" t="s">
        <v>128</v>
      </c>
      <c r="I56" t="s">
        <v>129</v>
      </c>
      <c r="J56">
        <v>3000</v>
      </c>
      <c r="K56" t="s">
        <v>93</v>
      </c>
      <c r="L56">
        <v>1000</v>
      </c>
    </row>
    <row r="57" spans="1:12" x14ac:dyDescent="0.25">
      <c r="A57" t="s">
        <v>420</v>
      </c>
      <c r="B57" t="s">
        <v>421</v>
      </c>
      <c r="C57" t="s">
        <v>85</v>
      </c>
      <c r="D57">
        <v>100</v>
      </c>
      <c r="E57" t="s">
        <v>422</v>
      </c>
      <c r="F57" t="s">
        <v>87</v>
      </c>
      <c r="G57" t="s">
        <v>468</v>
      </c>
      <c r="H57" t="s">
        <v>90</v>
      </c>
      <c r="I57" t="s">
        <v>92</v>
      </c>
      <c r="J57">
        <v>0</v>
      </c>
      <c r="K57" t="s">
        <v>93</v>
      </c>
      <c r="L57">
        <v>1000</v>
      </c>
    </row>
    <row r="58" spans="1:12" x14ac:dyDescent="0.25">
      <c r="A58" t="s">
        <v>420</v>
      </c>
      <c r="B58" t="s">
        <v>421</v>
      </c>
      <c r="C58" t="s">
        <v>85</v>
      </c>
      <c r="D58">
        <v>100</v>
      </c>
      <c r="E58" t="s">
        <v>422</v>
      </c>
      <c r="F58" t="s">
        <v>87</v>
      </c>
      <c r="G58" t="s">
        <v>468</v>
      </c>
      <c r="H58" t="s">
        <v>94</v>
      </c>
      <c r="I58" t="s">
        <v>95</v>
      </c>
      <c r="J58">
        <v>0</v>
      </c>
      <c r="K58" t="s">
        <v>93</v>
      </c>
      <c r="L58">
        <v>1000</v>
      </c>
    </row>
    <row r="59" spans="1:12" x14ac:dyDescent="0.25">
      <c r="A59" t="s">
        <v>420</v>
      </c>
      <c r="B59" t="s">
        <v>421</v>
      </c>
      <c r="C59" t="s">
        <v>85</v>
      </c>
      <c r="D59">
        <v>100</v>
      </c>
      <c r="E59" t="s">
        <v>422</v>
      </c>
      <c r="F59" t="s">
        <v>87</v>
      </c>
      <c r="G59" t="s">
        <v>468</v>
      </c>
      <c r="H59" t="s">
        <v>96</v>
      </c>
      <c r="I59" t="s">
        <v>97</v>
      </c>
      <c r="J59">
        <v>0</v>
      </c>
      <c r="K59" t="s">
        <v>93</v>
      </c>
      <c r="L59">
        <v>1000</v>
      </c>
    </row>
    <row r="60" spans="1:12" x14ac:dyDescent="0.25">
      <c r="A60" t="s">
        <v>420</v>
      </c>
      <c r="B60" t="s">
        <v>421</v>
      </c>
      <c r="C60" t="s">
        <v>85</v>
      </c>
      <c r="D60">
        <v>100</v>
      </c>
      <c r="E60" t="s">
        <v>422</v>
      </c>
      <c r="F60" t="s">
        <v>87</v>
      </c>
      <c r="G60" t="s">
        <v>468</v>
      </c>
      <c r="H60" t="s">
        <v>98</v>
      </c>
      <c r="I60" t="s">
        <v>99</v>
      </c>
      <c r="J60">
        <v>0</v>
      </c>
      <c r="K60" t="s">
        <v>93</v>
      </c>
      <c r="L60">
        <v>1000</v>
      </c>
    </row>
    <row r="61" spans="1:12" x14ac:dyDescent="0.25">
      <c r="A61" t="s">
        <v>420</v>
      </c>
      <c r="B61" t="s">
        <v>421</v>
      </c>
      <c r="C61" t="s">
        <v>85</v>
      </c>
      <c r="D61">
        <v>100</v>
      </c>
      <c r="E61" t="s">
        <v>422</v>
      </c>
      <c r="F61" t="s">
        <v>87</v>
      </c>
      <c r="G61" t="s">
        <v>468</v>
      </c>
      <c r="H61" t="s">
        <v>100</v>
      </c>
      <c r="I61" t="s">
        <v>101</v>
      </c>
      <c r="J61">
        <v>0</v>
      </c>
      <c r="K61" t="s">
        <v>93</v>
      </c>
      <c r="L61">
        <v>1000</v>
      </c>
    </row>
    <row r="62" spans="1:12" x14ac:dyDescent="0.25">
      <c r="A62" t="s">
        <v>420</v>
      </c>
      <c r="B62" t="s">
        <v>421</v>
      </c>
      <c r="C62" t="s">
        <v>85</v>
      </c>
      <c r="D62">
        <v>100</v>
      </c>
      <c r="E62" t="s">
        <v>422</v>
      </c>
      <c r="F62" t="s">
        <v>87</v>
      </c>
      <c r="G62" t="s">
        <v>468</v>
      </c>
      <c r="H62" t="s">
        <v>102</v>
      </c>
      <c r="I62" t="s">
        <v>103</v>
      </c>
      <c r="J62">
        <v>0</v>
      </c>
      <c r="K62" t="s">
        <v>93</v>
      </c>
      <c r="L62">
        <v>1000</v>
      </c>
    </row>
    <row r="63" spans="1:12" x14ac:dyDescent="0.25">
      <c r="A63" t="s">
        <v>420</v>
      </c>
      <c r="B63" t="s">
        <v>421</v>
      </c>
      <c r="C63" t="s">
        <v>85</v>
      </c>
      <c r="D63">
        <v>100</v>
      </c>
      <c r="E63" t="s">
        <v>422</v>
      </c>
      <c r="F63" t="s">
        <v>87</v>
      </c>
      <c r="G63" t="s">
        <v>468</v>
      </c>
      <c r="H63" t="s">
        <v>104</v>
      </c>
      <c r="I63" t="s">
        <v>105</v>
      </c>
      <c r="J63">
        <v>0</v>
      </c>
      <c r="K63" t="s">
        <v>93</v>
      </c>
      <c r="L63">
        <v>1000</v>
      </c>
    </row>
    <row r="64" spans="1:12" x14ac:dyDescent="0.25">
      <c r="A64" t="s">
        <v>420</v>
      </c>
      <c r="B64" t="s">
        <v>421</v>
      </c>
      <c r="C64" t="s">
        <v>85</v>
      </c>
      <c r="D64">
        <v>100</v>
      </c>
      <c r="E64" t="s">
        <v>422</v>
      </c>
      <c r="F64" t="s">
        <v>87</v>
      </c>
      <c r="G64" t="s">
        <v>468</v>
      </c>
      <c r="H64" t="s">
        <v>106</v>
      </c>
      <c r="I64" t="s">
        <v>107</v>
      </c>
      <c r="J64">
        <v>0</v>
      </c>
      <c r="K64" t="s">
        <v>93</v>
      </c>
      <c r="L64">
        <v>1000</v>
      </c>
    </row>
    <row r="65" spans="1:12" x14ac:dyDescent="0.25">
      <c r="A65" t="s">
        <v>420</v>
      </c>
      <c r="B65" t="s">
        <v>421</v>
      </c>
      <c r="C65" t="s">
        <v>85</v>
      </c>
      <c r="D65">
        <v>100</v>
      </c>
      <c r="E65" t="s">
        <v>422</v>
      </c>
      <c r="F65" t="s">
        <v>87</v>
      </c>
      <c r="G65" t="s">
        <v>468</v>
      </c>
      <c r="H65" t="s">
        <v>108</v>
      </c>
      <c r="I65" t="s">
        <v>109</v>
      </c>
      <c r="J65">
        <v>0</v>
      </c>
      <c r="K65" t="s">
        <v>93</v>
      </c>
      <c r="L65">
        <v>1000</v>
      </c>
    </row>
    <row r="66" spans="1:12" x14ac:dyDescent="0.25">
      <c r="A66" t="s">
        <v>420</v>
      </c>
      <c r="B66" t="s">
        <v>421</v>
      </c>
      <c r="C66" t="s">
        <v>85</v>
      </c>
      <c r="D66">
        <v>100</v>
      </c>
      <c r="E66" t="s">
        <v>422</v>
      </c>
      <c r="F66" t="s">
        <v>87</v>
      </c>
      <c r="G66" t="s">
        <v>468</v>
      </c>
      <c r="H66" t="s">
        <v>110</v>
      </c>
      <c r="I66" t="s">
        <v>111</v>
      </c>
      <c r="J66">
        <v>0</v>
      </c>
      <c r="K66" t="s">
        <v>93</v>
      </c>
      <c r="L66">
        <v>1000</v>
      </c>
    </row>
    <row r="67" spans="1:12" x14ac:dyDescent="0.25">
      <c r="A67" t="s">
        <v>420</v>
      </c>
      <c r="B67" t="s">
        <v>421</v>
      </c>
      <c r="C67" t="s">
        <v>85</v>
      </c>
      <c r="D67">
        <v>100</v>
      </c>
      <c r="E67" t="s">
        <v>422</v>
      </c>
      <c r="F67" t="s">
        <v>87</v>
      </c>
      <c r="G67" t="s">
        <v>468</v>
      </c>
      <c r="H67" t="s">
        <v>112</v>
      </c>
      <c r="I67" t="s">
        <v>113</v>
      </c>
      <c r="J67">
        <v>0</v>
      </c>
      <c r="K67" t="s">
        <v>93</v>
      </c>
      <c r="L67">
        <v>1000</v>
      </c>
    </row>
    <row r="68" spans="1:12" x14ac:dyDescent="0.25">
      <c r="A68" t="s">
        <v>420</v>
      </c>
      <c r="B68" t="s">
        <v>421</v>
      </c>
      <c r="C68" t="s">
        <v>85</v>
      </c>
      <c r="D68">
        <v>100</v>
      </c>
      <c r="E68" t="s">
        <v>422</v>
      </c>
      <c r="F68" t="s">
        <v>87</v>
      </c>
      <c r="G68" t="s">
        <v>468</v>
      </c>
      <c r="H68" t="s">
        <v>114</v>
      </c>
      <c r="I68" t="s">
        <v>115</v>
      </c>
      <c r="J68">
        <v>0</v>
      </c>
      <c r="K68" t="s">
        <v>93</v>
      </c>
      <c r="L68">
        <v>1000</v>
      </c>
    </row>
    <row r="69" spans="1:12" x14ac:dyDescent="0.25">
      <c r="A69" t="s">
        <v>420</v>
      </c>
      <c r="B69" t="s">
        <v>421</v>
      </c>
      <c r="C69" t="s">
        <v>85</v>
      </c>
      <c r="D69">
        <v>100</v>
      </c>
      <c r="E69" t="s">
        <v>422</v>
      </c>
      <c r="F69" t="s">
        <v>87</v>
      </c>
      <c r="G69" t="s">
        <v>468</v>
      </c>
      <c r="H69" t="s">
        <v>116</v>
      </c>
      <c r="I69" t="s">
        <v>117</v>
      </c>
      <c r="J69">
        <v>0</v>
      </c>
      <c r="K69" t="s">
        <v>93</v>
      </c>
      <c r="L69">
        <v>1000</v>
      </c>
    </row>
    <row r="70" spans="1:12" x14ac:dyDescent="0.25">
      <c r="A70" t="s">
        <v>420</v>
      </c>
      <c r="B70" t="s">
        <v>421</v>
      </c>
      <c r="C70" t="s">
        <v>85</v>
      </c>
      <c r="D70">
        <v>100</v>
      </c>
      <c r="E70" t="s">
        <v>422</v>
      </c>
      <c r="F70" t="s">
        <v>87</v>
      </c>
      <c r="G70" t="s">
        <v>468</v>
      </c>
      <c r="H70" t="s">
        <v>118</v>
      </c>
      <c r="I70" t="s">
        <v>119</v>
      </c>
      <c r="J70">
        <v>0</v>
      </c>
      <c r="K70" t="s">
        <v>93</v>
      </c>
      <c r="L70">
        <v>1000</v>
      </c>
    </row>
    <row r="71" spans="1:12" x14ac:dyDescent="0.25">
      <c r="A71" t="s">
        <v>420</v>
      </c>
      <c r="B71" t="s">
        <v>421</v>
      </c>
      <c r="C71" t="s">
        <v>85</v>
      </c>
      <c r="D71">
        <v>100</v>
      </c>
      <c r="E71" t="s">
        <v>422</v>
      </c>
      <c r="F71" t="s">
        <v>87</v>
      </c>
      <c r="G71" t="s">
        <v>468</v>
      </c>
      <c r="H71" t="s">
        <v>120</v>
      </c>
      <c r="I71" t="s">
        <v>121</v>
      </c>
      <c r="J71">
        <v>0</v>
      </c>
      <c r="K71" t="s">
        <v>93</v>
      </c>
      <c r="L71">
        <v>1000</v>
      </c>
    </row>
    <row r="72" spans="1:12" x14ac:dyDescent="0.25">
      <c r="A72" t="s">
        <v>420</v>
      </c>
      <c r="B72" t="s">
        <v>421</v>
      </c>
      <c r="C72" t="s">
        <v>85</v>
      </c>
      <c r="D72">
        <v>100</v>
      </c>
      <c r="E72" t="s">
        <v>422</v>
      </c>
      <c r="F72" t="s">
        <v>87</v>
      </c>
      <c r="G72" t="s">
        <v>468</v>
      </c>
      <c r="H72" t="s">
        <v>122</v>
      </c>
      <c r="I72" t="s">
        <v>123</v>
      </c>
      <c r="J72">
        <v>0</v>
      </c>
      <c r="K72" t="s">
        <v>93</v>
      </c>
      <c r="L72">
        <v>1000</v>
      </c>
    </row>
    <row r="73" spans="1:12" x14ac:dyDescent="0.25">
      <c r="A73" t="s">
        <v>420</v>
      </c>
      <c r="B73" t="s">
        <v>421</v>
      </c>
      <c r="C73" t="s">
        <v>85</v>
      </c>
      <c r="D73">
        <v>100</v>
      </c>
      <c r="E73" t="s">
        <v>422</v>
      </c>
      <c r="F73" t="s">
        <v>87</v>
      </c>
      <c r="G73" t="s">
        <v>468</v>
      </c>
      <c r="H73" t="s">
        <v>124</v>
      </c>
      <c r="I73" t="s">
        <v>125</v>
      </c>
      <c r="J73">
        <v>0</v>
      </c>
      <c r="K73" t="s">
        <v>93</v>
      </c>
      <c r="L73">
        <v>1000</v>
      </c>
    </row>
    <row r="74" spans="1:12" x14ac:dyDescent="0.25">
      <c r="A74" t="s">
        <v>420</v>
      </c>
      <c r="B74" t="s">
        <v>421</v>
      </c>
      <c r="C74" t="s">
        <v>85</v>
      </c>
      <c r="D74">
        <v>100</v>
      </c>
      <c r="E74" t="s">
        <v>422</v>
      </c>
      <c r="F74" t="s">
        <v>87</v>
      </c>
      <c r="G74" t="s">
        <v>468</v>
      </c>
      <c r="H74" t="s">
        <v>126</v>
      </c>
      <c r="I74" t="s">
        <v>127</v>
      </c>
      <c r="J74">
        <v>0</v>
      </c>
      <c r="K74" t="s">
        <v>93</v>
      </c>
      <c r="L74">
        <v>1000</v>
      </c>
    </row>
    <row r="75" spans="1:12" x14ac:dyDescent="0.25">
      <c r="A75" t="s">
        <v>420</v>
      </c>
      <c r="B75" t="s">
        <v>421</v>
      </c>
      <c r="C75" t="s">
        <v>85</v>
      </c>
      <c r="D75">
        <v>100</v>
      </c>
      <c r="E75" t="s">
        <v>422</v>
      </c>
      <c r="F75" t="s">
        <v>87</v>
      </c>
      <c r="G75" t="s">
        <v>468</v>
      </c>
      <c r="H75" t="s">
        <v>342</v>
      </c>
      <c r="I75" t="s">
        <v>343</v>
      </c>
      <c r="J75">
        <v>0</v>
      </c>
      <c r="K75" t="s">
        <v>93</v>
      </c>
      <c r="L75">
        <v>0</v>
      </c>
    </row>
    <row r="76" spans="1:12" x14ac:dyDescent="0.25">
      <c r="A76" t="s">
        <v>420</v>
      </c>
      <c r="B76" t="s">
        <v>421</v>
      </c>
      <c r="C76" t="s">
        <v>85</v>
      </c>
      <c r="D76">
        <v>100</v>
      </c>
      <c r="E76" t="s">
        <v>422</v>
      </c>
      <c r="F76" t="s">
        <v>87</v>
      </c>
      <c r="G76" t="s">
        <v>468</v>
      </c>
      <c r="H76" t="s">
        <v>344</v>
      </c>
      <c r="I76" t="s">
        <v>345</v>
      </c>
      <c r="J76">
        <v>0</v>
      </c>
      <c r="K76" t="s">
        <v>93</v>
      </c>
      <c r="L76">
        <v>0</v>
      </c>
    </row>
    <row r="77" spans="1:12" x14ac:dyDescent="0.25">
      <c r="A77" t="s">
        <v>420</v>
      </c>
      <c r="B77" t="s">
        <v>421</v>
      </c>
      <c r="C77" t="s">
        <v>85</v>
      </c>
      <c r="D77">
        <v>100</v>
      </c>
      <c r="E77" t="s">
        <v>422</v>
      </c>
      <c r="F77" t="s">
        <v>87</v>
      </c>
      <c r="G77" t="s">
        <v>468</v>
      </c>
      <c r="H77" t="s">
        <v>285</v>
      </c>
      <c r="I77" t="s">
        <v>286</v>
      </c>
      <c r="J77">
        <v>0</v>
      </c>
      <c r="K77" t="s">
        <v>93</v>
      </c>
      <c r="L77">
        <v>0</v>
      </c>
    </row>
    <row r="78" spans="1:12" x14ac:dyDescent="0.25">
      <c r="A78" t="s">
        <v>420</v>
      </c>
      <c r="B78" t="s">
        <v>421</v>
      </c>
      <c r="C78" t="s">
        <v>85</v>
      </c>
      <c r="D78">
        <v>100</v>
      </c>
      <c r="E78" t="s">
        <v>422</v>
      </c>
      <c r="F78" t="s">
        <v>87</v>
      </c>
      <c r="G78" t="s">
        <v>468</v>
      </c>
      <c r="H78" t="s">
        <v>287</v>
      </c>
      <c r="I78" t="s">
        <v>288</v>
      </c>
      <c r="J78">
        <v>0</v>
      </c>
      <c r="K78" t="s">
        <v>93</v>
      </c>
      <c r="L78">
        <v>0</v>
      </c>
    </row>
    <row r="79" spans="1:12" x14ac:dyDescent="0.25">
      <c r="A79" t="s">
        <v>420</v>
      </c>
      <c r="B79" t="s">
        <v>421</v>
      </c>
      <c r="C79" t="s">
        <v>85</v>
      </c>
      <c r="D79">
        <v>100</v>
      </c>
      <c r="E79" t="s">
        <v>422</v>
      </c>
      <c r="F79" t="s">
        <v>87</v>
      </c>
      <c r="G79" t="s">
        <v>468</v>
      </c>
      <c r="H79" t="s">
        <v>289</v>
      </c>
      <c r="I79" t="s">
        <v>290</v>
      </c>
      <c r="J79">
        <v>0</v>
      </c>
      <c r="K79" t="s">
        <v>93</v>
      </c>
      <c r="L79">
        <v>0</v>
      </c>
    </row>
    <row r="80" spans="1:12" x14ac:dyDescent="0.25">
      <c r="A80" t="s">
        <v>420</v>
      </c>
      <c r="B80" t="s">
        <v>421</v>
      </c>
      <c r="C80" t="s">
        <v>85</v>
      </c>
      <c r="D80">
        <v>100</v>
      </c>
      <c r="E80" t="s">
        <v>422</v>
      </c>
      <c r="F80" t="s">
        <v>87</v>
      </c>
      <c r="G80" t="s">
        <v>468</v>
      </c>
      <c r="H80" t="s">
        <v>291</v>
      </c>
      <c r="I80" t="s">
        <v>292</v>
      </c>
      <c r="J80">
        <v>0</v>
      </c>
      <c r="K80" t="s">
        <v>93</v>
      </c>
      <c r="L80">
        <v>0</v>
      </c>
    </row>
    <row r="81" spans="1:12" x14ac:dyDescent="0.25">
      <c r="A81" t="s">
        <v>420</v>
      </c>
      <c r="B81" t="s">
        <v>421</v>
      </c>
      <c r="C81" t="s">
        <v>85</v>
      </c>
      <c r="D81">
        <v>100</v>
      </c>
      <c r="E81" t="s">
        <v>422</v>
      </c>
      <c r="F81" t="s">
        <v>87</v>
      </c>
      <c r="G81" t="s">
        <v>468</v>
      </c>
      <c r="H81" t="s">
        <v>293</v>
      </c>
      <c r="I81" t="s">
        <v>294</v>
      </c>
      <c r="J81">
        <v>0</v>
      </c>
      <c r="K81" t="s">
        <v>93</v>
      </c>
      <c r="L81">
        <v>0</v>
      </c>
    </row>
    <row r="82" spans="1:12" x14ac:dyDescent="0.25">
      <c r="A82" t="s">
        <v>420</v>
      </c>
      <c r="B82" t="s">
        <v>421</v>
      </c>
      <c r="C82" t="s">
        <v>85</v>
      </c>
      <c r="D82">
        <v>100</v>
      </c>
      <c r="E82" t="s">
        <v>422</v>
      </c>
      <c r="F82" t="s">
        <v>87</v>
      </c>
      <c r="G82" t="s">
        <v>468</v>
      </c>
      <c r="H82" t="s">
        <v>295</v>
      </c>
      <c r="I82" t="s">
        <v>296</v>
      </c>
      <c r="J82">
        <v>0</v>
      </c>
      <c r="K82" t="s">
        <v>93</v>
      </c>
      <c r="L82">
        <v>0</v>
      </c>
    </row>
    <row r="83" spans="1:12" x14ac:dyDescent="0.25">
      <c r="A83" t="s">
        <v>420</v>
      </c>
      <c r="B83" t="s">
        <v>421</v>
      </c>
      <c r="C83" t="s">
        <v>85</v>
      </c>
      <c r="D83">
        <v>100</v>
      </c>
      <c r="E83" t="s">
        <v>422</v>
      </c>
      <c r="F83" t="s">
        <v>87</v>
      </c>
      <c r="G83" t="s">
        <v>468</v>
      </c>
      <c r="H83" t="s">
        <v>297</v>
      </c>
      <c r="I83" t="s">
        <v>298</v>
      </c>
      <c r="J83">
        <v>0</v>
      </c>
      <c r="K83" t="s">
        <v>93</v>
      </c>
      <c r="L83">
        <v>0</v>
      </c>
    </row>
    <row r="84" spans="1:12" x14ac:dyDescent="0.25">
      <c r="A84" t="s">
        <v>420</v>
      </c>
      <c r="B84" t="s">
        <v>421</v>
      </c>
      <c r="C84" t="s">
        <v>85</v>
      </c>
      <c r="D84">
        <v>100</v>
      </c>
      <c r="E84" t="s">
        <v>422</v>
      </c>
      <c r="F84" t="s">
        <v>87</v>
      </c>
      <c r="G84" t="s">
        <v>468</v>
      </c>
      <c r="H84" t="s">
        <v>317</v>
      </c>
      <c r="I84" t="s">
        <v>318</v>
      </c>
      <c r="J84">
        <v>0</v>
      </c>
      <c r="K84" t="s">
        <v>93</v>
      </c>
      <c r="L84">
        <v>0</v>
      </c>
    </row>
    <row r="85" spans="1:12" x14ac:dyDescent="0.25">
      <c r="A85" t="s">
        <v>420</v>
      </c>
      <c r="B85" t="s">
        <v>421</v>
      </c>
      <c r="C85" t="s">
        <v>85</v>
      </c>
      <c r="D85">
        <v>100</v>
      </c>
      <c r="E85" t="s">
        <v>422</v>
      </c>
      <c r="F85" t="s">
        <v>87</v>
      </c>
      <c r="G85" t="s">
        <v>468</v>
      </c>
      <c r="H85" t="s">
        <v>269</v>
      </c>
      <c r="I85" t="s">
        <v>270</v>
      </c>
      <c r="J85">
        <v>0</v>
      </c>
      <c r="K85" t="s">
        <v>93</v>
      </c>
      <c r="L85">
        <v>0</v>
      </c>
    </row>
    <row r="86" spans="1:12" x14ac:dyDescent="0.25">
      <c r="A86" t="s">
        <v>420</v>
      </c>
      <c r="B86" t="s">
        <v>421</v>
      </c>
      <c r="C86" t="s">
        <v>85</v>
      </c>
      <c r="D86">
        <v>100</v>
      </c>
      <c r="E86" t="s">
        <v>422</v>
      </c>
      <c r="F86" t="s">
        <v>87</v>
      </c>
      <c r="G86" t="s">
        <v>468</v>
      </c>
      <c r="H86" t="s">
        <v>271</v>
      </c>
      <c r="I86" t="s">
        <v>272</v>
      </c>
      <c r="J86">
        <v>0</v>
      </c>
      <c r="K86" t="s">
        <v>93</v>
      </c>
      <c r="L86">
        <v>0</v>
      </c>
    </row>
    <row r="87" spans="1:12" x14ac:dyDescent="0.25">
      <c r="A87" t="s">
        <v>420</v>
      </c>
      <c r="B87" t="s">
        <v>421</v>
      </c>
      <c r="C87" t="s">
        <v>85</v>
      </c>
      <c r="D87">
        <v>100</v>
      </c>
      <c r="E87" t="s">
        <v>422</v>
      </c>
      <c r="F87" t="s">
        <v>87</v>
      </c>
      <c r="G87" t="s">
        <v>468</v>
      </c>
      <c r="H87" t="s">
        <v>273</v>
      </c>
      <c r="I87" t="s">
        <v>274</v>
      </c>
      <c r="J87">
        <v>0</v>
      </c>
      <c r="K87" t="s">
        <v>93</v>
      </c>
      <c r="L87">
        <v>0</v>
      </c>
    </row>
    <row r="88" spans="1:12" x14ac:dyDescent="0.25">
      <c r="A88" t="s">
        <v>420</v>
      </c>
      <c r="B88" t="s">
        <v>421</v>
      </c>
      <c r="C88" t="s">
        <v>85</v>
      </c>
      <c r="D88">
        <v>100</v>
      </c>
      <c r="E88" t="s">
        <v>422</v>
      </c>
      <c r="F88" t="s">
        <v>87</v>
      </c>
      <c r="G88" t="s">
        <v>468</v>
      </c>
      <c r="H88" t="s">
        <v>275</v>
      </c>
      <c r="I88" t="s">
        <v>276</v>
      </c>
      <c r="J88">
        <v>0</v>
      </c>
      <c r="K88" t="s">
        <v>93</v>
      </c>
      <c r="L88">
        <v>0</v>
      </c>
    </row>
    <row r="89" spans="1:12" x14ac:dyDescent="0.25">
      <c r="A89" t="s">
        <v>420</v>
      </c>
      <c r="B89" t="s">
        <v>421</v>
      </c>
      <c r="C89" t="s">
        <v>85</v>
      </c>
      <c r="D89">
        <v>100</v>
      </c>
      <c r="E89" t="s">
        <v>422</v>
      </c>
      <c r="F89" t="s">
        <v>87</v>
      </c>
      <c r="G89" t="s">
        <v>468</v>
      </c>
      <c r="H89" t="s">
        <v>277</v>
      </c>
      <c r="I89" t="s">
        <v>278</v>
      </c>
      <c r="J89">
        <v>0</v>
      </c>
      <c r="K89" t="s">
        <v>93</v>
      </c>
      <c r="L89">
        <v>0</v>
      </c>
    </row>
    <row r="90" spans="1:12" x14ac:dyDescent="0.25">
      <c r="A90" t="s">
        <v>420</v>
      </c>
      <c r="B90" t="s">
        <v>421</v>
      </c>
      <c r="C90" t="s">
        <v>85</v>
      </c>
      <c r="D90">
        <v>100</v>
      </c>
      <c r="E90" t="s">
        <v>422</v>
      </c>
      <c r="F90" t="s">
        <v>87</v>
      </c>
      <c r="G90" t="s">
        <v>468</v>
      </c>
      <c r="H90" t="s">
        <v>279</v>
      </c>
      <c r="I90" t="s">
        <v>280</v>
      </c>
      <c r="J90">
        <v>0</v>
      </c>
      <c r="K90" t="s">
        <v>93</v>
      </c>
      <c r="L90">
        <v>0</v>
      </c>
    </row>
    <row r="91" spans="1:12" x14ac:dyDescent="0.25">
      <c r="A91" t="s">
        <v>420</v>
      </c>
      <c r="B91" t="s">
        <v>421</v>
      </c>
      <c r="C91" t="s">
        <v>85</v>
      </c>
      <c r="D91">
        <v>100</v>
      </c>
      <c r="E91" t="s">
        <v>422</v>
      </c>
      <c r="F91" t="s">
        <v>87</v>
      </c>
      <c r="G91" t="s">
        <v>468</v>
      </c>
      <c r="H91" t="s">
        <v>281</v>
      </c>
      <c r="I91" t="s">
        <v>282</v>
      </c>
      <c r="J91">
        <v>0</v>
      </c>
      <c r="K91" t="s">
        <v>93</v>
      </c>
      <c r="L91">
        <v>0</v>
      </c>
    </row>
    <row r="92" spans="1:12" x14ac:dyDescent="0.25">
      <c r="A92" t="s">
        <v>420</v>
      </c>
      <c r="B92" t="s">
        <v>421</v>
      </c>
      <c r="C92" t="s">
        <v>85</v>
      </c>
      <c r="D92">
        <v>100</v>
      </c>
      <c r="E92" t="s">
        <v>422</v>
      </c>
      <c r="F92" t="s">
        <v>87</v>
      </c>
      <c r="G92" t="s">
        <v>468</v>
      </c>
      <c r="H92" t="s">
        <v>283</v>
      </c>
      <c r="I92" t="s">
        <v>284</v>
      </c>
      <c r="J92">
        <v>0</v>
      </c>
      <c r="K92" t="s">
        <v>93</v>
      </c>
      <c r="L92">
        <v>0</v>
      </c>
    </row>
    <row r="93" spans="1:12" x14ac:dyDescent="0.25">
      <c r="A93" t="s">
        <v>420</v>
      </c>
      <c r="B93" t="s">
        <v>421</v>
      </c>
      <c r="C93" t="s">
        <v>85</v>
      </c>
      <c r="D93">
        <v>100</v>
      </c>
      <c r="E93" t="s">
        <v>422</v>
      </c>
      <c r="F93" t="s">
        <v>87</v>
      </c>
      <c r="G93" t="s">
        <v>468</v>
      </c>
      <c r="H93" t="s">
        <v>299</v>
      </c>
      <c r="I93" t="s">
        <v>300</v>
      </c>
      <c r="J93">
        <v>0</v>
      </c>
      <c r="K93" t="s">
        <v>93</v>
      </c>
      <c r="L93">
        <v>0</v>
      </c>
    </row>
    <row r="94" spans="1:12" x14ac:dyDescent="0.25">
      <c r="A94" t="s">
        <v>420</v>
      </c>
      <c r="B94" t="s">
        <v>421</v>
      </c>
      <c r="C94" t="s">
        <v>85</v>
      </c>
      <c r="D94">
        <v>100</v>
      </c>
      <c r="E94" t="s">
        <v>422</v>
      </c>
      <c r="F94" t="s">
        <v>87</v>
      </c>
      <c r="G94" t="s">
        <v>468</v>
      </c>
      <c r="H94" t="s">
        <v>301</v>
      </c>
      <c r="I94" t="s">
        <v>302</v>
      </c>
      <c r="J94">
        <v>0</v>
      </c>
      <c r="K94" t="s">
        <v>93</v>
      </c>
      <c r="L94">
        <v>0</v>
      </c>
    </row>
    <row r="95" spans="1:12" x14ac:dyDescent="0.25">
      <c r="A95" t="s">
        <v>420</v>
      </c>
      <c r="B95" t="s">
        <v>421</v>
      </c>
      <c r="C95" t="s">
        <v>85</v>
      </c>
      <c r="D95">
        <v>100</v>
      </c>
      <c r="E95" t="s">
        <v>422</v>
      </c>
      <c r="F95" t="s">
        <v>87</v>
      </c>
      <c r="G95" t="s">
        <v>468</v>
      </c>
      <c r="H95" t="s">
        <v>303</v>
      </c>
      <c r="I95" t="s">
        <v>304</v>
      </c>
      <c r="J95">
        <v>0</v>
      </c>
      <c r="K95" t="s">
        <v>93</v>
      </c>
      <c r="L95">
        <v>0</v>
      </c>
    </row>
    <row r="96" spans="1:12" x14ac:dyDescent="0.25">
      <c r="A96" t="s">
        <v>420</v>
      </c>
      <c r="B96" t="s">
        <v>421</v>
      </c>
      <c r="C96" t="s">
        <v>85</v>
      </c>
      <c r="D96">
        <v>100</v>
      </c>
      <c r="E96" t="s">
        <v>422</v>
      </c>
      <c r="F96" t="s">
        <v>87</v>
      </c>
      <c r="G96" t="s">
        <v>468</v>
      </c>
      <c r="H96" t="s">
        <v>305</v>
      </c>
      <c r="I96" t="s">
        <v>306</v>
      </c>
      <c r="J96">
        <v>0</v>
      </c>
      <c r="K96" t="s">
        <v>93</v>
      </c>
      <c r="L96">
        <v>0</v>
      </c>
    </row>
    <row r="97" spans="1:12" x14ac:dyDescent="0.25">
      <c r="A97" t="s">
        <v>420</v>
      </c>
      <c r="B97" t="s">
        <v>421</v>
      </c>
      <c r="C97" t="s">
        <v>85</v>
      </c>
      <c r="D97">
        <v>100</v>
      </c>
      <c r="E97" t="s">
        <v>422</v>
      </c>
      <c r="F97" t="s">
        <v>87</v>
      </c>
      <c r="G97" t="s">
        <v>468</v>
      </c>
      <c r="H97" t="s">
        <v>307</v>
      </c>
      <c r="I97" t="s">
        <v>308</v>
      </c>
      <c r="J97">
        <v>0</v>
      </c>
      <c r="K97" t="s">
        <v>93</v>
      </c>
      <c r="L97">
        <v>0</v>
      </c>
    </row>
    <row r="98" spans="1:12" x14ac:dyDescent="0.25">
      <c r="A98" t="s">
        <v>420</v>
      </c>
      <c r="B98" t="s">
        <v>421</v>
      </c>
      <c r="C98" t="s">
        <v>85</v>
      </c>
      <c r="D98">
        <v>100</v>
      </c>
      <c r="E98" t="s">
        <v>422</v>
      </c>
      <c r="F98" t="s">
        <v>87</v>
      </c>
      <c r="G98" t="s">
        <v>468</v>
      </c>
      <c r="H98" t="s">
        <v>309</v>
      </c>
      <c r="I98" t="s">
        <v>310</v>
      </c>
      <c r="J98">
        <v>0</v>
      </c>
      <c r="K98" t="s">
        <v>93</v>
      </c>
      <c r="L98">
        <v>0</v>
      </c>
    </row>
    <row r="99" spans="1:12" x14ac:dyDescent="0.25">
      <c r="A99" t="s">
        <v>420</v>
      </c>
      <c r="B99" t="s">
        <v>421</v>
      </c>
      <c r="C99" t="s">
        <v>85</v>
      </c>
      <c r="D99">
        <v>100</v>
      </c>
      <c r="E99" t="s">
        <v>422</v>
      </c>
      <c r="F99" t="s">
        <v>87</v>
      </c>
      <c r="G99" t="s">
        <v>468</v>
      </c>
      <c r="H99" t="s">
        <v>311</v>
      </c>
      <c r="I99" t="s">
        <v>312</v>
      </c>
      <c r="J99">
        <v>0</v>
      </c>
      <c r="K99" t="s">
        <v>93</v>
      </c>
      <c r="L99">
        <v>0</v>
      </c>
    </row>
    <row r="100" spans="1:12" x14ac:dyDescent="0.25">
      <c r="A100" t="s">
        <v>420</v>
      </c>
      <c r="B100" t="s">
        <v>421</v>
      </c>
      <c r="C100" t="s">
        <v>85</v>
      </c>
      <c r="D100">
        <v>100</v>
      </c>
      <c r="E100" t="s">
        <v>422</v>
      </c>
      <c r="F100" t="s">
        <v>87</v>
      </c>
      <c r="G100" t="s">
        <v>468</v>
      </c>
      <c r="H100" t="s">
        <v>313</v>
      </c>
      <c r="I100" t="s">
        <v>314</v>
      </c>
      <c r="J100">
        <v>0</v>
      </c>
      <c r="K100" t="s">
        <v>93</v>
      </c>
      <c r="L100">
        <v>0</v>
      </c>
    </row>
    <row r="101" spans="1:12" x14ac:dyDescent="0.25">
      <c r="A101" t="s">
        <v>420</v>
      </c>
      <c r="B101" t="s">
        <v>421</v>
      </c>
      <c r="C101" t="s">
        <v>85</v>
      </c>
      <c r="D101">
        <v>100</v>
      </c>
      <c r="E101" t="s">
        <v>422</v>
      </c>
      <c r="F101" t="s">
        <v>87</v>
      </c>
      <c r="G101" t="s">
        <v>468</v>
      </c>
      <c r="H101" t="s">
        <v>315</v>
      </c>
      <c r="I101" t="s">
        <v>316</v>
      </c>
      <c r="J101">
        <v>0</v>
      </c>
      <c r="K101" t="s">
        <v>93</v>
      </c>
      <c r="L101">
        <v>0</v>
      </c>
    </row>
    <row r="102" spans="1:12" x14ac:dyDescent="0.25">
      <c r="A102" t="s">
        <v>420</v>
      </c>
      <c r="B102" t="s">
        <v>421</v>
      </c>
      <c r="C102" t="s">
        <v>85</v>
      </c>
      <c r="D102">
        <v>100</v>
      </c>
      <c r="E102" t="s">
        <v>422</v>
      </c>
      <c r="F102" t="s">
        <v>87</v>
      </c>
      <c r="G102" t="s">
        <v>468</v>
      </c>
      <c r="H102" t="s">
        <v>319</v>
      </c>
      <c r="I102" t="s">
        <v>320</v>
      </c>
      <c r="J102">
        <v>0</v>
      </c>
      <c r="K102" t="s">
        <v>93</v>
      </c>
      <c r="L102">
        <v>0</v>
      </c>
    </row>
    <row r="103" spans="1:12" x14ac:dyDescent="0.25">
      <c r="A103" t="s">
        <v>420</v>
      </c>
      <c r="B103" t="s">
        <v>421</v>
      </c>
      <c r="C103" t="s">
        <v>85</v>
      </c>
      <c r="D103">
        <v>100</v>
      </c>
      <c r="E103" t="s">
        <v>422</v>
      </c>
      <c r="F103" t="s">
        <v>87</v>
      </c>
      <c r="G103" t="s">
        <v>468</v>
      </c>
      <c r="H103" t="s">
        <v>321</v>
      </c>
      <c r="I103" t="s">
        <v>322</v>
      </c>
      <c r="J103">
        <v>0</v>
      </c>
      <c r="K103" t="s">
        <v>93</v>
      </c>
      <c r="L103">
        <v>0</v>
      </c>
    </row>
    <row r="104" spans="1:12" x14ac:dyDescent="0.25">
      <c r="A104" t="s">
        <v>420</v>
      </c>
      <c r="B104" t="s">
        <v>421</v>
      </c>
      <c r="C104" t="s">
        <v>85</v>
      </c>
      <c r="D104">
        <v>100</v>
      </c>
      <c r="E104" t="s">
        <v>422</v>
      </c>
      <c r="F104" t="s">
        <v>87</v>
      </c>
      <c r="G104" t="s">
        <v>468</v>
      </c>
      <c r="H104" t="s">
        <v>323</v>
      </c>
      <c r="I104" t="s">
        <v>324</v>
      </c>
      <c r="J104">
        <v>0</v>
      </c>
      <c r="K104" t="s">
        <v>93</v>
      </c>
      <c r="L104">
        <v>0</v>
      </c>
    </row>
    <row r="105" spans="1:12" x14ac:dyDescent="0.25">
      <c r="A105" t="s">
        <v>420</v>
      </c>
      <c r="B105" t="s">
        <v>421</v>
      </c>
      <c r="C105" t="s">
        <v>85</v>
      </c>
      <c r="D105">
        <v>100</v>
      </c>
      <c r="E105" t="s">
        <v>422</v>
      </c>
      <c r="F105" t="s">
        <v>87</v>
      </c>
      <c r="G105" t="s">
        <v>468</v>
      </c>
      <c r="H105" t="s">
        <v>325</v>
      </c>
      <c r="I105" t="s">
        <v>326</v>
      </c>
      <c r="J105">
        <v>0</v>
      </c>
      <c r="K105" t="s">
        <v>93</v>
      </c>
      <c r="L105">
        <v>0</v>
      </c>
    </row>
    <row r="106" spans="1:12" x14ac:dyDescent="0.25">
      <c r="A106" t="s">
        <v>420</v>
      </c>
      <c r="B106" t="s">
        <v>421</v>
      </c>
      <c r="C106" t="s">
        <v>85</v>
      </c>
      <c r="D106">
        <v>100</v>
      </c>
      <c r="E106" t="s">
        <v>422</v>
      </c>
      <c r="F106" t="s">
        <v>87</v>
      </c>
      <c r="G106" t="s">
        <v>468</v>
      </c>
      <c r="H106" t="s">
        <v>327</v>
      </c>
      <c r="I106" t="s">
        <v>328</v>
      </c>
      <c r="J106">
        <v>0</v>
      </c>
      <c r="K106" t="s">
        <v>93</v>
      </c>
      <c r="L106">
        <v>0</v>
      </c>
    </row>
    <row r="107" spans="1:12" x14ac:dyDescent="0.25">
      <c r="A107" t="s">
        <v>420</v>
      </c>
      <c r="B107" t="s">
        <v>421</v>
      </c>
      <c r="C107" t="s">
        <v>85</v>
      </c>
      <c r="D107">
        <v>100</v>
      </c>
      <c r="E107" t="s">
        <v>422</v>
      </c>
      <c r="F107" t="s">
        <v>87</v>
      </c>
      <c r="G107" t="s">
        <v>468</v>
      </c>
      <c r="H107" t="s">
        <v>329</v>
      </c>
      <c r="I107" t="s">
        <v>330</v>
      </c>
      <c r="J107">
        <v>0</v>
      </c>
      <c r="K107" t="s">
        <v>93</v>
      </c>
      <c r="L107">
        <v>0</v>
      </c>
    </row>
    <row r="108" spans="1:12" x14ac:dyDescent="0.25">
      <c r="A108" t="s">
        <v>420</v>
      </c>
      <c r="B108" t="s">
        <v>421</v>
      </c>
      <c r="C108" t="s">
        <v>85</v>
      </c>
      <c r="D108">
        <v>100</v>
      </c>
      <c r="E108" t="s">
        <v>422</v>
      </c>
      <c r="F108" t="s">
        <v>87</v>
      </c>
      <c r="G108" t="s">
        <v>468</v>
      </c>
      <c r="H108" t="s">
        <v>331</v>
      </c>
      <c r="I108" t="s">
        <v>332</v>
      </c>
      <c r="J108">
        <v>0</v>
      </c>
      <c r="K108" t="s">
        <v>93</v>
      </c>
      <c r="L108">
        <v>0</v>
      </c>
    </row>
    <row r="109" spans="1:12" x14ac:dyDescent="0.25">
      <c r="A109" t="s">
        <v>420</v>
      </c>
      <c r="B109" t="s">
        <v>421</v>
      </c>
      <c r="C109" t="s">
        <v>85</v>
      </c>
      <c r="D109">
        <v>100</v>
      </c>
      <c r="E109" t="s">
        <v>422</v>
      </c>
      <c r="F109" t="s">
        <v>87</v>
      </c>
      <c r="G109" t="s">
        <v>468</v>
      </c>
      <c r="H109" t="s">
        <v>333</v>
      </c>
      <c r="I109" t="s">
        <v>334</v>
      </c>
      <c r="J109">
        <v>0</v>
      </c>
      <c r="K109" t="s">
        <v>93</v>
      </c>
      <c r="L109">
        <v>0</v>
      </c>
    </row>
    <row r="110" spans="1:12" x14ac:dyDescent="0.25">
      <c r="A110" t="s">
        <v>420</v>
      </c>
      <c r="B110" t="s">
        <v>421</v>
      </c>
      <c r="C110" t="s">
        <v>85</v>
      </c>
      <c r="D110">
        <v>100</v>
      </c>
      <c r="E110" t="s">
        <v>422</v>
      </c>
      <c r="F110" t="s">
        <v>87</v>
      </c>
      <c r="G110" t="s">
        <v>468</v>
      </c>
      <c r="H110" t="s">
        <v>335</v>
      </c>
      <c r="I110" t="s">
        <v>336</v>
      </c>
      <c r="J110">
        <v>0</v>
      </c>
      <c r="K110" t="s">
        <v>93</v>
      </c>
      <c r="L110">
        <v>0</v>
      </c>
    </row>
    <row r="111" spans="1:12" x14ac:dyDescent="0.25">
      <c r="A111" t="s">
        <v>420</v>
      </c>
      <c r="B111" t="s">
        <v>421</v>
      </c>
      <c r="C111" t="s">
        <v>85</v>
      </c>
      <c r="D111">
        <v>100</v>
      </c>
      <c r="E111" t="s">
        <v>422</v>
      </c>
      <c r="F111" t="s">
        <v>87</v>
      </c>
      <c r="G111" t="s">
        <v>468</v>
      </c>
      <c r="H111" t="s">
        <v>337</v>
      </c>
      <c r="I111" t="s">
        <v>338</v>
      </c>
      <c r="J111">
        <v>0</v>
      </c>
      <c r="K111" t="s">
        <v>93</v>
      </c>
      <c r="L111">
        <v>0</v>
      </c>
    </row>
    <row r="112" spans="1:12" x14ac:dyDescent="0.25">
      <c r="A112" t="s">
        <v>420</v>
      </c>
      <c r="B112" t="s">
        <v>421</v>
      </c>
      <c r="C112" t="s">
        <v>85</v>
      </c>
      <c r="D112">
        <v>100</v>
      </c>
      <c r="E112" t="s">
        <v>422</v>
      </c>
      <c r="F112" t="s">
        <v>87</v>
      </c>
      <c r="G112" t="s">
        <v>468</v>
      </c>
      <c r="H112" t="s">
        <v>337</v>
      </c>
      <c r="I112" t="s">
        <v>339</v>
      </c>
      <c r="J112">
        <v>0</v>
      </c>
      <c r="K112" t="s">
        <v>93</v>
      </c>
      <c r="L112">
        <v>0</v>
      </c>
    </row>
    <row r="113" spans="1:12" x14ac:dyDescent="0.25">
      <c r="A113" t="s">
        <v>420</v>
      </c>
      <c r="B113" t="s">
        <v>421</v>
      </c>
      <c r="C113" t="s">
        <v>85</v>
      </c>
      <c r="D113">
        <v>100</v>
      </c>
      <c r="E113" t="s">
        <v>422</v>
      </c>
      <c r="F113" t="s">
        <v>87</v>
      </c>
      <c r="G113" t="s">
        <v>468</v>
      </c>
      <c r="H113" t="s">
        <v>340</v>
      </c>
      <c r="I113" t="s">
        <v>341</v>
      </c>
      <c r="J113">
        <v>0</v>
      </c>
      <c r="K113" t="s">
        <v>93</v>
      </c>
      <c r="L113">
        <v>0</v>
      </c>
    </row>
    <row r="114" spans="1:12" x14ac:dyDescent="0.25">
      <c r="A114" t="s">
        <v>420</v>
      </c>
      <c r="B114" t="s">
        <v>421</v>
      </c>
      <c r="C114" t="s">
        <v>85</v>
      </c>
      <c r="D114">
        <v>100</v>
      </c>
      <c r="E114" t="s">
        <v>422</v>
      </c>
      <c r="F114" t="s">
        <v>87</v>
      </c>
      <c r="G114" t="s">
        <v>468</v>
      </c>
      <c r="H114" t="s">
        <v>251</v>
      </c>
      <c r="I114" t="s">
        <v>252</v>
      </c>
      <c r="J114">
        <v>0</v>
      </c>
      <c r="K114" t="s">
        <v>93</v>
      </c>
      <c r="L114">
        <v>0</v>
      </c>
    </row>
    <row r="115" spans="1:12" x14ac:dyDescent="0.25">
      <c r="A115" t="s">
        <v>420</v>
      </c>
      <c r="B115" t="s">
        <v>421</v>
      </c>
      <c r="C115" t="s">
        <v>85</v>
      </c>
      <c r="D115">
        <v>100</v>
      </c>
      <c r="E115" t="s">
        <v>422</v>
      </c>
      <c r="F115" t="s">
        <v>87</v>
      </c>
      <c r="G115" t="s">
        <v>468</v>
      </c>
      <c r="H115" t="s">
        <v>253</v>
      </c>
      <c r="I115" t="s">
        <v>254</v>
      </c>
      <c r="J115">
        <v>0</v>
      </c>
      <c r="K115" t="s">
        <v>93</v>
      </c>
      <c r="L115">
        <v>0</v>
      </c>
    </row>
    <row r="116" spans="1:12" x14ac:dyDescent="0.25">
      <c r="A116" t="s">
        <v>420</v>
      </c>
      <c r="B116" t="s">
        <v>421</v>
      </c>
      <c r="C116" t="s">
        <v>85</v>
      </c>
      <c r="D116">
        <v>100</v>
      </c>
      <c r="E116" t="s">
        <v>422</v>
      </c>
      <c r="F116" t="s">
        <v>87</v>
      </c>
      <c r="G116" t="s">
        <v>468</v>
      </c>
      <c r="H116" t="s">
        <v>255</v>
      </c>
      <c r="I116" t="s">
        <v>256</v>
      </c>
      <c r="J116">
        <v>0</v>
      </c>
      <c r="K116" t="s">
        <v>93</v>
      </c>
      <c r="L116">
        <v>0</v>
      </c>
    </row>
    <row r="117" spans="1:12" x14ac:dyDescent="0.25">
      <c r="A117" t="s">
        <v>420</v>
      </c>
      <c r="B117" t="s">
        <v>421</v>
      </c>
      <c r="C117" t="s">
        <v>85</v>
      </c>
      <c r="D117">
        <v>100</v>
      </c>
      <c r="E117" t="s">
        <v>422</v>
      </c>
      <c r="F117" t="s">
        <v>87</v>
      </c>
      <c r="G117" t="s">
        <v>468</v>
      </c>
      <c r="H117" t="s">
        <v>257</v>
      </c>
      <c r="I117" t="s">
        <v>258</v>
      </c>
      <c r="J117">
        <v>0</v>
      </c>
      <c r="K117" t="s">
        <v>93</v>
      </c>
      <c r="L117">
        <v>0</v>
      </c>
    </row>
    <row r="118" spans="1:12" x14ac:dyDescent="0.25">
      <c r="A118" t="s">
        <v>420</v>
      </c>
      <c r="B118" t="s">
        <v>421</v>
      </c>
      <c r="C118" t="s">
        <v>85</v>
      </c>
      <c r="D118">
        <v>100</v>
      </c>
      <c r="E118" t="s">
        <v>422</v>
      </c>
      <c r="F118" t="s">
        <v>87</v>
      </c>
      <c r="G118" t="s">
        <v>468</v>
      </c>
      <c r="H118" t="s">
        <v>259</v>
      </c>
      <c r="I118" t="s">
        <v>260</v>
      </c>
      <c r="J118">
        <v>0</v>
      </c>
      <c r="K118" t="s">
        <v>93</v>
      </c>
      <c r="L118">
        <v>0</v>
      </c>
    </row>
    <row r="119" spans="1:12" x14ac:dyDescent="0.25">
      <c r="A119" t="s">
        <v>420</v>
      </c>
      <c r="B119" t="s">
        <v>421</v>
      </c>
      <c r="C119" t="s">
        <v>85</v>
      </c>
      <c r="D119">
        <v>100</v>
      </c>
      <c r="E119" t="s">
        <v>422</v>
      </c>
      <c r="F119" t="s">
        <v>87</v>
      </c>
      <c r="G119" t="s">
        <v>468</v>
      </c>
      <c r="H119" t="s">
        <v>261</v>
      </c>
      <c r="I119" t="s">
        <v>262</v>
      </c>
      <c r="J119">
        <v>0</v>
      </c>
      <c r="K119" t="s">
        <v>93</v>
      </c>
      <c r="L119">
        <v>0</v>
      </c>
    </row>
    <row r="120" spans="1:12" x14ac:dyDescent="0.25">
      <c r="A120" t="s">
        <v>420</v>
      </c>
      <c r="B120" t="s">
        <v>421</v>
      </c>
      <c r="C120" t="s">
        <v>85</v>
      </c>
      <c r="D120">
        <v>100</v>
      </c>
      <c r="E120" t="s">
        <v>422</v>
      </c>
      <c r="F120" t="s">
        <v>87</v>
      </c>
      <c r="G120" t="s">
        <v>468</v>
      </c>
      <c r="H120" t="s">
        <v>263</v>
      </c>
      <c r="I120" t="s">
        <v>264</v>
      </c>
      <c r="J120">
        <v>0</v>
      </c>
      <c r="K120" t="s">
        <v>93</v>
      </c>
      <c r="L120">
        <v>0</v>
      </c>
    </row>
    <row r="121" spans="1:12" x14ac:dyDescent="0.25">
      <c r="A121" t="s">
        <v>420</v>
      </c>
      <c r="B121" t="s">
        <v>421</v>
      </c>
      <c r="C121" t="s">
        <v>85</v>
      </c>
      <c r="D121">
        <v>100</v>
      </c>
      <c r="E121" t="s">
        <v>422</v>
      </c>
      <c r="F121" t="s">
        <v>87</v>
      </c>
      <c r="G121" t="s">
        <v>468</v>
      </c>
      <c r="H121" t="s">
        <v>265</v>
      </c>
      <c r="I121" t="s">
        <v>266</v>
      </c>
      <c r="J121">
        <v>0</v>
      </c>
      <c r="K121" t="s">
        <v>93</v>
      </c>
      <c r="L121">
        <v>0</v>
      </c>
    </row>
    <row r="122" spans="1:12" x14ac:dyDescent="0.25">
      <c r="A122" t="s">
        <v>420</v>
      </c>
      <c r="B122" t="s">
        <v>421</v>
      </c>
      <c r="C122" t="s">
        <v>85</v>
      </c>
      <c r="D122">
        <v>100</v>
      </c>
      <c r="E122" t="s">
        <v>422</v>
      </c>
      <c r="F122" t="s">
        <v>87</v>
      </c>
      <c r="G122" t="s">
        <v>468</v>
      </c>
      <c r="H122" t="s">
        <v>267</v>
      </c>
      <c r="I122" t="s">
        <v>268</v>
      </c>
      <c r="J122">
        <v>0</v>
      </c>
      <c r="K122" t="s">
        <v>93</v>
      </c>
      <c r="L122">
        <v>0</v>
      </c>
    </row>
    <row r="123" spans="1:12" x14ac:dyDescent="0.25">
      <c r="A123" t="s">
        <v>420</v>
      </c>
      <c r="B123" t="s">
        <v>421</v>
      </c>
      <c r="C123" t="s">
        <v>85</v>
      </c>
      <c r="D123">
        <v>100</v>
      </c>
      <c r="E123" t="s">
        <v>422</v>
      </c>
      <c r="F123" t="s">
        <v>87</v>
      </c>
      <c r="G123" t="s">
        <v>468</v>
      </c>
      <c r="H123" t="s">
        <v>358</v>
      </c>
      <c r="I123" t="s">
        <v>359</v>
      </c>
      <c r="J123">
        <v>0</v>
      </c>
      <c r="K123" t="s">
        <v>93</v>
      </c>
      <c r="L123">
        <v>0</v>
      </c>
    </row>
    <row r="124" spans="1:12" x14ac:dyDescent="0.25">
      <c r="A124" t="s">
        <v>420</v>
      </c>
      <c r="B124" t="s">
        <v>421</v>
      </c>
      <c r="C124" t="s">
        <v>85</v>
      </c>
      <c r="D124">
        <v>100</v>
      </c>
      <c r="E124" t="s">
        <v>422</v>
      </c>
      <c r="F124" t="s">
        <v>87</v>
      </c>
      <c r="G124" t="s">
        <v>468</v>
      </c>
      <c r="H124" t="s">
        <v>360</v>
      </c>
      <c r="I124" t="s">
        <v>361</v>
      </c>
      <c r="J124">
        <v>0</v>
      </c>
      <c r="K124" t="s">
        <v>93</v>
      </c>
      <c r="L124">
        <v>0</v>
      </c>
    </row>
    <row r="125" spans="1:12" x14ac:dyDescent="0.25">
      <c r="A125" t="s">
        <v>420</v>
      </c>
      <c r="B125" t="s">
        <v>421</v>
      </c>
      <c r="C125" t="s">
        <v>85</v>
      </c>
      <c r="D125">
        <v>100</v>
      </c>
      <c r="E125" t="s">
        <v>422</v>
      </c>
      <c r="F125" t="s">
        <v>87</v>
      </c>
      <c r="G125" t="s">
        <v>468</v>
      </c>
      <c r="H125" t="s">
        <v>362</v>
      </c>
      <c r="I125" t="s">
        <v>363</v>
      </c>
      <c r="J125">
        <v>0</v>
      </c>
      <c r="K125" t="s">
        <v>93</v>
      </c>
      <c r="L125">
        <v>0</v>
      </c>
    </row>
    <row r="126" spans="1:12" x14ac:dyDescent="0.25">
      <c r="A126" t="s">
        <v>420</v>
      </c>
      <c r="B126" t="s">
        <v>421</v>
      </c>
      <c r="C126" t="s">
        <v>85</v>
      </c>
      <c r="D126">
        <v>100</v>
      </c>
      <c r="E126" t="s">
        <v>422</v>
      </c>
      <c r="F126" t="s">
        <v>87</v>
      </c>
      <c r="G126" t="s">
        <v>468</v>
      </c>
      <c r="H126" t="s">
        <v>364</v>
      </c>
      <c r="I126" t="s">
        <v>365</v>
      </c>
      <c r="J126">
        <v>0</v>
      </c>
      <c r="K126" t="s">
        <v>93</v>
      </c>
      <c r="L126">
        <v>0</v>
      </c>
    </row>
    <row r="127" spans="1:12" x14ac:dyDescent="0.25">
      <c r="A127" t="s">
        <v>420</v>
      </c>
      <c r="B127" t="s">
        <v>421</v>
      </c>
      <c r="C127" t="s">
        <v>85</v>
      </c>
      <c r="D127">
        <v>100</v>
      </c>
      <c r="E127" t="s">
        <v>422</v>
      </c>
      <c r="F127" t="s">
        <v>87</v>
      </c>
      <c r="G127" t="s">
        <v>468</v>
      </c>
      <c r="H127" t="s">
        <v>366</v>
      </c>
      <c r="I127" t="s">
        <v>367</v>
      </c>
      <c r="J127">
        <v>0</v>
      </c>
      <c r="K127" t="s">
        <v>93</v>
      </c>
      <c r="L127">
        <v>0</v>
      </c>
    </row>
    <row r="128" spans="1:12" x14ac:dyDescent="0.25">
      <c r="A128" t="s">
        <v>420</v>
      </c>
      <c r="B128" t="s">
        <v>421</v>
      </c>
      <c r="C128" t="s">
        <v>85</v>
      </c>
      <c r="D128">
        <v>100</v>
      </c>
      <c r="E128" t="s">
        <v>422</v>
      </c>
      <c r="F128" t="s">
        <v>87</v>
      </c>
      <c r="G128" t="s">
        <v>468</v>
      </c>
      <c r="H128" t="s">
        <v>368</v>
      </c>
      <c r="I128" t="s">
        <v>369</v>
      </c>
      <c r="J128">
        <v>0</v>
      </c>
      <c r="K128" t="s">
        <v>93</v>
      </c>
      <c r="L128">
        <v>0</v>
      </c>
    </row>
    <row r="129" spans="1:12" x14ac:dyDescent="0.25">
      <c r="A129" t="s">
        <v>420</v>
      </c>
      <c r="B129" t="s">
        <v>421</v>
      </c>
      <c r="C129" t="s">
        <v>85</v>
      </c>
      <c r="D129">
        <v>100</v>
      </c>
      <c r="E129" t="s">
        <v>422</v>
      </c>
      <c r="F129" t="s">
        <v>87</v>
      </c>
      <c r="G129" t="s">
        <v>468</v>
      </c>
      <c r="H129" t="s">
        <v>370</v>
      </c>
      <c r="I129" t="s">
        <v>371</v>
      </c>
      <c r="J129">
        <v>0</v>
      </c>
      <c r="K129" t="s">
        <v>93</v>
      </c>
      <c r="L129">
        <v>0</v>
      </c>
    </row>
    <row r="130" spans="1:12" x14ac:dyDescent="0.25">
      <c r="A130" t="s">
        <v>420</v>
      </c>
      <c r="B130" t="s">
        <v>421</v>
      </c>
      <c r="C130" t="s">
        <v>85</v>
      </c>
      <c r="D130">
        <v>100</v>
      </c>
      <c r="E130" t="s">
        <v>422</v>
      </c>
      <c r="F130" t="s">
        <v>87</v>
      </c>
      <c r="G130" t="s">
        <v>468</v>
      </c>
      <c r="H130" t="s">
        <v>372</v>
      </c>
      <c r="I130" t="s">
        <v>373</v>
      </c>
      <c r="J130">
        <v>0</v>
      </c>
      <c r="K130" t="s">
        <v>93</v>
      </c>
      <c r="L130">
        <v>0</v>
      </c>
    </row>
    <row r="131" spans="1:12" x14ac:dyDescent="0.25">
      <c r="A131" t="s">
        <v>420</v>
      </c>
      <c r="B131" t="s">
        <v>421</v>
      </c>
      <c r="C131" t="s">
        <v>85</v>
      </c>
      <c r="D131">
        <v>100</v>
      </c>
      <c r="E131" t="s">
        <v>422</v>
      </c>
      <c r="F131" t="s">
        <v>87</v>
      </c>
      <c r="G131" t="s">
        <v>468</v>
      </c>
      <c r="H131" t="s">
        <v>374</v>
      </c>
      <c r="I131" t="s">
        <v>375</v>
      </c>
      <c r="J131">
        <v>0</v>
      </c>
      <c r="K131" t="s">
        <v>93</v>
      </c>
      <c r="L131">
        <v>0</v>
      </c>
    </row>
    <row r="132" spans="1:12" x14ac:dyDescent="0.25">
      <c r="A132" t="s">
        <v>420</v>
      </c>
      <c r="B132" t="s">
        <v>421</v>
      </c>
      <c r="C132" t="s">
        <v>85</v>
      </c>
      <c r="D132">
        <v>100</v>
      </c>
      <c r="E132" t="s">
        <v>422</v>
      </c>
      <c r="F132" t="s">
        <v>87</v>
      </c>
      <c r="G132" t="s">
        <v>468</v>
      </c>
      <c r="H132" t="s">
        <v>376</v>
      </c>
      <c r="I132" t="s">
        <v>377</v>
      </c>
      <c r="J132">
        <v>0</v>
      </c>
      <c r="K132" t="s">
        <v>93</v>
      </c>
      <c r="L132">
        <v>0</v>
      </c>
    </row>
    <row r="133" spans="1:12" x14ac:dyDescent="0.25">
      <c r="A133" t="s">
        <v>420</v>
      </c>
      <c r="B133" t="s">
        <v>421</v>
      </c>
      <c r="C133" t="s">
        <v>85</v>
      </c>
      <c r="D133">
        <v>100</v>
      </c>
      <c r="E133" t="s">
        <v>422</v>
      </c>
      <c r="F133" t="s">
        <v>87</v>
      </c>
      <c r="G133" t="s">
        <v>468</v>
      </c>
      <c r="H133" t="s">
        <v>378</v>
      </c>
      <c r="I133" t="s">
        <v>379</v>
      </c>
      <c r="J133">
        <v>0</v>
      </c>
      <c r="K133" t="s">
        <v>93</v>
      </c>
      <c r="L133">
        <v>0</v>
      </c>
    </row>
    <row r="134" spans="1:12" x14ac:dyDescent="0.25">
      <c r="A134" t="s">
        <v>420</v>
      </c>
      <c r="B134" t="s">
        <v>421</v>
      </c>
      <c r="C134" t="s">
        <v>85</v>
      </c>
      <c r="D134">
        <v>100</v>
      </c>
      <c r="E134" t="s">
        <v>422</v>
      </c>
      <c r="F134" t="s">
        <v>87</v>
      </c>
      <c r="G134" t="s">
        <v>468</v>
      </c>
      <c r="H134" t="s">
        <v>346</v>
      </c>
      <c r="I134" t="s">
        <v>347</v>
      </c>
      <c r="J134">
        <v>0</v>
      </c>
      <c r="K134" t="s">
        <v>93</v>
      </c>
      <c r="L134">
        <v>0</v>
      </c>
    </row>
    <row r="135" spans="1:12" x14ac:dyDescent="0.25">
      <c r="A135" t="s">
        <v>420</v>
      </c>
      <c r="B135" t="s">
        <v>421</v>
      </c>
      <c r="C135" t="s">
        <v>85</v>
      </c>
      <c r="D135">
        <v>100</v>
      </c>
      <c r="E135" t="s">
        <v>422</v>
      </c>
      <c r="F135" t="s">
        <v>87</v>
      </c>
      <c r="G135" t="s">
        <v>468</v>
      </c>
      <c r="H135" t="s">
        <v>348</v>
      </c>
      <c r="I135" t="s">
        <v>349</v>
      </c>
      <c r="J135">
        <v>0</v>
      </c>
      <c r="K135" t="s">
        <v>93</v>
      </c>
      <c r="L135">
        <v>0</v>
      </c>
    </row>
    <row r="136" spans="1:12" x14ac:dyDescent="0.25">
      <c r="A136" t="s">
        <v>420</v>
      </c>
      <c r="B136" t="s">
        <v>421</v>
      </c>
      <c r="C136" t="s">
        <v>85</v>
      </c>
      <c r="D136">
        <v>100</v>
      </c>
      <c r="E136" t="s">
        <v>422</v>
      </c>
      <c r="F136" t="s">
        <v>87</v>
      </c>
      <c r="G136" t="s">
        <v>468</v>
      </c>
      <c r="H136" t="s">
        <v>350</v>
      </c>
      <c r="I136" t="s">
        <v>351</v>
      </c>
      <c r="J136">
        <v>0</v>
      </c>
      <c r="K136" t="s">
        <v>93</v>
      </c>
      <c r="L136">
        <v>0</v>
      </c>
    </row>
    <row r="137" spans="1:12" x14ac:dyDescent="0.25">
      <c r="A137" t="s">
        <v>420</v>
      </c>
      <c r="B137" t="s">
        <v>421</v>
      </c>
      <c r="C137" t="s">
        <v>85</v>
      </c>
      <c r="D137">
        <v>100</v>
      </c>
      <c r="E137" t="s">
        <v>422</v>
      </c>
      <c r="F137" t="s">
        <v>87</v>
      </c>
      <c r="G137" t="s">
        <v>468</v>
      </c>
      <c r="H137" t="s">
        <v>352</v>
      </c>
      <c r="I137" t="s">
        <v>353</v>
      </c>
      <c r="J137">
        <v>0</v>
      </c>
      <c r="K137" t="s">
        <v>93</v>
      </c>
      <c r="L137">
        <v>0</v>
      </c>
    </row>
    <row r="138" spans="1:12" x14ac:dyDescent="0.25">
      <c r="A138" t="s">
        <v>420</v>
      </c>
      <c r="B138" t="s">
        <v>421</v>
      </c>
      <c r="C138" t="s">
        <v>85</v>
      </c>
      <c r="D138">
        <v>100</v>
      </c>
      <c r="E138" t="s">
        <v>422</v>
      </c>
      <c r="F138" t="s">
        <v>87</v>
      </c>
      <c r="G138" t="s">
        <v>468</v>
      </c>
      <c r="H138" t="s">
        <v>354</v>
      </c>
      <c r="I138" t="s">
        <v>355</v>
      </c>
      <c r="J138">
        <v>0</v>
      </c>
      <c r="K138" t="s">
        <v>93</v>
      </c>
      <c r="L138">
        <v>0</v>
      </c>
    </row>
    <row r="139" spans="1:12" x14ac:dyDescent="0.25">
      <c r="A139" t="s">
        <v>420</v>
      </c>
      <c r="B139" t="s">
        <v>421</v>
      </c>
      <c r="C139" t="s">
        <v>85</v>
      </c>
      <c r="D139">
        <v>100</v>
      </c>
      <c r="E139" t="s">
        <v>422</v>
      </c>
      <c r="F139" t="s">
        <v>87</v>
      </c>
      <c r="G139" t="s">
        <v>468</v>
      </c>
      <c r="H139" t="s">
        <v>356</v>
      </c>
      <c r="I139" t="s">
        <v>357</v>
      </c>
      <c r="J139">
        <v>0</v>
      </c>
      <c r="K139" t="s">
        <v>93</v>
      </c>
      <c r="L139">
        <v>0</v>
      </c>
    </row>
    <row r="140" spans="1:12" x14ac:dyDescent="0.25">
      <c r="A140" t="s">
        <v>459</v>
      </c>
      <c r="B140" t="s">
        <v>460</v>
      </c>
      <c r="C140" t="s">
        <v>457</v>
      </c>
      <c r="D140">
        <v>19</v>
      </c>
      <c r="E140" t="s">
        <v>422</v>
      </c>
      <c r="F140" t="s">
        <v>87</v>
      </c>
      <c r="G140" t="s">
        <v>468</v>
      </c>
      <c r="H140" t="s">
        <v>182</v>
      </c>
      <c r="I140" t="s">
        <v>183</v>
      </c>
      <c r="J140">
        <v>0</v>
      </c>
      <c r="K140" t="s">
        <v>93</v>
      </c>
      <c r="L140">
        <v>500</v>
      </c>
    </row>
    <row r="141" spans="1:12" x14ac:dyDescent="0.25">
      <c r="A141" t="s">
        <v>459</v>
      </c>
      <c r="B141" t="s">
        <v>460</v>
      </c>
      <c r="C141" t="s">
        <v>457</v>
      </c>
      <c r="D141">
        <v>19</v>
      </c>
      <c r="E141" t="s">
        <v>422</v>
      </c>
      <c r="F141" t="s">
        <v>87</v>
      </c>
      <c r="G141" t="s">
        <v>468</v>
      </c>
      <c r="H141" t="s">
        <v>184</v>
      </c>
      <c r="I141" t="s">
        <v>185</v>
      </c>
      <c r="J141">
        <v>0</v>
      </c>
      <c r="K141" t="s">
        <v>93</v>
      </c>
      <c r="L141">
        <v>500</v>
      </c>
    </row>
    <row r="142" spans="1:12" x14ac:dyDescent="0.25">
      <c r="A142" t="s">
        <v>459</v>
      </c>
      <c r="B142" t="s">
        <v>460</v>
      </c>
      <c r="C142" t="s">
        <v>457</v>
      </c>
      <c r="D142">
        <v>19</v>
      </c>
      <c r="E142" t="s">
        <v>422</v>
      </c>
      <c r="F142" t="s">
        <v>87</v>
      </c>
      <c r="G142" t="s">
        <v>468</v>
      </c>
      <c r="H142" t="s">
        <v>186</v>
      </c>
      <c r="I142" t="s">
        <v>187</v>
      </c>
      <c r="J142">
        <v>0</v>
      </c>
      <c r="K142" t="s">
        <v>93</v>
      </c>
      <c r="L142">
        <v>500</v>
      </c>
    </row>
    <row r="143" spans="1:12" x14ac:dyDescent="0.25">
      <c r="A143" t="s">
        <v>459</v>
      </c>
      <c r="B143" t="s">
        <v>460</v>
      </c>
      <c r="C143" t="s">
        <v>457</v>
      </c>
      <c r="D143">
        <v>19</v>
      </c>
      <c r="E143" t="s">
        <v>422</v>
      </c>
      <c r="F143" t="s">
        <v>87</v>
      </c>
      <c r="G143" t="s">
        <v>468</v>
      </c>
      <c r="H143" t="s">
        <v>188</v>
      </c>
      <c r="I143" t="s">
        <v>189</v>
      </c>
      <c r="J143">
        <v>0</v>
      </c>
      <c r="K143" t="s">
        <v>93</v>
      </c>
      <c r="L143">
        <v>500</v>
      </c>
    </row>
    <row r="144" spans="1:12" x14ac:dyDescent="0.25">
      <c r="A144" t="s">
        <v>459</v>
      </c>
      <c r="B144" t="s">
        <v>460</v>
      </c>
      <c r="C144" t="s">
        <v>457</v>
      </c>
      <c r="D144">
        <v>19</v>
      </c>
      <c r="E144" t="s">
        <v>422</v>
      </c>
      <c r="F144" t="s">
        <v>87</v>
      </c>
      <c r="G144" t="s">
        <v>468</v>
      </c>
      <c r="H144" t="s">
        <v>190</v>
      </c>
      <c r="I144" t="s">
        <v>191</v>
      </c>
      <c r="J144">
        <v>0</v>
      </c>
      <c r="K144" t="s">
        <v>93</v>
      </c>
      <c r="L144">
        <v>500</v>
      </c>
    </row>
    <row r="145" spans="1:12" x14ac:dyDescent="0.25">
      <c r="A145" t="s">
        <v>459</v>
      </c>
      <c r="B145" t="s">
        <v>460</v>
      </c>
      <c r="C145" t="s">
        <v>457</v>
      </c>
      <c r="D145">
        <v>19</v>
      </c>
      <c r="E145" t="s">
        <v>422</v>
      </c>
      <c r="F145" t="s">
        <v>87</v>
      </c>
      <c r="G145" t="s">
        <v>468</v>
      </c>
      <c r="H145" t="s">
        <v>192</v>
      </c>
      <c r="I145" t="s">
        <v>193</v>
      </c>
      <c r="J145">
        <v>0</v>
      </c>
      <c r="K145" t="s">
        <v>93</v>
      </c>
      <c r="L145">
        <v>500</v>
      </c>
    </row>
    <row r="146" spans="1:12" x14ac:dyDescent="0.25">
      <c r="A146" t="s">
        <v>459</v>
      </c>
      <c r="B146" t="s">
        <v>460</v>
      </c>
      <c r="C146" t="s">
        <v>457</v>
      </c>
      <c r="D146">
        <v>19</v>
      </c>
      <c r="E146" t="s">
        <v>422</v>
      </c>
      <c r="F146" t="s">
        <v>87</v>
      </c>
      <c r="G146" t="s">
        <v>468</v>
      </c>
      <c r="H146" t="s">
        <v>194</v>
      </c>
      <c r="I146" t="s">
        <v>195</v>
      </c>
      <c r="J146">
        <v>0</v>
      </c>
      <c r="K146" t="s">
        <v>93</v>
      </c>
      <c r="L146">
        <v>500</v>
      </c>
    </row>
    <row r="147" spans="1:12" x14ac:dyDescent="0.25">
      <c r="A147" t="s">
        <v>459</v>
      </c>
      <c r="B147" t="s">
        <v>460</v>
      </c>
      <c r="C147" t="s">
        <v>457</v>
      </c>
      <c r="D147">
        <v>19</v>
      </c>
      <c r="E147" t="s">
        <v>422</v>
      </c>
      <c r="F147" t="s">
        <v>87</v>
      </c>
      <c r="G147" t="s">
        <v>468</v>
      </c>
      <c r="H147" t="s">
        <v>196</v>
      </c>
      <c r="I147" t="s">
        <v>197</v>
      </c>
      <c r="J147">
        <v>0</v>
      </c>
      <c r="K147" t="s">
        <v>93</v>
      </c>
      <c r="L147">
        <v>500</v>
      </c>
    </row>
    <row r="148" spans="1:12" x14ac:dyDescent="0.25">
      <c r="A148" t="s">
        <v>459</v>
      </c>
      <c r="B148" t="s">
        <v>460</v>
      </c>
      <c r="C148" t="s">
        <v>457</v>
      </c>
      <c r="D148">
        <v>19</v>
      </c>
      <c r="E148" t="s">
        <v>422</v>
      </c>
      <c r="F148" t="s">
        <v>87</v>
      </c>
      <c r="G148" t="s">
        <v>468</v>
      </c>
      <c r="H148" t="s">
        <v>198</v>
      </c>
      <c r="I148" t="s">
        <v>199</v>
      </c>
      <c r="J148">
        <v>0</v>
      </c>
      <c r="K148" t="s">
        <v>93</v>
      </c>
      <c r="L148">
        <v>500</v>
      </c>
    </row>
    <row r="149" spans="1:12" x14ac:dyDescent="0.25">
      <c r="A149" t="s">
        <v>459</v>
      </c>
      <c r="B149" t="s">
        <v>460</v>
      </c>
      <c r="C149" t="s">
        <v>457</v>
      </c>
      <c r="D149">
        <v>19</v>
      </c>
      <c r="E149" t="s">
        <v>422</v>
      </c>
      <c r="F149" t="s">
        <v>87</v>
      </c>
      <c r="G149" t="s">
        <v>468</v>
      </c>
      <c r="H149" t="s">
        <v>200</v>
      </c>
      <c r="I149" t="s">
        <v>201</v>
      </c>
      <c r="J149">
        <v>0</v>
      </c>
      <c r="K149" t="s">
        <v>93</v>
      </c>
      <c r="L149">
        <v>500</v>
      </c>
    </row>
    <row r="150" spans="1:12" x14ac:dyDescent="0.25">
      <c r="A150" t="s">
        <v>459</v>
      </c>
      <c r="B150" t="s">
        <v>460</v>
      </c>
      <c r="C150" t="s">
        <v>457</v>
      </c>
      <c r="D150">
        <v>19</v>
      </c>
      <c r="E150" t="s">
        <v>422</v>
      </c>
      <c r="F150" t="s">
        <v>87</v>
      </c>
      <c r="G150" t="s">
        <v>468</v>
      </c>
      <c r="H150" t="s">
        <v>202</v>
      </c>
      <c r="I150" t="s">
        <v>203</v>
      </c>
      <c r="J150">
        <v>0</v>
      </c>
      <c r="K150" t="s">
        <v>93</v>
      </c>
      <c r="L150">
        <v>500</v>
      </c>
    </row>
    <row r="151" spans="1:12" x14ac:dyDescent="0.25">
      <c r="A151" t="s">
        <v>459</v>
      </c>
      <c r="B151" t="s">
        <v>460</v>
      </c>
      <c r="C151" t="s">
        <v>457</v>
      </c>
      <c r="D151">
        <v>19</v>
      </c>
      <c r="E151" t="s">
        <v>422</v>
      </c>
      <c r="F151" t="s">
        <v>87</v>
      </c>
      <c r="G151" t="s">
        <v>468</v>
      </c>
      <c r="H151" t="s">
        <v>204</v>
      </c>
      <c r="I151" t="s">
        <v>205</v>
      </c>
      <c r="J151">
        <v>0</v>
      </c>
      <c r="K151" t="s">
        <v>93</v>
      </c>
      <c r="L151">
        <v>500</v>
      </c>
    </row>
    <row r="152" spans="1:12" x14ac:dyDescent="0.25">
      <c r="A152" t="s">
        <v>459</v>
      </c>
      <c r="B152" t="s">
        <v>460</v>
      </c>
      <c r="C152" t="s">
        <v>457</v>
      </c>
      <c r="D152">
        <v>19</v>
      </c>
      <c r="E152" t="s">
        <v>422</v>
      </c>
      <c r="F152" t="s">
        <v>87</v>
      </c>
      <c r="G152" t="s">
        <v>468</v>
      </c>
      <c r="H152" t="s">
        <v>206</v>
      </c>
      <c r="I152" t="s">
        <v>207</v>
      </c>
      <c r="J152">
        <v>0</v>
      </c>
      <c r="K152" t="s">
        <v>93</v>
      </c>
      <c r="L152">
        <v>500</v>
      </c>
    </row>
    <row r="153" spans="1:12" x14ac:dyDescent="0.25">
      <c r="A153" t="s">
        <v>459</v>
      </c>
      <c r="B153" t="s">
        <v>460</v>
      </c>
      <c r="C153" t="s">
        <v>457</v>
      </c>
      <c r="D153">
        <v>19</v>
      </c>
      <c r="E153" t="s">
        <v>422</v>
      </c>
      <c r="F153" t="s">
        <v>87</v>
      </c>
      <c r="G153" t="s">
        <v>468</v>
      </c>
      <c r="H153" t="s">
        <v>208</v>
      </c>
      <c r="I153" t="s">
        <v>209</v>
      </c>
      <c r="J153">
        <v>0</v>
      </c>
      <c r="K153" t="s">
        <v>93</v>
      </c>
      <c r="L153">
        <v>500</v>
      </c>
    </row>
    <row r="154" spans="1:12" x14ac:dyDescent="0.25">
      <c r="A154" t="s">
        <v>459</v>
      </c>
      <c r="B154" t="s">
        <v>460</v>
      </c>
      <c r="C154" t="s">
        <v>457</v>
      </c>
      <c r="D154">
        <v>19</v>
      </c>
      <c r="E154" t="s">
        <v>422</v>
      </c>
      <c r="F154" t="s">
        <v>87</v>
      </c>
      <c r="G154" t="s">
        <v>468</v>
      </c>
      <c r="H154" t="s">
        <v>210</v>
      </c>
      <c r="I154" t="s">
        <v>211</v>
      </c>
      <c r="J154">
        <v>0</v>
      </c>
      <c r="K154" t="s">
        <v>93</v>
      </c>
      <c r="L154">
        <v>500</v>
      </c>
    </row>
    <row r="155" spans="1:12" x14ac:dyDescent="0.25">
      <c r="A155" t="s">
        <v>459</v>
      </c>
      <c r="B155" t="s">
        <v>460</v>
      </c>
      <c r="C155" t="s">
        <v>457</v>
      </c>
      <c r="D155">
        <v>19</v>
      </c>
      <c r="E155" t="s">
        <v>422</v>
      </c>
      <c r="F155" t="s">
        <v>87</v>
      </c>
      <c r="G155" t="s">
        <v>468</v>
      </c>
      <c r="H155" t="s">
        <v>212</v>
      </c>
      <c r="I155" t="s">
        <v>213</v>
      </c>
      <c r="J155">
        <v>0</v>
      </c>
      <c r="K155" t="s">
        <v>93</v>
      </c>
      <c r="L155">
        <v>500</v>
      </c>
    </row>
    <row r="156" spans="1:12" x14ac:dyDescent="0.25">
      <c r="A156" t="s">
        <v>459</v>
      </c>
      <c r="B156" t="s">
        <v>460</v>
      </c>
      <c r="C156" t="s">
        <v>457</v>
      </c>
      <c r="D156">
        <v>19</v>
      </c>
      <c r="E156" t="s">
        <v>422</v>
      </c>
      <c r="F156" t="s">
        <v>87</v>
      </c>
      <c r="G156" t="s">
        <v>468</v>
      </c>
      <c r="H156" t="s">
        <v>214</v>
      </c>
      <c r="I156" t="s">
        <v>215</v>
      </c>
      <c r="J156">
        <v>0</v>
      </c>
      <c r="K156" t="s">
        <v>93</v>
      </c>
      <c r="L156">
        <v>500</v>
      </c>
    </row>
    <row r="157" spans="1:12" x14ac:dyDescent="0.25">
      <c r="A157" t="s">
        <v>459</v>
      </c>
      <c r="B157" t="s">
        <v>460</v>
      </c>
      <c r="C157" t="s">
        <v>457</v>
      </c>
      <c r="D157">
        <v>19</v>
      </c>
      <c r="E157" t="s">
        <v>422</v>
      </c>
      <c r="F157" t="s">
        <v>87</v>
      </c>
      <c r="G157" t="s">
        <v>468</v>
      </c>
      <c r="H157" t="s">
        <v>216</v>
      </c>
      <c r="I157" t="s">
        <v>217</v>
      </c>
      <c r="J157">
        <v>0</v>
      </c>
      <c r="K157" t="s">
        <v>93</v>
      </c>
      <c r="L157">
        <v>500</v>
      </c>
    </row>
    <row r="158" spans="1:12" x14ac:dyDescent="0.25">
      <c r="A158" t="s">
        <v>459</v>
      </c>
      <c r="B158" t="s">
        <v>460</v>
      </c>
      <c r="C158" t="s">
        <v>457</v>
      </c>
      <c r="D158">
        <v>19</v>
      </c>
      <c r="E158" t="s">
        <v>422</v>
      </c>
      <c r="F158" t="s">
        <v>87</v>
      </c>
      <c r="G158" t="s">
        <v>468</v>
      </c>
      <c r="H158" t="s">
        <v>218</v>
      </c>
      <c r="I158" t="s">
        <v>219</v>
      </c>
      <c r="J158">
        <v>0</v>
      </c>
      <c r="K158" t="s">
        <v>93</v>
      </c>
      <c r="L158">
        <v>500</v>
      </c>
    </row>
    <row r="159" spans="1:12" x14ac:dyDescent="0.25">
      <c r="A159" t="s">
        <v>459</v>
      </c>
      <c r="B159" t="s">
        <v>460</v>
      </c>
      <c r="C159" t="s">
        <v>457</v>
      </c>
      <c r="D159">
        <v>19</v>
      </c>
      <c r="E159" t="s">
        <v>422</v>
      </c>
      <c r="F159" t="s">
        <v>87</v>
      </c>
      <c r="G159" t="s">
        <v>468</v>
      </c>
      <c r="H159" t="s">
        <v>220</v>
      </c>
      <c r="I159" t="s">
        <v>221</v>
      </c>
      <c r="J159">
        <v>0</v>
      </c>
      <c r="K159" t="s">
        <v>93</v>
      </c>
      <c r="L159">
        <v>500</v>
      </c>
    </row>
    <row r="160" spans="1:12" x14ac:dyDescent="0.25">
      <c r="A160" t="s">
        <v>459</v>
      </c>
      <c r="B160" t="s">
        <v>460</v>
      </c>
      <c r="C160" t="s">
        <v>457</v>
      </c>
      <c r="D160">
        <v>19</v>
      </c>
      <c r="E160" t="s">
        <v>422</v>
      </c>
      <c r="F160" t="s">
        <v>87</v>
      </c>
      <c r="G160" t="s">
        <v>468</v>
      </c>
      <c r="H160" t="s">
        <v>222</v>
      </c>
      <c r="I160" t="s">
        <v>223</v>
      </c>
      <c r="J160">
        <v>0</v>
      </c>
      <c r="K160" t="s">
        <v>93</v>
      </c>
      <c r="L160">
        <v>500</v>
      </c>
    </row>
    <row r="161" spans="1:12" x14ac:dyDescent="0.25">
      <c r="A161" t="s">
        <v>459</v>
      </c>
      <c r="B161" t="s">
        <v>460</v>
      </c>
      <c r="C161" t="s">
        <v>457</v>
      </c>
      <c r="D161">
        <v>19</v>
      </c>
      <c r="E161" t="s">
        <v>422</v>
      </c>
      <c r="F161" t="s">
        <v>87</v>
      </c>
      <c r="G161" t="s">
        <v>468</v>
      </c>
      <c r="H161" t="s">
        <v>224</v>
      </c>
      <c r="I161" t="s">
        <v>225</v>
      </c>
      <c r="J161">
        <v>0</v>
      </c>
      <c r="K161" t="s">
        <v>93</v>
      </c>
      <c r="L161">
        <v>500</v>
      </c>
    </row>
    <row r="162" spans="1:12" x14ac:dyDescent="0.25">
      <c r="A162" t="s">
        <v>459</v>
      </c>
      <c r="B162" t="s">
        <v>460</v>
      </c>
      <c r="C162" t="s">
        <v>457</v>
      </c>
      <c r="D162">
        <v>19</v>
      </c>
      <c r="E162" t="s">
        <v>422</v>
      </c>
      <c r="F162" t="s">
        <v>87</v>
      </c>
      <c r="G162" t="s">
        <v>468</v>
      </c>
      <c r="H162" t="s">
        <v>226</v>
      </c>
      <c r="I162" t="s">
        <v>227</v>
      </c>
      <c r="J162">
        <v>0</v>
      </c>
      <c r="K162" t="s">
        <v>93</v>
      </c>
      <c r="L162">
        <v>500</v>
      </c>
    </row>
    <row r="163" spans="1:12" x14ac:dyDescent="0.25">
      <c r="A163" t="s">
        <v>459</v>
      </c>
      <c r="B163" t="s">
        <v>460</v>
      </c>
      <c r="C163" t="s">
        <v>457</v>
      </c>
      <c r="D163">
        <v>19</v>
      </c>
      <c r="E163" t="s">
        <v>422</v>
      </c>
      <c r="F163" t="s">
        <v>87</v>
      </c>
      <c r="G163" t="s">
        <v>468</v>
      </c>
      <c r="H163" t="s">
        <v>228</v>
      </c>
      <c r="I163" t="s">
        <v>229</v>
      </c>
      <c r="J163">
        <v>0</v>
      </c>
      <c r="K163" t="s">
        <v>93</v>
      </c>
      <c r="L163">
        <v>500</v>
      </c>
    </row>
    <row r="164" spans="1:12" x14ac:dyDescent="0.25">
      <c r="A164" t="s">
        <v>459</v>
      </c>
      <c r="B164" t="s">
        <v>460</v>
      </c>
      <c r="C164" t="s">
        <v>457</v>
      </c>
      <c r="D164">
        <v>19</v>
      </c>
      <c r="E164" t="s">
        <v>422</v>
      </c>
      <c r="F164" t="s">
        <v>87</v>
      </c>
      <c r="G164" t="s">
        <v>468</v>
      </c>
      <c r="H164" t="s">
        <v>230</v>
      </c>
      <c r="I164" t="s">
        <v>231</v>
      </c>
      <c r="J164">
        <v>0</v>
      </c>
      <c r="K164" t="s">
        <v>93</v>
      </c>
      <c r="L164">
        <v>500</v>
      </c>
    </row>
    <row r="165" spans="1:12" x14ac:dyDescent="0.25">
      <c r="A165" t="s">
        <v>459</v>
      </c>
      <c r="B165" t="s">
        <v>460</v>
      </c>
      <c r="C165" t="s">
        <v>457</v>
      </c>
      <c r="D165">
        <v>19</v>
      </c>
      <c r="E165" t="s">
        <v>422</v>
      </c>
      <c r="F165" t="s">
        <v>87</v>
      </c>
      <c r="G165" t="s">
        <v>468</v>
      </c>
      <c r="H165" t="s">
        <v>232</v>
      </c>
      <c r="I165" t="s">
        <v>233</v>
      </c>
      <c r="J165">
        <v>0</v>
      </c>
      <c r="K165" t="s">
        <v>93</v>
      </c>
      <c r="L165">
        <v>500</v>
      </c>
    </row>
    <row r="166" spans="1:12" x14ac:dyDescent="0.25">
      <c r="A166" t="s">
        <v>459</v>
      </c>
      <c r="B166" t="s">
        <v>460</v>
      </c>
      <c r="C166" t="s">
        <v>457</v>
      </c>
      <c r="D166">
        <v>19</v>
      </c>
      <c r="E166" t="s">
        <v>422</v>
      </c>
      <c r="F166" t="s">
        <v>87</v>
      </c>
      <c r="G166" t="s">
        <v>468</v>
      </c>
      <c r="H166" t="s">
        <v>234</v>
      </c>
      <c r="I166" t="s">
        <v>235</v>
      </c>
      <c r="J166">
        <v>1300</v>
      </c>
      <c r="K166" t="s">
        <v>93</v>
      </c>
      <c r="L166">
        <v>500</v>
      </c>
    </row>
    <row r="167" spans="1:12" x14ac:dyDescent="0.25">
      <c r="A167" t="s">
        <v>459</v>
      </c>
      <c r="B167" t="s">
        <v>460</v>
      </c>
      <c r="C167" t="s">
        <v>457</v>
      </c>
      <c r="D167">
        <v>19</v>
      </c>
      <c r="E167" t="s">
        <v>422</v>
      </c>
      <c r="F167" t="s">
        <v>87</v>
      </c>
      <c r="G167" t="s">
        <v>468</v>
      </c>
      <c r="H167" t="s">
        <v>236</v>
      </c>
      <c r="I167" t="s">
        <v>237</v>
      </c>
      <c r="J167">
        <v>0</v>
      </c>
      <c r="K167" t="s">
        <v>93</v>
      </c>
      <c r="L167">
        <v>500</v>
      </c>
    </row>
    <row r="168" spans="1:12" x14ac:dyDescent="0.25">
      <c r="A168" t="s">
        <v>459</v>
      </c>
      <c r="B168" t="s">
        <v>460</v>
      </c>
      <c r="C168" t="s">
        <v>457</v>
      </c>
      <c r="D168">
        <v>19</v>
      </c>
      <c r="E168" t="s">
        <v>422</v>
      </c>
      <c r="F168" t="s">
        <v>87</v>
      </c>
      <c r="G168" t="s">
        <v>468</v>
      </c>
      <c r="H168" t="s">
        <v>130</v>
      </c>
      <c r="I168" t="s">
        <v>131</v>
      </c>
      <c r="J168">
        <v>0</v>
      </c>
      <c r="K168" t="s">
        <v>93</v>
      </c>
      <c r="L168">
        <v>500</v>
      </c>
    </row>
    <row r="169" spans="1:12" x14ac:dyDescent="0.25">
      <c r="A169" t="s">
        <v>459</v>
      </c>
      <c r="B169" t="s">
        <v>460</v>
      </c>
      <c r="C169" t="s">
        <v>457</v>
      </c>
      <c r="D169">
        <v>19</v>
      </c>
      <c r="E169" t="s">
        <v>422</v>
      </c>
      <c r="F169" t="s">
        <v>87</v>
      </c>
      <c r="G169" t="s">
        <v>468</v>
      </c>
      <c r="H169" t="s">
        <v>132</v>
      </c>
      <c r="I169" t="s">
        <v>133</v>
      </c>
      <c r="J169">
        <v>0</v>
      </c>
      <c r="K169" t="s">
        <v>93</v>
      </c>
      <c r="L169">
        <v>500</v>
      </c>
    </row>
    <row r="170" spans="1:12" x14ac:dyDescent="0.25">
      <c r="A170" t="s">
        <v>459</v>
      </c>
      <c r="B170" t="s">
        <v>460</v>
      </c>
      <c r="C170" t="s">
        <v>457</v>
      </c>
      <c r="D170">
        <v>19</v>
      </c>
      <c r="E170" t="s">
        <v>422</v>
      </c>
      <c r="F170" t="s">
        <v>87</v>
      </c>
      <c r="G170" t="s">
        <v>468</v>
      </c>
      <c r="H170" t="s">
        <v>134</v>
      </c>
      <c r="I170" t="s">
        <v>135</v>
      </c>
      <c r="J170">
        <v>0</v>
      </c>
      <c r="K170" t="s">
        <v>93</v>
      </c>
      <c r="L170">
        <v>500</v>
      </c>
    </row>
    <row r="171" spans="1:12" x14ac:dyDescent="0.25">
      <c r="A171" t="s">
        <v>459</v>
      </c>
      <c r="B171" t="s">
        <v>460</v>
      </c>
      <c r="C171" t="s">
        <v>457</v>
      </c>
      <c r="D171">
        <v>19</v>
      </c>
      <c r="E171" t="s">
        <v>422</v>
      </c>
      <c r="F171" t="s">
        <v>87</v>
      </c>
      <c r="G171" t="s">
        <v>468</v>
      </c>
      <c r="H171" t="s">
        <v>136</v>
      </c>
      <c r="I171" t="s">
        <v>137</v>
      </c>
      <c r="J171">
        <v>200</v>
      </c>
      <c r="K171" t="s">
        <v>93</v>
      </c>
      <c r="L171">
        <v>500</v>
      </c>
    </row>
    <row r="172" spans="1:12" x14ac:dyDescent="0.25">
      <c r="A172" t="s">
        <v>459</v>
      </c>
      <c r="B172" t="s">
        <v>460</v>
      </c>
      <c r="C172" t="s">
        <v>457</v>
      </c>
      <c r="D172">
        <v>19</v>
      </c>
      <c r="E172" t="s">
        <v>422</v>
      </c>
      <c r="F172" t="s">
        <v>87</v>
      </c>
      <c r="G172" t="s">
        <v>468</v>
      </c>
      <c r="H172" t="s">
        <v>138</v>
      </c>
      <c r="I172" t="s">
        <v>139</v>
      </c>
      <c r="J172">
        <v>0</v>
      </c>
      <c r="K172" t="s">
        <v>93</v>
      </c>
      <c r="L172">
        <v>500</v>
      </c>
    </row>
    <row r="173" spans="1:12" x14ac:dyDescent="0.25">
      <c r="A173" t="s">
        <v>459</v>
      </c>
      <c r="B173" t="s">
        <v>460</v>
      </c>
      <c r="C173" t="s">
        <v>457</v>
      </c>
      <c r="D173">
        <v>19</v>
      </c>
      <c r="E173" t="s">
        <v>422</v>
      </c>
      <c r="F173" t="s">
        <v>87</v>
      </c>
      <c r="G173" t="s">
        <v>468</v>
      </c>
      <c r="H173" t="s">
        <v>140</v>
      </c>
      <c r="I173" t="s">
        <v>141</v>
      </c>
      <c r="J173">
        <v>0</v>
      </c>
      <c r="K173" t="s">
        <v>93</v>
      </c>
      <c r="L173">
        <v>500</v>
      </c>
    </row>
    <row r="174" spans="1:12" x14ac:dyDescent="0.25">
      <c r="A174" t="s">
        <v>459</v>
      </c>
      <c r="B174" t="s">
        <v>460</v>
      </c>
      <c r="C174" t="s">
        <v>457</v>
      </c>
      <c r="D174">
        <v>19</v>
      </c>
      <c r="E174" t="s">
        <v>422</v>
      </c>
      <c r="F174" t="s">
        <v>87</v>
      </c>
      <c r="G174" t="s">
        <v>468</v>
      </c>
      <c r="H174" t="s">
        <v>142</v>
      </c>
      <c r="I174" t="s">
        <v>143</v>
      </c>
      <c r="J174">
        <v>0</v>
      </c>
      <c r="K174" t="s">
        <v>93</v>
      </c>
      <c r="L174">
        <v>500</v>
      </c>
    </row>
    <row r="175" spans="1:12" x14ac:dyDescent="0.25">
      <c r="A175" t="s">
        <v>459</v>
      </c>
      <c r="B175" t="s">
        <v>460</v>
      </c>
      <c r="C175" t="s">
        <v>457</v>
      </c>
      <c r="D175">
        <v>19</v>
      </c>
      <c r="E175" t="s">
        <v>422</v>
      </c>
      <c r="F175" t="s">
        <v>87</v>
      </c>
      <c r="G175" t="s">
        <v>468</v>
      </c>
      <c r="H175" t="s">
        <v>144</v>
      </c>
      <c r="I175" t="s">
        <v>145</v>
      </c>
      <c r="J175">
        <v>0</v>
      </c>
      <c r="K175" t="s">
        <v>93</v>
      </c>
      <c r="L175">
        <v>500</v>
      </c>
    </row>
    <row r="176" spans="1:12" x14ac:dyDescent="0.25">
      <c r="A176" t="s">
        <v>459</v>
      </c>
      <c r="B176" t="s">
        <v>460</v>
      </c>
      <c r="C176" t="s">
        <v>457</v>
      </c>
      <c r="D176">
        <v>19</v>
      </c>
      <c r="E176" t="s">
        <v>422</v>
      </c>
      <c r="F176" t="s">
        <v>87</v>
      </c>
      <c r="G176" t="s">
        <v>468</v>
      </c>
      <c r="H176" t="s">
        <v>146</v>
      </c>
      <c r="I176" t="s">
        <v>147</v>
      </c>
      <c r="J176">
        <v>0</v>
      </c>
      <c r="K176" t="s">
        <v>93</v>
      </c>
      <c r="L176">
        <v>500</v>
      </c>
    </row>
    <row r="177" spans="1:12" x14ac:dyDescent="0.25">
      <c r="A177" t="s">
        <v>459</v>
      </c>
      <c r="B177" t="s">
        <v>460</v>
      </c>
      <c r="C177" t="s">
        <v>457</v>
      </c>
      <c r="D177">
        <v>19</v>
      </c>
      <c r="E177" t="s">
        <v>422</v>
      </c>
      <c r="F177" t="s">
        <v>87</v>
      </c>
      <c r="G177" t="s">
        <v>468</v>
      </c>
      <c r="H177" t="s">
        <v>148</v>
      </c>
      <c r="I177" t="s">
        <v>149</v>
      </c>
      <c r="J177">
        <v>0</v>
      </c>
      <c r="K177" t="s">
        <v>93</v>
      </c>
      <c r="L177">
        <v>500</v>
      </c>
    </row>
    <row r="178" spans="1:12" x14ac:dyDescent="0.25">
      <c r="A178" t="s">
        <v>459</v>
      </c>
      <c r="B178" t="s">
        <v>460</v>
      </c>
      <c r="C178" t="s">
        <v>457</v>
      </c>
      <c r="D178">
        <v>19</v>
      </c>
      <c r="E178" t="s">
        <v>422</v>
      </c>
      <c r="F178" t="s">
        <v>87</v>
      </c>
      <c r="G178" t="s">
        <v>468</v>
      </c>
      <c r="H178" t="s">
        <v>150</v>
      </c>
      <c r="I178" t="s">
        <v>151</v>
      </c>
      <c r="J178">
        <v>0</v>
      </c>
      <c r="K178" t="s">
        <v>93</v>
      </c>
      <c r="L178">
        <v>500</v>
      </c>
    </row>
    <row r="179" spans="1:12" x14ac:dyDescent="0.25">
      <c r="A179" t="s">
        <v>459</v>
      </c>
      <c r="B179" t="s">
        <v>460</v>
      </c>
      <c r="C179" t="s">
        <v>457</v>
      </c>
      <c r="D179">
        <v>19</v>
      </c>
      <c r="E179" t="s">
        <v>422</v>
      </c>
      <c r="F179" t="s">
        <v>87</v>
      </c>
      <c r="G179" t="s">
        <v>468</v>
      </c>
      <c r="H179" t="s">
        <v>152</v>
      </c>
      <c r="I179" t="s">
        <v>153</v>
      </c>
      <c r="J179">
        <v>0</v>
      </c>
      <c r="K179" t="s">
        <v>93</v>
      </c>
      <c r="L179">
        <v>500</v>
      </c>
    </row>
    <row r="180" spans="1:12" x14ac:dyDescent="0.25">
      <c r="A180" t="s">
        <v>459</v>
      </c>
      <c r="B180" t="s">
        <v>460</v>
      </c>
      <c r="C180" t="s">
        <v>457</v>
      </c>
      <c r="D180">
        <v>19</v>
      </c>
      <c r="E180" t="s">
        <v>422</v>
      </c>
      <c r="F180" t="s">
        <v>87</v>
      </c>
      <c r="G180" t="s">
        <v>468</v>
      </c>
      <c r="H180" t="s">
        <v>154</v>
      </c>
      <c r="I180" t="s">
        <v>155</v>
      </c>
      <c r="J180">
        <v>0</v>
      </c>
      <c r="K180" t="s">
        <v>93</v>
      </c>
      <c r="L180">
        <v>500</v>
      </c>
    </row>
    <row r="181" spans="1:12" x14ac:dyDescent="0.25">
      <c r="A181" t="s">
        <v>459</v>
      </c>
      <c r="B181" t="s">
        <v>460</v>
      </c>
      <c r="C181" t="s">
        <v>457</v>
      </c>
      <c r="D181">
        <v>19</v>
      </c>
      <c r="E181" t="s">
        <v>422</v>
      </c>
      <c r="F181" t="s">
        <v>87</v>
      </c>
      <c r="G181" t="s">
        <v>468</v>
      </c>
      <c r="H181" t="s">
        <v>156</v>
      </c>
      <c r="I181" t="s">
        <v>157</v>
      </c>
      <c r="J181">
        <v>0</v>
      </c>
      <c r="K181" t="s">
        <v>93</v>
      </c>
      <c r="L181">
        <v>500</v>
      </c>
    </row>
    <row r="182" spans="1:12" x14ac:dyDescent="0.25">
      <c r="A182" t="s">
        <v>459</v>
      </c>
      <c r="B182" t="s">
        <v>460</v>
      </c>
      <c r="C182" t="s">
        <v>457</v>
      </c>
      <c r="D182">
        <v>19</v>
      </c>
      <c r="E182" t="s">
        <v>422</v>
      </c>
      <c r="F182" t="s">
        <v>87</v>
      </c>
      <c r="G182" t="s">
        <v>468</v>
      </c>
      <c r="H182" t="s">
        <v>158</v>
      </c>
      <c r="I182" t="s">
        <v>159</v>
      </c>
      <c r="J182">
        <v>0</v>
      </c>
      <c r="K182" t="s">
        <v>93</v>
      </c>
      <c r="L182">
        <v>500</v>
      </c>
    </row>
    <row r="183" spans="1:12" x14ac:dyDescent="0.25">
      <c r="A183" t="s">
        <v>459</v>
      </c>
      <c r="B183" t="s">
        <v>460</v>
      </c>
      <c r="C183" t="s">
        <v>457</v>
      </c>
      <c r="D183">
        <v>19</v>
      </c>
      <c r="E183" t="s">
        <v>422</v>
      </c>
      <c r="F183" t="s">
        <v>87</v>
      </c>
      <c r="G183" t="s">
        <v>468</v>
      </c>
      <c r="H183" t="s">
        <v>160</v>
      </c>
      <c r="I183" t="s">
        <v>161</v>
      </c>
      <c r="J183">
        <v>300</v>
      </c>
      <c r="K183" t="s">
        <v>93</v>
      </c>
      <c r="L183">
        <v>500</v>
      </c>
    </row>
    <row r="184" spans="1:12" x14ac:dyDescent="0.25">
      <c r="A184" t="s">
        <v>459</v>
      </c>
      <c r="B184" t="s">
        <v>460</v>
      </c>
      <c r="C184" t="s">
        <v>457</v>
      </c>
      <c r="D184">
        <v>19</v>
      </c>
      <c r="E184" t="s">
        <v>422</v>
      </c>
      <c r="F184" t="s">
        <v>87</v>
      </c>
      <c r="G184" t="s">
        <v>468</v>
      </c>
      <c r="H184" t="s">
        <v>162</v>
      </c>
      <c r="I184" t="s">
        <v>163</v>
      </c>
      <c r="J184">
        <v>0</v>
      </c>
      <c r="K184" t="s">
        <v>93</v>
      </c>
      <c r="L184">
        <v>500</v>
      </c>
    </row>
    <row r="185" spans="1:12" x14ac:dyDescent="0.25">
      <c r="A185" t="s">
        <v>459</v>
      </c>
      <c r="B185" t="s">
        <v>460</v>
      </c>
      <c r="C185" t="s">
        <v>457</v>
      </c>
      <c r="D185">
        <v>19</v>
      </c>
      <c r="E185" t="s">
        <v>422</v>
      </c>
      <c r="F185" t="s">
        <v>87</v>
      </c>
      <c r="G185" t="s">
        <v>468</v>
      </c>
      <c r="H185" t="s">
        <v>164</v>
      </c>
      <c r="I185" t="s">
        <v>165</v>
      </c>
      <c r="J185">
        <v>0</v>
      </c>
      <c r="K185" t="s">
        <v>93</v>
      </c>
      <c r="L185">
        <v>500</v>
      </c>
    </row>
    <row r="186" spans="1:12" x14ac:dyDescent="0.25">
      <c r="A186" t="s">
        <v>459</v>
      </c>
      <c r="B186" t="s">
        <v>460</v>
      </c>
      <c r="C186" t="s">
        <v>457</v>
      </c>
      <c r="D186">
        <v>19</v>
      </c>
      <c r="E186" t="s">
        <v>422</v>
      </c>
      <c r="F186" t="s">
        <v>87</v>
      </c>
      <c r="G186" t="s">
        <v>468</v>
      </c>
      <c r="H186" t="s">
        <v>166</v>
      </c>
      <c r="I186" t="s">
        <v>167</v>
      </c>
      <c r="J186">
        <v>0</v>
      </c>
      <c r="K186" t="s">
        <v>93</v>
      </c>
      <c r="L186">
        <v>500</v>
      </c>
    </row>
    <row r="187" spans="1:12" x14ac:dyDescent="0.25">
      <c r="A187" t="s">
        <v>459</v>
      </c>
      <c r="B187" t="s">
        <v>460</v>
      </c>
      <c r="C187" t="s">
        <v>457</v>
      </c>
      <c r="D187">
        <v>19</v>
      </c>
      <c r="E187" t="s">
        <v>422</v>
      </c>
      <c r="F187" t="s">
        <v>87</v>
      </c>
      <c r="G187" t="s">
        <v>468</v>
      </c>
      <c r="H187" t="s">
        <v>168</v>
      </c>
      <c r="I187" t="s">
        <v>169</v>
      </c>
      <c r="J187">
        <v>0</v>
      </c>
      <c r="K187" t="s">
        <v>93</v>
      </c>
      <c r="L187">
        <v>500</v>
      </c>
    </row>
    <row r="188" spans="1:12" x14ac:dyDescent="0.25">
      <c r="A188" t="s">
        <v>459</v>
      </c>
      <c r="B188" t="s">
        <v>460</v>
      </c>
      <c r="C188" t="s">
        <v>457</v>
      </c>
      <c r="D188">
        <v>19</v>
      </c>
      <c r="E188" t="s">
        <v>422</v>
      </c>
      <c r="F188" t="s">
        <v>87</v>
      </c>
      <c r="G188" t="s">
        <v>468</v>
      </c>
      <c r="H188" t="s">
        <v>170</v>
      </c>
      <c r="I188" t="s">
        <v>171</v>
      </c>
      <c r="J188">
        <v>0</v>
      </c>
      <c r="K188" t="s">
        <v>93</v>
      </c>
      <c r="L188">
        <v>500</v>
      </c>
    </row>
    <row r="189" spans="1:12" x14ac:dyDescent="0.25">
      <c r="A189" t="s">
        <v>459</v>
      </c>
      <c r="B189" t="s">
        <v>460</v>
      </c>
      <c r="C189" t="s">
        <v>457</v>
      </c>
      <c r="D189">
        <v>19</v>
      </c>
      <c r="E189" t="s">
        <v>422</v>
      </c>
      <c r="F189" t="s">
        <v>87</v>
      </c>
      <c r="G189" t="s">
        <v>468</v>
      </c>
      <c r="H189" t="s">
        <v>172</v>
      </c>
      <c r="I189" t="s">
        <v>173</v>
      </c>
      <c r="J189">
        <v>0</v>
      </c>
      <c r="K189" t="s">
        <v>93</v>
      </c>
      <c r="L189">
        <v>500</v>
      </c>
    </row>
    <row r="190" spans="1:12" x14ac:dyDescent="0.25">
      <c r="A190" t="s">
        <v>459</v>
      </c>
      <c r="B190" t="s">
        <v>460</v>
      </c>
      <c r="C190" t="s">
        <v>457</v>
      </c>
      <c r="D190">
        <v>19</v>
      </c>
      <c r="E190" t="s">
        <v>422</v>
      </c>
      <c r="F190" t="s">
        <v>87</v>
      </c>
      <c r="G190" t="s">
        <v>468</v>
      </c>
      <c r="H190" t="s">
        <v>174</v>
      </c>
      <c r="I190" t="s">
        <v>175</v>
      </c>
      <c r="J190">
        <v>0</v>
      </c>
      <c r="K190" t="s">
        <v>93</v>
      </c>
      <c r="L190">
        <v>500</v>
      </c>
    </row>
    <row r="191" spans="1:12" x14ac:dyDescent="0.25">
      <c r="A191" t="s">
        <v>459</v>
      </c>
      <c r="B191" t="s">
        <v>460</v>
      </c>
      <c r="C191" t="s">
        <v>457</v>
      </c>
      <c r="D191">
        <v>19</v>
      </c>
      <c r="E191" t="s">
        <v>422</v>
      </c>
      <c r="F191" t="s">
        <v>87</v>
      </c>
      <c r="G191" t="s">
        <v>468</v>
      </c>
      <c r="H191" t="s">
        <v>176</v>
      </c>
      <c r="I191" t="s">
        <v>177</v>
      </c>
      <c r="J191">
        <v>0</v>
      </c>
      <c r="K191" t="s">
        <v>93</v>
      </c>
      <c r="L191">
        <v>500</v>
      </c>
    </row>
    <row r="192" spans="1:12" x14ac:dyDescent="0.25">
      <c r="A192" t="s">
        <v>459</v>
      </c>
      <c r="B192" t="s">
        <v>460</v>
      </c>
      <c r="C192" t="s">
        <v>457</v>
      </c>
      <c r="D192">
        <v>19</v>
      </c>
      <c r="E192" t="s">
        <v>422</v>
      </c>
      <c r="F192" t="s">
        <v>87</v>
      </c>
      <c r="G192" t="s">
        <v>468</v>
      </c>
      <c r="H192" t="s">
        <v>178</v>
      </c>
      <c r="I192" t="s">
        <v>179</v>
      </c>
      <c r="J192">
        <v>0</v>
      </c>
      <c r="K192" t="s">
        <v>93</v>
      </c>
      <c r="L192">
        <v>500</v>
      </c>
    </row>
    <row r="193" spans="1:12" x14ac:dyDescent="0.25">
      <c r="A193" t="s">
        <v>459</v>
      </c>
      <c r="B193" t="s">
        <v>460</v>
      </c>
      <c r="C193" t="s">
        <v>457</v>
      </c>
      <c r="D193">
        <v>19</v>
      </c>
      <c r="E193" t="s">
        <v>422</v>
      </c>
      <c r="F193" t="s">
        <v>87</v>
      </c>
      <c r="G193" t="s">
        <v>468</v>
      </c>
      <c r="H193" t="s">
        <v>180</v>
      </c>
      <c r="I193" t="s">
        <v>181</v>
      </c>
      <c r="J193">
        <v>0</v>
      </c>
      <c r="K193" t="s">
        <v>93</v>
      </c>
      <c r="L193">
        <v>500</v>
      </c>
    </row>
    <row r="194" spans="1:12" x14ac:dyDescent="0.25">
      <c r="A194" t="s">
        <v>459</v>
      </c>
      <c r="B194" t="s">
        <v>460</v>
      </c>
      <c r="C194" t="s">
        <v>457</v>
      </c>
      <c r="D194">
        <v>19</v>
      </c>
      <c r="E194" t="s">
        <v>422</v>
      </c>
      <c r="F194" t="s">
        <v>87</v>
      </c>
      <c r="G194" t="s">
        <v>468</v>
      </c>
      <c r="H194" t="s">
        <v>128</v>
      </c>
      <c r="I194" t="s">
        <v>129</v>
      </c>
      <c r="J194">
        <v>1300</v>
      </c>
      <c r="K194" t="s">
        <v>93</v>
      </c>
      <c r="L194">
        <v>500</v>
      </c>
    </row>
    <row r="195" spans="1:12" x14ac:dyDescent="0.25">
      <c r="A195" t="s">
        <v>459</v>
      </c>
      <c r="B195" t="s">
        <v>460</v>
      </c>
      <c r="C195" t="s">
        <v>457</v>
      </c>
      <c r="D195">
        <v>19</v>
      </c>
      <c r="E195" t="s">
        <v>422</v>
      </c>
      <c r="F195" t="s">
        <v>87</v>
      </c>
      <c r="G195" t="s">
        <v>468</v>
      </c>
      <c r="H195" t="s">
        <v>90</v>
      </c>
      <c r="I195" t="s">
        <v>92</v>
      </c>
      <c r="J195">
        <v>0</v>
      </c>
      <c r="K195" t="s">
        <v>93</v>
      </c>
      <c r="L195">
        <v>500</v>
      </c>
    </row>
    <row r="196" spans="1:12" x14ac:dyDescent="0.25">
      <c r="A196" t="s">
        <v>459</v>
      </c>
      <c r="B196" t="s">
        <v>460</v>
      </c>
      <c r="C196" t="s">
        <v>457</v>
      </c>
      <c r="D196">
        <v>19</v>
      </c>
      <c r="E196" t="s">
        <v>422</v>
      </c>
      <c r="F196" t="s">
        <v>87</v>
      </c>
      <c r="G196" t="s">
        <v>468</v>
      </c>
      <c r="H196" t="s">
        <v>94</v>
      </c>
      <c r="I196" t="s">
        <v>95</v>
      </c>
      <c r="J196">
        <v>0</v>
      </c>
      <c r="K196" t="s">
        <v>93</v>
      </c>
      <c r="L196">
        <v>500</v>
      </c>
    </row>
    <row r="197" spans="1:12" x14ac:dyDescent="0.25">
      <c r="A197" t="s">
        <v>459</v>
      </c>
      <c r="B197" t="s">
        <v>460</v>
      </c>
      <c r="C197" t="s">
        <v>457</v>
      </c>
      <c r="D197">
        <v>19</v>
      </c>
      <c r="E197" t="s">
        <v>422</v>
      </c>
      <c r="F197" t="s">
        <v>87</v>
      </c>
      <c r="G197" t="s">
        <v>468</v>
      </c>
      <c r="H197" t="s">
        <v>96</v>
      </c>
      <c r="I197" t="s">
        <v>97</v>
      </c>
      <c r="J197">
        <v>0</v>
      </c>
      <c r="K197" t="s">
        <v>93</v>
      </c>
      <c r="L197">
        <v>500</v>
      </c>
    </row>
    <row r="198" spans="1:12" x14ac:dyDescent="0.25">
      <c r="A198" t="s">
        <v>459</v>
      </c>
      <c r="B198" t="s">
        <v>460</v>
      </c>
      <c r="C198" t="s">
        <v>457</v>
      </c>
      <c r="D198">
        <v>19</v>
      </c>
      <c r="E198" t="s">
        <v>422</v>
      </c>
      <c r="F198" t="s">
        <v>87</v>
      </c>
      <c r="G198" t="s">
        <v>468</v>
      </c>
      <c r="H198" t="s">
        <v>98</v>
      </c>
      <c r="I198" t="s">
        <v>99</v>
      </c>
      <c r="J198">
        <v>0</v>
      </c>
      <c r="K198" t="s">
        <v>93</v>
      </c>
      <c r="L198">
        <v>500</v>
      </c>
    </row>
    <row r="199" spans="1:12" x14ac:dyDescent="0.25">
      <c r="A199" t="s">
        <v>459</v>
      </c>
      <c r="B199" t="s">
        <v>460</v>
      </c>
      <c r="C199" t="s">
        <v>457</v>
      </c>
      <c r="D199">
        <v>19</v>
      </c>
      <c r="E199" t="s">
        <v>422</v>
      </c>
      <c r="F199" t="s">
        <v>87</v>
      </c>
      <c r="G199" t="s">
        <v>468</v>
      </c>
      <c r="H199" t="s">
        <v>100</v>
      </c>
      <c r="I199" t="s">
        <v>101</v>
      </c>
      <c r="J199">
        <v>0</v>
      </c>
      <c r="K199" t="s">
        <v>93</v>
      </c>
      <c r="L199">
        <v>500</v>
      </c>
    </row>
    <row r="200" spans="1:12" x14ac:dyDescent="0.25">
      <c r="A200" t="s">
        <v>459</v>
      </c>
      <c r="B200" t="s">
        <v>460</v>
      </c>
      <c r="C200" t="s">
        <v>457</v>
      </c>
      <c r="D200">
        <v>19</v>
      </c>
      <c r="E200" t="s">
        <v>422</v>
      </c>
      <c r="F200" t="s">
        <v>87</v>
      </c>
      <c r="G200" t="s">
        <v>468</v>
      </c>
      <c r="H200" t="s">
        <v>102</v>
      </c>
      <c r="I200" t="s">
        <v>103</v>
      </c>
      <c r="J200">
        <v>0</v>
      </c>
      <c r="K200" t="s">
        <v>93</v>
      </c>
      <c r="L200">
        <v>500</v>
      </c>
    </row>
    <row r="201" spans="1:12" x14ac:dyDescent="0.25">
      <c r="A201" t="s">
        <v>459</v>
      </c>
      <c r="B201" t="s">
        <v>460</v>
      </c>
      <c r="C201" t="s">
        <v>457</v>
      </c>
      <c r="D201">
        <v>19</v>
      </c>
      <c r="E201" t="s">
        <v>422</v>
      </c>
      <c r="F201" t="s">
        <v>87</v>
      </c>
      <c r="G201" t="s">
        <v>468</v>
      </c>
      <c r="H201" t="s">
        <v>104</v>
      </c>
      <c r="I201" t="s">
        <v>105</v>
      </c>
      <c r="J201">
        <v>0</v>
      </c>
      <c r="K201" t="s">
        <v>93</v>
      </c>
      <c r="L201">
        <v>500</v>
      </c>
    </row>
    <row r="202" spans="1:12" x14ac:dyDescent="0.25">
      <c r="A202" t="s">
        <v>459</v>
      </c>
      <c r="B202" t="s">
        <v>460</v>
      </c>
      <c r="C202" t="s">
        <v>457</v>
      </c>
      <c r="D202">
        <v>19</v>
      </c>
      <c r="E202" t="s">
        <v>422</v>
      </c>
      <c r="F202" t="s">
        <v>87</v>
      </c>
      <c r="G202" t="s">
        <v>468</v>
      </c>
      <c r="H202" t="s">
        <v>106</v>
      </c>
      <c r="I202" t="s">
        <v>107</v>
      </c>
      <c r="J202">
        <v>0</v>
      </c>
      <c r="K202" t="s">
        <v>93</v>
      </c>
      <c r="L202">
        <v>500</v>
      </c>
    </row>
    <row r="203" spans="1:12" x14ac:dyDescent="0.25">
      <c r="A203" t="s">
        <v>459</v>
      </c>
      <c r="B203" t="s">
        <v>460</v>
      </c>
      <c r="C203" t="s">
        <v>457</v>
      </c>
      <c r="D203">
        <v>19</v>
      </c>
      <c r="E203" t="s">
        <v>422</v>
      </c>
      <c r="F203" t="s">
        <v>87</v>
      </c>
      <c r="G203" t="s">
        <v>468</v>
      </c>
      <c r="H203" t="s">
        <v>108</v>
      </c>
      <c r="I203" t="s">
        <v>109</v>
      </c>
      <c r="J203">
        <v>0</v>
      </c>
      <c r="K203" t="s">
        <v>93</v>
      </c>
      <c r="L203">
        <v>500</v>
      </c>
    </row>
    <row r="204" spans="1:12" x14ac:dyDescent="0.25">
      <c r="A204" t="s">
        <v>459</v>
      </c>
      <c r="B204" t="s">
        <v>460</v>
      </c>
      <c r="C204" t="s">
        <v>457</v>
      </c>
      <c r="D204">
        <v>19</v>
      </c>
      <c r="E204" t="s">
        <v>422</v>
      </c>
      <c r="F204" t="s">
        <v>87</v>
      </c>
      <c r="G204" t="s">
        <v>468</v>
      </c>
      <c r="H204" t="s">
        <v>110</v>
      </c>
      <c r="I204" t="s">
        <v>111</v>
      </c>
      <c r="J204">
        <v>0</v>
      </c>
      <c r="K204" t="s">
        <v>93</v>
      </c>
      <c r="L204">
        <v>500</v>
      </c>
    </row>
    <row r="205" spans="1:12" x14ac:dyDescent="0.25">
      <c r="A205" t="s">
        <v>459</v>
      </c>
      <c r="B205" t="s">
        <v>460</v>
      </c>
      <c r="C205" t="s">
        <v>457</v>
      </c>
      <c r="D205">
        <v>19</v>
      </c>
      <c r="E205" t="s">
        <v>422</v>
      </c>
      <c r="F205" t="s">
        <v>87</v>
      </c>
      <c r="G205" t="s">
        <v>468</v>
      </c>
      <c r="H205" t="s">
        <v>112</v>
      </c>
      <c r="I205" t="s">
        <v>113</v>
      </c>
      <c r="J205">
        <v>0</v>
      </c>
      <c r="K205" t="s">
        <v>93</v>
      </c>
      <c r="L205">
        <v>500</v>
      </c>
    </row>
    <row r="206" spans="1:12" x14ac:dyDescent="0.25">
      <c r="A206" t="s">
        <v>459</v>
      </c>
      <c r="B206" t="s">
        <v>460</v>
      </c>
      <c r="C206" t="s">
        <v>457</v>
      </c>
      <c r="D206">
        <v>19</v>
      </c>
      <c r="E206" t="s">
        <v>422</v>
      </c>
      <c r="F206" t="s">
        <v>87</v>
      </c>
      <c r="G206" t="s">
        <v>468</v>
      </c>
      <c r="H206" t="s">
        <v>114</v>
      </c>
      <c r="I206" t="s">
        <v>115</v>
      </c>
      <c r="J206">
        <v>0</v>
      </c>
      <c r="K206" t="s">
        <v>93</v>
      </c>
      <c r="L206">
        <v>500</v>
      </c>
    </row>
    <row r="207" spans="1:12" x14ac:dyDescent="0.25">
      <c r="A207" t="s">
        <v>459</v>
      </c>
      <c r="B207" t="s">
        <v>460</v>
      </c>
      <c r="C207" t="s">
        <v>457</v>
      </c>
      <c r="D207">
        <v>19</v>
      </c>
      <c r="E207" t="s">
        <v>422</v>
      </c>
      <c r="F207" t="s">
        <v>87</v>
      </c>
      <c r="G207" t="s">
        <v>468</v>
      </c>
      <c r="H207" t="s">
        <v>116</v>
      </c>
      <c r="I207" t="s">
        <v>117</v>
      </c>
      <c r="J207">
        <v>0</v>
      </c>
      <c r="K207" t="s">
        <v>93</v>
      </c>
      <c r="L207">
        <v>500</v>
      </c>
    </row>
    <row r="208" spans="1:12" x14ac:dyDescent="0.25">
      <c r="A208" t="s">
        <v>459</v>
      </c>
      <c r="B208" t="s">
        <v>460</v>
      </c>
      <c r="C208" t="s">
        <v>457</v>
      </c>
      <c r="D208">
        <v>19</v>
      </c>
      <c r="E208" t="s">
        <v>422</v>
      </c>
      <c r="F208" t="s">
        <v>87</v>
      </c>
      <c r="G208" t="s">
        <v>468</v>
      </c>
      <c r="H208" t="s">
        <v>118</v>
      </c>
      <c r="I208" t="s">
        <v>119</v>
      </c>
      <c r="J208">
        <v>0</v>
      </c>
      <c r="K208" t="s">
        <v>93</v>
      </c>
      <c r="L208">
        <v>500</v>
      </c>
    </row>
    <row r="209" spans="1:12" x14ac:dyDescent="0.25">
      <c r="A209" t="s">
        <v>459</v>
      </c>
      <c r="B209" t="s">
        <v>460</v>
      </c>
      <c r="C209" t="s">
        <v>457</v>
      </c>
      <c r="D209">
        <v>19</v>
      </c>
      <c r="E209" t="s">
        <v>422</v>
      </c>
      <c r="F209" t="s">
        <v>87</v>
      </c>
      <c r="G209" t="s">
        <v>468</v>
      </c>
      <c r="H209" t="s">
        <v>120</v>
      </c>
      <c r="I209" t="s">
        <v>121</v>
      </c>
      <c r="J209">
        <v>0</v>
      </c>
      <c r="K209" t="s">
        <v>93</v>
      </c>
      <c r="L209">
        <v>500</v>
      </c>
    </row>
    <row r="210" spans="1:12" x14ac:dyDescent="0.25">
      <c r="A210" t="s">
        <v>459</v>
      </c>
      <c r="B210" t="s">
        <v>460</v>
      </c>
      <c r="C210" t="s">
        <v>457</v>
      </c>
      <c r="D210">
        <v>19</v>
      </c>
      <c r="E210" t="s">
        <v>422</v>
      </c>
      <c r="F210" t="s">
        <v>87</v>
      </c>
      <c r="G210" t="s">
        <v>468</v>
      </c>
      <c r="H210" t="s">
        <v>122</v>
      </c>
      <c r="I210" t="s">
        <v>123</v>
      </c>
      <c r="J210">
        <v>0</v>
      </c>
      <c r="K210" t="s">
        <v>93</v>
      </c>
      <c r="L210">
        <v>500</v>
      </c>
    </row>
    <row r="211" spans="1:12" x14ac:dyDescent="0.25">
      <c r="A211" t="s">
        <v>459</v>
      </c>
      <c r="B211" t="s">
        <v>460</v>
      </c>
      <c r="C211" t="s">
        <v>457</v>
      </c>
      <c r="D211">
        <v>19</v>
      </c>
      <c r="E211" t="s">
        <v>422</v>
      </c>
      <c r="F211" t="s">
        <v>87</v>
      </c>
      <c r="G211" t="s">
        <v>468</v>
      </c>
      <c r="H211" t="s">
        <v>124</v>
      </c>
      <c r="I211" t="s">
        <v>125</v>
      </c>
      <c r="J211">
        <v>0</v>
      </c>
      <c r="K211" t="s">
        <v>93</v>
      </c>
      <c r="L211">
        <v>500</v>
      </c>
    </row>
    <row r="212" spans="1:12" x14ac:dyDescent="0.25">
      <c r="A212" t="s">
        <v>459</v>
      </c>
      <c r="B212" t="s">
        <v>460</v>
      </c>
      <c r="C212" t="s">
        <v>457</v>
      </c>
      <c r="D212">
        <v>19</v>
      </c>
      <c r="E212" t="s">
        <v>422</v>
      </c>
      <c r="F212" t="s">
        <v>87</v>
      </c>
      <c r="G212" t="s">
        <v>468</v>
      </c>
      <c r="H212" t="s">
        <v>126</v>
      </c>
      <c r="I212" t="s">
        <v>127</v>
      </c>
      <c r="J212">
        <v>0</v>
      </c>
      <c r="K212" t="s">
        <v>93</v>
      </c>
      <c r="L212">
        <v>500</v>
      </c>
    </row>
    <row r="213" spans="1:12" x14ac:dyDescent="0.25">
      <c r="A213" t="s">
        <v>459</v>
      </c>
      <c r="B213" t="s">
        <v>460</v>
      </c>
      <c r="C213" t="s">
        <v>457</v>
      </c>
      <c r="D213">
        <v>19</v>
      </c>
      <c r="E213" t="s">
        <v>422</v>
      </c>
      <c r="F213" t="s">
        <v>87</v>
      </c>
      <c r="G213" t="s">
        <v>468</v>
      </c>
      <c r="H213" t="s">
        <v>342</v>
      </c>
      <c r="I213" t="s">
        <v>343</v>
      </c>
      <c r="J213">
        <v>1200</v>
      </c>
      <c r="K213" t="s">
        <v>93</v>
      </c>
      <c r="L213">
        <v>0</v>
      </c>
    </row>
    <row r="214" spans="1:12" x14ac:dyDescent="0.25">
      <c r="A214" t="s">
        <v>459</v>
      </c>
      <c r="B214" t="s">
        <v>460</v>
      </c>
      <c r="C214" t="s">
        <v>457</v>
      </c>
      <c r="D214">
        <v>19</v>
      </c>
      <c r="E214" t="s">
        <v>422</v>
      </c>
      <c r="F214" t="s">
        <v>87</v>
      </c>
      <c r="G214" t="s">
        <v>468</v>
      </c>
      <c r="H214" t="s">
        <v>344</v>
      </c>
      <c r="I214" t="s">
        <v>345</v>
      </c>
      <c r="J214">
        <v>0</v>
      </c>
      <c r="K214" t="s">
        <v>93</v>
      </c>
      <c r="L214">
        <v>0</v>
      </c>
    </row>
    <row r="215" spans="1:12" x14ac:dyDescent="0.25">
      <c r="A215" t="s">
        <v>459</v>
      </c>
      <c r="B215" t="s">
        <v>460</v>
      </c>
      <c r="C215" t="s">
        <v>457</v>
      </c>
      <c r="D215">
        <v>19</v>
      </c>
      <c r="E215" t="s">
        <v>422</v>
      </c>
      <c r="F215" t="s">
        <v>87</v>
      </c>
      <c r="G215" t="s">
        <v>468</v>
      </c>
      <c r="H215" t="s">
        <v>285</v>
      </c>
      <c r="I215" t="s">
        <v>286</v>
      </c>
      <c r="J215">
        <v>0</v>
      </c>
      <c r="K215" t="s">
        <v>93</v>
      </c>
      <c r="L215">
        <v>0</v>
      </c>
    </row>
    <row r="216" spans="1:12" x14ac:dyDescent="0.25">
      <c r="A216" t="s">
        <v>459</v>
      </c>
      <c r="B216" t="s">
        <v>460</v>
      </c>
      <c r="C216" t="s">
        <v>457</v>
      </c>
      <c r="D216">
        <v>19</v>
      </c>
      <c r="E216" t="s">
        <v>422</v>
      </c>
      <c r="F216" t="s">
        <v>87</v>
      </c>
      <c r="G216" t="s">
        <v>468</v>
      </c>
      <c r="H216" t="s">
        <v>287</v>
      </c>
      <c r="I216" t="s">
        <v>288</v>
      </c>
      <c r="J216">
        <v>0</v>
      </c>
      <c r="K216" t="s">
        <v>93</v>
      </c>
      <c r="L216">
        <v>0</v>
      </c>
    </row>
    <row r="217" spans="1:12" x14ac:dyDescent="0.25">
      <c r="A217" t="s">
        <v>459</v>
      </c>
      <c r="B217" t="s">
        <v>460</v>
      </c>
      <c r="C217" t="s">
        <v>457</v>
      </c>
      <c r="D217">
        <v>19</v>
      </c>
      <c r="E217" t="s">
        <v>422</v>
      </c>
      <c r="F217" t="s">
        <v>87</v>
      </c>
      <c r="G217" t="s">
        <v>468</v>
      </c>
      <c r="H217" t="s">
        <v>289</v>
      </c>
      <c r="I217" t="s">
        <v>290</v>
      </c>
      <c r="J217">
        <v>0</v>
      </c>
      <c r="K217" t="s">
        <v>93</v>
      </c>
      <c r="L217">
        <v>0</v>
      </c>
    </row>
    <row r="218" spans="1:12" x14ac:dyDescent="0.25">
      <c r="A218" t="s">
        <v>459</v>
      </c>
      <c r="B218" t="s">
        <v>460</v>
      </c>
      <c r="C218" t="s">
        <v>457</v>
      </c>
      <c r="D218">
        <v>19</v>
      </c>
      <c r="E218" t="s">
        <v>422</v>
      </c>
      <c r="F218" t="s">
        <v>87</v>
      </c>
      <c r="G218" t="s">
        <v>468</v>
      </c>
      <c r="H218" t="s">
        <v>291</v>
      </c>
      <c r="I218" t="s">
        <v>292</v>
      </c>
      <c r="J218">
        <v>0</v>
      </c>
      <c r="K218" t="s">
        <v>93</v>
      </c>
      <c r="L218">
        <v>0</v>
      </c>
    </row>
    <row r="219" spans="1:12" x14ac:dyDescent="0.25">
      <c r="A219" t="s">
        <v>459</v>
      </c>
      <c r="B219" t="s">
        <v>460</v>
      </c>
      <c r="C219" t="s">
        <v>457</v>
      </c>
      <c r="D219">
        <v>19</v>
      </c>
      <c r="E219" t="s">
        <v>422</v>
      </c>
      <c r="F219" t="s">
        <v>87</v>
      </c>
      <c r="G219" t="s">
        <v>468</v>
      </c>
      <c r="H219" t="s">
        <v>293</v>
      </c>
      <c r="I219" t="s">
        <v>294</v>
      </c>
      <c r="J219">
        <v>0</v>
      </c>
      <c r="K219" t="s">
        <v>93</v>
      </c>
      <c r="L219">
        <v>0</v>
      </c>
    </row>
    <row r="220" spans="1:12" x14ac:dyDescent="0.25">
      <c r="A220" t="s">
        <v>459</v>
      </c>
      <c r="B220" t="s">
        <v>460</v>
      </c>
      <c r="C220" t="s">
        <v>457</v>
      </c>
      <c r="D220">
        <v>19</v>
      </c>
      <c r="E220" t="s">
        <v>422</v>
      </c>
      <c r="F220" t="s">
        <v>87</v>
      </c>
      <c r="G220" t="s">
        <v>468</v>
      </c>
      <c r="H220" t="s">
        <v>295</v>
      </c>
      <c r="I220" t="s">
        <v>296</v>
      </c>
      <c r="J220">
        <v>0</v>
      </c>
      <c r="K220" t="s">
        <v>93</v>
      </c>
      <c r="L220">
        <v>0</v>
      </c>
    </row>
    <row r="221" spans="1:12" x14ac:dyDescent="0.25">
      <c r="A221" t="s">
        <v>459</v>
      </c>
      <c r="B221" t="s">
        <v>460</v>
      </c>
      <c r="C221" t="s">
        <v>457</v>
      </c>
      <c r="D221">
        <v>19</v>
      </c>
      <c r="E221" t="s">
        <v>422</v>
      </c>
      <c r="F221" t="s">
        <v>87</v>
      </c>
      <c r="G221" t="s">
        <v>468</v>
      </c>
      <c r="H221" t="s">
        <v>297</v>
      </c>
      <c r="I221" t="s">
        <v>298</v>
      </c>
      <c r="J221">
        <v>0</v>
      </c>
      <c r="K221" t="s">
        <v>93</v>
      </c>
      <c r="L221">
        <v>0</v>
      </c>
    </row>
    <row r="222" spans="1:12" x14ac:dyDescent="0.25">
      <c r="A222" t="s">
        <v>459</v>
      </c>
      <c r="B222" t="s">
        <v>460</v>
      </c>
      <c r="C222" t="s">
        <v>457</v>
      </c>
      <c r="D222">
        <v>19</v>
      </c>
      <c r="E222" t="s">
        <v>422</v>
      </c>
      <c r="F222" t="s">
        <v>87</v>
      </c>
      <c r="G222" t="s">
        <v>468</v>
      </c>
      <c r="H222" t="s">
        <v>317</v>
      </c>
      <c r="I222" t="s">
        <v>318</v>
      </c>
      <c r="J222">
        <v>0</v>
      </c>
      <c r="K222" t="s">
        <v>93</v>
      </c>
      <c r="L222">
        <v>0</v>
      </c>
    </row>
    <row r="223" spans="1:12" x14ac:dyDescent="0.25">
      <c r="A223" t="s">
        <v>459</v>
      </c>
      <c r="B223" t="s">
        <v>460</v>
      </c>
      <c r="C223" t="s">
        <v>457</v>
      </c>
      <c r="D223">
        <v>19</v>
      </c>
      <c r="E223" t="s">
        <v>422</v>
      </c>
      <c r="F223" t="s">
        <v>87</v>
      </c>
      <c r="G223" t="s">
        <v>468</v>
      </c>
      <c r="H223" t="s">
        <v>269</v>
      </c>
      <c r="I223" t="s">
        <v>270</v>
      </c>
      <c r="J223">
        <v>0</v>
      </c>
      <c r="K223" t="s">
        <v>93</v>
      </c>
      <c r="L223">
        <v>0</v>
      </c>
    </row>
    <row r="224" spans="1:12" x14ac:dyDescent="0.25">
      <c r="A224" t="s">
        <v>459</v>
      </c>
      <c r="B224" t="s">
        <v>460</v>
      </c>
      <c r="C224" t="s">
        <v>457</v>
      </c>
      <c r="D224">
        <v>19</v>
      </c>
      <c r="E224" t="s">
        <v>422</v>
      </c>
      <c r="F224" t="s">
        <v>87</v>
      </c>
      <c r="G224" t="s">
        <v>468</v>
      </c>
      <c r="H224" t="s">
        <v>271</v>
      </c>
      <c r="I224" t="s">
        <v>272</v>
      </c>
      <c r="J224">
        <v>0</v>
      </c>
      <c r="K224" t="s">
        <v>93</v>
      </c>
      <c r="L224">
        <v>0</v>
      </c>
    </row>
    <row r="225" spans="1:12" x14ac:dyDescent="0.25">
      <c r="A225" t="s">
        <v>459</v>
      </c>
      <c r="B225" t="s">
        <v>460</v>
      </c>
      <c r="C225" t="s">
        <v>457</v>
      </c>
      <c r="D225">
        <v>19</v>
      </c>
      <c r="E225" t="s">
        <v>422</v>
      </c>
      <c r="F225" t="s">
        <v>87</v>
      </c>
      <c r="G225" t="s">
        <v>468</v>
      </c>
      <c r="H225" t="s">
        <v>273</v>
      </c>
      <c r="I225" t="s">
        <v>274</v>
      </c>
      <c r="J225">
        <v>0</v>
      </c>
      <c r="K225" t="s">
        <v>93</v>
      </c>
      <c r="L225">
        <v>0</v>
      </c>
    </row>
    <row r="226" spans="1:12" x14ac:dyDescent="0.25">
      <c r="A226" t="s">
        <v>459</v>
      </c>
      <c r="B226" t="s">
        <v>460</v>
      </c>
      <c r="C226" t="s">
        <v>457</v>
      </c>
      <c r="D226">
        <v>19</v>
      </c>
      <c r="E226" t="s">
        <v>422</v>
      </c>
      <c r="F226" t="s">
        <v>87</v>
      </c>
      <c r="G226" t="s">
        <v>468</v>
      </c>
      <c r="H226" t="s">
        <v>275</v>
      </c>
      <c r="I226" t="s">
        <v>276</v>
      </c>
      <c r="J226">
        <v>0</v>
      </c>
      <c r="K226" t="s">
        <v>93</v>
      </c>
      <c r="L226">
        <v>0</v>
      </c>
    </row>
    <row r="227" spans="1:12" x14ac:dyDescent="0.25">
      <c r="A227" t="s">
        <v>459</v>
      </c>
      <c r="B227" t="s">
        <v>460</v>
      </c>
      <c r="C227" t="s">
        <v>457</v>
      </c>
      <c r="D227">
        <v>19</v>
      </c>
      <c r="E227" t="s">
        <v>422</v>
      </c>
      <c r="F227" t="s">
        <v>87</v>
      </c>
      <c r="G227" t="s">
        <v>468</v>
      </c>
      <c r="H227" t="s">
        <v>277</v>
      </c>
      <c r="I227" t="s">
        <v>278</v>
      </c>
      <c r="J227">
        <v>400</v>
      </c>
      <c r="K227" t="s">
        <v>93</v>
      </c>
      <c r="L227">
        <v>0</v>
      </c>
    </row>
    <row r="228" spans="1:12" x14ac:dyDescent="0.25">
      <c r="A228" t="s">
        <v>459</v>
      </c>
      <c r="B228" t="s">
        <v>460</v>
      </c>
      <c r="C228" t="s">
        <v>457</v>
      </c>
      <c r="D228">
        <v>19</v>
      </c>
      <c r="E228" t="s">
        <v>422</v>
      </c>
      <c r="F228" t="s">
        <v>87</v>
      </c>
      <c r="G228" t="s">
        <v>468</v>
      </c>
      <c r="H228" t="s">
        <v>279</v>
      </c>
      <c r="I228" t="s">
        <v>280</v>
      </c>
      <c r="J228">
        <v>0</v>
      </c>
      <c r="K228" t="s">
        <v>93</v>
      </c>
      <c r="L228">
        <v>0</v>
      </c>
    </row>
    <row r="229" spans="1:12" x14ac:dyDescent="0.25">
      <c r="A229" t="s">
        <v>459</v>
      </c>
      <c r="B229" t="s">
        <v>460</v>
      </c>
      <c r="C229" t="s">
        <v>457</v>
      </c>
      <c r="D229">
        <v>19</v>
      </c>
      <c r="E229" t="s">
        <v>422</v>
      </c>
      <c r="F229" t="s">
        <v>87</v>
      </c>
      <c r="G229" t="s">
        <v>468</v>
      </c>
      <c r="H229" t="s">
        <v>281</v>
      </c>
      <c r="I229" t="s">
        <v>282</v>
      </c>
      <c r="J229">
        <v>0</v>
      </c>
      <c r="K229" t="s">
        <v>93</v>
      </c>
      <c r="L229">
        <v>0</v>
      </c>
    </row>
    <row r="230" spans="1:12" x14ac:dyDescent="0.25">
      <c r="A230" t="s">
        <v>459</v>
      </c>
      <c r="B230" t="s">
        <v>460</v>
      </c>
      <c r="C230" t="s">
        <v>457</v>
      </c>
      <c r="D230">
        <v>19</v>
      </c>
      <c r="E230" t="s">
        <v>422</v>
      </c>
      <c r="F230" t="s">
        <v>87</v>
      </c>
      <c r="G230" t="s">
        <v>468</v>
      </c>
      <c r="H230" t="s">
        <v>283</v>
      </c>
      <c r="I230" t="s">
        <v>284</v>
      </c>
      <c r="J230">
        <v>0</v>
      </c>
      <c r="K230" t="s">
        <v>93</v>
      </c>
      <c r="L230">
        <v>0</v>
      </c>
    </row>
    <row r="231" spans="1:12" x14ac:dyDescent="0.25">
      <c r="A231" t="s">
        <v>459</v>
      </c>
      <c r="B231" t="s">
        <v>460</v>
      </c>
      <c r="C231" t="s">
        <v>457</v>
      </c>
      <c r="D231">
        <v>19</v>
      </c>
      <c r="E231" t="s">
        <v>422</v>
      </c>
      <c r="F231" t="s">
        <v>87</v>
      </c>
      <c r="G231" t="s">
        <v>468</v>
      </c>
      <c r="H231" t="s">
        <v>299</v>
      </c>
      <c r="I231" t="s">
        <v>300</v>
      </c>
      <c r="J231">
        <v>0</v>
      </c>
      <c r="K231" t="s">
        <v>93</v>
      </c>
      <c r="L231">
        <v>0</v>
      </c>
    </row>
    <row r="232" spans="1:12" x14ac:dyDescent="0.25">
      <c r="A232" t="s">
        <v>459</v>
      </c>
      <c r="B232" t="s">
        <v>460</v>
      </c>
      <c r="C232" t="s">
        <v>457</v>
      </c>
      <c r="D232">
        <v>19</v>
      </c>
      <c r="E232" t="s">
        <v>422</v>
      </c>
      <c r="F232" t="s">
        <v>87</v>
      </c>
      <c r="G232" t="s">
        <v>468</v>
      </c>
      <c r="H232" t="s">
        <v>301</v>
      </c>
      <c r="I232" t="s">
        <v>302</v>
      </c>
      <c r="J232">
        <v>0</v>
      </c>
      <c r="K232" t="s">
        <v>93</v>
      </c>
      <c r="L232">
        <v>0</v>
      </c>
    </row>
    <row r="233" spans="1:12" x14ac:dyDescent="0.25">
      <c r="A233" t="s">
        <v>459</v>
      </c>
      <c r="B233" t="s">
        <v>460</v>
      </c>
      <c r="C233" t="s">
        <v>457</v>
      </c>
      <c r="D233">
        <v>19</v>
      </c>
      <c r="E233" t="s">
        <v>422</v>
      </c>
      <c r="F233" t="s">
        <v>87</v>
      </c>
      <c r="G233" t="s">
        <v>468</v>
      </c>
      <c r="H233" t="s">
        <v>303</v>
      </c>
      <c r="I233" t="s">
        <v>304</v>
      </c>
      <c r="J233">
        <v>-700</v>
      </c>
      <c r="K233" t="s">
        <v>93</v>
      </c>
      <c r="L233">
        <v>0</v>
      </c>
    </row>
    <row r="234" spans="1:12" x14ac:dyDescent="0.25">
      <c r="A234" t="s">
        <v>459</v>
      </c>
      <c r="B234" t="s">
        <v>460</v>
      </c>
      <c r="C234" t="s">
        <v>457</v>
      </c>
      <c r="D234">
        <v>19</v>
      </c>
      <c r="E234" t="s">
        <v>422</v>
      </c>
      <c r="F234" t="s">
        <v>87</v>
      </c>
      <c r="G234" t="s">
        <v>468</v>
      </c>
      <c r="H234" t="s">
        <v>305</v>
      </c>
      <c r="I234" t="s">
        <v>306</v>
      </c>
      <c r="J234">
        <v>0</v>
      </c>
      <c r="K234" t="s">
        <v>93</v>
      </c>
      <c r="L234">
        <v>0</v>
      </c>
    </row>
    <row r="235" spans="1:12" x14ac:dyDescent="0.25">
      <c r="A235" t="s">
        <v>459</v>
      </c>
      <c r="B235" t="s">
        <v>460</v>
      </c>
      <c r="C235" t="s">
        <v>457</v>
      </c>
      <c r="D235">
        <v>19</v>
      </c>
      <c r="E235" t="s">
        <v>422</v>
      </c>
      <c r="F235" t="s">
        <v>87</v>
      </c>
      <c r="G235" t="s">
        <v>468</v>
      </c>
      <c r="H235" t="s">
        <v>307</v>
      </c>
      <c r="I235" t="s">
        <v>308</v>
      </c>
      <c r="J235">
        <v>0</v>
      </c>
      <c r="K235" t="s">
        <v>93</v>
      </c>
      <c r="L235">
        <v>0</v>
      </c>
    </row>
    <row r="236" spans="1:12" x14ac:dyDescent="0.25">
      <c r="A236" t="s">
        <v>459</v>
      </c>
      <c r="B236" t="s">
        <v>460</v>
      </c>
      <c r="C236" t="s">
        <v>457</v>
      </c>
      <c r="D236">
        <v>19</v>
      </c>
      <c r="E236" t="s">
        <v>422</v>
      </c>
      <c r="F236" t="s">
        <v>87</v>
      </c>
      <c r="G236" t="s">
        <v>468</v>
      </c>
      <c r="H236" t="s">
        <v>309</v>
      </c>
      <c r="I236" t="s">
        <v>310</v>
      </c>
      <c r="J236">
        <v>0</v>
      </c>
      <c r="K236" t="s">
        <v>93</v>
      </c>
      <c r="L236">
        <v>0</v>
      </c>
    </row>
    <row r="237" spans="1:12" x14ac:dyDescent="0.25">
      <c r="A237" t="s">
        <v>459</v>
      </c>
      <c r="B237" t="s">
        <v>460</v>
      </c>
      <c r="C237" t="s">
        <v>457</v>
      </c>
      <c r="D237">
        <v>19</v>
      </c>
      <c r="E237" t="s">
        <v>422</v>
      </c>
      <c r="F237" t="s">
        <v>87</v>
      </c>
      <c r="G237" t="s">
        <v>468</v>
      </c>
      <c r="H237" t="s">
        <v>311</v>
      </c>
      <c r="I237" t="s">
        <v>312</v>
      </c>
      <c r="J237">
        <v>0</v>
      </c>
      <c r="K237" t="s">
        <v>93</v>
      </c>
      <c r="L237">
        <v>0</v>
      </c>
    </row>
    <row r="238" spans="1:12" x14ac:dyDescent="0.25">
      <c r="A238" t="s">
        <v>459</v>
      </c>
      <c r="B238" t="s">
        <v>460</v>
      </c>
      <c r="C238" t="s">
        <v>457</v>
      </c>
      <c r="D238">
        <v>19</v>
      </c>
      <c r="E238" t="s">
        <v>422</v>
      </c>
      <c r="F238" t="s">
        <v>87</v>
      </c>
      <c r="G238" t="s">
        <v>468</v>
      </c>
      <c r="H238" t="s">
        <v>313</v>
      </c>
      <c r="I238" t="s">
        <v>314</v>
      </c>
      <c r="J238">
        <v>0</v>
      </c>
      <c r="K238" t="s">
        <v>93</v>
      </c>
      <c r="L238">
        <v>0</v>
      </c>
    </row>
    <row r="239" spans="1:12" x14ac:dyDescent="0.25">
      <c r="A239" t="s">
        <v>459</v>
      </c>
      <c r="B239" t="s">
        <v>460</v>
      </c>
      <c r="C239" t="s">
        <v>457</v>
      </c>
      <c r="D239">
        <v>19</v>
      </c>
      <c r="E239" t="s">
        <v>422</v>
      </c>
      <c r="F239" t="s">
        <v>87</v>
      </c>
      <c r="G239" t="s">
        <v>468</v>
      </c>
      <c r="H239" t="s">
        <v>315</v>
      </c>
      <c r="I239" t="s">
        <v>316</v>
      </c>
      <c r="J239">
        <v>0</v>
      </c>
      <c r="K239" t="s">
        <v>93</v>
      </c>
      <c r="L239">
        <v>0</v>
      </c>
    </row>
    <row r="240" spans="1:12" x14ac:dyDescent="0.25">
      <c r="A240" t="s">
        <v>459</v>
      </c>
      <c r="B240" t="s">
        <v>460</v>
      </c>
      <c r="C240" t="s">
        <v>457</v>
      </c>
      <c r="D240">
        <v>19</v>
      </c>
      <c r="E240" t="s">
        <v>422</v>
      </c>
      <c r="F240" t="s">
        <v>87</v>
      </c>
      <c r="G240" t="s">
        <v>468</v>
      </c>
      <c r="H240" t="s">
        <v>319</v>
      </c>
      <c r="I240" t="s">
        <v>320</v>
      </c>
      <c r="J240">
        <v>0</v>
      </c>
      <c r="K240" t="s">
        <v>93</v>
      </c>
      <c r="L240">
        <v>0</v>
      </c>
    </row>
    <row r="241" spans="1:12" x14ac:dyDescent="0.25">
      <c r="A241" t="s">
        <v>459</v>
      </c>
      <c r="B241" t="s">
        <v>460</v>
      </c>
      <c r="C241" t="s">
        <v>457</v>
      </c>
      <c r="D241">
        <v>19</v>
      </c>
      <c r="E241" t="s">
        <v>422</v>
      </c>
      <c r="F241" t="s">
        <v>87</v>
      </c>
      <c r="G241" t="s">
        <v>468</v>
      </c>
      <c r="H241" t="s">
        <v>321</v>
      </c>
      <c r="I241" t="s">
        <v>322</v>
      </c>
      <c r="J241">
        <v>0</v>
      </c>
      <c r="K241" t="s">
        <v>93</v>
      </c>
      <c r="L241">
        <v>0</v>
      </c>
    </row>
    <row r="242" spans="1:12" x14ac:dyDescent="0.25">
      <c r="A242" t="s">
        <v>459</v>
      </c>
      <c r="B242" t="s">
        <v>460</v>
      </c>
      <c r="C242" t="s">
        <v>457</v>
      </c>
      <c r="D242">
        <v>19</v>
      </c>
      <c r="E242" t="s">
        <v>422</v>
      </c>
      <c r="F242" t="s">
        <v>87</v>
      </c>
      <c r="G242" t="s">
        <v>468</v>
      </c>
      <c r="H242" t="s">
        <v>323</v>
      </c>
      <c r="I242" t="s">
        <v>324</v>
      </c>
      <c r="J242">
        <v>0</v>
      </c>
      <c r="K242" t="s">
        <v>93</v>
      </c>
      <c r="L242">
        <v>0</v>
      </c>
    </row>
    <row r="243" spans="1:12" x14ac:dyDescent="0.25">
      <c r="A243" t="s">
        <v>459</v>
      </c>
      <c r="B243" t="s">
        <v>460</v>
      </c>
      <c r="C243" t="s">
        <v>457</v>
      </c>
      <c r="D243">
        <v>19</v>
      </c>
      <c r="E243" t="s">
        <v>422</v>
      </c>
      <c r="F243" t="s">
        <v>87</v>
      </c>
      <c r="G243" t="s">
        <v>468</v>
      </c>
      <c r="H243" t="s">
        <v>325</v>
      </c>
      <c r="I243" t="s">
        <v>326</v>
      </c>
      <c r="J243">
        <v>0</v>
      </c>
      <c r="K243" t="s">
        <v>93</v>
      </c>
      <c r="L243">
        <v>0</v>
      </c>
    </row>
    <row r="244" spans="1:12" x14ac:dyDescent="0.25">
      <c r="A244" t="s">
        <v>459</v>
      </c>
      <c r="B244" t="s">
        <v>460</v>
      </c>
      <c r="C244" t="s">
        <v>457</v>
      </c>
      <c r="D244">
        <v>19</v>
      </c>
      <c r="E244" t="s">
        <v>422</v>
      </c>
      <c r="F244" t="s">
        <v>87</v>
      </c>
      <c r="G244" t="s">
        <v>468</v>
      </c>
      <c r="H244" t="s">
        <v>327</v>
      </c>
      <c r="I244" t="s">
        <v>328</v>
      </c>
      <c r="J244">
        <v>540</v>
      </c>
      <c r="K244" t="s">
        <v>93</v>
      </c>
      <c r="L244">
        <v>0</v>
      </c>
    </row>
    <row r="245" spans="1:12" x14ac:dyDescent="0.25">
      <c r="A245" t="s">
        <v>459</v>
      </c>
      <c r="B245" t="s">
        <v>460</v>
      </c>
      <c r="C245" t="s">
        <v>457</v>
      </c>
      <c r="D245">
        <v>19</v>
      </c>
      <c r="E245" t="s">
        <v>422</v>
      </c>
      <c r="F245" t="s">
        <v>87</v>
      </c>
      <c r="G245" t="s">
        <v>468</v>
      </c>
      <c r="H245" t="s">
        <v>329</v>
      </c>
      <c r="I245" t="s">
        <v>330</v>
      </c>
      <c r="J245">
        <v>0</v>
      </c>
      <c r="K245" t="s">
        <v>93</v>
      </c>
      <c r="L245">
        <v>0</v>
      </c>
    </row>
    <row r="246" spans="1:12" x14ac:dyDescent="0.25">
      <c r="A246" t="s">
        <v>459</v>
      </c>
      <c r="B246" t="s">
        <v>460</v>
      </c>
      <c r="C246" t="s">
        <v>457</v>
      </c>
      <c r="D246">
        <v>19</v>
      </c>
      <c r="E246" t="s">
        <v>422</v>
      </c>
      <c r="F246" t="s">
        <v>87</v>
      </c>
      <c r="G246" t="s">
        <v>468</v>
      </c>
      <c r="H246" t="s">
        <v>331</v>
      </c>
      <c r="I246" t="s">
        <v>332</v>
      </c>
      <c r="J246">
        <v>0</v>
      </c>
      <c r="K246" t="s">
        <v>93</v>
      </c>
      <c r="L246">
        <v>0</v>
      </c>
    </row>
    <row r="247" spans="1:12" x14ac:dyDescent="0.25">
      <c r="A247" t="s">
        <v>459</v>
      </c>
      <c r="B247" t="s">
        <v>460</v>
      </c>
      <c r="C247" t="s">
        <v>457</v>
      </c>
      <c r="D247">
        <v>19</v>
      </c>
      <c r="E247" t="s">
        <v>422</v>
      </c>
      <c r="F247" t="s">
        <v>87</v>
      </c>
      <c r="G247" t="s">
        <v>468</v>
      </c>
      <c r="H247" t="s">
        <v>333</v>
      </c>
      <c r="I247" t="s">
        <v>334</v>
      </c>
      <c r="J247">
        <v>-890</v>
      </c>
      <c r="K247" t="s">
        <v>93</v>
      </c>
      <c r="L247">
        <v>0</v>
      </c>
    </row>
    <row r="248" spans="1:12" x14ac:dyDescent="0.25">
      <c r="A248" t="s">
        <v>459</v>
      </c>
      <c r="B248" t="s">
        <v>460</v>
      </c>
      <c r="C248" t="s">
        <v>457</v>
      </c>
      <c r="D248">
        <v>19</v>
      </c>
      <c r="E248" t="s">
        <v>422</v>
      </c>
      <c r="F248" t="s">
        <v>87</v>
      </c>
      <c r="G248" t="s">
        <v>468</v>
      </c>
      <c r="H248" t="s">
        <v>335</v>
      </c>
      <c r="I248" t="s">
        <v>336</v>
      </c>
      <c r="J248">
        <v>0</v>
      </c>
      <c r="K248" t="s">
        <v>93</v>
      </c>
      <c r="L248">
        <v>0</v>
      </c>
    </row>
    <row r="249" spans="1:12" x14ac:dyDescent="0.25">
      <c r="A249" t="s">
        <v>459</v>
      </c>
      <c r="B249" t="s">
        <v>460</v>
      </c>
      <c r="C249" t="s">
        <v>457</v>
      </c>
      <c r="D249">
        <v>19</v>
      </c>
      <c r="E249" t="s">
        <v>422</v>
      </c>
      <c r="F249" t="s">
        <v>87</v>
      </c>
      <c r="G249" t="s">
        <v>468</v>
      </c>
      <c r="H249" t="s">
        <v>337</v>
      </c>
      <c r="I249" t="s">
        <v>338</v>
      </c>
      <c r="J249">
        <v>0</v>
      </c>
      <c r="K249" t="s">
        <v>93</v>
      </c>
      <c r="L249">
        <v>0</v>
      </c>
    </row>
    <row r="250" spans="1:12" x14ac:dyDescent="0.25">
      <c r="A250" t="s">
        <v>459</v>
      </c>
      <c r="B250" t="s">
        <v>460</v>
      </c>
      <c r="C250" t="s">
        <v>457</v>
      </c>
      <c r="D250">
        <v>19</v>
      </c>
      <c r="E250" t="s">
        <v>422</v>
      </c>
      <c r="F250" t="s">
        <v>87</v>
      </c>
      <c r="G250" t="s">
        <v>468</v>
      </c>
      <c r="H250" t="s">
        <v>337</v>
      </c>
      <c r="I250" t="s">
        <v>339</v>
      </c>
      <c r="J250">
        <v>0</v>
      </c>
      <c r="K250" t="s">
        <v>93</v>
      </c>
      <c r="L250">
        <v>0</v>
      </c>
    </row>
    <row r="251" spans="1:12" x14ac:dyDescent="0.25">
      <c r="A251" t="s">
        <v>459</v>
      </c>
      <c r="B251" t="s">
        <v>460</v>
      </c>
      <c r="C251" t="s">
        <v>457</v>
      </c>
      <c r="D251">
        <v>19</v>
      </c>
      <c r="E251" t="s">
        <v>422</v>
      </c>
      <c r="F251" t="s">
        <v>87</v>
      </c>
      <c r="G251" t="s">
        <v>468</v>
      </c>
      <c r="H251" t="s">
        <v>340</v>
      </c>
      <c r="I251" t="s">
        <v>341</v>
      </c>
      <c r="J251">
        <v>0</v>
      </c>
      <c r="K251" t="s">
        <v>93</v>
      </c>
      <c r="L251">
        <v>0</v>
      </c>
    </row>
    <row r="252" spans="1:12" x14ac:dyDescent="0.25">
      <c r="A252" t="s">
        <v>459</v>
      </c>
      <c r="B252" t="s">
        <v>460</v>
      </c>
      <c r="C252" t="s">
        <v>457</v>
      </c>
      <c r="D252">
        <v>19</v>
      </c>
      <c r="E252" t="s">
        <v>422</v>
      </c>
      <c r="F252" t="s">
        <v>87</v>
      </c>
      <c r="G252" t="s">
        <v>468</v>
      </c>
      <c r="H252" t="s">
        <v>251</v>
      </c>
      <c r="I252" t="s">
        <v>252</v>
      </c>
      <c r="J252">
        <v>0</v>
      </c>
      <c r="K252" t="s">
        <v>93</v>
      </c>
      <c r="L252">
        <v>0</v>
      </c>
    </row>
    <row r="253" spans="1:12" x14ac:dyDescent="0.25">
      <c r="A253" t="s">
        <v>459</v>
      </c>
      <c r="B253" t="s">
        <v>460</v>
      </c>
      <c r="C253" t="s">
        <v>457</v>
      </c>
      <c r="D253">
        <v>19</v>
      </c>
      <c r="E253" t="s">
        <v>422</v>
      </c>
      <c r="F253" t="s">
        <v>87</v>
      </c>
      <c r="G253" t="s">
        <v>468</v>
      </c>
      <c r="H253" t="s">
        <v>253</v>
      </c>
      <c r="I253" t="s">
        <v>254</v>
      </c>
      <c r="J253">
        <v>0</v>
      </c>
      <c r="K253" t="s">
        <v>93</v>
      </c>
      <c r="L253">
        <v>0</v>
      </c>
    </row>
    <row r="254" spans="1:12" x14ac:dyDescent="0.25">
      <c r="A254" t="s">
        <v>459</v>
      </c>
      <c r="B254" t="s">
        <v>460</v>
      </c>
      <c r="C254" t="s">
        <v>457</v>
      </c>
      <c r="D254">
        <v>19</v>
      </c>
      <c r="E254" t="s">
        <v>422</v>
      </c>
      <c r="F254" t="s">
        <v>87</v>
      </c>
      <c r="G254" t="s">
        <v>468</v>
      </c>
      <c r="H254" t="s">
        <v>255</v>
      </c>
      <c r="I254" t="s">
        <v>256</v>
      </c>
      <c r="J254">
        <v>0</v>
      </c>
      <c r="K254" t="s">
        <v>93</v>
      </c>
      <c r="L254">
        <v>0</v>
      </c>
    </row>
    <row r="255" spans="1:12" x14ac:dyDescent="0.25">
      <c r="A255" t="s">
        <v>459</v>
      </c>
      <c r="B255" t="s">
        <v>460</v>
      </c>
      <c r="C255" t="s">
        <v>457</v>
      </c>
      <c r="D255">
        <v>19</v>
      </c>
      <c r="E255" t="s">
        <v>422</v>
      </c>
      <c r="F255" t="s">
        <v>87</v>
      </c>
      <c r="G255" t="s">
        <v>468</v>
      </c>
      <c r="H255" t="s">
        <v>257</v>
      </c>
      <c r="I255" t="s">
        <v>258</v>
      </c>
      <c r="J255">
        <v>0</v>
      </c>
      <c r="K255" t="s">
        <v>93</v>
      </c>
      <c r="L255">
        <v>0</v>
      </c>
    </row>
    <row r="256" spans="1:12" x14ac:dyDescent="0.25">
      <c r="A256" t="s">
        <v>459</v>
      </c>
      <c r="B256" t="s">
        <v>460</v>
      </c>
      <c r="C256" t="s">
        <v>457</v>
      </c>
      <c r="D256">
        <v>19</v>
      </c>
      <c r="E256" t="s">
        <v>422</v>
      </c>
      <c r="F256" t="s">
        <v>87</v>
      </c>
      <c r="G256" t="s">
        <v>468</v>
      </c>
      <c r="H256" t="s">
        <v>259</v>
      </c>
      <c r="I256" t="s">
        <v>260</v>
      </c>
      <c r="J256">
        <v>0</v>
      </c>
      <c r="K256" t="s">
        <v>93</v>
      </c>
      <c r="L256">
        <v>0</v>
      </c>
    </row>
    <row r="257" spans="1:12" x14ac:dyDescent="0.25">
      <c r="A257" t="s">
        <v>459</v>
      </c>
      <c r="B257" t="s">
        <v>460</v>
      </c>
      <c r="C257" t="s">
        <v>457</v>
      </c>
      <c r="D257">
        <v>19</v>
      </c>
      <c r="E257" t="s">
        <v>422</v>
      </c>
      <c r="F257" t="s">
        <v>87</v>
      </c>
      <c r="G257" t="s">
        <v>468</v>
      </c>
      <c r="H257" t="s">
        <v>261</v>
      </c>
      <c r="I257" t="s">
        <v>262</v>
      </c>
      <c r="J257">
        <v>0</v>
      </c>
      <c r="K257" t="s">
        <v>93</v>
      </c>
      <c r="L257">
        <v>0</v>
      </c>
    </row>
    <row r="258" spans="1:12" x14ac:dyDescent="0.25">
      <c r="A258" t="s">
        <v>459</v>
      </c>
      <c r="B258" t="s">
        <v>460</v>
      </c>
      <c r="C258" t="s">
        <v>457</v>
      </c>
      <c r="D258">
        <v>19</v>
      </c>
      <c r="E258" t="s">
        <v>422</v>
      </c>
      <c r="F258" t="s">
        <v>87</v>
      </c>
      <c r="G258" t="s">
        <v>468</v>
      </c>
      <c r="H258" t="s">
        <v>263</v>
      </c>
      <c r="I258" t="s">
        <v>264</v>
      </c>
      <c r="J258">
        <v>0</v>
      </c>
      <c r="K258" t="s">
        <v>93</v>
      </c>
      <c r="L258">
        <v>0</v>
      </c>
    </row>
    <row r="259" spans="1:12" x14ac:dyDescent="0.25">
      <c r="A259" t="s">
        <v>459</v>
      </c>
      <c r="B259" t="s">
        <v>460</v>
      </c>
      <c r="C259" t="s">
        <v>457</v>
      </c>
      <c r="D259">
        <v>19</v>
      </c>
      <c r="E259" t="s">
        <v>422</v>
      </c>
      <c r="F259" t="s">
        <v>87</v>
      </c>
      <c r="G259" t="s">
        <v>468</v>
      </c>
      <c r="H259" t="s">
        <v>265</v>
      </c>
      <c r="I259" t="s">
        <v>266</v>
      </c>
      <c r="J259">
        <v>0</v>
      </c>
      <c r="K259" t="s">
        <v>93</v>
      </c>
      <c r="L259">
        <v>0</v>
      </c>
    </row>
    <row r="260" spans="1:12" x14ac:dyDescent="0.25">
      <c r="A260" t="s">
        <v>459</v>
      </c>
      <c r="B260" t="s">
        <v>460</v>
      </c>
      <c r="C260" t="s">
        <v>457</v>
      </c>
      <c r="D260">
        <v>19</v>
      </c>
      <c r="E260" t="s">
        <v>422</v>
      </c>
      <c r="F260" t="s">
        <v>87</v>
      </c>
      <c r="G260" t="s">
        <v>468</v>
      </c>
      <c r="H260" t="s">
        <v>267</v>
      </c>
      <c r="I260" t="s">
        <v>268</v>
      </c>
      <c r="J260">
        <v>0</v>
      </c>
      <c r="K260" t="s">
        <v>93</v>
      </c>
      <c r="L260">
        <v>0</v>
      </c>
    </row>
    <row r="261" spans="1:12" x14ac:dyDescent="0.25">
      <c r="A261" t="s">
        <v>459</v>
      </c>
      <c r="B261" t="s">
        <v>460</v>
      </c>
      <c r="C261" t="s">
        <v>457</v>
      </c>
      <c r="D261">
        <v>19</v>
      </c>
      <c r="E261" t="s">
        <v>422</v>
      </c>
      <c r="F261" t="s">
        <v>87</v>
      </c>
      <c r="G261" t="s">
        <v>468</v>
      </c>
      <c r="H261" t="s">
        <v>358</v>
      </c>
      <c r="I261" t="s">
        <v>359</v>
      </c>
      <c r="J261">
        <v>0</v>
      </c>
      <c r="K261" t="s">
        <v>93</v>
      </c>
      <c r="L261">
        <v>0</v>
      </c>
    </row>
    <row r="262" spans="1:12" x14ac:dyDescent="0.25">
      <c r="A262" t="s">
        <v>459</v>
      </c>
      <c r="B262" t="s">
        <v>460</v>
      </c>
      <c r="C262" t="s">
        <v>457</v>
      </c>
      <c r="D262">
        <v>19</v>
      </c>
      <c r="E262" t="s">
        <v>422</v>
      </c>
      <c r="F262" t="s">
        <v>87</v>
      </c>
      <c r="G262" t="s">
        <v>468</v>
      </c>
      <c r="H262" t="s">
        <v>360</v>
      </c>
      <c r="I262" t="s">
        <v>361</v>
      </c>
      <c r="J262">
        <v>0</v>
      </c>
      <c r="K262" t="s">
        <v>93</v>
      </c>
      <c r="L262">
        <v>0</v>
      </c>
    </row>
    <row r="263" spans="1:12" x14ac:dyDescent="0.25">
      <c r="A263" t="s">
        <v>459</v>
      </c>
      <c r="B263" t="s">
        <v>460</v>
      </c>
      <c r="C263" t="s">
        <v>457</v>
      </c>
      <c r="D263">
        <v>19</v>
      </c>
      <c r="E263" t="s">
        <v>422</v>
      </c>
      <c r="F263" t="s">
        <v>87</v>
      </c>
      <c r="G263" t="s">
        <v>468</v>
      </c>
      <c r="H263" t="s">
        <v>362</v>
      </c>
      <c r="I263" t="s">
        <v>363</v>
      </c>
      <c r="J263">
        <v>0</v>
      </c>
      <c r="K263" t="s">
        <v>93</v>
      </c>
      <c r="L263">
        <v>0</v>
      </c>
    </row>
    <row r="264" spans="1:12" x14ac:dyDescent="0.25">
      <c r="A264" t="s">
        <v>459</v>
      </c>
      <c r="B264" t="s">
        <v>460</v>
      </c>
      <c r="C264" t="s">
        <v>457</v>
      </c>
      <c r="D264">
        <v>19</v>
      </c>
      <c r="E264" t="s">
        <v>422</v>
      </c>
      <c r="F264" t="s">
        <v>87</v>
      </c>
      <c r="G264" t="s">
        <v>468</v>
      </c>
      <c r="H264" t="s">
        <v>364</v>
      </c>
      <c r="I264" t="s">
        <v>365</v>
      </c>
      <c r="J264">
        <v>0</v>
      </c>
      <c r="K264" t="s">
        <v>93</v>
      </c>
      <c r="L264">
        <v>0</v>
      </c>
    </row>
    <row r="265" spans="1:12" x14ac:dyDescent="0.25">
      <c r="A265" t="s">
        <v>459</v>
      </c>
      <c r="B265" t="s">
        <v>460</v>
      </c>
      <c r="C265" t="s">
        <v>457</v>
      </c>
      <c r="D265">
        <v>19</v>
      </c>
      <c r="E265" t="s">
        <v>422</v>
      </c>
      <c r="F265" t="s">
        <v>87</v>
      </c>
      <c r="G265" t="s">
        <v>468</v>
      </c>
      <c r="H265" t="s">
        <v>366</v>
      </c>
      <c r="I265" t="s">
        <v>367</v>
      </c>
      <c r="J265">
        <v>0</v>
      </c>
      <c r="K265" t="s">
        <v>93</v>
      </c>
      <c r="L265">
        <v>0</v>
      </c>
    </row>
    <row r="266" spans="1:12" x14ac:dyDescent="0.25">
      <c r="A266" t="s">
        <v>459</v>
      </c>
      <c r="B266" t="s">
        <v>460</v>
      </c>
      <c r="C266" t="s">
        <v>457</v>
      </c>
      <c r="D266">
        <v>19</v>
      </c>
      <c r="E266" t="s">
        <v>422</v>
      </c>
      <c r="F266" t="s">
        <v>87</v>
      </c>
      <c r="G266" t="s">
        <v>468</v>
      </c>
      <c r="H266" t="s">
        <v>368</v>
      </c>
      <c r="I266" t="s">
        <v>369</v>
      </c>
      <c r="J266">
        <v>0</v>
      </c>
      <c r="K266" t="s">
        <v>93</v>
      </c>
      <c r="L266">
        <v>0</v>
      </c>
    </row>
    <row r="267" spans="1:12" x14ac:dyDescent="0.25">
      <c r="A267" t="s">
        <v>459</v>
      </c>
      <c r="B267" t="s">
        <v>460</v>
      </c>
      <c r="C267" t="s">
        <v>457</v>
      </c>
      <c r="D267">
        <v>19</v>
      </c>
      <c r="E267" t="s">
        <v>422</v>
      </c>
      <c r="F267" t="s">
        <v>87</v>
      </c>
      <c r="G267" t="s">
        <v>468</v>
      </c>
      <c r="H267" t="s">
        <v>370</v>
      </c>
      <c r="I267" t="s">
        <v>371</v>
      </c>
      <c r="J267">
        <v>0</v>
      </c>
      <c r="K267" t="s">
        <v>93</v>
      </c>
      <c r="L267">
        <v>0</v>
      </c>
    </row>
    <row r="268" spans="1:12" x14ac:dyDescent="0.25">
      <c r="A268" t="s">
        <v>459</v>
      </c>
      <c r="B268" t="s">
        <v>460</v>
      </c>
      <c r="C268" t="s">
        <v>457</v>
      </c>
      <c r="D268">
        <v>19</v>
      </c>
      <c r="E268" t="s">
        <v>422</v>
      </c>
      <c r="F268" t="s">
        <v>87</v>
      </c>
      <c r="G268" t="s">
        <v>468</v>
      </c>
      <c r="H268" t="s">
        <v>372</v>
      </c>
      <c r="I268" t="s">
        <v>373</v>
      </c>
      <c r="J268">
        <v>0</v>
      </c>
      <c r="K268" t="s">
        <v>93</v>
      </c>
      <c r="L268">
        <v>0</v>
      </c>
    </row>
    <row r="269" spans="1:12" x14ac:dyDescent="0.25">
      <c r="A269" t="s">
        <v>459</v>
      </c>
      <c r="B269" t="s">
        <v>460</v>
      </c>
      <c r="C269" t="s">
        <v>457</v>
      </c>
      <c r="D269">
        <v>19</v>
      </c>
      <c r="E269" t="s">
        <v>422</v>
      </c>
      <c r="F269" t="s">
        <v>87</v>
      </c>
      <c r="G269" t="s">
        <v>468</v>
      </c>
      <c r="H269" t="s">
        <v>374</v>
      </c>
      <c r="I269" t="s">
        <v>375</v>
      </c>
      <c r="J269">
        <v>0</v>
      </c>
      <c r="K269" t="s">
        <v>93</v>
      </c>
      <c r="L269">
        <v>0</v>
      </c>
    </row>
    <row r="270" spans="1:12" x14ac:dyDescent="0.25">
      <c r="A270" t="s">
        <v>459</v>
      </c>
      <c r="B270" t="s">
        <v>460</v>
      </c>
      <c r="C270" t="s">
        <v>457</v>
      </c>
      <c r="D270">
        <v>19</v>
      </c>
      <c r="E270" t="s">
        <v>422</v>
      </c>
      <c r="F270" t="s">
        <v>87</v>
      </c>
      <c r="G270" t="s">
        <v>468</v>
      </c>
      <c r="H270" t="s">
        <v>376</v>
      </c>
      <c r="I270" t="s">
        <v>377</v>
      </c>
      <c r="J270">
        <v>0</v>
      </c>
      <c r="K270" t="s">
        <v>93</v>
      </c>
      <c r="L270">
        <v>0</v>
      </c>
    </row>
    <row r="271" spans="1:12" x14ac:dyDescent="0.25">
      <c r="A271" t="s">
        <v>459</v>
      </c>
      <c r="B271" t="s">
        <v>460</v>
      </c>
      <c r="C271" t="s">
        <v>457</v>
      </c>
      <c r="D271">
        <v>19</v>
      </c>
      <c r="E271" t="s">
        <v>422</v>
      </c>
      <c r="F271" t="s">
        <v>87</v>
      </c>
      <c r="G271" t="s">
        <v>468</v>
      </c>
      <c r="H271" t="s">
        <v>378</v>
      </c>
      <c r="I271" t="s">
        <v>379</v>
      </c>
      <c r="J271">
        <v>0</v>
      </c>
      <c r="K271" t="s">
        <v>93</v>
      </c>
      <c r="L271">
        <v>0</v>
      </c>
    </row>
    <row r="272" spans="1:12" x14ac:dyDescent="0.25">
      <c r="A272" t="s">
        <v>459</v>
      </c>
      <c r="B272" t="s">
        <v>460</v>
      </c>
      <c r="C272" t="s">
        <v>457</v>
      </c>
      <c r="D272">
        <v>19</v>
      </c>
      <c r="E272" t="s">
        <v>422</v>
      </c>
      <c r="F272" t="s">
        <v>87</v>
      </c>
      <c r="G272" t="s">
        <v>468</v>
      </c>
      <c r="H272" t="s">
        <v>346</v>
      </c>
      <c r="I272" t="s">
        <v>347</v>
      </c>
      <c r="J272">
        <v>0</v>
      </c>
      <c r="K272" t="s">
        <v>93</v>
      </c>
      <c r="L272">
        <v>0</v>
      </c>
    </row>
    <row r="273" spans="1:12" x14ac:dyDescent="0.25">
      <c r="A273" t="s">
        <v>459</v>
      </c>
      <c r="B273" t="s">
        <v>460</v>
      </c>
      <c r="C273" t="s">
        <v>457</v>
      </c>
      <c r="D273">
        <v>19</v>
      </c>
      <c r="E273" t="s">
        <v>422</v>
      </c>
      <c r="F273" t="s">
        <v>87</v>
      </c>
      <c r="G273" t="s">
        <v>468</v>
      </c>
      <c r="H273" t="s">
        <v>348</v>
      </c>
      <c r="I273" t="s">
        <v>349</v>
      </c>
      <c r="J273">
        <v>0</v>
      </c>
      <c r="K273" t="s">
        <v>93</v>
      </c>
      <c r="L273">
        <v>0</v>
      </c>
    </row>
    <row r="274" spans="1:12" x14ac:dyDescent="0.25">
      <c r="A274" t="s">
        <v>459</v>
      </c>
      <c r="B274" t="s">
        <v>460</v>
      </c>
      <c r="C274" t="s">
        <v>457</v>
      </c>
      <c r="D274">
        <v>19</v>
      </c>
      <c r="E274" t="s">
        <v>422</v>
      </c>
      <c r="F274" t="s">
        <v>87</v>
      </c>
      <c r="G274" t="s">
        <v>468</v>
      </c>
      <c r="H274" t="s">
        <v>350</v>
      </c>
      <c r="I274" t="s">
        <v>351</v>
      </c>
      <c r="J274">
        <v>0</v>
      </c>
      <c r="K274" t="s">
        <v>93</v>
      </c>
      <c r="L274">
        <v>0</v>
      </c>
    </row>
    <row r="275" spans="1:12" x14ac:dyDescent="0.25">
      <c r="A275" t="s">
        <v>459</v>
      </c>
      <c r="B275" t="s">
        <v>460</v>
      </c>
      <c r="C275" t="s">
        <v>457</v>
      </c>
      <c r="D275">
        <v>19</v>
      </c>
      <c r="E275" t="s">
        <v>422</v>
      </c>
      <c r="F275" t="s">
        <v>87</v>
      </c>
      <c r="G275" t="s">
        <v>468</v>
      </c>
      <c r="H275" t="s">
        <v>352</v>
      </c>
      <c r="I275" t="s">
        <v>353</v>
      </c>
      <c r="J275">
        <v>0</v>
      </c>
      <c r="K275" t="s">
        <v>93</v>
      </c>
      <c r="L275">
        <v>0</v>
      </c>
    </row>
    <row r="276" spans="1:12" x14ac:dyDescent="0.25">
      <c r="A276" t="s">
        <v>459</v>
      </c>
      <c r="B276" t="s">
        <v>460</v>
      </c>
      <c r="C276" t="s">
        <v>457</v>
      </c>
      <c r="D276">
        <v>19</v>
      </c>
      <c r="E276" t="s">
        <v>422</v>
      </c>
      <c r="F276" t="s">
        <v>87</v>
      </c>
      <c r="G276" t="s">
        <v>468</v>
      </c>
      <c r="H276" t="s">
        <v>354</v>
      </c>
      <c r="I276" t="s">
        <v>355</v>
      </c>
      <c r="J276">
        <v>0</v>
      </c>
      <c r="K276" t="s">
        <v>93</v>
      </c>
      <c r="L276">
        <v>0</v>
      </c>
    </row>
    <row r="277" spans="1:12" x14ac:dyDescent="0.25">
      <c r="A277" t="s">
        <v>459</v>
      </c>
      <c r="B277" t="s">
        <v>460</v>
      </c>
      <c r="C277" t="s">
        <v>457</v>
      </c>
      <c r="D277">
        <v>19</v>
      </c>
      <c r="E277" t="s">
        <v>422</v>
      </c>
      <c r="F277" t="s">
        <v>87</v>
      </c>
      <c r="G277" t="s">
        <v>468</v>
      </c>
      <c r="H277" t="s">
        <v>356</v>
      </c>
      <c r="I277" t="s">
        <v>357</v>
      </c>
      <c r="J277">
        <v>0</v>
      </c>
      <c r="K277" t="s">
        <v>93</v>
      </c>
      <c r="L277">
        <v>0</v>
      </c>
    </row>
    <row r="278" spans="1:12" x14ac:dyDescent="0.25">
      <c r="A278" t="s">
        <v>461</v>
      </c>
      <c r="B278" t="s">
        <v>462</v>
      </c>
      <c r="C278" t="s">
        <v>463</v>
      </c>
      <c r="D278">
        <v>35</v>
      </c>
      <c r="E278" t="s">
        <v>464</v>
      </c>
      <c r="F278" t="s">
        <v>87</v>
      </c>
      <c r="G278" t="s">
        <v>468</v>
      </c>
      <c r="H278" t="s">
        <v>182</v>
      </c>
      <c r="I278" t="s">
        <v>183</v>
      </c>
      <c r="J278">
        <v>0</v>
      </c>
      <c r="K278" t="s">
        <v>465</v>
      </c>
      <c r="L278">
        <v>0</v>
      </c>
    </row>
    <row r="279" spans="1:12" x14ac:dyDescent="0.25">
      <c r="A279" t="s">
        <v>461</v>
      </c>
      <c r="B279" t="s">
        <v>462</v>
      </c>
      <c r="C279" t="s">
        <v>463</v>
      </c>
      <c r="D279">
        <v>35</v>
      </c>
      <c r="E279" t="s">
        <v>464</v>
      </c>
      <c r="F279" t="s">
        <v>87</v>
      </c>
      <c r="G279" t="s">
        <v>468</v>
      </c>
      <c r="H279" t="s">
        <v>184</v>
      </c>
      <c r="I279" t="s">
        <v>185</v>
      </c>
      <c r="J279">
        <v>0</v>
      </c>
      <c r="K279" t="s">
        <v>465</v>
      </c>
      <c r="L279">
        <v>0</v>
      </c>
    </row>
    <row r="280" spans="1:12" x14ac:dyDescent="0.25">
      <c r="A280" t="s">
        <v>461</v>
      </c>
      <c r="B280" t="s">
        <v>462</v>
      </c>
      <c r="C280" t="s">
        <v>463</v>
      </c>
      <c r="D280">
        <v>35</v>
      </c>
      <c r="E280" t="s">
        <v>464</v>
      </c>
      <c r="F280" t="s">
        <v>87</v>
      </c>
      <c r="G280" t="s">
        <v>468</v>
      </c>
      <c r="H280" t="s">
        <v>186</v>
      </c>
      <c r="I280" t="s">
        <v>187</v>
      </c>
      <c r="J280">
        <v>0</v>
      </c>
      <c r="K280" t="s">
        <v>465</v>
      </c>
      <c r="L280">
        <v>0</v>
      </c>
    </row>
    <row r="281" spans="1:12" x14ac:dyDescent="0.25">
      <c r="A281" t="s">
        <v>461</v>
      </c>
      <c r="B281" t="s">
        <v>462</v>
      </c>
      <c r="C281" t="s">
        <v>463</v>
      </c>
      <c r="D281">
        <v>35</v>
      </c>
      <c r="E281" t="s">
        <v>464</v>
      </c>
      <c r="F281" t="s">
        <v>87</v>
      </c>
      <c r="G281" t="s">
        <v>468</v>
      </c>
      <c r="H281" t="s">
        <v>188</v>
      </c>
      <c r="I281" t="s">
        <v>189</v>
      </c>
      <c r="J281">
        <v>0</v>
      </c>
      <c r="K281" t="s">
        <v>465</v>
      </c>
      <c r="L281">
        <v>0</v>
      </c>
    </row>
    <row r="282" spans="1:12" x14ac:dyDescent="0.25">
      <c r="A282" t="s">
        <v>461</v>
      </c>
      <c r="B282" t="s">
        <v>462</v>
      </c>
      <c r="C282" t="s">
        <v>463</v>
      </c>
      <c r="D282">
        <v>35</v>
      </c>
      <c r="E282" t="s">
        <v>464</v>
      </c>
      <c r="F282" t="s">
        <v>87</v>
      </c>
      <c r="G282" t="s">
        <v>468</v>
      </c>
      <c r="H282" t="s">
        <v>190</v>
      </c>
      <c r="I282" t="s">
        <v>191</v>
      </c>
      <c r="J282">
        <v>0</v>
      </c>
      <c r="K282" t="s">
        <v>465</v>
      </c>
      <c r="L282">
        <v>0</v>
      </c>
    </row>
    <row r="283" spans="1:12" x14ac:dyDescent="0.25">
      <c r="A283" t="s">
        <v>461</v>
      </c>
      <c r="B283" t="s">
        <v>462</v>
      </c>
      <c r="C283" t="s">
        <v>463</v>
      </c>
      <c r="D283">
        <v>35</v>
      </c>
      <c r="E283" t="s">
        <v>464</v>
      </c>
      <c r="F283" t="s">
        <v>87</v>
      </c>
      <c r="G283" t="s">
        <v>468</v>
      </c>
      <c r="H283" t="s">
        <v>192</v>
      </c>
      <c r="I283" t="s">
        <v>193</v>
      </c>
      <c r="J283">
        <v>0</v>
      </c>
      <c r="K283" t="s">
        <v>465</v>
      </c>
      <c r="L283">
        <v>0</v>
      </c>
    </row>
    <row r="284" spans="1:12" x14ac:dyDescent="0.25">
      <c r="A284" t="s">
        <v>461</v>
      </c>
      <c r="B284" t="s">
        <v>462</v>
      </c>
      <c r="C284" t="s">
        <v>463</v>
      </c>
      <c r="D284">
        <v>35</v>
      </c>
      <c r="E284" t="s">
        <v>464</v>
      </c>
      <c r="F284" t="s">
        <v>87</v>
      </c>
      <c r="G284" t="s">
        <v>468</v>
      </c>
      <c r="H284" t="s">
        <v>194</v>
      </c>
      <c r="I284" t="s">
        <v>195</v>
      </c>
      <c r="J284">
        <v>0</v>
      </c>
      <c r="K284" t="s">
        <v>465</v>
      </c>
      <c r="L284">
        <v>0</v>
      </c>
    </row>
    <row r="285" spans="1:12" x14ac:dyDescent="0.25">
      <c r="A285" t="s">
        <v>461</v>
      </c>
      <c r="B285" t="s">
        <v>462</v>
      </c>
      <c r="C285" t="s">
        <v>463</v>
      </c>
      <c r="D285">
        <v>35</v>
      </c>
      <c r="E285" t="s">
        <v>464</v>
      </c>
      <c r="F285" t="s">
        <v>87</v>
      </c>
      <c r="G285" t="s">
        <v>468</v>
      </c>
      <c r="H285" t="s">
        <v>196</v>
      </c>
      <c r="I285" t="s">
        <v>197</v>
      </c>
      <c r="J285">
        <v>0</v>
      </c>
      <c r="K285" t="s">
        <v>465</v>
      </c>
      <c r="L285">
        <v>0</v>
      </c>
    </row>
    <row r="286" spans="1:12" x14ac:dyDescent="0.25">
      <c r="A286" t="s">
        <v>461</v>
      </c>
      <c r="B286" t="s">
        <v>462</v>
      </c>
      <c r="C286" t="s">
        <v>463</v>
      </c>
      <c r="D286">
        <v>35</v>
      </c>
      <c r="E286" t="s">
        <v>464</v>
      </c>
      <c r="F286" t="s">
        <v>87</v>
      </c>
      <c r="G286" t="s">
        <v>468</v>
      </c>
      <c r="H286" t="s">
        <v>198</v>
      </c>
      <c r="I286" t="s">
        <v>199</v>
      </c>
      <c r="J286">
        <v>0</v>
      </c>
      <c r="K286" t="s">
        <v>465</v>
      </c>
      <c r="L286">
        <v>0</v>
      </c>
    </row>
    <row r="287" spans="1:12" x14ac:dyDescent="0.25">
      <c r="A287" t="s">
        <v>461</v>
      </c>
      <c r="B287" t="s">
        <v>462</v>
      </c>
      <c r="C287" t="s">
        <v>463</v>
      </c>
      <c r="D287">
        <v>35</v>
      </c>
      <c r="E287" t="s">
        <v>464</v>
      </c>
      <c r="F287" t="s">
        <v>87</v>
      </c>
      <c r="G287" t="s">
        <v>468</v>
      </c>
      <c r="H287" t="s">
        <v>200</v>
      </c>
      <c r="I287" t="s">
        <v>201</v>
      </c>
      <c r="J287">
        <v>0</v>
      </c>
      <c r="K287" t="s">
        <v>465</v>
      </c>
      <c r="L287">
        <v>0</v>
      </c>
    </row>
    <row r="288" spans="1:12" x14ac:dyDescent="0.25">
      <c r="A288" t="s">
        <v>461</v>
      </c>
      <c r="B288" t="s">
        <v>462</v>
      </c>
      <c r="C288" t="s">
        <v>463</v>
      </c>
      <c r="D288">
        <v>35</v>
      </c>
      <c r="E288" t="s">
        <v>464</v>
      </c>
      <c r="F288" t="s">
        <v>87</v>
      </c>
      <c r="G288" t="s">
        <v>468</v>
      </c>
      <c r="H288" t="s">
        <v>202</v>
      </c>
      <c r="I288" t="s">
        <v>203</v>
      </c>
      <c r="J288">
        <v>0</v>
      </c>
      <c r="K288" t="s">
        <v>465</v>
      </c>
      <c r="L288">
        <v>0</v>
      </c>
    </row>
    <row r="289" spans="1:12" x14ac:dyDescent="0.25">
      <c r="A289" t="s">
        <v>461</v>
      </c>
      <c r="B289" t="s">
        <v>462</v>
      </c>
      <c r="C289" t="s">
        <v>463</v>
      </c>
      <c r="D289">
        <v>35</v>
      </c>
      <c r="E289" t="s">
        <v>464</v>
      </c>
      <c r="F289" t="s">
        <v>87</v>
      </c>
      <c r="G289" t="s">
        <v>468</v>
      </c>
      <c r="H289" t="s">
        <v>204</v>
      </c>
      <c r="I289" t="s">
        <v>205</v>
      </c>
      <c r="J289">
        <v>0</v>
      </c>
      <c r="K289" t="s">
        <v>465</v>
      </c>
      <c r="L289">
        <v>0</v>
      </c>
    </row>
    <row r="290" spans="1:12" x14ac:dyDescent="0.25">
      <c r="A290" t="s">
        <v>461</v>
      </c>
      <c r="B290" t="s">
        <v>462</v>
      </c>
      <c r="C290" t="s">
        <v>463</v>
      </c>
      <c r="D290">
        <v>35</v>
      </c>
      <c r="E290" t="s">
        <v>464</v>
      </c>
      <c r="F290" t="s">
        <v>87</v>
      </c>
      <c r="G290" t="s">
        <v>468</v>
      </c>
      <c r="H290" t="s">
        <v>206</v>
      </c>
      <c r="I290" t="s">
        <v>207</v>
      </c>
      <c r="J290">
        <v>0</v>
      </c>
      <c r="K290" t="s">
        <v>465</v>
      </c>
      <c r="L290">
        <v>0</v>
      </c>
    </row>
    <row r="291" spans="1:12" x14ac:dyDescent="0.25">
      <c r="A291" t="s">
        <v>461</v>
      </c>
      <c r="B291" t="s">
        <v>462</v>
      </c>
      <c r="C291" t="s">
        <v>463</v>
      </c>
      <c r="D291">
        <v>35</v>
      </c>
      <c r="E291" t="s">
        <v>464</v>
      </c>
      <c r="F291" t="s">
        <v>87</v>
      </c>
      <c r="G291" t="s">
        <v>468</v>
      </c>
      <c r="H291" t="s">
        <v>208</v>
      </c>
      <c r="I291" t="s">
        <v>209</v>
      </c>
      <c r="J291">
        <v>0</v>
      </c>
      <c r="K291" t="s">
        <v>465</v>
      </c>
      <c r="L291">
        <v>0</v>
      </c>
    </row>
    <row r="292" spans="1:12" x14ac:dyDescent="0.25">
      <c r="A292" t="s">
        <v>461</v>
      </c>
      <c r="B292" t="s">
        <v>462</v>
      </c>
      <c r="C292" t="s">
        <v>463</v>
      </c>
      <c r="D292">
        <v>35</v>
      </c>
      <c r="E292" t="s">
        <v>464</v>
      </c>
      <c r="F292" t="s">
        <v>87</v>
      </c>
      <c r="G292" t="s">
        <v>468</v>
      </c>
      <c r="H292" t="s">
        <v>210</v>
      </c>
      <c r="I292" t="s">
        <v>211</v>
      </c>
      <c r="J292">
        <v>0</v>
      </c>
      <c r="K292" t="s">
        <v>465</v>
      </c>
      <c r="L292">
        <v>0</v>
      </c>
    </row>
    <row r="293" spans="1:12" x14ac:dyDescent="0.25">
      <c r="A293" t="s">
        <v>461</v>
      </c>
      <c r="B293" t="s">
        <v>462</v>
      </c>
      <c r="C293" t="s">
        <v>463</v>
      </c>
      <c r="D293">
        <v>35</v>
      </c>
      <c r="E293" t="s">
        <v>464</v>
      </c>
      <c r="F293" t="s">
        <v>87</v>
      </c>
      <c r="G293" t="s">
        <v>468</v>
      </c>
      <c r="H293" t="s">
        <v>212</v>
      </c>
      <c r="I293" t="s">
        <v>213</v>
      </c>
      <c r="J293">
        <v>0</v>
      </c>
      <c r="K293" t="s">
        <v>465</v>
      </c>
      <c r="L293">
        <v>0</v>
      </c>
    </row>
    <row r="294" spans="1:12" x14ac:dyDescent="0.25">
      <c r="A294" t="s">
        <v>461</v>
      </c>
      <c r="B294" t="s">
        <v>462</v>
      </c>
      <c r="C294" t="s">
        <v>463</v>
      </c>
      <c r="D294">
        <v>35</v>
      </c>
      <c r="E294" t="s">
        <v>464</v>
      </c>
      <c r="F294" t="s">
        <v>87</v>
      </c>
      <c r="G294" t="s">
        <v>468</v>
      </c>
      <c r="H294" t="s">
        <v>214</v>
      </c>
      <c r="I294" t="s">
        <v>215</v>
      </c>
      <c r="J294">
        <v>0</v>
      </c>
      <c r="K294" t="s">
        <v>465</v>
      </c>
      <c r="L294">
        <v>0</v>
      </c>
    </row>
    <row r="295" spans="1:12" x14ac:dyDescent="0.25">
      <c r="A295" t="s">
        <v>461</v>
      </c>
      <c r="B295" t="s">
        <v>462</v>
      </c>
      <c r="C295" t="s">
        <v>463</v>
      </c>
      <c r="D295">
        <v>35</v>
      </c>
      <c r="E295" t="s">
        <v>464</v>
      </c>
      <c r="F295" t="s">
        <v>87</v>
      </c>
      <c r="G295" t="s">
        <v>468</v>
      </c>
      <c r="H295" t="s">
        <v>216</v>
      </c>
      <c r="I295" t="s">
        <v>217</v>
      </c>
      <c r="J295">
        <v>0</v>
      </c>
      <c r="K295" t="s">
        <v>465</v>
      </c>
      <c r="L295">
        <v>0</v>
      </c>
    </row>
    <row r="296" spans="1:12" x14ac:dyDescent="0.25">
      <c r="A296" t="s">
        <v>461</v>
      </c>
      <c r="B296" t="s">
        <v>462</v>
      </c>
      <c r="C296" t="s">
        <v>463</v>
      </c>
      <c r="D296">
        <v>35</v>
      </c>
      <c r="E296" t="s">
        <v>464</v>
      </c>
      <c r="F296" t="s">
        <v>87</v>
      </c>
      <c r="G296" t="s">
        <v>468</v>
      </c>
      <c r="H296" t="s">
        <v>218</v>
      </c>
      <c r="I296" t="s">
        <v>219</v>
      </c>
      <c r="J296">
        <v>0</v>
      </c>
      <c r="K296" t="s">
        <v>465</v>
      </c>
      <c r="L296">
        <v>0</v>
      </c>
    </row>
    <row r="297" spans="1:12" x14ac:dyDescent="0.25">
      <c r="A297" t="s">
        <v>461</v>
      </c>
      <c r="B297" t="s">
        <v>462</v>
      </c>
      <c r="C297" t="s">
        <v>463</v>
      </c>
      <c r="D297">
        <v>35</v>
      </c>
      <c r="E297" t="s">
        <v>464</v>
      </c>
      <c r="F297" t="s">
        <v>87</v>
      </c>
      <c r="G297" t="s">
        <v>468</v>
      </c>
      <c r="H297" t="s">
        <v>220</v>
      </c>
      <c r="I297" t="s">
        <v>221</v>
      </c>
      <c r="J297">
        <v>0</v>
      </c>
      <c r="K297" t="s">
        <v>465</v>
      </c>
      <c r="L297">
        <v>0</v>
      </c>
    </row>
    <row r="298" spans="1:12" x14ac:dyDescent="0.25">
      <c r="A298" t="s">
        <v>461</v>
      </c>
      <c r="B298" t="s">
        <v>462</v>
      </c>
      <c r="C298" t="s">
        <v>463</v>
      </c>
      <c r="D298">
        <v>35</v>
      </c>
      <c r="E298" t="s">
        <v>464</v>
      </c>
      <c r="F298" t="s">
        <v>87</v>
      </c>
      <c r="G298" t="s">
        <v>468</v>
      </c>
      <c r="H298" t="s">
        <v>222</v>
      </c>
      <c r="I298" t="s">
        <v>223</v>
      </c>
      <c r="J298">
        <v>0</v>
      </c>
      <c r="K298" t="s">
        <v>465</v>
      </c>
      <c r="L298">
        <v>0</v>
      </c>
    </row>
    <row r="299" spans="1:12" x14ac:dyDescent="0.25">
      <c r="A299" t="s">
        <v>461</v>
      </c>
      <c r="B299" t="s">
        <v>462</v>
      </c>
      <c r="C299" t="s">
        <v>463</v>
      </c>
      <c r="D299">
        <v>35</v>
      </c>
      <c r="E299" t="s">
        <v>464</v>
      </c>
      <c r="F299" t="s">
        <v>87</v>
      </c>
      <c r="G299" t="s">
        <v>468</v>
      </c>
      <c r="H299" t="s">
        <v>224</v>
      </c>
      <c r="I299" t="s">
        <v>225</v>
      </c>
      <c r="J299">
        <v>0</v>
      </c>
      <c r="K299" t="s">
        <v>465</v>
      </c>
      <c r="L299">
        <v>0</v>
      </c>
    </row>
    <row r="300" spans="1:12" x14ac:dyDescent="0.25">
      <c r="A300" t="s">
        <v>461</v>
      </c>
      <c r="B300" t="s">
        <v>462</v>
      </c>
      <c r="C300" t="s">
        <v>463</v>
      </c>
      <c r="D300">
        <v>35</v>
      </c>
      <c r="E300" t="s">
        <v>464</v>
      </c>
      <c r="F300" t="s">
        <v>87</v>
      </c>
      <c r="G300" t="s">
        <v>468</v>
      </c>
      <c r="H300" t="s">
        <v>226</v>
      </c>
      <c r="I300" t="s">
        <v>227</v>
      </c>
      <c r="J300">
        <v>0</v>
      </c>
      <c r="K300" t="s">
        <v>465</v>
      </c>
      <c r="L300">
        <v>0</v>
      </c>
    </row>
    <row r="301" spans="1:12" x14ac:dyDescent="0.25">
      <c r="A301" t="s">
        <v>461</v>
      </c>
      <c r="B301" t="s">
        <v>462</v>
      </c>
      <c r="C301" t="s">
        <v>463</v>
      </c>
      <c r="D301">
        <v>35</v>
      </c>
      <c r="E301" t="s">
        <v>464</v>
      </c>
      <c r="F301" t="s">
        <v>87</v>
      </c>
      <c r="G301" t="s">
        <v>468</v>
      </c>
      <c r="H301" t="s">
        <v>228</v>
      </c>
      <c r="I301" t="s">
        <v>229</v>
      </c>
      <c r="J301">
        <v>0</v>
      </c>
      <c r="K301" t="s">
        <v>465</v>
      </c>
      <c r="L301">
        <v>0</v>
      </c>
    </row>
    <row r="302" spans="1:12" x14ac:dyDescent="0.25">
      <c r="A302" t="s">
        <v>461</v>
      </c>
      <c r="B302" t="s">
        <v>462</v>
      </c>
      <c r="C302" t="s">
        <v>463</v>
      </c>
      <c r="D302">
        <v>35</v>
      </c>
      <c r="E302" t="s">
        <v>464</v>
      </c>
      <c r="F302" t="s">
        <v>87</v>
      </c>
      <c r="G302" t="s">
        <v>468</v>
      </c>
      <c r="H302" t="s">
        <v>230</v>
      </c>
      <c r="I302" t="s">
        <v>231</v>
      </c>
      <c r="J302">
        <v>0</v>
      </c>
      <c r="K302" t="s">
        <v>465</v>
      </c>
      <c r="L302">
        <v>0</v>
      </c>
    </row>
    <row r="303" spans="1:12" x14ac:dyDescent="0.25">
      <c r="A303" t="s">
        <v>461</v>
      </c>
      <c r="B303" t="s">
        <v>462</v>
      </c>
      <c r="C303" t="s">
        <v>463</v>
      </c>
      <c r="D303">
        <v>35</v>
      </c>
      <c r="E303" t="s">
        <v>464</v>
      </c>
      <c r="F303" t="s">
        <v>87</v>
      </c>
      <c r="G303" t="s">
        <v>468</v>
      </c>
      <c r="H303" t="s">
        <v>232</v>
      </c>
      <c r="I303" t="s">
        <v>233</v>
      </c>
      <c r="J303">
        <v>0</v>
      </c>
      <c r="K303" t="s">
        <v>465</v>
      </c>
      <c r="L303">
        <v>0</v>
      </c>
    </row>
    <row r="304" spans="1:12" x14ac:dyDescent="0.25">
      <c r="A304" t="s">
        <v>461</v>
      </c>
      <c r="B304" t="s">
        <v>462</v>
      </c>
      <c r="C304" t="s">
        <v>463</v>
      </c>
      <c r="D304">
        <v>35</v>
      </c>
      <c r="E304" t="s">
        <v>464</v>
      </c>
      <c r="F304" t="s">
        <v>87</v>
      </c>
      <c r="G304" t="s">
        <v>468</v>
      </c>
      <c r="H304" t="s">
        <v>234</v>
      </c>
      <c r="I304" t="s">
        <v>235</v>
      </c>
      <c r="J304">
        <v>0</v>
      </c>
      <c r="K304" t="s">
        <v>465</v>
      </c>
      <c r="L304">
        <v>0</v>
      </c>
    </row>
    <row r="305" spans="1:12" x14ac:dyDescent="0.25">
      <c r="A305" t="s">
        <v>461</v>
      </c>
      <c r="B305" t="s">
        <v>462</v>
      </c>
      <c r="C305" t="s">
        <v>463</v>
      </c>
      <c r="D305">
        <v>35</v>
      </c>
      <c r="E305" t="s">
        <v>464</v>
      </c>
      <c r="F305" t="s">
        <v>87</v>
      </c>
      <c r="G305" t="s">
        <v>468</v>
      </c>
      <c r="H305" t="s">
        <v>236</v>
      </c>
      <c r="I305" t="s">
        <v>237</v>
      </c>
      <c r="J305">
        <v>0</v>
      </c>
      <c r="K305" t="s">
        <v>465</v>
      </c>
      <c r="L305">
        <v>0</v>
      </c>
    </row>
    <row r="306" spans="1:12" x14ac:dyDescent="0.25">
      <c r="A306" t="s">
        <v>461</v>
      </c>
      <c r="B306" t="s">
        <v>462</v>
      </c>
      <c r="C306" t="s">
        <v>463</v>
      </c>
      <c r="D306">
        <v>35</v>
      </c>
      <c r="E306" t="s">
        <v>464</v>
      </c>
      <c r="F306" t="s">
        <v>87</v>
      </c>
      <c r="G306" t="s">
        <v>468</v>
      </c>
      <c r="H306" t="s">
        <v>130</v>
      </c>
      <c r="I306" t="s">
        <v>131</v>
      </c>
      <c r="J306">
        <v>0</v>
      </c>
      <c r="K306" t="s">
        <v>465</v>
      </c>
      <c r="L306">
        <v>0</v>
      </c>
    </row>
    <row r="307" spans="1:12" x14ac:dyDescent="0.25">
      <c r="A307" t="s">
        <v>461</v>
      </c>
      <c r="B307" t="s">
        <v>462</v>
      </c>
      <c r="C307" t="s">
        <v>463</v>
      </c>
      <c r="D307">
        <v>35</v>
      </c>
      <c r="E307" t="s">
        <v>464</v>
      </c>
      <c r="F307" t="s">
        <v>87</v>
      </c>
      <c r="G307" t="s">
        <v>468</v>
      </c>
      <c r="H307" t="s">
        <v>132</v>
      </c>
      <c r="I307" t="s">
        <v>133</v>
      </c>
      <c r="J307">
        <v>0</v>
      </c>
      <c r="K307" t="s">
        <v>465</v>
      </c>
      <c r="L307">
        <v>0</v>
      </c>
    </row>
    <row r="308" spans="1:12" x14ac:dyDescent="0.25">
      <c r="A308" t="s">
        <v>461</v>
      </c>
      <c r="B308" t="s">
        <v>462</v>
      </c>
      <c r="C308" t="s">
        <v>463</v>
      </c>
      <c r="D308">
        <v>35</v>
      </c>
      <c r="E308" t="s">
        <v>464</v>
      </c>
      <c r="F308" t="s">
        <v>87</v>
      </c>
      <c r="G308" t="s">
        <v>468</v>
      </c>
      <c r="H308" t="s">
        <v>134</v>
      </c>
      <c r="I308" t="s">
        <v>135</v>
      </c>
      <c r="J308">
        <v>0</v>
      </c>
      <c r="K308" t="s">
        <v>465</v>
      </c>
      <c r="L308">
        <v>0</v>
      </c>
    </row>
    <row r="309" spans="1:12" x14ac:dyDescent="0.25">
      <c r="A309" t="s">
        <v>461</v>
      </c>
      <c r="B309" t="s">
        <v>462</v>
      </c>
      <c r="C309" t="s">
        <v>463</v>
      </c>
      <c r="D309">
        <v>35</v>
      </c>
      <c r="E309" t="s">
        <v>464</v>
      </c>
      <c r="F309" t="s">
        <v>87</v>
      </c>
      <c r="G309" t="s">
        <v>468</v>
      </c>
      <c r="H309" t="s">
        <v>136</v>
      </c>
      <c r="I309" t="s">
        <v>137</v>
      </c>
      <c r="J309">
        <v>0</v>
      </c>
      <c r="K309" t="s">
        <v>465</v>
      </c>
      <c r="L309">
        <v>0</v>
      </c>
    </row>
    <row r="310" spans="1:12" x14ac:dyDescent="0.25">
      <c r="A310" t="s">
        <v>461</v>
      </c>
      <c r="B310" t="s">
        <v>462</v>
      </c>
      <c r="C310" t="s">
        <v>463</v>
      </c>
      <c r="D310">
        <v>35</v>
      </c>
      <c r="E310" t="s">
        <v>464</v>
      </c>
      <c r="F310" t="s">
        <v>87</v>
      </c>
      <c r="G310" t="s">
        <v>468</v>
      </c>
      <c r="H310" t="s">
        <v>138</v>
      </c>
      <c r="I310" t="s">
        <v>139</v>
      </c>
      <c r="J310">
        <v>0</v>
      </c>
      <c r="K310" t="s">
        <v>465</v>
      </c>
      <c r="L310">
        <v>0</v>
      </c>
    </row>
    <row r="311" spans="1:12" x14ac:dyDescent="0.25">
      <c r="A311" t="s">
        <v>461</v>
      </c>
      <c r="B311" t="s">
        <v>462</v>
      </c>
      <c r="C311" t="s">
        <v>463</v>
      </c>
      <c r="D311">
        <v>35</v>
      </c>
      <c r="E311" t="s">
        <v>464</v>
      </c>
      <c r="F311" t="s">
        <v>87</v>
      </c>
      <c r="G311" t="s">
        <v>468</v>
      </c>
      <c r="H311" t="s">
        <v>140</v>
      </c>
      <c r="I311" t="s">
        <v>141</v>
      </c>
      <c r="J311">
        <v>0</v>
      </c>
      <c r="K311" t="s">
        <v>465</v>
      </c>
      <c r="L311">
        <v>0</v>
      </c>
    </row>
    <row r="312" spans="1:12" x14ac:dyDescent="0.25">
      <c r="A312" t="s">
        <v>461</v>
      </c>
      <c r="B312" t="s">
        <v>462</v>
      </c>
      <c r="C312" t="s">
        <v>463</v>
      </c>
      <c r="D312">
        <v>35</v>
      </c>
      <c r="E312" t="s">
        <v>464</v>
      </c>
      <c r="F312" t="s">
        <v>87</v>
      </c>
      <c r="G312" t="s">
        <v>468</v>
      </c>
      <c r="H312" t="s">
        <v>142</v>
      </c>
      <c r="I312" t="s">
        <v>143</v>
      </c>
      <c r="J312">
        <v>0</v>
      </c>
      <c r="K312" t="s">
        <v>465</v>
      </c>
      <c r="L312">
        <v>0</v>
      </c>
    </row>
    <row r="313" spans="1:12" x14ac:dyDescent="0.25">
      <c r="A313" t="s">
        <v>461</v>
      </c>
      <c r="B313" t="s">
        <v>462</v>
      </c>
      <c r="C313" t="s">
        <v>463</v>
      </c>
      <c r="D313">
        <v>35</v>
      </c>
      <c r="E313" t="s">
        <v>464</v>
      </c>
      <c r="F313" t="s">
        <v>87</v>
      </c>
      <c r="G313" t="s">
        <v>468</v>
      </c>
      <c r="H313" t="s">
        <v>144</v>
      </c>
      <c r="I313" t="s">
        <v>145</v>
      </c>
      <c r="J313">
        <v>0</v>
      </c>
      <c r="K313" t="s">
        <v>465</v>
      </c>
      <c r="L313">
        <v>0</v>
      </c>
    </row>
    <row r="314" spans="1:12" x14ac:dyDescent="0.25">
      <c r="A314" t="s">
        <v>461</v>
      </c>
      <c r="B314" t="s">
        <v>462</v>
      </c>
      <c r="C314" t="s">
        <v>463</v>
      </c>
      <c r="D314">
        <v>35</v>
      </c>
      <c r="E314" t="s">
        <v>464</v>
      </c>
      <c r="F314" t="s">
        <v>87</v>
      </c>
      <c r="G314" t="s">
        <v>468</v>
      </c>
      <c r="H314" t="s">
        <v>146</v>
      </c>
      <c r="I314" t="s">
        <v>147</v>
      </c>
      <c r="J314">
        <v>0</v>
      </c>
      <c r="K314" t="s">
        <v>465</v>
      </c>
      <c r="L314">
        <v>0</v>
      </c>
    </row>
    <row r="315" spans="1:12" x14ac:dyDescent="0.25">
      <c r="A315" t="s">
        <v>461</v>
      </c>
      <c r="B315" t="s">
        <v>462</v>
      </c>
      <c r="C315" t="s">
        <v>463</v>
      </c>
      <c r="D315">
        <v>35</v>
      </c>
      <c r="E315" t="s">
        <v>464</v>
      </c>
      <c r="F315" t="s">
        <v>87</v>
      </c>
      <c r="G315" t="s">
        <v>468</v>
      </c>
      <c r="H315" t="s">
        <v>148</v>
      </c>
      <c r="I315" t="s">
        <v>149</v>
      </c>
      <c r="J315">
        <v>0</v>
      </c>
      <c r="K315" t="s">
        <v>465</v>
      </c>
      <c r="L315">
        <v>0</v>
      </c>
    </row>
    <row r="316" spans="1:12" x14ac:dyDescent="0.25">
      <c r="A316" t="s">
        <v>461</v>
      </c>
      <c r="B316" t="s">
        <v>462</v>
      </c>
      <c r="C316" t="s">
        <v>463</v>
      </c>
      <c r="D316">
        <v>35</v>
      </c>
      <c r="E316" t="s">
        <v>464</v>
      </c>
      <c r="F316" t="s">
        <v>87</v>
      </c>
      <c r="G316" t="s">
        <v>468</v>
      </c>
      <c r="H316" t="s">
        <v>150</v>
      </c>
      <c r="I316" t="s">
        <v>151</v>
      </c>
      <c r="J316">
        <v>0</v>
      </c>
      <c r="K316" t="s">
        <v>465</v>
      </c>
      <c r="L316">
        <v>0</v>
      </c>
    </row>
    <row r="317" spans="1:12" x14ac:dyDescent="0.25">
      <c r="A317" t="s">
        <v>461</v>
      </c>
      <c r="B317" t="s">
        <v>462</v>
      </c>
      <c r="C317" t="s">
        <v>463</v>
      </c>
      <c r="D317">
        <v>35</v>
      </c>
      <c r="E317" t="s">
        <v>464</v>
      </c>
      <c r="F317" t="s">
        <v>87</v>
      </c>
      <c r="G317" t="s">
        <v>468</v>
      </c>
      <c r="H317" t="s">
        <v>152</v>
      </c>
      <c r="I317" t="s">
        <v>153</v>
      </c>
      <c r="J317">
        <v>0</v>
      </c>
      <c r="K317" t="s">
        <v>465</v>
      </c>
      <c r="L317">
        <v>0</v>
      </c>
    </row>
    <row r="318" spans="1:12" x14ac:dyDescent="0.25">
      <c r="A318" t="s">
        <v>461</v>
      </c>
      <c r="B318" t="s">
        <v>462</v>
      </c>
      <c r="C318" t="s">
        <v>463</v>
      </c>
      <c r="D318">
        <v>35</v>
      </c>
      <c r="E318" t="s">
        <v>464</v>
      </c>
      <c r="F318" t="s">
        <v>87</v>
      </c>
      <c r="G318" t="s">
        <v>468</v>
      </c>
      <c r="H318" t="s">
        <v>154</v>
      </c>
      <c r="I318" t="s">
        <v>155</v>
      </c>
      <c r="J318">
        <v>0</v>
      </c>
      <c r="K318" t="s">
        <v>465</v>
      </c>
      <c r="L318">
        <v>0</v>
      </c>
    </row>
    <row r="319" spans="1:12" x14ac:dyDescent="0.25">
      <c r="A319" t="s">
        <v>461</v>
      </c>
      <c r="B319" t="s">
        <v>462</v>
      </c>
      <c r="C319" t="s">
        <v>463</v>
      </c>
      <c r="D319">
        <v>35</v>
      </c>
      <c r="E319" t="s">
        <v>464</v>
      </c>
      <c r="F319" t="s">
        <v>87</v>
      </c>
      <c r="G319" t="s">
        <v>468</v>
      </c>
      <c r="H319" t="s">
        <v>156</v>
      </c>
      <c r="I319" t="s">
        <v>157</v>
      </c>
      <c r="J319">
        <v>0</v>
      </c>
      <c r="K319" t="s">
        <v>465</v>
      </c>
      <c r="L319">
        <v>0</v>
      </c>
    </row>
    <row r="320" spans="1:12" x14ac:dyDescent="0.25">
      <c r="A320" t="s">
        <v>461</v>
      </c>
      <c r="B320" t="s">
        <v>462</v>
      </c>
      <c r="C320" t="s">
        <v>463</v>
      </c>
      <c r="D320">
        <v>35</v>
      </c>
      <c r="E320" t="s">
        <v>464</v>
      </c>
      <c r="F320" t="s">
        <v>87</v>
      </c>
      <c r="G320" t="s">
        <v>468</v>
      </c>
      <c r="H320" t="s">
        <v>158</v>
      </c>
      <c r="I320" t="s">
        <v>159</v>
      </c>
      <c r="J320">
        <v>0</v>
      </c>
      <c r="K320" t="s">
        <v>465</v>
      </c>
      <c r="L320">
        <v>0</v>
      </c>
    </row>
    <row r="321" spans="1:12" x14ac:dyDescent="0.25">
      <c r="A321" t="s">
        <v>461</v>
      </c>
      <c r="B321" t="s">
        <v>462</v>
      </c>
      <c r="C321" t="s">
        <v>463</v>
      </c>
      <c r="D321">
        <v>35</v>
      </c>
      <c r="E321" t="s">
        <v>464</v>
      </c>
      <c r="F321" t="s">
        <v>87</v>
      </c>
      <c r="G321" t="s">
        <v>468</v>
      </c>
      <c r="H321" t="s">
        <v>160</v>
      </c>
      <c r="I321" t="s">
        <v>161</v>
      </c>
      <c r="J321">
        <v>0</v>
      </c>
      <c r="K321" t="s">
        <v>465</v>
      </c>
      <c r="L321">
        <v>0</v>
      </c>
    </row>
    <row r="322" spans="1:12" x14ac:dyDescent="0.25">
      <c r="A322" t="s">
        <v>461</v>
      </c>
      <c r="B322" t="s">
        <v>462</v>
      </c>
      <c r="C322" t="s">
        <v>463</v>
      </c>
      <c r="D322">
        <v>35</v>
      </c>
      <c r="E322" t="s">
        <v>464</v>
      </c>
      <c r="F322" t="s">
        <v>87</v>
      </c>
      <c r="G322" t="s">
        <v>468</v>
      </c>
      <c r="H322" t="s">
        <v>162</v>
      </c>
      <c r="I322" t="s">
        <v>163</v>
      </c>
      <c r="J322">
        <v>0</v>
      </c>
      <c r="K322" t="s">
        <v>465</v>
      </c>
      <c r="L322">
        <v>0</v>
      </c>
    </row>
    <row r="323" spans="1:12" x14ac:dyDescent="0.25">
      <c r="A323" t="s">
        <v>461</v>
      </c>
      <c r="B323" t="s">
        <v>462</v>
      </c>
      <c r="C323" t="s">
        <v>463</v>
      </c>
      <c r="D323">
        <v>35</v>
      </c>
      <c r="E323" t="s">
        <v>464</v>
      </c>
      <c r="F323" t="s">
        <v>87</v>
      </c>
      <c r="G323" t="s">
        <v>468</v>
      </c>
      <c r="H323" t="s">
        <v>164</v>
      </c>
      <c r="I323" t="s">
        <v>165</v>
      </c>
      <c r="J323">
        <v>0</v>
      </c>
      <c r="K323" t="s">
        <v>465</v>
      </c>
      <c r="L323">
        <v>0</v>
      </c>
    </row>
    <row r="324" spans="1:12" x14ac:dyDescent="0.25">
      <c r="A324" t="s">
        <v>461</v>
      </c>
      <c r="B324" t="s">
        <v>462</v>
      </c>
      <c r="C324" t="s">
        <v>463</v>
      </c>
      <c r="D324">
        <v>35</v>
      </c>
      <c r="E324" t="s">
        <v>464</v>
      </c>
      <c r="F324" t="s">
        <v>87</v>
      </c>
      <c r="G324" t="s">
        <v>468</v>
      </c>
      <c r="H324" t="s">
        <v>166</v>
      </c>
      <c r="I324" t="s">
        <v>167</v>
      </c>
      <c r="J324">
        <v>0</v>
      </c>
      <c r="K324" t="s">
        <v>465</v>
      </c>
      <c r="L324">
        <v>0</v>
      </c>
    </row>
    <row r="325" spans="1:12" x14ac:dyDescent="0.25">
      <c r="A325" t="s">
        <v>461</v>
      </c>
      <c r="B325" t="s">
        <v>462</v>
      </c>
      <c r="C325" t="s">
        <v>463</v>
      </c>
      <c r="D325">
        <v>35</v>
      </c>
      <c r="E325" t="s">
        <v>464</v>
      </c>
      <c r="F325" t="s">
        <v>87</v>
      </c>
      <c r="G325" t="s">
        <v>468</v>
      </c>
      <c r="H325" t="s">
        <v>168</v>
      </c>
      <c r="I325" t="s">
        <v>169</v>
      </c>
      <c r="J325">
        <v>0</v>
      </c>
      <c r="K325" t="s">
        <v>465</v>
      </c>
      <c r="L325">
        <v>0</v>
      </c>
    </row>
    <row r="326" spans="1:12" x14ac:dyDescent="0.25">
      <c r="A326" t="s">
        <v>461</v>
      </c>
      <c r="B326" t="s">
        <v>462</v>
      </c>
      <c r="C326" t="s">
        <v>463</v>
      </c>
      <c r="D326">
        <v>35</v>
      </c>
      <c r="E326" t="s">
        <v>464</v>
      </c>
      <c r="F326" t="s">
        <v>87</v>
      </c>
      <c r="G326" t="s">
        <v>468</v>
      </c>
      <c r="H326" t="s">
        <v>170</v>
      </c>
      <c r="I326" t="s">
        <v>171</v>
      </c>
      <c r="J326">
        <v>0</v>
      </c>
      <c r="K326" t="s">
        <v>465</v>
      </c>
      <c r="L326">
        <v>0</v>
      </c>
    </row>
    <row r="327" spans="1:12" x14ac:dyDescent="0.25">
      <c r="A327" t="s">
        <v>461</v>
      </c>
      <c r="B327" t="s">
        <v>462</v>
      </c>
      <c r="C327" t="s">
        <v>463</v>
      </c>
      <c r="D327">
        <v>35</v>
      </c>
      <c r="E327" t="s">
        <v>464</v>
      </c>
      <c r="F327" t="s">
        <v>87</v>
      </c>
      <c r="G327" t="s">
        <v>468</v>
      </c>
      <c r="H327" t="s">
        <v>172</v>
      </c>
      <c r="I327" t="s">
        <v>173</v>
      </c>
      <c r="J327">
        <v>0</v>
      </c>
      <c r="K327" t="s">
        <v>465</v>
      </c>
      <c r="L327">
        <v>0</v>
      </c>
    </row>
    <row r="328" spans="1:12" x14ac:dyDescent="0.25">
      <c r="A328" t="s">
        <v>461</v>
      </c>
      <c r="B328" t="s">
        <v>462</v>
      </c>
      <c r="C328" t="s">
        <v>463</v>
      </c>
      <c r="D328">
        <v>35</v>
      </c>
      <c r="E328" t="s">
        <v>464</v>
      </c>
      <c r="F328" t="s">
        <v>87</v>
      </c>
      <c r="G328" t="s">
        <v>468</v>
      </c>
      <c r="H328" t="s">
        <v>174</v>
      </c>
      <c r="I328" t="s">
        <v>175</v>
      </c>
      <c r="J328">
        <v>0</v>
      </c>
      <c r="K328" t="s">
        <v>465</v>
      </c>
      <c r="L328">
        <v>0</v>
      </c>
    </row>
    <row r="329" spans="1:12" x14ac:dyDescent="0.25">
      <c r="A329" t="s">
        <v>461</v>
      </c>
      <c r="B329" t="s">
        <v>462</v>
      </c>
      <c r="C329" t="s">
        <v>463</v>
      </c>
      <c r="D329">
        <v>35</v>
      </c>
      <c r="E329" t="s">
        <v>464</v>
      </c>
      <c r="F329" t="s">
        <v>87</v>
      </c>
      <c r="G329" t="s">
        <v>468</v>
      </c>
      <c r="H329" t="s">
        <v>176</v>
      </c>
      <c r="I329" t="s">
        <v>177</v>
      </c>
      <c r="J329">
        <v>0</v>
      </c>
      <c r="K329" t="s">
        <v>465</v>
      </c>
      <c r="L329">
        <v>0</v>
      </c>
    </row>
    <row r="330" spans="1:12" x14ac:dyDescent="0.25">
      <c r="A330" t="s">
        <v>461</v>
      </c>
      <c r="B330" t="s">
        <v>462</v>
      </c>
      <c r="C330" t="s">
        <v>463</v>
      </c>
      <c r="D330">
        <v>35</v>
      </c>
      <c r="E330" t="s">
        <v>464</v>
      </c>
      <c r="F330" t="s">
        <v>87</v>
      </c>
      <c r="G330" t="s">
        <v>468</v>
      </c>
      <c r="H330" t="s">
        <v>178</v>
      </c>
      <c r="I330" t="s">
        <v>179</v>
      </c>
      <c r="J330">
        <v>0</v>
      </c>
      <c r="K330" t="s">
        <v>465</v>
      </c>
      <c r="L330">
        <v>0</v>
      </c>
    </row>
    <row r="331" spans="1:12" x14ac:dyDescent="0.25">
      <c r="A331" t="s">
        <v>461</v>
      </c>
      <c r="B331" t="s">
        <v>462</v>
      </c>
      <c r="C331" t="s">
        <v>463</v>
      </c>
      <c r="D331">
        <v>35</v>
      </c>
      <c r="E331" t="s">
        <v>464</v>
      </c>
      <c r="F331" t="s">
        <v>87</v>
      </c>
      <c r="G331" t="s">
        <v>468</v>
      </c>
      <c r="H331" t="s">
        <v>180</v>
      </c>
      <c r="I331" t="s">
        <v>181</v>
      </c>
      <c r="J331">
        <v>0</v>
      </c>
      <c r="K331" t="s">
        <v>465</v>
      </c>
      <c r="L331">
        <v>0</v>
      </c>
    </row>
    <row r="332" spans="1:12" x14ac:dyDescent="0.25">
      <c r="A332" t="s">
        <v>461</v>
      </c>
      <c r="B332" t="s">
        <v>462</v>
      </c>
      <c r="C332" t="s">
        <v>463</v>
      </c>
      <c r="D332">
        <v>35</v>
      </c>
      <c r="E332" t="s">
        <v>464</v>
      </c>
      <c r="F332" t="s">
        <v>87</v>
      </c>
      <c r="G332" t="s">
        <v>468</v>
      </c>
      <c r="H332" t="s">
        <v>128</v>
      </c>
      <c r="I332" t="s">
        <v>129</v>
      </c>
      <c r="J332">
        <v>0</v>
      </c>
      <c r="K332" t="s">
        <v>465</v>
      </c>
      <c r="L332">
        <v>0</v>
      </c>
    </row>
    <row r="333" spans="1:12" x14ac:dyDescent="0.25">
      <c r="A333" t="s">
        <v>461</v>
      </c>
      <c r="B333" t="s">
        <v>462</v>
      </c>
      <c r="C333" t="s">
        <v>463</v>
      </c>
      <c r="D333">
        <v>35</v>
      </c>
      <c r="E333" t="s">
        <v>464</v>
      </c>
      <c r="F333" t="s">
        <v>87</v>
      </c>
      <c r="G333" t="s">
        <v>468</v>
      </c>
      <c r="H333" t="s">
        <v>90</v>
      </c>
      <c r="I333" t="s">
        <v>92</v>
      </c>
      <c r="J333">
        <v>0</v>
      </c>
      <c r="K333" t="s">
        <v>465</v>
      </c>
      <c r="L333">
        <v>0</v>
      </c>
    </row>
    <row r="334" spans="1:12" x14ac:dyDescent="0.25">
      <c r="A334" t="s">
        <v>461</v>
      </c>
      <c r="B334" t="s">
        <v>462</v>
      </c>
      <c r="C334" t="s">
        <v>463</v>
      </c>
      <c r="D334">
        <v>35</v>
      </c>
      <c r="E334" t="s">
        <v>464</v>
      </c>
      <c r="F334" t="s">
        <v>87</v>
      </c>
      <c r="G334" t="s">
        <v>468</v>
      </c>
      <c r="H334" t="s">
        <v>94</v>
      </c>
      <c r="I334" t="s">
        <v>95</v>
      </c>
      <c r="J334">
        <v>0</v>
      </c>
      <c r="K334" t="s">
        <v>465</v>
      </c>
      <c r="L334">
        <v>0</v>
      </c>
    </row>
    <row r="335" spans="1:12" x14ac:dyDescent="0.25">
      <c r="A335" t="s">
        <v>461</v>
      </c>
      <c r="B335" t="s">
        <v>462</v>
      </c>
      <c r="C335" t="s">
        <v>463</v>
      </c>
      <c r="D335">
        <v>35</v>
      </c>
      <c r="E335" t="s">
        <v>464</v>
      </c>
      <c r="F335" t="s">
        <v>87</v>
      </c>
      <c r="G335" t="s">
        <v>468</v>
      </c>
      <c r="H335" t="s">
        <v>96</v>
      </c>
      <c r="I335" t="s">
        <v>97</v>
      </c>
      <c r="J335">
        <v>0</v>
      </c>
      <c r="K335" t="s">
        <v>465</v>
      </c>
      <c r="L335">
        <v>0</v>
      </c>
    </row>
    <row r="336" spans="1:12" x14ac:dyDescent="0.25">
      <c r="A336" t="s">
        <v>461</v>
      </c>
      <c r="B336" t="s">
        <v>462</v>
      </c>
      <c r="C336" t="s">
        <v>463</v>
      </c>
      <c r="D336">
        <v>35</v>
      </c>
      <c r="E336" t="s">
        <v>464</v>
      </c>
      <c r="F336" t="s">
        <v>87</v>
      </c>
      <c r="G336" t="s">
        <v>468</v>
      </c>
      <c r="H336" t="s">
        <v>98</v>
      </c>
      <c r="I336" t="s">
        <v>99</v>
      </c>
      <c r="J336">
        <v>0</v>
      </c>
      <c r="K336" t="s">
        <v>465</v>
      </c>
      <c r="L336">
        <v>0</v>
      </c>
    </row>
    <row r="337" spans="1:12" x14ac:dyDescent="0.25">
      <c r="A337" t="s">
        <v>461</v>
      </c>
      <c r="B337" t="s">
        <v>462</v>
      </c>
      <c r="C337" t="s">
        <v>463</v>
      </c>
      <c r="D337">
        <v>35</v>
      </c>
      <c r="E337" t="s">
        <v>464</v>
      </c>
      <c r="F337" t="s">
        <v>87</v>
      </c>
      <c r="G337" t="s">
        <v>468</v>
      </c>
      <c r="H337" t="s">
        <v>100</v>
      </c>
      <c r="I337" t="s">
        <v>101</v>
      </c>
      <c r="J337">
        <v>0</v>
      </c>
      <c r="K337" t="s">
        <v>465</v>
      </c>
      <c r="L337">
        <v>0</v>
      </c>
    </row>
    <row r="338" spans="1:12" x14ac:dyDescent="0.25">
      <c r="A338" t="s">
        <v>461</v>
      </c>
      <c r="B338" t="s">
        <v>462</v>
      </c>
      <c r="C338" t="s">
        <v>463</v>
      </c>
      <c r="D338">
        <v>35</v>
      </c>
      <c r="E338" t="s">
        <v>464</v>
      </c>
      <c r="F338" t="s">
        <v>87</v>
      </c>
      <c r="G338" t="s">
        <v>468</v>
      </c>
      <c r="H338" t="s">
        <v>102</v>
      </c>
      <c r="I338" t="s">
        <v>103</v>
      </c>
      <c r="J338">
        <v>0</v>
      </c>
      <c r="K338" t="s">
        <v>465</v>
      </c>
      <c r="L338">
        <v>0</v>
      </c>
    </row>
    <row r="339" spans="1:12" x14ac:dyDescent="0.25">
      <c r="A339" t="s">
        <v>461</v>
      </c>
      <c r="B339" t="s">
        <v>462</v>
      </c>
      <c r="C339" t="s">
        <v>463</v>
      </c>
      <c r="D339">
        <v>35</v>
      </c>
      <c r="E339" t="s">
        <v>464</v>
      </c>
      <c r="F339" t="s">
        <v>87</v>
      </c>
      <c r="G339" t="s">
        <v>468</v>
      </c>
      <c r="H339" t="s">
        <v>104</v>
      </c>
      <c r="I339" t="s">
        <v>105</v>
      </c>
      <c r="J339">
        <v>0</v>
      </c>
      <c r="K339" t="s">
        <v>465</v>
      </c>
      <c r="L339">
        <v>0</v>
      </c>
    </row>
    <row r="340" spans="1:12" x14ac:dyDescent="0.25">
      <c r="A340" t="s">
        <v>461</v>
      </c>
      <c r="B340" t="s">
        <v>462</v>
      </c>
      <c r="C340" t="s">
        <v>463</v>
      </c>
      <c r="D340">
        <v>35</v>
      </c>
      <c r="E340" t="s">
        <v>464</v>
      </c>
      <c r="F340" t="s">
        <v>87</v>
      </c>
      <c r="G340" t="s">
        <v>468</v>
      </c>
      <c r="H340" t="s">
        <v>106</v>
      </c>
      <c r="I340" t="s">
        <v>107</v>
      </c>
      <c r="J340">
        <v>0</v>
      </c>
      <c r="K340" t="s">
        <v>465</v>
      </c>
      <c r="L340">
        <v>0</v>
      </c>
    </row>
    <row r="341" spans="1:12" x14ac:dyDescent="0.25">
      <c r="A341" t="s">
        <v>461</v>
      </c>
      <c r="B341" t="s">
        <v>462</v>
      </c>
      <c r="C341" t="s">
        <v>463</v>
      </c>
      <c r="D341">
        <v>35</v>
      </c>
      <c r="E341" t="s">
        <v>464</v>
      </c>
      <c r="F341" t="s">
        <v>87</v>
      </c>
      <c r="G341" t="s">
        <v>468</v>
      </c>
      <c r="H341" t="s">
        <v>108</v>
      </c>
      <c r="I341" t="s">
        <v>109</v>
      </c>
      <c r="J341">
        <v>0</v>
      </c>
      <c r="K341" t="s">
        <v>465</v>
      </c>
      <c r="L341">
        <v>0</v>
      </c>
    </row>
    <row r="342" spans="1:12" x14ac:dyDescent="0.25">
      <c r="A342" t="s">
        <v>461</v>
      </c>
      <c r="B342" t="s">
        <v>462</v>
      </c>
      <c r="C342" t="s">
        <v>463</v>
      </c>
      <c r="D342">
        <v>35</v>
      </c>
      <c r="E342" t="s">
        <v>464</v>
      </c>
      <c r="F342" t="s">
        <v>87</v>
      </c>
      <c r="G342" t="s">
        <v>468</v>
      </c>
      <c r="H342" t="s">
        <v>110</v>
      </c>
      <c r="I342" t="s">
        <v>111</v>
      </c>
      <c r="J342">
        <v>0</v>
      </c>
      <c r="K342" t="s">
        <v>465</v>
      </c>
      <c r="L342">
        <v>0</v>
      </c>
    </row>
    <row r="343" spans="1:12" x14ac:dyDescent="0.25">
      <c r="A343" t="s">
        <v>461</v>
      </c>
      <c r="B343" t="s">
        <v>462</v>
      </c>
      <c r="C343" t="s">
        <v>463</v>
      </c>
      <c r="D343">
        <v>35</v>
      </c>
      <c r="E343" t="s">
        <v>464</v>
      </c>
      <c r="F343" t="s">
        <v>87</v>
      </c>
      <c r="G343" t="s">
        <v>468</v>
      </c>
      <c r="H343" t="s">
        <v>112</v>
      </c>
      <c r="I343" t="s">
        <v>113</v>
      </c>
      <c r="J343">
        <v>0</v>
      </c>
      <c r="K343" t="s">
        <v>465</v>
      </c>
      <c r="L343">
        <v>0</v>
      </c>
    </row>
    <row r="344" spans="1:12" x14ac:dyDescent="0.25">
      <c r="A344" t="s">
        <v>461</v>
      </c>
      <c r="B344" t="s">
        <v>462</v>
      </c>
      <c r="C344" t="s">
        <v>463</v>
      </c>
      <c r="D344">
        <v>35</v>
      </c>
      <c r="E344" t="s">
        <v>464</v>
      </c>
      <c r="F344" t="s">
        <v>87</v>
      </c>
      <c r="G344" t="s">
        <v>468</v>
      </c>
      <c r="H344" t="s">
        <v>114</v>
      </c>
      <c r="I344" t="s">
        <v>115</v>
      </c>
      <c r="J344">
        <v>0</v>
      </c>
      <c r="K344" t="s">
        <v>465</v>
      </c>
      <c r="L344">
        <v>0</v>
      </c>
    </row>
    <row r="345" spans="1:12" x14ac:dyDescent="0.25">
      <c r="A345" t="s">
        <v>461</v>
      </c>
      <c r="B345" t="s">
        <v>462</v>
      </c>
      <c r="C345" t="s">
        <v>463</v>
      </c>
      <c r="D345">
        <v>35</v>
      </c>
      <c r="E345" t="s">
        <v>464</v>
      </c>
      <c r="F345" t="s">
        <v>87</v>
      </c>
      <c r="G345" t="s">
        <v>468</v>
      </c>
      <c r="H345" t="s">
        <v>116</v>
      </c>
      <c r="I345" t="s">
        <v>117</v>
      </c>
      <c r="J345">
        <v>0</v>
      </c>
      <c r="K345" t="s">
        <v>465</v>
      </c>
      <c r="L345">
        <v>0</v>
      </c>
    </row>
    <row r="346" spans="1:12" x14ac:dyDescent="0.25">
      <c r="A346" t="s">
        <v>461</v>
      </c>
      <c r="B346" t="s">
        <v>462</v>
      </c>
      <c r="C346" t="s">
        <v>463</v>
      </c>
      <c r="D346">
        <v>35</v>
      </c>
      <c r="E346" t="s">
        <v>464</v>
      </c>
      <c r="F346" t="s">
        <v>87</v>
      </c>
      <c r="G346" t="s">
        <v>468</v>
      </c>
      <c r="H346" t="s">
        <v>118</v>
      </c>
      <c r="I346" t="s">
        <v>119</v>
      </c>
      <c r="J346">
        <v>0</v>
      </c>
      <c r="K346" t="s">
        <v>465</v>
      </c>
      <c r="L346">
        <v>0</v>
      </c>
    </row>
    <row r="347" spans="1:12" x14ac:dyDescent="0.25">
      <c r="A347" t="s">
        <v>461</v>
      </c>
      <c r="B347" t="s">
        <v>462</v>
      </c>
      <c r="C347" t="s">
        <v>463</v>
      </c>
      <c r="D347">
        <v>35</v>
      </c>
      <c r="E347" t="s">
        <v>464</v>
      </c>
      <c r="F347" t="s">
        <v>87</v>
      </c>
      <c r="G347" t="s">
        <v>468</v>
      </c>
      <c r="H347" t="s">
        <v>120</v>
      </c>
      <c r="I347" t="s">
        <v>121</v>
      </c>
      <c r="J347">
        <v>0</v>
      </c>
      <c r="K347" t="s">
        <v>465</v>
      </c>
      <c r="L347">
        <v>0</v>
      </c>
    </row>
    <row r="348" spans="1:12" x14ac:dyDescent="0.25">
      <c r="A348" t="s">
        <v>461</v>
      </c>
      <c r="B348" t="s">
        <v>462</v>
      </c>
      <c r="C348" t="s">
        <v>463</v>
      </c>
      <c r="D348">
        <v>35</v>
      </c>
      <c r="E348" t="s">
        <v>464</v>
      </c>
      <c r="F348" t="s">
        <v>87</v>
      </c>
      <c r="G348" t="s">
        <v>468</v>
      </c>
      <c r="H348" t="s">
        <v>122</v>
      </c>
      <c r="I348" t="s">
        <v>123</v>
      </c>
      <c r="J348">
        <v>0</v>
      </c>
      <c r="K348" t="s">
        <v>465</v>
      </c>
      <c r="L348">
        <v>0</v>
      </c>
    </row>
    <row r="349" spans="1:12" x14ac:dyDescent="0.25">
      <c r="A349" t="s">
        <v>461</v>
      </c>
      <c r="B349" t="s">
        <v>462</v>
      </c>
      <c r="C349" t="s">
        <v>463</v>
      </c>
      <c r="D349">
        <v>35</v>
      </c>
      <c r="E349" t="s">
        <v>464</v>
      </c>
      <c r="F349" t="s">
        <v>87</v>
      </c>
      <c r="G349" t="s">
        <v>468</v>
      </c>
      <c r="H349" t="s">
        <v>124</v>
      </c>
      <c r="I349" t="s">
        <v>125</v>
      </c>
      <c r="J349">
        <v>0</v>
      </c>
      <c r="K349" t="s">
        <v>465</v>
      </c>
      <c r="L349">
        <v>0</v>
      </c>
    </row>
    <row r="350" spans="1:12" x14ac:dyDescent="0.25">
      <c r="A350" t="s">
        <v>461</v>
      </c>
      <c r="B350" t="s">
        <v>462</v>
      </c>
      <c r="C350" t="s">
        <v>463</v>
      </c>
      <c r="D350">
        <v>35</v>
      </c>
      <c r="E350" t="s">
        <v>464</v>
      </c>
      <c r="F350" t="s">
        <v>87</v>
      </c>
      <c r="G350" t="s">
        <v>468</v>
      </c>
      <c r="H350" t="s">
        <v>126</v>
      </c>
      <c r="I350" t="s">
        <v>127</v>
      </c>
      <c r="J350">
        <v>0</v>
      </c>
      <c r="K350" t="s">
        <v>465</v>
      </c>
      <c r="L350">
        <v>0</v>
      </c>
    </row>
    <row r="351" spans="1:12" x14ac:dyDescent="0.25">
      <c r="A351" t="s">
        <v>461</v>
      </c>
      <c r="B351" t="s">
        <v>462</v>
      </c>
      <c r="C351" t="s">
        <v>463</v>
      </c>
      <c r="D351">
        <v>35</v>
      </c>
      <c r="E351" t="s">
        <v>464</v>
      </c>
      <c r="F351" t="s">
        <v>87</v>
      </c>
      <c r="G351" t="s">
        <v>468</v>
      </c>
      <c r="H351" t="s">
        <v>342</v>
      </c>
      <c r="I351" t="s">
        <v>343</v>
      </c>
      <c r="J351">
        <v>0</v>
      </c>
      <c r="K351" t="s">
        <v>465</v>
      </c>
      <c r="L351">
        <v>0</v>
      </c>
    </row>
    <row r="352" spans="1:12" x14ac:dyDescent="0.25">
      <c r="A352" t="s">
        <v>461</v>
      </c>
      <c r="B352" t="s">
        <v>462</v>
      </c>
      <c r="C352" t="s">
        <v>463</v>
      </c>
      <c r="D352">
        <v>35</v>
      </c>
      <c r="E352" t="s">
        <v>464</v>
      </c>
      <c r="F352" t="s">
        <v>87</v>
      </c>
      <c r="G352" t="s">
        <v>468</v>
      </c>
      <c r="H352" t="s">
        <v>344</v>
      </c>
      <c r="I352" t="s">
        <v>345</v>
      </c>
      <c r="J352">
        <v>0</v>
      </c>
      <c r="K352" t="s">
        <v>465</v>
      </c>
      <c r="L352">
        <v>0</v>
      </c>
    </row>
    <row r="353" spans="1:12" x14ac:dyDescent="0.25">
      <c r="A353" t="s">
        <v>461</v>
      </c>
      <c r="B353" t="s">
        <v>462</v>
      </c>
      <c r="C353" t="s">
        <v>463</v>
      </c>
      <c r="D353">
        <v>35</v>
      </c>
      <c r="E353" t="s">
        <v>464</v>
      </c>
      <c r="F353" t="s">
        <v>87</v>
      </c>
      <c r="G353" t="s">
        <v>468</v>
      </c>
      <c r="H353" t="s">
        <v>285</v>
      </c>
      <c r="I353" t="s">
        <v>286</v>
      </c>
      <c r="J353">
        <v>0</v>
      </c>
      <c r="K353" t="s">
        <v>465</v>
      </c>
      <c r="L353">
        <v>0</v>
      </c>
    </row>
    <row r="354" spans="1:12" x14ac:dyDescent="0.25">
      <c r="A354" t="s">
        <v>461</v>
      </c>
      <c r="B354" t="s">
        <v>462</v>
      </c>
      <c r="C354" t="s">
        <v>463</v>
      </c>
      <c r="D354">
        <v>35</v>
      </c>
      <c r="E354" t="s">
        <v>464</v>
      </c>
      <c r="F354" t="s">
        <v>87</v>
      </c>
      <c r="G354" t="s">
        <v>468</v>
      </c>
      <c r="H354" t="s">
        <v>287</v>
      </c>
      <c r="I354" t="s">
        <v>288</v>
      </c>
      <c r="J354">
        <v>0</v>
      </c>
      <c r="K354" t="s">
        <v>465</v>
      </c>
      <c r="L354">
        <v>0</v>
      </c>
    </row>
    <row r="355" spans="1:12" x14ac:dyDescent="0.25">
      <c r="A355" t="s">
        <v>461</v>
      </c>
      <c r="B355" t="s">
        <v>462</v>
      </c>
      <c r="C355" t="s">
        <v>463</v>
      </c>
      <c r="D355">
        <v>35</v>
      </c>
      <c r="E355" t="s">
        <v>464</v>
      </c>
      <c r="F355" t="s">
        <v>87</v>
      </c>
      <c r="G355" t="s">
        <v>468</v>
      </c>
      <c r="H355" t="s">
        <v>289</v>
      </c>
      <c r="I355" t="s">
        <v>290</v>
      </c>
      <c r="J355">
        <v>0</v>
      </c>
      <c r="K355" t="s">
        <v>465</v>
      </c>
      <c r="L355">
        <v>0</v>
      </c>
    </row>
    <row r="356" spans="1:12" x14ac:dyDescent="0.25">
      <c r="A356" t="s">
        <v>461</v>
      </c>
      <c r="B356" t="s">
        <v>462</v>
      </c>
      <c r="C356" t="s">
        <v>463</v>
      </c>
      <c r="D356">
        <v>35</v>
      </c>
      <c r="E356" t="s">
        <v>464</v>
      </c>
      <c r="F356" t="s">
        <v>87</v>
      </c>
      <c r="G356" t="s">
        <v>468</v>
      </c>
      <c r="H356" t="s">
        <v>291</v>
      </c>
      <c r="I356" t="s">
        <v>292</v>
      </c>
      <c r="J356">
        <v>0</v>
      </c>
      <c r="K356" t="s">
        <v>465</v>
      </c>
      <c r="L356">
        <v>0</v>
      </c>
    </row>
    <row r="357" spans="1:12" x14ac:dyDescent="0.25">
      <c r="A357" t="s">
        <v>461</v>
      </c>
      <c r="B357" t="s">
        <v>462</v>
      </c>
      <c r="C357" t="s">
        <v>463</v>
      </c>
      <c r="D357">
        <v>35</v>
      </c>
      <c r="E357" t="s">
        <v>464</v>
      </c>
      <c r="F357" t="s">
        <v>87</v>
      </c>
      <c r="G357" t="s">
        <v>468</v>
      </c>
      <c r="H357" t="s">
        <v>293</v>
      </c>
      <c r="I357" t="s">
        <v>294</v>
      </c>
      <c r="J357">
        <v>0</v>
      </c>
      <c r="K357" t="s">
        <v>465</v>
      </c>
      <c r="L357">
        <v>0</v>
      </c>
    </row>
    <row r="358" spans="1:12" x14ac:dyDescent="0.25">
      <c r="A358" t="s">
        <v>461</v>
      </c>
      <c r="B358" t="s">
        <v>462</v>
      </c>
      <c r="C358" t="s">
        <v>463</v>
      </c>
      <c r="D358">
        <v>35</v>
      </c>
      <c r="E358" t="s">
        <v>464</v>
      </c>
      <c r="F358" t="s">
        <v>87</v>
      </c>
      <c r="G358" t="s">
        <v>468</v>
      </c>
      <c r="H358" t="s">
        <v>295</v>
      </c>
      <c r="I358" t="s">
        <v>296</v>
      </c>
      <c r="J358">
        <v>0</v>
      </c>
      <c r="K358" t="s">
        <v>465</v>
      </c>
      <c r="L358">
        <v>0</v>
      </c>
    </row>
    <row r="359" spans="1:12" x14ac:dyDescent="0.25">
      <c r="A359" t="s">
        <v>461</v>
      </c>
      <c r="B359" t="s">
        <v>462</v>
      </c>
      <c r="C359" t="s">
        <v>463</v>
      </c>
      <c r="D359">
        <v>35</v>
      </c>
      <c r="E359" t="s">
        <v>464</v>
      </c>
      <c r="F359" t="s">
        <v>87</v>
      </c>
      <c r="G359" t="s">
        <v>468</v>
      </c>
      <c r="H359" t="s">
        <v>297</v>
      </c>
      <c r="I359" t="s">
        <v>298</v>
      </c>
      <c r="J359">
        <v>0</v>
      </c>
      <c r="K359" t="s">
        <v>465</v>
      </c>
      <c r="L359">
        <v>0</v>
      </c>
    </row>
    <row r="360" spans="1:12" x14ac:dyDescent="0.25">
      <c r="A360" t="s">
        <v>461</v>
      </c>
      <c r="B360" t="s">
        <v>462</v>
      </c>
      <c r="C360" t="s">
        <v>463</v>
      </c>
      <c r="D360">
        <v>35</v>
      </c>
      <c r="E360" t="s">
        <v>464</v>
      </c>
      <c r="F360" t="s">
        <v>87</v>
      </c>
      <c r="G360" t="s">
        <v>468</v>
      </c>
      <c r="H360" t="s">
        <v>317</v>
      </c>
      <c r="I360" t="s">
        <v>318</v>
      </c>
      <c r="J360">
        <v>0</v>
      </c>
      <c r="K360" t="s">
        <v>465</v>
      </c>
      <c r="L360">
        <v>0</v>
      </c>
    </row>
    <row r="361" spans="1:12" x14ac:dyDescent="0.25">
      <c r="A361" t="s">
        <v>461</v>
      </c>
      <c r="B361" t="s">
        <v>462</v>
      </c>
      <c r="C361" t="s">
        <v>463</v>
      </c>
      <c r="D361">
        <v>35</v>
      </c>
      <c r="E361" t="s">
        <v>464</v>
      </c>
      <c r="F361" t="s">
        <v>87</v>
      </c>
      <c r="G361" t="s">
        <v>468</v>
      </c>
      <c r="H361" t="s">
        <v>269</v>
      </c>
      <c r="I361" t="s">
        <v>270</v>
      </c>
      <c r="J361">
        <v>0</v>
      </c>
      <c r="K361" t="s">
        <v>465</v>
      </c>
      <c r="L361">
        <v>0</v>
      </c>
    </row>
    <row r="362" spans="1:12" x14ac:dyDescent="0.25">
      <c r="A362" t="s">
        <v>461</v>
      </c>
      <c r="B362" t="s">
        <v>462</v>
      </c>
      <c r="C362" t="s">
        <v>463</v>
      </c>
      <c r="D362">
        <v>35</v>
      </c>
      <c r="E362" t="s">
        <v>464</v>
      </c>
      <c r="F362" t="s">
        <v>87</v>
      </c>
      <c r="G362" t="s">
        <v>468</v>
      </c>
      <c r="H362" t="s">
        <v>271</v>
      </c>
      <c r="I362" t="s">
        <v>272</v>
      </c>
      <c r="J362">
        <v>0</v>
      </c>
      <c r="K362" t="s">
        <v>465</v>
      </c>
      <c r="L362">
        <v>0</v>
      </c>
    </row>
    <row r="363" spans="1:12" x14ac:dyDescent="0.25">
      <c r="A363" t="s">
        <v>461</v>
      </c>
      <c r="B363" t="s">
        <v>462</v>
      </c>
      <c r="C363" t="s">
        <v>463</v>
      </c>
      <c r="D363">
        <v>35</v>
      </c>
      <c r="E363" t="s">
        <v>464</v>
      </c>
      <c r="F363" t="s">
        <v>87</v>
      </c>
      <c r="G363" t="s">
        <v>468</v>
      </c>
      <c r="H363" t="s">
        <v>273</v>
      </c>
      <c r="I363" t="s">
        <v>274</v>
      </c>
      <c r="J363">
        <v>0</v>
      </c>
      <c r="K363" t="s">
        <v>465</v>
      </c>
      <c r="L363">
        <v>0</v>
      </c>
    </row>
    <row r="364" spans="1:12" x14ac:dyDescent="0.25">
      <c r="A364" t="s">
        <v>461</v>
      </c>
      <c r="B364" t="s">
        <v>462</v>
      </c>
      <c r="C364" t="s">
        <v>463</v>
      </c>
      <c r="D364">
        <v>35</v>
      </c>
      <c r="E364" t="s">
        <v>464</v>
      </c>
      <c r="F364" t="s">
        <v>87</v>
      </c>
      <c r="G364" t="s">
        <v>468</v>
      </c>
      <c r="H364" t="s">
        <v>275</v>
      </c>
      <c r="I364" t="s">
        <v>276</v>
      </c>
      <c r="J364">
        <v>0</v>
      </c>
      <c r="K364" t="s">
        <v>465</v>
      </c>
      <c r="L364">
        <v>0</v>
      </c>
    </row>
    <row r="365" spans="1:12" x14ac:dyDescent="0.25">
      <c r="A365" t="s">
        <v>461</v>
      </c>
      <c r="B365" t="s">
        <v>462</v>
      </c>
      <c r="C365" t="s">
        <v>463</v>
      </c>
      <c r="D365">
        <v>35</v>
      </c>
      <c r="E365" t="s">
        <v>464</v>
      </c>
      <c r="F365" t="s">
        <v>87</v>
      </c>
      <c r="G365" t="s">
        <v>468</v>
      </c>
      <c r="H365" t="s">
        <v>277</v>
      </c>
      <c r="I365" t="s">
        <v>278</v>
      </c>
      <c r="J365">
        <v>0</v>
      </c>
      <c r="K365" t="s">
        <v>465</v>
      </c>
      <c r="L365">
        <v>0</v>
      </c>
    </row>
    <row r="366" spans="1:12" x14ac:dyDescent="0.25">
      <c r="A366" t="s">
        <v>461</v>
      </c>
      <c r="B366" t="s">
        <v>462</v>
      </c>
      <c r="C366" t="s">
        <v>463</v>
      </c>
      <c r="D366">
        <v>35</v>
      </c>
      <c r="E366" t="s">
        <v>464</v>
      </c>
      <c r="F366" t="s">
        <v>87</v>
      </c>
      <c r="G366" t="s">
        <v>468</v>
      </c>
      <c r="H366" t="s">
        <v>279</v>
      </c>
      <c r="I366" t="s">
        <v>280</v>
      </c>
      <c r="J366">
        <v>0</v>
      </c>
      <c r="K366" t="s">
        <v>465</v>
      </c>
      <c r="L366">
        <v>0</v>
      </c>
    </row>
    <row r="367" spans="1:12" x14ac:dyDescent="0.25">
      <c r="A367" t="s">
        <v>461</v>
      </c>
      <c r="B367" t="s">
        <v>462</v>
      </c>
      <c r="C367" t="s">
        <v>463</v>
      </c>
      <c r="D367">
        <v>35</v>
      </c>
      <c r="E367" t="s">
        <v>464</v>
      </c>
      <c r="F367" t="s">
        <v>87</v>
      </c>
      <c r="G367" t="s">
        <v>468</v>
      </c>
      <c r="H367" t="s">
        <v>281</v>
      </c>
      <c r="I367" t="s">
        <v>282</v>
      </c>
      <c r="J367">
        <v>0</v>
      </c>
      <c r="K367" t="s">
        <v>465</v>
      </c>
      <c r="L367">
        <v>0</v>
      </c>
    </row>
    <row r="368" spans="1:12" x14ac:dyDescent="0.25">
      <c r="A368" t="s">
        <v>461</v>
      </c>
      <c r="B368" t="s">
        <v>462</v>
      </c>
      <c r="C368" t="s">
        <v>463</v>
      </c>
      <c r="D368">
        <v>35</v>
      </c>
      <c r="E368" t="s">
        <v>464</v>
      </c>
      <c r="F368" t="s">
        <v>87</v>
      </c>
      <c r="G368" t="s">
        <v>468</v>
      </c>
      <c r="H368" t="s">
        <v>283</v>
      </c>
      <c r="I368" t="s">
        <v>284</v>
      </c>
      <c r="J368">
        <v>0</v>
      </c>
      <c r="K368" t="s">
        <v>465</v>
      </c>
      <c r="L368">
        <v>0</v>
      </c>
    </row>
    <row r="369" spans="1:12" x14ac:dyDescent="0.25">
      <c r="A369" t="s">
        <v>461</v>
      </c>
      <c r="B369" t="s">
        <v>462</v>
      </c>
      <c r="C369" t="s">
        <v>463</v>
      </c>
      <c r="D369">
        <v>35</v>
      </c>
      <c r="E369" t="s">
        <v>464</v>
      </c>
      <c r="F369" t="s">
        <v>87</v>
      </c>
      <c r="G369" t="s">
        <v>468</v>
      </c>
      <c r="H369" t="s">
        <v>299</v>
      </c>
      <c r="I369" t="s">
        <v>300</v>
      </c>
      <c r="J369">
        <v>0</v>
      </c>
      <c r="K369" t="s">
        <v>465</v>
      </c>
      <c r="L369">
        <v>0</v>
      </c>
    </row>
    <row r="370" spans="1:12" x14ac:dyDescent="0.25">
      <c r="A370" t="s">
        <v>461</v>
      </c>
      <c r="B370" t="s">
        <v>462</v>
      </c>
      <c r="C370" t="s">
        <v>463</v>
      </c>
      <c r="D370">
        <v>35</v>
      </c>
      <c r="E370" t="s">
        <v>464</v>
      </c>
      <c r="F370" t="s">
        <v>87</v>
      </c>
      <c r="G370" t="s">
        <v>468</v>
      </c>
      <c r="H370" t="s">
        <v>301</v>
      </c>
      <c r="I370" t="s">
        <v>302</v>
      </c>
      <c r="J370">
        <v>0</v>
      </c>
      <c r="K370" t="s">
        <v>465</v>
      </c>
      <c r="L370">
        <v>0</v>
      </c>
    </row>
    <row r="371" spans="1:12" x14ac:dyDescent="0.25">
      <c r="A371" t="s">
        <v>461</v>
      </c>
      <c r="B371" t="s">
        <v>462</v>
      </c>
      <c r="C371" t="s">
        <v>463</v>
      </c>
      <c r="D371">
        <v>35</v>
      </c>
      <c r="E371" t="s">
        <v>464</v>
      </c>
      <c r="F371" t="s">
        <v>87</v>
      </c>
      <c r="G371" t="s">
        <v>468</v>
      </c>
      <c r="H371" t="s">
        <v>303</v>
      </c>
      <c r="I371" t="s">
        <v>304</v>
      </c>
      <c r="J371">
        <v>0</v>
      </c>
      <c r="K371" t="s">
        <v>465</v>
      </c>
      <c r="L371">
        <v>0</v>
      </c>
    </row>
    <row r="372" spans="1:12" x14ac:dyDescent="0.25">
      <c r="A372" t="s">
        <v>461</v>
      </c>
      <c r="B372" t="s">
        <v>462</v>
      </c>
      <c r="C372" t="s">
        <v>463</v>
      </c>
      <c r="D372">
        <v>35</v>
      </c>
      <c r="E372" t="s">
        <v>464</v>
      </c>
      <c r="F372" t="s">
        <v>87</v>
      </c>
      <c r="G372" t="s">
        <v>468</v>
      </c>
      <c r="H372" t="s">
        <v>305</v>
      </c>
      <c r="I372" t="s">
        <v>306</v>
      </c>
      <c r="J372">
        <v>0</v>
      </c>
      <c r="K372" t="s">
        <v>465</v>
      </c>
      <c r="L372">
        <v>0</v>
      </c>
    </row>
    <row r="373" spans="1:12" x14ac:dyDescent="0.25">
      <c r="A373" t="s">
        <v>461</v>
      </c>
      <c r="B373" t="s">
        <v>462</v>
      </c>
      <c r="C373" t="s">
        <v>463</v>
      </c>
      <c r="D373">
        <v>35</v>
      </c>
      <c r="E373" t="s">
        <v>464</v>
      </c>
      <c r="F373" t="s">
        <v>87</v>
      </c>
      <c r="G373" t="s">
        <v>468</v>
      </c>
      <c r="H373" t="s">
        <v>307</v>
      </c>
      <c r="I373" t="s">
        <v>308</v>
      </c>
      <c r="J373">
        <v>0</v>
      </c>
      <c r="K373" t="s">
        <v>465</v>
      </c>
      <c r="L373">
        <v>0</v>
      </c>
    </row>
    <row r="374" spans="1:12" x14ac:dyDescent="0.25">
      <c r="A374" t="s">
        <v>461</v>
      </c>
      <c r="B374" t="s">
        <v>462</v>
      </c>
      <c r="C374" t="s">
        <v>463</v>
      </c>
      <c r="D374">
        <v>35</v>
      </c>
      <c r="E374" t="s">
        <v>464</v>
      </c>
      <c r="F374" t="s">
        <v>87</v>
      </c>
      <c r="G374" t="s">
        <v>468</v>
      </c>
      <c r="H374" t="s">
        <v>309</v>
      </c>
      <c r="I374" t="s">
        <v>310</v>
      </c>
      <c r="J374">
        <v>800</v>
      </c>
      <c r="K374" t="s">
        <v>465</v>
      </c>
      <c r="L374">
        <v>0</v>
      </c>
    </row>
    <row r="375" spans="1:12" x14ac:dyDescent="0.25">
      <c r="A375" t="s">
        <v>461</v>
      </c>
      <c r="B375" t="s">
        <v>462</v>
      </c>
      <c r="C375" t="s">
        <v>463</v>
      </c>
      <c r="D375">
        <v>35</v>
      </c>
      <c r="E375" t="s">
        <v>464</v>
      </c>
      <c r="F375" t="s">
        <v>87</v>
      </c>
      <c r="G375" t="s">
        <v>468</v>
      </c>
      <c r="H375" t="s">
        <v>311</v>
      </c>
      <c r="I375" t="s">
        <v>312</v>
      </c>
      <c r="J375">
        <v>0</v>
      </c>
      <c r="K375" t="s">
        <v>465</v>
      </c>
      <c r="L375">
        <v>0</v>
      </c>
    </row>
    <row r="376" spans="1:12" x14ac:dyDescent="0.25">
      <c r="A376" t="s">
        <v>461</v>
      </c>
      <c r="B376" t="s">
        <v>462</v>
      </c>
      <c r="C376" t="s">
        <v>463</v>
      </c>
      <c r="D376">
        <v>35</v>
      </c>
      <c r="E376" t="s">
        <v>464</v>
      </c>
      <c r="F376" t="s">
        <v>87</v>
      </c>
      <c r="G376" t="s">
        <v>468</v>
      </c>
      <c r="H376" t="s">
        <v>313</v>
      </c>
      <c r="I376" t="s">
        <v>314</v>
      </c>
      <c r="J376">
        <v>0</v>
      </c>
      <c r="K376" t="s">
        <v>465</v>
      </c>
      <c r="L376">
        <v>0</v>
      </c>
    </row>
    <row r="377" spans="1:12" x14ac:dyDescent="0.25">
      <c r="A377" t="s">
        <v>461</v>
      </c>
      <c r="B377" t="s">
        <v>462</v>
      </c>
      <c r="C377" t="s">
        <v>463</v>
      </c>
      <c r="D377">
        <v>35</v>
      </c>
      <c r="E377" t="s">
        <v>464</v>
      </c>
      <c r="F377" t="s">
        <v>87</v>
      </c>
      <c r="G377" t="s">
        <v>468</v>
      </c>
      <c r="H377" t="s">
        <v>315</v>
      </c>
      <c r="I377" t="s">
        <v>316</v>
      </c>
      <c r="J377">
        <v>0</v>
      </c>
      <c r="K377" t="s">
        <v>465</v>
      </c>
      <c r="L377">
        <v>0</v>
      </c>
    </row>
    <row r="378" spans="1:12" x14ac:dyDescent="0.25">
      <c r="A378" t="s">
        <v>461</v>
      </c>
      <c r="B378" t="s">
        <v>462</v>
      </c>
      <c r="C378" t="s">
        <v>463</v>
      </c>
      <c r="D378">
        <v>35</v>
      </c>
      <c r="E378" t="s">
        <v>464</v>
      </c>
      <c r="F378" t="s">
        <v>87</v>
      </c>
      <c r="G378" t="s">
        <v>468</v>
      </c>
      <c r="H378" t="s">
        <v>319</v>
      </c>
      <c r="I378" t="s">
        <v>320</v>
      </c>
      <c r="J378">
        <v>0</v>
      </c>
      <c r="K378" t="s">
        <v>465</v>
      </c>
      <c r="L378">
        <v>0</v>
      </c>
    </row>
    <row r="379" spans="1:12" x14ac:dyDescent="0.25">
      <c r="A379" t="s">
        <v>461</v>
      </c>
      <c r="B379" t="s">
        <v>462</v>
      </c>
      <c r="C379" t="s">
        <v>463</v>
      </c>
      <c r="D379">
        <v>35</v>
      </c>
      <c r="E379" t="s">
        <v>464</v>
      </c>
      <c r="F379" t="s">
        <v>87</v>
      </c>
      <c r="G379" t="s">
        <v>468</v>
      </c>
      <c r="H379" t="s">
        <v>321</v>
      </c>
      <c r="I379" t="s">
        <v>322</v>
      </c>
      <c r="J379">
        <v>0</v>
      </c>
      <c r="K379" t="s">
        <v>465</v>
      </c>
      <c r="L379">
        <v>0</v>
      </c>
    </row>
    <row r="380" spans="1:12" x14ac:dyDescent="0.25">
      <c r="A380" t="s">
        <v>461</v>
      </c>
      <c r="B380" t="s">
        <v>462</v>
      </c>
      <c r="C380" t="s">
        <v>463</v>
      </c>
      <c r="D380">
        <v>35</v>
      </c>
      <c r="E380" t="s">
        <v>464</v>
      </c>
      <c r="F380" t="s">
        <v>87</v>
      </c>
      <c r="G380" t="s">
        <v>468</v>
      </c>
      <c r="H380" t="s">
        <v>323</v>
      </c>
      <c r="I380" t="s">
        <v>324</v>
      </c>
      <c r="J380">
        <v>0</v>
      </c>
      <c r="K380" t="s">
        <v>465</v>
      </c>
      <c r="L380">
        <v>0</v>
      </c>
    </row>
    <row r="381" spans="1:12" x14ac:dyDescent="0.25">
      <c r="A381" t="s">
        <v>461</v>
      </c>
      <c r="B381" t="s">
        <v>462</v>
      </c>
      <c r="C381" t="s">
        <v>463</v>
      </c>
      <c r="D381">
        <v>35</v>
      </c>
      <c r="E381" t="s">
        <v>464</v>
      </c>
      <c r="F381" t="s">
        <v>87</v>
      </c>
      <c r="G381" t="s">
        <v>468</v>
      </c>
      <c r="H381" t="s">
        <v>325</v>
      </c>
      <c r="I381" t="s">
        <v>326</v>
      </c>
      <c r="J381">
        <v>0</v>
      </c>
      <c r="K381" t="s">
        <v>465</v>
      </c>
      <c r="L381">
        <v>0</v>
      </c>
    </row>
    <row r="382" spans="1:12" x14ac:dyDescent="0.25">
      <c r="A382" t="s">
        <v>461</v>
      </c>
      <c r="B382" t="s">
        <v>462</v>
      </c>
      <c r="C382" t="s">
        <v>463</v>
      </c>
      <c r="D382">
        <v>35</v>
      </c>
      <c r="E382" t="s">
        <v>464</v>
      </c>
      <c r="F382" t="s">
        <v>87</v>
      </c>
      <c r="G382" t="s">
        <v>468</v>
      </c>
      <c r="H382" t="s">
        <v>327</v>
      </c>
      <c r="I382" t="s">
        <v>328</v>
      </c>
      <c r="J382">
        <v>0</v>
      </c>
      <c r="K382" t="s">
        <v>465</v>
      </c>
      <c r="L382">
        <v>0</v>
      </c>
    </row>
    <row r="383" spans="1:12" x14ac:dyDescent="0.25">
      <c r="A383" t="s">
        <v>461</v>
      </c>
      <c r="B383" t="s">
        <v>462</v>
      </c>
      <c r="C383" t="s">
        <v>463</v>
      </c>
      <c r="D383">
        <v>35</v>
      </c>
      <c r="E383" t="s">
        <v>464</v>
      </c>
      <c r="F383" t="s">
        <v>87</v>
      </c>
      <c r="G383" t="s">
        <v>468</v>
      </c>
      <c r="H383" t="s">
        <v>329</v>
      </c>
      <c r="I383" t="s">
        <v>330</v>
      </c>
      <c r="J383">
        <v>0</v>
      </c>
      <c r="K383" t="s">
        <v>465</v>
      </c>
      <c r="L383">
        <v>0</v>
      </c>
    </row>
    <row r="384" spans="1:12" x14ac:dyDescent="0.25">
      <c r="A384" t="s">
        <v>461</v>
      </c>
      <c r="B384" t="s">
        <v>462</v>
      </c>
      <c r="C384" t="s">
        <v>463</v>
      </c>
      <c r="D384">
        <v>35</v>
      </c>
      <c r="E384" t="s">
        <v>464</v>
      </c>
      <c r="F384" t="s">
        <v>87</v>
      </c>
      <c r="G384" t="s">
        <v>468</v>
      </c>
      <c r="H384" t="s">
        <v>331</v>
      </c>
      <c r="I384" t="s">
        <v>332</v>
      </c>
      <c r="J384">
        <v>0</v>
      </c>
      <c r="K384" t="s">
        <v>465</v>
      </c>
      <c r="L384">
        <v>0</v>
      </c>
    </row>
    <row r="385" spans="1:12" x14ac:dyDescent="0.25">
      <c r="A385" t="s">
        <v>461</v>
      </c>
      <c r="B385" t="s">
        <v>462</v>
      </c>
      <c r="C385" t="s">
        <v>463</v>
      </c>
      <c r="D385">
        <v>35</v>
      </c>
      <c r="E385" t="s">
        <v>464</v>
      </c>
      <c r="F385" t="s">
        <v>87</v>
      </c>
      <c r="G385" t="s">
        <v>468</v>
      </c>
      <c r="H385" t="s">
        <v>333</v>
      </c>
      <c r="I385" t="s">
        <v>334</v>
      </c>
      <c r="J385">
        <v>0</v>
      </c>
      <c r="K385" t="s">
        <v>465</v>
      </c>
      <c r="L385">
        <v>0</v>
      </c>
    </row>
    <row r="386" spans="1:12" x14ac:dyDescent="0.25">
      <c r="A386" t="s">
        <v>461</v>
      </c>
      <c r="B386" t="s">
        <v>462</v>
      </c>
      <c r="C386" t="s">
        <v>463</v>
      </c>
      <c r="D386">
        <v>35</v>
      </c>
      <c r="E386" t="s">
        <v>464</v>
      </c>
      <c r="F386" t="s">
        <v>87</v>
      </c>
      <c r="G386" t="s">
        <v>468</v>
      </c>
      <c r="H386" t="s">
        <v>335</v>
      </c>
      <c r="I386" t="s">
        <v>336</v>
      </c>
      <c r="J386">
        <v>0</v>
      </c>
      <c r="K386" t="s">
        <v>465</v>
      </c>
      <c r="L386">
        <v>0</v>
      </c>
    </row>
    <row r="387" spans="1:12" x14ac:dyDescent="0.25">
      <c r="A387" t="s">
        <v>461</v>
      </c>
      <c r="B387" t="s">
        <v>462</v>
      </c>
      <c r="C387" t="s">
        <v>463</v>
      </c>
      <c r="D387">
        <v>35</v>
      </c>
      <c r="E387" t="s">
        <v>464</v>
      </c>
      <c r="F387" t="s">
        <v>87</v>
      </c>
      <c r="G387" t="s">
        <v>468</v>
      </c>
      <c r="H387" t="s">
        <v>337</v>
      </c>
      <c r="I387" t="s">
        <v>338</v>
      </c>
      <c r="J387">
        <v>0</v>
      </c>
      <c r="K387" t="s">
        <v>465</v>
      </c>
      <c r="L387">
        <v>0</v>
      </c>
    </row>
    <row r="388" spans="1:12" x14ac:dyDescent="0.25">
      <c r="A388" t="s">
        <v>461</v>
      </c>
      <c r="B388" t="s">
        <v>462</v>
      </c>
      <c r="C388" t="s">
        <v>463</v>
      </c>
      <c r="D388">
        <v>35</v>
      </c>
      <c r="E388" t="s">
        <v>464</v>
      </c>
      <c r="F388" t="s">
        <v>87</v>
      </c>
      <c r="G388" t="s">
        <v>468</v>
      </c>
      <c r="H388" t="s">
        <v>337</v>
      </c>
      <c r="I388" t="s">
        <v>339</v>
      </c>
      <c r="J388">
        <v>0</v>
      </c>
      <c r="K388" t="s">
        <v>465</v>
      </c>
      <c r="L388">
        <v>0</v>
      </c>
    </row>
    <row r="389" spans="1:12" x14ac:dyDescent="0.25">
      <c r="A389" t="s">
        <v>461</v>
      </c>
      <c r="B389" t="s">
        <v>462</v>
      </c>
      <c r="C389" t="s">
        <v>463</v>
      </c>
      <c r="D389">
        <v>35</v>
      </c>
      <c r="E389" t="s">
        <v>464</v>
      </c>
      <c r="F389" t="s">
        <v>87</v>
      </c>
      <c r="G389" t="s">
        <v>468</v>
      </c>
      <c r="H389" t="s">
        <v>340</v>
      </c>
      <c r="I389" t="s">
        <v>341</v>
      </c>
      <c r="J389">
        <v>0</v>
      </c>
      <c r="K389" t="s">
        <v>465</v>
      </c>
      <c r="L389">
        <v>0</v>
      </c>
    </row>
    <row r="390" spans="1:12" x14ac:dyDescent="0.25">
      <c r="A390" t="s">
        <v>461</v>
      </c>
      <c r="B390" t="s">
        <v>462</v>
      </c>
      <c r="C390" t="s">
        <v>463</v>
      </c>
      <c r="D390">
        <v>35</v>
      </c>
      <c r="E390" t="s">
        <v>464</v>
      </c>
      <c r="F390" t="s">
        <v>87</v>
      </c>
      <c r="G390" t="s">
        <v>468</v>
      </c>
      <c r="H390" t="s">
        <v>251</v>
      </c>
      <c r="I390" t="s">
        <v>252</v>
      </c>
      <c r="J390">
        <v>0</v>
      </c>
      <c r="K390" t="s">
        <v>465</v>
      </c>
      <c r="L390">
        <v>0</v>
      </c>
    </row>
    <row r="391" spans="1:12" x14ac:dyDescent="0.25">
      <c r="A391" t="s">
        <v>461</v>
      </c>
      <c r="B391" t="s">
        <v>462</v>
      </c>
      <c r="C391" t="s">
        <v>463</v>
      </c>
      <c r="D391">
        <v>35</v>
      </c>
      <c r="E391" t="s">
        <v>464</v>
      </c>
      <c r="F391" t="s">
        <v>87</v>
      </c>
      <c r="G391" t="s">
        <v>468</v>
      </c>
      <c r="H391" t="s">
        <v>253</v>
      </c>
      <c r="I391" t="s">
        <v>254</v>
      </c>
      <c r="J391">
        <v>0</v>
      </c>
      <c r="K391" t="s">
        <v>465</v>
      </c>
      <c r="L391">
        <v>0</v>
      </c>
    </row>
    <row r="392" spans="1:12" x14ac:dyDescent="0.25">
      <c r="A392" t="s">
        <v>461</v>
      </c>
      <c r="B392" t="s">
        <v>462</v>
      </c>
      <c r="C392" t="s">
        <v>463</v>
      </c>
      <c r="D392">
        <v>35</v>
      </c>
      <c r="E392" t="s">
        <v>464</v>
      </c>
      <c r="F392" t="s">
        <v>87</v>
      </c>
      <c r="G392" t="s">
        <v>468</v>
      </c>
      <c r="H392" t="s">
        <v>255</v>
      </c>
      <c r="I392" t="s">
        <v>256</v>
      </c>
      <c r="J392">
        <v>0</v>
      </c>
      <c r="K392" t="s">
        <v>465</v>
      </c>
      <c r="L392">
        <v>0</v>
      </c>
    </row>
    <row r="393" spans="1:12" x14ac:dyDescent="0.25">
      <c r="A393" t="s">
        <v>461</v>
      </c>
      <c r="B393" t="s">
        <v>462</v>
      </c>
      <c r="C393" t="s">
        <v>463</v>
      </c>
      <c r="D393">
        <v>35</v>
      </c>
      <c r="E393" t="s">
        <v>464</v>
      </c>
      <c r="F393" t="s">
        <v>87</v>
      </c>
      <c r="G393" t="s">
        <v>468</v>
      </c>
      <c r="H393" t="s">
        <v>257</v>
      </c>
      <c r="I393" t="s">
        <v>258</v>
      </c>
      <c r="J393">
        <v>0</v>
      </c>
      <c r="K393" t="s">
        <v>465</v>
      </c>
      <c r="L393">
        <v>0</v>
      </c>
    </row>
    <row r="394" spans="1:12" x14ac:dyDescent="0.25">
      <c r="A394" t="s">
        <v>461</v>
      </c>
      <c r="B394" t="s">
        <v>462</v>
      </c>
      <c r="C394" t="s">
        <v>463</v>
      </c>
      <c r="D394">
        <v>35</v>
      </c>
      <c r="E394" t="s">
        <v>464</v>
      </c>
      <c r="F394" t="s">
        <v>87</v>
      </c>
      <c r="G394" t="s">
        <v>468</v>
      </c>
      <c r="H394" t="s">
        <v>259</v>
      </c>
      <c r="I394" t="s">
        <v>260</v>
      </c>
      <c r="J394">
        <v>0</v>
      </c>
      <c r="K394" t="s">
        <v>465</v>
      </c>
      <c r="L394">
        <v>0</v>
      </c>
    </row>
    <row r="395" spans="1:12" x14ac:dyDescent="0.25">
      <c r="A395" t="s">
        <v>461</v>
      </c>
      <c r="B395" t="s">
        <v>462</v>
      </c>
      <c r="C395" t="s">
        <v>463</v>
      </c>
      <c r="D395">
        <v>35</v>
      </c>
      <c r="E395" t="s">
        <v>464</v>
      </c>
      <c r="F395" t="s">
        <v>87</v>
      </c>
      <c r="G395" t="s">
        <v>468</v>
      </c>
      <c r="H395" t="s">
        <v>261</v>
      </c>
      <c r="I395" t="s">
        <v>262</v>
      </c>
      <c r="J395">
        <v>0</v>
      </c>
      <c r="K395" t="s">
        <v>465</v>
      </c>
      <c r="L395">
        <v>0</v>
      </c>
    </row>
    <row r="396" spans="1:12" x14ac:dyDescent="0.25">
      <c r="A396" t="s">
        <v>461</v>
      </c>
      <c r="B396" t="s">
        <v>462</v>
      </c>
      <c r="C396" t="s">
        <v>463</v>
      </c>
      <c r="D396">
        <v>35</v>
      </c>
      <c r="E396" t="s">
        <v>464</v>
      </c>
      <c r="F396" t="s">
        <v>87</v>
      </c>
      <c r="G396" t="s">
        <v>468</v>
      </c>
      <c r="H396" t="s">
        <v>263</v>
      </c>
      <c r="I396" t="s">
        <v>264</v>
      </c>
      <c r="J396">
        <v>0</v>
      </c>
      <c r="K396" t="s">
        <v>465</v>
      </c>
      <c r="L396">
        <v>0</v>
      </c>
    </row>
    <row r="397" spans="1:12" x14ac:dyDescent="0.25">
      <c r="A397" t="s">
        <v>461</v>
      </c>
      <c r="B397" t="s">
        <v>462</v>
      </c>
      <c r="C397" t="s">
        <v>463</v>
      </c>
      <c r="D397">
        <v>35</v>
      </c>
      <c r="E397" t="s">
        <v>464</v>
      </c>
      <c r="F397" t="s">
        <v>87</v>
      </c>
      <c r="G397" t="s">
        <v>468</v>
      </c>
      <c r="H397" t="s">
        <v>265</v>
      </c>
      <c r="I397" t="s">
        <v>266</v>
      </c>
      <c r="J397">
        <v>0</v>
      </c>
      <c r="K397" t="s">
        <v>465</v>
      </c>
      <c r="L397">
        <v>0</v>
      </c>
    </row>
    <row r="398" spans="1:12" x14ac:dyDescent="0.25">
      <c r="A398" t="s">
        <v>461</v>
      </c>
      <c r="B398" t="s">
        <v>462</v>
      </c>
      <c r="C398" t="s">
        <v>463</v>
      </c>
      <c r="D398">
        <v>35</v>
      </c>
      <c r="E398" t="s">
        <v>464</v>
      </c>
      <c r="F398" t="s">
        <v>87</v>
      </c>
      <c r="G398" t="s">
        <v>468</v>
      </c>
      <c r="H398" t="s">
        <v>267</v>
      </c>
      <c r="I398" t="s">
        <v>268</v>
      </c>
      <c r="J398">
        <v>0</v>
      </c>
      <c r="K398" t="s">
        <v>465</v>
      </c>
      <c r="L398">
        <v>0</v>
      </c>
    </row>
    <row r="399" spans="1:12" x14ac:dyDescent="0.25">
      <c r="A399" t="s">
        <v>461</v>
      </c>
      <c r="B399" t="s">
        <v>462</v>
      </c>
      <c r="C399" t="s">
        <v>463</v>
      </c>
      <c r="D399">
        <v>35</v>
      </c>
      <c r="E399" t="s">
        <v>464</v>
      </c>
      <c r="F399" t="s">
        <v>87</v>
      </c>
      <c r="G399" t="s">
        <v>468</v>
      </c>
      <c r="H399" t="s">
        <v>358</v>
      </c>
      <c r="I399" t="s">
        <v>359</v>
      </c>
      <c r="J399">
        <v>0</v>
      </c>
      <c r="K399" t="s">
        <v>465</v>
      </c>
      <c r="L399">
        <v>0</v>
      </c>
    </row>
    <row r="400" spans="1:12" x14ac:dyDescent="0.25">
      <c r="A400" t="s">
        <v>461</v>
      </c>
      <c r="B400" t="s">
        <v>462</v>
      </c>
      <c r="C400" t="s">
        <v>463</v>
      </c>
      <c r="D400">
        <v>35</v>
      </c>
      <c r="E400" t="s">
        <v>464</v>
      </c>
      <c r="F400" t="s">
        <v>87</v>
      </c>
      <c r="G400" t="s">
        <v>468</v>
      </c>
      <c r="H400" t="s">
        <v>360</v>
      </c>
      <c r="I400" t="s">
        <v>361</v>
      </c>
      <c r="J400">
        <v>0</v>
      </c>
      <c r="K400" t="s">
        <v>465</v>
      </c>
      <c r="L400">
        <v>0</v>
      </c>
    </row>
    <row r="401" spans="1:12" x14ac:dyDescent="0.25">
      <c r="A401" t="s">
        <v>461</v>
      </c>
      <c r="B401" t="s">
        <v>462</v>
      </c>
      <c r="C401" t="s">
        <v>463</v>
      </c>
      <c r="D401">
        <v>35</v>
      </c>
      <c r="E401" t="s">
        <v>464</v>
      </c>
      <c r="F401" t="s">
        <v>87</v>
      </c>
      <c r="G401" t="s">
        <v>468</v>
      </c>
      <c r="H401" t="s">
        <v>362</v>
      </c>
      <c r="I401" t="s">
        <v>363</v>
      </c>
      <c r="J401">
        <v>0</v>
      </c>
      <c r="K401" t="s">
        <v>465</v>
      </c>
      <c r="L401">
        <v>0</v>
      </c>
    </row>
    <row r="402" spans="1:12" x14ac:dyDescent="0.25">
      <c r="A402" t="s">
        <v>461</v>
      </c>
      <c r="B402" t="s">
        <v>462</v>
      </c>
      <c r="C402" t="s">
        <v>463</v>
      </c>
      <c r="D402">
        <v>35</v>
      </c>
      <c r="E402" t="s">
        <v>464</v>
      </c>
      <c r="F402" t="s">
        <v>87</v>
      </c>
      <c r="G402" t="s">
        <v>468</v>
      </c>
      <c r="H402" t="s">
        <v>364</v>
      </c>
      <c r="I402" t="s">
        <v>365</v>
      </c>
      <c r="J402">
        <v>0</v>
      </c>
      <c r="K402" t="s">
        <v>465</v>
      </c>
      <c r="L402">
        <v>0</v>
      </c>
    </row>
    <row r="403" spans="1:12" x14ac:dyDescent="0.25">
      <c r="A403" t="s">
        <v>461</v>
      </c>
      <c r="B403" t="s">
        <v>462</v>
      </c>
      <c r="C403" t="s">
        <v>463</v>
      </c>
      <c r="D403">
        <v>35</v>
      </c>
      <c r="E403" t="s">
        <v>464</v>
      </c>
      <c r="F403" t="s">
        <v>87</v>
      </c>
      <c r="G403" t="s">
        <v>468</v>
      </c>
      <c r="H403" t="s">
        <v>366</v>
      </c>
      <c r="I403" t="s">
        <v>367</v>
      </c>
      <c r="J403">
        <v>0</v>
      </c>
      <c r="K403" t="s">
        <v>465</v>
      </c>
      <c r="L403">
        <v>0</v>
      </c>
    </row>
    <row r="404" spans="1:12" x14ac:dyDescent="0.25">
      <c r="A404" t="s">
        <v>461</v>
      </c>
      <c r="B404" t="s">
        <v>462</v>
      </c>
      <c r="C404" t="s">
        <v>463</v>
      </c>
      <c r="D404">
        <v>35</v>
      </c>
      <c r="E404" t="s">
        <v>464</v>
      </c>
      <c r="F404" t="s">
        <v>87</v>
      </c>
      <c r="G404" t="s">
        <v>468</v>
      </c>
      <c r="H404" t="s">
        <v>368</v>
      </c>
      <c r="I404" t="s">
        <v>369</v>
      </c>
      <c r="J404">
        <v>0</v>
      </c>
      <c r="K404" t="s">
        <v>465</v>
      </c>
      <c r="L404">
        <v>0</v>
      </c>
    </row>
    <row r="405" spans="1:12" x14ac:dyDescent="0.25">
      <c r="A405" t="s">
        <v>461</v>
      </c>
      <c r="B405" t="s">
        <v>462</v>
      </c>
      <c r="C405" t="s">
        <v>463</v>
      </c>
      <c r="D405">
        <v>35</v>
      </c>
      <c r="E405" t="s">
        <v>464</v>
      </c>
      <c r="F405" t="s">
        <v>87</v>
      </c>
      <c r="G405" t="s">
        <v>468</v>
      </c>
      <c r="H405" t="s">
        <v>370</v>
      </c>
      <c r="I405" t="s">
        <v>371</v>
      </c>
      <c r="J405">
        <v>0</v>
      </c>
      <c r="K405" t="s">
        <v>465</v>
      </c>
      <c r="L405">
        <v>0</v>
      </c>
    </row>
    <row r="406" spans="1:12" x14ac:dyDescent="0.25">
      <c r="A406" t="s">
        <v>461</v>
      </c>
      <c r="B406" t="s">
        <v>462</v>
      </c>
      <c r="C406" t="s">
        <v>463</v>
      </c>
      <c r="D406">
        <v>35</v>
      </c>
      <c r="E406" t="s">
        <v>464</v>
      </c>
      <c r="F406" t="s">
        <v>87</v>
      </c>
      <c r="G406" t="s">
        <v>468</v>
      </c>
      <c r="H406" t="s">
        <v>372</v>
      </c>
      <c r="I406" t="s">
        <v>373</v>
      </c>
      <c r="J406">
        <v>0</v>
      </c>
      <c r="K406" t="s">
        <v>465</v>
      </c>
      <c r="L406">
        <v>0</v>
      </c>
    </row>
    <row r="407" spans="1:12" x14ac:dyDescent="0.25">
      <c r="A407" t="s">
        <v>461</v>
      </c>
      <c r="B407" t="s">
        <v>462</v>
      </c>
      <c r="C407" t="s">
        <v>463</v>
      </c>
      <c r="D407">
        <v>35</v>
      </c>
      <c r="E407" t="s">
        <v>464</v>
      </c>
      <c r="F407" t="s">
        <v>87</v>
      </c>
      <c r="G407" t="s">
        <v>468</v>
      </c>
      <c r="H407" t="s">
        <v>374</v>
      </c>
      <c r="I407" t="s">
        <v>375</v>
      </c>
      <c r="J407">
        <v>0</v>
      </c>
      <c r="K407" t="s">
        <v>465</v>
      </c>
      <c r="L407">
        <v>0</v>
      </c>
    </row>
    <row r="408" spans="1:12" x14ac:dyDescent="0.25">
      <c r="A408" t="s">
        <v>461</v>
      </c>
      <c r="B408" t="s">
        <v>462</v>
      </c>
      <c r="C408" t="s">
        <v>463</v>
      </c>
      <c r="D408">
        <v>35</v>
      </c>
      <c r="E408" t="s">
        <v>464</v>
      </c>
      <c r="F408" t="s">
        <v>87</v>
      </c>
      <c r="G408" t="s">
        <v>468</v>
      </c>
      <c r="H408" t="s">
        <v>376</v>
      </c>
      <c r="I408" t="s">
        <v>377</v>
      </c>
      <c r="J408">
        <v>0</v>
      </c>
      <c r="K408" t="s">
        <v>465</v>
      </c>
      <c r="L408">
        <v>0</v>
      </c>
    </row>
    <row r="409" spans="1:12" x14ac:dyDescent="0.25">
      <c r="A409" t="s">
        <v>461</v>
      </c>
      <c r="B409" t="s">
        <v>462</v>
      </c>
      <c r="C409" t="s">
        <v>463</v>
      </c>
      <c r="D409">
        <v>35</v>
      </c>
      <c r="E409" t="s">
        <v>464</v>
      </c>
      <c r="F409" t="s">
        <v>87</v>
      </c>
      <c r="G409" t="s">
        <v>468</v>
      </c>
      <c r="H409" t="s">
        <v>378</v>
      </c>
      <c r="I409" t="s">
        <v>379</v>
      </c>
      <c r="J409">
        <v>0</v>
      </c>
      <c r="K409" t="s">
        <v>465</v>
      </c>
      <c r="L409">
        <v>0</v>
      </c>
    </row>
    <row r="410" spans="1:12" x14ac:dyDescent="0.25">
      <c r="A410" t="s">
        <v>461</v>
      </c>
      <c r="B410" t="s">
        <v>462</v>
      </c>
      <c r="C410" t="s">
        <v>463</v>
      </c>
      <c r="D410">
        <v>35</v>
      </c>
      <c r="E410" t="s">
        <v>464</v>
      </c>
      <c r="F410" t="s">
        <v>87</v>
      </c>
      <c r="G410" t="s">
        <v>468</v>
      </c>
      <c r="H410" t="s">
        <v>346</v>
      </c>
      <c r="I410" t="s">
        <v>347</v>
      </c>
      <c r="J410">
        <v>0</v>
      </c>
      <c r="K410" t="s">
        <v>465</v>
      </c>
      <c r="L410">
        <v>0</v>
      </c>
    </row>
    <row r="411" spans="1:12" x14ac:dyDescent="0.25">
      <c r="A411" t="s">
        <v>461</v>
      </c>
      <c r="B411" t="s">
        <v>462</v>
      </c>
      <c r="C411" t="s">
        <v>463</v>
      </c>
      <c r="D411">
        <v>35</v>
      </c>
      <c r="E411" t="s">
        <v>464</v>
      </c>
      <c r="F411" t="s">
        <v>87</v>
      </c>
      <c r="G411" t="s">
        <v>468</v>
      </c>
      <c r="H411" t="s">
        <v>348</v>
      </c>
      <c r="I411" t="s">
        <v>349</v>
      </c>
      <c r="J411">
        <v>0</v>
      </c>
      <c r="K411" t="s">
        <v>465</v>
      </c>
      <c r="L411">
        <v>0</v>
      </c>
    </row>
    <row r="412" spans="1:12" x14ac:dyDescent="0.25">
      <c r="A412" t="s">
        <v>461</v>
      </c>
      <c r="B412" t="s">
        <v>462</v>
      </c>
      <c r="C412" t="s">
        <v>463</v>
      </c>
      <c r="D412">
        <v>35</v>
      </c>
      <c r="E412" t="s">
        <v>464</v>
      </c>
      <c r="F412" t="s">
        <v>87</v>
      </c>
      <c r="G412" t="s">
        <v>468</v>
      </c>
      <c r="H412" t="s">
        <v>350</v>
      </c>
      <c r="I412" t="s">
        <v>351</v>
      </c>
      <c r="J412">
        <v>0</v>
      </c>
      <c r="K412" t="s">
        <v>465</v>
      </c>
      <c r="L412">
        <v>0</v>
      </c>
    </row>
    <row r="413" spans="1:12" x14ac:dyDescent="0.25">
      <c r="A413" t="s">
        <v>461</v>
      </c>
      <c r="B413" t="s">
        <v>462</v>
      </c>
      <c r="C413" t="s">
        <v>463</v>
      </c>
      <c r="D413">
        <v>35</v>
      </c>
      <c r="E413" t="s">
        <v>464</v>
      </c>
      <c r="F413" t="s">
        <v>87</v>
      </c>
      <c r="G413" t="s">
        <v>468</v>
      </c>
      <c r="H413" t="s">
        <v>352</v>
      </c>
      <c r="I413" t="s">
        <v>353</v>
      </c>
      <c r="J413">
        <v>0</v>
      </c>
      <c r="K413" t="s">
        <v>465</v>
      </c>
      <c r="L413">
        <v>0</v>
      </c>
    </row>
    <row r="414" spans="1:12" x14ac:dyDescent="0.25">
      <c r="A414" t="s">
        <v>461</v>
      </c>
      <c r="B414" t="s">
        <v>462</v>
      </c>
      <c r="C414" t="s">
        <v>463</v>
      </c>
      <c r="D414">
        <v>35</v>
      </c>
      <c r="E414" t="s">
        <v>464</v>
      </c>
      <c r="F414" t="s">
        <v>87</v>
      </c>
      <c r="G414" t="s">
        <v>468</v>
      </c>
      <c r="H414" t="s">
        <v>354</v>
      </c>
      <c r="I414" t="s">
        <v>355</v>
      </c>
      <c r="J414">
        <v>0</v>
      </c>
      <c r="K414" t="s">
        <v>465</v>
      </c>
      <c r="L414">
        <v>0</v>
      </c>
    </row>
    <row r="415" spans="1:12" x14ac:dyDescent="0.25">
      <c r="A415" t="s">
        <v>461</v>
      </c>
      <c r="B415" t="s">
        <v>462</v>
      </c>
      <c r="C415" t="s">
        <v>463</v>
      </c>
      <c r="D415">
        <v>35</v>
      </c>
      <c r="E415" t="s">
        <v>464</v>
      </c>
      <c r="F415" t="s">
        <v>87</v>
      </c>
      <c r="G415" t="s">
        <v>468</v>
      </c>
      <c r="H415" t="s">
        <v>356</v>
      </c>
      <c r="I415" t="s">
        <v>357</v>
      </c>
      <c r="J415">
        <v>0</v>
      </c>
      <c r="K415" t="s">
        <v>465</v>
      </c>
      <c r="L41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415"/>
  <sheetViews>
    <sheetView topLeftCell="A158" workbookViewId="0">
      <selection activeCell="I172" sqref="I172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  <c r="O1" t="s">
        <v>75</v>
      </c>
      <c r="P1" t="s">
        <v>79</v>
      </c>
    </row>
    <row r="2" spans="1:16" x14ac:dyDescent="0.25">
      <c r="A2" t="s">
        <v>420</v>
      </c>
      <c r="B2" t="s">
        <v>421</v>
      </c>
      <c r="C2" t="s">
        <v>85</v>
      </c>
      <c r="D2">
        <v>100</v>
      </c>
      <c r="E2" t="s">
        <v>422</v>
      </c>
      <c r="F2" t="s">
        <v>87</v>
      </c>
      <c r="G2" t="s">
        <v>468</v>
      </c>
      <c r="H2" t="s">
        <v>182</v>
      </c>
      <c r="I2" t="s">
        <v>183</v>
      </c>
      <c r="J2">
        <v>0</v>
      </c>
      <c r="K2">
        <v>3000</v>
      </c>
      <c r="L2">
        <v>0</v>
      </c>
      <c r="M2">
        <v>0</v>
      </c>
      <c r="N2">
        <v>0</v>
      </c>
      <c r="O2" t="s">
        <v>93</v>
      </c>
      <c r="P2">
        <v>1000</v>
      </c>
    </row>
    <row r="3" spans="1:16" x14ac:dyDescent="0.25">
      <c r="A3" t="s">
        <v>420</v>
      </c>
      <c r="B3" t="s">
        <v>421</v>
      </c>
      <c r="C3" t="s">
        <v>85</v>
      </c>
      <c r="D3">
        <v>100</v>
      </c>
      <c r="E3" t="s">
        <v>422</v>
      </c>
      <c r="F3" t="s">
        <v>87</v>
      </c>
      <c r="G3" t="s">
        <v>468</v>
      </c>
      <c r="H3" t="s">
        <v>184</v>
      </c>
      <c r="I3" t="s">
        <v>185</v>
      </c>
      <c r="J3">
        <v>0</v>
      </c>
      <c r="K3">
        <v>3000</v>
      </c>
      <c r="L3">
        <v>0</v>
      </c>
      <c r="M3">
        <v>0</v>
      </c>
      <c r="N3">
        <v>0</v>
      </c>
      <c r="O3" t="s">
        <v>93</v>
      </c>
      <c r="P3">
        <v>1000</v>
      </c>
    </row>
    <row r="4" spans="1:16" x14ac:dyDescent="0.25">
      <c r="A4" t="s">
        <v>420</v>
      </c>
      <c r="B4" t="s">
        <v>421</v>
      </c>
      <c r="C4" t="s">
        <v>85</v>
      </c>
      <c r="D4">
        <v>100</v>
      </c>
      <c r="E4" t="s">
        <v>422</v>
      </c>
      <c r="F4" t="s">
        <v>87</v>
      </c>
      <c r="G4" t="s">
        <v>468</v>
      </c>
      <c r="H4" t="s">
        <v>186</v>
      </c>
      <c r="I4" t="s">
        <v>187</v>
      </c>
      <c r="J4">
        <v>0</v>
      </c>
      <c r="K4">
        <v>3000</v>
      </c>
      <c r="L4">
        <v>0</v>
      </c>
      <c r="M4">
        <v>0</v>
      </c>
      <c r="N4">
        <v>0</v>
      </c>
      <c r="O4" t="s">
        <v>93</v>
      </c>
      <c r="P4">
        <v>1000</v>
      </c>
    </row>
    <row r="5" spans="1:16" x14ac:dyDescent="0.25">
      <c r="A5" t="s">
        <v>420</v>
      </c>
      <c r="B5" t="s">
        <v>421</v>
      </c>
      <c r="C5" t="s">
        <v>85</v>
      </c>
      <c r="D5">
        <v>100</v>
      </c>
      <c r="E5" t="s">
        <v>422</v>
      </c>
      <c r="F5" t="s">
        <v>87</v>
      </c>
      <c r="G5" t="s">
        <v>468</v>
      </c>
      <c r="H5" t="s">
        <v>188</v>
      </c>
      <c r="I5" t="s">
        <v>189</v>
      </c>
      <c r="J5">
        <v>0</v>
      </c>
      <c r="K5">
        <v>3000</v>
      </c>
      <c r="L5">
        <v>0</v>
      </c>
      <c r="M5">
        <v>0</v>
      </c>
      <c r="N5">
        <v>0</v>
      </c>
      <c r="O5" t="s">
        <v>93</v>
      </c>
      <c r="P5">
        <v>1000</v>
      </c>
    </row>
    <row r="6" spans="1:16" x14ac:dyDescent="0.25">
      <c r="A6" t="s">
        <v>420</v>
      </c>
      <c r="B6" t="s">
        <v>421</v>
      </c>
      <c r="C6" t="s">
        <v>85</v>
      </c>
      <c r="D6">
        <v>100</v>
      </c>
      <c r="E6" t="s">
        <v>422</v>
      </c>
      <c r="F6" t="s">
        <v>87</v>
      </c>
      <c r="G6" t="s">
        <v>468</v>
      </c>
      <c r="H6" t="s">
        <v>190</v>
      </c>
      <c r="I6" t="s">
        <v>191</v>
      </c>
      <c r="J6">
        <v>0</v>
      </c>
      <c r="K6">
        <v>3000</v>
      </c>
      <c r="L6">
        <v>0</v>
      </c>
      <c r="M6">
        <v>0</v>
      </c>
      <c r="N6">
        <v>0</v>
      </c>
      <c r="O6" t="s">
        <v>93</v>
      </c>
      <c r="P6">
        <v>1000</v>
      </c>
    </row>
    <row r="7" spans="1:16" x14ac:dyDescent="0.25">
      <c r="A7" t="s">
        <v>420</v>
      </c>
      <c r="B7" t="s">
        <v>421</v>
      </c>
      <c r="C7" t="s">
        <v>85</v>
      </c>
      <c r="D7">
        <v>100</v>
      </c>
      <c r="E7" t="s">
        <v>422</v>
      </c>
      <c r="F7" t="s">
        <v>87</v>
      </c>
      <c r="G7" t="s">
        <v>468</v>
      </c>
      <c r="H7" t="s">
        <v>192</v>
      </c>
      <c r="I7" t="s">
        <v>193</v>
      </c>
      <c r="J7">
        <v>0</v>
      </c>
      <c r="K7">
        <v>3000</v>
      </c>
      <c r="L7">
        <v>0</v>
      </c>
      <c r="M7">
        <v>0</v>
      </c>
      <c r="N7">
        <v>0</v>
      </c>
      <c r="O7" t="s">
        <v>93</v>
      </c>
      <c r="P7">
        <v>1000</v>
      </c>
    </row>
    <row r="8" spans="1:16" x14ac:dyDescent="0.25">
      <c r="A8" t="s">
        <v>420</v>
      </c>
      <c r="B8" t="s">
        <v>421</v>
      </c>
      <c r="C8" t="s">
        <v>85</v>
      </c>
      <c r="D8">
        <v>100</v>
      </c>
      <c r="E8" t="s">
        <v>422</v>
      </c>
      <c r="F8" t="s">
        <v>87</v>
      </c>
      <c r="G8" t="s">
        <v>468</v>
      </c>
      <c r="H8" t="s">
        <v>194</v>
      </c>
      <c r="I8" t="s">
        <v>195</v>
      </c>
      <c r="J8">
        <v>0</v>
      </c>
      <c r="K8">
        <v>3000</v>
      </c>
      <c r="L8">
        <v>0</v>
      </c>
      <c r="M8">
        <v>0</v>
      </c>
      <c r="N8">
        <v>0</v>
      </c>
      <c r="O8" t="s">
        <v>93</v>
      </c>
      <c r="P8">
        <v>1000</v>
      </c>
    </row>
    <row r="9" spans="1:16" x14ac:dyDescent="0.25">
      <c r="A9" t="s">
        <v>420</v>
      </c>
      <c r="B9" t="s">
        <v>421</v>
      </c>
      <c r="C9" t="s">
        <v>85</v>
      </c>
      <c r="D9">
        <v>100</v>
      </c>
      <c r="E9" t="s">
        <v>422</v>
      </c>
      <c r="F9" t="s">
        <v>87</v>
      </c>
      <c r="G9" t="s">
        <v>468</v>
      </c>
      <c r="H9" t="s">
        <v>196</v>
      </c>
      <c r="I9" t="s">
        <v>197</v>
      </c>
      <c r="J9">
        <v>0</v>
      </c>
      <c r="K9">
        <v>3000</v>
      </c>
      <c r="L9">
        <v>0</v>
      </c>
      <c r="M9">
        <v>0</v>
      </c>
      <c r="N9">
        <v>0</v>
      </c>
      <c r="O9" t="s">
        <v>93</v>
      </c>
      <c r="P9">
        <v>1000</v>
      </c>
    </row>
    <row r="10" spans="1:16" x14ac:dyDescent="0.25">
      <c r="A10" t="s">
        <v>420</v>
      </c>
      <c r="B10" t="s">
        <v>421</v>
      </c>
      <c r="C10" t="s">
        <v>85</v>
      </c>
      <c r="D10">
        <v>100</v>
      </c>
      <c r="E10" t="s">
        <v>422</v>
      </c>
      <c r="F10" t="s">
        <v>87</v>
      </c>
      <c r="G10" t="s">
        <v>468</v>
      </c>
      <c r="H10" t="s">
        <v>198</v>
      </c>
      <c r="I10" t="s">
        <v>199</v>
      </c>
      <c r="J10">
        <v>0</v>
      </c>
      <c r="K10">
        <v>3000</v>
      </c>
      <c r="L10">
        <v>0</v>
      </c>
      <c r="M10">
        <v>0</v>
      </c>
      <c r="N10">
        <v>0</v>
      </c>
      <c r="O10" t="s">
        <v>93</v>
      </c>
      <c r="P10">
        <v>1000</v>
      </c>
    </row>
    <row r="11" spans="1:16" x14ac:dyDescent="0.25">
      <c r="A11" t="s">
        <v>420</v>
      </c>
      <c r="B11" t="s">
        <v>421</v>
      </c>
      <c r="C11" t="s">
        <v>85</v>
      </c>
      <c r="D11">
        <v>100</v>
      </c>
      <c r="E11" t="s">
        <v>422</v>
      </c>
      <c r="F11" t="s">
        <v>87</v>
      </c>
      <c r="G11" t="s">
        <v>468</v>
      </c>
      <c r="H11" t="s">
        <v>200</v>
      </c>
      <c r="I11" t="s">
        <v>201</v>
      </c>
      <c r="J11">
        <v>0</v>
      </c>
      <c r="K11">
        <v>3000</v>
      </c>
      <c r="L11">
        <v>0</v>
      </c>
      <c r="M11">
        <v>0</v>
      </c>
      <c r="N11">
        <v>0</v>
      </c>
      <c r="O11" t="s">
        <v>93</v>
      </c>
      <c r="P11">
        <v>1000</v>
      </c>
    </row>
    <row r="12" spans="1:16" x14ac:dyDescent="0.25">
      <c r="A12" t="s">
        <v>420</v>
      </c>
      <c r="B12" t="s">
        <v>421</v>
      </c>
      <c r="C12" t="s">
        <v>85</v>
      </c>
      <c r="D12">
        <v>100</v>
      </c>
      <c r="E12" t="s">
        <v>422</v>
      </c>
      <c r="F12" t="s">
        <v>87</v>
      </c>
      <c r="G12" t="s">
        <v>468</v>
      </c>
      <c r="H12" t="s">
        <v>202</v>
      </c>
      <c r="I12" t="s">
        <v>203</v>
      </c>
      <c r="J12">
        <v>0</v>
      </c>
      <c r="K12">
        <v>3000</v>
      </c>
      <c r="L12">
        <v>0</v>
      </c>
      <c r="M12">
        <v>0</v>
      </c>
      <c r="N12">
        <v>0</v>
      </c>
      <c r="O12" t="s">
        <v>93</v>
      </c>
      <c r="P12">
        <v>1000</v>
      </c>
    </row>
    <row r="13" spans="1:16" x14ac:dyDescent="0.25">
      <c r="A13" t="s">
        <v>420</v>
      </c>
      <c r="B13" t="s">
        <v>421</v>
      </c>
      <c r="C13" t="s">
        <v>85</v>
      </c>
      <c r="D13">
        <v>100</v>
      </c>
      <c r="E13" t="s">
        <v>422</v>
      </c>
      <c r="F13" t="s">
        <v>87</v>
      </c>
      <c r="G13" t="s">
        <v>468</v>
      </c>
      <c r="H13" t="s">
        <v>204</v>
      </c>
      <c r="I13" t="s">
        <v>205</v>
      </c>
      <c r="J13">
        <v>0</v>
      </c>
      <c r="K13">
        <v>3000</v>
      </c>
      <c r="L13">
        <v>0</v>
      </c>
      <c r="M13">
        <v>0</v>
      </c>
      <c r="N13">
        <v>0</v>
      </c>
      <c r="O13" t="s">
        <v>93</v>
      </c>
      <c r="P13">
        <v>1000</v>
      </c>
    </row>
    <row r="14" spans="1:16" x14ac:dyDescent="0.25">
      <c r="A14" t="s">
        <v>420</v>
      </c>
      <c r="B14" t="s">
        <v>421</v>
      </c>
      <c r="C14" t="s">
        <v>85</v>
      </c>
      <c r="D14">
        <v>100</v>
      </c>
      <c r="E14" t="s">
        <v>422</v>
      </c>
      <c r="F14" t="s">
        <v>87</v>
      </c>
      <c r="G14" t="s">
        <v>468</v>
      </c>
      <c r="H14" t="s">
        <v>206</v>
      </c>
      <c r="I14" t="s">
        <v>207</v>
      </c>
      <c r="J14">
        <v>0</v>
      </c>
      <c r="K14">
        <v>3000</v>
      </c>
      <c r="L14">
        <v>0</v>
      </c>
      <c r="M14">
        <v>0</v>
      </c>
      <c r="N14">
        <v>0</v>
      </c>
      <c r="O14" t="s">
        <v>93</v>
      </c>
      <c r="P14">
        <v>1000</v>
      </c>
    </row>
    <row r="15" spans="1:16" x14ac:dyDescent="0.25">
      <c r="A15" t="s">
        <v>420</v>
      </c>
      <c r="B15" t="s">
        <v>421</v>
      </c>
      <c r="C15" t="s">
        <v>85</v>
      </c>
      <c r="D15">
        <v>100</v>
      </c>
      <c r="E15" t="s">
        <v>422</v>
      </c>
      <c r="F15" t="s">
        <v>87</v>
      </c>
      <c r="G15" t="s">
        <v>468</v>
      </c>
      <c r="H15" t="s">
        <v>208</v>
      </c>
      <c r="I15" t="s">
        <v>209</v>
      </c>
      <c r="J15">
        <v>0</v>
      </c>
      <c r="K15">
        <v>3000</v>
      </c>
      <c r="L15">
        <v>0</v>
      </c>
      <c r="M15">
        <v>0</v>
      </c>
      <c r="N15">
        <v>0</v>
      </c>
      <c r="O15" t="s">
        <v>93</v>
      </c>
      <c r="P15">
        <v>1000</v>
      </c>
    </row>
    <row r="16" spans="1:16" x14ac:dyDescent="0.25">
      <c r="A16" t="s">
        <v>420</v>
      </c>
      <c r="B16" t="s">
        <v>421</v>
      </c>
      <c r="C16" t="s">
        <v>85</v>
      </c>
      <c r="D16">
        <v>100</v>
      </c>
      <c r="E16" t="s">
        <v>422</v>
      </c>
      <c r="F16" t="s">
        <v>87</v>
      </c>
      <c r="G16" t="s">
        <v>468</v>
      </c>
      <c r="H16" t="s">
        <v>210</v>
      </c>
      <c r="I16" t="s">
        <v>211</v>
      </c>
      <c r="J16">
        <v>0</v>
      </c>
      <c r="K16">
        <v>3000</v>
      </c>
      <c r="L16">
        <v>0</v>
      </c>
      <c r="M16">
        <v>0</v>
      </c>
      <c r="N16">
        <v>0</v>
      </c>
      <c r="O16" t="s">
        <v>93</v>
      </c>
      <c r="P16">
        <v>1000</v>
      </c>
    </row>
    <row r="17" spans="1:16" x14ac:dyDescent="0.25">
      <c r="A17" t="s">
        <v>420</v>
      </c>
      <c r="B17" t="s">
        <v>421</v>
      </c>
      <c r="C17" t="s">
        <v>85</v>
      </c>
      <c r="D17">
        <v>100</v>
      </c>
      <c r="E17" t="s">
        <v>422</v>
      </c>
      <c r="F17" t="s">
        <v>87</v>
      </c>
      <c r="G17" t="s">
        <v>468</v>
      </c>
      <c r="H17" t="s">
        <v>212</v>
      </c>
      <c r="I17" t="s">
        <v>213</v>
      </c>
      <c r="J17">
        <v>0</v>
      </c>
      <c r="K17">
        <v>3000</v>
      </c>
      <c r="L17">
        <v>0</v>
      </c>
      <c r="M17">
        <v>0</v>
      </c>
      <c r="N17">
        <v>0</v>
      </c>
      <c r="O17" t="s">
        <v>93</v>
      </c>
      <c r="P17">
        <v>1000</v>
      </c>
    </row>
    <row r="18" spans="1:16" x14ac:dyDescent="0.25">
      <c r="A18" t="s">
        <v>420</v>
      </c>
      <c r="B18" t="s">
        <v>421</v>
      </c>
      <c r="C18" t="s">
        <v>85</v>
      </c>
      <c r="D18">
        <v>100</v>
      </c>
      <c r="E18" t="s">
        <v>422</v>
      </c>
      <c r="F18" t="s">
        <v>87</v>
      </c>
      <c r="G18" t="s">
        <v>468</v>
      </c>
      <c r="H18" t="s">
        <v>214</v>
      </c>
      <c r="I18" t="s">
        <v>215</v>
      </c>
      <c r="J18">
        <v>0</v>
      </c>
      <c r="K18">
        <v>3000</v>
      </c>
      <c r="L18">
        <v>0</v>
      </c>
      <c r="M18">
        <v>0</v>
      </c>
      <c r="N18">
        <v>0</v>
      </c>
      <c r="O18" t="s">
        <v>93</v>
      </c>
      <c r="P18">
        <v>1000</v>
      </c>
    </row>
    <row r="19" spans="1:16" x14ac:dyDescent="0.25">
      <c r="A19" t="s">
        <v>420</v>
      </c>
      <c r="B19" t="s">
        <v>421</v>
      </c>
      <c r="C19" t="s">
        <v>85</v>
      </c>
      <c r="D19">
        <v>100</v>
      </c>
      <c r="E19" t="s">
        <v>422</v>
      </c>
      <c r="F19" t="s">
        <v>87</v>
      </c>
      <c r="G19" t="s">
        <v>468</v>
      </c>
      <c r="H19" t="s">
        <v>216</v>
      </c>
      <c r="I19" t="s">
        <v>217</v>
      </c>
      <c r="J19">
        <v>0</v>
      </c>
      <c r="K19">
        <v>3000</v>
      </c>
      <c r="L19">
        <v>0</v>
      </c>
      <c r="M19">
        <v>0</v>
      </c>
      <c r="N19">
        <v>0</v>
      </c>
      <c r="O19" t="s">
        <v>93</v>
      </c>
      <c r="P19">
        <v>1000</v>
      </c>
    </row>
    <row r="20" spans="1:16" x14ac:dyDescent="0.25">
      <c r="A20" t="s">
        <v>420</v>
      </c>
      <c r="B20" t="s">
        <v>421</v>
      </c>
      <c r="C20" t="s">
        <v>85</v>
      </c>
      <c r="D20">
        <v>100</v>
      </c>
      <c r="E20" t="s">
        <v>422</v>
      </c>
      <c r="F20" t="s">
        <v>87</v>
      </c>
      <c r="G20" t="s">
        <v>468</v>
      </c>
      <c r="H20" t="s">
        <v>218</v>
      </c>
      <c r="I20" t="s">
        <v>219</v>
      </c>
      <c r="J20">
        <v>0</v>
      </c>
      <c r="K20">
        <v>3000</v>
      </c>
      <c r="L20">
        <v>0</v>
      </c>
      <c r="M20">
        <v>0</v>
      </c>
      <c r="N20">
        <v>0</v>
      </c>
      <c r="O20" t="s">
        <v>93</v>
      </c>
      <c r="P20">
        <v>1000</v>
      </c>
    </row>
    <row r="21" spans="1:16" x14ac:dyDescent="0.25">
      <c r="A21" t="s">
        <v>420</v>
      </c>
      <c r="B21" t="s">
        <v>421</v>
      </c>
      <c r="C21" t="s">
        <v>85</v>
      </c>
      <c r="D21">
        <v>100</v>
      </c>
      <c r="E21" t="s">
        <v>422</v>
      </c>
      <c r="F21" t="s">
        <v>87</v>
      </c>
      <c r="G21" t="s">
        <v>468</v>
      </c>
      <c r="H21" t="s">
        <v>220</v>
      </c>
      <c r="I21" t="s">
        <v>221</v>
      </c>
      <c r="J21">
        <v>0</v>
      </c>
      <c r="K21">
        <v>3000</v>
      </c>
      <c r="L21">
        <v>0</v>
      </c>
      <c r="M21">
        <v>0</v>
      </c>
      <c r="N21">
        <v>0</v>
      </c>
      <c r="O21" t="s">
        <v>93</v>
      </c>
      <c r="P21">
        <v>1000</v>
      </c>
    </row>
    <row r="22" spans="1:16" x14ac:dyDescent="0.25">
      <c r="A22" t="s">
        <v>420</v>
      </c>
      <c r="B22" t="s">
        <v>421</v>
      </c>
      <c r="C22" t="s">
        <v>85</v>
      </c>
      <c r="D22">
        <v>100</v>
      </c>
      <c r="E22" t="s">
        <v>422</v>
      </c>
      <c r="F22" t="s">
        <v>87</v>
      </c>
      <c r="G22" t="s">
        <v>468</v>
      </c>
      <c r="H22" t="s">
        <v>222</v>
      </c>
      <c r="I22" t="s">
        <v>223</v>
      </c>
      <c r="J22">
        <v>0</v>
      </c>
      <c r="K22">
        <v>3000</v>
      </c>
      <c r="L22">
        <v>0</v>
      </c>
      <c r="M22">
        <v>0</v>
      </c>
      <c r="N22">
        <v>0</v>
      </c>
      <c r="O22" t="s">
        <v>93</v>
      </c>
      <c r="P22">
        <v>1000</v>
      </c>
    </row>
    <row r="23" spans="1:16" x14ac:dyDescent="0.25">
      <c r="A23" t="s">
        <v>420</v>
      </c>
      <c r="B23" t="s">
        <v>421</v>
      </c>
      <c r="C23" t="s">
        <v>85</v>
      </c>
      <c r="D23">
        <v>100</v>
      </c>
      <c r="E23" t="s">
        <v>422</v>
      </c>
      <c r="F23" t="s">
        <v>87</v>
      </c>
      <c r="G23" t="s">
        <v>468</v>
      </c>
      <c r="H23" t="s">
        <v>224</v>
      </c>
      <c r="I23" t="s">
        <v>225</v>
      </c>
      <c r="J23">
        <v>0</v>
      </c>
      <c r="K23">
        <v>3000</v>
      </c>
      <c r="L23">
        <v>0</v>
      </c>
      <c r="M23">
        <v>0</v>
      </c>
      <c r="N23">
        <v>0</v>
      </c>
      <c r="O23" t="s">
        <v>93</v>
      </c>
      <c r="P23">
        <v>1000</v>
      </c>
    </row>
    <row r="24" spans="1:16" x14ac:dyDescent="0.25">
      <c r="A24" t="s">
        <v>420</v>
      </c>
      <c r="B24" t="s">
        <v>421</v>
      </c>
      <c r="C24" t="s">
        <v>85</v>
      </c>
      <c r="D24">
        <v>100</v>
      </c>
      <c r="E24" t="s">
        <v>422</v>
      </c>
      <c r="F24" t="s">
        <v>87</v>
      </c>
      <c r="G24" t="s">
        <v>468</v>
      </c>
      <c r="H24" t="s">
        <v>226</v>
      </c>
      <c r="I24" t="s">
        <v>227</v>
      </c>
      <c r="J24">
        <v>0</v>
      </c>
      <c r="K24">
        <v>3000</v>
      </c>
      <c r="L24">
        <v>0</v>
      </c>
      <c r="M24">
        <v>0</v>
      </c>
      <c r="N24">
        <v>0</v>
      </c>
      <c r="O24" t="s">
        <v>93</v>
      </c>
      <c r="P24">
        <v>1000</v>
      </c>
    </row>
    <row r="25" spans="1:16" x14ac:dyDescent="0.25">
      <c r="A25" t="s">
        <v>420</v>
      </c>
      <c r="B25" t="s">
        <v>421</v>
      </c>
      <c r="C25" t="s">
        <v>85</v>
      </c>
      <c r="D25">
        <v>100</v>
      </c>
      <c r="E25" t="s">
        <v>422</v>
      </c>
      <c r="F25" t="s">
        <v>87</v>
      </c>
      <c r="G25" t="s">
        <v>468</v>
      </c>
      <c r="H25" t="s">
        <v>228</v>
      </c>
      <c r="I25" t="s">
        <v>229</v>
      </c>
      <c r="J25">
        <v>0</v>
      </c>
      <c r="K25">
        <v>3000</v>
      </c>
      <c r="L25">
        <v>0</v>
      </c>
      <c r="M25">
        <v>0</v>
      </c>
      <c r="N25">
        <v>0</v>
      </c>
      <c r="O25" t="s">
        <v>93</v>
      </c>
      <c r="P25">
        <v>1000</v>
      </c>
    </row>
    <row r="26" spans="1:16" x14ac:dyDescent="0.25">
      <c r="A26" t="s">
        <v>420</v>
      </c>
      <c r="B26" t="s">
        <v>421</v>
      </c>
      <c r="C26" t="s">
        <v>85</v>
      </c>
      <c r="D26">
        <v>100</v>
      </c>
      <c r="E26" t="s">
        <v>422</v>
      </c>
      <c r="F26" t="s">
        <v>87</v>
      </c>
      <c r="G26" t="s">
        <v>468</v>
      </c>
      <c r="H26" t="s">
        <v>230</v>
      </c>
      <c r="I26" t="s">
        <v>231</v>
      </c>
      <c r="J26">
        <v>0</v>
      </c>
      <c r="K26">
        <v>3000</v>
      </c>
      <c r="L26">
        <v>0</v>
      </c>
      <c r="M26">
        <v>0</v>
      </c>
      <c r="N26">
        <v>0</v>
      </c>
      <c r="O26" t="s">
        <v>93</v>
      </c>
      <c r="P26">
        <v>1000</v>
      </c>
    </row>
    <row r="27" spans="1:16" x14ac:dyDescent="0.25">
      <c r="A27" t="s">
        <v>420</v>
      </c>
      <c r="B27" t="s">
        <v>421</v>
      </c>
      <c r="C27" t="s">
        <v>85</v>
      </c>
      <c r="D27">
        <v>100</v>
      </c>
      <c r="E27" t="s">
        <v>422</v>
      </c>
      <c r="F27" t="s">
        <v>87</v>
      </c>
      <c r="G27" t="s">
        <v>468</v>
      </c>
      <c r="H27" t="s">
        <v>232</v>
      </c>
      <c r="I27" t="s">
        <v>233</v>
      </c>
      <c r="J27">
        <v>0</v>
      </c>
      <c r="K27">
        <v>3000</v>
      </c>
      <c r="L27">
        <v>0</v>
      </c>
      <c r="M27">
        <v>0</v>
      </c>
      <c r="N27">
        <v>0</v>
      </c>
      <c r="O27" t="s">
        <v>93</v>
      </c>
      <c r="P27">
        <v>1000</v>
      </c>
    </row>
    <row r="28" spans="1:16" x14ac:dyDescent="0.25">
      <c r="A28" t="s">
        <v>420</v>
      </c>
      <c r="B28" t="s">
        <v>421</v>
      </c>
      <c r="C28" t="s">
        <v>85</v>
      </c>
      <c r="D28">
        <v>100</v>
      </c>
      <c r="E28" t="s">
        <v>422</v>
      </c>
      <c r="F28" t="s">
        <v>87</v>
      </c>
      <c r="G28" t="s">
        <v>468</v>
      </c>
      <c r="H28" t="s">
        <v>234</v>
      </c>
      <c r="I28" t="s">
        <v>235</v>
      </c>
      <c r="J28">
        <v>0</v>
      </c>
      <c r="K28">
        <v>3000</v>
      </c>
      <c r="L28">
        <v>0</v>
      </c>
      <c r="M28">
        <v>0</v>
      </c>
      <c r="N28">
        <v>0</v>
      </c>
      <c r="O28" t="s">
        <v>93</v>
      </c>
      <c r="P28">
        <v>1000</v>
      </c>
    </row>
    <row r="29" spans="1:16" x14ac:dyDescent="0.25">
      <c r="A29" t="s">
        <v>420</v>
      </c>
      <c r="B29" t="s">
        <v>421</v>
      </c>
      <c r="C29" t="s">
        <v>85</v>
      </c>
      <c r="D29">
        <v>100</v>
      </c>
      <c r="E29" t="s">
        <v>422</v>
      </c>
      <c r="F29" t="s">
        <v>87</v>
      </c>
      <c r="G29" t="s">
        <v>468</v>
      </c>
      <c r="H29" t="s">
        <v>236</v>
      </c>
      <c r="I29" t="s">
        <v>237</v>
      </c>
      <c r="J29">
        <v>0</v>
      </c>
      <c r="K29">
        <v>3000</v>
      </c>
      <c r="L29">
        <v>0</v>
      </c>
      <c r="M29">
        <v>0</v>
      </c>
      <c r="N29">
        <v>0</v>
      </c>
      <c r="O29" t="s">
        <v>93</v>
      </c>
      <c r="P29">
        <v>1000</v>
      </c>
    </row>
    <row r="30" spans="1:16" x14ac:dyDescent="0.25">
      <c r="A30" t="s">
        <v>420</v>
      </c>
      <c r="B30" t="s">
        <v>421</v>
      </c>
      <c r="C30" t="s">
        <v>85</v>
      </c>
      <c r="D30">
        <v>100</v>
      </c>
      <c r="E30" t="s">
        <v>422</v>
      </c>
      <c r="F30" t="s">
        <v>87</v>
      </c>
      <c r="G30" t="s">
        <v>468</v>
      </c>
      <c r="H30" t="s">
        <v>130</v>
      </c>
      <c r="I30" t="s">
        <v>131</v>
      </c>
      <c r="J30">
        <v>0</v>
      </c>
      <c r="K30">
        <v>3000</v>
      </c>
      <c r="L30">
        <v>0</v>
      </c>
      <c r="M30">
        <v>0</v>
      </c>
      <c r="N30">
        <v>0</v>
      </c>
      <c r="O30" t="s">
        <v>93</v>
      </c>
      <c r="P30">
        <v>1000</v>
      </c>
    </row>
    <row r="31" spans="1:16" x14ac:dyDescent="0.25">
      <c r="A31" t="s">
        <v>420</v>
      </c>
      <c r="B31" t="s">
        <v>421</v>
      </c>
      <c r="C31" t="s">
        <v>85</v>
      </c>
      <c r="D31">
        <v>100</v>
      </c>
      <c r="E31" t="s">
        <v>422</v>
      </c>
      <c r="F31" t="s">
        <v>87</v>
      </c>
      <c r="G31" t="s">
        <v>468</v>
      </c>
      <c r="H31" t="s">
        <v>132</v>
      </c>
      <c r="I31" t="s">
        <v>133</v>
      </c>
      <c r="J31">
        <v>0</v>
      </c>
      <c r="K31">
        <v>3000</v>
      </c>
      <c r="L31">
        <v>0</v>
      </c>
      <c r="M31">
        <v>0</v>
      </c>
      <c r="N31">
        <v>0</v>
      </c>
      <c r="O31" t="s">
        <v>93</v>
      </c>
      <c r="P31">
        <v>1000</v>
      </c>
    </row>
    <row r="32" spans="1:16" x14ac:dyDescent="0.25">
      <c r="A32" t="s">
        <v>420</v>
      </c>
      <c r="B32" t="s">
        <v>421</v>
      </c>
      <c r="C32" t="s">
        <v>85</v>
      </c>
      <c r="D32">
        <v>100</v>
      </c>
      <c r="E32" t="s">
        <v>422</v>
      </c>
      <c r="F32" t="s">
        <v>87</v>
      </c>
      <c r="G32" t="s">
        <v>468</v>
      </c>
      <c r="H32" t="s">
        <v>134</v>
      </c>
      <c r="I32" t="s">
        <v>135</v>
      </c>
      <c r="J32">
        <v>0</v>
      </c>
      <c r="K32">
        <v>3000</v>
      </c>
      <c r="L32">
        <v>0</v>
      </c>
      <c r="M32">
        <v>0</v>
      </c>
      <c r="N32">
        <v>0</v>
      </c>
      <c r="O32" t="s">
        <v>93</v>
      </c>
      <c r="P32">
        <v>1000</v>
      </c>
    </row>
    <row r="33" spans="1:16" x14ac:dyDescent="0.25">
      <c r="A33" t="s">
        <v>420</v>
      </c>
      <c r="B33" t="s">
        <v>421</v>
      </c>
      <c r="C33" t="s">
        <v>85</v>
      </c>
      <c r="D33">
        <v>100</v>
      </c>
      <c r="E33" t="s">
        <v>422</v>
      </c>
      <c r="F33" t="s">
        <v>87</v>
      </c>
      <c r="G33" t="s">
        <v>468</v>
      </c>
      <c r="H33" t="s">
        <v>136</v>
      </c>
      <c r="I33" t="s">
        <v>137</v>
      </c>
      <c r="J33">
        <v>0</v>
      </c>
      <c r="K33">
        <v>3000</v>
      </c>
      <c r="L33">
        <v>0</v>
      </c>
      <c r="M33">
        <v>0</v>
      </c>
      <c r="N33">
        <v>0</v>
      </c>
      <c r="O33" t="s">
        <v>93</v>
      </c>
      <c r="P33">
        <v>1000</v>
      </c>
    </row>
    <row r="34" spans="1:16" x14ac:dyDescent="0.25">
      <c r="A34" t="s">
        <v>420</v>
      </c>
      <c r="B34" t="s">
        <v>421</v>
      </c>
      <c r="C34" t="s">
        <v>85</v>
      </c>
      <c r="D34">
        <v>100</v>
      </c>
      <c r="E34" t="s">
        <v>422</v>
      </c>
      <c r="F34" t="s">
        <v>87</v>
      </c>
      <c r="G34" t="s">
        <v>468</v>
      </c>
      <c r="H34" t="s">
        <v>138</v>
      </c>
      <c r="I34" t="s">
        <v>139</v>
      </c>
      <c r="J34">
        <v>0</v>
      </c>
      <c r="K34">
        <v>3000</v>
      </c>
      <c r="L34">
        <v>0</v>
      </c>
      <c r="M34">
        <v>0</v>
      </c>
      <c r="N34">
        <v>0</v>
      </c>
      <c r="O34" t="s">
        <v>93</v>
      </c>
      <c r="P34">
        <v>1000</v>
      </c>
    </row>
    <row r="35" spans="1:16" x14ac:dyDescent="0.25">
      <c r="A35" t="s">
        <v>420</v>
      </c>
      <c r="B35" t="s">
        <v>421</v>
      </c>
      <c r="C35" t="s">
        <v>85</v>
      </c>
      <c r="D35">
        <v>100</v>
      </c>
      <c r="E35" t="s">
        <v>422</v>
      </c>
      <c r="F35" t="s">
        <v>87</v>
      </c>
      <c r="G35" t="s">
        <v>468</v>
      </c>
      <c r="H35" t="s">
        <v>140</v>
      </c>
      <c r="I35" t="s">
        <v>141</v>
      </c>
      <c r="J35">
        <v>0</v>
      </c>
      <c r="K35">
        <v>3000</v>
      </c>
      <c r="L35">
        <v>0</v>
      </c>
      <c r="M35">
        <v>0</v>
      </c>
      <c r="N35">
        <v>0</v>
      </c>
      <c r="O35" t="s">
        <v>93</v>
      </c>
      <c r="P35">
        <v>1000</v>
      </c>
    </row>
    <row r="36" spans="1:16" x14ac:dyDescent="0.25">
      <c r="A36" t="s">
        <v>420</v>
      </c>
      <c r="B36" t="s">
        <v>421</v>
      </c>
      <c r="C36" t="s">
        <v>85</v>
      </c>
      <c r="D36">
        <v>100</v>
      </c>
      <c r="E36" t="s">
        <v>422</v>
      </c>
      <c r="F36" t="s">
        <v>87</v>
      </c>
      <c r="G36" t="s">
        <v>468</v>
      </c>
      <c r="H36" t="s">
        <v>142</v>
      </c>
      <c r="I36" t="s">
        <v>143</v>
      </c>
      <c r="J36">
        <v>0</v>
      </c>
      <c r="K36">
        <v>3000</v>
      </c>
      <c r="L36">
        <v>0</v>
      </c>
      <c r="M36">
        <v>0</v>
      </c>
      <c r="N36">
        <v>0</v>
      </c>
      <c r="O36" t="s">
        <v>93</v>
      </c>
      <c r="P36">
        <v>1000</v>
      </c>
    </row>
    <row r="37" spans="1:16" x14ac:dyDescent="0.25">
      <c r="A37" t="s">
        <v>420</v>
      </c>
      <c r="B37" t="s">
        <v>421</v>
      </c>
      <c r="C37" t="s">
        <v>85</v>
      </c>
      <c r="D37">
        <v>100</v>
      </c>
      <c r="E37" t="s">
        <v>422</v>
      </c>
      <c r="F37" t="s">
        <v>87</v>
      </c>
      <c r="G37" t="s">
        <v>468</v>
      </c>
      <c r="H37" t="s">
        <v>144</v>
      </c>
      <c r="I37" t="s">
        <v>145</v>
      </c>
      <c r="J37">
        <v>0</v>
      </c>
      <c r="K37">
        <v>3000</v>
      </c>
      <c r="L37">
        <v>0</v>
      </c>
      <c r="M37">
        <v>0</v>
      </c>
      <c r="N37">
        <v>0</v>
      </c>
      <c r="O37" t="s">
        <v>93</v>
      </c>
      <c r="P37">
        <v>1000</v>
      </c>
    </row>
    <row r="38" spans="1:16" x14ac:dyDescent="0.25">
      <c r="A38" t="s">
        <v>420</v>
      </c>
      <c r="B38" t="s">
        <v>421</v>
      </c>
      <c r="C38" t="s">
        <v>85</v>
      </c>
      <c r="D38">
        <v>100</v>
      </c>
      <c r="E38" t="s">
        <v>422</v>
      </c>
      <c r="F38" t="s">
        <v>87</v>
      </c>
      <c r="G38" t="s">
        <v>468</v>
      </c>
      <c r="H38" t="s">
        <v>146</v>
      </c>
      <c r="I38" t="s">
        <v>147</v>
      </c>
      <c r="J38">
        <v>1000</v>
      </c>
      <c r="K38">
        <v>3000</v>
      </c>
      <c r="L38">
        <v>0</v>
      </c>
      <c r="M38">
        <v>0</v>
      </c>
      <c r="N38">
        <v>0</v>
      </c>
      <c r="O38" t="s">
        <v>93</v>
      </c>
      <c r="P38">
        <v>1000</v>
      </c>
    </row>
    <row r="39" spans="1:16" x14ac:dyDescent="0.25">
      <c r="A39" t="s">
        <v>420</v>
      </c>
      <c r="B39" t="s">
        <v>421</v>
      </c>
      <c r="C39" t="s">
        <v>85</v>
      </c>
      <c r="D39">
        <v>100</v>
      </c>
      <c r="E39" t="s">
        <v>422</v>
      </c>
      <c r="F39" t="s">
        <v>87</v>
      </c>
      <c r="G39" t="s">
        <v>468</v>
      </c>
      <c r="H39" t="s">
        <v>148</v>
      </c>
      <c r="I39" t="s">
        <v>149</v>
      </c>
      <c r="J39">
        <v>0</v>
      </c>
      <c r="K39">
        <v>3000</v>
      </c>
      <c r="L39">
        <v>0</v>
      </c>
      <c r="M39">
        <v>0</v>
      </c>
      <c r="N39">
        <v>0</v>
      </c>
      <c r="O39" t="s">
        <v>93</v>
      </c>
      <c r="P39">
        <v>1000</v>
      </c>
    </row>
    <row r="40" spans="1:16" x14ac:dyDescent="0.25">
      <c r="A40" t="s">
        <v>420</v>
      </c>
      <c r="B40" t="s">
        <v>421</v>
      </c>
      <c r="C40" t="s">
        <v>85</v>
      </c>
      <c r="D40">
        <v>100</v>
      </c>
      <c r="E40" t="s">
        <v>422</v>
      </c>
      <c r="F40" t="s">
        <v>87</v>
      </c>
      <c r="G40" t="s">
        <v>468</v>
      </c>
      <c r="H40" t="s">
        <v>150</v>
      </c>
      <c r="I40" t="s">
        <v>151</v>
      </c>
      <c r="J40">
        <v>0</v>
      </c>
      <c r="K40">
        <v>3000</v>
      </c>
      <c r="L40">
        <v>0</v>
      </c>
      <c r="M40">
        <v>0</v>
      </c>
      <c r="N40">
        <v>0</v>
      </c>
      <c r="O40" t="s">
        <v>93</v>
      </c>
      <c r="P40">
        <v>1000</v>
      </c>
    </row>
    <row r="41" spans="1:16" x14ac:dyDescent="0.25">
      <c r="A41" t="s">
        <v>420</v>
      </c>
      <c r="B41" t="s">
        <v>421</v>
      </c>
      <c r="C41" t="s">
        <v>85</v>
      </c>
      <c r="D41">
        <v>100</v>
      </c>
      <c r="E41" t="s">
        <v>422</v>
      </c>
      <c r="F41" t="s">
        <v>87</v>
      </c>
      <c r="G41" t="s">
        <v>468</v>
      </c>
      <c r="H41" t="s">
        <v>152</v>
      </c>
      <c r="I41" t="s">
        <v>153</v>
      </c>
      <c r="J41">
        <v>0</v>
      </c>
      <c r="K41">
        <v>3000</v>
      </c>
      <c r="L41">
        <v>0</v>
      </c>
      <c r="M41">
        <v>0</v>
      </c>
      <c r="N41">
        <v>0</v>
      </c>
      <c r="O41" t="s">
        <v>93</v>
      </c>
      <c r="P41">
        <v>1000</v>
      </c>
    </row>
    <row r="42" spans="1:16" x14ac:dyDescent="0.25">
      <c r="A42" t="s">
        <v>420</v>
      </c>
      <c r="B42" t="s">
        <v>421</v>
      </c>
      <c r="C42" t="s">
        <v>85</v>
      </c>
      <c r="D42">
        <v>100</v>
      </c>
      <c r="E42" t="s">
        <v>422</v>
      </c>
      <c r="F42" t="s">
        <v>87</v>
      </c>
      <c r="G42" t="s">
        <v>468</v>
      </c>
      <c r="H42" t="s">
        <v>154</v>
      </c>
      <c r="I42" t="s">
        <v>155</v>
      </c>
      <c r="J42">
        <v>0</v>
      </c>
      <c r="K42">
        <v>3000</v>
      </c>
      <c r="L42">
        <v>0</v>
      </c>
      <c r="M42">
        <v>0</v>
      </c>
      <c r="N42">
        <v>0</v>
      </c>
      <c r="O42" t="s">
        <v>93</v>
      </c>
      <c r="P42">
        <v>1000</v>
      </c>
    </row>
    <row r="43" spans="1:16" x14ac:dyDescent="0.25">
      <c r="A43" t="s">
        <v>420</v>
      </c>
      <c r="B43" t="s">
        <v>421</v>
      </c>
      <c r="C43" t="s">
        <v>85</v>
      </c>
      <c r="D43">
        <v>100</v>
      </c>
      <c r="E43" t="s">
        <v>422</v>
      </c>
      <c r="F43" t="s">
        <v>87</v>
      </c>
      <c r="G43" t="s">
        <v>468</v>
      </c>
      <c r="H43" t="s">
        <v>156</v>
      </c>
      <c r="I43" t="s">
        <v>157</v>
      </c>
      <c r="J43">
        <v>0</v>
      </c>
      <c r="K43">
        <v>3000</v>
      </c>
      <c r="L43">
        <v>0</v>
      </c>
      <c r="M43">
        <v>0</v>
      </c>
      <c r="N43">
        <v>0</v>
      </c>
      <c r="O43" t="s">
        <v>93</v>
      </c>
      <c r="P43">
        <v>1000</v>
      </c>
    </row>
    <row r="44" spans="1:16" x14ac:dyDescent="0.25">
      <c r="A44" t="s">
        <v>420</v>
      </c>
      <c r="B44" t="s">
        <v>421</v>
      </c>
      <c r="C44" t="s">
        <v>85</v>
      </c>
      <c r="D44">
        <v>100</v>
      </c>
      <c r="E44" t="s">
        <v>422</v>
      </c>
      <c r="F44" t="s">
        <v>87</v>
      </c>
      <c r="G44" t="s">
        <v>468</v>
      </c>
      <c r="H44" t="s">
        <v>158</v>
      </c>
      <c r="I44" t="s">
        <v>159</v>
      </c>
      <c r="J44">
        <v>0</v>
      </c>
      <c r="K44">
        <v>3000</v>
      </c>
      <c r="L44">
        <v>0</v>
      </c>
      <c r="M44">
        <v>0</v>
      </c>
      <c r="N44">
        <v>0</v>
      </c>
      <c r="O44" t="s">
        <v>93</v>
      </c>
      <c r="P44">
        <v>1000</v>
      </c>
    </row>
    <row r="45" spans="1:16" x14ac:dyDescent="0.25">
      <c r="A45" t="s">
        <v>420</v>
      </c>
      <c r="B45" t="s">
        <v>421</v>
      </c>
      <c r="C45" t="s">
        <v>85</v>
      </c>
      <c r="D45">
        <v>100</v>
      </c>
      <c r="E45" t="s">
        <v>422</v>
      </c>
      <c r="F45" t="s">
        <v>87</v>
      </c>
      <c r="G45" t="s">
        <v>468</v>
      </c>
      <c r="H45" t="s">
        <v>160</v>
      </c>
      <c r="I45" t="s">
        <v>161</v>
      </c>
      <c r="J45">
        <v>0</v>
      </c>
      <c r="K45">
        <v>3000</v>
      </c>
      <c r="L45">
        <v>0</v>
      </c>
      <c r="M45">
        <v>0</v>
      </c>
      <c r="N45">
        <v>0</v>
      </c>
      <c r="O45" t="s">
        <v>93</v>
      </c>
      <c r="P45">
        <v>1000</v>
      </c>
    </row>
    <row r="46" spans="1:16" x14ac:dyDescent="0.25">
      <c r="A46" t="s">
        <v>420</v>
      </c>
      <c r="B46" t="s">
        <v>421</v>
      </c>
      <c r="C46" t="s">
        <v>85</v>
      </c>
      <c r="D46">
        <v>100</v>
      </c>
      <c r="E46" t="s">
        <v>422</v>
      </c>
      <c r="F46" t="s">
        <v>87</v>
      </c>
      <c r="G46" t="s">
        <v>468</v>
      </c>
      <c r="H46" t="s">
        <v>162</v>
      </c>
      <c r="I46" t="s">
        <v>163</v>
      </c>
      <c r="J46">
        <v>0</v>
      </c>
      <c r="K46">
        <v>3000</v>
      </c>
      <c r="L46">
        <v>0</v>
      </c>
      <c r="M46">
        <v>0</v>
      </c>
      <c r="N46">
        <v>0</v>
      </c>
      <c r="O46" t="s">
        <v>93</v>
      </c>
      <c r="P46">
        <v>1000</v>
      </c>
    </row>
    <row r="47" spans="1:16" x14ac:dyDescent="0.25">
      <c r="A47" t="s">
        <v>420</v>
      </c>
      <c r="B47" t="s">
        <v>421</v>
      </c>
      <c r="C47" t="s">
        <v>85</v>
      </c>
      <c r="D47">
        <v>100</v>
      </c>
      <c r="E47" t="s">
        <v>422</v>
      </c>
      <c r="F47" t="s">
        <v>87</v>
      </c>
      <c r="G47" t="s">
        <v>468</v>
      </c>
      <c r="H47" t="s">
        <v>164</v>
      </c>
      <c r="I47" t="s">
        <v>165</v>
      </c>
      <c r="J47">
        <v>0</v>
      </c>
      <c r="K47">
        <v>3000</v>
      </c>
      <c r="L47">
        <v>0</v>
      </c>
      <c r="M47">
        <v>0</v>
      </c>
      <c r="N47">
        <v>0</v>
      </c>
      <c r="O47" t="s">
        <v>93</v>
      </c>
      <c r="P47">
        <v>1000</v>
      </c>
    </row>
    <row r="48" spans="1:16" x14ac:dyDescent="0.25">
      <c r="A48" t="s">
        <v>420</v>
      </c>
      <c r="B48" t="s">
        <v>421</v>
      </c>
      <c r="C48" t="s">
        <v>85</v>
      </c>
      <c r="D48">
        <v>100</v>
      </c>
      <c r="E48" t="s">
        <v>422</v>
      </c>
      <c r="F48" t="s">
        <v>87</v>
      </c>
      <c r="G48" t="s">
        <v>468</v>
      </c>
      <c r="H48" t="s">
        <v>166</v>
      </c>
      <c r="I48" t="s">
        <v>167</v>
      </c>
      <c r="J48">
        <v>0</v>
      </c>
      <c r="K48">
        <v>3000</v>
      </c>
      <c r="L48">
        <v>0</v>
      </c>
      <c r="M48">
        <v>0</v>
      </c>
      <c r="N48">
        <v>0</v>
      </c>
      <c r="O48" t="s">
        <v>93</v>
      </c>
      <c r="P48">
        <v>1000</v>
      </c>
    </row>
    <row r="49" spans="1:16" x14ac:dyDescent="0.25">
      <c r="A49" t="s">
        <v>420</v>
      </c>
      <c r="B49" t="s">
        <v>421</v>
      </c>
      <c r="C49" t="s">
        <v>85</v>
      </c>
      <c r="D49">
        <v>100</v>
      </c>
      <c r="E49" t="s">
        <v>422</v>
      </c>
      <c r="F49" t="s">
        <v>87</v>
      </c>
      <c r="G49" t="s">
        <v>468</v>
      </c>
      <c r="H49" t="s">
        <v>168</v>
      </c>
      <c r="I49" t="s">
        <v>169</v>
      </c>
      <c r="J49">
        <v>0</v>
      </c>
      <c r="K49">
        <v>3000</v>
      </c>
      <c r="L49">
        <v>0</v>
      </c>
      <c r="M49">
        <v>0</v>
      </c>
      <c r="N49">
        <v>0</v>
      </c>
      <c r="O49" t="s">
        <v>93</v>
      </c>
      <c r="P49">
        <v>1000</v>
      </c>
    </row>
    <row r="50" spans="1:16" x14ac:dyDescent="0.25">
      <c r="A50" t="s">
        <v>420</v>
      </c>
      <c r="B50" t="s">
        <v>421</v>
      </c>
      <c r="C50" t="s">
        <v>85</v>
      </c>
      <c r="D50">
        <v>100</v>
      </c>
      <c r="E50" t="s">
        <v>422</v>
      </c>
      <c r="F50" t="s">
        <v>87</v>
      </c>
      <c r="G50" t="s">
        <v>468</v>
      </c>
      <c r="H50" t="s">
        <v>170</v>
      </c>
      <c r="I50" t="s">
        <v>171</v>
      </c>
      <c r="J50">
        <v>0</v>
      </c>
      <c r="K50">
        <v>3000</v>
      </c>
      <c r="L50">
        <v>0</v>
      </c>
      <c r="M50">
        <v>0</v>
      </c>
      <c r="N50">
        <v>0</v>
      </c>
      <c r="O50" t="s">
        <v>93</v>
      </c>
      <c r="P50">
        <v>1000</v>
      </c>
    </row>
    <row r="51" spans="1:16" x14ac:dyDescent="0.25">
      <c r="A51" t="s">
        <v>420</v>
      </c>
      <c r="B51" t="s">
        <v>421</v>
      </c>
      <c r="C51" t="s">
        <v>85</v>
      </c>
      <c r="D51">
        <v>100</v>
      </c>
      <c r="E51" t="s">
        <v>422</v>
      </c>
      <c r="F51" t="s">
        <v>87</v>
      </c>
      <c r="G51" t="s">
        <v>468</v>
      </c>
      <c r="H51" t="s">
        <v>172</v>
      </c>
      <c r="I51" t="s">
        <v>173</v>
      </c>
      <c r="J51">
        <v>0</v>
      </c>
      <c r="K51">
        <v>3000</v>
      </c>
      <c r="L51">
        <v>0</v>
      </c>
      <c r="M51">
        <v>0</v>
      </c>
      <c r="N51">
        <v>0</v>
      </c>
      <c r="O51" t="s">
        <v>93</v>
      </c>
      <c r="P51">
        <v>1000</v>
      </c>
    </row>
    <row r="52" spans="1:16" x14ac:dyDescent="0.25">
      <c r="A52" t="s">
        <v>420</v>
      </c>
      <c r="B52" t="s">
        <v>421</v>
      </c>
      <c r="C52" t="s">
        <v>85</v>
      </c>
      <c r="D52">
        <v>100</v>
      </c>
      <c r="E52" t="s">
        <v>422</v>
      </c>
      <c r="F52" t="s">
        <v>87</v>
      </c>
      <c r="G52" t="s">
        <v>468</v>
      </c>
      <c r="H52" t="s">
        <v>174</v>
      </c>
      <c r="I52" t="s">
        <v>175</v>
      </c>
      <c r="J52">
        <v>0</v>
      </c>
      <c r="K52">
        <v>3000</v>
      </c>
      <c r="L52">
        <v>0</v>
      </c>
      <c r="M52">
        <v>0</v>
      </c>
      <c r="N52">
        <v>0</v>
      </c>
      <c r="O52" t="s">
        <v>93</v>
      </c>
      <c r="P52">
        <v>1000</v>
      </c>
    </row>
    <row r="53" spans="1:16" x14ac:dyDescent="0.25">
      <c r="A53" t="s">
        <v>420</v>
      </c>
      <c r="B53" t="s">
        <v>421</v>
      </c>
      <c r="C53" t="s">
        <v>85</v>
      </c>
      <c r="D53">
        <v>100</v>
      </c>
      <c r="E53" t="s">
        <v>422</v>
      </c>
      <c r="F53" t="s">
        <v>87</v>
      </c>
      <c r="G53" t="s">
        <v>468</v>
      </c>
      <c r="H53" t="s">
        <v>176</v>
      </c>
      <c r="I53" t="s">
        <v>177</v>
      </c>
      <c r="J53">
        <v>0</v>
      </c>
      <c r="K53">
        <v>3000</v>
      </c>
      <c r="L53">
        <v>0</v>
      </c>
      <c r="M53">
        <v>0</v>
      </c>
      <c r="N53">
        <v>0</v>
      </c>
      <c r="O53" t="s">
        <v>93</v>
      </c>
      <c r="P53">
        <v>1000</v>
      </c>
    </row>
    <row r="54" spans="1:16" x14ac:dyDescent="0.25">
      <c r="A54" t="s">
        <v>420</v>
      </c>
      <c r="B54" t="s">
        <v>421</v>
      </c>
      <c r="C54" t="s">
        <v>85</v>
      </c>
      <c r="D54">
        <v>100</v>
      </c>
      <c r="E54" t="s">
        <v>422</v>
      </c>
      <c r="F54" t="s">
        <v>87</v>
      </c>
      <c r="G54" t="s">
        <v>468</v>
      </c>
      <c r="H54" t="s">
        <v>178</v>
      </c>
      <c r="I54" t="s">
        <v>179</v>
      </c>
      <c r="J54">
        <v>0</v>
      </c>
      <c r="K54">
        <v>3000</v>
      </c>
      <c r="L54">
        <v>0</v>
      </c>
      <c r="M54">
        <v>0</v>
      </c>
      <c r="N54">
        <v>0</v>
      </c>
      <c r="O54" t="s">
        <v>93</v>
      </c>
      <c r="P54">
        <v>1000</v>
      </c>
    </row>
    <row r="55" spans="1:16" x14ac:dyDescent="0.25">
      <c r="A55" t="s">
        <v>420</v>
      </c>
      <c r="B55" t="s">
        <v>421</v>
      </c>
      <c r="C55" t="s">
        <v>85</v>
      </c>
      <c r="D55">
        <v>100</v>
      </c>
      <c r="E55" t="s">
        <v>422</v>
      </c>
      <c r="F55" t="s">
        <v>87</v>
      </c>
      <c r="G55" t="s">
        <v>468</v>
      </c>
      <c r="H55" t="s">
        <v>180</v>
      </c>
      <c r="I55" t="s">
        <v>181</v>
      </c>
      <c r="J55">
        <v>0</v>
      </c>
      <c r="K55">
        <v>3000</v>
      </c>
      <c r="L55">
        <v>0</v>
      </c>
      <c r="M55">
        <v>0</v>
      </c>
      <c r="N55">
        <v>0</v>
      </c>
      <c r="O55" t="s">
        <v>93</v>
      </c>
      <c r="P55">
        <v>1000</v>
      </c>
    </row>
    <row r="56" spans="1:16" x14ac:dyDescent="0.25">
      <c r="A56" t="s">
        <v>420</v>
      </c>
      <c r="B56" t="s">
        <v>421</v>
      </c>
      <c r="C56" t="s">
        <v>85</v>
      </c>
      <c r="D56">
        <v>100</v>
      </c>
      <c r="E56" t="s">
        <v>422</v>
      </c>
      <c r="F56" t="s">
        <v>87</v>
      </c>
      <c r="G56" t="s">
        <v>468</v>
      </c>
      <c r="H56" t="s">
        <v>128</v>
      </c>
      <c r="I56" t="s">
        <v>129</v>
      </c>
      <c r="J56">
        <v>3000</v>
      </c>
      <c r="K56">
        <v>3000</v>
      </c>
      <c r="L56">
        <v>0</v>
      </c>
      <c r="M56">
        <v>0</v>
      </c>
      <c r="N56">
        <v>0</v>
      </c>
      <c r="O56" t="s">
        <v>93</v>
      </c>
      <c r="P56">
        <v>1000</v>
      </c>
    </row>
    <row r="57" spans="1:16" x14ac:dyDescent="0.25">
      <c r="A57" t="s">
        <v>420</v>
      </c>
      <c r="B57" t="s">
        <v>421</v>
      </c>
      <c r="C57" t="s">
        <v>85</v>
      </c>
      <c r="D57">
        <v>100</v>
      </c>
      <c r="E57" t="s">
        <v>422</v>
      </c>
      <c r="F57" t="s">
        <v>87</v>
      </c>
      <c r="G57" t="s">
        <v>468</v>
      </c>
      <c r="H57" t="s">
        <v>90</v>
      </c>
      <c r="I57" t="s">
        <v>92</v>
      </c>
      <c r="J57">
        <v>0</v>
      </c>
      <c r="K57">
        <v>3000</v>
      </c>
      <c r="L57">
        <v>0</v>
      </c>
      <c r="M57">
        <v>0</v>
      </c>
      <c r="N57">
        <v>0</v>
      </c>
      <c r="O57" t="s">
        <v>93</v>
      </c>
      <c r="P57">
        <v>1000</v>
      </c>
    </row>
    <row r="58" spans="1:16" x14ac:dyDescent="0.25">
      <c r="A58" t="s">
        <v>420</v>
      </c>
      <c r="B58" t="s">
        <v>421</v>
      </c>
      <c r="C58" t="s">
        <v>85</v>
      </c>
      <c r="D58">
        <v>100</v>
      </c>
      <c r="E58" t="s">
        <v>422</v>
      </c>
      <c r="F58" t="s">
        <v>87</v>
      </c>
      <c r="G58" t="s">
        <v>468</v>
      </c>
      <c r="H58" t="s">
        <v>94</v>
      </c>
      <c r="I58" t="s">
        <v>95</v>
      </c>
      <c r="J58">
        <v>0</v>
      </c>
      <c r="K58">
        <v>3000</v>
      </c>
      <c r="L58">
        <v>0</v>
      </c>
      <c r="M58">
        <v>0</v>
      </c>
      <c r="N58">
        <v>0</v>
      </c>
      <c r="O58" t="s">
        <v>93</v>
      </c>
      <c r="P58">
        <v>1000</v>
      </c>
    </row>
    <row r="59" spans="1:16" x14ac:dyDescent="0.25">
      <c r="A59" t="s">
        <v>420</v>
      </c>
      <c r="B59" t="s">
        <v>421</v>
      </c>
      <c r="C59" t="s">
        <v>85</v>
      </c>
      <c r="D59">
        <v>100</v>
      </c>
      <c r="E59" t="s">
        <v>422</v>
      </c>
      <c r="F59" t="s">
        <v>87</v>
      </c>
      <c r="G59" t="s">
        <v>468</v>
      </c>
      <c r="H59" t="s">
        <v>96</v>
      </c>
      <c r="I59" t="s">
        <v>97</v>
      </c>
      <c r="J59">
        <v>0</v>
      </c>
      <c r="K59">
        <v>3000</v>
      </c>
      <c r="L59">
        <v>0</v>
      </c>
      <c r="M59">
        <v>0</v>
      </c>
      <c r="N59">
        <v>0</v>
      </c>
      <c r="O59" t="s">
        <v>93</v>
      </c>
      <c r="P59">
        <v>1000</v>
      </c>
    </row>
    <row r="60" spans="1:16" x14ac:dyDescent="0.25">
      <c r="A60" t="s">
        <v>420</v>
      </c>
      <c r="B60" t="s">
        <v>421</v>
      </c>
      <c r="C60" t="s">
        <v>85</v>
      </c>
      <c r="D60">
        <v>100</v>
      </c>
      <c r="E60" t="s">
        <v>422</v>
      </c>
      <c r="F60" t="s">
        <v>87</v>
      </c>
      <c r="G60" t="s">
        <v>468</v>
      </c>
      <c r="H60" t="s">
        <v>98</v>
      </c>
      <c r="I60" t="s">
        <v>99</v>
      </c>
      <c r="J60">
        <v>0</v>
      </c>
      <c r="K60">
        <v>3000</v>
      </c>
      <c r="L60">
        <v>0</v>
      </c>
      <c r="M60">
        <v>0</v>
      </c>
      <c r="N60">
        <v>0</v>
      </c>
      <c r="O60" t="s">
        <v>93</v>
      </c>
      <c r="P60">
        <v>1000</v>
      </c>
    </row>
    <row r="61" spans="1:16" x14ac:dyDescent="0.25">
      <c r="A61" t="s">
        <v>420</v>
      </c>
      <c r="B61" t="s">
        <v>421</v>
      </c>
      <c r="C61" t="s">
        <v>85</v>
      </c>
      <c r="D61">
        <v>100</v>
      </c>
      <c r="E61" t="s">
        <v>422</v>
      </c>
      <c r="F61" t="s">
        <v>87</v>
      </c>
      <c r="G61" t="s">
        <v>468</v>
      </c>
      <c r="H61" t="s">
        <v>100</v>
      </c>
      <c r="I61" t="s">
        <v>101</v>
      </c>
      <c r="J61">
        <v>0</v>
      </c>
      <c r="K61">
        <v>3000</v>
      </c>
      <c r="L61">
        <v>0</v>
      </c>
      <c r="M61">
        <v>0</v>
      </c>
      <c r="N61">
        <v>0</v>
      </c>
      <c r="O61" t="s">
        <v>93</v>
      </c>
      <c r="P61">
        <v>1000</v>
      </c>
    </row>
    <row r="62" spans="1:16" x14ac:dyDescent="0.25">
      <c r="A62" t="s">
        <v>420</v>
      </c>
      <c r="B62" t="s">
        <v>421</v>
      </c>
      <c r="C62" t="s">
        <v>85</v>
      </c>
      <c r="D62">
        <v>100</v>
      </c>
      <c r="E62" t="s">
        <v>422</v>
      </c>
      <c r="F62" t="s">
        <v>87</v>
      </c>
      <c r="G62" t="s">
        <v>468</v>
      </c>
      <c r="H62" t="s">
        <v>102</v>
      </c>
      <c r="I62" t="s">
        <v>103</v>
      </c>
      <c r="J62">
        <v>0</v>
      </c>
      <c r="K62">
        <v>3000</v>
      </c>
      <c r="L62">
        <v>0</v>
      </c>
      <c r="M62">
        <v>0</v>
      </c>
      <c r="N62">
        <v>0</v>
      </c>
      <c r="O62" t="s">
        <v>93</v>
      </c>
      <c r="P62">
        <v>1000</v>
      </c>
    </row>
    <row r="63" spans="1:16" x14ac:dyDescent="0.25">
      <c r="A63" t="s">
        <v>420</v>
      </c>
      <c r="B63" t="s">
        <v>421</v>
      </c>
      <c r="C63" t="s">
        <v>85</v>
      </c>
      <c r="D63">
        <v>100</v>
      </c>
      <c r="E63" t="s">
        <v>422</v>
      </c>
      <c r="F63" t="s">
        <v>87</v>
      </c>
      <c r="G63" t="s">
        <v>468</v>
      </c>
      <c r="H63" t="s">
        <v>104</v>
      </c>
      <c r="I63" t="s">
        <v>105</v>
      </c>
      <c r="J63">
        <v>0</v>
      </c>
      <c r="K63">
        <v>3000</v>
      </c>
      <c r="L63">
        <v>0</v>
      </c>
      <c r="M63">
        <v>0</v>
      </c>
      <c r="N63">
        <v>0</v>
      </c>
      <c r="O63" t="s">
        <v>93</v>
      </c>
      <c r="P63">
        <v>1000</v>
      </c>
    </row>
    <row r="64" spans="1:16" x14ac:dyDescent="0.25">
      <c r="A64" t="s">
        <v>420</v>
      </c>
      <c r="B64" t="s">
        <v>421</v>
      </c>
      <c r="C64" t="s">
        <v>85</v>
      </c>
      <c r="D64">
        <v>100</v>
      </c>
      <c r="E64" t="s">
        <v>422</v>
      </c>
      <c r="F64" t="s">
        <v>87</v>
      </c>
      <c r="G64" t="s">
        <v>468</v>
      </c>
      <c r="H64" t="s">
        <v>106</v>
      </c>
      <c r="I64" t="s">
        <v>107</v>
      </c>
      <c r="J64">
        <v>0</v>
      </c>
      <c r="K64">
        <v>3000</v>
      </c>
      <c r="L64">
        <v>0</v>
      </c>
      <c r="M64">
        <v>0</v>
      </c>
      <c r="N64">
        <v>0</v>
      </c>
      <c r="O64" t="s">
        <v>93</v>
      </c>
      <c r="P64">
        <v>1000</v>
      </c>
    </row>
    <row r="65" spans="1:16" x14ac:dyDescent="0.25">
      <c r="A65" t="s">
        <v>420</v>
      </c>
      <c r="B65" t="s">
        <v>421</v>
      </c>
      <c r="C65" t="s">
        <v>85</v>
      </c>
      <c r="D65">
        <v>100</v>
      </c>
      <c r="E65" t="s">
        <v>422</v>
      </c>
      <c r="F65" t="s">
        <v>87</v>
      </c>
      <c r="G65" t="s">
        <v>468</v>
      </c>
      <c r="H65" t="s">
        <v>108</v>
      </c>
      <c r="I65" t="s">
        <v>109</v>
      </c>
      <c r="J65">
        <v>0</v>
      </c>
      <c r="K65">
        <v>3000</v>
      </c>
      <c r="L65">
        <v>0</v>
      </c>
      <c r="M65">
        <v>0</v>
      </c>
      <c r="N65">
        <v>0</v>
      </c>
      <c r="O65" t="s">
        <v>93</v>
      </c>
      <c r="P65">
        <v>1000</v>
      </c>
    </row>
    <row r="66" spans="1:16" x14ac:dyDescent="0.25">
      <c r="A66" t="s">
        <v>420</v>
      </c>
      <c r="B66" t="s">
        <v>421</v>
      </c>
      <c r="C66" t="s">
        <v>85</v>
      </c>
      <c r="D66">
        <v>100</v>
      </c>
      <c r="E66" t="s">
        <v>422</v>
      </c>
      <c r="F66" t="s">
        <v>87</v>
      </c>
      <c r="G66" t="s">
        <v>468</v>
      </c>
      <c r="H66" t="s">
        <v>110</v>
      </c>
      <c r="I66" t="s">
        <v>111</v>
      </c>
      <c r="J66">
        <v>0</v>
      </c>
      <c r="K66">
        <v>3000</v>
      </c>
      <c r="L66">
        <v>0</v>
      </c>
      <c r="M66">
        <v>0</v>
      </c>
      <c r="N66">
        <v>0</v>
      </c>
      <c r="O66" t="s">
        <v>93</v>
      </c>
      <c r="P66">
        <v>1000</v>
      </c>
    </row>
    <row r="67" spans="1:16" x14ac:dyDescent="0.25">
      <c r="A67" t="s">
        <v>420</v>
      </c>
      <c r="B67" t="s">
        <v>421</v>
      </c>
      <c r="C67" t="s">
        <v>85</v>
      </c>
      <c r="D67">
        <v>100</v>
      </c>
      <c r="E67" t="s">
        <v>422</v>
      </c>
      <c r="F67" t="s">
        <v>87</v>
      </c>
      <c r="G67" t="s">
        <v>468</v>
      </c>
      <c r="H67" t="s">
        <v>112</v>
      </c>
      <c r="I67" t="s">
        <v>113</v>
      </c>
      <c r="J67">
        <v>0</v>
      </c>
      <c r="K67">
        <v>3000</v>
      </c>
      <c r="L67">
        <v>0</v>
      </c>
      <c r="M67">
        <v>0</v>
      </c>
      <c r="N67">
        <v>0</v>
      </c>
      <c r="O67" t="s">
        <v>93</v>
      </c>
      <c r="P67">
        <v>1000</v>
      </c>
    </row>
    <row r="68" spans="1:16" x14ac:dyDescent="0.25">
      <c r="A68" t="s">
        <v>420</v>
      </c>
      <c r="B68" t="s">
        <v>421</v>
      </c>
      <c r="C68" t="s">
        <v>85</v>
      </c>
      <c r="D68">
        <v>100</v>
      </c>
      <c r="E68" t="s">
        <v>422</v>
      </c>
      <c r="F68" t="s">
        <v>87</v>
      </c>
      <c r="G68" t="s">
        <v>468</v>
      </c>
      <c r="H68" t="s">
        <v>114</v>
      </c>
      <c r="I68" t="s">
        <v>115</v>
      </c>
      <c r="J68">
        <v>0</v>
      </c>
      <c r="K68">
        <v>3000</v>
      </c>
      <c r="L68">
        <v>0</v>
      </c>
      <c r="M68">
        <v>0</v>
      </c>
      <c r="N68">
        <v>0</v>
      </c>
      <c r="O68" t="s">
        <v>93</v>
      </c>
      <c r="P68">
        <v>1000</v>
      </c>
    </row>
    <row r="69" spans="1:16" x14ac:dyDescent="0.25">
      <c r="A69" t="s">
        <v>420</v>
      </c>
      <c r="B69" t="s">
        <v>421</v>
      </c>
      <c r="C69" t="s">
        <v>85</v>
      </c>
      <c r="D69">
        <v>100</v>
      </c>
      <c r="E69" t="s">
        <v>422</v>
      </c>
      <c r="F69" t="s">
        <v>87</v>
      </c>
      <c r="G69" t="s">
        <v>468</v>
      </c>
      <c r="H69" t="s">
        <v>116</v>
      </c>
      <c r="I69" t="s">
        <v>117</v>
      </c>
      <c r="J69">
        <v>0</v>
      </c>
      <c r="K69">
        <v>3000</v>
      </c>
      <c r="L69">
        <v>0</v>
      </c>
      <c r="M69">
        <v>0</v>
      </c>
      <c r="N69">
        <v>0</v>
      </c>
      <c r="O69" t="s">
        <v>93</v>
      </c>
      <c r="P69">
        <v>1000</v>
      </c>
    </row>
    <row r="70" spans="1:16" x14ac:dyDescent="0.25">
      <c r="A70" t="s">
        <v>420</v>
      </c>
      <c r="B70" t="s">
        <v>421</v>
      </c>
      <c r="C70" t="s">
        <v>85</v>
      </c>
      <c r="D70">
        <v>100</v>
      </c>
      <c r="E70" t="s">
        <v>422</v>
      </c>
      <c r="F70" t="s">
        <v>87</v>
      </c>
      <c r="G70" t="s">
        <v>468</v>
      </c>
      <c r="H70" t="s">
        <v>118</v>
      </c>
      <c r="I70" t="s">
        <v>119</v>
      </c>
      <c r="J70">
        <v>0</v>
      </c>
      <c r="K70">
        <v>3000</v>
      </c>
      <c r="L70">
        <v>0</v>
      </c>
      <c r="M70">
        <v>0</v>
      </c>
      <c r="N70">
        <v>0</v>
      </c>
      <c r="O70" t="s">
        <v>93</v>
      </c>
      <c r="P70">
        <v>1000</v>
      </c>
    </row>
    <row r="71" spans="1:16" x14ac:dyDescent="0.25">
      <c r="A71" t="s">
        <v>420</v>
      </c>
      <c r="B71" t="s">
        <v>421</v>
      </c>
      <c r="C71" t="s">
        <v>85</v>
      </c>
      <c r="D71">
        <v>100</v>
      </c>
      <c r="E71" t="s">
        <v>422</v>
      </c>
      <c r="F71" t="s">
        <v>87</v>
      </c>
      <c r="G71" t="s">
        <v>468</v>
      </c>
      <c r="H71" t="s">
        <v>120</v>
      </c>
      <c r="I71" t="s">
        <v>121</v>
      </c>
      <c r="J71">
        <v>0</v>
      </c>
      <c r="K71">
        <v>3000</v>
      </c>
      <c r="L71">
        <v>0</v>
      </c>
      <c r="M71">
        <v>0</v>
      </c>
      <c r="N71">
        <v>0</v>
      </c>
      <c r="O71" t="s">
        <v>93</v>
      </c>
      <c r="P71">
        <v>1000</v>
      </c>
    </row>
    <row r="72" spans="1:16" x14ac:dyDescent="0.25">
      <c r="A72" t="s">
        <v>420</v>
      </c>
      <c r="B72" t="s">
        <v>421</v>
      </c>
      <c r="C72" t="s">
        <v>85</v>
      </c>
      <c r="D72">
        <v>100</v>
      </c>
      <c r="E72" t="s">
        <v>422</v>
      </c>
      <c r="F72" t="s">
        <v>87</v>
      </c>
      <c r="G72" t="s">
        <v>468</v>
      </c>
      <c r="H72" t="s">
        <v>122</v>
      </c>
      <c r="I72" t="s">
        <v>123</v>
      </c>
      <c r="J72">
        <v>0</v>
      </c>
      <c r="K72">
        <v>3000</v>
      </c>
      <c r="L72">
        <v>0</v>
      </c>
      <c r="M72">
        <v>0</v>
      </c>
      <c r="N72">
        <v>0</v>
      </c>
      <c r="O72" t="s">
        <v>93</v>
      </c>
      <c r="P72">
        <v>1000</v>
      </c>
    </row>
    <row r="73" spans="1:16" x14ac:dyDescent="0.25">
      <c r="A73" t="s">
        <v>420</v>
      </c>
      <c r="B73" t="s">
        <v>421</v>
      </c>
      <c r="C73" t="s">
        <v>85</v>
      </c>
      <c r="D73">
        <v>100</v>
      </c>
      <c r="E73" t="s">
        <v>422</v>
      </c>
      <c r="F73" t="s">
        <v>87</v>
      </c>
      <c r="G73" t="s">
        <v>468</v>
      </c>
      <c r="H73" t="s">
        <v>124</v>
      </c>
      <c r="I73" t="s">
        <v>125</v>
      </c>
      <c r="J73">
        <v>0</v>
      </c>
      <c r="K73">
        <v>3000</v>
      </c>
      <c r="L73">
        <v>0</v>
      </c>
      <c r="M73">
        <v>0</v>
      </c>
      <c r="N73">
        <v>0</v>
      </c>
      <c r="O73" t="s">
        <v>93</v>
      </c>
      <c r="P73">
        <v>1000</v>
      </c>
    </row>
    <row r="74" spans="1:16" x14ac:dyDescent="0.25">
      <c r="A74" t="s">
        <v>420</v>
      </c>
      <c r="B74" t="s">
        <v>421</v>
      </c>
      <c r="C74" t="s">
        <v>85</v>
      </c>
      <c r="D74">
        <v>100</v>
      </c>
      <c r="E74" t="s">
        <v>422</v>
      </c>
      <c r="F74" t="s">
        <v>87</v>
      </c>
      <c r="G74" t="s">
        <v>468</v>
      </c>
      <c r="H74" t="s">
        <v>126</v>
      </c>
      <c r="I74" t="s">
        <v>127</v>
      </c>
      <c r="J74">
        <v>0</v>
      </c>
      <c r="K74">
        <v>3000</v>
      </c>
      <c r="L74">
        <v>0</v>
      </c>
      <c r="M74">
        <v>0</v>
      </c>
      <c r="N74">
        <v>0</v>
      </c>
      <c r="O74" t="s">
        <v>93</v>
      </c>
      <c r="P74">
        <v>1000</v>
      </c>
    </row>
    <row r="75" spans="1:16" x14ac:dyDescent="0.25">
      <c r="A75" t="s">
        <v>420</v>
      </c>
      <c r="B75" t="s">
        <v>421</v>
      </c>
      <c r="C75" t="s">
        <v>85</v>
      </c>
      <c r="D75">
        <v>100</v>
      </c>
      <c r="E75" t="s">
        <v>422</v>
      </c>
      <c r="F75" t="s">
        <v>87</v>
      </c>
      <c r="G75" t="s">
        <v>468</v>
      </c>
      <c r="H75" t="s">
        <v>342</v>
      </c>
      <c r="I75" t="s">
        <v>343</v>
      </c>
      <c r="J75">
        <v>0</v>
      </c>
      <c r="K75">
        <v>0</v>
      </c>
      <c r="L75">
        <v>0</v>
      </c>
      <c r="M75">
        <v>0</v>
      </c>
      <c r="N75">
        <v>0</v>
      </c>
      <c r="O75" t="s">
        <v>93</v>
      </c>
      <c r="P75">
        <v>0</v>
      </c>
    </row>
    <row r="76" spans="1:16" x14ac:dyDescent="0.25">
      <c r="A76" t="s">
        <v>420</v>
      </c>
      <c r="B76" t="s">
        <v>421</v>
      </c>
      <c r="C76" t="s">
        <v>85</v>
      </c>
      <c r="D76">
        <v>100</v>
      </c>
      <c r="E76" t="s">
        <v>422</v>
      </c>
      <c r="F76" t="s">
        <v>87</v>
      </c>
      <c r="G76" t="s">
        <v>468</v>
      </c>
      <c r="H76" t="s">
        <v>344</v>
      </c>
      <c r="I76" t="s">
        <v>345</v>
      </c>
      <c r="J76">
        <v>0</v>
      </c>
      <c r="K76">
        <v>0</v>
      </c>
      <c r="L76">
        <v>0</v>
      </c>
      <c r="M76">
        <v>0</v>
      </c>
      <c r="N76">
        <v>0</v>
      </c>
      <c r="O76" t="s">
        <v>93</v>
      </c>
      <c r="P76">
        <v>0</v>
      </c>
    </row>
    <row r="77" spans="1:16" x14ac:dyDescent="0.25">
      <c r="A77" t="s">
        <v>420</v>
      </c>
      <c r="B77" t="s">
        <v>421</v>
      </c>
      <c r="C77" t="s">
        <v>85</v>
      </c>
      <c r="D77">
        <v>100</v>
      </c>
      <c r="E77" t="s">
        <v>422</v>
      </c>
      <c r="F77" t="s">
        <v>87</v>
      </c>
      <c r="G77" t="s">
        <v>468</v>
      </c>
      <c r="H77" t="s">
        <v>285</v>
      </c>
      <c r="I77" t="s">
        <v>286</v>
      </c>
      <c r="J77">
        <v>0</v>
      </c>
      <c r="K77">
        <v>0</v>
      </c>
      <c r="L77">
        <v>0</v>
      </c>
      <c r="M77">
        <v>0</v>
      </c>
      <c r="N77">
        <v>0</v>
      </c>
      <c r="O77" t="s">
        <v>93</v>
      </c>
      <c r="P77">
        <v>0</v>
      </c>
    </row>
    <row r="78" spans="1:16" x14ac:dyDescent="0.25">
      <c r="A78" t="s">
        <v>420</v>
      </c>
      <c r="B78" t="s">
        <v>421</v>
      </c>
      <c r="C78" t="s">
        <v>85</v>
      </c>
      <c r="D78">
        <v>100</v>
      </c>
      <c r="E78" t="s">
        <v>422</v>
      </c>
      <c r="F78" t="s">
        <v>87</v>
      </c>
      <c r="G78" t="s">
        <v>468</v>
      </c>
      <c r="H78" t="s">
        <v>287</v>
      </c>
      <c r="I78" t="s">
        <v>288</v>
      </c>
      <c r="J78">
        <v>0</v>
      </c>
      <c r="K78">
        <v>0</v>
      </c>
      <c r="L78">
        <v>0</v>
      </c>
      <c r="M78">
        <v>0</v>
      </c>
      <c r="N78">
        <v>0</v>
      </c>
      <c r="O78" t="s">
        <v>93</v>
      </c>
      <c r="P78">
        <v>0</v>
      </c>
    </row>
    <row r="79" spans="1:16" x14ac:dyDescent="0.25">
      <c r="A79" t="s">
        <v>420</v>
      </c>
      <c r="B79" t="s">
        <v>421</v>
      </c>
      <c r="C79" t="s">
        <v>85</v>
      </c>
      <c r="D79">
        <v>100</v>
      </c>
      <c r="E79" t="s">
        <v>422</v>
      </c>
      <c r="F79" t="s">
        <v>87</v>
      </c>
      <c r="G79" t="s">
        <v>468</v>
      </c>
      <c r="H79" t="s">
        <v>289</v>
      </c>
      <c r="I79" t="s">
        <v>290</v>
      </c>
      <c r="J79">
        <v>0</v>
      </c>
      <c r="K79">
        <v>0</v>
      </c>
      <c r="L79">
        <v>0</v>
      </c>
      <c r="M79">
        <v>0</v>
      </c>
      <c r="N79">
        <v>0</v>
      </c>
      <c r="O79" t="s">
        <v>93</v>
      </c>
      <c r="P79">
        <v>0</v>
      </c>
    </row>
    <row r="80" spans="1:16" x14ac:dyDescent="0.25">
      <c r="A80" t="s">
        <v>420</v>
      </c>
      <c r="B80" t="s">
        <v>421</v>
      </c>
      <c r="C80" t="s">
        <v>85</v>
      </c>
      <c r="D80">
        <v>100</v>
      </c>
      <c r="E80" t="s">
        <v>422</v>
      </c>
      <c r="F80" t="s">
        <v>87</v>
      </c>
      <c r="G80" t="s">
        <v>468</v>
      </c>
      <c r="H80" t="s">
        <v>291</v>
      </c>
      <c r="I80" t="s">
        <v>292</v>
      </c>
      <c r="J80">
        <v>0</v>
      </c>
      <c r="K80">
        <v>0</v>
      </c>
      <c r="L80">
        <v>0</v>
      </c>
      <c r="M80">
        <v>0</v>
      </c>
      <c r="N80">
        <v>0</v>
      </c>
      <c r="O80" t="s">
        <v>93</v>
      </c>
      <c r="P80">
        <v>0</v>
      </c>
    </row>
    <row r="81" spans="1:16" x14ac:dyDescent="0.25">
      <c r="A81" t="s">
        <v>420</v>
      </c>
      <c r="B81" t="s">
        <v>421</v>
      </c>
      <c r="C81" t="s">
        <v>85</v>
      </c>
      <c r="D81">
        <v>100</v>
      </c>
      <c r="E81" t="s">
        <v>422</v>
      </c>
      <c r="F81" t="s">
        <v>87</v>
      </c>
      <c r="G81" t="s">
        <v>468</v>
      </c>
      <c r="H81" t="s">
        <v>293</v>
      </c>
      <c r="I81" t="s">
        <v>294</v>
      </c>
      <c r="J81">
        <v>0</v>
      </c>
      <c r="K81">
        <v>0</v>
      </c>
      <c r="L81">
        <v>0</v>
      </c>
      <c r="M81">
        <v>0</v>
      </c>
      <c r="N81">
        <v>0</v>
      </c>
      <c r="O81" t="s">
        <v>93</v>
      </c>
      <c r="P81">
        <v>0</v>
      </c>
    </row>
    <row r="82" spans="1:16" x14ac:dyDescent="0.25">
      <c r="A82" t="s">
        <v>420</v>
      </c>
      <c r="B82" t="s">
        <v>421</v>
      </c>
      <c r="C82" t="s">
        <v>85</v>
      </c>
      <c r="D82">
        <v>100</v>
      </c>
      <c r="E82" t="s">
        <v>422</v>
      </c>
      <c r="F82" t="s">
        <v>87</v>
      </c>
      <c r="G82" t="s">
        <v>468</v>
      </c>
      <c r="H82" t="s">
        <v>295</v>
      </c>
      <c r="I82" t="s">
        <v>296</v>
      </c>
      <c r="J82">
        <v>0</v>
      </c>
      <c r="K82">
        <v>0</v>
      </c>
      <c r="L82">
        <v>0</v>
      </c>
      <c r="M82">
        <v>0</v>
      </c>
      <c r="N82">
        <v>0</v>
      </c>
      <c r="O82" t="s">
        <v>93</v>
      </c>
      <c r="P82">
        <v>0</v>
      </c>
    </row>
    <row r="83" spans="1:16" x14ac:dyDescent="0.25">
      <c r="A83" t="s">
        <v>420</v>
      </c>
      <c r="B83" t="s">
        <v>421</v>
      </c>
      <c r="C83" t="s">
        <v>85</v>
      </c>
      <c r="D83">
        <v>100</v>
      </c>
      <c r="E83" t="s">
        <v>422</v>
      </c>
      <c r="F83" t="s">
        <v>87</v>
      </c>
      <c r="G83" t="s">
        <v>468</v>
      </c>
      <c r="H83" t="s">
        <v>297</v>
      </c>
      <c r="I83" t="s">
        <v>298</v>
      </c>
      <c r="J83">
        <v>0</v>
      </c>
      <c r="K83">
        <v>0</v>
      </c>
      <c r="L83">
        <v>0</v>
      </c>
      <c r="M83">
        <v>0</v>
      </c>
      <c r="N83">
        <v>0</v>
      </c>
      <c r="O83" t="s">
        <v>93</v>
      </c>
      <c r="P83">
        <v>0</v>
      </c>
    </row>
    <row r="84" spans="1:16" x14ac:dyDescent="0.25">
      <c r="A84" t="s">
        <v>420</v>
      </c>
      <c r="B84" t="s">
        <v>421</v>
      </c>
      <c r="C84" t="s">
        <v>85</v>
      </c>
      <c r="D84">
        <v>100</v>
      </c>
      <c r="E84" t="s">
        <v>422</v>
      </c>
      <c r="F84" t="s">
        <v>87</v>
      </c>
      <c r="G84" t="s">
        <v>468</v>
      </c>
      <c r="H84" t="s">
        <v>317</v>
      </c>
      <c r="I84" t="s">
        <v>318</v>
      </c>
      <c r="J84">
        <v>0</v>
      </c>
      <c r="K84">
        <v>0</v>
      </c>
      <c r="L84">
        <v>0</v>
      </c>
      <c r="M84">
        <v>0</v>
      </c>
      <c r="N84">
        <v>0</v>
      </c>
      <c r="O84" t="s">
        <v>93</v>
      </c>
      <c r="P84">
        <v>0</v>
      </c>
    </row>
    <row r="85" spans="1:16" x14ac:dyDescent="0.25">
      <c r="A85" t="s">
        <v>420</v>
      </c>
      <c r="B85" t="s">
        <v>421</v>
      </c>
      <c r="C85" t="s">
        <v>85</v>
      </c>
      <c r="D85">
        <v>100</v>
      </c>
      <c r="E85" t="s">
        <v>422</v>
      </c>
      <c r="F85" t="s">
        <v>87</v>
      </c>
      <c r="G85" t="s">
        <v>468</v>
      </c>
      <c r="H85" t="s">
        <v>269</v>
      </c>
      <c r="I85" t="s">
        <v>270</v>
      </c>
      <c r="J85">
        <v>0</v>
      </c>
      <c r="K85">
        <v>0</v>
      </c>
      <c r="L85">
        <v>0</v>
      </c>
      <c r="M85">
        <v>0</v>
      </c>
      <c r="N85">
        <v>0</v>
      </c>
      <c r="O85" t="s">
        <v>93</v>
      </c>
      <c r="P85">
        <v>0</v>
      </c>
    </row>
    <row r="86" spans="1:16" x14ac:dyDescent="0.25">
      <c r="A86" t="s">
        <v>420</v>
      </c>
      <c r="B86" t="s">
        <v>421</v>
      </c>
      <c r="C86" t="s">
        <v>85</v>
      </c>
      <c r="D86">
        <v>100</v>
      </c>
      <c r="E86" t="s">
        <v>422</v>
      </c>
      <c r="F86" t="s">
        <v>87</v>
      </c>
      <c r="G86" t="s">
        <v>468</v>
      </c>
      <c r="H86" t="s">
        <v>271</v>
      </c>
      <c r="I86" t="s">
        <v>272</v>
      </c>
      <c r="J86">
        <v>0</v>
      </c>
      <c r="K86">
        <v>0</v>
      </c>
      <c r="L86">
        <v>0</v>
      </c>
      <c r="M86">
        <v>0</v>
      </c>
      <c r="N86">
        <v>0</v>
      </c>
      <c r="O86" t="s">
        <v>93</v>
      </c>
      <c r="P86">
        <v>0</v>
      </c>
    </row>
    <row r="87" spans="1:16" x14ac:dyDescent="0.25">
      <c r="A87" t="s">
        <v>420</v>
      </c>
      <c r="B87" t="s">
        <v>421</v>
      </c>
      <c r="C87" t="s">
        <v>85</v>
      </c>
      <c r="D87">
        <v>100</v>
      </c>
      <c r="E87" t="s">
        <v>422</v>
      </c>
      <c r="F87" t="s">
        <v>87</v>
      </c>
      <c r="G87" t="s">
        <v>468</v>
      </c>
      <c r="H87" t="s">
        <v>273</v>
      </c>
      <c r="I87" t="s">
        <v>274</v>
      </c>
      <c r="J87">
        <v>0</v>
      </c>
      <c r="K87">
        <v>0</v>
      </c>
      <c r="L87">
        <v>0</v>
      </c>
      <c r="M87">
        <v>0</v>
      </c>
      <c r="N87">
        <v>0</v>
      </c>
      <c r="O87" t="s">
        <v>93</v>
      </c>
      <c r="P87">
        <v>0</v>
      </c>
    </row>
    <row r="88" spans="1:16" x14ac:dyDescent="0.25">
      <c r="A88" t="s">
        <v>420</v>
      </c>
      <c r="B88" t="s">
        <v>421</v>
      </c>
      <c r="C88" t="s">
        <v>85</v>
      </c>
      <c r="D88">
        <v>100</v>
      </c>
      <c r="E88" t="s">
        <v>422</v>
      </c>
      <c r="F88" t="s">
        <v>87</v>
      </c>
      <c r="G88" t="s">
        <v>468</v>
      </c>
      <c r="H88" t="s">
        <v>275</v>
      </c>
      <c r="I88" t="s">
        <v>276</v>
      </c>
      <c r="J88">
        <v>0</v>
      </c>
      <c r="K88">
        <v>0</v>
      </c>
      <c r="L88">
        <v>0</v>
      </c>
      <c r="M88">
        <v>0</v>
      </c>
      <c r="N88">
        <v>0</v>
      </c>
      <c r="O88" t="s">
        <v>93</v>
      </c>
      <c r="P88">
        <v>0</v>
      </c>
    </row>
    <row r="89" spans="1:16" x14ac:dyDescent="0.25">
      <c r="A89" t="s">
        <v>420</v>
      </c>
      <c r="B89" t="s">
        <v>421</v>
      </c>
      <c r="C89" t="s">
        <v>85</v>
      </c>
      <c r="D89">
        <v>100</v>
      </c>
      <c r="E89" t="s">
        <v>422</v>
      </c>
      <c r="F89" t="s">
        <v>87</v>
      </c>
      <c r="G89" t="s">
        <v>468</v>
      </c>
      <c r="H89" t="s">
        <v>277</v>
      </c>
      <c r="I89" t="s">
        <v>278</v>
      </c>
      <c r="J89">
        <v>0</v>
      </c>
      <c r="K89">
        <v>0</v>
      </c>
      <c r="L89">
        <v>0</v>
      </c>
      <c r="M89">
        <v>0</v>
      </c>
      <c r="N89">
        <v>0</v>
      </c>
      <c r="O89" t="s">
        <v>93</v>
      </c>
      <c r="P89">
        <v>0</v>
      </c>
    </row>
    <row r="90" spans="1:16" x14ac:dyDescent="0.25">
      <c r="A90" t="s">
        <v>420</v>
      </c>
      <c r="B90" t="s">
        <v>421</v>
      </c>
      <c r="C90" t="s">
        <v>85</v>
      </c>
      <c r="D90">
        <v>100</v>
      </c>
      <c r="E90" t="s">
        <v>422</v>
      </c>
      <c r="F90" t="s">
        <v>87</v>
      </c>
      <c r="G90" t="s">
        <v>468</v>
      </c>
      <c r="H90" t="s">
        <v>279</v>
      </c>
      <c r="I90" t="s">
        <v>280</v>
      </c>
      <c r="J90">
        <v>0</v>
      </c>
      <c r="K90">
        <v>0</v>
      </c>
      <c r="L90">
        <v>0</v>
      </c>
      <c r="M90">
        <v>0</v>
      </c>
      <c r="N90">
        <v>0</v>
      </c>
      <c r="O90" t="s">
        <v>93</v>
      </c>
      <c r="P90">
        <v>0</v>
      </c>
    </row>
    <row r="91" spans="1:16" x14ac:dyDescent="0.25">
      <c r="A91" t="s">
        <v>420</v>
      </c>
      <c r="B91" t="s">
        <v>421</v>
      </c>
      <c r="C91" t="s">
        <v>85</v>
      </c>
      <c r="D91">
        <v>100</v>
      </c>
      <c r="E91" t="s">
        <v>422</v>
      </c>
      <c r="F91" t="s">
        <v>87</v>
      </c>
      <c r="G91" t="s">
        <v>468</v>
      </c>
      <c r="H91" t="s">
        <v>281</v>
      </c>
      <c r="I91" t="s">
        <v>282</v>
      </c>
      <c r="J91">
        <v>0</v>
      </c>
      <c r="K91">
        <v>0</v>
      </c>
      <c r="L91">
        <v>0</v>
      </c>
      <c r="M91">
        <v>0</v>
      </c>
      <c r="N91">
        <v>0</v>
      </c>
      <c r="O91" t="s">
        <v>93</v>
      </c>
      <c r="P91">
        <v>0</v>
      </c>
    </row>
    <row r="92" spans="1:16" x14ac:dyDescent="0.25">
      <c r="A92" t="s">
        <v>420</v>
      </c>
      <c r="B92" t="s">
        <v>421</v>
      </c>
      <c r="C92" t="s">
        <v>85</v>
      </c>
      <c r="D92">
        <v>100</v>
      </c>
      <c r="E92" t="s">
        <v>422</v>
      </c>
      <c r="F92" t="s">
        <v>87</v>
      </c>
      <c r="G92" t="s">
        <v>468</v>
      </c>
      <c r="H92" t="s">
        <v>283</v>
      </c>
      <c r="I92" t="s">
        <v>284</v>
      </c>
      <c r="J92">
        <v>0</v>
      </c>
      <c r="K92">
        <v>0</v>
      </c>
      <c r="L92">
        <v>0</v>
      </c>
      <c r="M92">
        <v>0</v>
      </c>
      <c r="N92">
        <v>0</v>
      </c>
      <c r="O92" t="s">
        <v>93</v>
      </c>
      <c r="P92">
        <v>0</v>
      </c>
    </row>
    <row r="93" spans="1:16" x14ac:dyDescent="0.25">
      <c r="A93" t="s">
        <v>420</v>
      </c>
      <c r="B93" t="s">
        <v>421</v>
      </c>
      <c r="C93" t="s">
        <v>85</v>
      </c>
      <c r="D93">
        <v>100</v>
      </c>
      <c r="E93" t="s">
        <v>422</v>
      </c>
      <c r="F93" t="s">
        <v>87</v>
      </c>
      <c r="G93" t="s">
        <v>468</v>
      </c>
      <c r="H93" t="s">
        <v>299</v>
      </c>
      <c r="I93" t="s">
        <v>300</v>
      </c>
      <c r="J93">
        <v>0</v>
      </c>
      <c r="K93">
        <v>0</v>
      </c>
      <c r="L93">
        <v>0</v>
      </c>
      <c r="M93">
        <v>0</v>
      </c>
      <c r="N93">
        <v>0</v>
      </c>
      <c r="O93" t="s">
        <v>93</v>
      </c>
      <c r="P93">
        <v>0</v>
      </c>
    </row>
    <row r="94" spans="1:16" x14ac:dyDescent="0.25">
      <c r="A94" t="s">
        <v>420</v>
      </c>
      <c r="B94" t="s">
        <v>421</v>
      </c>
      <c r="C94" t="s">
        <v>85</v>
      </c>
      <c r="D94">
        <v>100</v>
      </c>
      <c r="E94" t="s">
        <v>422</v>
      </c>
      <c r="F94" t="s">
        <v>87</v>
      </c>
      <c r="G94" t="s">
        <v>468</v>
      </c>
      <c r="H94" t="s">
        <v>301</v>
      </c>
      <c r="I94" t="s">
        <v>302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93</v>
      </c>
      <c r="P94">
        <v>0</v>
      </c>
    </row>
    <row r="95" spans="1:16" x14ac:dyDescent="0.25">
      <c r="A95" t="s">
        <v>420</v>
      </c>
      <c r="B95" t="s">
        <v>421</v>
      </c>
      <c r="C95" t="s">
        <v>85</v>
      </c>
      <c r="D95">
        <v>100</v>
      </c>
      <c r="E95" t="s">
        <v>422</v>
      </c>
      <c r="F95" t="s">
        <v>87</v>
      </c>
      <c r="G95" t="s">
        <v>468</v>
      </c>
      <c r="H95" t="s">
        <v>303</v>
      </c>
      <c r="I95" t="s">
        <v>304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93</v>
      </c>
      <c r="P95">
        <v>0</v>
      </c>
    </row>
    <row r="96" spans="1:16" x14ac:dyDescent="0.25">
      <c r="A96" t="s">
        <v>420</v>
      </c>
      <c r="B96" t="s">
        <v>421</v>
      </c>
      <c r="C96" t="s">
        <v>85</v>
      </c>
      <c r="D96">
        <v>100</v>
      </c>
      <c r="E96" t="s">
        <v>422</v>
      </c>
      <c r="F96" t="s">
        <v>87</v>
      </c>
      <c r="G96" t="s">
        <v>468</v>
      </c>
      <c r="H96" t="s">
        <v>305</v>
      </c>
      <c r="I96" t="s">
        <v>306</v>
      </c>
      <c r="J96">
        <v>0</v>
      </c>
      <c r="K96">
        <v>0</v>
      </c>
      <c r="L96">
        <v>0</v>
      </c>
      <c r="M96">
        <v>0</v>
      </c>
      <c r="N96">
        <v>0</v>
      </c>
      <c r="O96" t="s">
        <v>93</v>
      </c>
      <c r="P96">
        <v>0</v>
      </c>
    </row>
    <row r="97" spans="1:16" x14ac:dyDescent="0.25">
      <c r="A97" t="s">
        <v>420</v>
      </c>
      <c r="B97" t="s">
        <v>421</v>
      </c>
      <c r="C97" t="s">
        <v>85</v>
      </c>
      <c r="D97">
        <v>100</v>
      </c>
      <c r="E97" t="s">
        <v>422</v>
      </c>
      <c r="F97" t="s">
        <v>87</v>
      </c>
      <c r="G97" t="s">
        <v>468</v>
      </c>
      <c r="H97" t="s">
        <v>307</v>
      </c>
      <c r="I97" t="s">
        <v>308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93</v>
      </c>
      <c r="P97">
        <v>0</v>
      </c>
    </row>
    <row r="98" spans="1:16" x14ac:dyDescent="0.25">
      <c r="A98" t="s">
        <v>420</v>
      </c>
      <c r="B98" t="s">
        <v>421</v>
      </c>
      <c r="C98" t="s">
        <v>85</v>
      </c>
      <c r="D98">
        <v>100</v>
      </c>
      <c r="E98" t="s">
        <v>422</v>
      </c>
      <c r="F98" t="s">
        <v>87</v>
      </c>
      <c r="G98" t="s">
        <v>468</v>
      </c>
      <c r="H98" t="s">
        <v>309</v>
      </c>
      <c r="I98" t="s">
        <v>310</v>
      </c>
      <c r="J98">
        <v>0</v>
      </c>
      <c r="K98">
        <v>0</v>
      </c>
      <c r="L98">
        <v>0</v>
      </c>
      <c r="M98">
        <v>0</v>
      </c>
      <c r="N98">
        <v>0</v>
      </c>
      <c r="O98" t="s">
        <v>93</v>
      </c>
      <c r="P98">
        <v>0</v>
      </c>
    </row>
    <row r="99" spans="1:16" x14ac:dyDescent="0.25">
      <c r="A99" t="s">
        <v>420</v>
      </c>
      <c r="B99" t="s">
        <v>421</v>
      </c>
      <c r="C99" t="s">
        <v>85</v>
      </c>
      <c r="D99">
        <v>100</v>
      </c>
      <c r="E99" t="s">
        <v>422</v>
      </c>
      <c r="F99" t="s">
        <v>87</v>
      </c>
      <c r="G99" t="s">
        <v>468</v>
      </c>
      <c r="H99" t="s">
        <v>311</v>
      </c>
      <c r="I99" t="s">
        <v>312</v>
      </c>
      <c r="J99">
        <v>0</v>
      </c>
      <c r="K99">
        <v>0</v>
      </c>
      <c r="L99">
        <v>0</v>
      </c>
      <c r="M99">
        <v>0</v>
      </c>
      <c r="N99">
        <v>0</v>
      </c>
      <c r="O99" t="s">
        <v>93</v>
      </c>
      <c r="P99">
        <v>0</v>
      </c>
    </row>
    <row r="100" spans="1:16" x14ac:dyDescent="0.25">
      <c r="A100" t="s">
        <v>420</v>
      </c>
      <c r="B100" t="s">
        <v>421</v>
      </c>
      <c r="C100" t="s">
        <v>85</v>
      </c>
      <c r="D100">
        <v>100</v>
      </c>
      <c r="E100" t="s">
        <v>422</v>
      </c>
      <c r="F100" t="s">
        <v>87</v>
      </c>
      <c r="G100" t="s">
        <v>468</v>
      </c>
      <c r="H100" t="s">
        <v>313</v>
      </c>
      <c r="I100" t="s">
        <v>314</v>
      </c>
      <c r="J100">
        <v>0</v>
      </c>
      <c r="K100">
        <v>0</v>
      </c>
      <c r="L100">
        <v>0</v>
      </c>
      <c r="M100">
        <v>0</v>
      </c>
      <c r="N100">
        <v>0</v>
      </c>
      <c r="O100" t="s">
        <v>93</v>
      </c>
      <c r="P100">
        <v>0</v>
      </c>
    </row>
    <row r="101" spans="1:16" x14ac:dyDescent="0.25">
      <c r="A101" t="s">
        <v>420</v>
      </c>
      <c r="B101" t="s">
        <v>421</v>
      </c>
      <c r="C101" t="s">
        <v>85</v>
      </c>
      <c r="D101">
        <v>100</v>
      </c>
      <c r="E101" t="s">
        <v>422</v>
      </c>
      <c r="F101" t="s">
        <v>87</v>
      </c>
      <c r="G101" t="s">
        <v>468</v>
      </c>
      <c r="H101" t="s">
        <v>315</v>
      </c>
      <c r="I101" t="s">
        <v>316</v>
      </c>
      <c r="J101">
        <v>0</v>
      </c>
      <c r="K101">
        <v>0</v>
      </c>
      <c r="L101">
        <v>0</v>
      </c>
      <c r="M101">
        <v>0</v>
      </c>
      <c r="N101">
        <v>0</v>
      </c>
      <c r="O101" t="s">
        <v>93</v>
      </c>
      <c r="P101">
        <v>0</v>
      </c>
    </row>
    <row r="102" spans="1:16" x14ac:dyDescent="0.25">
      <c r="A102" t="s">
        <v>420</v>
      </c>
      <c r="B102" t="s">
        <v>421</v>
      </c>
      <c r="C102" t="s">
        <v>85</v>
      </c>
      <c r="D102">
        <v>100</v>
      </c>
      <c r="E102" t="s">
        <v>422</v>
      </c>
      <c r="F102" t="s">
        <v>87</v>
      </c>
      <c r="G102" t="s">
        <v>468</v>
      </c>
      <c r="H102" t="s">
        <v>319</v>
      </c>
      <c r="I102" t="s">
        <v>320</v>
      </c>
      <c r="J102">
        <v>0</v>
      </c>
      <c r="K102">
        <v>0</v>
      </c>
      <c r="L102">
        <v>0</v>
      </c>
      <c r="M102">
        <v>0</v>
      </c>
      <c r="N102">
        <v>0</v>
      </c>
      <c r="O102" t="s">
        <v>93</v>
      </c>
      <c r="P102">
        <v>0</v>
      </c>
    </row>
    <row r="103" spans="1:16" x14ac:dyDescent="0.25">
      <c r="A103" t="s">
        <v>420</v>
      </c>
      <c r="B103" t="s">
        <v>421</v>
      </c>
      <c r="C103" t="s">
        <v>85</v>
      </c>
      <c r="D103">
        <v>100</v>
      </c>
      <c r="E103" t="s">
        <v>422</v>
      </c>
      <c r="F103" t="s">
        <v>87</v>
      </c>
      <c r="G103" t="s">
        <v>468</v>
      </c>
      <c r="H103" t="s">
        <v>321</v>
      </c>
      <c r="I103" t="s">
        <v>322</v>
      </c>
      <c r="J103">
        <v>0</v>
      </c>
      <c r="K103">
        <v>0</v>
      </c>
      <c r="L103">
        <v>0</v>
      </c>
      <c r="M103">
        <v>0</v>
      </c>
      <c r="N103">
        <v>0</v>
      </c>
      <c r="O103" t="s">
        <v>93</v>
      </c>
      <c r="P103">
        <v>0</v>
      </c>
    </row>
    <row r="104" spans="1:16" x14ac:dyDescent="0.25">
      <c r="A104" t="s">
        <v>420</v>
      </c>
      <c r="B104" t="s">
        <v>421</v>
      </c>
      <c r="C104" t="s">
        <v>85</v>
      </c>
      <c r="D104">
        <v>100</v>
      </c>
      <c r="E104" t="s">
        <v>422</v>
      </c>
      <c r="F104" t="s">
        <v>87</v>
      </c>
      <c r="G104" t="s">
        <v>468</v>
      </c>
      <c r="H104" t="s">
        <v>323</v>
      </c>
      <c r="I104" t="s">
        <v>324</v>
      </c>
      <c r="J104">
        <v>0</v>
      </c>
      <c r="K104">
        <v>0</v>
      </c>
      <c r="L104">
        <v>0</v>
      </c>
      <c r="M104">
        <v>0</v>
      </c>
      <c r="N104">
        <v>0</v>
      </c>
      <c r="O104" t="s">
        <v>93</v>
      </c>
      <c r="P104">
        <v>0</v>
      </c>
    </row>
    <row r="105" spans="1:16" x14ac:dyDescent="0.25">
      <c r="A105" t="s">
        <v>420</v>
      </c>
      <c r="B105" t="s">
        <v>421</v>
      </c>
      <c r="C105" t="s">
        <v>85</v>
      </c>
      <c r="D105">
        <v>100</v>
      </c>
      <c r="E105" t="s">
        <v>422</v>
      </c>
      <c r="F105" t="s">
        <v>87</v>
      </c>
      <c r="G105" t="s">
        <v>468</v>
      </c>
      <c r="H105" t="s">
        <v>325</v>
      </c>
      <c r="I105" t="s">
        <v>326</v>
      </c>
      <c r="J105">
        <v>0</v>
      </c>
      <c r="K105">
        <v>0</v>
      </c>
      <c r="L105">
        <v>0</v>
      </c>
      <c r="M105">
        <v>0</v>
      </c>
      <c r="N105">
        <v>0</v>
      </c>
      <c r="O105" t="s">
        <v>93</v>
      </c>
      <c r="P105">
        <v>0</v>
      </c>
    </row>
    <row r="106" spans="1:16" x14ac:dyDescent="0.25">
      <c r="A106" t="s">
        <v>420</v>
      </c>
      <c r="B106" t="s">
        <v>421</v>
      </c>
      <c r="C106" t="s">
        <v>85</v>
      </c>
      <c r="D106">
        <v>100</v>
      </c>
      <c r="E106" t="s">
        <v>422</v>
      </c>
      <c r="F106" t="s">
        <v>87</v>
      </c>
      <c r="G106" t="s">
        <v>468</v>
      </c>
      <c r="H106" t="s">
        <v>327</v>
      </c>
      <c r="I106" t="s">
        <v>328</v>
      </c>
      <c r="J106">
        <v>0</v>
      </c>
      <c r="K106">
        <v>0</v>
      </c>
      <c r="L106">
        <v>0</v>
      </c>
      <c r="M106">
        <v>0</v>
      </c>
      <c r="N106">
        <v>0</v>
      </c>
      <c r="O106" t="s">
        <v>93</v>
      </c>
      <c r="P106">
        <v>0</v>
      </c>
    </row>
    <row r="107" spans="1:16" x14ac:dyDescent="0.25">
      <c r="A107" t="s">
        <v>420</v>
      </c>
      <c r="B107" t="s">
        <v>421</v>
      </c>
      <c r="C107" t="s">
        <v>85</v>
      </c>
      <c r="D107">
        <v>100</v>
      </c>
      <c r="E107" t="s">
        <v>422</v>
      </c>
      <c r="F107" t="s">
        <v>87</v>
      </c>
      <c r="G107" t="s">
        <v>468</v>
      </c>
      <c r="H107" t="s">
        <v>329</v>
      </c>
      <c r="I107" t="s">
        <v>330</v>
      </c>
      <c r="J107">
        <v>0</v>
      </c>
      <c r="K107">
        <v>0</v>
      </c>
      <c r="L107">
        <v>0</v>
      </c>
      <c r="M107">
        <v>0</v>
      </c>
      <c r="N107">
        <v>0</v>
      </c>
      <c r="O107" t="s">
        <v>93</v>
      </c>
      <c r="P107">
        <v>0</v>
      </c>
    </row>
    <row r="108" spans="1:16" x14ac:dyDescent="0.25">
      <c r="A108" t="s">
        <v>420</v>
      </c>
      <c r="B108" t="s">
        <v>421</v>
      </c>
      <c r="C108" t="s">
        <v>85</v>
      </c>
      <c r="D108">
        <v>100</v>
      </c>
      <c r="E108" t="s">
        <v>422</v>
      </c>
      <c r="F108" t="s">
        <v>87</v>
      </c>
      <c r="G108" t="s">
        <v>468</v>
      </c>
      <c r="H108" t="s">
        <v>331</v>
      </c>
      <c r="I108" t="s">
        <v>332</v>
      </c>
      <c r="J108">
        <v>0</v>
      </c>
      <c r="K108">
        <v>0</v>
      </c>
      <c r="L108">
        <v>0</v>
      </c>
      <c r="M108">
        <v>0</v>
      </c>
      <c r="N108">
        <v>0</v>
      </c>
      <c r="O108" t="s">
        <v>93</v>
      </c>
      <c r="P108">
        <v>0</v>
      </c>
    </row>
    <row r="109" spans="1:16" x14ac:dyDescent="0.25">
      <c r="A109" t="s">
        <v>420</v>
      </c>
      <c r="B109" t="s">
        <v>421</v>
      </c>
      <c r="C109" t="s">
        <v>85</v>
      </c>
      <c r="D109">
        <v>100</v>
      </c>
      <c r="E109" t="s">
        <v>422</v>
      </c>
      <c r="F109" t="s">
        <v>87</v>
      </c>
      <c r="G109" t="s">
        <v>468</v>
      </c>
      <c r="H109" t="s">
        <v>333</v>
      </c>
      <c r="I109" t="s">
        <v>334</v>
      </c>
      <c r="J109">
        <v>0</v>
      </c>
      <c r="K109">
        <v>0</v>
      </c>
      <c r="L109">
        <v>0</v>
      </c>
      <c r="M109">
        <v>0</v>
      </c>
      <c r="N109">
        <v>0</v>
      </c>
      <c r="O109" t="s">
        <v>93</v>
      </c>
      <c r="P109">
        <v>0</v>
      </c>
    </row>
    <row r="110" spans="1:16" x14ac:dyDescent="0.25">
      <c r="A110" t="s">
        <v>420</v>
      </c>
      <c r="B110" t="s">
        <v>421</v>
      </c>
      <c r="C110" t="s">
        <v>85</v>
      </c>
      <c r="D110">
        <v>100</v>
      </c>
      <c r="E110" t="s">
        <v>422</v>
      </c>
      <c r="F110" t="s">
        <v>87</v>
      </c>
      <c r="G110" t="s">
        <v>468</v>
      </c>
      <c r="H110" t="s">
        <v>335</v>
      </c>
      <c r="I110" t="s">
        <v>336</v>
      </c>
      <c r="J110">
        <v>0</v>
      </c>
      <c r="K110">
        <v>0</v>
      </c>
      <c r="L110">
        <v>0</v>
      </c>
      <c r="M110">
        <v>0</v>
      </c>
      <c r="N110">
        <v>0</v>
      </c>
      <c r="O110" t="s">
        <v>93</v>
      </c>
      <c r="P110">
        <v>0</v>
      </c>
    </row>
    <row r="111" spans="1:16" x14ac:dyDescent="0.25">
      <c r="A111" t="s">
        <v>420</v>
      </c>
      <c r="B111" t="s">
        <v>421</v>
      </c>
      <c r="C111" t="s">
        <v>85</v>
      </c>
      <c r="D111">
        <v>100</v>
      </c>
      <c r="E111" t="s">
        <v>422</v>
      </c>
      <c r="F111" t="s">
        <v>87</v>
      </c>
      <c r="G111" t="s">
        <v>468</v>
      </c>
      <c r="H111" t="s">
        <v>337</v>
      </c>
      <c r="I111" t="s">
        <v>338</v>
      </c>
      <c r="J111">
        <v>0</v>
      </c>
      <c r="K111">
        <v>0</v>
      </c>
      <c r="L111">
        <v>0</v>
      </c>
      <c r="M111">
        <v>0</v>
      </c>
      <c r="N111">
        <v>0</v>
      </c>
      <c r="O111" t="s">
        <v>93</v>
      </c>
      <c r="P111">
        <v>0</v>
      </c>
    </row>
    <row r="112" spans="1:16" x14ac:dyDescent="0.25">
      <c r="A112" t="s">
        <v>420</v>
      </c>
      <c r="B112" t="s">
        <v>421</v>
      </c>
      <c r="C112" t="s">
        <v>85</v>
      </c>
      <c r="D112">
        <v>100</v>
      </c>
      <c r="E112" t="s">
        <v>422</v>
      </c>
      <c r="F112" t="s">
        <v>87</v>
      </c>
      <c r="G112" t="s">
        <v>468</v>
      </c>
      <c r="H112" t="s">
        <v>337</v>
      </c>
      <c r="I112" t="s">
        <v>339</v>
      </c>
      <c r="J112">
        <v>0</v>
      </c>
      <c r="K112">
        <v>0</v>
      </c>
      <c r="L112">
        <v>0</v>
      </c>
      <c r="M112">
        <v>0</v>
      </c>
      <c r="N112">
        <v>0</v>
      </c>
      <c r="O112" t="s">
        <v>93</v>
      </c>
      <c r="P112">
        <v>0</v>
      </c>
    </row>
    <row r="113" spans="1:16" x14ac:dyDescent="0.25">
      <c r="A113" t="s">
        <v>420</v>
      </c>
      <c r="B113" t="s">
        <v>421</v>
      </c>
      <c r="C113" t="s">
        <v>85</v>
      </c>
      <c r="D113">
        <v>100</v>
      </c>
      <c r="E113" t="s">
        <v>422</v>
      </c>
      <c r="F113" t="s">
        <v>87</v>
      </c>
      <c r="G113" t="s">
        <v>468</v>
      </c>
      <c r="H113" t="s">
        <v>340</v>
      </c>
      <c r="I113" t="s">
        <v>341</v>
      </c>
      <c r="J113">
        <v>0</v>
      </c>
      <c r="K113">
        <v>0</v>
      </c>
      <c r="L113">
        <v>0</v>
      </c>
      <c r="M113">
        <v>0</v>
      </c>
      <c r="N113">
        <v>0</v>
      </c>
      <c r="O113" t="s">
        <v>93</v>
      </c>
      <c r="P113">
        <v>0</v>
      </c>
    </row>
    <row r="114" spans="1:16" x14ac:dyDescent="0.25">
      <c r="A114" t="s">
        <v>420</v>
      </c>
      <c r="B114" t="s">
        <v>421</v>
      </c>
      <c r="C114" t="s">
        <v>85</v>
      </c>
      <c r="D114">
        <v>100</v>
      </c>
      <c r="E114" t="s">
        <v>422</v>
      </c>
      <c r="F114" t="s">
        <v>87</v>
      </c>
      <c r="G114" t="s">
        <v>468</v>
      </c>
      <c r="H114" t="s">
        <v>251</v>
      </c>
      <c r="I114" t="s">
        <v>252</v>
      </c>
      <c r="J114">
        <v>0</v>
      </c>
      <c r="K114">
        <v>0</v>
      </c>
      <c r="L114">
        <v>0</v>
      </c>
      <c r="M114">
        <v>0</v>
      </c>
      <c r="N114">
        <v>0</v>
      </c>
      <c r="O114" t="s">
        <v>93</v>
      </c>
      <c r="P114">
        <v>0</v>
      </c>
    </row>
    <row r="115" spans="1:16" x14ac:dyDescent="0.25">
      <c r="A115" t="s">
        <v>420</v>
      </c>
      <c r="B115" t="s">
        <v>421</v>
      </c>
      <c r="C115" t="s">
        <v>85</v>
      </c>
      <c r="D115">
        <v>100</v>
      </c>
      <c r="E115" t="s">
        <v>422</v>
      </c>
      <c r="F115" t="s">
        <v>87</v>
      </c>
      <c r="G115" t="s">
        <v>468</v>
      </c>
      <c r="H115" t="s">
        <v>253</v>
      </c>
      <c r="I115" t="s">
        <v>254</v>
      </c>
      <c r="J115">
        <v>0</v>
      </c>
      <c r="K115">
        <v>0</v>
      </c>
      <c r="L115">
        <v>0</v>
      </c>
      <c r="M115">
        <v>0</v>
      </c>
      <c r="N115">
        <v>0</v>
      </c>
      <c r="O115" t="s">
        <v>93</v>
      </c>
      <c r="P115">
        <v>0</v>
      </c>
    </row>
    <row r="116" spans="1:16" x14ac:dyDescent="0.25">
      <c r="A116" t="s">
        <v>420</v>
      </c>
      <c r="B116" t="s">
        <v>421</v>
      </c>
      <c r="C116" t="s">
        <v>85</v>
      </c>
      <c r="D116">
        <v>100</v>
      </c>
      <c r="E116" t="s">
        <v>422</v>
      </c>
      <c r="F116" t="s">
        <v>87</v>
      </c>
      <c r="G116" t="s">
        <v>468</v>
      </c>
      <c r="H116" t="s">
        <v>255</v>
      </c>
      <c r="I116" t="s">
        <v>256</v>
      </c>
      <c r="J116">
        <v>0</v>
      </c>
      <c r="K116">
        <v>0</v>
      </c>
      <c r="L116">
        <v>0</v>
      </c>
      <c r="M116">
        <v>0</v>
      </c>
      <c r="N116">
        <v>0</v>
      </c>
      <c r="O116" t="s">
        <v>93</v>
      </c>
      <c r="P116">
        <v>0</v>
      </c>
    </row>
    <row r="117" spans="1:16" x14ac:dyDescent="0.25">
      <c r="A117" t="s">
        <v>420</v>
      </c>
      <c r="B117" t="s">
        <v>421</v>
      </c>
      <c r="C117" t="s">
        <v>85</v>
      </c>
      <c r="D117">
        <v>100</v>
      </c>
      <c r="E117" t="s">
        <v>422</v>
      </c>
      <c r="F117" t="s">
        <v>87</v>
      </c>
      <c r="G117" t="s">
        <v>468</v>
      </c>
      <c r="H117" t="s">
        <v>257</v>
      </c>
      <c r="I117" t="s">
        <v>258</v>
      </c>
      <c r="J117">
        <v>0</v>
      </c>
      <c r="K117">
        <v>0</v>
      </c>
      <c r="L117">
        <v>0</v>
      </c>
      <c r="M117">
        <v>0</v>
      </c>
      <c r="N117">
        <v>0</v>
      </c>
      <c r="O117" t="s">
        <v>93</v>
      </c>
      <c r="P117">
        <v>0</v>
      </c>
    </row>
    <row r="118" spans="1:16" x14ac:dyDescent="0.25">
      <c r="A118" t="s">
        <v>420</v>
      </c>
      <c r="B118" t="s">
        <v>421</v>
      </c>
      <c r="C118" t="s">
        <v>85</v>
      </c>
      <c r="D118">
        <v>100</v>
      </c>
      <c r="E118" t="s">
        <v>422</v>
      </c>
      <c r="F118" t="s">
        <v>87</v>
      </c>
      <c r="G118" t="s">
        <v>468</v>
      </c>
      <c r="H118" t="s">
        <v>259</v>
      </c>
      <c r="I118" t="s">
        <v>260</v>
      </c>
      <c r="J118">
        <v>0</v>
      </c>
      <c r="K118">
        <v>0</v>
      </c>
      <c r="L118">
        <v>0</v>
      </c>
      <c r="M118">
        <v>0</v>
      </c>
      <c r="N118">
        <v>0</v>
      </c>
      <c r="O118" t="s">
        <v>93</v>
      </c>
      <c r="P118">
        <v>0</v>
      </c>
    </row>
    <row r="119" spans="1:16" x14ac:dyDescent="0.25">
      <c r="A119" t="s">
        <v>420</v>
      </c>
      <c r="B119" t="s">
        <v>421</v>
      </c>
      <c r="C119" t="s">
        <v>85</v>
      </c>
      <c r="D119">
        <v>100</v>
      </c>
      <c r="E119" t="s">
        <v>422</v>
      </c>
      <c r="F119" t="s">
        <v>87</v>
      </c>
      <c r="G119" t="s">
        <v>468</v>
      </c>
      <c r="H119" t="s">
        <v>261</v>
      </c>
      <c r="I119" t="s">
        <v>262</v>
      </c>
      <c r="J119">
        <v>0</v>
      </c>
      <c r="K119">
        <v>0</v>
      </c>
      <c r="L119">
        <v>0</v>
      </c>
      <c r="M119">
        <v>0</v>
      </c>
      <c r="N119">
        <v>0</v>
      </c>
      <c r="O119" t="s">
        <v>93</v>
      </c>
      <c r="P119">
        <v>0</v>
      </c>
    </row>
    <row r="120" spans="1:16" x14ac:dyDescent="0.25">
      <c r="A120" t="s">
        <v>420</v>
      </c>
      <c r="B120" t="s">
        <v>421</v>
      </c>
      <c r="C120" t="s">
        <v>85</v>
      </c>
      <c r="D120">
        <v>100</v>
      </c>
      <c r="E120" t="s">
        <v>422</v>
      </c>
      <c r="F120" t="s">
        <v>87</v>
      </c>
      <c r="G120" t="s">
        <v>468</v>
      </c>
      <c r="H120" t="s">
        <v>263</v>
      </c>
      <c r="I120" t="s">
        <v>264</v>
      </c>
      <c r="J120">
        <v>0</v>
      </c>
      <c r="K120">
        <v>0</v>
      </c>
      <c r="L120">
        <v>0</v>
      </c>
      <c r="M120">
        <v>0</v>
      </c>
      <c r="N120">
        <v>0</v>
      </c>
      <c r="O120" t="s">
        <v>93</v>
      </c>
      <c r="P120">
        <v>0</v>
      </c>
    </row>
    <row r="121" spans="1:16" x14ac:dyDescent="0.25">
      <c r="A121" t="s">
        <v>420</v>
      </c>
      <c r="B121" t="s">
        <v>421</v>
      </c>
      <c r="C121" t="s">
        <v>85</v>
      </c>
      <c r="D121">
        <v>100</v>
      </c>
      <c r="E121" t="s">
        <v>422</v>
      </c>
      <c r="F121" t="s">
        <v>87</v>
      </c>
      <c r="G121" t="s">
        <v>468</v>
      </c>
      <c r="H121" t="s">
        <v>265</v>
      </c>
      <c r="I121" t="s">
        <v>266</v>
      </c>
      <c r="J121">
        <v>0</v>
      </c>
      <c r="K121">
        <v>0</v>
      </c>
      <c r="L121">
        <v>0</v>
      </c>
      <c r="M121">
        <v>0</v>
      </c>
      <c r="N121">
        <v>0</v>
      </c>
      <c r="O121" t="s">
        <v>93</v>
      </c>
      <c r="P121">
        <v>0</v>
      </c>
    </row>
    <row r="122" spans="1:16" x14ac:dyDescent="0.25">
      <c r="A122" t="s">
        <v>420</v>
      </c>
      <c r="B122" t="s">
        <v>421</v>
      </c>
      <c r="C122" t="s">
        <v>85</v>
      </c>
      <c r="D122">
        <v>100</v>
      </c>
      <c r="E122" t="s">
        <v>422</v>
      </c>
      <c r="F122" t="s">
        <v>87</v>
      </c>
      <c r="G122" t="s">
        <v>468</v>
      </c>
      <c r="H122" t="s">
        <v>267</v>
      </c>
      <c r="I122" t="s">
        <v>268</v>
      </c>
      <c r="J122">
        <v>0</v>
      </c>
      <c r="K122">
        <v>0</v>
      </c>
      <c r="L122">
        <v>0</v>
      </c>
      <c r="M122">
        <v>0</v>
      </c>
      <c r="N122">
        <v>0</v>
      </c>
      <c r="O122" t="s">
        <v>93</v>
      </c>
      <c r="P122">
        <v>0</v>
      </c>
    </row>
    <row r="123" spans="1:16" x14ac:dyDescent="0.25">
      <c r="A123" t="s">
        <v>420</v>
      </c>
      <c r="B123" t="s">
        <v>421</v>
      </c>
      <c r="C123" t="s">
        <v>85</v>
      </c>
      <c r="D123">
        <v>100</v>
      </c>
      <c r="E123" t="s">
        <v>422</v>
      </c>
      <c r="F123" t="s">
        <v>87</v>
      </c>
      <c r="G123" t="s">
        <v>468</v>
      </c>
      <c r="H123" t="s">
        <v>358</v>
      </c>
      <c r="I123" t="s">
        <v>359</v>
      </c>
      <c r="J123">
        <v>0</v>
      </c>
      <c r="K123">
        <v>0</v>
      </c>
      <c r="L123">
        <v>0</v>
      </c>
      <c r="M123">
        <v>0</v>
      </c>
      <c r="N123">
        <v>0</v>
      </c>
      <c r="O123" t="s">
        <v>93</v>
      </c>
      <c r="P123">
        <v>0</v>
      </c>
    </row>
    <row r="124" spans="1:16" x14ac:dyDescent="0.25">
      <c r="A124" t="s">
        <v>420</v>
      </c>
      <c r="B124" t="s">
        <v>421</v>
      </c>
      <c r="C124" t="s">
        <v>85</v>
      </c>
      <c r="D124">
        <v>100</v>
      </c>
      <c r="E124" t="s">
        <v>422</v>
      </c>
      <c r="F124" t="s">
        <v>87</v>
      </c>
      <c r="G124" t="s">
        <v>468</v>
      </c>
      <c r="H124" t="s">
        <v>360</v>
      </c>
      <c r="I124" t="s">
        <v>361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93</v>
      </c>
      <c r="P124">
        <v>0</v>
      </c>
    </row>
    <row r="125" spans="1:16" x14ac:dyDescent="0.25">
      <c r="A125" t="s">
        <v>420</v>
      </c>
      <c r="B125" t="s">
        <v>421</v>
      </c>
      <c r="C125" t="s">
        <v>85</v>
      </c>
      <c r="D125">
        <v>100</v>
      </c>
      <c r="E125" t="s">
        <v>422</v>
      </c>
      <c r="F125" t="s">
        <v>87</v>
      </c>
      <c r="G125" t="s">
        <v>468</v>
      </c>
      <c r="H125" t="s">
        <v>362</v>
      </c>
      <c r="I125" t="s">
        <v>363</v>
      </c>
      <c r="J125">
        <v>0</v>
      </c>
      <c r="K125">
        <v>0</v>
      </c>
      <c r="L125">
        <v>0</v>
      </c>
      <c r="M125">
        <v>0</v>
      </c>
      <c r="N125">
        <v>0</v>
      </c>
      <c r="O125" t="s">
        <v>93</v>
      </c>
      <c r="P125">
        <v>0</v>
      </c>
    </row>
    <row r="126" spans="1:16" x14ac:dyDescent="0.25">
      <c r="A126" t="s">
        <v>420</v>
      </c>
      <c r="B126" t="s">
        <v>421</v>
      </c>
      <c r="C126" t="s">
        <v>85</v>
      </c>
      <c r="D126">
        <v>100</v>
      </c>
      <c r="E126" t="s">
        <v>422</v>
      </c>
      <c r="F126" t="s">
        <v>87</v>
      </c>
      <c r="G126" t="s">
        <v>468</v>
      </c>
      <c r="H126" t="s">
        <v>364</v>
      </c>
      <c r="I126" t="s">
        <v>365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93</v>
      </c>
      <c r="P126">
        <v>0</v>
      </c>
    </row>
    <row r="127" spans="1:16" x14ac:dyDescent="0.25">
      <c r="A127" t="s">
        <v>420</v>
      </c>
      <c r="B127" t="s">
        <v>421</v>
      </c>
      <c r="C127" t="s">
        <v>85</v>
      </c>
      <c r="D127">
        <v>100</v>
      </c>
      <c r="E127" t="s">
        <v>422</v>
      </c>
      <c r="F127" t="s">
        <v>87</v>
      </c>
      <c r="G127" t="s">
        <v>468</v>
      </c>
      <c r="H127" t="s">
        <v>366</v>
      </c>
      <c r="I127" t="s">
        <v>367</v>
      </c>
      <c r="J127">
        <v>0</v>
      </c>
      <c r="K127">
        <v>0</v>
      </c>
      <c r="L127">
        <v>0</v>
      </c>
      <c r="M127">
        <v>0</v>
      </c>
      <c r="N127">
        <v>0</v>
      </c>
      <c r="O127" t="s">
        <v>93</v>
      </c>
      <c r="P127">
        <v>0</v>
      </c>
    </row>
    <row r="128" spans="1:16" x14ac:dyDescent="0.25">
      <c r="A128" t="s">
        <v>420</v>
      </c>
      <c r="B128" t="s">
        <v>421</v>
      </c>
      <c r="C128" t="s">
        <v>85</v>
      </c>
      <c r="D128">
        <v>100</v>
      </c>
      <c r="E128" t="s">
        <v>422</v>
      </c>
      <c r="F128" t="s">
        <v>87</v>
      </c>
      <c r="G128" t="s">
        <v>468</v>
      </c>
      <c r="H128" t="s">
        <v>368</v>
      </c>
      <c r="I128" t="s">
        <v>369</v>
      </c>
      <c r="J128">
        <v>0</v>
      </c>
      <c r="K128">
        <v>0</v>
      </c>
      <c r="L128">
        <v>0</v>
      </c>
      <c r="M128">
        <v>0</v>
      </c>
      <c r="N128">
        <v>0</v>
      </c>
      <c r="O128" t="s">
        <v>93</v>
      </c>
      <c r="P128">
        <v>0</v>
      </c>
    </row>
    <row r="129" spans="1:16" x14ac:dyDescent="0.25">
      <c r="A129" t="s">
        <v>420</v>
      </c>
      <c r="B129" t="s">
        <v>421</v>
      </c>
      <c r="C129" t="s">
        <v>85</v>
      </c>
      <c r="D129">
        <v>100</v>
      </c>
      <c r="E129" t="s">
        <v>422</v>
      </c>
      <c r="F129" t="s">
        <v>87</v>
      </c>
      <c r="G129" t="s">
        <v>468</v>
      </c>
      <c r="H129" t="s">
        <v>370</v>
      </c>
      <c r="I129" t="s">
        <v>371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93</v>
      </c>
      <c r="P129">
        <v>0</v>
      </c>
    </row>
    <row r="130" spans="1:16" x14ac:dyDescent="0.25">
      <c r="A130" t="s">
        <v>420</v>
      </c>
      <c r="B130" t="s">
        <v>421</v>
      </c>
      <c r="C130" t="s">
        <v>85</v>
      </c>
      <c r="D130">
        <v>100</v>
      </c>
      <c r="E130" t="s">
        <v>422</v>
      </c>
      <c r="F130" t="s">
        <v>87</v>
      </c>
      <c r="G130" t="s">
        <v>468</v>
      </c>
      <c r="H130" t="s">
        <v>372</v>
      </c>
      <c r="I130" t="s">
        <v>373</v>
      </c>
      <c r="J130">
        <v>0</v>
      </c>
      <c r="K130">
        <v>0</v>
      </c>
      <c r="L130">
        <v>0</v>
      </c>
      <c r="M130">
        <v>0</v>
      </c>
      <c r="N130">
        <v>0</v>
      </c>
      <c r="O130" t="s">
        <v>93</v>
      </c>
      <c r="P130">
        <v>0</v>
      </c>
    </row>
    <row r="131" spans="1:16" x14ac:dyDescent="0.25">
      <c r="A131" t="s">
        <v>420</v>
      </c>
      <c r="B131" t="s">
        <v>421</v>
      </c>
      <c r="C131" t="s">
        <v>85</v>
      </c>
      <c r="D131">
        <v>100</v>
      </c>
      <c r="E131" t="s">
        <v>422</v>
      </c>
      <c r="F131" t="s">
        <v>87</v>
      </c>
      <c r="G131" t="s">
        <v>468</v>
      </c>
      <c r="H131" t="s">
        <v>374</v>
      </c>
      <c r="I131" t="s">
        <v>375</v>
      </c>
      <c r="J131">
        <v>0</v>
      </c>
      <c r="K131">
        <v>0</v>
      </c>
      <c r="L131">
        <v>0</v>
      </c>
      <c r="M131">
        <v>0</v>
      </c>
      <c r="N131">
        <v>0</v>
      </c>
      <c r="O131" t="s">
        <v>93</v>
      </c>
      <c r="P131">
        <v>0</v>
      </c>
    </row>
    <row r="132" spans="1:16" x14ac:dyDescent="0.25">
      <c r="A132" t="s">
        <v>420</v>
      </c>
      <c r="B132" t="s">
        <v>421</v>
      </c>
      <c r="C132" t="s">
        <v>85</v>
      </c>
      <c r="D132">
        <v>100</v>
      </c>
      <c r="E132" t="s">
        <v>422</v>
      </c>
      <c r="F132" t="s">
        <v>87</v>
      </c>
      <c r="G132" t="s">
        <v>468</v>
      </c>
      <c r="H132" t="s">
        <v>376</v>
      </c>
      <c r="I132" t="s">
        <v>377</v>
      </c>
      <c r="J132">
        <v>0</v>
      </c>
      <c r="K132">
        <v>0</v>
      </c>
      <c r="L132">
        <v>0</v>
      </c>
      <c r="M132">
        <v>0</v>
      </c>
      <c r="N132">
        <v>0</v>
      </c>
      <c r="O132" t="s">
        <v>93</v>
      </c>
      <c r="P132">
        <v>0</v>
      </c>
    </row>
    <row r="133" spans="1:16" x14ac:dyDescent="0.25">
      <c r="A133" t="s">
        <v>420</v>
      </c>
      <c r="B133" t="s">
        <v>421</v>
      </c>
      <c r="C133" t="s">
        <v>85</v>
      </c>
      <c r="D133">
        <v>100</v>
      </c>
      <c r="E133" t="s">
        <v>422</v>
      </c>
      <c r="F133" t="s">
        <v>87</v>
      </c>
      <c r="G133" t="s">
        <v>468</v>
      </c>
      <c r="H133" t="s">
        <v>378</v>
      </c>
      <c r="I133" t="s">
        <v>379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93</v>
      </c>
      <c r="P133">
        <v>0</v>
      </c>
    </row>
    <row r="134" spans="1:16" x14ac:dyDescent="0.25">
      <c r="A134" t="s">
        <v>420</v>
      </c>
      <c r="B134" t="s">
        <v>421</v>
      </c>
      <c r="C134" t="s">
        <v>85</v>
      </c>
      <c r="D134">
        <v>100</v>
      </c>
      <c r="E134" t="s">
        <v>422</v>
      </c>
      <c r="F134" t="s">
        <v>87</v>
      </c>
      <c r="G134" t="s">
        <v>468</v>
      </c>
      <c r="H134" t="s">
        <v>346</v>
      </c>
      <c r="I134" t="s">
        <v>347</v>
      </c>
      <c r="J134">
        <v>0</v>
      </c>
      <c r="K134">
        <v>0</v>
      </c>
      <c r="L134">
        <v>0</v>
      </c>
      <c r="M134">
        <v>0</v>
      </c>
      <c r="N134">
        <v>0</v>
      </c>
      <c r="O134" t="s">
        <v>93</v>
      </c>
      <c r="P134">
        <v>0</v>
      </c>
    </row>
    <row r="135" spans="1:16" x14ac:dyDescent="0.25">
      <c r="A135" t="s">
        <v>420</v>
      </c>
      <c r="B135" t="s">
        <v>421</v>
      </c>
      <c r="C135" t="s">
        <v>85</v>
      </c>
      <c r="D135">
        <v>100</v>
      </c>
      <c r="E135" t="s">
        <v>422</v>
      </c>
      <c r="F135" t="s">
        <v>87</v>
      </c>
      <c r="G135" t="s">
        <v>468</v>
      </c>
      <c r="H135" t="s">
        <v>348</v>
      </c>
      <c r="I135" t="s">
        <v>349</v>
      </c>
      <c r="J135">
        <v>0</v>
      </c>
      <c r="K135">
        <v>0</v>
      </c>
      <c r="L135">
        <v>0</v>
      </c>
      <c r="M135">
        <v>0</v>
      </c>
      <c r="N135">
        <v>0</v>
      </c>
      <c r="O135" t="s">
        <v>93</v>
      </c>
      <c r="P135">
        <v>0</v>
      </c>
    </row>
    <row r="136" spans="1:16" x14ac:dyDescent="0.25">
      <c r="A136" t="s">
        <v>420</v>
      </c>
      <c r="B136" t="s">
        <v>421</v>
      </c>
      <c r="C136" t="s">
        <v>85</v>
      </c>
      <c r="D136">
        <v>100</v>
      </c>
      <c r="E136" t="s">
        <v>422</v>
      </c>
      <c r="F136" t="s">
        <v>87</v>
      </c>
      <c r="G136" t="s">
        <v>468</v>
      </c>
      <c r="H136" t="s">
        <v>350</v>
      </c>
      <c r="I136" t="s">
        <v>351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93</v>
      </c>
      <c r="P136">
        <v>0</v>
      </c>
    </row>
    <row r="137" spans="1:16" x14ac:dyDescent="0.25">
      <c r="A137" t="s">
        <v>420</v>
      </c>
      <c r="B137" t="s">
        <v>421</v>
      </c>
      <c r="C137" t="s">
        <v>85</v>
      </c>
      <c r="D137">
        <v>100</v>
      </c>
      <c r="E137" t="s">
        <v>422</v>
      </c>
      <c r="F137" t="s">
        <v>87</v>
      </c>
      <c r="G137" t="s">
        <v>468</v>
      </c>
      <c r="H137" t="s">
        <v>352</v>
      </c>
      <c r="I137" t="s">
        <v>353</v>
      </c>
      <c r="J137">
        <v>0</v>
      </c>
      <c r="K137">
        <v>0</v>
      </c>
      <c r="L137">
        <v>0</v>
      </c>
      <c r="M137">
        <v>0</v>
      </c>
      <c r="N137">
        <v>0</v>
      </c>
      <c r="O137" t="s">
        <v>93</v>
      </c>
      <c r="P137">
        <v>0</v>
      </c>
    </row>
    <row r="138" spans="1:16" x14ac:dyDescent="0.25">
      <c r="A138" t="s">
        <v>420</v>
      </c>
      <c r="B138" t="s">
        <v>421</v>
      </c>
      <c r="C138" t="s">
        <v>85</v>
      </c>
      <c r="D138">
        <v>100</v>
      </c>
      <c r="E138" t="s">
        <v>422</v>
      </c>
      <c r="F138" t="s">
        <v>87</v>
      </c>
      <c r="G138" t="s">
        <v>468</v>
      </c>
      <c r="H138" t="s">
        <v>354</v>
      </c>
      <c r="I138" t="s">
        <v>355</v>
      </c>
      <c r="J138">
        <v>0</v>
      </c>
      <c r="K138">
        <v>0</v>
      </c>
      <c r="L138">
        <v>0</v>
      </c>
      <c r="M138">
        <v>0</v>
      </c>
      <c r="N138">
        <v>0</v>
      </c>
      <c r="O138" t="s">
        <v>93</v>
      </c>
      <c r="P138">
        <v>0</v>
      </c>
    </row>
    <row r="139" spans="1:16" x14ac:dyDescent="0.25">
      <c r="A139" t="s">
        <v>420</v>
      </c>
      <c r="B139" t="s">
        <v>421</v>
      </c>
      <c r="C139" t="s">
        <v>85</v>
      </c>
      <c r="D139">
        <v>100</v>
      </c>
      <c r="E139" t="s">
        <v>422</v>
      </c>
      <c r="F139" t="s">
        <v>87</v>
      </c>
      <c r="G139" t="s">
        <v>468</v>
      </c>
      <c r="H139" t="s">
        <v>356</v>
      </c>
      <c r="I139" t="s">
        <v>357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93</v>
      </c>
      <c r="P139">
        <v>0</v>
      </c>
    </row>
    <row r="140" spans="1:16" x14ac:dyDescent="0.25">
      <c r="A140" t="s">
        <v>459</v>
      </c>
      <c r="B140" t="s">
        <v>460</v>
      </c>
      <c r="C140" t="s">
        <v>457</v>
      </c>
      <c r="D140">
        <v>19</v>
      </c>
      <c r="E140" t="s">
        <v>422</v>
      </c>
      <c r="F140" t="s">
        <v>87</v>
      </c>
      <c r="G140" t="s">
        <v>468</v>
      </c>
      <c r="H140" t="s">
        <v>182</v>
      </c>
      <c r="I140" t="s">
        <v>183</v>
      </c>
      <c r="J140">
        <v>0</v>
      </c>
      <c r="K140">
        <v>2600</v>
      </c>
      <c r="L140">
        <v>0</v>
      </c>
      <c r="M140">
        <v>0</v>
      </c>
      <c r="N140">
        <v>500</v>
      </c>
      <c r="O140" t="s">
        <v>93</v>
      </c>
      <c r="P140">
        <v>500</v>
      </c>
    </row>
    <row r="141" spans="1:16" x14ac:dyDescent="0.25">
      <c r="A141" t="s">
        <v>459</v>
      </c>
      <c r="B141" t="s">
        <v>460</v>
      </c>
      <c r="C141" t="s">
        <v>457</v>
      </c>
      <c r="D141">
        <v>19</v>
      </c>
      <c r="E141" t="s">
        <v>422</v>
      </c>
      <c r="F141" t="s">
        <v>87</v>
      </c>
      <c r="G141" t="s">
        <v>468</v>
      </c>
      <c r="H141" t="s">
        <v>184</v>
      </c>
      <c r="I141" t="s">
        <v>185</v>
      </c>
      <c r="J141">
        <v>0</v>
      </c>
      <c r="K141">
        <v>2600</v>
      </c>
      <c r="L141">
        <v>0</v>
      </c>
      <c r="M141">
        <v>0</v>
      </c>
      <c r="N141">
        <v>500</v>
      </c>
      <c r="O141" t="s">
        <v>93</v>
      </c>
      <c r="P141">
        <v>500</v>
      </c>
    </row>
    <row r="142" spans="1:16" x14ac:dyDescent="0.25">
      <c r="A142" t="s">
        <v>459</v>
      </c>
      <c r="B142" t="s">
        <v>460</v>
      </c>
      <c r="C142" t="s">
        <v>457</v>
      </c>
      <c r="D142">
        <v>19</v>
      </c>
      <c r="E142" t="s">
        <v>422</v>
      </c>
      <c r="F142" t="s">
        <v>87</v>
      </c>
      <c r="G142" t="s">
        <v>468</v>
      </c>
      <c r="H142" t="s">
        <v>186</v>
      </c>
      <c r="I142" t="s">
        <v>187</v>
      </c>
      <c r="J142">
        <v>0</v>
      </c>
      <c r="K142">
        <v>2600</v>
      </c>
      <c r="L142">
        <v>0</v>
      </c>
      <c r="M142">
        <v>0</v>
      </c>
      <c r="N142">
        <v>500</v>
      </c>
      <c r="O142" t="s">
        <v>93</v>
      </c>
      <c r="P142">
        <v>500</v>
      </c>
    </row>
    <row r="143" spans="1:16" x14ac:dyDescent="0.25">
      <c r="A143" t="s">
        <v>459</v>
      </c>
      <c r="B143" t="s">
        <v>460</v>
      </c>
      <c r="C143" t="s">
        <v>457</v>
      </c>
      <c r="D143">
        <v>19</v>
      </c>
      <c r="E143" t="s">
        <v>422</v>
      </c>
      <c r="F143" t="s">
        <v>87</v>
      </c>
      <c r="G143" t="s">
        <v>468</v>
      </c>
      <c r="H143" t="s">
        <v>188</v>
      </c>
      <c r="I143" t="s">
        <v>189</v>
      </c>
      <c r="J143">
        <v>0</v>
      </c>
      <c r="K143">
        <v>2600</v>
      </c>
      <c r="L143">
        <v>0</v>
      </c>
      <c r="M143">
        <v>0</v>
      </c>
      <c r="N143">
        <v>500</v>
      </c>
      <c r="O143" t="s">
        <v>93</v>
      </c>
      <c r="P143">
        <v>500</v>
      </c>
    </row>
    <row r="144" spans="1:16" x14ac:dyDescent="0.25">
      <c r="A144" t="s">
        <v>459</v>
      </c>
      <c r="B144" t="s">
        <v>460</v>
      </c>
      <c r="C144" t="s">
        <v>457</v>
      </c>
      <c r="D144">
        <v>19</v>
      </c>
      <c r="E144" t="s">
        <v>422</v>
      </c>
      <c r="F144" t="s">
        <v>87</v>
      </c>
      <c r="G144" t="s">
        <v>468</v>
      </c>
      <c r="H144" t="s">
        <v>190</v>
      </c>
      <c r="I144" t="s">
        <v>191</v>
      </c>
      <c r="J144">
        <v>0</v>
      </c>
      <c r="K144">
        <v>2600</v>
      </c>
      <c r="L144">
        <v>0</v>
      </c>
      <c r="M144">
        <v>0</v>
      </c>
      <c r="N144">
        <v>500</v>
      </c>
      <c r="O144" t="s">
        <v>93</v>
      </c>
      <c r="P144">
        <v>500</v>
      </c>
    </row>
    <row r="145" spans="1:16" x14ac:dyDescent="0.25">
      <c r="A145" t="s">
        <v>459</v>
      </c>
      <c r="B145" t="s">
        <v>460</v>
      </c>
      <c r="C145" t="s">
        <v>457</v>
      </c>
      <c r="D145">
        <v>19</v>
      </c>
      <c r="E145" t="s">
        <v>422</v>
      </c>
      <c r="F145" t="s">
        <v>87</v>
      </c>
      <c r="G145" t="s">
        <v>468</v>
      </c>
      <c r="H145" t="s">
        <v>192</v>
      </c>
      <c r="I145" t="s">
        <v>193</v>
      </c>
      <c r="J145">
        <v>0</v>
      </c>
      <c r="K145">
        <v>2600</v>
      </c>
      <c r="L145">
        <v>0</v>
      </c>
      <c r="M145">
        <v>0</v>
      </c>
      <c r="N145">
        <v>500</v>
      </c>
      <c r="O145" t="s">
        <v>93</v>
      </c>
      <c r="P145">
        <v>500</v>
      </c>
    </row>
    <row r="146" spans="1:16" x14ac:dyDescent="0.25">
      <c r="A146" t="s">
        <v>459</v>
      </c>
      <c r="B146" t="s">
        <v>460</v>
      </c>
      <c r="C146" t="s">
        <v>457</v>
      </c>
      <c r="D146">
        <v>19</v>
      </c>
      <c r="E146" t="s">
        <v>422</v>
      </c>
      <c r="F146" t="s">
        <v>87</v>
      </c>
      <c r="G146" t="s">
        <v>468</v>
      </c>
      <c r="H146" t="s">
        <v>194</v>
      </c>
      <c r="I146" t="s">
        <v>195</v>
      </c>
      <c r="J146">
        <v>0</v>
      </c>
      <c r="K146">
        <v>2600</v>
      </c>
      <c r="L146">
        <v>0</v>
      </c>
      <c r="M146">
        <v>0</v>
      </c>
      <c r="N146">
        <v>500</v>
      </c>
      <c r="O146" t="s">
        <v>93</v>
      </c>
      <c r="P146">
        <v>500</v>
      </c>
    </row>
    <row r="147" spans="1:16" x14ac:dyDescent="0.25">
      <c r="A147" t="s">
        <v>459</v>
      </c>
      <c r="B147" t="s">
        <v>460</v>
      </c>
      <c r="C147" t="s">
        <v>457</v>
      </c>
      <c r="D147">
        <v>19</v>
      </c>
      <c r="E147" t="s">
        <v>422</v>
      </c>
      <c r="F147" t="s">
        <v>87</v>
      </c>
      <c r="G147" t="s">
        <v>468</v>
      </c>
      <c r="H147" t="s">
        <v>196</v>
      </c>
      <c r="I147" t="s">
        <v>197</v>
      </c>
      <c r="J147">
        <v>0</v>
      </c>
      <c r="K147">
        <v>2600</v>
      </c>
      <c r="L147">
        <v>0</v>
      </c>
      <c r="M147">
        <v>0</v>
      </c>
      <c r="N147">
        <v>500</v>
      </c>
      <c r="O147" t="s">
        <v>93</v>
      </c>
      <c r="P147">
        <v>500</v>
      </c>
    </row>
    <row r="148" spans="1:16" x14ac:dyDescent="0.25">
      <c r="A148" t="s">
        <v>459</v>
      </c>
      <c r="B148" t="s">
        <v>460</v>
      </c>
      <c r="C148" t="s">
        <v>457</v>
      </c>
      <c r="D148">
        <v>19</v>
      </c>
      <c r="E148" t="s">
        <v>422</v>
      </c>
      <c r="F148" t="s">
        <v>87</v>
      </c>
      <c r="G148" t="s">
        <v>468</v>
      </c>
      <c r="H148" t="s">
        <v>198</v>
      </c>
      <c r="I148" t="s">
        <v>199</v>
      </c>
      <c r="J148">
        <v>0</v>
      </c>
      <c r="K148">
        <v>2600</v>
      </c>
      <c r="L148">
        <v>0</v>
      </c>
      <c r="M148">
        <v>0</v>
      </c>
      <c r="N148">
        <v>500</v>
      </c>
      <c r="O148" t="s">
        <v>93</v>
      </c>
      <c r="P148">
        <v>500</v>
      </c>
    </row>
    <row r="149" spans="1:16" x14ac:dyDescent="0.25">
      <c r="A149" t="s">
        <v>459</v>
      </c>
      <c r="B149" t="s">
        <v>460</v>
      </c>
      <c r="C149" t="s">
        <v>457</v>
      </c>
      <c r="D149">
        <v>19</v>
      </c>
      <c r="E149" t="s">
        <v>422</v>
      </c>
      <c r="F149" t="s">
        <v>87</v>
      </c>
      <c r="G149" t="s">
        <v>468</v>
      </c>
      <c r="H149" t="s">
        <v>200</v>
      </c>
      <c r="I149" t="s">
        <v>201</v>
      </c>
      <c r="J149">
        <v>0</v>
      </c>
      <c r="K149">
        <v>2600</v>
      </c>
      <c r="L149">
        <v>0</v>
      </c>
      <c r="M149">
        <v>0</v>
      </c>
      <c r="N149">
        <v>500</v>
      </c>
      <c r="O149" t="s">
        <v>93</v>
      </c>
      <c r="P149">
        <v>500</v>
      </c>
    </row>
    <row r="150" spans="1:16" x14ac:dyDescent="0.25">
      <c r="A150" t="s">
        <v>459</v>
      </c>
      <c r="B150" t="s">
        <v>460</v>
      </c>
      <c r="C150" t="s">
        <v>457</v>
      </c>
      <c r="D150">
        <v>19</v>
      </c>
      <c r="E150" t="s">
        <v>422</v>
      </c>
      <c r="F150" t="s">
        <v>87</v>
      </c>
      <c r="G150" t="s">
        <v>468</v>
      </c>
      <c r="H150" t="s">
        <v>202</v>
      </c>
      <c r="I150" t="s">
        <v>203</v>
      </c>
      <c r="J150">
        <v>0</v>
      </c>
      <c r="K150">
        <v>2600</v>
      </c>
      <c r="L150">
        <v>0</v>
      </c>
      <c r="M150">
        <v>0</v>
      </c>
      <c r="N150">
        <v>500</v>
      </c>
      <c r="O150" t="s">
        <v>93</v>
      </c>
      <c r="P150">
        <v>500</v>
      </c>
    </row>
    <row r="151" spans="1:16" x14ac:dyDescent="0.25">
      <c r="A151" t="s">
        <v>459</v>
      </c>
      <c r="B151" t="s">
        <v>460</v>
      </c>
      <c r="C151" t="s">
        <v>457</v>
      </c>
      <c r="D151">
        <v>19</v>
      </c>
      <c r="E151" t="s">
        <v>422</v>
      </c>
      <c r="F151" t="s">
        <v>87</v>
      </c>
      <c r="G151" t="s">
        <v>468</v>
      </c>
      <c r="H151" t="s">
        <v>204</v>
      </c>
      <c r="I151" t="s">
        <v>205</v>
      </c>
      <c r="J151">
        <v>0</v>
      </c>
      <c r="K151">
        <v>2600</v>
      </c>
      <c r="L151">
        <v>0</v>
      </c>
      <c r="M151">
        <v>0</v>
      </c>
      <c r="N151">
        <v>500</v>
      </c>
      <c r="O151" t="s">
        <v>93</v>
      </c>
      <c r="P151">
        <v>500</v>
      </c>
    </row>
    <row r="152" spans="1:16" x14ac:dyDescent="0.25">
      <c r="A152" t="s">
        <v>459</v>
      </c>
      <c r="B152" t="s">
        <v>460</v>
      </c>
      <c r="C152" t="s">
        <v>457</v>
      </c>
      <c r="D152">
        <v>19</v>
      </c>
      <c r="E152" t="s">
        <v>422</v>
      </c>
      <c r="F152" t="s">
        <v>87</v>
      </c>
      <c r="G152" t="s">
        <v>468</v>
      </c>
      <c r="H152" t="s">
        <v>206</v>
      </c>
      <c r="I152" t="s">
        <v>207</v>
      </c>
      <c r="J152">
        <v>0</v>
      </c>
      <c r="K152">
        <v>2600</v>
      </c>
      <c r="L152">
        <v>0</v>
      </c>
      <c r="M152">
        <v>0</v>
      </c>
      <c r="N152">
        <v>500</v>
      </c>
      <c r="O152" t="s">
        <v>93</v>
      </c>
      <c r="P152">
        <v>500</v>
      </c>
    </row>
    <row r="153" spans="1:16" x14ac:dyDescent="0.25">
      <c r="A153" t="s">
        <v>459</v>
      </c>
      <c r="B153" t="s">
        <v>460</v>
      </c>
      <c r="C153" t="s">
        <v>457</v>
      </c>
      <c r="D153">
        <v>19</v>
      </c>
      <c r="E153" t="s">
        <v>422</v>
      </c>
      <c r="F153" t="s">
        <v>87</v>
      </c>
      <c r="G153" t="s">
        <v>468</v>
      </c>
      <c r="H153" t="s">
        <v>208</v>
      </c>
      <c r="I153" t="s">
        <v>209</v>
      </c>
      <c r="J153">
        <v>0</v>
      </c>
      <c r="K153">
        <v>2600</v>
      </c>
      <c r="L153">
        <v>0</v>
      </c>
      <c r="M153">
        <v>0</v>
      </c>
      <c r="N153">
        <v>500</v>
      </c>
      <c r="O153" t="s">
        <v>93</v>
      </c>
      <c r="P153">
        <v>500</v>
      </c>
    </row>
    <row r="154" spans="1:16" x14ac:dyDescent="0.25">
      <c r="A154" t="s">
        <v>459</v>
      </c>
      <c r="B154" t="s">
        <v>460</v>
      </c>
      <c r="C154" t="s">
        <v>457</v>
      </c>
      <c r="D154">
        <v>19</v>
      </c>
      <c r="E154" t="s">
        <v>422</v>
      </c>
      <c r="F154" t="s">
        <v>87</v>
      </c>
      <c r="G154" t="s">
        <v>468</v>
      </c>
      <c r="H154" t="s">
        <v>210</v>
      </c>
      <c r="I154" t="s">
        <v>211</v>
      </c>
      <c r="J154">
        <v>0</v>
      </c>
      <c r="K154">
        <v>2600</v>
      </c>
      <c r="L154">
        <v>0</v>
      </c>
      <c r="M154">
        <v>0</v>
      </c>
      <c r="N154">
        <v>500</v>
      </c>
      <c r="O154" t="s">
        <v>93</v>
      </c>
      <c r="P154">
        <v>500</v>
      </c>
    </row>
    <row r="155" spans="1:16" x14ac:dyDescent="0.25">
      <c r="A155" t="s">
        <v>459</v>
      </c>
      <c r="B155" t="s">
        <v>460</v>
      </c>
      <c r="C155" t="s">
        <v>457</v>
      </c>
      <c r="D155">
        <v>19</v>
      </c>
      <c r="E155" t="s">
        <v>422</v>
      </c>
      <c r="F155" t="s">
        <v>87</v>
      </c>
      <c r="G155" t="s">
        <v>468</v>
      </c>
      <c r="H155" t="s">
        <v>212</v>
      </c>
      <c r="I155" t="s">
        <v>213</v>
      </c>
      <c r="J155">
        <v>0</v>
      </c>
      <c r="K155">
        <v>2600</v>
      </c>
      <c r="L155">
        <v>0</v>
      </c>
      <c r="M155">
        <v>0</v>
      </c>
      <c r="N155">
        <v>500</v>
      </c>
      <c r="O155" t="s">
        <v>93</v>
      </c>
      <c r="P155">
        <v>500</v>
      </c>
    </row>
    <row r="156" spans="1:16" x14ac:dyDescent="0.25">
      <c r="A156" t="s">
        <v>459</v>
      </c>
      <c r="B156" t="s">
        <v>460</v>
      </c>
      <c r="C156" t="s">
        <v>457</v>
      </c>
      <c r="D156">
        <v>19</v>
      </c>
      <c r="E156" t="s">
        <v>422</v>
      </c>
      <c r="F156" t="s">
        <v>87</v>
      </c>
      <c r="G156" t="s">
        <v>468</v>
      </c>
      <c r="H156" t="s">
        <v>214</v>
      </c>
      <c r="I156" t="s">
        <v>215</v>
      </c>
      <c r="J156">
        <v>0</v>
      </c>
      <c r="K156">
        <v>2600</v>
      </c>
      <c r="L156">
        <v>0</v>
      </c>
      <c r="M156">
        <v>0</v>
      </c>
      <c r="N156">
        <v>500</v>
      </c>
      <c r="O156" t="s">
        <v>93</v>
      </c>
      <c r="P156">
        <v>500</v>
      </c>
    </row>
    <row r="157" spans="1:16" x14ac:dyDescent="0.25">
      <c r="A157" t="s">
        <v>459</v>
      </c>
      <c r="B157" t="s">
        <v>460</v>
      </c>
      <c r="C157" t="s">
        <v>457</v>
      </c>
      <c r="D157">
        <v>19</v>
      </c>
      <c r="E157" t="s">
        <v>422</v>
      </c>
      <c r="F157" t="s">
        <v>87</v>
      </c>
      <c r="G157" t="s">
        <v>468</v>
      </c>
      <c r="H157" t="s">
        <v>216</v>
      </c>
      <c r="I157" t="s">
        <v>217</v>
      </c>
      <c r="J157">
        <v>0</v>
      </c>
      <c r="K157">
        <v>2600</v>
      </c>
      <c r="L157">
        <v>0</v>
      </c>
      <c r="M157">
        <v>0</v>
      </c>
      <c r="N157">
        <v>500</v>
      </c>
      <c r="O157" t="s">
        <v>93</v>
      </c>
      <c r="P157">
        <v>500</v>
      </c>
    </row>
    <row r="158" spans="1:16" x14ac:dyDescent="0.25">
      <c r="A158" t="s">
        <v>459</v>
      </c>
      <c r="B158" t="s">
        <v>460</v>
      </c>
      <c r="C158" t="s">
        <v>457</v>
      </c>
      <c r="D158">
        <v>19</v>
      </c>
      <c r="E158" t="s">
        <v>422</v>
      </c>
      <c r="F158" t="s">
        <v>87</v>
      </c>
      <c r="G158" t="s">
        <v>468</v>
      </c>
      <c r="H158" t="s">
        <v>218</v>
      </c>
      <c r="I158" t="s">
        <v>219</v>
      </c>
      <c r="J158">
        <v>0</v>
      </c>
      <c r="K158">
        <v>2600</v>
      </c>
      <c r="L158">
        <v>0</v>
      </c>
      <c r="M158">
        <v>0</v>
      </c>
      <c r="N158">
        <v>500</v>
      </c>
      <c r="O158" t="s">
        <v>93</v>
      </c>
      <c r="P158">
        <v>500</v>
      </c>
    </row>
    <row r="159" spans="1:16" x14ac:dyDescent="0.25">
      <c r="A159" t="s">
        <v>459</v>
      </c>
      <c r="B159" t="s">
        <v>460</v>
      </c>
      <c r="C159" t="s">
        <v>457</v>
      </c>
      <c r="D159">
        <v>19</v>
      </c>
      <c r="E159" t="s">
        <v>422</v>
      </c>
      <c r="F159" t="s">
        <v>87</v>
      </c>
      <c r="G159" t="s">
        <v>468</v>
      </c>
      <c r="H159" t="s">
        <v>220</v>
      </c>
      <c r="I159" t="s">
        <v>221</v>
      </c>
      <c r="J159">
        <v>0</v>
      </c>
      <c r="K159">
        <v>2600</v>
      </c>
      <c r="L159">
        <v>0</v>
      </c>
      <c r="M159">
        <v>0</v>
      </c>
      <c r="N159">
        <v>500</v>
      </c>
      <c r="O159" t="s">
        <v>93</v>
      </c>
      <c r="P159">
        <v>500</v>
      </c>
    </row>
    <row r="160" spans="1:16" x14ac:dyDescent="0.25">
      <c r="A160" t="s">
        <v>459</v>
      </c>
      <c r="B160" t="s">
        <v>460</v>
      </c>
      <c r="C160" t="s">
        <v>457</v>
      </c>
      <c r="D160">
        <v>19</v>
      </c>
      <c r="E160" t="s">
        <v>422</v>
      </c>
      <c r="F160" t="s">
        <v>87</v>
      </c>
      <c r="G160" t="s">
        <v>468</v>
      </c>
      <c r="H160" t="s">
        <v>222</v>
      </c>
      <c r="I160" t="s">
        <v>223</v>
      </c>
      <c r="J160">
        <v>0</v>
      </c>
      <c r="K160">
        <v>2600</v>
      </c>
      <c r="L160">
        <v>0</v>
      </c>
      <c r="M160">
        <v>0</v>
      </c>
      <c r="N160">
        <v>500</v>
      </c>
      <c r="O160" t="s">
        <v>93</v>
      </c>
      <c r="P160">
        <v>500</v>
      </c>
    </row>
    <row r="161" spans="1:16" x14ac:dyDescent="0.25">
      <c r="A161" t="s">
        <v>459</v>
      </c>
      <c r="B161" t="s">
        <v>460</v>
      </c>
      <c r="C161" t="s">
        <v>457</v>
      </c>
      <c r="D161">
        <v>19</v>
      </c>
      <c r="E161" t="s">
        <v>422</v>
      </c>
      <c r="F161" t="s">
        <v>87</v>
      </c>
      <c r="G161" t="s">
        <v>468</v>
      </c>
      <c r="H161" t="s">
        <v>224</v>
      </c>
      <c r="I161" t="s">
        <v>225</v>
      </c>
      <c r="J161">
        <v>0</v>
      </c>
      <c r="K161">
        <v>2600</v>
      </c>
      <c r="L161">
        <v>0</v>
      </c>
      <c r="M161">
        <v>0</v>
      </c>
      <c r="N161">
        <v>500</v>
      </c>
      <c r="O161" t="s">
        <v>93</v>
      </c>
      <c r="P161">
        <v>500</v>
      </c>
    </row>
    <row r="162" spans="1:16" x14ac:dyDescent="0.25">
      <c r="A162" t="s">
        <v>459</v>
      </c>
      <c r="B162" t="s">
        <v>460</v>
      </c>
      <c r="C162" t="s">
        <v>457</v>
      </c>
      <c r="D162">
        <v>19</v>
      </c>
      <c r="E162" t="s">
        <v>422</v>
      </c>
      <c r="F162" t="s">
        <v>87</v>
      </c>
      <c r="G162" t="s">
        <v>468</v>
      </c>
      <c r="H162" t="s">
        <v>226</v>
      </c>
      <c r="I162" t="s">
        <v>227</v>
      </c>
      <c r="J162">
        <v>0</v>
      </c>
      <c r="K162">
        <v>2600</v>
      </c>
      <c r="L162">
        <v>0</v>
      </c>
      <c r="M162">
        <v>0</v>
      </c>
      <c r="N162">
        <v>500</v>
      </c>
      <c r="O162" t="s">
        <v>93</v>
      </c>
      <c r="P162">
        <v>500</v>
      </c>
    </row>
    <row r="163" spans="1:16" x14ac:dyDescent="0.25">
      <c r="A163" t="s">
        <v>459</v>
      </c>
      <c r="B163" t="s">
        <v>460</v>
      </c>
      <c r="C163" t="s">
        <v>457</v>
      </c>
      <c r="D163">
        <v>19</v>
      </c>
      <c r="E163" t="s">
        <v>422</v>
      </c>
      <c r="F163" t="s">
        <v>87</v>
      </c>
      <c r="G163" t="s">
        <v>468</v>
      </c>
      <c r="H163" t="s">
        <v>228</v>
      </c>
      <c r="I163" t="s">
        <v>229</v>
      </c>
      <c r="J163">
        <v>0</v>
      </c>
      <c r="K163">
        <v>2600</v>
      </c>
      <c r="L163">
        <v>0</v>
      </c>
      <c r="M163">
        <v>0</v>
      </c>
      <c r="N163">
        <v>500</v>
      </c>
      <c r="O163" t="s">
        <v>93</v>
      </c>
      <c r="P163">
        <v>500</v>
      </c>
    </row>
    <row r="164" spans="1:16" x14ac:dyDescent="0.25">
      <c r="A164" t="s">
        <v>459</v>
      </c>
      <c r="B164" t="s">
        <v>460</v>
      </c>
      <c r="C164" t="s">
        <v>457</v>
      </c>
      <c r="D164">
        <v>19</v>
      </c>
      <c r="E164" t="s">
        <v>422</v>
      </c>
      <c r="F164" t="s">
        <v>87</v>
      </c>
      <c r="G164" t="s">
        <v>468</v>
      </c>
      <c r="H164" t="s">
        <v>230</v>
      </c>
      <c r="I164" t="s">
        <v>231</v>
      </c>
      <c r="J164">
        <v>0</v>
      </c>
      <c r="K164">
        <v>2600</v>
      </c>
      <c r="L164">
        <v>0</v>
      </c>
      <c r="M164">
        <v>0</v>
      </c>
      <c r="N164">
        <v>500</v>
      </c>
      <c r="O164" t="s">
        <v>93</v>
      </c>
      <c r="P164">
        <v>500</v>
      </c>
    </row>
    <row r="165" spans="1:16" x14ac:dyDescent="0.25">
      <c r="A165" t="s">
        <v>459</v>
      </c>
      <c r="B165" t="s">
        <v>460</v>
      </c>
      <c r="C165" t="s">
        <v>457</v>
      </c>
      <c r="D165">
        <v>19</v>
      </c>
      <c r="E165" t="s">
        <v>422</v>
      </c>
      <c r="F165" t="s">
        <v>87</v>
      </c>
      <c r="G165" t="s">
        <v>468</v>
      </c>
      <c r="H165" t="s">
        <v>232</v>
      </c>
      <c r="I165" t="s">
        <v>233</v>
      </c>
      <c r="J165">
        <v>0</v>
      </c>
      <c r="K165">
        <v>2600</v>
      </c>
      <c r="L165">
        <v>0</v>
      </c>
      <c r="M165">
        <v>0</v>
      </c>
      <c r="N165">
        <v>500</v>
      </c>
      <c r="O165" t="s">
        <v>93</v>
      </c>
      <c r="P165">
        <v>500</v>
      </c>
    </row>
    <row r="166" spans="1:16" x14ac:dyDescent="0.25">
      <c r="A166" t="s">
        <v>459</v>
      </c>
      <c r="B166" t="s">
        <v>460</v>
      </c>
      <c r="C166" t="s">
        <v>457</v>
      </c>
      <c r="D166">
        <v>19</v>
      </c>
      <c r="E166" t="s">
        <v>422</v>
      </c>
      <c r="F166" t="s">
        <v>87</v>
      </c>
      <c r="G166" t="s">
        <v>468</v>
      </c>
      <c r="H166" t="s">
        <v>234</v>
      </c>
      <c r="I166" t="s">
        <v>235</v>
      </c>
      <c r="J166">
        <v>1300</v>
      </c>
      <c r="K166">
        <v>2600</v>
      </c>
      <c r="L166">
        <v>0</v>
      </c>
      <c r="M166">
        <v>0</v>
      </c>
      <c r="N166">
        <v>500</v>
      </c>
      <c r="O166" t="s">
        <v>93</v>
      </c>
      <c r="P166">
        <v>500</v>
      </c>
    </row>
    <row r="167" spans="1:16" x14ac:dyDescent="0.25">
      <c r="A167" t="s">
        <v>459</v>
      </c>
      <c r="B167" t="s">
        <v>460</v>
      </c>
      <c r="C167" t="s">
        <v>457</v>
      </c>
      <c r="D167">
        <v>19</v>
      </c>
      <c r="E167" t="s">
        <v>422</v>
      </c>
      <c r="F167" t="s">
        <v>87</v>
      </c>
      <c r="G167" t="s">
        <v>468</v>
      </c>
      <c r="H167" t="s">
        <v>236</v>
      </c>
      <c r="I167" t="s">
        <v>237</v>
      </c>
      <c r="J167">
        <v>0</v>
      </c>
      <c r="K167">
        <v>2600</v>
      </c>
      <c r="L167">
        <v>0</v>
      </c>
      <c r="M167">
        <v>0</v>
      </c>
      <c r="N167">
        <v>500</v>
      </c>
      <c r="O167" t="s">
        <v>93</v>
      </c>
      <c r="P167">
        <v>500</v>
      </c>
    </row>
    <row r="168" spans="1:16" x14ac:dyDescent="0.25">
      <c r="A168" t="s">
        <v>459</v>
      </c>
      <c r="B168" t="s">
        <v>460</v>
      </c>
      <c r="C168" t="s">
        <v>457</v>
      </c>
      <c r="D168">
        <v>19</v>
      </c>
      <c r="E168" t="s">
        <v>422</v>
      </c>
      <c r="F168" t="s">
        <v>87</v>
      </c>
      <c r="G168" t="s">
        <v>468</v>
      </c>
      <c r="H168" t="s">
        <v>130</v>
      </c>
      <c r="I168" t="s">
        <v>131</v>
      </c>
      <c r="J168">
        <v>0</v>
      </c>
      <c r="K168">
        <v>2600</v>
      </c>
      <c r="L168">
        <v>0</v>
      </c>
      <c r="M168">
        <v>0</v>
      </c>
      <c r="N168">
        <v>500</v>
      </c>
      <c r="O168" t="s">
        <v>93</v>
      </c>
      <c r="P168">
        <v>500</v>
      </c>
    </row>
    <row r="169" spans="1:16" x14ac:dyDescent="0.25">
      <c r="A169" t="s">
        <v>459</v>
      </c>
      <c r="B169" t="s">
        <v>460</v>
      </c>
      <c r="C169" t="s">
        <v>457</v>
      </c>
      <c r="D169">
        <v>19</v>
      </c>
      <c r="E169" t="s">
        <v>422</v>
      </c>
      <c r="F169" t="s">
        <v>87</v>
      </c>
      <c r="G169" t="s">
        <v>468</v>
      </c>
      <c r="H169" t="s">
        <v>132</v>
      </c>
      <c r="I169" t="s">
        <v>133</v>
      </c>
      <c r="J169">
        <v>0</v>
      </c>
      <c r="K169">
        <v>2600</v>
      </c>
      <c r="L169">
        <v>0</v>
      </c>
      <c r="M169">
        <v>0</v>
      </c>
      <c r="N169">
        <v>500</v>
      </c>
      <c r="O169" t="s">
        <v>93</v>
      </c>
      <c r="P169">
        <v>500</v>
      </c>
    </row>
    <row r="170" spans="1:16" x14ac:dyDescent="0.25">
      <c r="A170" t="s">
        <v>459</v>
      </c>
      <c r="B170" t="s">
        <v>460</v>
      </c>
      <c r="C170" t="s">
        <v>457</v>
      </c>
      <c r="D170">
        <v>19</v>
      </c>
      <c r="E170" t="s">
        <v>422</v>
      </c>
      <c r="F170" t="s">
        <v>87</v>
      </c>
      <c r="G170" t="s">
        <v>468</v>
      </c>
      <c r="H170" t="s">
        <v>134</v>
      </c>
      <c r="I170" t="s">
        <v>135</v>
      </c>
      <c r="J170">
        <v>0</v>
      </c>
      <c r="K170">
        <v>2600</v>
      </c>
      <c r="L170">
        <v>0</v>
      </c>
      <c r="M170">
        <v>0</v>
      </c>
      <c r="N170">
        <v>500</v>
      </c>
      <c r="O170" t="s">
        <v>93</v>
      </c>
      <c r="P170">
        <v>500</v>
      </c>
    </row>
    <row r="171" spans="1:16" x14ac:dyDescent="0.25">
      <c r="A171" t="s">
        <v>459</v>
      </c>
      <c r="B171" t="s">
        <v>460</v>
      </c>
      <c r="C171" t="s">
        <v>457</v>
      </c>
      <c r="D171">
        <v>19</v>
      </c>
      <c r="E171" t="s">
        <v>422</v>
      </c>
      <c r="F171" t="s">
        <v>87</v>
      </c>
      <c r="G171" t="s">
        <v>468</v>
      </c>
      <c r="H171" t="s">
        <v>136</v>
      </c>
      <c r="I171" t="s">
        <v>137</v>
      </c>
      <c r="J171">
        <v>200</v>
      </c>
      <c r="K171">
        <v>2600</v>
      </c>
      <c r="L171">
        <v>0</v>
      </c>
      <c r="M171">
        <v>0</v>
      </c>
      <c r="N171">
        <v>500</v>
      </c>
      <c r="O171" t="s">
        <v>93</v>
      </c>
      <c r="P171">
        <v>500</v>
      </c>
    </row>
    <row r="172" spans="1:16" x14ac:dyDescent="0.25">
      <c r="A172" t="s">
        <v>459</v>
      </c>
      <c r="B172" t="s">
        <v>460</v>
      </c>
      <c r="C172" t="s">
        <v>457</v>
      </c>
      <c r="D172">
        <v>19</v>
      </c>
      <c r="E172" t="s">
        <v>422</v>
      </c>
      <c r="F172" t="s">
        <v>87</v>
      </c>
      <c r="G172" t="s">
        <v>468</v>
      </c>
      <c r="H172" t="s">
        <v>138</v>
      </c>
      <c r="I172" t="s">
        <v>139</v>
      </c>
      <c r="J172">
        <v>0</v>
      </c>
      <c r="K172">
        <v>2600</v>
      </c>
      <c r="L172">
        <v>0</v>
      </c>
      <c r="M172">
        <v>0</v>
      </c>
      <c r="N172">
        <v>500</v>
      </c>
      <c r="O172" t="s">
        <v>93</v>
      </c>
      <c r="P172">
        <v>500</v>
      </c>
    </row>
    <row r="173" spans="1:16" x14ac:dyDescent="0.25">
      <c r="A173" t="s">
        <v>459</v>
      </c>
      <c r="B173" t="s">
        <v>460</v>
      </c>
      <c r="C173" t="s">
        <v>457</v>
      </c>
      <c r="D173">
        <v>19</v>
      </c>
      <c r="E173" t="s">
        <v>422</v>
      </c>
      <c r="F173" t="s">
        <v>87</v>
      </c>
      <c r="G173" t="s">
        <v>468</v>
      </c>
      <c r="H173" t="s">
        <v>140</v>
      </c>
      <c r="I173" t="s">
        <v>141</v>
      </c>
      <c r="J173">
        <v>0</v>
      </c>
      <c r="K173">
        <v>2600</v>
      </c>
      <c r="L173">
        <v>0</v>
      </c>
      <c r="M173">
        <v>0</v>
      </c>
      <c r="N173">
        <v>500</v>
      </c>
      <c r="O173" t="s">
        <v>93</v>
      </c>
      <c r="P173">
        <v>500</v>
      </c>
    </row>
    <row r="174" spans="1:16" x14ac:dyDescent="0.25">
      <c r="A174" t="s">
        <v>459</v>
      </c>
      <c r="B174" t="s">
        <v>460</v>
      </c>
      <c r="C174" t="s">
        <v>457</v>
      </c>
      <c r="D174">
        <v>19</v>
      </c>
      <c r="E174" t="s">
        <v>422</v>
      </c>
      <c r="F174" t="s">
        <v>87</v>
      </c>
      <c r="G174" t="s">
        <v>468</v>
      </c>
      <c r="H174" t="s">
        <v>142</v>
      </c>
      <c r="I174" t="s">
        <v>143</v>
      </c>
      <c r="J174">
        <v>0</v>
      </c>
      <c r="K174">
        <v>2600</v>
      </c>
      <c r="L174">
        <v>0</v>
      </c>
      <c r="M174">
        <v>0</v>
      </c>
      <c r="N174">
        <v>500</v>
      </c>
      <c r="O174" t="s">
        <v>93</v>
      </c>
      <c r="P174">
        <v>500</v>
      </c>
    </row>
    <row r="175" spans="1:16" x14ac:dyDescent="0.25">
      <c r="A175" t="s">
        <v>459</v>
      </c>
      <c r="B175" t="s">
        <v>460</v>
      </c>
      <c r="C175" t="s">
        <v>457</v>
      </c>
      <c r="D175">
        <v>19</v>
      </c>
      <c r="E175" t="s">
        <v>422</v>
      </c>
      <c r="F175" t="s">
        <v>87</v>
      </c>
      <c r="G175" t="s">
        <v>468</v>
      </c>
      <c r="H175" t="s">
        <v>144</v>
      </c>
      <c r="I175" t="s">
        <v>145</v>
      </c>
      <c r="J175">
        <v>0</v>
      </c>
      <c r="K175">
        <v>2600</v>
      </c>
      <c r="L175">
        <v>0</v>
      </c>
      <c r="M175">
        <v>0</v>
      </c>
      <c r="N175">
        <v>500</v>
      </c>
      <c r="O175" t="s">
        <v>93</v>
      </c>
      <c r="P175">
        <v>500</v>
      </c>
    </row>
    <row r="176" spans="1:16" x14ac:dyDescent="0.25">
      <c r="A176" t="s">
        <v>459</v>
      </c>
      <c r="B176" t="s">
        <v>460</v>
      </c>
      <c r="C176" t="s">
        <v>457</v>
      </c>
      <c r="D176">
        <v>19</v>
      </c>
      <c r="E176" t="s">
        <v>422</v>
      </c>
      <c r="F176" t="s">
        <v>87</v>
      </c>
      <c r="G176" t="s">
        <v>468</v>
      </c>
      <c r="H176" t="s">
        <v>146</v>
      </c>
      <c r="I176" t="s">
        <v>147</v>
      </c>
      <c r="J176">
        <v>0</v>
      </c>
      <c r="K176">
        <v>2600</v>
      </c>
      <c r="L176">
        <v>0</v>
      </c>
      <c r="M176">
        <v>0</v>
      </c>
      <c r="N176">
        <v>500</v>
      </c>
      <c r="O176" t="s">
        <v>93</v>
      </c>
      <c r="P176">
        <v>500</v>
      </c>
    </row>
    <row r="177" spans="1:16" x14ac:dyDescent="0.25">
      <c r="A177" t="s">
        <v>459</v>
      </c>
      <c r="B177" t="s">
        <v>460</v>
      </c>
      <c r="C177" t="s">
        <v>457</v>
      </c>
      <c r="D177">
        <v>19</v>
      </c>
      <c r="E177" t="s">
        <v>422</v>
      </c>
      <c r="F177" t="s">
        <v>87</v>
      </c>
      <c r="G177" t="s">
        <v>468</v>
      </c>
      <c r="H177" t="s">
        <v>148</v>
      </c>
      <c r="I177" t="s">
        <v>149</v>
      </c>
      <c r="J177">
        <v>0</v>
      </c>
      <c r="K177">
        <v>2600</v>
      </c>
      <c r="L177">
        <v>0</v>
      </c>
      <c r="M177">
        <v>0</v>
      </c>
      <c r="N177">
        <v>500</v>
      </c>
      <c r="O177" t="s">
        <v>93</v>
      </c>
      <c r="P177">
        <v>500</v>
      </c>
    </row>
    <row r="178" spans="1:16" x14ac:dyDescent="0.25">
      <c r="A178" t="s">
        <v>459</v>
      </c>
      <c r="B178" t="s">
        <v>460</v>
      </c>
      <c r="C178" t="s">
        <v>457</v>
      </c>
      <c r="D178">
        <v>19</v>
      </c>
      <c r="E178" t="s">
        <v>422</v>
      </c>
      <c r="F178" t="s">
        <v>87</v>
      </c>
      <c r="G178" t="s">
        <v>468</v>
      </c>
      <c r="H178" t="s">
        <v>150</v>
      </c>
      <c r="I178" t="s">
        <v>151</v>
      </c>
      <c r="J178">
        <v>0</v>
      </c>
      <c r="K178">
        <v>2600</v>
      </c>
      <c r="L178">
        <v>0</v>
      </c>
      <c r="M178">
        <v>0</v>
      </c>
      <c r="N178">
        <v>500</v>
      </c>
      <c r="O178" t="s">
        <v>93</v>
      </c>
      <c r="P178">
        <v>500</v>
      </c>
    </row>
    <row r="179" spans="1:16" x14ac:dyDescent="0.25">
      <c r="A179" t="s">
        <v>459</v>
      </c>
      <c r="B179" t="s">
        <v>460</v>
      </c>
      <c r="C179" t="s">
        <v>457</v>
      </c>
      <c r="D179">
        <v>19</v>
      </c>
      <c r="E179" t="s">
        <v>422</v>
      </c>
      <c r="F179" t="s">
        <v>87</v>
      </c>
      <c r="G179" t="s">
        <v>468</v>
      </c>
      <c r="H179" t="s">
        <v>152</v>
      </c>
      <c r="I179" t="s">
        <v>153</v>
      </c>
      <c r="J179">
        <v>0</v>
      </c>
      <c r="K179">
        <v>2600</v>
      </c>
      <c r="L179">
        <v>0</v>
      </c>
      <c r="M179">
        <v>0</v>
      </c>
      <c r="N179">
        <v>500</v>
      </c>
      <c r="O179" t="s">
        <v>93</v>
      </c>
      <c r="P179">
        <v>500</v>
      </c>
    </row>
    <row r="180" spans="1:16" x14ac:dyDescent="0.25">
      <c r="A180" t="s">
        <v>459</v>
      </c>
      <c r="B180" t="s">
        <v>460</v>
      </c>
      <c r="C180" t="s">
        <v>457</v>
      </c>
      <c r="D180">
        <v>19</v>
      </c>
      <c r="E180" t="s">
        <v>422</v>
      </c>
      <c r="F180" t="s">
        <v>87</v>
      </c>
      <c r="G180" t="s">
        <v>468</v>
      </c>
      <c r="H180" t="s">
        <v>154</v>
      </c>
      <c r="I180" t="s">
        <v>155</v>
      </c>
      <c r="J180">
        <v>0</v>
      </c>
      <c r="K180">
        <v>2600</v>
      </c>
      <c r="L180">
        <v>0</v>
      </c>
      <c r="M180">
        <v>0</v>
      </c>
      <c r="N180">
        <v>500</v>
      </c>
      <c r="O180" t="s">
        <v>93</v>
      </c>
      <c r="P180">
        <v>500</v>
      </c>
    </row>
    <row r="181" spans="1:16" x14ac:dyDescent="0.25">
      <c r="A181" t="s">
        <v>459</v>
      </c>
      <c r="B181" t="s">
        <v>460</v>
      </c>
      <c r="C181" t="s">
        <v>457</v>
      </c>
      <c r="D181">
        <v>19</v>
      </c>
      <c r="E181" t="s">
        <v>422</v>
      </c>
      <c r="F181" t="s">
        <v>87</v>
      </c>
      <c r="G181" t="s">
        <v>468</v>
      </c>
      <c r="H181" t="s">
        <v>156</v>
      </c>
      <c r="I181" t="s">
        <v>157</v>
      </c>
      <c r="J181">
        <v>0</v>
      </c>
      <c r="K181">
        <v>2600</v>
      </c>
      <c r="L181">
        <v>0</v>
      </c>
      <c r="M181">
        <v>0</v>
      </c>
      <c r="N181">
        <v>500</v>
      </c>
      <c r="O181" t="s">
        <v>93</v>
      </c>
      <c r="P181">
        <v>500</v>
      </c>
    </row>
    <row r="182" spans="1:16" x14ac:dyDescent="0.25">
      <c r="A182" t="s">
        <v>459</v>
      </c>
      <c r="B182" t="s">
        <v>460</v>
      </c>
      <c r="C182" t="s">
        <v>457</v>
      </c>
      <c r="D182">
        <v>19</v>
      </c>
      <c r="E182" t="s">
        <v>422</v>
      </c>
      <c r="F182" t="s">
        <v>87</v>
      </c>
      <c r="G182" t="s">
        <v>468</v>
      </c>
      <c r="H182" t="s">
        <v>158</v>
      </c>
      <c r="I182" t="s">
        <v>159</v>
      </c>
      <c r="J182">
        <v>0</v>
      </c>
      <c r="K182">
        <v>2600</v>
      </c>
      <c r="L182">
        <v>0</v>
      </c>
      <c r="M182">
        <v>0</v>
      </c>
      <c r="N182">
        <v>500</v>
      </c>
      <c r="O182" t="s">
        <v>93</v>
      </c>
      <c r="P182">
        <v>500</v>
      </c>
    </row>
    <row r="183" spans="1:16" x14ac:dyDescent="0.25">
      <c r="A183" t="s">
        <v>459</v>
      </c>
      <c r="B183" t="s">
        <v>460</v>
      </c>
      <c r="C183" t="s">
        <v>457</v>
      </c>
      <c r="D183">
        <v>19</v>
      </c>
      <c r="E183" t="s">
        <v>422</v>
      </c>
      <c r="F183" t="s">
        <v>87</v>
      </c>
      <c r="G183" t="s">
        <v>468</v>
      </c>
      <c r="H183" t="s">
        <v>160</v>
      </c>
      <c r="I183" t="s">
        <v>161</v>
      </c>
      <c r="J183">
        <v>300</v>
      </c>
      <c r="K183">
        <v>2600</v>
      </c>
      <c r="L183">
        <v>0</v>
      </c>
      <c r="M183">
        <v>0</v>
      </c>
      <c r="N183">
        <v>500</v>
      </c>
      <c r="O183" t="s">
        <v>93</v>
      </c>
      <c r="P183">
        <v>500</v>
      </c>
    </row>
    <row r="184" spans="1:16" x14ac:dyDescent="0.25">
      <c r="A184" t="s">
        <v>459</v>
      </c>
      <c r="B184" t="s">
        <v>460</v>
      </c>
      <c r="C184" t="s">
        <v>457</v>
      </c>
      <c r="D184">
        <v>19</v>
      </c>
      <c r="E184" t="s">
        <v>422</v>
      </c>
      <c r="F184" t="s">
        <v>87</v>
      </c>
      <c r="G184" t="s">
        <v>468</v>
      </c>
      <c r="H184" t="s">
        <v>162</v>
      </c>
      <c r="I184" t="s">
        <v>163</v>
      </c>
      <c r="J184">
        <v>0</v>
      </c>
      <c r="K184">
        <v>2600</v>
      </c>
      <c r="L184">
        <v>0</v>
      </c>
      <c r="M184">
        <v>0</v>
      </c>
      <c r="N184">
        <v>500</v>
      </c>
      <c r="O184" t="s">
        <v>93</v>
      </c>
      <c r="P184">
        <v>500</v>
      </c>
    </row>
    <row r="185" spans="1:16" x14ac:dyDescent="0.25">
      <c r="A185" t="s">
        <v>459</v>
      </c>
      <c r="B185" t="s">
        <v>460</v>
      </c>
      <c r="C185" t="s">
        <v>457</v>
      </c>
      <c r="D185">
        <v>19</v>
      </c>
      <c r="E185" t="s">
        <v>422</v>
      </c>
      <c r="F185" t="s">
        <v>87</v>
      </c>
      <c r="G185" t="s">
        <v>468</v>
      </c>
      <c r="H185" t="s">
        <v>164</v>
      </c>
      <c r="I185" t="s">
        <v>165</v>
      </c>
      <c r="J185">
        <v>0</v>
      </c>
      <c r="K185">
        <v>2600</v>
      </c>
      <c r="L185">
        <v>0</v>
      </c>
      <c r="M185">
        <v>0</v>
      </c>
      <c r="N185">
        <v>500</v>
      </c>
      <c r="O185" t="s">
        <v>93</v>
      </c>
      <c r="P185">
        <v>500</v>
      </c>
    </row>
    <row r="186" spans="1:16" x14ac:dyDescent="0.25">
      <c r="A186" t="s">
        <v>459</v>
      </c>
      <c r="B186" t="s">
        <v>460</v>
      </c>
      <c r="C186" t="s">
        <v>457</v>
      </c>
      <c r="D186">
        <v>19</v>
      </c>
      <c r="E186" t="s">
        <v>422</v>
      </c>
      <c r="F186" t="s">
        <v>87</v>
      </c>
      <c r="G186" t="s">
        <v>468</v>
      </c>
      <c r="H186" t="s">
        <v>166</v>
      </c>
      <c r="I186" t="s">
        <v>167</v>
      </c>
      <c r="J186">
        <v>0</v>
      </c>
      <c r="K186">
        <v>2600</v>
      </c>
      <c r="L186">
        <v>0</v>
      </c>
      <c r="M186">
        <v>0</v>
      </c>
      <c r="N186">
        <v>500</v>
      </c>
      <c r="O186" t="s">
        <v>93</v>
      </c>
      <c r="P186">
        <v>500</v>
      </c>
    </row>
    <row r="187" spans="1:16" x14ac:dyDescent="0.25">
      <c r="A187" t="s">
        <v>459</v>
      </c>
      <c r="B187" t="s">
        <v>460</v>
      </c>
      <c r="C187" t="s">
        <v>457</v>
      </c>
      <c r="D187">
        <v>19</v>
      </c>
      <c r="E187" t="s">
        <v>422</v>
      </c>
      <c r="F187" t="s">
        <v>87</v>
      </c>
      <c r="G187" t="s">
        <v>468</v>
      </c>
      <c r="H187" t="s">
        <v>168</v>
      </c>
      <c r="I187" t="s">
        <v>169</v>
      </c>
      <c r="J187">
        <v>0</v>
      </c>
      <c r="K187">
        <v>2600</v>
      </c>
      <c r="L187">
        <v>0</v>
      </c>
      <c r="M187">
        <v>0</v>
      </c>
      <c r="N187">
        <v>500</v>
      </c>
      <c r="O187" t="s">
        <v>93</v>
      </c>
      <c r="P187">
        <v>500</v>
      </c>
    </row>
    <row r="188" spans="1:16" x14ac:dyDescent="0.25">
      <c r="A188" t="s">
        <v>459</v>
      </c>
      <c r="B188" t="s">
        <v>460</v>
      </c>
      <c r="C188" t="s">
        <v>457</v>
      </c>
      <c r="D188">
        <v>19</v>
      </c>
      <c r="E188" t="s">
        <v>422</v>
      </c>
      <c r="F188" t="s">
        <v>87</v>
      </c>
      <c r="G188" t="s">
        <v>468</v>
      </c>
      <c r="H188" t="s">
        <v>170</v>
      </c>
      <c r="I188" t="s">
        <v>171</v>
      </c>
      <c r="J188">
        <v>0</v>
      </c>
      <c r="K188">
        <v>2600</v>
      </c>
      <c r="L188">
        <v>0</v>
      </c>
      <c r="M188">
        <v>0</v>
      </c>
      <c r="N188">
        <v>500</v>
      </c>
      <c r="O188" t="s">
        <v>93</v>
      </c>
      <c r="P188">
        <v>500</v>
      </c>
    </row>
    <row r="189" spans="1:16" x14ac:dyDescent="0.25">
      <c r="A189" t="s">
        <v>459</v>
      </c>
      <c r="B189" t="s">
        <v>460</v>
      </c>
      <c r="C189" t="s">
        <v>457</v>
      </c>
      <c r="D189">
        <v>19</v>
      </c>
      <c r="E189" t="s">
        <v>422</v>
      </c>
      <c r="F189" t="s">
        <v>87</v>
      </c>
      <c r="G189" t="s">
        <v>468</v>
      </c>
      <c r="H189" t="s">
        <v>172</v>
      </c>
      <c r="I189" t="s">
        <v>173</v>
      </c>
      <c r="J189">
        <v>0</v>
      </c>
      <c r="K189">
        <v>2600</v>
      </c>
      <c r="L189">
        <v>0</v>
      </c>
      <c r="M189">
        <v>0</v>
      </c>
      <c r="N189">
        <v>500</v>
      </c>
      <c r="O189" t="s">
        <v>93</v>
      </c>
      <c r="P189">
        <v>500</v>
      </c>
    </row>
    <row r="190" spans="1:16" x14ac:dyDescent="0.25">
      <c r="A190" t="s">
        <v>459</v>
      </c>
      <c r="B190" t="s">
        <v>460</v>
      </c>
      <c r="C190" t="s">
        <v>457</v>
      </c>
      <c r="D190">
        <v>19</v>
      </c>
      <c r="E190" t="s">
        <v>422</v>
      </c>
      <c r="F190" t="s">
        <v>87</v>
      </c>
      <c r="G190" t="s">
        <v>468</v>
      </c>
      <c r="H190" t="s">
        <v>174</v>
      </c>
      <c r="I190" t="s">
        <v>175</v>
      </c>
      <c r="J190">
        <v>0</v>
      </c>
      <c r="K190">
        <v>2600</v>
      </c>
      <c r="L190">
        <v>0</v>
      </c>
      <c r="M190">
        <v>0</v>
      </c>
      <c r="N190">
        <v>500</v>
      </c>
      <c r="O190" t="s">
        <v>93</v>
      </c>
      <c r="P190">
        <v>500</v>
      </c>
    </row>
    <row r="191" spans="1:16" x14ac:dyDescent="0.25">
      <c r="A191" t="s">
        <v>459</v>
      </c>
      <c r="B191" t="s">
        <v>460</v>
      </c>
      <c r="C191" t="s">
        <v>457</v>
      </c>
      <c r="D191">
        <v>19</v>
      </c>
      <c r="E191" t="s">
        <v>422</v>
      </c>
      <c r="F191" t="s">
        <v>87</v>
      </c>
      <c r="G191" t="s">
        <v>468</v>
      </c>
      <c r="H191" t="s">
        <v>176</v>
      </c>
      <c r="I191" t="s">
        <v>177</v>
      </c>
      <c r="J191">
        <v>0</v>
      </c>
      <c r="K191">
        <v>2600</v>
      </c>
      <c r="L191">
        <v>0</v>
      </c>
      <c r="M191">
        <v>0</v>
      </c>
      <c r="N191">
        <v>500</v>
      </c>
      <c r="O191" t="s">
        <v>93</v>
      </c>
      <c r="P191">
        <v>500</v>
      </c>
    </row>
    <row r="192" spans="1:16" x14ac:dyDescent="0.25">
      <c r="A192" t="s">
        <v>459</v>
      </c>
      <c r="B192" t="s">
        <v>460</v>
      </c>
      <c r="C192" t="s">
        <v>457</v>
      </c>
      <c r="D192">
        <v>19</v>
      </c>
      <c r="E192" t="s">
        <v>422</v>
      </c>
      <c r="F192" t="s">
        <v>87</v>
      </c>
      <c r="G192" t="s">
        <v>468</v>
      </c>
      <c r="H192" t="s">
        <v>178</v>
      </c>
      <c r="I192" t="s">
        <v>179</v>
      </c>
      <c r="J192">
        <v>0</v>
      </c>
      <c r="K192">
        <v>2600</v>
      </c>
      <c r="L192">
        <v>0</v>
      </c>
      <c r="M192">
        <v>0</v>
      </c>
      <c r="N192">
        <v>500</v>
      </c>
      <c r="O192" t="s">
        <v>93</v>
      </c>
      <c r="P192">
        <v>500</v>
      </c>
    </row>
    <row r="193" spans="1:16" x14ac:dyDescent="0.25">
      <c r="A193" t="s">
        <v>459</v>
      </c>
      <c r="B193" t="s">
        <v>460</v>
      </c>
      <c r="C193" t="s">
        <v>457</v>
      </c>
      <c r="D193">
        <v>19</v>
      </c>
      <c r="E193" t="s">
        <v>422</v>
      </c>
      <c r="F193" t="s">
        <v>87</v>
      </c>
      <c r="G193" t="s">
        <v>468</v>
      </c>
      <c r="H193" t="s">
        <v>180</v>
      </c>
      <c r="I193" t="s">
        <v>181</v>
      </c>
      <c r="J193">
        <v>0</v>
      </c>
      <c r="K193">
        <v>2600</v>
      </c>
      <c r="L193">
        <v>0</v>
      </c>
      <c r="M193">
        <v>0</v>
      </c>
      <c r="N193">
        <v>500</v>
      </c>
      <c r="O193" t="s">
        <v>93</v>
      </c>
      <c r="P193">
        <v>500</v>
      </c>
    </row>
    <row r="194" spans="1:16" x14ac:dyDescent="0.25">
      <c r="A194" t="s">
        <v>459</v>
      </c>
      <c r="B194" t="s">
        <v>460</v>
      </c>
      <c r="C194" t="s">
        <v>457</v>
      </c>
      <c r="D194">
        <v>19</v>
      </c>
      <c r="E194" t="s">
        <v>422</v>
      </c>
      <c r="F194" t="s">
        <v>87</v>
      </c>
      <c r="G194" t="s">
        <v>468</v>
      </c>
      <c r="H194" t="s">
        <v>128</v>
      </c>
      <c r="I194" t="s">
        <v>129</v>
      </c>
      <c r="J194">
        <v>1300</v>
      </c>
      <c r="K194">
        <v>2600</v>
      </c>
      <c r="L194">
        <v>0</v>
      </c>
      <c r="M194">
        <v>0</v>
      </c>
      <c r="N194">
        <v>500</v>
      </c>
      <c r="O194" t="s">
        <v>93</v>
      </c>
      <c r="P194">
        <v>500</v>
      </c>
    </row>
    <row r="195" spans="1:16" x14ac:dyDescent="0.25">
      <c r="A195" t="s">
        <v>459</v>
      </c>
      <c r="B195" t="s">
        <v>460</v>
      </c>
      <c r="C195" t="s">
        <v>457</v>
      </c>
      <c r="D195">
        <v>19</v>
      </c>
      <c r="E195" t="s">
        <v>422</v>
      </c>
      <c r="F195" t="s">
        <v>87</v>
      </c>
      <c r="G195" t="s">
        <v>468</v>
      </c>
      <c r="H195" t="s">
        <v>90</v>
      </c>
      <c r="I195" t="s">
        <v>92</v>
      </c>
      <c r="J195">
        <v>0</v>
      </c>
      <c r="K195">
        <v>2600</v>
      </c>
      <c r="L195">
        <v>0</v>
      </c>
      <c r="M195">
        <v>0</v>
      </c>
      <c r="N195">
        <v>500</v>
      </c>
      <c r="O195" t="s">
        <v>93</v>
      </c>
      <c r="P195">
        <v>500</v>
      </c>
    </row>
    <row r="196" spans="1:16" x14ac:dyDescent="0.25">
      <c r="A196" t="s">
        <v>459</v>
      </c>
      <c r="B196" t="s">
        <v>460</v>
      </c>
      <c r="C196" t="s">
        <v>457</v>
      </c>
      <c r="D196">
        <v>19</v>
      </c>
      <c r="E196" t="s">
        <v>422</v>
      </c>
      <c r="F196" t="s">
        <v>87</v>
      </c>
      <c r="G196" t="s">
        <v>468</v>
      </c>
      <c r="H196" t="s">
        <v>94</v>
      </c>
      <c r="I196" t="s">
        <v>95</v>
      </c>
      <c r="J196">
        <v>0</v>
      </c>
      <c r="K196">
        <v>2600</v>
      </c>
      <c r="L196">
        <v>0</v>
      </c>
      <c r="M196">
        <v>0</v>
      </c>
      <c r="N196">
        <v>500</v>
      </c>
      <c r="O196" t="s">
        <v>93</v>
      </c>
      <c r="P196">
        <v>500</v>
      </c>
    </row>
    <row r="197" spans="1:16" x14ac:dyDescent="0.25">
      <c r="A197" t="s">
        <v>459</v>
      </c>
      <c r="B197" t="s">
        <v>460</v>
      </c>
      <c r="C197" t="s">
        <v>457</v>
      </c>
      <c r="D197">
        <v>19</v>
      </c>
      <c r="E197" t="s">
        <v>422</v>
      </c>
      <c r="F197" t="s">
        <v>87</v>
      </c>
      <c r="G197" t="s">
        <v>468</v>
      </c>
      <c r="H197" t="s">
        <v>96</v>
      </c>
      <c r="I197" t="s">
        <v>97</v>
      </c>
      <c r="J197">
        <v>0</v>
      </c>
      <c r="K197">
        <v>2600</v>
      </c>
      <c r="L197">
        <v>0</v>
      </c>
      <c r="M197">
        <v>0</v>
      </c>
      <c r="N197">
        <v>500</v>
      </c>
      <c r="O197" t="s">
        <v>93</v>
      </c>
      <c r="P197">
        <v>500</v>
      </c>
    </row>
    <row r="198" spans="1:16" x14ac:dyDescent="0.25">
      <c r="A198" t="s">
        <v>459</v>
      </c>
      <c r="B198" t="s">
        <v>460</v>
      </c>
      <c r="C198" t="s">
        <v>457</v>
      </c>
      <c r="D198">
        <v>19</v>
      </c>
      <c r="E198" t="s">
        <v>422</v>
      </c>
      <c r="F198" t="s">
        <v>87</v>
      </c>
      <c r="G198" t="s">
        <v>468</v>
      </c>
      <c r="H198" t="s">
        <v>98</v>
      </c>
      <c r="I198" t="s">
        <v>99</v>
      </c>
      <c r="J198">
        <v>0</v>
      </c>
      <c r="K198">
        <v>2600</v>
      </c>
      <c r="L198">
        <v>0</v>
      </c>
      <c r="M198">
        <v>0</v>
      </c>
      <c r="N198">
        <v>500</v>
      </c>
      <c r="O198" t="s">
        <v>93</v>
      </c>
      <c r="P198">
        <v>500</v>
      </c>
    </row>
    <row r="199" spans="1:16" x14ac:dyDescent="0.25">
      <c r="A199" t="s">
        <v>459</v>
      </c>
      <c r="B199" t="s">
        <v>460</v>
      </c>
      <c r="C199" t="s">
        <v>457</v>
      </c>
      <c r="D199">
        <v>19</v>
      </c>
      <c r="E199" t="s">
        <v>422</v>
      </c>
      <c r="F199" t="s">
        <v>87</v>
      </c>
      <c r="G199" t="s">
        <v>468</v>
      </c>
      <c r="H199" t="s">
        <v>100</v>
      </c>
      <c r="I199" t="s">
        <v>101</v>
      </c>
      <c r="J199">
        <v>0</v>
      </c>
      <c r="K199">
        <v>2600</v>
      </c>
      <c r="L199">
        <v>0</v>
      </c>
      <c r="M199">
        <v>0</v>
      </c>
      <c r="N199">
        <v>500</v>
      </c>
      <c r="O199" t="s">
        <v>93</v>
      </c>
      <c r="P199">
        <v>500</v>
      </c>
    </row>
    <row r="200" spans="1:16" x14ac:dyDescent="0.25">
      <c r="A200" t="s">
        <v>459</v>
      </c>
      <c r="B200" t="s">
        <v>460</v>
      </c>
      <c r="C200" t="s">
        <v>457</v>
      </c>
      <c r="D200">
        <v>19</v>
      </c>
      <c r="E200" t="s">
        <v>422</v>
      </c>
      <c r="F200" t="s">
        <v>87</v>
      </c>
      <c r="G200" t="s">
        <v>468</v>
      </c>
      <c r="H200" t="s">
        <v>102</v>
      </c>
      <c r="I200" t="s">
        <v>103</v>
      </c>
      <c r="J200">
        <v>0</v>
      </c>
      <c r="K200">
        <v>2600</v>
      </c>
      <c r="L200">
        <v>0</v>
      </c>
      <c r="M200">
        <v>0</v>
      </c>
      <c r="N200">
        <v>500</v>
      </c>
      <c r="O200" t="s">
        <v>93</v>
      </c>
      <c r="P200">
        <v>500</v>
      </c>
    </row>
    <row r="201" spans="1:16" x14ac:dyDescent="0.25">
      <c r="A201" t="s">
        <v>459</v>
      </c>
      <c r="B201" t="s">
        <v>460</v>
      </c>
      <c r="C201" t="s">
        <v>457</v>
      </c>
      <c r="D201">
        <v>19</v>
      </c>
      <c r="E201" t="s">
        <v>422</v>
      </c>
      <c r="F201" t="s">
        <v>87</v>
      </c>
      <c r="G201" t="s">
        <v>468</v>
      </c>
      <c r="H201" t="s">
        <v>104</v>
      </c>
      <c r="I201" t="s">
        <v>105</v>
      </c>
      <c r="J201">
        <v>0</v>
      </c>
      <c r="K201">
        <v>2600</v>
      </c>
      <c r="L201">
        <v>0</v>
      </c>
      <c r="M201">
        <v>0</v>
      </c>
      <c r="N201">
        <v>500</v>
      </c>
      <c r="O201" t="s">
        <v>93</v>
      </c>
      <c r="P201">
        <v>500</v>
      </c>
    </row>
    <row r="202" spans="1:16" x14ac:dyDescent="0.25">
      <c r="A202" t="s">
        <v>459</v>
      </c>
      <c r="B202" t="s">
        <v>460</v>
      </c>
      <c r="C202" t="s">
        <v>457</v>
      </c>
      <c r="D202">
        <v>19</v>
      </c>
      <c r="E202" t="s">
        <v>422</v>
      </c>
      <c r="F202" t="s">
        <v>87</v>
      </c>
      <c r="G202" t="s">
        <v>468</v>
      </c>
      <c r="H202" t="s">
        <v>106</v>
      </c>
      <c r="I202" t="s">
        <v>107</v>
      </c>
      <c r="J202">
        <v>0</v>
      </c>
      <c r="K202">
        <v>2600</v>
      </c>
      <c r="L202">
        <v>0</v>
      </c>
      <c r="M202">
        <v>0</v>
      </c>
      <c r="N202">
        <v>500</v>
      </c>
      <c r="O202" t="s">
        <v>93</v>
      </c>
      <c r="P202">
        <v>500</v>
      </c>
    </row>
    <row r="203" spans="1:16" x14ac:dyDescent="0.25">
      <c r="A203" t="s">
        <v>459</v>
      </c>
      <c r="B203" t="s">
        <v>460</v>
      </c>
      <c r="C203" t="s">
        <v>457</v>
      </c>
      <c r="D203">
        <v>19</v>
      </c>
      <c r="E203" t="s">
        <v>422</v>
      </c>
      <c r="F203" t="s">
        <v>87</v>
      </c>
      <c r="G203" t="s">
        <v>468</v>
      </c>
      <c r="H203" t="s">
        <v>108</v>
      </c>
      <c r="I203" t="s">
        <v>109</v>
      </c>
      <c r="J203">
        <v>0</v>
      </c>
      <c r="K203">
        <v>2600</v>
      </c>
      <c r="L203">
        <v>0</v>
      </c>
      <c r="M203">
        <v>0</v>
      </c>
      <c r="N203">
        <v>500</v>
      </c>
      <c r="O203" t="s">
        <v>93</v>
      </c>
      <c r="P203">
        <v>500</v>
      </c>
    </row>
    <row r="204" spans="1:16" x14ac:dyDescent="0.25">
      <c r="A204" t="s">
        <v>459</v>
      </c>
      <c r="B204" t="s">
        <v>460</v>
      </c>
      <c r="C204" t="s">
        <v>457</v>
      </c>
      <c r="D204">
        <v>19</v>
      </c>
      <c r="E204" t="s">
        <v>422</v>
      </c>
      <c r="F204" t="s">
        <v>87</v>
      </c>
      <c r="G204" t="s">
        <v>468</v>
      </c>
      <c r="H204" t="s">
        <v>110</v>
      </c>
      <c r="I204" t="s">
        <v>111</v>
      </c>
      <c r="J204">
        <v>0</v>
      </c>
      <c r="K204">
        <v>2600</v>
      </c>
      <c r="L204">
        <v>0</v>
      </c>
      <c r="M204">
        <v>0</v>
      </c>
      <c r="N204">
        <v>500</v>
      </c>
      <c r="O204" t="s">
        <v>93</v>
      </c>
      <c r="P204">
        <v>500</v>
      </c>
    </row>
    <row r="205" spans="1:16" x14ac:dyDescent="0.25">
      <c r="A205" t="s">
        <v>459</v>
      </c>
      <c r="B205" t="s">
        <v>460</v>
      </c>
      <c r="C205" t="s">
        <v>457</v>
      </c>
      <c r="D205">
        <v>19</v>
      </c>
      <c r="E205" t="s">
        <v>422</v>
      </c>
      <c r="F205" t="s">
        <v>87</v>
      </c>
      <c r="G205" t="s">
        <v>468</v>
      </c>
      <c r="H205" t="s">
        <v>112</v>
      </c>
      <c r="I205" t="s">
        <v>113</v>
      </c>
      <c r="J205">
        <v>0</v>
      </c>
      <c r="K205">
        <v>2600</v>
      </c>
      <c r="L205">
        <v>0</v>
      </c>
      <c r="M205">
        <v>0</v>
      </c>
      <c r="N205">
        <v>500</v>
      </c>
      <c r="O205" t="s">
        <v>93</v>
      </c>
      <c r="P205">
        <v>500</v>
      </c>
    </row>
    <row r="206" spans="1:16" x14ac:dyDescent="0.25">
      <c r="A206" t="s">
        <v>459</v>
      </c>
      <c r="B206" t="s">
        <v>460</v>
      </c>
      <c r="C206" t="s">
        <v>457</v>
      </c>
      <c r="D206">
        <v>19</v>
      </c>
      <c r="E206" t="s">
        <v>422</v>
      </c>
      <c r="F206" t="s">
        <v>87</v>
      </c>
      <c r="G206" t="s">
        <v>468</v>
      </c>
      <c r="H206" t="s">
        <v>114</v>
      </c>
      <c r="I206" t="s">
        <v>115</v>
      </c>
      <c r="J206">
        <v>0</v>
      </c>
      <c r="K206">
        <v>2600</v>
      </c>
      <c r="L206">
        <v>0</v>
      </c>
      <c r="M206">
        <v>0</v>
      </c>
      <c r="N206">
        <v>500</v>
      </c>
      <c r="O206" t="s">
        <v>93</v>
      </c>
      <c r="P206">
        <v>500</v>
      </c>
    </row>
    <row r="207" spans="1:16" x14ac:dyDescent="0.25">
      <c r="A207" t="s">
        <v>459</v>
      </c>
      <c r="B207" t="s">
        <v>460</v>
      </c>
      <c r="C207" t="s">
        <v>457</v>
      </c>
      <c r="D207">
        <v>19</v>
      </c>
      <c r="E207" t="s">
        <v>422</v>
      </c>
      <c r="F207" t="s">
        <v>87</v>
      </c>
      <c r="G207" t="s">
        <v>468</v>
      </c>
      <c r="H207" t="s">
        <v>116</v>
      </c>
      <c r="I207" t="s">
        <v>117</v>
      </c>
      <c r="J207">
        <v>0</v>
      </c>
      <c r="K207">
        <v>2600</v>
      </c>
      <c r="L207">
        <v>0</v>
      </c>
      <c r="M207">
        <v>0</v>
      </c>
      <c r="N207">
        <v>500</v>
      </c>
      <c r="O207" t="s">
        <v>93</v>
      </c>
      <c r="P207">
        <v>500</v>
      </c>
    </row>
    <row r="208" spans="1:16" x14ac:dyDescent="0.25">
      <c r="A208" t="s">
        <v>459</v>
      </c>
      <c r="B208" t="s">
        <v>460</v>
      </c>
      <c r="C208" t="s">
        <v>457</v>
      </c>
      <c r="D208">
        <v>19</v>
      </c>
      <c r="E208" t="s">
        <v>422</v>
      </c>
      <c r="F208" t="s">
        <v>87</v>
      </c>
      <c r="G208" t="s">
        <v>468</v>
      </c>
      <c r="H208" t="s">
        <v>118</v>
      </c>
      <c r="I208" t="s">
        <v>119</v>
      </c>
      <c r="J208">
        <v>0</v>
      </c>
      <c r="K208">
        <v>2600</v>
      </c>
      <c r="L208">
        <v>0</v>
      </c>
      <c r="M208">
        <v>0</v>
      </c>
      <c r="N208">
        <v>500</v>
      </c>
      <c r="O208" t="s">
        <v>93</v>
      </c>
      <c r="P208">
        <v>500</v>
      </c>
    </row>
    <row r="209" spans="1:16" x14ac:dyDescent="0.25">
      <c r="A209" t="s">
        <v>459</v>
      </c>
      <c r="B209" t="s">
        <v>460</v>
      </c>
      <c r="C209" t="s">
        <v>457</v>
      </c>
      <c r="D209">
        <v>19</v>
      </c>
      <c r="E209" t="s">
        <v>422</v>
      </c>
      <c r="F209" t="s">
        <v>87</v>
      </c>
      <c r="G209" t="s">
        <v>468</v>
      </c>
      <c r="H209" t="s">
        <v>120</v>
      </c>
      <c r="I209" t="s">
        <v>121</v>
      </c>
      <c r="J209">
        <v>0</v>
      </c>
      <c r="K209">
        <v>2600</v>
      </c>
      <c r="L209">
        <v>0</v>
      </c>
      <c r="M209">
        <v>0</v>
      </c>
      <c r="N209">
        <v>500</v>
      </c>
      <c r="O209" t="s">
        <v>93</v>
      </c>
      <c r="P209">
        <v>500</v>
      </c>
    </row>
    <row r="210" spans="1:16" x14ac:dyDescent="0.25">
      <c r="A210" t="s">
        <v>459</v>
      </c>
      <c r="B210" t="s">
        <v>460</v>
      </c>
      <c r="C210" t="s">
        <v>457</v>
      </c>
      <c r="D210">
        <v>19</v>
      </c>
      <c r="E210" t="s">
        <v>422</v>
      </c>
      <c r="F210" t="s">
        <v>87</v>
      </c>
      <c r="G210" t="s">
        <v>468</v>
      </c>
      <c r="H210" t="s">
        <v>122</v>
      </c>
      <c r="I210" t="s">
        <v>123</v>
      </c>
      <c r="J210">
        <v>0</v>
      </c>
      <c r="K210">
        <v>2600</v>
      </c>
      <c r="L210">
        <v>0</v>
      </c>
      <c r="M210">
        <v>0</v>
      </c>
      <c r="N210">
        <v>500</v>
      </c>
      <c r="O210" t="s">
        <v>93</v>
      </c>
      <c r="P210">
        <v>500</v>
      </c>
    </row>
    <row r="211" spans="1:16" x14ac:dyDescent="0.25">
      <c r="A211" t="s">
        <v>459</v>
      </c>
      <c r="B211" t="s">
        <v>460</v>
      </c>
      <c r="C211" t="s">
        <v>457</v>
      </c>
      <c r="D211">
        <v>19</v>
      </c>
      <c r="E211" t="s">
        <v>422</v>
      </c>
      <c r="F211" t="s">
        <v>87</v>
      </c>
      <c r="G211" t="s">
        <v>468</v>
      </c>
      <c r="H211" t="s">
        <v>124</v>
      </c>
      <c r="I211" t="s">
        <v>125</v>
      </c>
      <c r="J211">
        <v>0</v>
      </c>
      <c r="K211">
        <v>2600</v>
      </c>
      <c r="L211">
        <v>0</v>
      </c>
      <c r="M211">
        <v>0</v>
      </c>
      <c r="N211">
        <v>500</v>
      </c>
      <c r="O211" t="s">
        <v>93</v>
      </c>
      <c r="P211">
        <v>500</v>
      </c>
    </row>
    <row r="212" spans="1:16" x14ac:dyDescent="0.25">
      <c r="A212" t="s">
        <v>459</v>
      </c>
      <c r="B212" t="s">
        <v>460</v>
      </c>
      <c r="C212" t="s">
        <v>457</v>
      </c>
      <c r="D212">
        <v>19</v>
      </c>
      <c r="E212" t="s">
        <v>422</v>
      </c>
      <c r="F212" t="s">
        <v>87</v>
      </c>
      <c r="G212" t="s">
        <v>468</v>
      </c>
      <c r="H212" t="s">
        <v>126</v>
      </c>
      <c r="I212" t="s">
        <v>127</v>
      </c>
      <c r="J212">
        <v>0</v>
      </c>
      <c r="K212">
        <v>2600</v>
      </c>
      <c r="L212">
        <v>0</v>
      </c>
      <c r="M212">
        <v>0</v>
      </c>
      <c r="N212">
        <v>500</v>
      </c>
      <c r="O212" t="s">
        <v>93</v>
      </c>
      <c r="P212">
        <v>500</v>
      </c>
    </row>
    <row r="213" spans="1:16" x14ac:dyDescent="0.25">
      <c r="A213" t="s">
        <v>459</v>
      </c>
      <c r="B213" t="s">
        <v>460</v>
      </c>
      <c r="C213" t="s">
        <v>457</v>
      </c>
      <c r="D213">
        <v>19</v>
      </c>
      <c r="E213" t="s">
        <v>422</v>
      </c>
      <c r="F213" t="s">
        <v>87</v>
      </c>
      <c r="G213" t="s">
        <v>468</v>
      </c>
      <c r="H213" t="s">
        <v>342</v>
      </c>
      <c r="I213" t="s">
        <v>343</v>
      </c>
      <c r="J213">
        <v>1200</v>
      </c>
      <c r="K213">
        <v>0</v>
      </c>
      <c r="L213">
        <v>0</v>
      </c>
      <c r="M213">
        <v>0</v>
      </c>
      <c r="N213">
        <v>0</v>
      </c>
      <c r="O213" t="s">
        <v>93</v>
      </c>
      <c r="P213">
        <v>0</v>
      </c>
    </row>
    <row r="214" spans="1:16" x14ac:dyDescent="0.25">
      <c r="A214" t="s">
        <v>459</v>
      </c>
      <c r="B214" t="s">
        <v>460</v>
      </c>
      <c r="C214" t="s">
        <v>457</v>
      </c>
      <c r="D214">
        <v>19</v>
      </c>
      <c r="E214" t="s">
        <v>422</v>
      </c>
      <c r="F214" t="s">
        <v>87</v>
      </c>
      <c r="G214" t="s">
        <v>468</v>
      </c>
      <c r="H214" t="s">
        <v>344</v>
      </c>
      <c r="I214" t="s">
        <v>345</v>
      </c>
      <c r="J214">
        <v>0</v>
      </c>
      <c r="K214">
        <v>0</v>
      </c>
      <c r="L214">
        <v>0</v>
      </c>
      <c r="M214">
        <v>0</v>
      </c>
      <c r="N214">
        <v>0</v>
      </c>
      <c r="O214" t="s">
        <v>93</v>
      </c>
      <c r="P214">
        <v>0</v>
      </c>
    </row>
    <row r="215" spans="1:16" x14ac:dyDescent="0.25">
      <c r="A215" t="s">
        <v>459</v>
      </c>
      <c r="B215" t="s">
        <v>460</v>
      </c>
      <c r="C215" t="s">
        <v>457</v>
      </c>
      <c r="D215">
        <v>19</v>
      </c>
      <c r="E215" t="s">
        <v>422</v>
      </c>
      <c r="F215" t="s">
        <v>87</v>
      </c>
      <c r="G215" t="s">
        <v>468</v>
      </c>
      <c r="H215" t="s">
        <v>285</v>
      </c>
      <c r="I215" t="s">
        <v>286</v>
      </c>
      <c r="J215">
        <v>0</v>
      </c>
      <c r="K215">
        <v>0</v>
      </c>
      <c r="L215">
        <v>0</v>
      </c>
      <c r="M215">
        <v>0</v>
      </c>
      <c r="N215">
        <v>0</v>
      </c>
      <c r="O215" t="s">
        <v>93</v>
      </c>
      <c r="P215">
        <v>0</v>
      </c>
    </row>
    <row r="216" spans="1:16" x14ac:dyDescent="0.25">
      <c r="A216" t="s">
        <v>459</v>
      </c>
      <c r="B216" t="s">
        <v>460</v>
      </c>
      <c r="C216" t="s">
        <v>457</v>
      </c>
      <c r="D216">
        <v>19</v>
      </c>
      <c r="E216" t="s">
        <v>422</v>
      </c>
      <c r="F216" t="s">
        <v>87</v>
      </c>
      <c r="G216" t="s">
        <v>468</v>
      </c>
      <c r="H216" t="s">
        <v>287</v>
      </c>
      <c r="I216" t="s">
        <v>288</v>
      </c>
      <c r="J216">
        <v>0</v>
      </c>
      <c r="K216">
        <v>0</v>
      </c>
      <c r="L216">
        <v>0</v>
      </c>
      <c r="M216">
        <v>0</v>
      </c>
      <c r="N216">
        <v>0</v>
      </c>
      <c r="O216" t="s">
        <v>93</v>
      </c>
      <c r="P216">
        <v>0</v>
      </c>
    </row>
    <row r="217" spans="1:16" x14ac:dyDescent="0.25">
      <c r="A217" t="s">
        <v>459</v>
      </c>
      <c r="B217" t="s">
        <v>460</v>
      </c>
      <c r="C217" t="s">
        <v>457</v>
      </c>
      <c r="D217">
        <v>19</v>
      </c>
      <c r="E217" t="s">
        <v>422</v>
      </c>
      <c r="F217" t="s">
        <v>87</v>
      </c>
      <c r="G217" t="s">
        <v>468</v>
      </c>
      <c r="H217" t="s">
        <v>289</v>
      </c>
      <c r="I217" t="s">
        <v>290</v>
      </c>
      <c r="J217">
        <v>0</v>
      </c>
      <c r="K217">
        <v>0</v>
      </c>
      <c r="L217">
        <v>0</v>
      </c>
      <c r="M217">
        <v>0</v>
      </c>
      <c r="N217">
        <v>0</v>
      </c>
      <c r="O217" t="s">
        <v>93</v>
      </c>
      <c r="P217">
        <v>0</v>
      </c>
    </row>
    <row r="218" spans="1:16" x14ac:dyDescent="0.25">
      <c r="A218" t="s">
        <v>459</v>
      </c>
      <c r="B218" t="s">
        <v>460</v>
      </c>
      <c r="C218" t="s">
        <v>457</v>
      </c>
      <c r="D218">
        <v>19</v>
      </c>
      <c r="E218" t="s">
        <v>422</v>
      </c>
      <c r="F218" t="s">
        <v>87</v>
      </c>
      <c r="G218" t="s">
        <v>468</v>
      </c>
      <c r="H218" t="s">
        <v>291</v>
      </c>
      <c r="I218" t="s">
        <v>292</v>
      </c>
      <c r="J218">
        <v>0</v>
      </c>
      <c r="K218">
        <v>0</v>
      </c>
      <c r="L218">
        <v>0</v>
      </c>
      <c r="M218">
        <v>0</v>
      </c>
      <c r="N218">
        <v>0</v>
      </c>
      <c r="O218" t="s">
        <v>93</v>
      </c>
      <c r="P218">
        <v>0</v>
      </c>
    </row>
    <row r="219" spans="1:16" x14ac:dyDescent="0.25">
      <c r="A219" t="s">
        <v>459</v>
      </c>
      <c r="B219" t="s">
        <v>460</v>
      </c>
      <c r="C219" t="s">
        <v>457</v>
      </c>
      <c r="D219">
        <v>19</v>
      </c>
      <c r="E219" t="s">
        <v>422</v>
      </c>
      <c r="F219" t="s">
        <v>87</v>
      </c>
      <c r="G219" t="s">
        <v>468</v>
      </c>
      <c r="H219" t="s">
        <v>293</v>
      </c>
      <c r="I219" t="s">
        <v>294</v>
      </c>
      <c r="J219">
        <v>0</v>
      </c>
      <c r="K219">
        <v>0</v>
      </c>
      <c r="L219">
        <v>0</v>
      </c>
      <c r="M219">
        <v>0</v>
      </c>
      <c r="N219">
        <v>0</v>
      </c>
      <c r="O219" t="s">
        <v>93</v>
      </c>
      <c r="P219">
        <v>0</v>
      </c>
    </row>
    <row r="220" spans="1:16" x14ac:dyDescent="0.25">
      <c r="A220" t="s">
        <v>459</v>
      </c>
      <c r="B220" t="s">
        <v>460</v>
      </c>
      <c r="C220" t="s">
        <v>457</v>
      </c>
      <c r="D220">
        <v>19</v>
      </c>
      <c r="E220" t="s">
        <v>422</v>
      </c>
      <c r="F220" t="s">
        <v>87</v>
      </c>
      <c r="G220" t="s">
        <v>468</v>
      </c>
      <c r="H220" t="s">
        <v>295</v>
      </c>
      <c r="I220" t="s">
        <v>296</v>
      </c>
      <c r="J220">
        <v>0</v>
      </c>
      <c r="K220">
        <v>0</v>
      </c>
      <c r="L220">
        <v>0</v>
      </c>
      <c r="M220">
        <v>0</v>
      </c>
      <c r="N220">
        <v>0</v>
      </c>
      <c r="O220" t="s">
        <v>93</v>
      </c>
      <c r="P220">
        <v>0</v>
      </c>
    </row>
    <row r="221" spans="1:16" x14ac:dyDescent="0.25">
      <c r="A221" t="s">
        <v>459</v>
      </c>
      <c r="B221" t="s">
        <v>460</v>
      </c>
      <c r="C221" t="s">
        <v>457</v>
      </c>
      <c r="D221">
        <v>19</v>
      </c>
      <c r="E221" t="s">
        <v>422</v>
      </c>
      <c r="F221" t="s">
        <v>87</v>
      </c>
      <c r="G221" t="s">
        <v>468</v>
      </c>
      <c r="H221" t="s">
        <v>297</v>
      </c>
      <c r="I221" t="s">
        <v>298</v>
      </c>
      <c r="J221">
        <v>0</v>
      </c>
      <c r="K221">
        <v>0</v>
      </c>
      <c r="L221">
        <v>0</v>
      </c>
      <c r="M221">
        <v>0</v>
      </c>
      <c r="N221">
        <v>0</v>
      </c>
      <c r="O221" t="s">
        <v>93</v>
      </c>
      <c r="P221">
        <v>0</v>
      </c>
    </row>
    <row r="222" spans="1:16" x14ac:dyDescent="0.25">
      <c r="A222" t="s">
        <v>459</v>
      </c>
      <c r="B222" t="s">
        <v>460</v>
      </c>
      <c r="C222" t="s">
        <v>457</v>
      </c>
      <c r="D222">
        <v>19</v>
      </c>
      <c r="E222" t="s">
        <v>422</v>
      </c>
      <c r="F222" t="s">
        <v>87</v>
      </c>
      <c r="G222" t="s">
        <v>468</v>
      </c>
      <c r="H222" t="s">
        <v>317</v>
      </c>
      <c r="I222" t="s">
        <v>318</v>
      </c>
      <c r="J222">
        <v>0</v>
      </c>
      <c r="K222">
        <v>0</v>
      </c>
      <c r="L222">
        <v>0</v>
      </c>
      <c r="M222">
        <v>0</v>
      </c>
      <c r="N222">
        <v>0</v>
      </c>
      <c r="O222" t="s">
        <v>93</v>
      </c>
      <c r="P222">
        <v>0</v>
      </c>
    </row>
    <row r="223" spans="1:16" x14ac:dyDescent="0.25">
      <c r="A223" t="s">
        <v>459</v>
      </c>
      <c r="B223" t="s">
        <v>460</v>
      </c>
      <c r="C223" t="s">
        <v>457</v>
      </c>
      <c r="D223">
        <v>19</v>
      </c>
      <c r="E223" t="s">
        <v>422</v>
      </c>
      <c r="F223" t="s">
        <v>87</v>
      </c>
      <c r="G223" t="s">
        <v>468</v>
      </c>
      <c r="H223" t="s">
        <v>269</v>
      </c>
      <c r="I223" t="s">
        <v>270</v>
      </c>
      <c r="J223">
        <v>0</v>
      </c>
      <c r="K223">
        <v>0</v>
      </c>
      <c r="L223">
        <v>0</v>
      </c>
      <c r="M223">
        <v>0</v>
      </c>
      <c r="N223">
        <v>0</v>
      </c>
      <c r="O223" t="s">
        <v>93</v>
      </c>
      <c r="P223">
        <v>0</v>
      </c>
    </row>
    <row r="224" spans="1:16" x14ac:dyDescent="0.25">
      <c r="A224" t="s">
        <v>459</v>
      </c>
      <c r="B224" t="s">
        <v>460</v>
      </c>
      <c r="C224" t="s">
        <v>457</v>
      </c>
      <c r="D224">
        <v>19</v>
      </c>
      <c r="E224" t="s">
        <v>422</v>
      </c>
      <c r="F224" t="s">
        <v>87</v>
      </c>
      <c r="G224" t="s">
        <v>468</v>
      </c>
      <c r="H224" t="s">
        <v>271</v>
      </c>
      <c r="I224" t="s">
        <v>272</v>
      </c>
      <c r="J224">
        <v>0</v>
      </c>
      <c r="K224">
        <v>0</v>
      </c>
      <c r="L224">
        <v>0</v>
      </c>
      <c r="M224">
        <v>0</v>
      </c>
      <c r="N224">
        <v>0</v>
      </c>
      <c r="O224" t="s">
        <v>93</v>
      </c>
      <c r="P224">
        <v>0</v>
      </c>
    </row>
    <row r="225" spans="1:16" x14ac:dyDescent="0.25">
      <c r="A225" t="s">
        <v>459</v>
      </c>
      <c r="B225" t="s">
        <v>460</v>
      </c>
      <c r="C225" t="s">
        <v>457</v>
      </c>
      <c r="D225">
        <v>19</v>
      </c>
      <c r="E225" t="s">
        <v>422</v>
      </c>
      <c r="F225" t="s">
        <v>87</v>
      </c>
      <c r="G225" t="s">
        <v>468</v>
      </c>
      <c r="H225" t="s">
        <v>273</v>
      </c>
      <c r="I225" t="s">
        <v>274</v>
      </c>
      <c r="J225">
        <v>0</v>
      </c>
      <c r="K225">
        <v>0</v>
      </c>
      <c r="L225">
        <v>0</v>
      </c>
      <c r="M225">
        <v>0</v>
      </c>
      <c r="N225">
        <v>0</v>
      </c>
      <c r="O225" t="s">
        <v>93</v>
      </c>
      <c r="P225">
        <v>0</v>
      </c>
    </row>
    <row r="226" spans="1:16" x14ac:dyDescent="0.25">
      <c r="A226" t="s">
        <v>459</v>
      </c>
      <c r="B226" t="s">
        <v>460</v>
      </c>
      <c r="C226" t="s">
        <v>457</v>
      </c>
      <c r="D226">
        <v>19</v>
      </c>
      <c r="E226" t="s">
        <v>422</v>
      </c>
      <c r="F226" t="s">
        <v>87</v>
      </c>
      <c r="G226" t="s">
        <v>468</v>
      </c>
      <c r="H226" t="s">
        <v>275</v>
      </c>
      <c r="I226" t="s">
        <v>276</v>
      </c>
      <c r="J226">
        <v>0</v>
      </c>
      <c r="K226">
        <v>0</v>
      </c>
      <c r="L226">
        <v>0</v>
      </c>
      <c r="M226">
        <v>0</v>
      </c>
      <c r="N226">
        <v>0</v>
      </c>
      <c r="O226" t="s">
        <v>93</v>
      </c>
      <c r="P226">
        <v>0</v>
      </c>
    </row>
    <row r="227" spans="1:16" x14ac:dyDescent="0.25">
      <c r="A227" t="s">
        <v>459</v>
      </c>
      <c r="B227" t="s">
        <v>460</v>
      </c>
      <c r="C227" t="s">
        <v>457</v>
      </c>
      <c r="D227">
        <v>19</v>
      </c>
      <c r="E227" t="s">
        <v>422</v>
      </c>
      <c r="F227" t="s">
        <v>87</v>
      </c>
      <c r="G227" t="s">
        <v>468</v>
      </c>
      <c r="H227" t="s">
        <v>277</v>
      </c>
      <c r="I227" t="s">
        <v>278</v>
      </c>
      <c r="J227">
        <v>400</v>
      </c>
      <c r="K227">
        <v>0</v>
      </c>
      <c r="L227">
        <v>0</v>
      </c>
      <c r="M227">
        <v>0</v>
      </c>
      <c r="N227">
        <v>0</v>
      </c>
      <c r="O227" t="s">
        <v>93</v>
      </c>
      <c r="P227">
        <v>0</v>
      </c>
    </row>
    <row r="228" spans="1:16" x14ac:dyDescent="0.25">
      <c r="A228" t="s">
        <v>459</v>
      </c>
      <c r="B228" t="s">
        <v>460</v>
      </c>
      <c r="C228" t="s">
        <v>457</v>
      </c>
      <c r="D228">
        <v>19</v>
      </c>
      <c r="E228" t="s">
        <v>422</v>
      </c>
      <c r="F228" t="s">
        <v>87</v>
      </c>
      <c r="G228" t="s">
        <v>468</v>
      </c>
      <c r="H228" t="s">
        <v>279</v>
      </c>
      <c r="I228" t="s">
        <v>280</v>
      </c>
      <c r="J228">
        <v>0</v>
      </c>
      <c r="K228">
        <v>0</v>
      </c>
      <c r="L228">
        <v>0</v>
      </c>
      <c r="M228">
        <v>0</v>
      </c>
      <c r="N228">
        <v>0</v>
      </c>
      <c r="O228" t="s">
        <v>93</v>
      </c>
      <c r="P228">
        <v>0</v>
      </c>
    </row>
    <row r="229" spans="1:16" x14ac:dyDescent="0.25">
      <c r="A229" t="s">
        <v>459</v>
      </c>
      <c r="B229" t="s">
        <v>460</v>
      </c>
      <c r="C229" t="s">
        <v>457</v>
      </c>
      <c r="D229">
        <v>19</v>
      </c>
      <c r="E229" t="s">
        <v>422</v>
      </c>
      <c r="F229" t="s">
        <v>87</v>
      </c>
      <c r="G229" t="s">
        <v>468</v>
      </c>
      <c r="H229" t="s">
        <v>281</v>
      </c>
      <c r="I229" t="s">
        <v>282</v>
      </c>
      <c r="J229">
        <v>0</v>
      </c>
      <c r="K229">
        <v>0</v>
      </c>
      <c r="L229">
        <v>0</v>
      </c>
      <c r="M229">
        <v>0</v>
      </c>
      <c r="N229">
        <v>0</v>
      </c>
      <c r="O229" t="s">
        <v>93</v>
      </c>
      <c r="P229">
        <v>0</v>
      </c>
    </row>
    <row r="230" spans="1:16" x14ac:dyDescent="0.25">
      <c r="A230" t="s">
        <v>459</v>
      </c>
      <c r="B230" t="s">
        <v>460</v>
      </c>
      <c r="C230" t="s">
        <v>457</v>
      </c>
      <c r="D230">
        <v>19</v>
      </c>
      <c r="E230" t="s">
        <v>422</v>
      </c>
      <c r="F230" t="s">
        <v>87</v>
      </c>
      <c r="G230" t="s">
        <v>468</v>
      </c>
      <c r="H230" t="s">
        <v>283</v>
      </c>
      <c r="I230" t="s">
        <v>284</v>
      </c>
      <c r="J230">
        <v>0</v>
      </c>
      <c r="K230">
        <v>0</v>
      </c>
      <c r="L230">
        <v>0</v>
      </c>
      <c r="M230">
        <v>0</v>
      </c>
      <c r="N230">
        <v>0</v>
      </c>
      <c r="O230" t="s">
        <v>93</v>
      </c>
      <c r="P230">
        <v>0</v>
      </c>
    </row>
    <row r="231" spans="1:16" x14ac:dyDescent="0.25">
      <c r="A231" t="s">
        <v>459</v>
      </c>
      <c r="B231" t="s">
        <v>460</v>
      </c>
      <c r="C231" t="s">
        <v>457</v>
      </c>
      <c r="D231">
        <v>19</v>
      </c>
      <c r="E231" t="s">
        <v>422</v>
      </c>
      <c r="F231" t="s">
        <v>87</v>
      </c>
      <c r="G231" t="s">
        <v>468</v>
      </c>
      <c r="H231" t="s">
        <v>299</v>
      </c>
      <c r="I231" t="s">
        <v>300</v>
      </c>
      <c r="J231">
        <v>0</v>
      </c>
      <c r="K231">
        <v>0</v>
      </c>
      <c r="L231">
        <v>0</v>
      </c>
      <c r="M231">
        <v>0</v>
      </c>
      <c r="N231">
        <v>0</v>
      </c>
      <c r="O231" t="s">
        <v>93</v>
      </c>
      <c r="P231">
        <v>0</v>
      </c>
    </row>
    <row r="232" spans="1:16" x14ac:dyDescent="0.25">
      <c r="A232" t="s">
        <v>459</v>
      </c>
      <c r="B232" t="s">
        <v>460</v>
      </c>
      <c r="C232" t="s">
        <v>457</v>
      </c>
      <c r="D232">
        <v>19</v>
      </c>
      <c r="E232" t="s">
        <v>422</v>
      </c>
      <c r="F232" t="s">
        <v>87</v>
      </c>
      <c r="G232" t="s">
        <v>468</v>
      </c>
      <c r="H232" t="s">
        <v>301</v>
      </c>
      <c r="I232" t="s">
        <v>302</v>
      </c>
      <c r="J232">
        <v>0</v>
      </c>
      <c r="K232">
        <v>0</v>
      </c>
      <c r="L232">
        <v>0</v>
      </c>
      <c r="M232">
        <v>0</v>
      </c>
      <c r="N232">
        <v>0</v>
      </c>
      <c r="O232" t="s">
        <v>93</v>
      </c>
      <c r="P232">
        <v>0</v>
      </c>
    </row>
    <row r="233" spans="1:16" x14ac:dyDescent="0.25">
      <c r="A233" t="s">
        <v>459</v>
      </c>
      <c r="B233" t="s">
        <v>460</v>
      </c>
      <c r="C233" t="s">
        <v>457</v>
      </c>
      <c r="D233">
        <v>19</v>
      </c>
      <c r="E233" t="s">
        <v>422</v>
      </c>
      <c r="F233" t="s">
        <v>87</v>
      </c>
      <c r="G233" t="s">
        <v>468</v>
      </c>
      <c r="H233" t="s">
        <v>303</v>
      </c>
      <c r="I233" t="s">
        <v>304</v>
      </c>
      <c r="J233">
        <v>-700</v>
      </c>
      <c r="K233">
        <v>0</v>
      </c>
      <c r="L233">
        <v>0</v>
      </c>
      <c r="M233">
        <v>0</v>
      </c>
      <c r="N233">
        <v>0</v>
      </c>
      <c r="O233" t="s">
        <v>93</v>
      </c>
      <c r="P233">
        <v>0</v>
      </c>
    </row>
    <row r="234" spans="1:16" x14ac:dyDescent="0.25">
      <c r="A234" t="s">
        <v>459</v>
      </c>
      <c r="B234" t="s">
        <v>460</v>
      </c>
      <c r="C234" t="s">
        <v>457</v>
      </c>
      <c r="D234">
        <v>19</v>
      </c>
      <c r="E234" t="s">
        <v>422</v>
      </c>
      <c r="F234" t="s">
        <v>87</v>
      </c>
      <c r="G234" t="s">
        <v>468</v>
      </c>
      <c r="H234" t="s">
        <v>305</v>
      </c>
      <c r="I234" t="s">
        <v>306</v>
      </c>
      <c r="J234">
        <v>0</v>
      </c>
      <c r="K234">
        <v>0</v>
      </c>
      <c r="L234">
        <v>0</v>
      </c>
      <c r="M234">
        <v>0</v>
      </c>
      <c r="N234">
        <v>0</v>
      </c>
      <c r="O234" t="s">
        <v>93</v>
      </c>
      <c r="P234">
        <v>0</v>
      </c>
    </row>
    <row r="235" spans="1:16" x14ac:dyDescent="0.25">
      <c r="A235" t="s">
        <v>459</v>
      </c>
      <c r="B235" t="s">
        <v>460</v>
      </c>
      <c r="C235" t="s">
        <v>457</v>
      </c>
      <c r="D235">
        <v>19</v>
      </c>
      <c r="E235" t="s">
        <v>422</v>
      </c>
      <c r="F235" t="s">
        <v>87</v>
      </c>
      <c r="G235" t="s">
        <v>468</v>
      </c>
      <c r="H235" t="s">
        <v>307</v>
      </c>
      <c r="I235" t="s">
        <v>308</v>
      </c>
      <c r="J235">
        <v>0</v>
      </c>
      <c r="K235">
        <v>0</v>
      </c>
      <c r="L235">
        <v>0</v>
      </c>
      <c r="M235">
        <v>0</v>
      </c>
      <c r="N235">
        <v>0</v>
      </c>
      <c r="O235" t="s">
        <v>93</v>
      </c>
      <c r="P235">
        <v>0</v>
      </c>
    </row>
    <row r="236" spans="1:16" x14ac:dyDescent="0.25">
      <c r="A236" t="s">
        <v>459</v>
      </c>
      <c r="B236" t="s">
        <v>460</v>
      </c>
      <c r="C236" t="s">
        <v>457</v>
      </c>
      <c r="D236">
        <v>19</v>
      </c>
      <c r="E236" t="s">
        <v>422</v>
      </c>
      <c r="F236" t="s">
        <v>87</v>
      </c>
      <c r="G236" t="s">
        <v>468</v>
      </c>
      <c r="H236" t="s">
        <v>309</v>
      </c>
      <c r="I236" t="s">
        <v>310</v>
      </c>
      <c r="J236">
        <v>0</v>
      </c>
      <c r="K236">
        <v>0</v>
      </c>
      <c r="L236">
        <v>0</v>
      </c>
      <c r="M236">
        <v>0</v>
      </c>
      <c r="N236">
        <v>0</v>
      </c>
      <c r="O236" t="s">
        <v>93</v>
      </c>
      <c r="P236">
        <v>0</v>
      </c>
    </row>
    <row r="237" spans="1:16" x14ac:dyDescent="0.25">
      <c r="A237" t="s">
        <v>459</v>
      </c>
      <c r="B237" t="s">
        <v>460</v>
      </c>
      <c r="C237" t="s">
        <v>457</v>
      </c>
      <c r="D237">
        <v>19</v>
      </c>
      <c r="E237" t="s">
        <v>422</v>
      </c>
      <c r="F237" t="s">
        <v>87</v>
      </c>
      <c r="G237" t="s">
        <v>468</v>
      </c>
      <c r="H237" t="s">
        <v>311</v>
      </c>
      <c r="I237" t="s">
        <v>312</v>
      </c>
      <c r="J237">
        <v>0</v>
      </c>
      <c r="K237">
        <v>0</v>
      </c>
      <c r="L237">
        <v>0</v>
      </c>
      <c r="M237">
        <v>0</v>
      </c>
      <c r="N237">
        <v>0</v>
      </c>
      <c r="O237" t="s">
        <v>93</v>
      </c>
      <c r="P237">
        <v>0</v>
      </c>
    </row>
    <row r="238" spans="1:16" x14ac:dyDescent="0.25">
      <c r="A238" t="s">
        <v>459</v>
      </c>
      <c r="B238" t="s">
        <v>460</v>
      </c>
      <c r="C238" t="s">
        <v>457</v>
      </c>
      <c r="D238">
        <v>19</v>
      </c>
      <c r="E238" t="s">
        <v>422</v>
      </c>
      <c r="F238" t="s">
        <v>87</v>
      </c>
      <c r="G238" t="s">
        <v>468</v>
      </c>
      <c r="H238" t="s">
        <v>313</v>
      </c>
      <c r="I238" t="s">
        <v>314</v>
      </c>
      <c r="J238">
        <v>0</v>
      </c>
      <c r="K238">
        <v>0</v>
      </c>
      <c r="L238">
        <v>0</v>
      </c>
      <c r="M238">
        <v>0</v>
      </c>
      <c r="N238">
        <v>0</v>
      </c>
      <c r="O238" t="s">
        <v>93</v>
      </c>
      <c r="P238">
        <v>0</v>
      </c>
    </row>
    <row r="239" spans="1:16" x14ac:dyDescent="0.25">
      <c r="A239" t="s">
        <v>459</v>
      </c>
      <c r="B239" t="s">
        <v>460</v>
      </c>
      <c r="C239" t="s">
        <v>457</v>
      </c>
      <c r="D239">
        <v>19</v>
      </c>
      <c r="E239" t="s">
        <v>422</v>
      </c>
      <c r="F239" t="s">
        <v>87</v>
      </c>
      <c r="G239" t="s">
        <v>468</v>
      </c>
      <c r="H239" t="s">
        <v>315</v>
      </c>
      <c r="I239" t="s">
        <v>316</v>
      </c>
      <c r="J239">
        <v>0</v>
      </c>
      <c r="K239">
        <v>0</v>
      </c>
      <c r="L239">
        <v>0</v>
      </c>
      <c r="M239">
        <v>0</v>
      </c>
      <c r="N239">
        <v>0</v>
      </c>
      <c r="O239" t="s">
        <v>93</v>
      </c>
      <c r="P239">
        <v>0</v>
      </c>
    </row>
    <row r="240" spans="1:16" x14ac:dyDescent="0.25">
      <c r="A240" t="s">
        <v>459</v>
      </c>
      <c r="B240" t="s">
        <v>460</v>
      </c>
      <c r="C240" t="s">
        <v>457</v>
      </c>
      <c r="D240">
        <v>19</v>
      </c>
      <c r="E240" t="s">
        <v>422</v>
      </c>
      <c r="F240" t="s">
        <v>87</v>
      </c>
      <c r="G240" t="s">
        <v>468</v>
      </c>
      <c r="H240" t="s">
        <v>319</v>
      </c>
      <c r="I240" t="s">
        <v>320</v>
      </c>
      <c r="J240">
        <v>0</v>
      </c>
      <c r="K240">
        <v>0</v>
      </c>
      <c r="L240">
        <v>0</v>
      </c>
      <c r="M240">
        <v>0</v>
      </c>
      <c r="N240">
        <v>0</v>
      </c>
      <c r="O240" t="s">
        <v>93</v>
      </c>
      <c r="P240">
        <v>0</v>
      </c>
    </row>
    <row r="241" spans="1:16" x14ac:dyDescent="0.25">
      <c r="A241" t="s">
        <v>459</v>
      </c>
      <c r="B241" t="s">
        <v>460</v>
      </c>
      <c r="C241" t="s">
        <v>457</v>
      </c>
      <c r="D241">
        <v>19</v>
      </c>
      <c r="E241" t="s">
        <v>422</v>
      </c>
      <c r="F241" t="s">
        <v>87</v>
      </c>
      <c r="G241" t="s">
        <v>468</v>
      </c>
      <c r="H241" t="s">
        <v>321</v>
      </c>
      <c r="I241" t="s">
        <v>322</v>
      </c>
      <c r="J241">
        <v>0</v>
      </c>
      <c r="K241">
        <v>0</v>
      </c>
      <c r="L241">
        <v>0</v>
      </c>
      <c r="M241">
        <v>0</v>
      </c>
      <c r="N241">
        <v>0</v>
      </c>
      <c r="O241" t="s">
        <v>93</v>
      </c>
      <c r="P241">
        <v>0</v>
      </c>
    </row>
    <row r="242" spans="1:16" x14ac:dyDescent="0.25">
      <c r="A242" t="s">
        <v>459</v>
      </c>
      <c r="B242" t="s">
        <v>460</v>
      </c>
      <c r="C242" t="s">
        <v>457</v>
      </c>
      <c r="D242">
        <v>19</v>
      </c>
      <c r="E242" t="s">
        <v>422</v>
      </c>
      <c r="F242" t="s">
        <v>87</v>
      </c>
      <c r="G242" t="s">
        <v>468</v>
      </c>
      <c r="H242" t="s">
        <v>323</v>
      </c>
      <c r="I242" t="s">
        <v>324</v>
      </c>
      <c r="J242">
        <v>0</v>
      </c>
      <c r="K242">
        <v>0</v>
      </c>
      <c r="L242">
        <v>0</v>
      </c>
      <c r="M242">
        <v>0</v>
      </c>
      <c r="N242">
        <v>0</v>
      </c>
      <c r="O242" t="s">
        <v>93</v>
      </c>
      <c r="P242">
        <v>0</v>
      </c>
    </row>
    <row r="243" spans="1:16" x14ac:dyDescent="0.25">
      <c r="A243" t="s">
        <v>459</v>
      </c>
      <c r="B243" t="s">
        <v>460</v>
      </c>
      <c r="C243" t="s">
        <v>457</v>
      </c>
      <c r="D243">
        <v>19</v>
      </c>
      <c r="E243" t="s">
        <v>422</v>
      </c>
      <c r="F243" t="s">
        <v>87</v>
      </c>
      <c r="G243" t="s">
        <v>468</v>
      </c>
      <c r="H243" t="s">
        <v>325</v>
      </c>
      <c r="I243" t="s">
        <v>326</v>
      </c>
      <c r="J243">
        <v>0</v>
      </c>
      <c r="K243">
        <v>0</v>
      </c>
      <c r="L243">
        <v>0</v>
      </c>
      <c r="M243">
        <v>0</v>
      </c>
      <c r="N243">
        <v>0</v>
      </c>
      <c r="O243" t="s">
        <v>93</v>
      </c>
      <c r="P243">
        <v>0</v>
      </c>
    </row>
    <row r="244" spans="1:16" x14ac:dyDescent="0.25">
      <c r="A244" t="s">
        <v>459</v>
      </c>
      <c r="B244" t="s">
        <v>460</v>
      </c>
      <c r="C244" t="s">
        <v>457</v>
      </c>
      <c r="D244">
        <v>19</v>
      </c>
      <c r="E244" t="s">
        <v>422</v>
      </c>
      <c r="F244" t="s">
        <v>87</v>
      </c>
      <c r="G244" t="s">
        <v>468</v>
      </c>
      <c r="H244" t="s">
        <v>327</v>
      </c>
      <c r="I244" t="s">
        <v>328</v>
      </c>
      <c r="J244">
        <v>540</v>
      </c>
      <c r="K244">
        <v>0</v>
      </c>
      <c r="L244">
        <v>0</v>
      </c>
      <c r="M244">
        <v>0</v>
      </c>
      <c r="N244">
        <v>0</v>
      </c>
      <c r="O244" t="s">
        <v>93</v>
      </c>
      <c r="P244">
        <v>0</v>
      </c>
    </row>
    <row r="245" spans="1:16" x14ac:dyDescent="0.25">
      <c r="A245" t="s">
        <v>459</v>
      </c>
      <c r="B245" t="s">
        <v>460</v>
      </c>
      <c r="C245" t="s">
        <v>457</v>
      </c>
      <c r="D245">
        <v>19</v>
      </c>
      <c r="E245" t="s">
        <v>422</v>
      </c>
      <c r="F245" t="s">
        <v>87</v>
      </c>
      <c r="G245" t="s">
        <v>468</v>
      </c>
      <c r="H245" t="s">
        <v>329</v>
      </c>
      <c r="I245" t="s">
        <v>330</v>
      </c>
      <c r="J245">
        <v>0</v>
      </c>
      <c r="K245">
        <v>0</v>
      </c>
      <c r="L245">
        <v>0</v>
      </c>
      <c r="M245">
        <v>0</v>
      </c>
      <c r="N245">
        <v>0</v>
      </c>
      <c r="O245" t="s">
        <v>93</v>
      </c>
      <c r="P245">
        <v>0</v>
      </c>
    </row>
    <row r="246" spans="1:16" x14ac:dyDescent="0.25">
      <c r="A246" t="s">
        <v>459</v>
      </c>
      <c r="B246" t="s">
        <v>460</v>
      </c>
      <c r="C246" t="s">
        <v>457</v>
      </c>
      <c r="D246">
        <v>19</v>
      </c>
      <c r="E246" t="s">
        <v>422</v>
      </c>
      <c r="F246" t="s">
        <v>87</v>
      </c>
      <c r="G246" t="s">
        <v>468</v>
      </c>
      <c r="H246" t="s">
        <v>331</v>
      </c>
      <c r="I246" t="s">
        <v>332</v>
      </c>
      <c r="J246">
        <v>0</v>
      </c>
      <c r="K246">
        <v>0</v>
      </c>
      <c r="L246">
        <v>0</v>
      </c>
      <c r="M246">
        <v>0</v>
      </c>
      <c r="N246">
        <v>0</v>
      </c>
      <c r="O246" t="s">
        <v>93</v>
      </c>
      <c r="P246">
        <v>0</v>
      </c>
    </row>
    <row r="247" spans="1:16" x14ac:dyDescent="0.25">
      <c r="A247" t="s">
        <v>459</v>
      </c>
      <c r="B247" t="s">
        <v>460</v>
      </c>
      <c r="C247" t="s">
        <v>457</v>
      </c>
      <c r="D247">
        <v>19</v>
      </c>
      <c r="E247" t="s">
        <v>422</v>
      </c>
      <c r="F247" t="s">
        <v>87</v>
      </c>
      <c r="G247" t="s">
        <v>468</v>
      </c>
      <c r="H247" t="s">
        <v>333</v>
      </c>
      <c r="I247" t="s">
        <v>334</v>
      </c>
      <c r="J247">
        <v>-890</v>
      </c>
      <c r="K247">
        <v>0</v>
      </c>
      <c r="L247">
        <v>0</v>
      </c>
      <c r="M247">
        <v>0</v>
      </c>
      <c r="N247">
        <v>0</v>
      </c>
      <c r="O247" t="s">
        <v>93</v>
      </c>
      <c r="P247">
        <v>0</v>
      </c>
    </row>
    <row r="248" spans="1:16" x14ac:dyDescent="0.25">
      <c r="A248" t="s">
        <v>459</v>
      </c>
      <c r="B248" t="s">
        <v>460</v>
      </c>
      <c r="C248" t="s">
        <v>457</v>
      </c>
      <c r="D248">
        <v>19</v>
      </c>
      <c r="E248" t="s">
        <v>422</v>
      </c>
      <c r="F248" t="s">
        <v>87</v>
      </c>
      <c r="G248" t="s">
        <v>468</v>
      </c>
      <c r="H248" t="s">
        <v>335</v>
      </c>
      <c r="I248" t="s">
        <v>336</v>
      </c>
      <c r="J248">
        <v>0</v>
      </c>
      <c r="K248">
        <v>0</v>
      </c>
      <c r="L248">
        <v>0</v>
      </c>
      <c r="M248">
        <v>0</v>
      </c>
      <c r="N248">
        <v>0</v>
      </c>
      <c r="O248" t="s">
        <v>93</v>
      </c>
      <c r="P248">
        <v>0</v>
      </c>
    </row>
    <row r="249" spans="1:16" x14ac:dyDescent="0.25">
      <c r="A249" t="s">
        <v>459</v>
      </c>
      <c r="B249" t="s">
        <v>460</v>
      </c>
      <c r="C249" t="s">
        <v>457</v>
      </c>
      <c r="D249">
        <v>19</v>
      </c>
      <c r="E249" t="s">
        <v>422</v>
      </c>
      <c r="F249" t="s">
        <v>87</v>
      </c>
      <c r="G249" t="s">
        <v>468</v>
      </c>
      <c r="H249" t="s">
        <v>337</v>
      </c>
      <c r="I249" t="s">
        <v>338</v>
      </c>
      <c r="J249">
        <v>0</v>
      </c>
      <c r="K249">
        <v>0</v>
      </c>
      <c r="L249">
        <v>0</v>
      </c>
      <c r="M249">
        <v>0</v>
      </c>
      <c r="N249">
        <v>0</v>
      </c>
      <c r="O249" t="s">
        <v>93</v>
      </c>
      <c r="P249">
        <v>0</v>
      </c>
    </row>
    <row r="250" spans="1:16" x14ac:dyDescent="0.25">
      <c r="A250" t="s">
        <v>459</v>
      </c>
      <c r="B250" t="s">
        <v>460</v>
      </c>
      <c r="C250" t="s">
        <v>457</v>
      </c>
      <c r="D250">
        <v>19</v>
      </c>
      <c r="E250" t="s">
        <v>422</v>
      </c>
      <c r="F250" t="s">
        <v>87</v>
      </c>
      <c r="G250" t="s">
        <v>468</v>
      </c>
      <c r="H250" t="s">
        <v>337</v>
      </c>
      <c r="I250" t="s">
        <v>339</v>
      </c>
      <c r="J250">
        <v>0</v>
      </c>
      <c r="K250">
        <v>0</v>
      </c>
      <c r="L250">
        <v>0</v>
      </c>
      <c r="M250">
        <v>0</v>
      </c>
      <c r="N250">
        <v>0</v>
      </c>
      <c r="O250" t="s">
        <v>93</v>
      </c>
      <c r="P250">
        <v>0</v>
      </c>
    </row>
    <row r="251" spans="1:16" x14ac:dyDescent="0.25">
      <c r="A251" t="s">
        <v>459</v>
      </c>
      <c r="B251" t="s">
        <v>460</v>
      </c>
      <c r="C251" t="s">
        <v>457</v>
      </c>
      <c r="D251">
        <v>19</v>
      </c>
      <c r="E251" t="s">
        <v>422</v>
      </c>
      <c r="F251" t="s">
        <v>87</v>
      </c>
      <c r="G251" t="s">
        <v>468</v>
      </c>
      <c r="H251" t="s">
        <v>340</v>
      </c>
      <c r="I251" t="s">
        <v>341</v>
      </c>
      <c r="J251">
        <v>0</v>
      </c>
      <c r="K251">
        <v>0</v>
      </c>
      <c r="L251">
        <v>0</v>
      </c>
      <c r="M251">
        <v>0</v>
      </c>
      <c r="N251">
        <v>0</v>
      </c>
      <c r="O251" t="s">
        <v>93</v>
      </c>
      <c r="P251">
        <v>0</v>
      </c>
    </row>
    <row r="252" spans="1:16" x14ac:dyDescent="0.25">
      <c r="A252" t="s">
        <v>459</v>
      </c>
      <c r="B252" t="s">
        <v>460</v>
      </c>
      <c r="C252" t="s">
        <v>457</v>
      </c>
      <c r="D252">
        <v>19</v>
      </c>
      <c r="E252" t="s">
        <v>422</v>
      </c>
      <c r="F252" t="s">
        <v>87</v>
      </c>
      <c r="G252" t="s">
        <v>468</v>
      </c>
      <c r="H252" t="s">
        <v>251</v>
      </c>
      <c r="I252" t="s">
        <v>252</v>
      </c>
      <c r="J252">
        <v>0</v>
      </c>
      <c r="K252">
        <v>0</v>
      </c>
      <c r="L252">
        <v>0</v>
      </c>
      <c r="M252">
        <v>0</v>
      </c>
      <c r="N252">
        <v>0</v>
      </c>
      <c r="O252" t="s">
        <v>93</v>
      </c>
      <c r="P252">
        <v>0</v>
      </c>
    </row>
    <row r="253" spans="1:16" x14ac:dyDescent="0.25">
      <c r="A253" t="s">
        <v>459</v>
      </c>
      <c r="B253" t="s">
        <v>460</v>
      </c>
      <c r="C253" t="s">
        <v>457</v>
      </c>
      <c r="D253">
        <v>19</v>
      </c>
      <c r="E253" t="s">
        <v>422</v>
      </c>
      <c r="F253" t="s">
        <v>87</v>
      </c>
      <c r="G253" t="s">
        <v>468</v>
      </c>
      <c r="H253" t="s">
        <v>253</v>
      </c>
      <c r="I253" t="s">
        <v>254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93</v>
      </c>
      <c r="P253">
        <v>0</v>
      </c>
    </row>
    <row r="254" spans="1:16" x14ac:dyDescent="0.25">
      <c r="A254" t="s">
        <v>459</v>
      </c>
      <c r="B254" t="s">
        <v>460</v>
      </c>
      <c r="C254" t="s">
        <v>457</v>
      </c>
      <c r="D254">
        <v>19</v>
      </c>
      <c r="E254" t="s">
        <v>422</v>
      </c>
      <c r="F254" t="s">
        <v>87</v>
      </c>
      <c r="G254" t="s">
        <v>468</v>
      </c>
      <c r="H254" t="s">
        <v>255</v>
      </c>
      <c r="I254" t="s">
        <v>256</v>
      </c>
      <c r="J254">
        <v>0</v>
      </c>
      <c r="K254">
        <v>0</v>
      </c>
      <c r="L254">
        <v>0</v>
      </c>
      <c r="M254">
        <v>0</v>
      </c>
      <c r="N254">
        <v>0</v>
      </c>
      <c r="O254" t="s">
        <v>93</v>
      </c>
      <c r="P254">
        <v>0</v>
      </c>
    </row>
    <row r="255" spans="1:16" x14ac:dyDescent="0.25">
      <c r="A255" t="s">
        <v>459</v>
      </c>
      <c r="B255" t="s">
        <v>460</v>
      </c>
      <c r="C255" t="s">
        <v>457</v>
      </c>
      <c r="D255">
        <v>19</v>
      </c>
      <c r="E255" t="s">
        <v>422</v>
      </c>
      <c r="F255" t="s">
        <v>87</v>
      </c>
      <c r="G255" t="s">
        <v>468</v>
      </c>
      <c r="H255" t="s">
        <v>257</v>
      </c>
      <c r="I255" t="s">
        <v>258</v>
      </c>
      <c r="J255">
        <v>0</v>
      </c>
      <c r="K255">
        <v>0</v>
      </c>
      <c r="L255">
        <v>0</v>
      </c>
      <c r="M255">
        <v>0</v>
      </c>
      <c r="N255">
        <v>0</v>
      </c>
      <c r="O255" t="s">
        <v>93</v>
      </c>
      <c r="P255">
        <v>0</v>
      </c>
    </row>
    <row r="256" spans="1:16" x14ac:dyDescent="0.25">
      <c r="A256" t="s">
        <v>459</v>
      </c>
      <c r="B256" t="s">
        <v>460</v>
      </c>
      <c r="C256" t="s">
        <v>457</v>
      </c>
      <c r="D256">
        <v>19</v>
      </c>
      <c r="E256" t="s">
        <v>422</v>
      </c>
      <c r="F256" t="s">
        <v>87</v>
      </c>
      <c r="G256" t="s">
        <v>468</v>
      </c>
      <c r="H256" t="s">
        <v>259</v>
      </c>
      <c r="I256" t="s">
        <v>260</v>
      </c>
      <c r="J256">
        <v>0</v>
      </c>
      <c r="K256">
        <v>0</v>
      </c>
      <c r="L256">
        <v>0</v>
      </c>
      <c r="M256">
        <v>0</v>
      </c>
      <c r="N256">
        <v>0</v>
      </c>
      <c r="O256" t="s">
        <v>93</v>
      </c>
      <c r="P256">
        <v>0</v>
      </c>
    </row>
    <row r="257" spans="1:16" x14ac:dyDescent="0.25">
      <c r="A257" t="s">
        <v>459</v>
      </c>
      <c r="B257" t="s">
        <v>460</v>
      </c>
      <c r="C257" t="s">
        <v>457</v>
      </c>
      <c r="D257">
        <v>19</v>
      </c>
      <c r="E257" t="s">
        <v>422</v>
      </c>
      <c r="F257" t="s">
        <v>87</v>
      </c>
      <c r="G257" t="s">
        <v>468</v>
      </c>
      <c r="H257" t="s">
        <v>261</v>
      </c>
      <c r="I257" t="s">
        <v>262</v>
      </c>
      <c r="J257">
        <v>0</v>
      </c>
      <c r="K257">
        <v>0</v>
      </c>
      <c r="L257">
        <v>0</v>
      </c>
      <c r="M257">
        <v>0</v>
      </c>
      <c r="N257">
        <v>0</v>
      </c>
      <c r="O257" t="s">
        <v>93</v>
      </c>
      <c r="P257">
        <v>0</v>
      </c>
    </row>
    <row r="258" spans="1:16" x14ac:dyDescent="0.25">
      <c r="A258" t="s">
        <v>459</v>
      </c>
      <c r="B258" t="s">
        <v>460</v>
      </c>
      <c r="C258" t="s">
        <v>457</v>
      </c>
      <c r="D258">
        <v>19</v>
      </c>
      <c r="E258" t="s">
        <v>422</v>
      </c>
      <c r="F258" t="s">
        <v>87</v>
      </c>
      <c r="G258" t="s">
        <v>468</v>
      </c>
      <c r="H258" t="s">
        <v>263</v>
      </c>
      <c r="I258" t="s">
        <v>264</v>
      </c>
      <c r="J258">
        <v>0</v>
      </c>
      <c r="K258">
        <v>0</v>
      </c>
      <c r="L258">
        <v>0</v>
      </c>
      <c r="M258">
        <v>0</v>
      </c>
      <c r="N258">
        <v>0</v>
      </c>
      <c r="O258" t="s">
        <v>93</v>
      </c>
      <c r="P258">
        <v>0</v>
      </c>
    </row>
    <row r="259" spans="1:16" x14ac:dyDescent="0.25">
      <c r="A259" t="s">
        <v>459</v>
      </c>
      <c r="B259" t="s">
        <v>460</v>
      </c>
      <c r="C259" t="s">
        <v>457</v>
      </c>
      <c r="D259">
        <v>19</v>
      </c>
      <c r="E259" t="s">
        <v>422</v>
      </c>
      <c r="F259" t="s">
        <v>87</v>
      </c>
      <c r="G259" t="s">
        <v>468</v>
      </c>
      <c r="H259" t="s">
        <v>265</v>
      </c>
      <c r="I259" t="s">
        <v>266</v>
      </c>
      <c r="J259">
        <v>0</v>
      </c>
      <c r="K259">
        <v>0</v>
      </c>
      <c r="L259">
        <v>0</v>
      </c>
      <c r="M259">
        <v>0</v>
      </c>
      <c r="N259">
        <v>0</v>
      </c>
      <c r="O259" t="s">
        <v>93</v>
      </c>
      <c r="P259">
        <v>0</v>
      </c>
    </row>
    <row r="260" spans="1:16" x14ac:dyDescent="0.25">
      <c r="A260" t="s">
        <v>459</v>
      </c>
      <c r="B260" t="s">
        <v>460</v>
      </c>
      <c r="C260" t="s">
        <v>457</v>
      </c>
      <c r="D260">
        <v>19</v>
      </c>
      <c r="E260" t="s">
        <v>422</v>
      </c>
      <c r="F260" t="s">
        <v>87</v>
      </c>
      <c r="G260" t="s">
        <v>468</v>
      </c>
      <c r="H260" t="s">
        <v>267</v>
      </c>
      <c r="I260" t="s">
        <v>268</v>
      </c>
      <c r="J260">
        <v>0</v>
      </c>
      <c r="K260">
        <v>0</v>
      </c>
      <c r="L260">
        <v>0</v>
      </c>
      <c r="M260">
        <v>0</v>
      </c>
      <c r="N260">
        <v>0</v>
      </c>
      <c r="O260" t="s">
        <v>93</v>
      </c>
      <c r="P260">
        <v>0</v>
      </c>
    </row>
    <row r="261" spans="1:16" x14ac:dyDescent="0.25">
      <c r="A261" t="s">
        <v>459</v>
      </c>
      <c r="B261" t="s">
        <v>460</v>
      </c>
      <c r="C261" t="s">
        <v>457</v>
      </c>
      <c r="D261">
        <v>19</v>
      </c>
      <c r="E261" t="s">
        <v>422</v>
      </c>
      <c r="F261" t="s">
        <v>87</v>
      </c>
      <c r="G261" t="s">
        <v>468</v>
      </c>
      <c r="H261" t="s">
        <v>358</v>
      </c>
      <c r="I261" t="s">
        <v>359</v>
      </c>
      <c r="J261">
        <v>0</v>
      </c>
      <c r="K261">
        <v>0</v>
      </c>
      <c r="L261">
        <v>0</v>
      </c>
      <c r="M261">
        <v>0</v>
      </c>
      <c r="N261">
        <v>0</v>
      </c>
      <c r="O261" t="s">
        <v>93</v>
      </c>
      <c r="P261">
        <v>0</v>
      </c>
    </row>
    <row r="262" spans="1:16" x14ac:dyDescent="0.25">
      <c r="A262" t="s">
        <v>459</v>
      </c>
      <c r="B262" t="s">
        <v>460</v>
      </c>
      <c r="C262" t="s">
        <v>457</v>
      </c>
      <c r="D262">
        <v>19</v>
      </c>
      <c r="E262" t="s">
        <v>422</v>
      </c>
      <c r="F262" t="s">
        <v>87</v>
      </c>
      <c r="G262" t="s">
        <v>468</v>
      </c>
      <c r="H262" t="s">
        <v>360</v>
      </c>
      <c r="I262" t="s">
        <v>361</v>
      </c>
      <c r="J262">
        <v>0</v>
      </c>
      <c r="K262">
        <v>0</v>
      </c>
      <c r="L262">
        <v>0</v>
      </c>
      <c r="M262">
        <v>0</v>
      </c>
      <c r="N262">
        <v>0</v>
      </c>
      <c r="O262" t="s">
        <v>93</v>
      </c>
      <c r="P262">
        <v>0</v>
      </c>
    </row>
    <row r="263" spans="1:16" x14ac:dyDescent="0.25">
      <c r="A263" t="s">
        <v>459</v>
      </c>
      <c r="B263" t="s">
        <v>460</v>
      </c>
      <c r="C263" t="s">
        <v>457</v>
      </c>
      <c r="D263">
        <v>19</v>
      </c>
      <c r="E263" t="s">
        <v>422</v>
      </c>
      <c r="F263" t="s">
        <v>87</v>
      </c>
      <c r="G263" t="s">
        <v>468</v>
      </c>
      <c r="H263" t="s">
        <v>362</v>
      </c>
      <c r="I263" t="s">
        <v>363</v>
      </c>
      <c r="J263">
        <v>0</v>
      </c>
      <c r="K263">
        <v>0</v>
      </c>
      <c r="L263">
        <v>0</v>
      </c>
      <c r="M263">
        <v>0</v>
      </c>
      <c r="N263">
        <v>0</v>
      </c>
      <c r="O263" t="s">
        <v>93</v>
      </c>
      <c r="P263">
        <v>0</v>
      </c>
    </row>
    <row r="264" spans="1:16" x14ac:dyDescent="0.25">
      <c r="A264" t="s">
        <v>459</v>
      </c>
      <c r="B264" t="s">
        <v>460</v>
      </c>
      <c r="C264" t="s">
        <v>457</v>
      </c>
      <c r="D264">
        <v>19</v>
      </c>
      <c r="E264" t="s">
        <v>422</v>
      </c>
      <c r="F264" t="s">
        <v>87</v>
      </c>
      <c r="G264" t="s">
        <v>468</v>
      </c>
      <c r="H264" t="s">
        <v>364</v>
      </c>
      <c r="I264" t="s">
        <v>365</v>
      </c>
      <c r="J264">
        <v>0</v>
      </c>
      <c r="K264">
        <v>0</v>
      </c>
      <c r="L264">
        <v>0</v>
      </c>
      <c r="M264">
        <v>0</v>
      </c>
      <c r="N264">
        <v>0</v>
      </c>
      <c r="O264" t="s">
        <v>93</v>
      </c>
      <c r="P264">
        <v>0</v>
      </c>
    </row>
    <row r="265" spans="1:16" x14ac:dyDescent="0.25">
      <c r="A265" t="s">
        <v>459</v>
      </c>
      <c r="B265" t="s">
        <v>460</v>
      </c>
      <c r="C265" t="s">
        <v>457</v>
      </c>
      <c r="D265">
        <v>19</v>
      </c>
      <c r="E265" t="s">
        <v>422</v>
      </c>
      <c r="F265" t="s">
        <v>87</v>
      </c>
      <c r="G265" t="s">
        <v>468</v>
      </c>
      <c r="H265" t="s">
        <v>366</v>
      </c>
      <c r="I265" t="s">
        <v>367</v>
      </c>
      <c r="J265">
        <v>0</v>
      </c>
      <c r="K265">
        <v>0</v>
      </c>
      <c r="L265">
        <v>0</v>
      </c>
      <c r="M265">
        <v>0</v>
      </c>
      <c r="N265">
        <v>0</v>
      </c>
      <c r="O265" t="s">
        <v>93</v>
      </c>
      <c r="P265">
        <v>0</v>
      </c>
    </row>
    <row r="266" spans="1:16" x14ac:dyDescent="0.25">
      <c r="A266" t="s">
        <v>459</v>
      </c>
      <c r="B266" t="s">
        <v>460</v>
      </c>
      <c r="C266" t="s">
        <v>457</v>
      </c>
      <c r="D266">
        <v>19</v>
      </c>
      <c r="E266" t="s">
        <v>422</v>
      </c>
      <c r="F266" t="s">
        <v>87</v>
      </c>
      <c r="G266" t="s">
        <v>468</v>
      </c>
      <c r="H266" t="s">
        <v>368</v>
      </c>
      <c r="I266" t="s">
        <v>369</v>
      </c>
      <c r="J266">
        <v>0</v>
      </c>
      <c r="K266">
        <v>0</v>
      </c>
      <c r="L266">
        <v>0</v>
      </c>
      <c r="M266">
        <v>0</v>
      </c>
      <c r="N266">
        <v>0</v>
      </c>
      <c r="O266" t="s">
        <v>93</v>
      </c>
      <c r="P266">
        <v>0</v>
      </c>
    </row>
    <row r="267" spans="1:16" x14ac:dyDescent="0.25">
      <c r="A267" t="s">
        <v>459</v>
      </c>
      <c r="B267" t="s">
        <v>460</v>
      </c>
      <c r="C267" t="s">
        <v>457</v>
      </c>
      <c r="D267">
        <v>19</v>
      </c>
      <c r="E267" t="s">
        <v>422</v>
      </c>
      <c r="F267" t="s">
        <v>87</v>
      </c>
      <c r="G267" t="s">
        <v>468</v>
      </c>
      <c r="H267" t="s">
        <v>370</v>
      </c>
      <c r="I267" t="s">
        <v>371</v>
      </c>
      <c r="J267">
        <v>0</v>
      </c>
      <c r="K267">
        <v>0</v>
      </c>
      <c r="L267">
        <v>0</v>
      </c>
      <c r="M267">
        <v>0</v>
      </c>
      <c r="N267">
        <v>0</v>
      </c>
      <c r="O267" t="s">
        <v>93</v>
      </c>
      <c r="P267">
        <v>0</v>
      </c>
    </row>
    <row r="268" spans="1:16" x14ac:dyDescent="0.25">
      <c r="A268" t="s">
        <v>459</v>
      </c>
      <c r="B268" t="s">
        <v>460</v>
      </c>
      <c r="C268" t="s">
        <v>457</v>
      </c>
      <c r="D268">
        <v>19</v>
      </c>
      <c r="E268" t="s">
        <v>422</v>
      </c>
      <c r="F268" t="s">
        <v>87</v>
      </c>
      <c r="G268" t="s">
        <v>468</v>
      </c>
      <c r="H268" t="s">
        <v>372</v>
      </c>
      <c r="I268" t="s">
        <v>373</v>
      </c>
      <c r="J268">
        <v>0</v>
      </c>
      <c r="K268">
        <v>0</v>
      </c>
      <c r="L268">
        <v>0</v>
      </c>
      <c r="M268">
        <v>0</v>
      </c>
      <c r="N268">
        <v>0</v>
      </c>
      <c r="O268" t="s">
        <v>93</v>
      </c>
      <c r="P268">
        <v>0</v>
      </c>
    </row>
    <row r="269" spans="1:16" x14ac:dyDescent="0.25">
      <c r="A269" t="s">
        <v>459</v>
      </c>
      <c r="B269" t="s">
        <v>460</v>
      </c>
      <c r="C269" t="s">
        <v>457</v>
      </c>
      <c r="D269">
        <v>19</v>
      </c>
      <c r="E269" t="s">
        <v>422</v>
      </c>
      <c r="F269" t="s">
        <v>87</v>
      </c>
      <c r="G269" t="s">
        <v>468</v>
      </c>
      <c r="H269" t="s">
        <v>374</v>
      </c>
      <c r="I269" t="s">
        <v>375</v>
      </c>
      <c r="J269">
        <v>0</v>
      </c>
      <c r="K269">
        <v>0</v>
      </c>
      <c r="L269">
        <v>0</v>
      </c>
      <c r="M269">
        <v>0</v>
      </c>
      <c r="N269">
        <v>0</v>
      </c>
      <c r="O269" t="s">
        <v>93</v>
      </c>
      <c r="P269">
        <v>0</v>
      </c>
    </row>
    <row r="270" spans="1:16" x14ac:dyDescent="0.25">
      <c r="A270" t="s">
        <v>459</v>
      </c>
      <c r="B270" t="s">
        <v>460</v>
      </c>
      <c r="C270" t="s">
        <v>457</v>
      </c>
      <c r="D270">
        <v>19</v>
      </c>
      <c r="E270" t="s">
        <v>422</v>
      </c>
      <c r="F270" t="s">
        <v>87</v>
      </c>
      <c r="G270" t="s">
        <v>468</v>
      </c>
      <c r="H270" t="s">
        <v>376</v>
      </c>
      <c r="I270" t="s">
        <v>377</v>
      </c>
      <c r="J270">
        <v>0</v>
      </c>
      <c r="K270">
        <v>0</v>
      </c>
      <c r="L270">
        <v>0</v>
      </c>
      <c r="M270">
        <v>0</v>
      </c>
      <c r="N270">
        <v>0</v>
      </c>
      <c r="O270" t="s">
        <v>93</v>
      </c>
      <c r="P270">
        <v>0</v>
      </c>
    </row>
    <row r="271" spans="1:16" x14ac:dyDescent="0.25">
      <c r="A271" t="s">
        <v>459</v>
      </c>
      <c r="B271" t="s">
        <v>460</v>
      </c>
      <c r="C271" t="s">
        <v>457</v>
      </c>
      <c r="D271">
        <v>19</v>
      </c>
      <c r="E271" t="s">
        <v>422</v>
      </c>
      <c r="F271" t="s">
        <v>87</v>
      </c>
      <c r="G271" t="s">
        <v>468</v>
      </c>
      <c r="H271" t="s">
        <v>378</v>
      </c>
      <c r="I271" t="s">
        <v>379</v>
      </c>
      <c r="J271">
        <v>0</v>
      </c>
      <c r="K271">
        <v>0</v>
      </c>
      <c r="L271">
        <v>0</v>
      </c>
      <c r="M271">
        <v>0</v>
      </c>
      <c r="N271">
        <v>0</v>
      </c>
      <c r="O271" t="s">
        <v>93</v>
      </c>
      <c r="P271">
        <v>0</v>
      </c>
    </row>
    <row r="272" spans="1:16" x14ac:dyDescent="0.25">
      <c r="A272" t="s">
        <v>459</v>
      </c>
      <c r="B272" t="s">
        <v>460</v>
      </c>
      <c r="C272" t="s">
        <v>457</v>
      </c>
      <c r="D272">
        <v>19</v>
      </c>
      <c r="E272" t="s">
        <v>422</v>
      </c>
      <c r="F272" t="s">
        <v>87</v>
      </c>
      <c r="G272" t="s">
        <v>468</v>
      </c>
      <c r="H272" t="s">
        <v>346</v>
      </c>
      <c r="I272" t="s">
        <v>347</v>
      </c>
      <c r="J272">
        <v>0</v>
      </c>
      <c r="K272">
        <v>0</v>
      </c>
      <c r="L272">
        <v>0</v>
      </c>
      <c r="M272">
        <v>0</v>
      </c>
      <c r="N272">
        <v>0</v>
      </c>
      <c r="O272" t="s">
        <v>93</v>
      </c>
      <c r="P272">
        <v>0</v>
      </c>
    </row>
    <row r="273" spans="1:16" x14ac:dyDescent="0.25">
      <c r="A273" t="s">
        <v>459</v>
      </c>
      <c r="B273" t="s">
        <v>460</v>
      </c>
      <c r="C273" t="s">
        <v>457</v>
      </c>
      <c r="D273">
        <v>19</v>
      </c>
      <c r="E273" t="s">
        <v>422</v>
      </c>
      <c r="F273" t="s">
        <v>87</v>
      </c>
      <c r="G273" t="s">
        <v>468</v>
      </c>
      <c r="H273" t="s">
        <v>348</v>
      </c>
      <c r="I273" t="s">
        <v>349</v>
      </c>
      <c r="J273">
        <v>0</v>
      </c>
      <c r="K273">
        <v>0</v>
      </c>
      <c r="L273">
        <v>0</v>
      </c>
      <c r="M273">
        <v>0</v>
      </c>
      <c r="N273">
        <v>0</v>
      </c>
      <c r="O273" t="s">
        <v>93</v>
      </c>
      <c r="P273">
        <v>0</v>
      </c>
    </row>
    <row r="274" spans="1:16" x14ac:dyDescent="0.25">
      <c r="A274" t="s">
        <v>459</v>
      </c>
      <c r="B274" t="s">
        <v>460</v>
      </c>
      <c r="C274" t="s">
        <v>457</v>
      </c>
      <c r="D274">
        <v>19</v>
      </c>
      <c r="E274" t="s">
        <v>422</v>
      </c>
      <c r="F274" t="s">
        <v>87</v>
      </c>
      <c r="G274" t="s">
        <v>468</v>
      </c>
      <c r="H274" t="s">
        <v>350</v>
      </c>
      <c r="I274" t="s">
        <v>351</v>
      </c>
      <c r="J274">
        <v>0</v>
      </c>
      <c r="K274">
        <v>0</v>
      </c>
      <c r="L274">
        <v>0</v>
      </c>
      <c r="M274">
        <v>0</v>
      </c>
      <c r="N274">
        <v>0</v>
      </c>
      <c r="O274" t="s">
        <v>93</v>
      </c>
      <c r="P274">
        <v>0</v>
      </c>
    </row>
    <row r="275" spans="1:16" x14ac:dyDescent="0.25">
      <c r="A275" t="s">
        <v>459</v>
      </c>
      <c r="B275" t="s">
        <v>460</v>
      </c>
      <c r="C275" t="s">
        <v>457</v>
      </c>
      <c r="D275">
        <v>19</v>
      </c>
      <c r="E275" t="s">
        <v>422</v>
      </c>
      <c r="F275" t="s">
        <v>87</v>
      </c>
      <c r="G275" t="s">
        <v>468</v>
      </c>
      <c r="H275" t="s">
        <v>352</v>
      </c>
      <c r="I275" t="s">
        <v>353</v>
      </c>
      <c r="J275">
        <v>0</v>
      </c>
      <c r="K275">
        <v>0</v>
      </c>
      <c r="L275">
        <v>0</v>
      </c>
      <c r="M275">
        <v>0</v>
      </c>
      <c r="N275">
        <v>0</v>
      </c>
      <c r="O275" t="s">
        <v>93</v>
      </c>
      <c r="P275">
        <v>0</v>
      </c>
    </row>
    <row r="276" spans="1:16" x14ac:dyDescent="0.25">
      <c r="A276" t="s">
        <v>459</v>
      </c>
      <c r="B276" t="s">
        <v>460</v>
      </c>
      <c r="C276" t="s">
        <v>457</v>
      </c>
      <c r="D276">
        <v>19</v>
      </c>
      <c r="E276" t="s">
        <v>422</v>
      </c>
      <c r="F276" t="s">
        <v>87</v>
      </c>
      <c r="G276" t="s">
        <v>468</v>
      </c>
      <c r="H276" t="s">
        <v>354</v>
      </c>
      <c r="I276" t="s">
        <v>355</v>
      </c>
      <c r="J276">
        <v>0</v>
      </c>
      <c r="K276">
        <v>0</v>
      </c>
      <c r="L276">
        <v>0</v>
      </c>
      <c r="M276">
        <v>0</v>
      </c>
      <c r="N276">
        <v>0</v>
      </c>
      <c r="O276" t="s">
        <v>93</v>
      </c>
      <c r="P276">
        <v>0</v>
      </c>
    </row>
    <row r="277" spans="1:16" x14ac:dyDescent="0.25">
      <c r="A277" t="s">
        <v>459</v>
      </c>
      <c r="B277" t="s">
        <v>460</v>
      </c>
      <c r="C277" t="s">
        <v>457</v>
      </c>
      <c r="D277">
        <v>19</v>
      </c>
      <c r="E277" t="s">
        <v>422</v>
      </c>
      <c r="F277" t="s">
        <v>87</v>
      </c>
      <c r="G277" t="s">
        <v>468</v>
      </c>
      <c r="H277" t="s">
        <v>356</v>
      </c>
      <c r="I277" t="s">
        <v>357</v>
      </c>
      <c r="J277">
        <v>0</v>
      </c>
      <c r="K277">
        <v>0</v>
      </c>
      <c r="L277">
        <v>0</v>
      </c>
      <c r="M277">
        <v>0</v>
      </c>
      <c r="N277">
        <v>0</v>
      </c>
      <c r="O277" t="s">
        <v>93</v>
      </c>
      <c r="P277">
        <v>0</v>
      </c>
    </row>
    <row r="278" spans="1:16" x14ac:dyDescent="0.25">
      <c r="A278" t="s">
        <v>461</v>
      </c>
      <c r="B278" t="s">
        <v>462</v>
      </c>
      <c r="C278" t="s">
        <v>463</v>
      </c>
      <c r="D278">
        <v>35</v>
      </c>
      <c r="E278" t="s">
        <v>464</v>
      </c>
      <c r="F278" t="s">
        <v>87</v>
      </c>
      <c r="G278" t="s">
        <v>468</v>
      </c>
      <c r="H278" t="s">
        <v>182</v>
      </c>
      <c r="I278" t="s">
        <v>183</v>
      </c>
      <c r="J278">
        <v>0</v>
      </c>
      <c r="K278">
        <v>0</v>
      </c>
      <c r="L278">
        <v>0</v>
      </c>
      <c r="M278">
        <v>0</v>
      </c>
      <c r="N278">
        <v>0</v>
      </c>
      <c r="O278" t="s">
        <v>465</v>
      </c>
      <c r="P278">
        <v>0</v>
      </c>
    </row>
    <row r="279" spans="1:16" x14ac:dyDescent="0.25">
      <c r="A279" t="s">
        <v>461</v>
      </c>
      <c r="B279" t="s">
        <v>462</v>
      </c>
      <c r="C279" t="s">
        <v>463</v>
      </c>
      <c r="D279">
        <v>35</v>
      </c>
      <c r="E279" t="s">
        <v>464</v>
      </c>
      <c r="F279" t="s">
        <v>87</v>
      </c>
      <c r="G279" t="s">
        <v>468</v>
      </c>
      <c r="H279" t="s">
        <v>184</v>
      </c>
      <c r="I279" t="s">
        <v>185</v>
      </c>
      <c r="J279">
        <v>0</v>
      </c>
      <c r="K279">
        <v>0</v>
      </c>
      <c r="L279">
        <v>0</v>
      </c>
      <c r="M279">
        <v>0</v>
      </c>
      <c r="N279">
        <v>0</v>
      </c>
      <c r="O279" t="s">
        <v>465</v>
      </c>
      <c r="P279">
        <v>0</v>
      </c>
    </row>
    <row r="280" spans="1:16" x14ac:dyDescent="0.25">
      <c r="A280" t="s">
        <v>461</v>
      </c>
      <c r="B280" t="s">
        <v>462</v>
      </c>
      <c r="C280" t="s">
        <v>463</v>
      </c>
      <c r="D280">
        <v>35</v>
      </c>
      <c r="E280" t="s">
        <v>464</v>
      </c>
      <c r="F280" t="s">
        <v>87</v>
      </c>
      <c r="G280" t="s">
        <v>468</v>
      </c>
      <c r="H280" t="s">
        <v>186</v>
      </c>
      <c r="I280" t="s">
        <v>187</v>
      </c>
      <c r="J280">
        <v>0</v>
      </c>
      <c r="K280">
        <v>0</v>
      </c>
      <c r="L280">
        <v>0</v>
      </c>
      <c r="M280">
        <v>0</v>
      </c>
      <c r="N280">
        <v>0</v>
      </c>
      <c r="O280" t="s">
        <v>465</v>
      </c>
      <c r="P280">
        <v>0</v>
      </c>
    </row>
    <row r="281" spans="1:16" x14ac:dyDescent="0.25">
      <c r="A281" t="s">
        <v>461</v>
      </c>
      <c r="B281" t="s">
        <v>462</v>
      </c>
      <c r="C281" t="s">
        <v>463</v>
      </c>
      <c r="D281">
        <v>35</v>
      </c>
      <c r="E281" t="s">
        <v>464</v>
      </c>
      <c r="F281" t="s">
        <v>87</v>
      </c>
      <c r="G281" t="s">
        <v>468</v>
      </c>
      <c r="H281" t="s">
        <v>188</v>
      </c>
      <c r="I281" t="s">
        <v>189</v>
      </c>
      <c r="J281">
        <v>0</v>
      </c>
      <c r="K281">
        <v>0</v>
      </c>
      <c r="L281">
        <v>0</v>
      </c>
      <c r="M281">
        <v>0</v>
      </c>
      <c r="N281">
        <v>0</v>
      </c>
      <c r="O281" t="s">
        <v>465</v>
      </c>
      <c r="P281">
        <v>0</v>
      </c>
    </row>
    <row r="282" spans="1:16" x14ac:dyDescent="0.25">
      <c r="A282" t="s">
        <v>461</v>
      </c>
      <c r="B282" t="s">
        <v>462</v>
      </c>
      <c r="C282" t="s">
        <v>463</v>
      </c>
      <c r="D282">
        <v>35</v>
      </c>
      <c r="E282" t="s">
        <v>464</v>
      </c>
      <c r="F282" t="s">
        <v>87</v>
      </c>
      <c r="G282" t="s">
        <v>468</v>
      </c>
      <c r="H282" t="s">
        <v>190</v>
      </c>
      <c r="I282" t="s">
        <v>191</v>
      </c>
      <c r="J282">
        <v>0</v>
      </c>
      <c r="K282">
        <v>0</v>
      </c>
      <c r="L282">
        <v>0</v>
      </c>
      <c r="M282">
        <v>0</v>
      </c>
      <c r="N282">
        <v>0</v>
      </c>
      <c r="O282" t="s">
        <v>465</v>
      </c>
      <c r="P282">
        <v>0</v>
      </c>
    </row>
    <row r="283" spans="1:16" x14ac:dyDescent="0.25">
      <c r="A283" t="s">
        <v>461</v>
      </c>
      <c r="B283" t="s">
        <v>462</v>
      </c>
      <c r="C283" t="s">
        <v>463</v>
      </c>
      <c r="D283">
        <v>35</v>
      </c>
      <c r="E283" t="s">
        <v>464</v>
      </c>
      <c r="F283" t="s">
        <v>87</v>
      </c>
      <c r="G283" t="s">
        <v>468</v>
      </c>
      <c r="H283" t="s">
        <v>192</v>
      </c>
      <c r="I283" t="s">
        <v>193</v>
      </c>
      <c r="J283">
        <v>0</v>
      </c>
      <c r="K283">
        <v>0</v>
      </c>
      <c r="L283">
        <v>0</v>
      </c>
      <c r="M283">
        <v>0</v>
      </c>
      <c r="N283">
        <v>0</v>
      </c>
      <c r="O283" t="s">
        <v>465</v>
      </c>
      <c r="P283">
        <v>0</v>
      </c>
    </row>
    <row r="284" spans="1:16" x14ac:dyDescent="0.25">
      <c r="A284" t="s">
        <v>461</v>
      </c>
      <c r="B284" t="s">
        <v>462</v>
      </c>
      <c r="C284" t="s">
        <v>463</v>
      </c>
      <c r="D284">
        <v>35</v>
      </c>
      <c r="E284" t="s">
        <v>464</v>
      </c>
      <c r="F284" t="s">
        <v>87</v>
      </c>
      <c r="G284" t="s">
        <v>468</v>
      </c>
      <c r="H284" t="s">
        <v>194</v>
      </c>
      <c r="I284" t="s">
        <v>195</v>
      </c>
      <c r="J284">
        <v>0</v>
      </c>
      <c r="K284">
        <v>0</v>
      </c>
      <c r="L284">
        <v>0</v>
      </c>
      <c r="M284">
        <v>0</v>
      </c>
      <c r="N284">
        <v>0</v>
      </c>
      <c r="O284" t="s">
        <v>465</v>
      </c>
      <c r="P284">
        <v>0</v>
      </c>
    </row>
    <row r="285" spans="1:16" x14ac:dyDescent="0.25">
      <c r="A285" t="s">
        <v>461</v>
      </c>
      <c r="B285" t="s">
        <v>462</v>
      </c>
      <c r="C285" t="s">
        <v>463</v>
      </c>
      <c r="D285">
        <v>35</v>
      </c>
      <c r="E285" t="s">
        <v>464</v>
      </c>
      <c r="F285" t="s">
        <v>87</v>
      </c>
      <c r="G285" t="s">
        <v>468</v>
      </c>
      <c r="H285" t="s">
        <v>196</v>
      </c>
      <c r="I285" t="s">
        <v>197</v>
      </c>
      <c r="J285">
        <v>0</v>
      </c>
      <c r="K285">
        <v>0</v>
      </c>
      <c r="L285">
        <v>0</v>
      </c>
      <c r="M285">
        <v>0</v>
      </c>
      <c r="N285">
        <v>0</v>
      </c>
      <c r="O285" t="s">
        <v>465</v>
      </c>
      <c r="P285">
        <v>0</v>
      </c>
    </row>
    <row r="286" spans="1:16" x14ac:dyDescent="0.25">
      <c r="A286" t="s">
        <v>461</v>
      </c>
      <c r="B286" t="s">
        <v>462</v>
      </c>
      <c r="C286" t="s">
        <v>463</v>
      </c>
      <c r="D286">
        <v>35</v>
      </c>
      <c r="E286" t="s">
        <v>464</v>
      </c>
      <c r="F286" t="s">
        <v>87</v>
      </c>
      <c r="G286" t="s">
        <v>468</v>
      </c>
      <c r="H286" t="s">
        <v>198</v>
      </c>
      <c r="I286" t="s">
        <v>199</v>
      </c>
      <c r="J286">
        <v>0</v>
      </c>
      <c r="K286">
        <v>0</v>
      </c>
      <c r="L286">
        <v>0</v>
      </c>
      <c r="M286">
        <v>0</v>
      </c>
      <c r="N286">
        <v>0</v>
      </c>
      <c r="O286" t="s">
        <v>465</v>
      </c>
      <c r="P286">
        <v>0</v>
      </c>
    </row>
    <row r="287" spans="1:16" x14ac:dyDescent="0.25">
      <c r="A287" t="s">
        <v>461</v>
      </c>
      <c r="B287" t="s">
        <v>462</v>
      </c>
      <c r="C287" t="s">
        <v>463</v>
      </c>
      <c r="D287">
        <v>35</v>
      </c>
      <c r="E287" t="s">
        <v>464</v>
      </c>
      <c r="F287" t="s">
        <v>87</v>
      </c>
      <c r="G287" t="s">
        <v>468</v>
      </c>
      <c r="H287" t="s">
        <v>200</v>
      </c>
      <c r="I287" t="s">
        <v>201</v>
      </c>
      <c r="J287">
        <v>0</v>
      </c>
      <c r="K287">
        <v>0</v>
      </c>
      <c r="L287">
        <v>0</v>
      </c>
      <c r="M287">
        <v>0</v>
      </c>
      <c r="N287">
        <v>0</v>
      </c>
      <c r="O287" t="s">
        <v>465</v>
      </c>
      <c r="P287">
        <v>0</v>
      </c>
    </row>
    <row r="288" spans="1:16" x14ac:dyDescent="0.25">
      <c r="A288" t="s">
        <v>461</v>
      </c>
      <c r="B288" t="s">
        <v>462</v>
      </c>
      <c r="C288" t="s">
        <v>463</v>
      </c>
      <c r="D288">
        <v>35</v>
      </c>
      <c r="E288" t="s">
        <v>464</v>
      </c>
      <c r="F288" t="s">
        <v>87</v>
      </c>
      <c r="G288" t="s">
        <v>468</v>
      </c>
      <c r="H288" t="s">
        <v>202</v>
      </c>
      <c r="I288" t="s">
        <v>203</v>
      </c>
      <c r="J288">
        <v>0</v>
      </c>
      <c r="K288">
        <v>0</v>
      </c>
      <c r="L288">
        <v>0</v>
      </c>
      <c r="M288">
        <v>0</v>
      </c>
      <c r="N288">
        <v>0</v>
      </c>
      <c r="O288" t="s">
        <v>465</v>
      </c>
      <c r="P288">
        <v>0</v>
      </c>
    </row>
    <row r="289" spans="1:16" x14ac:dyDescent="0.25">
      <c r="A289" t="s">
        <v>461</v>
      </c>
      <c r="B289" t="s">
        <v>462</v>
      </c>
      <c r="C289" t="s">
        <v>463</v>
      </c>
      <c r="D289">
        <v>35</v>
      </c>
      <c r="E289" t="s">
        <v>464</v>
      </c>
      <c r="F289" t="s">
        <v>87</v>
      </c>
      <c r="G289" t="s">
        <v>468</v>
      </c>
      <c r="H289" t="s">
        <v>204</v>
      </c>
      <c r="I289" t="s">
        <v>205</v>
      </c>
      <c r="J289">
        <v>0</v>
      </c>
      <c r="K289">
        <v>0</v>
      </c>
      <c r="L289">
        <v>0</v>
      </c>
      <c r="M289">
        <v>0</v>
      </c>
      <c r="N289">
        <v>0</v>
      </c>
      <c r="O289" t="s">
        <v>465</v>
      </c>
      <c r="P289">
        <v>0</v>
      </c>
    </row>
    <row r="290" spans="1:16" x14ac:dyDescent="0.25">
      <c r="A290" t="s">
        <v>461</v>
      </c>
      <c r="B290" t="s">
        <v>462</v>
      </c>
      <c r="C290" t="s">
        <v>463</v>
      </c>
      <c r="D290">
        <v>35</v>
      </c>
      <c r="E290" t="s">
        <v>464</v>
      </c>
      <c r="F290" t="s">
        <v>87</v>
      </c>
      <c r="G290" t="s">
        <v>468</v>
      </c>
      <c r="H290" t="s">
        <v>206</v>
      </c>
      <c r="I290" t="s">
        <v>207</v>
      </c>
      <c r="J290">
        <v>0</v>
      </c>
      <c r="K290">
        <v>0</v>
      </c>
      <c r="L290">
        <v>0</v>
      </c>
      <c r="M290">
        <v>0</v>
      </c>
      <c r="N290">
        <v>0</v>
      </c>
      <c r="O290" t="s">
        <v>465</v>
      </c>
      <c r="P290">
        <v>0</v>
      </c>
    </row>
    <row r="291" spans="1:16" x14ac:dyDescent="0.25">
      <c r="A291" t="s">
        <v>461</v>
      </c>
      <c r="B291" t="s">
        <v>462</v>
      </c>
      <c r="C291" t="s">
        <v>463</v>
      </c>
      <c r="D291">
        <v>35</v>
      </c>
      <c r="E291" t="s">
        <v>464</v>
      </c>
      <c r="F291" t="s">
        <v>87</v>
      </c>
      <c r="G291" t="s">
        <v>468</v>
      </c>
      <c r="H291" t="s">
        <v>208</v>
      </c>
      <c r="I291" t="s">
        <v>209</v>
      </c>
      <c r="J291">
        <v>0</v>
      </c>
      <c r="K291">
        <v>0</v>
      </c>
      <c r="L291">
        <v>0</v>
      </c>
      <c r="M291">
        <v>0</v>
      </c>
      <c r="N291">
        <v>0</v>
      </c>
      <c r="O291" t="s">
        <v>465</v>
      </c>
      <c r="P291">
        <v>0</v>
      </c>
    </row>
    <row r="292" spans="1:16" x14ac:dyDescent="0.25">
      <c r="A292" t="s">
        <v>461</v>
      </c>
      <c r="B292" t="s">
        <v>462</v>
      </c>
      <c r="C292" t="s">
        <v>463</v>
      </c>
      <c r="D292">
        <v>35</v>
      </c>
      <c r="E292" t="s">
        <v>464</v>
      </c>
      <c r="F292" t="s">
        <v>87</v>
      </c>
      <c r="G292" t="s">
        <v>468</v>
      </c>
      <c r="H292" t="s">
        <v>210</v>
      </c>
      <c r="I292" t="s">
        <v>211</v>
      </c>
      <c r="J292">
        <v>0</v>
      </c>
      <c r="K292">
        <v>0</v>
      </c>
      <c r="L292">
        <v>0</v>
      </c>
      <c r="M292">
        <v>0</v>
      </c>
      <c r="N292">
        <v>0</v>
      </c>
      <c r="O292" t="s">
        <v>465</v>
      </c>
      <c r="P292">
        <v>0</v>
      </c>
    </row>
    <row r="293" spans="1:16" x14ac:dyDescent="0.25">
      <c r="A293" t="s">
        <v>461</v>
      </c>
      <c r="B293" t="s">
        <v>462</v>
      </c>
      <c r="C293" t="s">
        <v>463</v>
      </c>
      <c r="D293">
        <v>35</v>
      </c>
      <c r="E293" t="s">
        <v>464</v>
      </c>
      <c r="F293" t="s">
        <v>87</v>
      </c>
      <c r="G293" t="s">
        <v>468</v>
      </c>
      <c r="H293" t="s">
        <v>212</v>
      </c>
      <c r="I293" t="s">
        <v>213</v>
      </c>
      <c r="J293">
        <v>0</v>
      </c>
      <c r="K293">
        <v>0</v>
      </c>
      <c r="L293">
        <v>0</v>
      </c>
      <c r="M293">
        <v>0</v>
      </c>
      <c r="N293">
        <v>0</v>
      </c>
      <c r="O293" t="s">
        <v>465</v>
      </c>
      <c r="P293">
        <v>0</v>
      </c>
    </row>
    <row r="294" spans="1:16" x14ac:dyDescent="0.25">
      <c r="A294" t="s">
        <v>461</v>
      </c>
      <c r="B294" t="s">
        <v>462</v>
      </c>
      <c r="C294" t="s">
        <v>463</v>
      </c>
      <c r="D294">
        <v>35</v>
      </c>
      <c r="E294" t="s">
        <v>464</v>
      </c>
      <c r="F294" t="s">
        <v>87</v>
      </c>
      <c r="G294" t="s">
        <v>468</v>
      </c>
      <c r="H294" t="s">
        <v>214</v>
      </c>
      <c r="I294" t="s">
        <v>215</v>
      </c>
      <c r="J294">
        <v>0</v>
      </c>
      <c r="K294">
        <v>0</v>
      </c>
      <c r="L294">
        <v>0</v>
      </c>
      <c r="M294">
        <v>0</v>
      </c>
      <c r="N294">
        <v>0</v>
      </c>
      <c r="O294" t="s">
        <v>465</v>
      </c>
      <c r="P294">
        <v>0</v>
      </c>
    </row>
    <row r="295" spans="1:16" x14ac:dyDescent="0.25">
      <c r="A295" t="s">
        <v>461</v>
      </c>
      <c r="B295" t="s">
        <v>462</v>
      </c>
      <c r="C295" t="s">
        <v>463</v>
      </c>
      <c r="D295">
        <v>35</v>
      </c>
      <c r="E295" t="s">
        <v>464</v>
      </c>
      <c r="F295" t="s">
        <v>87</v>
      </c>
      <c r="G295" t="s">
        <v>468</v>
      </c>
      <c r="H295" t="s">
        <v>216</v>
      </c>
      <c r="I295" t="s">
        <v>217</v>
      </c>
      <c r="J295">
        <v>0</v>
      </c>
      <c r="K295">
        <v>0</v>
      </c>
      <c r="L295">
        <v>0</v>
      </c>
      <c r="M295">
        <v>0</v>
      </c>
      <c r="N295">
        <v>0</v>
      </c>
      <c r="O295" t="s">
        <v>465</v>
      </c>
      <c r="P295">
        <v>0</v>
      </c>
    </row>
    <row r="296" spans="1:16" x14ac:dyDescent="0.25">
      <c r="A296" t="s">
        <v>461</v>
      </c>
      <c r="B296" t="s">
        <v>462</v>
      </c>
      <c r="C296" t="s">
        <v>463</v>
      </c>
      <c r="D296">
        <v>35</v>
      </c>
      <c r="E296" t="s">
        <v>464</v>
      </c>
      <c r="F296" t="s">
        <v>87</v>
      </c>
      <c r="G296" t="s">
        <v>468</v>
      </c>
      <c r="H296" t="s">
        <v>218</v>
      </c>
      <c r="I296" t="s">
        <v>219</v>
      </c>
      <c r="J296">
        <v>0</v>
      </c>
      <c r="K296">
        <v>0</v>
      </c>
      <c r="L296">
        <v>0</v>
      </c>
      <c r="M296">
        <v>0</v>
      </c>
      <c r="N296">
        <v>0</v>
      </c>
      <c r="O296" t="s">
        <v>465</v>
      </c>
      <c r="P296">
        <v>0</v>
      </c>
    </row>
    <row r="297" spans="1:16" x14ac:dyDescent="0.25">
      <c r="A297" t="s">
        <v>461</v>
      </c>
      <c r="B297" t="s">
        <v>462</v>
      </c>
      <c r="C297" t="s">
        <v>463</v>
      </c>
      <c r="D297">
        <v>35</v>
      </c>
      <c r="E297" t="s">
        <v>464</v>
      </c>
      <c r="F297" t="s">
        <v>87</v>
      </c>
      <c r="G297" t="s">
        <v>468</v>
      </c>
      <c r="H297" t="s">
        <v>220</v>
      </c>
      <c r="I297" t="s">
        <v>221</v>
      </c>
      <c r="J297">
        <v>0</v>
      </c>
      <c r="K297">
        <v>0</v>
      </c>
      <c r="L297">
        <v>0</v>
      </c>
      <c r="M297">
        <v>0</v>
      </c>
      <c r="N297">
        <v>0</v>
      </c>
      <c r="O297" t="s">
        <v>465</v>
      </c>
      <c r="P297">
        <v>0</v>
      </c>
    </row>
    <row r="298" spans="1:16" x14ac:dyDescent="0.25">
      <c r="A298" t="s">
        <v>461</v>
      </c>
      <c r="B298" t="s">
        <v>462</v>
      </c>
      <c r="C298" t="s">
        <v>463</v>
      </c>
      <c r="D298">
        <v>35</v>
      </c>
      <c r="E298" t="s">
        <v>464</v>
      </c>
      <c r="F298" t="s">
        <v>87</v>
      </c>
      <c r="G298" t="s">
        <v>468</v>
      </c>
      <c r="H298" t="s">
        <v>222</v>
      </c>
      <c r="I298" t="s">
        <v>223</v>
      </c>
      <c r="J298">
        <v>0</v>
      </c>
      <c r="K298">
        <v>0</v>
      </c>
      <c r="L298">
        <v>0</v>
      </c>
      <c r="M298">
        <v>0</v>
      </c>
      <c r="N298">
        <v>0</v>
      </c>
      <c r="O298" t="s">
        <v>465</v>
      </c>
      <c r="P298">
        <v>0</v>
      </c>
    </row>
    <row r="299" spans="1:16" x14ac:dyDescent="0.25">
      <c r="A299" t="s">
        <v>461</v>
      </c>
      <c r="B299" t="s">
        <v>462</v>
      </c>
      <c r="C299" t="s">
        <v>463</v>
      </c>
      <c r="D299">
        <v>35</v>
      </c>
      <c r="E299" t="s">
        <v>464</v>
      </c>
      <c r="F299" t="s">
        <v>87</v>
      </c>
      <c r="G299" t="s">
        <v>468</v>
      </c>
      <c r="H299" t="s">
        <v>224</v>
      </c>
      <c r="I299" t="s">
        <v>225</v>
      </c>
      <c r="J299">
        <v>0</v>
      </c>
      <c r="K299">
        <v>0</v>
      </c>
      <c r="L299">
        <v>0</v>
      </c>
      <c r="M299">
        <v>0</v>
      </c>
      <c r="N299">
        <v>0</v>
      </c>
      <c r="O299" t="s">
        <v>465</v>
      </c>
      <c r="P299">
        <v>0</v>
      </c>
    </row>
    <row r="300" spans="1:16" x14ac:dyDescent="0.25">
      <c r="A300" t="s">
        <v>461</v>
      </c>
      <c r="B300" t="s">
        <v>462</v>
      </c>
      <c r="C300" t="s">
        <v>463</v>
      </c>
      <c r="D300">
        <v>35</v>
      </c>
      <c r="E300" t="s">
        <v>464</v>
      </c>
      <c r="F300" t="s">
        <v>87</v>
      </c>
      <c r="G300" t="s">
        <v>468</v>
      </c>
      <c r="H300" t="s">
        <v>226</v>
      </c>
      <c r="I300" t="s">
        <v>227</v>
      </c>
      <c r="J300">
        <v>0</v>
      </c>
      <c r="K300">
        <v>0</v>
      </c>
      <c r="L300">
        <v>0</v>
      </c>
      <c r="M300">
        <v>0</v>
      </c>
      <c r="N300">
        <v>0</v>
      </c>
      <c r="O300" t="s">
        <v>465</v>
      </c>
      <c r="P300">
        <v>0</v>
      </c>
    </row>
    <row r="301" spans="1:16" x14ac:dyDescent="0.25">
      <c r="A301" t="s">
        <v>461</v>
      </c>
      <c r="B301" t="s">
        <v>462</v>
      </c>
      <c r="C301" t="s">
        <v>463</v>
      </c>
      <c r="D301">
        <v>35</v>
      </c>
      <c r="E301" t="s">
        <v>464</v>
      </c>
      <c r="F301" t="s">
        <v>87</v>
      </c>
      <c r="G301" t="s">
        <v>468</v>
      </c>
      <c r="H301" t="s">
        <v>228</v>
      </c>
      <c r="I301" t="s">
        <v>229</v>
      </c>
      <c r="J301">
        <v>0</v>
      </c>
      <c r="K301">
        <v>0</v>
      </c>
      <c r="L301">
        <v>0</v>
      </c>
      <c r="M301">
        <v>0</v>
      </c>
      <c r="N301">
        <v>0</v>
      </c>
      <c r="O301" t="s">
        <v>465</v>
      </c>
      <c r="P301">
        <v>0</v>
      </c>
    </row>
    <row r="302" spans="1:16" x14ac:dyDescent="0.25">
      <c r="A302" t="s">
        <v>461</v>
      </c>
      <c r="B302" t="s">
        <v>462</v>
      </c>
      <c r="C302" t="s">
        <v>463</v>
      </c>
      <c r="D302">
        <v>35</v>
      </c>
      <c r="E302" t="s">
        <v>464</v>
      </c>
      <c r="F302" t="s">
        <v>87</v>
      </c>
      <c r="G302" t="s">
        <v>468</v>
      </c>
      <c r="H302" t="s">
        <v>230</v>
      </c>
      <c r="I302" t="s">
        <v>231</v>
      </c>
      <c r="J302">
        <v>0</v>
      </c>
      <c r="K302">
        <v>0</v>
      </c>
      <c r="L302">
        <v>0</v>
      </c>
      <c r="M302">
        <v>0</v>
      </c>
      <c r="N302">
        <v>0</v>
      </c>
      <c r="O302" t="s">
        <v>465</v>
      </c>
      <c r="P302">
        <v>0</v>
      </c>
    </row>
    <row r="303" spans="1:16" x14ac:dyDescent="0.25">
      <c r="A303" t="s">
        <v>461</v>
      </c>
      <c r="B303" t="s">
        <v>462</v>
      </c>
      <c r="C303" t="s">
        <v>463</v>
      </c>
      <c r="D303">
        <v>35</v>
      </c>
      <c r="E303" t="s">
        <v>464</v>
      </c>
      <c r="F303" t="s">
        <v>87</v>
      </c>
      <c r="G303" t="s">
        <v>468</v>
      </c>
      <c r="H303" t="s">
        <v>232</v>
      </c>
      <c r="I303" t="s">
        <v>233</v>
      </c>
      <c r="J303">
        <v>0</v>
      </c>
      <c r="K303">
        <v>0</v>
      </c>
      <c r="L303">
        <v>0</v>
      </c>
      <c r="M303">
        <v>0</v>
      </c>
      <c r="N303">
        <v>0</v>
      </c>
      <c r="O303" t="s">
        <v>465</v>
      </c>
      <c r="P303">
        <v>0</v>
      </c>
    </row>
    <row r="304" spans="1:16" x14ac:dyDescent="0.25">
      <c r="A304" t="s">
        <v>461</v>
      </c>
      <c r="B304" t="s">
        <v>462</v>
      </c>
      <c r="C304" t="s">
        <v>463</v>
      </c>
      <c r="D304">
        <v>35</v>
      </c>
      <c r="E304" t="s">
        <v>464</v>
      </c>
      <c r="F304" t="s">
        <v>87</v>
      </c>
      <c r="G304" t="s">
        <v>468</v>
      </c>
      <c r="H304" t="s">
        <v>234</v>
      </c>
      <c r="I304" t="s">
        <v>235</v>
      </c>
      <c r="J304">
        <v>0</v>
      </c>
      <c r="K304">
        <v>0</v>
      </c>
      <c r="L304">
        <v>0</v>
      </c>
      <c r="M304">
        <v>0</v>
      </c>
      <c r="N304">
        <v>0</v>
      </c>
      <c r="O304" t="s">
        <v>465</v>
      </c>
      <c r="P304">
        <v>0</v>
      </c>
    </row>
    <row r="305" spans="1:16" x14ac:dyDescent="0.25">
      <c r="A305" t="s">
        <v>461</v>
      </c>
      <c r="B305" t="s">
        <v>462</v>
      </c>
      <c r="C305" t="s">
        <v>463</v>
      </c>
      <c r="D305">
        <v>35</v>
      </c>
      <c r="E305" t="s">
        <v>464</v>
      </c>
      <c r="F305" t="s">
        <v>87</v>
      </c>
      <c r="G305" t="s">
        <v>468</v>
      </c>
      <c r="H305" t="s">
        <v>236</v>
      </c>
      <c r="I305" t="s">
        <v>237</v>
      </c>
      <c r="J305">
        <v>0</v>
      </c>
      <c r="K305">
        <v>0</v>
      </c>
      <c r="L305">
        <v>0</v>
      </c>
      <c r="M305">
        <v>0</v>
      </c>
      <c r="N305">
        <v>0</v>
      </c>
      <c r="O305" t="s">
        <v>465</v>
      </c>
      <c r="P305">
        <v>0</v>
      </c>
    </row>
    <row r="306" spans="1:16" x14ac:dyDescent="0.25">
      <c r="A306" t="s">
        <v>461</v>
      </c>
      <c r="B306" t="s">
        <v>462</v>
      </c>
      <c r="C306" t="s">
        <v>463</v>
      </c>
      <c r="D306">
        <v>35</v>
      </c>
      <c r="E306" t="s">
        <v>464</v>
      </c>
      <c r="F306" t="s">
        <v>87</v>
      </c>
      <c r="G306" t="s">
        <v>468</v>
      </c>
      <c r="H306" t="s">
        <v>130</v>
      </c>
      <c r="I306" t="s">
        <v>131</v>
      </c>
      <c r="J306">
        <v>0</v>
      </c>
      <c r="K306">
        <v>0</v>
      </c>
      <c r="L306">
        <v>0</v>
      </c>
      <c r="M306">
        <v>0</v>
      </c>
      <c r="N306">
        <v>0</v>
      </c>
      <c r="O306" t="s">
        <v>465</v>
      </c>
      <c r="P306">
        <v>0</v>
      </c>
    </row>
    <row r="307" spans="1:16" x14ac:dyDescent="0.25">
      <c r="A307" t="s">
        <v>461</v>
      </c>
      <c r="B307" t="s">
        <v>462</v>
      </c>
      <c r="C307" t="s">
        <v>463</v>
      </c>
      <c r="D307">
        <v>35</v>
      </c>
      <c r="E307" t="s">
        <v>464</v>
      </c>
      <c r="F307" t="s">
        <v>87</v>
      </c>
      <c r="G307" t="s">
        <v>468</v>
      </c>
      <c r="H307" t="s">
        <v>132</v>
      </c>
      <c r="I307" t="s">
        <v>133</v>
      </c>
      <c r="J307">
        <v>0</v>
      </c>
      <c r="K307">
        <v>0</v>
      </c>
      <c r="L307">
        <v>0</v>
      </c>
      <c r="M307">
        <v>0</v>
      </c>
      <c r="N307">
        <v>0</v>
      </c>
      <c r="O307" t="s">
        <v>465</v>
      </c>
      <c r="P307">
        <v>0</v>
      </c>
    </row>
    <row r="308" spans="1:16" x14ac:dyDescent="0.25">
      <c r="A308" t="s">
        <v>461</v>
      </c>
      <c r="B308" t="s">
        <v>462</v>
      </c>
      <c r="C308" t="s">
        <v>463</v>
      </c>
      <c r="D308">
        <v>35</v>
      </c>
      <c r="E308" t="s">
        <v>464</v>
      </c>
      <c r="F308" t="s">
        <v>87</v>
      </c>
      <c r="G308" t="s">
        <v>468</v>
      </c>
      <c r="H308" t="s">
        <v>134</v>
      </c>
      <c r="I308" t="s">
        <v>135</v>
      </c>
      <c r="J308">
        <v>0</v>
      </c>
      <c r="K308">
        <v>0</v>
      </c>
      <c r="L308">
        <v>0</v>
      </c>
      <c r="M308">
        <v>0</v>
      </c>
      <c r="N308">
        <v>0</v>
      </c>
      <c r="O308" t="s">
        <v>465</v>
      </c>
      <c r="P308">
        <v>0</v>
      </c>
    </row>
    <row r="309" spans="1:16" x14ac:dyDescent="0.25">
      <c r="A309" t="s">
        <v>461</v>
      </c>
      <c r="B309" t="s">
        <v>462</v>
      </c>
      <c r="C309" t="s">
        <v>463</v>
      </c>
      <c r="D309">
        <v>35</v>
      </c>
      <c r="E309" t="s">
        <v>464</v>
      </c>
      <c r="F309" t="s">
        <v>87</v>
      </c>
      <c r="G309" t="s">
        <v>468</v>
      </c>
      <c r="H309" t="s">
        <v>136</v>
      </c>
      <c r="I309" t="s">
        <v>137</v>
      </c>
      <c r="J309">
        <v>0</v>
      </c>
      <c r="K309">
        <v>0</v>
      </c>
      <c r="L309">
        <v>0</v>
      </c>
      <c r="M309">
        <v>0</v>
      </c>
      <c r="N309">
        <v>0</v>
      </c>
      <c r="O309" t="s">
        <v>465</v>
      </c>
      <c r="P309">
        <v>0</v>
      </c>
    </row>
    <row r="310" spans="1:16" x14ac:dyDescent="0.25">
      <c r="A310" t="s">
        <v>461</v>
      </c>
      <c r="B310" t="s">
        <v>462</v>
      </c>
      <c r="C310" t="s">
        <v>463</v>
      </c>
      <c r="D310">
        <v>35</v>
      </c>
      <c r="E310" t="s">
        <v>464</v>
      </c>
      <c r="F310" t="s">
        <v>87</v>
      </c>
      <c r="G310" t="s">
        <v>468</v>
      </c>
      <c r="H310" t="s">
        <v>138</v>
      </c>
      <c r="I310" t="s">
        <v>139</v>
      </c>
      <c r="J310">
        <v>0</v>
      </c>
      <c r="K310">
        <v>0</v>
      </c>
      <c r="L310">
        <v>0</v>
      </c>
      <c r="M310">
        <v>0</v>
      </c>
      <c r="N310">
        <v>0</v>
      </c>
      <c r="O310" t="s">
        <v>465</v>
      </c>
      <c r="P310">
        <v>0</v>
      </c>
    </row>
    <row r="311" spans="1:16" x14ac:dyDescent="0.25">
      <c r="A311" t="s">
        <v>461</v>
      </c>
      <c r="B311" t="s">
        <v>462</v>
      </c>
      <c r="C311" t="s">
        <v>463</v>
      </c>
      <c r="D311">
        <v>35</v>
      </c>
      <c r="E311" t="s">
        <v>464</v>
      </c>
      <c r="F311" t="s">
        <v>87</v>
      </c>
      <c r="G311" t="s">
        <v>468</v>
      </c>
      <c r="H311" t="s">
        <v>140</v>
      </c>
      <c r="I311" t="s">
        <v>141</v>
      </c>
      <c r="J311">
        <v>0</v>
      </c>
      <c r="K311">
        <v>0</v>
      </c>
      <c r="L311">
        <v>0</v>
      </c>
      <c r="M311">
        <v>0</v>
      </c>
      <c r="N311">
        <v>0</v>
      </c>
      <c r="O311" t="s">
        <v>465</v>
      </c>
      <c r="P311">
        <v>0</v>
      </c>
    </row>
    <row r="312" spans="1:16" x14ac:dyDescent="0.25">
      <c r="A312" t="s">
        <v>461</v>
      </c>
      <c r="B312" t="s">
        <v>462</v>
      </c>
      <c r="C312" t="s">
        <v>463</v>
      </c>
      <c r="D312">
        <v>35</v>
      </c>
      <c r="E312" t="s">
        <v>464</v>
      </c>
      <c r="F312" t="s">
        <v>87</v>
      </c>
      <c r="G312" t="s">
        <v>468</v>
      </c>
      <c r="H312" t="s">
        <v>142</v>
      </c>
      <c r="I312" t="s">
        <v>143</v>
      </c>
      <c r="J312">
        <v>0</v>
      </c>
      <c r="K312">
        <v>0</v>
      </c>
      <c r="L312">
        <v>0</v>
      </c>
      <c r="M312">
        <v>0</v>
      </c>
      <c r="N312">
        <v>0</v>
      </c>
      <c r="O312" t="s">
        <v>465</v>
      </c>
      <c r="P312">
        <v>0</v>
      </c>
    </row>
    <row r="313" spans="1:16" x14ac:dyDescent="0.25">
      <c r="A313" t="s">
        <v>461</v>
      </c>
      <c r="B313" t="s">
        <v>462</v>
      </c>
      <c r="C313" t="s">
        <v>463</v>
      </c>
      <c r="D313">
        <v>35</v>
      </c>
      <c r="E313" t="s">
        <v>464</v>
      </c>
      <c r="F313" t="s">
        <v>87</v>
      </c>
      <c r="G313" t="s">
        <v>468</v>
      </c>
      <c r="H313" t="s">
        <v>144</v>
      </c>
      <c r="I313" t="s">
        <v>145</v>
      </c>
      <c r="J313">
        <v>0</v>
      </c>
      <c r="K313">
        <v>0</v>
      </c>
      <c r="L313">
        <v>0</v>
      </c>
      <c r="M313">
        <v>0</v>
      </c>
      <c r="N313">
        <v>0</v>
      </c>
      <c r="O313" t="s">
        <v>465</v>
      </c>
      <c r="P313">
        <v>0</v>
      </c>
    </row>
    <row r="314" spans="1:16" x14ac:dyDescent="0.25">
      <c r="A314" t="s">
        <v>461</v>
      </c>
      <c r="B314" t="s">
        <v>462</v>
      </c>
      <c r="C314" t="s">
        <v>463</v>
      </c>
      <c r="D314">
        <v>35</v>
      </c>
      <c r="E314" t="s">
        <v>464</v>
      </c>
      <c r="F314" t="s">
        <v>87</v>
      </c>
      <c r="G314" t="s">
        <v>468</v>
      </c>
      <c r="H314" t="s">
        <v>146</v>
      </c>
      <c r="I314" t="s">
        <v>147</v>
      </c>
      <c r="J314">
        <v>0</v>
      </c>
      <c r="K314">
        <v>0</v>
      </c>
      <c r="L314">
        <v>0</v>
      </c>
      <c r="M314">
        <v>0</v>
      </c>
      <c r="N314">
        <v>0</v>
      </c>
      <c r="O314" t="s">
        <v>465</v>
      </c>
      <c r="P314">
        <v>0</v>
      </c>
    </row>
    <row r="315" spans="1:16" x14ac:dyDescent="0.25">
      <c r="A315" t="s">
        <v>461</v>
      </c>
      <c r="B315" t="s">
        <v>462</v>
      </c>
      <c r="C315" t="s">
        <v>463</v>
      </c>
      <c r="D315">
        <v>35</v>
      </c>
      <c r="E315" t="s">
        <v>464</v>
      </c>
      <c r="F315" t="s">
        <v>87</v>
      </c>
      <c r="G315" t="s">
        <v>468</v>
      </c>
      <c r="H315" t="s">
        <v>148</v>
      </c>
      <c r="I315" t="s">
        <v>149</v>
      </c>
      <c r="J315">
        <v>0</v>
      </c>
      <c r="K315">
        <v>0</v>
      </c>
      <c r="L315">
        <v>0</v>
      </c>
      <c r="M315">
        <v>0</v>
      </c>
      <c r="N315">
        <v>0</v>
      </c>
      <c r="O315" t="s">
        <v>465</v>
      </c>
      <c r="P315">
        <v>0</v>
      </c>
    </row>
    <row r="316" spans="1:16" x14ac:dyDescent="0.25">
      <c r="A316" t="s">
        <v>461</v>
      </c>
      <c r="B316" t="s">
        <v>462</v>
      </c>
      <c r="C316" t="s">
        <v>463</v>
      </c>
      <c r="D316">
        <v>35</v>
      </c>
      <c r="E316" t="s">
        <v>464</v>
      </c>
      <c r="F316" t="s">
        <v>87</v>
      </c>
      <c r="G316" t="s">
        <v>468</v>
      </c>
      <c r="H316" t="s">
        <v>150</v>
      </c>
      <c r="I316" t="s">
        <v>151</v>
      </c>
      <c r="J316">
        <v>0</v>
      </c>
      <c r="K316">
        <v>0</v>
      </c>
      <c r="L316">
        <v>0</v>
      </c>
      <c r="M316">
        <v>0</v>
      </c>
      <c r="N316">
        <v>0</v>
      </c>
      <c r="O316" t="s">
        <v>465</v>
      </c>
      <c r="P316">
        <v>0</v>
      </c>
    </row>
    <row r="317" spans="1:16" x14ac:dyDescent="0.25">
      <c r="A317" t="s">
        <v>461</v>
      </c>
      <c r="B317" t="s">
        <v>462</v>
      </c>
      <c r="C317" t="s">
        <v>463</v>
      </c>
      <c r="D317">
        <v>35</v>
      </c>
      <c r="E317" t="s">
        <v>464</v>
      </c>
      <c r="F317" t="s">
        <v>87</v>
      </c>
      <c r="G317" t="s">
        <v>468</v>
      </c>
      <c r="H317" t="s">
        <v>152</v>
      </c>
      <c r="I317" t="s">
        <v>153</v>
      </c>
      <c r="J317">
        <v>0</v>
      </c>
      <c r="K317">
        <v>0</v>
      </c>
      <c r="L317">
        <v>0</v>
      </c>
      <c r="M317">
        <v>0</v>
      </c>
      <c r="N317">
        <v>0</v>
      </c>
      <c r="O317" t="s">
        <v>465</v>
      </c>
      <c r="P317">
        <v>0</v>
      </c>
    </row>
    <row r="318" spans="1:16" x14ac:dyDescent="0.25">
      <c r="A318" t="s">
        <v>461</v>
      </c>
      <c r="B318" t="s">
        <v>462</v>
      </c>
      <c r="C318" t="s">
        <v>463</v>
      </c>
      <c r="D318">
        <v>35</v>
      </c>
      <c r="E318" t="s">
        <v>464</v>
      </c>
      <c r="F318" t="s">
        <v>87</v>
      </c>
      <c r="G318" t="s">
        <v>468</v>
      </c>
      <c r="H318" t="s">
        <v>154</v>
      </c>
      <c r="I318" t="s">
        <v>155</v>
      </c>
      <c r="J318">
        <v>0</v>
      </c>
      <c r="K318">
        <v>0</v>
      </c>
      <c r="L318">
        <v>0</v>
      </c>
      <c r="M318">
        <v>0</v>
      </c>
      <c r="N318">
        <v>0</v>
      </c>
      <c r="O318" t="s">
        <v>465</v>
      </c>
      <c r="P318">
        <v>0</v>
      </c>
    </row>
    <row r="319" spans="1:16" x14ac:dyDescent="0.25">
      <c r="A319" t="s">
        <v>461</v>
      </c>
      <c r="B319" t="s">
        <v>462</v>
      </c>
      <c r="C319" t="s">
        <v>463</v>
      </c>
      <c r="D319">
        <v>35</v>
      </c>
      <c r="E319" t="s">
        <v>464</v>
      </c>
      <c r="F319" t="s">
        <v>87</v>
      </c>
      <c r="G319" t="s">
        <v>468</v>
      </c>
      <c r="H319" t="s">
        <v>156</v>
      </c>
      <c r="I319" t="s">
        <v>157</v>
      </c>
      <c r="J319">
        <v>0</v>
      </c>
      <c r="K319">
        <v>0</v>
      </c>
      <c r="L319">
        <v>0</v>
      </c>
      <c r="M319">
        <v>0</v>
      </c>
      <c r="N319">
        <v>0</v>
      </c>
      <c r="O319" t="s">
        <v>465</v>
      </c>
      <c r="P319">
        <v>0</v>
      </c>
    </row>
    <row r="320" spans="1:16" x14ac:dyDescent="0.25">
      <c r="A320" t="s">
        <v>461</v>
      </c>
      <c r="B320" t="s">
        <v>462</v>
      </c>
      <c r="C320" t="s">
        <v>463</v>
      </c>
      <c r="D320">
        <v>35</v>
      </c>
      <c r="E320" t="s">
        <v>464</v>
      </c>
      <c r="F320" t="s">
        <v>87</v>
      </c>
      <c r="G320" t="s">
        <v>468</v>
      </c>
      <c r="H320" t="s">
        <v>158</v>
      </c>
      <c r="I320" t="s">
        <v>159</v>
      </c>
      <c r="J320">
        <v>0</v>
      </c>
      <c r="K320">
        <v>0</v>
      </c>
      <c r="L320">
        <v>0</v>
      </c>
      <c r="M320">
        <v>0</v>
      </c>
      <c r="N320">
        <v>0</v>
      </c>
      <c r="O320" t="s">
        <v>465</v>
      </c>
      <c r="P320">
        <v>0</v>
      </c>
    </row>
    <row r="321" spans="1:16" x14ac:dyDescent="0.25">
      <c r="A321" t="s">
        <v>461</v>
      </c>
      <c r="B321" t="s">
        <v>462</v>
      </c>
      <c r="C321" t="s">
        <v>463</v>
      </c>
      <c r="D321">
        <v>35</v>
      </c>
      <c r="E321" t="s">
        <v>464</v>
      </c>
      <c r="F321" t="s">
        <v>87</v>
      </c>
      <c r="G321" t="s">
        <v>468</v>
      </c>
      <c r="H321" t="s">
        <v>160</v>
      </c>
      <c r="I321" t="s">
        <v>161</v>
      </c>
      <c r="J321">
        <v>0</v>
      </c>
      <c r="K321">
        <v>0</v>
      </c>
      <c r="L321">
        <v>0</v>
      </c>
      <c r="M321">
        <v>0</v>
      </c>
      <c r="N321">
        <v>0</v>
      </c>
      <c r="O321" t="s">
        <v>465</v>
      </c>
      <c r="P321">
        <v>0</v>
      </c>
    </row>
    <row r="322" spans="1:16" x14ac:dyDescent="0.25">
      <c r="A322" t="s">
        <v>461</v>
      </c>
      <c r="B322" t="s">
        <v>462</v>
      </c>
      <c r="C322" t="s">
        <v>463</v>
      </c>
      <c r="D322">
        <v>35</v>
      </c>
      <c r="E322" t="s">
        <v>464</v>
      </c>
      <c r="F322" t="s">
        <v>87</v>
      </c>
      <c r="G322" t="s">
        <v>468</v>
      </c>
      <c r="H322" t="s">
        <v>162</v>
      </c>
      <c r="I322" t="s">
        <v>163</v>
      </c>
      <c r="J322">
        <v>0</v>
      </c>
      <c r="K322">
        <v>0</v>
      </c>
      <c r="L322">
        <v>0</v>
      </c>
      <c r="M322">
        <v>0</v>
      </c>
      <c r="N322">
        <v>0</v>
      </c>
      <c r="O322" t="s">
        <v>465</v>
      </c>
      <c r="P322">
        <v>0</v>
      </c>
    </row>
    <row r="323" spans="1:16" x14ac:dyDescent="0.25">
      <c r="A323" t="s">
        <v>461</v>
      </c>
      <c r="B323" t="s">
        <v>462</v>
      </c>
      <c r="C323" t="s">
        <v>463</v>
      </c>
      <c r="D323">
        <v>35</v>
      </c>
      <c r="E323" t="s">
        <v>464</v>
      </c>
      <c r="F323" t="s">
        <v>87</v>
      </c>
      <c r="G323" t="s">
        <v>468</v>
      </c>
      <c r="H323" t="s">
        <v>164</v>
      </c>
      <c r="I323" t="s">
        <v>165</v>
      </c>
      <c r="J323">
        <v>0</v>
      </c>
      <c r="K323">
        <v>0</v>
      </c>
      <c r="L323">
        <v>0</v>
      </c>
      <c r="M323">
        <v>0</v>
      </c>
      <c r="N323">
        <v>0</v>
      </c>
      <c r="O323" t="s">
        <v>465</v>
      </c>
      <c r="P323">
        <v>0</v>
      </c>
    </row>
    <row r="324" spans="1:16" x14ac:dyDescent="0.25">
      <c r="A324" t="s">
        <v>461</v>
      </c>
      <c r="B324" t="s">
        <v>462</v>
      </c>
      <c r="C324" t="s">
        <v>463</v>
      </c>
      <c r="D324">
        <v>35</v>
      </c>
      <c r="E324" t="s">
        <v>464</v>
      </c>
      <c r="F324" t="s">
        <v>87</v>
      </c>
      <c r="G324" t="s">
        <v>468</v>
      </c>
      <c r="H324" t="s">
        <v>166</v>
      </c>
      <c r="I324" t="s">
        <v>167</v>
      </c>
      <c r="J324">
        <v>0</v>
      </c>
      <c r="K324">
        <v>0</v>
      </c>
      <c r="L324">
        <v>0</v>
      </c>
      <c r="M324">
        <v>0</v>
      </c>
      <c r="N324">
        <v>0</v>
      </c>
      <c r="O324" t="s">
        <v>465</v>
      </c>
      <c r="P324">
        <v>0</v>
      </c>
    </row>
    <row r="325" spans="1:16" x14ac:dyDescent="0.25">
      <c r="A325" t="s">
        <v>461</v>
      </c>
      <c r="B325" t="s">
        <v>462</v>
      </c>
      <c r="C325" t="s">
        <v>463</v>
      </c>
      <c r="D325">
        <v>35</v>
      </c>
      <c r="E325" t="s">
        <v>464</v>
      </c>
      <c r="F325" t="s">
        <v>87</v>
      </c>
      <c r="G325" t="s">
        <v>468</v>
      </c>
      <c r="H325" t="s">
        <v>168</v>
      </c>
      <c r="I325" t="s">
        <v>169</v>
      </c>
      <c r="J325">
        <v>0</v>
      </c>
      <c r="K325">
        <v>0</v>
      </c>
      <c r="L325">
        <v>0</v>
      </c>
      <c r="M325">
        <v>0</v>
      </c>
      <c r="N325">
        <v>0</v>
      </c>
      <c r="O325" t="s">
        <v>465</v>
      </c>
      <c r="P325">
        <v>0</v>
      </c>
    </row>
    <row r="326" spans="1:16" x14ac:dyDescent="0.25">
      <c r="A326" t="s">
        <v>461</v>
      </c>
      <c r="B326" t="s">
        <v>462</v>
      </c>
      <c r="C326" t="s">
        <v>463</v>
      </c>
      <c r="D326">
        <v>35</v>
      </c>
      <c r="E326" t="s">
        <v>464</v>
      </c>
      <c r="F326" t="s">
        <v>87</v>
      </c>
      <c r="G326" t="s">
        <v>468</v>
      </c>
      <c r="H326" t="s">
        <v>170</v>
      </c>
      <c r="I326" t="s">
        <v>171</v>
      </c>
      <c r="J326">
        <v>0</v>
      </c>
      <c r="K326">
        <v>0</v>
      </c>
      <c r="L326">
        <v>0</v>
      </c>
      <c r="M326">
        <v>0</v>
      </c>
      <c r="N326">
        <v>0</v>
      </c>
      <c r="O326" t="s">
        <v>465</v>
      </c>
      <c r="P326">
        <v>0</v>
      </c>
    </row>
    <row r="327" spans="1:16" x14ac:dyDescent="0.25">
      <c r="A327" t="s">
        <v>461</v>
      </c>
      <c r="B327" t="s">
        <v>462</v>
      </c>
      <c r="C327" t="s">
        <v>463</v>
      </c>
      <c r="D327">
        <v>35</v>
      </c>
      <c r="E327" t="s">
        <v>464</v>
      </c>
      <c r="F327" t="s">
        <v>87</v>
      </c>
      <c r="G327" t="s">
        <v>468</v>
      </c>
      <c r="H327" t="s">
        <v>172</v>
      </c>
      <c r="I327" t="s">
        <v>173</v>
      </c>
      <c r="J327">
        <v>0</v>
      </c>
      <c r="K327">
        <v>0</v>
      </c>
      <c r="L327">
        <v>0</v>
      </c>
      <c r="M327">
        <v>0</v>
      </c>
      <c r="N327">
        <v>0</v>
      </c>
      <c r="O327" t="s">
        <v>465</v>
      </c>
      <c r="P327">
        <v>0</v>
      </c>
    </row>
    <row r="328" spans="1:16" x14ac:dyDescent="0.25">
      <c r="A328" t="s">
        <v>461</v>
      </c>
      <c r="B328" t="s">
        <v>462</v>
      </c>
      <c r="C328" t="s">
        <v>463</v>
      </c>
      <c r="D328">
        <v>35</v>
      </c>
      <c r="E328" t="s">
        <v>464</v>
      </c>
      <c r="F328" t="s">
        <v>87</v>
      </c>
      <c r="G328" t="s">
        <v>468</v>
      </c>
      <c r="H328" t="s">
        <v>174</v>
      </c>
      <c r="I328" t="s">
        <v>175</v>
      </c>
      <c r="J328">
        <v>0</v>
      </c>
      <c r="K328">
        <v>0</v>
      </c>
      <c r="L328">
        <v>0</v>
      </c>
      <c r="M328">
        <v>0</v>
      </c>
      <c r="N328">
        <v>0</v>
      </c>
      <c r="O328" t="s">
        <v>465</v>
      </c>
      <c r="P328">
        <v>0</v>
      </c>
    </row>
    <row r="329" spans="1:16" x14ac:dyDescent="0.25">
      <c r="A329" t="s">
        <v>461</v>
      </c>
      <c r="B329" t="s">
        <v>462</v>
      </c>
      <c r="C329" t="s">
        <v>463</v>
      </c>
      <c r="D329">
        <v>35</v>
      </c>
      <c r="E329" t="s">
        <v>464</v>
      </c>
      <c r="F329" t="s">
        <v>87</v>
      </c>
      <c r="G329" t="s">
        <v>468</v>
      </c>
      <c r="H329" t="s">
        <v>176</v>
      </c>
      <c r="I329" t="s">
        <v>177</v>
      </c>
      <c r="J329">
        <v>0</v>
      </c>
      <c r="K329">
        <v>0</v>
      </c>
      <c r="L329">
        <v>0</v>
      </c>
      <c r="M329">
        <v>0</v>
      </c>
      <c r="N329">
        <v>0</v>
      </c>
      <c r="O329" t="s">
        <v>465</v>
      </c>
      <c r="P329">
        <v>0</v>
      </c>
    </row>
    <row r="330" spans="1:16" x14ac:dyDescent="0.25">
      <c r="A330" t="s">
        <v>461</v>
      </c>
      <c r="B330" t="s">
        <v>462</v>
      </c>
      <c r="C330" t="s">
        <v>463</v>
      </c>
      <c r="D330">
        <v>35</v>
      </c>
      <c r="E330" t="s">
        <v>464</v>
      </c>
      <c r="F330" t="s">
        <v>87</v>
      </c>
      <c r="G330" t="s">
        <v>468</v>
      </c>
      <c r="H330" t="s">
        <v>178</v>
      </c>
      <c r="I330" t="s">
        <v>179</v>
      </c>
      <c r="J330">
        <v>0</v>
      </c>
      <c r="K330">
        <v>0</v>
      </c>
      <c r="L330">
        <v>0</v>
      </c>
      <c r="M330">
        <v>0</v>
      </c>
      <c r="N330">
        <v>0</v>
      </c>
      <c r="O330" t="s">
        <v>465</v>
      </c>
      <c r="P330">
        <v>0</v>
      </c>
    </row>
    <row r="331" spans="1:16" x14ac:dyDescent="0.25">
      <c r="A331" t="s">
        <v>461</v>
      </c>
      <c r="B331" t="s">
        <v>462</v>
      </c>
      <c r="C331" t="s">
        <v>463</v>
      </c>
      <c r="D331">
        <v>35</v>
      </c>
      <c r="E331" t="s">
        <v>464</v>
      </c>
      <c r="F331" t="s">
        <v>87</v>
      </c>
      <c r="G331" t="s">
        <v>468</v>
      </c>
      <c r="H331" t="s">
        <v>180</v>
      </c>
      <c r="I331" t="s">
        <v>181</v>
      </c>
      <c r="J331">
        <v>0</v>
      </c>
      <c r="K331">
        <v>0</v>
      </c>
      <c r="L331">
        <v>0</v>
      </c>
      <c r="M331">
        <v>0</v>
      </c>
      <c r="N331">
        <v>0</v>
      </c>
      <c r="O331" t="s">
        <v>465</v>
      </c>
      <c r="P331">
        <v>0</v>
      </c>
    </row>
    <row r="332" spans="1:16" x14ac:dyDescent="0.25">
      <c r="A332" t="s">
        <v>461</v>
      </c>
      <c r="B332" t="s">
        <v>462</v>
      </c>
      <c r="C332" t="s">
        <v>463</v>
      </c>
      <c r="D332">
        <v>35</v>
      </c>
      <c r="E332" t="s">
        <v>464</v>
      </c>
      <c r="F332" t="s">
        <v>87</v>
      </c>
      <c r="G332" t="s">
        <v>468</v>
      </c>
      <c r="H332" t="s">
        <v>128</v>
      </c>
      <c r="I332" t="s">
        <v>129</v>
      </c>
      <c r="J332">
        <v>0</v>
      </c>
      <c r="K332">
        <v>0</v>
      </c>
      <c r="L332">
        <v>0</v>
      </c>
      <c r="M332">
        <v>0</v>
      </c>
      <c r="N332">
        <v>0</v>
      </c>
      <c r="O332" t="s">
        <v>465</v>
      </c>
      <c r="P332">
        <v>0</v>
      </c>
    </row>
    <row r="333" spans="1:16" x14ac:dyDescent="0.25">
      <c r="A333" t="s">
        <v>461</v>
      </c>
      <c r="B333" t="s">
        <v>462</v>
      </c>
      <c r="C333" t="s">
        <v>463</v>
      </c>
      <c r="D333">
        <v>35</v>
      </c>
      <c r="E333" t="s">
        <v>464</v>
      </c>
      <c r="F333" t="s">
        <v>87</v>
      </c>
      <c r="G333" t="s">
        <v>468</v>
      </c>
      <c r="H333" t="s">
        <v>90</v>
      </c>
      <c r="I333" t="s">
        <v>92</v>
      </c>
      <c r="J333">
        <v>0</v>
      </c>
      <c r="K333">
        <v>0</v>
      </c>
      <c r="L333">
        <v>0</v>
      </c>
      <c r="M333">
        <v>0</v>
      </c>
      <c r="N333">
        <v>0</v>
      </c>
      <c r="O333" t="s">
        <v>465</v>
      </c>
      <c r="P333">
        <v>0</v>
      </c>
    </row>
    <row r="334" spans="1:16" x14ac:dyDescent="0.25">
      <c r="A334" t="s">
        <v>461</v>
      </c>
      <c r="B334" t="s">
        <v>462</v>
      </c>
      <c r="C334" t="s">
        <v>463</v>
      </c>
      <c r="D334">
        <v>35</v>
      </c>
      <c r="E334" t="s">
        <v>464</v>
      </c>
      <c r="F334" t="s">
        <v>87</v>
      </c>
      <c r="G334" t="s">
        <v>468</v>
      </c>
      <c r="H334" t="s">
        <v>94</v>
      </c>
      <c r="I334" t="s">
        <v>95</v>
      </c>
      <c r="J334">
        <v>0</v>
      </c>
      <c r="K334">
        <v>0</v>
      </c>
      <c r="L334">
        <v>0</v>
      </c>
      <c r="M334">
        <v>0</v>
      </c>
      <c r="N334">
        <v>0</v>
      </c>
      <c r="O334" t="s">
        <v>465</v>
      </c>
      <c r="P334">
        <v>0</v>
      </c>
    </row>
    <row r="335" spans="1:16" x14ac:dyDescent="0.25">
      <c r="A335" t="s">
        <v>461</v>
      </c>
      <c r="B335" t="s">
        <v>462</v>
      </c>
      <c r="C335" t="s">
        <v>463</v>
      </c>
      <c r="D335">
        <v>35</v>
      </c>
      <c r="E335" t="s">
        <v>464</v>
      </c>
      <c r="F335" t="s">
        <v>87</v>
      </c>
      <c r="G335" t="s">
        <v>468</v>
      </c>
      <c r="H335" t="s">
        <v>96</v>
      </c>
      <c r="I335" t="s">
        <v>97</v>
      </c>
      <c r="J335">
        <v>0</v>
      </c>
      <c r="K335">
        <v>0</v>
      </c>
      <c r="L335">
        <v>0</v>
      </c>
      <c r="M335">
        <v>0</v>
      </c>
      <c r="N335">
        <v>0</v>
      </c>
      <c r="O335" t="s">
        <v>465</v>
      </c>
      <c r="P335">
        <v>0</v>
      </c>
    </row>
    <row r="336" spans="1:16" x14ac:dyDescent="0.25">
      <c r="A336" t="s">
        <v>461</v>
      </c>
      <c r="B336" t="s">
        <v>462</v>
      </c>
      <c r="C336" t="s">
        <v>463</v>
      </c>
      <c r="D336">
        <v>35</v>
      </c>
      <c r="E336" t="s">
        <v>464</v>
      </c>
      <c r="F336" t="s">
        <v>87</v>
      </c>
      <c r="G336" t="s">
        <v>468</v>
      </c>
      <c r="H336" t="s">
        <v>98</v>
      </c>
      <c r="I336" t="s">
        <v>99</v>
      </c>
      <c r="J336">
        <v>0</v>
      </c>
      <c r="K336">
        <v>0</v>
      </c>
      <c r="L336">
        <v>0</v>
      </c>
      <c r="M336">
        <v>0</v>
      </c>
      <c r="N336">
        <v>0</v>
      </c>
      <c r="O336" t="s">
        <v>465</v>
      </c>
      <c r="P336">
        <v>0</v>
      </c>
    </row>
    <row r="337" spans="1:16" x14ac:dyDescent="0.25">
      <c r="A337" t="s">
        <v>461</v>
      </c>
      <c r="B337" t="s">
        <v>462</v>
      </c>
      <c r="C337" t="s">
        <v>463</v>
      </c>
      <c r="D337">
        <v>35</v>
      </c>
      <c r="E337" t="s">
        <v>464</v>
      </c>
      <c r="F337" t="s">
        <v>87</v>
      </c>
      <c r="G337" t="s">
        <v>468</v>
      </c>
      <c r="H337" t="s">
        <v>100</v>
      </c>
      <c r="I337" t="s">
        <v>101</v>
      </c>
      <c r="J337">
        <v>0</v>
      </c>
      <c r="K337">
        <v>0</v>
      </c>
      <c r="L337">
        <v>0</v>
      </c>
      <c r="M337">
        <v>0</v>
      </c>
      <c r="N337">
        <v>0</v>
      </c>
      <c r="O337" t="s">
        <v>465</v>
      </c>
      <c r="P337">
        <v>0</v>
      </c>
    </row>
    <row r="338" spans="1:16" x14ac:dyDescent="0.25">
      <c r="A338" t="s">
        <v>461</v>
      </c>
      <c r="B338" t="s">
        <v>462</v>
      </c>
      <c r="C338" t="s">
        <v>463</v>
      </c>
      <c r="D338">
        <v>35</v>
      </c>
      <c r="E338" t="s">
        <v>464</v>
      </c>
      <c r="F338" t="s">
        <v>87</v>
      </c>
      <c r="G338" t="s">
        <v>468</v>
      </c>
      <c r="H338" t="s">
        <v>102</v>
      </c>
      <c r="I338" t="s">
        <v>103</v>
      </c>
      <c r="J338">
        <v>0</v>
      </c>
      <c r="K338">
        <v>0</v>
      </c>
      <c r="L338">
        <v>0</v>
      </c>
      <c r="M338">
        <v>0</v>
      </c>
      <c r="N338">
        <v>0</v>
      </c>
      <c r="O338" t="s">
        <v>465</v>
      </c>
      <c r="P338">
        <v>0</v>
      </c>
    </row>
    <row r="339" spans="1:16" x14ac:dyDescent="0.25">
      <c r="A339" t="s">
        <v>461</v>
      </c>
      <c r="B339" t="s">
        <v>462</v>
      </c>
      <c r="C339" t="s">
        <v>463</v>
      </c>
      <c r="D339">
        <v>35</v>
      </c>
      <c r="E339" t="s">
        <v>464</v>
      </c>
      <c r="F339" t="s">
        <v>87</v>
      </c>
      <c r="G339" t="s">
        <v>468</v>
      </c>
      <c r="H339" t="s">
        <v>104</v>
      </c>
      <c r="I339" t="s">
        <v>105</v>
      </c>
      <c r="J339">
        <v>0</v>
      </c>
      <c r="K339">
        <v>0</v>
      </c>
      <c r="L339">
        <v>0</v>
      </c>
      <c r="M339">
        <v>0</v>
      </c>
      <c r="N339">
        <v>0</v>
      </c>
      <c r="O339" t="s">
        <v>465</v>
      </c>
      <c r="P339">
        <v>0</v>
      </c>
    </row>
    <row r="340" spans="1:16" x14ac:dyDescent="0.25">
      <c r="A340" t="s">
        <v>461</v>
      </c>
      <c r="B340" t="s">
        <v>462</v>
      </c>
      <c r="C340" t="s">
        <v>463</v>
      </c>
      <c r="D340">
        <v>35</v>
      </c>
      <c r="E340" t="s">
        <v>464</v>
      </c>
      <c r="F340" t="s">
        <v>87</v>
      </c>
      <c r="G340" t="s">
        <v>468</v>
      </c>
      <c r="H340" t="s">
        <v>106</v>
      </c>
      <c r="I340" t="s">
        <v>107</v>
      </c>
      <c r="J340">
        <v>0</v>
      </c>
      <c r="K340">
        <v>0</v>
      </c>
      <c r="L340">
        <v>0</v>
      </c>
      <c r="M340">
        <v>0</v>
      </c>
      <c r="N340">
        <v>0</v>
      </c>
      <c r="O340" t="s">
        <v>465</v>
      </c>
      <c r="P340">
        <v>0</v>
      </c>
    </row>
    <row r="341" spans="1:16" x14ac:dyDescent="0.25">
      <c r="A341" t="s">
        <v>461</v>
      </c>
      <c r="B341" t="s">
        <v>462</v>
      </c>
      <c r="C341" t="s">
        <v>463</v>
      </c>
      <c r="D341">
        <v>35</v>
      </c>
      <c r="E341" t="s">
        <v>464</v>
      </c>
      <c r="F341" t="s">
        <v>87</v>
      </c>
      <c r="G341" t="s">
        <v>468</v>
      </c>
      <c r="H341" t="s">
        <v>108</v>
      </c>
      <c r="I341" t="s">
        <v>109</v>
      </c>
      <c r="J341">
        <v>0</v>
      </c>
      <c r="K341">
        <v>0</v>
      </c>
      <c r="L341">
        <v>0</v>
      </c>
      <c r="M341">
        <v>0</v>
      </c>
      <c r="N341">
        <v>0</v>
      </c>
      <c r="O341" t="s">
        <v>465</v>
      </c>
      <c r="P341">
        <v>0</v>
      </c>
    </row>
    <row r="342" spans="1:16" x14ac:dyDescent="0.25">
      <c r="A342" t="s">
        <v>461</v>
      </c>
      <c r="B342" t="s">
        <v>462</v>
      </c>
      <c r="C342" t="s">
        <v>463</v>
      </c>
      <c r="D342">
        <v>35</v>
      </c>
      <c r="E342" t="s">
        <v>464</v>
      </c>
      <c r="F342" t="s">
        <v>87</v>
      </c>
      <c r="G342" t="s">
        <v>468</v>
      </c>
      <c r="H342" t="s">
        <v>110</v>
      </c>
      <c r="I342" t="s">
        <v>111</v>
      </c>
      <c r="J342">
        <v>0</v>
      </c>
      <c r="K342">
        <v>0</v>
      </c>
      <c r="L342">
        <v>0</v>
      </c>
      <c r="M342">
        <v>0</v>
      </c>
      <c r="N342">
        <v>0</v>
      </c>
      <c r="O342" t="s">
        <v>465</v>
      </c>
      <c r="P342">
        <v>0</v>
      </c>
    </row>
    <row r="343" spans="1:16" x14ac:dyDescent="0.25">
      <c r="A343" t="s">
        <v>461</v>
      </c>
      <c r="B343" t="s">
        <v>462</v>
      </c>
      <c r="C343" t="s">
        <v>463</v>
      </c>
      <c r="D343">
        <v>35</v>
      </c>
      <c r="E343" t="s">
        <v>464</v>
      </c>
      <c r="F343" t="s">
        <v>87</v>
      </c>
      <c r="G343" t="s">
        <v>468</v>
      </c>
      <c r="H343" t="s">
        <v>112</v>
      </c>
      <c r="I343" t="s">
        <v>113</v>
      </c>
      <c r="J343">
        <v>0</v>
      </c>
      <c r="K343">
        <v>0</v>
      </c>
      <c r="L343">
        <v>0</v>
      </c>
      <c r="M343">
        <v>0</v>
      </c>
      <c r="N343">
        <v>0</v>
      </c>
      <c r="O343" t="s">
        <v>465</v>
      </c>
      <c r="P343">
        <v>0</v>
      </c>
    </row>
    <row r="344" spans="1:16" x14ac:dyDescent="0.25">
      <c r="A344" t="s">
        <v>461</v>
      </c>
      <c r="B344" t="s">
        <v>462</v>
      </c>
      <c r="C344" t="s">
        <v>463</v>
      </c>
      <c r="D344">
        <v>35</v>
      </c>
      <c r="E344" t="s">
        <v>464</v>
      </c>
      <c r="F344" t="s">
        <v>87</v>
      </c>
      <c r="G344" t="s">
        <v>468</v>
      </c>
      <c r="H344" t="s">
        <v>114</v>
      </c>
      <c r="I344" t="s">
        <v>115</v>
      </c>
      <c r="J344">
        <v>0</v>
      </c>
      <c r="K344">
        <v>0</v>
      </c>
      <c r="L344">
        <v>0</v>
      </c>
      <c r="M344">
        <v>0</v>
      </c>
      <c r="N344">
        <v>0</v>
      </c>
      <c r="O344" t="s">
        <v>465</v>
      </c>
      <c r="P344">
        <v>0</v>
      </c>
    </row>
    <row r="345" spans="1:16" x14ac:dyDescent="0.25">
      <c r="A345" t="s">
        <v>461</v>
      </c>
      <c r="B345" t="s">
        <v>462</v>
      </c>
      <c r="C345" t="s">
        <v>463</v>
      </c>
      <c r="D345">
        <v>35</v>
      </c>
      <c r="E345" t="s">
        <v>464</v>
      </c>
      <c r="F345" t="s">
        <v>87</v>
      </c>
      <c r="G345" t="s">
        <v>468</v>
      </c>
      <c r="H345" t="s">
        <v>116</v>
      </c>
      <c r="I345" t="s">
        <v>117</v>
      </c>
      <c r="J345">
        <v>0</v>
      </c>
      <c r="K345">
        <v>0</v>
      </c>
      <c r="L345">
        <v>0</v>
      </c>
      <c r="M345">
        <v>0</v>
      </c>
      <c r="N345">
        <v>0</v>
      </c>
      <c r="O345" t="s">
        <v>465</v>
      </c>
      <c r="P345">
        <v>0</v>
      </c>
    </row>
    <row r="346" spans="1:16" x14ac:dyDescent="0.25">
      <c r="A346" t="s">
        <v>461</v>
      </c>
      <c r="B346" t="s">
        <v>462</v>
      </c>
      <c r="C346" t="s">
        <v>463</v>
      </c>
      <c r="D346">
        <v>35</v>
      </c>
      <c r="E346" t="s">
        <v>464</v>
      </c>
      <c r="F346" t="s">
        <v>87</v>
      </c>
      <c r="G346" t="s">
        <v>468</v>
      </c>
      <c r="H346" t="s">
        <v>118</v>
      </c>
      <c r="I346" t="s">
        <v>119</v>
      </c>
      <c r="J346">
        <v>0</v>
      </c>
      <c r="K346">
        <v>0</v>
      </c>
      <c r="L346">
        <v>0</v>
      </c>
      <c r="M346">
        <v>0</v>
      </c>
      <c r="N346">
        <v>0</v>
      </c>
      <c r="O346" t="s">
        <v>465</v>
      </c>
      <c r="P346">
        <v>0</v>
      </c>
    </row>
    <row r="347" spans="1:16" x14ac:dyDescent="0.25">
      <c r="A347" t="s">
        <v>461</v>
      </c>
      <c r="B347" t="s">
        <v>462</v>
      </c>
      <c r="C347" t="s">
        <v>463</v>
      </c>
      <c r="D347">
        <v>35</v>
      </c>
      <c r="E347" t="s">
        <v>464</v>
      </c>
      <c r="F347" t="s">
        <v>87</v>
      </c>
      <c r="G347" t="s">
        <v>468</v>
      </c>
      <c r="H347" t="s">
        <v>120</v>
      </c>
      <c r="I347" t="s">
        <v>121</v>
      </c>
      <c r="J347">
        <v>0</v>
      </c>
      <c r="K347">
        <v>0</v>
      </c>
      <c r="L347">
        <v>0</v>
      </c>
      <c r="M347">
        <v>0</v>
      </c>
      <c r="N347">
        <v>0</v>
      </c>
      <c r="O347" t="s">
        <v>465</v>
      </c>
      <c r="P347">
        <v>0</v>
      </c>
    </row>
    <row r="348" spans="1:16" x14ac:dyDescent="0.25">
      <c r="A348" t="s">
        <v>461</v>
      </c>
      <c r="B348" t="s">
        <v>462</v>
      </c>
      <c r="C348" t="s">
        <v>463</v>
      </c>
      <c r="D348">
        <v>35</v>
      </c>
      <c r="E348" t="s">
        <v>464</v>
      </c>
      <c r="F348" t="s">
        <v>87</v>
      </c>
      <c r="G348" t="s">
        <v>468</v>
      </c>
      <c r="H348" t="s">
        <v>122</v>
      </c>
      <c r="I348" t="s">
        <v>123</v>
      </c>
      <c r="J348">
        <v>0</v>
      </c>
      <c r="K348">
        <v>0</v>
      </c>
      <c r="L348">
        <v>0</v>
      </c>
      <c r="M348">
        <v>0</v>
      </c>
      <c r="N348">
        <v>0</v>
      </c>
      <c r="O348" t="s">
        <v>465</v>
      </c>
      <c r="P348">
        <v>0</v>
      </c>
    </row>
    <row r="349" spans="1:16" x14ac:dyDescent="0.25">
      <c r="A349" t="s">
        <v>461</v>
      </c>
      <c r="B349" t="s">
        <v>462</v>
      </c>
      <c r="C349" t="s">
        <v>463</v>
      </c>
      <c r="D349">
        <v>35</v>
      </c>
      <c r="E349" t="s">
        <v>464</v>
      </c>
      <c r="F349" t="s">
        <v>87</v>
      </c>
      <c r="G349" t="s">
        <v>468</v>
      </c>
      <c r="H349" t="s">
        <v>124</v>
      </c>
      <c r="I349" t="s">
        <v>125</v>
      </c>
      <c r="J349">
        <v>0</v>
      </c>
      <c r="K349">
        <v>0</v>
      </c>
      <c r="L349">
        <v>0</v>
      </c>
      <c r="M349">
        <v>0</v>
      </c>
      <c r="N349">
        <v>0</v>
      </c>
      <c r="O349" t="s">
        <v>465</v>
      </c>
      <c r="P349">
        <v>0</v>
      </c>
    </row>
    <row r="350" spans="1:16" x14ac:dyDescent="0.25">
      <c r="A350" t="s">
        <v>461</v>
      </c>
      <c r="B350" t="s">
        <v>462</v>
      </c>
      <c r="C350" t="s">
        <v>463</v>
      </c>
      <c r="D350">
        <v>35</v>
      </c>
      <c r="E350" t="s">
        <v>464</v>
      </c>
      <c r="F350" t="s">
        <v>87</v>
      </c>
      <c r="G350" t="s">
        <v>468</v>
      </c>
      <c r="H350" t="s">
        <v>126</v>
      </c>
      <c r="I350" t="s">
        <v>127</v>
      </c>
      <c r="J350">
        <v>0</v>
      </c>
      <c r="K350">
        <v>0</v>
      </c>
      <c r="L350">
        <v>0</v>
      </c>
      <c r="M350">
        <v>0</v>
      </c>
      <c r="N350">
        <v>0</v>
      </c>
      <c r="O350" t="s">
        <v>465</v>
      </c>
      <c r="P350">
        <v>0</v>
      </c>
    </row>
    <row r="351" spans="1:16" x14ac:dyDescent="0.25">
      <c r="A351" t="s">
        <v>461</v>
      </c>
      <c r="B351" t="s">
        <v>462</v>
      </c>
      <c r="C351" t="s">
        <v>463</v>
      </c>
      <c r="D351">
        <v>35</v>
      </c>
      <c r="E351" t="s">
        <v>464</v>
      </c>
      <c r="F351" t="s">
        <v>87</v>
      </c>
      <c r="G351" t="s">
        <v>468</v>
      </c>
      <c r="H351" t="s">
        <v>342</v>
      </c>
      <c r="I351" t="s">
        <v>343</v>
      </c>
      <c r="J351">
        <v>0</v>
      </c>
      <c r="K351">
        <v>0</v>
      </c>
      <c r="L351">
        <v>0</v>
      </c>
      <c r="M351">
        <v>0</v>
      </c>
      <c r="N351">
        <v>0</v>
      </c>
      <c r="O351" t="s">
        <v>465</v>
      </c>
      <c r="P351">
        <v>0</v>
      </c>
    </row>
    <row r="352" spans="1:16" x14ac:dyDescent="0.25">
      <c r="A352" t="s">
        <v>461</v>
      </c>
      <c r="B352" t="s">
        <v>462</v>
      </c>
      <c r="C352" t="s">
        <v>463</v>
      </c>
      <c r="D352">
        <v>35</v>
      </c>
      <c r="E352" t="s">
        <v>464</v>
      </c>
      <c r="F352" t="s">
        <v>87</v>
      </c>
      <c r="G352" t="s">
        <v>468</v>
      </c>
      <c r="H352" t="s">
        <v>344</v>
      </c>
      <c r="I352" t="s">
        <v>345</v>
      </c>
      <c r="J352">
        <v>0</v>
      </c>
      <c r="K352">
        <v>0</v>
      </c>
      <c r="L352">
        <v>0</v>
      </c>
      <c r="M352">
        <v>0</v>
      </c>
      <c r="N352">
        <v>0</v>
      </c>
      <c r="O352" t="s">
        <v>465</v>
      </c>
      <c r="P352">
        <v>0</v>
      </c>
    </row>
    <row r="353" spans="1:16" x14ac:dyDescent="0.25">
      <c r="A353" t="s">
        <v>461</v>
      </c>
      <c r="B353" t="s">
        <v>462</v>
      </c>
      <c r="C353" t="s">
        <v>463</v>
      </c>
      <c r="D353">
        <v>35</v>
      </c>
      <c r="E353" t="s">
        <v>464</v>
      </c>
      <c r="F353" t="s">
        <v>87</v>
      </c>
      <c r="G353" t="s">
        <v>468</v>
      </c>
      <c r="H353" t="s">
        <v>285</v>
      </c>
      <c r="I353" t="s">
        <v>286</v>
      </c>
      <c r="J353">
        <v>0</v>
      </c>
      <c r="K353">
        <v>0</v>
      </c>
      <c r="L353">
        <v>0</v>
      </c>
      <c r="M353">
        <v>0</v>
      </c>
      <c r="N353">
        <v>0</v>
      </c>
      <c r="O353" t="s">
        <v>465</v>
      </c>
      <c r="P353">
        <v>0</v>
      </c>
    </row>
    <row r="354" spans="1:16" x14ac:dyDescent="0.25">
      <c r="A354" t="s">
        <v>461</v>
      </c>
      <c r="B354" t="s">
        <v>462</v>
      </c>
      <c r="C354" t="s">
        <v>463</v>
      </c>
      <c r="D354">
        <v>35</v>
      </c>
      <c r="E354" t="s">
        <v>464</v>
      </c>
      <c r="F354" t="s">
        <v>87</v>
      </c>
      <c r="G354" t="s">
        <v>468</v>
      </c>
      <c r="H354" t="s">
        <v>287</v>
      </c>
      <c r="I354" t="s">
        <v>288</v>
      </c>
      <c r="J354">
        <v>0</v>
      </c>
      <c r="K354">
        <v>0</v>
      </c>
      <c r="L354">
        <v>0</v>
      </c>
      <c r="M354">
        <v>0</v>
      </c>
      <c r="N354">
        <v>0</v>
      </c>
      <c r="O354" t="s">
        <v>465</v>
      </c>
      <c r="P354">
        <v>0</v>
      </c>
    </row>
    <row r="355" spans="1:16" x14ac:dyDescent="0.25">
      <c r="A355" t="s">
        <v>461</v>
      </c>
      <c r="B355" t="s">
        <v>462</v>
      </c>
      <c r="C355" t="s">
        <v>463</v>
      </c>
      <c r="D355">
        <v>35</v>
      </c>
      <c r="E355" t="s">
        <v>464</v>
      </c>
      <c r="F355" t="s">
        <v>87</v>
      </c>
      <c r="G355" t="s">
        <v>468</v>
      </c>
      <c r="H355" t="s">
        <v>289</v>
      </c>
      <c r="I355" t="s">
        <v>290</v>
      </c>
      <c r="J355">
        <v>0</v>
      </c>
      <c r="K355">
        <v>0</v>
      </c>
      <c r="L355">
        <v>0</v>
      </c>
      <c r="M355">
        <v>0</v>
      </c>
      <c r="N355">
        <v>0</v>
      </c>
      <c r="O355" t="s">
        <v>465</v>
      </c>
      <c r="P355">
        <v>0</v>
      </c>
    </row>
    <row r="356" spans="1:16" x14ac:dyDescent="0.25">
      <c r="A356" t="s">
        <v>461</v>
      </c>
      <c r="B356" t="s">
        <v>462</v>
      </c>
      <c r="C356" t="s">
        <v>463</v>
      </c>
      <c r="D356">
        <v>35</v>
      </c>
      <c r="E356" t="s">
        <v>464</v>
      </c>
      <c r="F356" t="s">
        <v>87</v>
      </c>
      <c r="G356" t="s">
        <v>468</v>
      </c>
      <c r="H356" t="s">
        <v>291</v>
      </c>
      <c r="I356" t="s">
        <v>292</v>
      </c>
      <c r="J356">
        <v>0</v>
      </c>
      <c r="K356">
        <v>0</v>
      </c>
      <c r="L356">
        <v>0</v>
      </c>
      <c r="M356">
        <v>0</v>
      </c>
      <c r="N356">
        <v>0</v>
      </c>
      <c r="O356" t="s">
        <v>465</v>
      </c>
      <c r="P356">
        <v>0</v>
      </c>
    </row>
    <row r="357" spans="1:16" x14ac:dyDescent="0.25">
      <c r="A357" t="s">
        <v>461</v>
      </c>
      <c r="B357" t="s">
        <v>462</v>
      </c>
      <c r="C357" t="s">
        <v>463</v>
      </c>
      <c r="D357">
        <v>35</v>
      </c>
      <c r="E357" t="s">
        <v>464</v>
      </c>
      <c r="F357" t="s">
        <v>87</v>
      </c>
      <c r="G357" t="s">
        <v>468</v>
      </c>
      <c r="H357" t="s">
        <v>293</v>
      </c>
      <c r="I357" t="s">
        <v>294</v>
      </c>
      <c r="J357">
        <v>0</v>
      </c>
      <c r="K357">
        <v>0</v>
      </c>
      <c r="L357">
        <v>0</v>
      </c>
      <c r="M357">
        <v>0</v>
      </c>
      <c r="N357">
        <v>0</v>
      </c>
      <c r="O357" t="s">
        <v>465</v>
      </c>
      <c r="P357">
        <v>0</v>
      </c>
    </row>
    <row r="358" spans="1:16" x14ac:dyDescent="0.25">
      <c r="A358" t="s">
        <v>461</v>
      </c>
      <c r="B358" t="s">
        <v>462</v>
      </c>
      <c r="C358" t="s">
        <v>463</v>
      </c>
      <c r="D358">
        <v>35</v>
      </c>
      <c r="E358" t="s">
        <v>464</v>
      </c>
      <c r="F358" t="s">
        <v>87</v>
      </c>
      <c r="G358" t="s">
        <v>468</v>
      </c>
      <c r="H358" t="s">
        <v>295</v>
      </c>
      <c r="I358" t="s">
        <v>296</v>
      </c>
      <c r="J358">
        <v>0</v>
      </c>
      <c r="K358">
        <v>0</v>
      </c>
      <c r="L358">
        <v>0</v>
      </c>
      <c r="M358">
        <v>0</v>
      </c>
      <c r="N358">
        <v>0</v>
      </c>
      <c r="O358" t="s">
        <v>465</v>
      </c>
      <c r="P358">
        <v>0</v>
      </c>
    </row>
    <row r="359" spans="1:16" x14ac:dyDescent="0.25">
      <c r="A359" t="s">
        <v>461</v>
      </c>
      <c r="B359" t="s">
        <v>462</v>
      </c>
      <c r="C359" t="s">
        <v>463</v>
      </c>
      <c r="D359">
        <v>35</v>
      </c>
      <c r="E359" t="s">
        <v>464</v>
      </c>
      <c r="F359" t="s">
        <v>87</v>
      </c>
      <c r="G359" t="s">
        <v>468</v>
      </c>
      <c r="H359" t="s">
        <v>297</v>
      </c>
      <c r="I359" t="s">
        <v>298</v>
      </c>
      <c r="J359">
        <v>0</v>
      </c>
      <c r="K359">
        <v>0</v>
      </c>
      <c r="L359">
        <v>0</v>
      </c>
      <c r="M359">
        <v>0</v>
      </c>
      <c r="N359">
        <v>0</v>
      </c>
      <c r="O359" t="s">
        <v>465</v>
      </c>
      <c r="P359">
        <v>0</v>
      </c>
    </row>
    <row r="360" spans="1:16" x14ac:dyDescent="0.25">
      <c r="A360" t="s">
        <v>461</v>
      </c>
      <c r="B360" t="s">
        <v>462</v>
      </c>
      <c r="C360" t="s">
        <v>463</v>
      </c>
      <c r="D360">
        <v>35</v>
      </c>
      <c r="E360" t="s">
        <v>464</v>
      </c>
      <c r="F360" t="s">
        <v>87</v>
      </c>
      <c r="G360" t="s">
        <v>468</v>
      </c>
      <c r="H360" t="s">
        <v>317</v>
      </c>
      <c r="I360" t="s">
        <v>318</v>
      </c>
      <c r="J360">
        <v>0</v>
      </c>
      <c r="K360">
        <v>0</v>
      </c>
      <c r="L360">
        <v>0</v>
      </c>
      <c r="M360">
        <v>0</v>
      </c>
      <c r="N360">
        <v>0</v>
      </c>
      <c r="O360" t="s">
        <v>465</v>
      </c>
      <c r="P360">
        <v>0</v>
      </c>
    </row>
    <row r="361" spans="1:16" x14ac:dyDescent="0.25">
      <c r="A361" t="s">
        <v>461</v>
      </c>
      <c r="B361" t="s">
        <v>462</v>
      </c>
      <c r="C361" t="s">
        <v>463</v>
      </c>
      <c r="D361">
        <v>35</v>
      </c>
      <c r="E361" t="s">
        <v>464</v>
      </c>
      <c r="F361" t="s">
        <v>87</v>
      </c>
      <c r="G361" t="s">
        <v>468</v>
      </c>
      <c r="H361" t="s">
        <v>269</v>
      </c>
      <c r="I361" t="s">
        <v>270</v>
      </c>
      <c r="J361">
        <v>0</v>
      </c>
      <c r="K361">
        <v>0</v>
      </c>
      <c r="L361">
        <v>0</v>
      </c>
      <c r="M361">
        <v>0</v>
      </c>
      <c r="N361">
        <v>0</v>
      </c>
      <c r="O361" t="s">
        <v>465</v>
      </c>
      <c r="P361">
        <v>0</v>
      </c>
    </row>
    <row r="362" spans="1:16" x14ac:dyDescent="0.25">
      <c r="A362" t="s">
        <v>461</v>
      </c>
      <c r="B362" t="s">
        <v>462</v>
      </c>
      <c r="C362" t="s">
        <v>463</v>
      </c>
      <c r="D362">
        <v>35</v>
      </c>
      <c r="E362" t="s">
        <v>464</v>
      </c>
      <c r="F362" t="s">
        <v>87</v>
      </c>
      <c r="G362" t="s">
        <v>468</v>
      </c>
      <c r="H362" t="s">
        <v>271</v>
      </c>
      <c r="I362" t="s">
        <v>272</v>
      </c>
      <c r="J362">
        <v>0</v>
      </c>
      <c r="K362">
        <v>0</v>
      </c>
      <c r="L362">
        <v>0</v>
      </c>
      <c r="M362">
        <v>0</v>
      </c>
      <c r="N362">
        <v>0</v>
      </c>
      <c r="O362" t="s">
        <v>465</v>
      </c>
      <c r="P362">
        <v>0</v>
      </c>
    </row>
    <row r="363" spans="1:16" x14ac:dyDescent="0.25">
      <c r="A363" t="s">
        <v>461</v>
      </c>
      <c r="B363" t="s">
        <v>462</v>
      </c>
      <c r="C363" t="s">
        <v>463</v>
      </c>
      <c r="D363">
        <v>35</v>
      </c>
      <c r="E363" t="s">
        <v>464</v>
      </c>
      <c r="F363" t="s">
        <v>87</v>
      </c>
      <c r="G363" t="s">
        <v>468</v>
      </c>
      <c r="H363" t="s">
        <v>273</v>
      </c>
      <c r="I363" t="s">
        <v>274</v>
      </c>
      <c r="J363">
        <v>0</v>
      </c>
      <c r="K363">
        <v>0</v>
      </c>
      <c r="L363">
        <v>0</v>
      </c>
      <c r="M363">
        <v>0</v>
      </c>
      <c r="N363">
        <v>0</v>
      </c>
      <c r="O363" t="s">
        <v>465</v>
      </c>
      <c r="P363">
        <v>0</v>
      </c>
    </row>
    <row r="364" spans="1:16" x14ac:dyDescent="0.25">
      <c r="A364" t="s">
        <v>461</v>
      </c>
      <c r="B364" t="s">
        <v>462</v>
      </c>
      <c r="C364" t="s">
        <v>463</v>
      </c>
      <c r="D364">
        <v>35</v>
      </c>
      <c r="E364" t="s">
        <v>464</v>
      </c>
      <c r="F364" t="s">
        <v>87</v>
      </c>
      <c r="G364" t="s">
        <v>468</v>
      </c>
      <c r="H364" t="s">
        <v>275</v>
      </c>
      <c r="I364" t="s">
        <v>276</v>
      </c>
      <c r="J364">
        <v>0</v>
      </c>
      <c r="K364">
        <v>0</v>
      </c>
      <c r="L364">
        <v>0</v>
      </c>
      <c r="M364">
        <v>0</v>
      </c>
      <c r="N364">
        <v>0</v>
      </c>
      <c r="O364" t="s">
        <v>465</v>
      </c>
      <c r="P364">
        <v>0</v>
      </c>
    </row>
    <row r="365" spans="1:16" x14ac:dyDescent="0.25">
      <c r="A365" t="s">
        <v>461</v>
      </c>
      <c r="B365" t="s">
        <v>462</v>
      </c>
      <c r="C365" t="s">
        <v>463</v>
      </c>
      <c r="D365">
        <v>35</v>
      </c>
      <c r="E365" t="s">
        <v>464</v>
      </c>
      <c r="F365" t="s">
        <v>87</v>
      </c>
      <c r="G365" t="s">
        <v>468</v>
      </c>
      <c r="H365" t="s">
        <v>277</v>
      </c>
      <c r="I365" t="s">
        <v>278</v>
      </c>
      <c r="J365">
        <v>0</v>
      </c>
      <c r="K365">
        <v>0</v>
      </c>
      <c r="L365">
        <v>0</v>
      </c>
      <c r="M365">
        <v>0</v>
      </c>
      <c r="N365">
        <v>0</v>
      </c>
      <c r="O365" t="s">
        <v>465</v>
      </c>
      <c r="P365">
        <v>0</v>
      </c>
    </row>
    <row r="366" spans="1:16" x14ac:dyDescent="0.25">
      <c r="A366" t="s">
        <v>461</v>
      </c>
      <c r="B366" t="s">
        <v>462</v>
      </c>
      <c r="C366" t="s">
        <v>463</v>
      </c>
      <c r="D366">
        <v>35</v>
      </c>
      <c r="E366" t="s">
        <v>464</v>
      </c>
      <c r="F366" t="s">
        <v>87</v>
      </c>
      <c r="G366" t="s">
        <v>468</v>
      </c>
      <c r="H366" t="s">
        <v>279</v>
      </c>
      <c r="I366" t="s">
        <v>280</v>
      </c>
      <c r="J366">
        <v>0</v>
      </c>
      <c r="K366">
        <v>0</v>
      </c>
      <c r="L366">
        <v>0</v>
      </c>
      <c r="M366">
        <v>0</v>
      </c>
      <c r="N366">
        <v>0</v>
      </c>
      <c r="O366" t="s">
        <v>465</v>
      </c>
      <c r="P366">
        <v>0</v>
      </c>
    </row>
    <row r="367" spans="1:16" x14ac:dyDescent="0.25">
      <c r="A367" t="s">
        <v>461</v>
      </c>
      <c r="B367" t="s">
        <v>462</v>
      </c>
      <c r="C367" t="s">
        <v>463</v>
      </c>
      <c r="D367">
        <v>35</v>
      </c>
      <c r="E367" t="s">
        <v>464</v>
      </c>
      <c r="F367" t="s">
        <v>87</v>
      </c>
      <c r="G367" t="s">
        <v>468</v>
      </c>
      <c r="H367" t="s">
        <v>281</v>
      </c>
      <c r="I367" t="s">
        <v>282</v>
      </c>
      <c r="J367">
        <v>0</v>
      </c>
      <c r="K367">
        <v>0</v>
      </c>
      <c r="L367">
        <v>0</v>
      </c>
      <c r="M367">
        <v>0</v>
      </c>
      <c r="N367">
        <v>0</v>
      </c>
      <c r="O367" t="s">
        <v>465</v>
      </c>
      <c r="P367">
        <v>0</v>
      </c>
    </row>
    <row r="368" spans="1:16" x14ac:dyDescent="0.25">
      <c r="A368" t="s">
        <v>461</v>
      </c>
      <c r="B368" t="s">
        <v>462</v>
      </c>
      <c r="C368" t="s">
        <v>463</v>
      </c>
      <c r="D368">
        <v>35</v>
      </c>
      <c r="E368" t="s">
        <v>464</v>
      </c>
      <c r="F368" t="s">
        <v>87</v>
      </c>
      <c r="G368" t="s">
        <v>468</v>
      </c>
      <c r="H368" t="s">
        <v>283</v>
      </c>
      <c r="I368" t="s">
        <v>284</v>
      </c>
      <c r="J368">
        <v>0</v>
      </c>
      <c r="K368">
        <v>0</v>
      </c>
      <c r="L368">
        <v>0</v>
      </c>
      <c r="M368">
        <v>0</v>
      </c>
      <c r="N368">
        <v>0</v>
      </c>
      <c r="O368" t="s">
        <v>465</v>
      </c>
      <c r="P368">
        <v>0</v>
      </c>
    </row>
    <row r="369" spans="1:16" x14ac:dyDescent="0.25">
      <c r="A369" t="s">
        <v>461</v>
      </c>
      <c r="B369" t="s">
        <v>462</v>
      </c>
      <c r="C369" t="s">
        <v>463</v>
      </c>
      <c r="D369">
        <v>35</v>
      </c>
      <c r="E369" t="s">
        <v>464</v>
      </c>
      <c r="F369" t="s">
        <v>87</v>
      </c>
      <c r="G369" t="s">
        <v>468</v>
      </c>
      <c r="H369" t="s">
        <v>299</v>
      </c>
      <c r="I369" t="s">
        <v>300</v>
      </c>
      <c r="J369">
        <v>0</v>
      </c>
      <c r="K369">
        <v>0</v>
      </c>
      <c r="L369">
        <v>0</v>
      </c>
      <c r="M369">
        <v>0</v>
      </c>
      <c r="N369">
        <v>0</v>
      </c>
      <c r="O369" t="s">
        <v>465</v>
      </c>
      <c r="P369">
        <v>0</v>
      </c>
    </row>
    <row r="370" spans="1:16" x14ac:dyDescent="0.25">
      <c r="A370" t="s">
        <v>461</v>
      </c>
      <c r="B370" t="s">
        <v>462</v>
      </c>
      <c r="C370" t="s">
        <v>463</v>
      </c>
      <c r="D370">
        <v>35</v>
      </c>
      <c r="E370" t="s">
        <v>464</v>
      </c>
      <c r="F370" t="s">
        <v>87</v>
      </c>
      <c r="G370" t="s">
        <v>468</v>
      </c>
      <c r="H370" t="s">
        <v>301</v>
      </c>
      <c r="I370" t="s">
        <v>302</v>
      </c>
      <c r="J370">
        <v>0</v>
      </c>
      <c r="K370">
        <v>0</v>
      </c>
      <c r="L370">
        <v>0</v>
      </c>
      <c r="M370">
        <v>0</v>
      </c>
      <c r="N370">
        <v>0</v>
      </c>
      <c r="O370" t="s">
        <v>465</v>
      </c>
      <c r="P370">
        <v>0</v>
      </c>
    </row>
    <row r="371" spans="1:16" x14ac:dyDescent="0.25">
      <c r="A371" t="s">
        <v>461</v>
      </c>
      <c r="B371" t="s">
        <v>462</v>
      </c>
      <c r="C371" t="s">
        <v>463</v>
      </c>
      <c r="D371">
        <v>35</v>
      </c>
      <c r="E371" t="s">
        <v>464</v>
      </c>
      <c r="F371" t="s">
        <v>87</v>
      </c>
      <c r="G371" t="s">
        <v>468</v>
      </c>
      <c r="H371" t="s">
        <v>303</v>
      </c>
      <c r="I371" t="s">
        <v>304</v>
      </c>
      <c r="J371">
        <v>0</v>
      </c>
      <c r="K371">
        <v>0</v>
      </c>
      <c r="L371">
        <v>0</v>
      </c>
      <c r="M371">
        <v>0</v>
      </c>
      <c r="N371">
        <v>0</v>
      </c>
      <c r="O371" t="s">
        <v>465</v>
      </c>
      <c r="P371">
        <v>0</v>
      </c>
    </row>
    <row r="372" spans="1:16" x14ac:dyDescent="0.25">
      <c r="A372" t="s">
        <v>461</v>
      </c>
      <c r="B372" t="s">
        <v>462</v>
      </c>
      <c r="C372" t="s">
        <v>463</v>
      </c>
      <c r="D372">
        <v>35</v>
      </c>
      <c r="E372" t="s">
        <v>464</v>
      </c>
      <c r="F372" t="s">
        <v>87</v>
      </c>
      <c r="G372" t="s">
        <v>468</v>
      </c>
      <c r="H372" t="s">
        <v>305</v>
      </c>
      <c r="I372" t="s">
        <v>306</v>
      </c>
      <c r="J372">
        <v>0</v>
      </c>
      <c r="K372">
        <v>0</v>
      </c>
      <c r="L372">
        <v>0</v>
      </c>
      <c r="M372">
        <v>0</v>
      </c>
      <c r="N372">
        <v>0</v>
      </c>
      <c r="O372" t="s">
        <v>465</v>
      </c>
      <c r="P372">
        <v>0</v>
      </c>
    </row>
    <row r="373" spans="1:16" x14ac:dyDescent="0.25">
      <c r="A373" t="s">
        <v>461</v>
      </c>
      <c r="B373" t="s">
        <v>462</v>
      </c>
      <c r="C373" t="s">
        <v>463</v>
      </c>
      <c r="D373">
        <v>35</v>
      </c>
      <c r="E373" t="s">
        <v>464</v>
      </c>
      <c r="F373" t="s">
        <v>87</v>
      </c>
      <c r="G373" t="s">
        <v>468</v>
      </c>
      <c r="H373" t="s">
        <v>307</v>
      </c>
      <c r="I373" t="s">
        <v>308</v>
      </c>
      <c r="J373">
        <v>0</v>
      </c>
      <c r="K373">
        <v>0</v>
      </c>
      <c r="L373">
        <v>0</v>
      </c>
      <c r="M373">
        <v>0</v>
      </c>
      <c r="N373">
        <v>0</v>
      </c>
      <c r="O373" t="s">
        <v>465</v>
      </c>
      <c r="P373">
        <v>0</v>
      </c>
    </row>
    <row r="374" spans="1:16" x14ac:dyDescent="0.25">
      <c r="A374" t="s">
        <v>461</v>
      </c>
      <c r="B374" t="s">
        <v>462</v>
      </c>
      <c r="C374" t="s">
        <v>463</v>
      </c>
      <c r="D374">
        <v>35</v>
      </c>
      <c r="E374" t="s">
        <v>464</v>
      </c>
      <c r="F374" t="s">
        <v>87</v>
      </c>
      <c r="G374" t="s">
        <v>468</v>
      </c>
      <c r="H374" t="s">
        <v>309</v>
      </c>
      <c r="I374" t="s">
        <v>310</v>
      </c>
      <c r="J374">
        <v>800</v>
      </c>
      <c r="K374">
        <v>0</v>
      </c>
      <c r="L374">
        <v>0</v>
      </c>
      <c r="M374">
        <v>0</v>
      </c>
      <c r="N374">
        <v>0</v>
      </c>
      <c r="O374" t="s">
        <v>465</v>
      </c>
      <c r="P374">
        <v>0</v>
      </c>
    </row>
    <row r="375" spans="1:16" x14ac:dyDescent="0.25">
      <c r="A375" t="s">
        <v>461</v>
      </c>
      <c r="B375" t="s">
        <v>462</v>
      </c>
      <c r="C375" t="s">
        <v>463</v>
      </c>
      <c r="D375">
        <v>35</v>
      </c>
      <c r="E375" t="s">
        <v>464</v>
      </c>
      <c r="F375" t="s">
        <v>87</v>
      </c>
      <c r="G375" t="s">
        <v>468</v>
      </c>
      <c r="H375" t="s">
        <v>311</v>
      </c>
      <c r="I375" t="s">
        <v>312</v>
      </c>
      <c r="J375">
        <v>0</v>
      </c>
      <c r="K375">
        <v>0</v>
      </c>
      <c r="L375">
        <v>0</v>
      </c>
      <c r="M375">
        <v>0</v>
      </c>
      <c r="N375">
        <v>0</v>
      </c>
      <c r="O375" t="s">
        <v>465</v>
      </c>
      <c r="P375">
        <v>0</v>
      </c>
    </row>
    <row r="376" spans="1:16" x14ac:dyDescent="0.25">
      <c r="A376" t="s">
        <v>461</v>
      </c>
      <c r="B376" t="s">
        <v>462</v>
      </c>
      <c r="C376" t="s">
        <v>463</v>
      </c>
      <c r="D376">
        <v>35</v>
      </c>
      <c r="E376" t="s">
        <v>464</v>
      </c>
      <c r="F376" t="s">
        <v>87</v>
      </c>
      <c r="G376" t="s">
        <v>468</v>
      </c>
      <c r="H376" t="s">
        <v>313</v>
      </c>
      <c r="I376" t="s">
        <v>314</v>
      </c>
      <c r="J376">
        <v>0</v>
      </c>
      <c r="K376">
        <v>0</v>
      </c>
      <c r="L376">
        <v>0</v>
      </c>
      <c r="M376">
        <v>0</v>
      </c>
      <c r="N376">
        <v>0</v>
      </c>
      <c r="O376" t="s">
        <v>465</v>
      </c>
      <c r="P376">
        <v>0</v>
      </c>
    </row>
    <row r="377" spans="1:16" x14ac:dyDescent="0.25">
      <c r="A377" t="s">
        <v>461</v>
      </c>
      <c r="B377" t="s">
        <v>462</v>
      </c>
      <c r="C377" t="s">
        <v>463</v>
      </c>
      <c r="D377">
        <v>35</v>
      </c>
      <c r="E377" t="s">
        <v>464</v>
      </c>
      <c r="F377" t="s">
        <v>87</v>
      </c>
      <c r="G377" t="s">
        <v>468</v>
      </c>
      <c r="H377" t="s">
        <v>315</v>
      </c>
      <c r="I377" t="s">
        <v>316</v>
      </c>
      <c r="J377">
        <v>0</v>
      </c>
      <c r="K377">
        <v>0</v>
      </c>
      <c r="L377">
        <v>0</v>
      </c>
      <c r="M377">
        <v>0</v>
      </c>
      <c r="N377">
        <v>0</v>
      </c>
      <c r="O377" t="s">
        <v>465</v>
      </c>
      <c r="P377">
        <v>0</v>
      </c>
    </row>
    <row r="378" spans="1:16" x14ac:dyDescent="0.25">
      <c r="A378" t="s">
        <v>461</v>
      </c>
      <c r="B378" t="s">
        <v>462</v>
      </c>
      <c r="C378" t="s">
        <v>463</v>
      </c>
      <c r="D378">
        <v>35</v>
      </c>
      <c r="E378" t="s">
        <v>464</v>
      </c>
      <c r="F378" t="s">
        <v>87</v>
      </c>
      <c r="G378" t="s">
        <v>468</v>
      </c>
      <c r="H378" t="s">
        <v>319</v>
      </c>
      <c r="I378" t="s">
        <v>320</v>
      </c>
      <c r="J378">
        <v>0</v>
      </c>
      <c r="K378">
        <v>0</v>
      </c>
      <c r="L378">
        <v>0</v>
      </c>
      <c r="M378">
        <v>0</v>
      </c>
      <c r="N378">
        <v>0</v>
      </c>
      <c r="O378" t="s">
        <v>465</v>
      </c>
      <c r="P378">
        <v>0</v>
      </c>
    </row>
    <row r="379" spans="1:16" x14ac:dyDescent="0.25">
      <c r="A379" t="s">
        <v>461</v>
      </c>
      <c r="B379" t="s">
        <v>462</v>
      </c>
      <c r="C379" t="s">
        <v>463</v>
      </c>
      <c r="D379">
        <v>35</v>
      </c>
      <c r="E379" t="s">
        <v>464</v>
      </c>
      <c r="F379" t="s">
        <v>87</v>
      </c>
      <c r="G379" t="s">
        <v>468</v>
      </c>
      <c r="H379" t="s">
        <v>321</v>
      </c>
      <c r="I379" t="s">
        <v>322</v>
      </c>
      <c r="J379">
        <v>0</v>
      </c>
      <c r="K379">
        <v>0</v>
      </c>
      <c r="L379">
        <v>0</v>
      </c>
      <c r="M379">
        <v>0</v>
      </c>
      <c r="N379">
        <v>0</v>
      </c>
      <c r="O379" t="s">
        <v>465</v>
      </c>
      <c r="P379">
        <v>0</v>
      </c>
    </row>
    <row r="380" spans="1:16" x14ac:dyDescent="0.25">
      <c r="A380" t="s">
        <v>461</v>
      </c>
      <c r="B380" t="s">
        <v>462</v>
      </c>
      <c r="C380" t="s">
        <v>463</v>
      </c>
      <c r="D380">
        <v>35</v>
      </c>
      <c r="E380" t="s">
        <v>464</v>
      </c>
      <c r="F380" t="s">
        <v>87</v>
      </c>
      <c r="G380" t="s">
        <v>468</v>
      </c>
      <c r="H380" t="s">
        <v>323</v>
      </c>
      <c r="I380" t="s">
        <v>324</v>
      </c>
      <c r="J380">
        <v>0</v>
      </c>
      <c r="K380">
        <v>0</v>
      </c>
      <c r="L380">
        <v>0</v>
      </c>
      <c r="M380">
        <v>0</v>
      </c>
      <c r="N380">
        <v>0</v>
      </c>
      <c r="O380" t="s">
        <v>465</v>
      </c>
      <c r="P380">
        <v>0</v>
      </c>
    </row>
    <row r="381" spans="1:16" x14ac:dyDescent="0.25">
      <c r="A381" t="s">
        <v>461</v>
      </c>
      <c r="B381" t="s">
        <v>462</v>
      </c>
      <c r="C381" t="s">
        <v>463</v>
      </c>
      <c r="D381">
        <v>35</v>
      </c>
      <c r="E381" t="s">
        <v>464</v>
      </c>
      <c r="F381" t="s">
        <v>87</v>
      </c>
      <c r="G381" t="s">
        <v>468</v>
      </c>
      <c r="H381" t="s">
        <v>325</v>
      </c>
      <c r="I381" t="s">
        <v>326</v>
      </c>
      <c r="J381">
        <v>0</v>
      </c>
      <c r="K381">
        <v>0</v>
      </c>
      <c r="L381">
        <v>0</v>
      </c>
      <c r="M381">
        <v>0</v>
      </c>
      <c r="N381">
        <v>0</v>
      </c>
      <c r="O381" t="s">
        <v>465</v>
      </c>
      <c r="P381">
        <v>0</v>
      </c>
    </row>
    <row r="382" spans="1:16" x14ac:dyDescent="0.25">
      <c r="A382" t="s">
        <v>461</v>
      </c>
      <c r="B382" t="s">
        <v>462</v>
      </c>
      <c r="C382" t="s">
        <v>463</v>
      </c>
      <c r="D382">
        <v>35</v>
      </c>
      <c r="E382" t="s">
        <v>464</v>
      </c>
      <c r="F382" t="s">
        <v>87</v>
      </c>
      <c r="G382" t="s">
        <v>468</v>
      </c>
      <c r="H382" t="s">
        <v>327</v>
      </c>
      <c r="I382" t="s">
        <v>328</v>
      </c>
      <c r="J382">
        <v>0</v>
      </c>
      <c r="K382">
        <v>0</v>
      </c>
      <c r="L382">
        <v>0</v>
      </c>
      <c r="M382">
        <v>0</v>
      </c>
      <c r="N382">
        <v>0</v>
      </c>
      <c r="O382" t="s">
        <v>465</v>
      </c>
      <c r="P382">
        <v>0</v>
      </c>
    </row>
    <row r="383" spans="1:16" x14ac:dyDescent="0.25">
      <c r="A383" t="s">
        <v>461</v>
      </c>
      <c r="B383" t="s">
        <v>462</v>
      </c>
      <c r="C383" t="s">
        <v>463</v>
      </c>
      <c r="D383">
        <v>35</v>
      </c>
      <c r="E383" t="s">
        <v>464</v>
      </c>
      <c r="F383" t="s">
        <v>87</v>
      </c>
      <c r="G383" t="s">
        <v>468</v>
      </c>
      <c r="H383" t="s">
        <v>329</v>
      </c>
      <c r="I383" t="s">
        <v>330</v>
      </c>
      <c r="J383">
        <v>0</v>
      </c>
      <c r="K383">
        <v>0</v>
      </c>
      <c r="L383">
        <v>0</v>
      </c>
      <c r="M383">
        <v>0</v>
      </c>
      <c r="N383">
        <v>0</v>
      </c>
      <c r="O383" t="s">
        <v>465</v>
      </c>
      <c r="P383">
        <v>0</v>
      </c>
    </row>
    <row r="384" spans="1:16" x14ac:dyDescent="0.25">
      <c r="A384" t="s">
        <v>461</v>
      </c>
      <c r="B384" t="s">
        <v>462</v>
      </c>
      <c r="C384" t="s">
        <v>463</v>
      </c>
      <c r="D384">
        <v>35</v>
      </c>
      <c r="E384" t="s">
        <v>464</v>
      </c>
      <c r="F384" t="s">
        <v>87</v>
      </c>
      <c r="G384" t="s">
        <v>468</v>
      </c>
      <c r="H384" t="s">
        <v>331</v>
      </c>
      <c r="I384" t="s">
        <v>332</v>
      </c>
      <c r="J384">
        <v>0</v>
      </c>
      <c r="K384">
        <v>0</v>
      </c>
      <c r="L384">
        <v>0</v>
      </c>
      <c r="M384">
        <v>0</v>
      </c>
      <c r="N384">
        <v>0</v>
      </c>
      <c r="O384" t="s">
        <v>465</v>
      </c>
      <c r="P384">
        <v>0</v>
      </c>
    </row>
    <row r="385" spans="1:16" x14ac:dyDescent="0.25">
      <c r="A385" t="s">
        <v>461</v>
      </c>
      <c r="B385" t="s">
        <v>462</v>
      </c>
      <c r="C385" t="s">
        <v>463</v>
      </c>
      <c r="D385">
        <v>35</v>
      </c>
      <c r="E385" t="s">
        <v>464</v>
      </c>
      <c r="F385" t="s">
        <v>87</v>
      </c>
      <c r="G385" t="s">
        <v>468</v>
      </c>
      <c r="H385" t="s">
        <v>333</v>
      </c>
      <c r="I385" t="s">
        <v>334</v>
      </c>
      <c r="J385">
        <v>0</v>
      </c>
      <c r="K385">
        <v>0</v>
      </c>
      <c r="L385">
        <v>0</v>
      </c>
      <c r="M385">
        <v>0</v>
      </c>
      <c r="N385">
        <v>0</v>
      </c>
      <c r="O385" t="s">
        <v>465</v>
      </c>
      <c r="P385">
        <v>0</v>
      </c>
    </row>
    <row r="386" spans="1:16" x14ac:dyDescent="0.25">
      <c r="A386" t="s">
        <v>461</v>
      </c>
      <c r="B386" t="s">
        <v>462</v>
      </c>
      <c r="C386" t="s">
        <v>463</v>
      </c>
      <c r="D386">
        <v>35</v>
      </c>
      <c r="E386" t="s">
        <v>464</v>
      </c>
      <c r="F386" t="s">
        <v>87</v>
      </c>
      <c r="G386" t="s">
        <v>468</v>
      </c>
      <c r="H386" t="s">
        <v>335</v>
      </c>
      <c r="I386" t="s">
        <v>336</v>
      </c>
      <c r="J386">
        <v>0</v>
      </c>
      <c r="K386">
        <v>0</v>
      </c>
      <c r="L386">
        <v>0</v>
      </c>
      <c r="M386">
        <v>0</v>
      </c>
      <c r="N386">
        <v>0</v>
      </c>
      <c r="O386" t="s">
        <v>465</v>
      </c>
      <c r="P386">
        <v>0</v>
      </c>
    </row>
    <row r="387" spans="1:16" x14ac:dyDescent="0.25">
      <c r="A387" t="s">
        <v>461</v>
      </c>
      <c r="B387" t="s">
        <v>462</v>
      </c>
      <c r="C387" t="s">
        <v>463</v>
      </c>
      <c r="D387">
        <v>35</v>
      </c>
      <c r="E387" t="s">
        <v>464</v>
      </c>
      <c r="F387" t="s">
        <v>87</v>
      </c>
      <c r="G387" t="s">
        <v>468</v>
      </c>
      <c r="H387" t="s">
        <v>337</v>
      </c>
      <c r="I387" t="s">
        <v>338</v>
      </c>
      <c r="J387">
        <v>0</v>
      </c>
      <c r="K387">
        <v>0</v>
      </c>
      <c r="L387">
        <v>0</v>
      </c>
      <c r="M387">
        <v>0</v>
      </c>
      <c r="N387">
        <v>0</v>
      </c>
      <c r="O387" t="s">
        <v>465</v>
      </c>
      <c r="P387">
        <v>0</v>
      </c>
    </row>
    <row r="388" spans="1:16" x14ac:dyDescent="0.25">
      <c r="A388" t="s">
        <v>461</v>
      </c>
      <c r="B388" t="s">
        <v>462</v>
      </c>
      <c r="C388" t="s">
        <v>463</v>
      </c>
      <c r="D388">
        <v>35</v>
      </c>
      <c r="E388" t="s">
        <v>464</v>
      </c>
      <c r="F388" t="s">
        <v>87</v>
      </c>
      <c r="G388" t="s">
        <v>468</v>
      </c>
      <c r="H388" t="s">
        <v>337</v>
      </c>
      <c r="I388" t="s">
        <v>339</v>
      </c>
      <c r="J388">
        <v>0</v>
      </c>
      <c r="K388">
        <v>0</v>
      </c>
      <c r="L388">
        <v>0</v>
      </c>
      <c r="M388">
        <v>0</v>
      </c>
      <c r="N388">
        <v>0</v>
      </c>
      <c r="O388" t="s">
        <v>465</v>
      </c>
      <c r="P388">
        <v>0</v>
      </c>
    </row>
    <row r="389" spans="1:16" x14ac:dyDescent="0.25">
      <c r="A389" t="s">
        <v>461</v>
      </c>
      <c r="B389" t="s">
        <v>462</v>
      </c>
      <c r="C389" t="s">
        <v>463</v>
      </c>
      <c r="D389">
        <v>35</v>
      </c>
      <c r="E389" t="s">
        <v>464</v>
      </c>
      <c r="F389" t="s">
        <v>87</v>
      </c>
      <c r="G389" t="s">
        <v>468</v>
      </c>
      <c r="H389" t="s">
        <v>340</v>
      </c>
      <c r="I389" t="s">
        <v>341</v>
      </c>
      <c r="J389">
        <v>0</v>
      </c>
      <c r="K389">
        <v>0</v>
      </c>
      <c r="L389">
        <v>0</v>
      </c>
      <c r="M389">
        <v>0</v>
      </c>
      <c r="N389">
        <v>0</v>
      </c>
      <c r="O389" t="s">
        <v>465</v>
      </c>
      <c r="P389">
        <v>0</v>
      </c>
    </row>
    <row r="390" spans="1:16" x14ac:dyDescent="0.25">
      <c r="A390" t="s">
        <v>461</v>
      </c>
      <c r="B390" t="s">
        <v>462</v>
      </c>
      <c r="C390" t="s">
        <v>463</v>
      </c>
      <c r="D390">
        <v>35</v>
      </c>
      <c r="E390" t="s">
        <v>464</v>
      </c>
      <c r="F390" t="s">
        <v>87</v>
      </c>
      <c r="G390" t="s">
        <v>468</v>
      </c>
      <c r="H390" t="s">
        <v>251</v>
      </c>
      <c r="I390" t="s">
        <v>252</v>
      </c>
      <c r="J390">
        <v>0</v>
      </c>
      <c r="K390">
        <v>0</v>
      </c>
      <c r="L390">
        <v>0</v>
      </c>
      <c r="M390">
        <v>0</v>
      </c>
      <c r="N390">
        <v>0</v>
      </c>
      <c r="O390" t="s">
        <v>465</v>
      </c>
      <c r="P390">
        <v>0</v>
      </c>
    </row>
    <row r="391" spans="1:16" x14ac:dyDescent="0.25">
      <c r="A391" t="s">
        <v>461</v>
      </c>
      <c r="B391" t="s">
        <v>462</v>
      </c>
      <c r="C391" t="s">
        <v>463</v>
      </c>
      <c r="D391">
        <v>35</v>
      </c>
      <c r="E391" t="s">
        <v>464</v>
      </c>
      <c r="F391" t="s">
        <v>87</v>
      </c>
      <c r="G391" t="s">
        <v>468</v>
      </c>
      <c r="H391" t="s">
        <v>253</v>
      </c>
      <c r="I391" t="s">
        <v>254</v>
      </c>
      <c r="J391">
        <v>0</v>
      </c>
      <c r="K391">
        <v>0</v>
      </c>
      <c r="L391">
        <v>0</v>
      </c>
      <c r="M391">
        <v>0</v>
      </c>
      <c r="N391">
        <v>0</v>
      </c>
      <c r="O391" t="s">
        <v>465</v>
      </c>
      <c r="P391">
        <v>0</v>
      </c>
    </row>
    <row r="392" spans="1:16" x14ac:dyDescent="0.25">
      <c r="A392" t="s">
        <v>461</v>
      </c>
      <c r="B392" t="s">
        <v>462</v>
      </c>
      <c r="C392" t="s">
        <v>463</v>
      </c>
      <c r="D392">
        <v>35</v>
      </c>
      <c r="E392" t="s">
        <v>464</v>
      </c>
      <c r="F392" t="s">
        <v>87</v>
      </c>
      <c r="G392" t="s">
        <v>468</v>
      </c>
      <c r="H392" t="s">
        <v>255</v>
      </c>
      <c r="I392" t="s">
        <v>256</v>
      </c>
      <c r="J392">
        <v>0</v>
      </c>
      <c r="K392">
        <v>0</v>
      </c>
      <c r="L392">
        <v>0</v>
      </c>
      <c r="M392">
        <v>0</v>
      </c>
      <c r="N392">
        <v>0</v>
      </c>
      <c r="O392" t="s">
        <v>465</v>
      </c>
      <c r="P392">
        <v>0</v>
      </c>
    </row>
    <row r="393" spans="1:16" x14ac:dyDescent="0.25">
      <c r="A393" t="s">
        <v>461</v>
      </c>
      <c r="B393" t="s">
        <v>462</v>
      </c>
      <c r="C393" t="s">
        <v>463</v>
      </c>
      <c r="D393">
        <v>35</v>
      </c>
      <c r="E393" t="s">
        <v>464</v>
      </c>
      <c r="F393" t="s">
        <v>87</v>
      </c>
      <c r="G393" t="s">
        <v>468</v>
      </c>
      <c r="H393" t="s">
        <v>257</v>
      </c>
      <c r="I393" t="s">
        <v>258</v>
      </c>
      <c r="J393">
        <v>0</v>
      </c>
      <c r="K393">
        <v>0</v>
      </c>
      <c r="L393">
        <v>0</v>
      </c>
      <c r="M393">
        <v>0</v>
      </c>
      <c r="N393">
        <v>0</v>
      </c>
      <c r="O393" t="s">
        <v>465</v>
      </c>
      <c r="P393">
        <v>0</v>
      </c>
    </row>
    <row r="394" spans="1:16" x14ac:dyDescent="0.25">
      <c r="A394" t="s">
        <v>461</v>
      </c>
      <c r="B394" t="s">
        <v>462</v>
      </c>
      <c r="C394" t="s">
        <v>463</v>
      </c>
      <c r="D394">
        <v>35</v>
      </c>
      <c r="E394" t="s">
        <v>464</v>
      </c>
      <c r="F394" t="s">
        <v>87</v>
      </c>
      <c r="G394" t="s">
        <v>468</v>
      </c>
      <c r="H394" t="s">
        <v>259</v>
      </c>
      <c r="I394" t="s">
        <v>260</v>
      </c>
      <c r="J394">
        <v>0</v>
      </c>
      <c r="K394">
        <v>0</v>
      </c>
      <c r="L394">
        <v>0</v>
      </c>
      <c r="M394">
        <v>0</v>
      </c>
      <c r="N394">
        <v>0</v>
      </c>
      <c r="O394" t="s">
        <v>465</v>
      </c>
      <c r="P394">
        <v>0</v>
      </c>
    </row>
    <row r="395" spans="1:16" x14ac:dyDescent="0.25">
      <c r="A395" t="s">
        <v>461</v>
      </c>
      <c r="B395" t="s">
        <v>462</v>
      </c>
      <c r="C395" t="s">
        <v>463</v>
      </c>
      <c r="D395">
        <v>35</v>
      </c>
      <c r="E395" t="s">
        <v>464</v>
      </c>
      <c r="F395" t="s">
        <v>87</v>
      </c>
      <c r="G395" t="s">
        <v>468</v>
      </c>
      <c r="H395" t="s">
        <v>261</v>
      </c>
      <c r="I395" t="s">
        <v>262</v>
      </c>
      <c r="J395">
        <v>0</v>
      </c>
      <c r="K395">
        <v>0</v>
      </c>
      <c r="L395">
        <v>0</v>
      </c>
      <c r="M395">
        <v>0</v>
      </c>
      <c r="N395">
        <v>0</v>
      </c>
      <c r="O395" t="s">
        <v>465</v>
      </c>
      <c r="P395">
        <v>0</v>
      </c>
    </row>
    <row r="396" spans="1:16" x14ac:dyDescent="0.25">
      <c r="A396" t="s">
        <v>461</v>
      </c>
      <c r="B396" t="s">
        <v>462</v>
      </c>
      <c r="C396" t="s">
        <v>463</v>
      </c>
      <c r="D396">
        <v>35</v>
      </c>
      <c r="E396" t="s">
        <v>464</v>
      </c>
      <c r="F396" t="s">
        <v>87</v>
      </c>
      <c r="G396" t="s">
        <v>468</v>
      </c>
      <c r="H396" t="s">
        <v>263</v>
      </c>
      <c r="I396" t="s">
        <v>264</v>
      </c>
      <c r="J396">
        <v>0</v>
      </c>
      <c r="K396">
        <v>0</v>
      </c>
      <c r="L396">
        <v>0</v>
      </c>
      <c r="M396">
        <v>0</v>
      </c>
      <c r="N396">
        <v>0</v>
      </c>
      <c r="O396" t="s">
        <v>465</v>
      </c>
      <c r="P396">
        <v>0</v>
      </c>
    </row>
    <row r="397" spans="1:16" x14ac:dyDescent="0.25">
      <c r="A397" t="s">
        <v>461</v>
      </c>
      <c r="B397" t="s">
        <v>462</v>
      </c>
      <c r="C397" t="s">
        <v>463</v>
      </c>
      <c r="D397">
        <v>35</v>
      </c>
      <c r="E397" t="s">
        <v>464</v>
      </c>
      <c r="F397" t="s">
        <v>87</v>
      </c>
      <c r="G397" t="s">
        <v>468</v>
      </c>
      <c r="H397" t="s">
        <v>265</v>
      </c>
      <c r="I397" t="s">
        <v>266</v>
      </c>
      <c r="J397">
        <v>0</v>
      </c>
      <c r="K397">
        <v>0</v>
      </c>
      <c r="L397">
        <v>0</v>
      </c>
      <c r="M397">
        <v>0</v>
      </c>
      <c r="N397">
        <v>0</v>
      </c>
      <c r="O397" t="s">
        <v>465</v>
      </c>
      <c r="P397">
        <v>0</v>
      </c>
    </row>
    <row r="398" spans="1:16" x14ac:dyDescent="0.25">
      <c r="A398" t="s">
        <v>461</v>
      </c>
      <c r="B398" t="s">
        <v>462</v>
      </c>
      <c r="C398" t="s">
        <v>463</v>
      </c>
      <c r="D398">
        <v>35</v>
      </c>
      <c r="E398" t="s">
        <v>464</v>
      </c>
      <c r="F398" t="s">
        <v>87</v>
      </c>
      <c r="G398" t="s">
        <v>468</v>
      </c>
      <c r="H398" t="s">
        <v>267</v>
      </c>
      <c r="I398" t="s">
        <v>268</v>
      </c>
      <c r="J398">
        <v>0</v>
      </c>
      <c r="K398">
        <v>0</v>
      </c>
      <c r="L398">
        <v>0</v>
      </c>
      <c r="M398">
        <v>0</v>
      </c>
      <c r="N398">
        <v>0</v>
      </c>
      <c r="O398" t="s">
        <v>465</v>
      </c>
      <c r="P398">
        <v>0</v>
      </c>
    </row>
    <row r="399" spans="1:16" x14ac:dyDescent="0.25">
      <c r="A399" t="s">
        <v>461</v>
      </c>
      <c r="B399" t="s">
        <v>462</v>
      </c>
      <c r="C399" t="s">
        <v>463</v>
      </c>
      <c r="D399">
        <v>35</v>
      </c>
      <c r="E399" t="s">
        <v>464</v>
      </c>
      <c r="F399" t="s">
        <v>87</v>
      </c>
      <c r="G399" t="s">
        <v>468</v>
      </c>
      <c r="H399" t="s">
        <v>358</v>
      </c>
      <c r="I399" t="s">
        <v>359</v>
      </c>
      <c r="J399">
        <v>0</v>
      </c>
      <c r="K399">
        <v>0</v>
      </c>
      <c r="L399">
        <v>0</v>
      </c>
      <c r="M399">
        <v>0</v>
      </c>
      <c r="N399">
        <v>0</v>
      </c>
      <c r="O399" t="s">
        <v>465</v>
      </c>
      <c r="P399">
        <v>0</v>
      </c>
    </row>
    <row r="400" spans="1:16" x14ac:dyDescent="0.25">
      <c r="A400" t="s">
        <v>461</v>
      </c>
      <c r="B400" t="s">
        <v>462</v>
      </c>
      <c r="C400" t="s">
        <v>463</v>
      </c>
      <c r="D400">
        <v>35</v>
      </c>
      <c r="E400" t="s">
        <v>464</v>
      </c>
      <c r="F400" t="s">
        <v>87</v>
      </c>
      <c r="G400" t="s">
        <v>468</v>
      </c>
      <c r="H400" t="s">
        <v>360</v>
      </c>
      <c r="I400" t="s">
        <v>361</v>
      </c>
      <c r="J400">
        <v>0</v>
      </c>
      <c r="K400">
        <v>0</v>
      </c>
      <c r="L400">
        <v>0</v>
      </c>
      <c r="M400">
        <v>0</v>
      </c>
      <c r="N400">
        <v>0</v>
      </c>
      <c r="O400" t="s">
        <v>465</v>
      </c>
      <c r="P400">
        <v>0</v>
      </c>
    </row>
    <row r="401" spans="1:16" x14ac:dyDescent="0.25">
      <c r="A401" t="s">
        <v>461</v>
      </c>
      <c r="B401" t="s">
        <v>462</v>
      </c>
      <c r="C401" t="s">
        <v>463</v>
      </c>
      <c r="D401">
        <v>35</v>
      </c>
      <c r="E401" t="s">
        <v>464</v>
      </c>
      <c r="F401" t="s">
        <v>87</v>
      </c>
      <c r="G401" t="s">
        <v>468</v>
      </c>
      <c r="H401" t="s">
        <v>362</v>
      </c>
      <c r="I401" t="s">
        <v>363</v>
      </c>
      <c r="J401">
        <v>0</v>
      </c>
      <c r="K401">
        <v>0</v>
      </c>
      <c r="L401">
        <v>0</v>
      </c>
      <c r="M401">
        <v>0</v>
      </c>
      <c r="N401">
        <v>0</v>
      </c>
      <c r="O401" t="s">
        <v>465</v>
      </c>
      <c r="P401">
        <v>0</v>
      </c>
    </row>
    <row r="402" spans="1:16" x14ac:dyDescent="0.25">
      <c r="A402" t="s">
        <v>461</v>
      </c>
      <c r="B402" t="s">
        <v>462</v>
      </c>
      <c r="C402" t="s">
        <v>463</v>
      </c>
      <c r="D402">
        <v>35</v>
      </c>
      <c r="E402" t="s">
        <v>464</v>
      </c>
      <c r="F402" t="s">
        <v>87</v>
      </c>
      <c r="G402" t="s">
        <v>468</v>
      </c>
      <c r="H402" t="s">
        <v>364</v>
      </c>
      <c r="I402" t="s">
        <v>365</v>
      </c>
      <c r="J402">
        <v>0</v>
      </c>
      <c r="K402">
        <v>0</v>
      </c>
      <c r="L402">
        <v>0</v>
      </c>
      <c r="M402">
        <v>0</v>
      </c>
      <c r="N402">
        <v>0</v>
      </c>
      <c r="O402" t="s">
        <v>465</v>
      </c>
      <c r="P402">
        <v>0</v>
      </c>
    </row>
    <row r="403" spans="1:16" x14ac:dyDescent="0.25">
      <c r="A403" t="s">
        <v>461</v>
      </c>
      <c r="B403" t="s">
        <v>462</v>
      </c>
      <c r="C403" t="s">
        <v>463</v>
      </c>
      <c r="D403">
        <v>35</v>
      </c>
      <c r="E403" t="s">
        <v>464</v>
      </c>
      <c r="F403" t="s">
        <v>87</v>
      </c>
      <c r="G403" t="s">
        <v>468</v>
      </c>
      <c r="H403" t="s">
        <v>366</v>
      </c>
      <c r="I403" t="s">
        <v>367</v>
      </c>
      <c r="J403">
        <v>0</v>
      </c>
      <c r="K403">
        <v>0</v>
      </c>
      <c r="L403">
        <v>0</v>
      </c>
      <c r="M403">
        <v>0</v>
      </c>
      <c r="N403">
        <v>0</v>
      </c>
      <c r="O403" t="s">
        <v>465</v>
      </c>
      <c r="P403">
        <v>0</v>
      </c>
    </row>
    <row r="404" spans="1:16" x14ac:dyDescent="0.25">
      <c r="A404" t="s">
        <v>461</v>
      </c>
      <c r="B404" t="s">
        <v>462</v>
      </c>
      <c r="C404" t="s">
        <v>463</v>
      </c>
      <c r="D404">
        <v>35</v>
      </c>
      <c r="E404" t="s">
        <v>464</v>
      </c>
      <c r="F404" t="s">
        <v>87</v>
      </c>
      <c r="G404" t="s">
        <v>468</v>
      </c>
      <c r="H404" t="s">
        <v>368</v>
      </c>
      <c r="I404" t="s">
        <v>369</v>
      </c>
      <c r="J404">
        <v>0</v>
      </c>
      <c r="K404">
        <v>0</v>
      </c>
      <c r="L404">
        <v>0</v>
      </c>
      <c r="M404">
        <v>0</v>
      </c>
      <c r="N404">
        <v>0</v>
      </c>
      <c r="O404" t="s">
        <v>465</v>
      </c>
      <c r="P404">
        <v>0</v>
      </c>
    </row>
    <row r="405" spans="1:16" x14ac:dyDescent="0.25">
      <c r="A405" t="s">
        <v>461</v>
      </c>
      <c r="B405" t="s">
        <v>462</v>
      </c>
      <c r="C405" t="s">
        <v>463</v>
      </c>
      <c r="D405">
        <v>35</v>
      </c>
      <c r="E405" t="s">
        <v>464</v>
      </c>
      <c r="F405" t="s">
        <v>87</v>
      </c>
      <c r="G405" t="s">
        <v>468</v>
      </c>
      <c r="H405" t="s">
        <v>370</v>
      </c>
      <c r="I405" t="s">
        <v>371</v>
      </c>
      <c r="J405">
        <v>0</v>
      </c>
      <c r="K405">
        <v>0</v>
      </c>
      <c r="L405">
        <v>0</v>
      </c>
      <c r="M405">
        <v>0</v>
      </c>
      <c r="N405">
        <v>0</v>
      </c>
      <c r="O405" t="s">
        <v>465</v>
      </c>
      <c r="P405">
        <v>0</v>
      </c>
    </row>
    <row r="406" spans="1:16" x14ac:dyDescent="0.25">
      <c r="A406" t="s">
        <v>461</v>
      </c>
      <c r="B406" t="s">
        <v>462</v>
      </c>
      <c r="C406" t="s">
        <v>463</v>
      </c>
      <c r="D406">
        <v>35</v>
      </c>
      <c r="E406" t="s">
        <v>464</v>
      </c>
      <c r="F406" t="s">
        <v>87</v>
      </c>
      <c r="G406" t="s">
        <v>468</v>
      </c>
      <c r="H406" t="s">
        <v>372</v>
      </c>
      <c r="I406" t="s">
        <v>373</v>
      </c>
      <c r="J406">
        <v>0</v>
      </c>
      <c r="K406">
        <v>0</v>
      </c>
      <c r="L406">
        <v>0</v>
      </c>
      <c r="M406">
        <v>0</v>
      </c>
      <c r="N406">
        <v>0</v>
      </c>
      <c r="O406" t="s">
        <v>465</v>
      </c>
      <c r="P406">
        <v>0</v>
      </c>
    </row>
    <row r="407" spans="1:16" x14ac:dyDescent="0.25">
      <c r="A407" t="s">
        <v>461</v>
      </c>
      <c r="B407" t="s">
        <v>462</v>
      </c>
      <c r="C407" t="s">
        <v>463</v>
      </c>
      <c r="D407">
        <v>35</v>
      </c>
      <c r="E407" t="s">
        <v>464</v>
      </c>
      <c r="F407" t="s">
        <v>87</v>
      </c>
      <c r="G407" t="s">
        <v>468</v>
      </c>
      <c r="H407" t="s">
        <v>374</v>
      </c>
      <c r="I407" t="s">
        <v>375</v>
      </c>
      <c r="J407">
        <v>0</v>
      </c>
      <c r="K407">
        <v>0</v>
      </c>
      <c r="L407">
        <v>0</v>
      </c>
      <c r="M407">
        <v>0</v>
      </c>
      <c r="N407">
        <v>0</v>
      </c>
      <c r="O407" t="s">
        <v>465</v>
      </c>
      <c r="P407">
        <v>0</v>
      </c>
    </row>
    <row r="408" spans="1:16" x14ac:dyDescent="0.25">
      <c r="A408" t="s">
        <v>461</v>
      </c>
      <c r="B408" t="s">
        <v>462</v>
      </c>
      <c r="C408" t="s">
        <v>463</v>
      </c>
      <c r="D408">
        <v>35</v>
      </c>
      <c r="E408" t="s">
        <v>464</v>
      </c>
      <c r="F408" t="s">
        <v>87</v>
      </c>
      <c r="G408" t="s">
        <v>468</v>
      </c>
      <c r="H408" t="s">
        <v>376</v>
      </c>
      <c r="I408" t="s">
        <v>377</v>
      </c>
      <c r="J408">
        <v>0</v>
      </c>
      <c r="K408">
        <v>0</v>
      </c>
      <c r="L408">
        <v>0</v>
      </c>
      <c r="M408">
        <v>0</v>
      </c>
      <c r="N408">
        <v>0</v>
      </c>
      <c r="O408" t="s">
        <v>465</v>
      </c>
      <c r="P408">
        <v>0</v>
      </c>
    </row>
    <row r="409" spans="1:16" x14ac:dyDescent="0.25">
      <c r="A409" t="s">
        <v>461</v>
      </c>
      <c r="B409" t="s">
        <v>462</v>
      </c>
      <c r="C409" t="s">
        <v>463</v>
      </c>
      <c r="D409">
        <v>35</v>
      </c>
      <c r="E409" t="s">
        <v>464</v>
      </c>
      <c r="F409" t="s">
        <v>87</v>
      </c>
      <c r="G409" t="s">
        <v>468</v>
      </c>
      <c r="H409" t="s">
        <v>378</v>
      </c>
      <c r="I409" t="s">
        <v>379</v>
      </c>
      <c r="J409">
        <v>0</v>
      </c>
      <c r="K409">
        <v>0</v>
      </c>
      <c r="L409">
        <v>0</v>
      </c>
      <c r="M409">
        <v>0</v>
      </c>
      <c r="N409">
        <v>0</v>
      </c>
      <c r="O409" t="s">
        <v>465</v>
      </c>
      <c r="P409">
        <v>0</v>
      </c>
    </row>
    <row r="410" spans="1:16" x14ac:dyDescent="0.25">
      <c r="A410" t="s">
        <v>461</v>
      </c>
      <c r="B410" t="s">
        <v>462</v>
      </c>
      <c r="C410" t="s">
        <v>463</v>
      </c>
      <c r="D410">
        <v>35</v>
      </c>
      <c r="E410" t="s">
        <v>464</v>
      </c>
      <c r="F410" t="s">
        <v>87</v>
      </c>
      <c r="G410" t="s">
        <v>468</v>
      </c>
      <c r="H410" t="s">
        <v>346</v>
      </c>
      <c r="I410" t="s">
        <v>347</v>
      </c>
      <c r="J410">
        <v>0</v>
      </c>
      <c r="K410">
        <v>0</v>
      </c>
      <c r="L410">
        <v>0</v>
      </c>
      <c r="M410">
        <v>0</v>
      </c>
      <c r="N410">
        <v>0</v>
      </c>
      <c r="O410" t="s">
        <v>465</v>
      </c>
      <c r="P410">
        <v>0</v>
      </c>
    </row>
    <row r="411" spans="1:16" x14ac:dyDescent="0.25">
      <c r="A411" t="s">
        <v>461</v>
      </c>
      <c r="B411" t="s">
        <v>462</v>
      </c>
      <c r="C411" t="s">
        <v>463</v>
      </c>
      <c r="D411">
        <v>35</v>
      </c>
      <c r="E411" t="s">
        <v>464</v>
      </c>
      <c r="F411" t="s">
        <v>87</v>
      </c>
      <c r="G411" t="s">
        <v>468</v>
      </c>
      <c r="H411" t="s">
        <v>348</v>
      </c>
      <c r="I411" t="s">
        <v>349</v>
      </c>
      <c r="J411">
        <v>0</v>
      </c>
      <c r="K411">
        <v>0</v>
      </c>
      <c r="L411">
        <v>0</v>
      </c>
      <c r="M411">
        <v>0</v>
      </c>
      <c r="N411">
        <v>0</v>
      </c>
      <c r="O411" t="s">
        <v>465</v>
      </c>
      <c r="P411">
        <v>0</v>
      </c>
    </row>
    <row r="412" spans="1:16" x14ac:dyDescent="0.25">
      <c r="A412" t="s">
        <v>461</v>
      </c>
      <c r="B412" t="s">
        <v>462</v>
      </c>
      <c r="C412" t="s">
        <v>463</v>
      </c>
      <c r="D412">
        <v>35</v>
      </c>
      <c r="E412" t="s">
        <v>464</v>
      </c>
      <c r="F412" t="s">
        <v>87</v>
      </c>
      <c r="G412" t="s">
        <v>468</v>
      </c>
      <c r="H412" t="s">
        <v>350</v>
      </c>
      <c r="I412" t="s">
        <v>351</v>
      </c>
      <c r="J412">
        <v>0</v>
      </c>
      <c r="K412">
        <v>0</v>
      </c>
      <c r="L412">
        <v>0</v>
      </c>
      <c r="M412">
        <v>0</v>
      </c>
      <c r="N412">
        <v>0</v>
      </c>
      <c r="O412" t="s">
        <v>465</v>
      </c>
      <c r="P412">
        <v>0</v>
      </c>
    </row>
    <row r="413" spans="1:16" x14ac:dyDescent="0.25">
      <c r="A413" t="s">
        <v>461</v>
      </c>
      <c r="B413" t="s">
        <v>462</v>
      </c>
      <c r="C413" t="s">
        <v>463</v>
      </c>
      <c r="D413">
        <v>35</v>
      </c>
      <c r="E413" t="s">
        <v>464</v>
      </c>
      <c r="F413" t="s">
        <v>87</v>
      </c>
      <c r="G413" t="s">
        <v>468</v>
      </c>
      <c r="H413" t="s">
        <v>352</v>
      </c>
      <c r="I413" t="s">
        <v>353</v>
      </c>
      <c r="J413">
        <v>0</v>
      </c>
      <c r="K413">
        <v>0</v>
      </c>
      <c r="L413">
        <v>0</v>
      </c>
      <c r="M413">
        <v>0</v>
      </c>
      <c r="N413">
        <v>0</v>
      </c>
      <c r="O413" t="s">
        <v>465</v>
      </c>
      <c r="P413">
        <v>0</v>
      </c>
    </row>
    <row r="414" spans="1:16" x14ac:dyDescent="0.25">
      <c r="A414" t="s">
        <v>461</v>
      </c>
      <c r="B414" t="s">
        <v>462</v>
      </c>
      <c r="C414" t="s">
        <v>463</v>
      </c>
      <c r="D414">
        <v>35</v>
      </c>
      <c r="E414" t="s">
        <v>464</v>
      </c>
      <c r="F414" t="s">
        <v>87</v>
      </c>
      <c r="G414" t="s">
        <v>468</v>
      </c>
      <c r="H414" t="s">
        <v>354</v>
      </c>
      <c r="I414" t="s">
        <v>355</v>
      </c>
      <c r="J414">
        <v>0</v>
      </c>
      <c r="K414">
        <v>0</v>
      </c>
      <c r="L414">
        <v>0</v>
      </c>
      <c r="M414">
        <v>0</v>
      </c>
      <c r="N414">
        <v>0</v>
      </c>
      <c r="O414" t="s">
        <v>465</v>
      </c>
      <c r="P414">
        <v>0</v>
      </c>
    </row>
    <row r="415" spans="1:16" x14ac:dyDescent="0.25">
      <c r="A415" t="s">
        <v>461</v>
      </c>
      <c r="B415" t="s">
        <v>462</v>
      </c>
      <c r="C415" t="s">
        <v>463</v>
      </c>
      <c r="D415">
        <v>35</v>
      </c>
      <c r="E415" t="s">
        <v>464</v>
      </c>
      <c r="F415" t="s">
        <v>87</v>
      </c>
      <c r="G415" t="s">
        <v>468</v>
      </c>
      <c r="H415" t="s">
        <v>356</v>
      </c>
      <c r="I415" t="s">
        <v>357</v>
      </c>
      <c r="J415">
        <v>0</v>
      </c>
      <c r="K415">
        <v>0</v>
      </c>
      <c r="L415">
        <v>0</v>
      </c>
      <c r="M415">
        <v>0</v>
      </c>
      <c r="N415">
        <v>0</v>
      </c>
      <c r="O415" t="s">
        <v>465</v>
      </c>
      <c r="P415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6146"/>
  <sheetViews>
    <sheetView zoomScale="70" zoomScaleNormal="70" workbookViewId="0">
      <selection activeCell="G2" sqref="G2:G6146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5" x14ac:dyDescent="0.25">
      <c r="A1" t="s">
        <v>63</v>
      </c>
      <c r="B1" s="12" t="s">
        <v>54</v>
      </c>
      <c r="C1" s="12" t="s">
        <v>64</v>
      </c>
      <c r="D1" t="s">
        <v>65</v>
      </c>
    </row>
    <row r="2" spans="1:5" x14ac:dyDescent="0.25">
      <c r="A2" t="s">
        <v>469</v>
      </c>
      <c r="B2" t="s">
        <v>470</v>
      </c>
      <c r="C2" s="12">
        <v>42937</v>
      </c>
      <c r="D2" s="217">
        <v>0</v>
      </c>
      <c r="E2" t="s">
        <v>465</v>
      </c>
    </row>
    <row r="3" spans="1:5" x14ac:dyDescent="0.25">
      <c r="A3" t="s">
        <v>469</v>
      </c>
      <c r="B3" t="s">
        <v>470</v>
      </c>
      <c r="C3" s="12">
        <v>42944</v>
      </c>
      <c r="D3" s="217">
        <v>0</v>
      </c>
      <c r="E3" t="s">
        <v>465</v>
      </c>
    </row>
    <row r="4" spans="1:5" x14ac:dyDescent="0.25">
      <c r="A4" t="s">
        <v>469</v>
      </c>
      <c r="B4" t="s">
        <v>470</v>
      </c>
      <c r="C4" s="12">
        <v>42951</v>
      </c>
      <c r="D4" s="217">
        <v>0</v>
      </c>
      <c r="E4" t="s">
        <v>465</v>
      </c>
    </row>
    <row r="5" spans="1:5" x14ac:dyDescent="0.25">
      <c r="A5" t="s">
        <v>469</v>
      </c>
      <c r="B5" t="s">
        <v>470</v>
      </c>
      <c r="C5" s="12">
        <v>42958</v>
      </c>
      <c r="D5" s="217">
        <v>0</v>
      </c>
      <c r="E5" t="s">
        <v>465</v>
      </c>
    </row>
    <row r="6" spans="1:5" x14ac:dyDescent="0.25">
      <c r="A6" t="s">
        <v>469</v>
      </c>
      <c r="B6" t="s">
        <v>470</v>
      </c>
      <c r="C6" s="12">
        <v>42965</v>
      </c>
      <c r="D6" s="217">
        <v>0</v>
      </c>
      <c r="E6" t="s">
        <v>465</v>
      </c>
    </row>
    <row r="7" spans="1:5" x14ac:dyDescent="0.25">
      <c r="A7" t="s">
        <v>469</v>
      </c>
      <c r="B7" t="s">
        <v>470</v>
      </c>
      <c r="C7" s="12">
        <v>42972</v>
      </c>
      <c r="D7" s="217">
        <v>0</v>
      </c>
      <c r="E7" t="s">
        <v>465</v>
      </c>
    </row>
    <row r="8" spans="1:5" x14ac:dyDescent="0.25">
      <c r="A8" t="s">
        <v>469</v>
      </c>
      <c r="B8" t="s">
        <v>470</v>
      </c>
      <c r="C8" s="12">
        <v>42979</v>
      </c>
      <c r="D8" s="217">
        <v>0</v>
      </c>
      <c r="E8" t="s">
        <v>465</v>
      </c>
    </row>
    <row r="9" spans="1:5" x14ac:dyDescent="0.25">
      <c r="A9" t="s">
        <v>469</v>
      </c>
      <c r="B9" t="s">
        <v>470</v>
      </c>
      <c r="C9" s="12">
        <v>42986</v>
      </c>
      <c r="D9" s="217">
        <v>0</v>
      </c>
      <c r="E9" t="s">
        <v>465</v>
      </c>
    </row>
    <row r="10" spans="1:5" x14ac:dyDescent="0.25">
      <c r="A10" t="s">
        <v>469</v>
      </c>
      <c r="B10" t="s">
        <v>470</v>
      </c>
      <c r="C10" s="12">
        <v>42993</v>
      </c>
      <c r="D10" s="217">
        <v>0</v>
      </c>
      <c r="E10" t="s">
        <v>465</v>
      </c>
    </row>
    <row r="11" spans="1:5" x14ac:dyDescent="0.25">
      <c r="A11" t="s">
        <v>469</v>
      </c>
      <c r="B11" t="s">
        <v>470</v>
      </c>
      <c r="C11" s="12">
        <v>43000</v>
      </c>
      <c r="D11" s="217">
        <v>0</v>
      </c>
      <c r="E11" t="s">
        <v>465</v>
      </c>
    </row>
    <row r="12" spans="1:5" x14ac:dyDescent="0.25">
      <c r="A12" t="s">
        <v>469</v>
      </c>
      <c r="B12" t="s">
        <v>470</v>
      </c>
      <c r="C12" s="12">
        <v>43007</v>
      </c>
      <c r="D12" s="217">
        <v>0</v>
      </c>
      <c r="E12" t="s">
        <v>465</v>
      </c>
    </row>
    <row r="13" spans="1:5" x14ac:dyDescent="0.25">
      <c r="A13" t="s">
        <v>469</v>
      </c>
      <c r="B13" t="s">
        <v>470</v>
      </c>
      <c r="C13" s="12">
        <v>43014</v>
      </c>
      <c r="D13" s="217">
        <v>0</v>
      </c>
      <c r="E13" t="s">
        <v>465</v>
      </c>
    </row>
    <row r="14" spans="1:5" x14ac:dyDescent="0.25">
      <c r="A14" t="s">
        <v>469</v>
      </c>
      <c r="B14" t="s">
        <v>470</v>
      </c>
      <c r="C14" s="12">
        <v>43021</v>
      </c>
      <c r="D14" s="217">
        <v>0</v>
      </c>
      <c r="E14" t="s">
        <v>465</v>
      </c>
    </row>
    <row r="15" spans="1:5" x14ac:dyDescent="0.25">
      <c r="A15" t="s">
        <v>469</v>
      </c>
      <c r="B15" t="s">
        <v>470</v>
      </c>
      <c r="C15" s="12">
        <v>43028</v>
      </c>
      <c r="D15" s="217">
        <v>0</v>
      </c>
      <c r="E15" t="s">
        <v>465</v>
      </c>
    </row>
    <row r="16" spans="1:5" x14ac:dyDescent="0.25">
      <c r="A16" t="s">
        <v>469</v>
      </c>
      <c r="B16" t="s">
        <v>470</v>
      </c>
      <c r="C16" s="12">
        <v>43035</v>
      </c>
      <c r="D16" s="217">
        <v>0</v>
      </c>
      <c r="E16" t="s">
        <v>465</v>
      </c>
    </row>
    <row r="17" spans="1:5" x14ac:dyDescent="0.25">
      <c r="A17" t="s">
        <v>469</v>
      </c>
      <c r="B17" t="s">
        <v>470</v>
      </c>
      <c r="C17" s="12">
        <v>43042</v>
      </c>
      <c r="D17" s="217">
        <v>0</v>
      </c>
      <c r="E17" t="s">
        <v>465</v>
      </c>
    </row>
    <row r="18" spans="1:5" x14ac:dyDescent="0.25">
      <c r="A18" t="s">
        <v>469</v>
      </c>
      <c r="B18" t="s">
        <v>470</v>
      </c>
      <c r="C18" s="12">
        <v>43049</v>
      </c>
      <c r="D18" s="217">
        <v>0</v>
      </c>
      <c r="E18" t="s">
        <v>465</v>
      </c>
    </row>
    <row r="19" spans="1:5" x14ac:dyDescent="0.25">
      <c r="A19" t="s">
        <v>469</v>
      </c>
      <c r="B19" t="s">
        <v>470</v>
      </c>
      <c r="C19" s="12">
        <v>43056</v>
      </c>
      <c r="D19" s="217">
        <v>0</v>
      </c>
      <c r="E19" t="s">
        <v>465</v>
      </c>
    </row>
    <row r="20" spans="1:5" x14ac:dyDescent="0.25">
      <c r="A20" t="s">
        <v>469</v>
      </c>
      <c r="B20" t="s">
        <v>470</v>
      </c>
      <c r="C20" s="12">
        <v>43063</v>
      </c>
      <c r="D20" s="217">
        <v>0</v>
      </c>
      <c r="E20" t="s">
        <v>465</v>
      </c>
    </row>
    <row r="21" spans="1:5" x14ac:dyDescent="0.25">
      <c r="A21" t="s">
        <v>469</v>
      </c>
      <c r="B21" t="s">
        <v>470</v>
      </c>
      <c r="C21" s="12">
        <v>43070</v>
      </c>
      <c r="D21" s="217">
        <v>0</v>
      </c>
      <c r="E21" t="s">
        <v>465</v>
      </c>
    </row>
    <row r="22" spans="1:5" x14ac:dyDescent="0.25">
      <c r="A22" t="s">
        <v>469</v>
      </c>
      <c r="B22" t="s">
        <v>470</v>
      </c>
      <c r="C22" s="12">
        <v>43077</v>
      </c>
      <c r="D22" s="217">
        <v>0</v>
      </c>
      <c r="E22" t="s">
        <v>465</v>
      </c>
    </row>
    <row r="23" spans="1:5" x14ac:dyDescent="0.25">
      <c r="A23" t="s">
        <v>469</v>
      </c>
      <c r="B23" t="s">
        <v>470</v>
      </c>
      <c r="C23" s="12">
        <v>43084</v>
      </c>
      <c r="D23" s="217">
        <v>0</v>
      </c>
      <c r="E23" t="s">
        <v>465</v>
      </c>
    </row>
    <row r="24" spans="1:5" x14ac:dyDescent="0.25">
      <c r="A24" t="s">
        <v>469</v>
      </c>
      <c r="B24" t="s">
        <v>470</v>
      </c>
      <c r="C24" s="12">
        <v>43091</v>
      </c>
      <c r="D24" s="217">
        <v>0</v>
      </c>
      <c r="E24" t="s">
        <v>465</v>
      </c>
    </row>
    <row r="25" spans="1:5" x14ac:dyDescent="0.25">
      <c r="A25" t="s">
        <v>469</v>
      </c>
      <c r="B25" t="s">
        <v>470</v>
      </c>
      <c r="C25" s="12">
        <v>43098</v>
      </c>
      <c r="D25" s="217">
        <v>0</v>
      </c>
      <c r="E25" t="s">
        <v>465</v>
      </c>
    </row>
    <row r="26" spans="1:5" x14ac:dyDescent="0.25">
      <c r="A26" t="s">
        <v>469</v>
      </c>
      <c r="B26" t="s">
        <v>470</v>
      </c>
      <c r="C26" s="12">
        <v>43105</v>
      </c>
      <c r="D26" s="217">
        <v>0</v>
      </c>
      <c r="E26" t="s">
        <v>465</v>
      </c>
    </row>
    <row r="27" spans="1:5" x14ac:dyDescent="0.25">
      <c r="A27" t="s">
        <v>469</v>
      </c>
      <c r="B27" t="s">
        <v>470</v>
      </c>
      <c r="C27" s="12">
        <v>43112</v>
      </c>
      <c r="D27" s="217">
        <v>0</v>
      </c>
      <c r="E27" t="s">
        <v>465</v>
      </c>
    </row>
    <row r="28" spans="1:5" x14ac:dyDescent="0.25">
      <c r="A28" t="s">
        <v>469</v>
      </c>
      <c r="B28" t="s">
        <v>470</v>
      </c>
      <c r="C28" s="12">
        <v>43119</v>
      </c>
      <c r="D28" s="217">
        <v>0</v>
      </c>
      <c r="E28" t="s">
        <v>465</v>
      </c>
    </row>
    <row r="29" spans="1:5" x14ac:dyDescent="0.25">
      <c r="A29" t="s">
        <v>469</v>
      </c>
      <c r="B29" t="s">
        <v>470</v>
      </c>
      <c r="C29" s="12">
        <v>43126</v>
      </c>
      <c r="D29" s="217">
        <v>0</v>
      </c>
      <c r="E29" t="s">
        <v>465</v>
      </c>
    </row>
    <row r="30" spans="1:5" x14ac:dyDescent="0.25">
      <c r="A30" t="s">
        <v>469</v>
      </c>
      <c r="B30" t="s">
        <v>470</v>
      </c>
      <c r="C30" s="12">
        <v>43133</v>
      </c>
      <c r="D30" s="217">
        <v>0</v>
      </c>
      <c r="E30" t="s">
        <v>465</v>
      </c>
    </row>
    <row r="31" spans="1:5" x14ac:dyDescent="0.25">
      <c r="A31" t="s">
        <v>469</v>
      </c>
      <c r="B31" t="s">
        <v>470</v>
      </c>
      <c r="C31" s="12">
        <v>43140</v>
      </c>
      <c r="D31" s="217">
        <v>0</v>
      </c>
      <c r="E31" t="s">
        <v>465</v>
      </c>
    </row>
    <row r="32" spans="1:5" x14ac:dyDescent="0.25">
      <c r="A32" t="s">
        <v>469</v>
      </c>
      <c r="B32" t="s">
        <v>470</v>
      </c>
      <c r="C32" s="12">
        <v>43147</v>
      </c>
      <c r="D32" s="217">
        <v>0</v>
      </c>
      <c r="E32" t="s">
        <v>465</v>
      </c>
    </row>
    <row r="33" spans="1:5" x14ac:dyDescent="0.25">
      <c r="A33" t="s">
        <v>469</v>
      </c>
      <c r="B33" t="s">
        <v>470</v>
      </c>
      <c r="C33" s="12">
        <v>43154</v>
      </c>
      <c r="D33" s="217">
        <v>0</v>
      </c>
      <c r="E33" t="s">
        <v>465</v>
      </c>
    </row>
    <row r="34" spans="1:5" x14ac:dyDescent="0.25">
      <c r="A34" t="s">
        <v>469</v>
      </c>
      <c r="B34" t="s">
        <v>470</v>
      </c>
      <c r="C34" s="12">
        <v>43161</v>
      </c>
      <c r="D34" s="217">
        <v>0</v>
      </c>
      <c r="E34" t="s">
        <v>465</v>
      </c>
    </row>
    <row r="35" spans="1:5" x14ac:dyDescent="0.25">
      <c r="A35" t="s">
        <v>469</v>
      </c>
      <c r="B35" t="s">
        <v>470</v>
      </c>
      <c r="C35" s="12">
        <v>43168</v>
      </c>
      <c r="D35" s="217">
        <v>0</v>
      </c>
      <c r="E35" t="s">
        <v>465</v>
      </c>
    </row>
    <row r="36" spans="1:5" x14ac:dyDescent="0.25">
      <c r="A36" t="s">
        <v>469</v>
      </c>
      <c r="B36" t="s">
        <v>470</v>
      </c>
      <c r="C36" s="12">
        <v>43175</v>
      </c>
      <c r="D36" s="217">
        <v>0</v>
      </c>
      <c r="E36" t="s">
        <v>465</v>
      </c>
    </row>
    <row r="37" spans="1:5" x14ac:dyDescent="0.25">
      <c r="A37" t="s">
        <v>469</v>
      </c>
      <c r="B37" t="s">
        <v>470</v>
      </c>
      <c r="C37" s="12">
        <v>43182</v>
      </c>
      <c r="D37" s="217">
        <v>0</v>
      </c>
      <c r="E37" t="s">
        <v>465</v>
      </c>
    </row>
    <row r="38" spans="1:5" x14ac:dyDescent="0.25">
      <c r="A38" t="s">
        <v>469</v>
      </c>
      <c r="B38" t="s">
        <v>470</v>
      </c>
      <c r="C38" s="12">
        <v>43189</v>
      </c>
      <c r="D38" s="217">
        <v>0</v>
      </c>
      <c r="E38" t="s">
        <v>465</v>
      </c>
    </row>
    <row r="39" spans="1:5" x14ac:dyDescent="0.25">
      <c r="A39" t="s">
        <v>469</v>
      </c>
      <c r="B39" t="s">
        <v>470</v>
      </c>
      <c r="C39" s="12">
        <v>43196</v>
      </c>
      <c r="D39" s="217">
        <v>0</v>
      </c>
      <c r="E39" t="s">
        <v>465</v>
      </c>
    </row>
    <row r="40" spans="1:5" x14ac:dyDescent="0.25">
      <c r="A40" t="s">
        <v>469</v>
      </c>
      <c r="B40" t="s">
        <v>470</v>
      </c>
      <c r="C40" s="12">
        <v>43203</v>
      </c>
      <c r="D40" s="217">
        <v>0</v>
      </c>
      <c r="E40" t="s">
        <v>465</v>
      </c>
    </row>
    <row r="41" spans="1:5" x14ac:dyDescent="0.25">
      <c r="A41" t="s">
        <v>469</v>
      </c>
      <c r="B41" t="s">
        <v>470</v>
      </c>
      <c r="C41" s="12">
        <v>43210</v>
      </c>
      <c r="D41" s="217">
        <v>0</v>
      </c>
      <c r="E41" t="s">
        <v>465</v>
      </c>
    </row>
    <row r="42" spans="1:5" x14ac:dyDescent="0.25">
      <c r="A42" t="s">
        <v>469</v>
      </c>
      <c r="B42" t="s">
        <v>470</v>
      </c>
      <c r="C42" s="12">
        <v>43217</v>
      </c>
      <c r="D42" s="217">
        <v>0</v>
      </c>
      <c r="E42" t="s">
        <v>465</v>
      </c>
    </row>
    <row r="43" spans="1:5" x14ac:dyDescent="0.25">
      <c r="A43" t="s">
        <v>469</v>
      </c>
      <c r="B43" t="s">
        <v>470</v>
      </c>
      <c r="C43" s="12">
        <v>43224</v>
      </c>
      <c r="D43" s="217">
        <v>0</v>
      </c>
      <c r="E43" t="s">
        <v>465</v>
      </c>
    </row>
    <row r="44" spans="1:5" x14ac:dyDescent="0.25">
      <c r="A44" t="s">
        <v>469</v>
      </c>
      <c r="B44" t="s">
        <v>470</v>
      </c>
      <c r="C44" s="12">
        <v>43231</v>
      </c>
      <c r="D44" s="217">
        <v>0</v>
      </c>
      <c r="E44" t="s">
        <v>465</v>
      </c>
    </row>
    <row r="45" spans="1:5" x14ac:dyDescent="0.25">
      <c r="A45" t="s">
        <v>469</v>
      </c>
      <c r="B45" t="s">
        <v>470</v>
      </c>
      <c r="C45" s="12">
        <v>43238</v>
      </c>
      <c r="D45" s="217">
        <v>0</v>
      </c>
      <c r="E45" t="s">
        <v>465</v>
      </c>
    </row>
    <row r="46" spans="1:5" x14ac:dyDescent="0.25">
      <c r="A46" t="s">
        <v>469</v>
      </c>
      <c r="B46" t="s">
        <v>470</v>
      </c>
      <c r="C46" s="12">
        <v>43245</v>
      </c>
      <c r="D46" s="217">
        <v>0</v>
      </c>
      <c r="E46" t="s">
        <v>465</v>
      </c>
    </row>
    <row r="47" spans="1:5" x14ac:dyDescent="0.25">
      <c r="A47" t="s">
        <v>469</v>
      </c>
      <c r="B47" t="s">
        <v>470</v>
      </c>
      <c r="C47" s="12">
        <v>43252</v>
      </c>
      <c r="D47" s="217">
        <v>0</v>
      </c>
      <c r="E47" t="s">
        <v>465</v>
      </c>
    </row>
    <row r="48" spans="1:5" x14ac:dyDescent="0.25">
      <c r="A48" t="s">
        <v>469</v>
      </c>
      <c r="B48" t="s">
        <v>470</v>
      </c>
      <c r="C48" s="12">
        <v>43259</v>
      </c>
      <c r="D48" s="217">
        <v>0</v>
      </c>
      <c r="E48" t="s">
        <v>465</v>
      </c>
    </row>
    <row r="49" spans="1:5" x14ac:dyDescent="0.25">
      <c r="A49" t="s">
        <v>469</v>
      </c>
      <c r="B49" t="s">
        <v>470</v>
      </c>
      <c r="C49" s="12">
        <v>43266</v>
      </c>
      <c r="D49" s="217">
        <v>0</v>
      </c>
      <c r="E49" t="s">
        <v>465</v>
      </c>
    </row>
    <row r="50" spans="1:5" x14ac:dyDescent="0.25">
      <c r="A50" t="s">
        <v>469</v>
      </c>
      <c r="B50" t="s">
        <v>470</v>
      </c>
      <c r="C50" s="12">
        <v>43273</v>
      </c>
      <c r="D50" s="217">
        <v>0</v>
      </c>
      <c r="E50" t="s">
        <v>465</v>
      </c>
    </row>
    <row r="51" spans="1:5" x14ac:dyDescent="0.25">
      <c r="A51" t="s">
        <v>469</v>
      </c>
      <c r="B51" t="s">
        <v>470</v>
      </c>
      <c r="C51" s="12">
        <v>43280</v>
      </c>
      <c r="D51" s="217">
        <v>0</v>
      </c>
      <c r="E51" t="s">
        <v>465</v>
      </c>
    </row>
    <row r="52" spans="1:5" x14ac:dyDescent="0.25">
      <c r="A52" t="s">
        <v>471</v>
      </c>
      <c r="B52" t="s">
        <v>472</v>
      </c>
      <c r="C52" s="12">
        <v>42937</v>
      </c>
      <c r="D52" s="217">
        <v>0</v>
      </c>
      <c r="E52" t="s">
        <v>465</v>
      </c>
    </row>
    <row r="53" spans="1:5" x14ac:dyDescent="0.25">
      <c r="A53" t="s">
        <v>471</v>
      </c>
      <c r="B53" t="s">
        <v>472</v>
      </c>
      <c r="C53" s="12">
        <v>42944</v>
      </c>
      <c r="D53" s="217">
        <v>0</v>
      </c>
      <c r="E53" t="s">
        <v>465</v>
      </c>
    </row>
    <row r="54" spans="1:5" x14ac:dyDescent="0.25">
      <c r="A54" t="s">
        <v>471</v>
      </c>
      <c r="B54" t="s">
        <v>472</v>
      </c>
      <c r="C54" s="12">
        <v>42951</v>
      </c>
      <c r="D54" s="217">
        <v>0</v>
      </c>
      <c r="E54" t="s">
        <v>465</v>
      </c>
    </row>
    <row r="55" spans="1:5" x14ac:dyDescent="0.25">
      <c r="A55" t="s">
        <v>471</v>
      </c>
      <c r="B55" t="s">
        <v>472</v>
      </c>
      <c r="C55" s="12">
        <v>42958</v>
      </c>
      <c r="D55" s="217">
        <v>0</v>
      </c>
      <c r="E55" t="s">
        <v>465</v>
      </c>
    </row>
    <row r="56" spans="1:5" x14ac:dyDescent="0.25">
      <c r="A56" t="s">
        <v>471</v>
      </c>
      <c r="B56" t="s">
        <v>472</v>
      </c>
      <c r="C56" s="12">
        <v>42965</v>
      </c>
      <c r="D56" s="217">
        <v>0</v>
      </c>
      <c r="E56" t="s">
        <v>465</v>
      </c>
    </row>
    <row r="57" spans="1:5" x14ac:dyDescent="0.25">
      <c r="A57" t="s">
        <v>471</v>
      </c>
      <c r="B57" t="s">
        <v>472</v>
      </c>
      <c r="C57" s="12">
        <v>42972</v>
      </c>
      <c r="D57" s="217">
        <v>0</v>
      </c>
      <c r="E57" t="s">
        <v>465</v>
      </c>
    </row>
    <row r="58" spans="1:5" x14ac:dyDescent="0.25">
      <c r="A58" t="s">
        <v>471</v>
      </c>
      <c r="B58" t="s">
        <v>472</v>
      </c>
      <c r="C58" s="12">
        <v>42979</v>
      </c>
      <c r="D58" s="217">
        <v>0</v>
      </c>
      <c r="E58" t="s">
        <v>465</v>
      </c>
    </row>
    <row r="59" spans="1:5" x14ac:dyDescent="0.25">
      <c r="A59" t="s">
        <v>471</v>
      </c>
      <c r="B59" t="s">
        <v>472</v>
      </c>
      <c r="C59" s="12">
        <v>42986</v>
      </c>
      <c r="D59" s="217">
        <v>0</v>
      </c>
      <c r="E59" t="s">
        <v>465</v>
      </c>
    </row>
    <row r="60" spans="1:5" x14ac:dyDescent="0.25">
      <c r="A60" t="s">
        <v>471</v>
      </c>
      <c r="B60" t="s">
        <v>472</v>
      </c>
      <c r="C60" s="12">
        <v>42993</v>
      </c>
      <c r="D60" s="217">
        <v>0</v>
      </c>
      <c r="E60" t="s">
        <v>465</v>
      </c>
    </row>
    <row r="61" spans="1:5" x14ac:dyDescent="0.25">
      <c r="A61" t="s">
        <v>471</v>
      </c>
      <c r="B61" t="s">
        <v>472</v>
      </c>
      <c r="C61" s="12">
        <v>43000</v>
      </c>
      <c r="D61" s="217">
        <v>0</v>
      </c>
      <c r="E61" t="s">
        <v>465</v>
      </c>
    </row>
    <row r="62" spans="1:5" x14ac:dyDescent="0.25">
      <c r="A62" t="s">
        <v>471</v>
      </c>
      <c r="B62" t="s">
        <v>472</v>
      </c>
      <c r="C62" s="12">
        <v>43007</v>
      </c>
      <c r="D62" s="217">
        <v>0</v>
      </c>
      <c r="E62" t="s">
        <v>465</v>
      </c>
    </row>
    <row r="63" spans="1:5" x14ac:dyDescent="0.25">
      <c r="A63" t="s">
        <v>471</v>
      </c>
      <c r="B63" t="s">
        <v>472</v>
      </c>
      <c r="C63" s="12">
        <v>43014</v>
      </c>
      <c r="D63" s="217">
        <v>0</v>
      </c>
      <c r="E63" t="s">
        <v>465</v>
      </c>
    </row>
    <row r="64" spans="1:5" x14ac:dyDescent="0.25">
      <c r="A64" t="s">
        <v>471</v>
      </c>
      <c r="B64" t="s">
        <v>472</v>
      </c>
      <c r="C64" s="12">
        <v>43021</v>
      </c>
      <c r="D64" s="217">
        <v>0</v>
      </c>
      <c r="E64" t="s">
        <v>465</v>
      </c>
    </row>
    <row r="65" spans="1:5" x14ac:dyDescent="0.25">
      <c r="A65" t="s">
        <v>471</v>
      </c>
      <c r="B65" t="s">
        <v>472</v>
      </c>
      <c r="C65" s="12">
        <v>43028</v>
      </c>
      <c r="D65" s="217">
        <v>0</v>
      </c>
      <c r="E65" t="s">
        <v>465</v>
      </c>
    </row>
    <row r="66" spans="1:5" x14ac:dyDescent="0.25">
      <c r="A66" t="s">
        <v>471</v>
      </c>
      <c r="B66" t="s">
        <v>472</v>
      </c>
      <c r="C66" s="12">
        <v>43035</v>
      </c>
      <c r="D66" s="217">
        <v>0</v>
      </c>
      <c r="E66" t="s">
        <v>465</v>
      </c>
    </row>
    <row r="67" spans="1:5" x14ac:dyDescent="0.25">
      <c r="A67" t="s">
        <v>471</v>
      </c>
      <c r="B67" t="s">
        <v>472</v>
      </c>
      <c r="C67" s="12">
        <v>43042</v>
      </c>
      <c r="D67" s="217">
        <v>0</v>
      </c>
      <c r="E67" t="s">
        <v>465</v>
      </c>
    </row>
    <row r="68" spans="1:5" x14ac:dyDescent="0.25">
      <c r="A68" t="s">
        <v>471</v>
      </c>
      <c r="B68" t="s">
        <v>472</v>
      </c>
      <c r="C68" s="12">
        <v>43049</v>
      </c>
      <c r="D68" s="217">
        <v>0</v>
      </c>
      <c r="E68" t="s">
        <v>465</v>
      </c>
    </row>
    <row r="69" spans="1:5" x14ac:dyDescent="0.25">
      <c r="A69" t="s">
        <v>471</v>
      </c>
      <c r="B69" t="s">
        <v>472</v>
      </c>
      <c r="C69" s="12">
        <v>43056</v>
      </c>
      <c r="D69" s="217">
        <v>0</v>
      </c>
      <c r="E69" t="s">
        <v>465</v>
      </c>
    </row>
    <row r="70" spans="1:5" x14ac:dyDescent="0.25">
      <c r="A70" t="s">
        <v>471</v>
      </c>
      <c r="B70" t="s">
        <v>472</v>
      </c>
      <c r="C70" s="12">
        <v>43063</v>
      </c>
      <c r="D70" s="217">
        <v>0</v>
      </c>
      <c r="E70" t="s">
        <v>465</v>
      </c>
    </row>
    <row r="71" spans="1:5" x14ac:dyDescent="0.25">
      <c r="A71" t="s">
        <v>471</v>
      </c>
      <c r="B71" t="s">
        <v>472</v>
      </c>
      <c r="C71" s="12">
        <v>43070</v>
      </c>
      <c r="D71" s="217">
        <v>0</v>
      </c>
      <c r="E71" t="s">
        <v>465</v>
      </c>
    </row>
    <row r="72" spans="1:5" x14ac:dyDescent="0.25">
      <c r="A72" t="s">
        <v>471</v>
      </c>
      <c r="B72" t="s">
        <v>472</v>
      </c>
      <c r="C72" s="12">
        <v>43077</v>
      </c>
      <c r="D72" s="217">
        <v>0</v>
      </c>
      <c r="E72" t="s">
        <v>465</v>
      </c>
    </row>
    <row r="73" spans="1:5" x14ac:dyDescent="0.25">
      <c r="A73" t="s">
        <v>471</v>
      </c>
      <c r="B73" t="s">
        <v>472</v>
      </c>
      <c r="C73" s="12">
        <v>43084</v>
      </c>
      <c r="D73" s="217">
        <v>0</v>
      </c>
      <c r="E73" t="s">
        <v>465</v>
      </c>
    </row>
    <row r="74" spans="1:5" x14ac:dyDescent="0.25">
      <c r="A74" t="s">
        <v>471</v>
      </c>
      <c r="B74" t="s">
        <v>472</v>
      </c>
      <c r="C74" s="12">
        <v>43091</v>
      </c>
      <c r="D74" s="217">
        <v>0</v>
      </c>
      <c r="E74" t="s">
        <v>465</v>
      </c>
    </row>
    <row r="75" spans="1:5" x14ac:dyDescent="0.25">
      <c r="A75" t="s">
        <v>471</v>
      </c>
      <c r="B75" t="s">
        <v>472</v>
      </c>
      <c r="C75" s="12">
        <v>43098</v>
      </c>
      <c r="D75" s="217">
        <v>0</v>
      </c>
      <c r="E75" t="s">
        <v>465</v>
      </c>
    </row>
    <row r="76" spans="1:5" x14ac:dyDescent="0.25">
      <c r="A76" t="s">
        <v>471</v>
      </c>
      <c r="B76" t="s">
        <v>472</v>
      </c>
      <c r="C76" s="12">
        <v>43105</v>
      </c>
      <c r="D76" s="217">
        <v>0</v>
      </c>
      <c r="E76" t="s">
        <v>465</v>
      </c>
    </row>
    <row r="77" spans="1:5" x14ac:dyDescent="0.25">
      <c r="A77" t="s">
        <v>471</v>
      </c>
      <c r="B77" t="s">
        <v>472</v>
      </c>
      <c r="C77" s="12">
        <v>43112</v>
      </c>
      <c r="D77" s="217">
        <v>0</v>
      </c>
      <c r="E77" t="s">
        <v>465</v>
      </c>
    </row>
    <row r="78" spans="1:5" x14ac:dyDescent="0.25">
      <c r="A78" t="s">
        <v>471</v>
      </c>
      <c r="B78" t="s">
        <v>472</v>
      </c>
      <c r="C78" s="12">
        <v>43119</v>
      </c>
      <c r="D78" s="217">
        <v>0</v>
      </c>
      <c r="E78" t="s">
        <v>465</v>
      </c>
    </row>
    <row r="79" spans="1:5" x14ac:dyDescent="0.25">
      <c r="A79" t="s">
        <v>471</v>
      </c>
      <c r="B79" t="s">
        <v>472</v>
      </c>
      <c r="C79" s="12">
        <v>43126</v>
      </c>
      <c r="D79" s="217">
        <v>0</v>
      </c>
      <c r="E79" t="s">
        <v>465</v>
      </c>
    </row>
    <row r="80" spans="1:5" x14ac:dyDescent="0.25">
      <c r="A80" t="s">
        <v>471</v>
      </c>
      <c r="B80" t="s">
        <v>472</v>
      </c>
      <c r="C80" s="12">
        <v>43133</v>
      </c>
      <c r="D80" s="217">
        <v>0</v>
      </c>
      <c r="E80" t="s">
        <v>465</v>
      </c>
    </row>
    <row r="81" spans="1:5" x14ac:dyDescent="0.25">
      <c r="A81" t="s">
        <v>471</v>
      </c>
      <c r="B81" t="s">
        <v>472</v>
      </c>
      <c r="C81" s="12">
        <v>43140</v>
      </c>
      <c r="D81" s="217">
        <v>0</v>
      </c>
      <c r="E81" t="s">
        <v>465</v>
      </c>
    </row>
    <row r="82" spans="1:5" x14ac:dyDescent="0.25">
      <c r="A82" t="s">
        <v>471</v>
      </c>
      <c r="B82" t="s">
        <v>472</v>
      </c>
      <c r="C82" s="12">
        <v>43147</v>
      </c>
      <c r="D82" s="217">
        <v>0</v>
      </c>
      <c r="E82" t="s">
        <v>465</v>
      </c>
    </row>
    <row r="83" spans="1:5" x14ac:dyDescent="0.25">
      <c r="A83" t="s">
        <v>471</v>
      </c>
      <c r="B83" t="s">
        <v>472</v>
      </c>
      <c r="C83" s="12">
        <v>43154</v>
      </c>
      <c r="D83" s="217">
        <v>0</v>
      </c>
      <c r="E83" t="s">
        <v>465</v>
      </c>
    </row>
    <row r="84" spans="1:5" x14ac:dyDescent="0.25">
      <c r="A84" t="s">
        <v>471</v>
      </c>
      <c r="B84" t="s">
        <v>472</v>
      </c>
      <c r="C84" s="12">
        <v>43161</v>
      </c>
      <c r="D84" s="217">
        <v>0</v>
      </c>
      <c r="E84" t="s">
        <v>465</v>
      </c>
    </row>
    <row r="85" spans="1:5" x14ac:dyDescent="0.25">
      <c r="A85" t="s">
        <v>471</v>
      </c>
      <c r="B85" t="s">
        <v>472</v>
      </c>
      <c r="C85" s="12">
        <v>43168</v>
      </c>
      <c r="D85" s="217">
        <v>0</v>
      </c>
      <c r="E85" t="s">
        <v>465</v>
      </c>
    </row>
    <row r="86" spans="1:5" x14ac:dyDescent="0.25">
      <c r="A86" t="s">
        <v>471</v>
      </c>
      <c r="B86" t="s">
        <v>472</v>
      </c>
      <c r="C86" s="12">
        <v>43175</v>
      </c>
      <c r="D86" s="217">
        <v>0</v>
      </c>
      <c r="E86" t="s">
        <v>465</v>
      </c>
    </row>
    <row r="87" spans="1:5" x14ac:dyDescent="0.25">
      <c r="A87" t="s">
        <v>471</v>
      </c>
      <c r="B87" t="s">
        <v>472</v>
      </c>
      <c r="C87" s="12">
        <v>43182</v>
      </c>
      <c r="D87" s="217">
        <v>0</v>
      </c>
      <c r="E87" t="s">
        <v>465</v>
      </c>
    </row>
    <row r="88" spans="1:5" x14ac:dyDescent="0.25">
      <c r="A88" t="s">
        <v>471</v>
      </c>
      <c r="B88" t="s">
        <v>472</v>
      </c>
      <c r="C88" s="12">
        <v>43189</v>
      </c>
      <c r="D88" s="217">
        <v>0</v>
      </c>
      <c r="E88" t="s">
        <v>465</v>
      </c>
    </row>
    <row r="89" spans="1:5" x14ac:dyDescent="0.25">
      <c r="A89" t="s">
        <v>471</v>
      </c>
      <c r="B89" t="s">
        <v>472</v>
      </c>
      <c r="C89" s="12">
        <v>43196</v>
      </c>
      <c r="D89" s="217">
        <v>0</v>
      </c>
      <c r="E89" t="s">
        <v>465</v>
      </c>
    </row>
    <row r="90" spans="1:5" x14ac:dyDescent="0.25">
      <c r="A90" t="s">
        <v>471</v>
      </c>
      <c r="B90" t="s">
        <v>472</v>
      </c>
      <c r="C90" s="12">
        <v>43203</v>
      </c>
      <c r="D90" s="217">
        <v>0</v>
      </c>
      <c r="E90" t="s">
        <v>465</v>
      </c>
    </row>
    <row r="91" spans="1:5" x14ac:dyDescent="0.25">
      <c r="A91" t="s">
        <v>471</v>
      </c>
      <c r="B91" t="s">
        <v>472</v>
      </c>
      <c r="C91" s="12">
        <v>43210</v>
      </c>
      <c r="D91" s="217">
        <v>0</v>
      </c>
      <c r="E91" t="s">
        <v>465</v>
      </c>
    </row>
    <row r="92" spans="1:5" x14ac:dyDescent="0.25">
      <c r="A92" t="s">
        <v>471</v>
      </c>
      <c r="B92" t="s">
        <v>472</v>
      </c>
      <c r="C92" s="12">
        <v>43217</v>
      </c>
      <c r="D92" s="217">
        <v>0</v>
      </c>
      <c r="E92" t="s">
        <v>465</v>
      </c>
    </row>
    <row r="93" spans="1:5" x14ac:dyDescent="0.25">
      <c r="A93" t="s">
        <v>471</v>
      </c>
      <c r="B93" t="s">
        <v>472</v>
      </c>
      <c r="C93" s="12">
        <v>43224</v>
      </c>
      <c r="D93" s="217">
        <v>0</v>
      </c>
      <c r="E93" t="s">
        <v>465</v>
      </c>
    </row>
    <row r="94" spans="1:5" x14ac:dyDescent="0.25">
      <c r="A94" t="s">
        <v>471</v>
      </c>
      <c r="B94" t="s">
        <v>472</v>
      </c>
      <c r="C94" s="12">
        <v>43231</v>
      </c>
      <c r="D94" s="217">
        <v>0</v>
      </c>
      <c r="E94" t="s">
        <v>465</v>
      </c>
    </row>
    <row r="95" spans="1:5" x14ac:dyDescent="0.25">
      <c r="A95" t="s">
        <v>471</v>
      </c>
      <c r="B95" t="s">
        <v>472</v>
      </c>
      <c r="C95" s="12">
        <v>43238</v>
      </c>
      <c r="D95" s="217">
        <v>0</v>
      </c>
      <c r="E95" t="s">
        <v>465</v>
      </c>
    </row>
    <row r="96" spans="1:5" x14ac:dyDescent="0.25">
      <c r="A96" t="s">
        <v>471</v>
      </c>
      <c r="B96" t="s">
        <v>472</v>
      </c>
      <c r="C96" s="12">
        <v>43245</v>
      </c>
      <c r="D96" s="217">
        <v>0</v>
      </c>
      <c r="E96" t="s">
        <v>465</v>
      </c>
    </row>
    <row r="97" spans="1:5" x14ac:dyDescent="0.25">
      <c r="A97" t="s">
        <v>471</v>
      </c>
      <c r="B97" t="s">
        <v>472</v>
      </c>
      <c r="C97" s="12">
        <v>43252</v>
      </c>
      <c r="D97" s="217">
        <v>0</v>
      </c>
      <c r="E97" t="s">
        <v>465</v>
      </c>
    </row>
    <row r="98" spans="1:5" x14ac:dyDescent="0.25">
      <c r="A98" t="s">
        <v>471</v>
      </c>
      <c r="B98" t="s">
        <v>472</v>
      </c>
      <c r="C98" s="12">
        <v>43259</v>
      </c>
      <c r="D98" s="217">
        <v>0</v>
      </c>
      <c r="E98" t="s">
        <v>465</v>
      </c>
    </row>
    <row r="99" spans="1:5" x14ac:dyDescent="0.25">
      <c r="A99" t="s">
        <v>471</v>
      </c>
      <c r="B99" t="s">
        <v>472</v>
      </c>
      <c r="C99" s="12">
        <v>43266</v>
      </c>
      <c r="D99" s="217">
        <v>0</v>
      </c>
      <c r="E99" t="s">
        <v>465</v>
      </c>
    </row>
    <row r="100" spans="1:5" x14ac:dyDescent="0.25">
      <c r="A100" t="s">
        <v>471</v>
      </c>
      <c r="B100" t="s">
        <v>472</v>
      </c>
      <c r="C100" s="12">
        <v>43273</v>
      </c>
      <c r="D100" s="217">
        <v>0</v>
      </c>
      <c r="E100" t="s">
        <v>465</v>
      </c>
    </row>
    <row r="101" spans="1:5" x14ac:dyDescent="0.25">
      <c r="A101" t="s">
        <v>471</v>
      </c>
      <c r="B101" t="s">
        <v>472</v>
      </c>
      <c r="C101" s="12">
        <v>43280</v>
      </c>
      <c r="D101" s="217">
        <v>0</v>
      </c>
      <c r="E101" t="s">
        <v>465</v>
      </c>
    </row>
    <row r="102" spans="1:5" x14ac:dyDescent="0.25">
      <c r="A102" t="s">
        <v>473</v>
      </c>
      <c r="B102" t="s">
        <v>474</v>
      </c>
      <c r="C102" s="12">
        <v>42937</v>
      </c>
      <c r="D102" s="217">
        <v>0</v>
      </c>
      <c r="E102" t="s">
        <v>465</v>
      </c>
    </row>
    <row r="103" spans="1:5" x14ac:dyDescent="0.25">
      <c r="A103" t="s">
        <v>473</v>
      </c>
      <c r="B103" t="s">
        <v>474</v>
      </c>
      <c r="C103" s="12">
        <v>42944</v>
      </c>
      <c r="D103" s="217">
        <v>0</v>
      </c>
      <c r="E103" t="s">
        <v>465</v>
      </c>
    </row>
    <row r="104" spans="1:5" x14ac:dyDescent="0.25">
      <c r="A104" t="s">
        <v>473</v>
      </c>
      <c r="B104" t="s">
        <v>474</v>
      </c>
      <c r="C104" s="12">
        <v>42951</v>
      </c>
      <c r="D104" s="217">
        <v>0</v>
      </c>
      <c r="E104" t="s">
        <v>465</v>
      </c>
    </row>
    <row r="105" spans="1:5" x14ac:dyDescent="0.25">
      <c r="A105" t="s">
        <v>473</v>
      </c>
      <c r="B105" t="s">
        <v>474</v>
      </c>
      <c r="C105" s="12">
        <v>42958</v>
      </c>
      <c r="D105" s="217">
        <v>0</v>
      </c>
      <c r="E105" t="s">
        <v>465</v>
      </c>
    </row>
    <row r="106" spans="1:5" x14ac:dyDescent="0.25">
      <c r="A106" t="s">
        <v>473</v>
      </c>
      <c r="B106" t="s">
        <v>474</v>
      </c>
      <c r="C106" s="12">
        <v>42965</v>
      </c>
      <c r="D106" s="217">
        <v>0</v>
      </c>
      <c r="E106" t="s">
        <v>465</v>
      </c>
    </row>
    <row r="107" spans="1:5" x14ac:dyDescent="0.25">
      <c r="A107" t="s">
        <v>473</v>
      </c>
      <c r="B107" t="s">
        <v>474</v>
      </c>
      <c r="C107" s="12">
        <v>42972</v>
      </c>
      <c r="D107" s="217">
        <v>0</v>
      </c>
      <c r="E107" t="s">
        <v>465</v>
      </c>
    </row>
    <row r="108" spans="1:5" x14ac:dyDescent="0.25">
      <c r="A108" t="s">
        <v>473</v>
      </c>
      <c r="B108" t="s">
        <v>474</v>
      </c>
      <c r="C108" s="12">
        <v>42979</v>
      </c>
      <c r="D108" s="217">
        <v>0</v>
      </c>
      <c r="E108" t="s">
        <v>465</v>
      </c>
    </row>
    <row r="109" spans="1:5" x14ac:dyDescent="0.25">
      <c r="A109" t="s">
        <v>473</v>
      </c>
      <c r="B109" t="s">
        <v>474</v>
      </c>
      <c r="C109" s="12">
        <v>42986</v>
      </c>
      <c r="D109" s="217">
        <v>0</v>
      </c>
      <c r="E109" t="s">
        <v>465</v>
      </c>
    </row>
    <row r="110" spans="1:5" x14ac:dyDescent="0.25">
      <c r="A110" t="s">
        <v>473</v>
      </c>
      <c r="B110" t="s">
        <v>474</v>
      </c>
      <c r="C110" s="12">
        <v>42993</v>
      </c>
      <c r="D110" s="217">
        <v>0</v>
      </c>
      <c r="E110" t="s">
        <v>465</v>
      </c>
    </row>
    <row r="111" spans="1:5" x14ac:dyDescent="0.25">
      <c r="A111" t="s">
        <v>473</v>
      </c>
      <c r="B111" t="s">
        <v>474</v>
      </c>
      <c r="C111" s="12">
        <v>43000</v>
      </c>
      <c r="D111" s="217">
        <v>0</v>
      </c>
      <c r="E111" t="s">
        <v>465</v>
      </c>
    </row>
    <row r="112" spans="1:5" x14ac:dyDescent="0.25">
      <c r="A112" t="s">
        <v>473</v>
      </c>
      <c r="B112" t="s">
        <v>474</v>
      </c>
      <c r="C112" s="12">
        <v>43007</v>
      </c>
      <c r="D112" s="217">
        <v>0</v>
      </c>
      <c r="E112" t="s">
        <v>465</v>
      </c>
    </row>
    <row r="113" spans="1:5" x14ac:dyDescent="0.25">
      <c r="A113" t="s">
        <v>473</v>
      </c>
      <c r="B113" t="s">
        <v>474</v>
      </c>
      <c r="C113" s="12">
        <v>43014</v>
      </c>
      <c r="D113" s="217">
        <v>0</v>
      </c>
      <c r="E113" t="s">
        <v>465</v>
      </c>
    </row>
    <row r="114" spans="1:5" x14ac:dyDescent="0.25">
      <c r="A114" t="s">
        <v>473</v>
      </c>
      <c r="B114" t="s">
        <v>474</v>
      </c>
      <c r="C114" s="12">
        <v>43021</v>
      </c>
      <c r="D114" s="217">
        <v>0</v>
      </c>
      <c r="E114" t="s">
        <v>465</v>
      </c>
    </row>
    <row r="115" spans="1:5" x14ac:dyDescent="0.25">
      <c r="A115" t="s">
        <v>473</v>
      </c>
      <c r="B115" t="s">
        <v>474</v>
      </c>
      <c r="C115" s="12">
        <v>43028</v>
      </c>
      <c r="D115" s="217">
        <v>0</v>
      </c>
      <c r="E115" t="s">
        <v>465</v>
      </c>
    </row>
    <row r="116" spans="1:5" x14ac:dyDescent="0.25">
      <c r="A116" t="s">
        <v>473</v>
      </c>
      <c r="B116" t="s">
        <v>474</v>
      </c>
      <c r="C116" s="12">
        <v>43035</v>
      </c>
      <c r="D116" s="217">
        <v>0</v>
      </c>
      <c r="E116" t="s">
        <v>465</v>
      </c>
    </row>
    <row r="117" spans="1:5" x14ac:dyDescent="0.25">
      <c r="A117" t="s">
        <v>473</v>
      </c>
      <c r="B117" t="s">
        <v>474</v>
      </c>
      <c r="C117" s="12">
        <v>43042</v>
      </c>
      <c r="D117" s="217">
        <v>0</v>
      </c>
      <c r="E117" t="s">
        <v>465</v>
      </c>
    </row>
    <row r="118" spans="1:5" x14ac:dyDescent="0.25">
      <c r="A118" t="s">
        <v>473</v>
      </c>
      <c r="B118" t="s">
        <v>474</v>
      </c>
      <c r="C118" s="12">
        <v>43049</v>
      </c>
      <c r="D118" s="217">
        <v>0</v>
      </c>
      <c r="E118" t="s">
        <v>465</v>
      </c>
    </row>
    <row r="119" spans="1:5" x14ac:dyDescent="0.25">
      <c r="A119" t="s">
        <v>473</v>
      </c>
      <c r="B119" t="s">
        <v>474</v>
      </c>
      <c r="C119" s="12">
        <v>43056</v>
      </c>
      <c r="D119" s="217">
        <v>0</v>
      </c>
      <c r="E119" t="s">
        <v>465</v>
      </c>
    </row>
    <row r="120" spans="1:5" x14ac:dyDescent="0.25">
      <c r="A120" t="s">
        <v>473</v>
      </c>
      <c r="B120" t="s">
        <v>474</v>
      </c>
      <c r="C120" s="12">
        <v>43063</v>
      </c>
      <c r="D120" s="217">
        <v>0</v>
      </c>
      <c r="E120" t="s">
        <v>465</v>
      </c>
    </row>
    <row r="121" spans="1:5" x14ac:dyDescent="0.25">
      <c r="A121" t="s">
        <v>473</v>
      </c>
      <c r="B121" t="s">
        <v>474</v>
      </c>
      <c r="C121" s="12">
        <v>43070</v>
      </c>
      <c r="D121" s="217">
        <v>0</v>
      </c>
      <c r="E121" t="s">
        <v>465</v>
      </c>
    </row>
    <row r="122" spans="1:5" x14ac:dyDescent="0.25">
      <c r="A122" t="s">
        <v>473</v>
      </c>
      <c r="B122" t="s">
        <v>474</v>
      </c>
      <c r="C122" s="12">
        <v>43077</v>
      </c>
      <c r="D122" s="217">
        <v>0</v>
      </c>
      <c r="E122" t="s">
        <v>465</v>
      </c>
    </row>
    <row r="123" spans="1:5" x14ac:dyDescent="0.25">
      <c r="A123" t="s">
        <v>473</v>
      </c>
      <c r="B123" t="s">
        <v>474</v>
      </c>
      <c r="C123" s="12">
        <v>43084</v>
      </c>
      <c r="D123" s="217">
        <v>0</v>
      </c>
      <c r="E123" t="s">
        <v>465</v>
      </c>
    </row>
    <row r="124" spans="1:5" x14ac:dyDescent="0.25">
      <c r="A124" t="s">
        <v>473</v>
      </c>
      <c r="B124" t="s">
        <v>474</v>
      </c>
      <c r="C124" s="12">
        <v>43091</v>
      </c>
      <c r="D124" s="217">
        <v>0</v>
      </c>
      <c r="E124" t="s">
        <v>465</v>
      </c>
    </row>
    <row r="125" spans="1:5" x14ac:dyDescent="0.25">
      <c r="A125" t="s">
        <v>473</v>
      </c>
      <c r="B125" t="s">
        <v>474</v>
      </c>
      <c r="C125" s="12">
        <v>43098</v>
      </c>
      <c r="D125" s="217">
        <v>0</v>
      </c>
      <c r="E125" t="s">
        <v>465</v>
      </c>
    </row>
    <row r="126" spans="1:5" x14ac:dyDescent="0.25">
      <c r="A126" t="s">
        <v>473</v>
      </c>
      <c r="B126" t="s">
        <v>474</v>
      </c>
      <c r="C126" s="12">
        <v>43105</v>
      </c>
      <c r="D126" s="217">
        <v>0</v>
      </c>
      <c r="E126" t="s">
        <v>465</v>
      </c>
    </row>
    <row r="127" spans="1:5" x14ac:dyDescent="0.25">
      <c r="A127" t="s">
        <v>473</v>
      </c>
      <c r="B127" t="s">
        <v>474</v>
      </c>
      <c r="C127" s="12">
        <v>43112</v>
      </c>
      <c r="D127" s="217">
        <v>0</v>
      </c>
      <c r="E127" t="s">
        <v>465</v>
      </c>
    </row>
    <row r="128" spans="1:5" x14ac:dyDescent="0.25">
      <c r="A128" t="s">
        <v>473</v>
      </c>
      <c r="B128" t="s">
        <v>474</v>
      </c>
      <c r="C128" s="12">
        <v>43119</v>
      </c>
      <c r="D128" s="217">
        <v>0</v>
      </c>
      <c r="E128" t="s">
        <v>465</v>
      </c>
    </row>
    <row r="129" spans="1:5" x14ac:dyDescent="0.25">
      <c r="A129" t="s">
        <v>473</v>
      </c>
      <c r="B129" t="s">
        <v>474</v>
      </c>
      <c r="C129" s="12">
        <v>43126</v>
      </c>
      <c r="D129" s="217">
        <v>0</v>
      </c>
      <c r="E129" t="s">
        <v>465</v>
      </c>
    </row>
    <row r="130" spans="1:5" x14ac:dyDescent="0.25">
      <c r="A130" t="s">
        <v>473</v>
      </c>
      <c r="B130" t="s">
        <v>474</v>
      </c>
      <c r="C130" s="12">
        <v>43133</v>
      </c>
      <c r="D130" s="217">
        <v>0</v>
      </c>
      <c r="E130" t="s">
        <v>465</v>
      </c>
    </row>
    <row r="131" spans="1:5" x14ac:dyDescent="0.25">
      <c r="A131" t="s">
        <v>473</v>
      </c>
      <c r="B131" t="s">
        <v>474</v>
      </c>
      <c r="C131" s="12">
        <v>43140</v>
      </c>
      <c r="D131" s="217">
        <v>0</v>
      </c>
      <c r="E131" t="s">
        <v>465</v>
      </c>
    </row>
    <row r="132" spans="1:5" x14ac:dyDescent="0.25">
      <c r="A132" t="s">
        <v>473</v>
      </c>
      <c r="B132" t="s">
        <v>474</v>
      </c>
      <c r="C132" s="12">
        <v>43147</v>
      </c>
      <c r="D132" s="217">
        <v>0</v>
      </c>
      <c r="E132" t="s">
        <v>465</v>
      </c>
    </row>
    <row r="133" spans="1:5" x14ac:dyDescent="0.25">
      <c r="A133" t="s">
        <v>473</v>
      </c>
      <c r="B133" t="s">
        <v>474</v>
      </c>
      <c r="C133" s="12">
        <v>43154</v>
      </c>
      <c r="D133" s="217">
        <v>0</v>
      </c>
      <c r="E133" t="s">
        <v>465</v>
      </c>
    </row>
    <row r="134" spans="1:5" x14ac:dyDescent="0.25">
      <c r="A134" t="s">
        <v>473</v>
      </c>
      <c r="B134" t="s">
        <v>474</v>
      </c>
      <c r="C134" s="12">
        <v>43161</v>
      </c>
      <c r="D134" s="217">
        <v>0</v>
      </c>
      <c r="E134" t="s">
        <v>465</v>
      </c>
    </row>
    <row r="135" spans="1:5" x14ac:dyDescent="0.25">
      <c r="A135" t="s">
        <v>473</v>
      </c>
      <c r="B135" t="s">
        <v>474</v>
      </c>
      <c r="C135" s="12">
        <v>43168</v>
      </c>
      <c r="D135" s="217">
        <v>0</v>
      </c>
      <c r="E135" t="s">
        <v>465</v>
      </c>
    </row>
    <row r="136" spans="1:5" x14ac:dyDescent="0.25">
      <c r="A136" t="s">
        <v>473</v>
      </c>
      <c r="B136" t="s">
        <v>474</v>
      </c>
      <c r="C136" s="12">
        <v>43175</v>
      </c>
      <c r="D136" s="217">
        <v>0</v>
      </c>
      <c r="E136" t="s">
        <v>465</v>
      </c>
    </row>
    <row r="137" spans="1:5" x14ac:dyDescent="0.25">
      <c r="A137" t="s">
        <v>473</v>
      </c>
      <c r="B137" t="s">
        <v>474</v>
      </c>
      <c r="C137" s="12">
        <v>43182</v>
      </c>
      <c r="D137" s="217">
        <v>0</v>
      </c>
      <c r="E137" t="s">
        <v>465</v>
      </c>
    </row>
    <row r="138" spans="1:5" x14ac:dyDescent="0.25">
      <c r="A138" t="s">
        <v>473</v>
      </c>
      <c r="B138" t="s">
        <v>474</v>
      </c>
      <c r="C138" s="12">
        <v>43189</v>
      </c>
      <c r="D138" s="217">
        <v>0</v>
      </c>
      <c r="E138" t="s">
        <v>465</v>
      </c>
    </row>
    <row r="139" spans="1:5" x14ac:dyDescent="0.25">
      <c r="A139" t="s">
        <v>473</v>
      </c>
      <c r="B139" t="s">
        <v>474</v>
      </c>
      <c r="C139" s="12">
        <v>43196</v>
      </c>
      <c r="D139" s="217">
        <v>0</v>
      </c>
      <c r="E139" t="s">
        <v>465</v>
      </c>
    </row>
    <row r="140" spans="1:5" x14ac:dyDescent="0.25">
      <c r="A140" t="s">
        <v>473</v>
      </c>
      <c r="B140" t="s">
        <v>474</v>
      </c>
      <c r="C140" s="12">
        <v>43203</v>
      </c>
      <c r="D140" s="217">
        <v>0</v>
      </c>
      <c r="E140" t="s">
        <v>465</v>
      </c>
    </row>
    <row r="141" spans="1:5" x14ac:dyDescent="0.25">
      <c r="A141" t="s">
        <v>473</v>
      </c>
      <c r="B141" t="s">
        <v>474</v>
      </c>
      <c r="C141" s="12">
        <v>43210</v>
      </c>
      <c r="D141" s="217">
        <v>0</v>
      </c>
      <c r="E141" t="s">
        <v>465</v>
      </c>
    </row>
    <row r="142" spans="1:5" x14ac:dyDescent="0.25">
      <c r="A142" t="s">
        <v>473</v>
      </c>
      <c r="B142" t="s">
        <v>474</v>
      </c>
      <c r="C142" s="12">
        <v>43217</v>
      </c>
      <c r="D142" s="217">
        <v>0</v>
      </c>
      <c r="E142" t="s">
        <v>465</v>
      </c>
    </row>
    <row r="143" spans="1:5" x14ac:dyDescent="0.25">
      <c r="A143" t="s">
        <v>473</v>
      </c>
      <c r="B143" t="s">
        <v>474</v>
      </c>
      <c r="C143" s="12">
        <v>43224</v>
      </c>
      <c r="D143" s="217">
        <v>0</v>
      </c>
      <c r="E143" t="s">
        <v>465</v>
      </c>
    </row>
    <row r="144" spans="1:5" x14ac:dyDescent="0.25">
      <c r="A144" t="s">
        <v>473</v>
      </c>
      <c r="B144" t="s">
        <v>474</v>
      </c>
      <c r="C144" s="12">
        <v>43231</v>
      </c>
      <c r="D144" s="217">
        <v>0</v>
      </c>
      <c r="E144" t="s">
        <v>465</v>
      </c>
    </row>
    <row r="145" spans="1:5" x14ac:dyDescent="0.25">
      <c r="A145" t="s">
        <v>473</v>
      </c>
      <c r="B145" t="s">
        <v>474</v>
      </c>
      <c r="C145" s="12">
        <v>43238</v>
      </c>
      <c r="D145" s="217">
        <v>0</v>
      </c>
      <c r="E145" t="s">
        <v>465</v>
      </c>
    </row>
    <row r="146" spans="1:5" x14ac:dyDescent="0.25">
      <c r="A146" t="s">
        <v>473</v>
      </c>
      <c r="B146" t="s">
        <v>474</v>
      </c>
      <c r="C146" s="12">
        <v>43245</v>
      </c>
      <c r="D146" s="217">
        <v>0</v>
      </c>
      <c r="E146" t="s">
        <v>465</v>
      </c>
    </row>
    <row r="147" spans="1:5" x14ac:dyDescent="0.25">
      <c r="A147" t="s">
        <v>473</v>
      </c>
      <c r="B147" t="s">
        <v>474</v>
      </c>
      <c r="C147" s="12">
        <v>43252</v>
      </c>
      <c r="D147" s="217">
        <v>0</v>
      </c>
      <c r="E147" t="s">
        <v>465</v>
      </c>
    </row>
    <row r="148" spans="1:5" x14ac:dyDescent="0.25">
      <c r="A148" t="s">
        <v>473</v>
      </c>
      <c r="B148" t="s">
        <v>474</v>
      </c>
      <c r="C148" s="12">
        <v>43259</v>
      </c>
      <c r="D148" s="217">
        <v>0</v>
      </c>
      <c r="E148" t="s">
        <v>465</v>
      </c>
    </row>
    <row r="149" spans="1:5" x14ac:dyDescent="0.25">
      <c r="A149" t="s">
        <v>473</v>
      </c>
      <c r="B149" t="s">
        <v>474</v>
      </c>
      <c r="C149" s="12">
        <v>43266</v>
      </c>
      <c r="D149" s="217">
        <v>0</v>
      </c>
      <c r="E149" t="s">
        <v>465</v>
      </c>
    </row>
    <row r="150" spans="1:5" x14ac:dyDescent="0.25">
      <c r="A150" t="s">
        <v>473</v>
      </c>
      <c r="B150" t="s">
        <v>474</v>
      </c>
      <c r="C150" s="12">
        <v>43273</v>
      </c>
      <c r="D150" s="217">
        <v>0</v>
      </c>
      <c r="E150" t="s">
        <v>465</v>
      </c>
    </row>
    <row r="151" spans="1:5" x14ac:dyDescent="0.25">
      <c r="A151" t="s">
        <v>473</v>
      </c>
      <c r="B151" t="s">
        <v>474</v>
      </c>
      <c r="C151" s="12">
        <v>43280</v>
      </c>
      <c r="D151" s="217">
        <v>0</v>
      </c>
      <c r="E151" t="s">
        <v>465</v>
      </c>
    </row>
    <row r="152" spans="1:5" x14ac:dyDescent="0.25">
      <c r="A152" t="s">
        <v>475</v>
      </c>
      <c r="B152" t="s">
        <v>476</v>
      </c>
      <c r="C152" s="12">
        <v>42937</v>
      </c>
      <c r="D152" s="217">
        <v>0</v>
      </c>
      <c r="E152" t="s">
        <v>465</v>
      </c>
    </row>
    <row r="153" spans="1:5" x14ac:dyDescent="0.25">
      <c r="A153" t="s">
        <v>475</v>
      </c>
      <c r="B153" t="s">
        <v>476</v>
      </c>
      <c r="C153" s="12">
        <v>42944</v>
      </c>
      <c r="D153" s="217">
        <v>0</v>
      </c>
      <c r="E153" t="s">
        <v>465</v>
      </c>
    </row>
    <row r="154" spans="1:5" x14ac:dyDescent="0.25">
      <c r="A154" t="s">
        <v>475</v>
      </c>
      <c r="B154" t="s">
        <v>476</v>
      </c>
      <c r="C154" s="12">
        <v>42951</v>
      </c>
      <c r="D154" s="217">
        <v>0</v>
      </c>
      <c r="E154" t="s">
        <v>465</v>
      </c>
    </row>
    <row r="155" spans="1:5" x14ac:dyDescent="0.25">
      <c r="A155" t="s">
        <v>475</v>
      </c>
      <c r="B155" t="s">
        <v>476</v>
      </c>
      <c r="C155" s="12">
        <v>42958</v>
      </c>
      <c r="D155" s="217">
        <v>0</v>
      </c>
      <c r="E155" t="s">
        <v>465</v>
      </c>
    </row>
    <row r="156" spans="1:5" x14ac:dyDescent="0.25">
      <c r="A156" t="s">
        <v>475</v>
      </c>
      <c r="B156" t="s">
        <v>476</v>
      </c>
      <c r="C156" s="12">
        <v>42965</v>
      </c>
      <c r="D156" s="217">
        <v>0</v>
      </c>
      <c r="E156" t="s">
        <v>465</v>
      </c>
    </row>
    <row r="157" spans="1:5" x14ac:dyDescent="0.25">
      <c r="A157" t="s">
        <v>475</v>
      </c>
      <c r="B157" t="s">
        <v>476</v>
      </c>
      <c r="C157" s="12">
        <v>42972</v>
      </c>
      <c r="D157" s="217">
        <v>0</v>
      </c>
      <c r="E157" t="s">
        <v>465</v>
      </c>
    </row>
    <row r="158" spans="1:5" x14ac:dyDescent="0.25">
      <c r="A158" t="s">
        <v>475</v>
      </c>
      <c r="B158" t="s">
        <v>476</v>
      </c>
      <c r="C158" s="12">
        <v>42979</v>
      </c>
      <c r="D158" s="217">
        <v>0</v>
      </c>
      <c r="E158" t="s">
        <v>465</v>
      </c>
    </row>
    <row r="159" spans="1:5" x14ac:dyDescent="0.25">
      <c r="A159" t="s">
        <v>475</v>
      </c>
      <c r="B159" t="s">
        <v>476</v>
      </c>
      <c r="C159" s="12">
        <v>42986</v>
      </c>
      <c r="D159" s="217">
        <v>0</v>
      </c>
      <c r="E159" t="s">
        <v>465</v>
      </c>
    </row>
    <row r="160" spans="1:5" x14ac:dyDescent="0.25">
      <c r="A160" t="s">
        <v>475</v>
      </c>
      <c r="B160" t="s">
        <v>476</v>
      </c>
      <c r="C160" s="12">
        <v>42993</v>
      </c>
      <c r="D160" s="217">
        <v>0</v>
      </c>
      <c r="E160" t="s">
        <v>465</v>
      </c>
    </row>
    <row r="161" spans="1:5" x14ac:dyDescent="0.25">
      <c r="A161" t="s">
        <v>475</v>
      </c>
      <c r="B161" t="s">
        <v>476</v>
      </c>
      <c r="C161" s="12">
        <v>43000</v>
      </c>
      <c r="D161" s="217">
        <v>0</v>
      </c>
      <c r="E161" t="s">
        <v>465</v>
      </c>
    </row>
    <row r="162" spans="1:5" x14ac:dyDescent="0.25">
      <c r="A162" t="s">
        <v>475</v>
      </c>
      <c r="B162" t="s">
        <v>476</v>
      </c>
      <c r="C162" s="12">
        <v>43007</v>
      </c>
      <c r="D162" s="217">
        <v>0</v>
      </c>
      <c r="E162" t="s">
        <v>465</v>
      </c>
    </row>
    <row r="163" spans="1:5" x14ac:dyDescent="0.25">
      <c r="A163" t="s">
        <v>475</v>
      </c>
      <c r="B163" t="s">
        <v>476</v>
      </c>
      <c r="C163" s="12">
        <v>43014</v>
      </c>
      <c r="D163" s="217">
        <v>0</v>
      </c>
      <c r="E163" t="s">
        <v>465</v>
      </c>
    </row>
    <row r="164" spans="1:5" x14ac:dyDescent="0.25">
      <c r="A164" t="s">
        <v>475</v>
      </c>
      <c r="B164" t="s">
        <v>476</v>
      </c>
      <c r="C164" s="12">
        <v>43021</v>
      </c>
      <c r="D164" s="217">
        <v>0</v>
      </c>
      <c r="E164" t="s">
        <v>465</v>
      </c>
    </row>
    <row r="165" spans="1:5" x14ac:dyDescent="0.25">
      <c r="A165" t="s">
        <v>475</v>
      </c>
      <c r="B165" t="s">
        <v>476</v>
      </c>
      <c r="C165" s="12">
        <v>43028</v>
      </c>
      <c r="D165" s="217">
        <v>0</v>
      </c>
      <c r="E165" t="s">
        <v>465</v>
      </c>
    </row>
    <row r="166" spans="1:5" x14ac:dyDescent="0.25">
      <c r="A166" t="s">
        <v>475</v>
      </c>
      <c r="B166" t="s">
        <v>476</v>
      </c>
      <c r="C166" s="12">
        <v>43035</v>
      </c>
      <c r="D166" s="217">
        <v>0</v>
      </c>
      <c r="E166" t="s">
        <v>465</v>
      </c>
    </row>
    <row r="167" spans="1:5" x14ac:dyDescent="0.25">
      <c r="A167" t="s">
        <v>475</v>
      </c>
      <c r="B167" t="s">
        <v>476</v>
      </c>
      <c r="C167" s="12">
        <v>43042</v>
      </c>
      <c r="D167" s="217">
        <v>0</v>
      </c>
      <c r="E167" t="s">
        <v>465</v>
      </c>
    </row>
    <row r="168" spans="1:5" x14ac:dyDescent="0.25">
      <c r="A168" t="s">
        <v>475</v>
      </c>
      <c r="B168" t="s">
        <v>476</v>
      </c>
      <c r="C168" s="12">
        <v>43049</v>
      </c>
      <c r="D168" s="217">
        <v>0</v>
      </c>
      <c r="E168" t="s">
        <v>465</v>
      </c>
    </row>
    <row r="169" spans="1:5" x14ac:dyDescent="0.25">
      <c r="A169" t="s">
        <v>475</v>
      </c>
      <c r="B169" t="s">
        <v>476</v>
      </c>
      <c r="C169" s="12">
        <v>43056</v>
      </c>
      <c r="D169" s="217">
        <v>0</v>
      </c>
      <c r="E169" t="s">
        <v>465</v>
      </c>
    </row>
    <row r="170" spans="1:5" x14ac:dyDescent="0.25">
      <c r="A170" t="s">
        <v>475</v>
      </c>
      <c r="B170" t="s">
        <v>476</v>
      </c>
      <c r="C170" s="12">
        <v>43063</v>
      </c>
      <c r="D170" s="217">
        <v>0</v>
      </c>
      <c r="E170" t="s">
        <v>465</v>
      </c>
    </row>
    <row r="171" spans="1:5" x14ac:dyDescent="0.25">
      <c r="A171" t="s">
        <v>475</v>
      </c>
      <c r="B171" t="s">
        <v>476</v>
      </c>
      <c r="C171" s="12">
        <v>43070</v>
      </c>
      <c r="D171" s="217">
        <v>0</v>
      </c>
      <c r="E171" t="s">
        <v>465</v>
      </c>
    </row>
    <row r="172" spans="1:5" x14ac:dyDescent="0.25">
      <c r="A172" t="s">
        <v>475</v>
      </c>
      <c r="B172" t="s">
        <v>476</v>
      </c>
      <c r="C172" s="12">
        <v>43077</v>
      </c>
      <c r="D172" s="217">
        <v>0</v>
      </c>
      <c r="E172" t="s">
        <v>465</v>
      </c>
    </row>
    <row r="173" spans="1:5" x14ac:dyDescent="0.25">
      <c r="A173" t="s">
        <v>475</v>
      </c>
      <c r="B173" t="s">
        <v>476</v>
      </c>
      <c r="C173" s="12">
        <v>43084</v>
      </c>
      <c r="D173" s="217">
        <v>0</v>
      </c>
      <c r="E173" t="s">
        <v>465</v>
      </c>
    </row>
    <row r="174" spans="1:5" x14ac:dyDescent="0.25">
      <c r="A174" t="s">
        <v>475</v>
      </c>
      <c r="B174" t="s">
        <v>476</v>
      </c>
      <c r="C174" s="12">
        <v>43091</v>
      </c>
      <c r="D174" s="217">
        <v>0</v>
      </c>
      <c r="E174" t="s">
        <v>465</v>
      </c>
    </row>
    <row r="175" spans="1:5" x14ac:dyDescent="0.25">
      <c r="A175" t="s">
        <v>475</v>
      </c>
      <c r="B175" t="s">
        <v>476</v>
      </c>
      <c r="C175" s="12">
        <v>43098</v>
      </c>
      <c r="D175" s="217">
        <v>0</v>
      </c>
      <c r="E175" t="s">
        <v>465</v>
      </c>
    </row>
    <row r="176" spans="1:5" x14ac:dyDescent="0.25">
      <c r="A176" t="s">
        <v>475</v>
      </c>
      <c r="B176" t="s">
        <v>476</v>
      </c>
      <c r="C176" s="12">
        <v>43105</v>
      </c>
      <c r="D176" s="217">
        <v>0</v>
      </c>
      <c r="E176" t="s">
        <v>465</v>
      </c>
    </row>
    <row r="177" spans="1:5" x14ac:dyDescent="0.25">
      <c r="A177" t="s">
        <v>475</v>
      </c>
      <c r="B177" t="s">
        <v>476</v>
      </c>
      <c r="C177" s="12">
        <v>43112</v>
      </c>
      <c r="D177" s="217">
        <v>0</v>
      </c>
      <c r="E177" t="s">
        <v>465</v>
      </c>
    </row>
    <row r="178" spans="1:5" x14ac:dyDescent="0.25">
      <c r="A178" t="s">
        <v>475</v>
      </c>
      <c r="B178" t="s">
        <v>476</v>
      </c>
      <c r="C178" s="12">
        <v>43119</v>
      </c>
      <c r="D178" s="217">
        <v>0</v>
      </c>
      <c r="E178" t="s">
        <v>465</v>
      </c>
    </row>
    <row r="179" spans="1:5" x14ac:dyDescent="0.25">
      <c r="A179" t="s">
        <v>475</v>
      </c>
      <c r="B179" t="s">
        <v>476</v>
      </c>
      <c r="C179" s="12">
        <v>43126</v>
      </c>
      <c r="D179" s="217">
        <v>0</v>
      </c>
      <c r="E179" t="s">
        <v>465</v>
      </c>
    </row>
    <row r="180" spans="1:5" x14ac:dyDescent="0.25">
      <c r="A180" t="s">
        <v>475</v>
      </c>
      <c r="B180" t="s">
        <v>476</v>
      </c>
      <c r="C180" s="12">
        <v>43133</v>
      </c>
      <c r="D180" s="217">
        <v>0</v>
      </c>
      <c r="E180" t="s">
        <v>465</v>
      </c>
    </row>
    <row r="181" spans="1:5" x14ac:dyDescent="0.25">
      <c r="A181" t="s">
        <v>475</v>
      </c>
      <c r="B181" t="s">
        <v>476</v>
      </c>
      <c r="C181" s="12">
        <v>43140</v>
      </c>
      <c r="D181" s="217">
        <v>0</v>
      </c>
      <c r="E181" t="s">
        <v>465</v>
      </c>
    </row>
    <row r="182" spans="1:5" x14ac:dyDescent="0.25">
      <c r="A182" t="s">
        <v>475</v>
      </c>
      <c r="B182" t="s">
        <v>476</v>
      </c>
      <c r="C182" s="12">
        <v>43147</v>
      </c>
      <c r="D182" s="217">
        <v>0</v>
      </c>
      <c r="E182" t="s">
        <v>465</v>
      </c>
    </row>
    <row r="183" spans="1:5" x14ac:dyDescent="0.25">
      <c r="A183" t="s">
        <v>475</v>
      </c>
      <c r="B183" t="s">
        <v>476</v>
      </c>
      <c r="C183" s="12">
        <v>43154</v>
      </c>
      <c r="D183" s="217">
        <v>0</v>
      </c>
      <c r="E183" t="s">
        <v>465</v>
      </c>
    </row>
    <row r="184" spans="1:5" x14ac:dyDescent="0.25">
      <c r="A184" t="s">
        <v>475</v>
      </c>
      <c r="B184" t="s">
        <v>476</v>
      </c>
      <c r="C184" s="12">
        <v>43161</v>
      </c>
      <c r="D184" s="217">
        <v>0</v>
      </c>
      <c r="E184" t="s">
        <v>465</v>
      </c>
    </row>
    <row r="185" spans="1:5" x14ac:dyDescent="0.25">
      <c r="A185" t="s">
        <v>475</v>
      </c>
      <c r="B185" t="s">
        <v>476</v>
      </c>
      <c r="C185" s="12">
        <v>43168</v>
      </c>
      <c r="D185" s="217">
        <v>0</v>
      </c>
      <c r="E185" t="s">
        <v>465</v>
      </c>
    </row>
    <row r="186" spans="1:5" x14ac:dyDescent="0.25">
      <c r="A186" t="s">
        <v>475</v>
      </c>
      <c r="B186" t="s">
        <v>476</v>
      </c>
      <c r="C186" s="12">
        <v>43175</v>
      </c>
      <c r="D186" s="217">
        <v>0</v>
      </c>
      <c r="E186" t="s">
        <v>465</v>
      </c>
    </row>
    <row r="187" spans="1:5" x14ac:dyDescent="0.25">
      <c r="A187" t="s">
        <v>475</v>
      </c>
      <c r="B187" t="s">
        <v>476</v>
      </c>
      <c r="C187" s="12">
        <v>43182</v>
      </c>
      <c r="D187" s="217">
        <v>0</v>
      </c>
      <c r="E187" t="s">
        <v>465</v>
      </c>
    </row>
    <row r="188" spans="1:5" x14ac:dyDescent="0.25">
      <c r="A188" t="s">
        <v>475</v>
      </c>
      <c r="B188" t="s">
        <v>476</v>
      </c>
      <c r="C188" s="12">
        <v>43189</v>
      </c>
      <c r="D188" s="217">
        <v>0</v>
      </c>
      <c r="E188" t="s">
        <v>465</v>
      </c>
    </row>
    <row r="189" spans="1:5" x14ac:dyDescent="0.25">
      <c r="A189" t="s">
        <v>475</v>
      </c>
      <c r="B189" t="s">
        <v>476</v>
      </c>
      <c r="C189" s="12">
        <v>43196</v>
      </c>
      <c r="D189" s="217">
        <v>0</v>
      </c>
      <c r="E189" t="s">
        <v>465</v>
      </c>
    </row>
    <row r="190" spans="1:5" x14ac:dyDescent="0.25">
      <c r="A190" t="s">
        <v>475</v>
      </c>
      <c r="B190" t="s">
        <v>476</v>
      </c>
      <c r="C190" s="12">
        <v>43203</v>
      </c>
      <c r="D190" s="217">
        <v>0</v>
      </c>
      <c r="E190" t="s">
        <v>465</v>
      </c>
    </row>
    <row r="191" spans="1:5" x14ac:dyDescent="0.25">
      <c r="A191" t="s">
        <v>475</v>
      </c>
      <c r="B191" t="s">
        <v>476</v>
      </c>
      <c r="C191" s="12">
        <v>43210</v>
      </c>
      <c r="D191" s="217">
        <v>0</v>
      </c>
      <c r="E191" t="s">
        <v>465</v>
      </c>
    </row>
    <row r="192" spans="1:5" x14ac:dyDescent="0.25">
      <c r="A192" t="s">
        <v>475</v>
      </c>
      <c r="B192" t="s">
        <v>476</v>
      </c>
      <c r="C192" s="12">
        <v>43217</v>
      </c>
      <c r="D192" s="217">
        <v>0</v>
      </c>
      <c r="E192" t="s">
        <v>465</v>
      </c>
    </row>
    <row r="193" spans="1:5" x14ac:dyDescent="0.25">
      <c r="A193" t="s">
        <v>475</v>
      </c>
      <c r="B193" t="s">
        <v>476</v>
      </c>
      <c r="C193" s="12">
        <v>43224</v>
      </c>
      <c r="D193" s="217">
        <v>0</v>
      </c>
      <c r="E193" t="s">
        <v>465</v>
      </c>
    </row>
    <row r="194" spans="1:5" x14ac:dyDescent="0.25">
      <c r="A194" t="s">
        <v>475</v>
      </c>
      <c r="B194" t="s">
        <v>476</v>
      </c>
      <c r="C194" s="12">
        <v>43231</v>
      </c>
      <c r="D194" s="217">
        <v>0</v>
      </c>
      <c r="E194" t="s">
        <v>465</v>
      </c>
    </row>
    <row r="195" spans="1:5" x14ac:dyDescent="0.25">
      <c r="A195" t="s">
        <v>475</v>
      </c>
      <c r="B195" t="s">
        <v>476</v>
      </c>
      <c r="C195" s="12">
        <v>43238</v>
      </c>
      <c r="D195" s="217">
        <v>0</v>
      </c>
      <c r="E195" t="s">
        <v>465</v>
      </c>
    </row>
    <row r="196" spans="1:5" x14ac:dyDescent="0.25">
      <c r="A196" t="s">
        <v>475</v>
      </c>
      <c r="B196" t="s">
        <v>476</v>
      </c>
      <c r="C196" s="12">
        <v>43245</v>
      </c>
      <c r="D196" s="217">
        <v>0</v>
      </c>
      <c r="E196" t="s">
        <v>465</v>
      </c>
    </row>
    <row r="197" spans="1:5" x14ac:dyDescent="0.25">
      <c r="A197" t="s">
        <v>475</v>
      </c>
      <c r="B197" t="s">
        <v>476</v>
      </c>
      <c r="C197" s="12">
        <v>43252</v>
      </c>
      <c r="D197" s="217">
        <v>0</v>
      </c>
      <c r="E197" t="s">
        <v>465</v>
      </c>
    </row>
    <row r="198" spans="1:5" x14ac:dyDescent="0.25">
      <c r="A198" t="s">
        <v>475</v>
      </c>
      <c r="B198" t="s">
        <v>476</v>
      </c>
      <c r="C198" s="12">
        <v>43259</v>
      </c>
      <c r="D198" s="217">
        <v>0</v>
      </c>
      <c r="E198" t="s">
        <v>465</v>
      </c>
    </row>
    <row r="199" spans="1:5" x14ac:dyDescent="0.25">
      <c r="A199" t="s">
        <v>475</v>
      </c>
      <c r="B199" t="s">
        <v>476</v>
      </c>
      <c r="C199" s="12">
        <v>43266</v>
      </c>
      <c r="D199" s="217">
        <v>0</v>
      </c>
      <c r="E199" t="s">
        <v>465</v>
      </c>
    </row>
    <row r="200" spans="1:5" x14ac:dyDescent="0.25">
      <c r="A200" t="s">
        <v>475</v>
      </c>
      <c r="B200" t="s">
        <v>476</v>
      </c>
      <c r="C200" s="12">
        <v>43273</v>
      </c>
      <c r="D200" s="217">
        <v>0</v>
      </c>
      <c r="E200" t="s">
        <v>465</v>
      </c>
    </row>
    <row r="201" spans="1:5" x14ac:dyDescent="0.25">
      <c r="A201" t="s">
        <v>475</v>
      </c>
      <c r="B201" t="s">
        <v>476</v>
      </c>
      <c r="C201" s="12">
        <v>43280</v>
      </c>
      <c r="D201" s="217">
        <v>0</v>
      </c>
      <c r="E201" t="s">
        <v>465</v>
      </c>
    </row>
    <row r="202" spans="1:5" x14ac:dyDescent="0.25">
      <c r="A202" t="s">
        <v>477</v>
      </c>
      <c r="B202" t="s">
        <v>478</v>
      </c>
      <c r="C202" s="12">
        <v>42937</v>
      </c>
      <c r="D202" s="217">
        <v>0</v>
      </c>
      <c r="E202" t="s">
        <v>465</v>
      </c>
    </row>
    <row r="203" spans="1:5" x14ac:dyDescent="0.25">
      <c r="A203" t="s">
        <v>477</v>
      </c>
      <c r="B203" t="s">
        <v>478</v>
      </c>
      <c r="C203" s="12">
        <v>42944</v>
      </c>
      <c r="D203" s="217">
        <v>0</v>
      </c>
      <c r="E203" t="s">
        <v>465</v>
      </c>
    </row>
    <row r="204" spans="1:5" x14ac:dyDescent="0.25">
      <c r="A204" t="s">
        <v>477</v>
      </c>
      <c r="B204" t="s">
        <v>478</v>
      </c>
      <c r="C204" s="12">
        <v>42951</v>
      </c>
      <c r="D204" s="217">
        <v>0</v>
      </c>
      <c r="E204" t="s">
        <v>465</v>
      </c>
    </row>
    <row r="205" spans="1:5" x14ac:dyDescent="0.25">
      <c r="A205" t="s">
        <v>477</v>
      </c>
      <c r="B205" t="s">
        <v>478</v>
      </c>
      <c r="C205" s="12">
        <v>42958</v>
      </c>
      <c r="D205" s="217">
        <v>0</v>
      </c>
      <c r="E205" t="s">
        <v>465</v>
      </c>
    </row>
    <row r="206" spans="1:5" x14ac:dyDescent="0.25">
      <c r="A206" t="s">
        <v>477</v>
      </c>
      <c r="B206" t="s">
        <v>478</v>
      </c>
      <c r="C206" s="12">
        <v>42965</v>
      </c>
      <c r="D206" s="217">
        <v>0</v>
      </c>
      <c r="E206" t="s">
        <v>465</v>
      </c>
    </row>
    <row r="207" spans="1:5" x14ac:dyDescent="0.25">
      <c r="A207" t="s">
        <v>477</v>
      </c>
      <c r="B207" t="s">
        <v>478</v>
      </c>
      <c r="C207" s="12">
        <v>42972</v>
      </c>
      <c r="D207" s="217">
        <v>0</v>
      </c>
      <c r="E207" t="s">
        <v>465</v>
      </c>
    </row>
    <row r="208" spans="1:5" x14ac:dyDescent="0.25">
      <c r="A208" t="s">
        <v>477</v>
      </c>
      <c r="B208" t="s">
        <v>478</v>
      </c>
      <c r="C208" s="12">
        <v>42979</v>
      </c>
      <c r="D208" s="217">
        <v>0</v>
      </c>
      <c r="E208" t="s">
        <v>465</v>
      </c>
    </row>
    <row r="209" spans="1:5" x14ac:dyDescent="0.25">
      <c r="A209" t="s">
        <v>477</v>
      </c>
      <c r="B209" t="s">
        <v>478</v>
      </c>
      <c r="C209" s="12">
        <v>42986</v>
      </c>
      <c r="D209" s="217">
        <v>0</v>
      </c>
      <c r="E209" t="s">
        <v>465</v>
      </c>
    </row>
    <row r="210" spans="1:5" x14ac:dyDescent="0.25">
      <c r="A210" t="s">
        <v>477</v>
      </c>
      <c r="B210" t="s">
        <v>478</v>
      </c>
      <c r="C210" s="12">
        <v>42993</v>
      </c>
      <c r="D210" s="217">
        <v>0</v>
      </c>
      <c r="E210" t="s">
        <v>465</v>
      </c>
    </row>
    <row r="211" spans="1:5" x14ac:dyDescent="0.25">
      <c r="A211" t="s">
        <v>477</v>
      </c>
      <c r="B211" t="s">
        <v>478</v>
      </c>
      <c r="C211" s="12">
        <v>43000</v>
      </c>
      <c r="D211" s="217">
        <v>0</v>
      </c>
      <c r="E211" t="s">
        <v>465</v>
      </c>
    </row>
    <row r="212" spans="1:5" x14ac:dyDescent="0.25">
      <c r="A212" t="s">
        <v>477</v>
      </c>
      <c r="B212" t="s">
        <v>478</v>
      </c>
      <c r="C212" s="12">
        <v>43007</v>
      </c>
      <c r="D212" s="217">
        <v>0</v>
      </c>
      <c r="E212" t="s">
        <v>465</v>
      </c>
    </row>
    <row r="213" spans="1:5" x14ac:dyDescent="0.25">
      <c r="A213" t="s">
        <v>477</v>
      </c>
      <c r="B213" t="s">
        <v>478</v>
      </c>
      <c r="C213" s="12">
        <v>43014</v>
      </c>
      <c r="D213" s="217">
        <v>0</v>
      </c>
      <c r="E213" t="s">
        <v>465</v>
      </c>
    </row>
    <row r="214" spans="1:5" x14ac:dyDescent="0.25">
      <c r="A214" t="s">
        <v>477</v>
      </c>
      <c r="B214" t="s">
        <v>478</v>
      </c>
      <c r="C214" s="12">
        <v>43021</v>
      </c>
      <c r="D214" s="217">
        <v>0</v>
      </c>
      <c r="E214" t="s">
        <v>465</v>
      </c>
    </row>
    <row r="215" spans="1:5" x14ac:dyDescent="0.25">
      <c r="A215" t="s">
        <v>477</v>
      </c>
      <c r="B215" t="s">
        <v>478</v>
      </c>
      <c r="C215" s="12">
        <v>43028</v>
      </c>
      <c r="D215" s="217">
        <v>0</v>
      </c>
      <c r="E215" t="s">
        <v>465</v>
      </c>
    </row>
    <row r="216" spans="1:5" x14ac:dyDescent="0.25">
      <c r="A216" t="s">
        <v>477</v>
      </c>
      <c r="B216" t="s">
        <v>478</v>
      </c>
      <c r="C216" s="12">
        <v>43035</v>
      </c>
      <c r="D216" s="217">
        <v>0</v>
      </c>
      <c r="E216" t="s">
        <v>465</v>
      </c>
    </row>
    <row r="217" spans="1:5" x14ac:dyDescent="0.25">
      <c r="A217" t="s">
        <v>477</v>
      </c>
      <c r="B217" t="s">
        <v>478</v>
      </c>
      <c r="C217" s="12">
        <v>43042</v>
      </c>
      <c r="D217" s="217">
        <v>0</v>
      </c>
      <c r="E217" t="s">
        <v>465</v>
      </c>
    </row>
    <row r="218" spans="1:5" x14ac:dyDescent="0.25">
      <c r="A218" t="s">
        <v>477</v>
      </c>
      <c r="B218" t="s">
        <v>478</v>
      </c>
      <c r="C218" s="12">
        <v>43049</v>
      </c>
      <c r="D218" s="217">
        <v>0</v>
      </c>
      <c r="E218" t="s">
        <v>465</v>
      </c>
    </row>
    <row r="219" spans="1:5" x14ac:dyDescent="0.25">
      <c r="A219" t="s">
        <v>477</v>
      </c>
      <c r="B219" t="s">
        <v>478</v>
      </c>
      <c r="C219" s="12">
        <v>43056</v>
      </c>
      <c r="D219" s="217">
        <v>0</v>
      </c>
      <c r="E219" t="s">
        <v>465</v>
      </c>
    </row>
    <row r="220" spans="1:5" x14ac:dyDescent="0.25">
      <c r="A220" t="s">
        <v>477</v>
      </c>
      <c r="B220" t="s">
        <v>478</v>
      </c>
      <c r="C220" s="12">
        <v>43063</v>
      </c>
      <c r="D220" s="217">
        <v>0</v>
      </c>
      <c r="E220" t="s">
        <v>465</v>
      </c>
    </row>
    <row r="221" spans="1:5" x14ac:dyDescent="0.25">
      <c r="A221" t="s">
        <v>477</v>
      </c>
      <c r="B221" t="s">
        <v>478</v>
      </c>
      <c r="C221" s="12">
        <v>43070</v>
      </c>
      <c r="D221" s="217">
        <v>0</v>
      </c>
      <c r="E221" t="s">
        <v>465</v>
      </c>
    </row>
    <row r="222" spans="1:5" x14ac:dyDescent="0.25">
      <c r="A222" t="s">
        <v>477</v>
      </c>
      <c r="B222" t="s">
        <v>478</v>
      </c>
      <c r="C222" s="12">
        <v>43077</v>
      </c>
      <c r="D222" s="217">
        <v>0</v>
      </c>
      <c r="E222" t="s">
        <v>465</v>
      </c>
    </row>
    <row r="223" spans="1:5" x14ac:dyDescent="0.25">
      <c r="A223" t="s">
        <v>477</v>
      </c>
      <c r="B223" t="s">
        <v>478</v>
      </c>
      <c r="C223" s="12">
        <v>43084</v>
      </c>
      <c r="D223" s="217">
        <v>0</v>
      </c>
      <c r="E223" t="s">
        <v>465</v>
      </c>
    </row>
    <row r="224" spans="1:5" x14ac:dyDescent="0.25">
      <c r="A224" t="s">
        <v>477</v>
      </c>
      <c r="B224" t="s">
        <v>478</v>
      </c>
      <c r="C224" s="12">
        <v>43091</v>
      </c>
      <c r="D224" s="217">
        <v>0</v>
      </c>
      <c r="E224" t="s">
        <v>465</v>
      </c>
    </row>
    <row r="225" spans="1:5" x14ac:dyDescent="0.25">
      <c r="A225" t="s">
        <v>477</v>
      </c>
      <c r="B225" t="s">
        <v>478</v>
      </c>
      <c r="C225" s="12">
        <v>43098</v>
      </c>
      <c r="D225" s="217">
        <v>0</v>
      </c>
      <c r="E225" t="s">
        <v>465</v>
      </c>
    </row>
    <row r="226" spans="1:5" x14ac:dyDescent="0.25">
      <c r="A226" t="s">
        <v>477</v>
      </c>
      <c r="B226" t="s">
        <v>478</v>
      </c>
      <c r="C226" s="12">
        <v>43105</v>
      </c>
      <c r="D226" s="217">
        <v>0</v>
      </c>
      <c r="E226" t="s">
        <v>465</v>
      </c>
    </row>
    <row r="227" spans="1:5" x14ac:dyDescent="0.25">
      <c r="A227" t="s">
        <v>477</v>
      </c>
      <c r="B227" t="s">
        <v>478</v>
      </c>
      <c r="C227" s="12">
        <v>43112</v>
      </c>
      <c r="D227" s="217">
        <v>0</v>
      </c>
      <c r="E227" t="s">
        <v>465</v>
      </c>
    </row>
    <row r="228" spans="1:5" x14ac:dyDescent="0.25">
      <c r="A228" t="s">
        <v>477</v>
      </c>
      <c r="B228" t="s">
        <v>478</v>
      </c>
      <c r="C228" s="12">
        <v>43119</v>
      </c>
      <c r="D228" s="217">
        <v>0</v>
      </c>
      <c r="E228" t="s">
        <v>465</v>
      </c>
    </row>
    <row r="229" spans="1:5" x14ac:dyDescent="0.25">
      <c r="A229" t="s">
        <v>477</v>
      </c>
      <c r="B229" t="s">
        <v>478</v>
      </c>
      <c r="C229" s="12">
        <v>43126</v>
      </c>
      <c r="D229" s="217">
        <v>0</v>
      </c>
      <c r="E229" t="s">
        <v>465</v>
      </c>
    </row>
    <row r="230" spans="1:5" x14ac:dyDescent="0.25">
      <c r="A230" t="s">
        <v>477</v>
      </c>
      <c r="B230" t="s">
        <v>478</v>
      </c>
      <c r="C230" s="12">
        <v>43133</v>
      </c>
      <c r="D230" s="217">
        <v>0</v>
      </c>
      <c r="E230" t="s">
        <v>465</v>
      </c>
    </row>
    <row r="231" spans="1:5" x14ac:dyDescent="0.25">
      <c r="A231" t="s">
        <v>477</v>
      </c>
      <c r="B231" t="s">
        <v>478</v>
      </c>
      <c r="C231" s="12">
        <v>43140</v>
      </c>
      <c r="D231" s="217">
        <v>0</v>
      </c>
      <c r="E231" t="s">
        <v>465</v>
      </c>
    </row>
    <row r="232" spans="1:5" x14ac:dyDescent="0.25">
      <c r="A232" t="s">
        <v>477</v>
      </c>
      <c r="B232" t="s">
        <v>478</v>
      </c>
      <c r="C232" s="12">
        <v>43147</v>
      </c>
      <c r="D232" s="217">
        <v>0</v>
      </c>
      <c r="E232" t="s">
        <v>465</v>
      </c>
    </row>
    <row r="233" spans="1:5" x14ac:dyDescent="0.25">
      <c r="A233" t="s">
        <v>477</v>
      </c>
      <c r="B233" t="s">
        <v>478</v>
      </c>
      <c r="C233" s="12">
        <v>43154</v>
      </c>
      <c r="D233" s="217">
        <v>0</v>
      </c>
      <c r="E233" t="s">
        <v>465</v>
      </c>
    </row>
    <row r="234" spans="1:5" x14ac:dyDescent="0.25">
      <c r="A234" t="s">
        <v>477</v>
      </c>
      <c r="B234" t="s">
        <v>478</v>
      </c>
      <c r="C234" s="12">
        <v>43161</v>
      </c>
      <c r="D234" s="217">
        <v>0</v>
      </c>
      <c r="E234" t="s">
        <v>465</v>
      </c>
    </row>
    <row r="235" spans="1:5" x14ac:dyDescent="0.25">
      <c r="A235" t="s">
        <v>477</v>
      </c>
      <c r="B235" t="s">
        <v>478</v>
      </c>
      <c r="C235" s="12">
        <v>43168</v>
      </c>
      <c r="D235" s="217">
        <v>0</v>
      </c>
      <c r="E235" t="s">
        <v>465</v>
      </c>
    </row>
    <row r="236" spans="1:5" x14ac:dyDescent="0.25">
      <c r="A236" t="s">
        <v>477</v>
      </c>
      <c r="B236" t="s">
        <v>478</v>
      </c>
      <c r="C236" s="12">
        <v>43175</v>
      </c>
      <c r="D236" s="217">
        <v>0</v>
      </c>
      <c r="E236" t="s">
        <v>465</v>
      </c>
    </row>
    <row r="237" spans="1:5" x14ac:dyDescent="0.25">
      <c r="A237" t="s">
        <v>477</v>
      </c>
      <c r="B237" t="s">
        <v>478</v>
      </c>
      <c r="C237" s="12">
        <v>43182</v>
      </c>
      <c r="D237" s="217">
        <v>0</v>
      </c>
      <c r="E237" t="s">
        <v>465</v>
      </c>
    </row>
    <row r="238" spans="1:5" x14ac:dyDescent="0.25">
      <c r="A238" t="s">
        <v>477</v>
      </c>
      <c r="B238" t="s">
        <v>478</v>
      </c>
      <c r="C238" s="12">
        <v>43189</v>
      </c>
      <c r="D238" s="217">
        <v>0</v>
      </c>
      <c r="E238" t="s">
        <v>465</v>
      </c>
    </row>
    <row r="239" spans="1:5" x14ac:dyDescent="0.25">
      <c r="A239" t="s">
        <v>477</v>
      </c>
      <c r="B239" t="s">
        <v>478</v>
      </c>
      <c r="C239" s="12">
        <v>43196</v>
      </c>
      <c r="D239" s="217">
        <v>0</v>
      </c>
      <c r="E239" t="s">
        <v>465</v>
      </c>
    </row>
    <row r="240" spans="1:5" x14ac:dyDescent="0.25">
      <c r="A240" t="s">
        <v>477</v>
      </c>
      <c r="B240" t="s">
        <v>478</v>
      </c>
      <c r="C240" s="12">
        <v>43203</v>
      </c>
      <c r="D240" s="217">
        <v>0</v>
      </c>
      <c r="E240" t="s">
        <v>465</v>
      </c>
    </row>
    <row r="241" spans="1:5" x14ac:dyDescent="0.25">
      <c r="A241" t="s">
        <v>477</v>
      </c>
      <c r="B241" t="s">
        <v>478</v>
      </c>
      <c r="C241" s="12">
        <v>43210</v>
      </c>
      <c r="D241" s="217">
        <v>0</v>
      </c>
      <c r="E241" t="s">
        <v>465</v>
      </c>
    </row>
    <row r="242" spans="1:5" x14ac:dyDescent="0.25">
      <c r="A242" t="s">
        <v>477</v>
      </c>
      <c r="B242" t="s">
        <v>478</v>
      </c>
      <c r="C242" s="12">
        <v>43217</v>
      </c>
      <c r="D242" s="217">
        <v>0</v>
      </c>
      <c r="E242" t="s">
        <v>465</v>
      </c>
    </row>
    <row r="243" spans="1:5" x14ac:dyDescent="0.25">
      <c r="A243" t="s">
        <v>477</v>
      </c>
      <c r="B243" t="s">
        <v>478</v>
      </c>
      <c r="C243" s="12">
        <v>43224</v>
      </c>
      <c r="D243" s="217">
        <v>0</v>
      </c>
      <c r="E243" t="s">
        <v>465</v>
      </c>
    </row>
    <row r="244" spans="1:5" x14ac:dyDescent="0.25">
      <c r="A244" t="s">
        <v>477</v>
      </c>
      <c r="B244" t="s">
        <v>478</v>
      </c>
      <c r="C244" s="12">
        <v>43231</v>
      </c>
      <c r="D244" s="217">
        <v>0</v>
      </c>
      <c r="E244" t="s">
        <v>465</v>
      </c>
    </row>
    <row r="245" spans="1:5" x14ac:dyDescent="0.25">
      <c r="A245" t="s">
        <v>477</v>
      </c>
      <c r="B245" t="s">
        <v>478</v>
      </c>
      <c r="C245" s="12">
        <v>43238</v>
      </c>
      <c r="D245" s="217">
        <v>0</v>
      </c>
      <c r="E245" t="s">
        <v>465</v>
      </c>
    </row>
    <row r="246" spans="1:5" x14ac:dyDescent="0.25">
      <c r="A246" t="s">
        <v>477</v>
      </c>
      <c r="B246" t="s">
        <v>478</v>
      </c>
      <c r="C246" s="12">
        <v>43245</v>
      </c>
      <c r="D246" s="217">
        <v>0</v>
      </c>
      <c r="E246" t="s">
        <v>465</v>
      </c>
    </row>
    <row r="247" spans="1:5" x14ac:dyDescent="0.25">
      <c r="A247" t="s">
        <v>477</v>
      </c>
      <c r="B247" t="s">
        <v>478</v>
      </c>
      <c r="C247" s="12">
        <v>43252</v>
      </c>
      <c r="D247" s="217">
        <v>0</v>
      </c>
      <c r="E247" t="s">
        <v>465</v>
      </c>
    </row>
    <row r="248" spans="1:5" x14ac:dyDescent="0.25">
      <c r="A248" t="s">
        <v>477</v>
      </c>
      <c r="B248" t="s">
        <v>478</v>
      </c>
      <c r="C248" s="12">
        <v>43259</v>
      </c>
      <c r="D248" s="217">
        <v>0</v>
      </c>
      <c r="E248" t="s">
        <v>465</v>
      </c>
    </row>
    <row r="249" spans="1:5" x14ac:dyDescent="0.25">
      <c r="A249" t="s">
        <v>477</v>
      </c>
      <c r="B249" t="s">
        <v>478</v>
      </c>
      <c r="C249" s="12">
        <v>43266</v>
      </c>
      <c r="D249" s="217">
        <v>0</v>
      </c>
      <c r="E249" t="s">
        <v>465</v>
      </c>
    </row>
    <row r="250" spans="1:5" x14ac:dyDescent="0.25">
      <c r="A250" t="s">
        <v>477</v>
      </c>
      <c r="B250" t="s">
        <v>478</v>
      </c>
      <c r="C250" s="12">
        <v>43273</v>
      </c>
      <c r="D250" s="217">
        <v>0</v>
      </c>
      <c r="E250" t="s">
        <v>465</v>
      </c>
    </row>
    <row r="251" spans="1:5" x14ac:dyDescent="0.25">
      <c r="A251" t="s">
        <v>477</v>
      </c>
      <c r="B251" t="s">
        <v>478</v>
      </c>
      <c r="C251" s="12">
        <v>43280</v>
      </c>
      <c r="D251" s="217">
        <v>0</v>
      </c>
      <c r="E251" t="s">
        <v>465</v>
      </c>
    </row>
    <row r="252" spans="1:5" x14ac:dyDescent="0.25">
      <c r="A252" t="s">
        <v>479</v>
      </c>
      <c r="B252" t="s">
        <v>480</v>
      </c>
      <c r="C252" s="12">
        <v>42937</v>
      </c>
      <c r="D252" s="217">
        <v>0</v>
      </c>
      <c r="E252" t="s">
        <v>465</v>
      </c>
    </row>
    <row r="253" spans="1:5" x14ac:dyDescent="0.25">
      <c r="A253" t="s">
        <v>479</v>
      </c>
      <c r="B253" t="s">
        <v>480</v>
      </c>
      <c r="C253" s="12">
        <v>42944</v>
      </c>
      <c r="D253" s="217">
        <v>0</v>
      </c>
      <c r="E253" t="s">
        <v>465</v>
      </c>
    </row>
    <row r="254" spans="1:5" x14ac:dyDescent="0.25">
      <c r="A254" t="s">
        <v>479</v>
      </c>
      <c r="B254" t="s">
        <v>480</v>
      </c>
      <c r="C254" s="12">
        <v>42951</v>
      </c>
      <c r="D254" s="217">
        <v>0</v>
      </c>
      <c r="E254" t="s">
        <v>465</v>
      </c>
    </row>
    <row r="255" spans="1:5" x14ac:dyDescent="0.25">
      <c r="A255" t="s">
        <v>479</v>
      </c>
      <c r="B255" t="s">
        <v>480</v>
      </c>
      <c r="C255" s="12">
        <v>42958</v>
      </c>
      <c r="D255" s="217">
        <v>0</v>
      </c>
      <c r="E255" t="s">
        <v>465</v>
      </c>
    </row>
    <row r="256" spans="1:5" x14ac:dyDescent="0.25">
      <c r="A256" t="s">
        <v>479</v>
      </c>
      <c r="B256" t="s">
        <v>480</v>
      </c>
      <c r="C256" s="12">
        <v>42965</v>
      </c>
      <c r="D256" s="217">
        <v>0</v>
      </c>
      <c r="E256" t="s">
        <v>465</v>
      </c>
    </row>
    <row r="257" spans="1:5" x14ac:dyDescent="0.25">
      <c r="A257" t="s">
        <v>479</v>
      </c>
      <c r="B257" t="s">
        <v>480</v>
      </c>
      <c r="C257" s="12">
        <v>42972</v>
      </c>
      <c r="D257" s="217">
        <v>0</v>
      </c>
      <c r="E257" t="s">
        <v>465</v>
      </c>
    </row>
    <row r="258" spans="1:5" x14ac:dyDescent="0.25">
      <c r="A258" t="s">
        <v>479</v>
      </c>
      <c r="B258" t="s">
        <v>480</v>
      </c>
      <c r="C258" s="12">
        <v>42979</v>
      </c>
      <c r="D258" s="217">
        <v>0</v>
      </c>
      <c r="E258" t="s">
        <v>465</v>
      </c>
    </row>
    <row r="259" spans="1:5" x14ac:dyDescent="0.25">
      <c r="A259" t="s">
        <v>479</v>
      </c>
      <c r="B259" t="s">
        <v>480</v>
      </c>
      <c r="C259" s="12">
        <v>42986</v>
      </c>
      <c r="D259" s="217">
        <v>0</v>
      </c>
      <c r="E259" t="s">
        <v>465</v>
      </c>
    </row>
    <row r="260" spans="1:5" x14ac:dyDescent="0.25">
      <c r="A260" t="s">
        <v>479</v>
      </c>
      <c r="B260" t="s">
        <v>480</v>
      </c>
      <c r="C260" s="12">
        <v>42993</v>
      </c>
      <c r="D260" s="217">
        <v>0</v>
      </c>
      <c r="E260" t="s">
        <v>465</v>
      </c>
    </row>
    <row r="261" spans="1:5" x14ac:dyDescent="0.25">
      <c r="A261" t="s">
        <v>479</v>
      </c>
      <c r="B261" t="s">
        <v>480</v>
      </c>
      <c r="C261" s="12">
        <v>43000</v>
      </c>
      <c r="D261" s="217">
        <v>0</v>
      </c>
      <c r="E261" t="s">
        <v>465</v>
      </c>
    </row>
    <row r="262" spans="1:5" x14ac:dyDescent="0.25">
      <c r="A262" t="s">
        <v>479</v>
      </c>
      <c r="B262" t="s">
        <v>480</v>
      </c>
      <c r="C262" s="12">
        <v>43007</v>
      </c>
      <c r="D262" s="217">
        <v>0</v>
      </c>
      <c r="E262" t="s">
        <v>465</v>
      </c>
    </row>
    <row r="263" spans="1:5" x14ac:dyDescent="0.25">
      <c r="A263" t="s">
        <v>479</v>
      </c>
      <c r="B263" t="s">
        <v>480</v>
      </c>
      <c r="C263" s="12">
        <v>43014</v>
      </c>
      <c r="D263" s="217">
        <v>0</v>
      </c>
      <c r="E263" t="s">
        <v>465</v>
      </c>
    </row>
    <row r="264" spans="1:5" x14ac:dyDescent="0.25">
      <c r="A264" t="s">
        <v>479</v>
      </c>
      <c r="B264" t="s">
        <v>480</v>
      </c>
      <c r="C264" s="12">
        <v>43021</v>
      </c>
      <c r="D264" s="217">
        <v>0</v>
      </c>
      <c r="E264" t="s">
        <v>465</v>
      </c>
    </row>
    <row r="265" spans="1:5" x14ac:dyDescent="0.25">
      <c r="A265" t="s">
        <v>479</v>
      </c>
      <c r="B265" t="s">
        <v>480</v>
      </c>
      <c r="C265" s="12">
        <v>43028</v>
      </c>
      <c r="D265" s="217">
        <v>0</v>
      </c>
      <c r="E265" t="s">
        <v>465</v>
      </c>
    </row>
    <row r="266" spans="1:5" x14ac:dyDescent="0.25">
      <c r="A266" t="s">
        <v>479</v>
      </c>
      <c r="B266" t="s">
        <v>480</v>
      </c>
      <c r="C266" s="12">
        <v>43035</v>
      </c>
      <c r="D266" s="217">
        <v>0</v>
      </c>
      <c r="E266" t="s">
        <v>465</v>
      </c>
    </row>
    <row r="267" spans="1:5" x14ac:dyDescent="0.25">
      <c r="A267" t="s">
        <v>479</v>
      </c>
      <c r="B267" t="s">
        <v>480</v>
      </c>
      <c r="C267" s="12">
        <v>43042</v>
      </c>
      <c r="D267" s="217">
        <v>0</v>
      </c>
      <c r="E267" t="s">
        <v>465</v>
      </c>
    </row>
    <row r="268" spans="1:5" x14ac:dyDescent="0.25">
      <c r="A268" t="s">
        <v>479</v>
      </c>
      <c r="B268" t="s">
        <v>480</v>
      </c>
      <c r="C268" s="12">
        <v>43049</v>
      </c>
      <c r="D268" s="217">
        <v>0</v>
      </c>
      <c r="E268" t="s">
        <v>465</v>
      </c>
    </row>
    <row r="269" spans="1:5" x14ac:dyDescent="0.25">
      <c r="A269" t="s">
        <v>479</v>
      </c>
      <c r="B269" t="s">
        <v>480</v>
      </c>
      <c r="C269" s="12">
        <v>43056</v>
      </c>
      <c r="D269" s="217">
        <v>0</v>
      </c>
      <c r="E269" t="s">
        <v>465</v>
      </c>
    </row>
    <row r="270" spans="1:5" x14ac:dyDescent="0.25">
      <c r="A270" t="s">
        <v>479</v>
      </c>
      <c r="B270" t="s">
        <v>480</v>
      </c>
      <c r="C270" s="12">
        <v>43063</v>
      </c>
      <c r="D270" s="217">
        <v>0</v>
      </c>
      <c r="E270" t="s">
        <v>465</v>
      </c>
    </row>
    <row r="271" spans="1:5" x14ac:dyDescent="0.25">
      <c r="A271" t="s">
        <v>479</v>
      </c>
      <c r="B271" t="s">
        <v>480</v>
      </c>
      <c r="C271" s="12">
        <v>43070</v>
      </c>
      <c r="D271" s="217">
        <v>0</v>
      </c>
      <c r="E271" t="s">
        <v>465</v>
      </c>
    </row>
    <row r="272" spans="1:5" x14ac:dyDescent="0.25">
      <c r="A272" t="s">
        <v>479</v>
      </c>
      <c r="B272" t="s">
        <v>480</v>
      </c>
      <c r="C272" s="12">
        <v>43077</v>
      </c>
      <c r="D272" s="217">
        <v>0</v>
      </c>
      <c r="E272" t="s">
        <v>465</v>
      </c>
    </row>
    <row r="273" spans="1:5" x14ac:dyDescent="0.25">
      <c r="A273" t="s">
        <v>479</v>
      </c>
      <c r="B273" t="s">
        <v>480</v>
      </c>
      <c r="C273" s="12">
        <v>43084</v>
      </c>
      <c r="D273" s="217">
        <v>0</v>
      </c>
      <c r="E273" t="s">
        <v>465</v>
      </c>
    </row>
    <row r="274" spans="1:5" x14ac:dyDescent="0.25">
      <c r="A274" t="s">
        <v>479</v>
      </c>
      <c r="B274" t="s">
        <v>480</v>
      </c>
      <c r="C274" s="12">
        <v>43091</v>
      </c>
      <c r="D274" s="217">
        <v>0</v>
      </c>
      <c r="E274" t="s">
        <v>465</v>
      </c>
    </row>
    <row r="275" spans="1:5" x14ac:dyDescent="0.25">
      <c r="A275" t="s">
        <v>479</v>
      </c>
      <c r="B275" t="s">
        <v>480</v>
      </c>
      <c r="C275" s="12">
        <v>43098</v>
      </c>
      <c r="D275" s="217">
        <v>0</v>
      </c>
      <c r="E275" t="s">
        <v>465</v>
      </c>
    </row>
    <row r="276" spans="1:5" x14ac:dyDescent="0.25">
      <c r="A276" t="s">
        <v>479</v>
      </c>
      <c r="B276" t="s">
        <v>480</v>
      </c>
      <c r="C276" s="12">
        <v>43105</v>
      </c>
      <c r="D276" s="217">
        <v>0</v>
      </c>
      <c r="E276" t="s">
        <v>465</v>
      </c>
    </row>
    <row r="277" spans="1:5" x14ac:dyDescent="0.25">
      <c r="A277" t="s">
        <v>479</v>
      </c>
      <c r="B277" t="s">
        <v>480</v>
      </c>
      <c r="C277" s="12">
        <v>43112</v>
      </c>
      <c r="D277" s="217">
        <v>0</v>
      </c>
      <c r="E277" t="s">
        <v>465</v>
      </c>
    </row>
    <row r="278" spans="1:5" x14ac:dyDescent="0.25">
      <c r="A278" t="s">
        <v>479</v>
      </c>
      <c r="B278" t="s">
        <v>480</v>
      </c>
      <c r="C278" s="12">
        <v>43119</v>
      </c>
      <c r="D278" s="217">
        <v>0</v>
      </c>
      <c r="E278" t="s">
        <v>465</v>
      </c>
    </row>
    <row r="279" spans="1:5" x14ac:dyDescent="0.25">
      <c r="A279" t="s">
        <v>479</v>
      </c>
      <c r="B279" t="s">
        <v>480</v>
      </c>
      <c r="C279" s="12">
        <v>43126</v>
      </c>
      <c r="D279" s="217">
        <v>0</v>
      </c>
      <c r="E279" t="s">
        <v>465</v>
      </c>
    </row>
    <row r="280" spans="1:5" x14ac:dyDescent="0.25">
      <c r="A280" t="s">
        <v>479</v>
      </c>
      <c r="B280" t="s">
        <v>480</v>
      </c>
      <c r="C280" s="12">
        <v>43133</v>
      </c>
      <c r="D280" s="217">
        <v>0</v>
      </c>
      <c r="E280" t="s">
        <v>465</v>
      </c>
    </row>
    <row r="281" spans="1:5" x14ac:dyDescent="0.25">
      <c r="A281" t="s">
        <v>479</v>
      </c>
      <c r="B281" t="s">
        <v>480</v>
      </c>
      <c r="C281" s="12">
        <v>43140</v>
      </c>
      <c r="D281" s="217">
        <v>0</v>
      </c>
      <c r="E281" t="s">
        <v>465</v>
      </c>
    </row>
    <row r="282" spans="1:5" x14ac:dyDescent="0.25">
      <c r="A282" t="s">
        <v>479</v>
      </c>
      <c r="B282" t="s">
        <v>480</v>
      </c>
      <c r="C282" s="12">
        <v>43147</v>
      </c>
      <c r="D282" s="217">
        <v>0</v>
      </c>
      <c r="E282" t="s">
        <v>465</v>
      </c>
    </row>
    <row r="283" spans="1:5" x14ac:dyDescent="0.25">
      <c r="A283" t="s">
        <v>479</v>
      </c>
      <c r="B283" t="s">
        <v>480</v>
      </c>
      <c r="C283" s="12">
        <v>43154</v>
      </c>
      <c r="D283" s="217">
        <v>0</v>
      </c>
      <c r="E283" t="s">
        <v>465</v>
      </c>
    </row>
    <row r="284" spans="1:5" x14ac:dyDescent="0.25">
      <c r="A284" t="s">
        <v>479</v>
      </c>
      <c r="B284" t="s">
        <v>480</v>
      </c>
      <c r="C284" s="12">
        <v>43161</v>
      </c>
      <c r="D284" s="217">
        <v>0</v>
      </c>
      <c r="E284" t="s">
        <v>465</v>
      </c>
    </row>
    <row r="285" spans="1:5" x14ac:dyDescent="0.25">
      <c r="A285" t="s">
        <v>479</v>
      </c>
      <c r="B285" t="s">
        <v>480</v>
      </c>
      <c r="C285" s="12">
        <v>43168</v>
      </c>
      <c r="D285" s="217">
        <v>0</v>
      </c>
      <c r="E285" t="s">
        <v>465</v>
      </c>
    </row>
    <row r="286" spans="1:5" x14ac:dyDescent="0.25">
      <c r="A286" t="s">
        <v>479</v>
      </c>
      <c r="B286" t="s">
        <v>480</v>
      </c>
      <c r="C286" s="12">
        <v>43175</v>
      </c>
      <c r="D286" s="217">
        <v>0</v>
      </c>
      <c r="E286" t="s">
        <v>465</v>
      </c>
    </row>
    <row r="287" spans="1:5" x14ac:dyDescent="0.25">
      <c r="A287" t="s">
        <v>479</v>
      </c>
      <c r="B287" t="s">
        <v>480</v>
      </c>
      <c r="C287" s="12">
        <v>43182</v>
      </c>
      <c r="D287" s="217">
        <v>0</v>
      </c>
      <c r="E287" t="s">
        <v>465</v>
      </c>
    </row>
    <row r="288" spans="1:5" x14ac:dyDescent="0.25">
      <c r="A288" t="s">
        <v>479</v>
      </c>
      <c r="B288" t="s">
        <v>480</v>
      </c>
      <c r="C288" s="12">
        <v>43189</v>
      </c>
      <c r="D288" s="217">
        <v>0</v>
      </c>
      <c r="E288" t="s">
        <v>465</v>
      </c>
    </row>
    <row r="289" spans="1:5" x14ac:dyDescent="0.25">
      <c r="A289" t="s">
        <v>479</v>
      </c>
      <c r="B289" t="s">
        <v>480</v>
      </c>
      <c r="C289" s="12">
        <v>43196</v>
      </c>
      <c r="D289" s="217">
        <v>0</v>
      </c>
      <c r="E289" t="s">
        <v>465</v>
      </c>
    </row>
    <row r="290" spans="1:5" x14ac:dyDescent="0.25">
      <c r="A290" t="s">
        <v>479</v>
      </c>
      <c r="B290" t="s">
        <v>480</v>
      </c>
      <c r="C290" s="12">
        <v>43203</v>
      </c>
      <c r="D290" s="217">
        <v>0</v>
      </c>
      <c r="E290" t="s">
        <v>465</v>
      </c>
    </row>
    <row r="291" spans="1:5" x14ac:dyDescent="0.25">
      <c r="A291" t="s">
        <v>479</v>
      </c>
      <c r="B291" t="s">
        <v>480</v>
      </c>
      <c r="C291" s="12">
        <v>43210</v>
      </c>
      <c r="D291" s="217">
        <v>0</v>
      </c>
      <c r="E291" t="s">
        <v>465</v>
      </c>
    </row>
    <row r="292" spans="1:5" x14ac:dyDescent="0.25">
      <c r="A292" t="s">
        <v>479</v>
      </c>
      <c r="B292" t="s">
        <v>480</v>
      </c>
      <c r="C292" s="12">
        <v>43217</v>
      </c>
      <c r="D292" s="217">
        <v>0</v>
      </c>
      <c r="E292" t="s">
        <v>465</v>
      </c>
    </row>
    <row r="293" spans="1:5" x14ac:dyDescent="0.25">
      <c r="A293" t="s">
        <v>479</v>
      </c>
      <c r="B293" t="s">
        <v>480</v>
      </c>
      <c r="C293" s="12">
        <v>43224</v>
      </c>
      <c r="D293" s="217">
        <v>0</v>
      </c>
      <c r="E293" t="s">
        <v>465</v>
      </c>
    </row>
    <row r="294" spans="1:5" x14ac:dyDescent="0.25">
      <c r="A294" t="s">
        <v>479</v>
      </c>
      <c r="B294" t="s">
        <v>480</v>
      </c>
      <c r="C294" s="12">
        <v>43231</v>
      </c>
      <c r="D294" s="217">
        <v>0</v>
      </c>
      <c r="E294" t="s">
        <v>465</v>
      </c>
    </row>
    <row r="295" spans="1:5" x14ac:dyDescent="0.25">
      <c r="A295" t="s">
        <v>479</v>
      </c>
      <c r="B295" t="s">
        <v>480</v>
      </c>
      <c r="C295" s="12">
        <v>43238</v>
      </c>
      <c r="D295" s="217">
        <v>0</v>
      </c>
      <c r="E295" t="s">
        <v>465</v>
      </c>
    </row>
    <row r="296" spans="1:5" x14ac:dyDescent="0.25">
      <c r="A296" t="s">
        <v>479</v>
      </c>
      <c r="B296" t="s">
        <v>480</v>
      </c>
      <c r="C296" s="12">
        <v>43245</v>
      </c>
      <c r="D296" s="217">
        <v>0</v>
      </c>
      <c r="E296" t="s">
        <v>465</v>
      </c>
    </row>
    <row r="297" spans="1:5" x14ac:dyDescent="0.25">
      <c r="A297" t="s">
        <v>479</v>
      </c>
      <c r="B297" t="s">
        <v>480</v>
      </c>
      <c r="C297" s="12">
        <v>43252</v>
      </c>
      <c r="D297" s="217">
        <v>0</v>
      </c>
      <c r="E297" t="s">
        <v>465</v>
      </c>
    </row>
    <row r="298" spans="1:5" x14ac:dyDescent="0.25">
      <c r="A298" t="s">
        <v>479</v>
      </c>
      <c r="B298" t="s">
        <v>480</v>
      </c>
      <c r="C298" s="12">
        <v>43259</v>
      </c>
      <c r="D298" s="217">
        <v>0</v>
      </c>
      <c r="E298" t="s">
        <v>465</v>
      </c>
    </row>
    <row r="299" spans="1:5" x14ac:dyDescent="0.25">
      <c r="A299" t="s">
        <v>479</v>
      </c>
      <c r="B299" t="s">
        <v>480</v>
      </c>
      <c r="C299" s="12">
        <v>43266</v>
      </c>
      <c r="D299" s="217">
        <v>0</v>
      </c>
      <c r="E299" t="s">
        <v>465</v>
      </c>
    </row>
    <row r="300" spans="1:5" x14ac:dyDescent="0.25">
      <c r="A300" t="s">
        <v>479</v>
      </c>
      <c r="B300" t="s">
        <v>480</v>
      </c>
      <c r="C300" s="12">
        <v>43273</v>
      </c>
      <c r="D300" s="217">
        <v>0</v>
      </c>
      <c r="E300" t="s">
        <v>465</v>
      </c>
    </row>
    <row r="301" spans="1:5" x14ac:dyDescent="0.25">
      <c r="A301" t="s">
        <v>479</v>
      </c>
      <c r="B301" t="s">
        <v>480</v>
      </c>
      <c r="C301" s="12">
        <v>43280</v>
      </c>
      <c r="D301" s="217">
        <v>0</v>
      </c>
      <c r="E301" t="s">
        <v>465</v>
      </c>
    </row>
    <row r="302" spans="1:5" x14ac:dyDescent="0.25">
      <c r="A302" t="s">
        <v>481</v>
      </c>
      <c r="B302" t="s">
        <v>482</v>
      </c>
      <c r="C302" s="12">
        <v>42937</v>
      </c>
      <c r="D302" s="217">
        <v>0</v>
      </c>
      <c r="E302" t="s">
        <v>465</v>
      </c>
    </row>
    <row r="303" spans="1:5" x14ac:dyDescent="0.25">
      <c r="A303" t="s">
        <v>481</v>
      </c>
      <c r="B303" t="s">
        <v>482</v>
      </c>
      <c r="C303" s="12">
        <v>42944</v>
      </c>
      <c r="D303" s="217">
        <v>0</v>
      </c>
      <c r="E303" t="s">
        <v>465</v>
      </c>
    </row>
    <row r="304" spans="1:5" x14ac:dyDescent="0.25">
      <c r="A304" t="s">
        <v>481</v>
      </c>
      <c r="B304" t="s">
        <v>482</v>
      </c>
      <c r="C304" s="12">
        <v>42951</v>
      </c>
      <c r="D304" s="217">
        <v>0</v>
      </c>
      <c r="E304" t="s">
        <v>465</v>
      </c>
    </row>
    <row r="305" spans="1:5" x14ac:dyDescent="0.25">
      <c r="A305" t="s">
        <v>481</v>
      </c>
      <c r="B305" t="s">
        <v>482</v>
      </c>
      <c r="C305" s="12">
        <v>42958</v>
      </c>
      <c r="D305" s="217">
        <v>0</v>
      </c>
      <c r="E305" t="s">
        <v>465</v>
      </c>
    </row>
    <row r="306" spans="1:5" x14ac:dyDescent="0.25">
      <c r="A306" t="s">
        <v>481</v>
      </c>
      <c r="B306" t="s">
        <v>482</v>
      </c>
      <c r="C306" s="12">
        <v>42965</v>
      </c>
      <c r="D306" s="217">
        <v>0</v>
      </c>
      <c r="E306" t="s">
        <v>465</v>
      </c>
    </row>
    <row r="307" spans="1:5" x14ac:dyDescent="0.25">
      <c r="A307" t="s">
        <v>481</v>
      </c>
      <c r="B307" t="s">
        <v>482</v>
      </c>
      <c r="C307" s="12">
        <v>42972</v>
      </c>
      <c r="D307" s="217">
        <v>0</v>
      </c>
      <c r="E307" t="s">
        <v>465</v>
      </c>
    </row>
    <row r="308" spans="1:5" x14ac:dyDescent="0.25">
      <c r="A308" t="s">
        <v>481</v>
      </c>
      <c r="B308" t="s">
        <v>482</v>
      </c>
      <c r="C308" s="12">
        <v>42979</v>
      </c>
      <c r="D308" s="217">
        <v>0</v>
      </c>
      <c r="E308" t="s">
        <v>465</v>
      </c>
    </row>
    <row r="309" spans="1:5" x14ac:dyDescent="0.25">
      <c r="A309" t="s">
        <v>481</v>
      </c>
      <c r="B309" t="s">
        <v>482</v>
      </c>
      <c r="C309" s="12">
        <v>42986</v>
      </c>
      <c r="D309" s="217">
        <v>0</v>
      </c>
      <c r="E309" t="s">
        <v>465</v>
      </c>
    </row>
    <row r="310" spans="1:5" x14ac:dyDescent="0.25">
      <c r="A310" t="s">
        <v>481</v>
      </c>
      <c r="B310" t="s">
        <v>482</v>
      </c>
      <c r="C310" s="12">
        <v>42993</v>
      </c>
      <c r="D310" s="217">
        <v>0</v>
      </c>
      <c r="E310" t="s">
        <v>465</v>
      </c>
    </row>
    <row r="311" spans="1:5" x14ac:dyDescent="0.25">
      <c r="A311" t="s">
        <v>481</v>
      </c>
      <c r="B311" t="s">
        <v>482</v>
      </c>
      <c r="C311" s="12">
        <v>43000</v>
      </c>
      <c r="D311" s="217">
        <v>0</v>
      </c>
      <c r="E311" t="s">
        <v>465</v>
      </c>
    </row>
    <row r="312" spans="1:5" x14ac:dyDescent="0.25">
      <c r="A312" t="s">
        <v>481</v>
      </c>
      <c r="B312" t="s">
        <v>482</v>
      </c>
      <c r="C312" s="12">
        <v>43007</v>
      </c>
      <c r="D312" s="217">
        <v>0</v>
      </c>
      <c r="E312" t="s">
        <v>465</v>
      </c>
    </row>
    <row r="313" spans="1:5" x14ac:dyDescent="0.25">
      <c r="A313" t="s">
        <v>481</v>
      </c>
      <c r="B313" t="s">
        <v>482</v>
      </c>
      <c r="C313" s="12">
        <v>43014</v>
      </c>
      <c r="D313" s="217">
        <v>0</v>
      </c>
      <c r="E313" t="s">
        <v>465</v>
      </c>
    </row>
    <row r="314" spans="1:5" x14ac:dyDescent="0.25">
      <c r="A314" t="s">
        <v>481</v>
      </c>
      <c r="B314" t="s">
        <v>482</v>
      </c>
      <c r="C314" s="12">
        <v>43021</v>
      </c>
      <c r="D314" s="217">
        <v>0</v>
      </c>
      <c r="E314" t="s">
        <v>465</v>
      </c>
    </row>
    <row r="315" spans="1:5" x14ac:dyDescent="0.25">
      <c r="A315" t="s">
        <v>481</v>
      </c>
      <c r="B315" t="s">
        <v>482</v>
      </c>
      <c r="C315" s="12">
        <v>43028</v>
      </c>
      <c r="D315" s="217">
        <v>0</v>
      </c>
      <c r="E315" t="s">
        <v>465</v>
      </c>
    </row>
    <row r="316" spans="1:5" x14ac:dyDescent="0.25">
      <c r="A316" t="s">
        <v>481</v>
      </c>
      <c r="B316" t="s">
        <v>482</v>
      </c>
      <c r="C316" s="12">
        <v>43035</v>
      </c>
      <c r="D316" s="217">
        <v>0</v>
      </c>
      <c r="E316" t="s">
        <v>465</v>
      </c>
    </row>
    <row r="317" spans="1:5" x14ac:dyDescent="0.25">
      <c r="A317" t="s">
        <v>481</v>
      </c>
      <c r="B317" t="s">
        <v>482</v>
      </c>
      <c r="C317" s="12">
        <v>43042</v>
      </c>
      <c r="D317" s="217">
        <v>0</v>
      </c>
      <c r="E317" t="s">
        <v>465</v>
      </c>
    </row>
    <row r="318" spans="1:5" x14ac:dyDescent="0.25">
      <c r="A318" t="s">
        <v>481</v>
      </c>
      <c r="B318" t="s">
        <v>482</v>
      </c>
      <c r="C318" s="12">
        <v>43049</v>
      </c>
      <c r="D318" s="217">
        <v>0</v>
      </c>
      <c r="E318" t="s">
        <v>465</v>
      </c>
    </row>
    <row r="319" spans="1:5" x14ac:dyDescent="0.25">
      <c r="A319" t="s">
        <v>481</v>
      </c>
      <c r="B319" t="s">
        <v>482</v>
      </c>
      <c r="C319" s="12">
        <v>43056</v>
      </c>
      <c r="D319" s="217">
        <v>0</v>
      </c>
      <c r="E319" t="s">
        <v>465</v>
      </c>
    </row>
    <row r="320" spans="1:5" x14ac:dyDescent="0.25">
      <c r="A320" t="s">
        <v>481</v>
      </c>
      <c r="B320" t="s">
        <v>482</v>
      </c>
      <c r="C320" s="12">
        <v>43063</v>
      </c>
      <c r="D320" s="217">
        <v>0</v>
      </c>
      <c r="E320" t="s">
        <v>465</v>
      </c>
    </row>
    <row r="321" spans="1:5" x14ac:dyDescent="0.25">
      <c r="A321" t="s">
        <v>481</v>
      </c>
      <c r="B321" t="s">
        <v>482</v>
      </c>
      <c r="C321" s="12">
        <v>43070</v>
      </c>
      <c r="D321" s="217">
        <v>0</v>
      </c>
      <c r="E321" t="s">
        <v>465</v>
      </c>
    </row>
    <row r="322" spans="1:5" x14ac:dyDescent="0.25">
      <c r="A322" t="s">
        <v>481</v>
      </c>
      <c r="B322" t="s">
        <v>482</v>
      </c>
      <c r="C322" s="12">
        <v>43077</v>
      </c>
      <c r="D322" s="217">
        <v>0</v>
      </c>
      <c r="E322" t="s">
        <v>465</v>
      </c>
    </row>
    <row r="323" spans="1:5" x14ac:dyDescent="0.25">
      <c r="A323" t="s">
        <v>481</v>
      </c>
      <c r="B323" t="s">
        <v>482</v>
      </c>
      <c r="C323" s="12">
        <v>43084</v>
      </c>
      <c r="D323" s="217">
        <v>0</v>
      </c>
      <c r="E323" t="s">
        <v>465</v>
      </c>
    </row>
    <row r="324" spans="1:5" x14ac:dyDescent="0.25">
      <c r="A324" t="s">
        <v>481</v>
      </c>
      <c r="B324" t="s">
        <v>482</v>
      </c>
      <c r="C324" s="12">
        <v>43091</v>
      </c>
      <c r="D324" s="217">
        <v>0</v>
      </c>
      <c r="E324" t="s">
        <v>465</v>
      </c>
    </row>
    <row r="325" spans="1:5" x14ac:dyDescent="0.25">
      <c r="A325" t="s">
        <v>481</v>
      </c>
      <c r="B325" t="s">
        <v>482</v>
      </c>
      <c r="C325" s="12">
        <v>43098</v>
      </c>
      <c r="D325" s="217">
        <v>0</v>
      </c>
      <c r="E325" t="s">
        <v>465</v>
      </c>
    </row>
    <row r="326" spans="1:5" x14ac:dyDescent="0.25">
      <c r="A326" t="s">
        <v>481</v>
      </c>
      <c r="B326" t="s">
        <v>482</v>
      </c>
      <c r="C326" s="12">
        <v>43105</v>
      </c>
      <c r="D326" s="217">
        <v>0</v>
      </c>
      <c r="E326" t="s">
        <v>465</v>
      </c>
    </row>
    <row r="327" spans="1:5" x14ac:dyDescent="0.25">
      <c r="A327" t="s">
        <v>481</v>
      </c>
      <c r="B327" t="s">
        <v>482</v>
      </c>
      <c r="C327" s="12">
        <v>43112</v>
      </c>
      <c r="D327" s="217">
        <v>0</v>
      </c>
      <c r="E327" t="s">
        <v>465</v>
      </c>
    </row>
    <row r="328" spans="1:5" x14ac:dyDescent="0.25">
      <c r="A328" t="s">
        <v>481</v>
      </c>
      <c r="B328" t="s">
        <v>482</v>
      </c>
      <c r="C328" s="12">
        <v>43119</v>
      </c>
      <c r="D328" s="217">
        <v>0</v>
      </c>
      <c r="E328" t="s">
        <v>465</v>
      </c>
    </row>
    <row r="329" spans="1:5" x14ac:dyDescent="0.25">
      <c r="A329" t="s">
        <v>481</v>
      </c>
      <c r="B329" t="s">
        <v>482</v>
      </c>
      <c r="C329" s="12">
        <v>43126</v>
      </c>
      <c r="D329" s="217">
        <v>0</v>
      </c>
      <c r="E329" t="s">
        <v>465</v>
      </c>
    </row>
    <row r="330" spans="1:5" x14ac:dyDescent="0.25">
      <c r="A330" t="s">
        <v>481</v>
      </c>
      <c r="B330" t="s">
        <v>482</v>
      </c>
      <c r="C330" s="12">
        <v>43133</v>
      </c>
      <c r="D330" s="217">
        <v>0</v>
      </c>
      <c r="E330" t="s">
        <v>465</v>
      </c>
    </row>
    <row r="331" spans="1:5" x14ac:dyDescent="0.25">
      <c r="A331" t="s">
        <v>481</v>
      </c>
      <c r="B331" t="s">
        <v>482</v>
      </c>
      <c r="C331" s="12">
        <v>43140</v>
      </c>
      <c r="D331" s="217">
        <v>0</v>
      </c>
      <c r="E331" t="s">
        <v>465</v>
      </c>
    </row>
    <row r="332" spans="1:5" x14ac:dyDescent="0.25">
      <c r="A332" t="s">
        <v>481</v>
      </c>
      <c r="B332" t="s">
        <v>482</v>
      </c>
      <c r="C332" s="12">
        <v>43147</v>
      </c>
      <c r="D332" s="217">
        <v>0</v>
      </c>
      <c r="E332" t="s">
        <v>465</v>
      </c>
    </row>
    <row r="333" spans="1:5" x14ac:dyDescent="0.25">
      <c r="A333" t="s">
        <v>481</v>
      </c>
      <c r="B333" t="s">
        <v>482</v>
      </c>
      <c r="C333" s="12">
        <v>43154</v>
      </c>
      <c r="D333" s="217">
        <v>0</v>
      </c>
      <c r="E333" t="s">
        <v>465</v>
      </c>
    </row>
    <row r="334" spans="1:5" x14ac:dyDescent="0.25">
      <c r="A334" t="s">
        <v>481</v>
      </c>
      <c r="B334" t="s">
        <v>482</v>
      </c>
      <c r="C334" s="12">
        <v>43161</v>
      </c>
      <c r="D334" s="217">
        <v>0</v>
      </c>
      <c r="E334" t="s">
        <v>465</v>
      </c>
    </row>
    <row r="335" spans="1:5" x14ac:dyDescent="0.25">
      <c r="A335" t="s">
        <v>481</v>
      </c>
      <c r="B335" t="s">
        <v>482</v>
      </c>
      <c r="C335" s="12">
        <v>43168</v>
      </c>
      <c r="D335" s="217">
        <v>0</v>
      </c>
      <c r="E335" t="s">
        <v>465</v>
      </c>
    </row>
    <row r="336" spans="1:5" x14ac:dyDescent="0.25">
      <c r="A336" t="s">
        <v>481</v>
      </c>
      <c r="B336" t="s">
        <v>482</v>
      </c>
      <c r="C336" s="12">
        <v>43175</v>
      </c>
      <c r="D336" s="217">
        <v>0</v>
      </c>
      <c r="E336" t="s">
        <v>465</v>
      </c>
    </row>
    <row r="337" spans="1:5" x14ac:dyDescent="0.25">
      <c r="A337" t="s">
        <v>481</v>
      </c>
      <c r="B337" t="s">
        <v>482</v>
      </c>
      <c r="C337" s="12">
        <v>43182</v>
      </c>
      <c r="D337" s="217">
        <v>0</v>
      </c>
      <c r="E337" t="s">
        <v>465</v>
      </c>
    </row>
    <row r="338" spans="1:5" x14ac:dyDescent="0.25">
      <c r="A338" t="s">
        <v>481</v>
      </c>
      <c r="B338" t="s">
        <v>482</v>
      </c>
      <c r="C338" s="12">
        <v>43189</v>
      </c>
      <c r="D338" s="217">
        <v>0</v>
      </c>
      <c r="E338" t="s">
        <v>465</v>
      </c>
    </row>
    <row r="339" spans="1:5" x14ac:dyDescent="0.25">
      <c r="A339" t="s">
        <v>481</v>
      </c>
      <c r="B339" t="s">
        <v>482</v>
      </c>
      <c r="C339" s="12">
        <v>43196</v>
      </c>
      <c r="D339" s="217">
        <v>0</v>
      </c>
      <c r="E339" t="s">
        <v>465</v>
      </c>
    </row>
    <row r="340" spans="1:5" x14ac:dyDescent="0.25">
      <c r="A340" t="s">
        <v>481</v>
      </c>
      <c r="B340" t="s">
        <v>482</v>
      </c>
      <c r="C340" s="12">
        <v>43203</v>
      </c>
      <c r="D340" s="217">
        <v>0</v>
      </c>
      <c r="E340" t="s">
        <v>465</v>
      </c>
    </row>
    <row r="341" spans="1:5" x14ac:dyDescent="0.25">
      <c r="A341" t="s">
        <v>481</v>
      </c>
      <c r="B341" t="s">
        <v>482</v>
      </c>
      <c r="C341" s="12">
        <v>43210</v>
      </c>
      <c r="D341" s="217">
        <v>0</v>
      </c>
      <c r="E341" t="s">
        <v>465</v>
      </c>
    </row>
    <row r="342" spans="1:5" x14ac:dyDescent="0.25">
      <c r="A342" t="s">
        <v>481</v>
      </c>
      <c r="B342" t="s">
        <v>482</v>
      </c>
      <c r="C342" s="12">
        <v>43217</v>
      </c>
      <c r="D342" s="217">
        <v>0</v>
      </c>
      <c r="E342" t="s">
        <v>465</v>
      </c>
    </row>
    <row r="343" spans="1:5" x14ac:dyDescent="0.25">
      <c r="A343" t="s">
        <v>481</v>
      </c>
      <c r="B343" t="s">
        <v>482</v>
      </c>
      <c r="C343" s="12">
        <v>43224</v>
      </c>
      <c r="D343" s="217">
        <v>0</v>
      </c>
      <c r="E343" t="s">
        <v>465</v>
      </c>
    </row>
    <row r="344" spans="1:5" x14ac:dyDescent="0.25">
      <c r="A344" t="s">
        <v>481</v>
      </c>
      <c r="B344" t="s">
        <v>482</v>
      </c>
      <c r="C344" s="12">
        <v>43231</v>
      </c>
      <c r="D344" s="217">
        <v>0</v>
      </c>
      <c r="E344" t="s">
        <v>465</v>
      </c>
    </row>
    <row r="345" spans="1:5" x14ac:dyDescent="0.25">
      <c r="A345" t="s">
        <v>481</v>
      </c>
      <c r="B345" t="s">
        <v>482</v>
      </c>
      <c r="C345" s="12">
        <v>43238</v>
      </c>
      <c r="D345" s="217">
        <v>0</v>
      </c>
      <c r="E345" t="s">
        <v>465</v>
      </c>
    </row>
    <row r="346" spans="1:5" x14ac:dyDescent="0.25">
      <c r="A346" t="s">
        <v>481</v>
      </c>
      <c r="B346" t="s">
        <v>482</v>
      </c>
      <c r="C346" s="12">
        <v>43245</v>
      </c>
      <c r="D346" s="217">
        <v>0</v>
      </c>
      <c r="E346" t="s">
        <v>465</v>
      </c>
    </row>
    <row r="347" spans="1:5" x14ac:dyDescent="0.25">
      <c r="A347" t="s">
        <v>481</v>
      </c>
      <c r="B347" t="s">
        <v>482</v>
      </c>
      <c r="C347" s="12">
        <v>43252</v>
      </c>
      <c r="D347" s="217">
        <v>0</v>
      </c>
      <c r="E347" t="s">
        <v>465</v>
      </c>
    </row>
    <row r="348" spans="1:5" x14ac:dyDescent="0.25">
      <c r="A348" t="s">
        <v>481</v>
      </c>
      <c r="B348" t="s">
        <v>482</v>
      </c>
      <c r="C348" s="12">
        <v>43259</v>
      </c>
      <c r="D348" s="217">
        <v>0</v>
      </c>
      <c r="E348" t="s">
        <v>465</v>
      </c>
    </row>
    <row r="349" spans="1:5" x14ac:dyDescent="0.25">
      <c r="A349" t="s">
        <v>481</v>
      </c>
      <c r="B349" t="s">
        <v>482</v>
      </c>
      <c r="C349" s="12">
        <v>43266</v>
      </c>
      <c r="D349" s="217">
        <v>0</v>
      </c>
      <c r="E349" t="s">
        <v>465</v>
      </c>
    </row>
    <row r="350" spans="1:5" x14ac:dyDescent="0.25">
      <c r="A350" t="s">
        <v>481</v>
      </c>
      <c r="B350" t="s">
        <v>482</v>
      </c>
      <c r="C350" s="12">
        <v>43273</v>
      </c>
      <c r="D350" s="217">
        <v>0</v>
      </c>
      <c r="E350" t="s">
        <v>465</v>
      </c>
    </row>
    <row r="351" spans="1:5" x14ac:dyDescent="0.25">
      <c r="A351" t="s">
        <v>481</v>
      </c>
      <c r="B351" t="s">
        <v>482</v>
      </c>
      <c r="C351" s="12">
        <v>43280</v>
      </c>
      <c r="D351" s="217">
        <v>0</v>
      </c>
      <c r="E351" t="s">
        <v>465</v>
      </c>
    </row>
    <row r="352" spans="1:5" x14ac:dyDescent="0.25">
      <c r="A352" t="s">
        <v>483</v>
      </c>
      <c r="B352" t="s">
        <v>484</v>
      </c>
      <c r="C352" s="12">
        <v>42937</v>
      </c>
      <c r="D352" s="217">
        <v>0</v>
      </c>
      <c r="E352" t="s">
        <v>485</v>
      </c>
    </row>
    <row r="353" spans="1:5" x14ac:dyDescent="0.25">
      <c r="A353" t="s">
        <v>483</v>
      </c>
      <c r="B353" t="s">
        <v>484</v>
      </c>
      <c r="C353" s="12">
        <v>42944</v>
      </c>
      <c r="D353" s="217">
        <v>0</v>
      </c>
      <c r="E353" t="s">
        <v>485</v>
      </c>
    </row>
    <row r="354" spans="1:5" x14ac:dyDescent="0.25">
      <c r="A354" t="s">
        <v>483</v>
      </c>
      <c r="B354" t="s">
        <v>484</v>
      </c>
      <c r="C354" s="12">
        <v>42951</v>
      </c>
      <c r="D354" s="217">
        <v>0</v>
      </c>
      <c r="E354" t="s">
        <v>485</v>
      </c>
    </row>
    <row r="355" spans="1:5" x14ac:dyDescent="0.25">
      <c r="A355" t="s">
        <v>483</v>
      </c>
      <c r="B355" t="s">
        <v>484</v>
      </c>
      <c r="C355" s="12">
        <v>42958</v>
      </c>
      <c r="D355" s="217">
        <v>0</v>
      </c>
      <c r="E355" t="s">
        <v>485</v>
      </c>
    </row>
    <row r="356" spans="1:5" x14ac:dyDescent="0.25">
      <c r="A356" t="s">
        <v>483</v>
      </c>
      <c r="B356" t="s">
        <v>484</v>
      </c>
      <c r="C356" s="12">
        <v>42965</v>
      </c>
      <c r="D356" s="217">
        <v>0</v>
      </c>
      <c r="E356" t="s">
        <v>485</v>
      </c>
    </row>
    <row r="357" spans="1:5" x14ac:dyDescent="0.25">
      <c r="A357" t="s">
        <v>483</v>
      </c>
      <c r="B357" t="s">
        <v>484</v>
      </c>
      <c r="C357" s="12">
        <v>42972</v>
      </c>
      <c r="D357" s="217">
        <v>0</v>
      </c>
      <c r="E357" t="s">
        <v>485</v>
      </c>
    </row>
    <row r="358" spans="1:5" x14ac:dyDescent="0.25">
      <c r="A358" t="s">
        <v>483</v>
      </c>
      <c r="B358" t="s">
        <v>484</v>
      </c>
      <c r="C358" s="12">
        <v>42979</v>
      </c>
      <c r="D358" s="217">
        <v>0</v>
      </c>
      <c r="E358" t="s">
        <v>485</v>
      </c>
    </row>
    <row r="359" spans="1:5" x14ac:dyDescent="0.25">
      <c r="A359" t="s">
        <v>483</v>
      </c>
      <c r="B359" t="s">
        <v>484</v>
      </c>
      <c r="C359" s="12">
        <v>42986</v>
      </c>
      <c r="D359" s="217">
        <v>0</v>
      </c>
      <c r="E359" t="s">
        <v>485</v>
      </c>
    </row>
    <row r="360" spans="1:5" x14ac:dyDescent="0.25">
      <c r="A360" t="s">
        <v>483</v>
      </c>
      <c r="B360" t="s">
        <v>484</v>
      </c>
      <c r="C360" s="12">
        <v>42993</v>
      </c>
      <c r="D360" s="217">
        <v>0</v>
      </c>
      <c r="E360" t="s">
        <v>485</v>
      </c>
    </row>
    <row r="361" spans="1:5" x14ac:dyDescent="0.25">
      <c r="A361" t="s">
        <v>483</v>
      </c>
      <c r="B361" t="s">
        <v>484</v>
      </c>
      <c r="C361" s="12">
        <v>43000</v>
      </c>
      <c r="D361" s="217">
        <v>0</v>
      </c>
      <c r="E361" t="s">
        <v>485</v>
      </c>
    </row>
    <row r="362" spans="1:5" x14ac:dyDescent="0.25">
      <c r="A362" t="s">
        <v>483</v>
      </c>
      <c r="B362" t="s">
        <v>484</v>
      </c>
      <c r="C362" s="12">
        <v>43007</v>
      </c>
      <c r="D362" s="217">
        <v>0</v>
      </c>
      <c r="E362" t="s">
        <v>485</v>
      </c>
    </row>
    <row r="363" spans="1:5" x14ac:dyDescent="0.25">
      <c r="A363" t="s">
        <v>483</v>
      </c>
      <c r="B363" t="s">
        <v>484</v>
      </c>
      <c r="C363" s="12">
        <v>43014</v>
      </c>
      <c r="D363" s="217">
        <v>0</v>
      </c>
      <c r="E363" t="s">
        <v>485</v>
      </c>
    </row>
    <row r="364" spans="1:5" x14ac:dyDescent="0.25">
      <c r="A364" t="s">
        <v>483</v>
      </c>
      <c r="B364" t="s">
        <v>484</v>
      </c>
      <c r="C364" s="12">
        <v>43021</v>
      </c>
      <c r="D364" s="217">
        <v>0</v>
      </c>
      <c r="E364" t="s">
        <v>485</v>
      </c>
    </row>
    <row r="365" spans="1:5" x14ac:dyDescent="0.25">
      <c r="A365" t="s">
        <v>483</v>
      </c>
      <c r="B365" t="s">
        <v>484</v>
      </c>
      <c r="C365" s="12">
        <v>43028</v>
      </c>
      <c r="D365" s="217">
        <v>0</v>
      </c>
      <c r="E365" t="s">
        <v>485</v>
      </c>
    </row>
    <row r="366" spans="1:5" x14ac:dyDescent="0.25">
      <c r="A366" t="s">
        <v>483</v>
      </c>
      <c r="B366" t="s">
        <v>484</v>
      </c>
      <c r="C366" s="12">
        <v>43035</v>
      </c>
      <c r="D366" s="217">
        <v>0</v>
      </c>
      <c r="E366" t="s">
        <v>485</v>
      </c>
    </row>
    <row r="367" spans="1:5" x14ac:dyDescent="0.25">
      <c r="A367" t="s">
        <v>483</v>
      </c>
      <c r="B367" t="s">
        <v>484</v>
      </c>
      <c r="C367" s="12">
        <v>43042</v>
      </c>
      <c r="D367" s="217">
        <v>0</v>
      </c>
      <c r="E367" t="s">
        <v>485</v>
      </c>
    </row>
    <row r="368" spans="1:5" x14ac:dyDescent="0.25">
      <c r="A368" t="s">
        <v>483</v>
      </c>
      <c r="B368" t="s">
        <v>484</v>
      </c>
      <c r="C368" s="12">
        <v>43049</v>
      </c>
      <c r="D368" s="217">
        <v>0</v>
      </c>
      <c r="E368" t="s">
        <v>485</v>
      </c>
    </row>
    <row r="369" spans="1:5" x14ac:dyDescent="0.25">
      <c r="A369" t="s">
        <v>483</v>
      </c>
      <c r="B369" t="s">
        <v>484</v>
      </c>
      <c r="C369" s="12">
        <v>43056</v>
      </c>
      <c r="D369" s="217">
        <v>0</v>
      </c>
      <c r="E369" t="s">
        <v>485</v>
      </c>
    </row>
    <row r="370" spans="1:5" x14ac:dyDescent="0.25">
      <c r="A370" t="s">
        <v>483</v>
      </c>
      <c r="B370" t="s">
        <v>484</v>
      </c>
      <c r="C370" s="12">
        <v>43063</v>
      </c>
      <c r="D370" s="217">
        <v>0</v>
      </c>
      <c r="E370" t="s">
        <v>485</v>
      </c>
    </row>
    <row r="371" spans="1:5" x14ac:dyDescent="0.25">
      <c r="A371" t="s">
        <v>483</v>
      </c>
      <c r="B371" t="s">
        <v>484</v>
      </c>
      <c r="C371" s="12">
        <v>43070</v>
      </c>
      <c r="D371" s="217">
        <v>0</v>
      </c>
      <c r="E371" t="s">
        <v>485</v>
      </c>
    </row>
    <row r="372" spans="1:5" x14ac:dyDescent="0.25">
      <c r="A372" t="s">
        <v>483</v>
      </c>
      <c r="B372" t="s">
        <v>484</v>
      </c>
      <c r="C372" s="12">
        <v>43077</v>
      </c>
      <c r="D372" s="217">
        <v>0</v>
      </c>
      <c r="E372" t="s">
        <v>485</v>
      </c>
    </row>
    <row r="373" spans="1:5" x14ac:dyDescent="0.25">
      <c r="A373" t="s">
        <v>483</v>
      </c>
      <c r="B373" t="s">
        <v>484</v>
      </c>
      <c r="C373" s="12">
        <v>43084</v>
      </c>
      <c r="D373" s="217">
        <v>0</v>
      </c>
      <c r="E373" t="s">
        <v>485</v>
      </c>
    </row>
    <row r="374" spans="1:5" x14ac:dyDescent="0.25">
      <c r="A374" t="s">
        <v>483</v>
      </c>
      <c r="B374" t="s">
        <v>484</v>
      </c>
      <c r="C374" s="12">
        <v>43091</v>
      </c>
      <c r="D374" s="217">
        <v>0</v>
      </c>
      <c r="E374" t="s">
        <v>485</v>
      </c>
    </row>
    <row r="375" spans="1:5" x14ac:dyDescent="0.25">
      <c r="A375" t="s">
        <v>483</v>
      </c>
      <c r="B375" t="s">
        <v>484</v>
      </c>
      <c r="C375" s="12">
        <v>43098</v>
      </c>
      <c r="D375" s="217">
        <v>0</v>
      </c>
      <c r="E375" t="s">
        <v>485</v>
      </c>
    </row>
    <row r="376" spans="1:5" x14ac:dyDescent="0.25">
      <c r="A376" t="s">
        <v>483</v>
      </c>
      <c r="B376" t="s">
        <v>484</v>
      </c>
      <c r="C376" s="12">
        <v>43105</v>
      </c>
      <c r="D376" s="217">
        <v>0</v>
      </c>
      <c r="E376" t="s">
        <v>485</v>
      </c>
    </row>
    <row r="377" spans="1:5" x14ac:dyDescent="0.25">
      <c r="A377" t="s">
        <v>483</v>
      </c>
      <c r="B377" t="s">
        <v>484</v>
      </c>
      <c r="C377" s="12">
        <v>43112</v>
      </c>
      <c r="D377" s="217">
        <v>0</v>
      </c>
      <c r="E377" t="s">
        <v>485</v>
      </c>
    </row>
    <row r="378" spans="1:5" x14ac:dyDescent="0.25">
      <c r="A378" t="s">
        <v>483</v>
      </c>
      <c r="B378" t="s">
        <v>484</v>
      </c>
      <c r="C378" s="12">
        <v>43119</v>
      </c>
      <c r="D378" s="217">
        <v>0</v>
      </c>
      <c r="E378" t="s">
        <v>485</v>
      </c>
    </row>
    <row r="379" spans="1:5" x14ac:dyDescent="0.25">
      <c r="A379" t="s">
        <v>483</v>
      </c>
      <c r="B379" t="s">
        <v>484</v>
      </c>
      <c r="C379" s="12">
        <v>43126</v>
      </c>
      <c r="D379" s="217">
        <v>0.25</v>
      </c>
      <c r="E379" t="s">
        <v>485</v>
      </c>
    </row>
    <row r="380" spans="1:5" x14ac:dyDescent="0.25">
      <c r="A380" t="s">
        <v>483</v>
      </c>
      <c r="B380" t="s">
        <v>484</v>
      </c>
      <c r="C380" s="12">
        <v>43133</v>
      </c>
      <c r="D380" s="217">
        <v>0.4</v>
      </c>
      <c r="E380" t="s">
        <v>485</v>
      </c>
    </row>
    <row r="381" spans="1:5" x14ac:dyDescent="0.25">
      <c r="A381" t="s">
        <v>483</v>
      </c>
      <c r="B381" t="s">
        <v>484</v>
      </c>
      <c r="C381" s="12">
        <v>43140</v>
      </c>
      <c r="D381" s="217">
        <v>0.5</v>
      </c>
      <c r="E381" t="s">
        <v>485</v>
      </c>
    </row>
    <row r="382" spans="1:5" x14ac:dyDescent="0.25">
      <c r="A382" t="s">
        <v>483</v>
      </c>
      <c r="B382" t="s">
        <v>484</v>
      </c>
      <c r="C382" s="12">
        <v>43147</v>
      </c>
      <c r="D382" s="217">
        <v>0.57140000000000002</v>
      </c>
      <c r="E382" t="s">
        <v>485</v>
      </c>
    </row>
    <row r="383" spans="1:5" x14ac:dyDescent="0.25">
      <c r="A383" t="s">
        <v>483</v>
      </c>
      <c r="B383" t="s">
        <v>484</v>
      </c>
      <c r="C383" s="12">
        <v>43154</v>
      </c>
      <c r="D383" s="217">
        <v>0.625</v>
      </c>
      <c r="E383" t="s">
        <v>485</v>
      </c>
    </row>
    <row r="384" spans="1:5" x14ac:dyDescent="0.25">
      <c r="A384" t="s">
        <v>483</v>
      </c>
      <c r="B384" t="s">
        <v>484</v>
      </c>
      <c r="C384" s="12">
        <v>43161</v>
      </c>
      <c r="D384" s="217">
        <v>0.66670000000000007</v>
      </c>
      <c r="E384" t="s">
        <v>485</v>
      </c>
    </row>
    <row r="385" spans="1:5" x14ac:dyDescent="0.25">
      <c r="A385" t="s">
        <v>483</v>
      </c>
      <c r="B385" t="s">
        <v>484</v>
      </c>
      <c r="C385" s="12">
        <v>43168</v>
      </c>
      <c r="D385" s="217">
        <v>0.7</v>
      </c>
      <c r="E385" t="s">
        <v>485</v>
      </c>
    </row>
    <row r="386" spans="1:5" x14ac:dyDescent="0.25">
      <c r="A386" t="s">
        <v>483</v>
      </c>
      <c r="B386" t="s">
        <v>484</v>
      </c>
      <c r="C386" s="12">
        <v>43175</v>
      </c>
      <c r="D386" s="217">
        <v>0.72730000000000006</v>
      </c>
      <c r="E386" t="s">
        <v>485</v>
      </c>
    </row>
    <row r="387" spans="1:5" x14ac:dyDescent="0.25">
      <c r="A387" t="s">
        <v>483</v>
      </c>
      <c r="B387" t="s">
        <v>484</v>
      </c>
      <c r="C387" s="12">
        <v>43182</v>
      </c>
      <c r="D387" s="217">
        <v>0.74829999999999997</v>
      </c>
      <c r="E387" t="s">
        <v>485</v>
      </c>
    </row>
    <row r="388" spans="1:5" x14ac:dyDescent="0.25">
      <c r="A388" t="s">
        <v>483</v>
      </c>
      <c r="B388" t="s">
        <v>484</v>
      </c>
      <c r="C388" s="12">
        <v>43189</v>
      </c>
      <c r="D388" s="217">
        <v>0.76619999999999999</v>
      </c>
      <c r="E388" t="s">
        <v>485</v>
      </c>
    </row>
    <row r="389" spans="1:5" x14ac:dyDescent="0.25">
      <c r="A389" t="s">
        <v>483</v>
      </c>
      <c r="B389" t="s">
        <v>484</v>
      </c>
      <c r="C389" s="12">
        <v>43196</v>
      </c>
      <c r="D389" s="217">
        <v>0.78139999999999998</v>
      </c>
      <c r="E389" t="s">
        <v>485</v>
      </c>
    </row>
    <row r="390" spans="1:5" x14ac:dyDescent="0.25">
      <c r="A390" t="s">
        <v>483</v>
      </c>
      <c r="B390" t="s">
        <v>484</v>
      </c>
      <c r="C390" s="12">
        <v>43203</v>
      </c>
      <c r="D390" s="217">
        <v>0.79469999999999996</v>
      </c>
      <c r="E390" t="s">
        <v>485</v>
      </c>
    </row>
    <row r="391" spans="1:5" x14ac:dyDescent="0.25">
      <c r="A391" t="s">
        <v>483</v>
      </c>
      <c r="B391" t="s">
        <v>484</v>
      </c>
      <c r="C391" s="12">
        <v>43210</v>
      </c>
      <c r="D391" s="217">
        <v>0.80620000000000003</v>
      </c>
      <c r="E391" t="s">
        <v>485</v>
      </c>
    </row>
    <row r="392" spans="1:5" x14ac:dyDescent="0.25">
      <c r="A392" t="s">
        <v>483</v>
      </c>
      <c r="B392" t="s">
        <v>484</v>
      </c>
      <c r="C392" s="12">
        <v>43217</v>
      </c>
      <c r="D392" s="217">
        <v>0.75879999999999992</v>
      </c>
      <c r="E392" t="s">
        <v>485</v>
      </c>
    </row>
    <row r="393" spans="1:5" x14ac:dyDescent="0.25">
      <c r="A393" t="s">
        <v>483</v>
      </c>
      <c r="B393" t="s">
        <v>484</v>
      </c>
      <c r="C393" s="12">
        <v>43224</v>
      </c>
      <c r="D393" s="217">
        <v>0.7167</v>
      </c>
      <c r="E393" t="s">
        <v>485</v>
      </c>
    </row>
    <row r="394" spans="1:5" x14ac:dyDescent="0.25">
      <c r="A394" t="s">
        <v>483</v>
      </c>
      <c r="B394" t="s">
        <v>484</v>
      </c>
      <c r="C394" s="12">
        <v>43231</v>
      </c>
      <c r="D394" s="217">
        <v>0.67890000000000006</v>
      </c>
      <c r="E394" t="s">
        <v>485</v>
      </c>
    </row>
    <row r="395" spans="1:5" x14ac:dyDescent="0.25">
      <c r="A395" t="s">
        <v>483</v>
      </c>
      <c r="B395" t="s">
        <v>484</v>
      </c>
      <c r="C395" s="12">
        <v>43238</v>
      </c>
      <c r="D395" s="217">
        <v>0.64500000000000002</v>
      </c>
      <c r="E395" t="s">
        <v>485</v>
      </c>
    </row>
    <row r="396" spans="1:5" x14ac:dyDescent="0.25">
      <c r="A396" t="s">
        <v>483</v>
      </c>
      <c r="B396" t="s">
        <v>484</v>
      </c>
      <c r="C396" s="12">
        <v>43245</v>
      </c>
      <c r="D396" s="217">
        <v>0.61429999999999996</v>
      </c>
      <c r="E396" t="s">
        <v>485</v>
      </c>
    </row>
    <row r="397" spans="1:5" x14ac:dyDescent="0.25">
      <c r="A397" t="s">
        <v>483</v>
      </c>
      <c r="B397" t="s">
        <v>484</v>
      </c>
      <c r="C397" s="12">
        <v>43252</v>
      </c>
      <c r="D397" s="217">
        <v>0.58640000000000003</v>
      </c>
      <c r="E397" t="s">
        <v>485</v>
      </c>
    </row>
    <row r="398" spans="1:5" x14ac:dyDescent="0.25">
      <c r="A398" t="s">
        <v>483</v>
      </c>
      <c r="B398" t="s">
        <v>484</v>
      </c>
      <c r="C398" s="12">
        <v>43259</v>
      </c>
      <c r="D398" s="217">
        <v>0.56090000000000007</v>
      </c>
      <c r="E398" t="s">
        <v>485</v>
      </c>
    </row>
    <row r="399" spans="1:5" x14ac:dyDescent="0.25">
      <c r="A399" t="s">
        <v>483</v>
      </c>
      <c r="B399" t="s">
        <v>484</v>
      </c>
      <c r="C399" s="12">
        <v>43266</v>
      </c>
      <c r="D399" s="217">
        <v>0.53749999999999998</v>
      </c>
      <c r="E399" t="s">
        <v>485</v>
      </c>
    </row>
    <row r="400" spans="1:5" x14ac:dyDescent="0.25">
      <c r="A400" t="s">
        <v>483</v>
      </c>
      <c r="B400" t="s">
        <v>484</v>
      </c>
      <c r="C400" s="12">
        <v>43273</v>
      </c>
      <c r="D400" s="217">
        <v>0.51600000000000001</v>
      </c>
      <c r="E400" t="s">
        <v>485</v>
      </c>
    </row>
    <row r="401" spans="1:5" x14ac:dyDescent="0.25">
      <c r="A401" t="s">
        <v>483</v>
      </c>
      <c r="B401" t="s">
        <v>484</v>
      </c>
      <c r="C401" s="12">
        <v>43280</v>
      </c>
      <c r="D401" s="217">
        <v>0.49619999999999997</v>
      </c>
      <c r="E401" t="s">
        <v>485</v>
      </c>
    </row>
    <row r="402" spans="1:5" x14ac:dyDescent="0.25">
      <c r="A402" t="s">
        <v>486</v>
      </c>
      <c r="B402" t="s">
        <v>487</v>
      </c>
      <c r="C402" s="12">
        <v>42937</v>
      </c>
      <c r="D402" s="217">
        <v>0</v>
      </c>
      <c r="E402" t="s">
        <v>465</v>
      </c>
    </row>
    <row r="403" spans="1:5" x14ac:dyDescent="0.25">
      <c r="A403" t="s">
        <v>486</v>
      </c>
      <c r="B403" t="s">
        <v>487</v>
      </c>
      <c r="C403" s="12">
        <v>42944</v>
      </c>
      <c r="D403" s="217">
        <v>0</v>
      </c>
      <c r="E403" t="s">
        <v>465</v>
      </c>
    </row>
    <row r="404" spans="1:5" x14ac:dyDescent="0.25">
      <c r="A404" t="s">
        <v>486</v>
      </c>
      <c r="B404" t="s">
        <v>487</v>
      </c>
      <c r="C404" s="12">
        <v>42951</v>
      </c>
      <c r="D404" s="217">
        <v>0</v>
      </c>
      <c r="E404" t="s">
        <v>465</v>
      </c>
    </row>
    <row r="405" spans="1:5" x14ac:dyDescent="0.25">
      <c r="A405" t="s">
        <v>486</v>
      </c>
      <c r="B405" t="s">
        <v>487</v>
      </c>
      <c r="C405" s="12">
        <v>42958</v>
      </c>
      <c r="D405" s="217">
        <v>0</v>
      </c>
      <c r="E405" t="s">
        <v>465</v>
      </c>
    </row>
    <row r="406" spans="1:5" x14ac:dyDescent="0.25">
      <c r="A406" t="s">
        <v>486</v>
      </c>
      <c r="B406" t="s">
        <v>487</v>
      </c>
      <c r="C406" s="12">
        <v>42965</v>
      </c>
      <c r="D406" s="217">
        <v>0</v>
      </c>
      <c r="E406" t="s">
        <v>465</v>
      </c>
    </row>
    <row r="407" spans="1:5" x14ac:dyDescent="0.25">
      <c r="A407" t="s">
        <v>486</v>
      </c>
      <c r="B407" t="s">
        <v>487</v>
      </c>
      <c r="C407" s="12">
        <v>42972</v>
      </c>
      <c r="D407" s="217">
        <v>0</v>
      </c>
      <c r="E407" t="s">
        <v>465</v>
      </c>
    </row>
    <row r="408" spans="1:5" x14ac:dyDescent="0.25">
      <c r="A408" t="s">
        <v>486</v>
      </c>
      <c r="B408" t="s">
        <v>487</v>
      </c>
      <c r="C408" s="12">
        <v>42979</v>
      </c>
      <c r="D408" s="217">
        <v>0</v>
      </c>
      <c r="E408" t="s">
        <v>465</v>
      </c>
    </row>
    <row r="409" spans="1:5" x14ac:dyDescent="0.25">
      <c r="A409" t="s">
        <v>486</v>
      </c>
      <c r="B409" t="s">
        <v>487</v>
      </c>
      <c r="C409" s="12">
        <v>42986</v>
      </c>
      <c r="D409" s="217">
        <v>0</v>
      </c>
      <c r="E409" t="s">
        <v>465</v>
      </c>
    </row>
    <row r="410" spans="1:5" x14ac:dyDescent="0.25">
      <c r="A410" t="s">
        <v>486</v>
      </c>
      <c r="B410" t="s">
        <v>487</v>
      </c>
      <c r="C410" s="12">
        <v>42993</v>
      </c>
      <c r="D410" s="217">
        <v>0</v>
      </c>
      <c r="E410" t="s">
        <v>465</v>
      </c>
    </row>
    <row r="411" spans="1:5" x14ac:dyDescent="0.25">
      <c r="A411" t="s">
        <v>486</v>
      </c>
      <c r="B411" t="s">
        <v>487</v>
      </c>
      <c r="C411" s="12">
        <v>43000</v>
      </c>
      <c r="D411" s="217">
        <v>0</v>
      </c>
      <c r="E411" t="s">
        <v>465</v>
      </c>
    </row>
    <row r="412" spans="1:5" x14ac:dyDescent="0.25">
      <c r="A412" t="s">
        <v>486</v>
      </c>
      <c r="B412" t="s">
        <v>487</v>
      </c>
      <c r="C412" s="12">
        <v>43007</v>
      </c>
      <c r="D412" s="217">
        <v>0</v>
      </c>
      <c r="E412" t="s">
        <v>465</v>
      </c>
    </row>
    <row r="413" spans="1:5" x14ac:dyDescent="0.25">
      <c r="A413" t="s">
        <v>486</v>
      </c>
      <c r="B413" t="s">
        <v>487</v>
      </c>
      <c r="C413" s="12">
        <v>43014</v>
      </c>
      <c r="D413" s="217">
        <v>0</v>
      </c>
      <c r="E413" t="s">
        <v>465</v>
      </c>
    </row>
    <row r="414" spans="1:5" x14ac:dyDescent="0.25">
      <c r="A414" t="s">
        <v>486</v>
      </c>
      <c r="B414" t="s">
        <v>487</v>
      </c>
      <c r="C414" s="12">
        <v>43021</v>
      </c>
      <c r="D414" s="217">
        <v>0</v>
      </c>
      <c r="E414" t="s">
        <v>465</v>
      </c>
    </row>
    <row r="415" spans="1:5" x14ac:dyDescent="0.25">
      <c r="A415" t="s">
        <v>486</v>
      </c>
      <c r="B415" t="s">
        <v>487</v>
      </c>
      <c r="C415" s="12">
        <v>43028</v>
      </c>
      <c r="D415" s="217">
        <v>0</v>
      </c>
      <c r="E415" t="s">
        <v>465</v>
      </c>
    </row>
    <row r="416" spans="1:5" x14ac:dyDescent="0.25">
      <c r="A416" t="s">
        <v>486</v>
      </c>
      <c r="B416" t="s">
        <v>487</v>
      </c>
      <c r="C416" s="12">
        <v>43035</v>
      </c>
      <c r="D416" s="217">
        <v>0</v>
      </c>
      <c r="E416" t="s">
        <v>465</v>
      </c>
    </row>
    <row r="417" spans="1:5" x14ac:dyDescent="0.25">
      <c r="A417" t="s">
        <v>486</v>
      </c>
      <c r="B417" t="s">
        <v>487</v>
      </c>
      <c r="C417" s="12">
        <v>43042</v>
      </c>
      <c r="D417" s="217">
        <v>0</v>
      </c>
      <c r="E417" t="s">
        <v>465</v>
      </c>
    </row>
    <row r="418" spans="1:5" x14ac:dyDescent="0.25">
      <c r="A418" t="s">
        <v>486</v>
      </c>
      <c r="B418" t="s">
        <v>487</v>
      </c>
      <c r="C418" s="12">
        <v>43049</v>
      </c>
      <c r="D418" s="217">
        <v>0</v>
      </c>
      <c r="E418" t="s">
        <v>465</v>
      </c>
    </row>
    <row r="419" spans="1:5" x14ac:dyDescent="0.25">
      <c r="A419" t="s">
        <v>486</v>
      </c>
      <c r="B419" t="s">
        <v>487</v>
      </c>
      <c r="C419" s="12">
        <v>43056</v>
      </c>
      <c r="D419" s="217">
        <v>0</v>
      </c>
      <c r="E419" t="s">
        <v>465</v>
      </c>
    </row>
    <row r="420" spans="1:5" x14ac:dyDescent="0.25">
      <c r="A420" t="s">
        <v>486</v>
      </c>
      <c r="B420" t="s">
        <v>487</v>
      </c>
      <c r="C420" s="12">
        <v>43063</v>
      </c>
      <c r="D420" s="217">
        <v>0</v>
      </c>
      <c r="E420" t="s">
        <v>465</v>
      </c>
    </row>
    <row r="421" spans="1:5" x14ac:dyDescent="0.25">
      <c r="A421" t="s">
        <v>486</v>
      </c>
      <c r="B421" t="s">
        <v>487</v>
      </c>
      <c r="C421" s="12">
        <v>43070</v>
      </c>
      <c r="D421" s="217">
        <v>0</v>
      </c>
      <c r="E421" t="s">
        <v>465</v>
      </c>
    </row>
    <row r="422" spans="1:5" x14ac:dyDescent="0.25">
      <c r="A422" t="s">
        <v>486</v>
      </c>
      <c r="B422" t="s">
        <v>487</v>
      </c>
      <c r="C422" s="12">
        <v>43077</v>
      </c>
      <c r="D422" s="217">
        <v>0</v>
      </c>
      <c r="E422" t="s">
        <v>465</v>
      </c>
    </row>
    <row r="423" spans="1:5" x14ac:dyDescent="0.25">
      <c r="A423" t="s">
        <v>486</v>
      </c>
      <c r="B423" t="s">
        <v>487</v>
      </c>
      <c r="C423" s="12">
        <v>43084</v>
      </c>
      <c r="D423" s="217">
        <v>0</v>
      </c>
      <c r="E423" t="s">
        <v>465</v>
      </c>
    </row>
    <row r="424" spans="1:5" x14ac:dyDescent="0.25">
      <c r="A424" t="s">
        <v>486</v>
      </c>
      <c r="B424" t="s">
        <v>487</v>
      </c>
      <c r="C424" s="12">
        <v>43091</v>
      </c>
      <c r="D424" s="217">
        <v>0</v>
      </c>
      <c r="E424" t="s">
        <v>465</v>
      </c>
    </row>
    <row r="425" spans="1:5" x14ac:dyDescent="0.25">
      <c r="A425" t="s">
        <v>486</v>
      </c>
      <c r="B425" t="s">
        <v>487</v>
      </c>
      <c r="C425" s="12">
        <v>43098</v>
      </c>
      <c r="D425" s="217">
        <v>0</v>
      </c>
      <c r="E425" t="s">
        <v>465</v>
      </c>
    </row>
    <row r="426" spans="1:5" x14ac:dyDescent="0.25">
      <c r="A426" t="s">
        <v>486</v>
      </c>
      <c r="B426" t="s">
        <v>487</v>
      </c>
      <c r="C426" s="12">
        <v>43105</v>
      </c>
      <c r="D426" s="217">
        <v>0</v>
      </c>
      <c r="E426" t="s">
        <v>465</v>
      </c>
    </row>
    <row r="427" spans="1:5" x14ac:dyDescent="0.25">
      <c r="A427" t="s">
        <v>486</v>
      </c>
      <c r="B427" t="s">
        <v>487</v>
      </c>
      <c r="C427" s="12">
        <v>43112</v>
      </c>
      <c r="D427" s="217">
        <v>0</v>
      </c>
      <c r="E427" t="s">
        <v>465</v>
      </c>
    </row>
    <row r="428" spans="1:5" x14ac:dyDescent="0.25">
      <c r="A428" t="s">
        <v>486</v>
      </c>
      <c r="B428" t="s">
        <v>487</v>
      </c>
      <c r="C428" s="12">
        <v>43119</v>
      </c>
      <c r="D428" s="217">
        <v>0</v>
      </c>
      <c r="E428" t="s">
        <v>465</v>
      </c>
    </row>
    <row r="429" spans="1:5" x14ac:dyDescent="0.25">
      <c r="A429" t="s">
        <v>486</v>
      </c>
      <c r="B429" t="s">
        <v>487</v>
      </c>
      <c r="C429" s="12">
        <v>43126</v>
      </c>
      <c r="D429" s="217">
        <v>0</v>
      </c>
      <c r="E429" t="s">
        <v>465</v>
      </c>
    </row>
    <row r="430" spans="1:5" x14ac:dyDescent="0.25">
      <c r="A430" t="s">
        <v>486</v>
      </c>
      <c r="B430" t="s">
        <v>487</v>
      </c>
      <c r="C430" s="12">
        <v>43133</v>
      </c>
      <c r="D430" s="217">
        <v>0</v>
      </c>
      <c r="E430" t="s">
        <v>465</v>
      </c>
    </row>
    <row r="431" spans="1:5" x14ac:dyDescent="0.25">
      <c r="A431" t="s">
        <v>486</v>
      </c>
      <c r="B431" t="s">
        <v>487</v>
      </c>
      <c r="C431" s="12">
        <v>43140</v>
      </c>
      <c r="D431" s="217">
        <v>0</v>
      </c>
      <c r="E431" t="s">
        <v>465</v>
      </c>
    </row>
    <row r="432" spans="1:5" x14ac:dyDescent="0.25">
      <c r="A432" t="s">
        <v>486</v>
      </c>
      <c r="B432" t="s">
        <v>487</v>
      </c>
      <c r="C432" s="12">
        <v>43147</v>
      </c>
      <c r="D432" s="217">
        <v>0</v>
      </c>
      <c r="E432" t="s">
        <v>465</v>
      </c>
    </row>
    <row r="433" spans="1:5" x14ac:dyDescent="0.25">
      <c r="A433" t="s">
        <v>486</v>
      </c>
      <c r="B433" t="s">
        <v>487</v>
      </c>
      <c r="C433" s="12">
        <v>43154</v>
      </c>
      <c r="D433" s="217">
        <v>0</v>
      </c>
      <c r="E433" t="s">
        <v>465</v>
      </c>
    </row>
    <row r="434" spans="1:5" x14ac:dyDescent="0.25">
      <c r="A434" t="s">
        <v>486</v>
      </c>
      <c r="B434" t="s">
        <v>487</v>
      </c>
      <c r="C434" s="12">
        <v>43161</v>
      </c>
      <c r="D434" s="217">
        <v>0</v>
      </c>
      <c r="E434" t="s">
        <v>465</v>
      </c>
    </row>
    <row r="435" spans="1:5" x14ac:dyDescent="0.25">
      <c r="A435" t="s">
        <v>486</v>
      </c>
      <c r="B435" t="s">
        <v>487</v>
      </c>
      <c r="C435" s="12">
        <v>43168</v>
      </c>
      <c r="D435" s="217">
        <v>0</v>
      </c>
      <c r="E435" t="s">
        <v>465</v>
      </c>
    </row>
    <row r="436" spans="1:5" x14ac:dyDescent="0.25">
      <c r="A436" t="s">
        <v>486</v>
      </c>
      <c r="B436" t="s">
        <v>487</v>
      </c>
      <c r="C436" s="12">
        <v>43175</v>
      </c>
      <c r="D436" s="217">
        <v>0</v>
      </c>
      <c r="E436" t="s">
        <v>465</v>
      </c>
    </row>
    <row r="437" spans="1:5" x14ac:dyDescent="0.25">
      <c r="A437" t="s">
        <v>486</v>
      </c>
      <c r="B437" t="s">
        <v>487</v>
      </c>
      <c r="C437" s="12">
        <v>43182</v>
      </c>
      <c r="D437" s="217">
        <v>0</v>
      </c>
      <c r="E437" t="s">
        <v>465</v>
      </c>
    </row>
    <row r="438" spans="1:5" x14ac:dyDescent="0.25">
      <c r="A438" t="s">
        <v>486</v>
      </c>
      <c r="B438" t="s">
        <v>487</v>
      </c>
      <c r="C438" s="12">
        <v>43189</v>
      </c>
      <c r="D438" s="217">
        <v>0</v>
      </c>
      <c r="E438" t="s">
        <v>465</v>
      </c>
    </row>
    <row r="439" spans="1:5" x14ac:dyDescent="0.25">
      <c r="A439" t="s">
        <v>486</v>
      </c>
      <c r="B439" t="s">
        <v>487</v>
      </c>
      <c r="C439" s="12">
        <v>43196</v>
      </c>
      <c r="D439" s="217">
        <v>0</v>
      </c>
      <c r="E439" t="s">
        <v>465</v>
      </c>
    </row>
    <row r="440" spans="1:5" x14ac:dyDescent="0.25">
      <c r="A440" t="s">
        <v>486</v>
      </c>
      <c r="B440" t="s">
        <v>487</v>
      </c>
      <c r="C440" s="12">
        <v>43203</v>
      </c>
      <c r="D440" s="217">
        <v>0</v>
      </c>
      <c r="E440" t="s">
        <v>465</v>
      </c>
    </row>
    <row r="441" spans="1:5" x14ac:dyDescent="0.25">
      <c r="A441" t="s">
        <v>486</v>
      </c>
      <c r="B441" t="s">
        <v>487</v>
      </c>
      <c r="C441" s="12">
        <v>43210</v>
      </c>
      <c r="D441" s="217">
        <v>0</v>
      </c>
      <c r="E441" t="s">
        <v>465</v>
      </c>
    </row>
    <row r="442" spans="1:5" x14ac:dyDescent="0.25">
      <c r="A442" t="s">
        <v>486</v>
      </c>
      <c r="B442" t="s">
        <v>487</v>
      </c>
      <c r="C442" s="12">
        <v>43217</v>
      </c>
      <c r="D442" s="217">
        <v>0</v>
      </c>
      <c r="E442" t="s">
        <v>465</v>
      </c>
    </row>
    <row r="443" spans="1:5" x14ac:dyDescent="0.25">
      <c r="A443" t="s">
        <v>486</v>
      </c>
      <c r="B443" t="s">
        <v>487</v>
      </c>
      <c r="C443" s="12">
        <v>43224</v>
      </c>
      <c r="D443" s="217">
        <v>0</v>
      </c>
      <c r="E443" t="s">
        <v>465</v>
      </c>
    </row>
    <row r="444" spans="1:5" x14ac:dyDescent="0.25">
      <c r="A444" t="s">
        <v>486</v>
      </c>
      <c r="B444" t="s">
        <v>487</v>
      </c>
      <c r="C444" s="12">
        <v>43231</v>
      </c>
      <c r="D444" s="217">
        <v>0</v>
      </c>
      <c r="E444" t="s">
        <v>465</v>
      </c>
    </row>
    <row r="445" spans="1:5" x14ac:dyDescent="0.25">
      <c r="A445" t="s">
        <v>486</v>
      </c>
      <c r="B445" t="s">
        <v>487</v>
      </c>
      <c r="C445" s="12">
        <v>43238</v>
      </c>
      <c r="D445" s="217">
        <v>0</v>
      </c>
      <c r="E445" t="s">
        <v>465</v>
      </c>
    </row>
    <row r="446" spans="1:5" x14ac:dyDescent="0.25">
      <c r="A446" t="s">
        <v>486</v>
      </c>
      <c r="B446" t="s">
        <v>487</v>
      </c>
      <c r="C446" s="12">
        <v>43245</v>
      </c>
      <c r="D446" s="217">
        <v>0</v>
      </c>
      <c r="E446" t="s">
        <v>465</v>
      </c>
    </row>
    <row r="447" spans="1:5" x14ac:dyDescent="0.25">
      <c r="A447" t="s">
        <v>486</v>
      </c>
      <c r="B447" t="s">
        <v>487</v>
      </c>
      <c r="C447" s="12">
        <v>43252</v>
      </c>
      <c r="D447" s="217">
        <v>0</v>
      </c>
      <c r="E447" t="s">
        <v>465</v>
      </c>
    </row>
    <row r="448" spans="1:5" x14ac:dyDescent="0.25">
      <c r="A448" t="s">
        <v>486</v>
      </c>
      <c r="B448" t="s">
        <v>487</v>
      </c>
      <c r="C448" s="12">
        <v>43259</v>
      </c>
      <c r="D448" s="217">
        <v>0</v>
      </c>
      <c r="E448" t="s">
        <v>465</v>
      </c>
    </row>
    <row r="449" spans="1:5" x14ac:dyDescent="0.25">
      <c r="A449" t="s">
        <v>486</v>
      </c>
      <c r="B449" t="s">
        <v>487</v>
      </c>
      <c r="C449" s="12">
        <v>43266</v>
      </c>
      <c r="D449" s="217">
        <v>0</v>
      </c>
      <c r="E449" t="s">
        <v>465</v>
      </c>
    </row>
    <row r="450" spans="1:5" x14ac:dyDescent="0.25">
      <c r="A450" t="s">
        <v>486</v>
      </c>
      <c r="B450" t="s">
        <v>487</v>
      </c>
      <c r="C450" s="12">
        <v>43273</v>
      </c>
      <c r="D450" s="217">
        <v>0</v>
      </c>
      <c r="E450" t="s">
        <v>465</v>
      </c>
    </row>
    <row r="451" spans="1:5" x14ac:dyDescent="0.25">
      <c r="A451" t="s">
        <v>486</v>
      </c>
      <c r="B451" t="s">
        <v>487</v>
      </c>
      <c r="C451" s="12">
        <v>43280</v>
      </c>
      <c r="D451" s="217">
        <v>0</v>
      </c>
      <c r="E451" t="s">
        <v>465</v>
      </c>
    </row>
    <row r="452" spans="1:5" x14ac:dyDescent="0.25">
      <c r="A452" t="s">
        <v>488</v>
      </c>
      <c r="B452" t="s">
        <v>489</v>
      </c>
      <c r="C452" s="12">
        <v>42937</v>
      </c>
      <c r="D452" s="217">
        <v>0</v>
      </c>
      <c r="E452" t="s">
        <v>465</v>
      </c>
    </row>
    <row r="453" spans="1:5" x14ac:dyDescent="0.25">
      <c r="A453" t="s">
        <v>488</v>
      </c>
      <c r="B453" t="s">
        <v>489</v>
      </c>
      <c r="C453" s="12">
        <v>42944</v>
      </c>
      <c r="D453" s="217">
        <v>0</v>
      </c>
      <c r="E453" t="s">
        <v>465</v>
      </c>
    </row>
    <row r="454" spans="1:5" x14ac:dyDescent="0.25">
      <c r="A454" t="s">
        <v>488</v>
      </c>
      <c r="B454" t="s">
        <v>489</v>
      </c>
      <c r="C454" s="12">
        <v>42951</v>
      </c>
      <c r="D454" s="217">
        <v>0</v>
      </c>
      <c r="E454" t="s">
        <v>465</v>
      </c>
    </row>
    <row r="455" spans="1:5" x14ac:dyDescent="0.25">
      <c r="A455" t="s">
        <v>488</v>
      </c>
      <c r="B455" t="s">
        <v>489</v>
      </c>
      <c r="C455" s="12">
        <v>42958</v>
      </c>
      <c r="D455" s="217">
        <v>0</v>
      </c>
      <c r="E455" t="s">
        <v>465</v>
      </c>
    </row>
    <row r="456" spans="1:5" x14ac:dyDescent="0.25">
      <c r="A456" t="s">
        <v>488</v>
      </c>
      <c r="B456" t="s">
        <v>489</v>
      </c>
      <c r="C456" s="12">
        <v>42965</v>
      </c>
      <c r="D456" s="217">
        <v>0</v>
      </c>
      <c r="E456" t="s">
        <v>465</v>
      </c>
    </row>
    <row r="457" spans="1:5" x14ac:dyDescent="0.25">
      <c r="A457" t="s">
        <v>488</v>
      </c>
      <c r="B457" t="s">
        <v>489</v>
      </c>
      <c r="C457" s="12">
        <v>42972</v>
      </c>
      <c r="D457" s="217">
        <v>0</v>
      </c>
      <c r="E457" t="s">
        <v>465</v>
      </c>
    </row>
    <row r="458" spans="1:5" x14ac:dyDescent="0.25">
      <c r="A458" t="s">
        <v>488</v>
      </c>
      <c r="B458" t="s">
        <v>489</v>
      </c>
      <c r="C458" s="12">
        <v>42979</v>
      </c>
      <c r="D458" s="217">
        <v>0</v>
      </c>
      <c r="E458" t="s">
        <v>465</v>
      </c>
    </row>
    <row r="459" spans="1:5" x14ac:dyDescent="0.25">
      <c r="A459" t="s">
        <v>488</v>
      </c>
      <c r="B459" t="s">
        <v>489</v>
      </c>
      <c r="C459" s="12">
        <v>42986</v>
      </c>
      <c r="D459" s="217">
        <v>0</v>
      </c>
      <c r="E459" t="s">
        <v>465</v>
      </c>
    </row>
    <row r="460" spans="1:5" x14ac:dyDescent="0.25">
      <c r="A460" t="s">
        <v>488</v>
      </c>
      <c r="B460" t="s">
        <v>489</v>
      </c>
      <c r="C460" s="12">
        <v>42993</v>
      </c>
      <c r="D460" s="217">
        <v>0</v>
      </c>
      <c r="E460" t="s">
        <v>465</v>
      </c>
    </row>
    <row r="461" spans="1:5" x14ac:dyDescent="0.25">
      <c r="A461" t="s">
        <v>488</v>
      </c>
      <c r="B461" t="s">
        <v>489</v>
      </c>
      <c r="C461" s="12">
        <v>43000</v>
      </c>
      <c r="D461" s="217">
        <v>0</v>
      </c>
      <c r="E461" t="s">
        <v>465</v>
      </c>
    </row>
    <row r="462" spans="1:5" x14ac:dyDescent="0.25">
      <c r="A462" t="s">
        <v>488</v>
      </c>
      <c r="B462" t="s">
        <v>489</v>
      </c>
      <c r="C462" s="12">
        <v>43007</v>
      </c>
      <c r="D462" s="217">
        <v>0</v>
      </c>
      <c r="E462" t="s">
        <v>465</v>
      </c>
    </row>
    <row r="463" spans="1:5" x14ac:dyDescent="0.25">
      <c r="A463" t="s">
        <v>488</v>
      </c>
      <c r="B463" t="s">
        <v>489</v>
      </c>
      <c r="C463" s="12">
        <v>43014</v>
      </c>
      <c r="D463" s="217">
        <v>0</v>
      </c>
      <c r="E463" t="s">
        <v>465</v>
      </c>
    </row>
    <row r="464" spans="1:5" x14ac:dyDescent="0.25">
      <c r="A464" t="s">
        <v>488</v>
      </c>
      <c r="B464" t="s">
        <v>489</v>
      </c>
      <c r="C464" s="12">
        <v>43021</v>
      </c>
      <c r="D464" s="217">
        <v>0</v>
      </c>
      <c r="E464" t="s">
        <v>465</v>
      </c>
    </row>
    <row r="465" spans="1:5" x14ac:dyDescent="0.25">
      <c r="A465" t="s">
        <v>488</v>
      </c>
      <c r="B465" t="s">
        <v>489</v>
      </c>
      <c r="C465" s="12">
        <v>43028</v>
      </c>
      <c r="D465" s="217">
        <v>0</v>
      </c>
      <c r="E465" t="s">
        <v>465</v>
      </c>
    </row>
    <row r="466" spans="1:5" x14ac:dyDescent="0.25">
      <c r="A466" t="s">
        <v>488</v>
      </c>
      <c r="B466" t="s">
        <v>489</v>
      </c>
      <c r="C466" s="12">
        <v>43035</v>
      </c>
      <c r="D466" s="217">
        <v>0</v>
      </c>
      <c r="E466" t="s">
        <v>465</v>
      </c>
    </row>
    <row r="467" spans="1:5" x14ac:dyDescent="0.25">
      <c r="A467" t="s">
        <v>488</v>
      </c>
      <c r="B467" t="s">
        <v>489</v>
      </c>
      <c r="C467" s="12">
        <v>43042</v>
      </c>
      <c r="D467" s="217">
        <v>0</v>
      </c>
      <c r="E467" t="s">
        <v>465</v>
      </c>
    </row>
    <row r="468" spans="1:5" x14ac:dyDescent="0.25">
      <c r="A468" t="s">
        <v>488</v>
      </c>
      <c r="B468" t="s">
        <v>489</v>
      </c>
      <c r="C468" s="12">
        <v>43049</v>
      </c>
      <c r="D468" s="217">
        <v>0</v>
      </c>
      <c r="E468" t="s">
        <v>465</v>
      </c>
    </row>
    <row r="469" spans="1:5" x14ac:dyDescent="0.25">
      <c r="A469" t="s">
        <v>488</v>
      </c>
      <c r="B469" t="s">
        <v>489</v>
      </c>
      <c r="C469" s="12">
        <v>43056</v>
      </c>
      <c r="D469" s="217">
        <v>0</v>
      </c>
      <c r="E469" t="s">
        <v>465</v>
      </c>
    </row>
    <row r="470" spans="1:5" x14ac:dyDescent="0.25">
      <c r="A470" t="s">
        <v>488</v>
      </c>
      <c r="B470" t="s">
        <v>489</v>
      </c>
      <c r="C470" s="12">
        <v>43063</v>
      </c>
      <c r="D470" s="217">
        <v>0</v>
      </c>
      <c r="E470" t="s">
        <v>465</v>
      </c>
    </row>
    <row r="471" spans="1:5" x14ac:dyDescent="0.25">
      <c r="A471" t="s">
        <v>488</v>
      </c>
      <c r="B471" t="s">
        <v>489</v>
      </c>
      <c r="C471" s="12">
        <v>43070</v>
      </c>
      <c r="D471" s="217">
        <v>0</v>
      </c>
      <c r="E471" t="s">
        <v>465</v>
      </c>
    </row>
    <row r="472" spans="1:5" x14ac:dyDescent="0.25">
      <c r="A472" t="s">
        <v>488</v>
      </c>
      <c r="B472" t="s">
        <v>489</v>
      </c>
      <c r="C472" s="12">
        <v>43077</v>
      </c>
      <c r="D472" s="217">
        <v>0</v>
      </c>
      <c r="E472" t="s">
        <v>465</v>
      </c>
    </row>
    <row r="473" spans="1:5" x14ac:dyDescent="0.25">
      <c r="A473" t="s">
        <v>488</v>
      </c>
      <c r="B473" t="s">
        <v>489</v>
      </c>
      <c r="C473" s="12">
        <v>43084</v>
      </c>
      <c r="D473" s="217">
        <v>0</v>
      </c>
      <c r="E473" t="s">
        <v>465</v>
      </c>
    </row>
    <row r="474" spans="1:5" x14ac:dyDescent="0.25">
      <c r="A474" t="s">
        <v>488</v>
      </c>
      <c r="B474" t="s">
        <v>489</v>
      </c>
      <c r="C474" s="12">
        <v>43091</v>
      </c>
      <c r="D474" s="217">
        <v>0</v>
      </c>
      <c r="E474" t="s">
        <v>465</v>
      </c>
    </row>
    <row r="475" spans="1:5" x14ac:dyDescent="0.25">
      <c r="A475" t="s">
        <v>488</v>
      </c>
      <c r="B475" t="s">
        <v>489</v>
      </c>
      <c r="C475" s="12">
        <v>43098</v>
      </c>
      <c r="D475" s="217">
        <v>0</v>
      </c>
      <c r="E475" t="s">
        <v>465</v>
      </c>
    </row>
    <row r="476" spans="1:5" x14ac:dyDescent="0.25">
      <c r="A476" t="s">
        <v>488</v>
      </c>
      <c r="B476" t="s">
        <v>489</v>
      </c>
      <c r="C476" s="12">
        <v>43105</v>
      </c>
      <c r="D476" s="217">
        <v>0</v>
      </c>
      <c r="E476" t="s">
        <v>465</v>
      </c>
    </row>
    <row r="477" spans="1:5" x14ac:dyDescent="0.25">
      <c r="A477" t="s">
        <v>488</v>
      </c>
      <c r="B477" t="s">
        <v>489</v>
      </c>
      <c r="C477" s="12">
        <v>43112</v>
      </c>
      <c r="D477" s="217">
        <v>0</v>
      </c>
      <c r="E477" t="s">
        <v>465</v>
      </c>
    </row>
    <row r="478" spans="1:5" x14ac:dyDescent="0.25">
      <c r="A478" t="s">
        <v>488</v>
      </c>
      <c r="B478" t="s">
        <v>489</v>
      </c>
      <c r="C478" s="12">
        <v>43119</v>
      </c>
      <c r="D478" s="217">
        <v>0</v>
      </c>
      <c r="E478" t="s">
        <v>465</v>
      </c>
    </row>
    <row r="479" spans="1:5" x14ac:dyDescent="0.25">
      <c r="A479" t="s">
        <v>488</v>
      </c>
      <c r="B479" t="s">
        <v>489</v>
      </c>
      <c r="C479" s="12">
        <v>43126</v>
      </c>
      <c r="D479" s="217">
        <v>0</v>
      </c>
      <c r="E479" t="s">
        <v>465</v>
      </c>
    </row>
    <row r="480" spans="1:5" x14ac:dyDescent="0.25">
      <c r="A480" t="s">
        <v>488</v>
      </c>
      <c r="B480" t="s">
        <v>489</v>
      </c>
      <c r="C480" s="12">
        <v>43133</v>
      </c>
      <c r="D480" s="217">
        <v>0</v>
      </c>
      <c r="E480" t="s">
        <v>465</v>
      </c>
    </row>
    <row r="481" spans="1:5" x14ac:dyDescent="0.25">
      <c r="A481" t="s">
        <v>488</v>
      </c>
      <c r="B481" t="s">
        <v>489</v>
      </c>
      <c r="C481" s="12">
        <v>43140</v>
      </c>
      <c r="D481" s="217">
        <v>0</v>
      </c>
      <c r="E481" t="s">
        <v>465</v>
      </c>
    </row>
    <row r="482" spans="1:5" x14ac:dyDescent="0.25">
      <c r="A482" t="s">
        <v>488</v>
      </c>
      <c r="B482" t="s">
        <v>489</v>
      </c>
      <c r="C482" s="12">
        <v>43147</v>
      </c>
      <c r="D482" s="217">
        <v>0</v>
      </c>
      <c r="E482" t="s">
        <v>465</v>
      </c>
    </row>
    <row r="483" spans="1:5" x14ac:dyDescent="0.25">
      <c r="A483" t="s">
        <v>488</v>
      </c>
      <c r="B483" t="s">
        <v>489</v>
      </c>
      <c r="C483" s="12">
        <v>43154</v>
      </c>
      <c r="D483" s="217">
        <v>0</v>
      </c>
      <c r="E483" t="s">
        <v>465</v>
      </c>
    </row>
    <row r="484" spans="1:5" x14ac:dyDescent="0.25">
      <c r="A484" t="s">
        <v>488</v>
      </c>
      <c r="B484" t="s">
        <v>489</v>
      </c>
      <c r="C484" s="12">
        <v>43161</v>
      </c>
      <c r="D484" s="217">
        <v>0</v>
      </c>
      <c r="E484" t="s">
        <v>465</v>
      </c>
    </row>
    <row r="485" spans="1:5" x14ac:dyDescent="0.25">
      <c r="A485" t="s">
        <v>488</v>
      </c>
      <c r="B485" t="s">
        <v>489</v>
      </c>
      <c r="C485" s="12">
        <v>43168</v>
      </c>
      <c r="D485" s="217">
        <v>0</v>
      </c>
      <c r="E485" t="s">
        <v>465</v>
      </c>
    </row>
    <row r="486" spans="1:5" x14ac:dyDescent="0.25">
      <c r="A486" t="s">
        <v>488</v>
      </c>
      <c r="B486" t="s">
        <v>489</v>
      </c>
      <c r="C486" s="12">
        <v>43175</v>
      </c>
      <c r="D486" s="217">
        <v>0</v>
      </c>
      <c r="E486" t="s">
        <v>465</v>
      </c>
    </row>
    <row r="487" spans="1:5" x14ac:dyDescent="0.25">
      <c r="A487" t="s">
        <v>488</v>
      </c>
      <c r="B487" t="s">
        <v>489</v>
      </c>
      <c r="C487" s="12">
        <v>43182</v>
      </c>
      <c r="D487" s="217">
        <v>0</v>
      </c>
      <c r="E487" t="s">
        <v>465</v>
      </c>
    </row>
    <row r="488" spans="1:5" x14ac:dyDescent="0.25">
      <c r="A488" t="s">
        <v>488</v>
      </c>
      <c r="B488" t="s">
        <v>489</v>
      </c>
      <c r="C488" s="12">
        <v>43189</v>
      </c>
      <c r="D488" s="217">
        <v>0</v>
      </c>
      <c r="E488" t="s">
        <v>465</v>
      </c>
    </row>
    <row r="489" spans="1:5" x14ac:dyDescent="0.25">
      <c r="A489" t="s">
        <v>488</v>
      </c>
      <c r="B489" t="s">
        <v>489</v>
      </c>
      <c r="C489" s="12">
        <v>43196</v>
      </c>
      <c r="D489" s="217">
        <v>0</v>
      </c>
      <c r="E489" t="s">
        <v>465</v>
      </c>
    </row>
    <row r="490" spans="1:5" x14ac:dyDescent="0.25">
      <c r="A490" t="s">
        <v>488</v>
      </c>
      <c r="B490" t="s">
        <v>489</v>
      </c>
      <c r="C490" s="12">
        <v>43203</v>
      </c>
      <c r="D490" s="217">
        <v>0</v>
      </c>
      <c r="E490" t="s">
        <v>465</v>
      </c>
    </row>
    <row r="491" spans="1:5" x14ac:dyDescent="0.25">
      <c r="A491" t="s">
        <v>488</v>
      </c>
      <c r="B491" t="s">
        <v>489</v>
      </c>
      <c r="C491" s="12">
        <v>43210</v>
      </c>
      <c r="D491" s="217">
        <v>0</v>
      </c>
      <c r="E491" t="s">
        <v>465</v>
      </c>
    </row>
    <row r="492" spans="1:5" x14ac:dyDescent="0.25">
      <c r="A492" t="s">
        <v>488</v>
      </c>
      <c r="B492" t="s">
        <v>489</v>
      </c>
      <c r="C492" s="12">
        <v>43217</v>
      </c>
      <c r="D492" s="217">
        <v>0</v>
      </c>
      <c r="E492" t="s">
        <v>465</v>
      </c>
    </row>
    <row r="493" spans="1:5" x14ac:dyDescent="0.25">
      <c r="A493" t="s">
        <v>488</v>
      </c>
      <c r="B493" t="s">
        <v>489</v>
      </c>
      <c r="C493" s="12">
        <v>43224</v>
      </c>
      <c r="D493" s="217">
        <v>0</v>
      </c>
      <c r="E493" t="s">
        <v>465</v>
      </c>
    </row>
    <row r="494" spans="1:5" x14ac:dyDescent="0.25">
      <c r="A494" t="s">
        <v>488</v>
      </c>
      <c r="B494" t="s">
        <v>489</v>
      </c>
      <c r="C494" s="12">
        <v>43231</v>
      </c>
      <c r="D494" s="217">
        <v>0</v>
      </c>
      <c r="E494" t="s">
        <v>465</v>
      </c>
    </row>
    <row r="495" spans="1:5" x14ac:dyDescent="0.25">
      <c r="A495" t="s">
        <v>488</v>
      </c>
      <c r="B495" t="s">
        <v>489</v>
      </c>
      <c r="C495" s="12">
        <v>43238</v>
      </c>
      <c r="D495" s="217">
        <v>0</v>
      </c>
      <c r="E495" t="s">
        <v>465</v>
      </c>
    </row>
    <row r="496" spans="1:5" x14ac:dyDescent="0.25">
      <c r="A496" t="s">
        <v>488</v>
      </c>
      <c r="B496" t="s">
        <v>489</v>
      </c>
      <c r="C496" s="12">
        <v>43245</v>
      </c>
      <c r="D496" s="217">
        <v>0</v>
      </c>
      <c r="E496" t="s">
        <v>465</v>
      </c>
    </row>
    <row r="497" spans="1:5" x14ac:dyDescent="0.25">
      <c r="A497" t="s">
        <v>488</v>
      </c>
      <c r="B497" t="s">
        <v>489</v>
      </c>
      <c r="C497" s="12">
        <v>43252</v>
      </c>
      <c r="D497" s="217">
        <v>0</v>
      </c>
      <c r="E497" t="s">
        <v>465</v>
      </c>
    </row>
    <row r="498" spans="1:5" x14ac:dyDescent="0.25">
      <c r="A498" t="s">
        <v>488</v>
      </c>
      <c r="B498" t="s">
        <v>489</v>
      </c>
      <c r="C498" s="12">
        <v>43259</v>
      </c>
      <c r="D498" s="217">
        <v>0</v>
      </c>
      <c r="E498" t="s">
        <v>465</v>
      </c>
    </row>
    <row r="499" spans="1:5" x14ac:dyDescent="0.25">
      <c r="A499" t="s">
        <v>488</v>
      </c>
      <c r="B499" t="s">
        <v>489</v>
      </c>
      <c r="C499" s="12">
        <v>43266</v>
      </c>
      <c r="D499" s="217">
        <v>0</v>
      </c>
      <c r="E499" t="s">
        <v>465</v>
      </c>
    </row>
    <row r="500" spans="1:5" x14ac:dyDescent="0.25">
      <c r="A500" t="s">
        <v>488</v>
      </c>
      <c r="B500" t="s">
        <v>489</v>
      </c>
      <c r="C500" s="12">
        <v>43273</v>
      </c>
      <c r="D500" s="217">
        <v>0</v>
      </c>
      <c r="E500" t="s">
        <v>465</v>
      </c>
    </row>
    <row r="501" spans="1:5" x14ac:dyDescent="0.25">
      <c r="A501" t="s">
        <v>488</v>
      </c>
      <c r="B501" t="s">
        <v>489</v>
      </c>
      <c r="C501" s="12">
        <v>43280</v>
      </c>
      <c r="D501" s="217">
        <v>0</v>
      </c>
      <c r="E501" t="s">
        <v>465</v>
      </c>
    </row>
    <row r="502" spans="1:5" x14ac:dyDescent="0.25">
      <c r="A502" t="s">
        <v>490</v>
      </c>
      <c r="B502" t="s">
        <v>491</v>
      </c>
      <c r="C502" s="12">
        <v>42937</v>
      </c>
      <c r="D502" s="217">
        <v>0</v>
      </c>
      <c r="E502" t="s">
        <v>465</v>
      </c>
    </row>
    <row r="503" spans="1:5" x14ac:dyDescent="0.25">
      <c r="A503" t="s">
        <v>490</v>
      </c>
      <c r="B503" t="s">
        <v>491</v>
      </c>
      <c r="C503" s="12">
        <v>42944</v>
      </c>
      <c r="D503" s="217">
        <v>0</v>
      </c>
      <c r="E503" t="s">
        <v>465</v>
      </c>
    </row>
    <row r="504" spans="1:5" x14ac:dyDescent="0.25">
      <c r="A504" t="s">
        <v>490</v>
      </c>
      <c r="B504" t="s">
        <v>491</v>
      </c>
      <c r="C504" s="12">
        <v>42951</v>
      </c>
      <c r="D504" s="217">
        <v>0</v>
      </c>
      <c r="E504" t="s">
        <v>465</v>
      </c>
    </row>
    <row r="505" spans="1:5" x14ac:dyDescent="0.25">
      <c r="A505" t="s">
        <v>490</v>
      </c>
      <c r="B505" t="s">
        <v>491</v>
      </c>
      <c r="C505" s="12">
        <v>42958</v>
      </c>
      <c r="D505" s="217">
        <v>0</v>
      </c>
      <c r="E505" t="s">
        <v>465</v>
      </c>
    </row>
    <row r="506" spans="1:5" x14ac:dyDescent="0.25">
      <c r="A506" t="s">
        <v>490</v>
      </c>
      <c r="B506" t="s">
        <v>491</v>
      </c>
      <c r="C506" s="12">
        <v>42965</v>
      </c>
      <c r="D506" s="217">
        <v>0</v>
      </c>
      <c r="E506" t="s">
        <v>465</v>
      </c>
    </row>
    <row r="507" spans="1:5" x14ac:dyDescent="0.25">
      <c r="A507" t="s">
        <v>490</v>
      </c>
      <c r="B507" t="s">
        <v>491</v>
      </c>
      <c r="C507" s="12">
        <v>42972</v>
      </c>
      <c r="D507" s="217">
        <v>0</v>
      </c>
      <c r="E507" t="s">
        <v>465</v>
      </c>
    </row>
    <row r="508" spans="1:5" x14ac:dyDescent="0.25">
      <c r="A508" t="s">
        <v>490</v>
      </c>
      <c r="B508" t="s">
        <v>491</v>
      </c>
      <c r="C508" s="12">
        <v>42979</v>
      </c>
      <c r="D508" s="217">
        <v>0</v>
      </c>
      <c r="E508" t="s">
        <v>465</v>
      </c>
    </row>
    <row r="509" spans="1:5" x14ac:dyDescent="0.25">
      <c r="A509" t="s">
        <v>490</v>
      </c>
      <c r="B509" t="s">
        <v>491</v>
      </c>
      <c r="C509" s="12">
        <v>42986</v>
      </c>
      <c r="D509" s="217">
        <v>0</v>
      </c>
      <c r="E509" t="s">
        <v>465</v>
      </c>
    </row>
    <row r="510" spans="1:5" x14ac:dyDescent="0.25">
      <c r="A510" t="s">
        <v>490</v>
      </c>
      <c r="B510" t="s">
        <v>491</v>
      </c>
      <c r="C510" s="12">
        <v>42993</v>
      </c>
      <c r="D510" s="217">
        <v>0</v>
      </c>
      <c r="E510" t="s">
        <v>465</v>
      </c>
    </row>
    <row r="511" spans="1:5" x14ac:dyDescent="0.25">
      <c r="A511" t="s">
        <v>490</v>
      </c>
      <c r="B511" t="s">
        <v>491</v>
      </c>
      <c r="C511" s="12">
        <v>43000</v>
      </c>
      <c r="D511" s="217">
        <v>0</v>
      </c>
      <c r="E511" t="s">
        <v>465</v>
      </c>
    </row>
    <row r="512" spans="1:5" x14ac:dyDescent="0.25">
      <c r="A512" t="s">
        <v>490</v>
      </c>
      <c r="B512" t="s">
        <v>491</v>
      </c>
      <c r="C512" s="12">
        <v>43007</v>
      </c>
      <c r="D512" s="217">
        <v>0</v>
      </c>
      <c r="E512" t="s">
        <v>465</v>
      </c>
    </row>
    <row r="513" spans="1:5" x14ac:dyDescent="0.25">
      <c r="A513" t="s">
        <v>490</v>
      </c>
      <c r="B513" t="s">
        <v>491</v>
      </c>
      <c r="C513" s="12">
        <v>43014</v>
      </c>
      <c r="D513" s="217">
        <v>0</v>
      </c>
      <c r="E513" t="s">
        <v>465</v>
      </c>
    </row>
    <row r="514" spans="1:5" x14ac:dyDescent="0.25">
      <c r="A514" t="s">
        <v>490</v>
      </c>
      <c r="B514" t="s">
        <v>491</v>
      </c>
      <c r="C514" s="12">
        <v>43021</v>
      </c>
      <c r="D514" s="217">
        <v>0</v>
      </c>
      <c r="E514" t="s">
        <v>465</v>
      </c>
    </row>
    <row r="515" spans="1:5" x14ac:dyDescent="0.25">
      <c r="A515" t="s">
        <v>490</v>
      </c>
      <c r="B515" t="s">
        <v>491</v>
      </c>
      <c r="C515" s="12">
        <v>43028</v>
      </c>
      <c r="D515" s="217">
        <v>0</v>
      </c>
      <c r="E515" t="s">
        <v>465</v>
      </c>
    </row>
    <row r="516" spans="1:5" x14ac:dyDescent="0.25">
      <c r="A516" t="s">
        <v>490</v>
      </c>
      <c r="B516" t="s">
        <v>491</v>
      </c>
      <c r="C516" s="12">
        <v>43035</v>
      </c>
      <c r="D516" s="217">
        <v>0</v>
      </c>
      <c r="E516" t="s">
        <v>465</v>
      </c>
    </row>
    <row r="517" spans="1:5" x14ac:dyDescent="0.25">
      <c r="A517" t="s">
        <v>490</v>
      </c>
      <c r="B517" t="s">
        <v>491</v>
      </c>
      <c r="C517" s="12">
        <v>43042</v>
      </c>
      <c r="D517" s="217">
        <v>0</v>
      </c>
      <c r="E517" t="s">
        <v>465</v>
      </c>
    </row>
    <row r="518" spans="1:5" x14ac:dyDescent="0.25">
      <c r="A518" t="s">
        <v>490</v>
      </c>
      <c r="B518" t="s">
        <v>491</v>
      </c>
      <c r="C518" s="12">
        <v>43049</v>
      </c>
      <c r="D518" s="217">
        <v>0</v>
      </c>
      <c r="E518" t="s">
        <v>465</v>
      </c>
    </row>
    <row r="519" spans="1:5" x14ac:dyDescent="0.25">
      <c r="A519" t="s">
        <v>490</v>
      </c>
      <c r="B519" t="s">
        <v>491</v>
      </c>
      <c r="C519" s="12">
        <v>43056</v>
      </c>
      <c r="D519" s="217">
        <v>0</v>
      </c>
      <c r="E519" t="s">
        <v>465</v>
      </c>
    </row>
    <row r="520" spans="1:5" x14ac:dyDescent="0.25">
      <c r="A520" t="s">
        <v>490</v>
      </c>
      <c r="B520" t="s">
        <v>491</v>
      </c>
      <c r="C520" s="12">
        <v>43063</v>
      </c>
      <c r="D520" s="217">
        <v>0</v>
      </c>
      <c r="E520" t="s">
        <v>465</v>
      </c>
    </row>
    <row r="521" spans="1:5" x14ac:dyDescent="0.25">
      <c r="A521" t="s">
        <v>490</v>
      </c>
      <c r="B521" t="s">
        <v>491</v>
      </c>
      <c r="C521" s="12">
        <v>43070</v>
      </c>
      <c r="D521" s="217">
        <v>0</v>
      </c>
      <c r="E521" t="s">
        <v>465</v>
      </c>
    </row>
    <row r="522" spans="1:5" x14ac:dyDescent="0.25">
      <c r="A522" t="s">
        <v>490</v>
      </c>
      <c r="B522" t="s">
        <v>491</v>
      </c>
      <c r="C522" s="12">
        <v>43077</v>
      </c>
      <c r="D522" s="217">
        <v>0</v>
      </c>
      <c r="E522" t="s">
        <v>465</v>
      </c>
    </row>
    <row r="523" spans="1:5" x14ac:dyDescent="0.25">
      <c r="A523" t="s">
        <v>490</v>
      </c>
      <c r="B523" t="s">
        <v>491</v>
      </c>
      <c r="C523" s="12">
        <v>43084</v>
      </c>
      <c r="D523" s="217">
        <v>0</v>
      </c>
      <c r="E523" t="s">
        <v>465</v>
      </c>
    </row>
    <row r="524" spans="1:5" x14ac:dyDescent="0.25">
      <c r="A524" t="s">
        <v>490</v>
      </c>
      <c r="B524" t="s">
        <v>491</v>
      </c>
      <c r="C524" s="12">
        <v>43091</v>
      </c>
      <c r="D524" s="217">
        <v>0</v>
      </c>
      <c r="E524" t="s">
        <v>465</v>
      </c>
    </row>
    <row r="525" spans="1:5" x14ac:dyDescent="0.25">
      <c r="A525" t="s">
        <v>490</v>
      </c>
      <c r="B525" t="s">
        <v>491</v>
      </c>
      <c r="C525" s="12">
        <v>43098</v>
      </c>
      <c r="D525" s="217">
        <v>0</v>
      </c>
      <c r="E525" t="s">
        <v>465</v>
      </c>
    </row>
    <row r="526" spans="1:5" x14ac:dyDescent="0.25">
      <c r="A526" t="s">
        <v>490</v>
      </c>
      <c r="B526" t="s">
        <v>491</v>
      </c>
      <c r="C526" s="12">
        <v>43105</v>
      </c>
      <c r="D526" s="217">
        <v>0</v>
      </c>
      <c r="E526" t="s">
        <v>465</v>
      </c>
    </row>
    <row r="527" spans="1:5" x14ac:dyDescent="0.25">
      <c r="A527" t="s">
        <v>490</v>
      </c>
      <c r="B527" t="s">
        <v>491</v>
      </c>
      <c r="C527" s="12">
        <v>43112</v>
      </c>
      <c r="D527" s="217">
        <v>0</v>
      </c>
      <c r="E527" t="s">
        <v>465</v>
      </c>
    </row>
    <row r="528" spans="1:5" x14ac:dyDescent="0.25">
      <c r="A528" t="s">
        <v>490</v>
      </c>
      <c r="B528" t="s">
        <v>491</v>
      </c>
      <c r="C528" s="12">
        <v>43119</v>
      </c>
      <c r="D528" s="217">
        <v>0</v>
      </c>
      <c r="E528" t="s">
        <v>465</v>
      </c>
    </row>
    <row r="529" spans="1:5" x14ac:dyDescent="0.25">
      <c r="A529" t="s">
        <v>490</v>
      </c>
      <c r="B529" t="s">
        <v>491</v>
      </c>
      <c r="C529" s="12">
        <v>43126</v>
      </c>
      <c r="D529" s="217">
        <v>0</v>
      </c>
      <c r="E529" t="s">
        <v>465</v>
      </c>
    </row>
    <row r="530" spans="1:5" x14ac:dyDescent="0.25">
      <c r="A530" t="s">
        <v>490</v>
      </c>
      <c r="B530" t="s">
        <v>491</v>
      </c>
      <c r="C530" s="12">
        <v>43133</v>
      </c>
      <c r="D530" s="217">
        <v>0</v>
      </c>
      <c r="E530" t="s">
        <v>465</v>
      </c>
    </row>
    <row r="531" spans="1:5" x14ac:dyDescent="0.25">
      <c r="A531" t="s">
        <v>490</v>
      </c>
      <c r="B531" t="s">
        <v>491</v>
      </c>
      <c r="C531" s="12">
        <v>43140</v>
      </c>
      <c r="D531" s="217">
        <v>0</v>
      </c>
      <c r="E531" t="s">
        <v>465</v>
      </c>
    </row>
    <row r="532" spans="1:5" x14ac:dyDescent="0.25">
      <c r="A532" t="s">
        <v>490</v>
      </c>
      <c r="B532" t="s">
        <v>491</v>
      </c>
      <c r="C532" s="12">
        <v>43147</v>
      </c>
      <c r="D532" s="217">
        <v>0</v>
      </c>
      <c r="E532" t="s">
        <v>465</v>
      </c>
    </row>
    <row r="533" spans="1:5" x14ac:dyDescent="0.25">
      <c r="A533" t="s">
        <v>490</v>
      </c>
      <c r="B533" t="s">
        <v>491</v>
      </c>
      <c r="C533" s="12">
        <v>43154</v>
      </c>
      <c r="D533" s="217">
        <v>0</v>
      </c>
      <c r="E533" t="s">
        <v>465</v>
      </c>
    </row>
    <row r="534" spans="1:5" x14ac:dyDescent="0.25">
      <c r="A534" t="s">
        <v>490</v>
      </c>
      <c r="B534" t="s">
        <v>491</v>
      </c>
      <c r="C534" s="12">
        <v>43161</v>
      </c>
      <c r="D534" s="217">
        <v>0</v>
      </c>
      <c r="E534" t="s">
        <v>465</v>
      </c>
    </row>
    <row r="535" spans="1:5" x14ac:dyDescent="0.25">
      <c r="A535" t="s">
        <v>490</v>
      </c>
      <c r="B535" t="s">
        <v>491</v>
      </c>
      <c r="C535" s="12">
        <v>43168</v>
      </c>
      <c r="D535" s="217">
        <v>0</v>
      </c>
      <c r="E535" t="s">
        <v>465</v>
      </c>
    </row>
    <row r="536" spans="1:5" x14ac:dyDescent="0.25">
      <c r="A536" t="s">
        <v>490</v>
      </c>
      <c r="B536" t="s">
        <v>491</v>
      </c>
      <c r="C536" s="12">
        <v>43175</v>
      </c>
      <c r="D536" s="217">
        <v>0</v>
      </c>
      <c r="E536" t="s">
        <v>465</v>
      </c>
    </row>
    <row r="537" spans="1:5" x14ac:dyDescent="0.25">
      <c r="A537" t="s">
        <v>490</v>
      </c>
      <c r="B537" t="s">
        <v>491</v>
      </c>
      <c r="C537" s="12">
        <v>43182</v>
      </c>
      <c r="D537" s="217">
        <v>0</v>
      </c>
      <c r="E537" t="s">
        <v>465</v>
      </c>
    </row>
    <row r="538" spans="1:5" x14ac:dyDescent="0.25">
      <c r="A538" t="s">
        <v>490</v>
      </c>
      <c r="B538" t="s">
        <v>491</v>
      </c>
      <c r="C538" s="12">
        <v>43189</v>
      </c>
      <c r="D538" s="217">
        <v>0</v>
      </c>
      <c r="E538" t="s">
        <v>465</v>
      </c>
    </row>
    <row r="539" spans="1:5" x14ac:dyDescent="0.25">
      <c r="A539" t="s">
        <v>490</v>
      </c>
      <c r="B539" t="s">
        <v>491</v>
      </c>
      <c r="C539" s="12">
        <v>43196</v>
      </c>
      <c r="D539" s="217">
        <v>0</v>
      </c>
      <c r="E539" t="s">
        <v>465</v>
      </c>
    </row>
    <row r="540" spans="1:5" x14ac:dyDescent="0.25">
      <c r="A540" t="s">
        <v>490</v>
      </c>
      <c r="B540" t="s">
        <v>491</v>
      </c>
      <c r="C540" s="12">
        <v>43203</v>
      </c>
      <c r="D540" s="217">
        <v>0</v>
      </c>
      <c r="E540" t="s">
        <v>465</v>
      </c>
    </row>
    <row r="541" spans="1:5" x14ac:dyDescent="0.25">
      <c r="A541" t="s">
        <v>490</v>
      </c>
      <c r="B541" t="s">
        <v>491</v>
      </c>
      <c r="C541" s="12">
        <v>43210</v>
      </c>
      <c r="D541" s="217">
        <v>0</v>
      </c>
      <c r="E541" t="s">
        <v>465</v>
      </c>
    </row>
    <row r="542" spans="1:5" x14ac:dyDescent="0.25">
      <c r="A542" t="s">
        <v>490</v>
      </c>
      <c r="B542" t="s">
        <v>491</v>
      </c>
      <c r="C542" s="12">
        <v>43217</v>
      </c>
      <c r="D542" s="217">
        <v>0</v>
      </c>
      <c r="E542" t="s">
        <v>465</v>
      </c>
    </row>
    <row r="543" spans="1:5" x14ac:dyDescent="0.25">
      <c r="A543" t="s">
        <v>490</v>
      </c>
      <c r="B543" t="s">
        <v>491</v>
      </c>
      <c r="C543" s="12">
        <v>43224</v>
      </c>
      <c r="D543" s="217">
        <v>0</v>
      </c>
      <c r="E543" t="s">
        <v>465</v>
      </c>
    </row>
    <row r="544" spans="1:5" x14ac:dyDescent="0.25">
      <c r="A544" t="s">
        <v>490</v>
      </c>
      <c r="B544" t="s">
        <v>491</v>
      </c>
      <c r="C544" s="12">
        <v>43231</v>
      </c>
      <c r="D544" s="217">
        <v>0</v>
      </c>
      <c r="E544" t="s">
        <v>465</v>
      </c>
    </row>
    <row r="545" spans="1:5" x14ac:dyDescent="0.25">
      <c r="A545" t="s">
        <v>490</v>
      </c>
      <c r="B545" t="s">
        <v>491</v>
      </c>
      <c r="C545" s="12">
        <v>43238</v>
      </c>
      <c r="D545" s="217">
        <v>0</v>
      </c>
      <c r="E545" t="s">
        <v>465</v>
      </c>
    </row>
    <row r="546" spans="1:5" x14ac:dyDescent="0.25">
      <c r="A546" t="s">
        <v>490</v>
      </c>
      <c r="B546" t="s">
        <v>491</v>
      </c>
      <c r="C546" s="12">
        <v>43245</v>
      </c>
      <c r="D546" s="217">
        <v>0</v>
      </c>
      <c r="E546" t="s">
        <v>465</v>
      </c>
    </row>
    <row r="547" spans="1:5" x14ac:dyDescent="0.25">
      <c r="A547" t="s">
        <v>490</v>
      </c>
      <c r="B547" t="s">
        <v>491</v>
      </c>
      <c r="C547" s="12">
        <v>43252</v>
      </c>
      <c r="D547" s="217">
        <v>0</v>
      </c>
      <c r="E547" t="s">
        <v>465</v>
      </c>
    </row>
    <row r="548" spans="1:5" x14ac:dyDescent="0.25">
      <c r="A548" t="s">
        <v>490</v>
      </c>
      <c r="B548" t="s">
        <v>491</v>
      </c>
      <c r="C548" s="12">
        <v>43259</v>
      </c>
      <c r="D548" s="217">
        <v>0</v>
      </c>
      <c r="E548" t="s">
        <v>465</v>
      </c>
    </row>
    <row r="549" spans="1:5" x14ac:dyDescent="0.25">
      <c r="A549" t="s">
        <v>490</v>
      </c>
      <c r="B549" t="s">
        <v>491</v>
      </c>
      <c r="C549" s="12">
        <v>43266</v>
      </c>
      <c r="D549" s="217">
        <v>0</v>
      </c>
      <c r="E549" t="s">
        <v>465</v>
      </c>
    </row>
    <row r="550" spans="1:5" x14ac:dyDescent="0.25">
      <c r="A550" t="s">
        <v>490</v>
      </c>
      <c r="B550" t="s">
        <v>491</v>
      </c>
      <c r="C550" s="12">
        <v>43273</v>
      </c>
      <c r="D550" s="217">
        <v>0</v>
      </c>
      <c r="E550" t="s">
        <v>465</v>
      </c>
    </row>
    <row r="551" spans="1:5" x14ac:dyDescent="0.25">
      <c r="A551" t="s">
        <v>490</v>
      </c>
      <c r="B551" t="s">
        <v>491</v>
      </c>
      <c r="C551" s="12">
        <v>43280</v>
      </c>
      <c r="D551" s="217">
        <v>0</v>
      </c>
      <c r="E551" t="s">
        <v>465</v>
      </c>
    </row>
    <row r="552" spans="1:5" x14ac:dyDescent="0.25">
      <c r="A552" t="s">
        <v>492</v>
      </c>
      <c r="B552" t="s">
        <v>493</v>
      </c>
      <c r="C552" s="12">
        <v>42937</v>
      </c>
      <c r="D552" s="217">
        <v>0</v>
      </c>
      <c r="E552" t="s">
        <v>465</v>
      </c>
    </row>
    <row r="553" spans="1:5" x14ac:dyDescent="0.25">
      <c r="A553" t="s">
        <v>492</v>
      </c>
      <c r="B553" t="s">
        <v>493</v>
      </c>
      <c r="C553" s="12">
        <v>42944</v>
      </c>
      <c r="D553" s="217">
        <v>0</v>
      </c>
      <c r="E553" t="s">
        <v>465</v>
      </c>
    </row>
    <row r="554" spans="1:5" x14ac:dyDescent="0.25">
      <c r="A554" t="s">
        <v>492</v>
      </c>
      <c r="B554" t="s">
        <v>493</v>
      </c>
      <c r="C554" s="12">
        <v>42951</v>
      </c>
      <c r="D554" s="217">
        <v>0</v>
      </c>
      <c r="E554" t="s">
        <v>465</v>
      </c>
    </row>
    <row r="555" spans="1:5" x14ac:dyDescent="0.25">
      <c r="A555" t="s">
        <v>492</v>
      </c>
      <c r="B555" t="s">
        <v>493</v>
      </c>
      <c r="C555" s="12">
        <v>42958</v>
      </c>
      <c r="D555" s="217">
        <v>0</v>
      </c>
      <c r="E555" t="s">
        <v>465</v>
      </c>
    </row>
    <row r="556" spans="1:5" x14ac:dyDescent="0.25">
      <c r="A556" t="s">
        <v>492</v>
      </c>
      <c r="B556" t="s">
        <v>493</v>
      </c>
      <c r="C556" s="12">
        <v>42965</v>
      </c>
      <c r="D556" s="217">
        <v>0</v>
      </c>
      <c r="E556" t="s">
        <v>465</v>
      </c>
    </row>
    <row r="557" spans="1:5" x14ac:dyDescent="0.25">
      <c r="A557" t="s">
        <v>492</v>
      </c>
      <c r="B557" t="s">
        <v>493</v>
      </c>
      <c r="C557" s="12">
        <v>42972</v>
      </c>
      <c r="D557" s="217">
        <v>0</v>
      </c>
      <c r="E557" t="s">
        <v>465</v>
      </c>
    </row>
    <row r="558" spans="1:5" x14ac:dyDescent="0.25">
      <c r="A558" t="s">
        <v>492</v>
      </c>
      <c r="B558" t="s">
        <v>493</v>
      </c>
      <c r="C558" s="12">
        <v>42979</v>
      </c>
      <c r="D558" s="217">
        <v>0</v>
      </c>
      <c r="E558" t="s">
        <v>465</v>
      </c>
    </row>
    <row r="559" spans="1:5" x14ac:dyDescent="0.25">
      <c r="A559" t="s">
        <v>492</v>
      </c>
      <c r="B559" t="s">
        <v>493</v>
      </c>
      <c r="C559" s="12">
        <v>42986</v>
      </c>
      <c r="D559" s="217">
        <v>0</v>
      </c>
      <c r="E559" t="s">
        <v>465</v>
      </c>
    </row>
    <row r="560" spans="1:5" x14ac:dyDescent="0.25">
      <c r="A560" t="s">
        <v>492</v>
      </c>
      <c r="B560" t="s">
        <v>493</v>
      </c>
      <c r="C560" s="12">
        <v>42993</v>
      </c>
      <c r="D560" s="217">
        <v>0</v>
      </c>
      <c r="E560" t="s">
        <v>465</v>
      </c>
    </row>
    <row r="561" spans="1:5" x14ac:dyDescent="0.25">
      <c r="A561" t="s">
        <v>492</v>
      </c>
      <c r="B561" t="s">
        <v>493</v>
      </c>
      <c r="C561" s="12">
        <v>43000</v>
      </c>
      <c r="D561" s="217">
        <v>0</v>
      </c>
      <c r="E561" t="s">
        <v>465</v>
      </c>
    </row>
    <row r="562" spans="1:5" x14ac:dyDescent="0.25">
      <c r="A562" t="s">
        <v>492</v>
      </c>
      <c r="B562" t="s">
        <v>493</v>
      </c>
      <c r="C562" s="12">
        <v>43007</v>
      </c>
      <c r="D562" s="217">
        <v>0</v>
      </c>
      <c r="E562" t="s">
        <v>465</v>
      </c>
    </row>
    <row r="563" spans="1:5" x14ac:dyDescent="0.25">
      <c r="A563" t="s">
        <v>492</v>
      </c>
      <c r="B563" t="s">
        <v>493</v>
      </c>
      <c r="C563" s="12">
        <v>43014</v>
      </c>
      <c r="D563" s="217">
        <v>0</v>
      </c>
      <c r="E563" t="s">
        <v>465</v>
      </c>
    </row>
    <row r="564" spans="1:5" x14ac:dyDescent="0.25">
      <c r="A564" t="s">
        <v>492</v>
      </c>
      <c r="B564" t="s">
        <v>493</v>
      </c>
      <c r="C564" s="12">
        <v>43021</v>
      </c>
      <c r="D564" s="217">
        <v>0</v>
      </c>
      <c r="E564" t="s">
        <v>465</v>
      </c>
    </row>
    <row r="565" spans="1:5" x14ac:dyDescent="0.25">
      <c r="A565" t="s">
        <v>492</v>
      </c>
      <c r="B565" t="s">
        <v>493</v>
      </c>
      <c r="C565" s="12">
        <v>43028</v>
      </c>
      <c r="D565" s="217">
        <v>0</v>
      </c>
      <c r="E565" t="s">
        <v>465</v>
      </c>
    </row>
    <row r="566" spans="1:5" x14ac:dyDescent="0.25">
      <c r="A566" t="s">
        <v>492</v>
      </c>
      <c r="B566" t="s">
        <v>493</v>
      </c>
      <c r="C566" s="12">
        <v>43035</v>
      </c>
      <c r="D566" s="217">
        <v>0</v>
      </c>
      <c r="E566" t="s">
        <v>465</v>
      </c>
    </row>
    <row r="567" spans="1:5" x14ac:dyDescent="0.25">
      <c r="A567" t="s">
        <v>492</v>
      </c>
      <c r="B567" t="s">
        <v>493</v>
      </c>
      <c r="C567" s="12">
        <v>43042</v>
      </c>
      <c r="D567" s="217">
        <v>0</v>
      </c>
      <c r="E567" t="s">
        <v>465</v>
      </c>
    </row>
    <row r="568" spans="1:5" x14ac:dyDescent="0.25">
      <c r="A568" t="s">
        <v>492</v>
      </c>
      <c r="B568" t="s">
        <v>493</v>
      </c>
      <c r="C568" s="12">
        <v>43049</v>
      </c>
      <c r="D568" s="217">
        <v>0</v>
      </c>
      <c r="E568" t="s">
        <v>465</v>
      </c>
    </row>
    <row r="569" spans="1:5" x14ac:dyDescent="0.25">
      <c r="A569" t="s">
        <v>492</v>
      </c>
      <c r="B569" t="s">
        <v>493</v>
      </c>
      <c r="C569" s="12">
        <v>43056</v>
      </c>
      <c r="D569" s="217">
        <v>0</v>
      </c>
      <c r="E569" t="s">
        <v>465</v>
      </c>
    </row>
    <row r="570" spans="1:5" x14ac:dyDescent="0.25">
      <c r="A570" t="s">
        <v>492</v>
      </c>
      <c r="B570" t="s">
        <v>493</v>
      </c>
      <c r="C570" s="12">
        <v>43063</v>
      </c>
      <c r="D570" s="217">
        <v>0</v>
      </c>
      <c r="E570" t="s">
        <v>465</v>
      </c>
    </row>
    <row r="571" spans="1:5" x14ac:dyDescent="0.25">
      <c r="A571" t="s">
        <v>492</v>
      </c>
      <c r="B571" t="s">
        <v>493</v>
      </c>
      <c r="C571" s="12">
        <v>43070</v>
      </c>
      <c r="D571" s="217">
        <v>0</v>
      </c>
      <c r="E571" t="s">
        <v>465</v>
      </c>
    </row>
    <row r="572" spans="1:5" x14ac:dyDescent="0.25">
      <c r="A572" t="s">
        <v>492</v>
      </c>
      <c r="B572" t="s">
        <v>493</v>
      </c>
      <c r="C572" s="12">
        <v>43077</v>
      </c>
      <c r="D572" s="217">
        <v>0</v>
      </c>
      <c r="E572" t="s">
        <v>465</v>
      </c>
    </row>
    <row r="573" spans="1:5" x14ac:dyDescent="0.25">
      <c r="A573" t="s">
        <v>492</v>
      </c>
      <c r="B573" t="s">
        <v>493</v>
      </c>
      <c r="C573" s="12">
        <v>43084</v>
      </c>
      <c r="D573" s="217">
        <v>0</v>
      </c>
      <c r="E573" t="s">
        <v>465</v>
      </c>
    </row>
    <row r="574" spans="1:5" x14ac:dyDescent="0.25">
      <c r="A574" t="s">
        <v>492</v>
      </c>
      <c r="B574" t="s">
        <v>493</v>
      </c>
      <c r="C574" s="12">
        <v>43091</v>
      </c>
      <c r="D574" s="217">
        <v>0</v>
      </c>
      <c r="E574" t="s">
        <v>465</v>
      </c>
    </row>
    <row r="575" spans="1:5" x14ac:dyDescent="0.25">
      <c r="A575" t="s">
        <v>492</v>
      </c>
      <c r="B575" t="s">
        <v>493</v>
      </c>
      <c r="C575" s="12">
        <v>43098</v>
      </c>
      <c r="D575" s="217">
        <v>0</v>
      </c>
      <c r="E575" t="s">
        <v>465</v>
      </c>
    </row>
    <row r="576" spans="1:5" x14ac:dyDescent="0.25">
      <c r="A576" t="s">
        <v>492</v>
      </c>
      <c r="B576" t="s">
        <v>493</v>
      </c>
      <c r="C576" s="12">
        <v>43105</v>
      </c>
      <c r="D576" s="217">
        <v>0</v>
      </c>
      <c r="E576" t="s">
        <v>465</v>
      </c>
    </row>
    <row r="577" spans="1:5" x14ac:dyDescent="0.25">
      <c r="A577" t="s">
        <v>492</v>
      </c>
      <c r="B577" t="s">
        <v>493</v>
      </c>
      <c r="C577" s="12">
        <v>43112</v>
      </c>
      <c r="D577" s="217">
        <v>0</v>
      </c>
      <c r="E577" t="s">
        <v>465</v>
      </c>
    </row>
    <row r="578" spans="1:5" x14ac:dyDescent="0.25">
      <c r="A578" t="s">
        <v>492</v>
      </c>
      <c r="B578" t="s">
        <v>493</v>
      </c>
      <c r="C578" s="12">
        <v>43119</v>
      </c>
      <c r="D578" s="217">
        <v>0</v>
      </c>
      <c r="E578" t="s">
        <v>465</v>
      </c>
    </row>
    <row r="579" spans="1:5" x14ac:dyDescent="0.25">
      <c r="A579" t="s">
        <v>492</v>
      </c>
      <c r="B579" t="s">
        <v>493</v>
      </c>
      <c r="C579" s="12">
        <v>43126</v>
      </c>
      <c r="D579" s="217">
        <v>0</v>
      </c>
      <c r="E579" t="s">
        <v>465</v>
      </c>
    </row>
    <row r="580" spans="1:5" x14ac:dyDescent="0.25">
      <c r="A580" t="s">
        <v>492</v>
      </c>
      <c r="B580" t="s">
        <v>493</v>
      </c>
      <c r="C580" s="12">
        <v>43133</v>
      </c>
      <c r="D580" s="217">
        <v>0</v>
      </c>
      <c r="E580" t="s">
        <v>465</v>
      </c>
    </row>
    <row r="581" spans="1:5" x14ac:dyDescent="0.25">
      <c r="A581" t="s">
        <v>492</v>
      </c>
      <c r="B581" t="s">
        <v>493</v>
      </c>
      <c r="C581" s="12">
        <v>43140</v>
      </c>
      <c r="D581" s="217">
        <v>0</v>
      </c>
      <c r="E581" t="s">
        <v>465</v>
      </c>
    </row>
    <row r="582" spans="1:5" x14ac:dyDescent="0.25">
      <c r="A582" t="s">
        <v>492</v>
      </c>
      <c r="B582" t="s">
        <v>493</v>
      </c>
      <c r="C582" s="12">
        <v>43147</v>
      </c>
      <c r="D582" s="217">
        <v>0</v>
      </c>
      <c r="E582" t="s">
        <v>465</v>
      </c>
    </row>
    <row r="583" spans="1:5" x14ac:dyDescent="0.25">
      <c r="A583" t="s">
        <v>492</v>
      </c>
      <c r="B583" t="s">
        <v>493</v>
      </c>
      <c r="C583" s="12">
        <v>43154</v>
      </c>
      <c r="D583" s="217">
        <v>0</v>
      </c>
      <c r="E583" t="s">
        <v>465</v>
      </c>
    </row>
    <row r="584" spans="1:5" x14ac:dyDescent="0.25">
      <c r="A584" t="s">
        <v>492</v>
      </c>
      <c r="B584" t="s">
        <v>493</v>
      </c>
      <c r="C584" s="12">
        <v>43161</v>
      </c>
      <c r="D584" s="217">
        <v>0</v>
      </c>
      <c r="E584" t="s">
        <v>465</v>
      </c>
    </row>
    <row r="585" spans="1:5" x14ac:dyDescent="0.25">
      <c r="A585" t="s">
        <v>492</v>
      </c>
      <c r="B585" t="s">
        <v>493</v>
      </c>
      <c r="C585" s="12">
        <v>43168</v>
      </c>
      <c r="D585" s="217">
        <v>0</v>
      </c>
      <c r="E585" t="s">
        <v>465</v>
      </c>
    </row>
    <row r="586" spans="1:5" x14ac:dyDescent="0.25">
      <c r="A586" t="s">
        <v>492</v>
      </c>
      <c r="B586" t="s">
        <v>493</v>
      </c>
      <c r="C586" s="12">
        <v>43175</v>
      </c>
      <c r="D586" s="217">
        <v>0</v>
      </c>
      <c r="E586" t="s">
        <v>465</v>
      </c>
    </row>
    <row r="587" spans="1:5" x14ac:dyDescent="0.25">
      <c r="A587" t="s">
        <v>492</v>
      </c>
      <c r="B587" t="s">
        <v>493</v>
      </c>
      <c r="C587" s="12">
        <v>43182</v>
      </c>
      <c r="D587" s="217">
        <v>0</v>
      </c>
      <c r="E587" t="s">
        <v>465</v>
      </c>
    </row>
    <row r="588" spans="1:5" x14ac:dyDescent="0.25">
      <c r="A588" t="s">
        <v>492</v>
      </c>
      <c r="B588" t="s">
        <v>493</v>
      </c>
      <c r="C588" s="12">
        <v>43189</v>
      </c>
      <c r="D588" s="217">
        <v>0</v>
      </c>
      <c r="E588" t="s">
        <v>465</v>
      </c>
    </row>
    <row r="589" spans="1:5" x14ac:dyDescent="0.25">
      <c r="A589" t="s">
        <v>492</v>
      </c>
      <c r="B589" t="s">
        <v>493</v>
      </c>
      <c r="C589" s="12">
        <v>43196</v>
      </c>
      <c r="D589" s="217">
        <v>0</v>
      </c>
      <c r="E589" t="s">
        <v>465</v>
      </c>
    </row>
    <row r="590" spans="1:5" x14ac:dyDescent="0.25">
      <c r="A590" t="s">
        <v>492</v>
      </c>
      <c r="B590" t="s">
        <v>493</v>
      </c>
      <c r="C590" s="12">
        <v>43203</v>
      </c>
      <c r="D590" s="217">
        <v>0</v>
      </c>
      <c r="E590" t="s">
        <v>465</v>
      </c>
    </row>
    <row r="591" spans="1:5" x14ac:dyDescent="0.25">
      <c r="A591" t="s">
        <v>492</v>
      </c>
      <c r="B591" t="s">
        <v>493</v>
      </c>
      <c r="C591" s="12">
        <v>43210</v>
      </c>
      <c r="D591" s="217">
        <v>0</v>
      </c>
      <c r="E591" t="s">
        <v>465</v>
      </c>
    </row>
    <row r="592" spans="1:5" x14ac:dyDescent="0.25">
      <c r="A592" t="s">
        <v>492</v>
      </c>
      <c r="B592" t="s">
        <v>493</v>
      </c>
      <c r="C592" s="12">
        <v>43217</v>
      </c>
      <c r="D592" s="217">
        <v>0</v>
      </c>
      <c r="E592" t="s">
        <v>465</v>
      </c>
    </row>
    <row r="593" spans="1:5" x14ac:dyDescent="0.25">
      <c r="A593" t="s">
        <v>492</v>
      </c>
      <c r="B593" t="s">
        <v>493</v>
      </c>
      <c r="C593" s="12">
        <v>43224</v>
      </c>
      <c r="D593" s="217">
        <v>0</v>
      </c>
      <c r="E593" t="s">
        <v>465</v>
      </c>
    </row>
    <row r="594" spans="1:5" x14ac:dyDescent="0.25">
      <c r="A594" t="s">
        <v>492</v>
      </c>
      <c r="B594" t="s">
        <v>493</v>
      </c>
      <c r="C594" s="12">
        <v>43231</v>
      </c>
      <c r="D594" s="217">
        <v>0</v>
      </c>
      <c r="E594" t="s">
        <v>465</v>
      </c>
    </row>
    <row r="595" spans="1:5" x14ac:dyDescent="0.25">
      <c r="A595" t="s">
        <v>492</v>
      </c>
      <c r="B595" t="s">
        <v>493</v>
      </c>
      <c r="C595" s="12">
        <v>43238</v>
      </c>
      <c r="D595" s="217">
        <v>0</v>
      </c>
      <c r="E595" t="s">
        <v>465</v>
      </c>
    </row>
    <row r="596" spans="1:5" x14ac:dyDescent="0.25">
      <c r="A596" t="s">
        <v>492</v>
      </c>
      <c r="B596" t="s">
        <v>493</v>
      </c>
      <c r="C596" s="12">
        <v>43245</v>
      </c>
      <c r="D596" s="217">
        <v>0</v>
      </c>
      <c r="E596" t="s">
        <v>465</v>
      </c>
    </row>
    <row r="597" spans="1:5" x14ac:dyDescent="0.25">
      <c r="A597" t="s">
        <v>492</v>
      </c>
      <c r="B597" t="s">
        <v>493</v>
      </c>
      <c r="C597" s="12">
        <v>43252</v>
      </c>
      <c r="D597" s="217">
        <v>0</v>
      </c>
      <c r="E597" t="s">
        <v>465</v>
      </c>
    </row>
    <row r="598" spans="1:5" x14ac:dyDescent="0.25">
      <c r="A598" t="s">
        <v>492</v>
      </c>
      <c r="B598" t="s">
        <v>493</v>
      </c>
      <c r="C598" s="12">
        <v>43259</v>
      </c>
      <c r="D598" s="217">
        <v>0</v>
      </c>
      <c r="E598" t="s">
        <v>465</v>
      </c>
    </row>
    <row r="599" spans="1:5" x14ac:dyDescent="0.25">
      <c r="A599" t="s">
        <v>492</v>
      </c>
      <c r="B599" t="s">
        <v>493</v>
      </c>
      <c r="C599" s="12">
        <v>43266</v>
      </c>
      <c r="D599" s="217">
        <v>0</v>
      </c>
      <c r="E599" t="s">
        <v>465</v>
      </c>
    </row>
    <row r="600" spans="1:5" x14ac:dyDescent="0.25">
      <c r="A600" t="s">
        <v>492</v>
      </c>
      <c r="B600" t="s">
        <v>493</v>
      </c>
      <c r="C600" s="12">
        <v>43273</v>
      </c>
      <c r="D600" s="217">
        <v>0</v>
      </c>
      <c r="E600" t="s">
        <v>465</v>
      </c>
    </row>
    <row r="601" spans="1:5" x14ac:dyDescent="0.25">
      <c r="A601" t="s">
        <v>492</v>
      </c>
      <c r="B601" t="s">
        <v>493</v>
      </c>
      <c r="C601" s="12">
        <v>43280</v>
      </c>
      <c r="D601" s="217">
        <v>0</v>
      </c>
      <c r="E601" t="s">
        <v>465</v>
      </c>
    </row>
    <row r="602" spans="1:5" x14ac:dyDescent="0.25">
      <c r="A602" t="s">
        <v>494</v>
      </c>
      <c r="B602" t="s">
        <v>495</v>
      </c>
      <c r="C602" s="12">
        <v>42937</v>
      </c>
      <c r="D602" s="217">
        <v>1</v>
      </c>
      <c r="E602" t="s">
        <v>465</v>
      </c>
    </row>
    <row r="603" spans="1:5" x14ac:dyDescent="0.25">
      <c r="A603" t="s">
        <v>494</v>
      </c>
      <c r="B603" t="s">
        <v>495</v>
      </c>
      <c r="C603" s="12">
        <v>42944</v>
      </c>
      <c r="D603" s="217">
        <v>1</v>
      </c>
      <c r="E603" t="s">
        <v>465</v>
      </c>
    </row>
    <row r="604" spans="1:5" x14ac:dyDescent="0.25">
      <c r="A604" t="s">
        <v>494</v>
      </c>
      <c r="B604" t="s">
        <v>495</v>
      </c>
      <c r="C604" s="12">
        <v>42951</v>
      </c>
      <c r="D604" s="217">
        <v>1</v>
      </c>
      <c r="E604" t="s">
        <v>465</v>
      </c>
    </row>
    <row r="605" spans="1:5" x14ac:dyDescent="0.25">
      <c r="A605" t="s">
        <v>494</v>
      </c>
      <c r="B605" t="s">
        <v>495</v>
      </c>
      <c r="C605" s="12">
        <v>42958</v>
      </c>
      <c r="D605" s="217">
        <v>1</v>
      </c>
      <c r="E605" t="s">
        <v>465</v>
      </c>
    </row>
    <row r="606" spans="1:5" x14ac:dyDescent="0.25">
      <c r="A606" t="s">
        <v>494</v>
      </c>
      <c r="B606" t="s">
        <v>495</v>
      </c>
      <c r="C606" s="12">
        <v>42965</v>
      </c>
      <c r="D606" s="217">
        <v>1</v>
      </c>
      <c r="E606" t="s">
        <v>465</v>
      </c>
    </row>
    <row r="607" spans="1:5" x14ac:dyDescent="0.25">
      <c r="A607" t="s">
        <v>494</v>
      </c>
      <c r="B607" t="s">
        <v>495</v>
      </c>
      <c r="C607" s="12">
        <v>42972</v>
      </c>
      <c r="D607" s="217">
        <v>1</v>
      </c>
      <c r="E607" t="s">
        <v>465</v>
      </c>
    </row>
    <row r="608" spans="1:5" x14ac:dyDescent="0.25">
      <c r="A608" t="s">
        <v>494</v>
      </c>
      <c r="B608" t="s">
        <v>495</v>
      </c>
      <c r="C608" s="12">
        <v>42979</v>
      </c>
      <c r="D608" s="217">
        <v>1</v>
      </c>
      <c r="E608" t="s">
        <v>465</v>
      </c>
    </row>
    <row r="609" spans="1:5" x14ac:dyDescent="0.25">
      <c r="A609" t="s">
        <v>494</v>
      </c>
      <c r="B609" t="s">
        <v>495</v>
      </c>
      <c r="C609" s="12">
        <v>42986</v>
      </c>
      <c r="D609" s="217">
        <v>1</v>
      </c>
      <c r="E609" t="s">
        <v>465</v>
      </c>
    </row>
    <row r="610" spans="1:5" x14ac:dyDescent="0.25">
      <c r="A610" t="s">
        <v>494</v>
      </c>
      <c r="B610" t="s">
        <v>495</v>
      </c>
      <c r="C610" s="12">
        <v>42993</v>
      </c>
      <c r="D610" s="217">
        <v>1</v>
      </c>
      <c r="E610" t="s">
        <v>465</v>
      </c>
    </row>
    <row r="611" spans="1:5" x14ac:dyDescent="0.25">
      <c r="A611" t="s">
        <v>494</v>
      </c>
      <c r="B611" t="s">
        <v>495</v>
      </c>
      <c r="C611" s="12">
        <v>43000</v>
      </c>
      <c r="D611" s="217">
        <v>1</v>
      </c>
      <c r="E611" t="s">
        <v>465</v>
      </c>
    </row>
    <row r="612" spans="1:5" x14ac:dyDescent="0.25">
      <c r="A612" t="s">
        <v>494</v>
      </c>
      <c r="B612" t="s">
        <v>495</v>
      </c>
      <c r="C612" s="12">
        <v>43007</v>
      </c>
      <c r="D612" s="217">
        <v>1</v>
      </c>
      <c r="E612" t="s">
        <v>465</v>
      </c>
    </row>
    <row r="613" spans="1:5" x14ac:dyDescent="0.25">
      <c r="A613" t="s">
        <v>494</v>
      </c>
      <c r="B613" t="s">
        <v>495</v>
      </c>
      <c r="C613" s="12">
        <v>43014</v>
      </c>
      <c r="D613" s="217">
        <v>1</v>
      </c>
      <c r="E613" t="s">
        <v>465</v>
      </c>
    </row>
    <row r="614" spans="1:5" x14ac:dyDescent="0.25">
      <c r="A614" t="s">
        <v>494</v>
      </c>
      <c r="B614" t="s">
        <v>495</v>
      </c>
      <c r="C614" s="12">
        <v>43021</v>
      </c>
      <c r="D614" s="217">
        <v>1</v>
      </c>
      <c r="E614" t="s">
        <v>465</v>
      </c>
    </row>
    <row r="615" spans="1:5" x14ac:dyDescent="0.25">
      <c r="A615" t="s">
        <v>494</v>
      </c>
      <c r="B615" t="s">
        <v>495</v>
      </c>
      <c r="C615" s="12">
        <v>43028</v>
      </c>
      <c r="D615" s="217">
        <v>1</v>
      </c>
      <c r="E615" t="s">
        <v>465</v>
      </c>
    </row>
    <row r="616" spans="1:5" x14ac:dyDescent="0.25">
      <c r="A616" t="s">
        <v>494</v>
      </c>
      <c r="B616" t="s">
        <v>495</v>
      </c>
      <c r="C616" s="12">
        <v>43035</v>
      </c>
      <c r="D616" s="217">
        <v>1</v>
      </c>
      <c r="E616" t="s">
        <v>465</v>
      </c>
    </row>
    <row r="617" spans="1:5" x14ac:dyDescent="0.25">
      <c r="A617" t="s">
        <v>494</v>
      </c>
      <c r="B617" t="s">
        <v>495</v>
      </c>
      <c r="C617" s="12">
        <v>43042</v>
      </c>
      <c r="D617" s="217">
        <v>1</v>
      </c>
      <c r="E617" t="s">
        <v>465</v>
      </c>
    </row>
    <row r="618" spans="1:5" x14ac:dyDescent="0.25">
      <c r="A618" t="s">
        <v>494</v>
      </c>
      <c r="B618" t="s">
        <v>495</v>
      </c>
      <c r="C618" s="12">
        <v>43049</v>
      </c>
      <c r="D618" s="217">
        <v>0.99939999999999996</v>
      </c>
      <c r="E618" t="s">
        <v>465</v>
      </c>
    </row>
    <row r="619" spans="1:5" x14ac:dyDescent="0.25">
      <c r="A619" t="s">
        <v>494</v>
      </c>
      <c r="B619" t="s">
        <v>495</v>
      </c>
      <c r="C619" s="12">
        <v>43056</v>
      </c>
      <c r="D619" s="217">
        <v>0.99890000000000001</v>
      </c>
      <c r="E619" t="s">
        <v>465</v>
      </c>
    </row>
    <row r="620" spans="1:5" x14ac:dyDescent="0.25">
      <c r="A620" t="s">
        <v>494</v>
      </c>
      <c r="B620" t="s">
        <v>495</v>
      </c>
      <c r="C620" s="12">
        <v>43063</v>
      </c>
      <c r="D620" s="217">
        <v>0.99840000000000007</v>
      </c>
      <c r="E620" t="s">
        <v>465</v>
      </c>
    </row>
    <row r="621" spans="1:5" x14ac:dyDescent="0.25">
      <c r="A621" t="s">
        <v>494</v>
      </c>
      <c r="B621" t="s">
        <v>495</v>
      </c>
      <c r="C621" s="12">
        <v>43070</v>
      </c>
      <c r="D621" s="217">
        <v>0.998</v>
      </c>
      <c r="E621" t="s">
        <v>465</v>
      </c>
    </row>
    <row r="622" spans="1:5" x14ac:dyDescent="0.25">
      <c r="A622" t="s">
        <v>494</v>
      </c>
      <c r="B622" t="s">
        <v>495</v>
      </c>
      <c r="C622" s="12">
        <v>43077</v>
      </c>
      <c r="D622" s="217">
        <v>0.95050000000000001</v>
      </c>
      <c r="E622" t="s">
        <v>465</v>
      </c>
    </row>
    <row r="623" spans="1:5" x14ac:dyDescent="0.25">
      <c r="A623" t="s">
        <v>494</v>
      </c>
      <c r="B623" t="s">
        <v>495</v>
      </c>
      <c r="C623" s="12">
        <v>43084</v>
      </c>
      <c r="D623" s="217">
        <v>0.9073</v>
      </c>
      <c r="E623" t="s">
        <v>465</v>
      </c>
    </row>
    <row r="624" spans="1:5" x14ac:dyDescent="0.25">
      <c r="A624" t="s">
        <v>494</v>
      </c>
      <c r="B624" t="s">
        <v>495</v>
      </c>
      <c r="C624" s="12">
        <v>43091</v>
      </c>
      <c r="D624" s="217">
        <v>0.86780000000000002</v>
      </c>
      <c r="E624" t="s">
        <v>465</v>
      </c>
    </row>
    <row r="625" spans="1:5" x14ac:dyDescent="0.25">
      <c r="A625" t="s">
        <v>494</v>
      </c>
      <c r="B625" t="s">
        <v>495</v>
      </c>
      <c r="C625" s="12">
        <v>43098</v>
      </c>
      <c r="D625" s="217">
        <v>0.83169999999999999</v>
      </c>
      <c r="E625" t="s">
        <v>465</v>
      </c>
    </row>
    <row r="626" spans="1:5" x14ac:dyDescent="0.25">
      <c r="A626" t="s">
        <v>494</v>
      </c>
      <c r="B626" t="s">
        <v>495</v>
      </c>
      <c r="C626" s="12">
        <v>43105</v>
      </c>
      <c r="D626" s="217">
        <v>0</v>
      </c>
      <c r="E626" t="s">
        <v>465</v>
      </c>
    </row>
    <row r="627" spans="1:5" x14ac:dyDescent="0.25">
      <c r="A627" t="s">
        <v>494</v>
      </c>
      <c r="B627" t="s">
        <v>495</v>
      </c>
      <c r="C627" s="12">
        <v>43112</v>
      </c>
      <c r="D627" s="217">
        <v>0</v>
      </c>
      <c r="E627" t="s">
        <v>465</v>
      </c>
    </row>
    <row r="628" spans="1:5" x14ac:dyDescent="0.25">
      <c r="A628" t="s">
        <v>494</v>
      </c>
      <c r="B628" t="s">
        <v>495</v>
      </c>
      <c r="C628" s="12">
        <v>43119</v>
      </c>
      <c r="D628" s="217">
        <v>0</v>
      </c>
      <c r="E628" t="s">
        <v>465</v>
      </c>
    </row>
    <row r="629" spans="1:5" x14ac:dyDescent="0.25">
      <c r="A629" t="s">
        <v>494</v>
      </c>
      <c r="B629" t="s">
        <v>495</v>
      </c>
      <c r="C629" s="12">
        <v>43126</v>
      </c>
      <c r="D629" s="217">
        <v>0</v>
      </c>
      <c r="E629" t="s">
        <v>465</v>
      </c>
    </row>
    <row r="630" spans="1:5" x14ac:dyDescent="0.25">
      <c r="A630" t="s">
        <v>494</v>
      </c>
      <c r="B630" t="s">
        <v>495</v>
      </c>
      <c r="C630" s="12">
        <v>43133</v>
      </c>
      <c r="D630" s="217">
        <v>0</v>
      </c>
      <c r="E630" t="s">
        <v>465</v>
      </c>
    </row>
    <row r="631" spans="1:5" x14ac:dyDescent="0.25">
      <c r="A631" t="s">
        <v>494</v>
      </c>
      <c r="B631" t="s">
        <v>495</v>
      </c>
      <c r="C631" s="12">
        <v>43140</v>
      </c>
      <c r="D631" s="217">
        <v>0</v>
      </c>
      <c r="E631" t="s">
        <v>465</v>
      </c>
    </row>
    <row r="632" spans="1:5" x14ac:dyDescent="0.25">
      <c r="A632" t="s">
        <v>494</v>
      </c>
      <c r="B632" t="s">
        <v>495</v>
      </c>
      <c r="C632" s="12">
        <v>43147</v>
      </c>
      <c r="D632" s="217">
        <v>0</v>
      </c>
      <c r="E632" t="s">
        <v>465</v>
      </c>
    </row>
    <row r="633" spans="1:5" x14ac:dyDescent="0.25">
      <c r="A633" t="s">
        <v>494</v>
      </c>
      <c r="B633" t="s">
        <v>495</v>
      </c>
      <c r="C633" s="12">
        <v>43154</v>
      </c>
      <c r="D633" s="217">
        <v>0</v>
      </c>
      <c r="E633" t="s">
        <v>465</v>
      </c>
    </row>
    <row r="634" spans="1:5" x14ac:dyDescent="0.25">
      <c r="A634" t="s">
        <v>494</v>
      </c>
      <c r="B634" t="s">
        <v>495</v>
      </c>
      <c r="C634" s="12">
        <v>43161</v>
      </c>
      <c r="D634" s="217">
        <v>0</v>
      </c>
      <c r="E634" t="s">
        <v>465</v>
      </c>
    </row>
    <row r="635" spans="1:5" x14ac:dyDescent="0.25">
      <c r="A635" t="s">
        <v>494</v>
      </c>
      <c r="B635" t="s">
        <v>495</v>
      </c>
      <c r="C635" s="12">
        <v>43168</v>
      </c>
      <c r="D635" s="217">
        <v>0.1</v>
      </c>
      <c r="E635" t="s">
        <v>465</v>
      </c>
    </row>
    <row r="636" spans="1:5" x14ac:dyDescent="0.25">
      <c r="A636" t="s">
        <v>494</v>
      </c>
      <c r="B636" t="s">
        <v>495</v>
      </c>
      <c r="C636" s="12">
        <v>43175</v>
      </c>
      <c r="D636" s="217">
        <v>0.18179999999999999</v>
      </c>
      <c r="E636" t="s">
        <v>465</v>
      </c>
    </row>
    <row r="637" spans="1:5" x14ac:dyDescent="0.25">
      <c r="A637" t="s">
        <v>494</v>
      </c>
      <c r="B637" t="s">
        <v>495</v>
      </c>
      <c r="C637" s="12">
        <v>43182</v>
      </c>
      <c r="D637" s="217">
        <v>0.2492</v>
      </c>
      <c r="E637" t="s">
        <v>465</v>
      </c>
    </row>
    <row r="638" spans="1:5" x14ac:dyDescent="0.25">
      <c r="A638" t="s">
        <v>494</v>
      </c>
      <c r="B638" t="s">
        <v>495</v>
      </c>
      <c r="C638" s="12">
        <v>43189</v>
      </c>
      <c r="D638" s="217">
        <v>0.30620000000000003</v>
      </c>
      <c r="E638" t="s">
        <v>465</v>
      </c>
    </row>
    <row r="639" spans="1:5" x14ac:dyDescent="0.25">
      <c r="A639" t="s">
        <v>494</v>
      </c>
      <c r="B639" t="s">
        <v>495</v>
      </c>
      <c r="C639" s="12">
        <v>43196</v>
      </c>
      <c r="D639" s="217">
        <v>0.35499999999999998</v>
      </c>
      <c r="E639" t="s">
        <v>465</v>
      </c>
    </row>
    <row r="640" spans="1:5" x14ac:dyDescent="0.25">
      <c r="A640" t="s">
        <v>494</v>
      </c>
      <c r="B640" t="s">
        <v>495</v>
      </c>
      <c r="C640" s="12">
        <v>43203</v>
      </c>
      <c r="D640" s="217">
        <v>0.39729999999999999</v>
      </c>
      <c r="E640" t="s">
        <v>465</v>
      </c>
    </row>
    <row r="641" spans="1:5" x14ac:dyDescent="0.25">
      <c r="A641" t="s">
        <v>494</v>
      </c>
      <c r="B641" t="s">
        <v>495</v>
      </c>
      <c r="C641" s="12">
        <v>43210</v>
      </c>
      <c r="D641" s="217">
        <v>0.43439999999999995</v>
      </c>
      <c r="E641" t="s">
        <v>465</v>
      </c>
    </row>
    <row r="642" spans="1:5" x14ac:dyDescent="0.25">
      <c r="A642" t="s">
        <v>494</v>
      </c>
      <c r="B642" t="s">
        <v>495</v>
      </c>
      <c r="C642" s="12">
        <v>43217</v>
      </c>
      <c r="D642" s="217">
        <v>0.40880000000000005</v>
      </c>
      <c r="E642" t="s">
        <v>465</v>
      </c>
    </row>
    <row r="643" spans="1:5" x14ac:dyDescent="0.25">
      <c r="A643" t="s">
        <v>494</v>
      </c>
      <c r="B643" t="s">
        <v>495</v>
      </c>
      <c r="C643" s="12">
        <v>43224</v>
      </c>
      <c r="D643" s="217">
        <v>0.3861</v>
      </c>
      <c r="E643" t="s">
        <v>465</v>
      </c>
    </row>
    <row r="644" spans="1:5" x14ac:dyDescent="0.25">
      <c r="A644" t="s">
        <v>494</v>
      </c>
      <c r="B644" t="s">
        <v>495</v>
      </c>
      <c r="C644" s="12">
        <v>43231</v>
      </c>
      <c r="D644" s="217">
        <v>0.36579999999999996</v>
      </c>
      <c r="E644" t="s">
        <v>465</v>
      </c>
    </row>
    <row r="645" spans="1:5" x14ac:dyDescent="0.25">
      <c r="A645" t="s">
        <v>494</v>
      </c>
      <c r="B645" t="s">
        <v>495</v>
      </c>
      <c r="C645" s="12">
        <v>43238</v>
      </c>
      <c r="D645" s="217">
        <v>0.34749999999999998</v>
      </c>
      <c r="E645" t="s">
        <v>465</v>
      </c>
    </row>
    <row r="646" spans="1:5" x14ac:dyDescent="0.25">
      <c r="A646" t="s">
        <v>494</v>
      </c>
      <c r="B646" t="s">
        <v>495</v>
      </c>
      <c r="C646" s="12">
        <v>43245</v>
      </c>
      <c r="D646" s="217">
        <v>0.33100000000000002</v>
      </c>
      <c r="E646" t="s">
        <v>465</v>
      </c>
    </row>
    <row r="647" spans="1:5" x14ac:dyDescent="0.25">
      <c r="A647" t="s">
        <v>494</v>
      </c>
      <c r="B647" t="s">
        <v>495</v>
      </c>
      <c r="C647" s="12">
        <v>43252</v>
      </c>
      <c r="D647" s="217">
        <v>0.31590000000000001</v>
      </c>
      <c r="E647" t="s">
        <v>465</v>
      </c>
    </row>
    <row r="648" spans="1:5" x14ac:dyDescent="0.25">
      <c r="A648" t="s">
        <v>494</v>
      </c>
      <c r="B648" t="s">
        <v>495</v>
      </c>
      <c r="C648" s="12">
        <v>43259</v>
      </c>
      <c r="D648" s="217">
        <v>0.30219999999999997</v>
      </c>
      <c r="E648" t="s">
        <v>465</v>
      </c>
    </row>
    <row r="649" spans="1:5" x14ac:dyDescent="0.25">
      <c r="A649" t="s">
        <v>494</v>
      </c>
      <c r="B649" t="s">
        <v>495</v>
      </c>
      <c r="C649" s="12">
        <v>43266</v>
      </c>
      <c r="D649" s="217">
        <v>0.28960000000000002</v>
      </c>
      <c r="E649" t="s">
        <v>465</v>
      </c>
    </row>
    <row r="650" spans="1:5" x14ac:dyDescent="0.25">
      <c r="A650" t="s">
        <v>494</v>
      </c>
      <c r="B650" t="s">
        <v>495</v>
      </c>
      <c r="C650" s="12">
        <v>43273</v>
      </c>
      <c r="D650" s="217">
        <v>0.27800000000000002</v>
      </c>
      <c r="E650" t="s">
        <v>465</v>
      </c>
    </row>
    <row r="651" spans="1:5" x14ac:dyDescent="0.25">
      <c r="A651" t="s">
        <v>494</v>
      </c>
      <c r="B651" t="s">
        <v>495</v>
      </c>
      <c r="C651" s="12">
        <v>43280</v>
      </c>
      <c r="D651" s="217">
        <v>0.26729999999999998</v>
      </c>
      <c r="E651" t="s">
        <v>465</v>
      </c>
    </row>
    <row r="652" spans="1:5" x14ac:dyDescent="0.25">
      <c r="A652" t="s">
        <v>496</v>
      </c>
      <c r="B652" t="s">
        <v>497</v>
      </c>
      <c r="C652" s="12">
        <v>42937</v>
      </c>
      <c r="D652" s="217">
        <v>1</v>
      </c>
      <c r="E652" t="s">
        <v>465</v>
      </c>
    </row>
    <row r="653" spans="1:5" x14ac:dyDescent="0.25">
      <c r="A653" t="s">
        <v>496</v>
      </c>
      <c r="B653" t="s">
        <v>497</v>
      </c>
      <c r="C653" s="12">
        <v>42944</v>
      </c>
      <c r="D653" s="217">
        <v>1</v>
      </c>
      <c r="E653" t="s">
        <v>465</v>
      </c>
    </row>
    <row r="654" spans="1:5" x14ac:dyDescent="0.25">
      <c r="A654" t="s">
        <v>496</v>
      </c>
      <c r="B654" t="s">
        <v>497</v>
      </c>
      <c r="C654" s="12">
        <v>42951</v>
      </c>
      <c r="D654" s="217">
        <v>0.99670000000000003</v>
      </c>
      <c r="E654" t="s">
        <v>465</v>
      </c>
    </row>
    <row r="655" spans="1:5" x14ac:dyDescent="0.25">
      <c r="A655" t="s">
        <v>496</v>
      </c>
      <c r="B655" t="s">
        <v>497</v>
      </c>
      <c r="C655" s="12">
        <v>42958</v>
      </c>
      <c r="D655" s="217">
        <v>0.995</v>
      </c>
      <c r="E655" t="s">
        <v>465</v>
      </c>
    </row>
    <row r="656" spans="1:5" x14ac:dyDescent="0.25">
      <c r="A656" t="s">
        <v>496</v>
      </c>
      <c r="B656" t="s">
        <v>497</v>
      </c>
      <c r="C656" s="12">
        <v>42965</v>
      </c>
      <c r="D656" s="217">
        <v>0.99400000000000011</v>
      </c>
      <c r="E656" t="s">
        <v>465</v>
      </c>
    </row>
    <row r="657" spans="1:5" x14ac:dyDescent="0.25">
      <c r="A657" t="s">
        <v>496</v>
      </c>
      <c r="B657" t="s">
        <v>497</v>
      </c>
      <c r="C657" s="12">
        <v>42972</v>
      </c>
      <c r="D657" s="217">
        <v>0.99329999999999996</v>
      </c>
      <c r="E657" t="s">
        <v>465</v>
      </c>
    </row>
    <row r="658" spans="1:5" x14ac:dyDescent="0.25">
      <c r="A658" t="s">
        <v>496</v>
      </c>
      <c r="B658" t="s">
        <v>497</v>
      </c>
      <c r="C658" s="12">
        <v>42979</v>
      </c>
      <c r="D658" s="217">
        <v>0.99290000000000012</v>
      </c>
      <c r="E658" t="s">
        <v>465</v>
      </c>
    </row>
    <row r="659" spans="1:5" x14ac:dyDescent="0.25">
      <c r="A659" t="s">
        <v>496</v>
      </c>
      <c r="B659" t="s">
        <v>497</v>
      </c>
      <c r="C659" s="12">
        <v>42986</v>
      </c>
      <c r="D659" s="217">
        <v>0.99250000000000005</v>
      </c>
      <c r="E659" t="s">
        <v>465</v>
      </c>
    </row>
    <row r="660" spans="1:5" x14ac:dyDescent="0.25">
      <c r="A660" t="s">
        <v>496</v>
      </c>
      <c r="B660" t="s">
        <v>497</v>
      </c>
      <c r="C660" s="12">
        <v>42993</v>
      </c>
      <c r="D660" s="217">
        <v>0.99219999999999997</v>
      </c>
      <c r="E660" t="s">
        <v>465</v>
      </c>
    </row>
    <row r="661" spans="1:5" x14ac:dyDescent="0.25">
      <c r="A661" t="s">
        <v>496</v>
      </c>
      <c r="B661" t="s">
        <v>497</v>
      </c>
      <c r="C661" s="12">
        <v>43000</v>
      </c>
      <c r="D661" s="217">
        <v>0.99299999999999999</v>
      </c>
      <c r="E661" t="s">
        <v>465</v>
      </c>
    </row>
    <row r="662" spans="1:5" x14ac:dyDescent="0.25">
      <c r="A662" t="s">
        <v>496</v>
      </c>
      <c r="B662" t="s">
        <v>497</v>
      </c>
      <c r="C662" s="12">
        <v>43007</v>
      </c>
      <c r="D662" s="217">
        <v>0.99360000000000004</v>
      </c>
      <c r="E662" t="s">
        <v>465</v>
      </c>
    </row>
    <row r="663" spans="1:5" x14ac:dyDescent="0.25">
      <c r="A663" t="s">
        <v>496</v>
      </c>
      <c r="B663" t="s">
        <v>497</v>
      </c>
      <c r="C663" s="12">
        <v>43014</v>
      </c>
      <c r="D663" s="217">
        <v>0.99419999999999997</v>
      </c>
      <c r="E663" t="s">
        <v>465</v>
      </c>
    </row>
    <row r="664" spans="1:5" x14ac:dyDescent="0.25">
      <c r="A664" t="s">
        <v>496</v>
      </c>
      <c r="B664" t="s">
        <v>497</v>
      </c>
      <c r="C664" s="12">
        <v>43021</v>
      </c>
      <c r="D664" s="217">
        <v>0.99459999999999993</v>
      </c>
      <c r="E664" t="s">
        <v>465</v>
      </c>
    </row>
    <row r="665" spans="1:5" x14ac:dyDescent="0.25">
      <c r="A665" t="s">
        <v>496</v>
      </c>
      <c r="B665" t="s">
        <v>497</v>
      </c>
      <c r="C665" s="12">
        <v>43028</v>
      </c>
      <c r="D665" s="217">
        <v>0.995</v>
      </c>
      <c r="E665" t="s">
        <v>465</v>
      </c>
    </row>
    <row r="666" spans="1:5" x14ac:dyDescent="0.25">
      <c r="A666" t="s">
        <v>496</v>
      </c>
      <c r="B666" t="s">
        <v>497</v>
      </c>
      <c r="C666" s="12">
        <v>43035</v>
      </c>
      <c r="D666" s="217">
        <v>0.99529999999999996</v>
      </c>
      <c r="E666" t="s">
        <v>465</v>
      </c>
    </row>
    <row r="667" spans="1:5" x14ac:dyDescent="0.25">
      <c r="A667" t="s">
        <v>496</v>
      </c>
      <c r="B667" t="s">
        <v>497</v>
      </c>
      <c r="C667" s="12">
        <v>43042</v>
      </c>
      <c r="D667" s="217">
        <v>0.99560000000000004</v>
      </c>
      <c r="E667" t="s">
        <v>465</v>
      </c>
    </row>
    <row r="668" spans="1:5" x14ac:dyDescent="0.25">
      <c r="A668" t="s">
        <v>496</v>
      </c>
      <c r="B668" t="s">
        <v>497</v>
      </c>
      <c r="C668" s="12">
        <v>43049</v>
      </c>
      <c r="D668" s="217">
        <v>0.99590000000000001</v>
      </c>
      <c r="E668" t="s">
        <v>465</v>
      </c>
    </row>
    <row r="669" spans="1:5" x14ac:dyDescent="0.25">
      <c r="A669" t="s">
        <v>496</v>
      </c>
      <c r="B669" t="s">
        <v>497</v>
      </c>
      <c r="C669" s="12">
        <v>43056</v>
      </c>
      <c r="D669" s="217">
        <v>0.99609999999999999</v>
      </c>
      <c r="E669" t="s">
        <v>465</v>
      </c>
    </row>
    <row r="670" spans="1:5" x14ac:dyDescent="0.25">
      <c r="A670" t="s">
        <v>496</v>
      </c>
      <c r="B670" t="s">
        <v>497</v>
      </c>
      <c r="C670" s="12">
        <v>43063</v>
      </c>
      <c r="D670" s="217">
        <v>0.99629999999999996</v>
      </c>
      <c r="E670" t="s">
        <v>465</v>
      </c>
    </row>
    <row r="671" spans="1:5" x14ac:dyDescent="0.25">
      <c r="A671" t="s">
        <v>496</v>
      </c>
      <c r="B671" t="s">
        <v>497</v>
      </c>
      <c r="C671" s="12">
        <v>43070</v>
      </c>
      <c r="D671" s="217">
        <v>0.996</v>
      </c>
      <c r="E671" t="s">
        <v>465</v>
      </c>
    </row>
    <row r="672" spans="1:5" x14ac:dyDescent="0.25">
      <c r="A672" t="s">
        <v>496</v>
      </c>
      <c r="B672" t="s">
        <v>497</v>
      </c>
      <c r="C672" s="12">
        <v>43077</v>
      </c>
      <c r="D672" s="217">
        <v>0.99569999999999992</v>
      </c>
      <c r="E672" t="s">
        <v>465</v>
      </c>
    </row>
    <row r="673" spans="1:5" x14ac:dyDescent="0.25">
      <c r="A673" t="s">
        <v>496</v>
      </c>
      <c r="B673" t="s">
        <v>497</v>
      </c>
      <c r="C673" s="12">
        <v>43084</v>
      </c>
      <c r="D673" s="217">
        <v>0.995</v>
      </c>
      <c r="E673" t="s">
        <v>465</v>
      </c>
    </row>
    <row r="674" spans="1:5" x14ac:dyDescent="0.25">
      <c r="A674" t="s">
        <v>496</v>
      </c>
      <c r="B674" t="s">
        <v>497</v>
      </c>
      <c r="C674" s="12">
        <v>43091</v>
      </c>
      <c r="D674" s="217">
        <v>0.99430000000000007</v>
      </c>
      <c r="E674" t="s">
        <v>465</v>
      </c>
    </row>
    <row r="675" spans="1:5" x14ac:dyDescent="0.25">
      <c r="A675" t="s">
        <v>496</v>
      </c>
      <c r="B675" t="s">
        <v>497</v>
      </c>
      <c r="C675" s="12">
        <v>43098</v>
      </c>
      <c r="D675" s="217">
        <v>0.99379999999999991</v>
      </c>
      <c r="E675" t="s">
        <v>465</v>
      </c>
    </row>
    <row r="676" spans="1:5" x14ac:dyDescent="0.25">
      <c r="A676" t="s">
        <v>496</v>
      </c>
      <c r="B676" t="s">
        <v>497</v>
      </c>
      <c r="C676" s="12">
        <v>43105</v>
      </c>
      <c r="D676" s="217">
        <v>0.96</v>
      </c>
      <c r="E676" t="s">
        <v>465</v>
      </c>
    </row>
    <row r="677" spans="1:5" x14ac:dyDescent="0.25">
      <c r="A677" t="s">
        <v>496</v>
      </c>
      <c r="B677" t="s">
        <v>497</v>
      </c>
      <c r="C677" s="12">
        <v>43112</v>
      </c>
      <c r="D677" s="217">
        <v>0.96</v>
      </c>
      <c r="E677" t="s">
        <v>465</v>
      </c>
    </row>
    <row r="678" spans="1:5" x14ac:dyDescent="0.25">
      <c r="A678" t="s">
        <v>496</v>
      </c>
      <c r="B678" t="s">
        <v>497</v>
      </c>
      <c r="C678" s="12">
        <v>43119</v>
      </c>
      <c r="D678" s="217">
        <v>0.96</v>
      </c>
      <c r="E678" t="s">
        <v>465</v>
      </c>
    </row>
    <row r="679" spans="1:5" x14ac:dyDescent="0.25">
      <c r="A679" t="s">
        <v>496</v>
      </c>
      <c r="B679" t="s">
        <v>497</v>
      </c>
      <c r="C679" s="12">
        <v>43126</v>
      </c>
      <c r="D679" s="217">
        <v>0.96</v>
      </c>
      <c r="E679" t="s">
        <v>465</v>
      </c>
    </row>
    <row r="680" spans="1:5" x14ac:dyDescent="0.25">
      <c r="A680" t="s">
        <v>496</v>
      </c>
      <c r="B680" t="s">
        <v>497</v>
      </c>
      <c r="C680" s="12">
        <v>43133</v>
      </c>
      <c r="D680" s="217">
        <v>0.96400000000000008</v>
      </c>
      <c r="E680" t="s">
        <v>465</v>
      </c>
    </row>
    <row r="681" spans="1:5" x14ac:dyDescent="0.25">
      <c r="A681" t="s">
        <v>496</v>
      </c>
      <c r="B681" t="s">
        <v>497</v>
      </c>
      <c r="C681" s="12">
        <v>43140</v>
      </c>
      <c r="D681" s="217">
        <v>0.9667</v>
      </c>
      <c r="E681" t="s">
        <v>465</v>
      </c>
    </row>
    <row r="682" spans="1:5" x14ac:dyDescent="0.25">
      <c r="A682" t="s">
        <v>496</v>
      </c>
      <c r="B682" t="s">
        <v>497</v>
      </c>
      <c r="C682" s="12">
        <v>43147</v>
      </c>
      <c r="D682" s="217">
        <v>0.96709999999999996</v>
      </c>
      <c r="E682" t="s">
        <v>465</v>
      </c>
    </row>
    <row r="683" spans="1:5" x14ac:dyDescent="0.25">
      <c r="A683" t="s">
        <v>496</v>
      </c>
      <c r="B683" t="s">
        <v>497</v>
      </c>
      <c r="C683" s="12">
        <v>43154</v>
      </c>
      <c r="D683" s="217">
        <v>0.96620000000000006</v>
      </c>
      <c r="E683" t="s">
        <v>465</v>
      </c>
    </row>
    <row r="684" spans="1:5" x14ac:dyDescent="0.25">
      <c r="A684" t="s">
        <v>496</v>
      </c>
      <c r="B684" t="s">
        <v>497</v>
      </c>
      <c r="C684" s="12">
        <v>43161</v>
      </c>
      <c r="D684" s="217">
        <v>0.9667</v>
      </c>
      <c r="E684" t="s">
        <v>465</v>
      </c>
    </row>
    <row r="685" spans="1:5" x14ac:dyDescent="0.25">
      <c r="A685" t="s">
        <v>496</v>
      </c>
      <c r="B685" t="s">
        <v>497</v>
      </c>
      <c r="C685" s="12">
        <v>43168</v>
      </c>
      <c r="D685" s="217">
        <v>0.96700000000000008</v>
      </c>
      <c r="E685" t="s">
        <v>465</v>
      </c>
    </row>
    <row r="686" spans="1:5" x14ac:dyDescent="0.25">
      <c r="A686" t="s">
        <v>496</v>
      </c>
      <c r="B686" t="s">
        <v>497</v>
      </c>
      <c r="C686" s="12">
        <v>43175</v>
      </c>
      <c r="D686" s="217">
        <v>0.96640000000000004</v>
      </c>
      <c r="E686" t="s">
        <v>465</v>
      </c>
    </row>
    <row r="687" spans="1:5" x14ac:dyDescent="0.25">
      <c r="A687" t="s">
        <v>496</v>
      </c>
      <c r="B687" t="s">
        <v>497</v>
      </c>
      <c r="C687" s="12">
        <v>43182</v>
      </c>
      <c r="D687" s="217">
        <v>0.96579999999999999</v>
      </c>
      <c r="E687" t="s">
        <v>465</v>
      </c>
    </row>
    <row r="688" spans="1:5" x14ac:dyDescent="0.25">
      <c r="A688" t="s">
        <v>496</v>
      </c>
      <c r="B688" t="s">
        <v>497</v>
      </c>
      <c r="C688" s="12">
        <v>43189</v>
      </c>
      <c r="D688" s="217">
        <v>0.89150000000000007</v>
      </c>
      <c r="E688" t="s">
        <v>465</v>
      </c>
    </row>
    <row r="689" spans="1:5" x14ac:dyDescent="0.25">
      <c r="A689" t="s">
        <v>496</v>
      </c>
      <c r="B689" t="s">
        <v>497</v>
      </c>
      <c r="C689" s="12">
        <v>43196</v>
      </c>
      <c r="D689" s="217">
        <v>0.82790000000000008</v>
      </c>
      <c r="E689" t="s">
        <v>465</v>
      </c>
    </row>
    <row r="690" spans="1:5" x14ac:dyDescent="0.25">
      <c r="A690" t="s">
        <v>496</v>
      </c>
      <c r="B690" t="s">
        <v>497</v>
      </c>
      <c r="C690" s="12">
        <v>43203</v>
      </c>
      <c r="D690" s="217">
        <v>0.77269999999999994</v>
      </c>
      <c r="E690" t="s">
        <v>465</v>
      </c>
    </row>
    <row r="691" spans="1:5" x14ac:dyDescent="0.25">
      <c r="A691" t="s">
        <v>496</v>
      </c>
      <c r="B691" t="s">
        <v>497</v>
      </c>
      <c r="C691" s="12">
        <v>43210</v>
      </c>
      <c r="D691" s="217">
        <v>0.72439999999999993</v>
      </c>
      <c r="E691" t="s">
        <v>465</v>
      </c>
    </row>
    <row r="692" spans="1:5" x14ac:dyDescent="0.25">
      <c r="A692" t="s">
        <v>496</v>
      </c>
      <c r="B692" t="s">
        <v>497</v>
      </c>
      <c r="C692" s="12">
        <v>43217</v>
      </c>
      <c r="D692" s="217">
        <v>0.68180000000000007</v>
      </c>
      <c r="E692" t="s">
        <v>465</v>
      </c>
    </row>
    <row r="693" spans="1:5" x14ac:dyDescent="0.25">
      <c r="A693" t="s">
        <v>496</v>
      </c>
      <c r="B693" t="s">
        <v>497</v>
      </c>
      <c r="C693" s="12">
        <v>43224</v>
      </c>
      <c r="D693" s="217">
        <v>0.64390000000000003</v>
      </c>
      <c r="E693" t="s">
        <v>465</v>
      </c>
    </row>
    <row r="694" spans="1:5" x14ac:dyDescent="0.25">
      <c r="A694" t="s">
        <v>496</v>
      </c>
      <c r="B694" t="s">
        <v>497</v>
      </c>
      <c r="C694" s="12">
        <v>43231</v>
      </c>
      <c r="D694" s="217">
        <v>0.61</v>
      </c>
      <c r="E694" t="s">
        <v>465</v>
      </c>
    </row>
    <row r="695" spans="1:5" x14ac:dyDescent="0.25">
      <c r="A695" t="s">
        <v>496</v>
      </c>
      <c r="B695" t="s">
        <v>497</v>
      </c>
      <c r="C695" s="12">
        <v>43238</v>
      </c>
      <c r="D695" s="217">
        <v>0.57950000000000002</v>
      </c>
      <c r="E695" t="s">
        <v>465</v>
      </c>
    </row>
    <row r="696" spans="1:5" x14ac:dyDescent="0.25">
      <c r="A696" t="s">
        <v>496</v>
      </c>
      <c r="B696" t="s">
        <v>497</v>
      </c>
      <c r="C696" s="12">
        <v>43245</v>
      </c>
      <c r="D696" s="217">
        <v>0.55189999999999995</v>
      </c>
      <c r="E696" t="s">
        <v>465</v>
      </c>
    </row>
    <row r="697" spans="1:5" x14ac:dyDescent="0.25">
      <c r="A697" t="s">
        <v>496</v>
      </c>
      <c r="B697" t="s">
        <v>497</v>
      </c>
      <c r="C697" s="12">
        <v>43252</v>
      </c>
      <c r="D697" s="217">
        <v>0.52680000000000005</v>
      </c>
      <c r="E697" t="s">
        <v>465</v>
      </c>
    </row>
    <row r="698" spans="1:5" x14ac:dyDescent="0.25">
      <c r="A698" t="s">
        <v>496</v>
      </c>
      <c r="B698" t="s">
        <v>497</v>
      </c>
      <c r="C698" s="12">
        <v>43259</v>
      </c>
      <c r="D698" s="217">
        <v>0.50390000000000001</v>
      </c>
      <c r="E698" t="s">
        <v>465</v>
      </c>
    </row>
    <row r="699" spans="1:5" x14ac:dyDescent="0.25">
      <c r="A699" t="s">
        <v>496</v>
      </c>
      <c r="B699" t="s">
        <v>497</v>
      </c>
      <c r="C699" s="12">
        <v>43266</v>
      </c>
      <c r="D699" s="217">
        <v>0.4829</v>
      </c>
      <c r="E699" t="s">
        <v>465</v>
      </c>
    </row>
    <row r="700" spans="1:5" x14ac:dyDescent="0.25">
      <c r="A700" t="s">
        <v>496</v>
      </c>
      <c r="B700" t="s">
        <v>497</v>
      </c>
      <c r="C700" s="12">
        <v>43273</v>
      </c>
      <c r="D700" s="217">
        <v>0.46360000000000001</v>
      </c>
      <c r="E700" t="s">
        <v>465</v>
      </c>
    </row>
    <row r="701" spans="1:5" x14ac:dyDescent="0.25">
      <c r="A701" t="s">
        <v>496</v>
      </c>
      <c r="B701" t="s">
        <v>497</v>
      </c>
      <c r="C701" s="12">
        <v>43280</v>
      </c>
      <c r="D701" s="217">
        <v>0.44579999999999997</v>
      </c>
      <c r="E701" t="s">
        <v>465</v>
      </c>
    </row>
    <row r="702" spans="1:5" x14ac:dyDescent="0.25">
      <c r="A702" t="s">
        <v>498</v>
      </c>
      <c r="B702" t="s">
        <v>499</v>
      </c>
      <c r="C702" s="12">
        <v>42741</v>
      </c>
      <c r="D702" s="217">
        <v>0.81</v>
      </c>
      <c r="E702" t="s">
        <v>465</v>
      </c>
    </row>
    <row r="703" spans="1:5" x14ac:dyDescent="0.25">
      <c r="A703" t="s">
        <v>498</v>
      </c>
      <c r="B703" t="s">
        <v>499</v>
      </c>
      <c r="C703" s="12">
        <v>42748</v>
      </c>
      <c r="D703" s="217">
        <v>0.81</v>
      </c>
      <c r="E703" t="s">
        <v>465</v>
      </c>
    </row>
    <row r="704" spans="1:5" x14ac:dyDescent="0.25">
      <c r="A704" t="s">
        <v>498</v>
      </c>
      <c r="B704" t="s">
        <v>499</v>
      </c>
      <c r="C704" s="12">
        <v>42755</v>
      </c>
      <c r="D704" s="217">
        <v>0.81669999999999998</v>
      </c>
      <c r="E704" t="s">
        <v>465</v>
      </c>
    </row>
    <row r="705" spans="1:5" x14ac:dyDescent="0.25">
      <c r="A705" t="s">
        <v>498</v>
      </c>
      <c r="B705" t="s">
        <v>499</v>
      </c>
      <c r="C705" s="12">
        <v>42762</v>
      </c>
      <c r="D705" s="217">
        <v>0.82</v>
      </c>
      <c r="E705" t="s">
        <v>465</v>
      </c>
    </row>
    <row r="706" spans="1:5" x14ac:dyDescent="0.25">
      <c r="A706" t="s">
        <v>498</v>
      </c>
      <c r="B706" t="s">
        <v>499</v>
      </c>
      <c r="C706" s="12">
        <v>42769</v>
      </c>
      <c r="D706" s="217">
        <v>0.83200000000000007</v>
      </c>
      <c r="E706" t="s">
        <v>465</v>
      </c>
    </row>
    <row r="707" spans="1:5" x14ac:dyDescent="0.25">
      <c r="A707" t="s">
        <v>498</v>
      </c>
      <c r="B707" t="s">
        <v>499</v>
      </c>
      <c r="C707" s="12">
        <v>42776</v>
      </c>
      <c r="D707" s="217">
        <v>0.84329999999999994</v>
      </c>
      <c r="E707" t="s">
        <v>465</v>
      </c>
    </row>
    <row r="708" spans="1:5" x14ac:dyDescent="0.25">
      <c r="A708" t="s">
        <v>498</v>
      </c>
      <c r="B708" t="s">
        <v>499</v>
      </c>
      <c r="C708" s="12">
        <v>42783</v>
      </c>
      <c r="D708" s="217">
        <v>0.85140000000000005</v>
      </c>
      <c r="E708" t="s">
        <v>465</v>
      </c>
    </row>
    <row r="709" spans="1:5" x14ac:dyDescent="0.25">
      <c r="A709" t="s">
        <v>498</v>
      </c>
      <c r="B709" t="s">
        <v>499</v>
      </c>
      <c r="C709" s="12">
        <v>42790</v>
      </c>
      <c r="D709" s="217">
        <v>0.85750000000000004</v>
      </c>
      <c r="E709" t="s">
        <v>465</v>
      </c>
    </row>
    <row r="710" spans="1:5" x14ac:dyDescent="0.25">
      <c r="A710" t="s">
        <v>498</v>
      </c>
      <c r="B710" t="s">
        <v>499</v>
      </c>
      <c r="C710" s="12">
        <v>42797</v>
      </c>
      <c r="D710" s="217">
        <v>0.86670000000000003</v>
      </c>
      <c r="E710" t="s">
        <v>465</v>
      </c>
    </row>
    <row r="711" spans="1:5" x14ac:dyDescent="0.25">
      <c r="A711" t="s">
        <v>498</v>
      </c>
      <c r="B711" t="s">
        <v>499</v>
      </c>
      <c r="C711" s="12">
        <v>42804</v>
      </c>
      <c r="D711" s="217">
        <v>0.87400000000000011</v>
      </c>
      <c r="E711" t="s">
        <v>465</v>
      </c>
    </row>
    <row r="712" spans="1:5" x14ac:dyDescent="0.25">
      <c r="A712" t="s">
        <v>498</v>
      </c>
      <c r="B712" t="s">
        <v>499</v>
      </c>
      <c r="C712" s="12">
        <v>42811</v>
      </c>
      <c r="D712" s="217">
        <v>0.88180000000000003</v>
      </c>
      <c r="E712" t="s">
        <v>465</v>
      </c>
    </row>
    <row r="713" spans="1:5" x14ac:dyDescent="0.25">
      <c r="A713" t="s">
        <v>498</v>
      </c>
      <c r="B713" t="s">
        <v>499</v>
      </c>
      <c r="C713" s="12">
        <v>42818</v>
      </c>
      <c r="D713" s="217">
        <v>0.88919999999999999</v>
      </c>
      <c r="E713" t="s">
        <v>465</v>
      </c>
    </row>
    <row r="714" spans="1:5" x14ac:dyDescent="0.25">
      <c r="A714" t="s">
        <v>498</v>
      </c>
      <c r="B714" t="s">
        <v>499</v>
      </c>
      <c r="C714" s="12">
        <v>42825</v>
      </c>
      <c r="D714" s="217">
        <v>0.89690000000000003</v>
      </c>
      <c r="E714" t="s">
        <v>465</v>
      </c>
    </row>
    <row r="715" spans="1:5" x14ac:dyDescent="0.25">
      <c r="A715" t="s">
        <v>498</v>
      </c>
      <c r="B715" t="s">
        <v>499</v>
      </c>
      <c r="C715" s="12">
        <v>42832</v>
      </c>
      <c r="D715" s="217">
        <v>0.90359999999999996</v>
      </c>
      <c r="E715" t="s">
        <v>465</v>
      </c>
    </row>
    <row r="716" spans="1:5" x14ac:dyDescent="0.25">
      <c r="A716" t="s">
        <v>498</v>
      </c>
      <c r="B716" t="s">
        <v>499</v>
      </c>
      <c r="C716" s="12">
        <v>42839</v>
      </c>
      <c r="D716" s="217">
        <v>0.90930000000000011</v>
      </c>
      <c r="E716" t="s">
        <v>465</v>
      </c>
    </row>
    <row r="717" spans="1:5" x14ac:dyDescent="0.25">
      <c r="A717" t="s">
        <v>498</v>
      </c>
      <c r="B717" t="s">
        <v>499</v>
      </c>
      <c r="C717" s="12">
        <v>42846</v>
      </c>
      <c r="D717" s="217">
        <v>0.91439999999999999</v>
      </c>
      <c r="E717" t="s">
        <v>465</v>
      </c>
    </row>
    <row r="718" spans="1:5" x14ac:dyDescent="0.25">
      <c r="A718" t="s">
        <v>498</v>
      </c>
      <c r="B718" t="s">
        <v>499</v>
      </c>
      <c r="C718" s="12">
        <v>42853</v>
      </c>
      <c r="D718" s="217">
        <v>0.91879999999999995</v>
      </c>
      <c r="E718" t="s">
        <v>465</v>
      </c>
    </row>
    <row r="719" spans="1:5" x14ac:dyDescent="0.25">
      <c r="A719" t="s">
        <v>498</v>
      </c>
      <c r="B719" t="s">
        <v>499</v>
      </c>
      <c r="C719" s="12">
        <v>42860</v>
      </c>
      <c r="D719" s="217">
        <v>0.92280000000000006</v>
      </c>
      <c r="E719" t="s">
        <v>465</v>
      </c>
    </row>
    <row r="720" spans="1:5" x14ac:dyDescent="0.25">
      <c r="A720" t="s">
        <v>498</v>
      </c>
      <c r="B720" t="s">
        <v>499</v>
      </c>
      <c r="C720" s="12">
        <v>42867</v>
      </c>
      <c r="D720" s="217">
        <v>0.9262999999999999</v>
      </c>
      <c r="E720" t="s">
        <v>465</v>
      </c>
    </row>
    <row r="721" spans="1:5" x14ac:dyDescent="0.25">
      <c r="A721" t="s">
        <v>498</v>
      </c>
      <c r="B721" t="s">
        <v>499</v>
      </c>
      <c r="C721" s="12">
        <v>42874</v>
      </c>
      <c r="D721" s="217">
        <v>0.92949999999999999</v>
      </c>
      <c r="E721" t="s">
        <v>465</v>
      </c>
    </row>
    <row r="722" spans="1:5" x14ac:dyDescent="0.25">
      <c r="A722" t="s">
        <v>498</v>
      </c>
      <c r="B722" t="s">
        <v>499</v>
      </c>
      <c r="C722" s="12">
        <v>42881</v>
      </c>
      <c r="D722" s="217">
        <v>0.9323999999999999</v>
      </c>
      <c r="E722" t="s">
        <v>465</v>
      </c>
    </row>
    <row r="723" spans="1:5" x14ac:dyDescent="0.25">
      <c r="A723" t="s">
        <v>498</v>
      </c>
      <c r="B723" t="s">
        <v>499</v>
      </c>
      <c r="C723" s="12">
        <v>42888</v>
      </c>
      <c r="D723" s="217">
        <v>0.93500000000000005</v>
      </c>
      <c r="E723" t="s">
        <v>465</v>
      </c>
    </row>
    <row r="724" spans="1:5" x14ac:dyDescent="0.25">
      <c r="A724" t="s">
        <v>498</v>
      </c>
      <c r="B724" t="s">
        <v>499</v>
      </c>
      <c r="C724" s="12">
        <v>42895</v>
      </c>
      <c r="D724" s="217">
        <v>0.9373999999999999</v>
      </c>
      <c r="E724" t="s">
        <v>465</v>
      </c>
    </row>
    <row r="725" spans="1:5" x14ac:dyDescent="0.25">
      <c r="A725" t="s">
        <v>498</v>
      </c>
      <c r="B725" t="s">
        <v>499</v>
      </c>
      <c r="C725" s="12">
        <v>42902</v>
      </c>
      <c r="D725" s="217">
        <v>0.93879999999999997</v>
      </c>
      <c r="E725" t="s">
        <v>465</v>
      </c>
    </row>
    <row r="726" spans="1:5" x14ac:dyDescent="0.25">
      <c r="A726" t="s">
        <v>498</v>
      </c>
      <c r="B726" t="s">
        <v>499</v>
      </c>
      <c r="C726" s="12">
        <v>42909</v>
      </c>
      <c r="D726" s="217">
        <v>0.94</v>
      </c>
      <c r="E726" t="s">
        <v>465</v>
      </c>
    </row>
    <row r="727" spans="1:5" x14ac:dyDescent="0.25">
      <c r="A727" t="s">
        <v>498</v>
      </c>
      <c r="B727" t="s">
        <v>499</v>
      </c>
      <c r="C727" s="12">
        <v>42923</v>
      </c>
      <c r="D727" s="217">
        <v>0.94079999999999997</v>
      </c>
      <c r="E727" t="s">
        <v>465</v>
      </c>
    </row>
    <row r="728" spans="1:5" x14ac:dyDescent="0.25">
      <c r="A728" t="s">
        <v>498</v>
      </c>
      <c r="B728" t="s">
        <v>499</v>
      </c>
      <c r="C728" s="12">
        <v>42930</v>
      </c>
      <c r="D728" s="217">
        <v>0.9415</v>
      </c>
      <c r="E728" t="s">
        <v>465</v>
      </c>
    </row>
    <row r="729" spans="1:5" x14ac:dyDescent="0.25">
      <c r="A729" t="s">
        <v>498</v>
      </c>
      <c r="B729" t="s">
        <v>499</v>
      </c>
      <c r="C729" s="12">
        <v>42937</v>
      </c>
      <c r="D729" s="217">
        <v>0.94209999999999994</v>
      </c>
      <c r="E729" t="s">
        <v>465</v>
      </c>
    </row>
    <row r="730" spans="1:5" x14ac:dyDescent="0.25">
      <c r="A730" t="s">
        <v>498</v>
      </c>
      <c r="B730" t="s">
        <v>499</v>
      </c>
      <c r="C730" s="12">
        <v>42944</v>
      </c>
      <c r="D730" s="217">
        <v>0.94209999999999994</v>
      </c>
      <c r="E730" t="s">
        <v>465</v>
      </c>
    </row>
    <row r="731" spans="1:5" x14ac:dyDescent="0.25">
      <c r="A731" t="s">
        <v>498</v>
      </c>
      <c r="B731" t="s">
        <v>499</v>
      </c>
      <c r="C731" s="12">
        <v>42951</v>
      </c>
      <c r="D731" s="217">
        <v>0.94200000000000006</v>
      </c>
      <c r="E731" t="s">
        <v>465</v>
      </c>
    </row>
    <row r="732" spans="1:5" x14ac:dyDescent="0.25">
      <c r="A732" t="s">
        <v>498</v>
      </c>
      <c r="B732" t="s">
        <v>499</v>
      </c>
      <c r="C732" s="12">
        <v>42958</v>
      </c>
      <c r="D732" s="217">
        <v>0.94189999999999996</v>
      </c>
      <c r="E732" t="s">
        <v>465</v>
      </c>
    </row>
    <row r="733" spans="1:5" x14ac:dyDescent="0.25">
      <c r="A733" t="s">
        <v>498</v>
      </c>
      <c r="B733" t="s">
        <v>499</v>
      </c>
      <c r="C733" s="12">
        <v>42965</v>
      </c>
      <c r="D733" s="217">
        <v>0.94159999999999999</v>
      </c>
      <c r="E733" t="s">
        <v>465</v>
      </c>
    </row>
    <row r="734" spans="1:5" x14ac:dyDescent="0.25">
      <c r="A734" t="s">
        <v>498</v>
      </c>
      <c r="B734" t="s">
        <v>499</v>
      </c>
      <c r="C734" s="12">
        <v>42972</v>
      </c>
      <c r="D734" s="217">
        <v>0.94059999999999999</v>
      </c>
      <c r="E734" t="s">
        <v>465</v>
      </c>
    </row>
    <row r="735" spans="1:5" x14ac:dyDescent="0.25">
      <c r="A735" t="s">
        <v>498</v>
      </c>
      <c r="B735" t="s">
        <v>499</v>
      </c>
      <c r="C735" s="12">
        <v>42979</v>
      </c>
      <c r="D735" s="217">
        <v>0.93969999999999998</v>
      </c>
      <c r="E735" t="s">
        <v>465</v>
      </c>
    </row>
    <row r="736" spans="1:5" x14ac:dyDescent="0.25">
      <c r="A736" t="s">
        <v>498</v>
      </c>
      <c r="B736" t="s">
        <v>499</v>
      </c>
      <c r="C736" s="12">
        <v>42986</v>
      </c>
      <c r="D736" s="217">
        <v>0.93889999999999996</v>
      </c>
      <c r="E736" t="s">
        <v>465</v>
      </c>
    </row>
    <row r="737" spans="1:5" x14ac:dyDescent="0.25">
      <c r="A737" t="s">
        <v>498</v>
      </c>
      <c r="B737" t="s">
        <v>499</v>
      </c>
      <c r="C737" s="12">
        <v>42993</v>
      </c>
      <c r="D737" s="217">
        <v>0.93779999999999997</v>
      </c>
      <c r="E737" t="s">
        <v>465</v>
      </c>
    </row>
    <row r="738" spans="1:5" x14ac:dyDescent="0.25">
      <c r="A738" t="s">
        <v>498</v>
      </c>
      <c r="B738" t="s">
        <v>499</v>
      </c>
      <c r="C738" s="12">
        <v>43000</v>
      </c>
      <c r="D738" s="217">
        <v>0.93620000000000003</v>
      </c>
      <c r="E738" t="s">
        <v>465</v>
      </c>
    </row>
    <row r="739" spans="1:5" x14ac:dyDescent="0.25">
      <c r="A739" t="s">
        <v>498</v>
      </c>
      <c r="B739" t="s">
        <v>499</v>
      </c>
      <c r="C739" s="12">
        <v>43007</v>
      </c>
      <c r="D739" s="217">
        <v>0.9345</v>
      </c>
      <c r="E739" t="s">
        <v>465</v>
      </c>
    </row>
    <row r="740" spans="1:5" x14ac:dyDescent="0.25">
      <c r="A740" t="s">
        <v>498</v>
      </c>
      <c r="B740" t="s">
        <v>499</v>
      </c>
      <c r="C740" s="12">
        <v>43014</v>
      </c>
      <c r="D740" s="217">
        <v>0.93359999999999999</v>
      </c>
      <c r="E740" t="s">
        <v>465</v>
      </c>
    </row>
    <row r="741" spans="1:5" x14ac:dyDescent="0.25">
      <c r="A741" t="s">
        <v>498</v>
      </c>
      <c r="B741" t="s">
        <v>499</v>
      </c>
      <c r="C741" s="12">
        <v>43021</v>
      </c>
      <c r="D741" s="217">
        <v>0.93279999999999996</v>
      </c>
      <c r="E741" t="s">
        <v>465</v>
      </c>
    </row>
    <row r="742" spans="1:5" x14ac:dyDescent="0.25">
      <c r="A742" t="s">
        <v>498</v>
      </c>
      <c r="B742" t="s">
        <v>499</v>
      </c>
      <c r="C742" s="12">
        <v>43028</v>
      </c>
      <c r="D742" s="217">
        <v>0.93200000000000005</v>
      </c>
      <c r="E742" t="s">
        <v>465</v>
      </c>
    </row>
    <row r="743" spans="1:5" x14ac:dyDescent="0.25">
      <c r="A743" t="s">
        <v>498</v>
      </c>
      <c r="B743" t="s">
        <v>499</v>
      </c>
      <c r="C743" s="12">
        <v>43035</v>
      </c>
      <c r="D743" s="217">
        <v>0.93120000000000003</v>
      </c>
      <c r="E743" t="s">
        <v>465</v>
      </c>
    </row>
    <row r="744" spans="1:5" x14ac:dyDescent="0.25">
      <c r="A744" t="s">
        <v>498</v>
      </c>
      <c r="B744" t="s">
        <v>499</v>
      </c>
      <c r="C744" s="12">
        <v>43042</v>
      </c>
      <c r="D744" s="217">
        <v>0.93</v>
      </c>
      <c r="E744" t="s">
        <v>465</v>
      </c>
    </row>
    <row r="745" spans="1:5" x14ac:dyDescent="0.25">
      <c r="A745" t="s">
        <v>498</v>
      </c>
      <c r="B745" t="s">
        <v>499</v>
      </c>
      <c r="C745" s="12">
        <v>43049</v>
      </c>
      <c r="D745" s="217">
        <v>0.92890000000000006</v>
      </c>
      <c r="E745" t="s">
        <v>465</v>
      </c>
    </row>
    <row r="746" spans="1:5" x14ac:dyDescent="0.25">
      <c r="A746" t="s">
        <v>498</v>
      </c>
      <c r="B746" t="s">
        <v>499</v>
      </c>
      <c r="C746" s="12">
        <v>43056</v>
      </c>
      <c r="D746" s="217">
        <v>0.9284</v>
      </c>
      <c r="E746" t="s">
        <v>465</v>
      </c>
    </row>
    <row r="747" spans="1:5" x14ac:dyDescent="0.25">
      <c r="A747" t="s">
        <v>498</v>
      </c>
      <c r="B747" t="s">
        <v>499</v>
      </c>
      <c r="C747" s="12">
        <v>43063</v>
      </c>
      <c r="D747" s="217">
        <v>0.92799999999999994</v>
      </c>
      <c r="E747" t="s">
        <v>465</v>
      </c>
    </row>
    <row r="748" spans="1:5" x14ac:dyDescent="0.25">
      <c r="A748" t="s">
        <v>498</v>
      </c>
      <c r="B748" t="s">
        <v>499</v>
      </c>
      <c r="C748" s="12">
        <v>43070</v>
      </c>
      <c r="D748" s="217">
        <v>0.92769999999999997</v>
      </c>
      <c r="E748" t="s">
        <v>465</v>
      </c>
    </row>
    <row r="749" spans="1:5" x14ac:dyDescent="0.25">
      <c r="A749" t="s">
        <v>498</v>
      </c>
      <c r="B749" t="s">
        <v>499</v>
      </c>
      <c r="C749" s="12">
        <v>43077</v>
      </c>
      <c r="D749" s="217">
        <v>0.92709999999999992</v>
      </c>
      <c r="E749" t="s">
        <v>465</v>
      </c>
    </row>
    <row r="750" spans="1:5" x14ac:dyDescent="0.25">
      <c r="A750" t="s">
        <v>498</v>
      </c>
      <c r="B750" t="s">
        <v>499</v>
      </c>
      <c r="C750" s="12">
        <v>43084</v>
      </c>
      <c r="D750" s="217">
        <v>0.9265000000000001</v>
      </c>
      <c r="E750" t="s">
        <v>465</v>
      </c>
    </row>
    <row r="751" spans="1:5" x14ac:dyDescent="0.25">
      <c r="A751" t="s">
        <v>498</v>
      </c>
      <c r="B751" t="s">
        <v>499</v>
      </c>
      <c r="C751" s="12">
        <v>43091</v>
      </c>
      <c r="D751" s="217">
        <v>0.92599999999999993</v>
      </c>
      <c r="E751" t="s">
        <v>465</v>
      </c>
    </row>
    <row r="752" spans="1:5" x14ac:dyDescent="0.25">
      <c r="A752" t="s">
        <v>498</v>
      </c>
      <c r="B752" t="s">
        <v>499</v>
      </c>
      <c r="C752" s="12">
        <v>43098</v>
      </c>
      <c r="D752" s="217">
        <v>0.90780000000000005</v>
      </c>
      <c r="E752" t="s">
        <v>465</v>
      </c>
    </row>
    <row r="753" spans="1:5" x14ac:dyDescent="0.25">
      <c r="A753" t="s">
        <v>498</v>
      </c>
      <c r="B753" t="s">
        <v>499</v>
      </c>
      <c r="C753" s="12">
        <v>43105</v>
      </c>
      <c r="D753" s="217">
        <v>0</v>
      </c>
      <c r="E753" t="s">
        <v>465</v>
      </c>
    </row>
    <row r="754" spans="1:5" x14ac:dyDescent="0.25">
      <c r="A754" t="s">
        <v>498</v>
      </c>
      <c r="B754" t="s">
        <v>499</v>
      </c>
      <c r="C754" s="12">
        <v>43112</v>
      </c>
      <c r="D754" s="217">
        <v>0</v>
      </c>
      <c r="E754" t="s">
        <v>465</v>
      </c>
    </row>
    <row r="755" spans="1:5" x14ac:dyDescent="0.25">
      <c r="A755" t="s">
        <v>498</v>
      </c>
      <c r="B755" t="s">
        <v>499</v>
      </c>
      <c r="C755" s="12">
        <v>43119</v>
      </c>
      <c r="D755" s="217">
        <v>0</v>
      </c>
      <c r="E755" t="s">
        <v>465</v>
      </c>
    </row>
    <row r="756" spans="1:5" x14ac:dyDescent="0.25">
      <c r="A756" t="s">
        <v>498</v>
      </c>
      <c r="B756" t="s">
        <v>499</v>
      </c>
      <c r="C756" s="12">
        <v>43126</v>
      </c>
      <c r="D756" s="217">
        <v>0</v>
      </c>
      <c r="E756" t="s">
        <v>465</v>
      </c>
    </row>
    <row r="757" spans="1:5" x14ac:dyDescent="0.25">
      <c r="A757" t="s">
        <v>498</v>
      </c>
      <c r="B757" t="s">
        <v>499</v>
      </c>
      <c r="C757" s="12">
        <v>43133</v>
      </c>
      <c r="D757" s="217">
        <v>0.18600000000000003</v>
      </c>
      <c r="E757" t="s">
        <v>465</v>
      </c>
    </row>
    <row r="758" spans="1:5" x14ac:dyDescent="0.25">
      <c r="A758" t="s">
        <v>498</v>
      </c>
      <c r="B758" t="s">
        <v>499</v>
      </c>
      <c r="C758" s="12">
        <v>43140</v>
      </c>
      <c r="D758" s="217">
        <v>0.31</v>
      </c>
      <c r="E758" t="s">
        <v>465</v>
      </c>
    </row>
    <row r="759" spans="1:5" x14ac:dyDescent="0.25">
      <c r="A759" t="s">
        <v>498</v>
      </c>
      <c r="B759" t="s">
        <v>499</v>
      </c>
      <c r="C759" s="12">
        <v>43147</v>
      </c>
      <c r="D759" s="217">
        <v>0.39860000000000001</v>
      </c>
      <c r="E759" t="s">
        <v>465</v>
      </c>
    </row>
    <row r="760" spans="1:5" x14ac:dyDescent="0.25">
      <c r="A760" t="s">
        <v>498</v>
      </c>
      <c r="B760" t="s">
        <v>499</v>
      </c>
      <c r="C760" s="12">
        <v>43154</v>
      </c>
      <c r="D760" s="217">
        <v>0.46500000000000002</v>
      </c>
      <c r="E760" t="s">
        <v>465</v>
      </c>
    </row>
    <row r="761" spans="1:5" x14ac:dyDescent="0.25">
      <c r="A761" t="s">
        <v>498</v>
      </c>
      <c r="B761" t="s">
        <v>499</v>
      </c>
      <c r="C761" s="12">
        <v>43161</v>
      </c>
      <c r="D761" s="217">
        <v>0.51670000000000005</v>
      </c>
      <c r="E761" t="s">
        <v>465</v>
      </c>
    </row>
    <row r="762" spans="1:5" x14ac:dyDescent="0.25">
      <c r="A762" t="s">
        <v>498</v>
      </c>
      <c r="B762" t="s">
        <v>499</v>
      </c>
      <c r="C762" s="12">
        <v>43168</v>
      </c>
      <c r="D762" s="217">
        <v>0.55799999999999994</v>
      </c>
      <c r="E762" t="s">
        <v>465</v>
      </c>
    </row>
    <row r="763" spans="1:5" x14ac:dyDescent="0.25">
      <c r="A763" t="s">
        <v>498</v>
      </c>
      <c r="B763" t="s">
        <v>499</v>
      </c>
      <c r="C763" s="12">
        <v>43175</v>
      </c>
      <c r="D763" s="217">
        <v>0.59179999999999999</v>
      </c>
      <c r="E763" t="s">
        <v>465</v>
      </c>
    </row>
    <row r="764" spans="1:5" x14ac:dyDescent="0.25">
      <c r="A764" t="s">
        <v>498</v>
      </c>
      <c r="B764" t="s">
        <v>499</v>
      </c>
      <c r="C764" s="12">
        <v>43182</v>
      </c>
      <c r="D764" s="217">
        <v>0.62</v>
      </c>
      <c r="E764" t="s">
        <v>465</v>
      </c>
    </row>
    <row r="765" spans="1:5" x14ac:dyDescent="0.25">
      <c r="A765" t="s">
        <v>498</v>
      </c>
      <c r="B765" t="s">
        <v>499</v>
      </c>
      <c r="C765" s="12">
        <v>43189</v>
      </c>
      <c r="D765" s="217">
        <v>0.64379999999999993</v>
      </c>
      <c r="E765" t="s">
        <v>465</v>
      </c>
    </row>
    <row r="766" spans="1:5" x14ac:dyDescent="0.25">
      <c r="A766" t="s">
        <v>498</v>
      </c>
      <c r="B766" t="s">
        <v>499</v>
      </c>
      <c r="C766" s="12">
        <v>43196</v>
      </c>
      <c r="D766" s="217">
        <v>0.66290000000000004</v>
      </c>
      <c r="E766" t="s">
        <v>465</v>
      </c>
    </row>
    <row r="767" spans="1:5" x14ac:dyDescent="0.25">
      <c r="A767" t="s">
        <v>498</v>
      </c>
      <c r="B767" t="s">
        <v>499</v>
      </c>
      <c r="C767" s="12">
        <v>43203</v>
      </c>
      <c r="D767" s="217">
        <v>0.67870000000000008</v>
      </c>
      <c r="E767" t="s">
        <v>465</v>
      </c>
    </row>
    <row r="768" spans="1:5" x14ac:dyDescent="0.25">
      <c r="A768" t="s">
        <v>498</v>
      </c>
      <c r="B768" t="s">
        <v>499</v>
      </c>
      <c r="C768" s="12">
        <v>43210</v>
      </c>
      <c r="D768" s="217">
        <v>0.69440000000000002</v>
      </c>
      <c r="E768" t="s">
        <v>465</v>
      </c>
    </row>
    <row r="769" spans="1:5" x14ac:dyDescent="0.25">
      <c r="A769" t="s">
        <v>498</v>
      </c>
      <c r="B769" t="s">
        <v>499</v>
      </c>
      <c r="C769" s="12">
        <v>43217</v>
      </c>
      <c r="D769" s="217">
        <v>0.65349999999999997</v>
      </c>
      <c r="E769" t="s">
        <v>465</v>
      </c>
    </row>
    <row r="770" spans="1:5" x14ac:dyDescent="0.25">
      <c r="A770" t="s">
        <v>498</v>
      </c>
      <c r="B770" t="s">
        <v>499</v>
      </c>
      <c r="C770" s="12">
        <v>43224</v>
      </c>
      <c r="D770" s="217">
        <v>0.61719999999999997</v>
      </c>
      <c r="E770" t="s">
        <v>465</v>
      </c>
    </row>
    <row r="771" spans="1:5" x14ac:dyDescent="0.25">
      <c r="A771" t="s">
        <v>498</v>
      </c>
      <c r="B771" t="s">
        <v>499</v>
      </c>
      <c r="C771" s="12">
        <v>43231</v>
      </c>
      <c r="D771" s="217">
        <v>0.5847</v>
      </c>
      <c r="E771" t="s">
        <v>465</v>
      </c>
    </row>
    <row r="772" spans="1:5" x14ac:dyDescent="0.25">
      <c r="A772" t="s">
        <v>498</v>
      </c>
      <c r="B772" t="s">
        <v>499</v>
      </c>
      <c r="C772" s="12">
        <v>43238</v>
      </c>
      <c r="D772" s="217">
        <v>0.55549999999999999</v>
      </c>
      <c r="E772" t="s">
        <v>465</v>
      </c>
    </row>
    <row r="773" spans="1:5" x14ac:dyDescent="0.25">
      <c r="A773" t="s">
        <v>498</v>
      </c>
      <c r="B773" t="s">
        <v>499</v>
      </c>
      <c r="C773" s="12">
        <v>43245</v>
      </c>
      <c r="D773" s="217">
        <v>0.52900000000000003</v>
      </c>
      <c r="E773" t="s">
        <v>465</v>
      </c>
    </row>
    <row r="774" spans="1:5" x14ac:dyDescent="0.25">
      <c r="A774" t="s">
        <v>498</v>
      </c>
      <c r="B774" t="s">
        <v>499</v>
      </c>
      <c r="C774" s="12">
        <v>43252</v>
      </c>
      <c r="D774" s="217">
        <v>0.505</v>
      </c>
      <c r="E774" t="s">
        <v>465</v>
      </c>
    </row>
    <row r="775" spans="1:5" x14ac:dyDescent="0.25">
      <c r="A775" t="s">
        <v>498</v>
      </c>
      <c r="B775" t="s">
        <v>499</v>
      </c>
      <c r="C775" s="12">
        <v>43259</v>
      </c>
      <c r="D775" s="217">
        <v>0.48299999999999998</v>
      </c>
      <c r="E775" t="s">
        <v>465</v>
      </c>
    </row>
    <row r="776" spans="1:5" x14ac:dyDescent="0.25">
      <c r="A776" t="s">
        <v>498</v>
      </c>
      <c r="B776" t="s">
        <v>499</v>
      </c>
      <c r="C776" s="12">
        <v>43266</v>
      </c>
      <c r="D776" s="217">
        <v>0.46289999999999998</v>
      </c>
      <c r="E776" t="s">
        <v>465</v>
      </c>
    </row>
    <row r="777" spans="1:5" x14ac:dyDescent="0.25">
      <c r="A777" t="s">
        <v>498</v>
      </c>
      <c r="B777" t="s">
        <v>499</v>
      </c>
      <c r="C777" s="12">
        <v>43273</v>
      </c>
      <c r="D777" s="217">
        <v>0.44439999999999996</v>
      </c>
      <c r="E777" t="s">
        <v>465</v>
      </c>
    </row>
    <row r="778" spans="1:5" x14ac:dyDescent="0.25">
      <c r="A778" t="s">
        <v>498</v>
      </c>
      <c r="B778" t="s">
        <v>499</v>
      </c>
      <c r="C778" s="12">
        <v>43280</v>
      </c>
      <c r="D778" s="217">
        <v>0.42729999999999996</v>
      </c>
      <c r="E778" t="s">
        <v>465</v>
      </c>
    </row>
    <row r="779" spans="1:5" x14ac:dyDescent="0.25">
      <c r="A779" t="s">
        <v>500</v>
      </c>
      <c r="B779" t="s">
        <v>501</v>
      </c>
      <c r="C779" s="12">
        <v>42741</v>
      </c>
      <c r="D779" s="217">
        <v>0.98</v>
      </c>
      <c r="E779" t="s">
        <v>465</v>
      </c>
    </row>
    <row r="780" spans="1:5" x14ac:dyDescent="0.25">
      <c r="A780" t="s">
        <v>500</v>
      </c>
      <c r="B780" t="s">
        <v>501</v>
      </c>
      <c r="C780" s="12">
        <v>42748</v>
      </c>
      <c r="D780" s="217">
        <v>0.97499999999999998</v>
      </c>
      <c r="E780" t="s">
        <v>465</v>
      </c>
    </row>
    <row r="781" spans="1:5" x14ac:dyDescent="0.25">
      <c r="A781" t="s">
        <v>500</v>
      </c>
      <c r="B781" t="s">
        <v>501</v>
      </c>
      <c r="C781" s="12">
        <v>42755</v>
      </c>
      <c r="D781" s="217">
        <v>0.96329999999999993</v>
      </c>
      <c r="E781" t="s">
        <v>465</v>
      </c>
    </row>
    <row r="782" spans="1:5" x14ac:dyDescent="0.25">
      <c r="A782" t="s">
        <v>500</v>
      </c>
      <c r="B782" t="s">
        <v>501</v>
      </c>
      <c r="C782" s="12">
        <v>42762</v>
      </c>
      <c r="D782" s="217">
        <v>0.96250000000000002</v>
      </c>
      <c r="E782" t="s">
        <v>465</v>
      </c>
    </row>
    <row r="783" spans="1:5" x14ac:dyDescent="0.25">
      <c r="A783" t="s">
        <v>500</v>
      </c>
      <c r="B783" t="s">
        <v>501</v>
      </c>
      <c r="C783" s="12">
        <v>42769</v>
      </c>
      <c r="D783" s="217">
        <v>0.96200000000000008</v>
      </c>
      <c r="E783" t="s">
        <v>465</v>
      </c>
    </row>
    <row r="784" spans="1:5" x14ac:dyDescent="0.25">
      <c r="A784" t="s">
        <v>500</v>
      </c>
      <c r="B784" t="s">
        <v>501</v>
      </c>
      <c r="C784" s="12">
        <v>42776</v>
      </c>
      <c r="D784" s="217">
        <v>0.9617</v>
      </c>
      <c r="E784" t="s">
        <v>465</v>
      </c>
    </row>
    <row r="785" spans="1:5" x14ac:dyDescent="0.25">
      <c r="A785" t="s">
        <v>500</v>
      </c>
      <c r="B785" t="s">
        <v>501</v>
      </c>
      <c r="C785" s="12">
        <v>42783</v>
      </c>
      <c r="D785" s="217">
        <v>0.96140000000000003</v>
      </c>
      <c r="E785" t="s">
        <v>465</v>
      </c>
    </row>
    <row r="786" spans="1:5" x14ac:dyDescent="0.25">
      <c r="A786" t="s">
        <v>500</v>
      </c>
      <c r="B786" t="s">
        <v>501</v>
      </c>
      <c r="C786" s="12">
        <v>42790</v>
      </c>
      <c r="D786" s="217">
        <v>0.96120000000000005</v>
      </c>
      <c r="E786" t="s">
        <v>465</v>
      </c>
    </row>
    <row r="787" spans="1:5" x14ac:dyDescent="0.25">
      <c r="A787" t="s">
        <v>500</v>
      </c>
      <c r="B787" t="s">
        <v>501</v>
      </c>
      <c r="C787" s="12">
        <v>42797</v>
      </c>
      <c r="D787" s="217">
        <v>0.95889999999999997</v>
      </c>
      <c r="E787" t="s">
        <v>465</v>
      </c>
    </row>
    <row r="788" spans="1:5" x14ac:dyDescent="0.25">
      <c r="A788" t="s">
        <v>500</v>
      </c>
      <c r="B788" t="s">
        <v>501</v>
      </c>
      <c r="C788" s="12">
        <v>42804</v>
      </c>
      <c r="D788" s="217">
        <v>0.95599999999999996</v>
      </c>
      <c r="E788" t="s">
        <v>465</v>
      </c>
    </row>
    <row r="789" spans="1:5" x14ac:dyDescent="0.25">
      <c r="A789" t="s">
        <v>500</v>
      </c>
      <c r="B789" t="s">
        <v>501</v>
      </c>
      <c r="C789" s="12">
        <v>42811</v>
      </c>
      <c r="D789" s="217">
        <v>0.9536</v>
      </c>
      <c r="E789" t="s">
        <v>465</v>
      </c>
    </row>
    <row r="790" spans="1:5" x14ac:dyDescent="0.25">
      <c r="A790" t="s">
        <v>500</v>
      </c>
      <c r="B790" t="s">
        <v>501</v>
      </c>
      <c r="C790" s="12">
        <v>42818</v>
      </c>
      <c r="D790" s="217">
        <v>0.95079999999999998</v>
      </c>
      <c r="E790" t="s">
        <v>465</v>
      </c>
    </row>
    <row r="791" spans="1:5" x14ac:dyDescent="0.25">
      <c r="A791" t="s">
        <v>500</v>
      </c>
      <c r="B791" t="s">
        <v>501</v>
      </c>
      <c r="C791" s="12">
        <v>42825</v>
      </c>
      <c r="D791" s="217">
        <v>0.94769999999999999</v>
      </c>
      <c r="E791" t="s">
        <v>465</v>
      </c>
    </row>
    <row r="792" spans="1:5" x14ac:dyDescent="0.25">
      <c r="A792" t="s">
        <v>500</v>
      </c>
      <c r="B792" t="s">
        <v>501</v>
      </c>
      <c r="C792" s="12">
        <v>42832</v>
      </c>
      <c r="D792" s="217">
        <v>0.94569999999999999</v>
      </c>
      <c r="E792" t="s">
        <v>465</v>
      </c>
    </row>
    <row r="793" spans="1:5" x14ac:dyDescent="0.25">
      <c r="A793" t="s">
        <v>500</v>
      </c>
      <c r="B793" t="s">
        <v>501</v>
      </c>
      <c r="C793" s="12">
        <v>42839</v>
      </c>
      <c r="D793" s="217">
        <v>0.94330000000000003</v>
      </c>
      <c r="E793" t="s">
        <v>465</v>
      </c>
    </row>
    <row r="794" spans="1:5" x14ac:dyDescent="0.25">
      <c r="A794" t="s">
        <v>500</v>
      </c>
      <c r="B794" t="s">
        <v>501</v>
      </c>
      <c r="C794" s="12">
        <v>42846</v>
      </c>
      <c r="D794" s="217">
        <v>0.94</v>
      </c>
      <c r="E794" t="s">
        <v>465</v>
      </c>
    </row>
    <row r="795" spans="1:5" x14ac:dyDescent="0.25">
      <c r="A795" t="s">
        <v>500</v>
      </c>
      <c r="B795" t="s">
        <v>501</v>
      </c>
      <c r="C795" s="12">
        <v>42853</v>
      </c>
      <c r="D795" s="217">
        <v>0.93709999999999993</v>
      </c>
      <c r="E795" t="s">
        <v>465</v>
      </c>
    </row>
    <row r="796" spans="1:5" x14ac:dyDescent="0.25">
      <c r="A796" t="s">
        <v>500</v>
      </c>
      <c r="B796" t="s">
        <v>501</v>
      </c>
      <c r="C796" s="12">
        <v>42860</v>
      </c>
      <c r="D796" s="217">
        <v>0.93559999999999999</v>
      </c>
      <c r="E796" t="s">
        <v>465</v>
      </c>
    </row>
    <row r="797" spans="1:5" x14ac:dyDescent="0.25">
      <c r="A797" t="s">
        <v>500</v>
      </c>
      <c r="B797" t="s">
        <v>501</v>
      </c>
      <c r="C797" s="12">
        <v>42867</v>
      </c>
      <c r="D797" s="217">
        <v>0.93530000000000002</v>
      </c>
      <c r="E797" t="s">
        <v>465</v>
      </c>
    </row>
    <row r="798" spans="1:5" x14ac:dyDescent="0.25">
      <c r="A798" t="s">
        <v>500</v>
      </c>
      <c r="B798" t="s">
        <v>501</v>
      </c>
      <c r="C798" s="12">
        <v>42874</v>
      </c>
      <c r="D798" s="217">
        <v>0.9355</v>
      </c>
      <c r="E798" t="s">
        <v>465</v>
      </c>
    </row>
    <row r="799" spans="1:5" x14ac:dyDescent="0.25">
      <c r="A799" t="s">
        <v>500</v>
      </c>
      <c r="B799" t="s">
        <v>501</v>
      </c>
      <c r="C799" s="12">
        <v>42881</v>
      </c>
      <c r="D799" s="217">
        <v>0.93519999999999992</v>
      </c>
      <c r="E799" t="s">
        <v>465</v>
      </c>
    </row>
    <row r="800" spans="1:5" x14ac:dyDescent="0.25">
      <c r="A800" t="s">
        <v>500</v>
      </c>
      <c r="B800" t="s">
        <v>501</v>
      </c>
      <c r="C800" s="12">
        <v>42888</v>
      </c>
      <c r="D800" s="217">
        <v>0.9345</v>
      </c>
      <c r="E800" t="s">
        <v>465</v>
      </c>
    </row>
    <row r="801" spans="1:5" x14ac:dyDescent="0.25">
      <c r="A801" t="s">
        <v>500</v>
      </c>
      <c r="B801" t="s">
        <v>501</v>
      </c>
      <c r="C801" s="12">
        <v>42895</v>
      </c>
      <c r="D801" s="217">
        <v>0.93430000000000002</v>
      </c>
      <c r="E801" t="s">
        <v>465</v>
      </c>
    </row>
    <row r="802" spans="1:5" x14ac:dyDescent="0.25">
      <c r="A802" t="s">
        <v>500</v>
      </c>
      <c r="B802" t="s">
        <v>501</v>
      </c>
      <c r="C802" s="12">
        <v>42902</v>
      </c>
      <c r="D802" s="217">
        <v>0.93379999999999996</v>
      </c>
      <c r="E802" t="s">
        <v>465</v>
      </c>
    </row>
    <row r="803" spans="1:5" x14ac:dyDescent="0.25">
      <c r="A803" t="s">
        <v>500</v>
      </c>
      <c r="B803" t="s">
        <v>501</v>
      </c>
      <c r="C803" s="12">
        <v>42909</v>
      </c>
      <c r="D803" s="217">
        <v>0.93359999999999999</v>
      </c>
      <c r="E803" t="s">
        <v>465</v>
      </c>
    </row>
    <row r="804" spans="1:5" x14ac:dyDescent="0.25">
      <c r="A804" t="s">
        <v>500</v>
      </c>
      <c r="B804" t="s">
        <v>501</v>
      </c>
      <c r="C804" s="12">
        <v>42923</v>
      </c>
      <c r="D804" s="217">
        <v>0.9335</v>
      </c>
      <c r="E804" t="s">
        <v>465</v>
      </c>
    </row>
    <row r="805" spans="1:5" x14ac:dyDescent="0.25">
      <c r="A805" t="s">
        <v>500</v>
      </c>
      <c r="B805" t="s">
        <v>501</v>
      </c>
      <c r="C805" s="12">
        <v>42930</v>
      </c>
      <c r="D805" s="217">
        <v>0.93409999999999993</v>
      </c>
      <c r="E805" t="s">
        <v>465</v>
      </c>
    </row>
    <row r="806" spans="1:5" x14ac:dyDescent="0.25">
      <c r="A806" t="s">
        <v>500</v>
      </c>
      <c r="B806" t="s">
        <v>501</v>
      </c>
      <c r="C806" s="12">
        <v>42937</v>
      </c>
      <c r="D806" s="217">
        <v>0.93430000000000002</v>
      </c>
      <c r="E806" t="s">
        <v>465</v>
      </c>
    </row>
    <row r="807" spans="1:5" x14ac:dyDescent="0.25">
      <c r="A807" t="s">
        <v>500</v>
      </c>
      <c r="B807" t="s">
        <v>501</v>
      </c>
      <c r="C807" s="12">
        <v>42944</v>
      </c>
      <c r="D807" s="217">
        <v>0.93480000000000008</v>
      </c>
      <c r="E807" t="s">
        <v>465</v>
      </c>
    </row>
    <row r="808" spans="1:5" x14ac:dyDescent="0.25">
      <c r="A808" t="s">
        <v>500</v>
      </c>
      <c r="B808" t="s">
        <v>501</v>
      </c>
      <c r="C808" s="12">
        <v>42951</v>
      </c>
      <c r="D808" s="217">
        <v>0.93530000000000002</v>
      </c>
      <c r="E808" t="s">
        <v>465</v>
      </c>
    </row>
    <row r="809" spans="1:5" x14ac:dyDescent="0.25">
      <c r="A809" t="s">
        <v>500</v>
      </c>
      <c r="B809" t="s">
        <v>501</v>
      </c>
      <c r="C809" s="12">
        <v>42958</v>
      </c>
      <c r="D809" s="217">
        <v>0.93579999999999997</v>
      </c>
      <c r="E809" t="s">
        <v>465</v>
      </c>
    </row>
    <row r="810" spans="1:5" x14ac:dyDescent="0.25">
      <c r="A810" t="s">
        <v>500</v>
      </c>
      <c r="B810" t="s">
        <v>501</v>
      </c>
      <c r="C810" s="12">
        <v>42965</v>
      </c>
      <c r="D810" s="217">
        <v>0.93689999999999996</v>
      </c>
      <c r="E810" t="s">
        <v>465</v>
      </c>
    </row>
    <row r="811" spans="1:5" x14ac:dyDescent="0.25">
      <c r="A811" t="s">
        <v>500</v>
      </c>
      <c r="B811" t="s">
        <v>501</v>
      </c>
      <c r="C811" s="12">
        <v>42972</v>
      </c>
      <c r="D811" s="217">
        <v>0.93849999999999989</v>
      </c>
      <c r="E811" t="s">
        <v>465</v>
      </c>
    </row>
    <row r="812" spans="1:5" x14ac:dyDescent="0.25">
      <c r="A812" t="s">
        <v>500</v>
      </c>
      <c r="B812" t="s">
        <v>501</v>
      </c>
      <c r="C812" s="12">
        <v>42979</v>
      </c>
      <c r="D812" s="217">
        <v>0.94</v>
      </c>
      <c r="E812" t="s">
        <v>465</v>
      </c>
    </row>
    <row r="813" spans="1:5" x14ac:dyDescent="0.25">
      <c r="A813" t="s">
        <v>500</v>
      </c>
      <c r="B813" t="s">
        <v>501</v>
      </c>
      <c r="C813" s="12">
        <v>42986</v>
      </c>
      <c r="D813" s="217">
        <v>0.94140000000000001</v>
      </c>
      <c r="E813" t="s">
        <v>465</v>
      </c>
    </row>
    <row r="814" spans="1:5" x14ac:dyDescent="0.25">
      <c r="A814" t="s">
        <v>500</v>
      </c>
      <c r="B814" t="s">
        <v>501</v>
      </c>
      <c r="C814" s="12">
        <v>42993</v>
      </c>
      <c r="D814" s="217">
        <v>0.94279999999999997</v>
      </c>
      <c r="E814" t="s">
        <v>465</v>
      </c>
    </row>
    <row r="815" spans="1:5" x14ac:dyDescent="0.25">
      <c r="A815" t="s">
        <v>500</v>
      </c>
      <c r="B815" t="s">
        <v>501</v>
      </c>
      <c r="C815" s="12">
        <v>43000</v>
      </c>
      <c r="D815" s="217">
        <v>0.94349999999999989</v>
      </c>
      <c r="E815" t="s">
        <v>465</v>
      </c>
    </row>
    <row r="816" spans="1:5" x14ac:dyDescent="0.25">
      <c r="A816" t="s">
        <v>500</v>
      </c>
      <c r="B816" t="s">
        <v>501</v>
      </c>
      <c r="C816" s="12">
        <v>43007</v>
      </c>
      <c r="D816" s="217">
        <v>0.94420000000000004</v>
      </c>
      <c r="E816" t="s">
        <v>465</v>
      </c>
    </row>
    <row r="817" spans="1:5" x14ac:dyDescent="0.25">
      <c r="A817" t="s">
        <v>500</v>
      </c>
      <c r="B817" t="s">
        <v>501</v>
      </c>
      <c r="C817" s="12">
        <v>43014</v>
      </c>
      <c r="D817" s="217">
        <v>0.94440000000000002</v>
      </c>
      <c r="E817" t="s">
        <v>465</v>
      </c>
    </row>
    <row r="818" spans="1:5" x14ac:dyDescent="0.25">
      <c r="A818" t="s">
        <v>500</v>
      </c>
      <c r="B818" t="s">
        <v>501</v>
      </c>
      <c r="C818" s="12">
        <v>43021</v>
      </c>
      <c r="D818" s="217">
        <v>0.94450000000000001</v>
      </c>
      <c r="E818" t="s">
        <v>465</v>
      </c>
    </row>
    <row r="819" spans="1:5" x14ac:dyDescent="0.25">
      <c r="A819" t="s">
        <v>500</v>
      </c>
      <c r="B819" t="s">
        <v>501</v>
      </c>
      <c r="C819" s="12">
        <v>43028</v>
      </c>
      <c r="D819" s="217">
        <v>0.94409999999999994</v>
      </c>
      <c r="E819" t="s">
        <v>465</v>
      </c>
    </row>
    <row r="820" spans="1:5" x14ac:dyDescent="0.25">
      <c r="A820" t="s">
        <v>500</v>
      </c>
      <c r="B820" t="s">
        <v>501</v>
      </c>
      <c r="C820" s="12">
        <v>43035</v>
      </c>
      <c r="D820" s="217">
        <v>0.94379999999999997</v>
      </c>
      <c r="E820" t="s">
        <v>465</v>
      </c>
    </row>
    <row r="821" spans="1:5" x14ac:dyDescent="0.25">
      <c r="A821" t="s">
        <v>500</v>
      </c>
      <c r="B821" t="s">
        <v>501</v>
      </c>
      <c r="C821" s="12">
        <v>43042</v>
      </c>
      <c r="D821" s="217">
        <v>0.94330000000000003</v>
      </c>
      <c r="E821" t="s">
        <v>465</v>
      </c>
    </row>
    <row r="822" spans="1:5" x14ac:dyDescent="0.25">
      <c r="A822" t="s">
        <v>500</v>
      </c>
      <c r="B822" t="s">
        <v>501</v>
      </c>
      <c r="C822" s="12">
        <v>43049</v>
      </c>
      <c r="D822" s="217">
        <v>0.94299999999999995</v>
      </c>
      <c r="E822" t="s">
        <v>465</v>
      </c>
    </row>
    <row r="823" spans="1:5" x14ac:dyDescent="0.25">
      <c r="A823" t="s">
        <v>500</v>
      </c>
      <c r="B823" t="s">
        <v>501</v>
      </c>
      <c r="C823" s="12">
        <v>43056</v>
      </c>
      <c r="D823" s="217">
        <v>0.94269999999999998</v>
      </c>
      <c r="E823" t="s">
        <v>465</v>
      </c>
    </row>
    <row r="824" spans="1:5" x14ac:dyDescent="0.25">
      <c r="A824" t="s">
        <v>500</v>
      </c>
      <c r="B824" t="s">
        <v>501</v>
      </c>
      <c r="C824" s="12">
        <v>43063</v>
      </c>
      <c r="D824" s="217">
        <v>0.94220000000000004</v>
      </c>
      <c r="E824" t="s">
        <v>465</v>
      </c>
    </row>
    <row r="825" spans="1:5" x14ac:dyDescent="0.25">
      <c r="A825" t="s">
        <v>500</v>
      </c>
      <c r="B825" t="s">
        <v>501</v>
      </c>
      <c r="C825" s="12">
        <v>43070</v>
      </c>
      <c r="D825" s="217">
        <v>0.94209999999999994</v>
      </c>
      <c r="E825" t="s">
        <v>465</v>
      </c>
    </row>
    <row r="826" spans="1:5" x14ac:dyDescent="0.25">
      <c r="A826" t="s">
        <v>500</v>
      </c>
      <c r="B826" t="s">
        <v>501</v>
      </c>
      <c r="C826" s="12">
        <v>43077</v>
      </c>
      <c r="D826" s="217">
        <v>0.9415</v>
      </c>
      <c r="E826" t="s">
        <v>465</v>
      </c>
    </row>
    <row r="827" spans="1:5" x14ac:dyDescent="0.25">
      <c r="A827" t="s">
        <v>500</v>
      </c>
      <c r="B827" t="s">
        <v>501</v>
      </c>
      <c r="C827" s="12">
        <v>43084</v>
      </c>
      <c r="D827" s="217">
        <v>0.94079999999999997</v>
      </c>
      <c r="E827" t="s">
        <v>465</v>
      </c>
    </row>
    <row r="828" spans="1:5" x14ac:dyDescent="0.25">
      <c r="A828" t="s">
        <v>500</v>
      </c>
      <c r="B828" t="s">
        <v>501</v>
      </c>
      <c r="C828" s="12">
        <v>43091</v>
      </c>
      <c r="D828" s="217">
        <v>0.94</v>
      </c>
      <c r="E828" t="s">
        <v>465</v>
      </c>
    </row>
    <row r="829" spans="1:5" x14ac:dyDescent="0.25">
      <c r="A829" t="s">
        <v>500</v>
      </c>
      <c r="B829" t="s">
        <v>501</v>
      </c>
      <c r="C829" s="12">
        <v>43098</v>
      </c>
      <c r="D829" s="217">
        <v>0.93920000000000003</v>
      </c>
      <c r="E829" t="s">
        <v>465</v>
      </c>
    </row>
    <row r="830" spans="1:5" x14ac:dyDescent="0.25">
      <c r="A830" t="s">
        <v>500</v>
      </c>
      <c r="B830" t="s">
        <v>501</v>
      </c>
      <c r="C830" s="12">
        <v>43105</v>
      </c>
      <c r="D830" s="217">
        <v>0.89</v>
      </c>
      <c r="E830" t="s">
        <v>465</v>
      </c>
    </row>
    <row r="831" spans="1:5" x14ac:dyDescent="0.25">
      <c r="A831" t="s">
        <v>500</v>
      </c>
      <c r="B831" t="s">
        <v>501</v>
      </c>
      <c r="C831" s="12">
        <v>43112</v>
      </c>
      <c r="D831" s="217">
        <v>0.89500000000000002</v>
      </c>
      <c r="E831" t="s">
        <v>465</v>
      </c>
    </row>
    <row r="832" spans="1:5" x14ac:dyDescent="0.25">
      <c r="A832" t="s">
        <v>500</v>
      </c>
      <c r="B832" t="s">
        <v>501</v>
      </c>
      <c r="C832" s="12">
        <v>43119</v>
      </c>
      <c r="D832" s="217">
        <v>0.9</v>
      </c>
      <c r="E832" t="s">
        <v>465</v>
      </c>
    </row>
    <row r="833" spans="1:5" x14ac:dyDescent="0.25">
      <c r="A833" t="s">
        <v>500</v>
      </c>
      <c r="B833" t="s">
        <v>501</v>
      </c>
      <c r="C833" s="12">
        <v>43126</v>
      </c>
      <c r="D833" s="217">
        <v>0.89749999999999996</v>
      </c>
      <c r="E833" t="s">
        <v>465</v>
      </c>
    </row>
    <row r="834" spans="1:5" x14ac:dyDescent="0.25">
      <c r="A834" t="s">
        <v>500</v>
      </c>
      <c r="B834" t="s">
        <v>501</v>
      </c>
      <c r="C834" s="12">
        <v>43133</v>
      </c>
      <c r="D834" s="217">
        <v>0.90200000000000002</v>
      </c>
      <c r="E834" t="s">
        <v>465</v>
      </c>
    </row>
    <row r="835" spans="1:5" x14ac:dyDescent="0.25">
      <c r="A835" t="s">
        <v>500</v>
      </c>
      <c r="B835" t="s">
        <v>501</v>
      </c>
      <c r="C835" s="12">
        <v>43140</v>
      </c>
      <c r="D835" s="217">
        <v>0.90500000000000003</v>
      </c>
      <c r="E835" t="s">
        <v>465</v>
      </c>
    </row>
    <row r="836" spans="1:5" x14ac:dyDescent="0.25">
      <c r="A836" t="s">
        <v>500</v>
      </c>
      <c r="B836" t="s">
        <v>501</v>
      </c>
      <c r="C836" s="12">
        <v>43147</v>
      </c>
      <c r="D836" s="217">
        <v>0.91139999999999999</v>
      </c>
      <c r="E836" t="s">
        <v>465</v>
      </c>
    </row>
    <row r="837" spans="1:5" x14ac:dyDescent="0.25">
      <c r="A837" t="s">
        <v>500</v>
      </c>
      <c r="B837" t="s">
        <v>501</v>
      </c>
      <c r="C837" s="12">
        <v>43154</v>
      </c>
      <c r="D837" s="217">
        <v>0.91620000000000001</v>
      </c>
      <c r="E837" t="s">
        <v>465</v>
      </c>
    </row>
    <row r="838" spans="1:5" x14ac:dyDescent="0.25">
      <c r="A838" t="s">
        <v>500</v>
      </c>
      <c r="B838" t="s">
        <v>501</v>
      </c>
      <c r="C838" s="12">
        <v>43161</v>
      </c>
      <c r="D838" s="217">
        <v>0.92220000000000002</v>
      </c>
      <c r="E838" t="s">
        <v>465</v>
      </c>
    </row>
    <row r="839" spans="1:5" x14ac:dyDescent="0.25">
      <c r="A839" t="s">
        <v>500</v>
      </c>
      <c r="B839" t="s">
        <v>501</v>
      </c>
      <c r="C839" s="12">
        <v>43168</v>
      </c>
      <c r="D839" s="217">
        <v>0.92700000000000005</v>
      </c>
      <c r="E839" t="s">
        <v>465</v>
      </c>
    </row>
    <row r="840" spans="1:5" x14ac:dyDescent="0.25">
      <c r="A840" t="s">
        <v>500</v>
      </c>
      <c r="B840" t="s">
        <v>501</v>
      </c>
      <c r="C840" s="12">
        <v>43175</v>
      </c>
      <c r="D840" s="217">
        <v>0.93180000000000007</v>
      </c>
      <c r="E840" t="s">
        <v>465</v>
      </c>
    </row>
    <row r="841" spans="1:5" x14ac:dyDescent="0.25">
      <c r="A841" t="s">
        <v>500</v>
      </c>
      <c r="B841" t="s">
        <v>501</v>
      </c>
      <c r="C841" s="12">
        <v>43182</v>
      </c>
      <c r="D841" s="217">
        <v>0.93500000000000005</v>
      </c>
      <c r="E841" t="s">
        <v>465</v>
      </c>
    </row>
    <row r="842" spans="1:5" x14ac:dyDescent="0.25">
      <c r="A842" t="s">
        <v>500</v>
      </c>
      <c r="B842" t="s">
        <v>501</v>
      </c>
      <c r="C842" s="12">
        <v>43189</v>
      </c>
      <c r="D842" s="217">
        <v>0.86309999999999998</v>
      </c>
      <c r="E842" t="s">
        <v>465</v>
      </c>
    </row>
    <row r="843" spans="1:5" x14ac:dyDescent="0.25">
      <c r="A843" t="s">
        <v>500</v>
      </c>
      <c r="B843" t="s">
        <v>501</v>
      </c>
      <c r="C843" s="12">
        <v>43196</v>
      </c>
      <c r="D843" s="217">
        <v>0.8014</v>
      </c>
      <c r="E843" t="s">
        <v>465</v>
      </c>
    </row>
    <row r="844" spans="1:5" x14ac:dyDescent="0.25">
      <c r="A844" t="s">
        <v>500</v>
      </c>
      <c r="B844" t="s">
        <v>501</v>
      </c>
      <c r="C844" s="12">
        <v>43203</v>
      </c>
      <c r="D844" s="217">
        <v>0.748</v>
      </c>
      <c r="E844" t="s">
        <v>465</v>
      </c>
    </row>
    <row r="845" spans="1:5" x14ac:dyDescent="0.25">
      <c r="A845" t="s">
        <v>500</v>
      </c>
      <c r="B845" t="s">
        <v>501</v>
      </c>
      <c r="C845" s="12">
        <v>43210</v>
      </c>
      <c r="D845" s="217">
        <v>0.70120000000000005</v>
      </c>
      <c r="E845" t="s">
        <v>465</v>
      </c>
    </row>
    <row r="846" spans="1:5" x14ac:dyDescent="0.25">
      <c r="A846" t="s">
        <v>500</v>
      </c>
      <c r="B846" t="s">
        <v>501</v>
      </c>
      <c r="C846" s="12">
        <v>43217</v>
      </c>
      <c r="D846" s="217">
        <v>0.66</v>
      </c>
      <c r="E846" t="s">
        <v>465</v>
      </c>
    </row>
    <row r="847" spans="1:5" x14ac:dyDescent="0.25">
      <c r="A847" t="s">
        <v>500</v>
      </c>
      <c r="B847" t="s">
        <v>501</v>
      </c>
      <c r="C847" s="12">
        <v>43224</v>
      </c>
      <c r="D847" s="217">
        <v>0.62329999999999997</v>
      </c>
      <c r="E847" t="s">
        <v>465</v>
      </c>
    </row>
    <row r="848" spans="1:5" x14ac:dyDescent="0.25">
      <c r="A848" t="s">
        <v>500</v>
      </c>
      <c r="B848" t="s">
        <v>501</v>
      </c>
      <c r="C848" s="12">
        <v>43231</v>
      </c>
      <c r="D848" s="217">
        <v>0.59050000000000002</v>
      </c>
      <c r="E848" t="s">
        <v>465</v>
      </c>
    </row>
    <row r="849" spans="1:5" x14ac:dyDescent="0.25">
      <c r="A849" t="s">
        <v>500</v>
      </c>
      <c r="B849" t="s">
        <v>501</v>
      </c>
      <c r="C849" s="12">
        <v>43238</v>
      </c>
      <c r="D849" s="217">
        <v>0.56100000000000005</v>
      </c>
      <c r="E849" t="s">
        <v>465</v>
      </c>
    </row>
    <row r="850" spans="1:5" x14ac:dyDescent="0.25">
      <c r="A850" t="s">
        <v>500</v>
      </c>
      <c r="B850" t="s">
        <v>501</v>
      </c>
      <c r="C850" s="12">
        <v>43245</v>
      </c>
      <c r="D850" s="217">
        <v>0.5343</v>
      </c>
      <c r="E850" t="s">
        <v>465</v>
      </c>
    </row>
    <row r="851" spans="1:5" x14ac:dyDescent="0.25">
      <c r="A851" t="s">
        <v>500</v>
      </c>
      <c r="B851" t="s">
        <v>501</v>
      </c>
      <c r="C851" s="12">
        <v>43252</v>
      </c>
      <c r="D851" s="217">
        <v>0.51</v>
      </c>
      <c r="E851" t="s">
        <v>465</v>
      </c>
    </row>
    <row r="852" spans="1:5" x14ac:dyDescent="0.25">
      <c r="A852" t="s">
        <v>500</v>
      </c>
      <c r="B852" t="s">
        <v>501</v>
      </c>
      <c r="C852" s="12">
        <v>43259</v>
      </c>
      <c r="D852" s="217">
        <v>0.48780000000000001</v>
      </c>
      <c r="E852" t="s">
        <v>465</v>
      </c>
    </row>
    <row r="853" spans="1:5" x14ac:dyDescent="0.25">
      <c r="A853" t="s">
        <v>500</v>
      </c>
      <c r="B853" t="s">
        <v>501</v>
      </c>
      <c r="C853" s="12">
        <v>43266</v>
      </c>
      <c r="D853" s="217">
        <v>0.46750000000000003</v>
      </c>
      <c r="E853" t="s">
        <v>465</v>
      </c>
    </row>
    <row r="854" spans="1:5" x14ac:dyDescent="0.25">
      <c r="A854" t="s">
        <v>500</v>
      </c>
      <c r="B854" t="s">
        <v>501</v>
      </c>
      <c r="C854" s="12">
        <v>43273</v>
      </c>
      <c r="D854" s="217">
        <v>0.44880000000000003</v>
      </c>
      <c r="E854" t="s">
        <v>465</v>
      </c>
    </row>
    <row r="855" spans="1:5" x14ac:dyDescent="0.25">
      <c r="A855" t="s">
        <v>500</v>
      </c>
      <c r="B855" t="s">
        <v>501</v>
      </c>
      <c r="C855" s="12">
        <v>43280</v>
      </c>
      <c r="D855" s="217">
        <v>0.43149999999999999</v>
      </c>
      <c r="E855" t="s">
        <v>465</v>
      </c>
    </row>
    <row r="856" spans="1:5" x14ac:dyDescent="0.25">
      <c r="A856" t="s">
        <v>502</v>
      </c>
      <c r="B856" t="s">
        <v>503</v>
      </c>
      <c r="C856" s="12">
        <v>42741</v>
      </c>
      <c r="D856" s="217">
        <v>0.95</v>
      </c>
      <c r="E856" t="s">
        <v>465</v>
      </c>
    </row>
    <row r="857" spans="1:5" x14ac:dyDescent="0.25">
      <c r="A857" t="s">
        <v>502</v>
      </c>
      <c r="B857" t="s">
        <v>503</v>
      </c>
      <c r="C857" s="12">
        <v>42748</v>
      </c>
      <c r="D857" s="217">
        <v>0.95</v>
      </c>
      <c r="E857" t="s">
        <v>465</v>
      </c>
    </row>
    <row r="858" spans="1:5" x14ac:dyDescent="0.25">
      <c r="A858" t="s">
        <v>502</v>
      </c>
      <c r="B858" t="s">
        <v>503</v>
      </c>
      <c r="C858" s="12">
        <v>42755</v>
      </c>
      <c r="D858" s="217">
        <v>0.95330000000000004</v>
      </c>
      <c r="E858" t="s">
        <v>465</v>
      </c>
    </row>
    <row r="859" spans="1:5" x14ac:dyDescent="0.25">
      <c r="A859" t="s">
        <v>502</v>
      </c>
      <c r="B859" t="s">
        <v>503</v>
      </c>
      <c r="C859" s="12">
        <v>42762</v>
      </c>
      <c r="D859" s="217">
        <v>0.95750000000000002</v>
      </c>
      <c r="E859" t="s">
        <v>465</v>
      </c>
    </row>
    <row r="860" spans="1:5" x14ac:dyDescent="0.25">
      <c r="A860" t="s">
        <v>502</v>
      </c>
      <c r="B860" t="s">
        <v>503</v>
      </c>
      <c r="C860" s="12">
        <v>42769</v>
      </c>
      <c r="D860" s="217">
        <v>0.95599999999999996</v>
      </c>
      <c r="E860" t="s">
        <v>465</v>
      </c>
    </row>
    <row r="861" spans="1:5" x14ac:dyDescent="0.25">
      <c r="A861" t="s">
        <v>502</v>
      </c>
      <c r="B861" t="s">
        <v>503</v>
      </c>
      <c r="C861" s="12">
        <v>42776</v>
      </c>
      <c r="D861" s="217">
        <v>0.95669999999999999</v>
      </c>
      <c r="E861" t="s">
        <v>465</v>
      </c>
    </row>
    <row r="862" spans="1:5" x14ac:dyDescent="0.25">
      <c r="A862" t="s">
        <v>502</v>
      </c>
      <c r="B862" t="s">
        <v>503</v>
      </c>
      <c r="C862" s="12">
        <v>42783</v>
      </c>
      <c r="D862" s="217">
        <v>0.95709999999999995</v>
      </c>
      <c r="E862" t="s">
        <v>465</v>
      </c>
    </row>
    <row r="863" spans="1:5" x14ac:dyDescent="0.25">
      <c r="A863" t="s">
        <v>502</v>
      </c>
      <c r="B863" t="s">
        <v>503</v>
      </c>
      <c r="C863" s="12">
        <v>42790</v>
      </c>
      <c r="D863" s="217">
        <v>0.96120000000000005</v>
      </c>
      <c r="E863" t="s">
        <v>465</v>
      </c>
    </row>
    <row r="864" spans="1:5" x14ac:dyDescent="0.25">
      <c r="A864" t="s">
        <v>502</v>
      </c>
      <c r="B864" t="s">
        <v>503</v>
      </c>
      <c r="C864" s="12">
        <v>42797</v>
      </c>
      <c r="D864" s="217">
        <v>0.96219999999999994</v>
      </c>
      <c r="E864" t="s">
        <v>465</v>
      </c>
    </row>
    <row r="865" spans="1:5" x14ac:dyDescent="0.25">
      <c r="A865" t="s">
        <v>502</v>
      </c>
      <c r="B865" t="s">
        <v>503</v>
      </c>
      <c r="C865" s="12">
        <v>42804</v>
      </c>
      <c r="D865" s="217">
        <v>0.96499999999999997</v>
      </c>
      <c r="E865" t="s">
        <v>465</v>
      </c>
    </row>
    <row r="866" spans="1:5" x14ac:dyDescent="0.25">
      <c r="A866" t="s">
        <v>502</v>
      </c>
      <c r="B866" t="s">
        <v>503</v>
      </c>
      <c r="C866" s="12">
        <v>42811</v>
      </c>
      <c r="D866" s="217">
        <v>0.96550000000000002</v>
      </c>
      <c r="E866" t="s">
        <v>465</v>
      </c>
    </row>
    <row r="867" spans="1:5" x14ac:dyDescent="0.25">
      <c r="A867" t="s">
        <v>502</v>
      </c>
      <c r="B867" t="s">
        <v>503</v>
      </c>
      <c r="C867" s="12">
        <v>42818</v>
      </c>
      <c r="D867" s="217">
        <v>0.96579999999999999</v>
      </c>
      <c r="E867" t="s">
        <v>465</v>
      </c>
    </row>
    <row r="868" spans="1:5" x14ac:dyDescent="0.25">
      <c r="A868" t="s">
        <v>502</v>
      </c>
      <c r="B868" t="s">
        <v>503</v>
      </c>
      <c r="C868" s="12">
        <v>42825</v>
      </c>
      <c r="D868" s="217">
        <v>0.96620000000000006</v>
      </c>
      <c r="E868" t="s">
        <v>465</v>
      </c>
    </row>
    <row r="869" spans="1:5" x14ac:dyDescent="0.25">
      <c r="A869" t="s">
        <v>502</v>
      </c>
      <c r="B869" t="s">
        <v>503</v>
      </c>
      <c r="C869" s="12">
        <v>42832</v>
      </c>
      <c r="D869" s="217">
        <v>0.96569999999999989</v>
      </c>
      <c r="E869" t="s">
        <v>465</v>
      </c>
    </row>
    <row r="870" spans="1:5" x14ac:dyDescent="0.25">
      <c r="A870" t="s">
        <v>502</v>
      </c>
      <c r="B870" t="s">
        <v>503</v>
      </c>
      <c r="C870" s="12">
        <v>42839</v>
      </c>
      <c r="D870" s="217">
        <v>0.96530000000000005</v>
      </c>
      <c r="E870" t="s">
        <v>465</v>
      </c>
    </row>
    <row r="871" spans="1:5" x14ac:dyDescent="0.25">
      <c r="A871" t="s">
        <v>502</v>
      </c>
      <c r="B871" t="s">
        <v>503</v>
      </c>
      <c r="C871" s="12">
        <v>42846</v>
      </c>
      <c r="D871" s="217">
        <v>0.96560000000000001</v>
      </c>
      <c r="E871" t="s">
        <v>465</v>
      </c>
    </row>
    <row r="872" spans="1:5" x14ac:dyDescent="0.25">
      <c r="A872" t="s">
        <v>502</v>
      </c>
      <c r="B872" t="s">
        <v>503</v>
      </c>
      <c r="C872" s="12">
        <v>42853</v>
      </c>
      <c r="D872" s="217">
        <v>0.96530000000000005</v>
      </c>
      <c r="E872" t="s">
        <v>465</v>
      </c>
    </row>
    <row r="873" spans="1:5" x14ac:dyDescent="0.25">
      <c r="A873" t="s">
        <v>502</v>
      </c>
      <c r="B873" t="s">
        <v>503</v>
      </c>
      <c r="C873" s="12">
        <v>42860</v>
      </c>
      <c r="D873" s="217">
        <v>0.96499999999999997</v>
      </c>
      <c r="E873" t="s">
        <v>465</v>
      </c>
    </row>
    <row r="874" spans="1:5" x14ac:dyDescent="0.25">
      <c r="A874" t="s">
        <v>502</v>
      </c>
      <c r="B874" t="s">
        <v>503</v>
      </c>
      <c r="C874" s="12">
        <v>42867</v>
      </c>
      <c r="D874" s="217">
        <v>0.96530000000000005</v>
      </c>
      <c r="E874" t="s">
        <v>465</v>
      </c>
    </row>
    <row r="875" spans="1:5" x14ac:dyDescent="0.25">
      <c r="A875" t="s">
        <v>502</v>
      </c>
      <c r="B875" t="s">
        <v>503</v>
      </c>
      <c r="C875" s="12">
        <v>42874</v>
      </c>
      <c r="D875" s="217">
        <v>0.96550000000000002</v>
      </c>
      <c r="E875" t="s">
        <v>465</v>
      </c>
    </row>
    <row r="876" spans="1:5" x14ac:dyDescent="0.25">
      <c r="A876" t="s">
        <v>502</v>
      </c>
      <c r="B876" t="s">
        <v>503</v>
      </c>
      <c r="C876" s="12">
        <v>42881</v>
      </c>
      <c r="D876" s="217">
        <v>0.96569999999999989</v>
      </c>
      <c r="E876" t="s">
        <v>465</v>
      </c>
    </row>
    <row r="877" spans="1:5" x14ac:dyDescent="0.25">
      <c r="A877" t="s">
        <v>502</v>
      </c>
      <c r="B877" t="s">
        <v>503</v>
      </c>
      <c r="C877" s="12">
        <v>42888</v>
      </c>
      <c r="D877" s="217">
        <v>0.96409999999999996</v>
      </c>
      <c r="E877" t="s">
        <v>465</v>
      </c>
    </row>
    <row r="878" spans="1:5" x14ac:dyDescent="0.25">
      <c r="A878" t="s">
        <v>502</v>
      </c>
      <c r="B878" t="s">
        <v>503</v>
      </c>
      <c r="C878" s="12">
        <v>42895</v>
      </c>
      <c r="D878" s="217">
        <v>0.96260000000000001</v>
      </c>
      <c r="E878" t="s">
        <v>465</v>
      </c>
    </row>
    <row r="879" spans="1:5" x14ac:dyDescent="0.25">
      <c r="A879" t="s">
        <v>502</v>
      </c>
      <c r="B879" t="s">
        <v>503</v>
      </c>
      <c r="C879" s="12">
        <v>42902</v>
      </c>
      <c r="D879" s="217">
        <v>0.96209999999999996</v>
      </c>
      <c r="E879" t="s">
        <v>465</v>
      </c>
    </row>
    <row r="880" spans="1:5" x14ac:dyDescent="0.25">
      <c r="A880" t="s">
        <v>502</v>
      </c>
      <c r="B880" t="s">
        <v>503</v>
      </c>
      <c r="C880" s="12">
        <v>42909</v>
      </c>
      <c r="D880" s="217">
        <v>0.96160000000000001</v>
      </c>
      <c r="E880" t="s">
        <v>465</v>
      </c>
    </row>
    <row r="881" spans="1:5" x14ac:dyDescent="0.25">
      <c r="A881" t="s">
        <v>502</v>
      </c>
      <c r="B881" t="s">
        <v>503</v>
      </c>
      <c r="C881" s="12">
        <v>42923</v>
      </c>
      <c r="D881" s="217">
        <v>0.96040000000000003</v>
      </c>
      <c r="E881" t="s">
        <v>465</v>
      </c>
    </row>
    <row r="882" spans="1:5" x14ac:dyDescent="0.25">
      <c r="A882" t="s">
        <v>502</v>
      </c>
      <c r="B882" t="s">
        <v>503</v>
      </c>
      <c r="C882" s="12">
        <v>42930</v>
      </c>
      <c r="D882" s="217">
        <v>0.95930000000000004</v>
      </c>
      <c r="E882" t="s">
        <v>465</v>
      </c>
    </row>
    <row r="883" spans="1:5" x14ac:dyDescent="0.25">
      <c r="A883" t="s">
        <v>502</v>
      </c>
      <c r="B883" t="s">
        <v>503</v>
      </c>
      <c r="C883" s="12">
        <v>42937</v>
      </c>
      <c r="D883" s="217">
        <v>0.95889999999999997</v>
      </c>
      <c r="E883" t="s">
        <v>465</v>
      </c>
    </row>
    <row r="884" spans="1:5" x14ac:dyDescent="0.25">
      <c r="A884" t="s">
        <v>502</v>
      </c>
      <c r="B884" t="s">
        <v>503</v>
      </c>
      <c r="C884" s="12">
        <v>42944</v>
      </c>
      <c r="D884" s="217">
        <v>0.95860000000000001</v>
      </c>
      <c r="E884" t="s">
        <v>465</v>
      </c>
    </row>
    <row r="885" spans="1:5" x14ac:dyDescent="0.25">
      <c r="A885" t="s">
        <v>502</v>
      </c>
      <c r="B885" t="s">
        <v>503</v>
      </c>
      <c r="C885" s="12">
        <v>42951</v>
      </c>
      <c r="D885" s="217">
        <v>0.9577</v>
      </c>
      <c r="E885" t="s">
        <v>465</v>
      </c>
    </row>
    <row r="886" spans="1:5" x14ac:dyDescent="0.25">
      <c r="A886" t="s">
        <v>502</v>
      </c>
      <c r="B886" t="s">
        <v>503</v>
      </c>
      <c r="C886" s="12">
        <v>42958</v>
      </c>
      <c r="D886" s="217">
        <v>0.9577</v>
      </c>
      <c r="E886" t="s">
        <v>465</v>
      </c>
    </row>
    <row r="887" spans="1:5" x14ac:dyDescent="0.25">
      <c r="A887" t="s">
        <v>502</v>
      </c>
      <c r="B887" t="s">
        <v>503</v>
      </c>
      <c r="C887" s="12">
        <v>42965</v>
      </c>
      <c r="D887" s="217">
        <v>0.95810000000000006</v>
      </c>
      <c r="E887" t="s">
        <v>465</v>
      </c>
    </row>
    <row r="888" spans="1:5" x14ac:dyDescent="0.25">
      <c r="A888" t="s">
        <v>502</v>
      </c>
      <c r="B888" t="s">
        <v>503</v>
      </c>
      <c r="C888" s="12">
        <v>42972</v>
      </c>
      <c r="D888" s="217">
        <v>0.95849999999999991</v>
      </c>
      <c r="E888" t="s">
        <v>465</v>
      </c>
    </row>
    <row r="889" spans="1:5" x14ac:dyDescent="0.25">
      <c r="A889" t="s">
        <v>502</v>
      </c>
      <c r="B889" t="s">
        <v>503</v>
      </c>
      <c r="C889" s="12">
        <v>42979</v>
      </c>
      <c r="D889" s="217">
        <v>0.95879999999999999</v>
      </c>
      <c r="E889" t="s">
        <v>465</v>
      </c>
    </row>
    <row r="890" spans="1:5" x14ac:dyDescent="0.25">
      <c r="A890" t="s">
        <v>502</v>
      </c>
      <c r="B890" t="s">
        <v>503</v>
      </c>
      <c r="C890" s="12">
        <v>42986</v>
      </c>
      <c r="D890" s="217">
        <v>0.95909999999999995</v>
      </c>
      <c r="E890" t="s">
        <v>465</v>
      </c>
    </row>
    <row r="891" spans="1:5" x14ac:dyDescent="0.25">
      <c r="A891" t="s">
        <v>502</v>
      </c>
      <c r="B891" t="s">
        <v>503</v>
      </c>
      <c r="C891" s="12">
        <v>42993</v>
      </c>
      <c r="D891" s="217">
        <v>0.95920000000000005</v>
      </c>
      <c r="E891" t="s">
        <v>465</v>
      </c>
    </row>
    <row r="892" spans="1:5" x14ac:dyDescent="0.25">
      <c r="A892" t="s">
        <v>502</v>
      </c>
      <c r="B892" t="s">
        <v>503</v>
      </c>
      <c r="C892" s="12">
        <v>43000</v>
      </c>
      <c r="D892" s="217">
        <v>0.95920000000000005</v>
      </c>
      <c r="E892" t="s">
        <v>465</v>
      </c>
    </row>
    <row r="893" spans="1:5" x14ac:dyDescent="0.25">
      <c r="A893" t="s">
        <v>502</v>
      </c>
      <c r="B893" t="s">
        <v>503</v>
      </c>
      <c r="C893" s="12">
        <v>43007</v>
      </c>
      <c r="D893" s="217">
        <v>0.95920000000000005</v>
      </c>
      <c r="E893" t="s">
        <v>465</v>
      </c>
    </row>
    <row r="894" spans="1:5" x14ac:dyDescent="0.25">
      <c r="A894" t="s">
        <v>502</v>
      </c>
      <c r="B894" t="s">
        <v>503</v>
      </c>
      <c r="C894" s="12">
        <v>43014</v>
      </c>
      <c r="D894" s="217">
        <v>0.95819999999999994</v>
      </c>
      <c r="E894" t="s">
        <v>465</v>
      </c>
    </row>
    <row r="895" spans="1:5" x14ac:dyDescent="0.25">
      <c r="A895" t="s">
        <v>502</v>
      </c>
      <c r="B895" t="s">
        <v>503</v>
      </c>
      <c r="C895" s="12">
        <v>43021</v>
      </c>
      <c r="D895" s="217">
        <v>0.95799999999999996</v>
      </c>
      <c r="E895" t="s">
        <v>465</v>
      </c>
    </row>
    <row r="896" spans="1:5" x14ac:dyDescent="0.25">
      <c r="A896" t="s">
        <v>502</v>
      </c>
      <c r="B896" t="s">
        <v>503</v>
      </c>
      <c r="C896" s="12">
        <v>43028</v>
      </c>
      <c r="D896" s="217">
        <v>0.95799999999999996</v>
      </c>
      <c r="E896" t="s">
        <v>465</v>
      </c>
    </row>
    <row r="897" spans="1:5" x14ac:dyDescent="0.25">
      <c r="A897" t="s">
        <v>502</v>
      </c>
      <c r="B897" t="s">
        <v>503</v>
      </c>
      <c r="C897" s="12">
        <v>43035</v>
      </c>
      <c r="D897" s="217">
        <v>0.95810000000000006</v>
      </c>
      <c r="E897" t="s">
        <v>465</v>
      </c>
    </row>
    <row r="898" spans="1:5" x14ac:dyDescent="0.25">
      <c r="A898" t="s">
        <v>502</v>
      </c>
      <c r="B898" t="s">
        <v>503</v>
      </c>
      <c r="C898" s="12">
        <v>43042</v>
      </c>
      <c r="D898" s="217">
        <v>0.95879999999999999</v>
      </c>
      <c r="E898" t="s">
        <v>465</v>
      </c>
    </row>
    <row r="899" spans="1:5" x14ac:dyDescent="0.25">
      <c r="A899" t="s">
        <v>502</v>
      </c>
      <c r="B899" t="s">
        <v>503</v>
      </c>
      <c r="C899" s="12">
        <v>43049</v>
      </c>
      <c r="D899" s="217">
        <v>0.95950000000000002</v>
      </c>
      <c r="E899" t="s">
        <v>465</v>
      </c>
    </row>
    <row r="900" spans="1:5" x14ac:dyDescent="0.25">
      <c r="A900" t="s">
        <v>502</v>
      </c>
      <c r="B900" t="s">
        <v>503</v>
      </c>
      <c r="C900" s="12">
        <v>43056</v>
      </c>
      <c r="D900" s="217">
        <v>0.96019999999999994</v>
      </c>
      <c r="E900" t="s">
        <v>465</v>
      </c>
    </row>
    <row r="901" spans="1:5" x14ac:dyDescent="0.25">
      <c r="A901" t="s">
        <v>502</v>
      </c>
      <c r="B901" t="s">
        <v>503</v>
      </c>
      <c r="C901" s="12">
        <v>43063</v>
      </c>
      <c r="D901" s="217">
        <v>0.96040000000000003</v>
      </c>
      <c r="E901" t="s">
        <v>465</v>
      </c>
    </row>
    <row r="902" spans="1:5" x14ac:dyDescent="0.25">
      <c r="A902" t="s">
        <v>502</v>
      </c>
      <c r="B902" t="s">
        <v>503</v>
      </c>
      <c r="C902" s="12">
        <v>43070</v>
      </c>
      <c r="D902" s="217">
        <v>0.96060000000000001</v>
      </c>
      <c r="E902" t="s">
        <v>465</v>
      </c>
    </row>
    <row r="903" spans="1:5" x14ac:dyDescent="0.25">
      <c r="A903" t="s">
        <v>502</v>
      </c>
      <c r="B903" t="s">
        <v>503</v>
      </c>
      <c r="C903" s="12">
        <v>43077</v>
      </c>
      <c r="D903" s="217">
        <v>0.96120000000000005</v>
      </c>
      <c r="E903" t="s">
        <v>465</v>
      </c>
    </row>
    <row r="904" spans="1:5" x14ac:dyDescent="0.25">
      <c r="A904" t="s">
        <v>502</v>
      </c>
      <c r="B904" t="s">
        <v>503</v>
      </c>
      <c r="C904" s="12">
        <v>43084</v>
      </c>
      <c r="D904" s="217">
        <v>0.96200000000000008</v>
      </c>
      <c r="E904" t="s">
        <v>465</v>
      </c>
    </row>
    <row r="905" spans="1:5" x14ac:dyDescent="0.25">
      <c r="A905" t="s">
        <v>502</v>
      </c>
      <c r="B905" t="s">
        <v>503</v>
      </c>
      <c r="C905" s="12">
        <v>43091</v>
      </c>
      <c r="D905" s="217">
        <v>0.96279999999999999</v>
      </c>
      <c r="E905" t="s">
        <v>465</v>
      </c>
    </row>
    <row r="906" spans="1:5" x14ac:dyDescent="0.25">
      <c r="A906" t="s">
        <v>502</v>
      </c>
      <c r="B906" t="s">
        <v>503</v>
      </c>
      <c r="C906" s="12">
        <v>43098</v>
      </c>
      <c r="D906" s="217">
        <v>0.94389999999999996</v>
      </c>
      <c r="E906" t="s">
        <v>465</v>
      </c>
    </row>
    <row r="907" spans="1:5" x14ac:dyDescent="0.25">
      <c r="A907" t="s">
        <v>502</v>
      </c>
      <c r="B907" t="s">
        <v>503</v>
      </c>
      <c r="C907" s="12">
        <v>43105</v>
      </c>
      <c r="D907" s="217">
        <v>0</v>
      </c>
      <c r="E907" t="s">
        <v>465</v>
      </c>
    </row>
    <row r="908" spans="1:5" x14ac:dyDescent="0.25">
      <c r="A908" t="s">
        <v>502</v>
      </c>
      <c r="B908" t="s">
        <v>503</v>
      </c>
      <c r="C908" s="12">
        <v>43112</v>
      </c>
      <c r="D908" s="217">
        <v>0</v>
      </c>
      <c r="E908" t="s">
        <v>465</v>
      </c>
    </row>
    <row r="909" spans="1:5" x14ac:dyDescent="0.25">
      <c r="A909" t="s">
        <v>502</v>
      </c>
      <c r="B909" t="s">
        <v>503</v>
      </c>
      <c r="C909" s="12">
        <v>43119</v>
      </c>
      <c r="D909" s="217">
        <v>0</v>
      </c>
      <c r="E909" t="s">
        <v>465</v>
      </c>
    </row>
    <row r="910" spans="1:5" x14ac:dyDescent="0.25">
      <c r="A910" t="s">
        <v>502</v>
      </c>
      <c r="B910" t="s">
        <v>503</v>
      </c>
      <c r="C910" s="12">
        <v>43126</v>
      </c>
      <c r="D910" s="217">
        <v>0</v>
      </c>
      <c r="E910" t="s">
        <v>465</v>
      </c>
    </row>
    <row r="911" spans="1:5" x14ac:dyDescent="0.25">
      <c r="A911" t="s">
        <v>502</v>
      </c>
      <c r="B911" t="s">
        <v>503</v>
      </c>
      <c r="C911" s="12">
        <v>43133</v>
      </c>
      <c r="D911" s="217">
        <v>0.19800000000000001</v>
      </c>
      <c r="E911" t="s">
        <v>465</v>
      </c>
    </row>
    <row r="912" spans="1:5" x14ac:dyDescent="0.25">
      <c r="A912" t="s">
        <v>502</v>
      </c>
      <c r="B912" t="s">
        <v>503</v>
      </c>
      <c r="C912" s="12">
        <v>43140</v>
      </c>
      <c r="D912" s="217">
        <v>0.33</v>
      </c>
      <c r="E912" t="s">
        <v>465</v>
      </c>
    </row>
    <row r="913" spans="1:5" x14ac:dyDescent="0.25">
      <c r="A913" t="s">
        <v>502</v>
      </c>
      <c r="B913" t="s">
        <v>503</v>
      </c>
      <c r="C913" s="12">
        <v>43147</v>
      </c>
      <c r="D913" s="217">
        <v>0.42430000000000001</v>
      </c>
      <c r="E913" t="s">
        <v>465</v>
      </c>
    </row>
    <row r="914" spans="1:5" x14ac:dyDescent="0.25">
      <c r="A914" t="s">
        <v>502</v>
      </c>
      <c r="B914" t="s">
        <v>503</v>
      </c>
      <c r="C914" s="12">
        <v>43154</v>
      </c>
      <c r="D914" s="217">
        <v>0.49619999999999997</v>
      </c>
      <c r="E914" t="s">
        <v>465</v>
      </c>
    </row>
    <row r="915" spans="1:5" x14ac:dyDescent="0.25">
      <c r="A915" t="s">
        <v>502</v>
      </c>
      <c r="B915" t="s">
        <v>503</v>
      </c>
      <c r="C915" s="12">
        <v>43161</v>
      </c>
      <c r="D915" s="217">
        <v>0.55110000000000003</v>
      </c>
      <c r="E915" t="s">
        <v>465</v>
      </c>
    </row>
    <row r="916" spans="1:5" x14ac:dyDescent="0.25">
      <c r="A916" t="s">
        <v>502</v>
      </c>
      <c r="B916" t="s">
        <v>503</v>
      </c>
      <c r="C916" s="12">
        <v>43168</v>
      </c>
      <c r="D916" s="217">
        <v>0.59499999999999997</v>
      </c>
      <c r="E916" t="s">
        <v>465</v>
      </c>
    </row>
    <row r="917" spans="1:5" x14ac:dyDescent="0.25">
      <c r="A917" t="s">
        <v>502</v>
      </c>
      <c r="B917" t="s">
        <v>503</v>
      </c>
      <c r="C917" s="12">
        <v>43175</v>
      </c>
      <c r="D917" s="217">
        <v>0.63090000000000002</v>
      </c>
      <c r="E917" t="s">
        <v>465</v>
      </c>
    </row>
    <row r="918" spans="1:5" x14ac:dyDescent="0.25">
      <c r="A918" t="s">
        <v>502</v>
      </c>
      <c r="B918" t="s">
        <v>503</v>
      </c>
      <c r="C918" s="12">
        <v>43182</v>
      </c>
      <c r="D918" s="217">
        <v>0.65920000000000001</v>
      </c>
      <c r="E918" t="s">
        <v>465</v>
      </c>
    </row>
    <row r="919" spans="1:5" x14ac:dyDescent="0.25">
      <c r="A919" t="s">
        <v>502</v>
      </c>
      <c r="B919" t="s">
        <v>503</v>
      </c>
      <c r="C919" s="12">
        <v>43189</v>
      </c>
      <c r="D919" s="217">
        <v>0.68310000000000004</v>
      </c>
      <c r="E919" t="s">
        <v>465</v>
      </c>
    </row>
    <row r="920" spans="1:5" x14ac:dyDescent="0.25">
      <c r="A920" t="s">
        <v>502</v>
      </c>
      <c r="B920" t="s">
        <v>503</v>
      </c>
      <c r="C920" s="12">
        <v>43196</v>
      </c>
      <c r="D920" s="217">
        <v>0.7036</v>
      </c>
      <c r="E920" t="s">
        <v>465</v>
      </c>
    </row>
    <row r="921" spans="1:5" x14ac:dyDescent="0.25">
      <c r="A921" t="s">
        <v>502</v>
      </c>
      <c r="B921" t="s">
        <v>503</v>
      </c>
      <c r="C921" s="12">
        <v>43203</v>
      </c>
      <c r="D921" s="217">
        <v>0.7206999999999999</v>
      </c>
      <c r="E921" t="s">
        <v>465</v>
      </c>
    </row>
    <row r="922" spans="1:5" x14ac:dyDescent="0.25">
      <c r="A922" t="s">
        <v>502</v>
      </c>
      <c r="B922" t="s">
        <v>503</v>
      </c>
      <c r="C922" s="12">
        <v>43210</v>
      </c>
      <c r="D922" s="217">
        <v>0.73560000000000003</v>
      </c>
      <c r="E922" t="s">
        <v>465</v>
      </c>
    </row>
    <row r="923" spans="1:5" x14ac:dyDescent="0.25">
      <c r="A923" t="s">
        <v>502</v>
      </c>
      <c r="B923" t="s">
        <v>503</v>
      </c>
      <c r="C923" s="12">
        <v>43217</v>
      </c>
      <c r="D923" s="217">
        <v>0.6923999999999999</v>
      </c>
      <c r="E923" t="s">
        <v>465</v>
      </c>
    </row>
    <row r="924" spans="1:5" x14ac:dyDescent="0.25">
      <c r="A924" t="s">
        <v>502</v>
      </c>
      <c r="B924" t="s">
        <v>503</v>
      </c>
      <c r="C924" s="12">
        <v>43224</v>
      </c>
      <c r="D924" s="217">
        <v>0.65390000000000004</v>
      </c>
      <c r="E924" t="s">
        <v>465</v>
      </c>
    </row>
    <row r="925" spans="1:5" x14ac:dyDescent="0.25">
      <c r="A925" t="s">
        <v>502</v>
      </c>
      <c r="B925" t="s">
        <v>503</v>
      </c>
      <c r="C925" s="12">
        <v>43231</v>
      </c>
      <c r="D925" s="217">
        <v>0.61950000000000005</v>
      </c>
      <c r="E925" t="s">
        <v>465</v>
      </c>
    </row>
    <row r="926" spans="1:5" x14ac:dyDescent="0.25">
      <c r="A926" t="s">
        <v>502</v>
      </c>
      <c r="B926" t="s">
        <v>503</v>
      </c>
      <c r="C926" s="12">
        <v>43238</v>
      </c>
      <c r="D926" s="217">
        <v>0.58850000000000002</v>
      </c>
      <c r="E926" t="s">
        <v>465</v>
      </c>
    </row>
    <row r="927" spans="1:5" x14ac:dyDescent="0.25">
      <c r="A927" t="s">
        <v>502</v>
      </c>
      <c r="B927" t="s">
        <v>503</v>
      </c>
      <c r="C927" s="12">
        <v>43245</v>
      </c>
      <c r="D927" s="217">
        <v>0.5605</v>
      </c>
      <c r="E927" t="s">
        <v>465</v>
      </c>
    </row>
    <row r="928" spans="1:5" x14ac:dyDescent="0.25">
      <c r="A928" t="s">
        <v>502</v>
      </c>
      <c r="B928" t="s">
        <v>503</v>
      </c>
      <c r="C928" s="12">
        <v>43252</v>
      </c>
      <c r="D928" s="217">
        <v>0.53500000000000003</v>
      </c>
      <c r="E928" t="s">
        <v>465</v>
      </c>
    </row>
    <row r="929" spans="1:5" x14ac:dyDescent="0.25">
      <c r="A929" t="s">
        <v>502</v>
      </c>
      <c r="B929" t="s">
        <v>503</v>
      </c>
      <c r="C929" s="12">
        <v>43259</v>
      </c>
      <c r="D929" s="217">
        <v>0.51170000000000004</v>
      </c>
      <c r="E929" t="s">
        <v>465</v>
      </c>
    </row>
    <row r="930" spans="1:5" x14ac:dyDescent="0.25">
      <c r="A930" t="s">
        <v>502</v>
      </c>
      <c r="B930" t="s">
        <v>503</v>
      </c>
      <c r="C930" s="12">
        <v>43266</v>
      </c>
      <c r="D930" s="217">
        <v>0.4904</v>
      </c>
      <c r="E930" t="s">
        <v>465</v>
      </c>
    </row>
    <row r="931" spans="1:5" x14ac:dyDescent="0.25">
      <c r="A931" t="s">
        <v>502</v>
      </c>
      <c r="B931" t="s">
        <v>503</v>
      </c>
      <c r="C931" s="12">
        <v>43273</v>
      </c>
      <c r="D931" s="217">
        <v>0.4708</v>
      </c>
      <c r="E931" t="s">
        <v>465</v>
      </c>
    </row>
    <row r="932" spans="1:5" x14ac:dyDescent="0.25">
      <c r="A932" t="s">
        <v>502</v>
      </c>
      <c r="B932" t="s">
        <v>503</v>
      </c>
      <c r="C932" s="12">
        <v>43280</v>
      </c>
      <c r="D932" s="217">
        <v>0.45270000000000005</v>
      </c>
      <c r="E932" t="s">
        <v>465</v>
      </c>
    </row>
    <row r="933" spans="1:5" x14ac:dyDescent="0.25">
      <c r="A933" t="s">
        <v>504</v>
      </c>
      <c r="B933" t="s">
        <v>505</v>
      </c>
      <c r="C933" s="12">
        <v>42741</v>
      </c>
      <c r="D933" s="217">
        <v>0.99</v>
      </c>
      <c r="E933" t="s">
        <v>465</v>
      </c>
    </row>
    <row r="934" spans="1:5" x14ac:dyDescent="0.25">
      <c r="A934" t="s">
        <v>504</v>
      </c>
      <c r="B934" t="s">
        <v>505</v>
      </c>
      <c r="C934" s="12">
        <v>42748</v>
      </c>
      <c r="D934" s="217">
        <v>0.99</v>
      </c>
      <c r="E934" t="s">
        <v>465</v>
      </c>
    </row>
    <row r="935" spans="1:5" x14ac:dyDescent="0.25">
      <c r="A935" t="s">
        <v>504</v>
      </c>
      <c r="B935" t="s">
        <v>505</v>
      </c>
      <c r="C935" s="12">
        <v>42755</v>
      </c>
      <c r="D935" s="217">
        <v>0.99</v>
      </c>
      <c r="E935" t="s">
        <v>465</v>
      </c>
    </row>
    <row r="936" spans="1:5" x14ac:dyDescent="0.25">
      <c r="A936" t="s">
        <v>504</v>
      </c>
      <c r="B936" t="s">
        <v>505</v>
      </c>
      <c r="C936" s="12">
        <v>42762</v>
      </c>
      <c r="D936" s="217">
        <v>0.99</v>
      </c>
      <c r="E936" t="s">
        <v>465</v>
      </c>
    </row>
    <row r="937" spans="1:5" x14ac:dyDescent="0.25">
      <c r="A937" t="s">
        <v>504</v>
      </c>
      <c r="B937" t="s">
        <v>505</v>
      </c>
      <c r="C937" s="12">
        <v>42769</v>
      </c>
      <c r="D937" s="217">
        <v>0.98799999999999999</v>
      </c>
      <c r="E937" t="s">
        <v>465</v>
      </c>
    </row>
    <row r="938" spans="1:5" x14ac:dyDescent="0.25">
      <c r="A938" t="s">
        <v>504</v>
      </c>
      <c r="B938" t="s">
        <v>505</v>
      </c>
      <c r="C938" s="12">
        <v>42776</v>
      </c>
      <c r="D938" s="217">
        <v>0.98670000000000002</v>
      </c>
      <c r="E938" t="s">
        <v>465</v>
      </c>
    </row>
    <row r="939" spans="1:5" x14ac:dyDescent="0.25">
      <c r="A939" t="s">
        <v>504</v>
      </c>
      <c r="B939" t="s">
        <v>505</v>
      </c>
      <c r="C939" s="12">
        <v>42783</v>
      </c>
      <c r="D939" s="217">
        <v>0.98709999999999998</v>
      </c>
      <c r="E939" t="s">
        <v>465</v>
      </c>
    </row>
    <row r="940" spans="1:5" x14ac:dyDescent="0.25">
      <c r="A940" t="s">
        <v>504</v>
      </c>
      <c r="B940" t="s">
        <v>505</v>
      </c>
      <c r="C940" s="12">
        <v>42790</v>
      </c>
      <c r="D940" s="217">
        <v>0.98750000000000004</v>
      </c>
      <c r="E940" t="s">
        <v>465</v>
      </c>
    </row>
    <row r="941" spans="1:5" x14ac:dyDescent="0.25">
      <c r="A941" t="s">
        <v>504</v>
      </c>
      <c r="B941" t="s">
        <v>505</v>
      </c>
      <c r="C941" s="12">
        <v>42797</v>
      </c>
      <c r="D941" s="217">
        <v>0.98780000000000001</v>
      </c>
      <c r="E941" t="s">
        <v>465</v>
      </c>
    </row>
    <row r="942" spans="1:5" x14ac:dyDescent="0.25">
      <c r="A942" t="s">
        <v>504</v>
      </c>
      <c r="B942" t="s">
        <v>505</v>
      </c>
      <c r="C942" s="12">
        <v>42804</v>
      </c>
      <c r="D942" s="217">
        <v>0.98799999999999999</v>
      </c>
      <c r="E942" t="s">
        <v>465</v>
      </c>
    </row>
    <row r="943" spans="1:5" x14ac:dyDescent="0.25">
      <c r="A943" t="s">
        <v>504</v>
      </c>
      <c r="B943" t="s">
        <v>505</v>
      </c>
      <c r="C943" s="12">
        <v>42811</v>
      </c>
      <c r="D943" s="217">
        <v>0.98819999999999997</v>
      </c>
      <c r="E943" t="s">
        <v>465</v>
      </c>
    </row>
    <row r="944" spans="1:5" x14ac:dyDescent="0.25">
      <c r="A944" t="s">
        <v>504</v>
      </c>
      <c r="B944" t="s">
        <v>505</v>
      </c>
      <c r="C944" s="12">
        <v>42818</v>
      </c>
      <c r="D944" s="217">
        <v>0.98829999999999996</v>
      </c>
      <c r="E944" t="s">
        <v>465</v>
      </c>
    </row>
    <row r="945" spans="1:5" x14ac:dyDescent="0.25">
      <c r="A945" t="s">
        <v>504</v>
      </c>
      <c r="B945" t="s">
        <v>505</v>
      </c>
      <c r="C945" s="12">
        <v>42825</v>
      </c>
      <c r="D945" s="217">
        <v>0.98769999999999991</v>
      </c>
      <c r="E945" t="s">
        <v>465</v>
      </c>
    </row>
    <row r="946" spans="1:5" x14ac:dyDescent="0.25">
      <c r="A946" t="s">
        <v>504</v>
      </c>
      <c r="B946" t="s">
        <v>505</v>
      </c>
      <c r="C946" s="12">
        <v>42832</v>
      </c>
      <c r="D946" s="217">
        <v>0.98709999999999998</v>
      </c>
      <c r="E946" t="s">
        <v>465</v>
      </c>
    </row>
    <row r="947" spans="1:5" x14ac:dyDescent="0.25">
      <c r="A947" t="s">
        <v>504</v>
      </c>
      <c r="B947" t="s">
        <v>505</v>
      </c>
      <c r="C947" s="12">
        <v>42839</v>
      </c>
      <c r="D947" s="217">
        <v>0.98670000000000002</v>
      </c>
      <c r="E947" t="s">
        <v>465</v>
      </c>
    </row>
    <row r="948" spans="1:5" x14ac:dyDescent="0.25">
      <c r="A948" t="s">
        <v>504</v>
      </c>
      <c r="B948" t="s">
        <v>505</v>
      </c>
      <c r="C948" s="12">
        <v>42846</v>
      </c>
      <c r="D948" s="217">
        <v>0.98620000000000008</v>
      </c>
      <c r="E948" t="s">
        <v>465</v>
      </c>
    </row>
    <row r="949" spans="1:5" x14ac:dyDescent="0.25">
      <c r="A949" t="s">
        <v>504</v>
      </c>
      <c r="B949" t="s">
        <v>505</v>
      </c>
      <c r="C949" s="12">
        <v>42853</v>
      </c>
      <c r="D949" s="217">
        <v>0.98530000000000006</v>
      </c>
      <c r="E949" t="s">
        <v>465</v>
      </c>
    </row>
    <row r="950" spans="1:5" x14ac:dyDescent="0.25">
      <c r="A950" t="s">
        <v>504</v>
      </c>
      <c r="B950" t="s">
        <v>505</v>
      </c>
      <c r="C950" s="12">
        <v>42860</v>
      </c>
      <c r="D950" s="217">
        <v>0.98499999999999999</v>
      </c>
      <c r="E950" t="s">
        <v>465</v>
      </c>
    </row>
    <row r="951" spans="1:5" x14ac:dyDescent="0.25">
      <c r="A951" t="s">
        <v>504</v>
      </c>
      <c r="B951" t="s">
        <v>505</v>
      </c>
      <c r="C951" s="12">
        <v>42867</v>
      </c>
      <c r="D951" s="217">
        <v>0.98470000000000002</v>
      </c>
      <c r="E951" t="s">
        <v>465</v>
      </c>
    </row>
    <row r="952" spans="1:5" x14ac:dyDescent="0.25">
      <c r="A952" t="s">
        <v>504</v>
      </c>
      <c r="B952" t="s">
        <v>505</v>
      </c>
      <c r="C952" s="12">
        <v>42874</v>
      </c>
      <c r="D952" s="217">
        <v>0.98450000000000004</v>
      </c>
      <c r="E952" t="s">
        <v>465</v>
      </c>
    </row>
    <row r="953" spans="1:5" x14ac:dyDescent="0.25">
      <c r="A953" t="s">
        <v>504</v>
      </c>
      <c r="B953" t="s">
        <v>505</v>
      </c>
      <c r="C953" s="12">
        <v>42881</v>
      </c>
      <c r="D953" s="217">
        <v>0.98430000000000006</v>
      </c>
      <c r="E953" t="s">
        <v>465</v>
      </c>
    </row>
    <row r="954" spans="1:5" x14ac:dyDescent="0.25">
      <c r="A954" t="s">
        <v>504</v>
      </c>
      <c r="B954" t="s">
        <v>505</v>
      </c>
      <c r="C954" s="12">
        <v>42888</v>
      </c>
      <c r="D954" s="217">
        <v>0.98409999999999997</v>
      </c>
      <c r="E954" t="s">
        <v>465</v>
      </c>
    </row>
    <row r="955" spans="1:5" x14ac:dyDescent="0.25">
      <c r="A955" t="s">
        <v>504</v>
      </c>
      <c r="B955" t="s">
        <v>505</v>
      </c>
      <c r="C955" s="12">
        <v>42895</v>
      </c>
      <c r="D955" s="217">
        <v>0.9839</v>
      </c>
      <c r="E955" t="s">
        <v>465</v>
      </c>
    </row>
    <row r="956" spans="1:5" x14ac:dyDescent="0.25">
      <c r="A956" t="s">
        <v>504</v>
      </c>
      <c r="B956" t="s">
        <v>505</v>
      </c>
      <c r="C956" s="12">
        <v>42902</v>
      </c>
      <c r="D956" s="217">
        <v>0.98380000000000001</v>
      </c>
      <c r="E956" t="s">
        <v>465</v>
      </c>
    </row>
    <row r="957" spans="1:5" x14ac:dyDescent="0.25">
      <c r="A957" t="s">
        <v>504</v>
      </c>
      <c r="B957" t="s">
        <v>505</v>
      </c>
      <c r="C957" s="12">
        <v>42909</v>
      </c>
      <c r="D957" s="217">
        <v>0.98360000000000003</v>
      </c>
      <c r="E957" t="s">
        <v>465</v>
      </c>
    </row>
    <row r="958" spans="1:5" x14ac:dyDescent="0.25">
      <c r="A958" t="s">
        <v>504</v>
      </c>
      <c r="B958" t="s">
        <v>505</v>
      </c>
      <c r="C958" s="12">
        <v>42923</v>
      </c>
      <c r="D958" s="217">
        <v>0.98269999999999991</v>
      </c>
      <c r="E958" t="s">
        <v>465</v>
      </c>
    </row>
    <row r="959" spans="1:5" x14ac:dyDescent="0.25">
      <c r="A959" t="s">
        <v>504</v>
      </c>
      <c r="B959" t="s">
        <v>505</v>
      </c>
      <c r="C959" s="12">
        <v>42930</v>
      </c>
      <c r="D959" s="217">
        <v>0.9819</v>
      </c>
      <c r="E959" t="s">
        <v>465</v>
      </c>
    </row>
    <row r="960" spans="1:5" x14ac:dyDescent="0.25">
      <c r="A960" t="s">
        <v>504</v>
      </c>
      <c r="B960" t="s">
        <v>505</v>
      </c>
      <c r="C960" s="12">
        <v>42937</v>
      </c>
      <c r="D960" s="217">
        <v>0.98180000000000012</v>
      </c>
      <c r="E960" t="s">
        <v>465</v>
      </c>
    </row>
    <row r="961" spans="1:5" x14ac:dyDescent="0.25">
      <c r="A961" t="s">
        <v>504</v>
      </c>
      <c r="B961" t="s">
        <v>505</v>
      </c>
      <c r="C961" s="12">
        <v>42944</v>
      </c>
      <c r="D961" s="217">
        <v>0.98170000000000002</v>
      </c>
      <c r="E961" t="s">
        <v>465</v>
      </c>
    </row>
    <row r="962" spans="1:5" x14ac:dyDescent="0.25">
      <c r="A962" t="s">
        <v>504</v>
      </c>
      <c r="B962" t="s">
        <v>505</v>
      </c>
      <c r="C962" s="12">
        <v>42951</v>
      </c>
      <c r="D962" s="217">
        <v>0.98170000000000002</v>
      </c>
      <c r="E962" t="s">
        <v>465</v>
      </c>
    </row>
    <row r="963" spans="1:5" x14ac:dyDescent="0.25">
      <c r="A963" t="s">
        <v>504</v>
      </c>
      <c r="B963" t="s">
        <v>505</v>
      </c>
      <c r="C963" s="12">
        <v>42958</v>
      </c>
      <c r="D963" s="217">
        <v>0.98159999999999992</v>
      </c>
      <c r="E963" t="s">
        <v>465</v>
      </c>
    </row>
    <row r="964" spans="1:5" x14ac:dyDescent="0.25">
      <c r="A964" t="s">
        <v>504</v>
      </c>
      <c r="B964" t="s">
        <v>505</v>
      </c>
      <c r="C964" s="12">
        <v>42965</v>
      </c>
      <c r="D964" s="217">
        <v>0.98159999999999992</v>
      </c>
      <c r="E964" t="s">
        <v>465</v>
      </c>
    </row>
    <row r="965" spans="1:5" x14ac:dyDescent="0.25">
      <c r="A965" t="s">
        <v>504</v>
      </c>
      <c r="B965" t="s">
        <v>505</v>
      </c>
      <c r="C965" s="12">
        <v>42972</v>
      </c>
      <c r="D965" s="217">
        <v>0.98180000000000012</v>
      </c>
      <c r="E965" t="s">
        <v>465</v>
      </c>
    </row>
    <row r="966" spans="1:5" x14ac:dyDescent="0.25">
      <c r="A966" t="s">
        <v>504</v>
      </c>
      <c r="B966" t="s">
        <v>505</v>
      </c>
      <c r="C966" s="12">
        <v>42979</v>
      </c>
      <c r="D966" s="217">
        <v>0.98209999999999997</v>
      </c>
      <c r="E966" t="s">
        <v>465</v>
      </c>
    </row>
    <row r="967" spans="1:5" x14ac:dyDescent="0.25">
      <c r="A967" t="s">
        <v>504</v>
      </c>
      <c r="B967" t="s">
        <v>505</v>
      </c>
      <c r="C967" s="12">
        <v>42986</v>
      </c>
      <c r="D967" s="217">
        <v>0.98230000000000006</v>
      </c>
      <c r="E967" t="s">
        <v>465</v>
      </c>
    </row>
    <row r="968" spans="1:5" x14ac:dyDescent="0.25">
      <c r="A968" t="s">
        <v>504</v>
      </c>
      <c r="B968" t="s">
        <v>505</v>
      </c>
      <c r="C968" s="12">
        <v>42993</v>
      </c>
      <c r="D968" s="217">
        <v>0.98250000000000004</v>
      </c>
      <c r="E968" t="s">
        <v>465</v>
      </c>
    </row>
    <row r="969" spans="1:5" x14ac:dyDescent="0.25">
      <c r="A969" t="s">
        <v>504</v>
      </c>
      <c r="B969" t="s">
        <v>505</v>
      </c>
      <c r="C969" s="12">
        <v>43000</v>
      </c>
      <c r="D969" s="217">
        <v>0.98269999999999991</v>
      </c>
      <c r="E969" t="s">
        <v>465</v>
      </c>
    </row>
    <row r="970" spans="1:5" x14ac:dyDescent="0.25">
      <c r="A970" t="s">
        <v>504</v>
      </c>
      <c r="B970" t="s">
        <v>505</v>
      </c>
      <c r="C970" s="12">
        <v>43007</v>
      </c>
      <c r="D970" s="217">
        <v>0.98260000000000003</v>
      </c>
      <c r="E970" t="s">
        <v>465</v>
      </c>
    </row>
    <row r="971" spans="1:5" x14ac:dyDescent="0.25">
      <c r="A971" t="s">
        <v>504</v>
      </c>
      <c r="B971" t="s">
        <v>505</v>
      </c>
      <c r="C971" s="12">
        <v>43014</v>
      </c>
      <c r="D971" s="217">
        <v>0.98230000000000006</v>
      </c>
      <c r="E971" t="s">
        <v>465</v>
      </c>
    </row>
    <row r="972" spans="1:5" x14ac:dyDescent="0.25">
      <c r="A972" t="s">
        <v>504</v>
      </c>
      <c r="B972" t="s">
        <v>505</v>
      </c>
      <c r="C972" s="12">
        <v>43021</v>
      </c>
      <c r="D972" s="217">
        <v>0.98199999999999998</v>
      </c>
      <c r="E972" t="s">
        <v>465</v>
      </c>
    </row>
    <row r="973" spans="1:5" x14ac:dyDescent="0.25">
      <c r="A973" t="s">
        <v>504</v>
      </c>
      <c r="B973" t="s">
        <v>505</v>
      </c>
      <c r="C973" s="12">
        <v>43028</v>
      </c>
      <c r="D973" s="217">
        <v>0.98170000000000002</v>
      </c>
      <c r="E973" t="s">
        <v>465</v>
      </c>
    </row>
    <row r="974" spans="1:5" x14ac:dyDescent="0.25">
      <c r="A974" t="s">
        <v>504</v>
      </c>
      <c r="B974" t="s">
        <v>505</v>
      </c>
      <c r="C974" s="12">
        <v>43035</v>
      </c>
      <c r="D974" s="217">
        <v>0.98140000000000005</v>
      </c>
      <c r="E974" t="s">
        <v>465</v>
      </c>
    </row>
    <row r="975" spans="1:5" x14ac:dyDescent="0.25">
      <c r="A975" t="s">
        <v>504</v>
      </c>
      <c r="B975" t="s">
        <v>505</v>
      </c>
      <c r="C975" s="12">
        <v>43042</v>
      </c>
      <c r="D975" s="217">
        <v>0.98120000000000007</v>
      </c>
      <c r="E975" t="s">
        <v>465</v>
      </c>
    </row>
    <row r="976" spans="1:5" x14ac:dyDescent="0.25">
      <c r="A976" t="s">
        <v>504</v>
      </c>
      <c r="B976" t="s">
        <v>505</v>
      </c>
      <c r="C976" s="12">
        <v>43049</v>
      </c>
      <c r="D976" s="217">
        <v>0.98089999999999999</v>
      </c>
      <c r="E976" t="s">
        <v>465</v>
      </c>
    </row>
    <row r="977" spans="1:5" x14ac:dyDescent="0.25">
      <c r="A977" t="s">
        <v>504</v>
      </c>
      <c r="B977" t="s">
        <v>505</v>
      </c>
      <c r="C977" s="12">
        <v>43056</v>
      </c>
      <c r="D977" s="217">
        <v>0.98040000000000005</v>
      </c>
      <c r="E977" t="s">
        <v>465</v>
      </c>
    </row>
    <row r="978" spans="1:5" x14ac:dyDescent="0.25">
      <c r="A978" t="s">
        <v>504</v>
      </c>
      <c r="B978" t="s">
        <v>505</v>
      </c>
      <c r="C978" s="12">
        <v>43063</v>
      </c>
      <c r="D978" s="217">
        <v>0.98</v>
      </c>
      <c r="E978" t="s">
        <v>465</v>
      </c>
    </row>
    <row r="979" spans="1:5" x14ac:dyDescent="0.25">
      <c r="A979" t="s">
        <v>504</v>
      </c>
      <c r="B979" t="s">
        <v>505</v>
      </c>
      <c r="C979" s="12">
        <v>43070</v>
      </c>
      <c r="D979" s="217">
        <v>0.97939999999999994</v>
      </c>
      <c r="E979" t="s">
        <v>465</v>
      </c>
    </row>
    <row r="980" spans="1:5" x14ac:dyDescent="0.25">
      <c r="A980" t="s">
        <v>504</v>
      </c>
      <c r="B980" t="s">
        <v>505</v>
      </c>
      <c r="C980" s="12">
        <v>43077</v>
      </c>
      <c r="D980" s="217">
        <v>0.9788</v>
      </c>
      <c r="E980" t="s">
        <v>465</v>
      </c>
    </row>
    <row r="981" spans="1:5" x14ac:dyDescent="0.25">
      <c r="A981" t="s">
        <v>504</v>
      </c>
      <c r="B981" t="s">
        <v>505</v>
      </c>
      <c r="C981" s="12">
        <v>43084</v>
      </c>
      <c r="D981" s="217">
        <v>0.97819999999999996</v>
      </c>
      <c r="E981" t="s">
        <v>465</v>
      </c>
    </row>
    <row r="982" spans="1:5" x14ac:dyDescent="0.25">
      <c r="A982" t="s">
        <v>504</v>
      </c>
      <c r="B982" t="s">
        <v>505</v>
      </c>
      <c r="C982" s="12">
        <v>43091</v>
      </c>
      <c r="D982" s="217">
        <v>0.97760000000000002</v>
      </c>
      <c r="E982" t="s">
        <v>465</v>
      </c>
    </row>
    <row r="983" spans="1:5" x14ac:dyDescent="0.25">
      <c r="A983" t="s">
        <v>504</v>
      </c>
      <c r="B983" t="s">
        <v>505</v>
      </c>
      <c r="C983" s="12">
        <v>43098</v>
      </c>
      <c r="D983" s="217">
        <v>0.95840000000000003</v>
      </c>
      <c r="E983" t="s">
        <v>465</v>
      </c>
    </row>
    <row r="984" spans="1:5" x14ac:dyDescent="0.25">
      <c r="A984" t="s">
        <v>504</v>
      </c>
      <c r="B984" t="s">
        <v>505</v>
      </c>
      <c r="C984" s="12">
        <v>43105</v>
      </c>
      <c r="D984" s="217">
        <v>0</v>
      </c>
      <c r="E984" t="s">
        <v>465</v>
      </c>
    </row>
    <row r="985" spans="1:5" x14ac:dyDescent="0.25">
      <c r="A985" t="s">
        <v>504</v>
      </c>
      <c r="B985" t="s">
        <v>505</v>
      </c>
      <c r="C985" s="12">
        <v>43112</v>
      </c>
      <c r="D985" s="217">
        <v>0</v>
      </c>
      <c r="E985" t="s">
        <v>465</v>
      </c>
    </row>
    <row r="986" spans="1:5" x14ac:dyDescent="0.25">
      <c r="A986" t="s">
        <v>504</v>
      </c>
      <c r="B986" t="s">
        <v>505</v>
      </c>
      <c r="C986" s="12">
        <v>43119</v>
      </c>
      <c r="D986" s="217">
        <v>0</v>
      </c>
      <c r="E986" t="s">
        <v>465</v>
      </c>
    </row>
    <row r="987" spans="1:5" x14ac:dyDescent="0.25">
      <c r="A987" t="s">
        <v>504</v>
      </c>
      <c r="B987" t="s">
        <v>505</v>
      </c>
      <c r="C987" s="12">
        <v>43126</v>
      </c>
      <c r="D987" s="217">
        <v>0</v>
      </c>
      <c r="E987" t="s">
        <v>465</v>
      </c>
    </row>
    <row r="988" spans="1:5" x14ac:dyDescent="0.25">
      <c r="A988" t="s">
        <v>504</v>
      </c>
      <c r="B988" t="s">
        <v>505</v>
      </c>
      <c r="C988" s="12">
        <v>43133</v>
      </c>
      <c r="D988" s="217">
        <v>0.19399999999999998</v>
      </c>
      <c r="E988" t="s">
        <v>465</v>
      </c>
    </row>
    <row r="989" spans="1:5" x14ac:dyDescent="0.25">
      <c r="A989" t="s">
        <v>504</v>
      </c>
      <c r="B989" t="s">
        <v>505</v>
      </c>
      <c r="C989" s="12">
        <v>43140</v>
      </c>
      <c r="D989" s="217">
        <v>0.32329999999999998</v>
      </c>
      <c r="E989" t="s">
        <v>465</v>
      </c>
    </row>
    <row r="990" spans="1:5" x14ac:dyDescent="0.25">
      <c r="A990" t="s">
        <v>504</v>
      </c>
      <c r="B990" t="s">
        <v>505</v>
      </c>
      <c r="C990" s="12">
        <v>43147</v>
      </c>
      <c r="D990" s="217">
        <v>0.4143</v>
      </c>
      <c r="E990" t="s">
        <v>465</v>
      </c>
    </row>
    <row r="991" spans="1:5" x14ac:dyDescent="0.25">
      <c r="A991" t="s">
        <v>504</v>
      </c>
      <c r="B991" t="s">
        <v>505</v>
      </c>
      <c r="C991" s="12">
        <v>43154</v>
      </c>
      <c r="D991" s="217">
        <v>0.4788</v>
      </c>
      <c r="E991" t="s">
        <v>465</v>
      </c>
    </row>
    <row r="992" spans="1:5" x14ac:dyDescent="0.25">
      <c r="A992" t="s">
        <v>504</v>
      </c>
      <c r="B992" t="s">
        <v>505</v>
      </c>
      <c r="C992" s="12">
        <v>43161</v>
      </c>
      <c r="D992" s="217">
        <v>0.52890000000000004</v>
      </c>
      <c r="E992" t="s">
        <v>465</v>
      </c>
    </row>
    <row r="993" spans="1:5" x14ac:dyDescent="0.25">
      <c r="A993" t="s">
        <v>504</v>
      </c>
      <c r="B993" t="s">
        <v>505</v>
      </c>
      <c r="C993" s="12">
        <v>43168</v>
      </c>
      <c r="D993" s="217">
        <v>0.57100000000000006</v>
      </c>
      <c r="E993" t="s">
        <v>465</v>
      </c>
    </row>
    <row r="994" spans="1:5" x14ac:dyDescent="0.25">
      <c r="A994" t="s">
        <v>504</v>
      </c>
      <c r="B994" t="s">
        <v>505</v>
      </c>
      <c r="C994" s="12">
        <v>43175</v>
      </c>
      <c r="D994" s="217">
        <v>0.60640000000000005</v>
      </c>
      <c r="E994" t="s">
        <v>465</v>
      </c>
    </row>
    <row r="995" spans="1:5" x14ac:dyDescent="0.25">
      <c r="A995" t="s">
        <v>504</v>
      </c>
      <c r="B995" t="s">
        <v>505</v>
      </c>
      <c r="C995" s="12">
        <v>43182</v>
      </c>
      <c r="D995" s="217">
        <v>0.63580000000000003</v>
      </c>
      <c r="E995" t="s">
        <v>465</v>
      </c>
    </row>
    <row r="996" spans="1:5" x14ac:dyDescent="0.25">
      <c r="A996" t="s">
        <v>504</v>
      </c>
      <c r="B996" t="s">
        <v>505</v>
      </c>
      <c r="C996" s="12">
        <v>43189</v>
      </c>
      <c r="D996" s="217">
        <v>0.6623</v>
      </c>
      <c r="E996" t="s">
        <v>465</v>
      </c>
    </row>
    <row r="997" spans="1:5" x14ac:dyDescent="0.25">
      <c r="A997" t="s">
        <v>504</v>
      </c>
      <c r="B997" t="s">
        <v>505</v>
      </c>
      <c r="C997" s="12">
        <v>43196</v>
      </c>
      <c r="D997" s="217">
        <v>0.68430000000000002</v>
      </c>
      <c r="E997" t="s">
        <v>465</v>
      </c>
    </row>
    <row r="998" spans="1:5" x14ac:dyDescent="0.25">
      <c r="A998" t="s">
        <v>504</v>
      </c>
      <c r="B998" t="s">
        <v>505</v>
      </c>
      <c r="C998" s="12">
        <v>43203</v>
      </c>
      <c r="D998" s="217">
        <v>0.70330000000000004</v>
      </c>
      <c r="E998" t="s">
        <v>465</v>
      </c>
    </row>
    <row r="999" spans="1:5" x14ac:dyDescent="0.25">
      <c r="A999" t="s">
        <v>504</v>
      </c>
      <c r="B999" t="s">
        <v>505</v>
      </c>
      <c r="C999" s="12">
        <v>43210</v>
      </c>
      <c r="D999" s="217">
        <v>0.72060000000000002</v>
      </c>
      <c r="E999" t="s">
        <v>465</v>
      </c>
    </row>
    <row r="1000" spans="1:5" x14ac:dyDescent="0.25">
      <c r="A1000" t="s">
        <v>504</v>
      </c>
      <c r="B1000" t="s">
        <v>505</v>
      </c>
      <c r="C1000" s="12">
        <v>43217</v>
      </c>
      <c r="D1000" s="217">
        <v>0.67819999999999991</v>
      </c>
      <c r="E1000" t="s">
        <v>465</v>
      </c>
    </row>
    <row r="1001" spans="1:5" x14ac:dyDescent="0.25">
      <c r="A1001" t="s">
        <v>504</v>
      </c>
      <c r="B1001" t="s">
        <v>505</v>
      </c>
      <c r="C1001" s="12">
        <v>43224</v>
      </c>
      <c r="D1001" s="217">
        <v>0.64060000000000006</v>
      </c>
      <c r="E1001" t="s">
        <v>465</v>
      </c>
    </row>
    <row r="1002" spans="1:5" x14ac:dyDescent="0.25">
      <c r="A1002" t="s">
        <v>504</v>
      </c>
      <c r="B1002" t="s">
        <v>505</v>
      </c>
      <c r="C1002" s="12">
        <v>43231</v>
      </c>
      <c r="D1002" s="217">
        <v>0.60680000000000001</v>
      </c>
      <c r="E1002" t="s">
        <v>465</v>
      </c>
    </row>
    <row r="1003" spans="1:5" x14ac:dyDescent="0.25">
      <c r="A1003" t="s">
        <v>504</v>
      </c>
      <c r="B1003" t="s">
        <v>505</v>
      </c>
      <c r="C1003" s="12">
        <v>43238</v>
      </c>
      <c r="D1003" s="217">
        <v>0.57650000000000001</v>
      </c>
      <c r="E1003" t="s">
        <v>465</v>
      </c>
    </row>
    <row r="1004" spans="1:5" x14ac:dyDescent="0.25">
      <c r="A1004" t="s">
        <v>504</v>
      </c>
      <c r="B1004" t="s">
        <v>505</v>
      </c>
      <c r="C1004" s="12">
        <v>43245</v>
      </c>
      <c r="D1004" s="217">
        <v>0.54899999999999993</v>
      </c>
      <c r="E1004" t="s">
        <v>465</v>
      </c>
    </row>
    <row r="1005" spans="1:5" x14ac:dyDescent="0.25">
      <c r="A1005" t="s">
        <v>504</v>
      </c>
      <c r="B1005" t="s">
        <v>505</v>
      </c>
      <c r="C1005" s="12">
        <v>43252</v>
      </c>
      <c r="D1005" s="217">
        <v>0.52410000000000001</v>
      </c>
      <c r="E1005" t="s">
        <v>465</v>
      </c>
    </row>
    <row r="1006" spans="1:5" x14ac:dyDescent="0.25">
      <c r="A1006" t="s">
        <v>504</v>
      </c>
      <c r="B1006" t="s">
        <v>505</v>
      </c>
      <c r="C1006" s="12">
        <v>43259</v>
      </c>
      <c r="D1006" s="217">
        <v>0.50130000000000008</v>
      </c>
      <c r="E1006" t="s">
        <v>465</v>
      </c>
    </row>
    <row r="1007" spans="1:5" x14ac:dyDescent="0.25">
      <c r="A1007" t="s">
        <v>504</v>
      </c>
      <c r="B1007" t="s">
        <v>505</v>
      </c>
      <c r="C1007" s="12">
        <v>43266</v>
      </c>
      <c r="D1007" s="217">
        <v>0.48039999999999999</v>
      </c>
      <c r="E1007" t="s">
        <v>465</v>
      </c>
    </row>
    <row r="1008" spans="1:5" x14ac:dyDescent="0.25">
      <c r="A1008" t="s">
        <v>504</v>
      </c>
      <c r="B1008" t="s">
        <v>505</v>
      </c>
      <c r="C1008" s="12">
        <v>43273</v>
      </c>
      <c r="D1008" s="217">
        <v>0.4612</v>
      </c>
      <c r="E1008" t="s">
        <v>465</v>
      </c>
    </row>
    <row r="1009" spans="1:5" x14ac:dyDescent="0.25">
      <c r="A1009" t="s">
        <v>504</v>
      </c>
      <c r="B1009" t="s">
        <v>505</v>
      </c>
      <c r="C1009" s="12">
        <v>43280</v>
      </c>
      <c r="D1009" s="217">
        <v>0.44350000000000001</v>
      </c>
      <c r="E1009" t="s">
        <v>465</v>
      </c>
    </row>
    <row r="1010" spans="1:5" x14ac:dyDescent="0.25">
      <c r="A1010" t="s">
        <v>506</v>
      </c>
      <c r="B1010" t="s">
        <v>507</v>
      </c>
      <c r="C1010" s="12">
        <v>42741</v>
      </c>
      <c r="D1010" s="217">
        <v>1</v>
      </c>
      <c r="E1010" t="s">
        <v>465</v>
      </c>
    </row>
    <row r="1011" spans="1:5" x14ac:dyDescent="0.25">
      <c r="A1011" t="s">
        <v>506</v>
      </c>
      <c r="B1011" t="s">
        <v>507</v>
      </c>
      <c r="C1011" s="12">
        <v>42748</v>
      </c>
      <c r="D1011" s="217">
        <v>1</v>
      </c>
      <c r="E1011" t="s">
        <v>465</v>
      </c>
    </row>
    <row r="1012" spans="1:5" x14ac:dyDescent="0.25">
      <c r="A1012" t="s">
        <v>506</v>
      </c>
      <c r="B1012" t="s">
        <v>507</v>
      </c>
      <c r="C1012" s="12">
        <v>42755</v>
      </c>
      <c r="D1012" s="217">
        <v>1</v>
      </c>
      <c r="E1012" t="s">
        <v>465</v>
      </c>
    </row>
    <row r="1013" spans="1:5" x14ac:dyDescent="0.25">
      <c r="A1013" t="s">
        <v>506</v>
      </c>
      <c r="B1013" t="s">
        <v>507</v>
      </c>
      <c r="C1013" s="12">
        <v>42762</v>
      </c>
      <c r="D1013" s="217">
        <v>1</v>
      </c>
      <c r="E1013" t="s">
        <v>465</v>
      </c>
    </row>
    <row r="1014" spans="1:5" x14ac:dyDescent="0.25">
      <c r="A1014" t="s">
        <v>506</v>
      </c>
      <c r="B1014" t="s">
        <v>507</v>
      </c>
      <c r="C1014" s="12">
        <v>42769</v>
      </c>
      <c r="D1014" s="217">
        <v>1</v>
      </c>
      <c r="E1014" t="s">
        <v>465</v>
      </c>
    </row>
    <row r="1015" spans="1:5" x14ac:dyDescent="0.25">
      <c r="A1015" t="s">
        <v>506</v>
      </c>
      <c r="B1015" t="s">
        <v>507</v>
      </c>
      <c r="C1015" s="12">
        <v>42776</v>
      </c>
      <c r="D1015" s="217">
        <v>1</v>
      </c>
      <c r="E1015" t="s">
        <v>465</v>
      </c>
    </row>
    <row r="1016" spans="1:5" x14ac:dyDescent="0.25">
      <c r="A1016" t="s">
        <v>506</v>
      </c>
      <c r="B1016" t="s">
        <v>507</v>
      </c>
      <c r="C1016" s="12">
        <v>42783</v>
      </c>
      <c r="D1016" s="217">
        <v>1</v>
      </c>
      <c r="E1016" t="s">
        <v>465</v>
      </c>
    </row>
    <row r="1017" spans="1:5" x14ac:dyDescent="0.25">
      <c r="A1017" t="s">
        <v>506</v>
      </c>
      <c r="B1017" t="s">
        <v>507</v>
      </c>
      <c r="C1017" s="12">
        <v>42790</v>
      </c>
      <c r="D1017" s="217">
        <v>1</v>
      </c>
      <c r="E1017" t="s">
        <v>465</v>
      </c>
    </row>
    <row r="1018" spans="1:5" x14ac:dyDescent="0.25">
      <c r="A1018" t="s">
        <v>506</v>
      </c>
      <c r="B1018" t="s">
        <v>507</v>
      </c>
      <c r="C1018" s="12">
        <v>42797</v>
      </c>
      <c r="D1018" s="217">
        <v>0.99890000000000001</v>
      </c>
      <c r="E1018" t="s">
        <v>465</v>
      </c>
    </row>
    <row r="1019" spans="1:5" x14ac:dyDescent="0.25">
      <c r="A1019" t="s">
        <v>506</v>
      </c>
      <c r="B1019" t="s">
        <v>507</v>
      </c>
      <c r="C1019" s="12">
        <v>42804</v>
      </c>
      <c r="D1019" s="217">
        <v>0.99900000000000011</v>
      </c>
      <c r="E1019" t="s">
        <v>465</v>
      </c>
    </row>
    <row r="1020" spans="1:5" x14ac:dyDescent="0.25">
      <c r="A1020" t="s">
        <v>506</v>
      </c>
      <c r="B1020" t="s">
        <v>507</v>
      </c>
      <c r="C1020" s="12">
        <v>42811</v>
      </c>
      <c r="D1020" s="217">
        <v>0.99909999999999999</v>
      </c>
      <c r="E1020" t="s">
        <v>465</v>
      </c>
    </row>
    <row r="1021" spans="1:5" x14ac:dyDescent="0.25">
      <c r="A1021" t="s">
        <v>506</v>
      </c>
      <c r="B1021" t="s">
        <v>507</v>
      </c>
      <c r="C1021" s="12">
        <v>42818</v>
      </c>
      <c r="D1021" s="217">
        <v>0.99919999999999998</v>
      </c>
      <c r="E1021" t="s">
        <v>465</v>
      </c>
    </row>
    <row r="1022" spans="1:5" x14ac:dyDescent="0.25">
      <c r="A1022" t="s">
        <v>506</v>
      </c>
      <c r="B1022" t="s">
        <v>507</v>
      </c>
      <c r="C1022" s="12">
        <v>42825</v>
      </c>
      <c r="D1022" s="217">
        <v>0.99919999999999998</v>
      </c>
      <c r="E1022" t="s">
        <v>465</v>
      </c>
    </row>
    <row r="1023" spans="1:5" x14ac:dyDescent="0.25">
      <c r="A1023" t="s">
        <v>506</v>
      </c>
      <c r="B1023" t="s">
        <v>507</v>
      </c>
      <c r="C1023" s="12">
        <v>42832</v>
      </c>
      <c r="D1023" s="217">
        <v>0.99930000000000008</v>
      </c>
      <c r="E1023" t="s">
        <v>465</v>
      </c>
    </row>
    <row r="1024" spans="1:5" x14ac:dyDescent="0.25">
      <c r="A1024" t="s">
        <v>506</v>
      </c>
      <c r="B1024" t="s">
        <v>507</v>
      </c>
      <c r="C1024" s="12">
        <v>42839</v>
      </c>
      <c r="D1024" s="217">
        <v>0.99930000000000008</v>
      </c>
      <c r="E1024" t="s">
        <v>465</v>
      </c>
    </row>
    <row r="1025" spans="1:5" x14ac:dyDescent="0.25">
      <c r="A1025" t="s">
        <v>506</v>
      </c>
      <c r="B1025" t="s">
        <v>507</v>
      </c>
      <c r="C1025" s="12">
        <v>42846</v>
      </c>
      <c r="D1025" s="217">
        <v>0.99939999999999996</v>
      </c>
      <c r="E1025" t="s">
        <v>465</v>
      </c>
    </row>
    <row r="1026" spans="1:5" x14ac:dyDescent="0.25">
      <c r="A1026" t="s">
        <v>506</v>
      </c>
      <c r="B1026" t="s">
        <v>507</v>
      </c>
      <c r="C1026" s="12">
        <v>42853</v>
      </c>
      <c r="D1026" s="217">
        <v>0.99879999999999991</v>
      </c>
      <c r="E1026" t="s">
        <v>465</v>
      </c>
    </row>
    <row r="1027" spans="1:5" x14ac:dyDescent="0.25">
      <c r="A1027" t="s">
        <v>506</v>
      </c>
      <c r="B1027" t="s">
        <v>507</v>
      </c>
      <c r="C1027" s="12">
        <v>42860</v>
      </c>
      <c r="D1027" s="217">
        <v>0.99780000000000002</v>
      </c>
      <c r="E1027" t="s">
        <v>465</v>
      </c>
    </row>
    <row r="1028" spans="1:5" x14ac:dyDescent="0.25">
      <c r="A1028" t="s">
        <v>506</v>
      </c>
      <c r="B1028" t="s">
        <v>507</v>
      </c>
      <c r="C1028" s="12">
        <v>42867</v>
      </c>
      <c r="D1028" s="217">
        <v>0.99790000000000001</v>
      </c>
      <c r="E1028" t="s">
        <v>465</v>
      </c>
    </row>
    <row r="1029" spans="1:5" x14ac:dyDescent="0.25">
      <c r="A1029" t="s">
        <v>506</v>
      </c>
      <c r="B1029" t="s">
        <v>507</v>
      </c>
      <c r="C1029" s="12">
        <v>42874</v>
      </c>
      <c r="D1029" s="217">
        <v>0.998</v>
      </c>
      <c r="E1029" t="s">
        <v>465</v>
      </c>
    </row>
    <row r="1030" spans="1:5" x14ac:dyDescent="0.25">
      <c r="A1030" t="s">
        <v>506</v>
      </c>
      <c r="B1030" t="s">
        <v>507</v>
      </c>
      <c r="C1030" s="12">
        <v>42881</v>
      </c>
      <c r="D1030" s="217">
        <v>0.99760000000000004</v>
      </c>
      <c r="E1030" t="s">
        <v>465</v>
      </c>
    </row>
    <row r="1031" spans="1:5" x14ac:dyDescent="0.25">
      <c r="A1031" t="s">
        <v>506</v>
      </c>
      <c r="B1031" t="s">
        <v>507</v>
      </c>
      <c r="C1031" s="12">
        <v>42888</v>
      </c>
      <c r="D1031" s="217">
        <v>0.99639999999999995</v>
      </c>
      <c r="E1031" t="s">
        <v>465</v>
      </c>
    </row>
    <row r="1032" spans="1:5" x14ac:dyDescent="0.25">
      <c r="A1032" t="s">
        <v>506</v>
      </c>
      <c r="B1032" t="s">
        <v>507</v>
      </c>
      <c r="C1032" s="12">
        <v>42895</v>
      </c>
      <c r="D1032" s="217">
        <v>0.99609999999999999</v>
      </c>
      <c r="E1032" t="s">
        <v>465</v>
      </c>
    </row>
    <row r="1033" spans="1:5" x14ac:dyDescent="0.25">
      <c r="A1033" t="s">
        <v>506</v>
      </c>
      <c r="B1033" t="s">
        <v>507</v>
      </c>
      <c r="C1033" s="12">
        <v>42902</v>
      </c>
      <c r="D1033" s="217">
        <v>0.99620000000000009</v>
      </c>
      <c r="E1033" t="s">
        <v>465</v>
      </c>
    </row>
    <row r="1034" spans="1:5" x14ac:dyDescent="0.25">
      <c r="A1034" t="s">
        <v>506</v>
      </c>
      <c r="B1034" t="s">
        <v>507</v>
      </c>
      <c r="C1034" s="12">
        <v>42909</v>
      </c>
      <c r="D1034" s="217">
        <v>0.996</v>
      </c>
      <c r="E1034" t="s">
        <v>465</v>
      </c>
    </row>
    <row r="1035" spans="1:5" x14ac:dyDescent="0.25">
      <c r="A1035" t="s">
        <v>506</v>
      </c>
      <c r="B1035" t="s">
        <v>507</v>
      </c>
      <c r="C1035" s="12">
        <v>42923</v>
      </c>
      <c r="D1035" s="217">
        <v>0.99620000000000009</v>
      </c>
      <c r="E1035" t="s">
        <v>465</v>
      </c>
    </row>
    <row r="1036" spans="1:5" x14ac:dyDescent="0.25">
      <c r="A1036" t="s">
        <v>506</v>
      </c>
      <c r="B1036" t="s">
        <v>507</v>
      </c>
      <c r="C1036" s="12">
        <v>42930</v>
      </c>
      <c r="D1036" s="217">
        <v>0.99629999999999996</v>
      </c>
      <c r="E1036" t="s">
        <v>465</v>
      </c>
    </row>
    <row r="1037" spans="1:5" x14ac:dyDescent="0.25">
      <c r="A1037" t="s">
        <v>506</v>
      </c>
      <c r="B1037" t="s">
        <v>507</v>
      </c>
      <c r="C1037" s="12">
        <v>42937</v>
      </c>
      <c r="D1037" s="217">
        <v>0.99639999999999995</v>
      </c>
      <c r="E1037" t="s">
        <v>465</v>
      </c>
    </row>
    <row r="1038" spans="1:5" x14ac:dyDescent="0.25">
      <c r="A1038" t="s">
        <v>506</v>
      </c>
      <c r="B1038" t="s">
        <v>507</v>
      </c>
      <c r="C1038" s="12">
        <v>42944</v>
      </c>
      <c r="D1038" s="217">
        <v>0.99659999999999993</v>
      </c>
      <c r="E1038" t="s">
        <v>465</v>
      </c>
    </row>
    <row r="1039" spans="1:5" x14ac:dyDescent="0.25">
      <c r="A1039" t="s">
        <v>506</v>
      </c>
      <c r="B1039" t="s">
        <v>507</v>
      </c>
      <c r="C1039" s="12">
        <v>42951</v>
      </c>
      <c r="D1039" s="217">
        <v>0.99670000000000003</v>
      </c>
      <c r="E1039" t="s">
        <v>465</v>
      </c>
    </row>
    <row r="1040" spans="1:5" x14ac:dyDescent="0.25">
      <c r="A1040" t="s">
        <v>506</v>
      </c>
      <c r="B1040" t="s">
        <v>507</v>
      </c>
      <c r="C1040" s="12">
        <v>42958</v>
      </c>
      <c r="D1040" s="217">
        <v>0.99650000000000005</v>
      </c>
      <c r="E1040" t="s">
        <v>465</v>
      </c>
    </row>
    <row r="1041" spans="1:5" x14ac:dyDescent="0.25">
      <c r="A1041" t="s">
        <v>506</v>
      </c>
      <c r="B1041" t="s">
        <v>507</v>
      </c>
      <c r="C1041" s="12">
        <v>42965</v>
      </c>
      <c r="D1041" s="217">
        <v>0.99659999999999993</v>
      </c>
      <c r="E1041" t="s">
        <v>465</v>
      </c>
    </row>
    <row r="1042" spans="1:5" x14ac:dyDescent="0.25">
      <c r="A1042" t="s">
        <v>506</v>
      </c>
      <c r="B1042" t="s">
        <v>507</v>
      </c>
      <c r="C1042" s="12">
        <v>42972</v>
      </c>
      <c r="D1042" s="217">
        <v>0.99670000000000003</v>
      </c>
      <c r="E1042" t="s">
        <v>465</v>
      </c>
    </row>
    <row r="1043" spans="1:5" x14ac:dyDescent="0.25">
      <c r="A1043" t="s">
        <v>506</v>
      </c>
      <c r="B1043" t="s">
        <v>507</v>
      </c>
      <c r="C1043" s="12">
        <v>42979</v>
      </c>
      <c r="D1043" s="217">
        <v>0.99680000000000002</v>
      </c>
      <c r="E1043" t="s">
        <v>465</v>
      </c>
    </row>
    <row r="1044" spans="1:5" x14ac:dyDescent="0.25">
      <c r="A1044" t="s">
        <v>506</v>
      </c>
      <c r="B1044" t="s">
        <v>507</v>
      </c>
      <c r="C1044" s="12">
        <v>42986</v>
      </c>
      <c r="D1044" s="217">
        <v>0.99690000000000001</v>
      </c>
      <c r="E1044" t="s">
        <v>465</v>
      </c>
    </row>
    <row r="1045" spans="1:5" x14ac:dyDescent="0.25">
      <c r="A1045" t="s">
        <v>506</v>
      </c>
      <c r="B1045" t="s">
        <v>507</v>
      </c>
      <c r="C1045" s="12">
        <v>42993</v>
      </c>
      <c r="D1045" s="217">
        <v>0.99690000000000001</v>
      </c>
      <c r="E1045" t="s">
        <v>465</v>
      </c>
    </row>
    <row r="1046" spans="1:5" x14ac:dyDescent="0.25">
      <c r="A1046" t="s">
        <v>506</v>
      </c>
      <c r="B1046" t="s">
        <v>507</v>
      </c>
      <c r="C1046" s="12">
        <v>43000</v>
      </c>
      <c r="D1046" s="217">
        <v>0.997</v>
      </c>
      <c r="E1046" t="s">
        <v>465</v>
      </c>
    </row>
    <row r="1047" spans="1:5" x14ac:dyDescent="0.25">
      <c r="A1047" t="s">
        <v>506</v>
      </c>
      <c r="B1047" t="s">
        <v>507</v>
      </c>
      <c r="C1047" s="12">
        <v>43007</v>
      </c>
      <c r="D1047" s="217">
        <v>0.99709999999999999</v>
      </c>
      <c r="E1047" t="s">
        <v>465</v>
      </c>
    </row>
    <row r="1048" spans="1:5" x14ac:dyDescent="0.25">
      <c r="A1048" t="s">
        <v>506</v>
      </c>
      <c r="B1048" t="s">
        <v>507</v>
      </c>
      <c r="C1048" s="12">
        <v>43014</v>
      </c>
      <c r="D1048" s="217">
        <v>0.99719999999999998</v>
      </c>
      <c r="E1048" t="s">
        <v>465</v>
      </c>
    </row>
    <row r="1049" spans="1:5" x14ac:dyDescent="0.25">
      <c r="A1049" t="s">
        <v>506</v>
      </c>
      <c r="B1049" t="s">
        <v>507</v>
      </c>
      <c r="C1049" s="12">
        <v>43021</v>
      </c>
      <c r="D1049" s="217">
        <v>0.99719999999999998</v>
      </c>
      <c r="E1049" t="s">
        <v>465</v>
      </c>
    </row>
    <row r="1050" spans="1:5" x14ac:dyDescent="0.25">
      <c r="A1050" t="s">
        <v>506</v>
      </c>
      <c r="B1050" t="s">
        <v>507</v>
      </c>
      <c r="C1050" s="12">
        <v>43028</v>
      </c>
      <c r="D1050" s="217">
        <v>0.99709999999999999</v>
      </c>
      <c r="E1050" t="s">
        <v>465</v>
      </c>
    </row>
    <row r="1051" spans="1:5" x14ac:dyDescent="0.25">
      <c r="A1051" t="s">
        <v>506</v>
      </c>
      <c r="B1051" t="s">
        <v>507</v>
      </c>
      <c r="C1051" s="12">
        <v>43035</v>
      </c>
      <c r="D1051" s="217">
        <v>0.99690000000000001</v>
      </c>
      <c r="E1051" t="s">
        <v>465</v>
      </c>
    </row>
    <row r="1052" spans="1:5" x14ac:dyDescent="0.25">
      <c r="A1052" t="s">
        <v>506</v>
      </c>
      <c r="B1052" t="s">
        <v>507</v>
      </c>
      <c r="C1052" s="12">
        <v>43042</v>
      </c>
      <c r="D1052" s="217">
        <v>0.99629999999999996</v>
      </c>
      <c r="E1052" t="s">
        <v>465</v>
      </c>
    </row>
    <row r="1053" spans="1:5" x14ac:dyDescent="0.25">
      <c r="A1053" t="s">
        <v>506</v>
      </c>
      <c r="B1053" t="s">
        <v>507</v>
      </c>
      <c r="C1053" s="12">
        <v>43049</v>
      </c>
      <c r="D1053" s="217">
        <v>0.99569999999999992</v>
      </c>
      <c r="E1053" t="s">
        <v>465</v>
      </c>
    </row>
    <row r="1054" spans="1:5" x14ac:dyDescent="0.25">
      <c r="A1054" t="s">
        <v>506</v>
      </c>
      <c r="B1054" t="s">
        <v>507</v>
      </c>
      <c r="C1054" s="12">
        <v>43056</v>
      </c>
      <c r="D1054" s="217">
        <v>0.99560000000000004</v>
      </c>
      <c r="E1054" t="s">
        <v>465</v>
      </c>
    </row>
    <row r="1055" spans="1:5" x14ac:dyDescent="0.25">
      <c r="A1055" t="s">
        <v>506</v>
      </c>
      <c r="B1055" t="s">
        <v>507</v>
      </c>
      <c r="C1055" s="12">
        <v>43063</v>
      </c>
      <c r="D1055" s="217">
        <v>0.99540000000000006</v>
      </c>
      <c r="E1055" t="s">
        <v>465</v>
      </c>
    </row>
    <row r="1056" spans="1:5" x14ac:dyDescent="0.25">
      <c r="A1056" t="s">
        <v>506</v>
      </c>
      <c r="B1056" t="s">
        <v>507</v>
      </c>
      <c r="C1056" s="12">
        <v>43070</v>
      </c>
      <c r="D1056" s="217">
        <v>0.99529999999999996</v>
      </c>
      <c r="E1056" t="s">
        <v>465</v>
      </c>
    </row>
    <row r="1057" spans="1:5" x14ac:dyDescent="0.25">
      <c r="A1057" t="s">
        <v>506</v>
      </c>
      <c r="B1057" t="s">
        <v>507</v>
      </c>
      <c r="C1057" s="12">
        <v>43077</v>
      </c>
      <c r="D1057" s="217">
        <v>0.99519999999999997</v>
      </c>
      <c r="E1057" t="s">
        <v>465</v>
      </c>
    </row>
    <row r="1058" spans="1:5" x14ac:dyDescent="0.25">
      <c r="A1058" t="s">
        <v>506</v>
      </c>
      <c r="B1058" t="s">
        <v>507</v>
      </c>
      <c r="C1058" s="12">
        <v>43084</v>
      </c>
      <c r="D1058" s="217">
        <v>0.9951000000000001</v>
      </c>
      <c r="E1058" t="s">
        <v>465</v>
      </c>
    </row>
    <row r="1059" spans="1:5" x14ac:dyDescent="0.25">
      <c r="A1059" t="s">
        <v>506</v>
      </c>
      <c r="B1059" t="s">
        <v>507</v>
      </c>
      <c r="C1059" s="12">
        <v>43091</v>
      </c>
      <c r="D1059" s="217">
        <v>0.995</v>
      </c>
      <c r="E1059" t="s">
        <v>465</v>
      </c>
    </row>
    <row r="1060" spans="1:5" x14ac:dyDescent="0.25">
      <c r="A1060" t="s">
        <v>506</v>
      </c>
      <c r="B1060" t="s">
        <v>507</v>
      </c>
      <c r="C1060" s="12">
        <v>43098</v>
      </c>
      <c r="D1060" s="217">
        <v>0.97549999999999992</v>
      </c>
      <c r="E1060" t="s">
        <v>465</v>
      </c>
    </row>
    <row r="1061" spans="1:5" x14ac:dyDescent="0.25">
      <c r="A1061" t="s">
        <v>506</v>
      </c>
      <c r="B1061" t="s">
        <v>507</v>
      </c>
      <c r="C1061" s="12">
        <v>43105</v>
      </c>
      <c r="D1061" s="217">
        <v>0</v>
      </c>
      <c r="E1061" t="s">
        <v>465</v>
      </c>
    </row>
    <row r="1062" spans="1:5" x14ac:dyDescent="0.25">
      <c r="A1062" t="s">
        <v>506</v>
      </c>
      <c r="B1062" t="s">
        <v>507</v>
      </c>
      <c r="C1062" s="12">
        <v>43112</v>
      </c>
      <c r="D1062" s="217">
        <v>0</v>
      </c>
      <c r="E1062" t="s">
        <v>465</v>
      </c>
    </row>
    <row r="1063" spans="1:5" x14ac:dyDescent="0.25">
      <c r="A1063" t="s">
        <v>506</v>
      </c>
      <c r="B1063" t="s">
        <v>507</v>
      </c>
      <c r="C1063" s="12">
        <v>43119</v>
      </c>
      <c r="D1063" s="217">
        <v>0</v>
      </c>
      <c r="E1063" t="s">
        <v>465</v>
      </c>
    </row>
    <row r="1064" spans="1:5" x14ac:dyDescent="0.25">
      <c r="A1064" t="s">
        <v>506</v>
      </c>
      <c r="B1064" t="s">
        <v>507</v>
      </c>
      <c r="C1064" s="12">
        <v>43126</v>
      </c>
      <c r="D1064" s="217">
        <v>0.2475</v>
      </c>
      <c r="E1064" t="s">
        <v>465</v>
      </c>
    </row>
    <row r="1065" spans="1:5" x14ac:dyDescent="0.25">
      <c r="A1065" t="s">
        <v>506</v>
      </c>
      <c r="B1065" t="s">
        <v>507</v>
      </c>
      <c r="C1065" s="12">
        <v>43133</v>
      </c>
      <c r="D1065" s="217">
        <v>0.39600000000000002</v>
      </c>
      <c r="E1065" t="s">
        <v>465</v>
      </c>
    </row>
    <row r="1066" spans="1:5" x14ac:dyDescent="0.25">
      <c r="A1066" t="s">
        <v>506</v>
      </c>
      <c r="B1066" t="s">
        <v>507</v>
      </c>
      <c r="C1066" s="12">
        <v>43140</v>
      </c>
      <c r="D1066" s="217">
        <v>0.48499999999999999</v>
      </c>
      <c r="E1066" t="s">
        <v>465</v>
      </c>
    </row>
    <row r="1067" spans="1:5" x14ac:dyDescent="0.25">
      <c r="A1067" t="s">
        <v>506</v>
      </c>
      <c r="B1067" t="s">
        <v>507</v>
      </c>
      <c r="C1067" s="12">
        <v>43147</v>
      </c>
      <c r="D1067" s="217">
        <v>0.55710000000000004</v>
      </c>
      <c r="E1067" t="s">
        <v>465</v>
      </c>
    </row>
    <row r="1068" spans="1:5" x14ac:dyDescent="0.25">
      <c r="A1068" t="s">
        <v>506</v>
      </c>
      <c r="B1068" t="s">
        <v>507</v>
      </c>
      <c r="C1068" s="12">
        <v>43154</v>
      </c>
      <c r="D1068" s="217">
        <v>0.61</v>
      </c>
      <c r="E1068" t="s">
        <v>465</v>
      </c>
    </row>
    <row r="1069" spans="1:5" x14ac:dyDescent="0.25">
      <c r="A1069" t="s">
        <v>506</v>
      </c>
      <c r="B1069" t="s">
        <v>507</v>
      </c>
      <c r="C1069" s="12">
        <v>43161</v>
      </c>
      <c r="D1069" s="217">
        <v>0.65</v>
      </c>
      <c r="E1069" t="s">
        <v>465</v>
      </c>
    </row>
    <row r="1070" spans="1:5" x14ac:dyDescent="0.25">
      <c r="A1070" t="s">
        <v>506</v>
      </c>
      <c r="B1070" t="s">
        <v>507</v>
      </c>
      <c r="C1070" s="12">
        <v>43168</v>
      </c>
      <c r="D1070" s="217">
        <v>0.68299999999999994</v>
      </c>
      <c r="E1070" t="s">
        <v>465</v>
      </c>
    </row>
    <row r="1071" spans="1:5" x14ac:dyDescent="0.25">
      <c r="A1071" t="s">
        <v>506</v>
      </c>
      <c r="B1071" t="s">
        <v>507</v>
      </c>
      <c r="C1071" s="12">
        <v>43175</v>
      </c>
      <c r="D1071" s="217">
        <v>0.71</v>
      </c>
      <c r="E1071" t="s">
        <v>465</v>
      </c>
    </row>
    <row r="1072" spans="1:5" x14ac:dyDescent="0.25">
      <c r="A1072" t="s">
        <v>506</v>
      </c>
      <c r="B1072" t="s">
        <v>507</v>
      </c>
      <c r="C1072" s="12">
        <v>43182</v>
      </c>
      <c r="D1072" s="217">
        <v>0.73250000000000004</v>
      </c>
      <c r="E1072" t="s">
        <v>465</v>
      </c>
    </row>
    <row r="1073" spans="1:5" x14ac:dyDescent="0.25">
      <c r="A1073" t="s">
        <v>506</v>
      </c>
      <c r="B1073" t="s">
        <v>507</v>
      </c>
      <c r="C1073" s="12">
        <v>43189</v>
      </c>
      <c r="D1073" s="217">
        <v>0.75309999999999999</v>
      </c>
      <c r="E1073" t="s">
        <v>465</v>
      </c>
    </row>
    <row r="1074" spans="1:5" x14ac:dyDescent="0.25">
      <c r="A1074" t="s">
        <v>506</v>
      </c>
      <c r="B1074" t="s">
        <v>507</v>
      </c>
      <c r="C1074" s="12">
        <v>43196</v>
      </c>
      <c r="D1074" s="217">
        <v>0.77</v>
      </c>
      <c r="E1074" t="s">
        <v>465</v>
      </c>
    </row>
    <row r="1075" spans="1:5" x14ac:dyDescent="0.25">
      <c r="A1075" t="s">
        <v>506</v>
      </c>
      <c r="B1075" t="s">
        <v>507</v>
      </c>
      <c r="C1075" s="12">
        <v>43203</v>
      </c>
      <c r="D1075" s="217">
        <v>0.78469999999999995</v>
      </c>
      <c r="E1075" t="s">
        <v>465</v>
      </c>
    </row>
    <row r="1076" spans="1:5" x14ac:dyDescent="0.25">
      <c r="A1076" t="s">
        <v>506</v>
      </c>
      <c r="B1076" t="s">
        <v>507</v>
      </c>
      <c r="C1076" s="12">
        <v>43210</v>
      </c>
      <c r="D1076" s="217">
        <v>0.79749999999999999</v>
      </c>
      <c r="E1076" t="s">
        <v>465</v>
      </c>
    </row>
    <row r="1077" spans="1:5" x14ac:dyDescent="0.25">
      <c r="A1077" t="s">
        <v>506</v>
      </c>
      <c r="B1077" t="s">
        <v>507</v>
      </c>
      <c r="C1077" s="12">
        <v>43217</v>
      </c>
      <c r="D1077" s="217">
        <v>0.75060000000000004</v>
      </c>
      <c r="E1077" t="s">
        <v>465</v>
      </c>
    </row>
    <row r="1078" spans="1:5" x14ac:dyDescent="0.25">
      <c r="A1078" t="s">
        <v>506</v>
      </c>
      <c r="B1078" t="s">
        <v>507</v>
      </c>
      <c r="C1078" s="12">
        <v>43224</v>
      </c>
      <c r="D1078" s="217">
        <v>0.70889999999999997</v>
      </c>
      <c r="E1078" t="s">
        <v>465</v>
      </c>
    </row>
    <row r="1079" spans="1:5" x14ac:dyDescent="0.25">
      <c r="A1079" t="s">
        <v>506</v>
      </c>
      <c r="B1079" t="s">
        <v>507</v>
      </c>
      <c r="C1079" s="12">
        <v>43231</v>
      </c>
      <c r="D1079" s="217">
        <v>0.67159999999999997</v>
      </c>
      <c r="E1079" t="s">
        <v>465</v>
      </c>
    </row>
    <row r="1080" spans="1:5" x14ac:dyDescent="0.25">
      <c r="A1080" t="s">
        <v>506</v>
      </c>
      <c r="B1080" t="s">
        <v>507</v>
      </c>
      <c r="C1080" s="12">
        <v>43238</v>
      </c>
      <c r="D1080" s="217">
        <v>0.63800000000000001</v>
      </c>
      <c r="E1080" t="s">
        <v>465</v>
      </c>
    </row>
    <row r="1081" spans="1:5" x14ac:dyDescent="0.25">
      <c r="A1081" t="s">
        <v>506</v>
      </c>
      <c r="B1081" t="s">
        <v>507</v>
      </c>
      <c r="C1081" s="12">
        <v>43245</v>
      </c>
      <c r="D1081" s="217">
        <v>0.60760000000000003</v>
      </c>
      <c r="E1081" t="s">
        <v>465</v>
      </c>
    </row>
    <row r="1082" spans="1:5" x14ac:dyDescent="0.25">
      <c r="A1082" t="s">
        <v>506</v>
      </c>
      <c r="B1082" t="s">
        <v>507</v>
      </c>
      <c r="C1082" s="12">
        <v>43252</v>
      </c>
      <c r="D1082" s="217">
        <v>0.57999999999999996</v>
      </c>
      <c r="E1082" t="s">
        <v>465</v>
      </c>
    </row>
    <row r="1083" spans="1:5" x14ac:dyDescent="0.25">
      <c r="A1083" t="s">
        <v>506</v>
      </c>
      <c r="B1083" t="s">
        <v>507</v>
      </c>
      <c r="C1083" s="12">
        <v>43259</v>
      </c>
      <c r="D1083" s="217">
        <v>0.55479999999999996</v>
      </c>
      <c r="E1083" t="s">
        <v>465</v>
      </c>
    </row>
    <row r="1084" spans="1:5" x14ac:dyDescent="0.25">
      <c r="A1084" t="s">
        <v>506</v>
      </c>
      <c r="B1084" t="s">
        <v>507</v>
      </c>
      <c r="C1084" s="12">
        <v>43266</v>
      </c>
      <c r="D1084" s="217">
        <v>0.53170000000000006</v>
      </c>
      <c r="E1084" t="s">
        <v>465</v>
      </c>
    </row>
    <row r="1085" spans="1:5" x14ac:dyDescent="0.25">
      <c r="A1085" t="s">
        <v>506</v>
      </c>
      <c r="B1085" t="s">
        <v>507</v>
      </c>
      <c r="C1085" s="12">
        <v>43273</v>
      </c>
      <c r="D1085" s="217">
        <v>0.51039999999999996</v>
      </c>
      <c r="E1085" t="s">
        <v>465</v>
      </c>
    </row>
    <row r="1086" spans="1:5" x14ac:dyDescent="0.25">
      <c r="A1086" t="s">
        <v>506</v>
      </c>
      <c r="B1086" t="s">
        <v>507</v>
      </c>
      <c r="C1086" s="12">
        <v>43280</v>
      </c>
      <c r="D1086" s="217">
        <v>0.49079999999999996</v>
      </c>
      <c r="E1086" t="s">
        <v>465</v>
      </c>
    </row>
    <row r="1087" spans="1:5" x14ac:dyDescent="0.25">
      <c r="A1087" t="s">
        <v>508</v>
      </c>
      <c r="B1087" t="s">
        <v>509</v>
      </c>
      <c r="C1087" s="12">
        <v>42937</v>
      </c>
      <c r="D1087" s="217">
        <v>0</v>
      </c>
      <c r="E1087" t="s">
        <v>465</v>
      </c>
    </row>
    <row r="1088" spans="1:5" x14ac:dyDescent="0.25">
      <c r="A1088" t="s">
        <v>508</v>
      </c>
      <c r="B1088" t="s">
        <v>509</v>
      </c>
      <c r="C1088" s="12">
        <v>42944</v>
      </c>
      <c r="D1088" s="217">
        <v>0</v>
      </c>
      <c r="E1088" t="s">
        <v>465</v>
      </c>
    </row>
    <row r="1089" spans="1:5" x14ac:dyDescent="0.25">
      <c r="A1089" t="s">
        <v>508</v>
      </c>
      <c r="B1089" t="s">
        <v>509</v>
      </c>
      <c r="C1089" s="12">
        <v>42951</v>
      </c>
      <c r="D1089" s="217">
        <v>0</v>
      </c>
      <c r="E1089" t="s">
        <v>465</v>
      </c>
    </row>
    <row r="1090" spans="1:5" x14ac:dyDescent="0.25">
      <c r="A1090" t="s">
        <v>508</v>
      </c>
      <c r="B1090" t="s">
        <v>509</v>
      </c>
      <c r="C1090" s="12">
        <v>42958</v>
      </c>
      <c r="D1090" s="217">
        <v>0</v>
      </c>
      <c r="E1090" t="s">
        <v>465</v>
      </c>
    </row>
    <row r="1091" spans="1:5" x14ac:dyDescent="0.25">
      <c r="A1091" t="s">
        <v>508</v>
      </c>
      <c r="B1091" t="s">
        <v>509</v>
      </c>
      <c r="C1091" s="12">
        <v>42965</v>
      </c>
      <c r="D1091" s="217">
        <v>0</v>
      </c>
      <c r="E1091" t="s">
        <v>465</v>
      </c>
    </row>
    <row r="1092" spans="1:5" x14ac:dyDescent="0.25">
      <c r="A1092" t="s">
        <v>508</v>
      </c>
      <c r="B1092" t="s">
        <v>509</v>
      </c>
      <c r="C1092" s="12">
        <v>42972</v>
      </c>
      <c r="D1092" s="217">
        <v>0</v>
      </c>
      <c r="E1092" t="s">
        <v>465</v>
      </c>
    </row>
    <row r="1093" spans="1:5" x14ac:dyDescent="0.25">
      <c r="A1093" t="s">
        <v>508</v>
      </c>
      <c r="B1093" t="s">
        <v>509</v>
      </c>
      <c r="C1093" s="12">
        <v>42979</v>
      </c>
      <c r="D1093" s="217">
        <v>0</v>
      </c>
      <c r="E1093" t="s">
        <v>465</v>
      </c>
    </row>
    <row r="1094" spans="1:5" x14ac:dyDescent="0.25">
      <c r="A1094" t="s">
        <v>508</v>
      </c>
      <c r="B1094" t="s">
        <v>509</v>
      </c>
      <c r="C1094" s="12">
        <v>42986</v>
      </c>
      <c r="D1094" s="217">
        <v>0</v>
      </c>
      <c r="E1094" t="s">
        <v>465</v>
      </c>
    </row>
    <row r="1095" spans="1:5" x14ac:dyDescent="0.25">
      <c r="A1095" t="s">
        <v>508</v>
      </c>
      <c r="B1095" t="s">
        <v>509</v>
      </c>
      <c r="C1095" s="12">
        <v>42993</v>
      </c>
      <c r="D1095" s="217">
        <v>0</v>
      </c>
      <c r="E1095" t="s">
        <v>465</v>
      </c>
    </row>
    <row r="1096" spans="1:5" x14ac:dyDescent="0.25">
      <c r="A1096" t="s">
        <v>508</v>
      </c>
      <c r="B1096" t="s">
        <v>509</v>
      </c>
      <c r="C1096" s="12">
        <v>43000</v>
      </c>
      <c r="D1096" s="217">
        <v>0</v>
      </c>
      <c r="E1096" t="s">
        <v>465</v>
      </c>
    </row>
    <row r="1097" spans="1:5" x14ac:dyDescent="0.25">
      <c r="A1097" t="s">
        <v>508</v>
      </c>
      <c r="B1097" t="s">
        <v>509</v>
      </c>
      <c r="C1097" s="12">
        <v>43007</v>
      </c>
      <c r="D1097" s="217">
        <v>0</v>
      </c>
      <c r="E1097" t="s">
        <v>465</v>
      </c>
    </row>
    <row r="1098" spans="1:5" x14ac:dyDescent="0.25">
      <c r="A1098" t="s">
        <v>508</v>
      </c>
      <c r="B1098" t="s">
        <v>509</v>
      </c>
      <c r="C1098" s="12">
        <v>43014</v>
      </c>
      <c r="D1098" s="217">
        <v>0</v>
      </c>
      <c r="E1098" t="s">
        <v>465</v>
      </c>
    </row>
    <row r="1099" spans="1:5" x14ac:dyDescent="0.25">
      <c r="A1099" t="s">
        <v>508</v>
      </c>
      <c r="B1099" t="s">
        <v>509</v>
      </c>
      <c r="C1099" s="12">
        <v>43021</v>
      </c>
      <c r="D1099" s="217">
        <v>0</v>
      </c>
      <c r="E1099" t="s">
        <v>465</v>
      </c>
    </row>
    <row r="1100" spans="1:5" x14ac:dyDescent="0.25">
      <c r="A1100" t="s">
        <v>508</v>
      </c>
      <c r="B1100" t="s">
        <v>509</v>
      </c>
      <c r="C1100" s="12">
        <v>43028</v>
      </c>
      <c r="D1100" s="217">
        <v>0</v>
      </c>
      <c r="E1100" t="s">
        <v>465</v>
      </c>
    </row>
    <row r="1101" spans="1:5" x14ac:dyDescent="0.25">
      <c r="A1101" t="s">
        <v>508</v>
      </c>
      <c r="B1101" t="s">
        <v>509</v>
      </c>
      <c r="C1101" s="12">
        <v>43035</v>
      </c>
      <c r="D1101" s="217">
        <v>0</v>
      </c>
      <c r="E1101" t="s">
        <v>465</v>
      </c>
    </row>
    <row r="1102" spans="1:5" x14ac:dyDescent="0.25">
      <c r="A1102" t="s">
        <v>508</v>
      </c>
      <c r="B1102" t="s">
        <v>509</v>
      </c>
      <c r="C1102" s="12">
        <v>43042</v>
      </c>
      <c r="D1102" s="217">
        <v>0</v>
      </c>
      <c r="E1102" t="s">
        <v>465</v>
      </c>
    </row>
    <row r="1103" spans="1:5" x14ac:dyDescent="0.25">
      <c r="A1103" t="s">
        <v>508</v>
      </c>
      <c r="B1103" t="s">
        <v>509</v>
      </c>
      <c r="C1103" s="12">
        <v>43049</v>
      </c>
      <c r="D1103" s="217">
        <v>0</v>
      </c>
      <c r="E1103" t="s">
        <v>465</v>
      </c>
    </row>
    <row r="1104" spans="1:5" x14ac:dyDescent="0.25">
      <c r="A1104" t="s">
        <v>508</v>
      </c>
      <c r="B1104" t="s">
        <v>509</v>
      </c>
      <c r="C1104" s="12">
        <v>43056</v>
      </c>
      <c r="D1104" s="217">
        <v>0</v>
      </c>
      <c r="E1104" t="s">
        <v>465</v>
      </c>
    </row>
    <row r="1105" spans="1:5" x14ac:dyDescent="0.25">
      <c r="A1105" t="s">
        <v>508</v>
      </c>
      <c r="B1105" t="s">
        <v>509</v>
      </c>
      <c r="C1105" s="12">
        <v>43063</v>
      </c>
      <c r="D1105" s="217">
        <v>0</v>
      </c>
      <c r="E1105" t="s">
        <v>465</v>
      </c>
    </row>
    <row r="1106" spans="1:5" x14ac:dyDescent="0.25">
      <c r="A1106" t="s">
        <v>508</v>
      </c>
      <c r="B1106" t="s">
        <v>509</v>
      </c>
      <c r="C1106" s="12">
        <v>43070</v>
      </c>
      <c r="D1106" s="217">
        <v>0</v>
      </c>
      <c r="E1106" t="s">
        <v>465</v>
      </c>
    </row>
    <row r="1107" spans="1:5" x14ac:dyDescent="0.25">
      <c r="A1107" t="s">
        <v>508</v>
      </c>
      <c r="B1107" t="s">
        <v>509</v>
      </c>
      <c r="C1107" s="12">
        <v>43077</v>
      </c>
      <c r="D1107" s="217">
        <v>0</v>
      </c>
      <c r="E1107" t="s">
        <v>465</v>
      </c>
    </row>
    <row r="1108" spans="1:5" x14ac:dyDescent="0.25">
      <c r="A1108" t="s">
        <v>508</v>
      </c>
      <c r="B1108" t="s">
        <v>509</v>
      </c>
      <c r="C1108" s="12">
        <v>43084</v>
      </c>
      <c r="D1108" s="217">
        <v>0</v>
      </c>
      <c r="E1108" t="s">
        <v>465</v>
      </c>
    </row>
    <row r="1109" spans="1:5" x14ac:dyDescent="0.25">
      <c r="A1109" t="s">
        <v>508</v>
      </c>
      <c r="B1109" t="s">
        <v>509</v>
      </c>
      <c r="C1109" s="12">
        <v>43091</v>
      </c>
      <c r="D1109" s="217">
        <v>0</v>
      </c>
      <c r="E1109" t="s">
        <v>465</v>
      </c>
    </row>
    <row r="1110" spans="1:5" x14ac:dyDescent="0.25">
      <c r="A1110" t="s">
        <v>508</v>
      </c>
      <c r="B1110" t="s">
        <v>509</v>
      </c>
      <c r="C1110" s="12">
        <v>43098</v>
      </c>
      <c r="D1110" s="217">
        <v>0</v>
      </c>
      <c r="E1110" t="s">
        <v>465</v>
      </c>
    </row>
    <row r="1111" spans="1:5" x14ac:dyDescent="0.25">
      <c r="A1111" t="s">
        <v>508</v>
      </c>
      <c r="B1111" t="s">
        <v>509</v>
      </c>
      <c r="C1111" s="12">
        <v>43105</v>
      </c>
      <c r="D1111" s="217">
        <v>0</v>
      </c>
      <c r="E1111" t="s">
        <v>465</v>
      </c>
    </row>
    <row r="1112" spans="1:5" x14ac:dyDescent="0.25">
      <c r="A1112" t="s">
        <v>508</v>
      </c>
      <c r="B1112" t="s">
        <v>509</v>
      </c>
      <c r="C1112" s="12">
        <v>43112</v>
      </c>
      <c r="D1112" s="217">
        <v>0</v>
      </c>
      <c r="E1112" t="s">
        <v>465</v>
      </c>
    </row>
    <row r="1113" spans="1:5" x14ac:dyDescent="0.25">
      <c r="A1113" t="s">
        <v>508</v>
      </c>
      <c r="B1113" t="s">
        <v>509</v>
      </c>
      <c r="C1113" s="12">
        <v>43119</v>
      </c>
      <c r="D1113" s="217">
        <v>0</v>
      </c>
      <c r="E1113" t="s">
        <v>465</v>
      </c>
    </row>
    <row r="1114" spans="1:5" x14ac:dyDescent="0.25">
      <c r="A1114" t="s">
        <v>508</v>
      </c>
      <c r="B1114" t="s">
        <v>509</v>
      </c>
      <c r="C1114" s="12">
        <v>43126</v>
      </c>
      <c r="D1114" s="217">
        <v>0</v>
      </c>
      <c r="E1114" t="s">
        <v>465</v>
      </c>
    </row>
    <row r="1115" spans="1:5" x14ac:dyDescent="0.25">
      <c r="A1115" t="s">
        <v>508</v>
      </c>
      <c r="B1115" t="s">
        <v>509</v>
      </c>
      <c r="C1115" s="12">
        <v>43133</v>
      </c>
      <c r="D1115" s="217">
        <v>0</v>
      </c>
      <c r="E1115" t="s">
        <v>465</v>
      </c>
    </row>
    <row r="1116" spans="1:5" x14ac:dyDescent="0.25">
      <c r="A1116" t="s">
        <v>508</v>
      </c>
      <c r="B1116" t="s">
        <v>509</v>
      </c>
      <c r="C1116" s="12">
        <v>43140</v>
      </c>
      <c r="D1116" s="217">
        <v>0</v>
      </c>
      <c r="E1116" t="s">
        <v>465</v>
      </c>
    </row>
    <row r="1117" spans="1:5" x14ac:dyDescent="0.25">
      <c r="A1117" t="s">
        <v>508</v>
      </c>
      <c r="B1117" t="s">
        <v>509</v>
      </c>
      <c r="C1117" s="12">
        <v>43147</v>
      </c>
      <c r="D1117" s="217">
        <v>0</v>
      </c>
      <c r="E1117" t="s">
        <v>465</v>
      </c>
    </row>
    <row r="1118" spans="1:5" x14ac:dyDescent="0.25">
      <c r="A1118" t="s">
        <v>508</v>
      </c>
      <c r="B1118" t="s">
        <v>509</v>
      </c>
      <c r="C1118" s="12">
        <v>43154</v>
      </c>
      <c r="D1118" s="217">
        <v>0</v>
      </c>
      <c r="E1118" t="s">
        <v>465</v>
      </c>
    </row>
    <row r="1119" spans="1:5" x14ac:dyDescent="0.25">
      <c r="A1119" t="s">
        <v>508</v>
      </c>
      <c r="B1119" t="s">
        <v>509</v>
      </c>
      <c r="C1119" s="12">
        <v>43161</v>
      </c>
      <c r="D1119" s="217">
        <v>0</v>
      </c>
      <c r="E1119" t="s">
        <v>465</v>
      </c>
    </row>
    <row r="1120" spans="1:5" x14ac:dyDescent="0.25">
      <c r="A1120" t="s">
        <v>508</v>
      </c>
      <c r="B1120" t="s">
        <v>509</v>
      </c>
      <c r="C1120" s="12">
        <v>43168</v>
      </c>
      <c r="D1120" s="217">
        <v>0</v>
      </c>
      <c r="E1120" t="s">
        <v>465</v>
      </c>
    </row>
    <row r="1121" spans="1:5" x14ac:dyDescent="0.25">
      <c r="A1121" t="s">
        <v>508</v>
      </c>
      <c r="B1121" t="s">
        <v>509</v>
      </c>
      <c r="C1121" s="12">
        <v>43175</v>
      </c>
      <c r="D1121" s="217">
        <v>0</v>
      </c>
      <c r="E1121" t="s">
        <v>465</v>
      </c>
    </row>
    <row r="1122" spans="1:5" x14ac:dyDescent="0.25">
      <c r="A1122" t="s">
        <v>508</v>
      </c>
      <c r="B1122" t="s">
        <v>509</v>
      </c>
      <c r="C1122" s="12">
        <v>43182</v>
      </c>
      <c r="D1122" s="217">
        <v>0</v>
      </c>
      <c r="E1122" t="s">
        <v>465</v>
      </c>
    </row>
    <row r="1123" spans="1:5" x14ac:dyDescent="0.25">
      <c r="A1123" t="s">
        <v>508</v>
      </c>
      <c r="B1123" t="s">
        <v>509</v>
      </c>
      <c r="C1123" s="12">
        <v>43189</v>
      </c>
      <c r="D1123" s="217">
        <v>0</v>
      </c>
      <c r="E1123" t="s">
        <v>465</v>
      </c>
    </row>
    <row r="1124" spans="1:5" x14ac:dyDescent="0.25">
      <c r="A1124" t="s">
        <v>508</v>
      </c>
      <c r="B1124" t="s">
        <v>509</v>
      </c>
      <c r="C1124" s="12">
        <v>43196</v>
      </c>
      <c r="D1124" s="217">
        <v>0</v>
      </c>
      <c r="E1124" t="s">
        <v>465</v>
      </c>
    </row>
    <row r="1125" spans="1:5" x14ac:dyDescent="0.25">
      <c r="A1125" t="s">
        <v>508</v>
      </c>
      <c r="B1125" t="s">
        <v>509</v>
      </c>
      <c r="C1125" s="12">
        <v>43203</v>
      </c>
      <c r="D1125" s="217">
        <v>0</v>
      </c>
      <c r="E1125" t="s">
        <v>465</v>
      </c>
    </row>
    <row r="1126" spans="1:5" x14ac:dyDescent="0.25">
      <c r="A1126" t="s">
        <v>508</v>
      </c>
      <c r="B1126" t="s">
        <v>509</v>
      </c>
      <c r="C1126" s="12">
        <v>43210</v>
      </c>
      <c r="D1126" s="217">
        <v>0</v>
      </c>
      <c r="E1126" t="s">
        <v>465</v>
      </c>
    </row>
    <row r="1127" spans="1:5" x14ac:dyDescent="0.25">
      <c r="A1127" t="s">
        <v>508</v>
      </c>
      <c r="B1127" t="s">
        <v>509</v>
      </c>
      <c r="C1127" s="12">
        <v>43217</v>
      </c>
      <c r="D1127" s="217">
        <v>0</v>
      </c>
      <c r="E1127" t="s">
        <v>465</v>
      </c>
    </row>
    <row r="1128" spans="1:5" x14ac:dyDescent="0.25">
      <c r="A1128" t="s">
        <v>508</v>
      </c>
      <c r="B1128" t="s">
        <v>509</v>
      </c>
      <c r="C1128" s="12">
        <v>43224</v>
      </c>
      <c r="D1128" s="217">
        <v>0</v>
      </c>
      <c r="E1128" t="s">
        <v>465</v>
      </c>
    </row>
    <row r="1129" spans="1:5" x14ac:dyDescent="0.25">
      <c r="A1129" t="s">
        <v>508</v>
      </c>
      <c r="B1129" t="s">
        <v>509</v>
      </c>
      <c r="C1129" s="12">
        <v>43231</v>
      </c>
      <c r="D1129" s="217">
        <v>0</v>
      </c>
      <c r="E1129" t="s">
        <v>465</v>
      </c>
    </row>
    <row r="1130" spans="1:5" x14ac:dyDescent="0.25">
      <c r="A1130" t="s">
        <v>508</v>
      </c>
      <c r="B1130" t="s">
        <v>509</v>
      </c>
      <c r="C1130" s="12">
        <v>43238</v>
      </c>
      <c r="D1130" s="217">
        <v>0</v>
      </c>
      <c r="E1130" t="s">
        <v>465</v>
      </c>
    </row>
    <row r="1131" spans="1:5" x14ac:dyDescent="0.25">
      <c r="A1131" t="s">
        <v>508</v>
      </c>
      <c r="B1131" t="s">
        <v>509</v>
      </c>
      <c r="C1131" s="12">
        <v>43245</v>
      </c>
      <c r="D1131" s="217">
        <v>0</v>
      </c>
      <c r="E1131" t="s">
        <v>465</v>
      </c>
    </row>
    <row r="1132" spans="1:5" x14ac:dyDescent="0.25">
      <c r="A1132" t="s">
        <v>508</v>
      </c>
      <c r="B1132" t="s">
        <v>509</v>
      </c>
      <c r="C1132" s="12">
        <v>43252</v>
      </c>
      <c r="D1132" s="217">
        <v>0</v>
      </c>
      <c r="E1132" t="s">
        <v>465</v>
      </c>
    </row>
    <row r="1133" spans="1:5" x14ac:dyDescent="0.25">
      <c r="A1133" t="s">
        <v>508</v>
      </c>
      <c r="B1133" t="s">
        <v>509</v>
      </c>
      <c r="C1133" s="12">
        <v>43259</v>
      </c>
      <c r="D1133" s="217">
        <v>0</v>
      </c>
      <c r="E1133" t="s">
        <v>465</v>
      </c>
    </row>
    <row r="1134" spans="1:5" x14ac:dyDescent="0.25">
      <c r="A1134" t="s">
        <v>508</v>
      </c>
      <c r="B1134" t="s">
        <v>509</v>
      </c>
      <c r="C1134" s="12">
        <v>43266</v>
      </c>
      <c r="D1134" s="217">
        <v>0</v>
      </c>
      <c r="E1134" t="s">
        <v>465</v>
      </c>
    </row>
    <row r="1135" spans="1:5" x14ac:dyDescent="0.25">
      <c r="A1135" t="s">
        <v>508</v>
      </c>
      <c r="B1135" t="s">
        <v>509</v>
      </c>
      <c r="C1135" s="12">
        <v>43273</v>
      </c>
      <c r="D1135" s="217">
        <v>0</v>
      </c>
      <c r="E1135" t="s">
        <v>465</v>
      </c>
    </row>
    <row r="1136" spans="1:5" x14ac:dyDescent="0.25">
      <c r="A1136" t="s">
        <v>508</v>
      </c>
      <c r="B1136" t="s">
        <v>509</v>
      </c>
      <c r="C1136" s="12">
        <v>43280</v>
      </c>
      <c r="D1136" s="217">
        <v>0</v>
      </c>
      <c r="E1136" t="s">
        <v>465</v>
      </c>
    </row>
    <row r="1137" spans="1:5" x14ac:dyDescent="0.25">
      <c r="A1137" t="s">
        <v>510</v>
      </c>
      <c r="B1137" t="s">
        <v>511</v>
      </c>
      <c r="C1137" s="12">
        <v>42937</v>
      </c>
      <c r="D1137" s="217">
        <v>0</v>
      </c>
      <c r="E1137" t="s">
        <v>465</v>
      </c>
    </row>
    <row r="1138" spans="1:5" x14ac:dyDescent="0.25">
      <c r="A1138" t="s">
        <v>510</v>
      </c>
      <c r="B1138" t="s">
        <v>511</v>
      </c>
      <c r="C1138" s="12">
        <v>42944</v>
      </c>
      <c r="D1138" s="217">
        <v>0</v>
      </c>
      <c r="E1138" t="s">
        <v>465</v>
      </c>
    </row>
    <row r="1139" spans="1:5" x14ac:dyDescent="0.25">
      <c r="A1139" t="s">
        <v>510</v>
      </c>
      <c r="B1139" t="s">
        <v>511</v>
      </c>
      <c r="C1139" s="12">
        <v>42951</v>
      </c>
      <c r="D1139" s="217">
        <v>0</v>
      </c>
      <c r="E1139" t="s">
        <v>465</v>
      </c>
    </row>
    <row r="1140" spans="1:5" x14ac:dyDescent="0.25">
      <c r="A1140" t="s">
        <v>510</v>
      </c>
      <c r="B1140" t="s">
        <v>511</v>
      </c>
      <c r="C1140" s="12">
        <v>42958</v>
      </c>
      <c r="D1140" s="217">
        <v>0</v>
      </c>
      <c r="E1140" t="s">
        <v>465</v>
      </c>
    </row>
    <row r="1141" spans="1:5" x14ac:dyDescent="0.25">
      <c r="A1141" t="s">
        <v>510</v>
      </c>
      <c r="B1141" t="s">
        <v>511</v>
      </c>
      <c r="C1141" s="12">
        <v>42965</v>
      </c>
      <c r="D1141" s="217">
        <v>0</v>
      </c>
      <c r="E1141" t="s">
        <v>465</v>
      </c>
    </row>
    <row r="1142" spans="1:5" x14ac:dyDescent="0.25">
      <c r="A1142" t="s">
        <v>510</v>
      </c>
      <c r="B1142" t="s">
        <v>511</v>
      </c>
      <c r="C1142" s="12">
        <v>42972</v>
      </c>
      <c r="D1142" s="217">
        <v>0</v>
      </c>
      <c r="E1142" t="s">
        <v>465</v>
      </c>
    </row>
    <row r="1143" spans="1:5" x14ac:dyDescent="0.25">
      <c r="A1143" t="s">
        <v>510</v>
      </c>
      <c r="B1143" t="s">
        <v>511</v>
      </c>
      <c r="C1143" s="12">
        <v>42979</v>
      </c>
      <c r="D1143" s="217">
        <v>0</v>
      </c>
      <c r="E1143" t="s">
        <v>465</v>
      </c>
    </row>
    <row r="1144" spans="1:5" x14ac:dyDescent="0.25">
      <c r="A1144" t="s">
        <v>510</v>
      </c>
      <c r="B1144" t="s">
        <v>511</v>
      </c>
      <c r="C1144" s="12">
        <v>42986</v>
      </c>
      <c r="D1144" s="217">
        <v>0</v>
      </c>
      <c r="E1144" t="s">
        <v>465</v>
      </c>
    </row>
    <row r="1145" spans="1:5" x14ac:dyDescent="0.25">
      <c r="A1145" t="s">
        <v>510</v>
      </c>
      <c r="B1145" t="s">
        <v>511</v>
      </c>
      <c r="C1145" s="12">
        <v>42993</v>
      </c>
      <c r="D1145" s="217">
        <v>0</v>
      </c>
      <c r="E1145" t="s">
        <v>465</v>
      </c>
    </row>
    <row r="1146" spans="1:5" x14ac:dyDescent="0.25">
      <c r="A1146" t="s">
        <v>510</v>
      </c>
      <c r="B1146" t="s">
        <v>511</v>
      </c>
      <c r="C1146" s="12">
        <v>43000</v>
      </c>
      <c r="D1146" s="217">
        <v>0</v>
      </c>
      <c r="E1146" t="s">
        <v>465</v>
      </c>
    </row>
    <row r="1147" spans="1:5" x14ac:dyDescent="0.25">
      <c r="A1147" t="s">
        <v>510</v>
      </c>
      <c r="B1147" t="s">
        <v>511</v>
      </c>
      <c r="C1147" s="12">
        <v>43007</v>
      </c>
      <c r="D1147" s="217">
        <v>0</v>
      </c>
      <c r="E1147" t="s">
        <v>465</v>
      </c>
    </row>
    <row r="1148" spans="1:5" x14ac:dyDescent="0.25">
      <c r="A1148" t="s">
        <v>510</v>
      </c>
      <c r="B1148" t="s">
        <v>511</v>
      </c>
      <c r="C1148" s="12">
        <v>43014</v>
      </c>
      <c r="D1148" s="217">
        <v>0</v>
      </c>
      <c r="E1148" t="s">
        <v>465</v>
      </c>
    </row>
    <row r="1149" spans="1:5" x14ac:dyDescent="0.25">
      <c r="A1149" t="s">
        <v>510</v>
      </c>
      <c r="B1149" t="s">
        <v>511</v>
      </c>
      <c r="C1149" s="12">
        <v>43021</v>
      </c>
      <c r="D1149" s="217">
        <v>0</v>
      </c>
      <c r="E1149" t="s">
        <v>465</v>
      </c>
    </row>
    <row r="1150" spans="1:5" x14ac:dyDescent="0.25">
      <c r="A1150" t="s">
        <v>510</v>
      </c>
      <c r="B1150" t="s">
        <v>511</v>
      </c>
      <c r="C1150" s="12">
        <v>43028</v>
      </c>
      <c r="D1150" s="217">
        <v>0</v>
      </c>
      <c r="E1150" t="s">
        <v>465</v>
      </c>
    </row>
    <row r="1151" spans="1:5" x14ac:dyDescent="0.25">
      <c r="A1151" t="s">
        <v>510</v>
      </c>
      <c r="B1151" t="s">
        <v>511</v>
      </c>
      <c r="C1151" s="12">
        <v>43035</v>
      </c>
      <c r="D1151" s="217">
        <v>0</v>
      </c>
      <c r="E1151" t="s">
        <v>465</v>
      </c>
    </row>
    <row r="1152" spans="1:5" x14ac:dyDescent="0.25">
      <c r="A1152" t="s">
        <v>510</v>
      </c>
      <c r="B1152" t="s">
        <v>511</v>
      </c>
      <c r="C1152" s="12">
        <v>43042</v>
      </c>
      <c r="D1152" s="217">
        <v>0</v>
      </c>
      <c r="E1152" t="s">
        <v>465</v>
      </c>
    </row>
    <row r="1153" spans="1:5" x14ac:dyDescent="0.25">
      <c r="A1153" t="s">
        <v>510</v>
      </c>
      <c r="B1153" t="s">
        <v>511</v>
      </c>
      <c r="C1153" s="12">
        <v>43049</v>
      </c>
      <c r="D1153" s="217">
        <v>0</v>
      </c>
      <c r="E1153" t="s">
        <v>465</v>
      </c>
    </row>
    <row r="1154" spans="1:5" x14ac:dyDescent="0.25">
      <c r="A1154" t="s">
        <v>510</v>
      </c>
      <c r="B1154" t="s">
        <v>511</v>
      </c>
      <c r="C1154" s="12">
        <v>43056</v>
      </c>
      <c r="D1154" s="217">
        <v>0</v>
      </c>
      <c r="E1154" t="s">
        <v>465</v>
      </c>
    </row>
    <row r="1155" spans="1:5" x14ac:dyDescent="0.25">
      <c r="A1155" t="s">
        <v>510</v>
      </c>
      <c r="B1155" t="s">
        <v>511</v>
      </c>
      <c r="C1155" s="12">
        <v>43063</v>
      </c>
      <c r="D1155" s="217">
        <v>0</v>
      </c>
      <c r="E1155" t="s">
        <v>465</v>
      </c>
    </row>
    <row r="1156" spans="1:5" x14ac:dyDescent="0.25">
      <c r="A1156" t="s">
        <v>510</v>
      </c>
      <c r="B1156" t="s">
        <v>511</v>
      </c>
      <c r="C1156" s="12">
        <v>43070</v>
      </c>
      <c r="D1156" s="217">
        <v>0</v>
      </c>
      <c r="E1156" t="s">
        <v>465</v>
      </c>
    </row>
    <row r="1157" spans="1:5" x14ac:dyDescent="0.25">
      <c r="A1157" t="s">
        <v>510</v>
      </c>
      <c r="B1157" t="s">
        <v>511</v>
      </c>
      <c r="C1157" s="12">
        <v>43077</v>
      </c>
      <c r="D1157" s="217">
        <v>0</v>
      </c>
      <c r="E1157" t="s">
        <v>465</v>
      </c>
    </row>
    <row r="1158" spans="1:5" x14ac:dyDescent="0.25">
      <c r="A1158" t="s">
        <v>510</v>
      </c>
      <c r="B1158" t="s">
        <v>511</v>
      </c>
      <c r="C1158" s="12">
        <v>43084</v>
      </c>
      <c r="D1158" s="217">
        <v>0</v>
      </c>
      <c r="E1158" t="s">
        <v>465</v>
      </c>
    </row>
    <row r="1159" spans="1:5" x14ac:dyDescent="0.25">
      <c r="A1159" t="s">
        <v>510</v>
      </c>
      <c r="B1159" t="s">
        <v>511</v>
      </c>
      <c r="C1159" s="12">
        <v>43091</v>
      </c>
      <c r="D1159" s="217">
        <v>0</v>
      </c>
      <c r="E1159" t="s">
        <v>465</v>
      </c>
    </row>
    <row r="1160" spans="1:5" x14ac:dyDescent="0.25">
      <c r="A1160" t="s">
        <v>510</v>
      </c>
      <c r="B1160" t="s">
        <v>511</v>
      </c>
      <c r="C1160" s="12">
        <v>43098</v>
      </c>
      <c r="D1160" s="217">
        <v>0</v>
      </c>
      <c r="E1160" t="s">
        <v>465</v>
      </c>
    </row>
    <row r="1161" spans="1:5" x14ac:dyDescent="0.25">
      <c r="A1161" t="s">
        <v>510</v>
      </c>
      <c r="B1161" t="s">
        <v>511</v>
      </c>
      <c r="C1161" s="12">
        <v>43105</v>
      </c>
      <c r="D1161" s="217">
        <v>0</v>
      </c>
      <c r="E1161" t="s">
        <v>465</v>
      </c>
    </row>
    <row r="1162" spans="1:5" x14ac:dyDescent="0.25">
      <c r="A1162" t="s">
        <v>510</v>
      </c>
      <c r="B1162" t="s">
        <v>511</v>
      </c>
      <c r="C1162" s="12">
        <v>43112</v>
      </c>
      <c r="D1162" s="217">
        <v>0</v>
      </c>
      <c r="E1162" t="s">
        <v>465</v>
      </c>
    </row>
    <row r="1163" spans="1:5" x14ac:dyDescent="0.25">
      <c r="A1163" t="s">
        <v>510</v>
      </c>
      <c r="B1163" t="s">
        <v>511</v>
      </c>
      <c r="C1163" s="12">
        <v>43119</v>
      </c>
      <c r="D1163" s="217">
        <v>0</v>
      </c>
      <c r="E1163" t="s">
        <v>465</v>
      </c>
    </row>
    <row r="1164" spans="1:5" x14ac:dyDescent="0.25">
      <c r="A1164" t="s">
        <v>510</v>
      </c>
      <c r="B1164" t="s">
        <v>511</v>
      </c>
      <c r="C1164" s="12">
        <v>43126</v>
      </c>
      <c r="D1164" s="217">
        <v>0</v>
      </c>
      <c r="E1164" t="s">
        <v>465</v>
      </c>
    </row>
    <row r="1165" spans="1:5" x14ac:dyDescent="0.25">
      <c r="A1165" t="s">
        <v>510</v>
      </c>
      <c r="B1165" t="s">
        <v>511</v>
      </c>
      <c r="C1165" s="12">
        <v>43133</v>
      </c>
      <c r="D1165" s="217">
        <v>0</v>
      </c>
      <c r="E1165" t="s">
        <v>465</v>
      </c>
    </row>
    <row r="1166" spans="1:5" x14ac:dyDescent="0.25">
      <c r="A1166" t="s">
        <v>510</v>
      </c>
      <c r="B1166" t="s">
        <v>511</v>
      </c>
      <c r="C1166" s="12">
        <v>43140</v>
      </c>
      <c r="D1166" s="217">
        <v>0</v>
      </c>
      <c r="E1166" t="s">
        <v>465</v>
      </c>
    </row>
    <row r="1167" spans="1:5" x14ac:dyDescent="0.25">
      <c r="A1167" t="s">
        <v>510</v>
      </c>
      <c r="B1167" t="s">
        <v>511</v>
      </c>
      <c r="C1167" s="12">
        <v>43147</v>
      </c>
      <c r="D1167" s="217">
        <v>0</v>
      </c>
      <c r="E1167" t="s">
        <v>465</v>
      </c>
    </row>
    <row r="1168" spans="1:5" x14ac:dyDescent="0.25">
      <c r="A1168" t="s">
        <v>510</v>
      </c>
      <c r="B1168" t="s">
        <v>511</v>
      </c>
      <c r="C1168" s="12">
        <v>43154</v>
      </c>
      <c r="D1168" s="217">
        <v>0</v>
      </c>
      <c r="E1168" t="s">
        <v>465</v>
      </c>
    </row>
    <row r="1169" spans="1:5" x14ac:dyDescent="0.25">
      <c r="A1169" t="s">
        <v>510</v>
      </c>
      <c r="B1169" t="s">
        <v>511</v>
      </c>
      <c r="C1169" s="12">
        <v>43161</v>
      </c>
      <c r="D1169" s="217">
        <v>0</v>
      </c>
      <c r="E1169" t="s">
        <v>465</v>
      </c>
    </row>
    <row r="1170" spans="1:5" x14ac:dyDescent="0.25">
      <c r="A1170" t="s">
        <v>510</v>
      </c>
      <c r="B1170" t="s">
        <v>511</v>
      </c>
      <c r="C1170" s="12">
        <v>43168</v>
      </c>
      <c r="D1170" s="217">
        <v>0</v>
      </c>
      <c r="E1170" t="s">
        <v>465</v>
      </c>
    </row>
    <row r="1171" spans="1:5" x14ac:dyDescent="0.25">
      <c r="A1171" t="s">
        <v>510</v>
      </c>
      <c r="B1171" t="s">
        <v>511</v>
      </c>
      <c r="C1171" s="12">
        <v>43175</v>
      </c>
      <c r="D1171" s="217">
        <v>0</v>
      </c>
      <c r="E1171" t="s">
        <v>465</v>
      </c>
    </row>
    <row r="1172" spans="1:5" x14ac:dyDescent="0.25">
      <c r="A1172" t="s">
        <v>510</v>
      </c>
      <c r="B1172" t="s">
        <v>511</v>
      </c>
      <c r="C1172" s="12">
        <v>43182</v>
      </c>
      <c r="D1172" s="217">
        <v>0</v>
      </c>
      <c r="E1172" t="s">
        <v>465</v>
      </c>
    </row>
    <row r="1173" spans="1:5" x14ac:dyDescent="0.25">
      <c r="A1173" t="s">
        <v>510</v>
      </c>
      <c r="B1173" t="s">
        <v>511</v>
      </c>
      <c r="C1173" s="12">
        <v>43189</v>
      </c>
      <c r="D1173" s="217">
        <v>0</v>
      </c>
      <c r="E1173" t="s">
        <v>465</v>
      </c>
    </row>
    <row r="1174" spans="1:5" x14ac:dyDescent="0.25">
      <c r="A1174" t="s">
        <v>510</v>
      </c>
      <c r="B1174" t="s">
        <v>511</v>
      </c>
      <c r="C1174" s="12">
        <v>43196</v>
      </c>
      <c r="D1174" s="217">
        <v>0</v>
      </c>
      <c r="E1174" t="s">
        <v>465</v>
      </c>
    </row>
    <row r="1175" spans="1:5" x14ac:dyDescent="0.25">
      <c r="A1175" t="s">
        <v>510</v>
      </c>
      <c r="B1175" t="s">
        <v>511</v>
      </c>
      <c r="C1175" s="12">
        <v>43203</v>
      </c>
      <c r="D1175" s="217">
        <v>0</v>
      </c>
      <c r="E1175" t="s">
        <v>465</v>
      </c>
    </row>
    <row r="1176" spans="1:5" x14ac:dyDescent="0.25">
      <c r="A1176" t="s">
        <v>510</v>
      </c>
      <c r="B1176" t="s">
        <v>511</v>
      </c>
      <c r="C1176" s="12">
        <v>43210</v>
      </c>
      <c r="D1176" s="217">
        <v>0</v>
      </c>
      <c r="E1176" t="s">
        <v>465</v>
      </c>
    </row>
    <row r="1177" spans="1:5" x14ac:dyDescent="0.25">
      <c r="A1177" t="s">
        <v>510</v>
      </c>
      <c r="B1177" t="s">
        <v>511</v>
      </c>
      <c r="C1177" s="12">
        <v>43217</v>
      </c>
      <c r="D1177" s="217">
        <v>0</v>
      </c>
      <c r="E1177" t="s">
        <v>465</v>
      </c>
    </row>
    <row r="1178" spans="1:5" x14ac:dyDescent="0.25">
      <c r="A1178" t="s">
        <v>510</v>
      </c>
      <c r="B1178" t="s">
        <v>511</v>
      </c>
      <c r="C1178" s="12">
        <v>43224</v>
      </c>
      <c r="D1178" s="217">
        <v>0</v>
      </c>
      <c r="E1178" t="s">
        <v>465</v>
      </c>
    </row>
    <row r="1179" spans="1:5" x14ac:dyDescent="0.25">
      <c r="A1179" t="s">
        <v>510</v>
      </c>
      <c r="B1179" t="s">
        <v>511</v>
      </c>
      <c r="C1179" s="12">
        <v>43231</v>
      </c>
      <c r="D1179" s="217">
        <v>0</v>
      </c>
      <c r="E1179" t="s">
        <v>465</v>
      </c>
    </row>
    <row r="1180" spans="1:5" x14ac:dyDescent="0.25">
      <c r="A1180" t="s">
        <v>510</v>
      </c>
      <c r="B1180" t="s">
        <v>511</v>
      </c>
      <c r="C1180" s="12">
        <v>43238</v>
      </c>
      <c r="D1180" s="217">
        <v>0</v>
      </c>
      <c r="E1180" t="s">
        <v>465</v>
      </c>
    </row>
    <row r="1181" spans="1:5" x14ac:dyDescent="0.25">
      <c r="A1181" t="s">
        <v>510</v>
      </c>
      <c r="B1181" t="s">
        <v>511</v>
      </c>
      <c r="C1181" s="12">
        <v>43245</v>
      </c>
      <c r="D1181" s="217">
        <v>0</v>
      </c>
      <c r="E1181" t="s">
        <v>465</v>
      </c>
    </row>
    <row r="1182" spans="1:5" x14ac:dyDescent="0.25">
      <c r="A1182" t="s">
        <v>510</v>
      </c>
      <c r="B1182" t="s">
        <v>511</v>
      </c>
      <c r="C1182" s="12">
        <v>43252</v>
      </c>
      <c r="D1182" s="217">
        <v>0</v>
      </c>
      <c r="E1182" t="s">
        <v>465</v>
      </c>
    </row>
    <row r="1183" spans="1:5" x14ac:dyDescent="0.25">
      <c r="A1183" t="s">
        <v>510</v>
      </c>
      <c r="B1183" t="s">
        <v>511</v>
      </c>
      <c r="C1183" s="12">
        <v>43259</v>
      </c>
      <c r="D1183" s="217">
        <v>0</v>
      </c>
      <c r="E1183" t="s">
        <v>465</v>
      </c>
    </row>
    <row r="1184" spans="1:5" x14ac:dyDescent="0.25">
      <c r="A1184" t="s">
        <v>510</v>
      </c>
      <c r="B1184" t="s">
        <v>511</v>
      </c>
      <c r="C1184" s="12">
        <v>43266</v>
      </c>
      <c r="D1184" s="217">
        <v>0</v>
      </c>
      <c r="E1184" t="s">
        <v>465</v>
      </c>
    </row>
    <row r="1185" spans="1:5" x14ac:dyDescent="0.25">
      <c r="A1185" t="s">
        <v>510</v>
      </c>
      <c r="B1185" t="s">
        <v>511</v>
      </c>
      <c r="C1185" s="12">
        <v>43273</v>
      </c>
      <c r="D1185" s="217">
        <v>0</v>
      </c>
      <c r="E1185" t="s">
        <v>465</v>
      </c>
    </row>
    <row r="1186" spans="1:5" x14ac:dyDescent="0.25">
      <c r="A1186" t="s">
        <v>510</v>
      </c>
      <c r="B1186" t="s">
        <v>511</v>
      </c>
      <c r="C1186" s="12">
        <v>43280</v>
      </c>
      <c r="D1186" s="217">
        <v>0</v>
      </c>
      <c r="E1186" t="s">
        <v>465</v>
      </c>
    </row>
    <row r="1187" spans="1:5" x14ac:dyDescent="0.25">
      <c r="A1187" t="s">
        <v>512</v>
      </c>
      <c r="B1187" t="s">
        <v>513</v>
      </c>
      <c r="C1187" s="12">
        <v>42937</v>
      </c>
      <c r="D1187" s="217">
        <v>0</v>
      </c>
      <c r="E1187" t="s">
        <v>465</v>
      </c>
    </row>
    <row r="1188" spans="1:5" x14ac:dyDescent="0.25">
      <c r="A1188" t="s">
        <v>512</v>
      </c>
      <c r="B1188" t="s">
        <v>513</v>
      </c>
      <c r="C1188" s="12">
        <v>42944</v>
      </c>
      <c r="D1188" s="217">
        <v>0</v>
      </c>
      <c r="E1188" t="s">
        <v>465</v>
      </c>
    </row>
    <row r="1189" spans="1:5" x14ac:dyDescent="0.25">
      <c r="A1189" t="s">
        <v>512</v>
      </c>
      <c r="B1189" t="s">
        <v>513</v>
      </c>
      <c r="C1189" s="12">
        <v>42951</v>
      </c>
      <c r="D1189" s="217">
        <v>0</v>
      </c>
      <c r="E1189" t="s">
        <v>465</v>
      </c>
    </row>
    <row r="1190" spans="1:5" x14ac:dyDescent="0.25">
      <c r="A1190" t="s">
        <v>512</v>
      </c>
      <c r="B1190" t="s">
        <v>513</v>
      </c>
      <c r="C1190" s="12">
        <v>42958</v>
      </c>
      <c r="D1190" s="217">
        <v>0</v>
      </c>
      <c r="E1190" t="s">
        <v>465</v>
      </c>
    </row>
    <row r="1191" spans="1:5" x14ac:dyDescent="0.25">
      <c r="A1191" t="s">
        <v>512</v>
      </c>
      <c r="B1191" t="s">
        <v>513</v>
      </c>
      <c r="C1191" s="12">
        <v>42965</v>
      </c>
      <c r="D1191" s="217">
        <v>0</v>
      </c>
      <c r="E1191" t="s">
        <v>465</v>
      </c>
    </row>
    <row r="1192" spans="1:5" x14ac:dyDescent="0.25">
      <c r="A1192" t="s">
        <v>512</v>
      </c>
      <c r="B1192" t="s">
        <v>513</v>
      </c>
      <c r="C1192" s="12">
        <v>42972</v>
      </c>
      <c r="D1192" s="217">
        <v>0</v>
      </c>
      <c r="E1192" t="s">
        <v>465</v>
      </c>
    </row>
    <row r="1193" spans="1:5" x14ac:dyDescent="0.25">
      <c r="A1193" t="s">
        <v>512</v>
      </c>
      <c r="B1193" t="s">
        <v>513</v>
      </c>
      <c r="C1193" s="12">
        <v>42979</v>
      </c>
      <c r="D1193" s="217">
        <v>0</v>
      </c>
      <c r="E1193" t="s">
        <v>465</v>
      </c>
    </row>
    <row r="1194" spans="1:5" x14ac:dyDescent="0.25">
      <c r="A1194" t="s">
        <v>512</v>
      </c>
      <c r="B1194" t="s">
        <v>513</v>
      </c>
      <c r="C1194" s="12">
        <v>42986</v>
      </c>
      <c r="D1194" s="217">
        <v>0</v>
      </c>
      <c r="E1194" t="s">
        <v>465</v>
      </c>
    </row>
    <row r="1195" spans="1:5" x14ac:dyDescent="0.25">
      <c r="A1195" t="s">
        <v>512</v>
      </c>
      <c r="B1195" t="s">
        <v>513</v>
      </c>
      <c r="C1195" s="12">
        <v>42993</v>
      </c>
      <c r="D1195" s="217">
        <v>0</v>
      </c>
      <c r="E1195" t="s">
        <v>465</v>
      </c>
    </row>
    <row r="1196" spans="1:5" x14ac:dyDescent="0.25">
      <c r="A1196" t="s">
        <v>512</v>
      </c>
      <c r="B1196" t="s">
        <v>513</v>
      </c>
      <c r="C1196" s="12">
        <v>43000</v>
      </c>
      <c r="D1196" s="217">
        <v>0</v>
      </c>
      <c r="E1196" t="s">
        <v>465</v>
      </c>
    </row>
    <row r="1197" spans="1:5" x14ac:dyDescent="0.25">
      <c r="A1197" t="s">
        <v>512</v>
      </c>
      <c r="B1197" t="s">
        <v>513</v>
      </c>
      <c r="C1197" s="12">
        <v>43007</v>
      </c>
      <c r="D1197" s="217">
        <v>0</v>
      </c>
      <c r="E1197" t="s">
        <v>465</v>
      </c>
    </row>
    <row r="1198" spans="1:5" x14ac:dyDescent="0.25">
      <c r="A1198" t="s">
        <v>512</v>
      </c>
      <c r="B1198" t="s">
        <v>513</v>
      </c>
      <c r="C1198" s="12">
        <v>43014</v>
      </c>
      <c r="D1198" s="217">
        <v>0</v>
      </c>
      <c r="E1198" t="s">
        <v>465</v>
      </c>
    </row>
    <row r="1199" spans="1:5" x14ac:dyDescent="0.25">
      <c r="A1199" t="s">
        <v>512</v>
      </c>
      <c r="B1199" t="s">
        <v>513</v>
      </c>
      <c r="C1199" s="12">
        <v>43021</v>
      </c>
      <c r="D1199" s="217">
        <v>0</v>
      </c>
      <c r="E1199" t="s">
        <v>465</v>
      </c>
    </row>
    <row r="1200" spans="1:5" x14ac:dyDescent="0.25">
      <c r="A1200" t="s">
        <v>512</v>
      </c>
      <c r="B1200" t="s">
        <v>513</v>
      </c>
      <c r="C1200" s="12">
        <v>43028</v>
      </c>
      <c r="D1200" s="217">
        <v>0</v>
      </c>
      <c r="E1200" t="s">
        <v>465</v>
      </c>
    </row>
    <row r="1201" spans="1:5" x14ac:dyDescent="0.25">
      <c r="A1201" t="s">
        <v>512</v>
      </c>
      <c r="B1201" t="s">
        <v>513</v>
      </c>
      <c r="C1201" s="12">
        <v>43035</v>
      </c>
      <c r="D1201" s="217">
        <v>0</v>
      </c>
      <c r="E1201" t="s">
        <v>465</v>
      </c>
    </row>
    <row r="1202" spans="1:5" x14ac:dyDescent="0.25">
      <c r="A1202" t="s">
        <v>512</v>
      </c>
      <c r="B1202" t="s">
        <v>513</v>
      </c>
      <c r="C1202" s="12">
        <v>43042</v>
      </c>
      <c r="D1202" s="217">
        <v>0</v>
      </c>
      <c r="E1202" t="s">
        <v>465</v>
      </c>
    </row>
    <row r="1203" spans="1:5" x14ac:dyDescent="0.25">
      <c r="A1203" t="s">
        <v>512</v>
      </c>
      <c r="B1203" t="s">
        <v>513</v>
      </c>
      <c r="C1203" s="12">
        <v>43049</v>
      </c>
      <c r="D1203" s="217">
        <v>0</v>
      </c>
      <c r="E1203" t="s">
        <v>465</v>
      </c>
    </row>
    <row r="1204" spans="1:5" x14ac:dyDescent="0.25">
      <c r="A1204" t="s">
        <v>512</v>
      </c>
      <c r="B1204" t="s">
        <v>513</v>
      </c>
      <c r="C1204" s="12">
        <v>43056</v>
      </c>
      <c r="D1204" s="217">
        <v>0</v>
      </c>
      <c r="E1204" t="s">
        <v>465</v>
      </c>
    </row>
    <row r="1205" spans="1:5" x14ac:dyDescent="0.25">
      <c r="A1205" t="s">
        <v>512</v>
      </c>
      <c r="B1205" t="s">
        <v>513</v>
      </c>
      <c r="C1205" s="12">
        <v>43063</v>
      </c>
      <c r="D1205" s="217">
        <v>0</v>
      </c>
      <c r="E1205" t="s">
        <v>465</v>
      </c>
    </row>
    <row r="1206" spans="1:5" x14ac:dyDescent="0.25">
      <c r="A1206" t="s">
        <v>512</v>
      </c>
      <c r="B1206" t="s">
        <v>513</v>
      </c>
      <c r="C1206" s="12">
        <v>43070</v>
      </c>
      <c r="D1206" s="217">
        <v>0</v>
      </c>
      <c r="E1206" t="s">
        <v>465</v>
      </c>
    </row>
    <row r="1207" spans="1:5" x14ac:dyDescent="0.25">
      <c r="A1207" t="s">
        <v>512</v>
      </c>
      <c r="B1207" t="s">
        <v>513</v>
      </c>
      <c r="C1207" s="12">
        <v>43077</v>
      </c>
      <c r="D1207" s="217">
        <v>0</v>
      </c>
      <c r="E1207" t="s">
        <v>465</v>
      </c>
    </row>
    <row r="1208" spans="1:5" x14ac:dyDescent="0.25">
      <c r="A1208" t="s">
        <v>512</v>
      </c>
      <c r="B1208" t="s">
        <v>513</v>
      </c>
      <c r="C1208" s="12">
        <v>43084</v>
      </c>
      <c r="D1208" s="217">
        <v>0</v>
      </c>
      <c r="E1208" t="s">
        <v>465</v>
      </c>
    </row>
    <row r="1209" spans="1:5" x14ac:dyDescent="0.25">
      <c r="A1209" t="s">
        <v>512</v>
      </c>
      <c r="B1209" t="s">
        <v>513</v>
      </c>
      <c r="C1209" s="12">
        <v>43091</v>
      </c>
      <c r="D1209" s="217">
        <v>0</v>
      </c>
      <c r="E1209" t="s">
        <v>465</v>
      </c>
    </row>
    <row r="1210" spans="1:5" x14ac:dyDescent="0.25">
      <c r="A1210" t="s">
        <v>512</v>
      </c>
      <c r="B1210" t="s">
        <v>513</v>
      </c>
      <c r="C1210" s="12">
        <v>43098</v>
      </c>
      <c r="D1210" s="217">
        <v>0</v>
      </c>
      <c r="E1210" t="s">
        <v>465</v>
      </c>
    </row>
    <row r="1211" spans="1:5" x14ac:dyDescent="0.25">
      <c r="A1211" t="s">
        <v>512</v>
      </c>
      <c r="B1211" t="s">
        <v>513</v>
      </c>
      <c r="C1211" s="12">
        <v>43105</v>
      </c>
      <c r="D1211" s="217">
        <v>0</v>
      </c>
      <c r="E1211" t="s">
        <v>465</v>
      </c>
    </row>
    <row r="1212" spans="1:5" x14ac:dyDescent="0.25">
      <c r="A1212" t="s">
        <v>512</v>
      </c>
      <c r="B1212" t="s">
        <v>513</v>
      </c>
      <c r="C1212" s="12">
        <v>43112</v>
      </c>
      <c r="D1212" s="217">
        <v>0</v>
      </c>
      <c r="E1212" t="s">
        <v>465</v>
      </c>
    </row>
    <row r="1213" spans="1:5" x14ac:dyDescent="0.25">
      <c r="A1213" t="s">
        <v>512</v>
      </c>
      <c r="B1213" t="s">
        <v>513</v>
      </c>
      <c r="C1213" s="12">
        <v>43119</v>
      </c>
      <c r="D1213" s="217">
        <v>0</v>
      </c>
      <c r="E1213" t="s">
        <v>465</v>
      </c>
    </row>
    <row r="1214" spans="1:5" x14ac:dyDescent="0.25">
      <c r="A1214" t="s">
        <v>512</v>
      </c>
      <c r="B1214" t="s">
        <v>513</v>
      </c>
      <c r="C1214" s="12">
        <v>43126</v>
      </c>
      <c r="D1214" s="217">
        <v>0</v>
      </c>
      <c r="E1214" t="s">
        <v>465</v>
      </c>
    </row>
    <row r="1215" spans="1:5" x14ac:dyDescent="0.25">
      <c r="A1215" t="s">
        <v>512</v>
      </c>
      <c r="B1215" t="s">
        <v>513</v>
      </c>
      <c r="C1215" s="12">
        <v>43133</v>
      </c>
      <c r="D1215" s="217">
        <v>0</v>
      </c>
      <c r="E1215" t="s">
        <v>465</v>
      </c>
    </row>
    <row r="1216" spans="1:5" x14ac:dyDescent="0.25">
      <c r="A1216" t="s">
        <v>512</v>
      </c>
      <c r="B1216" t="s">
        <v>513</v>
      </c>
      <c r="C1216" s="12">
        <v>43140</v>
      </c>
      <c r="D1216" s="217">
        <v>0</v>
      </c>
      <c r="E1216" t="s">
        <v>465</v>
      </c>
    </row>
    <row r="1217" spans="1:5" x14ac:dyDescent="0.25">
      <c r="A1217" t="s">
        <v>512</v>
      </c>
      <c r="B1217" t="s">
        <v>513</v>
      </c>
      <c r="C1217" s="12">
        <v>43147</v>
      </c>
      <c r="D1217" s="217">
        <v>0</v>
      </c>
      <c r="E1217" t="s">
        <v>465</v>
      </c>
    </row>
    <row r="1218" spans="1:5" x14ac:dyDescent="0.25">
      <c r="A1218" t="s">
        <v>512</v>
      </c>
      <c r="B1218" t="s">
        <v>513</v>
      </c>
      <c r="C1218" s="12">
        <v>43154</v>
      </c>
      <c r="D1218" s="217">
        <v>0</v>
      </c>
      <c r="E1218" t="s">
        <v>465</v>
      </c>
    </row>
    <row r="1219" spans="1:5" x14ac:dyDescent="0.25">
      <c r="A1219" t="s">
        <v>512</v>
      </c>
      <c r="B1219" t="s">
        <v>513</v>
      </c>
      <c r="C1219" s="12">
        <v>43161</v>
      </c>
      <c r="D1219" s="217">
        <v>0</v>
      </c>
      <c r="E1219" t="s">
        <v>465</v>
      </c>
    </row>
    <row r="1220" spans="1:5" x14ac:dyDescent="0.25">
      <c r="A1220" t="s">
        <v>512</v>
      </c>
      <c r="B1220" t="s">
        <v>513</v>
      </c>
      <c r="C1220" s="12">
        <v>43168</v>
      </c>
      <c r="D1220" s="217">
        <v>0</v>
      </c>
      <c r="E1220" t="s">
        <v>465</v>
      </c>
    </row>
    <row r="1221" spans="1:5" x14ac:dyDescent="0.25">
      <c r="A1221" t="s">
        <v>512</v>
      </c>
      <c r="B1221" t="s">
        <v>513</v>
      </c>
      <c r="C1221" s="12">
        <v>43175</v>
      </c>
      <c r="D1221" s="217">
        <v>0</v>
      </c>
      <c r="E1221" t="s">
        <v>465</v>
      </c>
    </row>
    <row r="1222" spans="1:5" x14ac:dyDescent="0.25">
      <c r="A1222" t="s">
        <v>512</v>
      </c>
      <c r="B1222" t="s">
        <v>513</v>
      </c>
      <c r="C1222" s="12">
        <v>43182</v>
      </c>
      <c r="D1222" s="217">
        <v>0</v>
      </c>
      <c r="E1222" t="s">
        <v>465</v>
      </c>
    </row>
    <row r="1223" spans="1:5" x14ac:dyDescent="0.25">
      <c r="A1223" t="s">
        <v>512</v>
      </c>
      <c r="B1223" t="s">
        <v>513</v>
      </c>
      <c r="C1223" s="12">
        <v>43189</v>
      </c>
      <c r="D1223" s="217">
        <v>0</v>
      </c>
      <c r="E1223" t="s">
        <v>465</v>
      </c>
    </row>
    <row r="1224" spans="1:5" x14ac:dyDescent="0.25">
      <c r="A1224" t="s">
        <v>512</v>
      </c>
      <c r="B1224" t="s">
        <v>513</v>
      </c>
      <c r="C1224" s="12">
        <v>43196</v>
      </c>
      <c r="D1224" s="217">
        <v>0</v>
      </c>
      <c r="E1224" t="s">
        <v>465</v>
      </c>
    </row>
    <row r="1225" spans="1:5" x14ac:dyDescent="0.25">
      <c r="A1225" t="s">
        <v>512</v>
      </c>
      <c r="B1225" t="s">
        <v>513</v>
      </c>
      <c r="C1225" s="12">
        <v>43203</v>
      </c>
      <c r="D1225" s="217">
        <v>0</v>
      </c>
      <c r="E1225" t="s">
        <v>465</v>
      </c>
    </row>
    <row r="1226" spans="1:5" x14ac:dyDescent="0.25">
      <c r="A1226" t="s">
        <v>512</v>
      </c>
      <c r="B1226" t="s">
        <v>513</v>
      </c>
      <c r="C1226" s="12">
        <v>43210</v>
      </c>
      <c r="D1226" s="217">
        <v>0</v>
      </c>
      <c r="E1226" t="s">
        <v>465</v>
      </c>
    </row>
    <row r="1227" spans="1:5" x14ac:dyDescent="0.25">
      <c r="A1227" t="s">
        <v>512</v>
      </c>
      <c r="B1227" t="s">
        <v>513</v>
      </c>
      <c r="C1227" s="12">
        <v>43217</v>
      </c>
      <c r="D1227" s="217">
        <v>0</v>
      </c>
      <c r="E1227" t="s">
        <v>465</v>
      </c>
    </row>
    <row r="1228" spans="1:5" x14ac:dyDescent="0.25">
      <c r="A1228" t="s">
        <v>512</v>
      </c>
      <c r="B1228" t="s">
        <v>513</v>
      </c>
      <c r="C1228" s="12">
        <v>43224</v>
      </c>
      <c r="D1228" s="217">
        <v>0</v>
      </c>
      <c r="E1228" t="s">
        <v>465</v>
      </c>
    </row>
    <row r="1229" spans="1:5" x14ac:dyDescent="0.25">
      <c r="A1229" t="s">
        <v>512</v>
      </c>
      <c r="B1229" t="s">
        <v>513</v>
      </c>
      <c r="C1229" s="12">
        <v>43231</v>
      </c>
      <c r="D1229" s="217">
        <v>0</v>
      </c>
      <c r="E1229" t="s">
        <v>465</v>
      </c>
    </row>
    <row r="1230" spans="1:5" x14ac:dyDescent="0.25">
      <c r="A1230" t="s">
        <v>512</v>
      </c>
      <c r="B1230" t="s">
        <v>513</v>
      </c>
      <c r="C1230" s="12">
        <v>43238</v>
      </c>
      <c r="D1230" s="217">
        <v>0</v>
      </c>
      <c r="E1230" t="s">
        <v>465</v>
      </c>
    </row>
    <row r="1231" spans="1:5" x14ac:dyDescent="0.25">
      <c r="A1231" t="s">
        <v>512</v>
      </c>
      <c r="B1231" t="s">
        <v>513</v>
      </c>
      <c r="C1231" s="12">
        <v>43245</v>
      </c>
      <c r="D1231" s="217">
        <v>0</v>
      </c>
      <c r="E1231" t="s">
        <v>465</v>
      </c>
    </row>
    <row r="1232" spans="1:5" x14ac:dyDescent="0.25">
      <c r="A1232" t="s">
        <v>512</v>
      </c>
      <c r="B1232" t="s">
        <v>513</v>
      </c>
      <c r="C1232" s="12">
        <v>43252</v>
      </c>
      <c r="D1232" s="217">
        <v>0</v>
      </c>
      <c r="E1232" t="s">
        <v>465</v>
      </c>
    </row>
    <row r="1233" spans="1:5" x14ac:dyDescent="0.25">
      <c r="A1233" t="s">
        <v>512</v>
      </c>
      <c r="B1233" t="s">
        <v>513</v>
      </c>
      <c r="C1233" s="12">
        <v>43259</v>
      </c>
      <c r="D1233" s="217">
        <v>0</v>
      </c>
      <c r="E1233" t="s">
        <v>465</v>
      </c>
    </row>
    <row r="1234" spans="1:5" x14ac:dyDescent="0.25">
      <c r="A1234" t="s">
        <v>512</v>
      </c>
      <c r="B1234" t="s">
        <v>513</v>
      </c>
      <c r="C1234" s="12">
        <v>43266</v>
      </c>
      <c r="D1234" s="217">
        <v>0</v>
      </c>
      <c r="E1234" t="s">
        <v>465</v>
      </c>
    </row>
    <row r="1235" spans="1:5" x14ac:dyDescent="0.25">
      <c r="A1235" t="s">
        <v>512</v>
      </c>
      <c r="B1235" t="s">
        <v>513</v>
      </c>
      <c r="C1235" s="12">
        <v>43273</v>
      </c>
      <c r="D1235" s="217">
        <v>0</v>
      </c>
      <c r="E1235" t="s">
        <v>465</v>
      </c>
    </row>
    <row r="1236" spans="1:5" x14ac:dyDescent="0.25">
      <c r="A1236" t="s">
        <v>512</v>
      </c>
      <c r="B1236" t="s">
        <v>513</v>
      </c>
      <c r="C1236" s="12">
        <v>43280</v>
      </c>
      <c r="D1236" s="217">
        <v>0</v>
      </c>
      <c r="E1236" t="s">
        <v>465</v>
      </c>
    </row>
    <row r="1237" spans="1:5" x14ac:dyDescent="0.25">
      <c r="A1237" t="s">
        <v>514</v>
      </c>
      <c r="B1237" t="s">
        <v>515</v>
      </c>
      <c r="C1237" s="12">
        <v>42937</v>
      </c>
      <c r="D1237" s="217">
        <v>0</v>
      </c>
      <c r="E1237" t="s">
        <v>465</v>
      </c>
    </row>
    <row r="1238" spans="1:5" x14ac:dyDescent="0.25">
      <c r="A1238" t="s">
        <v>514</v>
      </c>
      <c r="B1238" t="s">
        <v>515</v>
      </c>
      <c r="C1238" s="12">
        <v>42944</v>
      </c>
      <c r="D1238" s="217">
        <v>0</v>
      </c>
      <c r="E1238" t="s">
        <v>465</v>
      </c>
    </row>
    <row r="1239" spans="1:5" x14ac:dyDescent="0.25">
      <c r="A1239" t="s">
        <v>514</v>
      </c>
      <c r="B1239" t="s">
        <v>515</v>
      </c>
      <c r="C1239" s="12">
        <v>42951</v>
      </c>
      <c r="D1239" s="217">
        <v>0</v>
      </c>
      <c r="E1239" t="s">
        <v>465</v>
      </c>
    </row>
    <row r="1240" spans="1:5" x14ac:dyDescent="0.25">
      <c r="A1240" t="s">
        <v>514</v>
      </c>
      <c r="B1240" t="s">
        <v>515</v>
      </c>
      <c r="C1240" s="12">
        <v>42958</v>
      </c>
      <c r="D1240" s="217">
        <v>0</v>
      </c>
      <c r="E1240" t="s">
        <v>465</v>
      </c>
    </row>
    <row r="1241" spans="1:5" x14ac:dyDescent="0.25">
      <c r="A1241" t="s">
        <v>514</v>
      </c>
      <c r="B1241" t="s">
        <v>515</v>
      </c>
      <c r="C1241" s="12">
        <v>42965</v>
      </c>
      <c r="D1241" s="217">
        <v>0</v>
      </c>
      <c r="E1241" t="s">
        <v>465</v>
      </c>
    </row>
    <row r="1242" spans="1:5" x14ac:dyDescent="0.25">
      <c r="A1242" t="s">
        <v>514</v>
      </c>
      <c r="B1242" t="s">
        <v>515</v>
      </c>
      <c r="C1242" s="12">
        <v>42972</v>
      </c>
      <c r="D1242" s="217">
        <v>0</v>
      </c>
      <c r="E1242" t="s">
        <v>465</v>
      </c>
    </row>
    <row r="1243" spans="1:5" x14ac:dyDescent="0.25">
      <c r="A1243" t="s">
        <v>514</v>
      </c>
      <c r="B1243" t="s">
        <v>515</v>
      </c>
      <c r="C1243" s="12">
        <v>42979</v>
      </c>
      <c r="D1243" s="217">
        <v>0</v>
      </c>
      <c r="E1243" t="s">
        <v>465</v>
      </c>
    </row>
    <row r="1244" spans="1:5" x14ac:dyDescent="0.25">
      <c r="A1244" t="s">
        <v>514</v>
      </c>
      <c r="B1244" t="s">
        <v>515</v>
      </c>
      <c r="C1244" s="12">
        <v>42986</v>
      </c>
      <c r="D1244" s="217">
        <v>0</v>
      </c>
      <c r="E1244" t="s">
        <v>465</v>
      </c>
    </row>
    <row r="1245" spans="1:5" x14ac:dyDescent="0.25">
      <c r="A1245" t="s">
        <v>514</v>
      </c>
      <c r="B1245" t="s">
        <v>515</v>
      </c>
      <c r="C1245" s="12">
        <v>42993</v>
      </c>
      <c r="D1245" s="217">
        <v>0</v>
      </c>
      <c r="E1245" t="s">
        <v>465</v>
      </c>
    </row>
    <row r="1246" spans="1:5" x14ac:dyDescent="0.25">
      <c r="A1246" t="s">
        <v>514</v>
      </c>
      <c r="B1246" t="s">
        <v>515</v>
      </c>
      <c r="C1246" s="12">
        <v>43000</v>
      </c>
      <c r="D1246" s="217">
        <v>0</v>
      </c>
      <c r="E1246" t="s">
        <v>465</v>
      </c>
    </row>
    <row r="1247" spans="1:5" x14ac:dyDescent="0.25">
      <c r="A1247" t="s">
        <v>514</v>
      </c>
      <c r="B1247" t="s">
        <v>515</v>
      </c>
      <c r="C1247" s="12">
        <v>43007</v>
      </c>
      <c r="D1247" s="217">
        <v>0</v>
      </c>
      <c r="E1247" t="s">
        <v>465</v>
      </c>
    </row>
    <row r="1248" spans="1:5" x14ac:dyDescent="0.25">
      <c r="A1248" t="s">
        <v>514</v>
      </c>
      <c r="B1248" t="s">
        <v>515</v>
      </c>
      <c r="C1248" s="12">
        <v>43014</v>
      </c>
      <c r="D1248" s="217">
        <v>0</v>
      </c>
      <c r="E1248" t="s">
        <v>465</v>
      </c>
    </row>
    <row r="1249" spans="1:5" x14ac:dyDescent="0.25">
      <c r="A1249" t="s">
        <v>514</v>
      </c>
      <c r="B1249" t="s">
        <v>515</v>
      </c>
      <c r="C1249" s="12">
        <v>43021</v>
      </c>
      <c r="D1249" s="217">
        <v>0</v>
      </c>
      <c r="E1249" t="s">
        <v>465</v>
      </c>
    </row>
    <row r="1250" spans="1:5" x14ac:dyDescent="0.25">
      <c r="A1250" t="s">
        <v>514</v>
      </c>
      <c r="B1250" t="s">
        <v>515</v>
      </c>
      <c r="C1250" s="12">
        <v>43028</v>
      </c>
      <c r="D1250" s="217">
        <v>0</v>
      </c>
      <c r="E1250" t="s">
        <v>465</v>
      </c>
    </row>
    <row r="1251" spans="1:5" x14ac:dyDescent="0.25">
      <c r="A1251" t="s">
        <v>514</v>
      </c>
      <c r="B1251" t="s">
        <v>515</v>
      </c>
      <c r="C1251" s="12">
        <v>43035</v>
      </c>
      <c r="D1251" s="217">
        <v>0</v>
      </c>
      <c r="E1251" t="s">
        <v>465</v>
      </c>
    </row>
    <row r="1252" spans="1:5" x14ac:dyDescent="0.25">
      <c r="A1252" t="s">
        <v>514</v>
      </c>
      <c r="B1252" t="s">
        <v>515</v>
      </c>
      <c r="C1252" s="12">
        <v>43042</v>
      </c>
      <c r="D1252" s="217">
        <v>0</v>
      </c>
      <c r="E1252" t="s">
        <v>465</v>
      </c>
    </row>
    <row r="1253" spans="1:5" x14ac:dyDescent="0.25">
      <c r="A1253" t="s">
        <v>514</v>
      </c>
      <c r="B1253" t="s">
        <v>515</v>
      </c>
      <c r="C1253" s="12">
        <v>43049</v>
      </c>
      <c r="D1253" s="217">
        <v>0</v>
      </c>
      <c r="E1253" t="s">
        <v>465</v>
      </c>
    </row>
    <row r="1254" spans="1:5" x14ac:dyDescent="0.25">
      <c r="A1254" t="s">
        <v>514</v>
      </c>
      <c r="B1254" t="s">
        <v>515</v>
      </c>
      <c r="C1254" s="12">
        <v>43056</v>
      </c>
      <c r="D1254" s="217">
        <v>0</v>
      </c>
      <c r="E1254" t="s">
        <v>465</v>
      </c>
    </row>
    <row r="1255" spans="1:5" x14ac:dyDescent="0.25">
      <c r="A1255" t="s">
        <v>514</v>
      </c>
      <c r="B1255" t="s">
        <v>515</v>
      </c>
      <c r="C1255" s="12">
        <v>43063</v>
      </c>
      <c r="D1255" s="217">
        <v>0</v>
      </c>
      <c r="E1255" t="s">
        <v>465</v>
      </c>
    </row>
    <row r="1256" spans="1:5" x14ac:dyDescent="0.25">
      <c r="A1256" t="s">
        <v>514</v>
      </c>
      <c r="B1256" t="s">
        <v>515</v>
      </c>
      <c r="C1256" s="12">
        <v>43070</v>
      </c>
      <c r="D1256" s="217">
        <v>0</v>
      </c>
      <c r="E1256" t="s">
        <v>465</v>
      </c>
    </row>
    <row r="1257" spans="1:5" x14ac:dyDescent="0.25">
      <c r="A1257" t="s">
        <v>514</v>
      </c>
      <c r="B1257" t="s">
        <v>515</v>
      </c>
      <c r="C1257" s="12">
        <v>43077</v>
      </c>
      <c r="D1257" s="217">
        <v>0</v>
      </c>
      <c r="E1257" t="s">
        <v>465</v>
      </c>
    </row>
    <row r="1258" spans="1:5" x14ac:dyDescent="0.25">
      <c r="A1258" t="s">
        <v>514</v>
      </c>
      <c r="B1258" t="s">
        <v>515</v>
      </c>
      <c r="C1258" s="12">
        <v>43084</v>
      </c>
      <c r="D1258" s="217">
        <v>0</v>
      </c>
      <c r="E1258" t="s">
        <v>465</v>
      </c>
    </row>
    <row r="1259" spans="1:5" x14ac:dyDescent="0.25">
      <c r="A1259" t="s">
        <v>514</v>
      </c>
      <c r="B1259" t="s">
        <v>515</v>
      </c>
      <c r="C1259" s="12">
        <v>43091</v>
      </c>
      <c r="D1259" s="217">
        <v>0</v>
      </c>
      <c r="E1259" t="s">
        <v>465</v>
      </c>
    </row>
    <row r="1260" spans="1:5" x14ac:dyDescent="0.25">
      <c r="A1260" t="s">
        <v>514</v>
      </c>
      <c r="B1260" t="s">
        <v>515</v>
      </c>
      <c r="C1260" s="12">
        <v>43098</v>
      </c>
      <c r="D1260" s="217">
        <v>0</v>
      </c>
      <c r="E1260" t="s">
        <v>465</v>
      </c>
    </row>
    <row r="1261" spans="1:5" x14ac:dyDescent="0.25">
      <c r="A1261" t="s">
        <v>514</v>
      </c>
      <c r="B1261" t="s">
        <v>515</v>
      </c>
      <c r="C1261" s="12">
        <v>43105</v>
      </c>
      <c r="D1261" s="217">
        <v>0</v>
      </c>
      <c r="E1261" t="s">
        <v>465</v>
      </c>
    </row>
    <row r="1262" spans="1:5" x14ac:dyDescent="0.25">
      <c r="A1262" t="s">
        <v>514</v>
      </c>
      <c r="B1262" t="s">
        <v>515</v>
      </c>
      <c r="C1262" s="12">
        <v>43112</v>
      </c>
      <c r="D1262" s="217">
        <v>0</v>
      </c>
      <c r="E1262" t="s">
        <v>465</v>
      </c>
    </row>
    <row r="1263" spans="1:5" x14ac:dyDescent="0.25">
      <c r="A1263" t="s">
        <v>514</v>
      </c>
      <c r="B1263" t="s">
        <v>515</v>
      </c>
      <c r="C1263" s="12">
        <v>43119</v>
      </c>
      <c r="D1263" s="217">
        <v>0</v>
      </c>
      <c r="E1263" t="s">
        <v>465</v>
      </c>
    </row>
    <row r="1264" spans="1:5" x14ac:dyDescent="0.25">
      <c r="A1264" t="s">
        <v>514</v>
      </c>
      <c r="B1264" t="s">
        <v>515</v>
      </c>
      <c r="C1264" s="12">
        <v>43126</v>
      </c>
      <c r="D1264" s="217">
        <v>0</v>
      </c>
      <c r="E1264" t="s">
        <v>465</v>
      </c>
    </row>
    <row r="1265" spans="1:5" x14ac:dyDescent="0.25">
      <c r="A1265" t="s">
        <v>514</v>
      </c>
      <c r="B1265" t="s">
        <v>515</v>
      </c>
      <c r="C1265" s="12">
        <v>43133</v>
      </c>
      <c r="D1265" s="217">
        <v>0</v>
      </c>
      <c r="E1265" t="s">
        <v>465</v>
      </c>
    </row>
    <row r="1266" spans="1:5" x14ac:dyDescent="0.25">
      <c r="A1266" t="s">
        <v>514</v>
      </c>
      <c r="B1266" t="s">
        <v>515</v>
      </c>
      <c r="C1266" s="12">
        <v>43140</v>
      </c>
      <c r="D1266" s="217">
        <v>0</v>
      </c>
      <c r="E1266" t="s">
        <v>465</v>
      </c>
    </row>
    <row r="1267" spans="1:5" x14ac:dyDescent="0.25">
      <c r="A1267" t="s">
        <v>514</v>
      </c>
      <c r="B1267" t="s">
        <v>515</v>
      </c>
      <c r="C1267" s="12">
        <v>43147</v>
      </c>
      <c r="D1267" s="217">
        <v>0</v>
      </c>
      <c r="E1267" t="s">
        <v>465</v>
      </c>
    </row>
    <row r="1268" spans="1:5" x14ac:dyDescent="0.25">
      <c r="A1268" t="s">
        <v>514</v>
      </c>
      <c r="B1268" t="s">
        <v>515</v>
      </c>
      <c r="C1268" s="12">
        <v>43154</v>
      </c>
      <c r="D1268" s="217">
        <v>0</v>
      </c>
      <c r="E1268" t="s">
        <v>465</v>
      </c>
    </row>
    <row r="1269" spans="1:5" x14ac:dyDescent="0.25">
      <c r="A1269" t="s">
        <v>514</v>
      </c>
      <c r="B1269" t="s">
        <v>515</v>
      </c>
      <c r="C1269" s="12">
        <v>43161</v>
      </c>
      <c r="D1269" s="217">
        <v>0</v>
      </c>
      <c r="E1269" t="s">
        <v>465</v>
      </c>
    </row>
    <row r="1270" spans="1:5" x14ac:dyDescent="0.25">
      <c r="A1270" t="s">
        <v>514</v>
      </c>
      <c r="B1270" t="s">
        <v>515</v>
      </c>
      <c r="C1270" s="12">
        <v>43168</v>
      </c>
      <c r="D1270" s="217">
        <v>0</v>
      </c>
      <c r="E1270" t="s">
        <v>465</v>
      </c>
    </row>
    <row r="1271" spans="1:5" x14ac:dyDescent="0.25">
      <c r="A1271" t="s">
        <v>514</v>
      </c>
      <c r="B1271" t="s">
        <v>515</v>
      </c>
      <c r="C1271" s="12">
        <v>43175</v>
      </c>
      <c r="D1271" s="217">
        <v>0</v>
      </c>
      <c r="E1271" t="s">
        <v>465</v>
      </c>
    </row>
    <row r="1272" spans="1:5" x14ac:dyDescent="0.25">
      <c r="A1272" t="s">
        <v>514</v>
      </c>
      <c r="B1272" t="s">
        <v>515</v>
      </c>
      <c r="C1272" s="12">
        <v>43182</v>
      </c>
      <c r="D1272" s="217">
        <v>0</v>
      </c>
      <c r="E1272" t="s">
        <v>465</v>
      </c>
    </row>
    <row r="1273" spans="1:5" x14ac:dyDescent="0.25">
      <c r="A1273" t="s">
        <v>514</v>
      </c>
      <c r="B1273" t="s">
        <v>515</v>
      </c>
      <c r="C1273" s="12">
        <v>43189</v>
      </c>
      <c r="D1273" s="217">
        <v>0</v>
      </c>
      <c r="E1273" t="s">
        <v>465</v>
      </c>
    </row>
    <row r="1274" spans="1:5" x14ac:dyDescent="0.25">
      <c r="A1274" t="s">
        <v>514</v>
      </c>
      <c r="B1274" t="s">
        <v>515</v>
      </c>
      <c r="C1274" s="12">
        <v>43196</v>
      </c>
      <c r="D1274" s="217">
        <v>0</v>
      </c>
      <c r="E1274" t="s">
        <v>465</v>
      </c>
    </row>
    <row r="1275" spans="1:5" x14ac:dyDescent="0.25">
      <c r="A1275" t="s">
        <v>514</v>
      </c>
      <c r="B1275" t="s">
        <v>515</v>
      </c>
      <c r="C1275" s="12">
        <v>43203</v>
      </c>
      <c r="D1275" s="217">
        <v>0</v>
      </c>
      <c r="E1275" t="s">
        <v>465</v>
      </c>
    </row>
    <row r="1276" spans="1:5" x14ac:dyDescent="0.25">
      <c r="A1276" t="s">
        <v>514</v>
      </c>
      <c r="B1276" t="s">
        <v>515</v>
      </c>
      <c r="C1276" s="12">
        <v>43210</v>
      </c>
      <c r="D1276" s="217">
        <v>0</v>
      </c>
      <c r="E1276" t="s">
        <v>465</v>
      </c>
    </row>
    <row r="1277" spans="1:5" x14ac:dyDescent="0.25">
      <c r="A1277" t="s">
        <v>514</v>
      </c>
      <c r="B1277" t="s">
        <v>515</v>
      </c>
      <c r="C1277" s="12">
        <v>43217</v>
      </c>
      <c r="D1277" s="217">
        <v>0</v>
      </c>
      <c r="E1277" t="s">
        <v>465</v>
      </c>
    </row>
    <row r="1278" spans="1:5" x14ac:dyDescent="0.25">
      <c r="A1278" t="s">
        <v>514</v>
      </c>
      <c r="B1278" t="s">
        <v>515</v>
      </c>
      <c r="C1278" s="12">
        <v>43224</v>
      </c>
      <c r="D1278" s="217">
        <v>0</v>
      </c>
      <c r="E1278" t="s">
        <v>465</v>
      </c>
    </row>
    <row r="1279" spans="1:5" x14ac:dyDescent="0.25">
      <c r="A1279" t="s">
        <v>514</v>
      </c>
      <c r="B1279" t="s">
        <v>515</v>
      </c>
      <c r="C1279" s="12">
        <v>43231</v>
      </c>
      <c r="D1279" s="217">
        <v>0</v>
      </c>
      <c r="E1279" t="s">
        <v>465</v>
      </c>
    </row>
    <row r="1280" spans="1:5" x14ac:dyDescent="0.25">
      <c r="A1280" t="s">
        <v>514</v>
      </c>
      <c r="B1280" t="s">
        <v>515</v>
      </c>
      <c r="C1280" s="12">
        <v>43238</v>
      </c>
      <c r="D1280" s="217">
        <v>0</v>
      </c>
      <c r="E1280" t="s">
        <v>465</v>
      </c>
    </row>
    <row r="1281" spans="1:5" x14ac:dyDescent="0.25">
      <c r="A1281" t="s">
        <v>514</v>
      </c>
      <c r="B1281" t="s">
        <v>515</v>
      </c>
      <c r="C1281" s="12">
        <v>43245</v>
      </c>
      <c r="D1281" s="217">
        <v>0</v>
      </c>
      <c r="E1281" t="s">
        <v>465</v>
      </c>
    </row>
    <row r="1282" spans="1:5" x14ac:dyDescent="0.25">
      <c r="A1282" t="s">
        <v>514</v>
      </c>
      <c r="B1282" t="s">
        <v>515</v>
      </c>
      <c r="C1282" s="12">
        <v>43252</v>
      </c>
      <c r="D1282" s="217">
        <v>0</v>
      </c>
      <c r="E1282" t="s">
        <v>465</v>
      </c>
    </row>
    <row r="1283" spans="1:5" x14ac:dyDescent="0.25">
      <c r="A1283" t="s">
        <v>514</v>
      </c>
      <c r="B1283" t="s">
        <v>515</v>
      </c>
      <c r="C1283" s="12">
        <v>43259</v>
      </c>
      <c r="D1283" s="217">
        <v>0</v>
      </c>
      <c r="E1283" t="s">
        <v>465</v>
      </c>
    </row>
    <row r="1284" spans="1:5" x14ac:dyDescent="0.25">
      <c r="A1284" t="s">
        <v>514</v>
      </c>
      <c r="B1284" t="s">
        <v>515</v>
      </c>
      <c r="C1284" s="12">
        <v>43266</v>
      </c>
      <c r="D1284" s="217">
        <v>0</v>
      </c>
      <c r="E1284" t="s">
        <v>465</v>
      </c>
    </row>
    <row r="1285" spans="1:5" x14ac:dyDescent="0.25">
      <c r="A1285" t="s">
        <v>514</v>
      </c>
      <c r="B1285" t="s">
        <v>515</v>
      </c>
      <c r="C1285" s="12">
        <v>43273</v>
      </c>
      <c r="D1285" s="217">
        <v>0</v>
      </c>
      <c r="E1285" t="s">
        <v>465</v>
      </c>
    </row>
    <row r="1286" spans="1:5" x14ac:dyDescent="0.25">
      <c r="A1286" t="s">
        <v>514</v>
      </c>
      <c r="B1286" t="s">
        <v>515</v>
      </c>
      <c r="C1286" s="12">
        <v>43280</v>
      </c>
      <c r="D1286" s="217">
        <v>0</v>
      </c>
      <c r="E1286" t="s">
        <v>465</v>
      </c>
    </row>
    <row r="1287" spans="1:5" x14ac:dyDescent="0.25">
      <c r="A1287" t="s">
        <v>516</v>
      </c>
      <c r="B1287" t="s">
        <v>517</v>
      </c>
      <c r="C1287" s="12">
        <v>42741</v>
      </c>
      <c r="D1287" s="217">
        <v>0</v>
      </c>
      <c r="E1287" t="s">
        <v>465</v>
      </c>
    </row>
    <row r="1288" spans="1:5" x14ac:dyDescent="0.25">
      <c r="A1288" t="s">
        <v>516</v>
      </c>
      <c r="B1288" t="s">
        <v>517</v>
      </c>
      <c r="C1288" s="12">
        <v>42748</v>
      </c>
      <c r="D1288" s="217">
        <v>0</v>
      </c>
      <c r="E1288" t="s">
        <v>465</v>
      </c>
    </row>
    <row r="1289" spans="1:5" x14ac:dyDescent="0.25">
      <c r="A1289" t="s">
        <v>516</v>
      </c>
      <c r="B1289" t="s">
        <v>517</v>
      </c>
      <c r="C1289" s="12">
        <v>42755</v>
      </c>
      <c r="D1289" s="217">
        <v>0</v>
      </c>
      <c r="E1289" t="s">
        <v>465</v>
      </c>
    </row>
    <row r="1290" spans="1:5" x14ac:dyDescent="0.25">
      <c r="A1290" t="s">
        <v>516</v>
      </c>
      <c r="B1290" t="s">
        <v>517</v>
      </c>
      <c r="C1290" s="12">
        <v>42762</v>
      </c>
      <c r="D1290" s="217">
        <v>0</v>
      </c>
      <c r="E1290" t="s">
        <v>465</v>
      </c>
    </row>
    <row r="1291" spans="1:5" x14ac:dyDescent="0.25">
      <c r="A1291" t="s">
        <v>516</v>
      </c>
      <c r="B1291" t="s">
        <v>517</v>
      </c>
      <c r="C1291" s="12">
        <v>42769</v>
      </c>
      <c r="D1291" s="217">
        <v>0</v>
      </c>
      <c r="E1291" t="s">
        <v>465</v>
      </c>
    </row>
    <row r="1292" spans="1:5" x14ac:dyDescent="0.25">
      <c r="A1292" t="s">
        <v>516</v>
      </c>
      <c r="B1292" t="s">
        <v>517</v>
      </c>
      <c r="C1292" s="12">
        <v>42776</v>
      </c>
      <c r="D1292" s="217">
        <v>0</v>
      </c>
      <c r="E1292" t="s">
        <v>465</v>
      </c>
    </row>
    <row r="1293" spans="1:5" x14ac:dyDescent="0.25">
      <c r="A1293" t="s">
        <v>516</v>
      </c>
      <c r="B1293" t="s">
        <v>517</v>
      </c>
      <c r="C1293" s="12">
        <v>42783</v>
      </c>
      <c r="D1293" s="217">
        <v>0</v>
      </c>
      <c r="E1293" t="s">
        <v>465</v>
      </c>
    </row>
    <row r="1294" spans="1:5" x14ac:dyDescent="0.25">
      <c r="A1294" t="s">
        <v>516</v>
      </c>
      <c r="B1294" t="s">
        <v>517</v>
      </c>
      <c r="C1294" s="12">
        <v>42790</v>
      </c>
      <c r="D1294" s="217">
        <v>0</v>
      </c>
      <c r="E1294" t="s">
        <v>465</v>
      </c>
    </row>
    <row r="1295" spans="1:5" x14ac:dyDescent="0.25">
      <c r="A1295" t="s">
        <v>516</v>
      </c>
      <c r="B1295" t="s">
        <v>517</v>
      </c>
      <c r="C1295" s="12">
        <v>42797</v>
      </c>
      <c r="D1295" s="217">
        <v>0</v>
      </c>
      <c r="E1295" t="s">
        <v>465</v>
      </c>
    </row>
    <row r="1296" spans="1:5" x14ac:dyDescent="0.25">
      <c r="A1296" t="s">
        <v>516</v>
      </c>
      <c r="B1296" t="s">
        <v>517</v>
      </c>
      <c r="C1296" s="12">
        <v>42804</v>
      </c>
      <c r="D1296" s="217">
        <v>0</v>
      </c>
      <c r="E1296" t="s">
        <v>465</v>
      </c>
    </row>
    <row r="1297" spans="1:5" x14ac:dyDescent="0.25">
      <c r="A1297" t="s">
        <v>516</v>
      </c>
      <c r="B1297" t="s">
        <v>517</v>
      </c>
      <c r="C1297" s="12">
        <v>42811</v>
      </c>
      <c r="D1297" s="217">
        <v>0</v>
      </c>
      <c r="E1297" t="s">
        <v>465</v>
      </c>
    </row>
    <row r="1298" spans="1:5" x14ac:dyDescent="0.25">
      <c r="A1298" t="s">
        <v>516</v>
      </c>
      <c r="B1298" t="s">
        <v>517</v>
      </c>
      <c r="C1298" s="12">
        <v>42818</v>
      </c>
      <c r="D1298" s="217">
        <v>0</v>
      </c>
      <c r="E1298" t="s">
        <v>465</v>
      </c>
    </row>
    <row r="1299" spans="1:5" x14ac:dyDescent="0.25">
      <c r="A1299" t="s">
        <v>516</v>
      </c>
      <c r="B1299" t="s">
        <v>517</v>
      </c>
      <c r="C1299" s="12">
        <v>42825</v>
      </c>
      <c r="D1299" s="217">
        <v>0</v>
      </c>
      <c r="E1299" t="s">
        <v>465</v>
      </c>
    </row>
    <row r="1300" spans="1:5" x14ac:dyDescent="0.25">
      <c r="A1300" t="s">
        <v>516</v>
      </c>
      <c r="B1300" t="s">
        <v>517</v>
      </c>
      <c r="C1300" s="12">
        <v>42832</v>
      </c>
      <c r="D1300" s="217">
        <v>0</v>
      </c>
      <c r="E1300" t="s">
        <v>465</v>
      </c>
    </row>
    <row r="1301" spans="1:5" x14ac:dyDescent="0.25">
      <c r="A1301" t="s">
        <v>516</v>
      </c>
      <c r="B1301" t="s">
        <v>517</v>
      </c>
      <c r="C1301" s="12">
        <v>42839</v>
      </c>
      <c r="D1301" s="217">
        <v>0</v>
      </c>
      <c r="E1301" t="s">
        <v>465</v>
      </c>
    </row>
    <row r="1302" spans="1:5" x14ac:dyDescent="0.25">
      <c r="A1302" t="s">
        <v>516</v>
      </c>
      <c r="B1302" t="s">
        <v>517</v>
      </c>
      <c r="C1302" s="12">
        <v>42846</v>
      </c>
      <c r="D1302" s="217">
        <v>0</v>
      </c>
      <c r="E1302" t="s">
        <v>465</v>
      </c>
    </row>
    <row r="1303" spans="1:5" x14ac:dyDescent="0.25">
      <c r="A1303" t="s">
        <v>516</v>
      </c>
      <c r="B1303" t="s">
        <v>517</v>
      </c>
      <c r="C1303" s="12">
        <v>42853</v>
      </c>
      <c r="D1303" s="217">
        <v>0</v>
      </c>
      <c r="E1303" t="s">
        <v>465</v>
      </c>
    </row>
    <row r="1304" spans="1:5" x14ac:dyDescent="0.25">
      <c r="A1304" t="s">
        <v>516</v>
      </c>
      <c r="B1304" t="s">
        <v>517</v>
      </c>
      <c r="C1304" s="12">
        <v>42860</v>
      </c>
      <c r="D1304" s="217">
        <v>0</v>
      </c>
      <c r="E1304" t="s">
        <v>465</v>
      </c>
    </row>
    <row r="1305" spans="1:5" x14ac:dyDescent="0.25">
      <c r="A1305" t="s">
        <v>516</v>
      </c>
      <c r="B1305" t="s">
        <v>517</v>
      </c>
      <c r="C1305" s="12">
        <v>42867</v>
      </c>
      <c r="D1305" s="217">
        <v>0</v>
      </c>
      <c r="E1305" t="s">
        <v>465</v>
      </c>
    </row>
    <row r="1306" spans="1:5" x14ac:dyDescent="0.25">
      <c r="A1306" t="s">
        <v>516</v>
      </c>
      <c r="B1306" t="s">
        <v>517</v>
      </c>
      <c r="C1306" s="12">
        <v>42874</v>
      </c>
      <c r="D1306" s="217">
        <v>0</v>
      </c>
      <c r="E1306" t="s">
        <v>465</v>
      </c>
    </row>
    <row r="1307" spans="1:5" x14ac:dyDescent="0.25">
      <c r="A1307" t="s">
        <v>516</v>
      </c>
      <c r="B1307" t="s">
        <v>517</v>
      </c>
      <c r="C1307" s="12">
        <v>42881</v>
      </c>
      <c r="D1307" s="217">
        <v>0</v>
      </c>
      <c r="E1307" t="s">
        <v>465</v>
      </c>
    </row>
    <row r="1308" spans="1:5" x14ac:dyDescent="0.25">
      <c r="A1308" t="s">
        <v>516</v>
      </c>
      <c r="B1308" t="s">
        <v>517</v>
      </c>
      <c r="C1308" s="12">
        <v>42888</v>
      </c>
      <c r="D1308" s="217">
        <v>0</v>
      </c>
      <c r="E1308" t="s">
        <v>465</v>
      </c>
    </row>
    <row r="1309" spans="1:5" x14ac:dyDescent="0.25">
      <c r="A1309" t="s">
        <v>516</v>
      </c>
      <c r="B1309" t="s">
        <v>517</v>
      </c>
      <c r="C1309" s="12">
        <v>42895</v>
      </c>
      <c r="D1309" s="217">
        <v>0</v>
      </c>
      <c r="E1309" t="s">
        <v>465</v>
      </c>
    </row>
    <row r="1310" spans="1:5" x14ac:dyDescent="0.25">
      <c r="A1310" t="s">
        <v>516</v>
      </c>
      <c r="B1310" t="s">
        <v>517</v>
      </c>
      <c r="C1310" s="12">
        <v>42902</v>
      </c>
      <c r="D1310" s="217">
        <v>0</v>
      </c>
      <c r="E1310" t="s">
        <v>465</v>
      </c>
    </row>
    <row r="1311" spans="1:5" x14ac:dyDescent="0.25">
      <c r="A1311" t="s">
        <v>516</v>
      </c>
      <c r="B1311" t="s">
        <v>517</v>
      </c>
      <c r="C1311" s="12">
        <v>42909</v>
      </c>
      <c r="D1311" s="217">
        <v>0</v>
      </c>
      <c r="E1311" t="s">
        <v>465</v>
      </c>
    </row>
    <row r="1312" spans="1:5" x14ac:dyDescent="0.25">
      <c r="A1312" t="s">
        <v>516</v>
      </c>
      <c r="B1312" t="s">
        <v>517</v>
      </c>
      <c r="C1312" s="12">
        <v>42923</v>
      </c>
      <c r="D1312" s="217">
        <v>0</v>
      </c>
      <c r="E1312" t="s">
        <v>465</v>
      </c>
    </row>
    <row r="1313" spans="1:5" x14ac:dyDescent="0.25">
      <c r="A1313" t="s">
        <v>516</v>
      </c>
      <c r="B1313" t="s">
        <v>517</v>
      </c>
      <c r="C1313" s="12">
        <v>42930</v>
      </c>
      <c r="D1313" s="217">
        <v>0</v>
      </c>
      <c r="E1313" t="s">
        <v>465</v>
      </c>
    </row>
    <row r="1314" spans="1:5" x14ac:dyDescent="0.25">
      <c r="A1314" t="s">
        <v>516</v>
      </c>
      <c r="B1314" t="s">
        <v>517</v>
      </c>
      <c r="C1314" s="12">
        <v>42937</v>
      </c>
      <c r="D1314" s="217">
        <v>0</v>
      </c>
      <c r="E1314" t="s">
        <v>465</v>
      </c>
    </row>
    <row r="1315" spans="1:5" x14ac:dyDescent="0.25">
      <c r="A1315" t="s">
        <v>516</v>
      </c>
      <c r="B1315" t="s">
        <v>517</v>
      </c>
      <c r="C1315" s="12">
        <v>42944</v>
      </c>
      <c r="D1315" s="217">
        <v>0</v>
      </c>
      <c r="E1315" t="s">
        <v>465</v>
      </c>
    </row>
    <row r="1316" spans="1:5" x14ac:dyDescent="0.25">
      <c r="A1316" t="s">
        <v>516</v>
      </c>
      <c r="B1316" t="s">
        <v>517</v>
      </c>
      <c r="C1316" s="12">
        <v>42951</v>
      </c>
      <c r="D1316" s="217">
        <v>0</v>
      </c>
      <c r="E1316" t="s">
        <v>465</v>
      </c>
    </row>
    <row r="1317" spans="1:5" x14ac:dyDescent="0.25">
      <c r="A1317" t="s">
        <v>516</v>
      </c>
      <c r="B1317" t="s">
        <v>517</v>
      </c>
      <c r="C1317" s="12">
        <v>42958</v>
      </c>
      <c r="D1317" s="217">
        <v>0</v>
      </c>
      <c r="E1317" t="s">
        <v>465</v>
      </c>
    </row>
    <row r="1318" spans="1:5" x14ac:dyDescent="0.25">
      <c r="A1318" t="s">
        <v>516</v>
      </c>
      <c r="B1318" t="s">
        <v>517</v>
      </c>
      <c r="C1318" s="12">
        <v>42965</v>
      </c>
      <c r="D1318" s="217">
        <v>0</v>
      </c>
      <c r="E1318" t="s">
        <v>465</v>
      </c>
    </row>
    <row r="1319" spans="1:5" x14ac:dyDescent="0.25">
      <c r="A1319" t="s">
        <v>516</v>
      </c>
      <c r="B1319" t="s">
        <v>517</v>
      </c>
      <c r="C1319" s="12">
        <v>42972</v>
      </c>
      <c r="D1319" s="217">
        <v>0</v>
      </c>
      <c r="E1319" t="s">
        <v>465</v>
      </c>
    </row>
    <row r="1320" spans="1:5" x14ac:dyDescent="0.25">
      <c r="A1320" t="s">
        <v>516</v>
      </c>
      <c r="B1320" t="s">
        <v>517</v>
      </c>
      <c r="C1320" s="12">
        <v>42979</v>
      </c>
      <c r="D1320" s="217">
        <v>0</v>
      </c>
      <c r="E1320" t="s">
        <v>465</v>
      </c>
    </row>
    <row r="1321" spans="1:5" x14ac:dyDescent="0.25">
      <c r="A1321" t="s">
        <v>516</v>
      </c>
      <c r="B1321" t="s">
        <v>517</v>
      </c>
      <c r="C1321" s="12">
        <v>42986</v>
      </c>
      <c r="D1321" s="217">
        <v>0</v>
      </c>
      <c r="E1321" t="s">
        <v>465</v>
      </c>
    </row>
    <row r="1322" spans="1:5" x14ac:dyDescent="0.25">
      <c r="A1322" t="s">
        <v>516</v>
      </c>
      <c r="B1322" t="s">
        <v>517</v>
      </c>
      <c r="C1322" s="12">
        <v>42993</v>
      </c>
      <c r="D1322" s="217">
        <v>0</v>
      </c>
      <c r="E1322" t="s">
        <v>465</v>
      </c>
    </row>
    <row r="1323" spans="1:5" x14ac:dyDescent="0.25">
      <c r="A1323" t="s">
        <v>516</v>
      </c>
      <c r="B1323" t="s">
        <v>517</v>
      </c>
      <c r="C1323" s="12">
        <v>43000</v>
      </c>
      <c r="D1323" s="217">
        <v>0</v>
      </c>
      <c r="E1323" t="s">
        <v>465</v>
      </c>
    </row>
    <row r="1324" spans="1:5" x14ac:dyDescent="0.25">
      <c r="A1324" t="s">
        <v>516</v>
      </c>
      <c r="B1324" t="s">
        <v>517</v>
      </c>
      <c r="C1324" s="12">
        <v>43007</v>
      </c>
      <c r="D1324" s="217">
        <v>0</v>
      </c>
      <c r="E1324" t="s">
        <v>465</v>
      </c>
    </row>
    <row r="1325" spans="1:5" x14ac:dyDescent="0.25">
      <c r="A1325" t="s">
        <v>516</v>
      </c>
      <c r="B1325" t="s">
        <v>517</v>
      </c>
      <c r="C1325" s="12">
        <v>43014</v>
      </c>
      <c r="D1325" s="217">
        <v>0</v>
      </c>
      <c r="E1325" t="s">
        <v>465</v>
      </c>
    </row>
    <row r="1326" spans="1:5" x14ac:dyDescent="0.25">
      <c r="A1326" t="s">
        <v>516</v>
      </c>
      <c r="B1326" t="s">
        <v>517</v>
      </c>
      <c r="C1326" s="12">
        <v>43021</v>
      </c>
      <c r="D1326" s="217">
        <v>0</v>
      </c>
      <c r="E1326" t="s">
        <v>465</v>
      </c>
    </row>
    <row r="1327" spans="1:5" x14ac:dyDescent="0.25">
      <c r="A1327" t="s">
        <v>516</v>
      </c>
      <c r="B1327" t="s">
        <v>517</v>
      </c>
      <c r="C1327" s="12">
        <v>43028</v>
      </c>
      <c r="D1327" s="217">
        <v>0</v>
      </c>
      <c r="E1327" t="s">
        <v>465</v>
      </c>
    </row>
    <row r="1328" spans="1:5" x14ac:dyDescent="0.25">
      <c r="A1328" t="s">
        <v>516</v>
      </c>
      <c r="B1328" t="s">
        <v>517</v>
      </c>
      <c r="C1328" s="12">
        <v>43035</v>
      </c>
      <c r="D1328" s="217">
        <v>0</v>
      </c>
      <c r="E1328" t="s">
        <v>465</v>
      </c>
    </row>
    <row r="1329" spans="1:5" x14ac:dyDescent="0.25">
      <c r="A1329" t="s">
        <v>516</v>
      </c>
      <c r="B1329" t="s">
        <v>517</v>
      </c>
      <c r="C1329" s="12">
        <v>43042</v>
      </c>
      <c r="D1329" s="217">
        <v>0</v>
      </c>
      <c r="E1329" t="s">
        <v>465</v>
      </c>
    </row>
    <row r="1330" spans="1:5" x14ac:dyDescent="0.25">
      <c r="A1330" t="s">
        <v>516</v>
      </c>
      <c r="B1330" t="s">
        <v>517</v>
      </c>
      <c r="C1330" s="12">
        <v>43049</v>
      </c>
      <c r="D1330" s="217">
        <v>0</v>
      </c>
      <c r="E1330" t="s">
        <v>465</v>
      </c>
    </row>
    <row r="1331" spans="1:5" x14ac:dyDescent="0.25">
      <c r="A1331" t="s">
        <v>516</v>
      </c>
      <c r="B1331" t="s">
        <v>517</v>
      </c>
      <c r="C1331" s="12">
        <v>43056</v>
      </c>
      <c r="D1331" s="217">
        <v>0</v>
      </c>
      <c r="E1331" t="s">
        <v>465</v>
      </c>
    </row>
    <row r="1332" spans="1:5" x14ac:dyDescent="0.25">
      <c r="A1332" t="s">
        <v>516</v>
      </c>
      <c r="B1332" t="s">
        <v>517</v>
      </c>
      <c r="C1332" s="12">
        <v>43063</v>
      </c>
      <c r="D1332" s="217">
        <v>0</v>
      </c>
      <c r="E1332" t="s">
        <v>465</v>
      </c>
    </row>
    <row r="1333" spans="1:5" x14ac:dyDescent="0.25">
      <c r="A1333" t="s">
        <v>516</v>
      </c>
      <c r="B1333" t="s">
        <v>517</v>
      </c>
      <c r="C1333" s="12">
        <v>43070</v>
      </c>
      <c r="D1333" s="217">
        <v>0</v>
      </c>
      <c r="E1333" t="s">
        <v>465</v>
      </c>
    </row>
    <row r="1334" spans="1:5" x14ac:dyDescent="0.25">
      <c r="A1334" t="s">
        <v>516</v>
      </c>
      <c r="B1334" t="s">
        <v>517</v>
      </c>
      <c r="C1334" s="12">
        <v>43077</v>
      </c>
      <c r="D1334" s="217">
        <v>0</v>
      </c>
      <c r="E1334" t="s">
        <v>465</v>
      </c>
    </row>
    <row r="1335" spans="1:5" x14ac:dyDescent="0.25">
      <c r="A1335" t="s">
        <v>516</v>
      </c>
      <c r="B1335" t="s">
        <v>517</v>
      </c>
      <c r="C1335" s="12">
        <v>43084</v>
      </c>
      <c r="D1335" s="217">
        <v>0</v>
      </c>
      <c r="E1335" t="s">
        <v>465</v>
      </c>
    </row>
    <row r="1336" spans="1:5" x14ac:dyDescent="0.25">
      <c r="A1336" t="s">
        <v>516</v>
      </c>
      <c r="B1336" t="s">
        <v>517</v>
      </c>
      <c r="C1336" s="12">
        <v>43091</v>
      </c>
      <c r="D1336" s="217">
        <v>0</v>
      </c>
      <c r="E1336" t="s">
        <v>465</v>
      </c>
    </row>
    <row r="1337" spans="1:5" x14ac:dyDescent="0.25">
      <c r="A1337" t="s">
        <v>516</v>
      </c>
      <c r="B1337" t="s">
        <v>517</v>
      </c>
      <c r="C1337" s="12">
        <v>43098</v>
      </c>
      <c r="D1337" s="217">
        <v>0</v>
      </c>
      <c r="E1337" t="s">
        <v>465</v>
      </c>
    </row>
    <row r="1338" spans="1:5" x14ac:dyDescent="0.25">
      <c r="A1338" t="s">
        <v>516</v>
      </c>
      <c r="B1338" t="s">
        <v>517</v>
      </c>
      <c r="C1338" s="12">
        <v>43105</v>
      </c>
      <c r="D1338" s="217">
        <v>0</v>
      </c>
      <c r="E1338" t="s">
        <v>465</v>
      </c>
    </row>
    <row r="1339" spans="1:5" x14ac:dyDescent="0.25">
      <c r="A1339" t="s">
        <v>516</v>
      </c>
      <c r="B1339" t="s">
        <v>517</v>
      </c>
      <c r="C1339" s="12">
        <v>43112</v>
      </c>
      <c r="D1339" s="217">
        <v>0</v>
      </c>
      <c r="E1339" t="s">
        <v>465</v>
      </c>
    </row>
    <row r="1340" spans="1:5" x14ac:dyDescent="0.25">
      <c r="A1340" t="s">
        <v>516</v>
      </c>
      <c r="B1340" t="s">
        <v>517</v>
      </c>
      <c r="C1340" s="12">
        <v>43119</v>
      </c>
      <c r="D1340" s="217">
        <v>0</v>
      </c>
      <c r="E1340" t="s">
        <v>465</v>
      </c>
    </row>
    <row r="1341" spans="1:5" x14ac:dyDescent="0.25">
      <c r="A1341" t="s">
        <v>516</v>
      </c>
      <c r="B1341" t="s">
        <v>517</v>
      </c>
      <c r="C1341" s="12">
        <v>43126</v>
      </c>
      <c r="D1341" s="217">
        <v>0</v>
      </c>
      <c r="E1341" t="s">
        <v>465</v>
      </c>
    </row>
    <row r="1342" spans="1:5" x14ac:dyDescent="0.25">
      <c r="A1342" t="s">
        <v>516</v>
      </c>
      <c r="B1342" t="s">
        <v>517</v>
      </c>
      <c r="C1342" s="12">
        <v>43133</v>
      </c>
      <c r="D1342" s="217">
        <v>0</v>
      </c>
      <c r="E1342" t="s">
        <v>465</v>
      </c>
    </row>
    <row r="1343" spans="1:5" x14ac:dyDescent="0.25">
      <c r="A1343" t="s">
        <v>516</v>
      </c>
      <c r="B1343" t="s">
        <v>517</v>
      </c>
      <c r="C1343" s="12">
        <v>43140</v>
      </c>
      <c r="D1343" s="217">
        <v>0</v>
      </c>
      <c r="E1343" t="s">
        <v>465</v>
      </c>
    </row>
    <row r="1344" spans="1:5" x14ac:dyDescent="0.25">
      <c r="A1344" t="s">
        <v>516</v>
      </c>
      <c r="B1344" t="s">
        <v>517</v>
      </c>
      <c r="C1344" s="12">
        <v>43147</v>
      </c>
      <c r="D1344" s="217">
        <v>0</v>
      </c>
      <c r="E1344" t="s">
        <v>465</v>
      </c>
    </row>
    <row r="1345" spans="1:5" x14ac:dyDescent="0.25">
      <c r="A1345" t="s">
        <v>516</v>
      </c>
      <c r="B1345" t="s">
        <v>517</v>
      </c>
      <c r="C1345" s="12">
        <v>43154</v>
      </c>
      <c r="D1345" s="217">
        <v>0</v>
      </c>
      <c r="E1345" t="s">
        <v>465</v>
      </c>
    </row>
    <row r="1346" spans="1:5" x14ac:dyDescent="0.25">
      <c r="A1346" t="s">
        <v>516</v>
      </c>
      <c r="B1346" t="s">
        <v>517</v>
      </c>
      <c r="C1346" s="12">
        <v>43161</v>
      </c>
      <c r="D1346" s="217">
        <v>0.94889999999999997</v>
      </c>
      <c r="E1346" t="s">
        <v>465</v>
      </c>
    </row>
    <row r="1347" spans="1:5" x14ac:dyDescent="0.25">
      <c r="A1347" t="s">
        <v>516</v>
      </c>
      <c r="B1347" t="s">
        <v>517</v>
      </c>
      <c r="C1347" s="12">
        <v>43168</v>
      </c>
      <c r="D1347" s="217">
        <v>0.95</v>
      </c>
      <c r="E1347" t="s">
        <v>465</v>
      </c>
    </row>
    <row r="1348" spans="1:5" x14ac:dyDescent="0.25">
      <c r="A1348" t="s">
        <v>516</v>
      </c>
      <c r="B1348" t="s">
        <v>517</v>
      </c>
      <c r="C1348" s="12">
        <v>43175</v>
      </c>
      <c r="D1348" s="217">
        <v>0.9536</v>
      </c>
      <c r="E1348" t="s">
        <v>465</v>
      </c>
    </row>
    <row r="1349" spans="1:5" x14ac:dyDescent="0.25">
      <c r="A1349" t="s">
        <v>516</v>
      </c>
      <c r="B1349" t="s">
        <v>517</v>
      </c>
      <c r="C1349" s="12">
        <v>43182</v>
      </c>
      <c r="D1349" s="217">
        <v>0.95669999999999999</v>
      </c>
      <c r="E1349" t="s">
        <v>465</v>
      </c>
    </row>
    <row r="1350" spans="1:5" x14ac:dyDescent="0.25">
      <c r="A1350" t="s">
        <v>516</v>
      </c>
      <c r="B1350" t="s">
        <v>517</v>
      </c>
      <c r="C1350" s="12">
        <v>43189</v>
      </c>
      <c r="D1350" s="217">
        <v>0.8831</v>
      </c>
      <c r="E1350" t="s">
        <v>465</v>
      </c>
    </row>
    <row r="1351" spans="1:5" x14ac:dyDescent="0.25">
      <c r="A1351" t="s">
        <v>516</v>
      </c>
      <c r="B1351" t="s">
        <v>517</v>
      </c>
      <c r="C1351" s="12">
        <v>43196</v>
      </c>
      <c r="D1351" s="217">
        <v>0.82</v>
      </c>
      <c r="E1351" t="s">
        <v>465</v>
      </c>
    </row>
    <row r="1352" spans="1:5" x14ac:dyDescent="0.25">
      <c r="A1352" t="s">
        <v>516</v>
      </c>
      <c r="B1352" t="s">
        <v>517</v>
      </c>
      <c r="C1352" s="12">
        <v>43203</v>
      </c>
      <c r="D1352" s="217">
        <v>0.76529999999999998</v>
      </c>
      <c r="E1352" t="s">
        <v>465</v>
      </c>
    </row>
    <row r="1353" spans="1:5" x14ac:dyDescent="0.25">
      <c r="A1353" t="s">
        <v>516</v>
      </c>
      <c r="B1353" t="s">
        <v>517</v>
      </c>
      <c r="C1353" s="12">
        <v>43210</v>
      </c>
      <c r="D1353" s="217">
        <v>0.71750000000000003</v>
      </c>
      <c r="E1353" t="s">
        <v>465</v>
      </c>
    </row>
    <row r="1354" spans="1:5" x14ac:dyDescent="0.25">
      <c r="A1354" t="s">
        <v>516</v>
      </c>
      <c r="B1354" t="s">
        <v>517</v>
      </c>
      <c r="C1354" s="12">
        <v>43217</v>
      </c>
      <c r="D1354" s="217">
        <v>0.67530000000000001</v>
      </c>
      <c r="E1354" t="s">
        <v>465</v>
      </c>
    </row>
    <row r="1355" spans="1:5" x14ac:dyDescent="0.25">
      <c r="A1355" t="s">
        <v>516</v>
      </c>
      <c r="B1355" t="s">
        <v>517</v>
      </c>
      <c r="C1355" s="12">
        <v>43224</v>
      </c>
      <c r="D1355" s="217">
        <v>0.63780000000000003</v>
      </c>
      <c r="E1355" t="s">
        <v>465</v>
      </c>
    </row>
    <row r="1356" spans="1:5" x14ac:dyDescent="0.25">
      <c r="A1356" t="s">
        <v>516</v>
      </c>
      <c r="B1356" t="s">
        <v>517</v>
      </c>
      <c r="C1356" s="12">
        <v>43231</v>
      </c>
      <c r="D1356" s="217">
        <v>0.60420000000000007</v>
      </c>
      <c r="E1356" t="s">
        <v>465</v>
      </c>
    </row>
    <row r="1357" spans="1:5" x14ac:dyDescent="0.25">
      <c r="A1357" t="s">
        <v>516</v>
      </c>
      <c r="B1357" t="s">
        <v>517</v>
      </c>
      <c r="C1357" s="12">
        <v>43238</v>
      </c>
      <c r="D1357" s="217">
        <v>0.57399999999999995</v>
      </c>
      <c r="E1357" t="s">
        <v>465</v>
      </c>
    </row>
    <row r="1358" spans="1:5" x14ac:dyDescent="0.25">
      <c r="A1358" t="s">
        <v>516</v>
      </c>
      <c r="B1358" t="s">
        <v>517</v>
      </c>
      <c r="C1358" s="12">
        <v>43245</v>
      </c>
      <c r="D1358" s="217">
        <v>0.54669999999999996</v>
      </c>
      <c r="E1358" t="s">
        <v>465</v>
      </c>
    </row>
    <row r="1359" spans="1:5" x14ac:dyDescent="0.25">
      <c r="A1359" t="s">
        <v>516</v>
      </c>
      <c r="B1359" t="s">
        <v>517</v>
      </c>
      <c r="C1359" s="12">
        <v>43252</v>
      </c>
      <c r="D1359" s="217">
        <v>0.52180000000000004</v>
      </c>
      <c r="E1359" t="s">
        <v>465</v>
      </c>
    </row>
    <row r="1360" spans="1:5" x14ac:dyDescent="0.25">
      <c r="A1360" t="s">
        <v>516</v>
      </c>
      <c r="B1360" t="s">
        <v>517</v>
      </c>
      <c r="C1360" s="12">
        <v>43259</v>
      </c>
      <c r="D1360" s="217">
        <v>0.49909999999999999</v>
      </c>
      <c r="E1360" t="s">
        <v>465</v>
      </c>
    </row>
    <row r="1361" spans="1:5" x14ac:dyDescent="0.25">
      <c r="A1361" t="s">
        <v>516</v>
      </c>
      <c r="B1361" t="s">
        <v>517</v>
      </c>
      <c r="C1361" s="12">
        <v>43266</v>
      </c>
      <c r="D1361" s="217">
        <v>0.4783</v>
      </c>
      <c r="E1361" t="s">
        <v>465</v>
      </c>
    </row>
    <row r="1362" spans="1:5" x14ac:dyDescent="0.25">
      <c r="A1362" t="s">
        <v>516</v>
      </c>
      <c r="B1362" t="s">
        <v>517</v>
      </c>
      <c r="C1362" s="12">
        <v>43273</v>
      </c>
      <c r="D1362" s="217">
        <v>0.4592</v>
      </c>
      <c r="E1362" t="s">
        <v>465</v>
      </c>
    </row>
    <row r="1363" spans="1:5" x14ac:dyDescent="0.25">
      <c r="A1363" t="s">
        <v>516</v>
      </c>
      <c r="B1363" t="s">
        <v>517</v>
      </c>
      <c r="C1363" s="12">
        <v>43280</v>
      </c>
      <c r="D1363" s="217">
        <v>0.4415</v>
      </c>
      <c r="E1363" t="s">
        <v>465</v>
      </c>
    </row>
    <row r="1364" spans="1:5" x14ac:dyDescent="0.25">
      <c r="A1364" t="s">
        <v>518</v>
      </c>
      <c r="B1364" t="s">
        <v>519</v>
      </c>
      <c r="C1364" s="12">
        <v>42741</v>
      </c>
      <c r="D1364" s="217">
        <v>0.96</v>
      </c>
      <c r="E1364" t="s">
        <v>465</v>
      </c>
    </row>
    <row r="1365" spans="1:5" x14ac:dyDescent="0.25">
      <c r="A1365" t="s">
        <v>518</v>
      </c>
      <c r="B1365" t="s">
        <v>519</v>
      </c>
      <c r="C1365" s="12">
        <v>42748</v>
      </c>
      <c r="D1365" s="217">
        <v>0.96</v>
      </c>
      <c r="E1365" t="s">
        <v>465</v>
      </c>
    </row>
    <row r="1366" spans="1:5" x14ac:dyDescent="0.25">
      <c r="A1366" t="s">
        <v>518</v>
      </c>
      <c r="B1366" t="s">
        <v>519</v>
      </c>
      <c r="C1366" s="12">
        <v>42755</v>
      </c>
      <c r="D1366" s="217">
        <v>0.96</v>
      </c>
      <c r="E1366" t="s">
        <v>465</v>
      </c>
    </row>
    <row r="1367" spans="1:5" x14ac:dyDescent="0.25">
      <c r="A1367" t="s">
        <v>518</v>
      </c>
      <c r="B1367" t="s">
        <v>519</v>
      </c>
      <c r="C1367" s="12">
        <v>42762</v>
      </c>
      <c r="D1367" s="217">
        <v>0.96</v>
      </c>
      <c r="E1367" t="s">
        <v>465</v>
      </c>
    </row>
    <row r="1368" spans="1:5" x14ac:dyDescent="0.25">
      <c r="A1368" t="s">
        <v>518</v>
      </c>
      <c r="B1368" t="s">
        <v>519</v>
      </c>
      <c r="C1368" s="12">
        <v>42769</v>
      </c>
      <c r="D1368" s="217">
        <v>0.95599999999999996</v>
      </c>
      <c r="E1368" t="s">
        <v>465</v>
      </c>
    </row>
    <row r="1369" spans="1:5" x14ac:dyDescent="0.25">
      <c r="A1369" t="s">
        <v>518</v>
      </c>
      <c r="B1369" t="s">
        <v>519</v>
      </c>
      <c r="C1369" s="12">
        <v>42776</v>
      </c>
      <c r="D1369" s="217">
        <v>0.95669999999999999</v>
      </c>
      <c r="E1369" t="s">
        <v>465</v>
      </c>
    </row>
    <row r="1370" spans="1:5" x14ac:dyDescent="0.25">
      <c r="A1370" t="s">
        <v>518</v>
      </c>
      <c r="B1370" t="s">
        <v>519</v>
      </c>
      <c r="C1370" s="12">
        <v>42783</v>
      </c>
      <c r="D1370" s="217">
        <v>0.95860000000000001</v>
      </c>
      <c r="E1370" t="s">
        <v>465</v>
      </c>
    </row>
    <row r="1371" spans="1:5" x14ac:dyDescent="0.25">
      <c r="A1371" t="s">
        <v>518</v>
      </c>
      <c r="B1371" t="s">
        <v>519</v>
      </c>
      <c r="C1371" s="12">
        <v>42790</v>
      </c>
      <c r="D1371" s="217">
        <v>0.96</v>
      </c>
      <c r="E1371" t="s">
        <v>465</v>
      </c>
    </row>
    <row r="1372" spans="1:5" x14ac:dyDescent="0.25">
      <c r="A1372" t="s">
        <v>518</v>
      </c>
      <c r="B1372" t="s">
        <v>519</v>
      </c>
      <c r="C1372" s="12">
        <v>42797</v>
      </c>
      <c r="D1372" s="217">
        <v>0.96109999999999995</v>
      </c>
      <c r="E1372" t="s">
        <v>465</v>
      </c>
    </row>
    <row r="1373" spans="1:5" x14ac:dyDescent="0.25">
      <c r="A1373" t="s">
        <v>518</v>
      </c>
      <c r="B1373" t="s">
        <v>519</v>
      </c>
      <c r="C1373" s="12">
        <v>42804</v>
      </c>
      <c r="D1373" s="217">
        <v>0.96400000000000008</v>
      </c>
      <c r="E1373" t="s">
        <v>465</v>
      </c>
    </row>
    <row r="1374" spans="1:5" x14ac:dyDescent="0.25">
      <c r="A1374" t="s">
        <v>518</v>
      </c>
      <c r="B1374" t="s">
        <v>519</v>
      </c>
      <c r="C1374" s="12">
        <v>42812</v>
      </c>
      <c r="D1374" s="217">
        <v>0.96640000000000004</v>
      </c>
      <c r="E1374" t="s">
        <v>465</v>
      </c>
    </row>
    <row r="1375" spans="1:5" x14ac:dyDescent="0.25">
      <c r="A1375" t="s">
        <v>518</v>
      </c>
      <c r="B1375" t="s">
        <v>519</v>
      </c>
      <c r="C1375" s="12">
        <v>42819</v>
      </c>
      <c r="D1375" s="217">
        <v>0.96829999999999994</v>
      </c>
      <c r="E1375" t="s">
        <v>465</v>
      </c>
    </row>
    <row r="1376" spans="1:5" x14ac:dyDescent="0.25">
      <c r="A1376" t="s">
        <v>518</v>
      </c>
      <c r="B1376" t="s">
        <v>519</v>
      </c>
      <c r="C1376" s="12">
        <v>42825</v>
      </c>
      <c r="D1376" s="217">
        <v>0.97</v>
      </c>
      <c r="E1376" t="s">
        <v>465</v>
      </c>
    </row>
    <row r="1377" spans="1:5" x14ac:dyDescent="0.25">
      <c r="A1377" t="s">
        <v>518</v>
      </c>
      <c r="B1377" t="s">
        <v>519</v>
      </c>
      <c r="C1377" s="12">
        <v>42832</v>
      </c>
      <c r="D1377" s="217">
        <v>0.97140000000000004</v>
      </c>
      <c r="E1377" t="s">
        <v>465</v>
      </c>
    </row>
    <row r="1378" spans="1:5" x14ac:dyDescent="0.25">
      <c r="A1378" t="s">
        <v>518</v>
      </c>
      <c r="B1378" t="s">
        <v>519</v>
      </c>
      <c r="C1378" s="12">
        <v>42839</v>
      </c>
      <c r="D1378" s="217">
        <v>0.97270000000000001</v>
      </c>
      <c r="E1378" t="s">
        <v>465</v>
      </c>
    </row>
    <row r="1379" spans="1:5" x14ac:dyDescent="0.25">
      <c r="A1379" t="s">
        <v>518</v>
      </c>
      <c r="B1379" t="s">
        <v>519</v>
      </c>
      <c r="C1379" s="12">
        <v>42846</v>
      </c>
      <c r="D1379" s="217">
        <v>0.9738</v>
      </c>
      <c r="E1379" t="s">
        <v>465</v>
      </c>
    </row>
    <row r="1380" spans="1:5" x14ac:dyDescent="0.25">
      <c r="A1380" t="s">
        <v>518</v>
      </c>
      <c r="B1380" t="s">
        <v>519</v>
      </c>
      <c r="C1380" s="12">
        <v>42853</v>
      </c>
      <c r="D1380" s="217">
        <v>0.97409999999999997</v>
      </c>
      <c r="E1380" t="s">
        <v>465</v>
      </c>
    </row>
    <row r="1381" spans="1:5" x14ac:dyDescent="0.25">
      <c r="A1381" t="s">
        <v>518</v>
      </c>
      <c r="B1381" t="s">
        <v>519</v>
      </c>
      <c r="C1381" s="12">
        <v>42860</v>
      </c>
      <c r="D1381" s="217">
        <v>0.97439999999999993</v>
      </c>
      <c r="E1381" t="s">
        <v>465</v>
      </c>
    </row>
    <row r="1382" spans="1:5" x14ac:dyDescent="0.25">
      <c r="A1382" t="s">
        <v>518</v>
      </c>
      <c r="B1382" t="s">
        <v>519</v>
      </c>
      <c r="C1382" s="12">
        <v>42867</v>
      </c>
      <c r="D1382" s="217">
        <v>0.97470000000000001</v>
      </c>
      <c r="E1382" t="s">
        <v>465</v>
      </c>
    </row>
    <row r="1383" spans="1:5" x14ac:dyDescent="0.25">
      <c r="A1383" t="s">
        <v>518</v>
      </c>
      <c r="B1383" t="s">
        <v>519</v>
      </c>
      <c r="C1383" s="12">
        <v>42874</v>
      </c>
      <c r="D1383" s="217">
        <v>0.97499999999999998</v>
      </c>
      <c r="E1383" t="s">
        <v>465</v>
      </c>
    </row>
    <row r="1384" spans="1:5" x14ac:dyDescent="0.25">
      <c r="A1384" t="s">
        <v>518</v>
      </c>
      <c r="B1384" t="s">
        <v>519</v>
      </c>
      <c r="C1384" s="12">
        <v>42881</v>
      </c>
      <c r="D1384" s="217">
        <v>0.97519999999999996</v>
      </c>
      <c r="E1384" t="s">
        <v>465</v>
      </c>
    </row>
    <row r="1385" spans="1:5" x14ac:dyDescent="0.25">
      <c r="A1385" t="s">
        <v>518</v>
      </c>
      <c r="B1385" t="s">
        <v>519</v>
      </c>
      <c r="C1385" s="12">
        <v>42888</v>
      </c>
      <c r="D1385" s="217">
        <v>0.97499999999999998</v>
      </c>
      <c r="E1385" t="s">
        <v>465</v>
      </c>
    </row>
    <row r="1386" spans="1:5" x14ac:dyDescent="0.25">
      <c r="A1386" t="s">
        <v>518</v>
      </c>
      <c r="B1386" t="s">
        <v>519</v>
      </c>
      <c r="C1386" s="12">
        <v>42895</v>
      </c>
      <c r="D1386" s="217">
        <v>0.9748</v>
      </c>
      <c r="E1386" t="s">
        <v>465</v>
      </c>
    </row>
    <row r="1387" spans="1:5" x14ac:dyDescent="0.25">
      <c r="A1387" t="s">
        <v>518</v>
      </c>
      <c r="B1387" t="s">
        <v>519</v>
      </c>
      <c r="C1387" s="12">
        <v>42902</v>
      </c>
      <c r="D1387" s="217">
        <v>0.97459999999999991</v>
      </c>
      <c r="E1387" t="s">
        <v>465</v>
      </c>
    </row>
    <row r="1388" spans="1:5" x14ac:dyDescent="0.25">
      <c r="A1388" t="s">
        <v>518</v>
      </c>
      <c r="B1388" t="s">
        <v>519</v>
      </c>
      <c r="C1388" s="12">
        <v>42909</v>
      </c>
      <c r="D1388" s="217">
        <v>0.97439999999999993</v>
      </c>
      <c r="E1388" t="s">
        <v>465</v>
      </c>
    </row>
    <row r="1389" spans="1:5" x14ac:dyDescent="0.25">
      <c r="A1389" t="s">
        <v>518</v>
      </c>
      <c r="B1389" t="s">
        <v>519</v>
      </c>
      <c r="C1389" s="12">
        <v>42923</v>
      </c>
      <c r="D1389" s="217">
        <v>0.97420000000000007</v>
      </c>
      <c r="E1389" t="s">
        <v>465</v>
      </c>
    </row>
    <row r="1390" spans="1:5" x14ac:dyDescent="0.25">
      <c r="A1390" t="s">
        <v>518</v>
      </c>
      <c r="B1390" t="s">
        <v>519</v>
      </c>
      <c r="C1390" s="12">
        <v>42930</v>
      </c>
      <c r="D1390" s="217">
        <v>0.97409999999999997</v>
      </c>
      <c r="E1390" t="s">
        <v>465</v>
      </c>
    </row>
    <row r="1391" spans="1:5" x14ac:dyDescent="0.25">
      <c r="A1391" t="s">
        <v>518</v>
      </c>
      <c r="B1391" t="s">
        <v>519</v>
      </c>
      <c r="C1391" s="12">
        <v>42937</v>
      </c>
      <c r="D1391" s="217">
        <v>0.97389999999999999</v>
      </c>
      <c r="E1391" t="s">
        <v>465</v>
      </c>
    </row>
    <row r="1392" spans="1:5" x14ac:dyDescent="0.25">
      <c r="A1392" t="s">
        <v>518</v>
      </c>
      <c r="B1392" t="s">
        <v>519</v>
      </c>
      <c r="C1392" s="12">
        <v>42944</v>
      </c>
      <c r="D1392" s="217">
        <v>0.97310000000000008</v>
      </c>
      <c r="E1392" t="s">
        <v>465</v>
      </c>
    </row>
    <row r="1393" spans="1:5" x14ac:dyDescent="0.25">
      <c r="A1393" t="s">
        <v>518</v>
      </c>
      <c r="B1393" t="s">
        <v>519</v>
      </c>
      <c r="C1393" s="12">
        <v>42951</v>
      </c>
      <c r="D1393" s="217">
        <v>0.97230000000000005</v>
      </c>
      <c r="E1393" t="s">
        <v>465</v>
      </c>
    </row>
    <row r="1394" spans="1:5" x14ac:dyDescent="0.25">
      <c r="A1394" t="s">
        <v>518</v>
      </c>
      <c r="B1394" t="s">
        <v>519</v>
      </c>
      <c r="C1394" s="12">
        <v>42958</v>
      </c>
      <c r="D1394" s="217">
        <v>0.97160000000000002</v>
      </c>
      <c r="E1394" t="s">
        <v>465</v>
      </c>
    </row>
    <row r="1395" spans="1:5" x14ac:dyDescent="0.25">
      <c r="A1395" t="s">
        <v>518</v>
      </c>
      <c r="B1395" t="s">
        <v>519</v>
      </c>
      <c r="C1395" s="12">
        <v>42965</v>
      </c>
      <c r="D1395" s="217">
        <v>0.97120000000000006</v>
      </c>
      <c r="E1395" t="s">
        <v>465</v>
      </c>
    </row>
    <row r="1396" spans="1:5" x14ac:dyDescent="0.25">
      <c r="A1396" t="s">
        <v>518</v>
      </c>
      <c r="B1396" t="s">
        <v>519</v>
      </c>
      <c r="C1396" s="12">
        <v>42972</v>
      </c>
      <c r="D1396" s="217">
        <v>0.97089999999999999</v>
      </c>
      <c r="E1396" t="s">
        <v>465</v>
      </c>
    </row>
    <row r="1397" spans="1:5" x14ac:dyDescent="0.25">
      <c r="A1397" t="s">
        <v>518</v>
      </c>
      <c r="B1397" t="s">
        <v>519</v>
      </c>
      <c r="C1397" s="12">
        <v>42979</v>
      </c>
      <c r="D1397" s="217">
        <v>0.97030000000000005</v>
      </c>
      <c r="E1397" t="s">
        <v>465</v>
      </c>
    </row>
    <row r="1398" spans="1:5" x14ac:dyDescent="0.25">
      <c r="A1398" t="s">
        <v>518</v>
      </c>
      <c r="B1398" t="s">
        <v>519</v>
      </c>
      <c r="C1398" s="12">
        <v>42986</v>
      </c>
      <c r="D1398" s="217">
        <v>0.96970000000000001</v>
      </c>
      <c r="E1398" t="s">
        <v>465</v>
      </c>
    </row>
    <row r="1399" spans="1:5" x14ac:dyDescent="0.25">
      <c r="A1399" t="s">
        <v>518</v>
      </c>
      <c r="B1399" t="s">
        <v>519</v>
      </c>
      <c r="C1399" s="12">
        <v>42993</v>
      </c>
      <c r="D1399" s="217">
        <v>0.96939999999999993</v>
      </c>
      <c r="E1399" t="s">
        <v>465</v>
      </c>
    </row>
    <row r="1400" spans="1:5" x14ac:dyDescent="0.25">
      <c r="A1400" t="s">
        <v>518</v>
      </c>
      <c r="B1400" t="s">
        <v>519</v>
      </c>
      <c r="C1400" s="12">
        <v>43000</v>
      </c>
      <c r="D1400" s="217">
        <v>0.96950000000000003</v>
      </c>
      <c r="E1400" t="s">
        <v>465</v>
      </c>
    </row>
    <row r="1401" spans="1:5" x14ac:dyDescent="0.25">
      <c r="A1401" t="s">
        <v>518</v>
      </c>
      <c r="B1401" t="s">
        <v>519</v>
      </c>
      <c r="C1401" s="12">
        <v>43007</v>
      </c>
      <c r="D1401" s="217">
        <v>0.96970000000000001</v>
      </c>
      <c r="E1401" t="s">
        <v>465</v>
      </c>
    </row>
    <row r="1402" spans="1:5" x14ac:dyDescent="0.25">
      <c r="A1402" t="s">
        <v>518</v>
      </c>
      <c r="B1402" t="s">
        <v>519</v>
      </c>
      <c r="C1402" s="12">
        <v>43014</v>
      </c>
      <c r="D1402" s="217">
        <v>0.97</v>
      </c>
      <c r="E1402" t="s">
        <v>465</v>
      </c>
    </row>
    <row r="1403" spans="1:5" x14ac:dyDescent="0.25">
      <c r="A1403" t="s">
        <v>518</v>
      </c>
      <c r="B1403" t="s">
        <v>519</v>
      </c>
      <c r="C1403" s="12">
        <v>43021</v>
      </c>
      <c r="D1403" s="217">
        <v>0.97019999999999995</v>
      </c>
      <c r="E1403" t="s">
        <v>465</v>
      </c>
    </row>
    <row r="1404" spans="1:5" x14ac:dyDescent="0.25">
      <c r="A1404" t="s">
        <v>518</v>
      </c>
      <c r="B1404" t="s">
        <v>519</v>
      </c>
      <c r="C1404" s="12">
        <v>43028</v>
      </c>
      <c r="D1404" s="217">
        <v>0.97049999999999992</v>
      </c>
      <c r="E1404" t="s">
        <v>465</v>
      </c>
    </row>
    <row r="1405" spans="1:5" x14ac:dyDescent="0.25">
      <c r="A1405" t="s">
        <v>518</v>
      </c>
      <c r="B1405" t="s">
        <v>519</v>
      </c>
      <c r="C1405" s="12">
        <v>43035</v>
      </c>
      <c r="D1405" s="217">
        <v>0.9706999999999999</v>
      </c>
      <c r="E1405" t="s">
        <v>465</v>
      </c>
    </row>
    <row r="1406" spans="1:5" x14ac:dyDescent="0.25">
      <c r="A1406" t="s">
        <v>518</v>
      </c>
      <c r="B1406" t="s">
        <v>519</v>
      </c>
      <c r="C1406" s="12">
        <v>43042</v>
      </c>
      <c r="D1406" s="217">
        <v>0.97120000000000006</v>
      </c>
      <c r="E1406" t="s">
        <v>465</v>
      </c>
    </row>
    <row r="1407" spans="1:5" x14ac:dyDescent="0.25">
      <c r="A1407" t="s">
        <v>518</v>
      </c>
      <c r="B1407" t="s">
        <v>519</v>
      </c>
      <c r="C1407" s="12">
        <v>43049</v>
      </c>
      <c r="D1407" s="217">
        <v>0.97109999999999996</v>
      </c>
      <c r="E1407" t="s">
        <v>465</v>
      </c>
    </row>
    <row r="1408" spans="1:5" x14ac:dyDescent="0.25">
      <c r="A1408" t="s">
        <v>518</v>
      </c>
      <c r="B1408" t="s">
        <v>519</v>
      </c>
      <c r="C1408" s="12">
        <v>43056</v>
      </c>
      <c r="D1408" s="217">
        <v>0.97089999999999999</v>
      </c>
      <c r="E1408" t="s">
        <v>465</v>
      </c>
    </row>
    <row r="1409" spans="1:5" x14ac:dyDescent="0.25">
      <c r="A1409" t="s">
        <v>518</v>
      </c>
      <c r="B1409" t="s">
        <v>519</v>
      </c>
      <c r="C1409" s="12">
        <v>43063</v>
      </c>
      <c r="D1409" s="217">
        <v>0.9706999999999999</v>
      </c>
      <c r="E1409" t="s">
        <v>465</v>
      </c>
    </row>
    <row r="1410" spans="1:5" x14ac:dyDescent="0.25">
      <c r="A1410" t="s">
        <v>518</v>
      </c>
      <c r="B1410" t="s">
        <v>519</v>
      </c>
      <c r="C1410" s="12">
        <v>43070</v>
      </c>
      <c r="D1410" s="217">
        <v>0.97060000000000002</v>
      </c>
      <c r="E1410" t="s">
        <v>465</v>
      </c>
    </row>
    <row r="1411" spans="1:5" x14ac:dyDescent="0.25">
      <c r="A1411" t="s">
        <v>518</v>
      </c>
      <c r="B1411" t="s">
        <v>519</v>
      </c>
      <c r="C1411" s="12">
        <v>43077</v>
      </c>
      <c r="D1411" s="217">
        <v>0.97060000000000002</v>
      </c>
      <c r="E1411" t="s">
        <v>465</v>
      </c>
    </row>
    <row r="1412" spans="1:5" x14ac:dyDescent="0.25">
      <c r="A1412" t="s">
        <v>518</v>
      </c>
      <c r="B1412" t="s">
        <v>519</v>
      </c>
      <c r="C1412" s="12">
        <v>43084</v>
      </c>
      <c r="D1412" s="217">
        <v>0.97060000000000002</v>
      </c>
      <c r="E1412" t="s">
        <v>465</v>
      </c>
    </row>
    <row r="1413" spans="1:5" x14ac:dyDescent="0.25">
      <c r="A1413" t="s">
        <v>518</v>
      </c>
      <c r="B1413" t="s">
        <v>519</v>
      </c>
      <c r="C1413" s="12">
        <v>43091</v>
      </c>
      <c r="D1413" s="217">
        <v>0.9708</v>
      </c>
      <c r="E1413" t="s">
        <v>465</v>
      </c>
    </row>
    <row r="1414" spans="1:5" x14ac:dyDescent="0.25">
      <c r="A1414" t="s">
        <v>518</v>
      </c>
      <c r="B1414" t="s">
        <v>519</v>
      </c>
      <c r="C1414" s="12">
        <v>43098</v>
      </c>
      <c r="D1414" s="217">
        <v>0.95180000000000009</v>
      </c>
      <c r="E1414" t="s">
        <v>465</v>
      </c>
    </row>
    <row r="1415" spans="1:5" x14ac:dyDescent="0.25">
      <c r="A1415" t="s">
        <v>518</v>
      </c>
      <c r="B1415" t="s">
        <v>519</v>
      </c>
      <c r="C1415" s="12">
        <v>43105</v>
      </c>
      <c r="D1415" s="217">
        <v>0</v>
      </c>
      <c r="E1415" t="s">
        <v>465</v>
      </c>
    </row>
    <row r="1416" spans="1:5" x14ac:dyDescent="0.25">
      <c r="A1416" t="s">
        <v>518</v>
      </c>
      <c r="B1416" t="s">
        <v>519</v>
      </c>
      <c r="C1416" s="12">
        <v>43112</v>
      </c>
      <c r="D1416" s="217">
        <v>0</v>
      </c>
      <c r="E1416" t="s">
        <v>465</v>
      </c>
    </row>
    <row r="1417" spans="1:5" x14ac:dyDescent="0.25">
      <c r="A1417" t="s">
        <v>518</v>
      </c>
      <c r="B1417" t="s">
        <v>519</v>
      </c>
      <c r="C1417" s="12">
        <v>43119</v>
      </c>
      <c r="D1417" s="217">
        <v>0</v>
      </c>
      <c r="E1417" t="s">
        <v>465</v>
      </c>
    </row>
    <row r="1418" spans="1:5" x14ac:dyDescent="0.25">
      <c r="A1418" t="s">
        <v>518</v>
      </c>
      <c r="B1418" t="s">
        <v>519</v>
      </c>
      <c r="C1418" s="12">
        <v>43126</v>
      </c>
      <c r="D1418" s="217">
        <v>0</v>
      </c>
      <c r="E1418" t="s">
        <v>465</v>
      </c>
    </row>
    <row r="1419" spans="1:5" x14ac:dyDescent="0.25">
      <c r="A1419" t="s">
        <v>518</v>
      </c>
      <c r="B1419" t="s">
        <v>519</v>
      </c>
      <c r="C1419" s="12">
        <v>43133</v>
      </c>
      <c r="D1419" s="217">
        <v>0.19600000000000001</v>
      </c>
      <c r="E1419" t="s">
        <v>465</v>
      </c>
    </row>
    <row r="1420" spans="1:5" x14ac:dyDescent="0.25">
      <c r="A1420" t="s">
        <v>518</v>
      </c>
      <c r="B1420" t="s">
        <v>519</v>
      </c>
      <c r="C1420" s="12">
        <v>43140</v>
      </c>
      <c r="D1420" s="217">
        <v>0.32669999999999999</v>
      </c>
      <c r="E1420" t="s">
        <v>465</v>
      </c>
    </row>
    <row r="1421" spans="1:5" x14ac:dyDescent="0.25">
      <c r="A1421" t="s">
        <v>518</v>
      </c>
      <c r="B1421" t="s">
        <v>519</v>
      </c>
      <c r="C1421" s="12">
        <v>43147</v>
      </c>
      <c r="D1421" s="217">
        <v>0.42</v>
      </c>
      <c r="E1421" t="s">
        <v>465</v>
      </c>
    </row>
    <row r="1422" spans="1:5" x14ac:dyDescent="0.25">
      <c r="A1422" t="s">
        <v>518</v>
      </c>
      <c r="B1422" t="s">
        <v>519</v>
      </c>
      <c r="C1422" s="12">
        <v>43154</v>
      </c>
      <c r="D1422" s="217">
        <v>0.49</v>
      </c>
      <c r="E1422" t="s">
        <v>465</v>
      </c>
    </row>
    <row r="1423" spans="1:5" x14ac:dyDescent="0.25">
      <c r="A1423" t="s">
        <v>518</v>
      </c>
      <c r="B1423" t="s">
        <v>519</v>
      </c>
      <c r="C1423" s="12">
        <v>43161</v>
      </c>
      <c r="D1423" s="217">
        <v>0.54330000000000001</v>
      </c>
      <c r="E1423" t="s">
        <v>465</v>
      </c>
    </row>
    <row r="1424" spans="1:5" x14ac:dyDescent="0.25">
      <c r="A1424" t="s">
        <v>518</v>
      </c>
      <c r="B1424" t="s">
        <v>519</v>
      </c>
      <c r="C1424" s="12">
        <v>43168</v>
      </c>
      <c r="D1424" s="217">
        <v>0.58599999999999997</v>
      </c>
      <c r="E1424" t="s">
        <v>465</v>
      </c>
    </row>
    <row r="1425" spans="1:5" x14ac:dyDescent="0.25">
      <c r="A1425" t="s">
        <v>518</v>
      </c>
      <c r="B1425" t="s">
        <v>519</v>
      </c>
      <c r="C1425" s="12">
        <v>43175</v>
      </c>
      <c r="D1425" s="217">
        <v>0.62090000000000001</v>
      </c>
      <c r="E1425" t="s">
        <v>465</v>
      </c>
    </row>
    <row r="1426" spans="1:5" x14ac:dyDescent="0.25">
      <c r="A1426" t="s">
        <v>518</v>
      </c>
      <c r="B1426" t="s">
        <v>519</v>
      </c>
      <c r="C1426" s="12">
        <v>43182</v>
      </c>
      <c r="D1426" s="217">
        <v>0.65</v>
      </c>
      <c r="E1426" t="s">
        <v>465</v>
      </c>
    </row>
    <row r="1427" spans="1:5" x14ac:dyDescent="0.25">
      <c r="A1427" t="s">
        <v>518</v>
      </c>
      <c r="B1427" t="s">
        <v>519</v>
      </c>
      <c r="C1427" s="12">
        <v>43189</v>
      </c>
      <c r="D1427" s="217">
        <v>0.67459999999999998</v>
      </c>
      <c r="E1427" t="s">
        <v>465</v>
      </c>
    </row>
    <row r="1428" spans="1:5" x14ac:dyDescent="0.25">
      <c r="A1428" t="s">
        <v>518</v>
      </c>
      <c r="B1428" t="s">
        <v>519</v>
      </c>
      <c r="C1428" s="12">
        <v>43196</v>
      </c>
      <c r="D1428" s="217">
        <v>0.69499999999999995</v>
      </c>
      <c r="E1428" t="s">
        <v>465</v>
      </c>
    </row>
    <row r="1429" spans="1:5" x14ac:dyDescent="0.25">
      <c r="A1429" t="s">
        <v>518</v>
      </c>
      <c r="B1429" t="s">
        <v>519</v>
      </c>
      <c r="C1429" s="12">
        <v>43203</v>
      </c>
      <c r="D1429" s="217">
        <v>0.7127</v>
      </c>
      <c r="E1429" t="s">
        <v>465</v>
      </c>
    </row>
    <row r="1430" spans="1:5" x14ac:dyDescent="0.25">
      <c r="A1430" t="s">
        <v>518</v>
      </c>
      <c r="B1430" t="s">
        <v>519</v>
      </c>
      <c r="C1430" s="12">
        <v>43210</v>
      </c>
      <c r="D1430" s="217">
        <v>0.72809999999999997</v>
      </c>
      <c r="E1430" t="s">
        <v>465</v>
      </c>
    </row>
    <row r="1431" spans="1:5" x14ac:dyDescent="0.25">
      <c r="A1431" t="s">
        <v>518</v>
      </c>
      <c r="B1431" t="s">
        <v>519</v>
      </c>
      <c r="C1431" s="12">
        <v>43217</v>
      </c>
      <c r="D1431" s="217">
        <v>0.68530000000000002</v>
      </c>
      <c r="E1431" t="s">
        <v>465</v>
      </c>
    </row>
    <row r="1432" spans="1:5" x14ac:dyDescent="0.25">
      <c r="A1432" t="s">
        <v>518</v>
      </c>
      <c r="B1432" t="s">
        <v>519</v>
      </c>
      <c r="C1432" s="12">
        <v>43224</v>
      </c>
      <c r="D1432" s="217">
        <v>0.6472</v>
      </c>
      <c r="E1432" t="s">
        <v>465</v>
      </c>
    </row>
    <row r="1433" spans="1:5" x14ac:dyDescent="0.25">
      <c r="A1433" t="s">
        <v>518</v>
      </c>
      <c r="B1433" t="s">
        <v>519</v>
      </c>
      <c r="C1433" s="12">
        <v>43231</v>
      </c>
      <c r="D1433" s="217">
        <v>0.61319999999999997</v>
      </c>
      <c r="E1433" t="s">
        <v>465</v>
      </c>
    </row>
    <row r="1434" spans="1:5" x14ac:dyDescent="0.25">
      <c r="A1434" t="s">
        <v>518</v>
      </c>
      <c r="B1434" t="s">
        <v>519</v>
      </c>
      <c r="C1434" s="12">
        <v>43238</v>
      </c>
      <c r="D1434" s="217">
        <v>0.58250000000000002</v>
      </c>
      <c r="E1434" t="s">
        <v>465</v>
      </c>
    </row>
    <row r="1435" spans="1:5" x14ac:dyDescent="0.25">
      <c r="A1435" t="s">
        <v>518</v>
      </c>
      <c r="B1435" t="s">
        <v>519</v>
      </c>
      <c r="C1435" s="12">
        <v>43245</v>
      </c>
      <c r="D1435" s="217">
        <v>0.55479999999999996</v>
      </c>
      <c r="E1435" t="s">
        <v>465</v>
      </c>
    </row>
    <row r="1436" spans="1:5" x14ac:dyDescent="0.25">
      <c r="A1436" t="s">
        <v>518</v>
      </c>
      <c r="B1436" t="s">
        <v>519</v>
      </c>
      <c r="C1436" s="12">
        <v>43252</v>
      </c>
      <c r="D1436" s="217">
        <v>0.52950000000000008</v>
      </c>
      <c r="E1436" t="s">
        <v>465</v>
      </c>
    </row>
    <row r="1437" spans="1:5" x14ac:dyDescent="0.25">
      <c r="A1437" t="s">
        <v>518</v>
      </c>
      <c r="B1437" t="s">
        <v>519</v>
      </c>
      <c r="C1437" s="12">
        <v>43259</v>
      </c>
      <c r="D1437" s="217">
        <v>0.50649999999999995</v>
      </c>
      <c r="E1437" t="s">
        <v>465</v>
      </c>
    </row>
    <row r="1438" spans="1:5" x14ac:dyDescent="0.25">
      <c r="A1438" t="s">
        <v>518</v>
      </c>
      <c r="B1438" t="s">
        <v>519</v>
      </c>
      <c r="C1438" s="12">
        <v>43266</v>
      </c>
      <c r="D1438" s="217">
        <v>0.4854</v>
      </c>
      <c r="E1438" t="s">
        <v>465</v>
      </c>
    </row>
    <row r="1439" spans="1:5" x14ac:dyDescent="0.25">
      <c r="A1439" t="s">
        <v>518</v>
      </c>
      <c r="B1439" t="s">
        <v>519</v>
      </c>
      <c r="C1439" s="12">
        <v>43273</v>
      </c>
      <c r="D1439" s="217">
        <v>0.46600000000000003</v>
      </c>
      <c r="E1439" t="s">
        <v>465</v>
      </c>
    </row>
    <row r="1440" spans="1:5" x14ac:dyDescent="0.25">
      <c r="A1440" t="s">
        <v>518</v>
      </c>
      <c r="B1440" t="s">
        <v>519</v>
      </c>
      <c r="C1440" s="12">
        <v>43280</v>
      </c>
      <c r="D1440" s="217">
        <v>0.4481</v>
      </c>
      <c r="E1440" t="s">
        <v>465</v>
      </c>
    </row>
    <row r="1441" spans="1:5" x14ac:dyDescent="0.25">
      <c r="A1441" t="s">
        <v>520</v>
      </c>
      <c r="B1441" t="s">
        <v>521</v>
      </c>
      <c r="C1441" s="12">
        <v>42741</v>
      </c>
      <c r="D1441" s="217">
        <v>1</v>
      </c>
      <c r="E1441" t="s">
        <v>465</v>
      </c>
    </row>
    <row r="1442" spans="1:5" x14ac:dyDescent="0.25">
      <c r="A1442" t="s">
        <v>520</v>
      </c>
      <c r="B1442" t="s">
        <v>521</v>
      </c>
      <c r="C1442" s="12">
        <v>42748</v>
      </c>
      <c r="D1442" s="217">
        <v>0.995</v>
      </c>
      <c r="E1442" t="s">
        <v>465</v>
      </c>
    </row>
    <row r="1443" spans="1:5" x14ac:dyDescent="0.25">
      <c r="A1443" t="s">
        <v>520</v>
      </c>
      <c r="B1443" t="s">
        <v>521</v>
      </c>
      <c r="C1443" s="12">
        <v>42755</v>
      </c>
      <c r="D1443" s="217">
        <v>0.99</v>
      </c>
      <c r="E1443" t="s">
        <v>465</v>
      </c>
    </row>
    <row r="1444" spans="1:5" x14ac:dyDescent="0.25">
      <c r="A1444" t="s">
        <v>520</v>
      </c>
      <c r="B1444" t="s">
        <v>521</v>
      </c>
      <c r="C1444" s="12">
        <v>42762</v>
      </c>
      <c r="D1444" s="217">
        <v>0.98750000000000004</v>
      </c>
      <c r="E1444" t="s">
        <v>465</v>
      </c>
    </row>
    <row r="1445" spans="1:5" x14ac:dyDescent="0.25">
      <c r="A1445" t="s">
        <v>520</v>
      </c>
      <c r="B1445" t="s">
        <v>521</v>
      </c>
      <c r="C1445" s="12">
        <v>42769</v>
      </c>
      <c r="D1445" s="217">
        <v>0.98599999999999999</v>
      </c>
      <c r="E1445" t="s">
        <v>465</v>
      </c>
    </row>
    <row r="1446" spans="1:5" x14ac:dyDescent="0.25">
      <c r="A1446" t="s">
        <v>520</v>
      </c>
      <c r="B1446" t="s">
        <v>521</v>
      </c>
      <c r="C1446" s="12">
        <v>42776</v>
      </c>
      <c r="D1446" s="217">
        <v>0.98499999999999999</v>
      </c>
      <c r="E1446" t="s">
        <v>465</v>
      </c>
    </row>
    <row r="1447" spans="1:5" x14ac:dyDescent="0.25">
      <c r="A1447" t="s">
        <v>520</v>
      </c>
      <c r="B1447" t="s">
        <v>521</v>
      </c>
      <c r="C1447" s="12">
        <v>42783</v>
      </c>
      <c r="D1447" s="217">
        <v>0.98430000000000006</v>
      </c>
      <c r="E1447" t="s">
        <v>465</v>
      </c>
    </row>
    <row r="1448" spans="1:5" x14ac:dyDescent="0.25">
      <c r="A1448" t="s">
        <v>520</v>
      </c>
      <c r="B1448" t="s">
        <v>521</v>
      </c>
      <c r="C1448" s="12">
        <v>42790</v>
      </c>
      <c r="D1448" s="217">
        <v>0.98380000000000001</v>
      </c>
      <c r="E1448" t="s">
        <v>465</v>
      </c>
    </row>
    <row r="1449" spans="1:5" x14ac:dyDescent="0.25">
      <c r="A1449" t="s">
        <v>520</v>
      </c>
      <c r="B1449" t="s">
        <v>521</v>
      </c>
      <c r="C1449" s="12">
        <v>42797</v>
      </c>
      <c r="D1449" s="217">
        <v>0.98439999999999994</v>
      </c>
      <c r="E1449" t="s">
        <v>465</v>
      </c>
    </row>
    <row r="1450" spans="1:5" x14ac:dyDescent="0.25">
      <c r="A1450" t="s">
        <v>520</v>
      </c>
      <c r="B1450" t="s">
        <v>521</v>
      </c>
      <c r="C1450" s="12">
        <v>42804</v>
      </c>
      <c r="D1450" s="217">
        <v>0.98499999999999999</v>
      </c>
      <c r="E1450" t="s">
        <v>465</v>
      </c>
    </row>
    <row r="1451" spans="1:5" x14ac:dyDescent="0.25">
      <c r="A1451" t="s">
        <v>520</v>
      </c>
      <c r="B1451" t="s">
        <v>521</v>
      </c>
      <c r="C1451" s="12">
        <v>42811</v>
      </c>
      <c r="D1451" s="217">
        <v>0.98549999999999993</v>
      </c>
      <c r="E1451" t="s">
        <v>465</v>
      </c>
    </row>
    <row r="1452" spans="1:5" x14ac:dyDescent="0.25">
      <c r="A1452" t="s">
        <v>520</v>
      </c>
      <c r="B1452" t="s">
        <v>521</v>
      </c>
      <c r="C1452" s="12">
        <v>42818</v>
      </c>
      <c r="D1452" s="217">
        <v>0.98580000000000001</v>
      </c>
      <c r="E1452" t="s">
        <v>465</v>
      </c>
    </row>
    <row r="1453" spans="1:5" x14ac:dyDescent="0.25">
      <c r="A1453" t="s">
        <v>520</v>
      </c>
      <c r="B1453" t="s">
        <v>521</v>
      </c>
      <c r="C1453" s="12">
        <v>42825</v>
      </c>
      <c r="D1453" s="217">
        <v>0.98620000000000008</v>
      </c>
      <c r="E1453" t="s">
        <v>465</v>
      </c>
    </row>
    <row r="1454" spans="1:5" x14ac:dyDescent="0.25">
      <c r="A1454" t="s">
        <v>520</v>
      </c>
      <c r="B1454" t="s">
        <v>521</v>
      </c>
      <c r="C1454" s="12">
        <v>42832</v>
      </c>
      <c r="D1454" s="217">
        <v>0.98709999999999998</v>
      </c>
      <c r="E1454" t="s">
        <v>465</v>
      </c>
    </row>
    <row r="1455" spans="1:5" x14ac:dyDescent="0.25">
      <c r="A1455" t="s">
        <v>520</v>
      </c>
      <c r="B1455" t="s">
        <v>521</v>
      </c>
      <c r="C1455" s="12">
        <v>42839</v>
      </c>
      <c r="D1455" s="217">
        <v>0.98799999999999999</v>
      </c>
      <c r="E1455" t="s">
        <v>465</v>
      </c>
    </row>
    <row r="1456" spans="1:5" x14ac:dyDescent="0.25">
      <c r="A1456" t="s">
        <v>520</v>
      </c>
      <c r="B1456" t="s">
        <v>521</v>
      </c>
      <c r="C1456" s="12">
        <v>42846</v>
      </c>
      <c r="D1456" s="217">
        <v>0.9887999999999999</v>
      </c>
      <c r="E1456" t="s">
        <v>465</v>
      </c>
    </row>
    <row r="1457" spans="1:5" x14ac:dyDescent="0.25">
      <c r="A1457" t="s">
        <v>520</v>
      </c>
      <c r="B1457" t="s">
        <v>521</v>
      </c>
      <c r="C1457" s="12">
        <v>42853</v>
      </c>
      <c r="D1457" s="217">
        <v>0.98939999999999995</v>
      </c>
      <c r="E1457" t="s">
        <v>465</v>
      </c>
    </row>
    <row r="1458" spans="1:5" x14ac:dyDescent="0.25">
      <c r="A1458" t="s">
        <v>520</v>
      </c>
      <c r="B1458" t="s">
        <v>521</v>
      </c>
      <c r="C1458" s="12">
        <v>42860</v>
      </c>
      <c r="D1458" s="217">
        <v>0.99</v>
      </c>
      <c r="E1458" t="s">
        <v>465</v>
      </c>
    </row>
    <row r="1459" spans="1:5" x14ac:dyDescent="0.25">
      <c r="A1459" t="s">
        <v>520</v>
      </c>
      <c r="B1459" t="s">
        <v>521</v>
      </c>
      <c r="C1459" s="12">
        <v>42867</v>
      </c>
      <c r="D1459" s="217">
        <v>0.99049999999999994</v>
      </c>
      <c r="E1459" t="s">
        <v>465</v>
      </c>
    </row>
    <row r="1460" spans="1:5" x14ac:dyDescent="0.25">
      <c r="A1460" t="s">
        <v>520</v>
      </c>
      <c r="B1460" t="s">
        <v>521</v>
      </c>
      <c r="C1460" s="12">
        <v>42874</v>
      </c>
      <c r="D1460" s="217">
        <v>0.99099999999999999</v>
      </c>
      <c r="E1460" t="s">
        <v>465</v>
      </c>
    </row>
    <row r="1461" spans="1:5" x14ac:dyDescent="0.25">
      <c r="A1461" t="s">
        <v>520</v>
      </c>
      <c r="B1461" t="s">
        <v>521</v>
      </c>
      <c r="C1461" s="12">
        <v>42881</v>
      </c>
      <c r="D1461" s="217">
        <v>0.99099999999999999</v>
      </c>
      <c r="E1461" t="s">
        <v>465</v>
      </c>
    </row>
    <row r="1462" spans="1:5" x14ac:dyDescent="0.25">
      <c r="A1462" t="s">
        <v>520</v>
      </c>
      <c r="B1462" t="s">
        <v>521</v>
      </c>
      <c r="C1462" s="12">
        <v>42888</v>
      </c>
      <c r="D1462" s="217">
        <v>0.99140000000000006</v>
      </c>
      <c r="E1462" t="s">
        <v>465</v>
      </c>
    </row>
    <row r="1463" spans="1:5" x14ac:dyDescent="0.25">
      <c r="A1463" t="s">
        <v>520</v>
      </c>
      <c r="B1463" t="s">
        <v>521</v>
      </c>
      <c r="C1463" s="12">
        <v>42895</v>
      </c>
      <c r="D1463" s="217">
        <v>0.99170000000000003</v>
      </c>
      <c r="E1463" t="s">
        <v>465</v>
      </c>
    </row>
    <row r="1464" spans="1:5" x14ac:dyDescent="0.25">
      <c r="A1464" t="s">
        <v>520</v>
      </c>
      <c r="B1464" t="s">
        <v>521</v>
      </c>
      <c r="C1464" s="12">
        <v>42902</v>
      </c>
      <c r="D1464" s="217">
        <v>0.99209999999999998</v>
      </c>
      <c r="E1464" t="s">
        <v>465</v>
      </c>
    </row>
    <row r="1465" spans="1:5" x14ac:dyDescent="0.25">
      <c r="A1465" t="s">
        <v>520</v>
      </c>
      <c r="B1465" t="s">
        <v>521</v>
      </c>
      <c r="C1465" s="12">
        <v>42909</v>
      </c>
      <c r="D1465" s="217">
        <v>0.99239999999999995</v>
      </c>
      <c r="E1465" t="s">
        <v>465</v>
      </c>
    </row>
    <row r="1466" spans="1:5" x14ac:dyDescent="0.25">
      <c r="A1466" t="s">
        <v>520</v>
      </c>
      <c r="B1466" t="s">
        <v>521</v>
      </c>
      <c r="C1466" s="12">
        <v>42923</v>
      </c>
      <c r="D1466" s="217">
        <v>0.99269999999999992</v>
      </c>
      <c r="E1466" t="s">
        <v>465</v>
      </c>
    </row>
    <row r="1467" spans="1:5" x14ac:dyDescent="0.25">
      <c r="A1467" t="s">
        <v>520</v>
      </c>
      <c r="B1467" t="s">
        <v>521</v>
      </c>
      <c r="C1467" s="12">
        <v>42930</v>
      </c>
      <c r="D1467" s="217">
        <v>0.99299999999999999</v>
      </c>
      <c r="E1467" t="s">
        <v>465</v>
      </c>
    </row>
    <row r="1468" spans="1:5" x14ac:dyDescent="0.25">
      <c r="A1468" t="s">
        <v>520</v>
      </c>
      <c r="B1468" t="s">
        <v>521</v>
      </c>
      <c r="C1468" s="12">
        <v>42937</v>
      </c>
      <c r="D1468" s="217">
        <v>0.99319999999999997</v>
      </c>
      <c r="E1468" t="s">
        <v>465</v>
      </c>
    </row>
    <row r="1469" spans="1:5" x14ac:dyDescent="0.25">
      <c r="A1469" t="s">
        <v>520</v>
      </c>
      <c r="B1469" t="s">
        <v>521</v>
      </c>
      <c r="C1469" s="12">
        <v>42944</v>
      </c>
      <c r="D1469" s="217">
        <v>0.99340000000000006</v>
      </c>
      <c r="E1469" t="s">
        <v>465</v>
      </c>
    </row>
    <row r="1470" spans="1:5" x14ac:dyDescent="0.25">
      <c r="A1470" t="s">
        <v>520</v>
      </c>
      <c r="B1470" t="s">
        <v>521</v>
      </c>
      <c r="C1470" s="12">
        <v>42951</v>
      </c>
      <c r="D1470" s="217">
        <v>0.99370000000000003</v>
      </c>
      <c r="E1470" t="s">
        <v>465</v>
      </c>
    </row>
    <row r="1471" spans="1:5" x14ac:dyDescent="0.25">
      <c r="A1471" t="s">
        <v>520</v>
      </c>
      <c r="B1471" t="s">
        <v>521</v>
      </c>
      <c r="C1471" s="12">
        <v>42958</v>
      </c>
      <c r="D1471" s="217">
        <v>0.99390000000000001</v>
      </c>
      <c r="E1471" t="s">
        <v>465</v>
      </c>
    </row>
    <row r="1472" spans="1:5" x14ac:dyDescent="0.25">
      <c r="A1472" t="s">
        <v>520</v>
      </c>
      <c r="B1472" t="s">
        <v>521</v>
      </c>
      <c r="C1472" s="12">
        <v>42965</v>
      </c>
      <c r="D1472" s="217">
        <v>0.99409999999999998</v>
      </c>
      <c r="E1472" t="s">
        <v>465</v>
      </c>
    </row>
    <row r="1473" spans="1:5" x14ac:dyDescent="0.25">
      <c r="A1473" t="s">
        <v>520</v>
      </c>
      <c r="B1473" t="s">
        <v>521</v>
      </c>
      <c r="C1473" s="12">
        <v>42972</v>
      </c>
      <c r="D1473" s="217">
        <v>0.99419999999999997</v>
      </c>
      <c r="E1473" t="s">
        <v>465</v>
      </c>
    </row>
    <row r="1474" spans="1:5" x14ac:dyDescent="0.25">
      <c r="A1474" t="s">
        <v>520</v>
      </c>
      <c r="B1474" t="s">
        <v>521</v>
      </c>
      <c r="C1474" s="12">
        <v>42979</v>
      </c>
      <c r="D1474" s="217">
        <v>0.99439999999999995</v>
      </c>
      <c r="E1474" t="s">
        <v>465</v>
      </c>
    </row>
    <row r="1475" spans="1:5" x14ac:dyDescent="0.25">
      <c r="A1475" t="s">
        <v>520</v>
      </c>
      <c r="B1475" t="s">
        <v>521</v>
      </c>
      <c r="C1475" s="12">
        <v>42986</v>
      </c>
      <c r="D1475" s="217">
        <v>0.99459999999999993</v>
      </c>
      <c r="E1475" t="s">
        <v>465</v>
      </c>
    </row>
    <row r="1476" spans="1:5" x14ac:dyDescent="0.25">
      <c r="A1476" t="s">
        <v>520</v>
      </c>
      <c r="B1476" t="s">
        <v>521</v>
      </c>
      <c r="C1476" s="12">
        <v>42993</v>
      </c>
      <c r="D1476" s="217">
        <v>0.99470000000000003</v>
      </c>
      <c r="E1476" t="s">
        <v>465</v>
      </c>
    </row>
    <row r="1477" spans="1:5" x14ac:dyDescent="0.25">
      <c r="A1477" t="s">
        <v>520</v>
      </c>
      <c r="B1477" t="s">
        <v>521</v>
      </c>
      <c r="C1477" s="12">
        <v>43000</v>
      </c>
      <c r="D1477" s="217">
        <v>0.9948999999999999</v>
      </c>
      <c r="E1477" t="s">
        <v>465</v>
      </c>
    </row>
    <row r="1478" spans="1:5" x14ac:dyDescent="0.25">
      <c r="A1478" t="s">
        <v>520</v>
      </c>
      <c r="B1478" t="s">
        <v>521</v>
      </c>
      <c r="C1478" s="12">
        <v>43007</v>
      </c>
      <c r="D1478" s="217">
        <v>0.995</v>
      </c>
      <c r="E1478" t="s">
        <v>465</v>
      </c>
    </row>
    <row r="1479" spans="1:5" x14ac:dyDescent="0.25">
      <c r="A1479" t="s">
        <v>520</v>
      </c>
      <c r="B1479" t="s">
        <v>521</v>
      </c>
      <c r="C1479" s="12">
        <v>43014</v>
      </c>
      <c r="D1479" s="217">
        <v>0.9951000000000001</v>
      </c>
      <c r="E1479" t="s">
        <v>465</v>
      </c>
    </row>
    <row r="1480" spans="1:5" x14ac:dyDescent="0.25">
      <c r="A1480" t="s">
        <v>520</v>
      </c>
      <c r="B1480" t="s">
        <v>521</v>
      </c>
      <c r="C1480" s="12">
        <v>43021</v>
      </c>
      <c r="D1480" s="217">
        <v>0.99519999999999997</v>
      </c>
      <c r="E1480" t="s">
        <v>465</v>
      </c>
    </row>
    <row r="1481" spans="1:5" x14ac:dyDescent="0.25">
      <c r="A1481" t="s">
        <v>520</v>
      </c>
      <c r="B1481" t="s">
        <v>521</v>
      </c>
      <c r="C1481" s="12">
        <v>43028</v>
      </c>
      <c r="D1481" s="217">
        <v>0.99540000000000006</v>
      </c>
      <c r="E1481" t="s">
        <v>465</v>
      </c>
    </row>
    <row r="1482" spans="1:5" x14ac:dyDescent="0.25">
      <c r="A1482" t="s">
        <v>520</v>
      </c>
      <c r="B1482" t="s">
        <v>521</v>
      </c>
      <c r="C1482" s="12">
        <v>43035</v>
      </c>
      <c r="D1482" s="217">
        <v>0.99549999999999994</v>
      </c>
      <c r="E1482" t="s">
        <v>465</v>
      </c>
    </row>
    <row r="1483" spans="1:5" x14ac:dyDescent="0.25">
      <c r="A1483" t="s">
        <v>520</v>
      </c>
      <c r="B1483" t="s">
        <v>521</v>
      </c>
      <c r="C1483" s="12">
        <v>43042</v>
      </c>
      <c r="D1483" s="217">
        <v>0.99529999999999996</v>
      </c>
      <c r="E1483" t="s">
        <v>465</v>
      </c>
    </row>
    <row r="1484" spans="1:5" x14ac:dyDescent="0.25">
      <c r="A1484" t="s">
        <v>520</v>
      </c>
      <c r="B1484" t="s">
        <v>521</v>
      </c>
      <c r="C1484" s="12">
        <v>43049</v>
      </c>
      <c r="D1484" s="217">
        <v>0.99519999999999997</v>
      </c>
      <c r="E1484" t="s">
        <v>465</v>
      </c>
    </row>
    <row r="1485" spans="1:5" x14ac:dyDescent="0.25">
      <c r="A1485" t="s">
        <v>520</v>
      </c>
      <c r="B1485" t="s">
        <v>521</v>
      </c>
      <c r="C1485" s="12">
        <v>43056</v>
      </c>
      <c r="D1485" s="217">
        <v>0.9951000000000001</v>
      </c>
      <c r="E1485" t="s">
        <v>465</v>
      </c>
    </row>
    <row r="1486" spans="1:5" x14ac:dyDescent="0.25">
      <c r="A1486" t="s">
        <v>520</v>
      </c>
      <c r="B1486" t="s">
        <v>521</v>
      </c>
      <c r="C1486" s="12">
        <v>43063</v>
      </c>
      <c r="D1486" s="217">
        <v>0.99519999999999997</v>
      </c>
      <c r="E1486" t="s">
        <v>465</v>
      </c>
    </row>
    <row r="1487" spans="1:5" x14ac:dyDescent="0.25">
      <c r="A1487" t="s">
        <v>520</v>
      </c>
      <c r="B1487" t="s">
        <v>521</v>
      </c>
      <c r="C1487" s="12">
        <v>43070</v>
      </c>
      <c r="D1487" s="217">
        <v>0.99529999999999996</v>
      </c>
      <c r="E1487" t="s">
        <v>465</v>
      </c>
    </row>
    <row r="1488" spans="1:5" x14ac:dyDescent="0.25">
      <c r="A1488" t="s">
        <v>520</v>
      </c>
      <c r="B1488" t="s">
        <v>521</v>
      </c>
      <c r="C1488" s="12">
        <v>43077</v>
      </c>
      <c r="D1488" s="217">
        <v>0.99540000000000006</v>
      </c>
      <c r="E1488" t="s">
        <v>465</v>
      </c>
    </row>
    <row r="1489" spans="1:5" x14ac:dyDescent="0.25">
      <c r="A1489" t="s">
        <v>520</v>
      </c>
      <c r="B1489" t="s">
        <v>521</v>
      </c>
      <c r="C1489" s="12">
        <v>43084</v>
      </c>
      <c r="D1489" s="217">
        <v>0.99549999999999994</v>
      </c>
      <c r="E1489" t="s">
        <v>465</v>
      </c>
    </row>
    <row r="1490" spans="1:5" x14ac:dyDescent="0.25">
      <c r="A1490" t="s">
        <v>520</v>
      </c>
      <c r="B1490" t="s">
        <v>521</v>
      </c>
      <c r="C1490" s="12">
        <v>43091</v>
      </c>
      <c r="D1490" s="217">
        <v>0.99560000000000004</v>
      </c>
      <c r="E1490" t="s">
        <v>465</v>
      </c>
    </row>
    <row r="1491" spans="1:5" x14ac:dyDescent="0.25">
      <c r="A1491" t="s">
        <v>520</v>
      </c>
      <c r="B1491" t="s">
        <v>521</v>
      </c>
      <c r="C1491" s="12">
        <v>43098</v>
      </c>
      <c r="D1491" s="217">
        <v>0.97609999999999997</v>
      </c>
      <c r="E1491" t="s">
        <v>465</v>
      </c>
    </row>
    <row r="1492" spans="1:5" x14ac:dyDescent="0.25">
      <c r="A1492" t="s">
        <v>520</v>
      </c>
      <c r="B1492" t="s">
        <v>521</v>
      </c>
      <c r="C1492" s="12">
        <v>43105</v>
      </c>
      <c r="D1492" s="217">
        <v>0</v>
      </c>
      <c r="E1492" t="s">
        <v>465</v>
      </c>
    </row>
    <row r="1493" spans="1:5" x14ac:dyDescent="0.25">
      <c r="A1493" t="s">
        <v>520</v>
      </c>
      <c r="B1493" t="s">
        <v>521</v>
      </c>
      <c r="C1493" s="12">
        <v>43112</v>
      </c>
      <c r="D1493" s="217">
        <v>0</v>
      </c>
      <c r="E1493" t="s">
        <v>465</v>
      </c>
    </row>
    <row r="1494" spans="1:5" x14ac:dyDescent="0.25">
      <c r="A1494" t="s">
        <v>520</v>
      </c>
      <c r="B1494" t="s">
        <v>521</v>
      </c>
      <c r="C1494" s="12">
        <v>43119</v>
      </c>
      <c r="D1494" s="217">
        <v>0</v>
      </c>
      <c r="E1494" t="s">
        <v>465</v>
      </c>
    </row>
    <row r="1495" spans="1:5" x14ac:dyDescent="0.25">
      <c r="A1495" t="s">
        <v>520</v>
      </c>
      <c r="B1495" t="s">
        <v>521</v>
      </c>
      <c r="C1495" s="12">
        <v>43126</v>
      </c>
      <c r="D1495" s="217">
        <v>0</v>
      </c>
      <c r="E1495" t="s">
        <v>465</v>
      </c>
    </row>
    <row r="1496" spans="1:5" x14ac:dyDescent="0.25">
      <c r="A1496" t="s">
        <v>520</v>
      </c>
      <c r="B1496" t="s">
        <v>521</v>
      </c>
      <c r="C1496" s="12">
        <v>43133</v>
      </c>
      <c r="D1496" s="217">
        <v>0.2</v>
      </c>
      <c r="E1496" t="s">
        <v>465</v>
      </c>
    </row>
    <row r="1497" spans="1:5" x14ac:dyDescent="0.25">
      <c r="A1497" t="s">
        <v>520</v>
      </c>
      <c r="B1497" t="s">
        <v>521</v>
      </c>
      <c r="C1497" s="12">
        <v>43140</v>
      </c>
      <c r="D1497" s="217">
        <v>0.33329999999999999</v>
      </c>
      <c r="E1497" t="s">
        <v>465</v>
      </c>
    </row>
    <row r="1498" spans="1:5" x14ac:dyDescent="0.25">
      <c r="A1498" t="s">
        <v>520</v>
      </c>
      <c r="B1498" t="s">
        <v>521</v>
      </c>
      <c r="C1498" s="12">
        <v>43147</v>
      </c>
      <c r="D1498" s="217">
        <v>0.42859999999999998</v>
      </c>
      <c r="E1498" t="s">
        <v>465</v>
      </c>
    </row>
    <row r="1499" spans="1:5" x14ac:dyDescent="0.25">
      <c r="A1499" t="s">
        <v>520</v>
      </c>
      <c r="B1499" t="s">
        <v>521</v>
      </c>
      <c r="C1499" s="12">
        <v>43154</v>
      </c>
      <c r="D1499" s="217">
        <v>0.5</v>
      </c>
      <c r="E1499" t="s">
        <v>465</v>
      </c>
    </row>
    <row r="1500" spans="1:5" x14ac:dyDescent="0.25">
      <c r="A1500" t="s">
        <v>520</v>
      </c>
      <c r="B1500" t="s">
        <v>521</v>
      </c>
      <c r="C1500" s="12">
        <v>43161</v>
      </c>
      <c r="D1500" s="217">
        <v>0.55559999999999998</v>
      </c>
      <c r="E1500" t="s">
        <v>465</v>
      </c>
    </row>
    <row r="1501" spans="1:5" x14ac:dyDescent="0.25">
      <c r="A1501" t="s">
        <v>520</v>
      </c>
      <c r="B1501" t="s">
        <v>521</v>
      </c>
      <c r="C1501" s="12">
        <v>43168</v>
      </c>
      <c r="D1501" s="217">
        <v>0.6</v>
      </c>
      <c r="E1501" t="s">
        <v>465</v>
      </c>
    </row>
    <row r="1502" spans="1:5" x14ac:dyDescent="0.25">
      <c r="A1502" t="s">
        <v>520</v>
      </c>
      <c r="B1502" t="s">
        <v>521</v>
      </c>
      <c r="C1502" s="12">
        <v>43175</v>
      </c>
      <c r="D1502" s="217">
        <v>0.63639999999999997</v>
      </c>
      <c r="E1502" t="s">
        <v>465</v>
      </c>
    </row>
    <row r="1503" spans="1:5" x14ac:dyDescent="0.25">
      <c r="A1503" t="s">
        <v>520</v>
      </c>
      <c r="B1503" t="s">
        <v>521</v>
      </c>
      <c r="C1503" s="12">
        <v>43182</v>
      </c>
      <c r="D1503" s="217">
        <v>0.66670000000000007</v>
      </c>
      <c r="E1503" t="s">
        <v>465</v>
      </c>
    </row>
    <row r="1504" spans="1:5" x14ac:dyDescent="0.25">
      <c r="A1504" t="s">
        <v>520</v>
      </c>
      <c r="B1504" t="s">
        <v>521</v>
      </c>
      <c r="C1504" s="12">
        <v>43189</v>
      </c>
      <c r="D1504" s="217">
        <v>0.69230000000000003</v>
      </c>
      <c r="E1504" t="s">
        <v>465</v>
      </c>
    </row>
    <row r="1505" spans="1:5" x14ac:dyDescent="0.25">
      <c r="A1505" t="s">
        <v>520</v>
      </c>
      <c r="B1505" t="s">
        <v>521</v>
      </c>
      <c r="C1505" s="12">
        <v>43196</v>
      </c>
      <c r="D1505" s="217">
        <v>0.71430000000000005</v>
      </c>
      <c r="E1505" t="s">
        <v>465</v>
      </c>
    </row>
    <row r="1506" spans="1:5" x14ac:dyDescent="0.25">
      <c r="A1506" t="s">
        <v>520</v>
      </c>
      <c r="B1506" t="s">
        <v>521</v>
      </c>
      <c r="C1506" s="12">
        <v>43203</v>
      </c>
      <c r="D1506" s="217">
        <v>0.73329999999999995</v>
      </c>
      <c r="E1506" t="s">
        <v>465</v>
      </c>
    </row>
    <row r="1507" spans="1:5" x14ac:dyDescent="0.25">
      <c r="A1507" t="s">
        <v>520</v>
      </c>
      <c r="B1507" t="s">
        <v>521</v>
      </c>
      <c r="C1507" s="12">
        <v>43210</v>
      </c>
      <c r="D1507" s="217">
        <v>0.75</v>
      </c>
      <c r="E1507" t="s">
        <v>465</v>
      </c>
    </row>
    <row r="1508" spans="1:5" x14ac:dyDescent="0.25">
      <c r="A1508" t="s">
        <v>520</v>
      </c>
      <c r="B1508" t="s">
        <v>521</v>
      </c>
      <c r="C1508" s="12">
        <v>43217</v>
      </c>
      <c r="D1508" s="217">
        <v>0.70590000000000008</v>
      </c>
      <c r="E1508" t="s">
        <v>465</v>
      </c>
    </row>
    <row r="1509" spans="1:5" x14ac:dyDescent="0.25">
      <c r="A1509" t="s">
        <v>520</v>
      </c>
      <c r="B1509" t="s">
        <v>521</v>
      </c>
      <c r="C1509" s="12">
        <v>43224</v>
      </c>
      <c r="D1509" s="217">
        <v>0.66670000000000007</v>
      </c>
      <c r="E1509" t="s">
        <v>465</v>
      </c>
    </row>
    <row r="1510" spans="1:5" x14ac:dyDescent="0.25">
      <c r="A1510" t="s">
        <v>520</v>
      </c>
      <c r="B1510" t="s">
        <v>521</v>
      </c>
      <c r="C1510" s="12">
        <v>43231</v>
      </c>
      <c r="D1510" s="217">
        <v>0.63159999999999994</v>
      </c>
      <c r="E1510" t="s">
        <v>465</v>
      </c>
    </row>
    <row r="1511" spans="1:5" x14ac:dyDescent="0.25">
      <c r="A1511" t="s">
        <v>520</v>
      </c>
      <c r="B1511" t="s">
        <v>521</v>
      </c>
      <c r="C1511" s="12">
        <v>43238</v>
      </c>
      <c r="D1511" s="217">
        <v>0.6</v>
      </c>
      <c r="E1511" t="s">
        <v>465</v>
      </c>
    </row>
    <row r="1512" spans="1:5" x14ac:dyDescent="0.25">
      <c r="A1512" t="s">
        <v>520</v>
      </c>
      <c r="B1512" t="s">
        <v>521</v>
      </c>
      <c r="C1512" s="12">
        <v>43245</v>
      </c>
      <c r="D1512" s="217">
        <v>0.57140000000000002</v>
      </c>
      <c r="E1512" t="s">
        <v>465</v>
      </c>
    </row>
    <row r="1513" spans="1:5" x14ac:dyDescent="0.25">
      <c r="A1513" t="s">
        <v>520</v>
      </c>
      <c r="B1513" t="s">
        <v>521</v>
      </c>
      <c r="C1513" s="12">
        <v>43252</v>
      </c>
      <c r="D1513" s="217">
        <v>0.54549999999999998</v>
      </c>
      <c r="E1513" t="s">
        <v>465</v>
      </c>
    </row>
    <row r="1514" spans="1:5" x14ac:dyDescent="0.25">
      <c r="A1514" t="s">
        <v>520</v>
      </c>
      <c r="B1514" t="s">
        <v>521</v>
      </c>
      <c r="C1514" s="12">
        <v>43259</v>
      </c>
      <c r="D1514" s="217">
        <v>0.52170000000000005</v>
      </c>
      <c r="E1514" t="s">
        <v>465</v>
      </c>
    </row>
    <row r="1515" spans="1:5" x14ac:dyDescent="0.25">
      <c r="A1515" t="s">
        <v>520</v>
      </c>
      <c r="B1515" t="s">
        <v>521</v>
      </c>
      <c r="C1515" s="12">
        <v>43266</v>
      </c>
      <c r="D1515" s="217">
        <v>0.5</v>
      </c>
      <c r="E1515" t="s">
        <v>465</v>
      </c>
    </row>
    <row r="1516" spans="1:5" x14ac:dyDescent="0.25">
      <c r="A1516" t="s">
        <v>520</v>
      </c>
      <c r="B1516" t="s">
        <v>521</v>
      </c>
      <c r="C1516" s="12">
        <v>43273</v>
      </c>
      <c r="D1516" s="217">
        <v>0.48</v>
      </c>
      <c r="E1516" t="s">
        <v>465</v>
      </c>
    </row>
    <row r="1517" spans="1:5" x14ac:dyDescent="0.25">
      <c r="A1517" t="s">
        <v>520</v>
      </c>
      <c r="B1517" t="s">
        <v>521</v>
      </c>
      <c r="C1517" s="12">
        <v>43280</v>
      </c>
      <c r="D1517" s="217">
        <v>0.46149999999999997</v>
      </c>
      <c r="E1517" t="s">
        <v>465</v>
      </c>
    </row>
    <row r="1518" spans="1:5" x14ac:dyDescent="0.25">
      <c r="A1518" t="s">
        <v>522</v>
      </c>
      <c r="B1518" t="s">
        <v>523</v>
      </c>
      <c r="C1518" s="12">
        <v>42741</v>
      </c>
      <c r="D1518" s="217">
        <v>0.98</v>
      </c>
      <c r="E1518" t="s">
        <v>465</v>
      </c>
    </row>
    <row r="1519" spans="1:5" x14ac:dyDescent="0.25">
      <c r="A1519" t="s">
        <v>522</v>
      </c>
      <c r="B1519" t="s">
        <v>523</v>
      </c>
      <c r="C1519" s="12">
        <v>42748</v>
      </c>
      <c r="D1519" s="217">
        <v>0.98</v>
      </c>
      <c r="E1519" t="s">
        <v>465</v>
      </c>
    </row>
    <row r="1520" spans="1:5" x14ac:dyDescent="0.25">
      <c r="A1520" t="s">
        <v>522</v>
      </c>
      <c r="B1520" t="s">
        <v>523</v>
      </c>
      <c r="C1520" s="12">
        <v>42755</v>
      </c>
      <c r="D1520" s="217">
        <v>0.98</v>
      </c>
      <c r="E1520" t="s">
        <v>465</v>
      </c>
    </row>
    <row r="1521" spans="1:5" x14ac:dyDescent="0.25">
      <c r="A1521" t="s">
        <v>522</v>
      </c>
      <c r="B1521" t="s">
        <v>523</v>
      </c>
      <c r="C1521" s="12">
        <v>42762</v>
      </c>
      <c r="D1521" s="217">
        <v>0.98</v>
      </c>
      <c r="E1521" t="s">
        <v>465</v>
      </c>
    </row>
    <row r="1522" spans="1:5" x14ac:dyDescent="0.25">
      <c r="A1522" t="s">
        <v>522</v>
      </c>
      <c r="B1522" t="s">
        <v>523</v>
      </c>
      <c r="C1522" s="12">
        <v>42769</v>
      </c>
      <c r="D1522" s="217">
        <v>0.98</v>
      </c>
      <c r="E1522" t="s">
        <v>465</v>
      </c>
    </row>
    <row r="1523" spans="1:5" x14ac:dyDescent="0.25">
      <c r="A1523" t="s">
        <v>522</v>
      </c>
      <c r="B1523" t="s">
        <v>523</v>
      </c>
      <c r="C1523" s="12">
        <v>42776</v>
      </c>
      <c r="D1523" s="217">
        <v>0.98</v>
      </c>
      <c r="E1523" t="s">
        <v>465</v>
      </c>
    </row>
    <row r="1524" spans="1:5" x14ac:dyDescent="0.25">
      <c r="A1524" t="s">
        <v>522</v>
      </c>
      <c r="B1524" t="s">
        <v>523</v>
      </c>
      <c r="C1524" s="12">
        <v>42783</v>
      </c>
      <c r="D1524" s="217">
        <v>0.98</v>
      </c>
      <c r="E1524" t="s">
        <v>465</v>
      </c>
    </row>
    <row r="1525" spans="1:5" x14ac:dyDescent="0.25">
      <c r="A1525" t="s">
        <v>522</v>
      </c>
      <c r="B1525" t="s">
        <v>523</v>
      </c>
      <c r="C1525" s="12">
        <v>42790</v>
      </c>
      <c r="D1525" s="217">
        <v>0.98120000000000007</v>
      </c>
      <c r="E1525" t="s">
        <v>465</v>
      </c>
    </row>
    <row r="1526" spans="1:5" x14ac:dyDescent="0.25">
      <c r="A1526" t="s">
        <v>522</v>
      </c>
      <c r="B1526" t="s">
        <v>523</v>
      </c>
      <c r="C1526" s="12">
        <v>42797</v>
      </c>
      <c r="D1526" s="217">
        <v>0.98219999999999996</v>
      </c>
      <c r="E1526" t="s">
        <v>465</v>
      </c>
    </row>
    <row r="1527" spans="1:5" x14ac:dyDescent="0.25">
      <c r="A1527" t="s">
        <v>522</v>
      </c>
      <c r="B1527" t="s">
        <v>523</v>
      </c>
      <c r="C1527" s="12">
        <v>42804</v>
      </c>
      <c r="D1527" s="217">
        <v>0.98299999999999998</v>
      </c>
      <c r="E1527" t="s">
        <v>465</v>
      </c>
    </row>
    <row r="1528" spans="1:5" x14ac:dyDescent="0.25">
      <c r="A1528" t="s">
        <v>522</v>
      </c>
      <c r="B1528" t="s">
        <v>523</v>
      </c>
      <c r="C1528" s="12">
        <v>42811</v>
      </c>
      <c r="D1528" s="217">
        <v>0.98360000000000003</v>
      </c>
      <c r="E1528" t="s">
        <v>465</v>
      </c>
    </row>
    <row r="1529" spans="1:5" x14ac:dyDescent="0.25">
      <c r="A1529" t="s">
        <v>522</v>
      </c>
      <c r="B1529" t="s">
        <v>523</v>
      </c>
      <c r="C1529" s="12">
        <v>42818</v>
      </c>
      <c r="D1529" s="217">
        <v>0.98419999999999996</v>
      </c>
      <c r="E1529" t="s">
        <v>465</v>
      </c>
    </row>
    <row r="1530" spans="1:5" x14ac:dyDescent="0.25">
      <c r="A1530" t="s">
        <v>522</v>
      </c>
      <c r="B1530" t="s">
        <v>523</v>
      </c>
      <c r="C1530" s="12">
        <v>42825</v>
      </c>
      <c r="D1530" s="217">
        <v>0.98459999999999992</v>
      </c>
      <c r="E1530" t="s">
        <v>465</v>
      </c>
    </row>
    <row r="1531" spans="1:5" x14ac:dyDescent="0.25">
      <c r="A1531" t="s">
        <v>522</v>
      </c>
      <c r="B1531" t="s">
        <v>523</v>
      </c>
      <c r="C1531" s="12">
        <v>42832</v>
      </c>
      <c r="D1531" s="217">
        <v>0.98360000000000003</v>
      </c>
      <c r="E1531" t="s">
        <v>465</v>
      </c>
    </row>
    <row r="1532" spans="1:5" x14ac:dyDescent="0.25">
      <c r="A1532" t="s">
        <v>522</v>
      </c>
      <c r="B1532" t="s">
        <v>523</v>
      </c>
      <c r="C1532" s="12">
        <v>42839</v>
      </c>
      <c r="D1532" s="217">
        <v>0.98269999999999991</v>
      </c>
      <c r="E1532" t="s">
        <v>465</v>
      </c>
    </row>
    <row r="1533" spans="1:5" x14ac:dyDescent="0.25">
      <c r="A1533" t="s">
        <v>522</v>
      </c>
      <c r="B1533" t="s">
        <v>523</v>
      </c>
      <c r="C1533" s="12">
        <v>42846</v>
      </c>
      <c r="D1533" s="217">
        <v>0.9819</v>
      </c>
      <c r="E1533" t="s">
        <v>465</v>
      </c>
    </row>
    <row r="1534" spans="1:5" x14ac:dyDescent="0.25">
      <c r="A1534" t="s">
        <v>522</v>
      </c>
      <c r="B1534" t="s">
        <v>523</v>
      </c>
      <c r="C1534" s="12">
        <v>42853</v>
      </c>
      <c r="D1534" s="217">
        <v>0.98060000000000003</v>
      </c>
      <c r="E1534" t="s">
        <v>465</v>
      </c>
    </row>
    <row r="1535" spans="1:5" x14ac:dyDescent="0.25">
      <c r="A1535" t="s">
        <v>522</v>
      </c>
      <c r="B1535" t="s">
        <v>523</v>
      </c>
      <c r="C1535" s="12">
        <v>42860</v>
      </c>
      <c r="D1535" s="217">
        <v>0.98</v>
      </c>
      <c r="E1535" t="s">
        <v>465</v>
      </c>
    </row>
    <row r="1536" spans="1:5" x14ac:dyDescent="0.25">
      <c r="A1536" t="s">
        <v>522</v>
      </c>
      <c r="B1536" t="s">
        <v>523</v>
      </c>
      <c r="C1536" s="12">
        <v>42867</v>
      </c>
      <c r="D1536" s="217">
        <v>0.98</v>
      </c>
      <c r="E1536" t="s">
        <v>465</v>
      </c>
    </row>
    <row r="1537" spans="1:5" x14ac:dyDescent="0.25">
      <c r="A1537" t="s">
        <v>522</v>
      </c>
      <c r="B1537" t="s">
        <v>523</v>
      </c>
      <c r="C1537" s="12">
        <v>42874</v>
      </c>
      <c r="D1537" s="217">
        <v>0.98</v>
      </c>
      <c r="E1537" t="s">
        <v>465</v>
      </c>
    </row>
    <row r="1538" spans="1:5" x14ac:dyDescent="0.25">
      <c r="A1538" t="s">
        <v>522</v>
      </c>
      <c r="B1538" t="s">
        <v>523</v>
      </c>
      <c r="C1538" s="12">
        <v>42881</v>
      </c>
      <c r="D1538" s="217">
        <v>0.98049999999999993</v>
      </c>
      <c r="E1538" t="s">
        <v>465</v>
      </c>
    </row>
    <row r="1539" spans="1:5" x14ac:dyDescent="0.25">
      <c r="A1539" t="s">
        <v>522</v>
      </c>
      <c r="B1539" t="s">
        <v>523</v>
      </c>
      <c r="C1539" s="12">
        <v>42888</v>
      </c>
      <c r="D1539" s="217">
        <v>0.98140000000000005</v>
      </c>
      <c r="E1539" t="s">
        <v>465</v>
      </c>
    </row>
    <row r="1540" spans="1:5" x14ac:dyDescent="0.25">
      <c r="A1540" t="s">
        <v>522</v>
      </c>
      <c r="B1540" t="s">
        <v>523</v>
      </c>
      <c r="C1540" s="12">
        <v>42895</v>
      </c>
      <c r="D1540" s="217">
        <v>0.98219999999999996</v>
      </c>
      <c r="E1540" t="s">
        <v>465</v>
      </c>
    </row>
    <row r="1541" spans="1:5" x14ac:dyDescent="0.25">
      <c r="A1541" t="s">
        <v>522</v>
      </c>
      <c r="B1541" t="s">
        <v>523</v>
      </c>
      <c r="C1541" s="12">
        <v>42902</v>
      </c>
      <c r="D1541" s="217">
        <v>0.98290000000000011</v>
      </c>
      <c r="E1541" t="s">
        <v>465</v>
      </c>
    </row>
    <row r="1542" spans="1:5" x14ac:dyDescent="0.25">
      <c r="A1542" t="s">
        <v>522</v>
      </c>
      <c r="B1542" t="s">
        <v>523</v>
      </c>
      <c r="C1542" s="12">
        <v>42909</v>
      </c>
      <c r="D1542" s="217">
        <v>0.98360000000000003</v>
      </c>
      <c r="E1542" t="s">
        <v>465</v>
      </c>
    </row>
    <row r="1543" spans="1:5" x14ac:dyDescent="0.25">
      <c r="A1543" t="s">
        <v>522</v>
      </c>
      <c r="B1543" t="s">
        <v>523</v>
      </c>
      <c r="C1543" s="12">
        <v>42923</v>
      </c>
      <c r="D1543" s="217">
        <v>0.98380000000000001</v>
      </c>
      <c r="E1543" t="s">
        <v>465</v>
      </c>
    </row>
    <row r="1544" spans="1:5" x14ac:dyDescent="0.25">
      <c r="A1544" t="s">
        <v>522</v>
      </c>
      <c r="B1544" t="s">
        <v>523</v>
      </c>
      <c r="C1544" s="12">
        <v>42930</v>
      </c>
      <c r="D1544" s="217">
        <v>0.98409999999999997</v>
      </c>
      <c r="E1544" t="s">
        <v>465</v>
      </c>
    </row>
    <row r="1545" spans="1:5" x14ac:dyDescent="0.25">
      <c r="A1545" t="s">
        <v>522</v>
      </c>
      <c r="B1545" t="s">
        <v>523</v>
      </c>
      <c r="C1545" s="12">
        <v>42937</v>
      </c>
      <c r="D1545" s="217">
        <v>0.98430000000000006</v>
      </c>
      <c r="E1545" t="s">
        <v>465</v>
      </c>
    </row>
    <row r="1546" spans="1:5" x14ac:dyDescent="0.25">
      <c r="A1546" t="s">
        <v>522</v>
      </c>
      <c r="B1546" t="s">
        <v>523</v>
      </c>
      <c r="C1546" s="12">
        <v>42944</v>
      </c>
      <c r="D1546" s="217">
        <v>0.98450000000000004</v>
      </c>
      <c r="E1546" t="s">
        <v>465</v>
      </c>
    </row>
    <row r="1547" spans="1:5" x14ac:dyDescent="0.25">
      <c r="A1547" t="s">
        <v>522</v>
      </c>
      <c r="B1547" t="s">
        <v>523</v>
      </c>
      <c r="C1547" s="12">
        <v>42951</v>
      </c>
      <c r="D1547" s="217">
        <v>0.98470000000000002</v>
      </c>
      <c r="E1547" t="s">
        <v>465</v>
      </c>
    </row>
    <row r="1548" spans="1:5" x14ac:dyDescent="0.25">
      <c r="A1548" t="s">
        <v>522</v>
      </c>
      <c r="B1548" t="s">
        <v>523</v>
      </c>
      <c r="C1548" s="12">
        <v>42958</v>
      </c>
      <c r="D1548" s="217">
        <v>0.98480000000000001</v>
      </c>
      <c r="E1548" t="s">
        <v>465</v>
      </c>
    </row>
    <row r="1549" spans="1:5" x14ac:dyDescent="0.25">
      <c r="A1549" t="s">
        <v>522</v>
      </c>
      <c r="B1549" t="s">
        <v>523</v>
      </c>
      <c r="C1549" s="12">
        <v>42965</v>
      </c>
      <c r="D1549" s="217">
        <v>0.98470000000000002</v>
      </c>
      <c r="E1549" t="s">
        <v>465</v>
      </c>
    </row>
    <row r="1550" spans="1:5" x14ac:dyDescent="0.25">
      <c r="A1550" t="s">
        <v>522</v>
      </c>
      <c r="B1550" t="s">
        <v>523</v>
      </c>
      <c r="C1550" s="12">
        <v>42972</v>
      </c>
      <c r="D1550" s="217">
        <v>0.98450000000000004</v>
      </c>
      <c r="E1550" t="s">
        <v>465</v>
      </c>
    </row>
    <row r="1551" spans="1:5" x14ac:dyDescent="0.25">
      <c r="A1551" t="s">
        <v>522</v>
      </c>
      <c r="B1551" t="s">
        <v>523</v>
      </c>
      <c r="C1551" s="12">
        <v>42979</v>
      </c>
      <c r="D1551" s="217">
        <v>0.98439999999999994</v>
      </c>
      <c r="E1551" t="s">
        <v>465</v>
      </c>
    </row>
    <row r="1552" spans="1:5" x14ac:dyDescent="0.25">
      <c r="A1552" t="s">
        <v>522</v>
      </c>
      <c r="B1552" t="s">
        <v>523</v>
      </c>
      <c r="C1552" s="12">
        <v>42986</v>
      </c>
      <c r="D1552" s="217">
        <v>0.98430000000000006</v>
      </c>
      <c r="E1552" t="s">
        <v>465</v>
      </c>
    </row>
    <row r="1553" spans="1:5" x14ac:dyDescent="0.25">
      <c r="A1553" t="s">
        <v>522</v>
      </c>
      <c r="B1553" t="s">
        <v>523</v>
      </c>
      <c r="C1553" s="12">
        <v>42993</v>
      </c>
      <c r="D1553" s="217">
        <v>0.98419999999999996</v>
      </c>
      <c r="E1553" t="s">
        <v>465</v>
      </c>
    </row>
    <row r="1554" spans="1:5" x14ac:dyDescent="0.25">
      <c r="A1554" t="s">
        <v>522</v>
      </c>
      <c r="B1554" t="s">
        <v>523</v>
      </c>
      <c r="C1554" s="12">
        <v>43000</v>
      </c>
      <c r="D1554" s="217">
        <v>0.98409999999999997</v>
      </c>
      <c r="E1554" t="s">
        <v>465</v>
      </c>
    </row>
    <row r="1555" spans="1:5" x14ac:dyDescent="0.25">
      <c r="A1555" t="s">
        <v>522</v>
      </c>
      <c r="B1555" t="s">
        <v>523</v>
      </c>
      <c r="C1555" s="12">
        <v>43007</v>
      </c>
      <c r="D1555" s="217">
        <v>0.98419999999999996</v>
      </c>
      <c r="E1555" t="s">
        <v>465</v>
      </c>
    </row>
    <row r="1556" spans="1:5" x14ac:dyDescent="0.25">
      <c r="A1556" t="s">
        <v>522</v>
      </c>
      <c r="B1556" t="s">
        <v>523</v>
      </c>
      <c r="C1556" s="12">
        <v>43014</v>
      </c>
      <c r="D1556" s="217">
        <v>0.98439999999999994</v>
      </c>
      <c r="E1556" t="s">
        <v>465</v>
      </c>
    </row>
    <row r="1557" spans="1:5" x14ac:dyDescent="0.25">
      <c r="A1557" t="s">
        <v>522</v>
      </c>
      <c r="B1557" t="s">
        <v>523</v>
      </c>
      <c r="C1557" s="12">
        <v>43021</v>
      </c>
      <c r="D1557" s="217">
        <v>0.98450000000000004</v>
      </c>
      <c r="E1557" t="s">
        <v>465</v>
      </c>
    </row>
    <row r="1558" spans="1:5" x14ac:dyDescent="0.25">
      <c r="A1558" t="s">
        <v>522</v>
      </c>
      <c r="B1558" t="s">
        <v>523</v>
      </c>
      <c r="C1558" s="12">
        <v>43028</v>
      </c>
      <c r="D1558" s="217">
        <v>0.9849</v>
      </c>
      <c r="E1558" t="s">
        <v>465</v>
      </c>
    </row>
    <row r="1559" spans="1:5" x14ac:dyDescent="0.25">
      <c r="A1559" t="s">
        <v>522</v>
      </c>
      <c r="B1559" t="s">
        <v>523</v>
      </c>
      <c r="C1559" s="12">
        <v>43035</v>
      </c>
      <c r="D1559" s="217">
        <v>0.98519999999999996</v>
      </c>
      <c r="E1559" t="s">
        <v>465</v>
      </c>
    </row>
    <row r="1560" spans="1:5" x14ac:dyDescent="0.25">
      <c r="A1560" t="s">
        <v>522</v>
      </c>
      <c r="B1560" t="s">
        <v>523</v>
      </c>
      <c r="C1560" s="12">
        <v>43042</v>
      </c>
      <c r="D1560" s="217">
        <v>0.98560000000000003</v>
      </c>
      <c r="E1560" t="s">
        <v>465</v>
      </c>
    </row>
    <row r="1561" spans="1:5" x14ac:dyDescent="0.25">
      <c r="A1561" t="s">
        <v>522</v>
      </c>
      <c r="B1561" t="s">
        <v>523</v>
      </c>
      <c r="C1561" s="12">
        <v>43049</v>
      </c>
      <c r="D1561" s="217">
        <v>0.9859</v>
      </c>
      <c r="E1561" t="s">
        <v>465</v>
      </c>
    </row>
    <row r="1562" spans="1:5" x14ac:dyDescent="0.25">
      <c r="A1562" t="s">
        <v>522</v>
      </c>
      <c r="B1562" t="s">
        <v>523</v>
      </c>
      <c r="C1562" s="12">
        <v>43056</v>
      </c>
      <c r="D1562" s="217">
        <v>0.98620000000000008</v>
      </c>
      <c r="E1562" t="s">
        <v>465</v>
      </c>
    </row>
    <row r="1563" spans="1:5" x14ac:dyDescent="0.25">
      <c r="A1563" t="s">
        <v>522</v>
      </c>
      <c r="B1563" t="s">
        <v>523</v>
      </c>
      <c r="C1563" s="12">
        <v>43063</v>
      </c>
      <c r="D1563" s="217">
        <v>0.98650000000000004</v>
      </c>
      <c r="E1563" t="s">
        <v>465</v>
      </c>
    </row>
    <row r="1564" spans="1:5" x14ac:dyDescent="0.25">
      <c r="A1564" t="s">
        <v>522</v>
      </c>
      <c r="B1564" t="s">
        <v>523</v>
      </c>
      <c r="C1564" s="12">
        <v>43070</v>
      </c>
      <c r="D1564" s="217">
        <v>0.98680000000000012</v>
      </c>
      <c r="E1564" t="s">
        <v>465</v>
      </c>
    </row>
    <row r="1565" spans="1:5" x14ac:dyDescent="0.25">
      <c r="A1565" t="s">
        <v>522</v>
      </c>
      <c r="B1565" t="s">
        <v>523</v>
      </c>
      <c r="C1565" s="12">
        <v>43077</v>
      </c>
      <c r="D1565" s="217">
        <v>0.98650000000000004</v>
      </c>
      <c r="E1565" t="s">
        <v>465</v>
      </c>
    </row>
    <row r="1566" spans="1:5" x14ac:dyDescent="0.25">
      <c r="A1566" t="s">
        <v>522</v>
      </c>
      <c r="B1566" t="s">
        <v>523</v>
      </c>
      <c r="C1566" s="12">
        <v>43084</v>
      </c>
      <c r="D1566" s="217">
        <v>0.98609999999999998</v>
      </c>
      <c r="E1566" t="s">
        <v>465</v>
      </c>
    </row>
    <row r="1567" spans="1:5" x14ac:dyDescent="0.25">
      <c r="A1567" t="s">
        <v>522</v>
      </c>
      <c r="B1567" t="s">
        <v>523</v>
      </c>
      <c r="C1567" s="12">
        <v>43091</v>
      </c>
      <c r="D1567" s="217">
        <v>0.98580000000000001</v>
      </c>
      <c r="E1567" t="s">
        <v>465</v>
      </c>
    </row>
    <row r="1568" spans="1:5" x14ac:dyDescent="0.25">
      <c r="A1568" t="s">
        <v>522</v>
      </c>
      <c r="B1568" t="s">
        <v>523</v>
      </c>
      <c r="C1568" s="12">
        <v>43098</v>
      </c>
      <c r="D1568" s="217">
        <v>0.98549999999999993</v>
      </c>
      <c r="E1568" t="s">
        <v>465</v>
      </c>
    </row>
    <row r="1569" spans="1:5" x14ac:dyDescent="0.25">
      <c r="A1569" t="s">
        <v>522</v>
      </c>
      <c r="B1569" t="s">
        <v>523</v>
      </c>
      <c r="C1569" s="12">
        <v>43105</v>
      </c>
      <c r="D1569" s="217">
        <v>0.97</v>
      </c>
      <c r="E1569" t="s">
        <v>465</v>
      </c>
    </row>
    <row r="1570" spans="1:5" x14ac:dyDescent="0.25">
      <c r="A1570" t="s">
        <v>522</v>
      </c>
      <c r="B1570" t="s">
        <v>523</v>
      </c>
      <c r="C1570" s="12">
        <v>43112</v>
      </c>
      <c r="D1570" s="217">
        <v>0.97</v>
      </c>
      <c r="E1570" t="s">
        <v>465</v>
      </c>
    </row>
    <row r="1571" spans="1:5" x14ac:dyDescent="0.25">
      <c r="A1571" t="s">
        <v>522</v>
      </c>
      <c r="B1571" t="s">
        <v>523</v>
      </c>
      <c r="C1571" s="12">
        <v>43119</v>
      </c>
      <c r="D1571" s="217">
        <v>0.97</v>
      </c>
      <c r="E1571" t="s">
        <v>465</v>
      </c>
    </row>
    <row r="1572" spans="1:5" x14ac:dyDescent="0.25">
      <c r="A1572" t="s">
        <v>522</v>
      </c>
      <c r="B1572" t="s">
        <v>523</v>
      </c>
      <c r="C1572" s="12">
        <v>43126</v>
      </c>
      <c r="D1572" s="217">
        <v>0.97</v>
      </c>
      <c r="E1572" t="s">
        <v>465</v>
      </c>
    </row>
    <row r="1573" spans="1:5" x14ac:dyDescent="0.25">
      <c r="A1573" t="s">
        <v>522</v>
      </c>
      <c r="B1573" t="s">
        <v>523</v>
      </c>
      <c r="C1573" s="12">
        <v>43133</v>
      </c>
      <c r="D1573" s="217">
        <v>0.97199999999999998</v>
      </c>
      <c r="E1573" t="s">
        <v>465</v>
      </c>
    </row>
    <row r="1574" spans="1:5" x14ac:dyDescent="0.25">
      <c r="A1574" t="s">
        <v>522</v>
      </c>
      <c r="B1574" t="s">
        <v>523</v>
      </c>
      <c r="C1574" s="12">
        <v>43140</v>
      </c>
      <c r="D1574" s="217">
        <v>0.97329999999999994</v>
      </c>
      <c r="E1574" t="s">
        <v>465</v>
      </c>
    </row>
    <row r="1575" spans="1:5" x14ac:dyDescent="0.25">
      <c r="A1575" t="s">
        <v>522</v>
      </c>
      <c r="B1575" t="s">
        <v>523</v>
      </c>
      <c r="C1575" s="12">
        <v>43147</v>
      </c>
      <c r="D1575" s="217">
        <v>0.97430000000000005</v>
      </c>
      <c r="E1575" t="s">
        <v>465</v>
      </c>
    </row>
    <row r="1576" spans="1:5" x14ac:dyDescent="0.25">
      <c r="A1576" t="s">
        <v>522</v>
      </c>
      <c r="B1576" t="s">
        <v>523</v>
      </c>
      <c r="C1576" s="12">
        <v>43154</v>
      </c>
      <c r="D1576" s="217">
        <v>0.97499999999999998</v>
      </c>
      <c r="E1576" t="s">
        <v>465</v>
      </c>
    </row>
    <row r="1577" spans="1:5" x14ac:dyDescent="0.25">
      <c r="A1577" t="s">
        <v>522</v>
      </c>
      <c r="B1577" t="s">
        <v>523</v>
      </c>
      <c r="C1577" s="12">
        <v>43161</v>
      </c>
      <c r="D1577" s="217">
        <v>0.97560000000000002</v>
      </c>
      <c r="E1577" t="s">
        <v>465</v>
      </c>
    </row>
    <row r="1578" spans="1:5" x14ac:dyDescent="0.25">
      <c r="A1578" t="s">
        <v>522</v>
      </c>
      <c r="B1578" t="s">
        <v>523</v>
      </c>
      <c r="C1578" s="12">
        <v>43168</v>
      </c>
      <c r="D1578" s="217">
        <v>0.97599999999999998</v>
      </c>
      <c r="E1578" t="s">
        <v>465</v>
      </c>
    </row>
    <row r="1579" spans="1:5" x14ac:dyDescent="0.25">
      <c r="A1579" t="s">
        <v>522</v>
      </c>
      <c r="B1579" t="s">
        <v>523</v>
      </c>
      <c r="C1579" s="12">
        <v>43175</v>
      </c>
      <c r="D1579" s="217">
        <v>0.97730000000000006</v>
      </c>
      <c r="E1579" t="s">
        <v>465</v>
      </c>
    </row>
    <row r="1580" spans="1:5" x14ac:dyDescent="0.25">
      <c r="A1580" t="s">
        <v>522</v>
      </c>
      <c r="B1580" t="s">
        <v>523</v>
      </c>
      <c r="C1580" s="12">
        <v>43182</v>
      </c>
      <c r="D1580" s="217">
        <v>0.97829999999999995</v>
      </c>
      <c r="E1580" t="s">
        <v>465</v>
      </c>
    </row>
    <row r="1581" spans="1:5" x14ac:dyDescent="0.25">
      <c r="A1581" t="s">
        <v>522</v>
      </c>
      <c r="B1581" t="s">
        <v>523</v>
      </c>
      <c r="C1581" s="12">
        <v>43189</v>
      </c>
      <c r="D1581" s="217">
        <v>0.90310000000000001</v>
      </c>
      <c r="E1581" t="s">
        <v>465</v>
      </c>
    </row>
    <row r="1582" spans="1:5" x14ac:dyDescent="0.25">
      <c r="A1582" t="s">
        <v>522</v>
      </c>
      <c r="B1582" t="s">
        <v>523</v>
      </c>
      <c r="C1582" s="12">
        <v>43196</v>
      </c>
      <c r="D1582" s="217">
        <v>0.83860000000000001</v>
      </c>
      <c r="E1582" t="s">
        <v>465</v>
      </c>
    </row>
    <row r="1583" spans="1:5" x14ac:dyDescent="0.25">
      <c r="A1583" t="s">
        <v>522</v>
      </c>
      <c r="B1583" t="s">
        <v>523</v>
      </c>
      <c r="C1583" s="12">
        <v>43203</v>
      </c>
      <c r="D1583" s="217">
        <v>0.78269999999999995</v>
      </c>
      <c r="E1583" t="s">
        <v>465</v>
      </c>
    </row>
    <row r="1584" spans="1:5" x14ac:dyDescent="0.25">
      <c r="A1584" t="s">
        <v>522</v>
      </c>
      <c r="B1584" t="s">
        <v>523</v>
      </c>
      <c r="C1584" s="12">
        <v>43210</v>
      </c>
      <c r="D1584" s="217">
        <v>0.73380000000000001</v>
      </c>
      <c r="E1584" t="s">
        <v>465</v>
      </c>
    </row>
    <row r="1585" spans="1:5" x14ac:dyDescent="0.25">
      <c r="A1585" t="s">
        <v>522</v>
      </c>
      <c r="B1585" t="s">
        <v>523</v>
      </c>
      <c r="C1585" s="12">
        <v>43217</v>
      </c>
      <c r="D1585" s="217">
        <v>0.69059999999999999</v>
      </c>
      <c r="E1585" t="s">
        <v>465</v>
      </c>
    </row>
    <row r="1586" spans="1:5" x14ac:dyDescent="0.25">
      <c r="A1586" t="s">
        <v>522</v>
      </c>
      <c r="B1586" t="s">
        <v>523</v>
      </c>
      <c r="C1586" s="12">
        <v>43224</v>
      </c>
      <c r="D1586" s="217">
        <v>0.6522</v>
      </c>
      <c r="E1586" t="s">
        <v>465</v>
      </c>
    </row>
    <row r="1587" spans="1:5" x14ac:dyDescent="0.25">
      <c r="A1587" t="s">
        <v>522</v>
      </c>
      <c r="B1587" t="s">
        <v>523</v>
      </c>
      <c r="C1587" s="12">
        <v>43231</v>
      </c>
      <c r="D1587" s="217">
        <v>0.6179</v>
      </c>
      <c r="E1587" t="s">
        <v>465</v>
      </c>
    </row>
    <row r="1588" spans="1:5" x14ac:dyDescent="0.25">
      <c r="A1588" t="s">
        <v>522</v>
      </c>
      <c r="B1588" t="s">
        <v>523</v>
      </c>
      <c r="C1588" s="12">
        <v>43238</v>
      </c>
      <c r="D1588" s="217">
        <v>0.58700000000000008</v>
      </c>
      <c r="E1588" t="s">
        <v>465</v>
      </c>
    </row>
    <row r="1589" spans="1:5" x14ac:dyDescent="0.25">
      <c r="A1589" t="s">
        <v>522</v>
      </c>
      <c r="B1589" t="s">
        <v>523</v>
      </c>
      <c r="C1589" s="12">
        <v>43245</v>
      </c>
      <c r="D1589" s="217">
        <v>0.55899999999999994</v>
      </c>
      <c r="E1589" t="s">
        <v>465</v>
      </c>
    </row>
    <row r="1590" spans="1:5" x14ac:dyDescent="0.25">
      <c r="A1590" t="s">
        <v>522</v>
      </c>
      <c r="B1590" t="s">
        <v>523</v>
      </c>
      <c r="C1590" s="12">
        <v>43252</v>
      </c>
      <c r="D1590" s="217">
        <v>0.53359999999999996</v>
      </c>
      <c r="E1590" t="s">
        <v>465</v>
      </c>
    </row>
    <row r="1591" spans="1:5" x14ac:dyDescent="0.25">
      <c r="A1591" t="s">
        <v>522</v>
      </c>
      <c r="B1591" t="s">
        <v>523</v>
      </c>
      <c r="C1591" s="12">
        <v>43259</v>
      </c>
      <c r="D1591" s="217">
        <v>0.51039999999999996</v>
      </c>
      <c r="E1591" t="s">
        <v>465</v>
      </c>
    </row>
    <row r="1592" spans="1:5" x14ac:dyDescent="0.25">
      <c r="A1592" t="s">
        <v>522</v>
      </c>
      <c r="B1592" t="s">
        <v>523</v>
      </c>
      <c r="C1592" s="12">
        <v>43266</v>
      </c>
      <c r="D1592" s="217">
        <v>0.48920000000000002</v>
      </c>
      <c r="E1592" t="s">
        <v>465</v>
      </c>
    </row>
    <row r="1593" spans="1:5" x14ac:dyDescent="0.25">
      <c r="A1593" t="s">
        <v>522</v>
      </c>
      <c r="B1593" t="s">
        <v>523</v>
      </c>
      <c r="C1593" s="12">
        <v>43273</v>
      </c>
      <c r="D1593" s="217">
        <v>0.46960000000000002</v>
      </c>
      <c r="E1593" t="s">
        <v>465</v>
      </c>
    </row>
    <row r="1594" spans="1:5" x14ac:dyDescent="0.25">
      <c r="A1594" t="s">
        <v>522</v>
      </c>
      <c r="B1594" t="s">
        <v>523</v>
      </c>
      <c r="C1594" s="12">
        <v>43280</v>
      </c>
      <c r="D1594" s="217">
        <v>0.45150000000000001</v>
      </c>
      <c r="E1594" t="s">
        <v>465</v>
      </c>
    </row>
    <row r="1595" spans="1:5" x14ac:dyDescent="0.25">
      <c r="A1595" t="s">
        <v>524</v>
      </c>
      <c r="B1595" t="s">
        <v>525</v>
      </c>
      <c r="C1595" s="12">
        <v>42741</v>
      </c>
      <c r="D1595" s="217">
        <v>0.93</v>
      </c>
      <c r="E1595" t="s">
        <v>465</v>
      </c>
    </row>
    <row r="1596" spans="1:5" x14ac:dyDescent="0.25">
      <c r="A1596" t="s">
        <v>524</v>
      </c>
      <c r="B1596" t="s">
        <v>525</v>
      </c>
      <c r="C1596" s="12">
        <v>42748</v>
      </c>
      <c r="D1596" s="217">
        <v>0.94</v>
      </c>
      <c r="E1596" t="s">
        <v>465</v>
      </c>
    </row>
    <row r="1597" spans="1:5" x14ac:dyDescent="0.25">
      <c r="A1597" t="s">
        <v>524</v>
      </c>
      <c r="B1597" t="s">
        <v>525</v>
      </c>
      <c r="C1597" s="12">
        <v>42755</v>
      </c>
      <c r="D1597" s="217">
        <v>0.94669999999999999</v>
      </c>
      <c r="E1597" t="s">
        <v>465</v>
      </c>
    </row>
    <row r="1598" spans="1:5" x14ac:dyDescent="0.25">
      <c r="A1598" t="s">
        <v>524</v>
      </c>
      <c r="B1598" t="s">
        <v>525</v>
      </c>
      <c r="C1598" s="12">
        <v>42762</v>
      </c>
      <c r="D1598" s="217">
        <v>0.95</v>
      </c>
      <c r="E1598" t="s">
        <v>465</v>
      </c>
    </row>
    <row r="1599" spans="1:5" x14ac:dyDescent="0.25">
      <c r="A1599" t="s">
        <v>524</v>
      </c>
      <c r="B1599" t="s">
        <v>525</v>
      </c>
      <c r="C1599" s="12">
        <v>42769</v>
      </c>
      <c r="D1599" s="217">
        <v>0.95200000000000007</v>
      </c>
      <c r="E1599" t="s">
        <v>465</v>
      </c>
    </row>
    <row r="1600" spans="1:5" x14ac:dyDescent="0.25">
      <c r="A1600" t="s">
        <v>524</v>
      </c>
      <c r="B1600" t="s">
        <v>525</v>
      </c>
      <c r="C1600" s="12">
        <v>42776</v>
      </c>
      <c r="D1600" s="217">
        <v>0.95330000000000004</v>
      </c>
      <c r="E1600" t="s">
        <v>465</v>
      </c>
    </row>
    <row r="1601" spans="1:5" x14ac:dyDescent="0.25">
      <c r="A1601" t="s">
        <v>524</v>
      </c>
      <c r="B1601" t="s">
        <v>525</v>
      </c>
      <c r="C1601" s="12">
        <v>42783</v>
      </c>
      <c r="D1601" s="217">
        <v>0.95430000000000004</v>
      </c>
      <c r="E1601" t="s">
        <v>465</v>
      </c>
    </row>
    <row r="1602" spans="1:5" x14ac:dyDescent="0.25">
      <c r="A1602" t="s">
        <v>524</v>
      </c>
      <c r="B1602" t="s">
        <v>525</v>
      </c>
      <c r="C1602" s="12">
        <v>42790</v>
      </c>
      <c r="D1602" s="217">
        <v>0.95499999999999996</v>
      </c>
      <c r="E1602" t="s">
        <v>465</v>
      </c>
    </row>
    <row r="1603" spans="1:5" x14ac:dyDescent="0.25">
      <c r="A1603" t="s">
        <v>524</v>
      </c>
      <c r="B1603" t="s">
        <v>525</v>
      </c>
      <c r="C1603" s="12">
        <v>42797</v>
      </c>
      <c r="D1603" s="217">
        <v>0.95440000000000003</v>
      </c>
      <c r="E1603" t="s">
        <v>465</v>
      </c>
    </row>
    <row r="1604" spans="1:5" x14ac:dyDescent="0.25">
      <c r="A1604" t="s">
        <v>524</v>
      </c>
      <c r="B1604" t="s">
        <v>525</v>
      </c>
      <c r="C1604" s="12">
        <v>42804</v>
      </c>
      <c r="D1604" s="217">
        <v>0.95299999999999996</v>
      </c>
      <c r="E1604" t="s">
        <v>465</v>
      </c>
    </row>
    <row r="1605" spans="1:5" x14ac:dyDescent="0.25">
      <c r="A1605" t="s">
        <v>524</v>
      </c>
      <c r="B1605" t="s">
        <v>525</v>
      </c>
      <c r="C1605" s="12">
        <v>42811</v>
      </c>
      <c r="D1605" s="217">
        <v>0.95180000000000009</v>
      </c>
      <c r="E1605" t="s">
        <v>465</v>
      </c>
    </row>
    <row r="1606" spans="1:5" x14ac:dyDescent="0.25">
      <c r="A1606" t="s">
        <v>524</v>
      </c>
      <c r="B1606" t="s">
        <v>525</v>
      </c>
      <c r="C1606" s="12">
        <v>42818</v>
      </c>
      <c r="D1606" s="217">
        <v>0.95079999999999998</v>
      </c>
      <c r="E1606" t="s">
        <v>465</v>
      </c>
    </row>
    <row r="1607" spans="1:5" x14ac:dyDescent="0.25">
      <c r="A1607" t="s">
        <v>524</v>
      </c>
      <c r="B1607" t="s">
        <v>525</v>
      </c>
      <c r="C1607" s="12">
        <v>42825</v>
      </c>
      <c r="D1607" s="217">
        <v>0.95</v>
      </c>
      <c r="E1607" t="s">
        <v>465</v>
      </c>
    </row>
    <row r="1608" spans="1:5" x14ac:dyDescent="0.25">
      <c r="A1608" t="s">
        <v>524</v>
      </c>
      <c r="B1608" t="s">
        <v>525</v>
      </c>
      <c r="C1608" s="12">
        <v>42832</v>
      </c>
      <c r="D1608" s="217">
        <v>0.94930000000000003</v>
      </c>
      <c r="E1608" t="s">
        <v>465</v>
      </c>
    </row>
    <row r="1609" spans="1:5" x14ac:dyDescent="0.25">
      <c r="A1609" t="s">
        <v>524</v>
      </c>
      <c r="B1609" t="s">
        <v>525</v>
      </c>
      <c r="C1609" s="12">
        <v>42839</v>
      </c>
      <c r="D1609" s="217">
        <v>0.9487000000000001</v>
      </c>
      <c r="E1609" t="s">
        <v>465</v>
      </c>
    </row>
    <row r="1610" spans="1:5" x14ac:dyDescent="0.25">
      <c r="A1610" t="s">
        <v>524</v>
      </c>
      <c r="B1610" t="s">
        <v>525</v>
      </c>
      <c r="C1610" s="12">
        <v>42846</v>
      </c>
      <c r="D1610" s="217">
        <v>0.94810000000000005</v>
      </c>
      <c r="E1610" t="s">
        <v>465</v>
      </c>
    </row>
    <row r="1611" spans="1:5" x14ac:dyDescent="0.25">
      <c r="A1611" t="s">
        <v>524</v>
      </c>
      <c r="B1611" t="s">
        <v>525</v>
      </c>
      <c r="C1611" s="12">
        <v>42853</v>
      </c>
      <c r="D1611" s="217">
        <v>0.94819999999999993</v>
      </c>
      <c r="E1611" t="s">
        <v>465</v>
      </c>
    </row>
    <row r="1612" spans="1:5" x14ac:dyDescent="0.25">
      <c r="A1612" t="s">
        <v>524</v>
      </c>
      <c r="B1612" t="s">
        <v>525</v>
      </c>
      <c r="C1612" s="12">
        <v>42860</v>
      </c>
      <c r="D1612" s="217">
        <v>0.94720000000000004</v>
      </c>
      <c r="E1612" t="s">
        <v>465</v>
      </c>
    </row>
    <row r="1613" spans="1:5" x14ac:dyDescent="0.25">
      <c r="A1613" t="s">
        <v>524</v>
      </c>
      <c r="B1613" t="s">
        <v>525</v>
      </c>
      <c r="C1613" s="12">
        <v>42867</v>
      </c>
      <c r="D1613" s="217">
        <v>0.94629999999999992</v>
      </c>
      <c r="E1613" t="s">
        <v>465</v>
      </c>
    </row>
    <row r="1614" spans="1:5" x14ac:dyDescent="0.25">
      <c r="A1614" t="s">
        <v>524</v>
      </c>
      <c r="B1614" t="s">
        <v>525</v>
      </c>
      <c r="C1614" s="12">
        <v>42874</v>
      </c>
      <c r="D1614" s="217">
        <v>0.94650000000000001</v>
      </c>
      <c r="E1614" t="s">
        <v>465</v>
      </c>
    </row>
    <row r="1615" spans="1:5" x14ac:dyDescent="0.25">
      <c r="A1615" t="s">
        <v>524</v>
      </c>
      <c r="B1615" t="s">
        <v>525</v>
      </c>
      <c r="C1615" s="12">
        <v>42881</v>
      </c>
      <c r="D1615" s="217">
        <v>0.94669999999999999</v>
      </c>
      <c r="E1615" t="s">
        <v>465</v>
      </c>
    </row>
    <row r="1616" spans="1:5" x14ac:dyDescent="0.25">
      <c r="A1616" t="s">
        <v>524</v>
      </c>
      <c r="B1616" t="s">
        <v>525</v>
      </c>
      <c r="C1616" s="12">
        <v>42888</v>
      </c>
      <c r="D1616" s="217">
        <v>0.94680000000000009</v>
      </c>
      <c r="E1616" t="s">
        <v>465</v>
      </c>
    </row>
    <row r="1617" spans="1:5" x14ac:dyDescent="0.25">
      <c r="A1617" t="s">
        <v>524</v>
      </c>
      <c r="B1617" t="s">
        <v>525</v>
      </c>
      <c r="C1617" s="12">
        <v>42895</v>
      </c>
      <c r="D1617" s="217">
        <v>0.94700000000000006</v>
      </c>
      <c r="E1617" t="s">
        <v>465</v>
      </c>
    </row>
    <row r="1618" spans="1:5" x14ac:dyDescent="0.25">
      <c r="A1618" t="s">
        <v>524</v>
      </c>
      <c r="B1618" t="s">
        <v>525</v>
      </c>
      <c r="C1618" s="12">
        <v>42902</v>
      </c>
      <c r="D1618" s="217">
        <v>0.94750000000000001</v>
      </c>
      <c r="E1618" t="s">
        <v>465</v>
      </c>
    </row>
    <row r="1619" spans="1:5" x14ac:dyDescent="0.25">
      <c r="A1619" t="s">
        <v>524</v>
      </c>
      <c r="B1619" t="s">
        <v>525</v>
      </c>
      <c r="C1619" s="12">
        <v>42909</v>
      </c>
      <c r="D1619" s="217">
        <v>0.94799999999999995</v>
      </c>
      <c r="E1619" t="s">
        <v>465</v>
      </c>
    </row>
    <row r="1620" spans="1:5" x14ac:dyDescent="0.25">
      <c r="A1620" t="s">
        <v>524</v>
      </c>
      <c r="B1620" t="s">
        <v>525</v>
      </c>
      <c r="C1620" s="12">
        <v>42923</v>
      </c>
      <c r="D1620" s="217">
        <v>0.9484999999999999</v>
      </c>
      <c r="E1620" t="s">
        <v>465</v>
      </c>
    </row>
    <row r="1621" spans="1:5" x14ac:dyDescent="0.25">
      <c r="A1621" t="s">
        <v>524</v>
      </c>
      <c r="B1621" t="s">
        <v>525</v>
      </c>
      <c r="C1621" s="12">
        <v>42930</v>
      </c>
      <c r="D1621" s="217">
        <v>0.94889999999999997</v>
      </c>
      <c r="E1621" t="s">
        <v>465</v>
      </c>
    </row>
    <row r="1622" spans="1:5" x14ac:dyDescent="0.25">
      <c r="A1622" t="s">
        <v>524</v>
      </c>
      <c r="B1622" t="s">
        <v>525</v>
      </c>
      <c r="C1622" s="12">
        <v>42937</v>
      </c>
      <c r="D1622" s="217">
        <v>0.94930000000000003</v>
      </c>
      <c r="E1622" t="s">
        <v>465</v>
      </c>
    </row>
    <row r="1623" spans="1:5" x14ac:dyDescent="0.25">
      <c r="A1623" t="s">
        <v>524</v>
      </c>
      <c r="B1623" t="s">
        <v>525</v>
      </c>
      <c r="C1623" s="12">
        <v>42944</v>
      </c>
      <c r="D1623" s="217">
        <v>0.94930000000000003</v>
      </c>
      <c r="E1623" t="s">
        <v>465</v>
      </c>
    </row>
    <row r="1624" spans="1:5" x14ac:dyDescent="0.25">
      <c r="A1624" t="s">
        <v>524</v>
      </c>
      <c r="B1624" t="s">
        <v>525</v>
      </c>
      <c r="C1624" s="12">
        <v>42951</v>
      </c>
      <c r="D1624" s="217">
        <v>0.94930000000000003</v>
      </c>
      <c r="E1624" t="s">
        <v>465</v>
      </c>
    </row>
    <row r="1625" spans="1:5" x14ac:dyDescent="0.25">
      <c r="A1625" t="s">
        <v>524</v>
      </c>
      <c r="B1625" t="s">
        <v>525</v>
      </c>
      <c r="C1625" s="12">
        <v>42958</v>
      </c>
      <c r="D1625" s="217">
        <v>0.94900000000000007</v>
      </c>
      <c r="E1625" t="s">
        <v>465</v>
      </c>
    </row>
    <row r="1626" spans="1:5" x14ac:dyDescent="0.25">
      <c r="A1626" t="s">
        <v>524</v>
      </c>
      <c r="B1626" t="s">
        <v>525</v>
      </c>
      <c r="C1626" s="12">
        <v>42965</v>
      </c>
      <c r="D1626" s="217">
        <v>0.94879999999999998</v>
      </c>
      <c r="E1626" t="s">
        <v>465</v>
      </c>
    </row>
    <row r="1627" spans="1:5" x14ac:dyDescent="0.25">
      <c r="A1627" t="s">
        <v>524</v>
      </c>
      <c r="B1627" t="s">
        <v>525</v>
      </c>
      <c r="C1627" s="12">
        <v>42972</v>
      </c>
      <c r="D1627" s="217">
        <v>0.9484999999999999</v>
      </c>
      <c r="E1627" t="s">
        <v>465</v>
      </c>
    </row>
    <row r="1628" spans="1:5" x14ac:dyDescent="0.25">
      <c r="A1628" t="s">
        <v>524</v>
      </c>
      <c r="B1628" t="s">
        <v>525</v>
      </c>
      <c r="C1628" s="12">
        <v>42979</v>
      </c>
      <c r="D1628" s="217">
        <v>0.94879999999999998</v>
      </c>
      <c r="E1628" t="s">
        <v>465</v>
      </c>
    </row>
    <row r="1629" spans="1:5" x14ac:dyDescent="0.25">
      <c r="A1629" t="s">
        <v>524</v>
      </c>
      <c r="B1629" t="s">
        <v>525</v>
      </c>
      <c r="C1629" s="12">
        <v>42986</v>
      </c>
      <c r="D1629" s="217">
        <v>0.94909999999999994</v>
      </c>
      <c r="E1629" t="s">
        <v>465</v>
      </c>
    </row>
    <row r="1630" spans="1:5" x14ac:dyDescent="0.25">
      <c r="A1630" t="s">
        <v>524</v>
      </c>
      <c r="B1630" t="s">
        <v>525</v>
      </c>
      <c r="C1630" s="12">
        <v>42993</v>
      </c>
      <c r="D1630" s="217">
        <v>0.94940000000000002</v>
      </c>
      <c r="E1630" t="s">
        <v>465</v>
      </c>
    </row>
    <row r="1631" spans="1:5" x14ac:dyDescent="0.25">
      <c r="A1631" t="s">
        <v>524</v>
      </c>
      <c r="B1631" t="s">
        <v>525</v>
      </c>
      <c r="C1631" s="12">
        <v>43000</v>
      </c>
      <c r="D1631" s="217">
        <v>0.94969999999999999</v>
      </c>
      <c r="E1631" t="s">
        <v>465</v>
      </c>
    </row>
    <row r="1632" spans="1:5" x14ac:dyDescent="0.25">
      <c r="A1632" t="s">
        <v>524</v>
      </c>
      <c r="B1632" t="s">
        <v>525</v>
      </c>
      <c r="C1632" s="12">
        <v>43007</v>
      </c>
      <c r="D1632" s="217">
        <v>0.95</v>
      </c>
      <c r="E1632" t="s">
        <v>465</v>
      </c>
    </row>
    <row r="1633" spans="1:5" x14ac:dyDescent="0.25">
      <c r="A1633" t="s">
        <v>524</v>
      </c>
      <c r="B1633" t="s">
        <v>525</v>
      </c>
      <c r="C1633" s="12">
        <v>43014</v>
      </c>
      <c r="D1633" s="217">
        <v>0.95030000000000003</v>
      </c>
      <c r="E1633" t="s">
        <v>465</v>
      </c>
    </row>
    <row r="1634" spans="1:5" x14ac:dyDescent="0.25">
      <c r="A1634" t="s">
        <v>524</v>
      </c>
      <c r="B1634" t="s">
        <v>525</v>
      </c>
      <c r="C1634" s="12">
        <v>43021</v>
      </c>
      <c r="D1634" s="217">
        <v>0.95079999999999998</v>
      </c>
      <c r="E1634" t="s">
        <v>465</v>
      </c>
    </row>
    <row r="1635" spans="1:5" x14ac:dyDescent="0.25">
      <c r="A1635" t="s">
        <v>524</v>
      </c>
      <c r="B1635" t="s">
        <v>525</v>
      </c>
      <c r="C1635" s="12">
        <v>43028</v>
      </c>
      <c r="D1635" s="217">
        <v>0.95120000000000005</v>
      </c>
      <c r="E1635" t="s">
        <v>465</v>
      </c>
    </row>
    <row r="1636" spans="1:5" x14ac:dyDescent="0.25">
      <c r="A1636" t="s">
        <v>524</v>
      </c>
      <c r="B1636" t="s">
        <v>525</v>
      </c>
      <c r="C1636" s="12">
        <v>43035</v>
      </c>
      <c r="D1636" s="217">
        <v>0.95140000000000002</v>
      </c>
      <c r="E1636" t="s">
        <v>465</v>
      </c>
    </row>
    <row r="1637" spans="1:5" x14ac:dyDescent="0.25">
      <c r="A1637" t="s">
        <v>524</v>
      </c>
      <c r="B1637" t="s">
        <v>525</v>
      </c>
      <c r="C1637" s="12">
        <v>43042</v>
      </c>
      <c r="D1637" s="217">
        <v>0.9516</v>
      </c>
      <c r="E1637" t="s">
        <v>465</v>
      </c>
    </row>
    <row r="1638" spans="1:5" x14ac:dyDescent="0.25">
      <c r="A1638" t="s">
        <v>524</v>
      </c>
      <c r="B1638" t="s">
        <v>525</v>
      </c>
      <c r="C1638" s="12">
        <v>43049</v>
      </c>
      <c r="D1638" s="217">
        <v>0.95180000000000009</v>
      </c>
      <c r="E1638" t="s">
        <v>465</v>
      </c>
    </row>
    <row r="1639" spans="1:5" x14ac:dyDescent="0.25">
      <c r="A1639" t="s">
        <v>524</v>
      </c>
      <c r="B1639" t="s">
        <v>525</v>
      </c>
      <c r="C1639" s="12">
        <v>43056</v>
      </c>
      <c r="D1639" s="217">
        <v>0.95200000000000007</v>
      </c>
      <c r="E1639" t="s">
        <v>465</v>
      </c>
    </row>
    <row r="1640" spans="1:5" x14ac:dyDescent="0.25">
      <c r="A1640" t="s">
        <v>524</v>
      </c>
      <c r="B1640" t="s">
        <v>525</v>
      </c>
      <c r="C1640" s="12">
        <v>43063</v>
      </c>
      <c r="D1640" s="217">
        <v>0.95219999999999994</v>
      </c>
      <c r="E1640" t="s">
        <v>465</v>
      </c>
    </row>
    <row r="1641" spans="1:5" x14ac:dyDescent="0.25">
      <c r="A1641" t="s">
        <v>524</v>
      </c>
      <c r="B1641" t="s">
        <v>525</v>
      </c>
      <c r="C1641" s="12">
        <v>43070</v>
      </c>
      <c r="D1641" s="217">
        <v>0.95230000000000004</v>
      </c>
      <c r="E1641" t="s">
        <v>465</v>
      </c>
    </row>
    <row r="1642" spans="1:5" x14ac:dyDescent="0.25">
      <c r="A1642" t="s">
        <v>524</v>
      </c>
      <c r="B1642" t="s">
        <v>525</v>
      </c>
      <c r="C1642" s="12">
        <v>43077</v>
      </c>
      <c r="D1642" s="217">
        <v>0.95269999999999999</v>
      </c>
      <c r="E1642" t="s">
        <v>465</v>
      </c>
    </row>
    <row r="1643" spans="1:5" x14ac:dyDescent="0.25">
      <c r="A1643" t="s">
        <v>524</v>
      </c>
      <c r="B1643" t="s">
        <v>525</v>
      </c>
      <c r="C1643" s="12">
        <v>43084</v>
      </c>
      <c r="D1643" s="217">
        <v>0.95330000000000004</v>
      </c>
      <c r="E1643" t="s">
        <v>465</v>
      </c>
    </row>
    <row r="1644" spans="1:5" x14ac:dyDescent="0.25">
      <c r="A1644" t="s">
        <v>524</v>
      </c>
      <c r="B1644" t="s">
        <v>525</v>
      </c>
      <c r="C1644" s="12">
        <v>43091</v>
      </c>
      <c r="D1644" s="217">
        <v>0.95379999999999998</v>
      </c>
      <c r="E1644" t="s">
        <v>465</v>
      </c>
    </row>
    <row r="1645" spans="1:5" x14ac:dyDescent="0.25">
      <c r="A1645" t="s">
        <v>524</v>
      </c>
      <c r="B1645" t="s">
        <v>525</v>
      </c>
      <c r="C1645" s="12">
        <v>43098</v>
      </c>
      <c r="D1645" s="217">
        <v>0.93510000000000004</v>
      </c>
      <c r="E1645" t="s">
        <v>465</v>
      </c>
    </row>
    <row r="1646" spans="1:5" x14ac:dyDescent="0.25">
      <c r="A1646" t="s">
        <v>524</v>
      </c>
      <c r="B1646" t="s">
        <v>525</v>
      </c>
      <c r="C1646" s="12">
        <v>43105</v>
      </c>
      <c r="D1646" s="217">
        <v>0</v>
      </c>
      <c r="E1646" t="s">
        <v>465</v>
      </c>
    </row>
    <row r="1647" spans="1:5" x14ac:dyDescent="0.25">
      <c r="A1647" t="s">
        <v>524</v>
      </c>
      <c r="B1647" t="s">
        <v>525</v>
      </c>
      <c r="C1647" s="12">
        <v>43112</v>
      </c>
      <c r="D1647" s="217">
        <v>0</v>
      </c>
      <c r="E1647" t="s">
        <v>465</v>
      </c>
    </row>
    <row r="1648" spans="1:5" x14ac:dyDescent="0.25">
      <c r="A1648" t="s">
        <v>524</v>
      </c>
      <c r="B1648" t="s">
        <v>525</v>
      </c>
      <c r="C1648" s="12">
        <v>43119</v>
      </c>
      <c r="D1648" s="217">
        <v>0</v>
      </c>
      <c r="E1648" t="s">
        <v>465</v>
      </c>
    </row>
    <row r="1649" spans="1:5" x14ac:dyDescent="0.25">
      <c r="A1649" t="s">
        <v>524</v>
      </c>
      <c r="B1649" t="s">
        <v>525</v>
      </c>
      <c r="C1649" s="12">
        <v>43126</v>
      </c>
      <c r="D1649" s="217">
        <v>0</v>
      </c>
      <c r="E1649" t="s">
        <v>465</v>
      </c>
    </row>
    <row r="1650" spans="1:5" x14ac:dyDescent="0.25">
      <c r="A1650" t="s">
        <v>524</v>
      </c>
      <c r="B1650" t="s">
        <v>525</v>
      </c>
      <c r="C1650" s="12">
        <v>43133</v>
      </c>
      <c r="D1650" s="217">
        <v>0.192</v>
      </c>
      <c r="E1650" t="s">
        <v>465</v>
      </c>
    </row>
    <row r="1651" spans="1:5" x14ac:dyDescent="0.25">
      <c r="A1651" t="s">
        <v>524</v>
      </c>
      <c r="B1651" t="s">
        <v>525</v>
      </c>
      <c r="C1651" s="12">
        <v>43140</v>
      </c>
      <c r="D1651" s="217">
        <v>0.31670000000000004</v>
      </c>
      <c r="E1651" t="s">
        <v>465</v>
      </c>
    </row>
    <row r="1652" spans="1:5" x14ac:dyDescent="0.25">
      <c r="A1652" t="s">
        <v>524</v>
      </c>
      <c r="B1652" t="s">
        <v>525</v>
      </c>
      <c r="C1652" s="12">
        <v>43147</v>
      </c>
      <c r="D1652" s="217">
        <v>0.40710000000000002</v>
      </c>
      <c r="E1652" t="s">
        <v>465</v>
      </c>
    </row>
    <row r="1653" spans="1:5" x14ac:dyDescent="0.25">
      <c r="A1653" t="s">
        <v>524</v>
      </c>
      <c r="B1653" t="s">
        <v>525</v>
      </c>
      <c r="C1653" s="12">
        <v>43154</v>
      </c>
      <c r="D1653" s="217">
        <v>0.47619999999999996</v>
      </c>
      <c r="E1653" t="s">
        <v>465</v>
      </c>
    </row>
    <row r="1654" spans="1:5" x14ac:dyDescent="0.25">
      <c r="A1654" t="s">
        <v>524</v>
      </c>
      <c r="B1654" t="s">
        <v>525</v>
      </c>
      <c r="C1654" s="12">
        <v>43161</v>
      </c>
      <c r="D1654" s="217">
        <v>0.52890000000000004</v>
      </c>
      <c r="E1654" t="s">
        <v>465</v>
      </c>
    </row>
    <row r="1655" spans="1:5" x14ac:dyDescent="0.25">
      <c r="A1655" t="s">
        <v>524</v>
      </c>
      <c r="B1655" t="s">
        <v>525</v>
      </c>
      <c r="C1655" s="12">
        <v>43168</v>
      </c>
      <c r="D1655" s="217">
        <v>0.57100000000000006</v>
      </c>
      <c r="E1655" t="s">
        <v>465</v>
      </c>
    </row>
    <row r="1656" spans="1:5" x14ac:dyDescent="0.25">
      <c r="A1656" t="s">
        <v>524</v>
      </c>
      <c r="B1656" t="s">
        <v>525</v>
      </c>
      <c r="C1656" s="12">
        <v>43175</v>
      </c>
      <c r="D1656" s="217">
        <v>0.60640000000000005</v>
      </c>
      <c r="E1656" t="s">
        <v>465</v>
      </c>
    </row>
    <row r="1657" spans="1:5" x14ac:dyDescent="0.25">
      <c r="A1657" t="s">
        <v>524</v>
      </c>
      <c r="B1657" t="s">
        <v>525</v>
      </c>
      <c r="C1657" s="12">
        <v>43182</v>
      </c>
      <c r="D1657" s="217">
        <v>0.63670000000000004</v>
      </c>
      <c r="E1657" t="s">
        <v>465</v>
      </c>
    </row>
    <row r="1658" spans="1:5" x14ac:dyDescent="0.25">
      <c r="A1658" t="s">
        <v>524</v>
      </c>
      <c r="B1658" t="s">
        <v>525</v>
      </c>
      <c r="C1658" s="12">
        <v>43189</v>
      </c>
      <c r="D1658" s="217">
        <v>0.6623</v>
      </c>
      <c r="E1658" t="s">
        <v>465</v>
      </c>
    </row>
    <row r="1659" spans="1:5" x14ac:dyDescent="0.25">
      <c r="A1659" t="s">
        <v>524</v>
      </c>
      <c r="B1659" t="s">
        <v>525</v>
      </c>
      <c r="C1659" s="12">
        <v>43196</v>
      </c>
      <c r="D1659" s="217">
        <v>0.68430000000000002</v>
      </c>
      <c r="E1659" t="s">
        <v>465</v>
      </c>
    </row>
    <row r="1660" spans="1:5" x14ac:dyDescent="0.25">
      <c r="A1660" t="s">
        <v>524</v>
      </c>
      <c r="B1660" t="s">
        <v>525</v>
      </c>
      <c r="C1660" s="12">
        <v>43203</v>
      </c>
      <c r="D1660" s="217">
        <v>0.70330000000000004</v>
      </c>
      <c r="E1660" t="s">
        <v>465</v>
      </c>
    </row>
    <row r="1661" spans="1:5" x14ac:dyDescent="0.25">
      <c r="A1661" t="s">
        <v>524</v>
      </c>
      <c r="B1661" t="s">
        <v>525</v>
      </c>
      <c r="C1661" s="12">
        <v>43210</v>
      </c>
      <c r="D1661" s="217">
        <v>0.71939999999999993</v>
      </c>
      <c r="E1661" t="s">
        <v>465</v>
      </c>
    </row>
    <row r="1662" spans="1:5" x14ac:dyDescent="0.25">
      <c r="A1662" t="s">
        <v>524</v>
      </c>
      <c r="B1662" t="s">
        <v>525</v>
      </c>
      <c r="C1662" s="12">
        <v>43217</v>
      </c>
      <c r="D1662" s="217">
        <v>0.67709999999999992</v>
      </c>
      <c r="E1662" t="s">
        <v>465</v>
      </c>
    </row>
    <row r="1663" spans="1:5" x14ac:dyDescent="0.25">
      <c r="A1663" t="s">
        <v>524</v>
      </c>
      <c r="B1663" t="s">
        <v>525</v>
      </c>
      <c r="C1663" s="12">
        <v>43224</v>
      </c>
      <c r="D1663" s="217">
        <v>0.63939999999999997</v>
      </c>
      <c r="E1663" t="s">
        <v>465</v>
      </c>
    </row>
    <row r="1664" spans="1:5" x14ac:dyDescent="0.25">
      <c r="A1664" t="s">
        <v>524</v>
      </c>
      <c r="B1664" t="s">
        <v>525</v>
      </c>
      <c r="C1664" s="12">
        <v>43231</v>
      </c>
      <c r="D1664" s="217">
        <v>0.60580000000000001</v>
      </c>
      <c r="E1664" t="s">
        <v>465</v>
      </c>
    </row>
    <row r="1665" spans="1:5" x14ac:dyDescent="0.25">
      <c r="A1665" t="s">
        <v>524</v>
      </c>
      <c r="B1665" t="s">
        <v>525</v>
      </c>
      <c r="C1665" s="12">
        <v>43238</v>
      </c>
      <c r="D1665" s="217">
        <v>0.57550000000000001</v>
      </c>
      <c r="E1665" t="s">
        <v>465</v>
      </c>
    </row>
    <row r="1666" spans="1:5" x14ac:dyDescent="0.25">
      <c r="A1666" t="s">
        <v>524</v>
      </c>
      <c r="B1666" t="s">
        <v>525</v>
      </c>
      <c r="C1666" s="12">
        <v>43245</v>
      </c>
      <c r="D1666" s="217">
        <v>0.54810000000000003</v>
      </c>
      <c r="E1666" t="s">
        <v>465</v>
      </c>
    </row>
    <row r="1667" spans="1:5" x14ac:dyDescent="0.25">
      <c r="A1667" t="s">
        <v>524</v>
      </c>
      <c r="B1667" t="s">
        <v>525</v>
      </c>
      <c r="C1667" s="12">
        <v>43252</v>
      </c>
      <c r="D1667" s="217">
        <v>0.5232</v>
      </c>
      <c r="E1667" t="s">
        <v>465</v>
      </c>
    </row>
    <row r="1668" spans="1:5" x14ac:dyDescent="0.25">
      <c r="A1668" t="s">
        <v>524</v>
      </c>
      <c r="B1668" t="s">
        <v>525</v>
      </c>
      <c r="C1668" s="12">
        <v>43259</v>
      </c>
      <c r="D1668" s="217">
        <v>0.50039999999999996</v>
      </c>
      <c r="E1668" t="s">
        <v>465</v>
      </c>
    </row>
    <row r="1669" spans="1:5" x14ac:dyDescent="0.25">
      <c r="A1669" t="s">
        <v>524</v>
      </c>
      <c r="B1669" t="s">
        <v>525</v>
      </c>
      <c r="C1669" s="12">
        <v>43266</v>
      </c>
      <c r="D1669" s="217">
        <v>0.47960000000000003</v>
      </c>
      <c r="E1669" t="s">
        <v>465</v>
      </c>
    </row>
    <row r="1670" spans="1:5" x14ac:dyDescent="0.25">
      <c r="A1670" t="s">
        <v>524</v>
      </c>
      <c r="B1670" t="s">
        <v>525</v>
      </c>
      <c r="C1670" s="12">
        <v>43273</v>
      </c>
      <c r="D1670" s="217">
        <v>0.46039999999999998</v>
      </c>
      <c r="E1670" t="s">
        <v>465</v>
      </c>
    </row>
    <row r="1671" spans="1:5" x14ac:dyDescent="0.25">
      <c r="A1671" t="s">
        <v>524</v>
      </c>
      <c r="B1671" t="s">
        <v>525</v>
      </c>
      <c r="C1671" s="12">
        <v>43280</v>
      </c>
      <c r="D1671" s="217">
        <v>0.44270000000000004</v>
      </c>
      <c r="E1671" t="s">
        <v>465</v>
      </c>
    </row>
    <row r="1672" spans="1:5" x14ac:dyDescent="0.25">
      <c r="A1672" t="s">
        <v>526</v>
      </c>
      <c r="B1672" t="s">
        <v>527</v>
      </c>
      <c r="C1672" s="12">
        <v>42741</v>
      </c>
      <c r="D1672" s="217">
        <v>1</v>
      </c>
      <c r="E1672" t="s">
        <v>465</v>
      </c>
    </row>
    <row r="1673" spans="1:5" x14ac:dyDescent="0.25">
      <c r="A1673" t="s">
        <v>526</v>
      </c>
      <c r="B1673" t="s">
        <v>527</v>
      </c>
      <c r="C1673" s="12">
        <v>42748</v>
      </c>
      <c r="D1673" s="217">
        <v>1</v>
      </c>
      <c r="E1673" t="s">
        <v>465</v>
      </c>
    </row>
    <row r="1674" spans="1:5" x14ac:dyDescent="0.25">
      <c r="A1674" t="s">
        <v>526</v>
      </c>
      <c r="B1674" t="s">
        <v>527</v>
      </c>
      <c r="C1674" s="12">
        <v>42755</v>
      </c>
      <c r="D1674" s="217">
        <v>1</v>
      </c>
      <c r="E1674" t="s">
        <v>465</v>
      </c>
    </row>
    <row r="1675" spans="1:5" x14ac:dyDescent="0.25">
      <c r="A1675" t="s">
        <v>526</v>
      </c>
      <c r="B1675" t="s">
        <v>527</v>
      </c>
      <c r="C1675" s="12">
        <v>42762</v>
      </c>
      <c r="D1675" s="217">
        <v>0.995</v>
      </c>
      <c r="E1675" t="s">
        <v>465</v>
      </c>
    </row>
    <row r="1676" spans="1:5" x14ac:dyDescent="0.25">
      <c r="A1676" t="s">
        <v>526</v>
      </c>
      <c r="B1676" t="s">
        <v>527</v>
      </c>
      <c r="C1676" s="12">
        <v>42769</v>
      </c>
      <c r="D1676" s="217">
        <v>0.98799999999999999</v>
      </c>
      <c r="E1676" t="s">
        <v>465</v>
      </c>
    </row>
    <row r="1677" spans="1:5" x14ac:dyDescent="0.25">
      <c r="A1677" t="s">
        <v>526</v>
      </c>
      <c r="B1677" t="s">
        <v>527</v>
      </c>
      <c r="C1677" s="12">
        <v>42776</v>
      </c>
      <c r="D1677" s="217">
        <v>0.98329999999999995</v>
      </c>
      <c r="E1677" t="s">
        <v>465</v>
      </c>
    </row>
    <row r="1678" spans="1:5" x14ac:dyDescent="0.25">
      <c r="A1678" t="s">
        <v>526</v>
      </c>
      <c r="B1678" t="s">
        <v>527</v>
      </c>
      <c r="C1678" s="12">
        <v>42783</v>
      </c>
      <c r="D1678" s="217">
        <v>0.98</v>
      </c>
      <c r="E1678" t="s">
        <v>465</v>
      </c>
    </row>
    <row r="1679" spans="1:5" x14ac:dyDescent="0.25">
      <c r="A1679" t="s">
        <v>526</v>
      </c>
      <c r="B1679" t="s">
        <v>527</v>
      </c>
      <c r="C1679" s="12">
        <v>42790</v>
      </c>
      <c r="D1679" s="217">
        <v>0.98</v>
      </c>
      <c r="E1679" t="s">
        <v>465</v>
      </c>
    </row>
    <row r="1680" spans="1:5" x14ac:dyDescent="0.25">
      <c r="A1680" t="s">
        <v>526</v>
      </c>
      <c r="B1680" t="s">
        <v>527</v>
      </c>
      <c r="C1680" s="12">
        <v>42797</v>
      </c>
      <c r="D1680" s="217">
        <v>0.98109999999999997</v>
      </c>
      <c r="E1680" t="s">
        <v>465</v>
      </c>
    </row>
    <row r="1681" spans="1:5" x14ac:dyDescent="0.25">
      <c r="A1681" t="s">
        <v>526</v>
      </c>
      <c r="B1681" t="s">
        <v>527</v>
      </c>
      <c r="C1681" s="12">
        <v>42804</v>
      </c>
      <c r="D1681" s="217">
        <v>0.98199999999999998</v>
      </c>
      <c r="E1681" t="s">
        <v>465</v>
      </c>
    </row>
    <row r="1682" spans="1:5" x14ac:dyDescent="0.25">
      <c r="A1682" t="s">
        <v>526</v>
      </c>
      <c r="B1682" t="s">
        <v>527</v>
      </c>
      <c r="C1682" s="12">
        <v>42811</v>
      </c>
      <c r="D1682" s="217">
        <v>0.98360000000000003</v>
      </c>
      <c r="E1682" t="s">
        <v>465</v>
      </c>
    </row>
    <row r="1683" spans="1:5" x14ac:dyDescent="0.25">
      <c r="A1683" t="s">
        <v>526</v>
      </c>
      <c r="B1683" t="s">
        <v>527</v>
      </c>
      <c r="C1683" s="12">
        <v>42818</v>
      </c>
      <c r="D1683" s="217">
        <v>0.98499999999999999</v>
      </c>
      <c r="E1683" t="s">
        <v>465</v>
      </c>
    </row>
    <row r="1684" spans="1:5" x14ac:dyDescent="0.25">
      <c r="A1684" t="s">
        <v>526</v>
      </c>
      <c r="B1684" t="s">
        <v>527</v>
      </c>
      <c r="C1684" s="12">
        <v>42825</v>
      </c>
      <c r="D1684" s="217">
        <v>0.98620000000000008</v>
      </c>
      <c r="E1684" t="s">
        <v>465</v>
      </c>
    </row>
    <row r="1685" spans="1:5" x14ac:dyDescent="0.25">
      <c r="A1685" t="s">
        <v>526</v>
      </c>
      <c r="B1685" t="s">
        <v>527</v>
      </c>
      <c r="C1685" s="12">
        <v>42832</v>
      </c>
      <c r="D1685" s="217">
        <v>0.98709999999999998</v>
      </c>
      <c r="E1685" t="s">
        <v>465</v>
      </c>
    </row>
    <row r="1686" spans="1:5" x14ac:dyDescent="0.25">
      <c r="A1686" t="s">
        <v>526</v>
      </c>
      <c r="B1686" t="s">
        <v>527</v>
      </c>
      <c r="C1686" s="12">
        <v>42839</v>
      </c>
      <c r="D1686" s="217">
        <v>0.98799999999999999</v>
      </c>
      <c r="E1686" t="s">
        <v>465</v>
      </c>
    </row>
    <row r="1687" spans="1:5" x14ac:dyDescent="0.25">
      <c r="A1687" t="s">
        <v>526</v>
      </c>
      <c r="B1687" t="s">
        <v>527</v>
      </c>
      <c r="C1687" s="12">
        <v>42846</v>
      </c>
      <c r="D1687" s="217">
        <v>0.9887999999999999</v>
      </c>
      <c r="E1687" t="s">
        <v>465</v>
      </c>
    </row>
    <row r="1688" spans="1:5" x14ac:dyDescent="0.25">
      <c r="A1688" t="s">
        <v>526</v>
      </c>
      <c r="B1688" t="s">
        <v>527</v>
      </c>
      <c r="C1688" s="12">
        <v>42853</v>
      </c>
      <c r="D1688" s="217">
        <v>0.9887999999999999</v>
      </c>
      <c r="E1688" t="s">
        <v>465</v>
      </c>
    </row>
    <row r="1689" spans="1:5" x14ac:dyDescent="0.25">
      <c r="A1689" t="s">
        <v>526</v>
      </c>
      <c r="B1689" t="s">
        <v>527</v>
      </c>
      <c r="C1689" s="12">
        <v>42860</v>
      </c>
      <c r="D1689" s="217">
        <v>0.9889</v>
      </c>
      <c r="E1689" t="s">
        <v>465</v>
      </c>
    </row>
    <row r="1690" spans="1:5" x14ac:dyDescent="0.25">
      <c r="A1690" t="s">
        <v>526</v>
      </c>
      <c r="B1690" t="s">
        <v>527</v>
      </c>
      <c r="C1690" s="12">
        <v>42867</v>
      </c>
      <c r="D1690" s="217">
        <v>0.98950000000000005</v>
      </c>
      <c r="E1690" t="s">
        <v>465</v>
      </c>
    </row>
    <row r="1691" spans="1:5" x14ac:dyDescent="0.25">
      <c r="A1691" t="s">
        <v>526</v>
      </c>
      <c r="B1691" t="s">
        <v>527</v>
      </c>
      <c r="C1691" s="12">
        <v>42874</v>
      </c>
      <c r="D1691" s="217">
        <v>0.99</v>
      </c>
      <c r="E1691" t="s">
        <v>465</v>
      </c>
    </row>
    <row r="1692" spans="1:5" x14ac:dyDescent="0.25">
      <c r="A1692" t="s">
        <v>526</v>
      </c>
      <c r="B1692" t="s">
        <v>527</v>
      </c>
      <c r="C1692" s="12">
        <v>42881</v>
      </c>
      <c r="D1692" s="217">
        <v>0.99049999999999994</v>
      </c>
      <c r="E1692" t="s">
        <v>465</v>
      </c>
    </row>
    <row r="1693" spans="1:5" x14ac:dyDescent="0.25">
      <c r="A1693" t="s">
        <v>526</v>
      </c>
      <c r="B1693" t="s">
        <v>527</v>
      </c>
      <c r="C1693" s="12">
        <v>42888</v>
      </c>
      <c r="D1693" s="217">
        <v>0.99049999999999994</v>
      </c>
      <c r="E1693" t="s">
        <v>465</v>
      </c>
    </row>
    <row r="1694" spans="1:5" x14ac:dyDescent="0.25">
      <c r="A1694" t="s">
        <v>526</v>
      </c>
      <c r="B1694" t="s">
        <v>527</v>
      </c>
      <c r="C1694" s="12">
        <v>42895</v>
      </c>
      <c r="D1694" s="217">
        <v>0.99040000000000006</v>
      </c>
      <c r="E1694" t="s">
        <v>465</v>
      </c>
    </row>
    <row r="1695" spans="1:5" x14ac:dyDescent="0.25">
      <c r="A1695" t="s">
        <v>526</v>
      </c>
      <c r="B1695" t="s">
        <v>527</v>
      </c>
      <c r="C1695" s="12">
        <v>42902</v>
      </c>
      <c r="D1695" s="217">
        <v>0.99080000000000001</v>
      </c>
      <c r="E1695" t="s">
        <v>465</v>
      </c>
    </row>
    <row r="1696" spans="1:5" x14ac:dyDescent="0.25">
      <c r="A1696" t="s">
        <v>526</v>
      </c>
      <c r="B1696" t="s">
        <v>527</v>
      </c>
      <c r="C1696" s="12">
        <v>42909</v>
      </c>
      <c r="D1696" s="217">
        <v>0.99120000000000008</v>
      </c>
      <c r="E1696" t="s">
        <v>465</v>
      </c>
    </row>
    <row r="1697" spans="1:5" x14ac:dyDescent="0.25">
      <c r="A1697" t="s">
        <v>526</v>
      </c>
      <c r="B1697" t="s">
        <v>527</v>
      </c>
      <c r="C1697" s="12">
        <v>42923</v>
      </c>
      <c r="D1697" s="217">
        <v>0.99150000000000005</v>
      </c>
      <c r="E1697" t="s">
        <v>465</v>
      </c>
    </row>
    <row r="1698" spans="1:5" x14ac:dyDescent="0.25">
      <c r="A1698" t="s">
        <v>526</v>
      </c>
      <c r="B1698" t="s">
        <v>527</v>
      </c>
      <c r="C1698" s="12">
        <v>42930</v>
      </c>
      <c r="D1698" s="217">
        <v>0.9919</v>
      </c>
      <c r="E1698" t="s">
        <v>465</v>
      </c>
    </row>
    <row r="1699" spans="1:5" x14ac:dyDescent="0.25">
      <c r="A1699" t="s">
        <v>526</v>
      </c>
      <c r="B1699" t="s">
        <v>527</v>
      </c>
      <c r="C1699" s="12">
        <v>42937</v>
      </c>
      <c r="D1699" s="217">
        <v>0.99209999999999998</v>
      </c>
      <c r="E1699" t="s">
        <v>465</v>
      </c>
    </row>
    <row r="1700" spans="1:5" x14ac:dyDescent="0.25">
      <c r="A1700" t="s">
        <v>526</v>
      </c>
      <c r="B1700" t="s">
        <v>527</v>
      </c>
      <c r="C1700" s="12">
        <v>42944</v>
      </c>
      <c r="D1700" s="217">
        <v>0.99239999999999995</v>
      </c>
      <c r="E1700" t="s">
        <v>465</v>
      </c>
    </row>
    <row r="1701" spans="1:5" x14ac:dyDescent="0.25">
      <c r="A1701" t="s">
        <v>526</v>
      </c>
      <c r="B1701" t="s">
        <v>527</v>
      </c>
      <c r="C1701" s="12">
        <v>42951</v>
      </c>
      <c r="D1701" s="217">
        <v>0.99199999999999999</v>
      </c>
      <c r="E1701" t="s">
        <v>465</v>
      </c>
    </row>
    <row r="1702" spans="1:5" x14ac:dyDescent="0.25">
      <c r="A1702" t="s">
        <v>526</v>
      </c>
      <c r="B1702" t="s">
        <v>527</v>
      </c>
      <c r="C1702" s="12">
        <v>42958</v>
      </c>
      <c r="D1702" s="217">
        <v>0.99159999999999993</v>
      </c>
      <c r="E1702" t="s">
        <v>465</v>
      </c>
    </row>
    <row r="1703" spans="1:5" x14ac:dyDescent="0.25">
      <c r="A1703" t="s">
        <v>526</v>
      </c>
      <c r="B1703" t="s">
        <v>527</v>
      </c>
      <c r="C1703" s="12">
        <v>42965</v>
      </c>
      <c r="D1703" s="217">
        <v>0.99120000000000008</v>
      </c>
      <c r="E1703" t="s">
        <v>465</v>
      </c>
    </row>
    <row r="1704" spans="1:5" x14ac:dyDescent="0.25">
      <c r="A1704" t="s">
        <v>526</v>
      </c>
      <c r="B1704" t="s">
        <v>527</v>
      </c>
      <c r="C1704" s="12">
        <v>42972</v>
      </c>
      <c r="D1704" s="217">
        <v>0.9909</v>
      </c>
      <c r="E1704" t="s">
        <v>465</v>
      </c>
    </row>
    <row r="1705" spans="1:5" x14ac:dyDescent="0.25">
      <c r="A1705" t="s">
        <v>526</v>
      </c>
      <c r="B1705" t="s">
        <v>527</v>
      </c>
      <c r="C1705" s="12">
        <v>42979</v>
      </c>
      <c r="D1705" s="217">
        <v>0.99</v>
      </c>
      <c r="E1705" t="s">
        <v>465</v>
      </c>
    </row>
    <row r="1706" spans="1:5" x14ac:dyDescent="0.25">
      <c r="A1706" t="s">
        <v>526</v>
      </c>
      <c r="B1706" t="s">
        <v>527</v>
      </c>
      <c r="C1706" s="12">
        <v>42986</v>
      </c>
      <c r="D1706" s="217">
        <v>0.9889</v>
      </c>
      <c r="E1706" t="s">
        <v>465</v>
      </c>
    </row>
    <row r="1707" spans="1:5" x14ac:dyDescent="0.25">
      <c r="A1707" t="s">
        <v>526</v>
      </c>
      <c r="B1707" t="s">
        <v>527</v>
      </c>
      <c r="C1707" s="12">
        <v>42993</v>
      </c>
      <c r="D1707" s="217">
        <v>0.98780000000000001</v>
      </c>
      <c r="E1707" t="s">
        <v>465</v>
      </c>
    </row>
    <row r="1708" spans="1:5" x14ac:dyDescent="0.25">
      <c r="A1708" t="s">
        <v>526</v>
      </c>
      <c r="B1708" t="s">
        <v>527</v>
      </c>
      <c r="C1708" s="12">
        <v>43000</v>
      </c>
      <c r="D1708" s="217">
        <v>0.98680000000000012</v>
      </c>
      <c r="E1708" t="s">
        <v>465</v>
      </c>
    </row>
    <row r="1709" spans="1:5" x14ac:dyDescent="0.25">
      <c r="A1709" t="s">
        <v>526</v>
      </c>
      <c r="B1709" t="s">
        <v>527</v>
      </c>
      <c r="C1709" s="12">
        <v>43007</v>
      </c>
      <c r="D1709" s="217">
        <v>0.98580000000000001</v>
      </c>
      <c r="E1709" t="s">
        <v>465</v>
      </c>
    </row>
    <row r="1710" spans="1:5" x14ac:dyDescent="0.25">
      <c r="A1710" t="s">
        <v>526</v>
      </c>
      <c r="B1710" t="s">
        <v>527</v>
      </c>
      <c r="C1710" s="12">
        <v>43014</v>
      </c>
      <c r="D1710" s="217">
        <v>0.98459999999999992</v>
      </c>
      <c r="E1710" t="s">
        <v>465</v>
      </c>
    </row>
    <row r="1711" spans="1:5" x14ac:dyDescent="0.25">
      <c r="A1711" t="s">
        <v>526</v>
      </c>
      <c r="B1711" t="s">
        <v>527</v>
      </c>
      <c r="C1711" s="12">
        <v>43021</v>
      </c>
      <c r="D1711" s="217">
        <v>0.98380000000000001</v>
      </c>
      <c r="E1711" t="s">
        <v>465</v>
      </c>
    </row>
    <row r="1712" spans="1:5" x14ac:dyDescent="0.25">
      <c r="A1712" t="s">
        <v>526</v>
      </c>
      <c r="B1712" t="s">
        <v>527</v>
      </c>
      <c r="C1712" s="12">
        <v>43028</v>
      </c>
      <c r="D1712" s="217">
        <v>0.98370000000000002</v>
      </c>
      <c r="E1712" t="s">
        <v>465</v>
      </c>
    </row>
    <row r="1713" spans="1:5" x14ac:dyDescent="0.25">
      <c r="A1713" t="s">
        <v>526</v>
      </c>
      <c r="B1713" t="s">
        <v>527</v>
      </c>
      <c r="C1713" s="12">
        <v>43035</v>
      </c>
      <c r="D1713" s="217">
        <v>0.98380000000000001</v>
      </c>
      <c r="E1713" t="s">
        <v>465</v>
      </c>
    </row>
    <row r="1714" spans="1:5" x14ac:dyDescent="0.25">
      <c r="A1714" t="s">
        <v>526</v>
      </c>
      <c r="B1714" t="s">
        <v>527</v>
      </c>
      <c r="C1714" s="12">
        <v>43042</v>
      </c>
      <c r="D1714" s="217">
        <v>0.9840000000000001</v>
      </c>
      <c r="E1714" t="s">
        <v>465</v>
      </c>
    </row>
    <row r="1715" spans="1:5" x14ac:dyDescent="0.25">
      <c r="A1715" t="s">
        <v>526</v>
      </c>
      <c r="B1715" t="s">
        <v>527</v>
      </c>
      <c r="C1715" s="12">
        <v>43049</v>
      </c>
      <c r="D1715" s="217">
        <v>0.98409999999999997</v>
      </c>
      <c r="E1715" t="s">
        <v>465</v>
      </c>
    </row>
    <row r="1716" spans="1:5" x14ac:dyDescent="0.25">
      <c r="A1716" t="s">
        <v>526</v>
      </c>
      <c r="B1716" t="s">
        <v>527</v>
      </c>
      <c r="C1716" s="12">
        <v>43056</v>
      </c>
      <c r="D1716" s="217">
        <v>0.98419999999999996</v>
      </c>
      <c r="E1716" t="s">
        <v>465</v>
      </c>
    </row>
    <row r="1717" spans="1:5" x14ac:dyDescent="0.25">
      <c r="A1717" t="s">
        <v>526</v>
      </c>
      <c r="B1717" t="s">
        <v>527</v>
      </c>
      <c r="C1717" s="12">
        <v>43063</v>
      </c>
      <c r="D1717" s="217">
        <v>0.98430000000000006</v>
      </c>
      <c r="E1717" t="s">
        <v>465</v>
      </c>
    </row>
    <row r="1718" spans="1:5" x14ac:dyDescent="0.25">
      <c r="A1718" t="s">
        <v>526</v>
      </c>
      <c r="B1718" t="s">
        <v>527</v>
      </c>
      <c r="C1718" s="12">
        <v>43070</v>
      </c>
      <c r="D1718" s="217">
        <v>0.98450000000000004</v>
      </c>
      <c r="E1718" t="s">
        <v>465</v>
      </c>
    </row>
    <row r="1719" spans="1:5" x14ac:dyDescent="0.25">
      <c r="A1719" t="s">
        <v>526</v>
      </c>
      <c r="B1719" t="s">
        <v>527</v>
      </c>
      <c r="C1719" s="12">
        <v>43077</v>
      </c>
      <c r="D1719" s="217">
        <v>0.98480000000000001</v>
      </c>
      <c r="E1719" t="s">
        <v>465</v>
      </c>
    </row>
    <row r="1720" spans="1:5" x14ac:dyDescent="0.25">
      <c r="A1720" t="s">
        <v>526</v>
      </c>
      <c r="B1720" t="s">
        <v>527</v>
      </c>
      <c r="C1720" s="12">
        <v>43084</v>
      </c>
      <c r="D1720" s="217">
        <v>0.98510000000000009</v>
      </c>
      <c r="E1720" t="s">
        <v>465</v>
      </c>
    </row>
    <row r="1721" spans="1:5" x14ac:dyDescent="0.25">
      <c r="A1721" t="s">
        <v>526</v>
      </c>
      <c r="B1721" t="s">
        <v>527</v>
      </c>
      <c r="C1721" s="12">
        <v>43091</v>
      </c>
      <c r="D1721" s="217">
        <v>0.98540000000000005</v>
      </c>
      <c r="E1721" t="s">
        <v>465</v>
      </c>
    </row>
    <row r="1722" spans="1:5" x14ac:dyDescent="0.25">
      <c r="A1722" t="s">
        <v>526</v>
      </c>
      <c r="B1722" t="s">
        <v>527</v>
      </c>
      <c r="C1722" s="12">
        <v>43098</v>
      </c>
      <c r="D1722" s="217">
        <v>0.98569999999999991</v>
      </c>
      <c r="E1722" t="s">
        <v>465</v>
      </c>
    </row>
    <row r="1723" spans="1:5" x14ac:dyDescent="0.25">
      <c r="A1723" t="s">
        <v>526</v>
      </c>
      <c r="B1723" t="s">
        <v>527</v>
      </c>
      <c r="C1723" s="12">
        <v>43105</v>
      </c>
      <c r="D1723" s="217">
        <v>1</v>
      </c>
      <c r="E1723" t="s">
        <v>465</v>
      </c>
    </row>
    <row r="1724" spans="1:5" x14ac:dyDescent="0.25">
      <c r="A1724" t="s">
        <v>526</v>
      </c>
      <c r="B1724" t="s">
        <v>527</v>
      </c>
      <c r="C1724" s="12">
        <v>43112</v>
      </c>
      <c r="D1724" s="217">
        <v>1</v>
      </c>
      <c r="E1724" t="s">
        <v>465</v>
      </c>
    </row>
    <row r="1725" spans="1:5" x14ac:dyDescent="0.25">
      <c r="A1725" t="s">
        <v>526</v>
      </c>
      <c r="B1725" t="s">
        <v>527</v>
      </c>
      <c r="C1725" s="12">
        <v>43119</v>
      </c>
      <c r="D1725" s="217">
        <v>1</v>
      </c>
      <c r="E1725" t="s">
        <v>465</v>
      </c>
    </row>
    <row r="1726" spans="1:5" x14ac:dyDescent="0.25">
      <c r="A1726" t="s">
        <v>526</v>
      </c>
      <c r="B1726" t="s">
        <v>527</v>
      </c>
      <c r="C1726" s="12">
        <v>43126</v>
      </c>
      <c r="D1726" s="217">
        <v>1</v>
      </c>
      <c r="E1726" t="s">
        <v>465</v>
      </c>
    </row>
    <row r="1727" spans="1:5" x14ac:dyDescent="0.25">
      <c r="A1727" t="s">
        <v>526</v>
      </c>
      <c r="B1727" t="s">
        <v>527</v>
      </c>
      <c r="C1727" s="12">
        <v>43133</v>
      </c>
      <c r="D1727" s="217">
        <v>1</v>
      </c>
      <c r="E1727" t="s">
        <v>465</v>
      </c>
    </row>
    <row r="1728" spans="1:5" x14ac:dyDescent="0.25">
      <c r="A1728" t="s">
        <v>526</v>
      </c>
      <c r="B1728" t="s">
        <v>527</v>
      </c>
      <c r="C1728" s="12">
        <v>43140</v>
      </c>
      <c r="D1728" s="217">
        <v>1</v>
      </c>
      <c r="E1728" t="s">
        <v>465</v>
      </c>
    </row>
    <row r="1729" spans="1:5" x14ac:dyDescent="0.25">
      <c r="A1729" t="s">
        <v>526</v>
      </c>
      <c r="B1729" t="s">
        <v>527</v>
      </c>
      <c r="C1729" s="12">
        <v>43147</v>
      </c>
      <c r="D1729" s="217">
        <v>1</v>
      </c>
      <c r="E1729" t="s">
        <v>465</v>
      </c>
    </row>
    <row r="1730" spans="1:5" x14ac:dyDescent="0.25">
      <c r="A1730" t="s">
        <v>526</v>
      </c>
      <c r="B1730" t="s">
        <v>527</v>
      </c>
      <c r="C1730" s="12">
        <v>43154</v>
      </c>
      <c r="D1730" s="217">
        <v>1</v>
      </c>
      <c r="E1730" t="s">
        <v>465</v>
      </c>
    </row>
    <row r="1731" spans="1:5" x14ac:dyDescent="0.25">
      <c r="A1731" t="s">
        <v>526</v>
      </c>
      <c r="B1731" t="s">
        <v>527</v>
      </c>
      <c r="C1731" s="12">
        <v>43161</v>
      </c>
      <c r="D1731" s="217">
        <v>1</v>
      </c>
      <c r="E1731" t="s">
        <v>465</v>
      </c>
    </row>
    <row r="1732" spans="1:5" x14ac:dyDescent="0.25">
      <c r="A1732" t="s">
        <v>526</v>
      </c>
      <c r="B1732" t="s">
        <v>527</v>
      </c>
      <c r="C1732" s="12">
        <v>43168</v>
      </c>
      <c r="D1732" s="217">
        <v>1</v>
      </c>
      <c r="E1732" t="s">
        <v>465</v>
      </c>
    </row>
    <row r="1733" spans="1:5" x14ac:dyDescent="0.25">
      <c r="A1733" t="s">
        <v>526</v>
      </c>
      <c r="B1733" t="s">
        <v>527</v>
      </c>
      <c r="C1733" s="12">
        <v>43175</v>
      </c>
      <c r="D1733" s="217">
        <v>1</v>
      </c>
      <c r="E1733" t="s">
        <v>465</v>
      </c>
    </row>
    <row r="1734" spans="1:5" x14ac:dyDescent="0.25">
      <c r="A1734" t="s">
        <v>526</v>
      </c>
      <c r="B1734" t="s">
        <v>527</v>
      </c>
      <c r="C1734" s="12">
        <v>43182</v>
      </c>
      <c r="D1734" s="217">
        <v>1</v>
      </c>
      <c r="E1734" t="s">
        <v>465</v>
      </c>
    </row>
    <row r="1735" spans="1:5" x14ac:dyDescent="0.25">
      <c r="A1735" t="s">
        <v>526</v>
      </c>
      <c r="B1735" t="s">
        <v>527</v>
      </c>
      <c r="C1735" s="12">
        <v>43189</v>
      </c>
      <c r="D1735" s="217">
        <v>0.92310000000000003</v>
      </c>
      <c r="E1735" t="s">
        <v>465</v>
      </c>
    </row>
    <row r="1736" spans="1:5" x14ac:dyDescent="0.25">
      <c r="A1736" t="s">
        <v>526</v>
      </c>
      <c r="B1736" t="s">
        <v>527</v>
      </c>
      <c r="C1736" s="12">
        <v>43196</v>
      </c>
      <c r="D1736" s="217">
        <v>0.85709999999999997</v>
      </c>
      <c r="E1736" t="s">
        <v>465</v>
      </c>
    </row>
    <row r="1737" spans="1:5" x14ac:dyDescent="0.25">
      <c r="A1737" t="s">
        <v>526</v>
      </c>
      <c r="B1737" t="s">
        <v>527</v>
      </c>
      <c r="C1737" s="12">
        <v>43203</v>
      </c>
      <c r="D1737" s="217">
        <v>0.8</v>
      </c>
      <c r="E1737" t="s">
        <v>465</v>
      </c>
    </row>
    <row r="1738" spans="1:5" x14ac:dyDescent="0.25">
      <c r="A1738" t="s">
        <v>526</v>
      </c>
      <c r="B1738" t="s">
        <v>527</v>
      </c>
      <c r="C1738" s="12">
        <v>43210</v>
      </c>
      <c r="D1738" s="217">
        <v>0.75</v>
      </c>
      <c r="E1738" t="s">
        <v>465</v>
      </c>
    </row>
    <row r="1739" spans="1:5" x14ac:dyDescent="0.25">
      <c r="A1739" t="s">
        <v>526</v>
      </c>
      <c r="B1739" t="s">
        <v>527</v>
      </c>
      <c r="C1739" s="12">
        <v>43217</v>
      </c>
      <c r="D1739" s="217">
        <v>0.70590000000000008</v>
      </c>
      <c r="E1739" t="s">
        <v>465</v>
      </c>
    </row>
    <row r="1740" spans="1:5" x14ac:dyDescent="0.25">
      <c r="A1740" t="s">
        <v>526</v>
      </c>
      <c r="B1740" t="s">
        <v>527</v>
      </c>
      <c r="C1740" s="12">
        <v>43224</v>
      </c>
      <c r="D1740" s="217">
        <v>0.66670000000000007</v>
      </c>
      <c r="E1740" t="s">
        <v>465</v>
      </c>
    </row>
    <row r="1741" spans="1:5" x14ac:dyDescent="0.25">
      <c r="A1741" t="s">
        <v>526</v>
      </c>
      <c r="B1741" t="s">
        <v>527</v>
      </c>
      <c r="C1741" s="12">
        <v>43231</v>
      </c>
      <c r="D1741" s="217">
        <v>0.63159999999999994</v>
      </c>
      <c r="E1741" t="s">
        <v>465</v>
      </c>
    </row>
    <row r="1742" spans="1:5" x14ac:dyDescent="0.25">
      <c r="A1742" t="s">
        <v>526</v>
      </c>
      <c r="B1742" t="s">
        <v>527</v>
      </c>
      <c r="C1742" s="12">
        <v>43238</v>
      </c>
      <c r="D1742" s="217">
        <v>0.6</v>
      </c>
      <c r="E1742" t="s">
        <v>465</v>
      </c>
    </row>
    <row r="1743" spans="1:5" x14ac:dyDescent="0.25">
      <c r="A1743" t="s">
        <v>526</v>
      </c>
      <c r="B1743" t="s">
        <v>527</v>
      </c>
      <c r="C1743" s="12">
        <v>43245</v>
      </c>
      <c r="D1743" s="217">
        <v>0.57140000000000002</v>
      </c>
      <c r="E1743" t="s">
        <v>465</v>
      </c>
    </row>
    <row r="1744" spans="1:5" x14ac:dyDescent="0.25">
      <c r="A1744" t="s">
        <v>526</v>
      </c>
      <c r="B1744" t="s">
        <v>527</v>
      </c>
      <c r="C1744" s="12">
        <v>43252</v>
      </c>
      <c r="D1744" s="217">
        <v>0.54549999999999998</v>
      </c>
      <c r="E1744" t="s">
        <v>465</v>
      </c>
    </row>
    <row r="1745" spans="1:5" x14ac:dyDescent="0.25">
      <c r="A1745" t="s">
        <v>526</v>
      </c>
      <c r="B1745" t="s">
        <v>527</v>
      </c>
      <c r="C1745" s="12">
        <v>43259</v>
      </c>
      <c r="D1745" s="217">
        <v>0.52170000000000005</v>
      </c>
      <c r="E1745" t="s">
        <v>465</v>
      </c>
    </row>
    <row r="1746" spans="1:5" x14ac:dyDescent="0.25">
      <c r="A1746" t="s">
        <v>526</v>
      </c>
      <c r="B1746" t="s">
        <v>527</v>
      </c>
      <c r="C1746" s="12">
        <v>43266</v>
      </c>
      <c r="D1746" s="217">
        <v>0.5</v>
      </c>
      <c r="E1746" t="s">
        <v>465</v>
      </c>
    </row>
    <row r="1747" spans="1:5" x14ac:dyDescent="0.25">
      <c r="A1747" t="s">
        <v>526</v>
      </c>
      <c r="B1747" t="s">
        <v>527</v>
      </c>
      <c r="C1747" s="12">
        <v>43273</v>
      </c>
      <c r="D1747" s="217">
        <v>0.48</v>
      </c>
      <c r="E1747" t="s">
        <v>465</v>
      </c>
    </row>
    <row r="1748" spans="1:5" x14ac:dyDescent="0.25">
      <c r="A1748" t="s">
        <v>526</v>
      </c>
      <c r="B1748" t="s">
        <v>527</v>
      </c>
      <c r="C1748" s="12">
        <v>43280</v>
      </c>
      <c r="D1748" s="217">
        <v>0.46149999999999997</v>
      </c>
      <c r="E1748" t="s">
        <v>465</v>
      </c>
    </row>
    <row r="1749" spans="1:5" x14ac:dyDescent="0.25">
      <c r="A1749" t="s">
        <v>528</v>
      </c>
      <c r="B1749" t="s">
        <v>529</v>
      </c>
      <c r="C1749" s="12">
        <v>42741</v>
      </c>
      <c r="D1749" s="217">
        <v>1</v>
      </c>
      <c r="E1749" t="s">
        <v>465</v>
      </c>
    </row>
    <row r="1750" spans="1:5" x14ac:dyDescent="0.25">
      <c r="A1750" t="s">
        <v>528</v>
      </c>
      <c r="B1750" t="s">
        <v>529</v>
      </c>
      <c r="C1750" s="12">
        <v>42748</v>
      </c>
      <c r="D1750" s="217">
        <v>1</v>
      </c>
      <c r="E1750" t="s">
        <v>465</v>
      </c>
    </row>
    <row r="1751" spans="1:5" x14ac:dyDescent="0.25">
      <c r="A1751" t="s">
        <v>528</v>
      </c>
      <c r="B1751" t="s">
        <v>529</v>
      </c>
      <c r="C1751" s="12">
        <v>42755</v>
      </c>
      <c r="D1751" s="217">
        <v>1</v>
      </c>
      <c r="E1751" t="s">
        <v>465</v>
      </c>
    </row>
    <row r="1752" spans="1:5" x14ac:dyDescent="0.25">
      <c r="A1752" t="s">
        <v>528</v>
      </c>
      <c r="B1752" t="s">
        <v>529</v>
      </c>
      <c r="C1752" s="12">
        <v>42762</v>
      </c>
      <c r="D1752" s="217">
        <v>1</v>
      </c>
      <c r="E1752" t="s">
        <v>465</v>
      </c>
    </row>
    <row r="1753" spans="1:5" x14ac:dyDescent="0.25">
      <c r="A1753" t="s">
        <v>528</v>
      </c>
      <c r="B1753" t="s">
        <v>529</v>
      </c>
      <c r="C1753" s="12">
        <v>42769</v>
      </c>
      <c r="D1753" s="217">
        <v>0.998</v>
      </c>
      <c r="E1753" t="s">
        <v>465</v>
      </c>
    </row>
    <row r="1754" spans="1:5" x14ac:dyDescent="0.25">
      <c r="A1754" t="s">
        <v>528</v>
      </c>
      <c r="B1754" t="s">
        <v>529</v>
      </c>
      <c r="C1754" s="12">
        <v>42776</v>
      </c>
      <c r="D1754" s="217">
        <v>0.99670000000000003</v>
      </c>
      <c r="E1754" t="s">
        <v>465</v>
      </c>
    </row>
    <row r="1755" spans="1:5" x14ac:dyDescent="0.25">
      <c r="A1755" t="s">
        <v>528</v>
      </c>
      <c r="B1755" t="s">
        <v>529</v>
      </c>
      <c r="C1755" s="12">
        <v>42783</v>
      </c>
      <c r="D1755" s="217">
        <v>0.99569999999999992</v>
      </c>
      <c r="E1755" t="s">
        <v>465</v>
      </c>
    </row>
    <row r="1756" spans="1:5" x14ac:dyDescent="0.25">
      <c r="A1756" t="s">
        <v>528</v>
      </c>
      <c r="B1756" t="s">
        <v>529</v>
      </c>
      <c r="C1756" s="12">
        <v>42790</v>
      </c>
      <c r="D1756" s="217">
        <v>0.995</v>
      </c>
      <c r="E1756" t="s">
        <v>465</v>
      </c>
    </row>
    <row r="1757" spans="1:5" x14ac:dyDescent="0.25">
      <c r="A1757" t="s">
        <v>528</v>
      </c>
      <c r="B1757" t="s">
        <v>529</v>
      </c>
      <c r="C1757" s="12">
        <v>42797</v>
      </c>
      <c r="D1757" s="217">
        <v>0.99560000000000004</v>
      </c>
      <c r="E1757" t="s">
        <v>465</v>
      </c>
    </row>
    <row r="1758" spans="1:5" x14ac:dyDescent="0.25">
      <c r="A1758" t="s">
        <v>528</v>
      </c>
      <c r="B1758" t="s">
        <v>529</v>
      </c>
      <c r="C1758" s="12">
        <v>42804</v>
      </c>
      <c r="D1758" s="217">
        <v>0.996</v>
      </c>
      <c r="E1758" t="s">
        <v>465</v>
      </c>
    </row>
    <row r="1759" spans="1:5" x14ac:dyDescent="0.25">
      <c r="A1759" t="s">
        <v>528</v>
      </c>
      <c r="B1759" t="s">
        <v>529</v>
      </c>
      <c r="C1759" s="12">
        <v>42811</v>
      </c>
      <c r="D1759" s="217">
        <v>0.99639999999999995</v>
      </c>
      <c r="E1759" t="s">
        <v>465</v>
      </c>
    </row>
    <row r="1760" spans="1:5" x14ac:dyDescent="0.25">
      <c r="A1760" t="s">
        <v>528</v>
      </c>
      <c r="B1760" t="s">
        <v>529</v>
      </c>
      <c r="C1760" s="12">
        <v>42818</v>
      </c>
      <c r="D1760" s="217">
        <v>0.99670000000000003</v>
      </c>
      <c r="E1760" t="s">
        <v>465</v>
      </c>
    </row>
    <row r="1761" spans="1:5" x14ac:dyDescent="0.25">
      <c r="A1761" t="s">
        <v>528</v>
      </c>
      <c r="B1761" t="s">
        <v>529</v>
      </c>
      <c r="C1761" s="12">
        <v>42825</v>
      </c>
      <c r="D1761" s="217">
        <v>0.99690000000000001</v>
      </c>
      <c r="E1761" t="s">
        <v>465</v>
      </c>
    </row>
    <row r="1762" spans="1:5" x14ac:dyDescent="0.25">
      <c r="A1762" t="s">
        <v>528</v>
      </c>
      <c r="B1762" t="s">
        <v>529</v>
      </c>
      <c r="C1762" s="12">
        <v>42832</v>
      </c>
      <c r="D1762" s="217">
        <v>0.99709999999999999</v>
      </c>
      <c r="E1762" t="s">
        <v>465</v>
      </c>
    </row>
    <row r="1763" spans="1:5" x14ac:dyDescent="0.25">
      <c r="A1763" t="s">
        <v>528</v>
      </c>
      <c r="B1763" t="s">
        <v>529</v>
      </c>
      <c r="C1763" s="12">
        <v>42839</v>
      </c>
      <c r="D1763" s="217">
        <v>0.99730000000000008</v>
      </c>
      <c r="E1763" t="s">
        <v>465</v>
      </c>
    </row>
    <row r="1764" spans="1:5" x14ac:dyDescent="0.25">
      <c r="A1764" t="s">
        <v>528</v>
      </c>
      <c r="B1764" t="s">
        <v>529</v>
      </c>
      <c r="C1764" s="12">
        <v>42846</v>
      </c>
      <c r="D1764" s="217">
        <v>0.99750000000000005</v>
      </c>
      <c r="E1764" t="s">
        <v>465</v>
      </c>
    </row>
    <row r="1765" spans="1:5" x14ac:dyDescent="0.25">
      <c r="A1765" t="s">
        <v>528</v>
      </c>
      <c r="B1765" t="s">
        <v>529</v>
      </c>
      <c r="C1765" s="12">
        <v>42853</v>
      </c>
      <c r="D1765" s="217">
        <v>0.99760000000000004</v>
      </c>
      <c r="E1765" t="s">
        <v>465</v>
      </c>
    </row>
    <row r="1766" spans="1:5" x14ac:dyDescent="0.25">
      <c r="A1766" t="s">
        <v>528</v>
      </c>
      <c r="B1766" t="s">
        <v>529</v>
      </c>
      <c r="C1766" s="12">
        <v>42860</v>
      </c>
      <c r="D1766" s="217">
        <v>0.99780000000000002</v>
      </c>
      <c r="E1766" t="s">
        <v>465</v>
      </c>
    </row>
    <row r="1767" spans="1:5" x14ac:dyDescent="0.25">
      <c r="A1767" t="s">
        <v>528</v>
      </c>
      <c r="B1767" t="s">
        <v>529</v>
      </c>
      <c r="C1767" s="12">
        <v>42867</v>
      </c>
      <c r="D1767" s="217">
        <v>0.99790000000000001</v>
      </c>
      <c r="E1767" t="s">
        <v>465</v>
      </c>
    </row>
    <row r="1768" spans="1:5" x14ac:dyDescent="0.25">
      <c r="A1768" t="s">
        <v>528</v>
      </c>
      <c r="B1768" t="s">
        <v>529</v>
      </c>
      <c r="C1768" s="12">
        <v>42874</v>
      </c>
      <c r="D1768" s="217">
        <v>0.998</v>
      </c>
      <c r="E1768" t="s">
        <v>465</v>
      </c>
    </row>
    <row r="1769" spans="1:5" x14ac:dyDescent="0.25">
      <c r="A1769" t="s">
        <v>528</v>
      </c>
      <c r="B1769" t="s">
        <v>529</v>
      </c>
      <c r="C1769" s="12">
        <v>42881</v>
      </c>
      <c r="D1769" s="217">
        <v>0.99809999999999999</v>
      </c>
      <c r="E1769" t="s">
        <v>465</v>
      </c>
    </row>
    <row r="1770" spans="1:5" x14ac:dyDescent="0.25">
      <c r="A1770" t="s">
        <v>528</v>
      </c>
      <c r="B1770" t="s">
        <v>529</v>
      </c>
      <c r="C1770" s="12">
        <v>42888</v>
      </c>
      <c r="D1770" s="217">
        <v>0.99819999999999998</v>
      </c>
      <c r="E1770" t="s">
        <v>465</v>
      </c>
    </row>
    <row r="1771" spans="1:5" x14ac:dyDescent="0.25">
      <c r="A1771" t="s">
        <v>528</v>
      </c>
      <c r="B1771" t="s">
        <v>529</v>
      </c>
      <c r="C1771" s="12">
        <v>42895</v>
      </c>
      <c r="D1771" s="217">
        <v>0.99829999999999997</v>
      </c>
      <c r="E1771" t="s">
        <v>465</v>
      </c>
    </row>
    <row r="1772" spans="1:5" x14ac:dyDescent="0.25">
      <c r="A1772" t="s">
        <v>528</v>
      </c>
      <c r="B1772" t="s">
        <v>529</v>
      </c>
      <c r="C1772" s="12">
        <v>42902</v>
      </c>
      <c r="D1772" s="217">
        <v>0.99829999999999997</v>
      </c>
      <c r="E1772" t="s">
        <v>465</v>
      </c>
    </row>
    <row r="1773" spans="1:5" x14ac:dyDescent="0.25">
      <c r="A1773" t="s">
        <v>528</v>
      </c>
      <c r="B1773" t="s">
        <v>529</v>
      </c>
      <c r="C1773" s="12">
        <v>42909</v>
      </c>
      <c r="D1773" s="217">
        <v>0.99840000000000007</v>
      </c>
      <c r="E1773" t="s">
        <v>465</v>
      </c>
    </row>
    <row r="1774" spans="1:5" x14ac:dyDescent="0.25">
      <c r="A1774" t="s">
        <v>528</v>
      </c>
      <c r="B1774" t="s">
        <v>529</v>
      </c>
      <c r="C1774" s="12">
        <v>42923</v>
      </c>
      <c r="D1774" s="217">
        <v>0.99849999999999994</v>
      </c>
      <c r="E1774" t="s">
        <v>465</v>
      </c>
    </row>
    <row r="1775" spans="1:5" x14ac:dyDescent="0.25">
      <c r="A1775" t="s">
        <v>528</v>
      </c>
      <c r="B1775" t="s">
        <v>529</v>
      </c>
      <c r="C1775" s="12">
        <v>42930</v>
      </c>
      <c r="D1775" s="217">
        <v>0.99849999999999994</v>
      </c>
      <c r="E1775" t="s">
        <v>465</v>
      </c>
    </row>
    <row r="1776" spans="1:5" x14ac:dyDescent="0.25">
      <c r="A1776" t="s">
        <v>528</v>
      </c>
      <c r="B1776" t="s">
        <v>529</v>
      </c>
      <c r="C1776" s="12">
        <v>42937</v>
      </c>
      <c r="D1776" s="217">
        <v>0.99860000000000004</v>
      </c>
      <c r="E1776" t="s">
        <v>465</v>
      </c>
    </row>
    <row r="1777" spans="1:5" x14ac:dyDescent="0.25">
      <c r="A1777" t="s">
        <v>528</v>
      </c>
      <c r="B1777" t="s">
        <v>529</v>
      </c>
      <c r="C1777" s="12">
        <v>42944</v>
      </c>
      <c r="D1777" s="217">
        <v>0.99860000000000004</v>
      </c>
      <c r="E1777" t="s">
        <v>465</v>
      </c>
    </row>
    <row r="1778" spans="1:5" x14ac:dyDescent="0.25">
      <c r="A1778" t="s">
        <v>528</v>
      </c>
      <c r="B1778" t="s">
        <v>529</v>
      </c>
      <c r="C1778" s="12">
        <v>42951</v>
      </c>
      <c r="D1778" s="217">
        <v>0.99829999999999997</v>
      </c>
      <c r="E1778" t="s">
        <v>465</v>
      </c>
    </row>
    <row r="1779" spans="1:5" x14ac:dyDescent="0.25">
      <c r="A1779" t="s">
        <v>528</v>
      </c>
      <c r="B1779" t="s">
        <v>529</v>
      </c>
      <c r="C1779" s="12">
        <v>42958</v>
      </c>
      <c r="D1779" s="217">
        <v>0.99769999999999992</v>
      </c>
      <c r="E1779" t="s">
        <v>465</v>
      </c>
    </row>
    <row r="1780" spans="1:5" x14ac:dyDescent="0.25">
      <c r="A1780" t="s">
        <v>528</v>
      </c>
      <c r="B1780" t="s">
        <v>529</v>
      </c>
      <c r="C1780" s="12">
        <v>42965</v>
      </c>
      <c r="D1780" s="217">
        <v>0.99719999999999998</v>
      </c>
      <c r="E1780" t="s">
        <v>465</v>
      </c>
    </row>
    <row r="1781" spans="1:5" x14ac:dyDescent="0.25">
      <c r="A1781" t="s">
        <v>528</v>
      </c>
      <c r="B1781" t="s">
        <v>529</v>
      </c>
      <c r="C1781" s="12">
        <v>42972</v>
      </c>
      <c r="D1781" s="217">
        <v>0.99670000000000003</v>
      </c>
      <c r="E1781" t="s">
        <v>465</v>
      </c>
    </row>
    <row r="1782" spans="1:5" x14ac:dyDescent="0.25">
      <c r="A1782" t="s">
        <v>528</v>
      </c>
      <c r="B1782" t="s">
        <v>529</v>
      </c>
      <c r="C1782" s="12">
        <v>42979</v>
      </c>
      <c r="D1782" s="217">
        <v>0.99560000000000004</v>
      </c>
      <c r="E1782" t="s">
        <v>465</v>
      </c>
    </row>
    <row r="1783" spans="1:5" x14ac:dyDescent="0.25">
      <c r="A1783" t="s">
        <v>528</v>
      </c>
      <c r="B1783" t="s">
        <v>529</v>
      </c>
      <c r="C1783" s="12">
        <v>42986</v>
      </c>
      <c r="D1783" s="217">
        <v>0.99459999999999993</v>
      </c>
      <c r="E1783" t="s">
        <v>465</v>
      </c>
    </row>
    <row r="1784" spans="1:5" x14ac:dyDescent="0.25">
      <c r="A1784" t="s">
        <v>528</v>
      </c>
      <c r="B1784" t="s">
        <v>529</v>
      </c>
      <c r="C1784" s="12">
        <v>42993</v>
      </c>
      <c r="D1784" s="217">
        <v>0.99360000000000004</v>
      </c>
      <c r="E1784" t="s">
        <v>465</v>
      </c>
    </row>
    <row r="1785" spans="1:5" x14ac:dyDescent="0.25">
      <c r="A1785" t="s">
        <v>528</v>
      </c>
      <c r="B1785" t="s">
        <v>529</v>
      </c>
      <c r="C1785" s="12">
        <v>43000</v>
      </c>
      <c r="D1785" s="217">
        <v>0.99269999999999992</v>
      </c>
      <c r="E1785" t="s">
        <v>465</v>
      </c>
    </row>
    <row r="1786" spans="1:5" x14ac:dyDescent="0.25">
      <c r="A1786" t="s">
        <v>528</v>
      </c>
      <c r="B1786" t="s">
        <v>529</v>
      </c>
      <c r="C1786" s="12">
        <v>43007</v>
      </c>
      <c r="D1786" s="217">
        <v>0.99180000000000001</v>
      </c>
      <c r="E1786" t="s">
        <v>465</v>
      </c>
    </row>
    <row r="1787" spans="1:5" x14ac:dyDescent="0.25">
      <c r="A1787" t="s">
        <v>528</v>
      </c>
      <c r="B1787" t="s">
        <v>529</v>
      </c>
      <c r="C1787" s="12">
        <v>43014</v>
      </c>
      <c r="D1787" s="217">
        <v>0.99099999999999999</v>
      </c>
      <c r="E1787" t="s">
        <v>465</v>
      </c>
    </row>
    <row r="1788" spans="1:5" x14ac:dyDescent="0.25">
      <c r="A1788" t="s">
        <v>528</v>
      </c>
      <c r="B1788" t="s">
        <v>529</v>
      </c>
      <c r="C1788" s="12">
        <v>43021</v>
      </c>
      <c r="D1788" s="217">
        <v>0.99080000000000001</v>
      </c>
      <c r="E1788" t="s">
        <v>465</v>
      </c>
    </row>
    <row r="1789" spans="1:5" x14ac:dyDescent="0.25">
      <c r="A1789" t="s">
        <v>528</v>
      </c>
      <c r="B1789" t="s">
        <v>529</v>
      </c>
      <c r="C1789" s="12">
        <v>43028</v>
      </c>
      <c r="D1789" s="217">
        <v>0.99049999999999994</v>
      </c>
      <c r="E1789" t="s">
        <v>465</v>
      </c>
    </row>
    <row r="1790" spans="1:5" x14ac:dyDescent="0.25">
      <c r="A1790" t="s">
        <v>528</v>
      </c>
      <c r="B1790" t="s">
        <v>529</v>
      </c>
      <c r="C1790" s="12">
        <v>43035</v>
      </c>
      <c r="D1790" s="217">
        <v>0.99019999999999997</v>
      </c>
      <c r="E1790" t="s">
        <v>465</v>
      </c>
    </row>
    <row r="1791" spans="1:5" x14ac:dyDescent="0.25">
      <c r="A1791" t="s">
        <v>528</v>
      </c>
      <c r="B1791" t="s">
        <v>529</v>
      </c>
      <c r="C1791" s="12">
        <v>43042</v>
      </c>
      <c r="D1791" s="217">
        <v>0.99</v>
      </c>
      <c r="E1791" t="s">
        <v>465</v>
      </c>
    </row>
    <row r="1792" spans="1:5" x14ac:dyDescent="0.25">
      <c r="A1792" t="s">
        <v>528</v>
      </c>
      <c r="B1792" t="s">
        <v>529</v>
      </c>
      <c r="C1792" s="12">
        <v>43049</v>
      </c>
      <c r="D1792" s="217">
        <v>0.98980000000000001</v>
      </c>
      <c r="E1792" t="s">
        <v>465</v>
      </c>
    </row>
    <row r="1793" spans="1:5" x14ac:dyDescent="0.25">
      <c r="A1793" t="s">
        <v>528</v>
      </c>
      <c r="B1793" t="s">
        <v>529</v>
      </c>
      <c r="C1793" s="12">
        <v>43056</v>
      </c>
      <c r="D1793" s="217">
        <v>0.98959999999999992</v>
      </c>
      <c r="E1793" t="s">
        <v>465</v>
      </c>
    </row>
    <row r="1794" spans="1:5" x14ac:dyDescent="0.25">
      <c r="A1794" t="s">
        <v>528</v>
      </c>
      <c r="B1794" t="s">
        <v>529</v>
      </c>
      <c r="C1794" s="12">
        <v>43063</v>
      </c>
      <c r="D1794" s="217">
        <v>0.98930000000000007</v>
      </c>
      <c r="E1794" t="s">
        <v>465</v>
      </c>
    </row>
    <row r="1795" spans="1:5" x14ac:dyDescent="0.25">
      <c r="A1795" t="s">
        <v>528</v>
      </c>
      <c r="B1795" t="s">
        <v>529</v>
      </c>
      <c r="C1795" s="12">
        <v>43070</v>
      </c>
      <c r="D1795" s="217">
        <v>0.98870000000000002</v>
      </c>
      <c r="E1795" t="s">
        <v>465</v>
      </c>
    </row>
    <row r="1796" spans="1:5" x14ac:dyDescent="0.25">
      <c r="A1796" t="s">
        <v>528</v>
      </c>
      <c r="B1796" t="s">
        <v>529</v>
      </c>
      <c r="C1796" s="12">
        <v>43077</v>
      </c>
      <c r="D1796" s="217">
        <v>0.98849999999999993</v>
      </c>
      <c r="E1796" t="s">
        <v>465</v>
      </c>
    </row>
    <row r="1797" spans="1:5" x14ac:dyDescent="0.25">
      <c r="A1797" t="s">
        <v>528</v>
      </c>
      <c r="B1797" t="s">
        <v>529</v>
      </c>
      <c r="C1797" s="12">
        <v>43084</v>
      </c>
      <c r="D1797" s="217">
        <v>0.98840000000000006</v>
      </c>
      <c r="E1797" t="s">
        <v>465</v>
      </c>
    </row>
    <row r="1798" spans="1:5" x14ac:dyDescent="0.25">
      <c r="A1798" t="s">
        <v>528</v>
      </c>
      <c r="B1798" t="s">
        <v>529</v>
      </c>
      <c r="C1798" s="12">
        <v>43091</v>
      </c>
      <c r="D1798" s="217">
        <v>0.98819999999999997</v>
      </c>
      <c r="E1798" t="s">
        <v>465</v>
      </c>
    </row>
    <row r="1799" spans="1:5" x14ac:dyDescent="0.25">
      <c r="A1799" t="s">
        <v>528</v>
      </c>
      <c r="B1799" t="s">
        <v>529</v>
      </c>
      <c r="C1799" s="12">
        <v>43098</v>
      </c>
      <c r="D1799" s="217">
        <v>0.98819999999999997</v>
      </c>
      <c r="E1799" t="s">
        <v>465</v>
      </c>
    </row>
    <row r="1800" spans="1:5" x14ac:dyDescent="0.25">
      <c r="A1800" t="s">
        <v>528</v>
      </c>
      <c r="B1800" t="s">
        <v>529</v>
      </c>
      <c r="C1800" s="12">
        <v>43105</v>
      </c>
      <c r="D1800" s="217">
        <v>0.99</v>
      </c>
      <c r="E1800" t="s">
        <v>465</v>
      </c>
    </row>
    <row r="1801" spans="1:5" x14ac:dyDescent="0.25">
      <c r="A1801" t="s">
        <v>528</v>
      </c>
      <c r="B1801" t="s">
        <v>529</v>
      </c>
      <c r="C1801" s="12">
        <v>43112</v>
      </c>
      <c r="D1801" s="217">
        <v>0.99</v>
      </c>
      <c r="E1801" t="s">
        <v>465</v>
      </c>
    </row>
    <row r="1802" spans="1:5" x14ac:dyDescent="0.25">
      <c r="A1802" t="s">
        <v>528</v>
      </c>
      <c r="B1802" t="s">
        <v>529</v>
      </c>
      <c r="C1802" s="12">
        <v>43119</v>
      </c>
      <c r="D1802" s="217">
        <v>0.99</v>
      </c>
      <c r="E1802" t="s">
        <v>465</v>
      </c>
    </row>
    <row r="1803" spans="1:5" x14ac:dyDescent="0.25">
      <c r="A1803" t="s">
        <v>528</v>
      </c>
      <c r="B1803" t="s">
        <v>529</v>
      </c>
      <c r="C1803" s="12">
        <v>43126</v>
      </c>
      <c r="D1803" s="217">
        <v>0.99</v>
      </c>
      <c r="E1803" t="s">
        <v>465</v>
      </c>
    </row>
    <row r="1804" spans="1:5" x14ac:dyDescent="0.25">
      <c r="A1804" t="s">
        <v>528</v>
      </c>
      <c r="B1804" t="s">
        <v>529</v>
      </c>
      <c r="C1804" s="12">
        <v>43133</v>
      </c>
      <c r="D1804" s="217">
        <v>0.99199999999999999</v>
      </c>
      <c r="E1804" t="s">
        <v>465</v>
      </c>
    </row>
    <row r="1805" spans="1:5" x14ac:dyDescent="0.25">
      <c r="A1805" t="s">
        <v>528</v>
      </c>
      <c r="B1805" t="s">
        <v>529</v>
      </c>
      <c r="C1805" s="12">
        <v>43140</v>
      </c>
      <c r="D1805" s="217">
        <v>0.99329999999999996</v>
      </c>
      <c r="E1805" t="s">
        <v>465</v>
      </c>
    </row>
    <row r="1806" spans="1:5" x14ac:dyDescent="0.25">
      <c r="A1806" t="s">
        <v>528</v>
      </c>
      <c r="B1806" t="s">
        <v>529</v>
      </c>
      <c r="C1806" s="12">
        <v>43147</v>
      </c>
      <c r="D1806" s="217">
        <v>0.99290000000000012</v>
      </c>
      <c r="E1806" t="s">
        <v>465</v>
      </c>
    </row>
    <row r="1807" spans="1:5" x14ac:dyDescent="0.25">
      <c r="A1807" t="s">
        <v>528</v>
      </c>
      <c r="B1807" t="s">
        <v>529</v>
      </c>
      <c r="C1807" s="12">
        <v>43154</v>
      </c>
      <c r="D1807" s="217">
        <v>0.99250000000000005</v>
      </c>
      <c r="E1807" t="s">
        <v>465</v>
      </c>
    </row>
    <row r="1808" spans="1:5" x14ac:dyDescent="0.25">
      <c r="A1808" t="s">
        <v>528</v>
      </c>
      <c r="B1808" t="s">
        <v>529</v>
      </c>
      <c r="C1808" s="12">
        <v>43161</v>
      </c>
      <c r="D1808" s="217">
        <v>0.99219999999999997</v>
      </c>
      <c r="E1808" t="s">
        <v>465</v>
      </c>
    </row>
    <row r="1809" spans="1:5" x14ac:dyDescent="0.25">
      <c r="A1809" t="s">
        <v>528</v>
      </c>
      <c r="B1809" t="s">
        <v>529</v>
      </c>
      <c r="C1809" s="12">
        <v>43168</v>
      </c>
      <c r="D1809" s="217">
        <v>0.99199999999999999</v>
      </c>
      <c r="E1809" t="s">
        <v>465</v>
      </c>
    </row>
    <row r="1810" spans="1:5" x14ac:dyDescent="0.25">
      <c r="A1810" t="s">
        <v>528</v>
      </c>
      <c r="B1810" t="s">
        <v>529</v>
      </c>
      <c r="C1810" s="12">
        <v>43175</v>
      </c>
      <c r="D1810" s="217">
        <v>0.99180000000000001</v>
      </c>
      <c r="E1810" t="s">
        <v>465</v>
      </c>
    </row>
    <row r="1811" spans="1:5" x14ac:dyDescent="0.25">
      <c r="A1811" t="s">
        <v>528</v>
      </c>
      <c r="B1811" t="s">
        <v>529</v>
      </c>
      <c r="C1811" s="12">
        <v>43182</v>
      </c>
      <c r="D1811" s="217">
        <v>0.99170000000000003</v>
      </c>
      <c r="E1811" t="s">
        <v>465</v>
      </c>
    </row>
    <row r="1812" spans="1:5" x14ac:dyDescent="0.25">
      <c r="A1812" t="s">
        <v>528</v>
      </c>
      <c r="B1812" t="s">
        <v>529</v>
      </c>
      <c r="C1812" s="12">
        <v>43189</v>
      </c>
      <c r="D1812" s="217">
        <v>0.9154000000000001</v>
      </c>
      <c r="E1812" t="s">
        <v>465</v>
      </c>
    </row>
    <row r="1813" spans="1:5" x14ac:dyDescent="0.25">
      <c r="A1813" t="s">
        <v>528</v>
      </c>
      <c r="B1813" t="s">
        <v>529</v>
      </c>
      <c r="C1813" s="12">
        <v>43196</v>
      </c>
      <c r="D1813" s="217">
        <v>0.85</v>
      </c>
      <c r="E1813" t="s">
        <v>465</v>
      </c>
    </row>
    <row r="1814" spans="1:5" x14ac:dyDescent="0.25">
      <c r="A1814" t="s">
        <v>528</v>
      </c>
      <c r="B1814" t="s">
        <v>529</v>
      </c>
      <c r="C1814" s="12">
        <v>43203</v>
      </c>
      <c r="D1814" s="217">
        <v>0.79330000000000001</v>
      </c>
      <c r="E1814" t="s">
        <v>465</v>
      </c>
    </row>
    <row r="1815" spans="1:5" x14ac:dyDescent="0.25">
      <c r="A1815" t="s">
        <v>528</v>
      </c>
      <c r="B1815" t="s">
        <v>529</v>
      </c>
      <c r="C1815" s="12">
        <v>43210</v>
      </c>
      <c r="D1815" s="217">
        <v>0.74379999999999991</v>
      </c>
      <c r="E1815" t="s">
        <v>465</v>
      </c>
    </row>
    <row r="1816" spans="1:5" x14ac:dyDescent="0.25">
      <c r="A1816" t="s">
        <v>528</v>
      </c>
      <c r="B1816" t="s">
        <v>529</v>
      </c>
      <c r="C1816" s="12">
        <v>43217</v>
      </c>
      <c r="D1816" s="217">
        <v>0.7</v>
      </c>
      <c r="E1816" t="s">
        <v>465</v>
      </c>
    </row>
    <row r="1817" spans="1:5" x14ac:dyDescent="0.25">
      <c r="A1817" t="s">
        <v>528</v>
      </c>
      <c r="B1817" t="s">
        <v>529</v>
      </c>
      <c r="C1817" s="12">
        <v>43224</v>
      </c>
      <c r="D1817" s="217">
        <v>0.66110000000000002</v>
      </c>
      <c r="E1817" t="s">
        <v>465</v>
      </c>
    </row>
    <row r="1818" spans="1:5" x14ac:dyDescent="0.25">
      <c r="A1818" t="s">
        <v>528</v>
      </c>
      <c r="B1818" t="s">
        <v>529</v>
      </c>
      <c r="C1818" s="12">
        <v>43231</v>
      </c>
      <c r="D1818" s="217">
        <v>0.62630000000000008</v>
      </c>
      <c r="E1818" t="s">
        <v>465</v>
      </c>
    </row>
    <row r="1819" spans="1:5" x14ac:dyDescent="0.25">
      <c r="A1819" t="s">
        <v>528</v>
      </c>
      <c r="B1819" t="s">
        <v>529</v>
      </c>
      <c r="C1819" s="12">
        <v>43238</v>
      </c>
      <c r="D1819" s="217">
        <v>0.59499999999999997</v>
      </c>
      <c r="E1819" t="s">
        <v>465</v>
      </c>
    </row>
    <row r="1820" spans="1:5" x14ac:dyDescent="0.25">
      <c r="A1820" t="s">
        <v>528</v>
      </c>
      <c r="B1820" t="s">
        <v>529</v>
      </c>
      <c r="C1820" s="12">
        <v>43245</v>
      </c>
      <c r="D1820" s="217">
        <v>0.56669999999999998</v>
      </c>
      <c r="E1820" t="s">
        <v>465</v>
      </c>
    </row>
    <row r="1821" spans="1:5" x14ac:dyDescent="0.25">
      <c r="A1821" t="s">
        <v>528</v>
      </c>
      <c r="B1821" t="s">
        <v>529</v>
      </c>
      <c r="C1821" s="12">
        <v>43252</v>
      </c>
      <c r="D1821" s="217">
        <v>0.54090000000000005</v>
      </c>
      <c r="E1821" t="s">
        <v>465</v>
      </c>
    </row>
    <row r="1822" spans="1:5" x14ac:dyDescent="0.25">
      <c r="A1822" t="s">
        <v>528</v>
      </c>
      <c r="B1822" t="s">
        <v>529</v>
      </c>
      <c r="C1822" s="12">
        <v>43259</v>
      </c>
      <c r="D1822" s="217">
        <v>0.51739999999999997</v>
      </c>
      <c r="E1822" t="s">
        <v>465</v>
      </c>
    </row>
    <row r="1823" spans="1:5" x14ac:dyDescent="0.25">
      <c r="A1823" t="s">
        <v>528</v>
      </c>
      <c r="B1823" t="s">
        <v>529</v>
      </c>
      <c r="C1823" s="12">
        <v>43266</v>
      </c>
      <c r="D1823" s="217">
        <v>0.49579999999999996</v>
      </c>
      <c r="E1823" t="s">
        <v>465</v>
      </c>
    </row>
    <row r="1824" spans="1:5" x14ac:dyDescent="0.25">
      <c r="A1824" t="s">
        <v>528</v>
      </c>
      <c r="B1824" t="s">
        <v>529</v>
      </c>
      <c r="C1824" s="12">
        <v>43273</v>
      </c>
      <c r="D1824" s="217">
        <v>0.47600000000000003</v>
      </c>
      <c r="E1824" t="s">
        <v>465</v>
      </c>
    </row>
    <row r="1825" spans="1:5" x14ac:dyDescent="0.25">
      <c r="A1825" t="s">
        <v>528</v>
      </c>
      <c r="B1825" t="s">
        <v>529</v>
      </c>
      <c r="C1825" s="12">
        <v>43280</v>
      </c>
      <c r="D1825" s="217">
        <v>0.45770000000000005</v>
      </c>
      <c r="E1825" t="s">
        <v>465</v>
      </c>
    </row>
    <row r="1826" spans="1:5" x14ac:dyDescent="0.25">
      <c r="A1826" t="s">
        <v>530</v>
      </c>
      <c r="B1826" t="s">
        <v>531</v>
      </c>
      <c r="C1826" s="12">
        <v>42741</v>
      </c>
      <c r="D1826" s="217">
        <v>0.93</v>
      </c>
      <c r="E1826" t="s">
        <v>465</v>
      </c>
    </row>
    <row r="1827" spans="1:5" x14ac:dyDescent="0.25">
      <c r="A1827" t="s">
        <v>530</v>
      </c>
      <c r="B1827" t="s">
        <v>531</v>
      </c>
      <c r="C1827" s="12">
        <v>42748</v>
      </c>
      <c r="D1827" s="217">
        <v>0.93</v>
      </c>
      <c r="E1827" t="s">
        <v>465</v>
      </c>
    </row>
    <row r="1828" spans="1:5" x14ac:dyDescent="0.25">
      <c r="A1828" t="s">
        <v>530</v>
      </c>
      <c r="B1828" t="s">
        <v>531</v>
      </c>
      <c r="C1828" s="12">
        <v>42755</v>
      </c>
      <c r="D1828" s="217">
        <v>0.93330000000000002</v>
      </c>
      <c r="E1828" t="s">
        <v>465</v>
      </c>
    </row>
    <row r="1829" spans="1:5" x14ac:dyDescent="0.25">
      <c r="A1829" t="s">
        <v>530</v>
      </c>
      <c r="B1829" t="s">
        <v>531</v>
      </c>
      <c r="C1829" s="12">
        <v>42762</v>
      </c>
      <c r="D1829" s="217">
        <v>0.9375</v>
      </c>
      <c r="E1829" t="s">
        <v>465</v>
      </c>
    </row>
    <row r="1830" spans="1:5" x14ac:dyDescent="0.25">
      <c r="A1830" t="s">
        <v>530</v>
      </c>
      <c r="B1830" t="s">
        <v>531</v>
      </c>
      <c r="C1830" s="12">
        <v>42769</v>
      </c>
      <c r="D1830" s="217">
        <v>0.93799999999999994</v>
      </c>
      <c r="E1830" t="s">
        <v>465</v>
      </c>
    </row>
    <row r="1831" spans="1:5" x14ac:dyDescent="0.25">
      <c r="A1831" t="s">
        <v>530</v>
      </c>
      <c r="B1831" t="s">
        <v>531</v>
      </c>
      <c r="C1831" s="12">
        <v>42776</v>
      </c>
      <c r="D1831" s="217">
        <v>0.93830000000000002</v>
      </c>
      <c r="E1831" t="s">
        <v>465</v>
      </c>
    </row>
    <row r="1832" spans="1:5" x14ac:dyDescent="0.25">
      <c r="A1832" t="s">
        <v>530</v>
      </c>
      <c r="B1832" t="s">
        <v>531</v>
      </c>
      <c r="C1832" s="12">
        <v>42783</v>
      </c>
      <c r="D1832" s="217">
        <v>0.94</v>
      </c>
      <c r="E1832" t="s">
        <v>465</v>
      </c>
    </row>
    <row r="1833" spans="1:5" x14ac:dyDescent="0.25">
      <c r="A1833" t="s">
        <v>530</v>
      </c>
      <c r="B1833" t="s">
        <v>531</v>
      </c>
      <c r="C1833" s="12">
        <v>42790</v>
      </c>
      <c r="D1833" s="217">
        <v>0.94120000000000004</v>
      </c>
      <c r="E1833" t="s">
        <v>465</v>
      </c>
    </row>
    <row r="1834" spans="1:5" x14ac:dyDescent="0.25">
      <c r="A1834" t="s">
        <v>530</v>
      </c>
      <c r="B1834" t="s">
        <v>531</v>
      </c>
      <c r="C1834" s="12">
        <v>42797</v>
      </c>
      <c r="D1834" s="217">
        <v>0.94330000000000003</v>
      </c>
      <c r="E1834" t="s">
        <v>465</v>
      </c>
    </row>
    <row r="1835" spans="1:5" x14ac:dyDescent="0.25">
      <c r="A1835" t="s">
        <v>530</v>
      </c>
      <c r="B1835" t="s">
        <v>531</v>
      </c>
      <c r="C1835" s="12">
        <v>42804</v>
      </c>
      <c r="D1835" s="217">
        <v>0.94499999999999995</v>
      </c>
      <c r="E1835" t="s">
        <v>465</v>
      </c>
    </row>
    <row r="1836" spans="1:5" x14ac:dyDescent="0.25">
      <c r="A1836" t="s">
        <v>530</v>
      </c>
      <c r="B1836" t="s">
        <v>531</v>
      </c>
      <c r="C1836" s="12">
        <v>42811</v>
      </c>
      <c r="D1836" s="217">
        <v>0.94730000000000003</v>
      </c>
      <c r="E1836" t="s">
        <v>465</v>
      </c>
    </row>
    <row r="1837" spans="1:5" x14ac:dyDescent="0.25">
      <c r="A1837" t="s">
        <v>530</v>
      </c>
      <c r="B1837" t="s">
        <v>531</v>
      </c>
      <c r="C1837" s="12">
        <v>42818</v>
      </c>
      <c r="D1837" s="217">
        <v>0.94920000000000004</v>
      </c>
      <c r="E1837" t="s">
        <v>465</v>
      </c>
    </row>
    <row r="1838" spans="1:5" x14ac:dyDescent="0.25">
      <c r="A1838" t="s">
        <v>530</v>
      </c>
      <c r="B1838" t="s">
        <v>531</v>
      </c>
      <c r="C1838" s="12">
        <v>42825</v>
      </c>
      <c r="D1838" s="217">
        <v>0.95079999999999998</v>
      </c>
      <c r="E1838" t="s">
        <v>465</v>
      </c>
    </row>
    <row r="1839" spans="1:5" x14ac:dyDescent="0.25">
      <c r="A1839" t="s">
        <v>530</v>
      </c>
      <c r="B1839" t="s">
        <v>531</v>
      </c>
      <c r="C1839" s="12">
        <v>42832</v>
      </c>
      <c r="D1839" s="217">
        <v>0.95209999999999995</v>
      </c>
      <c r="E1839" t="s">
        <v>465</v>
      </c>
    </row>
    <row r="1840" spans="1:5" x14ac:dyDescent="0.25">
      <c r="A1840" t="s">
        <v>530</v>
      </c>
      <c r="B1840" t="s">
        <v>531</v>
      </c>
      <c r="C1840" s="12">
        <v>42839</v>
      </c>
      <c r="D1840" s="217">
        <v>0.95269999999999999</v>
      </c>
      <c r="E1840" t="s">
        <v>465</v>
      </c>
    </row>
    <row r="1841" spans="1:5" x14ac:dyDescent="0.25">
      <c r="A1841" t="s">
        <v>530</v>
      </c>
      <c r="B1841" t="s">
        <v>531</v>
      </c>
      <c r="C1841" s="12">
        <v>42846</v>
      </c>
      <c r="D1841" s="217">
        <v>0.95310000000000006</v>
      </c>
      <c r="E1841" t="s">
        <v>465</v>
      </c>
    </row>
    <row r="1842" spans="1:5" x14ac:dyDescent="0.25">
      <c r="A1842" t="s">
        <v>530</v>
      </c>
      <c r="B1842" t="s">
        <v>531</v>
      </c>
      <c r="C1842" s="12">
        <v>42853</v>
      </c>
      <c r="D1842" s="217">
        <v>0.95409999999999995</v>
      </c>
      <c r="E1842" t="s">
        <v>465</v>
      </c>
    </row>
    <row r="1843" spans="1:5" x14ac:dyDescent="0.25">
      <c r="A1843" t="s">
        <v>530</v>
      </c>
      <c r="B1843" t="s">
        <v>531</v>
      </c>
      <c r="C1843" s="12">
        <v>42860</v>
      </c>
      <c r="D1843" s="217">
        <v>0.95440000000000003</v>
      </c>
      <c r="E1843" t="s">
        <v>465</v>
      </c>
    </row>
    <row r="1844" spans="1:5" x14ac:dyDescent="0.25">
      <c r="A1844" t="s">
        <v>530</v>
      </c>
      <c r="B1844" t="s">
        <v>531</v>
      </c>
      <c r="C1844" s="12">
        <v>42867</v>
      </c>
      <c r="D1844" s="217">
        <v>0.95420000000000005</v>
      </c>
      <c r="E1844" t="s">
        <v>465</v>
      </c>
    </row>
    <row r="1845" spans="1:5" x14ac:dyDescent="0.25">
      <c r="A1845" t="s">
        <v>530</v>
      </c>
      <c r="B1845" t="s">
        <v>531</v>
      </c>
      <c r="C1845" s="12">
        <v>42874</v>
      </c>
      <c r="D1845" s="217">
        <v>0.95400000000000007</v>
      </c>
      <c r="E1845" t="s">
        <v>465</v>
      </c>
    </row>
    <row r="1846" spans="1:5" x14ac:dyDescent="0.25">
      <c r="A1846" t="s">
        <v>530</v>
      </c>
      <c r="B1846" t="s">
        <v>531</v>
      </c>
      <c r="C1846" s="12">
        <v>42881</v>
      </c>
      <c r="D1846" s="217">
        <v>0.95480000000000009</v>
      </c>
      <c r="E1846" t="s">
        <v>465</v>
      </c>
    </row>
    <row r="1847" spans="1:5" x14ac:dyDescent="0.25">
      <c r="A1847" t="s">
        <v>530</v>
      </c>
      <c r="B1847" t="s">
        <v>531</v>
      </c>
      <c r="C1847" s="12">
        <v>42888</v>
      </c>
      <c r="D1847" s="217">
        <v>0.95550000000000002</v>
      </c>
      <c r="E1847" t="s">
        <v>465</v>
      </c>
    </row>
    <row r="1848" spans="1:5" x14ac:dyDescent="0.25">
      <c r="A1848" t="s">
        <v>530</v>
      </c>
      <c r="B1848" t="s">
        <v>531</v>
      </c>
      <c r="C1848" s="12">
        <v>42895</v>
      </c>
      <c r="D1848" s="217">
        <v>0.95609999999999995</v>
      </c>
      <c r="E1848" t="s">
        <v>465</v>
      </c>
    </row>
    <row r="1849" spans="1:5" x14ac:dyDescent="0.25">
      <c r="A1849" t="s">
        <v>530</v>
      </c>
      <c r="B1849" t="s">
        <v>531</v>
      </c>
      <c r="C1849" s="12">
        <v>42902</v>
      </c>
      <c r="D1849" s="217">
        <v>0.95669999999999999</v>
      </c>
      <c r="E1849" t="s">
        <v>465</v>
      </c>
    </row>
    <row r="1850" spans="1:5" x14ac:dyDescent="0.25">
      <c r="A1850" t="s">
        <v>530</v>
      </c>
      <c r="B1850" t="s">
        <v>531</v>
      </c>
      <c r="C1850" s="12">
        <v>42909</v>
      </c>
      <c r="D1850" s="217">
        <v>0.95719999999999994</v>
      </c>
      <c r="E1850" t="s">
        <v>465</v>
      </c>
    </row>
    <row r="1851" spans="1:5" x14ac:dyDescent="0.25">
      <c r="A1851" t="s">
        <v>530</v>
      </c>
      <c r="B1851" t="s">
        <v>531</v>
      </c>
      <c r="C1851" s="12">
        <v>42923</v>
      </c>
      <c r="D1851" s="217">
        <v>0.9577</v>
      </c>
      <c r="E1851" t="s">
        <v>465</v>
      </c>
    </row>
    <row r="1852" spans="1:5" x14ac:dyDescent="0.25">
      <c r="A1852" t="s">
        <v>530</v>
      </c>
      <c r="B1852" t="s">
        <v>531</v>
      </c>
      <c r="C1852" s="12">
        <v>42930</v>
      </c>
      <c r="D1852" s="217">
        <v>0.95779999999999998</v>
      </c>
      <c r="E1852" t="s">
        <v>465</v>
      </c>
    </row>
    <row r="1853" spans="1:5" x14ac:dyDescent="0.25">
      <c r="A1853" t="s">
        <v>530</v>
      </c>
      <c r="B1853" t="s">
        <v>531</v>
      </c>
      <c r="C1853" s="12">
        <v>42937</v>
      </c>
      <c r="D1853" s="217">
        <v>0.95790000000000008</v>
      </c>
      <c r="E1853" t="s">
        <v>465</v>
      </c>
    </row>
    <row r="1854" spans="1:5" x14ac:dyDescent="0.25">
      <c r="A1854" t="s">
        <v>530</v>
      </c>
      <c r="B1854" t="s">
        <v>531</v>
      </c>
      <c r="C1854" s="12">
        <v>42944</v>
      </c>
      <c r="D1854" s="217">
        <v>0.95790000000000008</v>
      </c>
      <c r="E1854" t="s">
        <v>465</v>
      </c>
    </row>
    <row r="1855" spans="1:5" x14ac:dyDescent="0.25">
      <c r="A1855" t="s">
        <v>530</v>
      </c>
      <c r="B1855" t="s">
        <v>531</v>
      </c>
      <c r="C1855" s="12">
        <v>42951</v>
      </c>
      <c r="D1855" s="217">
        <v>0.95799999999999996</v>
      </c>
      <c r="E1855" t="s">
        <v>465</v>
      </c>
    </row>
    <row r="1856" spans="1:5" x14ac:dyDescent="0.25">
      <c r="A1856" t="s">
        <v>530</v>
      </c>
      <c r="B1856" t="s">
        <v>531</v>
      </c>
      <c r="C1856" s="12">
        <v>42958</v>
      </c>
      <c r="D1856" s="217">
        <v>0.95840000000000003</v>
      </c>
      <c r="E1856" t="s">
        <v>465</v>
      </c>
    </row>
    <row r="1857" spans="1:5" x14ac:dyDescent="0.25">
      <c r="A1857" t="s">
        <v>530</v>
      </c>
      <c r="B1857" t="s">
        <v>531</v>
      </c>
      <c r="C1857" s="12">
        <v>42965</v>
      </c>
      <c r="D1857" s="217">
        <v>0.95879999999999999</v>
      </c>
      <c r="E1857" t="s">
        <v>465</v>
      </c>
    </row>
    <row r="1858" spans="1:5" x14ac:dyDescent="0.25">
      <c r="A1858" t="s">
        <v>530</v>
      </c>
      <c r="B1858" t="s">
        <v>531</v>
      </c>
      <c r="C1858" s="12">
        <v>42972</v>
      </c>
      <c r="D1858" s="217">
        <v>0.95909999999999995</v>
      </c>
      <c r="E1858" t="s">
        <v>465</v>
      </c>
    </row>
    <row r="1859" spans="1:5" x14ac:dyDescent="0.25">
      <c r="A1859" t="s">
        <v>530</v>
      </c>
      <c r="B1859" t="s">
        <v>531</v>
      </c>
      <c r="C1859" s="12">
        <v>42979</v>
      </c>
      <c r="D1859" s="217">
        <v>0.95940000000000003</v>
      </c>
      <c r="E1859" t="s">
        <v>465</v>
      </c>
    </row>
    <row r="1860" spans="1:5" x14ac:dyDescent="0.25">
      <c r="A1860" t="s">
        <v>530</v>
      </c>
      <c r="B1860" t="s">
        <v>531</v>
      </c>
      <c r="C1860" s="12">
        <v>42986</v>
      </c>
      <c r="D1860" s="217">
        <v>0.9597</v>
      </c>
      <c r="E1860" t="s">
        <v>465</v>
      </c>
    </row>
    <row r="1861" spans="1:5" x14ac:dyDescent="0.25">
      <c r="A1861" t="s">
        <v>530</v>
      </c>
      <c r="B1861" t="s">
        <v>531</v>
      </c>
      <c r="C1861" s="12">
        <v>42993</v>
      </c>
      <c r="D1861" s="217">
        <v>0.9597</v>
      </c>
      <c r="E1861" t="s">
        <v>465</v>
      </c>
    </row>
    <row r="1862" spans="1:5" x14ac:dyDescent="0.25">
      <c r="A1862" t="s">
        <v>530</v>
      </c>
      <c r="B1862" t="s">
        <v>531</v>
      </c>
      <c r="C1862" s="12">
        <v>43000</v>
      </c>
      <c r="D1862" s="217">
        <v>0.9597</v>
      </c>
      <c r="E1862" t="s">
        <v>465</v>
      </c>
    </row>
    <row r="1863" spans="1:5" x14ac:dyDescent="0.25">
      <c r="A1863" t="s">
        <v>530</v>
      </c>
      <c r="B1863" t="s">
        <v>531</v>
      </c>
      <c r="C1863" s="12">
        <v>43007</v>
      </c>
      <c r="D1863" s="217">
        <v>0.9597</v>
      </c>
      <c r="E1863" t="s">
        <v>465</v>
      </c>
    </row>
    <row r="1864" spans="1:5" x14ac:dyDescent="0.25">
      <c r="A1864" t="s">
        <v>530</v>
      </c>
      <c r="B1864" t="s">
        <v>531</v>
      </c>
      <c r="C1864" s="12">
        <v>43014</v>
      </c>
      <c r="D1864" s="217">
        <v>0.95950000000000002</v>
      </c>
      <c r="E1864" t="s">
        <v>465</v>
      </c>
    </row>
    <row r="1865" spans="1:5" x14ac:dyDescent="0.25">
      <c r="A1865" t="s">
        <v>530</v>
      </c>
      <c r="B1865" t="s">
        <v>531</v>
      </c>
      <c r="C1865" s="12">
        <v>43021</v>
      </c>
      <c r="D1865" s="217">
        <v>0.95920000000000005</v>
      </c>
      <c r="E1865" t="s">
        <v>465</v>
      </c>
    </row>
    <row r="1866" spans="1:5" x14ac:dyDescent="0.25">
      <c r="A1866" t="s">
        <v>530</v>
      </c>
      <c r="B1866" t="s">
        <v>531</v>
      </c>
      <c r="C1866" s="12">
        <v>43028</v>
      </c>
      <c r="D1866" s="217">
        <v>0.95930000000000004</v>
      </c>
      <c r="E1866" t="s">
        <v>465</v>
      </c>
    </row>
    <row r="1867" spans="1:5" x14ac:dyDescent="0.25">
      <c r="A1867" t="s">
        <v>530</v>
      </c>
      <c r="B1867" t="s">
        <v>531</v>
      </c>
      <c r="C1867" s="12">
        <v>43035</v>
      </c>
      <c r="D1867" s="217">
        <v>0.95930000000000004</v>
      </c>
      <c r="E1867" t="s">
        <v>465</v>
      </c>
    </row>
    <row r="1868" spans="1:5" x14ac:dyDescent="0.25">
      <c r="A1868" t="s">
        <v>530</v>
      </c>
      <c r="B1868" t="s">
        <v>531</v>
      </c>
      <c r="C1868" s="12">
        <v>43042</v>
      </c>
      <c r="D1868" s="217">
        <v>0.95950000000000002</v>
      </c>
      <c r="E1868" t="s">
        <v>465</v>
      </c>
    </row>
    <row r="1869" spans="1:5" x14ac:dyDescent="0.25">
      <c r="A1869" t="s">
        <v>530</v>
      </c>
      <c r="B1869" t="s">
        <v>531</v>
      </c>
      <c r="C1869" s="12">
        <v>43049</v>
      </c>
      <c r="D1869" s="217">
        <v>0.96</v>
      </c>
      <c r="E1869" t="s">
        <v>465</v>
      </c>
    </row>
    <row r="1870" spans="1:5" x14ac:dyDescent="0.25">
      <c r="A1870" t="s">
        <v>530</v>
      </c>
      <c r="B1870" t="s">
        <v>531</v>
      </c>
      <c r="C1870" s="12">
        <v>43056</v>
      </c>
      <c r="D1870" s="217">
        <v>0.96040000000000003</v>
      </c>
      <c r="E1870" t="s">
        <v>465</v>
      </c>
    </row>
    <row r="1871" spans="1:5" x14ac:dyDescent="0.25">
      <c r="A1871" t="s">
        <v>530</v>
      </c>
      <c r="B1871" t="s">
        <v>531</v>
      </c>
      <c r="C1871" s="12">
        <v>43063</v>
      </c>
      <c r="D1871" s="217">
        <v>0.96109999999999995</v>
      </c>
      <c r="E1871" t="s">
        <v>465</v>
      </c>
    </row>
    <row r="1872" spans="1:5" x14ac:dyDescent="0.25">
      <c r="A1872" t="s">
        <v>530</v>
      </c>
      <c r="B1872" t="s">
        <v>531</v>
      </c>
      <c r="C1872" s="12">
        <v>43070</v>
      </c>
      <c r="D1872" s="217">
        <v>0.96150000000000002</v>
      </c>
      <c r="E1872" t="s">
        <v>465</v>
      </c>
    </row>
    <row r="1873" spans="1:5" x14ac:dyDescent="0.25">
      <c r="A1873" t="s">
        <v>530</v>
      </c>
      <c r="B1873" t="s">
        <v>531</v>
      </c>
      <c r="C1873" s="12">
        <v>43077</v>
      </c>
      <c r="D1873" s="217">
        <v>0.9617</v>
      </c>
      <c r="E1873" t="s">
        <v>465</v>
      </c>
    </row>
    <row r="1874" spans="1:5" x14ac:dyDescent="0.25">
      <c r="A1874" t="s">
        <v>530</v>
      </c>
      <c r="B1874" t="s">
        <v>531</v>
      </c>
      <c r="C1874" s="12">
        <v>43084</v>
      </c>
      <c r="D1874" s="217">
        <v>0.96200000000000008</v>
      </c>
      <c r="E1874" t="s">
        <v>465</v>
      </c>
    </row>
    <row r="1875" spans="1:5" x14ac:dyDescent="0.25">
      <c r="A1875" t="s">
        <v>530</v>
      </c>
      <c r="B1875" t="s">
        <v>531</v>
      </c>
      <c r="C1875" s="12">
        <v>43091</v>
      </c>
      <c r="D1875" s="217">
        <v>0.96260000000000001</v>
      </c>
      <c r="E1875" t="s">
        <v>465</v>
      </c>
    </row>
    <row r="1876" spans="1:5" x14ac:dyDescent="0.25">
      <c r="A1876" t="s">
        <v>530</v>
      </c>
      <c r="B1876" t="s">
        <v>531</v>
      </c>
      <c r="C1876" s="12">
        <v>43098</v>
      </c>
      <c r="D1876" s="217">
        <v>0.96310000000000007</v>
      </c>
      <c r="E1876" t="s">
        <v>465</v>
      </c>
    </row>
    <row r="1877" spans="1:5" x14ac:dyDescent="0.25">
      <c r="A1877" t="s">
        <v>530</v>
      </c>
      <c r="B1877" t="s">
        <v>531</v>
      </c>
      <c r="C1877" s="12">
        <v>43105</v>
      </c>
      <c r="D1877" s="217">
        <v>0.98</v>
      </c>
      <c r="E1877" t="s">
        <v>465</v>
      </c>
    </row>
    <row r="1878" spans="1:5" x14ac:dyDescent="0.25">
      <c r="A1878" t="s">
        <v>530</v>
      </c>
      <c r="B1878" t="s">
        <v>531</v>
      </c>
      <c r="C1878" s="12">
        <v>43112</v>
      </c>
      <c r="D1878" s="217">
        <v>0.98499999999999999</v>
      </c>
      <c r="E1878" t="s">
        <v>465</v>
      </c>
    </row>
    <row r="1879" spans="1:5" x14ac:dyDescent="0.25">
      <c r="A1879" t="s">
        <v>530</v>
      </c>
      <c r="B1879" t="s">
        <v>531</v>
      </c>
      <c r="C1879" s="12">
        <v>43119</v>
      </c>
      <c r="D1879" s="217">
        <v>0.98670000000000002</v>
      </c>
      <c r="E1879" t="s">
        <v>465</v>
      </c>
    </row>
    <row r="1880" spans="1:5" x14ac:dyDescent="0.25">
      <c r="A1880" t="s">
        <v>530</v>
      </c>
      <c r="B1880" t="s">
        <v>531</v>
      </c>
      <c r="C1880" s="12">
        <v>43126</v>
      </c>
      <c r="D1880" s="217">
        <v>0.99</v>
      </c>
      <c r="E1880" t="s">
        <v>465</v>
      </c>
    </row>
    <row r="1881" spans="1:5" x14ac:dyDescent="0.25">
      <c r="A1881" t="s">
        <v>530</v>
      </c>
      <c r="B1881" t="s">
        <v>531</v>
      </c>
      <c r="C1881" s="12">
        <v>43133</v>
      </c>
      <c r="D1881" s="217">
        <v>0.99</v>
      </c>
      <c r="E1881" t="s">
        <v>465</v>
      </c>
    </row>
    <row r="1882" spans="1:5" x14ac:dyDescent="0.25">
      <c r="A1882" t="s">
        <v>530</v>
      </c>
      <c r="B1882" t="s">
        <v>531</v>
      </c>
      <c r="C1882" s="12">
        <v>43140</v>
      </c>
      <c r="D1882" s="217">
        <v>0.99</v>
      </c>
      <c r="E1882" t="s">
        <v>465</v>
      </c>
    </row>
    <row r="1883" spans="1:5" x14ac:dyDescent="0.25">
      <c r="A1883" t="s">
        <v>530</v>
      </c>
      <c r="B1883" t="s">
        <v>531</v>
      </c>
      <c r="C1883" s="12">
        <v>43147</v>
      </c>
      <c r="D1883" s="217">
        <v>0.99</v>
      </c>
      <c r="E1883" t="s">
        <v>465</v>
      </c>
    </row>
    <row r="1884" spans="1:5" x14ac:dyDescent="0.25">
      <c r="A1884" t="s">
        <v>530</v>
      </c>
      <c r="B1884" t="s">
        <v>531</v>
      </c>
      <c r="C1884" s="12">
        <v>43154</v>
      </c>
      <c r="D1884" s="217">
        <v>0.99120000000000008</v>
      </c>
      <c r="E1884" t="s">
        <v>465</v>
      </c>
    </row>
    <row r="1885" spans="1:5" x14ac:dyDescent="0.25">
      <c r="A1885" t="s">
        <v>530</v>
      </c>
      <c r="B1885" t="s">
        <v>531</v>
      </c>
      <c r="C1885" s="12">
        <v>43161</v>
      </c>
      <c r="D1885" s="217">
        <v>0.99109999999999998</v>
      </c>
      <c r="E1885" t="s">
        <v>465</v>
      </c>
    </row>
    <row r="1886" spans="1:5" x14ac:dyDescent="0.25">
      <c r="A1886" t="s">
        <v>530</v>
      </c>
      <c r="B1886" t="s">
        <v>531</v>
      </c>
      <c r="C1886" s="12">
        <v>43168</v>
      </c>
      <c r="D1886" s="217">
        <v>0.99099999999999999</v>
      </c>
      <c r="E1886" t="s">
        <v>465</v>
      </c>
    </row>
    <row r="1887" spans="1:5" x14ac:dyDescent="0.25">
      <c r="A1887" t="s">
        <v>530</v>
      </c>
      <c r="B1887" t="s">
        <v>531</v>
      </c>
      <c r="C1887" s="12">
        <v>43175</v>
      </c>
      <c r="D1887" s="217">
        <v>0.9909</v>
      </c>
      <c r="E1887" t="s">
        <v>465</v>
      </c>
    </row>
    <row r="1888" spans="1:5" x14ac:dyDescent="0.25">
      <c r="A1888" t="s">
        <v>530</v>
      </c>
      <c r="B1888" t="s">
        <v>531</v>
      </c>
      <c r="C1888" s="12">
        <v>43182</v>
      </c>
      <c r="D1888" s="217">
        <v>0.99080000000000001</v>
      </c>
      <c r="E1888" t="s">
        <v>465</v>
      </c>
    </row>
    <row r="1889" spans="1:5" x14ac:dyDescent="0.25">
      <c r="A1889" t="s">
        <v>530</v>
      </c>
      <c r="B1889" t="s">
        <v>531</v>
      </c>
      <c r="C1889" s="12">
        <v>43189</v>
      </c>
      <c r="D1889" s="217">
        <v>0.91459999999999997</v>
      </c>
      <c r="E1889" t="s">
        <v>465</v>
      </c>
    </row>
    <row r="1890" spans="1:5" x14ac:dyDescent="0.25">
      <c r="A1890" t="s">
        <v>530</v>
      </c>
      <c r="B1890" t="s">
        <v>531</v>
      </c>
      <c r="C1890" s="12">
        <v>43196</v>
      </c>
      <c r="D1890" s="217">
        <v>0.84930000000000005</v>
      </c>
      <c r="E1890" t="s">
        <v>465</v>
      </c>
    </row>
    <row r="1891" spans="1:5" x14ac:dyDescent="0.25">
      <c r="A1891" t="s">
        <v>530</v>
      </c>
      <c r="B1891" t="s">
        <v>531</v>
      </c>
      <c r="C1891" s="12">
        <v>43203</v>
      </c>
      <c r="D1891" s="217">
        <v>0.79269999999999996</v>
      </c>
      <c r="E1891" t="s">
        <v>465</v>
      </c>
    </row>
    <row r="1892" spans="1:5" x14ac:dyDescent="0.25">
      <c r="A1892" t="s">
        <v>530</v>
      </c>
      <c r="B1892" t="s">
        <v>531</v>
      </c>
      <c r="C1892" s="12">
        <v>43210</v>
      </c>
      <c r="D1892" s="217">
        <v>0.74309999999999998</v>
      </c>
      <c r="E1892" t="s">
        <v>465</v>
      </c>
    </row>
    <row r="1893" spans="1:5" x14ac:dyDescent="0.25">
      <c r="A1893" t="s">
        <v>530</v>
      </c>
      <c r="B1893" t="s">
        <v>531</v>
      </c>
      <c r="C1893" s="12">
        <v>43217</v>
      </c>
      <c r="D1893" s="217">
        <v>0.69940000000000002</v>
      </c>
      <c r="E1893" t="s">
        <v>465</v>
      </c>
    </row>
    <row r="1894" spans="1:5" x14ac:dyDescent="0.25">
      <c r="A1894" t="s">
        <v>530</v>
      </c>
      <c r="B1894" t="s">
        <v>531</v>
      </c>
      <c r="C1894" s="12">
        <v>43224</v>
      </c>
      <c r="D1894" s="217">
        <v>0.66060000000000008</v>
      </c>
      <c r="E1894" t="s">
        <v>465</v>
      </c>
    </row>
    <row r="1895" spans="1:5" x14ac:dyDescent="0.25">
      <c r="A1895" t="s">
        <v>530</v>
      </c>
      <c r="B1895" t="s">
        <v>531</v>
      </c>
      <c r="C1895" s="12">
        <v>43231</v>
      </c>
      <c r="D1895" s="217">
        <v>0.62580000000000002</v>
      </c>
      <c r="E1895" t="s">
        <v>465</v>
      </c>
    </row>
    <row r="1896" spans="1:5" x14ac:dyDescent="0.25">
      <c r="A1896" t="s">
        <v>530</v>
      </c>
      <c r="B1896" t="s">
        <v>531</v>
      </c>
      <c r="C1896" s="12">
        <v>43238</v>
      </c>
      <c r="D1896" s="217">
        <v>0.59450000000000003</v>
      </c>
      <c r="E1896" t="s">
        <v>465</v>
      </c>
    </row>
    <row r="1897" spans="1:5" x14ac:dyDescent="0.25">
      <c r="A1897" t="s">
        <v>530</v>
      </c>
      <c r="B1897" t="s">
        <v>531</v>
      </c>
      <c r="C1897" s="12">
        <v>43245</v>
      </c>
      <c r="D1897" s="217">
        <v>0.56619999999999993</v>
      </c>
      <c r="E1897" t="s">
        <v>465</v>
      </c>
    </row>
    <row r="1898" spans="1:5" x14ac:dyDescent="0.25">
      <c r="A1898" t="s">
        <v>530</v>
      </c>
      <c r="B1898" t="s">
        <v>531</v>
      </c>
      <c r="C1898" s="12">
        <v>43252</v>
      </c>
      <c r="D1898" s="217">
        <v>0.54049999999999998</v>
      </c>
      <c r="E1898" t="s">
        <v>465</v>
      </c>
    </row>
    <row r="1899" spans="1:5" x14ac:dyDescent="0.25">
      <c r="A1899" t="s">
        <v>530</v>
      </c>
      <c r="B1899" t="s">
        <v>531</v>
      </c>
      <c r="C1899" s="12">
        <v>43259</v>
      </c>
      <c r="D1899" s="217">
        <v>0.51700000000000002</v>
      </c>
      <c r="E1899" t="s">
        <v>465</v>
      </c>
    </row>
    <row r="1900" spans="1:5" x14ac:dyDescent="0.25">
      <c r="A1900" t="s">
        <v>530</v>
      </c>
      <c r="B1900" t="s">
        <v>531</v>
      </c>
      <c r="C1900" s="12">
        <v>43266</v>
      </c>
      <c r="D1900" s="217">
        <v>0.49540000000000001</v>
      </c>
      <c r="E1900" t="s">
        <v>465</v>
      </c>
    </row>
    <row r="1901" spans="1:5" x14ac:dyDescent="0.25">
      <c r="A1901" t="s">
        <v>530</v>
      </c>
      <c r="B1901" t="s">
        <v>531</v>
      </c>
      <c r="C1901" s="12">
        <v>43273</v>
      </c>
      <c r="D1901" s="217">
        <v>0.47560000000000002</v>
      </c>
      <c r="E1901" t="s">
        <v>465</v>
      </c>
    </row>
    <row r="1902" spans="1:5" x14ac:dyDescent="0.25">
      <c r="A1902" t="s">
        <v>530</v>
      </c>
      <c r="B1902" t="s">
        <v>531</v>
      </c>
      <c r="C1902" s="12">
        <v>43280</v>
      </c>
      <c r="D1902" s="217">
        <v>0.45729999999999998</v>
      </c>
      <c r="E1902" t="s">
        <v>465</v>
      </c>
    </row>
    <row r="1903" spans="1:5" x14ac:dyDescent="0.25">
      <c r="A1903" t="s">
        <v>532</v>
      </c>
      <c r="B1903" t="s">
        <v>533</v>
      </c>
      <c r="C1903" s="12">
        <v>42741</v>
      </c>
      <c r="D1903" s="217">
        <v>1</v>
      </c>
      <c r="E1903" t="s">
        <v>465</v>
      </c>
    </row>
    <row r="1904" spans="1:5" x14ac:dyDescent="0.25">
      <c r="A1904" t="s">
        <v>532</v>
      </c>
      <c r="B1904" t="s">
        <v>533</v>
      </c>
      <c r="C1904" s="12">
        <v>42748</v>
      </c>
      <c r="D1904" s="217">
        <v>1</v>
      </c>
      <c r="E1904" t="s">
        <v>465</v>
      </c>
    </row>
    <row r="1905" spans="1:5" x14ac:dyDescent="0.25">
      <c r="A1905" t="s">
        <v>532</v>
      </c>
      <c r="B1905" t="s">
        <v>533</v>
      </c>
      <c r="C1905" s="12">
        <v>42755</v>
      </c>
      <c r="D1905" s="217">
        <v>1</v>
      </c>
      <c r="E1905" t="s">
        <v>465</v>
      </c>
    </row>
    <row r="1906" spans="1:5" x14ac:dyDescent="0.25">
      <c r="A1906" t="s">
        <v>532</v>
      </c>
      <c r="B1906" t="s">
        <v>533</v>
      </c>
      <c r="C1906" s="12">
        <v>42762</v>
      </c>
      <c r="D1906" s="217">
        <v>1</v>
      </c>
      <c r="E1906" t="s">
        <v>465</v>
      </c>
    </row>
    <row r="1907" spans="1:5" x14ac:dyDescent="0.25">
      <c r="A1907" t="s">
        <v>532</v>
      </c>
      <c r="B1907" t="s">
        <v>533</v>
      </c>
      <c r="C1907" s="12">
        <v>42769</v>
      </c>
      <c r="D1907" s="217">
        <v>1</v>
      </c>
      <c r="E1907" t="s">
        <v>465</v>
      </c>
    </row>
    <row r="1908" spans="1:5" x14ac:dyDescent="0.25">
      <c r="A1908" t="s">
        <v>532</v>
      </c>
      <c r="B1908" t="s">
        <v>533</v>
      </c>
      <c r="C1908" s="12">
        <v>42776</v>
      </c>
      <c r="D1908" s="217">
        <v>1</v>
      </c>
      <c r="E1908" t="s">
        <v>465</v>
      </c>
    </row>
    <row r="1909" spans="1:5" x14ac:dyDescent="0.25">
      <c r="A1909" t="s">
        <v>532</v>
      </c>
      <c r="B1909" t="s">
        <v>533</v>
      </c>
      <c r="C1909" s="12">
        <v>42783</v>
      </c>
      <c r="D1909" s="217">
        <v>1</v>
      </c>
      <c r="E1909" t="s">
        <v>465</v>
      </c>
    </row>
    <row r="1910" spans="1:5" x14ac:dyDescent="0.25">
      <c r="A1910" t="s">
        <v>532</v>
      </c>
      <c r="B1910" t="s">
        <v>533</v>
      </c>
      <c r="C1910" s="12">
        <v>42790</v>
      </c>
      <c r="D1910" s="217">
        <v>1</v>
      </c>
      <c r="E1910" t="s">
        <v>465</v>
      </c>
    </row>
    <row r="1911" spans="1:5" x14ac:dyDescent="0.25">
      <c r="A1911" t="s">
        <v>532</v>
      </c>
      <c r="B1911" t="s">
        <v>533</v>
      </c>
      <c r="C1911" s="12">
        <v>42797</v>
      </c>
      <c r="D1911" s="217">
        <v>1</v>
      </c>
      <c r="E1911" t="s">
        <v>465</v>
      </c>
    </row>
    <row r="1912" spans="1:5" x14ac:dyDescent="0.25">
      <c r="A1912" t="s">
        <v>532</v>
      </c>
      <c r="B1912" t="s">
        <v>533</v>
      </c>
      <c r="C1912" s="12">
        <v>42804</v>
      </c>
      <c r="D1912" s="217">
        <v>0.998</v>
      </c>
      <c r="E1912" t="s">
        <v>465</v>
      </c>
    </row>
    <row r="1913" spans="1:5" x14ac:dyDescent="0.25">
      <c r="A1913" t="s">
        <v>532</v>
      </c>
      <c r="B1913" t="s">
        <v>533</v>
      </c>
      <c r="C1913" s="12">
        <v>42811</v>
      </c>
      <c r="D1913" s="217">
        <v>0.99639999999999995</v>
      </c>
      <c r="E1913" t="s">
        <v>465</v>
      </c>
    </row>
    <row r="1914" spans="1:5" x14ac:dyDescent="0.25">
      <c r="A1914" t="s">
        <v>532</v>
      </c>
      <c r="B1914" t="s">
        <v>533</v>
      </c>
      <c r="C1914" s="12">
        <v>42818</v>
      </c>
      <c r="D1914" s="217">
        <v>0.995</v>
      </c>
      <c r="E1914" t="s">
        <v>465</v>
      </c>
    </row>
    <row r="1915" spans="1:5" x14ac:dyDescent="0.25">
      <c r="A1915" t="s">
        <v>532</v>
      </c>
      <c r="B1915" t="s">
        <v>533</v>
      </c>
      <c r="C1915" s="12">
        <v>42825</v>
      </c>
      <c r="D1915" s="217">
        <v>0.99379999999999991</v>
      </c>
      <c r="E1915" t="s">
        <v>465</v>
      </c>
    </row>
    <row r="1916" spans="1:5" x14ac:dyDescent="0.25">
      <c r="A1916" t="s">
        <v>532</v>
      </c>
      <c r="B1916" t="s">
        <v>533</v>
      </c>
      <c r="C1916" s="12">
        <v>42832</v>
      </c>
      <c r="D1916" s="217">
        <v>0.99290000000000012</v>
      </c>
      <c r="E1916" t="s">
        <v>465</v>
      </c>
    </row>
    <row r="1917" spans="1:5" x14ac:dyDescent="0.25">
      <c r="A1917" t="s">
        <v>532</v>
      </c>
      <c r="B1917" t="s">
        <v>533</v>
      </c>
      <c r="C1917" s="12">
        <v>42839</v>
      </c>
      <c r="D1917" s="217">
        <v>0.99199999999999999</v>
      </c>
      <c r="E1917" t="s">
        <v>465</v>
      </c>
    </row>
    <row r="1918" spans="1:5" x14ac:dyDescent="0.25">
      <c r="A1918" t="s">
        <v>532</v>
      </c>
      <c r="B1918" t="s">
        <v>533</v>
      </c>
      <c r="C1918" s="12">
        <v>42846</v>
      </c>
      <c r="D1918" s="217">
        <v>0.99120000000000008</v>
      </c>
      <c r="E1918" t="s">
        <v>465</v>
      </c>
    </row>
    <row r="1919" spans="1:5" x14ac:dyDescent="0.25">
      <c r="A1919" t="s">
        <v>532</v>
      </c>
      <c r="B1919" t="s">
        <v>533</v>
      </c>
      <c r="C1919" s="12">
        <v>42853</v>
      </c>
      <c r="D1919" s="217">
        <v>0.99180000000000001</v>
      </c>
      <c r="E1919" t="s">
        <v>465</v>
      </c>
    </row>
    <row r="1920" spans="1:5" x14ac:dyDescent="0.25">
      <c r="A1920" t="s">
        <v>532</v>
      </c>
      <c r="B1920" t="s">
        <v>533</v>
      </c>
      <c r="C1920" s="12">
        <v>42860</v>
      </c>
      <c r="D1920" s="217">
        <v>0.99219999999999997</v>
      </c>
      <c r="E1920" t="s">
        <v>465</v>
      </c>
    </row>
    <row r="1921" spans="1:5" x14ac:dyDescent="0.25">
      <c r="A1921" t="s">
        <v>532</v>
      </c>
      <c r="B1921" t="s">
        <v>533</v>
      </c>
      <c r="C1921" s="12">
        <v>42867</v>
      </c>
      <c r="D1921" s="217">
        <v>0.99159999999999993</v>
      </c>
      <c r="E1921" t="s">
        <v>465</v>
      </c>
    </row>
    <row r="1922" spans="1:5" x14ac:dyDescent="0.25">
      <c r="A1922" t="s">
        <v>532</v>
      </c>
      <c r="B1922" t="s">
        <v>533</v>
      </c>
      <c r="C1922" s="12">
        <v>42874</v>
      </c>
      <c r="D1922" s="217">
        <v>0.99099999999999999</v>
      </c>
      <c r="E1922" t="s">
        <v>465</v>
      </c>
    </row>
    <row r="1923" spans="1:5" x14ac:dyDescent="0.25">
      <c r="A1923" t="s">
        <v>532</v>
      </c>
      <c r="B1923" t="s">
        <v>533</v>
      </c>
      <c r="C1923" s="12">
        <v>42881</v>
      </c>
      <c r="D1923" s="217">
        <v>0.99049999999999994</v>
      </c>
      <c r="E1923" t="s">
        <v>465</v>
      </c>
    </row>
    <row r="1924" spans="1:5" x14ac:dyDescent="0.25">
      <c r="A1924" t="s">
        <v>532</v>
      </c>
      <c r="B1924" t="s">
        <v>533</v>
      </c>
      <c r="C1924" s="12">
        <v>42888</v>
      </c>
      <c r="D1924" s="217">
        <v>0.99</v>
      </c>
      <c r="E1924" t="s">
        <v>465</v>
      </c>
    </row>
    <row r="1925" spans="1:5" x14ac:dyDescent="0.25">
      <c r="A1925" t="s">
        <v>532</v>
      </c>
      <c r="B1925" t="s">
        <v>533</v>
      </c>
      <c r="C1925" s="12">
        <v>42895</v>
      </c>
      <c r="D1925" s="217">
        <v>0.98959999999999992</v>
      </c>
      <c r="E1925" t="s">
        <v>465</v>
      </c>
    </row>
    <row r="1926" spans="1:5" x14ac:dyDescent="0.25">
      <c r="A1926" t="s">
        <v>532</v>
      </c>
      <c r="B1926" t="s">
        <v>533</v>
      </c>
      <c r="C1926" s="12">
        <v>42902</v>
      </c>
      <c r="D1926" s="217">
        <v>0.98919999999999997</v>
      </c>
      <c r="E1926" t="s">
        <v>465</v>
      </c>
    </row>
    <row r="1927" spans="1:5" x14ac:dyDescent="0.25">
      <c r="A1927" t="s">
        <v>532</v>
      </c>
      <c r="B1927" t="s">
        <v>533</v>
      </c>
      <c r="C1927" s="12">
        <v>42909</v>
      </c>
      <c r="D1927" s="217">
        <v>0.9887999999999999</v>
      </c>
      <c r="E1927" t="s">
        <v>465</v>
      </c>
    </row>
    <row r="1928" spans="1:5" x14ac:dyDescent="0.25">
      <c r="A1928" t="s">
        <v>532</v>
      </c>
      <c r="B1928" t="s">
        <v>533</v>
      </c>
      <c r="C1928" s="12">
        <v>42923</v>
      </c>
      <c r="D1928" s="217">
        <v>0.98849999999999993</v>
      </c>
      <c r="E1928" t="s">
        <v>465</v>
      </c>
    </row>
    <row r="1929" spans="1:5" x14ac:dyDescent="0.25">
      <c r="A1929" t="s">
        <v>532</v>
      </c>
      <c r="B1929" t="s">
        <v>533</v>
      </c>
      <c r="C1929" s="12">
        <v>42930</v>
      </c>
      <c r="D1929" s="217">
        <v>0.98809999999999998</v>
      </c>
      <c r="E1929" t="s">
        <v>465</v>
      </c>
    </row>
    <row r="1930" spans="1:5" x14ac:dyDescent="0.25">
      <c r="A1930" t="s">
        <v>532</v>
      </c>
      <c r="B1930" t="s">
        <v>533</v>
      </c>
      <c r="C1930" s="12">
        <v>42937</v>
      </c>
      <c r="D1930" s="217">
        <v>0.98790000000000011</v>
      </c>
      <c r="E1930" t="s">
        <v>465</v>
      </c>
    </row>
    <row r="1931" spans="1:5" x14ac:dyDescent="0.25">
      <c r="A1931" t="s">
        <v>532</v>
      </c>
      <c r="B1931" t="s">
        <v>533</v>
      </c>
      <c r="C1931" s="12">
        <v>42944</v>
      </c>
      <c r="D1931" s="217">
        <v>0.98760000000000003</v>
      </c>
      <c r="E1931" t="s">
        <v>465</v>
      </c>
    </row>
    <row r="1932" spans="1:5" x14ac:dyDescent="0.25">
      <c r="A1932" t="s">
        <v>532</v>
      </c>
      <c r="B1932" t="s">
        <v>533</v>
      </c>
      <c r="C1932" s="12">
        <v>42951</v>
      </c>
      <c r="D1932" s="217">
        <v>0.98730000000000007</v>
      </c>
      <c r="E1932" t="s">
        <v>465</v>
      </c>
    </row>
    <row r="1933" spans="1:5" x14ac:dyDescent="0.25">
      <c r="A1933" t="s">
        <v>532</v>
      </c>
      <c r="B1933" t="s">
        <v>533</v>
      </c>
      <c r="C1933" s="12">
        <v>42958</v>
      </c>
      <c r="D1933" s="217">
        <v>0.98709999999999998</v>
      </c>
      <c r="E1933" t="s">
        <v>465</v>
      </c>
    </row>
    <row r="1934" spans="1:5" x14ac:dyDescent="0.25">
      <c r="A1934" t="s">
        <v>532</v>
      </c>
      <c r="B1934" t="s">
        <v>533</v>
      </c>
      <c r="C1934" s="12">
        <v>42965</v>
      </c>
      <c r="D1934" s="217">
        <v>0.9869</v>
      </c>
      <c r="E1934" t="s">
        <v>465</v>
      </c>
    </row>
    <row r="1935" spans="1:5" x14ac:dyDescent="0.25">
      <c r="A1935" t="s">
        <v>532</v>
      </c>
      <c r="B1935" t="s">
        <v>533</v>
      </c>
      <c r="C1935" s="12">
        <v>42972</v>
      </c>
      <c r="D1935" s="217">
        <v>0.98609999999999998</v>
      </c>
      <c r="E1935" t="s">
        <v>465</v>
      </c>
    </row>
    <row r="1936" spans="1:5" x14ac:dyDescent="0.25">
      <c r="A1936" t="s">
        <v>532</v>
      </c>
      <c r="B1936" t="s">
        <v>533</v>
      </c>
      <c r="C1936" s="12">
        <v>42979</v>
      </c>
      <c r="D1936" s="217">
        <v>0.98530000000000006</v>
      </c>
      <c r="E1936" t="s">
        <v>465</v>
      </c>
    </row>
    <row r="1937" spans="1:5" x14ac:dyDescent="0.25">
      <c r="A1937" t="s">
        <v>532</v>
      </c>
      <c r="B1937" t="s">
        <v>533</v>
      </c>
      <c r="C1937" s="12">
        <v>42986</v>
      </c>
      <c r="D1937" s="217">
        <v>0.98459999999999992</v>
      </c>
      <c r="E1937" t="s">
        <v>465</v>
      </c>
    </row>
    <row r="1938" spans="1:5" x14ac:dyDescent="0.25">
      <c r="A1938" t="s">
        <v>532</v>
      </c>
      <c r="B1938" t="s">
        <v>533</v>
      </c>
      <c r="C1938" s="12">
        <v>42993</v>
      </c>
      <c r="D1938" s="217">
        <v>0.9839</v>
      </c>
      <c r="E1938" t="s">
        <v>465</v>
      </c>
    </row>
    <row r="1939" spans="1:5" x14ac:dyDescent="0.25">
      <c r="A1939" t="s">
        <v>532</v>
      </c>
      <c r="B1939" t="s">
        <v>533</v>
      </c>
      <c r="C1939" s="12">
        <v>43000</v>
      </c>
      <c r="D1939" s="217">
        <v>0.98319999999999996</v>
      </c>
      <c r="E1939" t="s">
        <v>465</v>
      </c>
    </row>
    <row r="1940" spans="1:5" x14ac:dyDescent="0.25">
      <c r="A1940" t="s">
        <v>532</v>
      </c>
      <c r="B1940" t="s">
        <v>533</v>
      </c>
      <c r="C1940" s="12">
        <v>43007</v>
      </c>
      <c r="D1940" s="217">
        <v>0.98260000000000003</v>
      </c>
      <c r="E1940" t="s">
        <v>465</v>
      </c>
    </row>
    <row r="1941" spans="1:5" x14ac:dyDescent="0.25">
      <c r="A1941" t="s">
        <v>532</v>
      </c>
      <c r="B1941" t="s">
        <v>533</v>
      </c>
      <c r="C1941" s="12">
        <v>43014</v>
      </c>
      <c r="D1941" s="217">
        <v>0.98209999999999997</v>
      </c>
      <c r="E1941" t="s">
        <v>465</v>
      </c>
    </row>
    <row r="1942" spans="1:5" x14ac:dyDescent="0.25">
      <c r="A1942" t="s">
        <v>532</v>
      </c>
      <c r="B1942" t="s">
        <v>533</v>
      </c>
      <c r="C1942" s="12">
        <v>43021</v>
      </c>
      <c r="D1942" s="217">
        <v>0.98099999999999998</v>
      </c>
      <c r="E1942" t="s">
        <v>465</v>
      </c>
    </row>
    <row r="1943" spans="1:5" x14ac:dyDescent="0.25">
      <c r="A1943" t="s">
        <v>532</v>
      </c>
      <c r="B1943" t="s">
        <v>533</v>
      </c>
      <c r="C1943" s="12">
        <v>43028</v>
      </c>
      <c r="D1943" s="217">
        <v>0.98</v>
      </c>
      <c r="E1943" t="s">
        <v>465</v>
      </c>
    </row>
    <row r="1944" spans="1:5" x14ac:dyDescent="0.25">
      <c r="A1944" t="s">
        <v>532</v>
      </c>
      <c r="B1944" t="s">
        <v>533</v>
      </c>
      <c r="C1944" s="12">
        <v>43035</v>
      </c>
      <c r="D1944" s="217">
        <v>0.97900000000000009</v>
      </c>
      <c r="E1944" t="s">
        <v>465</v>
      </c>
    </row>
    <row r="1945" spans="1:5" x14ac:dyDescent="0.25">
      <c r="A1945" t="s">
        <v>532</v>
      </c>
      <c r="B1945" t="s">
        <v>533</v>
      </c>
      <c r="C1945" s="12">
        <v>43042</v>
      </c>
      <c r="D1945" s="217">
        <v>0.97770000000000001</v>
      </c>
      <c r="E1945" t="s">
        <v>465</v>
      </c>
    </row>
    <row r="1946" spans="1:5" x14ac:dyDescent="0.25">
      <c r="A1946" t="s">
        <v>532</v>
      </c>
      <c r="B1946" t="s">
        <v>533</v>
      </c>
      <c r="C1946" s="12">
        <v>43049</v>
      </c>
      <c r="D1946" s="217">
        <v>0.97640000000000005</v>
      </c>
      <c r="E1946" t="s">
        <v>465</v>
      </c>
    </row>
    <row r="1947" spans="1:5" x14ac:dyDescent="0.25">
      <c r="A1947" t="s">
        <v>532</v>
      </c>
      <c r="B1947" t="s">
        <v>533</v>
      </c>
      <c r="C1947" s="12">
        <v>43056</v>
      </c>
      <c r="D1947" s="217">
        <v>0.97560000000000002</v>
      </c>
      <c r="E1947" t="s">
        <v>465</v>
      </c>
    </row>
    <row r="1948" spans="1:5" x14ac:dyDescent="0.25">
      <c r="A1948" t="s">
        <v>532</v>
      </c>
      <c r="B1948" t="s">
        <v>533</v>
      </c>
      <c r="C1948" s="12">
        <v>43063</v>
      </c>
      <c r="D1948" s="217">
        <v>0.9748</v>
      </c>
      <c r="E1948" t="s">
        <v>465</v>
      </c>
    </row>
    <row r="1949" spans="1:5" x14ac:dyDescent="0.25">
      <c r="A1949" t="s">
        <v>532</v>
      </c>
      <c r="B1949" t="s">
        <v>533</v>
      </c>
      <c r="C1949" s="12">
        <v>43070</v>
      </c>
      <c r="D1949" s="217">
        <v>0.97400000000000009</v>
      </c>
      <c r="E1949" t="s">
        <v>465</v>
      </c>
    </row>
    <row r="1950" spans="1:5" x14ac:dyDescent="0.25">
      <c r="A1950" t="s">
        <v>532</v>
      </c>
      <c r="B1950" t="s">
        <v>533</v>
      </c>
      <c r="C1950" s="12">
        <v>43077</v>
      </c>
      <c r="D1950" s="217">
        <v>0.9738</v>
      </c>
      <c r="E1950" t="s">
        <v>465</v>
      </c>
    </row>
    <row r="1951" spans="1:5" x14ac:dyDescent="0.25">
      <c r="A1951" t="s">
        <v>532</v>
      </c>
      <c r="B1951" t="s">
        <v>533</v>
      </c>
      <c r="C1951" s="12">
        <v>43084</v>
      </c>
      <c r="D1951" s="217">
        <v>0.97349999999999992</v>
      </c>
      <c r="E1951" t="s">
        <v>465</v>
      </c>
    </row>
    <row r="1952" spans="1:5" x14ac:dyDescent="0.25">
      <c r="A1952" t="s">
        <v>532</v>
      </c>
      <c r="B1952" t="s">
        <v>533</v>
      </c>
      <c r="C1952" s="12">
        <v>43091</v>
      </c>
      <c r="D1952" s="217">
        <v>0.97319999999999995</v>
      </c>
      <c r="E1952" t="s">
        <v>465</v>
      </c>
    </row>
    <row r="1953" spans="1:5" x14ac:dyDescent="0.25">
      <c r="A1953" t="s">
        <v>532</v>
      </c>
      <c r="B1953" t="s">
        <v>533</v>
      </c>
      <c r="C1953" s="12">
        <v>43098</v>
      </c>
      <c r="D1953" s="217">
        <v>0.95409999999999995</v>
      </c>
      <c r="E1953" t="s">
        <v>465</v>
      </c>
    </row>
    <row r="1954" spans="1:5" x14ac:dyDescent="0.25">
      <c r="A1954" t="s">
        <v>532</v>
      </c>
      <c r="B1954" t="s">
        <v>533</v>
      </c>
      <c r="C1954" s="12">
        <v>43105</v>
      </c>
      <c r="D1954" s="217">
        <v>0</v>
      </c>
      <c r="E1954" t="s">
        <v>465</v>
      </c>
    </row>
    <row r="1955" spans="1:5" x14ac:dyDescent="0.25">
      <c r="A1955" t="s">
        <v>532</v>
      </c>
      <c r="B1955" t="s">
        <v>533</v>
      </c>
      <c r="C1955" s="12">
        <v>43112</v>
      </c>
      <c r="D1955" s="217">
        <v>0</v>
      </c>
      <c r="E1955" t="s">
        <v>465</v>
      </c>
    </row>
    <row r="1956" spans="1:5" x14ac:dyDescent="0.25">
      <c r="A1956" t="s">
        <v>532</v>
      </c>
      <c r="B1956" t="s">
        <v>533</v>
      </c>
      <c r="C1956" s="12">
        <v>43119</v>
      </c>
      <c r="D1956" s="217">
        <v>0</v>
      </c>
      <c r="E1956" t="s">
        <v>465</v>
      </c>
    </row>
    <row r="1957" spans="1:5" x14ac:dyDescent="0.25">
      <c r="A1957" t="s">
        <v>532</v>
      </c>
      <c r="B1957" t="s">
        <v>533</v>
      </c>
      <c r="C1957" s="12">
        <v>43126</v>
      </c>
      <c r="D1957" s="217">
        <v>0</v>
      </c>
      <c r="E1957" t="s">
        <v>465</v>
      </c>
    </row>
    <row r="1958" spans="1:5" x14ac:dyDescent="0.25">
      <c r="A1958" t="s">
        <v>532</v>
      </c>
      <c r="B1958" t="s">
        <v>533</v>
      </c>
      <c r="C1958" s="12">
        <v>43133</v>
      </c>
      <c r="D1958" s="217">
        <v>0.192</v>
      </c>
      <c r="E1958" t="s">
        <v>465</v>
      </c>
    </row>
    <row r="1959" spans="1:5" x14ac:dyDescent="0.25">
      <c r="A1959" t="s">
        <v>532</v>
      </c>
      <c r="B1959" t="s">
        <v>533</v>
      </c>
      <c r="C1959" s="12">
        <v>43140</v>
      </c>
      <c r="D1959" s="217">
        <v>0.32</v>
      </c>
      <c r="E1959" t="s">
        <v>465</v>
      </c>
    </row>
    <row r="1960" spans="1:5" x14ac:dyDescent="0.25">
      <c r="A1960" t="s">
        <v>532</v>
      </c>
      <c r="B1960" t="s">
        <v>533</v>
      </c>
      <c r="C1960" s="12">
        <v>43147</v>
      </c>
      <c r="D1960" s="217">
        <v>0.4143</v>
      </c>
      <c r="E1960" t="s">
        <v>465</v>
      </c>
    </row>
    <row r="1961" spans="1:5" x14ac:dyDescent="0.25">
      <c r="A1961" t="s">
        <v>532</v>
      </c>
      <c r="B1961" t="s">
        <v>533</v>
      </c>
      <c r="C1961" s="12">
        <v>43154</v>
      </c>
      <c r="D1961" s="217">
        <v>0.48749999999999999</v>
      </c>
      <c r="E1961" t="s">
        <v>465</v>
      </c>
    </row>
    <row r="1962" spans="1:5" x14ac:dyDescent="0.25">
      <c r="A1962" t="s">
        <v>532</v>
      </c>
      <c r="B1962" t="s">
        <v>533</v>
      </c>
      <c r="C1962" s="12">
        <v>43161</v>
      </c>
      <c r="D1962" s="217">
        <v>0.5444</v>
      </c>
      <c r="E1962" t="s">
        <v>465</v>
      </c>
    </row>
    <row r="1963" spans="1:5" x14ac:dyDescent="0.25">
      <c r="A1963" t="s">
        <v>532</v>
      </c>
      <c r="B1963" t="s">
        <v>533</v>
      </c>
      <c r="C1963" s="12">
        <v>43168</v>
      </c>
      <c r="D1963" s="217">
        <v>0.59</v>
      </c>
      <c r="E1963" t="s">
        <v>465</v>
      </c>
    </row>
    <row r="1964" spans="1:5" x14ac:dyDescent="0.25">
      <c r="A1964" t="s">
        <v>532</v>
      </c>
      <c r="B1964" t="s">
        <v>533</v>
      </c>
      <c r="C1964" s="12">
        <v>43175</v>
      </c>
      <c r="D1964" s="217">
        <v>0.62729999999999997</v>
      </c>
      <c r="E1964" t="s">
        <v>465</v>
      </c>
    </row>
    <row r="1965" spans="1:5" x14ac:dyDescent="0.25">
      <c r="A1965" t="s">
        <v>532</v>
      </c>
      <c r="B1965" t="s">
        <v>533</v>
      </c>
      <c r="C1965" s="12">
        <v>43182</v>
      </c>
      <c r="D1965" s="217">
        <v>0.6583</v>
      </c>
      <c r="E1965" t="s">
        <v>465</v>
      </c>
    </row>
    <row r="1966" spans="1:5" x14ac:dyDescent="0.25">
      <c r="A1966" t="s">
        <v>532</v>
      </c>
      <c r="B1966" t="s">
        <v>533</v>
      </c>
      <c r="C1966" s="12">
        <v>43189</v>
      </c>
      <c r="D1966" s="217">
        <v>0.68459999999999999</v>
      </c>
      <c r="E1966" t="s">
        <v>465</v>
      </c>
    </row>
    <row r="1967" spans="1:5" x14ac:dyDescent="0.25">
      <c r="A1967" t="s">
        <v>532</v>
      </c>
      <c r="B1967" t="s">
        <v>533</v>
      </c>
      <c r="C1967" s="12">
        <v>43196</v>
      </c>
      <c r="D1967" s="217">
        <v>0.70709999999999995</v>
      </c>
      <c r="E1967" t="s">
        <v>465</v>
      </c>
    </row>
    <row r="1968" spans="1:5" x14ac:dyDescent="0.25">
      <c r="A1968" t="s">
        <v>532</v>
      </c>
      <c r="B1968" t="s">
        <v>533</v>
      </c>
      <c r="C1968" s="12">
        <v>43203</v>
      </c>
      <c r="D1968" s="217">
        <v>0.72670000000000001</v>
      </c>
      <c r="E1968" t="s">
        <v>465</v>
      </c>
    </row>
    <row r="1969" spans="1:5" x14ac:dyDescent="0.25">
      <c r="A1969" t="s">
        <v>532</v>
      </c>
      <c r="B1969" t="s">
        <v>533</v>
      </c>
      <c r="C1969" s="12">
        <v>43210</v>
      </c>
      <c r="D1969" s="217">
        <v>0.74379999999999991</v>
      </c>
      <c r="E1969" t="s">
        <v>465</v>
      </c>
    </row>
    <row r="1970" spans="1:5" x14ac:dyDescent="0.25">
      <c r="A1970" t="s">
        <v>532</v>
      </c>
      <c r="B1970" t="s">
        <v>533</v>
      </c>
      <c r="C1970" s="12">
        <v>43217</v>
      </c>
      <c r="D1970" s="217">
        <v>0.7</v>
      </c>
      <c r="E1970" t="s">
        <v>465</v>
      </c>
    </row>
    <row r="1971" spans="1:5" x14ac:dyDescent="0.25">
      <c r="A1971" t="s">
        <v>532</v>
      </c>
      <c r="B1971" t="s">
        <v>533</v>
      </c>
      <c r="C1971" s="12">
        <v>43224</v>
      </c>
      <c r="D1971" s="217">
        <v>0.66110000000000002</v>
      </c>
      <c r="E1971" t="s">
        <v>465</v>
      </c>
    </row>
    <row r="1972" spans="1:5" x14ac:dyDescent="0.25">
      <c r="A1972" t="s">
        <v>532</v>
      </c>
      <c r="B1972" t="s">
        <v>533</v>
      </c>
      <c r="C1972" s="12">
        <v>43231</v>
      </c>
      <c r="D1972" s="217">
        <v>0.62630000000000008</v>
      </c>
      <c r="E1972" t="s">
        <v>465</v>
      </c>
    </row>
    <row r="1973" spans="1:5" x14ac:dyDescent="0.25">
      <c r="A1973" t="s">
        <v>532</v>
      </c>
      <c r="B1973" t="s">
        <v>533</v>
      </c>
      <c r="C1973" s="12">
        <v>43238</v>
      </c>
      <c r="D1973" s="217">
        <v>0.59499999999999997</v>
      </c>
      <c r="E1973" t="s">
        <v>465</v>
      </c>
    </row>
    <row r="1974" spans="1:5" x14ac:dyDescent="0.25">
      <c r="A1974" t="s">
        <v>532</v>
      </c>
      <c r="B1974" t="s">
        <v>533</v>
      </c>
      <c r="C1974" s="12">
        <v>43245</v>
      </c>
      <c r="D1974" s="217">
        <v>0.56669999999999998</v>
      </c>
      <c r="E1974" t="s">
        <v>465</v>
      </c>
    </row>
    <row r="1975" spans="1:5" x14ac:dyDescent="0.25">
      <c r="A1975" t="s">
        <v>532</v>
      </c>
      <c r="B1975" t="s">
        <v>533</v>
      </c>
      <c r="C1975" s="12">
        <v>43252</v>
      </c>
      <c r="D1975" s="217">
        <v>0.54090000000000005</v>
      </c>
      <c r="E1975" t="s">
        <v>465</v>
      </c>
    </row>
    <row r="1976" spans="1:5" x14ac:dyDescent="0.25">
      <c r="A1976" t="s">
        <v>532</v>
      </c>
      <c r="B1976" t="s">
        <v>533</v>
      </c>
      <c r="C1976" s="12">
        <v>43259</v>
      </c>
      <c r="D1976" s="217">
        <v>0.51739999999999997</v>
      </c>
      <c r="E1976" t="s">
        <v>465</v>
      </c>
    </row>
    <row r="1977" spans="1:5" x14ac:dyDescent="0.25">
      <c r="A1977" t="s">
        <v>532</v>
      </c>
      <c r="B1977" t="s">
        <v>533</v>
      </c>
      <c r="C1977" s="12">
        <v>43266</v>
      </c>
      <c r="D1977" s="217">
        <v>0.49579999999999996</v>
      </c>
      <c r="E1977" t="s">
        <v>465</v>
      </c>
    </row>
    <row r="1978" spans="1:5" x14ac:dyDescent="0.25">
      <c r="A1978" t="s">
        <v>532</v>
      </c>
      <c r="B1978" t="s">
        <v>533</v>
      </c>
      <c r="C1978" s="12">
        <v>43273</v>
      </c>
      <c r="D1978" s="217">
        <v>0.47600000000000003</v>
      </c>
      <c r="E1978" t="s">
        <v>465</v>
      </c>
    </row>
    <row r="1979" spans="1:5" x14ac:dyDescent="0.25">
      <c r="A1979" t="s">
        <v>532</v>
      </c>
      <c r="B1979" t="s">
        <v>533</v>
      </c>
      <c r="C1979" s="12">
        <v>43280</v>
      </c>
      <c r="D1979" s="217">
        <v>0.45770000000000005</v>
      </c>
      <c r="E1979" t="s">
        <v>465</v>
      </c>
    </row>
    <row r="1980" spans="1:5" x14ac:dyDescent="0.25">
      <c r="A1980" t="s">
        <v>534</v>
      </c>
      <c r="B1980" t="s">
        <v>535</v>
      </c>
      <c r="C1980" s="12">
        <v>42741</v>
      </c>
      <c r="D1980" s="217">
        <v>0.98</v>
      </c>
      <c r="E1980" t="s">
        <v>465</v>
      </c>
    </row>
    <row r="1981" spans="1:5" x14ac:dyDescent="0.25">
      <c r="A1981" t="s">
        <v>534</v>
      </c>
      <c r="B1981" t="s">
        <v>535</v>
      </c>
      <c r="C1981" s="12">
        <v>42748</v>
      </c>
      <c r="D1981" s="217">
        <v>0.98499999999999999</v>
      </c>
      <c r="E1981" t="s">
        <v>465</v>
      </c>
    </row>
    <row r="1982" spans="1:5" x14ac:dyDescent="0.25">
      <c r="A1982" t="s">
        <v>534</v>
      </c>
      <c r="B1982" t="s">
        <v>535</v>
      </c>
      <c r="C1982" s="12">
        <v>42755</v>
      </c>
      <c r="D1982" s="217">
        <v>0.98670000000000002</v>
      </c>
      <c r="E1982" t="s">
        <v>465</v>
      </c>
    </row>
    <row r="1983" spans="1:5" x14ac:dyDescent="0.25">
      <c r="A1983" t="s">
        <v>534</v>
      </c>
      <c r="B1983" t="s">
        <v>535</v>
      </c>
      <c r="C1983" s="12">
        <v>42762</v>
      </c>
      <c r="D1983" s="217">
        <v>0.98750000000000004</v>
      </c>
      <c r="E1983" t="s">
        <v>465</v>
      </c>
    </row>
    <row r="1984" spans="1:5" x14ac:dyDescent="0.25">
      <c r="A1984" t="s">
        <v>534</v>
      </c>
      <c r="B1984" t="s">
        <v>535</v>
      </c>
      <c r="C1984" s="12">
        <v>42769</v>
      </c>
      <c r="D1984" s="217">
        <v>0.98799999999999999</v>
      </c>
      <c r="E1984" t="s">
        <v>465</v>
      </c>
    </row>
    <row r="1985" spans="1:5" x14ac:dyDescent="0.25">
      <c r="A1985" t="s">
        <v>534</v>
      </c>
      <c r="B1985" t="s">
        <v>535</v>
      </c>
      <c r="C1985" s="12">
        <v>42776</v>
      </c>
      <c r="D1985" s="217">
        <v>0.98829999999999996</v>
      </c>
      <c r="E1985" t="s">
        <v>465</v>
      </c>
    </row>
    <row r="1986" spans="1:5" x14ac:dyDescent="0.25">
      <c r="A1986" t="s">
        <v>534</v>
      </c>
      <c r="B1986" t="s">
        <v>535</v>
      </c>
      <c r="C1986" s="12">
        <v>42783</v>
      </c>
      <c r="D1986" s="217">
        <v>0.98860000000000003</v>
      </c>
      <c r="E1986" t="s">
        <v>465</v>
      </c>
    </row>
    <row r="1987" spans="1:5" x14ac:dyDescent="0.25">
      <c r="A1987" t="s">
        <v>534</v>
      </c>
      <c r="B1987" t="s">
        <v>535</v>
      </c>
      <c r="C1987" s="12">
        <v>42790</v>
      </c>
      <c r="D1987" s="217">
        <v>0.9887999999999999</v>
      </c>
      <c r="E1987" t="s">
        <v>465</v>
      </c>
    </row>
    <row r="1988" spans="1:5" x14ac:dyDescent="0.25">
      <c r="A1988" t="s">
        <v>534</v>
      </c>
      <c r="B1988" t="s">
        <v>535</v>
      </c>
      <c r="C1988" s="12">
        <v>42797</v>
      </c>
      <c r="D1988" s="217">
        <v>0.98780000000000001</v>
      </c>
      <c r="E1988" t="s">
        <v>465</v>
      </c>
    </row>
    <row r="1989" spans="1:5" x14ac:dyDescent="0.25">
      <c r="A1989" t="s">
        <v>534</v>
      </c>
      <c r="B1989" t="s">
        <v>535</v>
      </c>
      <c r="C1989" s="12">
        <v>42804</v>
      </c>
      <c r="D1989" s="217">
        <v>0.98699999999999999</v>
      </c>
      <c r="E1989" t="s">
        <v>465</v>
      </c>
    </row>
    <row r="1990" spans="1:5" x14ac:dyDescent="0.25">
      <c r="A1990" t="s">
        <v>534</v>
      </c>
      <c r="B1990" t="s">
        <v>535</v>
      </c>
      <c r="C1990" s="12">
        <v>42811</v>
      </c>
      <c r="D1990" s="217">
        <v>0.98549999999999993</v>
      </c>
      <c r="E1990" t="s">
        <v>465</v>
      </c>
    </row>
    <row r="1991" spans="1:5" x14ac:dyDescent="0.25">
      <c r="A1991" t="s">
        <v>534</v>
      </c>
      <c r="B1991" t="s">
        <v>535</v>
      </c>
      <c r="C1991" s="12">
        <v>42818</v>
      </c>
      <c r="D1991" s="217">
        <v>0.98419999999999996</v>
      </c>
      <c r="E1991" t="s">
        <v>465</v>
      </c>
    </row>
    <row r="1992" spans="1:5" x14ac:dyDescent="0.25">
      <c r="A1992" t="s">
        <v>534</v>
      </c>
      <c r="B1992" t="s">
        <v>535</v>
      </c>
      <c r="C1992" s="12">
        <v>42825</v>
      </c>
      <c r="D1992" s="217">
        <v>0.98309999999999997</v>
      </c>
      <c r="E1992" t="s">
        <v>465</v>
      </c>
    </row>
    <row r="1993" spans="1:5" x14ac:dyDescent="0.25">
      <c r="A1993" t="s">
        <v>534</v>
      </c>
      <c r="B1993" t="s">
        <v>535</v>
      </c>
      <c r="C1993" s="12">
        <v>42832</v>
      </c>
      <c r="D1993" s="217">
        <v>0.98209999999999997</v>
      </c>
      <c r="E1993" t="s">
        <v>465</v>
      </c>
    </row>
    <row r="1994" spans="1:5" x14ac:dyDescent="0.25">
      <c r="A1994" t="s">
        <v>534</v>
      </c>
      <c r="B1994" t="s">
        <v>535</v>
      </c>
      <c r="C1994" s="12">
        <v>42839</v>
      </c>
      <c r="D1994" s="217">
        <v>0.98129999999999995</v>
      </c>
      <c r="E1994" t="s">
        <v>465</v>
      </c>
    </row>
    <row r="1995" spans="1:5" x14ac:dyDescent="0.25">
      <c r="A1995" t="s">
        <v>534</v>
      </c>
      <c r="B1995" t="s">
        <v>535</v>
      </c>
      <c r="C1995" s="12">
        <v>42846</v>
      </c>
      <c r="D1995" s="217">
        <v>0.98060000000000003</v>
      </c>
      <c r="E1995" t="s">
        <v>465</v>
      </c>
    </row>
    <row r="1996" spans="1:5" x14ac:dyDescent="0.25">
      <c r="A1996" t="s">
        <v>534</v>
      </c>
      <c r="B1996" t="s">
        <v>535</v>
      </c>
      <c r="C1996" s="12">
        <v>42853</v>
      </c>
      <c r="D1996" s="217">
        <v>0.98</v>
      </c>
      <c r="E1996" t="s">
        <v>465</v>
      </c>
    </row>
    <row r="1997" spans="1:5" x14ac:dyDescent="0.25">
      <c r="A1997" t="s">
        <v>534</v>
      </c>
      <c r="B1997" t="s">
        <v>535</v>
      </c>
      <c r="C1997" s="12">
        <v>42860</v>
      </c>
      <c r="D1997" s="217">
        <v>0.98</v>
      </c>
      <c r="E1997" t="s">
        <v>465</v>
      </c>
    </row>
    <row r="1998" spans="1:5" x14ac:dyDescent="0.25">
      <c r="A1998" t="s">
        <v>534</v>
      </c>
      <c r="B1998" t="s">
        <v>535</v>
      </c>
      <c r="C1998" s="12">
        <v>42867</v>
      </c>
      <c r="D1998" s="217">
        <v>0.98</v>
      </c>
      <c r="E1998" t="s">
        <v>465</v>
      </c>
    </row>
    <row r="1999" spans="1:5" x14ac:dyDescent="0.25">
      <c r="A1999" t="s">
        <v>534</v>
      </c>
      <c r="B1999" t="s">
        <v>535</v>
      </c>
      <c r="C1999" s="12">
        <v>42874</v>
      </c>
      <c r="D1999" s="217">
        <v>0.98</v>
      </c>
      <c r="E1999" t="s">
        <v>465</v>
      </c>
    </row>
    <row r="2000" spans="1:5" x14ac:dyDescent="0.25">
      <c r="A2000" t="s">
        <v>534</v>
      </c>
      <c r="B2000" t="s">
        <v>535</v>
      </c>
      <c r="C2000" s="12">
        <v>42881</v>
      </c>
      <c r="D2000" s="217">
        <v>0.98</v>
      </c>
      <c r="E2000" t="s">
        <v>465</v>
      </c>
    </row>
    <row r="2001" spans="1:5" x14ac:dyDescent="0.25">
      <c r="A2001" t="s">
        <v>534</v>
      </c>
      <c r="B2001" t="s">
        <v>535</v>
      </c>
      <c r="C2001" s="12">
        <v>42888</v>
      </c>
      <c r="D2001" s="217">
        <v>0.98</v>
      </c>
      <c r="E2001" t="s">
        <v>465</v>
      </c>
    </row>
    <row r="2002" spans="1:5" x14ac:dyDescent="0.25">
      <c r="A2002" t="s">
        <v>534</v>
      </c>
      <c r="B2002" t="s">
        <v>535</v>
      </c>
      <c r="C2002" s="12">
        <v>42895</v>
      </c>
      <c r="D2002" s="217">
        <v>0.97959999999999992</v>
      </c>
      <c r="E2002" t="s">
        <v>465</v>
      </c>
    </row>
    <row r="2003" spans="1:5" x14ac:dyDescent="0.25">
      <c r="A2003" t="s">
        <v>534</v>
      </c>
      <c r="B2003" t="s">
        <v>535</v>
      </c>
      <c r="C2003" s="12">
        <v>42902</v>
      </c>
      <c r="D2003" s="217">
        <v>0.97920000000000007</v>
      </c>
      <c r="E2003" t="s">
        <v>465</v>
      </c>
    </row>
    <row r="2004" spans="1:5" x14ac:dyDescent="0.25">
      <c r="A2004" t="s">
        <v>534</v>
      </c>
      <c r="B2004" t="s">
        <v>535</v>
      </c>
      <c r="C2004" s="12">
        <v>42909</v>
      </c>
      <c r="D2004" s="217">
        <v>0.9788</v>
      </c>
      <c r="E2004" t="s">
        <v>465</v>
      </c>
    </row>
    <row r="2005" spans="1:5" x14ac:dyDescent="0.25">
      <c r="A2005" t="s">
        <v>534</v>
      </c>
      <c r="B2005" t="s">
        <v>535</v>
      </c>
      <c r="C2005" s="12">
        <v>42923</v>
      </c>
      <c r="D2005" s="217">
        <v>0.97849999999999993</v>
      </c>
      <c r="E2005" t="s">
        <v>465</v>
      </c>
    </row>
    <row r="2006" spans="1:5" x14ac:dyDescent="0.25">
      <c r="A2006" t="s">
        <v>534</v>
      </c>
      <c r="B2006" t="s">
        <v>535</v>
      </c>
      <c r="C2006" s="12">
        <v>42930</v>
      </c>
      <c r="D2006" s="217">
        <v>0.97849999999999993</v>
      </c>
      <c r="E2006" t="s">
        <v>465</v>
      </c>
    </row>
    <row r="2007" spans="1:5" x14ac:dyDescent="0.25">
      <c r="A2007" t="s">
        <v>534</v>
      </c>
      <c r="B2007" t="s">
        <v>535</v>
      </c>
      <c r="C2007" s="12">
        <v>42937</v>
      </c>
      <c r="D2007" s="217">
        <v>0.97819999999999996</v>
      </c>
      <c r="E2007" t="s">
        <v>465</v>
      </c>
    </row>
    <row r="2008" spans="1:5" x14ac:dyDescent="0.25">
      <c r="A2008" t="s">
        <v>534</v>
      </c>
      <c r="B2008" t="s">
        <v>535</v>
      </c>
      <c r="C2008" s="12">
        <v>42944</v>
      </c>
      <c r="D2008" s="217">
        <v>0.9779000000000001</v>
      </c>
      <c r="E2008" t="s">
        <v>465</v>
      </c>
    </row>
    <row r="2009" spans="1:5" x14ac:dyDescent="0.25">
      <c r="A2009" t="s">
        <v>534</v>
      </c>
      <c r="B2009" t="s">
        <v>535</v>
      </c>
      <c r="C2009" s="12">
        <v>42951</v>
      </c>
      <c r="D2009" s="217">
        <v>0.97770000000000001</v>
      </c>
      <c r="E2009" t="s">
        <v>465</v>
      </c>
    </row>
    <row r="2010" spans="1:5" x14ac:dyDescent="0.25">
      <c r="A2010" t="s">
        <v>534</v>
      </c>
      <c r="B2010" t="s">
        <v>535</v>
      </c>
      <c r="C2010" s="12">
        <v>42958</v>
      </c>
      <c r="D2010" s="217">
        <v>0.97709999999999997</v>
      </c>
      <c r="E2010" t="s">
        <v>465</v>
      </c>
    </row>
    <row r="2011" spans="1:5" x14ac:dyDescent="0.25">
      <c r="A2011" t="s">
        <v>534</v>
      </c>
      <c r="B2011" t="s">
        <v>535</v>
      </c>
      <c r="C2011" s="12">
        <v>42965</v>
      </c>
      <c r="D2011" s="217">
        <v>0.97620000000000007</v>
      </c>
      <c r="E2011" t="s">
        <v>465</v>
      </c>
    </row>
    <row r="2012" spans="1:5" x14ac:dyDescent="0.25">
      <c r="A2012" t="s">
        <v>534</v>
      </c>
      <c r="B2012" t="s">
        <v>535</v>
      </c>
      <c r="C2012" s="12">
        <v>42972</v>
      </c>
      <c r="D2012" s="217">
        <v>0.9758</v>
      </c>
      <c r="E2012" t="s">
        <v>465</v>
      </c>
    </row>
    <row r="2013" spans="1:5" x14ac:dyDescent="0.25">
      <c r="A2013" t="s">
        <v>534</v>
      </c>
      <c r="B2013" t="s">
        <v>535</v>
      </c>
      <c r="C2013" s="12">
        <v>42979</v>
      </c>
      <c r="D2013" s="217">
        <v>0.97530000000000006</v>
      </c>
      <c r="E2013" t="s">
        <v>465</v>
      </c>
    </row>
    <row r="2014" spans="1:5" x14ac:dyDescent="0.25">
      <c r="A2014" t="s">
        <v>534</v>
      </c>
      <c r="B2014" t="s">
        <v>535</v>
      </c>
      <c r="C2014" s="12">
        <v>42986</v>
      </c>
      <c r="D2014" s="217">
        <v>0.97459999999999991</v>
      </c>
      <c r="E2014" t="s">
        <v>465</v>
      </c>
    </row>
    <row r="2015" spans="1:5" x14ac:dyDescent="0.25">
      <c r="A2015" t="s">
        <v>534</v>
      </c>
      <c r="B2015" t="s">
        <v>535</v>
      </c>
      <c r="C2015" s="12">
        <v>42993</v>
      </c>
      <c r="D2015" s="217">
        <v>0.97439999999999993</v>
      </c>
      <c r="E2015" t="s">
        <v>465</v>
      </c>
    </row>
    <row r="2016" spans="1:5" x14ac:dyDescent="0.25">
      <c r="A2016" t="s">
        <v>534</v>
      </c>
      <c r="B2016" t="s">
        <v>535</v>
      </c>
      <c r="C2016" s="12">
        <v>43000</v>
      </c>
      <c r="D2016" s="217">
        <v>0.97430000000000005</v>
      </c>
      <c r="E2016" t="s">
        <v>465</v>
      </c>
    </row>
    <row r="2017" spans="1:5" x14ac:dyDescent="0.25">
      <c r="A2017" t="s">
        <v>534</v>
      </c>
      <c r="B2017" t="s">
        <v>535</v>
      </c>
      <c r="C2017" s="12">
        <v>43007</v>
      </c>
      <c r="D2017" s="217">
        <v>0.97450000000000003</v>
      </c>
      <c r="E2017" t="s">
        <v>465</v>
      </c>
    </row>
    <row r="2018" spans="1:5" x14ac:dyDescent="0.25">
      <c r="A2018" t="s">
        <v>534</v>
      </c>
      <c r="B2018" t="s">
        <v>535</v>
      </c>
      <c r="C2018" s="12">
        <v>43014</v>
      </c>
      <c r="D2018" s="217">
        <v>0.97409999999999997</v>
      </c>
      <c r="E2018" t="s">
        <v>465</v>
      </c>
    </row>
    <row r="2019" spans="1:5" x14ac:dyDescent="0.25">
      <c r="A2019" t="s">
        <v>534</v>
      </c>
      <c r="B2019" t="s">
        <v>535</v>
      </c>
      <c r="C2019" s="12">
        <v>43021</v>
      </c>
      <c r="D2019" s="217">
        <v>0.9738</v>
      </c>
      <c r="E2019" t="s">
        <v>465</v>
      </c>
    </row>
    <row r="2020" spans="1:5" x14ac:dyDescent="0.25">
      <c r="A2020" t="s">
        <v>534</v>
      </c>
      <c r="B2020" t="s">
        <v>535</v>
      </c>
      <c r="C2020" s="12">
        <v>43028</v>
      </c>
      <c r="D2020" s="217">
        <v>0.97389999999999999</v>
      </c>
      <c r="E2020" t="s">
        <v>465</v>
      </c>
    </row>
    <row r="2021" spans="1:5" x14ac:dyDescent="0.25">
      <c r="A2021" t="s">
        <v>534</v>
      </c>
      <c r="B2021" t="s">
        <v>535</v>
      </c>
      <c r="C2021" s="12">
        <v>43035</v>
      </c>
      <c r="D2021" s="217">
        <v>0.9738</v>
      </c>
      <c r="E2021" t="s">
        <v>465</v>
      </c>
    </row>
    <row r="2022" spans="1:5" x14ac:dyDescent="0.25">
      <c r="A2022" t="s">
        <v>534</v>
      </c>
      <c r="B2022" t="s">
        <v>535</v>
      </c>
      <c r="C2022" s="12">
        <v>43042</v>
      </c>
      <c r="D2022" s="217">
        <v>0.97370000000000001</v>
      </c>
      <c r="E2022" t="s">
        <v>465</v>
      </c>
    </row>
    <row r="2023" spans="1:5" x14ac:dyDescent="0.25">
      <c r="A2023" t="s">
        <v>534</v>
      </c>
      <c r="B2023" t="s">
        <v>535</v>
      </c>
      <c r="C2023" s="12">
        <v>43049</v>
      </c>
      <c r="D2023" s="217">
        <v>0.97340000000000004</v>
      </c>
      <c r="E2023" t="s">
        <v>465</v>
      </c>
    </row>
    <row r="2024" spans="1:5" x14ac:dyDescent="0.25">
      <c r="A2024" t="s">
        <v>534</v>
      </c>
      <c r="B2024" t="s">
        <v>535</v>
      </c>
      <c r="C2024" s="12">
        <v>43056</v>
      </c>
      <c r="D2024" s="217">
        <v>0.97310000000000008</v>
      </c>
      <c r="E2024" t="s">
        <v>465</v>
      </c>
    </row>
    <row r="2025" spans="1:5" x14ac:dyDescent="0.25">
      <c r="A2025" t="s">
        <v>534</v>
      </c>
      <c r="B2025" t="s">
        <v>535</v>
      </c>
      <c r="C2025" s="12">
        <v>43063</v>
      </c>
      <c r="D2025" s="217">
        <v>0.97299999999999998</v>
      </c>
      <c r="E2025" t="s">
        <v>465</v>
      </c>
    </row>
    <row r="2026" spans="1:5" x14ac:dyDescent="0.25">
      <c r="A2026" t="s">
        <v>534</v>
      </c>
      <c r="B2026" t="s">
        <v>535</v>
      </c>
      <c r="C2026" s="12">
        <v>43070</v>
      </c>
      <c r="D2026" s="217">
        <v>0.97319999999999995</v>
      </c>
      <c r="E2026" t="s">
        <v>465</v>
      </c>
    </row>
    <row r="2027" spans="1:5" x14ac:dyDescent="0.25">
      <c r="A2027" t="s">
        <v>534</v>
      </c>
      <c r="B2027" t="s">
        <v>535</v>
      </c>
      <c r="C2027" s="12">
        <v>43077</v>
      </c>
      <c r="D2027" s="217">
        <v>0.97329999999999994</v>
      </c>
      <c r="E2027" t="s">
        <v>465</v>
      </c>
    </row>
    <row r="2028" spans="1:5" x14ac:dyDescent="0.25">
      <c r="A2028" t="s">
        <v>534</v>
      </c>
      <c r="B2028" t="s">
        <v>535</v>
      </c>
      <c r="C2028" s="12">
        <v>43084</v>
      </c>
      <c r="D2028" s="217">
        <v>0.97349999999999992</v>
      </c>
      <c r="E2028" t="s">
        <v>465</v>
      </c>
    </row>
    <row r="2029" spans="1:5" x14ac:dyDescent="0.25">
      <c r="A2029" t="s">
        <v>534</v>
      </c>
      <c r="B2029" t="s">
        <v>535</v>
      </c>
      <c r="C2029" s="12">
        <v>43091</v>
      </c>
      <c r="D2029" s="217">
        <v>0.9738</v>
      </c>
      <c r="E2029" t="s">
        <v>465</v>
      </c>
    </row>
    <row r="2030" spans="1:5" x14ac:dyDescent="0.25">
      <c r="A2030" t="s">
        <v>534</v>
      </c>
      <c r="B2030" t="s">
        <v>535</v>
      </c>
      <c r="C2030" s="12">
        <v>43098</v>
      </c>
      <c r="D2030" s="217">
        <v>0.97409999999999997</v>
      </c>
      <c r="E2030" t="s">
        <v>465</v>
      </c>
    </row>
    <row r="2031" spans="1:5" x14ac:dyDescent="0.25">
      <c r="A2031" t="s">
        <v>534</v>
      </c>
      <c r="B2031" t="s">
        <v>535</v>
      </c>
      <c r="C2031" s="12">
        <v>43105</v>
      </c>
      <c r="D2031" s="217">
        <v>0.99</v>
      </c>
      <c r="E2031" t="s">
        <v>465</v>
      </c>
    </row>
    <row r="2032" spans="1:5" x14ac:dyDescent="0.25">
      <c r="A2032" t="s">
        <v>534</v>
      </c>
      <c r="B2032" t="s">
        <v>535</v>
      </c>
      <c r="C2032" s="12">
        <v>43112</v>
      </c>
      <c r="D2032" s="217">
        <v>0.99</v>
      </c>
      <c r="E2032" t="s">
        <v>465</v>
      </c>
    </row>
    <row r="2033" spans="1:5" x14ac:dyDescent="0.25">
      <c r="A2033" t="s">
        <v>534</v>
      </c>
      <c r="B2033" t="s">
        <v>535</v>
      </c>
      <c r="C2033" s="12">
        <v>43119</v>
      </c>
      <c r="D2033" s="217">
        <v>0.99</v>
      </c>
      <c r="E2033" t="s">
        <v>465</v>
      </c>
    </row>
    <row r="2034" spans="1:5" x14ac:dyDescent="0.25">
      <c r="A2034" t="s">
        <v>534</v>
      </c>
      <c r="B2034" t="s">
        <v>535</v>
      </c>
      <c r="C2034" s="12">
        <v>43126</v>
      </c>
      <c r="D2034" s="217">
        <v>0.99</v>
      </c>
      <c r="E2034" t="s">
        <v>465</v>
      </c>
    </row>
    <row r="2035" spans="1:5" x14ac:dyDescent="0.25">
      <c r="A2035" t="s">
        <v>534</v>
      </c>
      <c r="B2035" t="s">
        <v>535</v>
      </c>
      <c r="C2035" s="12">
        <v>43133</v>
      </c>
      <c r="D2035" s="217">
        <v>0.99</v>
      </c>
      <c r="E2035" t="s">
        <v>465</v>
      </c>
    </row>
    <row r="2036" spans="1:5" x14ac:dyDescent="0.25">
      <c r="A2036" t="s">
        <v>534</v>
      </c>
      <c r="B2036" t="s">
        <v>535</v>
      </c>
      <c r="C2036" s="12">
        <v>43140</v>
      </c>
      <c r="D2036" s="217">
        <v>0.99</v>
      </c>
      <c r="E2036" t="s">
        <v>465</v>
      </c>
    </row>
    <row r="2037" spans="1:5" x14ac:dyDescent="0.25">
      <c r="A2037" t="s">
        <v>534</v>
      </c>
      <c r="B2037" t="s">
        <v>535</v>
      </c>
      <c r="C2037" s="12">
        <v>43147</v>
      </c>
      <c r="D2037" s="217">
        <v>0.99</v>
      </c>
      <c r="E2037" t="s">
        <v>465</v>
      </c>
    </row>
    <row r="2038" spans="1:5" x14ac:dyDescent="0.25">
      <c r="A2038" t="s">
        <v>534</v>
      </c>
      <c r="B2038" t="s">
        <v>535</v>
      </c>
      <c r="C2038" s="12">
        <v>43154</v>
      </c>
      <c r="D2038" s="217">
        <v>0.99</v>
      </c>
      <c r="E2038" t="s">
        <v>465</v>
      </c>
    </row>
    <row r="2039" spans="1:5" x14ac:dyDescent="0.25">
      <c r="A2039" t="s">
        <v>534</v>
      </c>
      <c r="B2039" t="s">
        <v>535</v>
      </c>
      <c r="C2039" s="12">
        <v>43161</v>
      </c>
      <c r="D2039" s="217">
        <v>0.99</v>
      </c>
      <c r="E2039" t="s">
        <v>465</v>
      </c>
    </row>
    <row r="2040" spans="1:5" x14ac:dyDescent="0.25">
      <c r="A2040" t="s">
        <v>534</v>
      </c>
      <c r="B2040" t="s">
        <v>535</v>
      </c>
      <c r="C2040" s="12">
        <v>43168</v>
      </c>
      <c r="D2040" s="217">
        <v>0.99</v>
      </c>
      <c r="E2040" t="s">
        <v>465</v>
      </c>
    </row>
    <row r="2041" spans="1:5" x14ac:dyDescent="0.25">
      <c r="A2041" t="s">
        <v>534</v>
      </c>
      <c r="B2041" t="s">
        <v>535</v>
      </c>
      <c r="C2041" s="12">
        <v>43175</v>
      </c>
      <c r="D2041" s="217">
        <v>0.99</v>
      </c>
      <c r="E2041" t="s">
        <v>465</v>
      </c>
    </row>
    <row r="2042" spans="1:5" x14ac:dyDescent="0.25">
      <c r="A2042" t="s">
        <v>534</v>
      </c>
      <c r="B2042" t="s">
        <v>535</v>
      </c>
      <c r="C2042" s="12">
        <v>43182</v>
      </c>
      <c r="D2042" s="217">
        <v>0.99</v>
      </c>
      <c r="E2042" t="s">
        <v>465</v>
      </c>
    </row>
    <row r="2043" spans="1:5" x14ac:dyDescent="0.25">
      <c r="A2043" t="s">
        <v>534</v>
      </c>
      <c r="B2043" t="s">
        <v>535</v>
      </c>
      <c r="C2043" s="12">
        <v>43189</v>
      </c>
      <c r="D2043" s="217">
        <v>0.91379999999999995</v>
      </c>
      <c r="E2043" t="s">
        <v>465</v>
      </c>
    </row>
    <row r="2044" spans="1:5" x14ac:dyDescent="0.25">
      <c r="A2044" t="s">
        <v>534</v>
      </c>
      <c r="B2044" t="s">
        <v>535</v>
      </c>
      <c r="C2044" s="12">
        <v>43196</v>
      </c>
      <c r="D2044" s="217">
        <v>0.84860000000000002</v>
      </c>
      <c r="E2044" t="s">
        <v>465</v>
      </c>
    </row>
    <row r="2045" spans="1:5" x14ac:dyDescent="0.25">
      <c r="A2045" t="s">
        <v>534</v>
      </c>
      <c r="B2045" t="s">
        <v>535</v>
      </c>
      <c r="C2045" s="12">
        <v>43203</v>
      </c>
      <c r="D2045" s="217">
        <v>0.79200000000000004</v>
      </c>
      <c r="E2045" t="s">
        <v>465</v>
      </c>
    </row>
    <row r="2046" spans="1:5" x14ac:dyDescent="0.25">
      <c r="A2046" t="s">
        <v>534</v>
      </c>
      <c r="B2046" t="s">
        <v>535</v>
      </c>
      <c r="C2046" s="12">
        <v>43210</v>
      </c>
      <c r="D2046" s="217">
        <v>0.74250000000000005</v>
      </c>
      <c r="E2046" t="s">
        <v>465</v>
      </c>
    </row>
    <row r="2047" spans="1:5" x14ac:dyDescent="0.25">
      <c r="A2047" t="s">
        <v>534</v>
      </c>
      <c r="B2047" t="s">
        <v>535</v>
      </c>
      <c r="C2047" s="12">
        <v>43217</v>
      </c>
      <c r="D2047" s="217">
        <v>0.69879999999999998</v>
      </c>
      <c r="E2047" t="s">
        <v>465</v>
      </c>
    </row>
    <row r="2048" spans="1:5" x14ac:dyDescent="0.25">
      <c r="A2048" t="s">
        <v>534</v>
      </c>
      <c r="B2048" t="s">
        <v>535</v>
      </c>
      <c r="C2048" s="12">
        <v>43224</v>
      </c>
      <c r="D2048" s="217">
        <v>0.66</v>
      </c>
      <c r="E2048" t="s">
        <v>465</v>
      </c>
    </row>
    <row r="2049" spans="1:5" x14ac:dyDescent="0.25">
      <c r="A2049" t="s">
        <v>534</v>
      </c>
      <c r="B2049" t="s">
        <v>535</v>
      </c>
      <c r="C2049" s="12">
        <v>43231</v>
      </c>
      <c r="D2049" s="217">
        <v>0.62529999999999997</v>
      </c>
      <c r="E2049" t="s">
        <v>465</v>
      </c>
    </row>
    <row r="2050" spans="1:5" x14ac:dyDescent="0.25">
      <c r="A2050" t="s">
        <v>534</v>
      </c>
      <c r="B2050" t="s">
        <v>535</v>
      </c>
      <c r="C2050" s="12">
        <v>43238</v>
      </c>
      <c r="D2050" s="217">
        <v>0.59399999999999997</v>
      </c>
      <c r="E2050" t="s">
        <v>465</v>
      </c>
    </row>
    <row r="2051" spans="1:5" x14ac:dyDescent="0.25">
      <c r="A2051" t="s">
        <v>534</v>
      </c>
      <c r="B2051" t="s">
        <v>535</v>
      </c>
      <c r="C2051" s="12">
        <v>43245</v>
      </c>
      <c r="D2051" s="217">
        <v>0.56569999999999998</v>
      </c>
      <c r="E2051" t="s">
        <v>465</v>
      </c>
    </row>
    <row r="2052" spans="1:5" x14ac:dyDescent="0.25">
      <c r="A2052" t="s">
        <v>534</v>
      </c>
      <c r="B2052" t="s">
        <v>535</v>
      </c>
      <c r="C2052" s="12">
        <v>43252</v>
      </c>
      <c r="D2052" s="217">
        <v>0.54</v>
      </c>
      <c r="E2052" t="s">
        <v>465</v>
      </c>
    </row>
    <row r="2053" spans="1:5" x14ac:dyDescent="0.25">
      <c r="A2053" t="s">
        <v>534</v>
      </c>
      <c r="B2053" t="s">
        <v>535</v>
      </c>
      <c r="C2053" s="12">
        <v>43259</v>
      </c>
      <c r="D2053" s="217">
        <v>0.51649999999999996</v>
      </c>
      <c r="E2053" t="s">
        <v>465</v>
      </c>
    </row>
    <row r="2054" spans="1:5" x14ac:dyDescent="0.25">
      <c r="A2054" t="s">
        <v>534</v>
      </c>
      <c r="B2054" t="s">
        <v>535</v>
      </c>
      <c r="C2054" s="12">
        <v>43266</v>
      </c>
      <c r="D2054" s="217">
        <v>0.495</v>
      </c>
      <c r="E2054" t="s">
        <v>465</v>
      </c>
    </row>
    <row r="2055" spans="1:5" x14ac:dyDescent="0.25">
      <c r="A2055" t="s">
        <v>534</v>
      </c>
      <c r="B2055" t="s">
        <v>535</v>
      </c>
      <c r="C2055" s="12">
        <v>43273</v>
      </c>
      <c r="D2055" s="217">
        <v>0.47520000000000001</v>
      </c>
      <c r="E2055" t="s">
        <v>465</v>
      </c>
    </row>
    <row r="2056" spans="1:5" x14ac:dyDescent="0.25">
      <c r="A2056" t="s">
        <v>534</v>
      </c>
      <c r="B2056" t="s">
        <v>535</v>
      </c>
      <c r="C2056" s="12">
        <v>43280</v>
      </c>
      <c r="D2056" s="217">
        <v>0.45689999999999997</v>
      </c>
      <c r="E2056" t="s">
        <v>465</v>
      </c>
    </row>
    <row r="2057" spans="1:5" x14ac:dyDescent="0.25">
      <c r="A2057" t="s">
        <v>536</v>
      </c>
      <c r="B2057" t="s">
        <v>537</v>
      </c>
      <c r="C2057" s="12">
        <v>42741</v>
      </c>
      <c r="D2057" s="217">
        <v>1.02</v>
      </c>
      <c r="E2057" t="s">
        <v>465</v>
      </c>
    </row>
    <row r="2058" spans="1:5" x14ac:dyDescent="0.25">
      <c r="A2058" t="s">
        <v>536</v>
      </c>
      <c r="B2058" t="s">
        <v>537</v>
      </c>
      <c r="C2058" s="12">
        <v>42748</v>
      </c>
      <c r="D2058" s="217">
        <v>1.02</v>
      </c>
      <c r="E2058" t="s">
        <v>465</v>
      </c>
    </row>
    <row r="2059" spans="1:5" x14ac:dyDescent="0.25">
      <c r="A2059" t="s">
        <v>536</v>
      </c>
      <c r="B2059" t="s">
        <v>537</v>
      </c>
      <c r="C2059" s="12">
        <v>42755</v>
      </c>
      <c r="D2059" s="217">
        <v>1.02</v>
      </c>
      <c r="E2059" t="s">
        <v>465</v>
      </c>
    </row>
    <row r="2060" spans="1:5" x14ac:dyDescent="0.25">
      <c r="A2060" t="s">
        <v>536</v>
      </c>
      <c r="B2060" t="s">
        <v>537</v>
      </c>
      <c r="C2060" s="12">
        <v>42762</v>
      </c>
      <c r="D2060" s="217">
        <v>1.02</v>
      </c>
      <c r="E2060" t="s">
        <v>465</v>
      </c>
    </row>
    <row r="2061" spans="1:5" x14ac:dyDescent="0.25">
      <c r="A2061" t="s">
        <v>536</v>
      </c>
      <c r="B2061" t="s">
        <v>537</v>
      </c>
      <c r="C2061" s="12">
        <v>42769</v>
      </c>
      <c r="D2061" s="217">
        <v>1.014</v>
      </c>
      <c r="E2061" t="s">
        <v>465</v>
      </c>
    </row>
    <row r="2062" spans="1:5" x14ac:dyDescent="0.25">
      <c r="A2062" t="s">
        <v>536</v>
      </c>
      <c r="B2062" t="s">
        <v>537</v>
      </c>
      <c r="C2062" s="12">
        <v>42776</v>
      </c>
      <c r="D2062" s="217">
        <v>1.01</v>
      </c>
      <c r="E2062" t="s">
        <v>465</v>
      </c>
    </row>
    <row r="2063" spans="1:5" x14ac:dyDescent="0.25">
      <c r="A2063" t="s">
        <v>536</v>
      </c>
      <c r="B2063" t="s">
        <v>537</v>
      </c>
      <c r="C2063" s="12">
        <v>42783</v>
      </c>
      <c r="D2063" s="217">
        <v>1.01</v>
      </c>
      <c r="E2063" t="s">
        <v>465</v>
      </c>
    </row>
    <row r="2064" spans="1:5" x14ac:dyDescent="0.25">
      <c r="A2064" t="s">
        <v>536</v>
      </c>
      <c r="B2064" t="s">
        <v>537</v>
      </c>
      <c r="C2064" s="12">
        <v>42790</v>
      </c>
      <c r="D2064" s="217">
        <v>1.01</v>
      </c>
      <c r="E2064" t="s">
        <v>465</v>
      </c>
    </row>
    <row r="2065" spans="1:5" x14ac:dyDescent="0.25">
      <c r="A2065" t="s">
        <v>536</v>
      </c>
      <c r="B2065" t="s">
        <v>537</v>
      </c>
      <c r="C2065" s="12">
        <v>42797</v>
      </c>
      <c r="D2065" s="217">
        <v>1.01</v>
      </c>
      <c r="E2065" t="s">
        <v>465</v>
      </c>
    </row>
    <row r="2066" spans="1:5" x14ac:dyDescent="0.25">
      <c r="A2066" t="s">
        <v>536</v>
      </c>
      <c r="B2066" t="s">
        <v>537</v>
      </c>
      <c r="C2066" s="12">
        <v>42804</v>
      </c>
      <c r="D2066" s="217">
        <v>1.0090000000000001</v>
      </c>
      <c r="E2066" t="s">
        <v>465</v>
      </c>
    </row>
    <row r="2067" spans="1:5" x14ac:dyDescent="0.25">
      <c r="A2067" t="s">
        <v>536</v>
      </c>
      <c r="B2067" t="s">
        <v>537</v>
      </c>
      <c r="C2067" s="12">
        <v>42811</v>
      </c>
      <c r="D2067" s="217">
        <v>1.0090999999999999</v>
      </c>
      <c r="E2067" t="s">
        <v>465</v>
      </c>
    </row>
    <row r="2068" spans="1:5" x14ac:dyDescent="0.25">
      <c r="A2068" t="s">
        <v>536</v>
      </c>
      <c r="B2068" t="s">
        <v>537</v>
      </c>
      <c r="C2068" s="12">
        <v>42818</v>
      </c>
      <c r="D2068" s="217">
        <v>1.0092000000000001</v>
      </c>
      <c r="E2068" t="s">
        <v>465</v>
      </c>
    </row>
    <row r="2069" spans="1:5" x14ac:dyDescent="0.25">
      <c r="A2069" t="s">
        <v>536</v>
      </c>
      <c r="B2069" t="s">
        <v>537</v>
      </c>
      <c r="C2069" s="12">
        <v>42825</v>
      </c>
      <c r="D2069" s="217">
        <v>1.0085</v>
      </c>
      <c r="E2069" t="s">
        <v>465</v>
      </c>
    </row>
    <row r="2070" spans="1:5" x14ac:dyDescent="0.25">
      <c r="A2070" t="s">
        <v>536</v>
      </c>
      <c r="B2070" t="s">
        <v>537</v>
      </c>
      <c r="C2070" s="12">
        <v>42832</v>
      </c>
      <c r="D2070" s="217">
        <v>1.0079</v>
      </c>
      <c r="E2070" t="s">
        <v>465</v>
      </c>
    </row>
    <row r="2071" spans="1:5" x14ac:dyDescent="0.25">
      <c r="A2071" t="s">
        <v>536</v>
      </c>
      <c r="B2071" t="s">
        <v>537</v>
      </c>
      <c r="C2071" s="12">
        <v>42839</v>
      </c>
      <c r="D2071" s="217">
        <v>1.008</v>
      </c>
      <c r="E2071" t="s">
        <v>465</v>
      </c>
    </row>
    <row r="2072" spans="1:5" x14ac:dyDescent="0.25">
      <c r="A2072" t="s">
        <v>536</v>
      </c>
      <c r="B2072" t="s">
        <v>537</v>
      </c>
      <c r="C2072" s="12">
        <v>42846</v>
      </c>
      <c r="D2072" s="217">
        <v>1.0081</v>
      </c>
      <c r="E2072" t="s">
        <v>465</v>
      </c>
    </row>
    <row r="2073" spans="1:5" x14ac:dyDescent="0.25">
      <c r="A2073" t="s">
        <v>536</v>
      </c>
      <c r="B2073" t="s">
        <v>537</v>
      </c>
      <c r="C2073" s="12">
        <v>42853</v>
      </c>
      <c r="D2073" s="217">
        <v>1.0065</v>
      </c>
      <c r="E2073" t="s">
        <v>465</v>
      </c>
    </row>
    <row r="2074" spans="1:5" x14ac:dyDescent="0.25">
      <c r="A2074" t="s">
        <v>536</v>
      </c>
      <c r="B2074" t="s">
        <v>537</v>
      </c>
      <c r="C2074" s="12">
        <v>42860</v>
      </c>
      <c r="D2074" s="217">
        <v>1.0056</v>
      </c>
      <c r="E2074" t="s">
        <v>465</v>
      </c>
    </row>
    <row r="2075" spans="1:5" x14ac:dyDescent="0.25">
      <c r="A2075" t="s">
        <v>536</v>
      </c>
      <c r="B2075" t="s">
        <v>537</v>
      </c>
      <c r="C2075" s="12">
        <v>42867</v>
      </c>
      <c r="D2075" s="217">
        <v>1.0046999999999999</v>
      </c>
      <c r="E2075" t="s">
        <v>465</v>
      </c>
    </row>
    <row r="2076" spans="1:5" x14ac:dyDescent="0.25">
      <c r="A2076" t="s">
        <v>536</v>
      </c>
      <c r="B2076" t="s">
        <v>537</v>
      </c>
      <c r="C2076" s="12">
        <v>42874</v>
      </c>
      <c r="D2076" s="217">
        <v>1.0049999999999999</v>
      </c>
      <c r="E2076" t="s">
        <v>465</v>
      </c>
    </row>
    <row r="2077" spans="1:5" x14ac:dyDescent="0.25">
      <c r="A2077" t="s">
        <v>536</v>
      </c>
      <c r="B2077" t="s">
        <v>537</v>
      </c>
      <c r="C2077" s="12">
        <v>42881</v>
      </c>
      <c r="D2077" s="217">
        <v>1.0051999999999999</v>
      </c>
      <c r="E2077" t="s">
        <v>465</v>
      </c>
    </row>
    <row r="2078" spans="1:5" x14ac:dyDescent="0.25">
      <c r="A2078" t="s">
        <v>536</v>
      </c>
      <c r="B2078" t="s">
        <v>537</v>
      </c>
      <c r="C2078" s="12">
        <v>42888</v>
      </c>
      <c r="D2078" s="217">
        <v>1.0049999999999999</v>
      </c>
      <c r="E2078" t="s">
        <v>465</v>
      </c>
    </row>
    <row r="2079" spans="1:5" x14ac:dyDescent="0.25">
      <c r="A2079" t="s">
        <v>536</v>
      </c>
      <c r="B2079" t="s">
        <v>537</v>
      </c>
      <c r="C2079" s="12">
        <v>42895</v>
      </c>
      <c r="D2079" s="217">
        <v>1.0048000000000001</v>
      </c>
      <c r="E2079" t="s">
        <v>465</v>
      </c>
    </row>
    <row r="2080" spans="1:5" x14ac:dyDescent="0.25">
      <c r="A2080" t="s">
        <v>536</v>
      </c>
      <c r="B2080" t="s">
        <v>537</v>
      </c>
      <c r="C2080" s="12">
        <v>42902</v>
      </c>
      <c r="D2080" s="217">
        <v>1.0045999999999999</v>
      </c>
      <c r="E2080" t="s">
        <v>465</v>
      </c>
    </row>
    <row r="2081" spans="1:5" x14ac:dyDescent="0.25">
      <c r="A2081" t="s">
        <v>536</v>
      </c>
      <c r="B2081" t="s">
        <v>537</v>
      </c>
      <c r="C2081" s="12">
        <v>42909</v>
      </c>
      <c r="D2081" s="217">
        <v>1.0044</v>
      </c>
      <c r="E2081" t="s">
        <v>465</v>
      </c>
    </row>
    <row r="2082" spans="1:5" x14ac:dyDescent="0.25">
      <c r="A2082" t="s">
        <v>536</v>
      </c>
      <c r="B2082" t="s">
        <v>537</v>
      </c>
      <c r="C2082" s="12">
        <v>42923</v>
      </c>
      <c r="D2082" s="217">
        <v>1.0045999999999999</v>
      </c>
      <c r="E2082" t="s">
        <v>465</v>
      </c>
    </row>
    <row r="2083" spans="1:5" x14ac:dyDescent="0.25">
      <c r="A2083" t="s">
        <v>536</v>
      </c>
      <c r="B2083" t="s">
        <v>537</v>
      </c>
      <c r="C2083" s="12">
        <v>42930</v>
      </c>
      <c r="D2083" s="217">
        <v>1.0048000000000001</v>
      </c>
      <c r="E2083" t="s">
        <v>465</v>
      </c>
    </row>
    <row r="2084" spans="1:5" x14ac:dyDescent="0.25">
      <c r="A2084" t="s">
        <v>536</v>
      </c>
      <c r="B2084" t="s">
        <v>537</v>
      </c>
      <c r="C2084" s="12">
        <v>42937</v>
      </c>
      <c r="D2084" s="217">
        <v>1.0045999999999999</v>
      </c>
      <c r="E2084" t="s">
        <v>465</v>
      </c>
    </row>
    <row r="2085" spans="1:5" x14ac:dyDescent="0.25">
      <c r="A2085" t="s">
        <v>536</v>
      </c>
      <c r="B2085" t="s">
        <v>537</v>
      </c>
      <c r="C2085" s="12">
        <v>42944</v>
      </c>
      <c r="D2085" s="217">
        <v>1.0044999999999999</v>
      </c>
      <c r="E2085" t="s">
        <v>465</v>
      </c>
    </row>
    <row r="2086" spans="1:5" x14ac:dyDescent="0.25">
      <c r="A2086" t="s">
        <v>536</v>
      </c>
      <c r="B2086" t="s">
        <v>537</v>
      </c>
      <c r="C2086" s="12">
        <v>42951</v>
      </c>
      <c r="D2086" s="217">
        <v>1.004</v>
      </c>
      <c r="E2086" t="s">
        <v>465</v>
      </c>
    </row>
    <row r="2087" spans="1:5" x14ac:dyDescent="0.25">
      <c r="A2087" t="s">
        <v>536</v>
      </c>
      <c r="B2087" t="s">
        <v>537</v>
      </c>
      <c r="C2087" s="12">
        <v>42958</v>
      </c>
      <c r="D2087" s="217">
        <v>1.0034999999999998</v>
      </c>
      <c r="E2087" t="s">
        <v>465</v>
      </c>
    </row>
    <row r="2088" spans="1:5" x14ac:dyDescent="0.25">
      <c r="A2088" t="s">
        <v>536</v>
      </c>
      <c r="B2088" t="s">
        <v>537</v>
      </c>
      <c r="C2088" s="12">
        <v>42965</v>
      </c>
      <c r="D2088" s="217">
        <v>1.0031000000000001</v>
      </c>
      <c r="E2088" t="s">
        <v>465</v>
      </c>
    </row>
    <row r="2089" spans="1:5" x14ac:dyDescent="0.25">
      <c r="A2089" t="s">
        <v>536</v>
      </c>
      <c r="B2089" t="s">
        <v>537</v>
      </c>
      <c r="C2089" s="12">
        <v>42972</v>
      </c>
      <c r="D2089" s="217">
        <v>1.0033000000000001</v>
      </c>
      <c r="E2089" t="s">
        <v>465</v>
      </c>
    </row>
    <row r="2090" spans="1:5" x14ac:dyDescent="0.25">
      <c r="A2090" t="s">
        <v>536</v>
      </c>
      <c r="B2090" t="s">
        <v>537</v>
      </c>
      <c r="C2090" s="12">
        <v>42979</v>
      </c>
      <c r="D2090" s="217">
        <v>1.0034999999999998</v>
      </c>
      <c r="E2090" t="s">
        <v>465</v>
      </c>
    </row>
    <row r="2091" spans="1:5" x14ac:dyDescent="0.25">
      <c r="A2091" t="s">
        <v>536</v>
      </c>
      <c r="B2091" t="s">
        <v>537</v>
      </c>
      <c r="C2091" s="12">
        <v>42986</v>
      </c>
      <c r="D2091" s="217">
        <v>1.004</v>
      </c>
      <c r="E2091" t="s">
        <v>465</v>
      </c>
    </row>
    <row r="2092" spans="1:5" x14ac:dyDescent="0.25">
      <c r="A2092" t="s">
        <v>536</v>
      </c>
      <c r="B2092" t="s">
        <v>537</v>
      </c>
      <c r="C2092" s="12">
        <v>42993</v>
      </c>
      <c r="D2092" s="217">
        <v>1.0044</v>
      </c>
      <c r="E2092" t="s">
        <v>465</v>
      </c>
    </row>
    <row r="2093" spans="1:5" x14ac:dyDescent="0.25">
      <c r="A2093" t="s">
        <v>536</v>
      </c>
      <c r="B2093" t="s">
        <v>537</v>
      </c>
      <c r="C2093" s="12">
        <v>43000</v>
      </c>
      <c r="D2093" s="217">
        <v>1.0048999999999999</v>
      </c>
      <c r="E2093" t="s">
        <v>465</v>
      </c>
    </row>
    <row r="2094" spans="1:5" x14ac:dyDescent="0.25">
      <c r="A2094" t="s">
        <v>536</v>
      </c>
      <c r="B2094" t="s">
        <v>537</v>
      </c>
      <c r="C2094" s="12">
        <v>43007</v>
      </c>
      <c r="D2094" s="217">
        <v>1.0053000000000001</v>
      </c>
      <c r="E2094" t="s">
        <v>465</v>
      </c>
    </row>
    <row r="2095" spans="1:5" x14ac:dyDescent="0.25">
      <c r="A2095" t="s">
        <v>536</v>
      </c>
      <c r="B2095" t="s">
        <v>537</v>
      </c>
      <c r="C2095" s="12">
        <v>43014</v>
      </c>
      <c r="D2095" s="217">
        <v>1.0056</v>
      </c>
      <c r="E2095" t="s">
        <v>465</v>
      </c>
    </row>
    <row r="2096" spans="1:5" x14ac:dyDescent="0.25">
      <c r="A2096" t="s">
        <v>536</v>
      </c>
      <c r="B2096" t="s">
        <v>537</v>
      </c>
      <c r="C2096" s="12">
        <v>43021</v>
      </c>
      <c r="D2096" s="217">
        <v>1.006</v>
      </c>
      <c r="E2096" t="s">
        <v>465</v>
      </c>
    </row>
    <row r="2097" spans="1:5" x14ac:dyDescent="0.25">
      <c r="A2097" t="s">
        <v>536</v>
      </c>
      <c r="B2097" t="s">
        <v>537</v>
      </c>
      <c r="C2097" s="12">
        <v>43028</v>
      </c>
      <c r="D2097" s="217">
        <v>1.0063</v>
      </c>
      <c r="E2097" t="s">
        <v>465</v>
      </c>
    </row>
    <row r="2098" spans="1:5" x14ac:dyDescent="0.25">
      <c r="A2098" t="s">
        <v>536</v>
      </c>
      <c r="B2098" t="s">
        <v>537</v>
      </c>
      <c r="C2098" s="12">
        <v>43035</v>
      </c>
      <c r="D2098" s="217">
        <v>1.006</v>
      </c>
      <c r="E2098" t="s">
        <v>465</v>
      </c>
    </row>
    <row r="2099" spans="1:5" x14ac:dyDescent="0.25">
      <c r="A2099" t="s">
        <v>536</v>
      </c>
      <c r="B2099" t="s">
        <v>537</v>
      </c>
      <c r="C2099" s="12">
        <v>43042</v>
      </c>
      <c r="D2099" s="217">
        <v>1.0053000000000001</v>
      </c>
      <c r="E2099" t="s">
        <v>465</v>
      </c>
    </row>
    <row r="2100" spans="1:5" x14ac:dyDescent="0.25">
      <c r="A2100" t="s">
        <v>536</v>
      </c>
      <c r="B2100" t="s">
        <v>537</v>
      </c>
      <c r="C2100" s="12">
        <v>43049</v>
      </c>
      <c r="D2100" s="217">
        <v>1.0048000000000001</v>
      </c>
      <c r="E2100" t="s">
        <v>465</v>
      </c>
    </row>
    <row r="2101" spans="1:5" x14ac:dyDescent="0.25">
      <c r="A2101" t="s">
        <v>536</v>
      </c>
      <c r="B2101" t="s">
        <v>537</v>
      </c>
      <c r="C2101" s="12">
        <v>43056</v>
      </c>
      <c r="D2101" s="217">
        <v>1.0048999999999999</v>
      </c>
      <c r="E2101" t="s">
        <v>465</v>
      </c>
    </row>
    <row r="2102" spans="1:5" x14ac:dyDescent="0.25">
      <c r="A2102" t="s">
        <v>536</v>
      </c>
      <c r="B2102" t="s">
        <v>537</v>
      </c>
      <c r="C2102" s="12">
        <v>43063</v>
      </c>
      <c r="D2102" s="217">
        <v>1.0049999999999999</v>
      </c>
      <c r="E2102" t="s">
        <v>465</v>
      </c>
    </row>
    <row r="2103" spans="1:5" x14ac:dyDescent="0.25">
      <c r="A2103" t="s">
        <v>536</v>
      </c>
      <c r="B2103" t="s">
        <v>537</v>
      </c>
      <c r="C2103" s="12">
        <v>43070</v>
      </c>
      <c r="D2103" s="217">
        <v>1.0048999999999999</v>
      </c>
      <c r="E2103" t="s">
        <v>465</v>
      </c>
    </row>
    <row r="2104" spans="1:5" x14ac:dyDescent="0.25">
      <c r="A2104" t="s">
        <v>536</v>
      </c>
      <c r="B2104" t="s">
        <v>537</v>
      </c>
      <c r="C2104" s="12">
        <v>43077</v>
      </c>
      <c r="D2104" s="217">
        <v>0.97150000000000003</v>
      </c>
      <c r="E2104" t="s">
        <v>465</v>
      </c>
    </row>
    <row r="2105" spans="1:5" x14ac:dyDescent="0.25">
      <c r="A2105" t="s">
        <v>536</v>
      </c>
      <c r="B2105" t="s">
        <v>537</v>
      </c>
      <c r="C2105" s="12">
        <v>43084</v>
      </c>
      <c r="D2105" s="217">
        <v>0.97160000000000002</v>
      </c>
      <c r="E2105" t="s">
        <v>465</v>
      </c>
    </row>
    <row r="2106" spans="1:5" x14ac:dyDescent="0.25">
      <c r="A2106" t="s">
        <v>536</v>
      </c>
      <c r="B2106" t="s">
        <v>537</v>
      </c>
      <c r="C2106" s="12">
        <v>43091</v>
      </c>
      <c r="D2106" s="217">
        <v>0.97199999999999998</v>
      </c>
      <c r="E2106" t="s">
        <v>465</v>
      </c>
    </row>
    <row r="2107" spans="1:5" x14ac:dyDescent="0.25">
      <c r="A2107" t="s">
        <v>536</v>
      </c>
      <c r="B2107" t="s">
        <v>537</v>
      </c>
      <c r="C2107" s="12">
        <v>43098</v>
      </c>
      <c r="D2107" s="217">
        <v>0.97239999999999993</v>
      </c>
      <c r="E2107" t="s">
        <v>465</v>
      </c>
    </row>
    <row r="2108" spans="1:5" x14ac:dyDescent="0.25">
      <c r="A2108" t="s">
        <v>536</v>
      </c>
      <c r="B2108" t="s">
        <v>537</v>
      </c>
      <c r="C2108" s="12">
        <v>43105</v>
      </c>
      <c r="D2108" s="217">
        <v>0.99</v>
      </c>
      <c r="E2108" t="s">
        <v>465</v>
      </c>
    </row>
    <row r="2109" spans="1:5" x14ac:dyDescent="0.25">
      <c r="A2109" t="s">
        <v>536</v>
      </c>
      <c r="B2109" t="s">
        <v>537</v>
      </c>
      <c r="C2109" s="12">
        <v>43112</v>
      </c>
      <c r="D2109" s="217">
        <v>0.99</v>
      </c>
      <c r="E2109" t="s">
        <v>465</v>
      </c>
    </row>
    <row r="2110" spans="1:5" x14ac:dyDescent="0.25">
      <c r="A2110" t="s">
        <v>536</v>
      </c>
      <c r="B2110" t="s">
        <v>537</v>
      </c>
      <c r="C2110" s="12">
        <v>43119</v>
      </c>
      <c r="D2110" s="217">
        <v>0.99</v>
      </c>
      <c r="E2110" t="s">
        <v>465</v>
      </c>
    </row>
    <row r="2111" spans="1:5" x14ac:dyDescent="0.25">
      <c r="A2111" t="s">
        <v>536</v>
      </c>
      <c r="B2111" t="s">
        <v>537</v>
      </c>
      <c r="C2111" s="12">
        <v>43126</v>
      </c>
      <c r="D2111" s="217">
        <v>0.99</v>
      </c>
      <c r="E2111" t="s">
        <v>465</v>
      </c>
    </row>
    <row r="2112" spans="1:5" x14ac:dyDescent="0.25">
      <c r="A2112" t="s">
        <v>536</v>
      </c>
      <c r="B2112" t="s">
        <v>537</v>
      </c>
      <c r="C2112" s="12">
        <v>43133</v>
      </c>
      <c r="D2112" s="217">
        <v>0.98799999999999999</v>
      </c>
      <c r="E2112" t="s">
        <v>465</v>
      </c>
    </row>
    <row r="2113" spans="1:5" x14ac:dyDescent="0.25">
      <c r="A2113" t="s">
        <v>536</v>
      </c>
      <c r="B2113" t="s">
        <v>537</v>
      </c>
      <c r="C2113" s="12">
        <v>43140</v>
      </c>
      <c r="D2113" s="217">
        <v>0.98670000000000002</v>
      </c>
      <c r="E2113" t="s">
        <v>465</v>
      </c>
    </row>
    <row r="2114" spans="1:5" x14ac:dyDescent="0.25">
      <c r="A2114" t="s">
        <v>536</v>
      </c>
      <c r="B2114" t="s">
        <v>537</v>
      </c>
      <c r="C2114" s="12">
        <v>43147</v>
      </c>
      <c r="D2114" s="217">
        <v>0.98569999999999991</v>
      </c>
      <c r="E2114" t="s">
        <v>465</v>
      </c>
    </row>
    <row r="2115" spans="1:5" x14ac:dyDescent="0.25">
      <c r="A2115" t="s">
        <v>536</v>
      </c>
      <c r="B2115" t="s">
        <v>537</v>
      </c>
      <c r="C2115" s="12">
        <v>43154</v>
      </c>
      <c r="D2115" s="217">
        <v>0.98499999999999999</v>
      </c>
      <c r="E2115" t="s">
        <v>465</v>
      </c>
    </row>
    <row r="2116" spans="1:5" x14ac:dyDescent="0.25">
      <c r="A2116" t="s">
        <v>536</v>
      </c>
      <c r="B2116" t="s">
        <v>537</v>
      </c>
      <c r="C2116" s="12">
        <v>43161</v>
      </c>
      <c r="D2116" s="217">
        <v>0.98329999999999995</v>
      </c>
      <c r="E2116" t="s">
        <v>465</v>
      </c>
    </row>
    <row r="2117" spans="1:5" x14ac:dyDescent="0.25">
      <c r="A2117" t="s">
        <v>536</v>
      </c>
      <c r="B2117" t="s">
        <v>537</v>
      </c>
      <c r="C2117" s="12">
        <v>43168</v>
      </c>
      <c r="D2117" s="217">
        <v>0.98199999999999998</v>
      </c>
      <c r="E2117" t="s">
        <v>465</v>
      </c>
    </row>
    <row r="2118" spans="1:5" x14ac:dyDescent="0.25">
      <c r="A2118" t="s">
        <v>536</v>
      </c>
      <c r="B2118" t="s">
        <v>537</v>
      </c>
      <c r="C2118" s="12">
        <v>43175</v>
      </c>
      <c r="D2118" s="217">
        <v>0.98089999999999999</v>
      </c>
      <c r="E2118" t="s">
        <v>465</v>
      </c>
    </row>
    <row r="2119" spans="1:5" x14ac:dyDescent="0.25">
      <c r="A2119" t="s">
        <v>536</v>
      </c>
      <c r="B2119" t="s">
        <v>537</v>
      </c>
      <c r="C2119" s="12">
        <v>43182</v>
      </c>
      <c r="D2119" s="217">
        <v>0.98080000000000001</v>
      </c>
      <c r="E2119" t="s">
        <v>465</v>
      </c>
    </row>
    <row r="2120" spans="1:5" x14ac:dyDescent="0.25">
      <c r="A2120" t="s">
        <v>536</v>
      </c>
      <c r="B2120" t="s">
        <v>537</v>
      </c>
      <c r="C2120" s="12">
        <v>43189</v>
      </c>
      <c r="D2120" s="217">
        <v>0.90540000000000009</v>
      </c>
      <c r="E2120" t="s">
        <v>465</v>
      </c>
    </row>
    <row r="2121" spans="1:5" x14ac:dyDescent="0.25">
      <c r="A2121" t="s">
        <v>536</v>
      </c>
      <c r="B2121" t="s">
        <v>537</v>
      </c>
      <c r="C2121" s="12">
        <v>43196</v>
      </c>
      <c r="D2121" s="217">
        <v>0.84069999999999989</v>
      </c>
      <c r="E2121" t="s">
        <v>465</v>
      </c>
    </row>
    <row r="2122" spans="1:5" x14ac:dyDescent="0.25">
      <c r="A2122" t="s">
        <v>536</v>
      </c>
      <c r="B2122" t="s">
        <v>537</v>
      </c>
      <c r="C2122" s="12">
        <v>43203</v>
      </c>
      <c r="D2122" s="217">
        <v>0.78469999999999995</v>
      </c>
      <c r="E2122" t="s">
        <v>465</v>
      </c>
    </row>
    <row r="2123" spans="1:5" x14ac:dyDescent="0.25">
      <c r="A2123" t="s">
        <v>536</v>
      </c>
      <c r="B2123" t="s">
        <v>537</v>
      </c>
      <c r="C2123" s="12">
        <v>43210</v>
      </c>
      <c r="D2123" s="217">
        <v>0.73560000000000003</v>
      </c>
      <c r="E2123" t="s">
        <v>465</v>
      </c>
    </row>
    <row r="2124" spans="1:5" x14ac:dyDescent="0.25">
      <c r="A2124" t="s">
        <v>536</v>
      </c>
      <c r="B2124" t="s">
        <v>537</v>
      </c>
      <c r="C2124" s="12">
        <v>43217</v>
      </c>
      <c r="D2124" s="217">
        <v>0.6923999999999999</v>
      </c>
      <c r="E2124" t="s">
        <v>465</v>
      </c>
    </row>
    <row r="2125" spans="1:5" x14ac:dyDescent="0.25">
      <c r="A2125" t="s">
        <v>536</v>
      </c>
      <c r="B2125" t="s">
        <v>537</v>
      </c>
      <c r="C2125" s="12">
        <v>43224</v>
      </c>
      <c r="D2125" s="217">
        <v>0.65390000000000004</v>
      </c>
      <c r="E2125" t="s">
        <v>465</v>
      </c>
    </row>
    <row r="2126" spans="1:5" x14ac:dyDescent="0.25">
      <c r="A2126" t="s">
        <v>536</v>
      </c>
      <c r="B2126" t="s">
        <v>537</v>
      </c>
      <c r="C2126" s="12">
        <v>43231</v>
      </c>
      <c r="D2126" s="217">
        <v>0.61950000000000005</v>
      </c>
      <c r="E2126" t="s">
        <v>465</v>
      </c>
    </row>
    <row r="2127" spans="1:5" x14ac:dyDescent="0.25">
      <c r="A2127" t="s">
        <v>536</v>
      </c>
      <c r="B2127" t="s">
        <v>537</v>
      </c>
      <c r="C2127" s="12">
        <v>43238</v>
      </c>
      <c r="D2127" s="217">
        <v>0.58850000000000002</v>
      </c>
      <c r="E2127" t="s">
        <v>465</v>
      </c>
    </row>
    <row r="2128" spans="1:5" x14ac:dyDescent="0.25">
      <c r="A2128" t="s">
        <v>536</v>
      </c>
      <c r="B2128" t="s">
        <v>537</v>
      </c>
      <c r="C2128" s="12">
        <v>43245</v>
      </c>
      <c r="D2128" s="217">
        <v>0.5605</v>
      </c>
      <c r="E2128" t="s">
        <v>465</v>
      </c>
    </row>
    <row r="2129" spans="1:5" x14ac:dyDescent="0.25">
      <c r="A2129" t="s">
        <v>536</v>
      </c>
      <c r="B2129" t="s">
        <v>537</v>
      </c>
      <c r="C2129" s="12">
        <v>43252</v>
      </c>
      <c r="D2129" s="217">
        <v>0.53500000000000003</v>
      </c>
      <c r="E2129" t="s">
        <v>465</v>
      </c>
    </row>
    <row r="2130" spans="1:5" x14ac:dyDescent="0.25">
      <c r="A2130" t="s">
        <v>536</v>
      </c>
      <c r="B2130" t="s">
        <v>537</v>
      </c>
      <c r="C2130" s="12">
        <v>43259</v>
      </c>
      <c r="D2130" s="217">
        <v>0.51170000000000004</v>
      </c>
      <c r="E2130" t="s">
        <v>465</v>
      </c>
    </row>
    <row r="2131" spans="1:5" x14ac:dyDescent="0.25">
      <c r="A2131" t="s">
        <v>536</v>
      </c>
      <c r="B2131" t="s">
        <v>537</v>
      </c>
      <c r="C2131" s="12">
        <v>43266</v>
      </c>
      <c r="D2131" s="217">
        <v>0.4904</v>
      </c>
      <c r="E2131" t="s">
        <v>465</v>
      </c>
    </row>
    <row r="2132" spans="1:5" x14ac:dyDescent="0.25">
      <c r="A2132" t="s">
        <v>536</v>
      </c>
      <c r="B2132" t="s">
        <v>537</v>
      </c>
      <c r="C2132" s="12">
        <v>43273</v>
      </c>
      <c r="D2132" s="217">
        <v>0.4708</v>
      </c>
      <c r="E2132" t="s">
        <v>465</v>
      </c>
    </row>
    <row r="2133" spans="1:5" x14ac:dyDescent="0.25">
      <c r="A2133" t="s">
        <v>536</v>
      </c>
      <c r="B2133" t="s">
        <v>537</v>
      </c>
      <c r="C2133" s="12">
        <v>43280</v>
      </c>
      <c r="D2133" s="217">
        <v>0.45270000000000005</v>
      </c>
      <c r="E2133" t="s">
        <v>465</v>
      </c>
    </row>
    <row r="2134" spans="1:5" x14ac:dyDescent="0.25">
      <c r="A2134" t="s">
        <v>538</v>
      </c>
      <c r="B2134" t="s">
        <v>539</v>
      </c>
      <c r="C2134" s="12">
        <v>42741</v>
      </c>
      <c r="D2134" s="217">
        <v>1</v>
      </c>
      <c r="E2134" t="s">
        <v>465</v>
      </c>
    </row>
    <row r="2135" spans="1:5" x14ac:dyDescent="0.25">
      <c r="A2135" t="s">
        <v>538</v>
      </c>
      <c r="B2135" t="s">
        <v>539</v>
      </c>
      <c r="C2135" s="12">
        <v>42748</v>
      </c>
      <c r="D2135" s="217">
        <v>1</v>
      </c>
      <c r="E2135" t="s">
        <v>465</v>
      </c>
    </row>
    <row r="2136" spans="1:5" x14ac:dyDescent="0.25">
      <c r="A2136" t="s">
        <v>538</v>
      </c>
      <c r="B2136" t="s">
        <v>539</v>
      </c>
      <c r="C2136" s="12">
        <v>42755</v>
      </c>
      <c r="D2136" s="217">
        <v>1</v>
      </c>
      <c r="E2136" t="s">
        <v>465</v>
      </c>
    </row>
    <row r="2137" spans="1:5" x14ac:dyDescent="0.25">
      <c r="A2137" t="s">
        <v>538</v>
      </c>
      <c r="B2137" t="s">
        <v>539</v>
      </c>
      <c r="C2137" s="12">
        <v>42762</v>
      </c>
      <c r="D2137" s="217">
        <v>1</v>
      </c>
      <c r="E2137" t="s">
        <v>465</v>
      </c>
    </row>
    <row r="2138" spans="1:5" x14ac:dyDescent="0.25">
      <c r="A2138" t="s">
        <v>538</v>
      </c>
      <c r="B2138" t="s">
        <v>539</v>
      </c>
      <c r="C2138" s="12">
        <v>42769</v>
      </c>
      <c r="D2138" s="217">
        <v>1</v>
      </c>
      <c r="E2138" t="s">
        <v>465</v>
      </c>
    </row>
    <row r="2139" spans="1:5" x14ac:dyDescent="0.25">
      <c r="A2139" t="s">
        <v>538</v>
      </c>
      <c r="B2139" t="s">
        <v>539</v>
      </c>
      <c r="C2139" s="12">
        <v>42776</v>
      </c>
      <c r="D2139" s="217">
        <v>0.99829999999999997</v>
      </c>
      <c r="E2139" t="s">
        <v>465</v>
      </c>
    </row>
    <row r="2140" spans="1:5" x14ac:dyDescent="0.25">
      <c r="A2140" t="s">
        <v>538</v>
      </c>
      <c r="B2140" t="s">
        <v>539</v>
      </c>
      <c r="C2140" s="12">
        <v>42783</v>
      </c>
      <c r="D2140" s="217">
        <v>0.99709999999999999</v>
      </c>
      <c r="E2140" t="s">
        <v>465</v>
      </c>
    </row>
    <row r="2141" spans="1:5" x14ac:dyDescent="0.25">
      <c r="A2141" t="s">
        <v>538</v>
      </c>
      <c r="B2141" t="s">
        <v>539</v>
      </c>
      <c r="C2141" s="12">
        <v>42790</v>
      </c>
      <c r="D2141" s="217">
        <v>0.99620000000000009</v>
      </c>
      <c r="E2141" t="s">
        <v>465</v>
      </c>
    </row>
    <row r="2142" spans="1:5" x14ac:dyDescent="0.25">
      <c r="A2142" t="s">
        <v>538</v>
      </c>
      <c r="B2142" t="s">
        <v>539</v>
      </c>
      <c r="C2142" s="12">
        <v>42797</v>
      </c>
      <c r="D2142" s="217">
        <v>0.99560000000000004</v>
      </c>
      <c r="E2142" t="s">
        <v>465</v>
      </c>
    </row>
    <row r="2143" spans="1:5" x14ac:dyDescent="0.25">
      <c r="A2143" t="s">
        <v>538</v>
      </c>
      <c r="B2143" t="s">
        <v>539</v>
      </c>
      <c r="C2143" s="12">
        <v>42804</v>
      </c>
      <c r="D2143" s="217">
        <v>0.995</v>
      </c>
      <c r="E2143" t="s">
        <v>465</v>
      </c>
    </row>
    <row r="2144" spans="1:5" x14ac:dyDescent="0.25">
      <c r="A2144" t="s">
        <v>538</v>
      </c>
      <c r="B2144" t="s">
        <v>539</v>
      </c>
      <c r="C2144" s="12">
        <v>42811</v>
      </c>
      <c r="D2144" s="217">
        <v>0.99450000000000005</v>
      </c>
      <c r="E2144" t="s">
        <v>465</v>
      </c>
    </row>
    <row r="2145" spans="1:5" x14ac:dyDescent="0.25">
      <c r="A2145" t="s">
        <v>538</v>
      </c>
      <c r="B2145" t="s">
        <v>539</v>
      </c>
      <c r="C2145" s="12">
        <v>42818</v>
      </c>
      <c r="D2145" s="217">
        <v>0.99419999999999997</v>
      </c>
      <c r="E2145" t="s">
        <v>465</v>
      </c>
    </row>
    <row r="2146" spans="1:5" x14ac:dyDescent="0.25">
      <c r="A2146" t="s">
        <v>538</v>
      </c>
      <c r="B2146" t="s">
        <v>539</v>
      </c>
      <c r="C2146" s="12">
        <v>42825</v>
      </c>
      <c r="D2146" s="217">
        <v>0.99379999999999991</v>
      </c>
      <c r="E2146" t="s">
        <v>465</v>
      </c>
    </row>
    <row r="2147" spans="1:5" x14ac:dyDescent="0.25">
      <c r="A2147" t="s">
        <v>538</v>
      </c>
      <c r="B2147" t="s">
        <v>539</v>
      </c>
      <c r="C2147" s="12">
        <v>42832</v>
      </c>
      <c r="D2147" s="217">
        <v>0.99360000000000004</v>
      </c>
      <c r="E2147" t="s">
        <v>465</v>
      </c>
    </row>
    <row r="2148" spans="1:5" x14ac:dyDescent="0.25">
      <c r="A2148" t="s">
        <v>538</v>
      </c>
      <c r="B2148" t="s">
        <v>539</v>
      </c>
      <c r="C2148" s="12">
        <v>42839</v>
      </c>
      <c r="D2148" s="217">
        <v>0.99329999999999996</v>
      </c>
      <c r="E2148" t="s">
        <v>465</v>
      </c>
    </row>
    <row r="2149" spans="1:5" x14ac:dyDescent="0.25">
      <c r="A2149" t="s">
        <v>538</v>
      </c>
      <c r="B2149" t="s">
        <v>539</v>
      </c>
      <c r="C2149" s="12">
        <v>42846</v>
      </c>
      <c r="D2149" s="217">
        <v>0.99309999999999998</v>
      </c>
      <c r="E2149" t="s">
        <v>465</v>
      </c>
    </row>
    <row r="2150" spans="1:5" x14ac:dyDescent="0.25">
      <c r="A2150" t="s">
        <v>538</v>
      </c>
      <c r="B2150" t="s">
        <v>539</v>
      </c>
      <c r="C2150" s="12">
        <v>42853</v>
      </c>
      <c r="D2150" s="217">
        <v>0.99290000000000012</v>
      </c>
      <c r="E2150" t="s">
        <v>465</v>
      </c>
    </row>
    <row r="2151" spans="1:5" x14ac:dyDescent="0.25">
      <c r="A2151" t="s">
        <v>538</v>
      </c>
      <c r="B2151" t="s">
        <v>539</v>
      </c>
      <c r="C2151" s="12">
        <v>42860</v>
      </c>
      <c r="D2151" s="217">
        <v>0.99170000000000003</v>
      </c>
      <c r="E2151" t="s">
        <v>465</v>
      </c>
    </row>
    <row r="2152" spans="1:5" x14ac:dyDescent="0.25">
      <c r="A2152" t="s">
        <v>538</v>
      </c>
      <c r="B2152" t="s">
        <v>539</v>
      </c>
      <c r="C2152" s="12">
        <v>42867</v>
      </c>
      <c r="D2152" s="217">
        <v>0.99049999999999994</v>
      </c>
      <c r="E2152" t="s">
        <v>465</v>
      </c>
    </row>
    <row r="2153" spans="1:5" x14ac:dyDescent="0.25">
      <c r="A2153" t="s">
        <v>538</v>
      </c>
      <c r="B2153" t="s">
        <v>539</v>
      </c>
      <c r="C2153" s="12">
        <v>42874</v>
      </c>
      <c r="D2153" s="217">
        <v>0.98950000000000005</v>
      </c>
      <c r="E2153" t="s">
        <v>465</v>
      </c>
    </row>
    <row r="2154" spans="1:5" x14ac:dyDescent="0.25">
      <c r="A2154" t="s">
        <v>538</v>
      </c>
      <c r="B2154" t="s">
        <v>539</v>
      </c>
      <c r="C2154" s="12">
        <v>42881</v>
      </c>
      <c r="D2154" s="217">
        <v>0.98860000000000003</v>
      </c>
      <c r="E2154" t="s">
        <v>465</v>
      </c>
    </row>
    <row r="2155" spans="1:5" x14ac:dyDescent="0.25">
      <c r="A2155" t="s">
        <v>538</v>
      </c>
      <c r="B2155" t="s">
        <v>539</v>
      </c>
      <c r="C2155" s="12">
        <v>42888</v>
      </c>
      <c r="D2155" s="217">
        <v>0.98769999999999991</v>
      </c>
      <c r="E2155" t="s">
        <v>465</v>
      </c>
    </row>
    <row r="2156" spans="1:5" x14ac:dyDescent="0.25">
      <c r="A2156" t="s">
        <v>538</v>
      </c>
      <c r="B2156" t="s">
        <v>539</v>
      </c>
      <c r="C2156" s="12">
        <v>42895</v>
      </c>
      <c r="D2156" s="217">
        <v>0.98609999999999998</v>
      </c>
      <c r="E2156" t="s">
        <v>465</v>
      </c>
    </row>
    <row r="2157" spans="1:5" x14ac:dyDescent="0.25">
      <c r="A2157" t="s">
        <v>538</v>
      </c>
      <c r="B2157" t="s">
        <v>539</v>
      </c>
      <c r="C2157" s="12">
        <v>42902</v>
      </c>
      <c r="D2157" s="217">
        <v>0.98459999999999992</v>
      </c>
      <c r="E2157" t="s">
        <v>465</v>
      </c>
    </row>
    <row r="2158" spans="1:5" x14ac:dyDescent="0.25">
      <c r="A2158" t="s">
        <v>538</v>
      </c>
      <c r="B2158" t="s">
        <v>539</v>
      </c>
      <c r="C2158" s="12">
        <v>42909</v>
      </c>
      <c r="D2158" s="217">
        <v>0.98319999999999996</v>
      </c>
      <c r="E2158" t="s">
        <v>465</v>
      </c>
    </row>
    <row r="2159" spans="1:5" x14ac:dyDescent="0.25">
      <c r="A2159" t="s">
        <v>538</v>
      </c>
      <c r="B2159" t="s">
        <v>539</v>
      </c>
      <c r="C2159" s="12">
        <v>42923</v>
      </c>
      <c r="D2159" s="217">
        <v>0.9819</v>
      </c>
      <c r="E2159" t="s">
        <v>465</v>
      </c>
    </row>
    <row r="2160" spans="1:5" x14ac:dyDescent="0.25">
      <c r="A2160" t="s">
        <v>538</v>
      </c>
      <c r="B2160" t="s">
        <v>539</v>
      </c>
      <c r="C2160" s="12">
        <v>42930</v>
      </c>
      <c r="D2160" s="217">
        <v>0.98109999999999997</v>
      </c>
      <c r="E2160" t="s">
        <v>465</v>
      </c>
    </row>
    <row r="2161" spans="1:5" x14ac:dyDescent="0.25">
      <c r="A2161" t="s">
        <v>538</v>
      </c>
      <c r="B2161" t="s">
        <v>539</v>
      </c>
      <c r="C2161" s="12">
        <v>42937</v>
      </c>
      <c r="D2161" s="217">
        <v>0.98069999999999991</v>
      </c>
      <c r="E2161" t="s">
        <v>465</v>
      </c>
    </row>
    <row r="2162" spans="1:5" x14ac:dyDescent="0.25">
      <c r="A2162" t="s">
        <v>538</v>
      </c>
      <c r="B2162" t="s">
        <v>539</v>
      </c>
      <c r="C2162" s="12">
        <v>42944</v>
      </c>
      <c r="D2162" s="217">
        <v>0.98</v>
      </c>
      <c r="E2162" t="s">
        <v>465</v>
      </c>
    </row>
    <row r="2163" spans="1:5" x14ac:dyDescent="0.25">
      <c r="A2163" t="s">
        <v>538</v>
      </c>
      <c r="B2163" t="s">
        <v>539</v>
      </c>
      <c r="C2163" s="12">
        <v>42951</v>
      </c>
      <c r="D2163" s="217">
        <v>0.97970000000000002</v>
      </c>
      <c r="E2163" t="s">
        <v>465</v>
      </c>
    </row>
    <row r="2164" spans="1:5" x14ac:dyDescent="0.25">
      <c r="A2164" t="s">
        <v>538</v>
      </c>
      <c r="B2164" t="s">
        <v>539</v>
      </c>
      <c r="C2164" s="12">
        <v>42958</v>
      </c>
      <c r="D2164" s="217">
        <v>0.97939999999999994</v>
      </c>
      <c r="E2164" t="s">
        <v>465</v>
      </c>
    </row>
    <row r="2165" spans="1:5" x14ac:dyDescent="0.25">
      <c r="A2165" t="s">
        <v>538</v>
      </c>
      <c r="B2165" t="s">
        <v>539</v>
      </c>
      <c r="C2165" s="12">
        <v>42965</v>
      </c>
      <c r="D2165" s="217">
        <v>0.97909999999999997</v>
      </c>
      <c r="E2165" t="s">
        <v>465</v>
      </c>
    </row>
    <row r="2166" spans="1:5" x14ac:dyDescent="0.25">
      <c r="A2166" t="s">
        <v>538</v>
      </c>
      <c r="B2166" t="s">
        <v>539</v>
      </c>
      <c r="C2166" s="12">
        <v>42972</v>
      </c>
      <c r="D2166" s="217">
        <v>0.9788</v>
      </c>
      <c r="E2166" t="s">
        <v>465</v>
      </c>
    </row>
    <row r="2167" spans="1:5" x14ac:dyDescent="0.25">
      <c r="A2167" t="s">
        <v>538</v>
      </c>
      <c r="B2167" t="s">
        <v>539</v>
      </c>
      <c r="C2167" s="12">
        <v>42979</v>
      </c>
      <c r="D2167" s="217">
        <v>0.97849999999999993</v>
      </c>
      <c r="E2167" t="s">
        <v>465</v>
      </c>
    </row>
    <row r="2168" spans="1:5" x14ac:dyDescent="0.25">
      <c r="A2168" t="s">
        <v>538</v>
      </c>
      <c r="B2168" t="s">
        <v>539</v>
      </c>
      <c r="C2168" s="12">
        <v>42986</v>
      </c>
      <c r="D2168" s="217">
        <v>0.97829999999999995</v>
      </c>
      <c r="E2168" t="s">
        <v>465</v>
      </c>
    </row>
    <row r="2169" spans="1:5" x14ac:dyDescent="0.25">
      <c r="A2169" t="s">
        <v>538</v>
      </c>
      <c r="B2169" t="s">
        <v>539</v>
      </c>
      <c r="C2169" s="12">
        <v>42993</v>
      </c>
      <c r="D2169" s="217">
        <v>0.97829999999999995</v>
      </c>
      <c r="E2169" t="s">
        <v>465</v>
      </c>
    </row>
    <row r="2170" spans="1:5" x14ac:dyDescent="0.25">
      <c r="A2170" t="s">
        <v>538</v>
      </c>
      <c r="B2170" t="s">
        <v>539</v>
      </c>
      <c r="C2170" s="12">
        <v>43000</v>
      </c>
      <c r="D2170" s="217">
        <v>0.97840000000000005</v>
      </c>
      <c r="E2170" t="s">
        <v>465</v>
      </c>
    </row>
    <row r="2171" spans="1:5" x14ac:dyDescent="0.25">
      <c r="A2171" t="s">
        <v>538</v>
      </c>
      <c r="B2171" t="s">
        <v>539</v>
      </c>
      <c r="C2171" s="12">
        <v>43007</v>
      </c>
      <c r="D2171" s="217">
        <v>0.97840000000000005</v>
      </c>
      <c r="E2171" t="s">
        <v>465</v>
      </c>
    </row>
    <row r="2172" spans="1:5" x14ac:dyDescent="0.25">
      <c r="A2172" t="s">
        <v>538</v>
      </c>
      <c r="B2172" t="s">
        <v>539</v>
      </c>
      <c r="C2172" s="12">
        <v>43014</v>
      </c>
      <c r="D2172" s="217">
        <v>0.97819999999999996</v>
      </c>
      <c r="E2172" t="s">
        <v>465</v>
      </c>
    </row>
    <row r="2173" spans="1:5" x14ac:dyDescent="0.25">
      <c r="A2173" t="s">
        <v>538</v>
      </c>
      <c r="B2173" t="s">
        <v>539</v>
      </c>
      <c r="C2173" s="12">
        <v>43021</v>
      </c>
      <c r="D2173" s="217">
        <v>0.97799999999999998</v>
      </c>
      <c r="E2173" t="s">
        <v>465</v>
      </c>
    </row>
    <row r="2174" spans="1:5" x14ac:dyDescent="0.25">
      <c r="A2174" t="s">
        <v>538</v>
      </c>
      <c r="B2174" t="s">
        <v>539</v>
      </c>
      <c r="C2174" s="12">
        <v>43028</v>
      </c>
      <c r="D2174" s="217">
        <v>0.97829999999999995</v>
      </c>
      <c r="E2174" t="s">
        <v>465</v>
      </c>
    </row>
    <row r="2175" spans="1:5" x14ac:dyDescent="0.25">
      <c r="A2175" t="s">
        <v>538</v>
      </c>
      <c r="B2175" t="s">
        <v>539</v>
      </c>
      <c r="C2175" s="12">
        <v>43035</v>
      </c>
      <c r="D2175" s="217">
        <v>0.97860000000000003</v>
      </c>
      <c r="E2175" t="s">
        <v>465</v>
      </c>
    </row>
    <row r="2176" spans="1:5" x14ac:dyDescent="0.25">
      <c r="A2176" t="s">
        <v>538</v>
      </c>
      <c r="B2176" t="s">
        <v>539</v>
      </c>
      <c r="C2176" s="12">
        <v>43042</v>
      </c>
      <c r="D2176" s="217">
        <v>0.9788</v>
      </c>
      <c r="E2176" t="s">
        <v>465</v>
      </c>
    </row>
    <row r="2177" spans="1:5" x14ac:dyDescent="0.25">
      <c r="A2177" t="s">
        <v>538</v>
      </c>
      <c r="B2177" t="s">
        <v>539</v>
      </c>
      <c r="C2177" s="12">
        <v>43049</v>
      </c>
      <c r="D2177" s="217">
        <v>0.97909999999999997</v>
      </c>
      <c r="E2177" t="s">
        <v>465</v>
      </c>
    </row>
    <row r="2178" spans="1:5" x14ac:dyDescent="0.25">
      <c r="A2178" t="s">
        <v>538</v>
      </c>
      <c r="B2178" t="s">
        <v>539</v>
      </c>
      <c r="C2178" s="12">
        <v>43056</v>
      </c>
      <c r="D2178" s="217">
        <v>0.97930000000000006</v>
      </c>
      <c r="E2178" t="s">
        <v>465</v>
      </c>
    </row>
    <row r="2179" spans="1:5" x14ac:dyDescent="0.25">
      <c r="A2179" t="s">
        <v>538</v>
      </c>
      <c r="B2179" t="s">
        <v>539</v>
      </c>
      <c r="C2179" s="12">
        <v>43063</v>
      </c>
      <c r="D2179" s="217">
        <v>0.97959999999999992</v>
      </c>
      <c r="E2179" t="s">
        <v>465</v>
      </c>
    </row>
    <row r="2180" spans="1:5" x14ac:dyDescent="0.25">
      <c r="A2180" t="s">
        <v>538</v>
      </c>
      <c r="B2180" t="s">
        <v>539</v>
      </c>
      <c r="C2180" s="12">
        <v>43070</v>
      </c>
      <c r="D2180" s="217">
        <v>0.9798</v>
      </c>
      <c r="E2180" t="s">
        <v>465</v>
      </c>
    </row>
    <row r="2181" spans="1:5" x14ac:dyDescent="0.25">
      <c r="A2181" t="s">
        <v>538</v>
      </c>
      <c r="B2181" t="s">
        <v>539</v>
      </c>
      <c r="C2181" s="12">
        <v>43077</v>
      </c>
      <c r="D2181" s="217">
        <v>0.98019999999999996</v>
      </c>
      <c r="E2181" t="s">
        <v>465</v>
      </c>
    </row>
    <row r="2182" spans="1:5" x14ac:dyDescent="0.25">
      <c r="A2182" t="s">
        <v>538</v>
      </c>
      <c r="B2182" t="s">
        <v>539</v>
      </c>
      <c r="C2182" s="12">
        <v>43084</v>
      </c>
      <c r="D2182" s="217">
        <v>0.98019999999999996</v>
      </c>
      <c r="E2182" t="s">
        <v>465</v>
      </c>
    </row>
    <row r="2183" spans="1:5" x14ac:dyDescent="0.25">
      <c r="A2183" t="s">
        <v>538</v>
      </c>
      <c r="B2183" t="s">
        <v>539</v>
      </c>
      <c r="C2183" s="12">
        <v>43091</v>
      </c>
      <c r="D2183" s="217">
        <v>0.98019999999999996</v>
      </c>
      <c r="E2183" t="s">
        <v>465</v>
      </c>
    </row>
    <row r="2184" spans="1:5" x14ac:dyDescent="0.25">
      <c r="A2184" t="s">
        <v>538</v>
      </c>
      <c r="B2184" t="s">
        <v>539</v>
      </c>
      <c r="C2184" s="12">
        <v>43098</v>
      </c>
      <c r="D2184" s="217">
        <v>0.98040000000000005</v>
      </c>
      <c r="E2184" t="s">
        <v>465</v>
      </c>
    </row>
    <row r="2185" spans="1:5" x14ac:dyDescent="0.25">
      <c r="A2185" t="s">
        <v>538</v>
      </c>
      <c r="B2185" t="s">
        <v>539</v>
      </c>
      <c r="C2185" s="12">
        <v>43105</v>
      </c>
      <c r="D2185" s="217">
        <v>0.97</v>
      </c>
      <c r="E2185" t="s">
        <v>465</v>
      </c>
    </row>
    <row r="2186" spans="1:5" x14ac:dyDescent="0.25">
      <c r="A2186" t="s">
        <v>538</v>
      </c>
      <c r="B2186" t="s">
        <v>539</v>
      </c>
      <c r="C2186" s="12">
        <v>43112</v>
      </c>
      <c r="D2186" s="217">
        <v>0.97</v>
      </c>
      <c r="E2186" t="s">
        <v>465</v>
      </c>
    </row>
    <row r="2187" spans="1:5" x14ac:dyDescent="0.25">
      <c r="A2187" t="s">
        <v>538</v>
      </c>
      <c r="B2187" t="s">
        <v>539</v>
      </c>
      <c r="C2187" s="12">
        <v>43119</v>
      </c>
      <c r="D2187" s="217">
        <v>0.97</v>
      </c>
      <c r="E2187" t="s">
        <v>465</v>
      </c>
    </row>
    <row r="2188" spans="1:5" x14ac:dyDescent="0.25">
      <c r="A2188" t="s">
        <v>538</v>
      </c>
      <c r="B2188" t="s">
        <v>539</v>
      </c>
      <c r="C2188" s="12">
        <v>43126</v>
      </c>
      <c r="D2188" s="217">
        <v>0.97</v>
      </c>
      <c r="E2188" t="s">
        <v>465</v>
      </c>
    </row>
    <row r="2189" spans="1:5" x14ac:dyDescent="0.25">
      <c r="A2189" t="s">
        <v>538</v>
      </c>
      <c r="B2189" t="s">
        <v>539</v>
      </c>
      <c r="C2189" s="12">
        <v>43133</v>
      </c>
      <c r="D2189" s="217">
        <v>0.97199999999999998</v>
      </c>
      <c r="E2189" t="s">
        <v>465</v>
      </c>
    </row>
    <row r="2190" spans="1:5" x14ac:dyDescent="0.25">
      <c r="A2190" t="s">
        <v>538</v>
      </c>
      <c r="B2190" t="s">
        <v>539</v>
      </c>
      <c r="C2190" s="12">
        <v>43140</v>
      </c>
      <c r="D2190" s="217">
        <v>0.97329999999999994</v>
      </c>
      <c r="E2190" t="s">
        <v>465</v>
      </c>
    </row>
    <row r="2191" spans="1:5" x14ac:dyDescent="0.25">
      <c r="A2191" t="s">
        <v>538</v>
      </c>
      <c r="B2191" t="s">
        <v>539</v>
      </c>
      <c r="C2191" s="12">
        <v>43147</v>
      </c>
      <c r="D2191" s="217">
        <v>0.97430000000000005</v>
      </c>
      <c r="E2191" t="s">
        <v>465</v>
      </c>
    </row>
    <row r="2192" spans="1:5" x14ac:dyDescent="0.25">
      <c r="A2192" t="s">
        <v>538</v>
      </c>
      <c r="B2192" t="s">
        <v>539</v>
      </c>
      <c r="C2192" s="12">
        <v>43154</v>
      </c>
      <c r="D2192" s="217">
        <v>0.9738</v>
      </c>
      <c r="E2192" t="s">
        <v>465</v>
      </c>
    </row>
    <row r="2193" spans="1:5" x14ac:dyDescent="0.25">
      <c r="A2193" t="s">
        <v>538</v>
      </c>
      <c r="B2193" t="s">
        <v>539</v>
      </c>
      <c r="C2193" s="12">
        <v>43161</v>
      </c>
      <c r="D2193" s="217">
        <v>0.97329999999999994</v>
      </c>
      <c r="E2193" t="s">
        <v>465</v>
      </c>
    </row>
    <row r="2194" spans="1:5" x14ac:dyDescent="0.25">
      <c r="A2194" t="s">
        <v>538</v>
      </c>
      <c r="B2194" t="s">
        <v>539</v>
      </c>
      <c r="C2194" s="12">
        <v>43168</v>
      </c>
      <c r="D2194" s="217">
        <v>0.97400000000000009</v>
      </c>
      <c r="E2194" t="s">
        <v>465</v>
      </c>
    </row>
    <row r="2195" spans="1:5" x14ac:dyDescent="0.25">
      <c r="A2195" t="s">
        <v>538</v>
      </c>
      <c r="B2195" t="s">
        <v>539</v>
      </c>
      <c r="C2195" s="12">
        <v>43175</v>
      </c>
      <c r="D2195" s="217">
        <v>0.97450000000000003</v>
      </c>
      <c r="E2195" t="s">
        <v>465</v>
      </c>
    </row>
    <row r="2196" spans="1:5" x14ac:dyDescent="0.25">
      <c r="A2196" t="s">
        <v>538</v>
      </c>
      <c r="B2196" t="s">
        <v>539</v>
      </c>
      <c r="C2196" s="12">
        <v>43182</v>
      </c>
      <c r="D2196" s="217">
        <v>0.97499999999999998</v>
      </c>
      <c r="E2196" t="s">
        <v>465</v>
      </c>
    </row>
    <row r="2197" spans="1:5" x14ac:dyDescent="0.25">
      <c r="A2197" t="s">
        <v>538</v>
      </c>
      <c r="B2197" t="s">
        <v>539</v>
      </c>
      <c r="C2197" s="12">
        <v>43189</v>
      </c>
      <c r="D2197" s="217">
        <v>0.9</v>
      </c>
      <c r="E2197" t="s">
        <v>465</v>
      </c>
    </row>
    <row r="2198" spans="1:5" x14ac:dyDescent="0.25">
      <c r="A2198" t="s">
        <v>538</v>
      </c>
      <c r="B2198" t="s">
        <v>539</v>
      </c>
      <c r="C2198" s="12">
        <v>43196</v>
      </c>
      <c r="D2198" s="217">
        <v>0.83569999999999989</v>
      </c>
      <c r="E2198" t="s">
        <v>465</v>
      </c>
    </row>
    <row r="2199" spans="1:5" x14ac:dyDescent="0.25">
      <c r="A2199" t="s">
        <v>538</v>
      </c>
      <c r="B2199" t="s">
        <v>539</v>
      </c>
      <c r="C2199" s="12">
        <v>43203</v>
      </c>
      <c r="D2199" s="217">
        <v>0.78</v>
      </c>
      <c r="E2199" t="s">
        <v>465</v>
      </c>
    </row>
    <row r="2200" spans="1:5" x14ac:dyDescent="0.25">
      <c r="A2200" t="s">
        <v>538</v>
      </c>
      <c r="B2200" t="s">
        <v>539</v>
      </c>
      <c r="C2200" s="12">
        <v>43210</v>
      </c>
      <c r="D2200" s="217">
        <v>0.73120000000000007</v>
      </c>
      <c r="E2200" t="s">
        <v>465</v>
      </c>
    </row>
    <row r="2201" spans="1:5" x14ac:dyDescent="0.25">
      <c r="A2201" t="s">
        <v>538</v>
      </c>
      <c r="B2201" t="s">
        <v>539</v>
      </c>
      <c r="C2201" s="12">
        <v>43217</v>
      </c>
      <c r="D2201" s="217">
        <v>0.68819999999999992</v>
      </c>
      <c r="E2201" t="s">
        <v>465</v>
      </c>
    </row>
    <row r="2202" spans="1:5" x14ac:dyDescent="0.25">
      <c r="A2202" t="s">
        <v>538</v>
      </c>
      <c r="B2202" t="s">
        <v>539</v>
      </c>
      <c r="C2202" s="12">
        <v>43224</v>
      </c>
      <c r="D2202" s="217">
        <v>0.65</v>
      </c>
      <c r="E2202" t="s">
        <v>465</v>
      </c>
    </row>
    <row r="2203" spans="1:5" x14ac:dyDescent="0.25">
      <c r="A2203" t="s">
        <v>538</v>
      </c>
      <c r="B2203" t="s">
        <v>539</v>
      </c>
      <c r="C2203" s="12">
        <v>43231</v>
      </c>
      <c r="D2203" s="217">
        <v>0.61580000000000001</v>
      </c>
      <c r="E2203" t="s">
        <v>465</v>
      </c>
    </row>
    <row r="2204" spans="1:5" x14ac:dyDescent="0.25">
      <c r="A2204" t="s">
        <v>538</v>
      </c>
      <c r="B2204" t="s">
        <v>539</v>
      </c>
      <c r="C2204" s="12">
        <v>43238</v>
      </c>
      <c r="D2204" s="217">
        <v>0.58499999999999996</v>
      </c>
      <c r="E2204" t="s">
        <v>465</v>
      </c>
    </row>
    <row r="2205" spans="1:5" x14ac:dyDescent="0.25">
      <c r="A2205" t="s">
        <v>538</v>
      </c>
      <c r="B2205" t="s">
        <v>539</v>
      </c>
      <c r="C2205" s="12">
        <v>43245</v>
      </c>
      <c r="D2205" s="217">
        <v>0.55710000000000004</v>
      </c>
      <c r="E2205" t="s">
        <v>465</v>
      </c>
    </row>
    <row r="2206" spans="1:5" x14ac:dyDescent="0.25">
      <c r="A2206" t="s">
        <v>538</v>
      </c>
      <c r="B2206" t="s">
        <v>539</v>
      </c>
      <c r="C2206" s="12">
        <v>43252</v>
      </c>
      <c r="D2206" s="217">
        <v>0.53180000000000005</v>
      </c>
      <c r="E2206" t="s">
        <v>465</v>
      </c>
    </row>
    <row r="2207" spans="1:5" x14ac:dyDescent="0.25">
      <c r="A2207" t="s">
        <v>538</v>
      </c>
      <c r="B2207" t="s">
        <v>539</v>
      </c>
      <c r="C2207" s="12">
        <v>43259</v>
      </c>
      <c r="D2207" s="217">
        <v>0.50869999999999993</v>
      </c>
      <c r="E2207" t="s">
        <v>465</v>
      </c>
    </row>
    <row r="2208" spans="1:5" x14ac:dyDescent="0.25">
      <c r="A2208" t="s">
        <v>538</v>
      </c>
      <c r="B2208" t="s">
        <v>539</v>
      </c>
      <c r="C2208" s="12">
        <v>43266</v>
      </c>
      <c r="D2208" s="217">
        <v>0.48749999999999999</v>
      </c>
      <c r="E2208" t="s">
        <v>465</v>
      </c>
    </row>
    <row r="2209" spans="1:5" x14ac:dyDescent="0.25">
      <c r="A2209" t="s">
        <v>538</v>
      </c>
      <c r="B2209" t="s">
        <v>539</v>
      </c>
      <c r="C2209" s="12">
        <v>43273</v>
      </c>
      <c r="D2209" s="217">
        <v>0.46799999999999997</v>
      </c>
      <c r="E2209" t="s">
        <v>465</v>
      </c>
    </row>
    <row r="2210" spans="1:5" x14ac:dyDescent="0.25">
      <c r="A2210" t="s">
        <v>538</v>
      </c>
      <c r="B2210" t="s">
        <v>539</v>
      </c>
      <c r="C2210" s="12">
        <v>43280</v>
      </c>
      <c r="D2210" s="217">
        <v>0.45</v>
      </c>
      <c r="E2210" t="s">
        <v>465</v>
      </c>
    </row>
    <row r="2211" spans="1:5" x14ac:dyDescent="0.25">
      <c r="A2211" t="s">
        <v>540</v>
      </c>
      <c r="B2211" t="s">
        <v>541</v>
      </c>
      <c r="C2211" s="12">
        <v>42741</v>
      </c>
      <c r="D2211" s="217">
        <v>0.97</v>
      </c>
      <c r="E2211" t="s">
        <v>465</v>
      </c>
    </row>
    <row r="2212" spans="1:5" x14ac:dyDescent="0.25">
      <c r="A2212" t="s">
        <v>540</v>
      </c>
      <c r="B2212" t="s">
        <v>541</v>
      </c>
      <c r="C2212" s="12">
        <v>42748</v>
      </c>
      <c r="D2212" s="217">
        <v>0.97</v>
      </c>
      <c r="E2212" t="s">
        <v>465</v>
      </c>
    </row>
    <row r="2213" spans="1:5" x14ac:dyDescent="0.25">
      <c r="A2213" t="s">
        <v>540</v>
      </c>
      <c r="B2213" t="s">
        <v>541</v>
      </c>
      <c r="C2213" s="12">
        <v>42755</v>
      </c>
      <c r="D2213" s="217">
        <v>0.9667</v>
      </c>
      <c r="E2213" t="s">
        <v>465</v>
      </c>
    </row>
    <row r="2214" spans="1:5" x14ac:dyDescent="0.25">
      <c r="A2214" t="s">
        <v>540</v>
      </c>
      <c r="B2214" t="s">
        <v>541</v>
      </c>
      <c r="C2214" s="12">
        <v>42762</v>
      </c>
      <c r="D2214" s="217">
        <v>0.96499999999999997</v>
      </c>
      <c r="E2214" t="s">
        <v>465</v>
      </c>
    </row>
    <row r="2215" spans="1:5" x14ac:dyDescent="0.25">
      <c r="A2215" t="s">
        <v>540</v>
      </c>
      <c r="B2215" t="s">
        <v>541</v>
      </c>
      <c r="C2215" s="12">
        <v>42769</v>
      </c>
      <c r="D2215" s="217">
        <v>0.96599999999999997</v>
      </c>
      <c r="E2215" t="s">
        <v>465</v>
      </c>
    </row>
    <row r="2216" spans="1:5" x14ac:dyDescent="0.25">
      <c r="A2216" t="s">
        <v>540</v>
      </c>
      <c r="B2216" t="s">
        <v>541</v>
      </c>
      <c r="C2216" s="12">
        <v>42776</v>
      </c>
      <c r="D2216" s="217">
        <v>0.96329999999999993</v>
      </c>
      <c r="E2216" t="s">
        <v>465</v>
      </c>
    </row>
    <row r="2217" spans="1:5" x14ac:dyDescent="0.25">
      <c r="A2217" t="s">
        <v>540</v>
      </c>
      <c r="B2217" t="s">
        <v>541</v>
      </c>
      <c r="C2217" s="12">
        <v>42783</v>
      </c>
      <c r="D2217" s="217">
        <v>0.96290000000000009</v>
      </c>
      <c r="E2217" t="s">
        <v>465</v>
      </c>
    </row>
    <row r="2218" spans="1:5" x14ac:dyDescent="0.25">
      <c r="A2218" t="s">
        <v>540</v>
      </c>
      <c r="B2218" t="s">
        <v>541</v>
      </c>
      <c r="C2218" s="12">
        <v>42790</v>
      </c>
      <c r="D2218" s="217">
        <v>0.96379999999999999</v>
      </c>
      <c r="E2218" t="s">
        <v>465</v>
      </c>
    </row>
    <row r="2219" spans="1:5" x14ac:dyDescent="0.25">
      <c r="A2219" t="s">
        <v>540</v>
      </c>
      <c r="B2219" t="s">
        <v>541</v>
      </c>
      <c r="C2219" s="12">
        <v>42797</v>
      </c>
      <c r="D2219" s="217">
        <v>0.96439999999999992</v>
      </c>
      <c r="E2219" t="s">
        <v>465</v>
      </c>
    </row>
    <row r="2220" spans="1:5" x14ac:dyDescent="0.25">
      <c r="A2220" t="s">
        <v>540</v>
      </c>
      <c r="B2220" t="s">
        <v>541</v>
      </c>
      <c r="C2220" s="12">
        <v>42804</v>
      </c>
      <c r="D2220" s="217">
        <v>0.96499999999999997</v>
      </c>
      <c r="E2220" t="s">
        <v>465</v>
      </c>
    </row>
    <row r="2221" spans="1:5" x14ac:dyDescent="0.25">
      <c r="A2221" t="s">
        <v>540</v>
      </c>
      <c r="B2221" t="s">
        <v>541</v>
      </c>
      <c r="C2221" s="12">
        <v>42811</v>
      </c>
      <c r="D2221" s="217">
        <v>0.96550000000000002</v>
      </c>
      <c r="E2221" t="s">
        <v>465</v>
      </c>
    </row>
    <row r="2222" spans="1:5" x14ac:dyDescent="0.25">
      <c r="A2222" t="s">
        <v>540</v>
      </c>
      <c r="B2222" t="s">
        <v>541</v>
      </c>
      <c r="C2222" s="12">
        <v>42818</v>
      </c>
      <c r="D2222" s="217">
        <v>0.9667</v>
      </c>
      <c r="E2222" t="s">
        <v>465</v>
      </c>
    </row>
    <row r="2223" spans="1:5" x14ac:dyDescent="0.25">
      <c r="A2223" t="s">
        <v>540</v>
      </c>
      <c r="B2223" t="s">
        <v>541</v>
      </c>
      <c r="C2223" s="12">
        <v>42825</v>
      </c>
      <c r="D2223" s="217">
        <v>0.96689999999999998</v>
      </c>
      <c r="E2223" t="s">
        <v>465</v>
      </c>
    </row>
    <row r="2224" spans="1:5" x14ac:dyDescent="0.25">
      <c r="A2224" t="s">
        <v>540</v>
      </c>
      <c r="B2224" t="s">
        <v>541</v>
      </c>
      <c r="C2224" s="12">
        <v>42832</v>
      </c>
      <c r="D2224" s="217">
        <v>0.96790000000000009</v>
      </c>
      <c r="E2224" t="s">
        <v>465</v>
      </c>
    </row>
    <row r="2225" spans="1:5" x14ac:dyDescent="0.25">
      <c r="A2225" t="s">
        <v>540</v>
      </c>
      <c r="B2225" t="s">
        <v>541</v>
      </c>
      <c r="C2225" s="12">
        <v>42839</v>
      </c>
      <c r="D2225" s="217">
        <v>0.96870000000000001</v>
      </c>
      <c r="E2225" t="s">
        <v>465</v>
      </c>
    </row>
    <row r="2226" spans="1:5" x14ac:dyDescent="0.25">
      <c r="A2226" t="s">
        <v>540</v>
      </c>
      <c r="B2226" t="s">
        <v>541</v>
      </c>
      <c r="C2226" s="12">
        <v>42846</v>
      </c>
      <c r="D2226" s="217">
        <v>0.96939999999999993</v>
      </c>
      <c r="E2226" t="s">
        <v>465</v>
      </c>
    </row>
    <row r="2227" spans="1:5" x14ac:dyDescent="0.25">
      <c r="A2227" t="s">
        <v>540</v>
      </c>
      <c r="B2227" t="s">
        <v>541</v>
      </c>
      <c r="C2227" s="12">
        <v>42853</v>
      </c>
      <c r="D2227" s="217">
        <v>0.97</v>
      </c>
      <c r="E2227" t="s">
        <v>465</v>
      </c>
    </row>
    <row r="2228" spans="1:5" x14ac:dyDescent="0.25">
      <c r="A2228" t="s">
        <v>540</v>
      </c>
      <c r="B2228" t="s">
        <v>541</v>
      </c>
      <c r="C2228" s="12">
        <v>42860</v>
      </c>
      <c r="D2228" s="217">
        <v>0.97109999999999996</v>
      </c>
      <c r="E2228" t="s">
        <v>465</v>
      </c>
    </row>
    <row r="2229" spans="1:5" x14ac:dyDescent="0.25">
      <c r="A2229" t="s">
        <v>540</v>
      </c>
      <c r="B2229" t="s">
        <v>541</v>
      </c>
      <c r="C2229" s="12">
        <v>42867</v>
      </c>
      <c r="D2229" s="217">
        <v>0.97209999999999996</v>
      </c>
      <c r="E2229" t="s">
        <v>465</v>
      </c>
    </row>
    <row r="2230" spans="1:5" x14ac:dyDescent="0.25">
      <c r="A2230" t="s">
        <v>540</v>
      </c>
      <c r="B2230" t="s">
        <v>541</v>
      </c>
      <c r="C2230" s="12">
        <v>42874</v>
      </c>
      <c r="D2230" s="217">
        <v>0.97299999999999998</v>
      </c>
      <c r="E2230" t="s">
        <v>465</v>
      </c>
    </row>
    <row r="2231" spans="1:5" x14ac:dyDescent="0.25">
      <c r="A2231" t="s">
        <v>540</v>
      </c>
      <c r="B2231" t="s">
        <v>541</v>
      </c>
      <c r="C2231" s="12">
        <v>42881</v>
      </c>
      <c r="D2231" s="217">
        <v>0.9738</v>
      </c>
      <c r="E2231" t="s">
        <v>465</v>
      </c>
    </row>
    <row r="2232" spans="1:5" x14ac:dyDescent="0.25">
      <c r="A2232" t="s">
        <v>540</v>
      </c>
      <c r="B2232" t="s">
        <v>541</v>
      </c>
      <c r="C2232" s="12">
        <v>42888</v>
      </c>
      <c r="D2232" s="217">
        <v>0.97450000000000003</v>
      </c>
      <c r="E2232" t="s">
        <v>465</v>
      </c>
    </row>
    <row r="2233" spans="1:5" x14ac:dyDescent="0.25">
      <c r="A2233" t="s">
        <v>540</v>
      </c>
      <c r="B2233" t="s">
        <v>541</v>
      </c>
      <c r="C2233" s="12">
        <v>42895</v>
      </c>
      <c r="D2233" s="217">
        <v>0.97519999999999996</v>
      </c>
      <c r="E2233" t="s">
        <v>465</v>
      </c>
    </row>
    <row r="2234" spans="1:5" x14ac:dyDescent="0.25">
      <c r="A2234" t="s">
        <v>540</v>
      </c>
      <c r="B2234" t="s">
        <v>541</v>
      </c>
      <c r="C2234" s="12">
        <v>42902</v>
      </c>
      <c r="D2234" s="217">
        <v>0.9758</v>
      </c>
      <c r="E2234" t="s">
        <v>465</v>
      </c>
    </row>
    <row r="2235" spans="1:5" x14ac:dyDescent="0.25">
      <c r="A2235" t="s">
        <v>540</v>
      </c>
      <c r="B2235" t="s">
        <v>541</v>
      </c>
      <c r="C2235" s="12">
        <v>42909</v>
      </c>
      <c r="D2235" s="217">
        <v>0.97640000000000005</v>
      </c>
      <c r="E2235" t="s">
        <v>465</v>
      </c>
    </row>
    <row r="2236" spans="1:5" x14ac:dyDescent="0.25">
      <c r="A2236" t="s">
        <v>540</v>
      </c>
      <c r="B2236" t="s">
        <v>541</v>
      </c>
      <c r="C2236" s="12">
        <v>42923</v>
      </c>
      <c r="D2236" s="217">
        <v>0.97689999999999999</v>
      </c>
      <c r="E2236" t="s">
        <v>465</v>
      </c>
    </row>
    <row r="2237" spans="1:5" x14ac:dyDescent="0.25">
      <c r="A2237" t="s">
        <v>540</v>
      </c>
      <c r="B2237" t="s">
        <v>541</v>
      </c>
      <c r="C2237" s="12">
        <v>42930</v>
      </c>
      <c r="D2237" s="217">
        <v>0.97699999999999998</v>
      </c>
      <c r="E2237" t="s">
        <v>465</v>
      </c>
    </row>
    <row r="2238" spans="1:5" x14ac:dyDescent="0.25">
      <c r="A2238" t="s">
        <v>540</v>
      </c>
      <c r="B2238" t="s">
        <v>541</v>
      </c>
      <c r="C2238" s="12">
        <v>42937</v>
      </c>
      <c r="D2238" s="217">
        <v>0.97709999999999997</v>
      </c>
      <c r="E2238" t="s">
        <v>465</v>
      </c>
    </row>
    <row r="2239" spans="1:5" x14ac:dyDescent="0.25">
      <c r="A2239" t="s">
        <v>540</v>
      </c>
      <c r="B2239" t="s">
        <v>541</v>
      </c>
      <c r="C2239" s="12">
        <v>42944</v>
      </c>
      <c r="D2239" s="217">
        <v>0.97719999999999996</v>
      </c>
      <c r="E2239" t="s">
        <v>465</v>
      </c>
    </row>
    <row r="2240" spans="1:5" x14ac:dyDescent="0.25">
      <c r="A2240" t="s">
        <v>540</v>
      </c>
      <c r="B2240" t="s">
        <v>541</v>
      </c>
      <c r="C2240" s="12">
        <v>42951</v>
      </c>
      <c r="D2240" s="217">
        <v>0.97730000000000006</v>
      </c>
      <c r="E2240" t="s">
        <v>465</v>
      </c>
    </row>
    <row r="2241" spans="1:5" x14ac:dyDescent="0.25">
      <c r="A2241" t="s">
        <v>540</v>
      </c>
      <c r="B2241" t="s">
        <v>541</v>
      </c>
      <c r="C2241" s="12">
        <v>42958</v>
      </c>
      <c r="D2241" s="217">
        <v>0.97739999999999994</v>
      </c>
      <c r="E2241" t="s">
        <v>465</v>
      </c>
    </row>
    <row r="2242" spans="1:5" x14ac:dyDescent="0.25">
      <c r="A2242" t="s">
        <v>540</v>
      </c>
      <c r="B2242" t="s">
        <v>541</v>
      </c>
      <c r="C2242" s="12">
        <v>42965</v>
      </c>
      <c r="D2242" s="217">
        <v>0.97750000000000004</v>
      </c>
      <c r="E2242" t="s">
        <v>465</v>
      </c>
    </row>
    <row r="2243" spans="1:5" x14ac:dyDescent="0.25">
      <c r="A2243" t="s">
        <v>540</v>
      </c>
      <c r="B2243" t="s">
        <v>541</v>
      </c>
      <c r="C2243" s="12">
        <v>42972</v>
      </c>
      <c r="D2243" s="217">
        <v>0.97760000000000002</v>
      </c>
      <c r="E2243" t="s">
        <v>465</v>
      </c>
    </row>
    <row r="2244" spans="1:5" x14ac:dyDescent="0.25">
      <c r="A2244" t="s">
        <v>540</v>
      </c>
      <c r="B2244" t="s">
        <v>541</v>
      </c>
      <c r="C2244" s="12">
        <v>42979</v>
      </c>
      <c r="D2244" s="217">
        <v>0.97760000000000002</v>
      </c>
      <c r="E2244" t="s">
        <v>465</v>
      </c>
    </row>
    <row r="2245" spans="1:5" x14ac:dyDescent="0.25">
      <c r="A2245" t="s">
        <v>540</v>
      </c>
      <c r="B2245" t="s">
        <v>541</v>
      </c>
      <c r="C2245" s="12">
        <v>42986</v>
      </c>
      <c r="D2245" s="217">
        <v>0.97770000000000001</v>
      </c>
      <c r="E2245" t="s">
        <v>465</v>
      </c>
    </row>
    <row r="2246" spans="1:5" x14ac:dyDescent="0.25">
      <c r="A2246" t="s">
        <v>540</v>
      </c>
      <c r="B2246" t="s">
        <v>541</v>
      </c>
      <c r="C2246" s="12">
        <v>42993</v>
      </c>
      <c r="D2246" s="217">
        <v>0.9778</v>
      </c>
      <c r="E2246" t="s">
        <v>465</v>
      </c>
    </row>
    <row r="2247" spans="1:5" x14ac:dyDescent="0.25">
      <c r="A2247" t="s">
        <v>540</v>
      </c>
      <c r="B2247" t="s">
        <v>541</v>
      </c>
      <c r="C2247" s="12">
        <v>43000</v>
      </c>
      <c r="D2247" s="217">
        <v>0.9778</v>
      </c>
      <c r="E2247" t="s">
        <v>465</v>
      </c>
    </row>
    <row r="2248" spans="1:5" x14ac:dyDescent="0.25">
      <c r="A2248" t="s">
        <v>540</v>
      </c>
      <c r="B2248" t="s">
        <v>541</v>
      </c>
      <c r="C2248" s="12">
        <v>43007</v>
      </c>
      <c r="D2248" s="217">
        <v>0.9779000000000001</v>
      </c>
      <c r="E2248" t="s">
        <v>465</v>
      </c>
    </row>
    <row r="2249" spans="1:5" x14ac:dyDescent="0.25">
      <c r="A2249" t="s">
        <v>540</v>
      </c>
      <c r="B2249" t="s">
        <v>541</v>
      </c>
      <c r="C2249" s="12">
        <v>43014</v>
      </c>
      <c r="D2249" s="217">
        <v>0.9779000000000001</v>
      </c>
      <c r="E2249" t="s">
        <v>465</v>
      </c>
    </row>
    <row r="2250" spans="1:5" x14ac:dyDescent="0.25">
      <c r="A2250" t="s">
        <v>540</v>
      </c>
      <c r="B2250" t="s">
        <v>541</v>
      </c>
      <c r="C2250" s="12">
        <v>43021</v>
      </c>
      <c r="D2250" s="217">
        <v>0.97799999999999998</v>
      </c>
      <c r="E2250" t="s">
        <v>465</v>
      </c>
    </row>
    <row r="2251" spans="1:5" x14ac:dyDescent="0.25">
      <c r="A2251" t="s">
        <v>540</v>
      </c>
      <c r="B2251" t="s">
        <v>541</v>
      </c>
      <c r="C2251" s="12">
        <v>43028</v>
      </c>
      <c r="D2251" s="217">
        <v>0.97799999999999998</v>
      </c>
      <c r="E2251" t="s">
        <v>465</v>
      </c>
    </row>
    <row r="2252" spans="1:5" x14ac:dyDescent="0.25">
      <c r="A2252" t="s">
        <v>540</v>
      </c>
      <c r="B2252" t="s">
        <v>541</v>
      </c>
      <c r="C2252" s="12">
        <v>43035</v>
      </c>
      <c r="D2252" s="217">
        <v>0.97809999999999997</v>
      </c>
      <c r="E2252" t="s">
        <v>465</v>
      </c>
    </row>
    <row r="2253" spans="1:5" x14ac:dyDescent="0.25">
      <c r="A2253" t="s">
        <v>540</v>
      </c>
      <c r="B2253" t="s">
        <v>541</v>
      </c>
      <c r="C2253" s="12">
        <v>43042</v>
      </c>
      <c r="D2253" s="217">
        <v>0.97809999999999997</v>
      </c>
      <c r="E2253" t="s">
        <v>465</v>
      </c>
    </row>
    <row r="2254" spans="1:5" x14ac:dyDescent="0.25">
      <c r="A2254" t="s">
        <v>540</v>
      </c>
      <c r="B2254" t="s">
        <v>541</v>
      </c>
      <c r="C2254" s="12">
        <v>43049</v>
      </c>
      <c r="D2254" s="217">
        <v>0.97819999999999996</v>
      </c>
      <c r="E2254" t="s">
        <v>465</v>
      </c>
    </row>
    <row r="2255" spans="1:5" x14ac:dyDescent="0.25">
      <c r="A2255" t="s">
        <v>540</v>
      </c>
      <c r="B2255" t="s">
        <v>541</v>
      </c>
      <c r="C2255" s="12">
        <v>43056</v>
      </c>
      <c r="D2255" s="217">
        <v>0.97819999999999996</v>
      </c>
      <c r="E2255" t="s">
        <v>465</v>
      </c>
    </row>
    <row r="2256" spans="1:5" x14ac:dyDescent="0.25">
      <c r="A2256" t="s">
        <v>540</v>
      </c>
      <c r="B2256" t="s">
        <v>541</v>
      </c>
      <c r="C2256" s="12">
        <v>43063</v>
      </c>
      <c r="D2256" s="217">
        <v>0.97829999999999995</v>
      </c>
      <c r="E2256" t="s">
        <v>465</v>
      </c>
    </row>
    <row r="2257" spans="1:5" x14ac:dyDescent="0.25">
      <c r="A2257" t="s">
        <v>540</v>
      </c>
      <c r="B2257" t="s">
        <v>541</v>
      </c>
      <c r="C2257" s="12">
        <v>43070</v>
      </c>
      <c r="D2257" s="217">
        <v>0.97849999999999993</v>
      </c>
      <c r="E2257" t="s">
        <v>465</v>
      </c>
    </row>
    <row r="2258" spans="1:5" x14ac:dyDescent="0.25">
      <c r="A2258" t="s">
        <v>540</v>
      </c>
      <c r="B2258" t="s">
        <v>541</v>
      </c>
      <c r="C2258" s="12">
        <v>43077</v>
      </c>
      <c r="D2258" s="217">
        <v>0.9788</v>
      </c>
      <c r="E2258" t="s">
        <v>465</v>
      </c>
    </row>
    <row r="2259" spans="1:5" x14ac:dyDescent="0.25">
      <c r="A2259" t="s">
        <v>540</v>
      </c>
      <c r="B2259" t="s">
        <v>541</v>
      </c>
      <c r="C2259" s="12">
        <v>43084</v>
      </c>
      <c r="D2259" s="217">
        <v>0.97900000000000009</v>
      </c>
      <c r="E2259" t="s">
        <v>465</v>
      </c>
    </row>
    <row r="2260" spans="1:5" x14ac:dyDescent="0.25">
      <c r="A2260" t="s">
        <v>540</v>
      </c>
      <c r="B2260" t="s">
        <v>541</v>
      </c>
      <c r="C2260" s="12">
        <v>43091</v>
      </c>
      <c r="D2260" s="217">
        <v>0.97920000000000007</v>
      </c>
      <c r="E2260" t="s">
        <v>465</v>
      </c>
    </row>
    <row r="2261" spans="1:5" x14ac:dyDescent="0.25">
      <c r="A2261" t="s">
        <v>540</v>
      </c>
      <c r="B2261" t="s">
        <v>541</v>
      </c>
      <c r="C2261" s="12">
        <v>43098</v>
      </c>
      <c r="D2261" s="217">
        <v>0.97920000000000007</v>
      </c>
      <c r="E2261" t="s">
        <v>465</v>
      </c>
    </row>
    <row r="2262" spans="1:5" x14ac:dyDescent="0.25">
      <c r="A2262" t="s">
        <v>540</v>
      </c>
      <c r="B2262" t="s">
        <v>541</v>
      </c>
      <c r="C2262" s="12">
        <v>43105</v>
      </c>
      <c r="D2262" s="217">
        <v>0.98</v>
      </c>
      <c r="E2262" t="s">
        <v>465</v>
      </c>
    </row>
    <row r="2263" spans="1:5" x14ac:dyDescent="0.25">
      <c r="A2263" t="s">
        <v>540</v>
      </c>
      <c r="B2263" t="s">
        <v>541</v>
      </c>
      <c r="C2263" s="12">
        <v>43112</v>
      </c>
      <c r="D2263" s="217">
        <v>0.98</v>
      </c>
      <c r="E2263" t="s">
        <v>465</v>
      </c>
    </row>
    <row r="2264" spans="1:5" x14ac:dyDescent="0.25">
      <c r="A2264" t="s">
        <v>540</v>
      </c>
      <c r="B2264" t="s">
        <v>541</v>
      </c>
      <c r="C2264" s="12">
        <v>43119</v>
      </c>
      <c r="D2264" s="217">
        <v>0.98</v>
      </c>
      <c r="E2264" t="s">
        <v>465</v>
      </c>
    </row>
    <row r="2265" spans="1:5" x14ac:dyDescent="0.25">
      <c r="A2265" t="s">
        <v>540</v>
      </c>
      <c r="B2265" t="s">
        <v>541</v>
      </c>
      <c r="C2265" s="12">
        <v>43126</v>
      </c>
      <c r="D2265" s="217">
        <v>0.98</v>
      </c>
      <c r="E2265" t="s">
        <v>465</v>
      </c>
    </row>
    <row r="2266" spans="1:5" x14ac:dyDescent="0.25">
      <c r="A2266" t="s">
        <v>540</v>
      </c>
      <c r="B2266" t="s">
        <v>541</v>
      </c>
      <c r="C2266" s="12">
        <v>43133</v>
      </c>
      <c r="D2266" s="217">
        <v>0.98</v>
      </c>
      <c r="E2266" t="s">
        <v>465</v>
      </c>
    </row>
    <row r="2267" spans="1:5" x14ac:dyDescent="0.25">
      <c r="A2267" t="s">
        <v>540</v>
      </c>
      <c r="B2267" t="s">
        <v>541</v>
      </c>
      <c r="C2267" s="12">
        <v>43140</v>
      </c>
      <c r="D2267" s="217">
        <v>0.98</v>
      </c>
      <c r="E2267" t="s">
        <v>465</v>
      </c>
    </row>
    <row r="2268" spans="1:5" x14ac:dyDescent="0.25">
      <c r="A2268" t="s">
        <v>540</v>
      </c>
      <c r="B2268" t="s">
        <v>541</v>
      </c>
      <c r="C2268" s="12">
        <v>43147</v>
      </c>
      <c r="D2268" s="217">
        <v>0.98</v>
      </c>
      <c r="E2268" t="s">
        <v>465</v>
      </c>
    </row>
    <row r="2269" spans="1:5" x14ac:dyDescent="0.25">
      <c r="A2269" t="s">
        <v>540</v>
      </c>
      <c r="B2269" t="s">
        <v>541</v>
      </c>
      <c r="C2269" s="12">
        <v>43154</v>
      </c>
      <c r="D2269" s="217">
        <v>0.98</v>
      </c>
      <c r="E2269" t="s">
        <v>465</v>
      </c>
    </row>
    <row r="2270" spans="1:5" x14ac:dyDescent="0.25">
      <c r="A2270" t="s">
        <v>540</v>
      </c>
      <c r="B2270" t="s">
        <v>541</v>
      </c>
      <c r="C2270" s="12">
        <v>43161</v>
      </c>
      <c r="D2270" s="217">
        <v>0.98</v>
      </c>
      <c r="E2270" t="s">
        <v>465</v>
      </c>
    </row>
    <row r="2271" spans="1:5" x14ac:dyDescent="0.25">
      <c r="A2271" t="s">
        <v>540</v>
      </c>
      <c r="B2271" t="s">
        <v>541</v>
      </c>
      <c r="C2271" s="12">
        <v>43168</v>
      </c>
      <c r="D2271" s="217">
        <v>0.98</v>
      </c>
      <c r="E2271" t="s">
        <v>465</v>
      </c>
    </row>
    <row r="2272" spans="1:5" x14ac:dyDescent="0.25">
      <c r="A2272" t="s">
        <v>540</v>
      </c>
      <c r="B2272" t="s">
        <v>541</v>
      </c>
      <c r="C2272" s="12">
        <v>43175</v>
      </c>
      <c r="D2272" s="217">
        <v>0.98</v>
      </c>
      <c r="E2272" t="s">
        <v>465</v>
      </c>
    </row>
    <row r="2273" spans="1:5" x14ac:dyDescent="0.25">
      <c r="A2273" t="s">
        <v>540</v>
      </c>
      <c r="B2273" t="s">
        <v>541</v>
      </c>
      <c r="C2273" s="12">
        <v>43182</v>
      </c>
      <c r="D2273" s="217">
        <v>0.98</v>
      </c>
      <c r="E2273" t="s">
        <v>465</v>
      </c>
    </row>
    <row r="2274" spans="1:5" x14ac:dyDescent="0.25">
      <c r="A2274" t="s">
        <v>540</v>
      </c>
      <c r="B2274" t="s">
        <v>541</v>
      </c>
      <c r="C2274" s="12">
        <v>43189</v>
      </c>
      <c r="D2274" s="217">
        <v>0.90459999999999996</v>
      </c>
      <c r="E2274" t="s">
        <v>465</v>
      </c>
    </row>
    <row r="2275" spans="1:5" x14ac:dyDescent="0.25">
      <c r="A2275" t="s">
        <v>540</v>
      </c>
      <c r="B2275" t="s">
        <v>541</v>
      </c>
      <c r="C2275" s="12">
        <v>43196</v>
      </c>
      <c r="D2275" s="217">
        <v>0.84</v>
      </c>
      <c r="E2275" t="s">
        <v>465</v>
      </c>
    </row>
    <row r="2276" spans="1:5" x14ac:dyDescent="0.25">
      <c r="A2276" t="s">
        <v>540</v>
      </c>
      <c r="B2276" t="s">
        <v>541</v>
      </c>
      <c r="C2276" s="12">
        <v>43203</v>
      </c>
      <c r="D2276" s="217">
        <v>0.78400000000000003</v>
      </c>
      <c r="E2276" t="s">
        <v>465</v>
      </c>
    </row>
    <row r="2277" spans="1:5" x14ac:dyDescent="0.25">
      <c r="A2277" t="s">
        <v>540</v>
      </c>
      <c r="B2277" t="s">
        <v>541</v>
      </c>
      <c r="C2277" s="12">
        <v>43210</v>
      </c>
      <c r="D2277" s="217">
        <v>0.73499999999999999</v>
      </c>
      <c r="E2277" t="s">
        <v>465</v>
      </c>
    </row>
    <row r="2278" spans="1:5" x14ac:dyDescent="0.25">
      <c r="A2278" t="s">
        <v>540</v>
      </c>
      <c r="B2278" t="s">
        <v>541</v>
      </c>
      <c r="C2278" s="12">
        <v>43217</v>
      </c>
      <c r="D2278" s="217">
        <v>0.69180000000000008</v>
      </c>
      <c r="E2278" t="s">
        <v>465</v>
      </c>
    </row>
    <row r="2279" spans="1:5" x14ac:dyDescent="0.25">
      <c r="A2279" t="s">
        <v>540</v>
      </c>
      <c r="B2279" t="s">
        <v>541</v>
      </c>
      <c r="C2279" s="12">
        <v>43224</v>
      </c>
      <c r="D2279" s="217">
        <v>0.65329999999999999</v>
      </c>
      <c r="E2279" t="s">
        <v>465</v>
      </c>
    </row>
    <row r="2280" spans="1:5" x14ac:dyDescent="0.25">
      <c r="A2280" t="s">
        <v>540</v>
      </c>
      <c r="B2280" t="s">
        <v>541</v>
      </c>
      <c r="C2280" s="12">
        <v>43231</v>
      </c>
      <c r="D2280" s="217">
        <v>0.61890000000000001</v>
      </c>
      <c r="E2280" t="s">
        <v>465</v>
      </c>
    </row>
    <row r="2281" spans="1:5" x14ac:dyDescent="0.25">
      <c r="A2281" t="s">
        <v>540</v>
      </c>
      <c r="B2281" t="s">
        <v>541</v>
      </c>
      <c r="C2281" s="12">
        <v>43238</v>
      </c>
      <c r="D2281" s="217">
        <v>0.58799999999999997</v>
      </c>
      <c r="E2281" t="s">
        <v>465</v>
      </c>
    </row>
    <row r="2282" spans="1:5" x14ac:dyDescent="0.25">
      <c r="A2282" t="s">
        <v>540</v>
      </c>
      <c r="B2282" t="s">
        <v>541</v>
      </c>
      <c r="C2282" s="12">
        <v>43245</v>
      </c>
      <c r="D2282" s="217">
        <v>0.56000000000000005</v>
      </c>
      <c r="E2282" t="s">
        <v>465</v>
      </c>
    </row>
    <row r="2283" spans="1:5" x14ac:dyDescent="0.25">
      <c r="A2283" t="s">
        <v>540</v>
      </c>
      <c r="B2283" t="s">
        <v>541</v>
      </c>
      <c r="C2283" s="12">
        <v>43252</v>
      </c>
      <c r="D2283" s="217">
        <v>0.53449999999999998</v>
      </c>
      <c r="E2283" t="s">
        <v>465</v>
      </c>
    </row>
    <row r="2284" spans="1:5" x14ac:dyDescent="0.25">
      <c r="A2284" t="s">
        <v>540</v>
      </c>
      <c r="B2284" t="s">
        <v>541</v>
      </c>
      <c r="C2284" s="12">
        <v>43259</v>
      </c>
      <c r="D2284" s="217">
        <v>0.51129999999999998</v>
      </c>
      <c r="E2284" t="s">
        <v>465</v>
      </c>
    </row>
    <row r="2285" spans="1:5" x14ac:dyDescent="0.25">
      <c r="A2285" t="s">
        <v>540</v>
      </c>
      <c r="B2285" t="s">
        <v>541</v>
      </c>
      <c r="C2285" s="12">
        <v>43266</v>
      </c>
      <c r="D2285" s="217">
        <v>0.49</v>
      </c>
      <c r="E2285" t="s">
        <v>465</v>
      </c>
    </row>
    <row r="2286" spans="1:5" x14ac:dyDescent="0.25">
      <c r="A2286" t="s">
        <v>540</v>
      </c>
      <c r="B2286" t="s">
        <v>541</v>
      </c>
      <c r="C2286" s="12">
        <v>43273</v>
      </c>
      <c r="D2286" s="217">
        <v>0.47039999999999998</v>
      </c>
      <c r="E2286" t="s">
        <v>465</v>
      </c>
    </row>
    <row r="2287" spans="1:5" x14ac:dyDescent="0.25">
      <c r="A2287" t="s">
        <v>540</v>
      </c>
      <c r="B2287" t="s">
        <v>541</v>
      </c>
      <c r="C2287" s="12">
        <v>43280</v>
      </c>
      <c r="D2287" s="217">
        <v>0.45229999999999998</v>
      </c>
      <c r="E2287" t="s">
        <v>465</v>
      </c>
    </row>
    <row r="2288" spans="1:5" x14ac:dyDescent="0.25">
      <c r="A2288" t="s">
        <v>542</v>
      </c>
      <c r="B2288" t="s">
        <v>543</v>
      </c>
      <c r="C2288" s="12">
        <v>42741</v>
      </c>
      <c r="D2288" s="217">
        <v>0.98</v>
      </c>
      <c r="E2288" t="s">
        <v>465</v>
      </c>
    </row>
    <row r="2289" spans="1:5" x14ac:dyDescent="0.25">
      <c r="A2289" t="s">
        <v>542</v>
      </c>
      <c r="B2289" t="s">
        <v>543</v>
      </c>
      <c r="C2289" s="12">
        <v>42748</v>
      </c>
      <c r="D2289" s="217">
        <v>0.98</v>
      </c>
      <c r="E2289" t="s">
        <v>465</v>
      </c>
    </row>
    <row r="2290" spans="1:5" x14ac:dyDescent="0.25">
      <c r="A2290" t="s">
        <v>542</v>
      </c>
      <c r="B2290" t="s">
        <v>543</v>
      </c>
      <c r="C2290" s="12">
        <v>42755</v>
      </c>
      <c r="D2290" s="217">
        <v>0.98</v>
      </c>
      <c r="E2290" t="s">
        <v>465</v>
      </c>
    </row>
    <row r="2291" spans="1:5" x14ac:dyDescent="0.25">
      <c r="A2291" t="s">
        <v>542</v>
      </c>
      <c r="B2291" t="s">
        <v>543</v>
      </c>
      <c r="C2291" s="12">
        <v>42762</v>
      </c>
      <c r="D2291" s="217">
        <v>0.98</v>
      </c>
      <c r="E2291" t="s">
        <v>465</v>
      </c>
    </row>
    <row r="2292" spans="1:5" x14ac:dyDescent="0.25">
      <c r="A2292" t="s">
        <v>542</v>
      </c>
      <c r="B2292" t="s">
        <v>543</v>
      </c>
      <c r="C2292" s="12">
        <v>42769</v>
      </c>
      <c r="D2292" s="217">
        <v>0.98</v>
      </c>
      <c r="E2292" t="s">
        <v>465</v>
      </c>
    </row>
    <row r="2293" spans="1:5" x14ac:dyDescent="0.25">
      <c r="A2293" t="s">
        <v>542</v>
      </c>
      <c r="B2293" t="s">
        <v>543</v>
      </c>
      <c r="C2293" s="12">
        <v>42776</v>
      </c>
      <c r="D2293" s="217">
        <v>0.98</v>
      </c>
      <c r="E2293" t="s">
        <v>465</v>
      </c>
    </row>
    <row r="2294" spans="1:5" x14ac:dyDescent="0.25">
      <c r="A2294" t="s">
        <v>542</v>
      </c>
      <c r="B2294" t="s">
        <v>543</v>
      </c>
      <c r="C2294" s="12">
        <v>42783</v>
      </c>
      <c r="D2294" s="217">
        <v>0.98</v>
      </c>
      <c r="E2294" t="s">
        <v>465</v>
      </c>
    </row>
    <row r="2295" spans="1:5" x14ac:dyDescent="0.25">
      <c r="A2295" t="s">
        <v>542</v>
      </c>
      <c r="B2295" t="s">
        <v>543</v>
      </c>
      <c r="C2295" s="12">
        <v>42790</v>
      </c>
      <c r="D2295" s="217">
        <v>0.98</v>
      </c>
      <c r="E2295" t="s">
        <v>465</v>
      </c>
    </row>
    <row r="2296" spans="1:5" x14ac:dyDescent="0.25">
      <c r="A2296" t="s">
        <v>542</v>
      </c>
      <c r="B2296" t="s">
        <v>543</v>
      </c>
      <c r="C2296" s="12">
        <v>42797</v>
      </c>
      <c r="D2296" s="217">
        <v>0.98</v>
      </c>
      <c r="E2296" t="s">
        <v>465</v>
      </c>
    </row>
    <row r="2297" spans="1:5" x14ac:dyDescent="0.25">
      <c r="A2297" t="s">
        <v>542</v>
      </c>
      <c r="B2297" t="s">
        <v>543</v>
      </c>
      <c r="C2297" s="12">
        <v>42804</v>
      </c>
      <c r="D2297" s="217">
        <v>0.98</v>
      </c>
      <c r="E2297" t="s">
        <v>465</v>
      </c>
    </row>
    <row r="2298" spans="1:5" x14ac:dyDescent="0.25">
      <c r="A2298" t="s">
        <v>542</v>
      </c>
      <c r="B2298" t="s">
        <v>543</v>
      </c>
      <c r="C2298" s="12">
        <v>42811</v>
      </c>
      <c r="D2298" s="217">
        <v>0.98</v>
      </c>
      <c r="E2298" t="s">
        <v>465</v>
      </c>
    </row>
    <row r="2299" spans="1:5" x14ac:dyDescent="0.25">
      <c r="A2299" t="s">
        <v>542</v>
      </c>
      <c r="B2299" t="s">
        <v>543</v>
      </c>
      <c r="C2299" s="12">
        <v>42818</v>
      </c>
      <c r="D2299" s="217">
        <v>0.98</v>
      </c>
      <c r="E2299" t="s">
        <v>465</v>
      </c>
    </row>
    <row r="2300" spans="1:5" x14ac:dyDescent="0.25">
      <c r="A2300" t="s">
        <v>542</v>
      </c>
      <c r="B2300" t="s">
        <v>543</v>
      </c>
      <c r="C2300" s="12">
        <v>42825</v>
      </c>
      <c r="D2300" s="217">
        <v>0.98</v>
      </c>
      <c r="E2300" t="s">
        <v>465</v>
      </c>
    </row>
    <row r="2301" spans="1:5" x14ac:dyDescent="0.25">
      <c r="A2301" t="s">
        <v>542</v>
      </c>
      <c r="B2301" t="s">
        <v>543</v>
      </c>
      <c r="C2301" s="12">
        <v>42832</v>
      </c>
      <c r="D2301" s="217">
        <v>0.98</v>
      </c>
      <c r="E2301" t="s">
        <v>465</v>
      </c>
    </row>
    <row r="2302" spans="1:5" x14ac:dyDescent="0.25">
      <c r="A2302" t="s">
        <v>542</v>
      </c>
      <c r="B2302" t="s">
        <v>543</v>
      </c>
      <c r="C2302" s="12">
        <v>42839</v>
      </c>
      <c r="D2302" s="217">
        <v>0.98</v>
      </c>
      <c r="E2302" t="s">
        <v>465</v>
      </c>
    </row>
    <row r="2303" spans="1:5" x14ac:dyDescent="0.25">
      <c r="A2303" t="s">
        <v>542</v>
      </c>
      <c r="B2303" t="s">
        <v>543</v>
      </c>
      <c r="C2303" s="12">
        <v>42846</v>
      </c>
      <c r="D2303" s="217">
        <v>0.98</v>
      </c>
      <c r="E2303" t="s">
        <v>465</v>
      </c>
    </row>
    <row r="2304" spans="1:5" x14ac:dyDescent="0.25">
      <c r="A2304" t="s">
        <v>542</v>
      </c>
      <c r="B2304" t="s">
        <v>543</v>
      </c>
      <c r="C2304" s="12">
        <v>42853</v>
      </c>
      <c r="D2304" s="217">
        <v>0.9788</v>
      </c>
      <c r="E2304" t="s">
        <v>465</v>
      </c>
    </row>
    <row r="2305" spans="1:5" x14ac:dyDescent="0.25">
      <c r="A2305" t="s">
        <v>542</v>
      </c>
      <c r="B2305" t="s">
        <v>543</v>
      </c>
      <c r="C2305" s="12">
        <v>42860</v>
      </c>
      <c r="D2305" s="217">
        <v>0.97719999999999996</v>
      </c>
      <c r="E2305" t="s">
        <v>465</v>
      </c>
    </row>
    <row r="2306" spans="1:5" x14ac:dyDescent="0.25">
      <c r="A2306" t="s">
        <v>542</v>
      </c>
      <c r="B2306" t="s">
        <v>543</v>
      </c>
      <c r="C2306" s="12">
        <v>42867</v>
      </c>
      <c r="D2306" s="217">
        <v>0.9758</v>
      </c>
      <c r="E2306" t="s">
        <v>465</v>
      </c>
    </row>
    <row r="2307" spans="1:5" x14ac:dyDescent="0.25">
      <c r="A2307" t="s">
        <v>542</v>
      </c>
      <c r="B2307" t="s">
        <v>543</v>
      </c>
      <c r="C2307" s="12">
        <v>42874</v>
      </c>
      <c r="D2307" s="217">
        <v>0.97450000000000003</v>
      </c>
      <c r="E2307" t="s">
        <v>465</v>
      </c>
    </row>
    <row r="2308" spans="1:5" x14ac:dyDescent="0.25">
      <c r="A2308" t="s">
        <v>542</v>
      </c>
      <c r="B2308" t="s">
        <v>543</v>
      </c>
      <c r="C2308" s="12">
        <v>42881</v>
      </c>
      <c r="D2308" s="217">
        <v>0.97329999999999994</v>
      </c>
      <c r="E2308" t="s">
        <v>465</v>
      </c>
    </row>
    <row r="2309" spans="1:5" x14ac:dyDescent="0.25">
      <c r="A2309" t="s">
        <v>542</v>
      </c>
      <c r="B2309" t="s">
        <v>543</v>
      </c>
      <c r="C2309" s="12">
        <v>42888</v>
      </c>
      <c r="D2309" s="217">
        <v>0.97230000000000005</v>
      </c>
      <c r="E2309" t="s">
        <v>465</v>
      </c>
    </row>
    <row r="2310" spans="1:5" x14ac:dyDescent="0.25">
      <c r="A2310" t="s">
        <v>542</v>
      </c>
      <c r="B2310" t="s">
        <v>543</v>
      </c>
      <c r="C2310" s="12">
        <v>42895</v>
      </c>
      <c r="D2310" s="217">
        <v>0.97170000000000001</v>
      </c>
      <c r="E2310" t="s">
        <v>465</v>
      </c>
    </row>
    <row r="2311" spans="1:5" x14ac:dyDescent="0.25">
      <c r="A2311" t="s">
        <v>542</v>
      </c>
      <c r="B2311" t="s">
        <v>543</v>
      </c>
      <c r="C2311" s="12">
        <v>42902</v>
      </c>
      <c r="D2311" s="217">
        <v>0.97120000000000006</v>
      </c>
      <c r="E2311" t="s">
        <v>465</v>
      </c>
    </row>
    <row r="2312" spans="1:5" x14ac:dyDescent="0.25">
      <c r="A2312" t="s">
        <v>542</v>
      </c>
      <c r="B2312" t="s">
        <v>543</v>
      </c>
      <c r="C2312" s="12">
        <v>42909</v>
      </c>
      <c r="D2312" s="217">
        <v>0.9708</v>
      </c>
      <c r="E2312" t="s">
        <v>465</v>
      </c>
    </row>
    <row r="2313" spans="1:5" x14ac:dyDescent="0.25">
      <c r="A2313" t="s">
        <v>542</v>
      </c>
      <c r="B2313" t="s">
        <v>543</v>
      </c>
      <c r="C2313" s="12">
        <v>42923</v>
      </c>
      <c r="D2313" s="217">
        <v>0.97040000000000004</v>
      </c>
      <c r="E2313" t="s">
        <v>465</v>
      </c>
    </row>
    <row r="2314" spans="1:5" x14ac:dyDescent="0.25">
      <c r="A2314" t="s">
        <v>542</v>
      </c>
      <c r="B2314" t="s">
        <v>543</v>
      </c>
      <c r="C2314" s="12">
        <v>42930</v>
      </c>
      <c r="D2314" s="217">
        <v>0.97</v>
      </c>
      <c r="E2314" t="s">
        <v>465</v>
      </c>
    </row>
    <row r="2315" spans="1:5" x14ac:dyDescent="0.25">
      <c r="A2315" t="s">
        <v>542</v>
      </c>
      <c r="B2315" t="s">
        <v>543</v>
      </c>
      <c r="C2315" s="12">
        <v>42937</v>
      </c>
      <c r="D2315" s="217">
        <v>0.97</v>
      </c>
      <c r="E2315" t="s">
        <v>465</v>
      </c>
    </row>
    <row r="2316" spans="1:5" x14ac:dyDescent="0.25">
      <c r="A2316" t="s">
        <v>542</v>
      </c>
      <c r="B2316" t="s">
        <v>543</v>
      </c>
      <c r="C2316" s="12">
        <v>42944</v>
      </c>
      <c r="D2316" s="217">
        <v>0.96970000000000001</v>
      </c>
      <c r="E2316" t="s">
        <v>465</v>
      </c>
    </row>
    <row r="2317" spans="1:5" x14ac:dyDescent="0.25">
      <c r="A2317" t="s">
        <v>542</v>
      </c>
      <c r="B2317" t="s">
        <v>543</v>
      </c>
      <c r="C2317" s="12">
        <v>42951</v>
      </c>
      <c r="D2317" s="217">
        <v>0.96930000000000005</v>
      </c>
      <c r="E2317" t="s">
        <v>465</v>
      </c>
    </row>
    <row r="2318" spans="1:5" x14ac:dyDescent="0.25">
      <c r="A2318" t="s">
        <v>542</v>
      </c>
      <c r="B2318" t="s">
        <v>543</v>
      </c>
      <c r="C2318" s="12">
        <v>42958</v>
      </c>
      <c r="D2318" s="217">
        <v>0.96939999999999993</v>
      </c>
      <c r="E2318" t="s">
        <v>465</v>
      </c>
    </row>
    <row r="2319" spans="1:5" x14ac:dyDescent="0.25">
      <c r="A2319" t="s">
        <v>542</v>
      </c>
      <c r="B2319" t="s">
        <v>543</v>
      </c>
      <c r="C2319" s="12">
        <v>42965</v>
      </c>
      <c r="D2319" s="217">
        <v>0.96939999999999993</v>
      </c>
      <c r="E2319" t="s">
        <v>465</v>
      </c>
    </row>
    <row r="2320" spans="1:5" x14ac:dyDescent="0.25">
      <c r="A2320" t="s">
        <v>542</v>
      </c>
      <c r="B2320" t="s">
        <v>543</v>
      </c>
      <c r="C2320" s="12">
        <v>42972</v>
      </c>
      <c r="D2320" s="217">
        <v>0.96939999999999993</v>
      </c>
      <c r="E2320" t="s">
        <v>465</v>
      </c>
    </row>
    <row r="2321" spans="1:5" x14ac:dyDescent="0.25">
      <c r="A2321" t="s">
        <v>542</v>
      </c>
      <c r="B2321" t="s">
        <v>543</v>
      </c>
      <c r="C2321" s="12">
        <v>42979</v>
      </c>
      <c r="D2321" s="217">
        <v>0.96939999999999993</v>
      </c>
      <c r="E2321" t="s">
        <v>465</v>
      </c>
    </row>
    <row r="2322" spans="1:5" x14ac:dyDescent="0.25">
      <c r="A2322" t="s">
        <v>542</v>
      </c>
      <c r="B2322" t="s">
        <v>543</v>
      </c>
      <c r="C2322" s="12">
        <v>42986</v>
      </c>
      <c r="D2322" s="217">
        <v>0.96939999999999993</v>
      </c>
      <c r="E2322" t="s">
        <v>465</v>
      </c>
    </row>
    <row r="2323" spans="1:5" x14ac:dyDescent="0.25">
      <c r="A2323" t="s">
        <v>542</v>
      </c>
      <c r="B2323" t="s">
        <v>543</v>
      </c>
      <c r="C2323" s="12">
        <v>42993</v>
      </c>
      <c r="D2323" s="217">
        <v>0.96939999999999993</v>
      </c>
      <c r="E2323" t="s">
        <v>465</v>
      </c>
    </row>
    <row r="2324" spans="1:5" x14ac:dyDescent="0.25">
      <c r="A2324" t="s">
        <v>542</v>
      </c>
      <c r="B2324" t="s">
        <v>543</v>
      </c>
      <c r="C2324" s="12">
        <v>43000</v>
      </c>
      <c r="D2324" s="217">
        <v>0.96950000000000003</v>
      </c>
      <c r="E2324" t="s">
        <v>465</v>
      </c>
    </row>
    <row r="2325" spans="1:5" x14ac:dyDescent="0.25">
      <c r="A2325" t="s">
        <v>542</v>
      </c>
      <c r="B2325" t="s">
        <v>543</v>
      </c>
      <c r="C2325" s="12">
        <v>43007</v>
      </c>
      <c r="D2325" s="217">
        <v>0.96970000000000001</v>
      </c>
      <c r="E2325" t="s">
        <v>465</v>
      </c>
    </row>
    <row r="2326" spans="1:5" x14ac:dyDescent="0.25">
      <c r="A2326" t="s">
        <v>542</v>
      </c>
      <c r="B2326" t="s">
        <v>543</v>
      </c>
      <c r="C2326" s="12">
        <v>43014</v>
      </c>
      <c r="D2326" s="217">
        <v>0.96970000000000001</v>
      </c>
      <c r="E2326" t="s">
        <v>465</v>
      </c>
    </row>
    <row r="2327" spans="1:5" x14ac:dyDescent="0.25">
      <c r="A2327" t="s">
        <v>542</v>
      </c>
      <c r="B2327" t="s">
        <v>543</v>
      </c>
      <c r="C2327" s="12">
        <v>43021</v>
      </c>
      <c r="D2327" s="217">
        <v>0.9698</v>
      </c>
      <c r="E2327" t="s">
        <v>465</v>
      </c>
    </row>
    <row r="2328" spans="1:5" x14ac:dyDescent="0.25">
      <c r="A2328" t="s">
        <v>542</v>
      </c>
      <c r="B2328" t="s">
        <v>543</v>
      </c>
      <c r="C2328" s="12">
        <v>43028</v>
      </c>
      <c r="D2328" s="217">
        <v>0.9698</v>
      </c>
      <c r="E2328" t="s">
        <v>465</v>
      </c>
    </row>
    <row r="2329" spans="1:5" x14ac:dyDescent="0.25">
      <c r="A2329" t="s">
        <v>542</v>
      </c>
      <c r="B2329" t="s">
        <v>543</v>
      </c>
      <c r="C2329" s="12">
        <v>43035</v>
      </c>
      <c r="D2329" s="217">
        <v>0.9698</v>
      </c>
      <c r="E2329" t="s">
        <v>465</v>
      </c>
    </row>
    <row r="2330" spans="1:5" x14ac:dyDescent="0.25">
      <c r="A2330" t="s">
        <v>542</v>
      </c>
      <c r="B2330" t="s">
        <v>543</v>
      </c>
      <c r="C2330" s="12">
        <v>43042</v>
      </c>
      <c r="D2330" s="217">
        <v>0.97</v>
      </c>
      <c r="E2330" t="s">
        <v>465</v>
      </c>
    </row>
    <row r="2331" spans="1:5" x14ac:dyDescent="0.25">
      <c r="A2331" t="s">
        <v>542</v>
      </c>
      <c r="B2331" t="s">
        <v>543</v>
      </c>
      <c r="C2331" s="12">
        <v>43049</v>
      </c>
      <c r="D2331" s="217">
        <v>0.97019999999999995</v>
      </c>
      <c r="E2331" t="s">
        <v>465</v>
      </c>
    </row>
    <row r="2332" spans="1:5" x14ac:dyDescent="0.25">
      <c r="A2332" t="s">
        <v>542</v>
      </c>
      <c r="B2332" t="s">
        <v>543</v>
      </c>
      <c r="C2332" s="12">
        <v>43056</v>
      </c>
      <c r="D2332" s="217">
        <v>0.97040000000000004</v>
      </c>
      <c r="E2332" t="s">
        <v>465</v>
      </c>
    </row>
    <row r="2333" spans="1:5" x14ac:dyDescent="0.25">
      <c r="A2333" t="s">
        <v>542</v>
      </c>
      <c r="B2333" t="s">
        <v>543</v>
      </c>
      <c r="C2333" s="12">
        <v>43063</v>
      </c>
      <c r="D2333" s="217">
        <v>0.9706999999999999</v>
      </c>
      <c r="E2333" t="s">
        <v>465</v>
      </c>
    </row>
    <row r="2334" spans="1:5" x14ac:dyDescent="0.25">
      <c r="A2334" t="s">
        <v>542</v>
      </c>
      <c r="B2334" t="s">
        <v>543</v>
      </c>
      <c r="C2334" s="12">
        <v>43070</v>
      </c>
      <c r="D2334" s="217">
        <v>0.97060000000000002</v>
      </c>
      <c r="E2334" t="s">
        <v>465</v>
      </c>
    </row>
    <row r="2335" spans="1:5" x14ac:dyDescent="0.25">
      <c r="A2335" t="s">
        <v>542</v>
      </c>
      <c r="B2335" t="s">
        <v>543</v>
      </c>
      <c r="C2335" s="12">
        <v>43077</v>
      </c>
      <c r="D2335" s="217">
        <v>0.97060000000000002</v>
      </c>
      <c r="E2335" t="s">
        <v>465</v>
      </c>
    </row>
    <row r="2336" spans="1:5" x14ac:dyDescent="0.25">
      <c r="A2336" t="s">
        <v>542</v>
      </c>
      <c r="B2336" t="s">
        <v>543</v>
      </c>
      <c r="C2336" s="12">
        <v>43084</v>
      </c>
      <c r="D2336" s="217">
        <v>0.97060000000000002</v>
      </c>
      <c r="E2336" t="s">
        <v>465</v>
      </c>
    </row>
    <row r="2337" spans="1:5" x14ac:dyDescent="0.25">
      <c r="A2337" t="s">
        <v>542</v>
      </c>
      <c r="B2337" t="s">
        <v>543</v>
      </c>
      <c r="C2337" s="12">
        <v>43091</v>
      </c>
      <c r="D2337" s="217">
        <v>0.97060000000000002</v>
      </c>
      <c r="E2337" t="s">
        <v>465</v>
      </c>
    </row>
    <row r="2338" spans="1:5" x14ac:dyDescent="0.25">
      <c r="A2338" t="s">
        <v>542</v>
      </c>
      <c r="B2338" t="s">
        <v>543</v>
      </c>
      <c r="C2338" s="12">
        <v>43098</v>
      </c>
      <c r="D2338" s="217">
        <v>0.97040000000000004</v>
      </c>
      <c r="E2338" t="s">
        <v>465</v>
      </c>
    </row>
    <row r="2339" spans="1:5" x14ac:dyDescent="0.25">
      <c r="A2339" t="s">
        <v>542</v>
      </c>
      <c r="B2339" t="s">
        <v>543</v>
      </c>
      <c r="C2339" s="12">
        <v>43105</v>
      </c>
      <c r="D2339" s="217">
        <v>0.96</v>
      </c>
      <c r="E2339" t="s">
        <v>465</v>
      </c>
    </row>
    <row r="2340" spans="1:5" x14ac:dyDescent="0.25">
      <c r="A2340" t="s">
        <v>542</v>
      </c>
      <c r="B2340" t="s">
        <v>543</v>
      </c>
      <c r="C2340" s="12">
        <v>43112</v>
      </c>
      <c r="D2340" s="217">
        <v>0.96</v>
      </c>
      <c r="E2340" t="s">
        <v>465</v>
      </c>
    </row>
    <row r="2341" spans="1:5" x14ac:dyDescent="0.25">
      <c r="A2341" t="s">
        <v>542</v>
      </c>
      <c r="B2341" t="s">
        <v>543</v>
      </c>
      <c r="C2341" s="12">
        <v>43119</v>
      </c>
      <c r="D2341" s="217">
        <v>0.95669999999999999</v>
      </c>
      <c r="E2341" t="s">
        <v>465</v>
      </c>
    </row>
    <row r="2342" spans="1:5" x14ac:dyDescent="0.25">
      <c r="A2342" t="s">
        <v>542</v>
      </c>
      <c r="B2342" t="s">
        <v>543</v>
      </c>
      <c r="C2342" s="12">
        <v>43126</v>
      </c>
      <c r="D2342" s="217">
        <v>0.95499999999999996</v>
      </c>
      <c r="E2342" t="s">
        <v>465</v>
      </c>
    </row>
    <row r="2343" spans="1:5" x14ac:dyDescent="0.25">
      <c r="A2343" t="s">
        <v>542</v>
      </c>
      <c r="B2343" t="s">
        <v>543</v>
      </c>
      <c r="C2343" s="12">
        <v>43133</v>
      </c>
      <c r="D2343" s="217">
        <v>0.95400000000000007</v>
      </c>
      <c r="E2343" t="s">
        <v>465</v>
      </c>
    </row>
    <row r="2344" spans="1:5" x14ac:dyDescent="0.25">
      <c r="A2344" t="s">
        <v>542</v>
      </c>
      <c r="B2344" t="s">
        <v>543</v>
      </c>
      <c r="C2344" s="12">
        <v>43140</v>
      </c>
      <c r="D2344" s="217">
        <v>0.95330000000000004</v>
      </c>
      <c r="E2344" t="s">
        <v>465</v>
      </c>
    </row>
    <row r="2345" spans="1:5" x14ac:dyDescent="0.25">
      <c r="A2345" t="s">
        <v>542</v>
      </c>
      <c r="B2345" t="s">
        <v>543</v>
      </c>
      <c r="C2345" s="12">
        <v>43147</v>
      </c>
      <c r="D2345" s="217">
        <v>0.95430000000000004</v>
      </c>
      <c r="E2345" t="s">
        <v>465</v>
      </c>
    </row>
    <row r="2346" spans="1:5" x14ac:dyDescent="0.25">
      <c r="A2346" t="s">
        <v>542</v>
      </c>
      <c r="B2346" t="s">
        <v>543</v>
      </c>
      <c r="C2346" s="12">
        <v>43154</v>
      </c>
      <c r="D2346" s="217">
        <v>0.95250000000000001</v>
      </c>
      <c r="E2346" t="s">
        <v>465</v>
      </c>
    </row>
    <row r="2347" spans="1:5" x14ac:dyDescent="0.25">
      <c r="A2347" t="s">
        <v>542</v>
      </c>
      <c r="B2347" t="s">
        <v>543</v>
      </c>
      <c r="C2347" s="12">
        <v>43161</v>
      </c>
      <c r="D2347" s="217">
        <v>0.95109999999999995</v>
      </c>
      <c r="E2347" t="s">
        <v>465</v>
      </c>
    </row>
    <row r="2348" spans="1:5" x14ac:dyDescent="0.25">
      <c r="A2348" t="s">
        <v>542</v>
      </c>
      <c r="B2348" t="s">
        <v>543</v>
      </c>
      <c r="C2348" s="12">
        <v>43168</v>
      </c>
      <c r="D2348" s="217">
        <v>0.95</v>
      </c>
      <c r="E2348" t="s">
        <v>465</v>
      </c>
    </row>
    <row r="2349" spans="1:5" x14ac:dyDescent="0.25">
      <c r="A2349" t="s">
        <v>542</v>
      </c>
      <c r="B2349" t="s">
        <v>543</v>
      </c>
      <c r="C2349" s="12">
        <v>43175</v>
      </c>
      <c r="D2349" s="217">
        <v>0.94909999999999994</v>
      </c>
      <c r="E2349" t="s">
        <v>465</v>
      </c>
    </row>
    <row r="2350" spans="1:5" x14ac:dyDescent="0.25">
      <c r="A2350" t="s">
        <v>542</v>
      </c>
      <c r="B2350" t="s">
        <v>543</v>
      </c>
      <c r="C2350" s="12">
        <v>43182</v>
      </c>
      <c r="D2350" s="217">
        <v>0.94830000000000003</v>
      </c>
      <c r="E2350" t="s">
        <v>465</v>
      </c>
    </row>
    <row r="2351" spans="1:5" x14ac:dyDescent="0.25">
      <c r="A2351" t="s">
        <v>542</v>
      </c>
      <c r="B2351" t="s">
        <v>543</v>
      </c>
      <c r="C2351" s="12">
        <v>43189</v>
      </c>
      <c r="D2351" s="217">
        <v>0.87540000000000007</v>
      </c>
      <c r="E2351" t="s">
        <v>465</v>
      </c>
    </row>
    <row r="2352" spans="1:5" x14ac:dyDescent="0.25">
      <c r="A2352" t="s">
        <v>542</v>
      </c>
      <c r="B2352" t="s">
        <v>543</v>
      </c>
      <c r="C2352" s="12">
        <v>43196</v>
      </c>
      <c r="D2352" s="217">
        <v>0.81290000000000007</v>
      </c>
      <c r="E2352" t="s">
        <v>465</v>
      </c>
    </row>
    <row r="2353" spans="1:5" x14ac:dyDescent="0.25">
      <c r="A2353" t="s">
        <v>542</v>
      </c>
      <c r="B2353" t="s">
        <v>543</v>
      </c>
      <c r="C2353" s="12">
        <v>43203</v>
      </c>
      <c r="D2353" s="217">
        <v>0.75870000000000004</v>
      </c>
      <c r="E2353" t="s">
        <v>465</v>
      </c>
    </row>
    <row r="2354" spans="1:5" x14ac:dyDescent="0.25">
      <c r="A2354" t="s">
        <v>542</v>
      </c>
      <c r="B2354" t="s">
        <v>543</v>
      </c>
      <c r="C2354" s="12">
        <v>43210</v>
      </c>
      <c r="D2354" s="217">
        <v>0.71120000000000005</v>
      </c>
      <c r="E2354" t="s">
        <v>465</v>
      </c>
    </row>
    <row r="2355" spans="1:5" x14ac:dyDescent="0.25">
      <c r="A2355" t="s">
        <v>542</v>
      </c>
      <c r="B2355" t="s">
        <v>543</v>
      </c>
      <c r="C2355" s="12">
        <v>43217</v>
      </c>
      <c r="D2355" s="217">
        <v>0.6694</v>
      </c>
      <c r="E2355" t="s">
        <v>465</v>
      </c>
    </row>
    <row r="2356" spans="1:5" x14ac:dyDescent="0.25">
      <c r="A2356" t="s">
        <v>542</v>
      </c>
      <c r="B2356" t="s">
        <v>543</v>
      </c>
      <c r="C2356" s="12">
        <v>43224</v>
      </c>
      <c r="D2356" s="217">
        <v>0.63219999999999998</v>
      </c>
      <c r="E2356" t="s">
        <v>465</v>
      </c>
    </row>
    <row r="2357" spans="1:5" x14ac:dyDescent="0.25">
      <c r="A2357" t="s">
        <v>542</v>
      </c>
      <c r="B2357" t="s">
        <v>543</v>
      </c>
      <c r="C2357" s="12">
        <v>43231</v>
      </c>
      <c r="D2357" s="217">
        <v>0.59889999999999999</v>
      </c>
      <c r="E2357" t="s">
        <v>465</v>
      </c>
    </row>
    <row r="2358" spans="1:5" x14ac:dyDescent="0.25">
      <c r="A2358" t="s">
        <v>542</v>
      </c>
      <c r="B2358" t="s">
        <v>543</v>
      </c>
      <c r="C2358" s="12">
        <v>43238</v>
      </c>
      <c r="D2358" s="217">
        <v>0.56899999999999995</v>
      </c>
      <c r="E2358" t="s">
        <v>465</v>
      </c>
    </row>
    <row r="2359" spans="1:5" x14ac:dyDescent="0.25">
      <c r="A2359" t="s">
        <v>542</v>
      </c>
      <c r="B2359" t="s">
        <v>543</v>
      </c>
      <c r="C2359" s="12">
        <v>43245</v>
      </c>
      <c r="D2359" s="217">
        <v>0.54189999999999994</v>
      </c>
      <c r="E2359" t="s">
        <v>465</v>
      </c>
    </row>
    <row r="2360" spans="1:5" x14ac:dyDescent="0.25">
      <c r="A2360" t="s">
        <v>542</v>
      </c>
      <c r="B2360" t="s">
        <v>543</v>
      </c>
      <c r="C2360" s="12">
        <v>43252</v>
      </c>
      <c r="D2360" s="217">
        <v>0.51729999999999998</v>
      </c>
      <c r="E2360" t="s">
        <v>465</v>
      </c>
    </row>
    <row r="2361" spans="1:5" x14ac:dyDescent="0.25">
      <c r="A2361" t="s">
        <v>542</v>
      </c>
      <c r="B2361" t="s">
        <v>543</v>
      </c>
      <c r="C2361" s="12">
        <v>43259</v>
      </c>
      <c r="D2361" s="217">
        <v>0.49479999999999996</v>
      </c>
      <c r="E2361" t="s">
        <v>465</v>
      </c>
    </row>
    <row r="2362" spans="1:5" x14ac:dyDescent="0.25">
      <c r="A2362" t="s">
        <v>542</v>
      </c>
      <c r="B2362" t="s">
        <v>543</v>
      </c>
      <c r="C2362" s="12">
        <v>43266</v>
      </c>
      <c r="D2362" s="217">
        <v>0.47420000000000001</v>
      </c>
      <c r="E2362" t="s">
        <v>465</v>
      </c>
    </row>
    <row r="2363" spans="1:5" x14ac:dyDescent="0.25">
      <c r="A2363" t="s">
        <v>542</v>
      </c>
      <c r="B2363" t="s">
        <v>543</v>
      </c>
      <c r="C2363" s="12">
        <v>43273</v>
      </c>
      <c r="D2363" s="217">
        <v>0.45520000000000005</v>
      </c>
      <c r="E2363" t="s">
        <v>465</v>
      </c>
    </row>
    <row r="2364" spans="1:5" x14ac:dyDescent="0.25">
      <c r="A2364" t="s">
        <v>542</v>
      </c>
      <c r="B2364" t="s">
        <v>543</v>
      </c>
      <c r="C2364" s="12">
        <v>43280</v>
      </c>
      <c r="D2364" s="217">
        <v>0.43770000000000003</v>
      </c>
      <c r="E2364" t="s">
        <v>465</v>
      </c>
    </row>
    <row r="2365" spans="1:5" x14ac:dyDescent="0.25">
      <c r="A2365" t="s">
        <v>544</v>
      </c>
      <c r="B2365" t="s">
        <v>545</v>
      </c>
      <c r="C2365" s="12">
        <v>42741</v>
      </c>
      <c r="D2365" s="217">
        <v>0.99</v>
      </c>
      <c r="E2365" t="s">
        <v>465</v>
      </c>
    </row>
    <row r="2366" spans="1:5" x14ac:dyDescent="0.25">
      <c r="A2366" t="s">
        <v>544</v>
      </c>
      <c r="B2366" t="s">
        <v>545</v>
      </c>
      <c r="C2366" s="12">
        <v>42748</v>
      </c>
      <c r="D2366" s="217">
        <v>0.99</v>
      </c>
      <c r="E2366" t="s">
        <v>465</v>
      </c>
    </row>
    <row r="2367" spans="1:5" x14ac:dyDescent="0.25">
      <c r="A2367" t="s">
        <v>544</v>
      </c>
      <c r="B2367" t="s">
        <v>545</v>
      </c>
      <c r="C2367" s="12">
        <v>42755</v>
      </c>
      <c r="D2367" s="217">
        <v>0.99</v>
      </c>
      <c r="E2367" t="s">
        <v>465</v>
      </c>
    </row>
    <row r="2368" spans="1:5" x14ac:dyDescent="0.25">
      <c r="A2368" t="s">
        <v>544</v>
      </c>
      <c r="B2368" t="s">
        <v>545</v>
      </c>
      <c r="C2368" s="12">
        <v>42762</v>
      </c>
      <c r="D2368" s="217">
        <v>0.99</v>
      </c>
      <c r="E2368" t="s">
        <v>465</v>
      </c>
    </row>
    <row r="2369" spans="1:5" x14ac:dyDescent="0.25">
      <c r="A2369" t="s">
        <v>544</v>
      </c>
      <c r="B2369" t="s">
        <v>545</v>
      </c>
      <c r="C2369" s="12">
        <v>42769</v>
      </c>
      <c r="D2369" s="217">
        <v>0.99</v>
      </c>
      <c r="E2369" t="s">
        <v>465</v>
      </c>
    </row>
    <row r="2370" spans="1:5" x14ac:dyDescent="0.25">
      <c r="A2370" t="s">
        <v>544</v>
      </c>
      <c r="B2370" t="s">
        <v>545</v>
      </c>
      <c r="C2370" s="12">
        <v>42776</v>
      </c>
      <c r="D2370" s="217">
        <v>0.99170000000000003</v>
      </c>
      <c r="E2370" t="s">
        <v>465</v>
      </c>
    </row>
    <row r="2371" spans="1:5" x14ac:dyDescent="0.25">
      <c r="A2371" t="s">
        <v>544</v>
      </c>
      <c r="B2371" t="s">
        <v>545</v>
      </c>
      <c r="C2371" s="12">
        <v>42783</v>
      </c>
      <c r="D2371" s="217">
        <v>0.99290000000000012</v>
      </c>
      <c r="E2371" t="s">
        <v>465</v>
      </c>
    </row>
    <row r="2372" spans="1:5" x14ac:dyDescent="0.25">
      <c r="A2372" t="s">
        <v>544</v>
      </c>
      <c r="B2372" t="s">
        <v>545</v>
      </c>
      <c r="C2372" s="12">
        <v>42790</v>
      </c>
      <c r="D2372" s="217">
        <v>0.99379999999999991</v>
      </c>
      <c r="E2372" t="s">
        <v>465</v>
      </c>
    </row>
    <row r="2373" spans="1:5" x14ac:dyDescent="0.25">
      <c r="A2373" t="s">
        <v>544</v>
      </c>
      <c r="B2373" t="s">
        <v>545</v>
      </c>
      <c r="C2373" s="12">
        <v>42797</v>
      </c>
      <c r="D2373" s="217">
        <v>0.99329999999999996</v>
      </c>
      <c r="E2373" t="s">
        <v>465</v>
      </c>
    </row>
    <row r="2374" spans="1:5" x14ac:dyDescent="0.25">
      <c r="A2374" t="s">
        <v>544</v>
      </c>
      <c r="B2374" t="s">
        <v>545</v>
      </c>
      <c r="C2374" s="12">
        <v>42804</v>
      </c>
      <c r="D2374" s="217">
        <v>0.99199999999999999</v>
      </c>
      <c r="E2374" t="s">
        <v>465</v>
      </c>
    </row>
    <row r="2375" spans="1:5" x14ac:dyDescent="0.25">
      <c r="A2375" t="s">
        <v>544</v>
      </c>
      <c r="B2375" t="s">
        <v>545</v>
      </c>
      <c r="C2375" s="12">
        <v>42811</v>
      </c>
      <c r="D2375" s="217">
        <v>0.9909</v>
      </c>
      <c r="E2375" t="s">
        <v>465</v>
      </c>
    </row>
    <row r="2376" spans="1:5" x14ac:dyDescent="0.25">
      <c r="A2376" t="s">
        <v>544</v>
      </c>
      <c r="B2376" t="s">
        <v>545</v>
      </c>
      <c r="C2376" s="12">
        <v>42818</v>
      </c>
      <c r="D2376" s="217">
        <v>0.99</v>
      </c>
      <c r="E2376" t="s">
        <v>465</v>
      </c>
    </row>
    <row r="2377" spans="1:5" x14ac:dyDescent="0.25">
      <c r="A2377" t="s">
        <v>544</v>
      </c>
      <c r="B2377" t="s">
        <v>545</v>
      </c>
      <c r="C2377" s="12">
        <v>42825</v>
      </c>
      <c r="D2377" s="217">
        <v>0.98919999999999997</v>
      </c>
      <c r="E2377" t="s">
        <v>465</v>
      </c>
    </row>
    <row r="2378" spans="1:5" x14ac:dyDescent="0.25">
      <c r="A2378" t="s">
        <v>544</v>
      </c>
      <c r="B2378" t="s">
        <v>545</v>
      </c>
      <c r="C2378" s="12">
        <v>42832</v>
      </c>
      <c r="D2378" s="217">
        <v>0.98860000000000003</v>
      </c>
      <c r="E2378" t="s">
        <v>465</v>
      </c>
    </row>
    <row r="2379" spans="1:5" x14ac:dyDescent="0.25">
      <c r="A2379" t="s">
        <v>544</v>
      </c>
      <c r="B2379" t="s">
        <v>545</v>
      </c>
      <c r="C2379" s="12">
        <v>42839</v>
      </c>
      <c r="D2379" s="217">
        <v>0.98870000000000002</v>
      </c>
      <c r="E2379" t="s">
        <v>465</v>
      </c>
    </row>
    <row r="2380" spans="1:5" x14ac:dyDescent="0.25">
      <c r="A2380" t="s">
        <v>544</v>
      </c>
      <c r="B2380" t="s">
        <v>545</v>
      </c>
      <c r="C2380" s="12">
        <v>42846</v>
      </c>
      <c r="D2380" s="217">
        <v>0.9887999999999999</v>
      </c>
      <c r="E2380" t="s">
        <v>465</v>
      </c>
    </row>
    <row r="2381" spans="1:5" x14ac:dyDescent="0.25">
      <c r="A2381" t="s">
        <v>544</v>
      </c>
      <c r="B2381" t="s">
        <v>545</v>
      </c>
      <c r="C2381" s="12">
        <v>42853</v>
      </c>
      <c r="D2381" s="217">
        <v>0.98939999999999995</v>
      </c>
      <c r="E2381" t="s">
        <v>465</v>
      </c>
    </row>
    <row r="2382" spans="1:5" x14ac:dyDescent="0.25">
      <c r="A2382" t="s">
        <v>544</v>
      </c>
      <c r="B2382" t="s">
        <v>545</v>
      </c>
      <c r="C2382" s="12">
        <v>42860</v>
      </c>
      <c r="D2382" s="217">
        <v>0.99</v>
      </c>
      <c r="E2382" t="s">
        <v>465</v>
      </c>
    </row>
    <row r="2383" spans="1:5" x14ac:dyDescent="0.25">
      <c r="A2383" t="s">
        <v>544</v>
      </c>
      <c r="B2383" t="s">
        <v>545</v>
      </c>
      <c r="C2383" s="12">
        <v>42867</v>
      </c>
      <c r="D2383" s="217">
        <v>0.99049999999999994</v>
      </c>
      <c r="E2383" t="s">
        <v>465</v>
      </c>
    </row>
    <row r="2384" spans="1:5" x14ac:dyDescent="0.25">
      <c r="A2384" t="s">
        <v>544</v>
      </c>
      <c r="B2384" t="s">
        <v>545</v>
      </c>
      <c r="C2384" s="12">
        <v>42874</v>
      </c>
      <c r="D2384" s="217">
        <v>0.99099999999999999</v>
      </c>
      <c r="E2384" t="s">
        <v>465</v>
      </c>
    </row>
    <row r="2385" spans="1:5" x14ac:dyDescent="0.25">
      <c r="A2385" t="s">
        <v>544</v>
      </c>
      <c r="B2385" t="s">
        <v>545</v>
      </c>
      <c r="C2385" s="12">
        <v>42881</v>
      </c>
      <c r="D2385" s="217">
        <v>0.99140000000000006</v>
      </c>
      <c r="E2385" t="s">
        <v>465</v>
      </c>
    </row>
    <row r="2386" spans="1:5" x14ac:dyDescent="0.25">
      <c r="A2386" t="s">
        <v>544</v>
      </c>
      <c r="B2386" t="s">
        <v>545</v>
      </c>
      <c r="C2386" s="12">
        <v>42888</v>
      </c>
      <c r="D2386" s="217">
        <v>0.99180000000000001</v>
      </c>
      <c r="E2386" t="s">
        <v>465</v>
      </c>
    </row>
    <row r="2387" spans="1:5" x14ac:dyDescent="0.25">
      <c r="A2387" t="s">
        <v>544</v>
      </c>
      <c r="B2387" t="s">
        <v>545</v>
      </c>
      <c r="C2387" s="12">
        <v>42895</v>
      </c>
      <c r="D2387" s="217">
        <v>0.99219999999999997</v>
      </c>
      <c r="E2387" t="s">
        <v>465</v>
      </c>
    </row>
    <row r="2388" spans="1:5" x14ac:dyDescent="0.25">
      <c r="A2388" t="s">
        <v>544</v>
      </c>
      <c r="B2388" t="s">
        <v>545</v>
      </c>
      <c r="C2388" s="12">
        <v>42902</v>
      </c>
      <c r="D2388" s="217">
        <v>0.99250000000000005</v>
      </c>
      <c r="E2388" t="s">
        <v>465</v>
      </c>
    </row>
    <row r="2389" spans="1:5" x14ac:dyDescent="0.25">
      <c r="A2389" t="s">
        <v>544</v>
      </c>
      <c r="B2389" t="s">
        <v>545</v>
      </c>
      <c r="C2389" s="12">
        <v>42909</v>
      </c>
      <c r="D2389" s="217">
        <v>0.99239999999999995</v>
      </c>
      <c r="E2389" t="s">
        <v>465</v>
      </c>
    </row>
    <row r="2390" spans="1:5" x14ac:dyDescent="0.25">
      <c r="A2390" t="s">
        <v>544</v>
      </c>
      <c r="B2390" t="s">
        <v>545</v>
      </c>
      <c r="C2390" s="12">
        <v>42923</v>
      </c>
      <c r="D2390" s="217">
        <v>0.9919</v>
      </c>
      <c r="E2390" t="s">
        <v>465</v>
      </c>
    </row>
    <row r="2391" spans="1:5" x14ac:dyDescent="0.25">
      <c r="A2391" t="s">
        <v>544</v>
      </c>
      <c r="B2391" t="s">
        <v>545</v>
      </c>
      <c r="C2391" s="12">
        <v>42930</v>
      </c>
      <c r="D2391" s="217">
        <v>0.99150000000000005</v>
      </c>
      <c r="E2391" t="s">
        <v>465</v>
      </c>
    </row>
    <row r="2392" spans="1:5" x14ac:dyDescent="0.25">
      <c r="A2392" t="s">
        <v>544</v>
      </c>
      <c r="B2392" t="s">
        <v>545</v>
      </c>
      <c r="C2392" s="12">
        <v>42937</v>
      </c>
      <c r="D2392" s="217">
        <v>0.99109999999999998</v>
      </c>
      <c r="E2392" t="s">
        <v>465</v>
      </c>
    </row>
    <row r="2393" spans="1:5" x14ac:dyDescent="0.25">
      <c r="A2393" t="s">
        <v>544</v>
      </c>
      <c r="B2393" t="s">
        <v>545</v>
      </c>
      <c r="C2393" s="12">
        <v>42944</v>
      </c>
      <c r="D2393" s="217">
        <v>0.99069999999999991</v>
      </c>
      <c r="E2393" t="s">
        <v>465</v>
      </c>
    </row>
    <row r="2394" spans="1:5" x14ac:dyDescent="0.25">
      <c r="A2394" t="s">
        <v>544</v>
      </c>
      <c r="B2394" t="s">
        <v>545</v>
      </c>
      <c r="C2394" s="12">
        <v>42951</v>
      </c>
      <c r="D2394" s="217">
        <v>0.99069999999999991</v>
      </c>
      <c r="E2394" t="s">
        <v>465</v>
      </c>
    </row>
    <row r="2395" spans="1:5" x14ac:dyDescent="0.25">
      <c r="A2395" t="s">
        <v>544</v>
      </c>
      <c r="B2395" t="s">
        <v>545</v>
      </c>
      <c r="C2395" s="12">
        <v>42958</v>
      </c>
      <c r="D2395" s="217">
        <v>0.99099999999999999</v>
      </c>
      <c r="E2395" t="s">
        <v>465</v>
      </c>
    </row>
    <row r="2396" spans="1:5" x14ac:dyDescent="0.25">
      <c r="A2396" t="s">
        <v>544</v>
      </c>
      <c r="B2396" t="s">
        <v>545</v>
      </c>
      <c r="C2396" s="12">
        <v>42965</v>
      </c>
      <c r="D2396" s="217">
        <v>0.9909</v>
      </c>
      <c r="E2396" t="s">
        <v>465</v>
      </c>
    </row>
    <row r="2397" spans="1:5" x14ac:dyDescent="0.25">
      <c r="A2397" t="s">
        <v>544</v>
      </c>
      <c r="B2397" t="s">
        <v>545</v>
      </c>
      <c r="C2397" s="12">
        <v>42972</v>
      </c>
      <c r="D2397" s="217">
        <v>0.9909</v>
      </c>
      <c r="E2397" t="s">
        <v>465</v>
      </c>
    </row>
    <row r="2398" spans="1:5" x14ac:dyDescent="0.25">
      <c r="A2398" t="s">
        <v>544</v>
      </c>
      <c r="B2398" t="s">
        <v>545</v>
      </c>
      <c r="C2398" s="12">
        <v>42979</v>
      </c>
      <c r="D2398" s="217">
        <v>0.99060000000000004</v>
      </c>
      <c r="E2398" t="s">
        <v>465</v>
      </c>
    </row>
    <row r="2399" spans="1:5" x14ac:dyDescent="0.25">
      <c r="A2399" t="s">
        <v>544</v>
      </c>
      <c r="B2399" t="s">
        <v>545</v>
      </c>
      <c r="C2399" s="12">
        <v>42986</v>
      </c>
      <c r="D2399" s="217">
        <v>0.99029999999999996</v>
      </c>
      <c r="E2399" t="s">
        <v>465</v>
      </c>
    </row>
    <row r="2400" spans="1:5" x14ac:dyDescent="0.25">
      <c r="A2400" t="s">
        <v>544</v>
      </c>
      <c r="B2400" t="s">
        <v>545</v>
      </c>
      <c r="C2400" s="12">
        <v>42993</v>
      </c>
      <c r="D2400" s="217">
        <v>0.99</v>
      </c>
      <c r="E2400" t="s">
        <v>465</v>
      </c>
    </row>
    <row r="2401" spans="1:5" x14ac:dyDescent="0.25">
      <c r="A2401" t="s">
        <v>544</v>
      </c>
      <c r="B2401" t="s">
        <v>545</v>
      </c>
      <c r="C2401" s="12">
        <v>43000</v>
      </c>
      <c r="D2401" s="217">
        <v>0.98970000000000002</v>
      </c>
      <c r="E2401" t="s">
        <v>465</v>
      </c>
    </row>
    <row r="2402" spans="1:5" x14ac:dyDescent="0.25">
      <c r="A2402" t="s">
        <v>544</v>
      </c>
      <c r="B2402" t="s">
        <v>545</v>
      </c>
      <c r="C2402" s="12">
        <v>43007</v>
      </c>
      <c r="D2402" s="217">
        <v>0.98950000000000005</v>
      </c>
      <c r="E2402" t="s">
        <v>465</v>
      </c>
    </row>
    <row r="2403" spans="1:5" x14ac:dyDescent="0.25">
      <c r="A2403" t="s">
        <v>544</v>
      </c>
      <c r="B2403" t="s">
        <v>545</v>
      </c>
      <c r="C2403" s="12">
        <v>43014</v>
      </c>
      <c r="D2403" s="217">
        <v>0.98919999999999997</v>
      </c>
      <c r="E2403" t="s">
        <v>465</v>
      </c>
    </row>
    <row r="2404" spans="1:5" x14ac:dyDescent="0.25">
      <c r="A2404" t="s">
        <v>544</v>
      </c>
      <c r="B2404" t="s">
        <v>545</v>
      </c>
      <c r="C2404" s="12">
        <v>43021</v>
      </c>
      <c r="D2404" s="217">
        <v>0.9890000000000001</v>
      </c>
      <c r="E2404" t="s">
        <v>465</v>
      </c>
    </row>
    <row r="2405" spans="1:5" x14ac:dyDescent="0.25">
      <c r="A2405" t="s">
        <v>544</v>
      </c>
      <c r="B2405" t="s">
        <v>545</v>
      </c>
      <c r="C2405" s="12">
        <v>43028</v>
      </c>
      <c r="D2405" s="217">
        <v>0.9887999999999999</v>
      </c>
      <c r="E2405" t="s">
        <v>465</v>
      </c>
    </row>
    <row r="2406" spans="1:5" x14ac:dyDescent="0.25">
      <c r="A2406" t="s">
        <v>544</v>
      </c>
      <c r="B2406" t="s">
        <v>545</v>
      </c>
      <c r="C2406" s="12">
        <v>43035</v>
      </c>
      <c r="D2406" s="217">
        <v>0.98860000000000003</v>
      </c>
      <c r="E2406" t="s">
        <v>465</v>
      </c>
    </row>
    <row r="2407" spans="1:5" x14ac:dyDescent="0.25">
      <c r="A2407" t="s">
        <v>544</v>
      </c>
      <c r="B2407" t="s">
        <v>545</v>
      </c>
      <c r="C2407" s="12">
        <v>43042</v>
      </c>
      <c r="D2407" s="217">
        <v>0.98840000000000006</v>
      </c>
      <c r="E2407" t="s">
        <v>465</v>
      </c>
    </row>
    <row r="2408" spans="1:5" x14ac:dyDescent="0.25">
      <c r="A2408" t="s">
        <v>544</v>
      </c>
      <c r="B2408" t="s">
        <v>545</v>
      </c>
      <c r="C2408" s="12">
        <v>43049</v>
      </c>
      <c r="D2408" s="217">
        <v>0.98819999999999997</v>
      </c>
      <c r="E2408" t="s">
        <v>465</v>
      </c>
    </row>
    <row r="2409" spans="1:5" x14ac:dyDescent="0.25">
      <c r="A2409" t="s">
        <v>544</v>
      </c>
      <c r="B2409" t="s">
        <v>545</v>
      </c>
      <c r="C2409" s="12">
        <v>43056</v>
      </c>
      <c r="D2409" s="217">
        <v>0.98799999999999999</v>
      </c>
      <c r="E2409" t="s">
        <v>465</v>
      </c>
    </row>
    <row r="2410" spans="1:5" x14ac:dyDescent="0.25">
      <c r="A2410" t="s">
        <v>544</v>
      </c>
      <c r="B2410" t="s">
        <v>545</v>
      </c>
      <c r="C2410" s="12">
        <v>43063</v>
      </c>
      <c r="D2410" s="217">
        <v>0.98799999999999999</v>
      </c>
      <c r="E2410" t="s">
        <v>465</v>
      </c>
    </row>
    <row r="2411" spans="1:5" x14ac:dyDescent="0.25">
      <c r="A2411" t="s">
        <v>544</v>
      </c>
      <c r="B2411" t="s">
        <v>545</v>
      </c>
      <c r="C2411" s="12">
        <v>43070</v>
      </c>
      <c r="D2411" s="217">
        <v>0.98809999999999998</v>
      </c>
      <c r="E2411" t="s">
        <v>465</v>
      </c>
    </row>
    <row r="2412" spans="1:5" x14ac:dyDescent="0.25">
      <c r="A2412" t="s">
        <v>544</v>
      </c>
      <c r="B2412" t="s">
        <v>545</v>
      </c>
      <c r="C2412" s="12">
        <v>43077</v>
      </c>
      <c r="D2412" s="217">
        <v>0.98809999999999998</v>
      </c>
      <c r="E2412" t="s">
        <v>465</v>
      </c>
    </row>
    <row r="2413" spans="1:5" x14ac:dyDescent="0.25">
      <c r="A2413" t="s">
        <v>544</v>
      </c>
      <c r="B2413" t="s">
        <v>545</v>
      </c>
      <c r="C2413" s="12">
        <v>43084</v>
      </c>
      <c r="D2413" s="217">
        <v>0.98819999999999997</v>
      </c>
      <c r="E2413" t="s">
        <v>465</v>
      </c>
    </row>
    <row r="2414" spans="1:5" x14ac:dyDescent="0.25">
      <c r="A2414" t="s">
        <v>544</v>
      </c>
      <c r="B2414" t="s">
        <v>545</v>
      </c>
      <c r="C2414" s="12">
        <v>43091</v>
      </c>
      <c r="D2414" s="217">
        <v>0.98799999999999999</v>
      </c>
      <c r="E2414" t="s">
        <v>465</v>
      </c>
    </row>
    <row r="2415" spans="1:5" x14ac:dyDescent="0.25">
      <c r="A2415" t="s">
        <v>544</v>
      </c>
      <c r="B2415" t="s">
        <v>545</v>
      </c>
      <c r="C2415" s="12">
        <v>43098</v>
      </c>
      <c r="D2415" s="217">
        <v>0.98799999999999999</v>
      </c>
      <c r="E2415" t="s">
        <v>465</v>
      </c>
    </row>
    <row r="2416" spans="1:5" x14ac:dyDescent="0.25">
      <c r="A2416" t="s">
        <v>544</v>
      </c>
      <c r="B2416" t="s">
        <v>545</v>
      </c>
      <c r="C2416" s="12">
        <v>43105</v>
      </c>
      <c r="D2416" s="217">
        <v>0.99</v>
      </c>
      <c r="E2416" t="s">
        <v>465</v>
      </c>
    </row>
    <row r="2417" spans="1:5" x14ac:dyDescent="0.25">
      <c r="A2417" t="s">
        <v>544</v>
      </c>
      <c r="B2417" t="s">
        <v>545</v>
      </c>
      <c r="C2417" s="12">
        <v>43112</v>
      </c>
      <c r="D2417" s="217">
        <v>0.99</v>
      </c>
      <c r="E2417" t="s">
        <v>465</v>
      </c>
    </row>
    <row r="2418" spans="1:5" x14ac:dyDescent="0.25">
      <c r="A2418" t="s">
        <v>544</v>
      </c>
      <c r="B2418" t="s">
        <v>545</v>
      </c>
      <c r="C2418" s="12">
        <v>43119</v>
      </c>
      <c r="D2418" s="217">
        <v>0.98670000000000002</v>
      </c>
      <c r="E2418" t="s">
        <v>465</v>
      </c>
    </row>
    <row r="2419" spans="1:5" x14ac:dyDescent="0.25">
      <c r="A2419" t="s">
        <v>544</v>
      </c>
      <c r="B2419" t="s">
        <v>545</v>
      </c>
      <c r="C2419" s="12">
        <v>43126</v>
      </c>
      <c r="D2419" s="217">
        <v>0.98499999999999999</v>
      </c>
      <c r="E2419" t="s">
        <v>465</v>
      </c>
    </row>
    <row r="2420" spans="1:5" x14ac:dyDescent="0.25">
      <c r="A2420" t="s">
        <v>544</v>
      </c>
      <c r="B2420" t="s">
        <v>545</v>
      </c>
      <c r="C2420" s="12">
        <v>43133</v>
      </c>
      <c r="D2420" s="217">
        <v>0.98199999999999998</v>
      </c>
      <c r="E2420" t="s">
        <v>465</v>
      </c>
    </row>
    <row r="2421" spans="1:5" x14ac:dyDescent="0.25">
      <c r="A2421" t="s">
        <v>544</v>
      </c>
      <c r="B2421" t="s">
        <v>545</v>
      </c>
      <c r="C2421" s="12">
        <v>43140</v>
      </c>
      <c r="D2421" s="217">
        <v>0.98</v>
      </c>
      <c r="E2421" t="s">
        <v>465</v>
      </c>
    </row>
    <row r="2422" spans="1:5" x14ac:dyDescent="0.25">
      <c r="A2422" t="s">
        <v>544</v>
      </c>
      <c r="B2422" t="s">
        <v>545</v>
      </c>
      <c r="C2422" s="12">
        <v>43147</v>
      </c>
      <c r="D2422" s="217">
        <v>0.98</v>
      </c>
      <c r="E2422" t="s">
        <v>465</v>
      </c>
    </row>
    <row r="2423" spans="1:5" x14ac:dyDescent="0.25">
      <c r="A2423" t="s">
        <v>544</v>
      </c>
      <c r="B2423" t="s">
        <v>545</v>
      </c>
      <c r="C2423" s="12">
        <v>43154</v>
      </c>
      <c r="D2423" s="217">
        <v>0.98</v>
      </c>
      <c r="E2423" t="s">
        <v>465</v>
      </c>
    </row>
    <row r="2424" spans="1:5" x14ac:dyDescent="0.25">
      <c r="A2424" t="s">
        <v>544</v>
      </c>
      <c r="B2424" t="s">
        <v>545</v>
      </c>
      <c r="C2424" s="12">
        <v>43161</v>
      </c>
      <c r="D2424" s="217">
        <v>0.98</v>
      </c>
      <c r="E2424" t="s">
        <v>465</v>
      </c>
    </row>
    <row r="2425" spans="1:5" x14ac:dyDescent="0.25">
      <c r="A2425" t="s">
        <v>544</v>
      </c>
      <c r="B2425" t="s">
        <v>545</v>
      </c>
      <c r="C2425" s="12">
        <v>43168</v>
      </c>
      <c r="D2425" s="217">
        <v>0.98</v>
      </c>
      <c r="E2425" t="s">
        <v>465</v>
      </c>
    </row>
    <row r="2426" spans="1:5" x14ac:dyDescent="0.25">
      <c r="A2426" t="s">
        <v>544</v>
      </c>
      <c r="B2426" t="s">
        <v>545</v>
      </c>
      <c r="C2426" s="12">
        <v>43175</v>
      </c>
      <c r="D2426" s="217">
        <v>0.98</v>
      </c>
      <c r="E2426" t="s">
        <v>465</v>
      </c>
    </row>
    <row r="2427" spans="1:5" x14ac:dyDescent="0.25">
      <c r="A2427" t="s">
        <v>544</v>
      </c>
      <c r="B2427" t="s">
        <v>545</v>
      </c>
      <c r="C2427" s="12">
        <v>43182</v>
      </c>
      <c r="D2427" s="217">
        <v>0.98</v>
      </c>
      <c r="E2427" t="s">
        <v>465</v>
      </c>
    </row>
    <row r="2428" spans="1:5" x14ac:dyDescent="0.25">
      <c r="A2428" t="s">
        <v>544</v>
      </c>
      <c r="B2428" t="s">
        <v>545</v>
      </c>
      <c r="C2428" s="12">
        <v>43189</v>
      </c>
      <c r="D2428" s="217">
        <v>0.90459999999999996</v>
      </c>
      <c r="E2428" t="s">
        <v>465</v>
      </c>
    </row>
    <row r="2429" spans="1:5" x14ac:dyDescent="0.25">
      <c r="A2429" t="s">
        <v>544</v>
      </c>
      <c r="B2429" t="s">
        <v>545</v>
      </c>
      <c r="C2429" s="12">
        <v>43196</v>
      </c>
      <c r="D2429" s="217">
        <v>0.84</v>
      </c>
      <c r="E2429" t="s">
        <v>465</v>
      </c>
    </row>
    <row r="2430" spans="1:5" x14ac:dyDescent="0.25">
      <c r="A2430" t="s">
        <v>544</v>
      </c>
      <c r="B2430" t="s">
        <v>545</v>
      </c>
      <c r="C2430" s="12">
        <v>43203</v>
      </c>
      <c r="D2430" s="217">
        <v>0.78400000000000003</v>
      </c>
      <c r="E2430" t="s">
        <v>465</v>
      </c>
    </row>
    <row r="2431" spans="1:5" x14ac:dyDescent="0.25">
      <c r="A2431" t="s">
        <v>544</v>
      </c>
      <c r="B2431" t="s">
        <v>545</v>
      </c>
      <c r="C2431" s="12">
        <v>43210</v>
      </c>
      <c r="D2431" s="217">
        <v>0.73499999999999999</v>
      </c>
      <c r="E2431" t="s">
        <v>465</v>
      </c>
    </row>
    <row r="2432" spans="1:5" x14ac:dyDescent="0.25">
      <c r="A2432" t="s">
        <v>544</v>
      </c>
      <c r="B2432" t="s">
        <v>545</v>
      </c>
      <c r="C2432" s="12">
        <v>43217</v>
      </c>
      <c r="D2432" s="217">
        <v>0.69180000000000008</v>
      </c>
      <c r="E2432" t="s">
        <v>465</v>
      </c>
    </row>
    <row r="2433" spans="1:5" x14ac:dyDescent="0.25">
      <c r="A2433" t="s">
        <v>544</v>
      </c>
      <c r="B2433" t="s">
        <v>545</v>
      </c>
      <c r="C2433" s="12">
        <v>43224</v>
      </c>
      <c r="D2433" s="217">
        <v>0.65329999999999999</v>
      </c>
      <c r="E2433" t="s">
        <v>465</v>
      </c>
    </row>
    <row r="2434" spans="1:5" x14ac:dyDescent="0.25">
      <c r="A2434" t="s">
        <v>544</v>
      </c>
      <c r="B2434" t="s">
        <v>545</v>
      </c>
      <c r="C2434" s="12">
        <v>43231</v>
      </c>
      <c r="D2434" s="217">
        <v>0.61890000000000001</v>
      </c>
      <c r="E2434" t="s">
        <v>465</v>
      </c>
    </row>
    <row r="2435" spans="1:5" x14ac:dyDescent="0.25">
      <c r="A2435" t="s">
        <v>544</v>
      </c>
      <c r="B2435" t="s">
        <v>545</v>
      </c>
      <c r="C2435" s="12">
        <v>43238</v>
      </c>
      <c r="D2435" s="217">
        <v>0.58799999999999997</v>
      </c>
      <c r="E2435" t="s">
        <v>465</v>
      </c>
    </row>
    <row r="2436" spans="1:5" x14ac:dyDescent="0.25">
      <c r="A2436" t="s">
        <v>544</v>
      </c>
      <c r="B2436" t="s">
        <v>545</v>
      </c>
      <c r="C2436" s="12">
        <v>43245</v>
      </c>
      <c r="D2436" s="217">
        <v>0.56000000000000005</v>
      </c>
      <c r="E2436" t="s">
        <v>465</v>
      </c>
    </row>
    <row r="2437" spans="1:5" x14ac:dyDescent="0.25">
      <c r="A2437" t="s">
        <v>544</v>
      </c>
      <c r="B2437" t="s">
        <v>545</v>
      </c>
      <c r="C2437" s="12">
        <v>43252</v>
      </c>
      <c r="D2437" s="217">
        <v>0.53449999999999998</v>
      </c>
      <c r="E2437" t="s">
        <v>465</v>
      </c>
    </row>
    <row r="2438" spans="1:5" x14ac:dyDescent="0.25">
      <c r="A2438" t="s">
        <v>544</v>
      </c>
      <c r="B2438" t="s">
        <v>545</v>
      </c>
      <c r="C2438" s="12">
        <v>43259</v>
      </c>
      <c r="D2438" s="217">
        <v>0.51129999999999998</v>
      </c>
      <c r="E2438" t="s">
        <v>465</v>
      </c>
    </row>
    <row r="2439" spans="1:5" x14ac:dyDescent="0.25">
      <c r="A2439" t="s">
        <v>544</v>
      </c>
      <c r="B2439" t="s">
        <v>545</v>
      </c>
      <c r="C2439" s="12">
        <v>43266</v>
      </c>
      <c r="D2439" s="217">
        <v>0.49</v>
      </c>
      <c r="E2439" t="s">
        <v>465</v>
      </c>
    </row>
    <row r="2440" spans="1:5" x14ac:dyDescent="0.25">
      <c r="A2440" t="s">
        <v>544</v>
      </c>
      <c r="B2440" t="s">
        <v>545</v>
      </c>
      <c r="C2440" s="12">
        <v>43273</v>
      </c>
      <c r="D2440" s="217">
        <v>0.47039999999999998</v>
      </c>
      <c r="E2440" t="s">
        <v>465</v>
      </c>
    </row>
    <row r="2441" spans="1:5" x14ac:dyDescent="0.25">
      <c r="A2441" t="s">
        <v>544</v>
      </c>
      <c r="B2441" t="s">
        <v>545</v>
      </c>
      <c r="C2441" s="12">
        <v>43280</v>
      </c>
      <c r="D2441" s="217">
        <v>0.45229999999999998</v>
      </c>
      <c r="E2441" t="s">
        <v>465</v>
      </c>
    </row>
    <row r="2442" spans="1:5" x14ac:dyDescent="0.25">
      <c r="A2442" t="s">
        <v>546</v>
      </c>
      <c r="B2442" t="s">
        <v>547</v>
      </c>
      <c r="C2442" s="12">
        <v>42741</v>
      </c>
      <c r="D2442" s="217">
        <v>0.95</v>
      </c>
      <c r="E2442" t="s">
        <v>465</v>
      </c>
    </row>
    <row r="2443" spans="1:5" x14ac:dyDescent="0.25">
      <c r="A2443" t="s">
        <v>546</v>
      </c>
      <c r="B2443" t="s">
        <v>547</v>
      </c>
      <c r="C2443" s="12">
        <v>42748</v>
      </c>
      <c r="D2443" s="217">
        <v>0.95</v>
      </c>
      <c r="E2443" t="s">
        <v>465</v>
      </c>
    </row>
    <row r="2444" spans="1:5" x14ac:dyDescent="0.25">
      <c r="A2444" t="s">
        <v>546</v>
      </c>
      <c r="B2444" t="s">
        <v>547</v>
      </c>
      <c r="C2444" s="12">
        <v>42755</v>
      </c>
      <c r="D2444" s="217">
        <v>0.95</v>
      </c>
      <c r="E2444" t="s">
        <v>465</v>
      </c>
    </row>
    <row r="2445" spans="1:5" x14ac:dyDescent="0.25">
      <c r="A2445" t="s">
        <v>546</v>
      </c>
      <c r="B2445" t="s">
        <v>547</v>
      </c>
      <c r="C2445" s="12">
        <v>42762</v>
      </c>
      <c r="D2445" s="217">
        <v>0.95</v>
      </c>
      <c r="E2445" t="s">
        <v>465</v>
      </c>
    </row>
    <row r="2446" spans="1:5" x14ac:dyDescent="0.25">
      <c r="A2446" t="s">
        <v>546</v>
      </c>
      <c r="B2446" t="s">
        <v>547</v>
      </c>
      <c r="C2446" s="12">
        <v>42769</v>
      </c>
      <c r="D2446" s="217">
        <v>0.95</v>
      </c>
      <c r="E2446" t="s">
        <v>465</v>
      </c>
    </row>
    <row r="2447" spans="1:5" x14ac:dyDescent="0.25">
      <c r="A2447" t="s">
        <v>546</v>
      </c>
      <c r="B2447" t="s">
        <v>547</v>
      </c>
      <c r="C2447" s="12">
        <v>42776</v>
      </c>
      <c r="D2447" s="217">
        <v>0.95</v>
      </c>
      <c r="E2447" t="s">
        <v>465</v>
      </c>
    </row>
    <row r="2448" spans="1:5" x14ac:dyDescent="0.25">
      <c r="A2448" t="s">
        <v>546</v>
      </c>
      <c r="B2448" t="s">
        <v>547</v>
      </c>
      <c r="C2448" s="12">
        <v>42783</v>
      </c>
      <c r="D2448" s="217">
        <v>0.95</v>
      </c>
      <c r="E2448" t="s">
        <v>465</v>
      </c>
    </row>
    <row r="2449" spans="1:5" x14ac:dyDescent="0.25">
      <c r="A2449" t="s">
        <v>546</v>
      </c>
      <c r="B2449" t="s">
        <v>547</v>
      </c>
      <c r="C2449" s="12">
        <v>42790</v>
      </c>
      <c r="D2449" s="217">
        <v>0.95</v>
      </c>
      <c r="E2449" t="s">
        <v>465</v>
      </c>
    </row>
    <row r="2450" spans="1:5" x14ac:dyDescent="0.25">
      <c r="A2450" t="s">
        <v>546</v>
      </c>
      <c r="B2450" t="s">
        <v>547</v>
      </c>
      <c r="C2450" s="12">
        <v>42797</v>
      </c>
      <c r="D2450" s="217">
        <v>0.95109999999999995</v>
      </c>
      <c r="E2450" t="s">
        <v>465</v>
      </c>
    </row>
    <row r="2451" spans="1:5" x14ac:dyDescent="0.25">
      <c r="A2451" t="s">
        <v>546</v>
      </c>
      <c r="B2451" t="s">
        <v>547</v>
      </c>
      <c r="C2451" s="12">
        <v>42804</v>
      </c>
      <c r="D2451" s="217">
        <v>0.95200000000000007</v>
      </c>
      <c r="E2451" t="s">
        <v>465</v>
      </c>
    </row>
    <row r="2452" spans="1:5" x14ac:dyDescent="0.25">
      <c r="A2452" t="s">
        <v>546</v>
      </c>
      <c r="B2452" t="s">
        <v>547</v>
      </c>
      <c r="C2452" s="12">
        <v>42811</v>
      </c>
      <c r="D2452" s="217">
        <v>0.95269999999999999</v>
      </c>
      <c r="E2452" t="s">
        <v>465</v>
      </c>
    </row>
    <row r="2453" spans="1:5" x14ac:dyDescent="0.25">
      <c r="A2453" t="s">
        <v>546</v>
      </c>
      <c r="B2453" t="s">
        <v>547</v>
      </c>
      <c r="C2453" s="12">
        <v>42818</v>
      </c>
      <c r="D2453" s="217">
        <v>0.95330000000000004</v>
      </c>
      <c r="E2453" t="s">
        <v>465</v>
      </c>
    </row>
    <row r="2454" spans="1:5" x14ac:dyDescent="0.25">
      <c r="A2454" t="s">
        <v>546</v>
      </c>
      <c r="B2454" t="s">
        <v>547</v>
      </c>
      <c r="C2454" s="12">
        <v>42825</v>
      </c>
      <c r="D2454" s="217">
        <v>0.95310000000000006</v>
      </c>
      <c r="E2454" t="s">
        <v>465</v>
      </c>
    </row>
    <row r="2455" spans="1:5" x14ac:dyDescent="0.25">
      <c r="A2455" t="s">
        <v>546</v>
      </c>
      <c r="B2455" t="s">
        <v>547</v>
      </c>
      <c r="C2455" s="12">
        <v>42832</v>
      </c>
      <c r="D2455" s="217">
        <v>0.95209999999999995</v>
      </c>
      <c r="E2455" t="s">
        <v>465</v>
      </c>
    </row>
    <row r="2456" spans="1:5" x14ac:dyDescent="0.25">
      <c r="A2456" t="s">
        <v>546</v>
      </c>
      <c r="B2456" t="s">
        <v>547</v>
      </c>
      <c r="C2456" s="12">
        <v>42839</v>
      </c>
      <c r="D2456" s="217">
        <v>0.95129999999999992</v>
      </c>
      <c r="E2456" t="s">
        <v>465</v>
      </c>
    </row>
    <row r="2457" spans="1:5" x14ac:dyDescent="0.25">
      <c r="A2457" t="s">
        <v>546</v>
      </c>
      <c r="B2457" t="s">
        <v>547</v>
      </c>
      <c r="C2457" s="12">
        <v>42846</v>
      </c>
      <c r="D2457" s="217">
        <v>0.9506</v>
      </c>
      <c r="E2457" t="s">
        <v>465</v>
      </c>
    </row>
    <row r="2458" spans="1:5" x14ac:dyDescent="0.25">
      <c r="A2458" t="s">
        <v>546</v>
      </c>
      <c r="B2458" t="s">
        <v>547</v>
      </c>
      <c r="C2458" s="12">
        <v>42853</v>
      </c>
      <c r="D2458" s="217">
        <v>0.95</v>
      </c>
      <c r="E2458" t="s">
        <v>465</v>
      </c>
    </row>
    <row r="2459" spans="1:5" x14ac:dyDescent="0.25">
      <c r="A2459" t="s">
        <v>546</v>
      </c>
      <c r="B2459" t="s">
        <v>547</v>
      </c>
      <c r="C2459" s="12">
        <v>42860</v>
      </c>
      <c r="D2459" s="217">
        <v>0.94779999999999998</v>
      </c>
      <c r="E2459" t="s">
        <v>465</v>
      </c>
    </row>
    <row r="2460" spans="1:5" x14ac:dyDescent="0.25">
      <c r="A2460" t="s">
        <v>546</v>
      </c>
      <c r="B2460" t="s">
        <v>547</v>
      </c>
      <c r="C2460" s="12">
        <v>42867</v>
      </c>
      <c r="D2460" s="217">
        <v>0.94629999999999992</v>
      </c>
      <c r="E2460" t="s">
        <v>465</v>
      </c>
    </row>
    <row r="2461" spans="1:5" x14ac:dyDescent="0.25">
      <c r="A2461" t="s">
        <v>546</v>
      </c>
      <c r="B2461" t="s">
        <v>547</v>
      </c>
      <c r="C2461" s="12">
        <v>42874</v>
      </c>
      <c r="D2461" s="217">
        <v>0.94499999999999995</v>
      </c>
      <c r="E2461" t="s">
        <v>465</v>
      </c>
    </row>
    <row r="2462" spans="1:5" x14ac:dyDescent="0.25">
      <c r="A2462" t="s">
        <v>546</v>
      </c>
      <c r="B2462" t="s">
        <v>547</v>
      </c>
      <c r="C2462" s="12">
        <v>42881</v>
      </c>
      <c r="D2462" s="217">
        <v>0.94379999999999997</v>
      </c>
      <c r="E2462" t="s">
        <v>465</v>
      </c>
    </row>
    <row r="2463" spans="1:5" x14ac:dyDescent="0.25">
      <c r="A2463" t="s">
        <v>546</v>
      </c>
      <c r="B2463" t="s">
        <v>547</v>
      </c>
      <c r="C2463" s="12">
        <v>42888</v>
      </c>
      <c r="D2463" s="217">
        <v>0.94230000000000003</v>
      </c>
      <c r="E2463" t="s">
        <v>465</v>
      </c>
    </row>
    <row r="2464" spans="1:5" x14ac:dyDescent="0.25">
      <c r="A2464" t="s">
        <v>546</v>
      </c>
      <c r="B2464" t="s">
        <v>547</v>
      </c>
      <c r="C2464" s="12">
        <v>42895</v>
      </c>
      <c r="D2464" s="217">
        <v>0.94090000000000007</v>
      </c>
      <c r="E2464" t="s">
        <v>465</v>
      </c>
    </row>
    <row r="2465" spans="1:5" x14ac:dyDescent="0.25">
      <c r="A2465" t="s">
        <v>546</v>
      </c>
      <c r="B2465" t="s">
        <v>547</v>
      </c>
      <c r="C2465" s="12">
        <v>42902</v>
      </c>
      <c r="D2465" s="217">
        <v>0.93959999999999999</v>
      </c>
      <c r="E2465" t="s">
        <v>465</v>
      </c>
    </row>
    <row r="2466" spans="1:5" x14ac:dyDescent="0.25">
      <c r="A2466" t="s">
        <v>546</v>
      </c>
      <c r="B2466" t="s">
        <v>547</v>
      </c>
      <c r="C2466" s="12">
        <v>42909</v>
      </c>
      <c r="D2466" s="217">
        <v>0.93879999999999997</v>
      </c>
      <c r="E2466" t="s">
        <v>465</v>
      </c>
    </row>
    <row r="2467" spans="1:5" x14ac:dyDescent="0.25">
      <c r="A2467" t="s">
        <v>546</v>
      </c>
      <c r="B2467" t="s">
        <v>547</v>
      </c>
      <c r="C2467" s="12">
        <v>42923</v>
      </c>
      <c r="D2467" s="217">
        <v>0.93810000000000004</v>
      </c>
      <c r="E2467" t="s">
        <v>465</v>
      </c>
    </row>
    <row r="2468" spans="1:5" x14ac:dyDescent="0.25">
      <c r="A2468" t="s">
        <v>546</v>
      </c>
      <c r="B2468" t="s">
        <v>547</v>
      </c>
      <c r="C2468" s="12">
        <v>42930</v>
      </c>
      <c r="D2468" s="217">
        <v>0.93810000000000004</v>
      </c>
      <c r="E2468" t="s">
        <v>465</v>
      </c>
    </row>
    <row r="2469" spans="1:5" x14ac:dyDescent="0.25">
      <c r="A2469" t="s">
        <v>546</v>
      </c>
      <c r="B2469" t="s">
        <v>547</v>
      </c>
      <c r="C2469" s="12">
        <v>42937</v>
      </c>
      <c r="D2469" s="217">
        <v>0.93859999999999999</v>
      </c>
      <c r="E2469" t="s">
        <v>465</v>
      </c>
    </row>
    <row r="2470" spans="1:5" x14ac:dyDescent="0.25">
      <c r="A2470" t="s">
        <v>546</v>
      </c>
      <c r="B2470" t="s">
        <v>547</v>
      </c>
      <c r="C2470" s="12">
        <v>42944</v>
      </c>
      <c r="D2470" s="217">
        <v>0.93930000000000002</v>
      </c>
      <c r="E2470" t="s">
        <v>465</v>
      </c>
    </row>
    <row r="2471" spans="1:5" x14ac:dyDescent="0.25">
      <c r="A2471" t="s">
        <v>546</v>
      </c>
      <c r="B2471" t="s">
        <v>547</v>
      </c>
      <c r="C2471" s="12">
        <v>42951</v>
      </c>
      <c r="D2471" s="217">
        <v>0.94</v>
      </c>
      <c r="E2471" t="s">
        <v>465</v>
      </c>
    </row>
    <row r="2472" spans="1:5" x14ac:dyDescent="0.25">
      <c r="A2472" t="s">
        <v>546</v>
      </c>
      <c r="B2472" t="s">
        <v>547</v>
      </c>
      <c r="C2472" s="12">
        <v>42958</v>
      </c>
      <c r="D2472" s="217">
        <v>0.94059999999999999</v>
      </c>
      <c r="E2472" t="s">
        <v>465</v>
      </c>
    </row>
    <row r="2473" spans="1:5" x14ac:dyDescent="0.25">
      <c r="A2473" t="s">
        <v>546</v>
      </c>
      <c r="B2473" t="s">
        <v>547</v>
      </c>
      <c r="C2473" s="12">
        <v>42965</v>
      </c>
      <c r="D2473" s="217">
        <v>0.94120000000000004</v>
      </c>
      <c r="E2473" t="s">
        <v>465</v>
      </c>
    </row>
    <row r="2474" spans="1:5" x14ac:dyDescent="0.25">
      <c r="A2474" t="s">
        <v>546</v>
      </c>
      <c r="B2474" t="s">
        <v>547</v>
      </c>
      <c r="C2474" s="12">
        <v>42972</v>
      </c>
      <c r="D2474" s="217">
        <v>0.94209999999999994</v>
      </c>
      <c r="E2474" t="s">
        <v>465</v>
      </c>
    </row>
    <row r="2475" spans="1:5" x14ac:dyDescent="0.25">
      <c r="A2475" t="s">
        <v>546</v>
      </c>
      <c r="B2475" t="s">
        <v>547</v>
      </c>
      <c r="C2475" s="12">
        <v>42979</v>
      </c>
      <c r="D2475" s="217">
        <v>0.94319999999999993</v>
      </c>
      <c r="E2475" t="s">
        <v>465</v>
      </c>
    </row>
    <row r="2476" spans="1:5" x14ac:dyDescent="0.25">
      <c r="A2476" t="s">
        <v>546</v>
      </c>
      <c r="B2476" t="s">
        <v>547</v>
      </c>
      <c r="C2476" s="12">
        <v>42986</v>
      </c>
      <c r="D2476" s="217">
        <v>0.94430000000000003</v>
      </c>
      <c r="E2476" t="s">
        <v>465</v>
      </c>
    </row>
    <row r="2477" spans="1:5" x14ac:dyDescent="0.25">
      <c r="A2477" t="s">
        <v>546</v>
      </c>
      <c r="B2477" t="s">
        <v>547</v>
      </c>
      <c r="C2477" s="12">
        <v>42993</v>
      </c>
      <c r="D2477" s="217">
        <v>0.9456</v>
      </c>
      <c r="E2477" t="s">
        <v>465</v>
      </c>
    </row>
    <row r="2478" spans="1:5" x14ac:dyDescent="0.25">
      <c r="A2478" t="s">
        <v>546</v>
      </c>
      <c r="B2478" t="s">
        <v>547</v>
      </c>
      <c r="C2478" s="12">
        <v>43000</v>
      </c>
      <c r="D2478" s="217">
        <v>0.94680000000000009</v>
      </c>
      <c r="E2478" t="s">
        <v>465</v>
      </c>
    </row>
    <row r="2479" spans="1:5" x14ac:dyDescent="0.25">
      <c r="A2479" t="s">
        <v>546</v>
      </c>
      <c r="B2479" t="s">
        <v>547</v>
      </c>
      <c r="C2479" s="12">
        <v>43007</v>
      </c>
      <c r="D2479" s="217">
        <v>0.94790000000000008</v>
      </c>
      <c r="E2479" t="s">
        <v>465</v>
      </c>
    </row>
    <row r="2480" spans="1:5" x14ac:dyDescent="0.25">
      <c r="A2480" t="s">
        <v>546</v>
      </c>
      <c r="B2480" t="s">
        <v>547</v>
      </c>
      <c r="C2480" s="12">
        <v>43014</v>
      </c>
      <c r="D2480" s="217">
        <v>0.94900000000000007</v>
      </c>
      <c r="E2480" t="s">
        <v>465</v>
      </c>
    </row>
    <row r="2481" spans="1:5" x14ac:dyDescent="0.25">
      <c r="A2481" t="s">
        <v>546</v>
      </c>
      <c r="B2481" t="s">
        <v>547</v>
      </c>
      <c r="C2481" s="12">
        <v>43021</v>
      </c>
      <c r="D2481" s="217">
        <v>0.95</v>
      </c>
      <c r="E2481" t="s">
        <v>465</v>
      </c>
    </row>
    <row r="2482" spans="1:5" x14ac:dyDescent="0.25">
      <c r="A2482" t="s">
        <v>546</v>
      </c>
      <c r="B2482" t="s">
        <v>547</v>
      </c>
      <c r="C2482" s="12">
        <v>43028</v>
      </c>
      <c r="D2482" s="217">
        <v>0.95099999999999996</v>
      </c>
      <c r="E2482" t="s">
        <v>465</v>
      </c>
    </row>
    <row r="2483" spans="1:5" x14ac:dyDescent="0.25">
      <c r="A2483" t="s">
        <v>546</v>
      </c>
      <c r="B2483" t="s">
        <v>547</v>
      </c>
      <c r="C2483" s="12">
        <v>43035</v>
      </c>
      <c r="D2483" s="217">
        <v>0.95189999999999997</v>
      </c>
      <c r="E2483" t="s">
        <v>465</v>
      </c>
    </row>
    <row r="2484" spans="1:5" x14ac:dyDescent="0.25">
      <c r="A2484" t="s">
        <v>546</v>
      </c>
      <c r="B2484" t="s">
        <v>547</v>
      </c>
      <c r="C2484" s="12">
        <v>43042</v>
      </c>
      <c r="D2484" s="217">
        <v>0.95279999999999998</v>
      </c>
      <c r="E2484" t="s">
        <v>465</v>
      </c>
    </row>
    <row r="2485" spans="1:5" x14ac:dyDescent="0.25">
      <c r="A2485" t="s">
        <v>546</v>
      </c>
      <c r="B2485" t="s">
        <v>547</v>
      </c>
      <c r="C2485" s="12">
        <v>43049</v>
      </c>
      <c r="D2485" s="217">
        <v>0.9536</v>
      </c>
      <c r="E2485" t="s">
        <v>465</v>
      </c>
    </row>
    <row r="2486" spans="1:5" x14ac:dyDescent="0.25">
      <c r="A2486" t="s">
        <v>546</v>
      </c>
      <c r="B2486" t="s">
        <v>547</v>
      </c>
      <c r="C2486" s="12">
        <v>43056</v>
      </c>
      <c r="D2486" s="217">
        <v>0.95420000000000005</v>
      </c>
      <c r="E2486" t="s">
        <v>465</v>
      </c>
    </row>
    <row r="2487" spans="1:5" x14ac:dyDescent="0.25">
      <c r="A2487" t="s">
        <v>546</v>
      </c>
      <c r="B2487" t="s">
        <v>547</v>
      </c>
      <c r="C2487" s="12">
        <v>43063</v>
      </c>
      <c r="D2487" s="217">
        <v>0.95459999999999989</v>
      </c>
      <c r="E2487" t="s">
        <v>465</v>
      </c>
    </row>
    <row r="2488" spans="1:5" x14ac:dyDescent="0.25">
      <c r="A2488" t="s">
        <v>546</v>
      </c>
      <c r="B2488" t="s">
        <v>547</v>
      </c>
      <c r="C2488" s="12">
        <v>43070</v>
      </c>
      <c r="D2488" s="217">
        <v>0.95489999999999997</v>
      </c>
      <c r="E2488" t="s">
        <v>465</v>
      </c>
    </row>
    <row r="2489" spans="1:5" x14ac:dyDescent="0.25">
      <c r="A2489" t="s">
        <v>546</v>
      </c>
      <c r="B2489" t="s">
        <v>547</v>
      </c>
      <c r="C2489" s="12">
        <v>43077</v>
      </c>
      <c r="D2489" s="217">
        <v>0.95519999999999994</v>
      </c>
      <c r="E2489" t="s">
        <v>465</v>
      </c>
    </row>
    <row r="2490" spans="1:5" x14ac:dyDescent="0.25">
      <c r="A2490" t="s">
        <v>546</v>
      </c>
      <c r="B2490" t="s">
        <v>547</v>
      </c>
      <c r="C2490" s="12">
        <v>43084</v>
      </c>
      <c r="D2490" s="217">
        <v>0.95550000000000002</v>
      </c>
      <c r="E2490" t="s">
        <v>465</v>
      </c>
    </row>
    <row r="2491" spans="1:5" x14ac:dyDescent="0.25">
      <c r="A2491" t="s">
        <v>546</v>
      </c>
      <c r="B2491" t="s">
        <v>547</v>
      </c>
      <c r="C2491" s="12">
        <v>43091</v>
      </c>
      <c r="D2491" s="217">
        <v>0.95579999999999998</v>
      </c>
      <c r="E2491" t="s">
        <v>465</v>
      </c>
    </row>
    <row r="2492" spans="1:5" x14ac:dyDescent="0.25">
      <c r="A2492" t="s">
        <v>546</v>
      </c>
      <c r="B2492" t="s">
        <v>547</v>
      </c>
      <c r="C2492" s="12">
        <v>43098</v>
      </c>
      <c r="D2492" s="217">
        <v>0.95550000000000002</v>
      </c>
      <c r="E2492" t="s">
        <v>465</v>
      </c>
    </row>
    <row r="2493" spans="1:5" x14ac:dyDescent="0.25">
      <c r="A2493" t="s">
        <v>546</v>
      </c>
      <c r="B2493" t="s">
        <v>547</v>
      </c>
      <c r="C2493" s="12">
        <v>43105</v>
      </c>
      <c r="D2493" s="217">
        <v>0.94</v>
      </c>
      <c r="E2493" t="s">
        <v>465</v>
      </c>
    </row>
    <row r="2494" spans="1:5" x14ac:dyDescent="0.25">
      <c r="A2494" t="s">
        <v>546</v>
      </c>
      <c r="B2494" t="s">
        <v>547</v>
      </c>
      <c r="C2494" s="12">
        <v>43112</v>
      </c>
      <c r="D2494" s="217">
        <v>0.95</v>
      </c>
      <c r="E2494" t="s">
        <v>465</v>
      </c>
    </row>
    <row r="2495" spans="1:5" x14ac:dyDescent="0.25">
      <c r="A2495" t="s">
        <v>546</v>
      </c>
      <c r="B2495" t="s">
        <v>547</v>
      </c>
      <c r="C2495" s="12">
        <v>43119</v>
      </c>
      <c r="D2495" s="217">
        <v>0.95330000000000004</v>
      </c>
      <c r="E2495" t="s">
        <v>465</v>
      </c>
    </row>
    <row r="2496" spans="1:5" x14ac:dyDescent="0.25">
      <c r="A2496" t="s">
        <v>546</v>
      </c>
      <c r="B2496" t="s">
        <v>547</v>
      </c>
      <c r="C2496" s="12">
        <v>43126</v>
      </c>
      <c r="D2496" s="217">
        <v>0.95499999999999996</v>
      </c>
      <c r="E2496" t="s">
        <v>465</v>
      </c>
    </row>
    <row r="2497" spans="1:5" x14ac:dyDescent="0.25">
      <c r="A2497" t="s">
        <v>546</v>
      </c>
      <c r="B2497" t="s">
        <v>547</v>
      </c>
      <c r="C2497" s="12">
        <v>43133</v>
      </c>
      <c r="D2497" s="217">
        <v>0.95799999999999996</v>
      </c>
      <c r="E2497" t="s">
        <v>465</v>
      </c>
    </row>
    <row r="2498" spans="1:5" x14ac:dyDescent="0.25">
      <c r="A2498" t="s">
        <v>546</v>
      </c>
      <c r="B2498" t="s">
        <v>547</v>
      </c>
      <c r="C2498" s="12">
        <v>43140</v>
      </c>
      <c r="D2498" s="217">
        <v>0.9617</v>
      </c>
      <c r="E2498" t="s">
        <v>465</v>
      </c>
    </row>
    <row r="2499" spans="1:5" x14ac:dyDescent="0.25">
      <c r="A2499" t="s">
        <v>546</v>
      </c>
      <c r="B2499" t="s">
        <v>547</v>
      </c>
      <c r="C2499" s="12">
        <v>43147</v>
      </c>
      <c r="D2499" s="217">
        <v>0.96430000000000005</v>
      </c>
      <c r="E2499" t="s">
        <v>465</v>
      </c>
    </row>
    <row r="2500" spans="1:5" x14ac:dyDescent="0.25">
      <c r="A2500" t="s">
        <v>546</v>
      </c>
      <c r="B2500" t="s">
        <v>547</v>
      </c>
      <c r="C2500" s="12">
        <v>43154</v>
      </c>
      <c r="D2500" s="217">
        <v>0.96620000000000006</v>
      </c>
      <c r="E2500" t="s">
        <v>465</v>
      </c>
    </row>
    <row r="2501" spans="1:5" x14ac:dyDescent="0.25">
      <c r="A2501" t="s">
        <v>546</v>
      </c>
      <c r="B2501" t="s">
        <v>547</v>
      </c>
      <c r="C2501" s="12">
        <v>43161</v>
      </c>
      <c r="D2501" s="217">
        <v>0.96779999999999999</v>
      </c>
      <c r="E2501" t="s">
        <v>465</v>
      </c>
    </row>
    <row r="2502" spans="1:5" x14ac:dyDescent="0.25">
      <c r="A2502" t="s">
        <v>546</v>
      </c>
      <c r="B2502" t="s">
        <v>547</v>
      </c>
      <c r="C2502" s="12">
        <v>43168</v>
      </c>
      <c r="D2502" s="217">
        <v>0.96900000000000008</v>
      </c>
      <c r="E2502" t="s">
        <v>465</v>
      </c>
    </row>
    <row r="2503" spans="1:5" x14ac:dyDescent="0.25">
      <c r="A2503" t="s">
        <v>546</v>
      </c>
      <c r="B2503" t="s">
        <v>547</v>
      </c>
      <c r="C2503" s="12">
        <v>43175</v>
      </c>
      <c r="D2503" s="217">
        <v>0.97</v>
      </c>
      <c r="E2503" t="s">
        <v>465</v>
      </c>
    </row>
    <row r="2504" spans="1:5" x14ac:dyDescent="0.25">
      <c r="A2504" t="s">
        <v>546</v>
      </c>
      <c r="B2504" t="s">
        <v>547</v>
      </c>
      <c r="C2504" s="12">
        <v>43182</v>
      </c>
      <c r="D2504" s="217">
        <v>0.9708</v>
      </c>
      <c r="E2504" t="s">
        <v>465</v>
      </c>
    </row>
    <row r="2505" spans="1:5" x14ac:dyDescent="0.25">
      <c r="A2505" t="s">
        <v>546</v>
      </c>
      <c r="B2505" t="s">
        <v>547</v>
      </c>
      <c r="C2505" s="12">
        <v>43189</v>
      </c>
      <c r="D2505" s="217">
        <v>0.8962</v>
      </c>
      <c r="E2505" t="s">
        <v>465</v>
      </c>
    </row>
    <row r="2506" spans="1:5" x14ac:dyDescent="0.25">
      <c r="A2506" t="s">
        <v>546</v>
      </c>
      <c r="B2506" t="s">
        <v>547</v>
      </c>
      <c r="C2506" s="12">
        <v>43196</v>
      </c>
      <c r="D2506" s="217">
        <v>0.83209999999999995</v>
      </c>
      <c r="E2506" t="s">
        <v>465</v>
      </c>
    </row>
    <row r="2507" spans="1:5" x14ac:dyDescent="0.25">
      <c r="A2507" t="s">
        <v>546</v>
      </c>
      <c r="B2507" t="s">
        <v>547</v>
      </c>
      <c r="C2507" s="12">
        <v>43203</v>
      </c>
      <c r="D2507" s="217">
        <v>0.77670000000000006</v>
      </c>
      <c r="E2507" t="s">
        <v>465</v>
      </c>
    </row>
    <row r="2508" spans="1:5" x14ac:dyDescent="0.25">
      <c r="A2508" t="s">
        <v>546</v>
      </c>
      <c r="B2508" t="s">
        <v>547</v>
      </c>
      <c r="C2508" s="12">
        <v>43210</v>
      </c>
      <c r="D2508" s="217">
        <v>0.72809999999999997</v>
      </c>
      <c r="E2508" t="s">
        <v>465</v>
      </c>
    </row>
    <row r="2509" spans="1:5" x14ac:dyDescent="0.25">
      <c r="A2509" t="s">
        <v>546</v>
      </c>
      <c r="B2509" t="s">
        <v>547</v>
      </c>
      <c r="C2509" s="12">
        <v>43217</v>
      </c>
      <c r="D2509" s="217">
        <v>0.68530000000000002</v>
      </c>
      <c r="E2509" t="s">
        <v>465</v>
      </c>
    </row>
    <row r="2510" spans="1:5" x14ac:dyDescent="0.25">
      <c r="A2510" t="s">
        <v>546</v>
      </c>
      <c r="B2510" t="s">
        <v>547</v>
      </c>
      <c r="C2510" s="12">
        <v>43224</v>
      </c>
      <c r="D2510" s="217">
        <v>0.6472</v>
      </c>
      <c r="E2510" t="s">
        <v>465</v>
      </c>
    </row>
    <row r="2511" spans="1:5" x14ac:dyDescent="0.25">
      <c r="A2511" t="s">
        <v>546</v>
      </c>
      <c r="B2511" t="s">
        <v>547</v>
      </c>
      <c r="C2511" s="12">
        <v>43231</v>
      </c>
      <c r="D2511" s="217">
        <v>0.61319999999999997</v>
      </c>
      <c r="E2511" t="s">
        <v>465</v>
      </c>
    </row>
    <row r="2512" spans="1:5" x14ac:dyDescent="0.25">
      <c r="A2512" t="s">
        <v>546</v>
      </c>
      <c r="B2512" t="s">
        <v>547</v>
      </c>
      <c r="C2512" s="12">
        <v>43238</v>
      </c>
      <c r="D2512" s="217">
        <v>0.58250000000000002</v>
      </c>
      <c r="E2512" t="s">
        <v>465</v>
      </c>
    </row>
    <row r="2513" spans="1:5" x14ac:dyDescent="0.25">
      <c r="A2513" t="s">
        <v>546</v>
      </c>
      <c r="B2513" t="s">
        <v>547</v>
      </c>
      <c r="C2513" s="12">
        <v>43245</v>
      </c>
      <c r="D2513" s="217">
        <v>0.55479999999999996</v>
      </c>
      <c r="E2513" t="s">
        <v>465</v>
      </c>
    </row>
    <row r="2514" spans="1:5" x14ac:dyDescent="0.25">
      <c r="A2514" t="s">
        <v>546</v>
      </c>
      <c r="B2514" t="s">
        <v>547</v>
      </c>
      <c r="C2514" s="12">
        <v>43252</v>
      </c>
      <c r="D2514" s="217">
        <v>0.52950000000000008</v>
      </c>
      <c r="E2514" t="s">
        <v>465</v>
      </c>
    </row>
    <row r="2515" spans="1:5" x14ac:dyDescent="0.25">
      <c r="A2515" t="s">
        <v>546</v>
      </c>
      <c r="B2515" t="s">
        <v>547</v>
      </c>
      <c r="C2515" s="12">
        <v>43259</v>
      </c>
      <c r="D2515" s="217">
        <v>0.50649999999999995</v>
      </c>
      <c r="E2515" t="s">
        <v>465</v>
      </c>
    </row>
    <row r="2516" spans="1:5" x14ac:dyDescent="0.25">
      <c r="A2516" t="s">
        <v>546</v>
      </c>
      <c r="B2516" t="s">
        <v>547</v>
      </c>
      <c r="C2516" s="12">
        <v>43266</v>
      </c>
      <c r="D2516" s="217">
        <v>0.4854</v>
      </c>
      <c r="E2516" t="s">
        <v>465</v>
      </c>
    </row>
    <row r="2517" spans="1:5" x14ac:dyDescent="0.25">
      <c r="A2517" t="s">
        <v>546</v>
      </c>
      <c r="B2517" t="s">
        <v>547</v>
      </c>
      <c r="C2517" s="12">
        <v>43273</v>
      </c>
      <c r="D2517" s="217">
        <v>0.46600000000000003</v>
      </c>
      <c r="E2517" t="s">
        <v>465</v>
      </c>
    </row>
    <row r="2518" spans="1:5" x14ac:dyDescent="0.25">
      <c r="A2518" t="s">
        <v>546</v>
      </c>
      <c r="B2518" t="s">
        <v>547</v>
      </c>
      <c r="C2518" s="12">
        <v>43280</v>
      </c>
      <c r="D2518" s="217">
        <v>0.4481</v>
      </c>
      <c r="E2518" t="s">
        <v>465</v>
      </c>
    </row>
    <row r="2519" spans="1:5" x14ac:dyDescent="0.25">
      <c r="A2519" t="s">
        <v>548</v>
      </c>
      <c r="B2519" t="s">
        <v>549</v>
      </c>
      <c r="C2519" s="12">
        <v>42741</v>
      </c>
      <c r="D2519" s="217">
        <v>0.94</v>
      </c>
      <c r="E2519" t="s">
        <v>465</v>
      </c>
    </row>
    <row r="2520" spans="1:5" x14ac:dyDescent="0.25">
      <c r="A2520" t="s">
        <v>548</v>
      </c>
      <c r="B2520" t="s">
        <v>549</v>
      </c>
      <c r="C2520" s="12">
        <v>42748</v>
      </c>
      <c r="D2520" s="217">
        <v>0.94</v>
      </c>
      <c r="E2520" t="s">
        <v>465</v>
      </c>
    </row>
    <row r="2521" spans="1:5" x14ac:dyDescent="0.25">
      <c r="A2521" t="s">
        <v>548</v>
      </c>
      <c r="B2521" t="s">
        <v>549</v>
      </c>
      <c r="C2521" s="12">
        <v>42755</v>
      </c>
      <c r="D2521" s="217">
        <v>0.94</v>
      </c>
      <c r="E2521" t="s">
        <v>465</v>
      </c>
    </row>
    <row r="2522" spans="1:5" x14ac:dyDescent="0.25">
      <c r="A2522" t="s">
        <v>548</v>
      </c>
      <c r="B2522" t="s">
        <v>549</v>
      </c>
      <c r="C2522" s="12">
        <v>42762</v>
      </c>
      <c r="D2522" s="217">
        <v>0.94</v>
      </c>
      <c r="E2522" t="s">
        <v>465</v>
      </c>
    </row>
    <row r="2523" spans="1:5" x14ac:dyDescent="0.25">
      <c r="A2523" t="s">
        <v>548</v>
      </c>
      <c r="B2523" t="s">
        <v>549</v>
      </c>
      <c r="C2523" s="12">
        <v>42769</v>
      </c>
      <c r="D2523" s="217">
        <v>0.94</v>
      </c>
      <c r="E2523" t="s">
        <v>465</v>
      </c>
    </row>
    <row r="2524" spans="1:5" x14ac:dyDescent="0.25">
      <c r="A2524" t="s">
        <v>548</v>
      </c>
      <c r="B2524" t="s">
        <v>549</v>
      </c>
      <c r="C2524" s="12">
        <v>42776</v>
      </c>
      <c r="D2524" s="217">
        <v>0.94</v>
      </c>
      <c r="E2524" t="s">
        <v>465</v>
      </c>
    </row>
    <row r="2525" spans="1:5" x14ac:dyDescent="0.25">
      <c r="A2525" t="s">
        <v>548</v>
      </c>
      <c r="B2525" t="s">
        <v>549</v>
      </c>
      <c r="C2525" s="12">
        <v>42783</v>
      </c>
      <c r="D2525" s="217">
        <v>0.94</v>
      </c>
      <c r="E2525" t="s">
        <v>465</v>
      </c>
    </row>
    <row r="2526" spans="1:5" x14ac:dyDescent="0.25">
      <c r="A2526" t="s">
        <v>548</v>
      </c>
      <c r="B2526" t="s">
        <v>549</v>
      </c>
      <c r="C2526" s="12">
        <v>42790</v>
      </c>
      <c r="D2526" s="217">
        <v>0.9425</v>
      </c>
      <c r="E2526" t="s">
        <v>465</v>
      </c>
    </row>
    <row r="2527" spans="1:5" x14ac:dyDescent="0.25">
      <c r="A2527" t="s">
        <v>548</v>
      </c>
      <c r="B2527" t="s">
        <v>549</v>
      </c>
      <c r="C2527" s="12">
        <v>42797</v>
      </c>
      <c r="D2527" s="217">
        <v>0.94440000000000002</v>
      </c>
      <c r="E2527" t="s">
        <v>465</v>
      </c>
    </row>
    <row r="2528" spans="1:5" x14ac:dyDescent="0.25">
      <c r="A2528" t="s">
        <v>548</v>
      </c>
      <c r="B2528" t="s">
        <v>549</v>
      </c>
      <c r="C2528" s="12">
        <v>42804</v>
      </c>
      <c r="D2528" s="217">
        <v>0.94799999999999995</v>
      </c>
      <c r="E2528" t="s">
        <v>465</v>
      </c>
    </row>
    <row r="2529" spans="1:5" x14ac:dyDescent="0.25">
      <c r="A2529" t="s">
        <v>548</v>
      </c>
      <c r="B2529" t="s">
        <v>549</v>
      </c>
      <c r="C2529" s="12">
        <v>42811</v>
      </c>
      <c r="D2529" s="217">
        <v>0.95090000000000008</v>
      </c>
      <c r="E2529" t="s">
        <v>465</v>
      </c>
    </row>
    <row r="2530" spans="1:5" x14ac:dyDescent="0.25">
      <c r="A2530" t="s">
        <v>548</v>
      </c>
      <c r="B2530" t="s">
        <v>549</v>
      </c>
      <c r="C2530" s="12">
        <v>42818</v>
      </c>
      <c r="D2530" s="217">
        <v>0.95330000000000004</v>
      </c>
      <c r="E2530" t="s">
        <v>465</v>
      </c>
    </row>
    <row r="2531" spans="1:5" x14ac:dyDescent="0.25">
      <c r="A2531" t="s">
        <v>548</v>
      </c>
      <c r="B2531" t="s">
        <v>549</v>
      </c>
      <c r="C2531" s="12">
        <v>42825</v>
      </c>
      <c r="D2531" s="217">
        <v>0.95230000000000004</v>
      </c>
      <c r="E2531" t="s">
        <v>465</v>
      </c>
    </row>
    <row r="2532" spans="1:5" x14ac:dyDescent="0.25">
      <c r="A2532" t="s">
        <v>548</v>
      </c>
      <c r="B2532" t="s">
        <v>549</v>
      </c>
      <c r="C2532" s="12">
        <v>42832</v>
      </c>
      <c r="D2532" s="217">
        <v>0.95140000000000002</v>
      </c>
      <c r="E2532" t="s">
        <v>465</v>
      </c>
    </row>
    <row r="2533" spans="1:5" x14ac:dyDescent="0.25">
      <c r="A2533" t="s">
        <v>548</v>
      </c>
      <c r="B2533" t="s">
        <v>549</v>
      </c>
      <c r="C2533" s="12">
        <v>42839</v>
      </c>
      <c r="D2533" s="217">
        <v>0.95069999999999988</v>
      </c>
      <c r="E2533" t="s">
        <v>465</v>
      </c>
    </row>
    <row r="2534" spans="1:5" x14ac:dyDescent="0.25">
      <c r="A2534" t="s">
        <v>548</v>
      </c>
      <c r="B2534" t="s">
        <v>549</v>
      </c>
      <c r="C2534" s="12">
        <v>42846</v>
      </c>
      <c r="D2534" s="217">
        <v>0.95</v>
      </c>
      <c r="E2534" t="s">
        <v>465</v>
      </c>
    </row>
    <row r="2535" spans="1:5" x14ac:dyDescent="0.25">
      <c r="A2535" t="s">
        <v>548</v>
      </c>
      <c r="B2535" t="s">
        <v>549</v>
      </c>
      <c r="C2535" s="12">
        <v>42853</v>
      </c>
      <c r="D2535" s="217">
        <v>0.9506</v>
      </c>
      <c r="E2535" t="s">
        <v>465</v>
      </c>
    </row>
    <row r="2536" spans="1:5" x14ac:dyDescent="0.25">
      <c r="A2536" t="s">
        <v>548</v>
      </c>
      <c r="B2536" t="s">
        <v>549</v>
      </c>
      <c r="C2536" s="12">
        <v>42860</v>
      </c>
      <c r="D2536" s="217">
        <v>0.95109999999999995</v>
      </c>
      <c r="E2536" t="s">
        <v>465</v>
      </c>
    </row>
    <row r="2537" spans="1:5" x14ac:dyDescent="0.25">
      <c r="A2537" t="s">
        <v>548</v>
      </c>
      <c r="B2537" t="s">
        <v>549</v>
      </c>
      <c r="C2537" s="12">
        <v>42867</v>
      </c>
      <c r="D2537" s="217">
        <v>0.9516</v>
      </c>
      <c r="E2537" t="s">
        <v>465</v>
      </c>
    </row>
    <row r="2538" spans="1:5" x14ac:dyDescent="0.25">
      <c r="A2538" t="s">
        <v>548</v>
      </c>
      <c r="B2538" t="s">
        <v>549</v>
      </c>
      <c r="C2538" s="12">
        <v>42874</v>
      </c>
      <c r="D2538" s="217">
        <v>0.95200000000000007</v>
      </c>
      <c r="E2538" t="s">
        <v>465</v>
      </c>
    </row>
    <row r="2539" spans="1:5" x14ac:dyDescent="0.25">
      <c r="A2539" t="s">
        <v>548</v>
      </c>
      <c r="B2539" t="s">
        <v>549</v>
      </c>
      <c r="C2539" s="12">
        <v>42881</v>
      </c>
      <c r="D2539" s="217">
        <v>0.95239999999999991</v>
      </c>
      <c r="E2539" t="s">
        <v>465</v>
      </c>
    </row>
    <row r="2540" spans="1:5" x14ac:dyDescent="0.25">
      <c r="A2540" t="s">
        <v>548</v>
      </c>
      <c r="B2540" t="s">
        <v>549</v>
      </c>
      <c r="C2540" s="12">
        <v>42888</v>
      </c>
      <c r="D2540" s="217">
        <v>0.95269999999999999</v>
      </c>
      <c r="E2540" t="s">
        <v>465</v>
      </c>
    </row>
    <row r="2541" spans="1:5" x14ac:dyDescent="0.25">
      <c r="A2541" t="s">
        <v>548</v>
      </c>
      <c r="B2541" t="s">
        <v>549</v>
      </c>
      <c r="C2541" s="12">
        <v>42895</v>
      </c>
      <c r="D2541" s="217">
        <v>0.95299999999999996</v>
      </c>
      <c r="E2541" t="s">
        <v>465</v>
      </c>
    </row>
    <row r="2542" spans="1:5" x14ac:dyDescent="0.25">
      <c r="A2542" t="s">
        <v>548</v>
      </c>
      <c r="B2542" t="s">
        <v>549</v>
      </c>
      <c r="C2542" s="12">
        <v>42902</v>
      </c>
      <c r="D2542" s="217">
        <v>0.95420000000000005</v>
      </c>
      <c r="E2542" t="s">
        <v>465</v>
      </c>
    </row>
    <row r="2543" spans="1:5" x14ac:dyDescent="0.25">
      <c r="A2543" t="s">
        <v>548</v>
      </c>
      <c r="B2543" t="s">
        <v>549</v>
      </c>
      <c r="C2543" s="12">
        <v>42909</v>
      </c>
      <c r="D2543" s="217">
        <v>0.95519999999999994</v>
      </c>
      <c r="E2543" t="s">
        <v>465</v>
      </c>
    </row>
    <row r="2544" spans="1:5" x14ac:dyDescent="0.25">
      <c r="A2544" t="s">
        <v>548</v>
      </c>
      <c r="B2544" t="s">
        <v>549</v>
      </c>
      <c r="C2544" s="12">
        <v>42923</v>
      </c>
      <c r="D2544" s="217">
        <v>0.95689999999999997</v>
      </c>
      <c r="E2544" t="s">
        <v>465</v>
      </c>
    </row>
    <row r="2545" spans="1:5" x14ac:dyDescent="0.25">
      <c r="A2545" t="s">
        <v>548</v>
      </c>
      <c r="B2545" t="s">
        <v>549</v>
      </c>
      <c r="C2545" s="12">
        <v>42930</v>
      </c>
      <c r="D2545" s="217">
        <v>0.95849999999999991</v>
      </c>
      <c r="E2545" t="s">
        <v>465</v>
      </c>
    </row>
    <row r="2546" spans="1:5" x14ac:dyDescent="0.25">
      <c r="A2546" t="s">
        <v>548</v>
      </c>
      <c r="B2546" t="s">
        <v>549</v>
      </c>
      <c r="C2546" s="12">
        <v>42937</v>
      </c>
      <c r="D2546" s="217">
        <v>0.96</v>
      </c>
      <c r="E2546" t="s">
        <v>465</v>
      </c>
    </row>
    <row r="2547" spans="1:5" x14ac:dyDescent="0.25">
      <c r="A2547" t="s">
        <v>548</v>
      </c>
      <c r="B2547" t="s">
        <v>549</v>
      </c>
      <c r="C2547" s="12">
        <v>42944</v>
      </c>
      <c r="D2547" s="217">
        <v>0.96140000000000003</v>
      </c>
      <c r="E2547" t="s">
        <v>465</v>
      </c>
    </row>
    <row r="2548" spans="1:5" x14ac:dyDescent="0.25">
      <c r="A2548" t="s">
        <v>548</v>
      </c>
      <c r="B2548" t="s">
        <v>549</v>
      </c>
      <c r="C2548" s="12">
        <v>42951</v>
      </c>
      <c r="D2548" s="217">
        <v>0.9627</v>
      </c>
      <c r="E2548" t="s">
        <v>465</v>
      </c>
    </row>
    <row r="2549" spans="1:5" x14ac:dyDescent="0.25">
      <c r="A2549" t="s">
        <v>548</v>
      </c>
      <c r="B2549" t="s">
        <v>549</v>
      </c>
      <c r="C2549" s="12">
        <v>42958</v>
      </c>
      <c r="D2549" s="217">
        <v>0.96389999999999998</v>
      </c>
      <c r="E2549" t="s">
        <v>465</v>
      </c>
    </row>
    <row r="2550" spans="1:5" x14ac:dyDescent="0.25">
      <c r="A2550" t="s">
        <v>548</v>
      </c>
      <c r="B2550" t="s">
        <v>549</v>
      </c>
      <c r="C2550" s="12">
        <v>42965</v>
      </c>
      <c r="D2550" s="217">
        <v>0.96499999999999997</v>
      </c>
      <c r="E2550" t="s">
        <v>465</v>
      </c>
    </row>
    <row r="2551" spans="1:5" x14ac:dyDescent="0.25">
      <c r="A2551" t="s">
        <v>548</v>
      </c>
      <c r="B2551" t="s">
        <v>549</v>
      </c>
      <c r="C2551" s="12">
        <v>42972</v>
      </c>
      <c r="D2551" s="217">
        <v>0.96609999999999996</v>
      </c>
      <c r="E2551" t="s">
        <v>465</v>
      </c>
    </row>
    <row r="2552" spans="1:5" x14ac:dyDescent="0.25">
      <c r="A2552" t="s">
        <v>548</v>
      </c>
      <c r="B2552" t="s">
        <v>549</v>
      </c>
      <c r="C2552" s="12">
        <v>42979</v>
      </c>
      <c r="D2552" s="217">
        <v>0.96709999999999996</v>
      </c>
      <c r="E2552" t="s">
        <v>465</v>
      </c>
    </row>
    <row r="2553" spans="1:5" x14ac:dyDescent="0.25">
      <c r="A2553" t="s">
        <v>548</v>
      </c>
      <c r="B2553" t="s">
        <v>549</v>
      </c>
      <c r="C2553" s="12">
        <v>42986</v>
      </c>
      <c r="D2553" s="217">
        <v>0.96799999999999997</v>
      </c>
      <c r="E2553" t="s">
        <v>465</v>
      </c>
    </row>
    <row r="2554" spans="1:5" x14ac:dyDescent="0.25">
      <c r="A2554" t="s">
        <v>548</v>
      </c>
      <c r="B2554" t="s">
        <v>549</v>
      </c>
      <c r="C2554" s="12">
        <v>42993</v>
      </c>
      <c r="D2554" s="217">
        <v>0.96889999999999998</v>
      </c>
      <c r="E2554" t="s">
        <v>465</v>
      </c>
    </row>
    <row r="2555" spans="1:5" x14ac:dyDescent="0.25">
      <c r="A2555" t="s">
        <v>548</v>
      </c>
      <c r="B2555" t="s">
        <v>549</v>
      </c>
      <c r="C2555" s="12">
        <v>43000</v>
      </c>
      <c r="D2555" s="217">
        <v>0.96970000000000001</v>
      </c>
      <c r="E2555" t="s">
        <v>465</v>
      </c>
    </row>
    <row r="2556" spans="1:5" x14ac:dyDescent="0.25">
      <c r="A2556" t="s">
        <v>548</v>
      </c>
      <c r="B2556" t="s">
        <v>549</v>
      </c>
      <c r="C2556" s="12">
        <v>43007</v>
      </c>
      <c r="D2556" s="217">
        <v>0.97049999999999992</v>
      </c>
      <c r="E2556" t="s">
        <v>465</v>
      </c>
    </row>
    <row r="2557" spans="1:5" x14ac:dyDescent="0.25">
      <c r="A2557" t="s">
        <v>548</v>
      </c>
      <c r="B2557" t="s">
        <v>549</v>
      </c>
      <c r="C2557" s="12">
        <v>43014</v>
      </c>
      <c r="D2557" s="217">
        <v>0.97129999999999994</v>
      </c>
      <c r="E2557" t="s">
        <v>465</v>
      </c>
    </row>
    <row r="2558" spans="1:5" x14ac:dyDescent="0.25">
      <c r="A2558" t="s">
        <v>548</v>
      </c>
      <c r="B2558" t="s">
        <v>549</v>
      </c>
      <c r="C2558" s="12">
        <v>43021</v>
      </c>
      <c r="D2558" s="217">
        <v>0.97199999999999998</v>
      </c>
      <c r="E2558" t="s">
        <v>465</v>
      </c>
    </row>
    <row r="2559" spans="1:5" x14ac:dyDescent="0.25">
      <c r="A2559" t="s">
        <v>548</v>
      </c>
      <c r="B2559" t="s">
        <v>549</v>
      </c>
      <c r="C2559" s="12">
        <v>43028</v>
      </c>
      <c r="D2559" s="217">
        <v>0.97270000000000001</v>
      </c>
      <c r="E2559" t="s">
        <v>465</v>
      </c>
    </row>
    <row r="2560" spans="1:5" x14ac:dyDescent="0.25">
      <c r="A2560" t="s">
        <v>548</v>
      </c>
      <c r="B2560" t="s">
        <v>549</v>
      </c>
      <c r="C2560" s="12">
        <v>43035</v>
      </c>
      <c r="D2560" s="217">
        <v>0.97329999999999994</v>
      </c>
      <c r="E2560" t="s">
        <v>465</v>
      </c>
    </row>
    <row r="2561" spans="1:5" x14ac:dyDescent="0.25">
      <c r="A2561" t="s">
        <v>548</v>
      </c>
      <c r="B2561" t="s">
        <v>549</v>
      </c>
      <c r="C2561" s="12">
        <v>43042</v>
      </c>
      <c r="D2561" s="217">
        <v>0.97400000000000009</v>
      </c>
      <c r="E2561" t="s">
        <v>465</v>
      </c>
    </row>
    <row r="2562" spans="1:5" x14ac:dyDescent="0.25">
      <c r="A2562" t="s">
        <v>548</v>
      </c>
      <c r="B2562" t="s">
        <v>549</v>
      </c>
      <c r="C2562" s="12">
        <v>43049</v>
      </c>
      <c r="D2562" s="217">
        <v>0.97450000000000003</v>
      </c>
      <c r="E2562" t="s">
        <v>465</v>
      </c>
    </row>
    <row r="2563" spans="1:5" x14ac:dyDescent="0.25">
      <c r="A2563" t="s">
        <v>548</v>
      </c>
      <c r="B2563" t="s">
        <v>549</v>
      </c>
      <c r="C2563" s="12">
        <v>43056</v>
      </c>
      <c r="D2563" s="217">
        <v>0.97510000000000008</v>
      </c>
      <c r="E2563" t="s">
        <v>465</v>
      </c>
    </row>
    <row r="2564" spans="1:5" x14ac:dyDescent="0.25">
      <c r="A2564" t="s">
        <v>548</v>
      </c>
      <c r="B2564" t="s">
        <v>549</v>
      </c>
      <c r="C2564" s="12">
        <v>43063</v>
      </c>
      <c r="D2564" s="217">
        <v>0.9756999999999999</v>
      </c>
      <c r="E2564" t="s">
        <v>465</v>
      </c>
    </row>
    <row r="2565" spans="1:5" x14ac:dyDescent="0.25">
      <c r="A2565" t="s">
        <v>548</v>
      </c>
      <c r="B2565" t="s">
        <v>549</v>
      </c>
      <c r="C2565" s="12">
        <v>43070</v>
      </c>
      <c r="D2565" s="217">
        <v>0.97620000000000007</v>
      </c>
      <c r="E2565" t="s">
        <v>465</v>
      </c>
    </row>
    <row r="2566" spans="1:5" x14ac:dyDescent="0.25">
      <c r="A2566" t="s">
        <v>548</v>
      </c>
      <c r="B2566" t="s">
        <v>549</v>
      </c>
      <c r="C2566" s="12">
        <v>43077</v>
      </c>
      <c r="D2566" s="217">
        <v>0.97670000000000001</v>
      </c>
      <c r="E2566" t="s">
        <v>465</v>
      </c>
    </row>
    <row r="2567" spans="1:5" x14ac:dyDescent="0.25">
      <c r="A2567" t="s">
        <v>548</v>
      </c>
      <c r="B2567" t="s">
        <v>549</v>
      </c>
      <c r="C2567" s="12">
        <v>43084</v>
      </c>
      <c r="D2567" s="217">
        <v>0.97709999999999997</v>
      </c>
      <c r="E2567" t="s">
        <v>465</v>
      </c>
    </row>
    <row r="2568" spans="1:5" x14ac:dyDescent="0.25">
      <c r="A2568" t="s">
        <v>548</v>
      </c>
      <c r="B2568" t="s">
        <v>549</v>
      </c>
      <c r="C2568" s="12">
        <v>43091</v>
      </c>
      <c r="D2568" s="217">
        <v>0.97760000000000002</v>
      </c>
      <c r="E2568" t="s">
        <v>465</v>
      </c>
    </row>
    <row r="2569" spans="1:5" x14ac:dyDescent="0.25">
      <c r="A2569" t="s">
        <v>548</v>
      </c>
      <c r="B2569" t="s">
        <v>549</v>
      </c>
      <c r="C2569" s="12">
        <v>43098</v>
      </c>
      <c r="D2569" s="217">
        <v>0.97799999999999998</v>
      </c>
      <c r="E2569" t="s">
        <v>465</v>
      </c>
    </row>
    <row r="2570" spans="1:5" x14ac:dyDescent="0.25">
      <c r="A2570" t="s">
        <v>548</v>
      </c>
      <c r="B2570" t="s">
        <v>549</v>
      </c>
      <c r="C2570" s="12">
        <v>43105</v>
      </c>
      <c r="D2570" s="217">
        <v>1</v>
      </c>
      <c r="E2570" t="s">
        <v>465</v>
      </c>
    </row>
    <row r="2571" spans="1:5" x14ac:dyDescent="0.25">
      <c r="A2571" t="s">
        <v>548</v>
      </c>
      <c r="B2571" t="s">
        <v>549</v>
      </c>
      <c r="C2571" s="12">
        <v>43112</v>
      </c>
      <c r="D2571" s="217">
        <v>1</v>
      </c>
      <c r="E2571" t="s">
        <v>465</v>
      </c>
    </row>
    <row r="2572" spans="1:5" x14ac:dyDescent="0.25">
      <c r="A2572" t="s">
        <v>548</v>
      </c>
      <c r="B2572" t="s">
        <v>549</v>
      </c>
      <c r="C2572" s="12">
        <v>43119</v>
      </c>
      <c r="D2572" s="217">
        <v>1</v>
      </c>
      <c r="E2572" t="s">
        <v>465</v>
      </c>
    </row>
    <row r="2573" spans="1:5" x14ac:dyDescent="0.25">
      <c r="A2573" t="s">
        <v>548</v>
      </c>
      <c r="B2573" t="s">
        <v>549</v>
      </c>
      <c r="C2573" s="12">
        <v>43126</v>
      </c>
      <c r="D2573" s="217">
        <v>1</v>
      </c>
      <c r="E2573" t="s">
        <v>465</v>
      </c>
    </row>
    <row r="2574" spans="1:5" x14ac:dyDescent="0.25">
      <c r="A2574" t="s">
        <v>548</v>
      </c>
      <c r="B2574" t="s">
        <v>549</v>
      </c>
      <c r="C2574" s="12">
        <v>43133</v>
      </c>
      <c r="D2574" s="217">
        <v>1</v>
      </c>
      <c r="E2574" t="s">
        <v>465</v>
      </c>
    </row>
    <row r="2575" spans="1:5" x14ac:dyDescent="0.25">
      <c r="A2575" t="s">
        <v>548</v>
      </c>
      <c r="B2575" t="s">
        <v>549</v>
      </c>
      <c r="C2575" s="12">
        <v>43140</v>
      </c>
      <c r="D2575" s="217">
        <v>1</v>
      </c>
      <c r="E2575" t="s">
        <v>465</v>
      </c>
    </row>
    <row r="2576" spans="1:5" x14ac:dyDescent="0.25">
      <c r="A2576" t="s">
        <v>548</v>
      </c>
      <c r="B2576" t="s">
        <v>549</v>
      </c>
      <c r="C2576" s="12">
        <v>43147</v>
      </c>
      <c r="D2576" s="217">
        <v>1</v>
      </c>
      <c r="E2576" t="s">
        <v>465</v>
      </c>
    </row>
    <row r="2577" spans="1:5" x14ac:dyDescent="0.25">
      <c r="A2577" t="s">
        <v>548</v>
      </c>
      <c r="B2577" t="s">
        <v>549</v>
      </c>
      <c r="C2577" s="12">
        <v>43154</v>
      </c>
      <c r="D2577" s="217">
        <v>1</v>
      </c>
      <c r="E2577" t="s">
        <v>465</v>
      </c>
    </row>
    <row r="2578" spans="1:5" x14ac:dyDescent="0.25">
      <c r="A2578" t="s">
        <v>548</v>
      </c>
      <c r="B2578" t="s">
        <v>549</v>
      </c>
      <c r="C2578" s="12">
        <v>43161</v>
      </c>
      <c r="D2578" s="217">
        <v>1</v>
      </c>
      <c r="E2578" t="s">
        <v>465</v>
      </c>
    </row>
    <row r="2579" spans="1:5" x14ac:dyDescent="0.25">
      <c r="A2579" t="s">
        <v>548</v>
      </c>
      <c r="B2579" t="s">
        <v>549</v>
      </c>
      <c r="C2579" s="12">
        <v>43168</v>
      </c>
      <c r="D2579" s="217">
        <v>1</v>
      </c>
      <c r="E2579" t="s">
        <v>465</v>
      </c>
    </row>
    <row r="2580" spans="1:5" x14ac:dyDescent="0.25">
      <c r="A2580" t="s">
        <v>548</v>
      </c>
      <c r="B2580" t="s">
        <v>549</v>
      </c>
      <c r="C2580" s="12">
        <v>43175</v>
      </c>
      <c r="D2580" s="217">
        <v>1</v>
      </c>
      <c r="E2580" t="s">
        <v>465</v>
      </c>
    </row>
    <row r="2581" spans="1:5" x14ac:dyDescent="0.25">
      <c r="A2581" t="s">
        <v>548</v>
      </c>
      <c r="B2581" t="s">
        <v>549</v>
      </c>
      <c r="C2581" s="12">
        <v>43182</v>
      </c>
      <c r="D2581" s="217">
        <v>1</v>
      </c>
      <c r="E2581" t="s">
        <v>465</v>
      </c>
    </row>
    <row r="2582" spans="1:5" x14ac:dyDescent="0.25">
      <c r="A2582" t="s">
        <v>548</v>
      </c>
      <c r="B2582" t="s">
        <v>549</v>
      </c>
      <c r="C2582" s="12">
        <v>43189</v>
      </c>
      <c r="D2582" s="217">
        <v>0.92310000000000003</v>
      </c>
      <c r="E2582" t="s">
        <v>465</v>
      </c>
    </row>
    <row r="2583" spans="1:5" x14ac:dyDescent="0.25">
      <c r="A2583" t="s">
        <v>548</v>
      </c>
      <c r="B2583" t="s">
        <v>549</v>
      </c>
      <c r="C2583" s="12">
        <v>43196</v>
      </c>
      <c r="D2583" s="217">
        <v>0.85709999999999997</v>
      </c>
      <c r="E2583" t="s">
        <v>465</v>
      </c>
    </row>
    <row r="2584" spans="1:5" x14ac:dyDescent="0.25">
      <c r="A2584" t="s">
        <v>548</v>
      </c>
      <c r="B2584" t="s">
        <v>549</v>
      </c>
      <c r="C2584" s="12">
        <v>43203</v>
      </c>
      <c r="D2584" s="217">
        <v>0.8</v>
      </c>
      <c r="E2584" t="s">
        <v>465</v>
      </c>
    </row>
    <row r="2585" spans="1:5" x14ac:dyDescent="0.25">
      <c r="A2585" t="s">
        <v>548</v>
      </c>
      <c r="B2585" t="s">
        <v>549</v>
      </c>
      <c r="C2585" s="12">
        <v>43210</v>
      </c>
      <c r="D2585" s="217">
        <v>0.75</v>
      </c>
      <c r="E2585" t="s">
        <v>465</v>
      </c>
    </row>
    <row r="2586" spans="1:5" x14ac:dyDescent="0.25">
      <c r="A2586" t="s">
        <v>548</v>
      </c>
      <c r="B2586" t="s">
        <v>549</v>
      </c>
      <c r="C2586" s="12">
        <v>43217</v>
      </c>
      <c r="D2586" s="217">
        <v>0.70590000000000008</v>
      </c>
      <c r="E2586" t="s">
        <v>465</v>
      </c>
    </row>
    <row r="2587" spans="1:5" x14ac:dyDescent="0.25">
      <c r="A2587" t="s">
        <v>548</v>
      </c>
      <c r="B2587" t="s">
        <v>549</v>
      </c>
      <c r="C2587" s="12">
        <v>43224</v>
      </c>
      <c r="D2587" s="217">
        <v>0.66670000000000007</v>
      </c>
      <c r="E2587" t="s">
        <v>465</v>
      </c>
    </row>
    <row r="2588" spans="1:5" x14ac:dyDescent="0.25">
      <c r="A2588" t="s">
        <v>548</v>
      </c>
      <c r="B2588" t="s">
        <v>549</v>
      </c>
      <c r="C2588" s="12">
        <v>43231</v>
      </c>
      <c r="D2588" s="217">
        <v>0.63159999999999994</v>
      </c>
      <c r="E2588" t="s">
        <v>465</v>
      </c>
    </row>
    <row r="2589" spans="1:5" x14ac:dyDescent="0.25">
      <c r="A2589" t="s">
        <v>548</v>
      </c>
      <c r="B2589" t="s">
        <v>549</v>
      </c>
      <c r="C2589" s="12">
        <v>43238</v>
      </c>
      <c r="D2589" s="217">
        <v>0.6</v>
      </c>
      <c r="E2589" t="s">
        <v>465</v>
      </c>
    </row>
    <row r="2590" spans="1:5" x14ac:dyDescent="0.25">
      <c r="A2590" t="s">
        <v>548</v>
      </c>
      <c r="B2590" t="s">
        <v>549</v>
      </c>
      <c r="C2590" s="12">
        <v>43245</v>
      </c>
      <c r="D2590" s="217">
        <v>0.57140000000000002</v>
      </c>
      <c r="E2590" t="s">
        <v>465</v>
      </c>
    </row>
    <row r="2591" spans="1:5" x14ac:dyDescent="0.25">
      <c r="A2591" t="s">
        <v>548</v>
      </c>
      <c r="B2591" t="s">
        <v>549</v>
      </c>
      <c r="C2591" s="12">
        <v>43252</v>
      </c>
      <c r="D2591" s="217">
        <v>0.54549999999999998</v>
      </c>
      <c r="E2591" t="s">
        <v>465</v>
      </c>
    </row>
    <row r="2592" spans="1:5" x14ac:dyDescent="0.25">
      <c r="A2592" t="s">
        <v>548</v>
      </c>
      <c r="B2592" t="s">
        <v>549</v>
      </c>
      <c r="C2592" s="12">
        <v>43259</v>
      </c>
      <c r="D2592" s="217">
        <v>0.52170000000000005</v>
      </c>
      <c r="E2592" t="s">
        <v>465</v>
      </c>
    </row>
    <row r="2593" spans="1:5" x14ac:dyDescent="0.25">
      <c r="A2593" t="s">
        <v>548</v>
      </c>
      <c r="B2593" t="s">
        <v>549</v>
      </c>
      <c r="C2593" s="12">
        <v>43266</v>
      </c>
      <c r="D2593" s="217">
        <v>0.5</v>
      </c>
      <c r="E2593" t="s">
        <v>465</v>
      </c>
    </row>
    <row r="2594" spans="1:5" x14ac:dyDescent="0.25">
      <c r="A2594" t="s">
        <v>548</v>
      </c>
      <c r="B2594" t="s">
        <v>549</v>
      </c>
      <c r="C2594" s="12">
        <v>43273</v>
      </c>
      <c r="D2594" s="217">
        <v>0.48</v>
      </c>
      <c r="E2594" t="s">
        <v>465</v>
      </c>
    </row>
    <row r="2595" spans="1:5" x14ac:dyDescent="0.25">
      <c r="A2595" t="s">
        <v>548</v>
      </c>
      <c r="B2595" t="s">
        <v>549</v>
      </c>
      <c r="C2595" s="12">
        <v>43280</v>
      </c>
      <c r="D2595" s="217">
        <v>0.46149999999999997</v>
      </c>
      <c r="E2595" t="s">
        <v>465</v>
      </c>
    </row>
    <row r="2596" spans="1:5" x14ac:dyDescent="0.25">
      <c r="A2596" t="s">
        <v>83</v>
      </c>
      <c r="B2596" t="s">
        <v>84</v>
      </c>
      <c r="C2596" s="12">
        <v>42937</v>
      </c>
      <c r="D2596" s="217">
        <v>0</v>
      </c>
      <c r="E2596" t="s">
        <v>93</v>
      </c>
    </row>
    <row r="2597" spans="1:5" x14ac:dyDescent="0.25">
      <c r="A2597" t="s">
        <v>83</v>
      </c>
      <c r="B2597" t="s">
        <v>84</v>
      </c>
      <c r="C2597" s="12">
        <v>42944</v>
      </c>
      <c r="D2597" s="217">
        <v>0</v>
      </c>
      <c r="E2597" t="s">
        <v>93</v>
      </c>
    </row>
    <row r="2598" spans="1:5" x14ac:dyDescent="0.25">
      <c r="A2598" t="s">
        <v>83</v>
      </c>
      <c r="B2598" t="s">
        <v>84</v>
      </c>
      <c r="C2598" s="12">
        <v>42951</v>
      </c>
      <c r="D2598" s="217">
        <v>0</v>
      </c>
      <c r="E2598" t="s">
        <v>93</v>
      </c>
    </row>
    <row r="2599" spans="1:5" x14ac:dyDescent="0.25">
      <c r="A2599" t="s">
        <v>83</v>
      </c>
      <c r="B2599" t="s">
        <v>84</v>
      </c>
      <c r="C2599" s="12">
        <v>42958</v>
      </c>
      <c r="D2599" s="217">
        <v>0</v>
      </c>
      <c r="E2599" t="s">
        <v>93</v>
      </c>
    </row>
    <row r="2600" spans="1:5" x14ac:dyDescent="0.25">
      <c r="A2600" t="s">
        <v>83</v>
      </c>
      <c r="B2600" t="s">
        <v>84</v>
      </c>
      <c r="C2600" s="12">
        <v>42965</v>
      </c>
      <c r="D2600" s="217">
        <v>0</v>
      </c>
      <c r="E2600" t="s">
        <v>93</v>
      </c>
    </row>
    <row r="2601" spans="1:5" x14ac:dyDescent="0.25">
      <c r="A2601" t="s">
        <v>83</v>
      </c>
      <c r="B2601" t="s">
        <v>84</v>
      </c>
      <c r="C2601" s="12">
        <v>42972</v>
      </c>
      <c r="D2601" s="217">
        <v>0.1583</v>
      </c>
      <c r="E2601" t="s">
        <v>93</v>
      </c>
    </row>
    <row r="2602" spans="1:5" x14ac:dyDescent="0.25">
      <c r="A2602" t="s">
        <v>83</v>
      </c>
      <c r="B2602" t="s">
        <v>84</v>
      </c>
      <c r="C2602" s="12">
        <v>42979</v>
      </c>
      <c r="D2602" s="217">
        <v>0.27140000000000003</v>
      </c>
      <c r="E2602" t="s">
        <v>93</v>
      </c>
    </row>
    <row r="2603" spans="1:5" x14ac:dyDescent="0.25">
      <c r="A2603" t="s">
        <v>83</v>
      </c>
      <c r="B2603" t="s">
        <v>84</v>
      </c>
      <c r="C2603" s="12">
        <v>42986</v>
      </c>
      <c r="D2603" s="217">
        <v>0.35619999999999996</v>
      </c>
      <c r="E2603" t="s">
        <v>93</v>
      </c>
    </row>
    <row r="2604" spans="1:5" x14ac:dyDescent="0.25">
      <c r="A2604" t="s">
        <v>83</v>
      </c>
      <c r="B2604" t="s">
        <v>84</v>
      </c>
      <c r="C2604" s="12">
        <v>42993</v>
      </c>
      <c r="D2604" s="217">
        <v>0.42109999999999997</v>
      </c>
      <c r="E2604" t="s">
        <v>93</v>
      </c>
    </row>
    <row r="2605" spans="1:5" x14ac:dyDescent="0.25">
      <c r="A2605" t="s">
        <v>83</v>
      </c>
      <c r="B2605" t="s">
        <v>84</v>
      </c>
      <c r="C2605" s="12">
        <v>43000</v>
      </c>
      <c r="D2605" s="217">
        <v>0.47299999999999998</v>
      </c>
      <c r="E2605" t="s">
        <v>93</v>
      </c>
    </row>
    <row r="2606" spans="1:5" x14ac:dyDescent="0.25">
      <c r="A2606" t="s">
        <v>83</v>
      </c>
      <c r="B2606" t="s">
        <v>84</v>
      </c>
      <c r="C2606" s="12">
        <v>43007</v>
      </c>
      <c r="D2606" s="217">
        <v>0.51359999999999995</v>
      </c>
      <c r="E2606" t="s">
        <v>93</v>
      </c>
    </row>
    <row r="2607" spans="1:5" x14ac:dyDescent="0.25">
      <c r="A2607" t="s">
        <v>83</v>
      </c>
      <c r="B2607" t="s">
        <v>84</v>
      </c>
      <c r="C2607" s="12">
        <v>43014</v>
      </c>
      <c r="D2607" s="217">
        <v>0.54749999999999999</v>
      </c>
      <c r="E2607" t="s">
        <v>93</v>
      </c>
    </row>
    <row r="2608" spans="1:5" x14ac:dyDescent="0.25">
      <c r="A2608" t="s">
        <v>83</v>
      </c>
      <c r="B2608" t="s">
        <v>84</v>
      </c>
      <c r="C2608" s="12">
        <v>43021</v>
      </c>
      <c r="D2608" s="217">
        <v>0.57619999999999993</v>
      </c>
      <c r="E2608" t="s">
        <v>93</v>
      </c>
    </row>
    <row r="2609" spans="1:5" x14ac:dyDescent="0.25">
      <c r="A2609" t="s">
        <v>83</v>
      </c>
      <c r="B2609" t="s">
        <v>84</v>
      </c>
      <c r="C2609" s="12">
        <v>43028</v>
      </c>
      <c r="D2609" s="217">
        <v>0.60070000000000001</v>
      </c>
      <c r="E2609" t="s">
        <v>93</v>
      </c>
    </row>
    <row r="2610" spans="1:5" x14ac:dyDescent="0.25">
      <c r="A2610" t="s">
        <v>83</v>
      </c>
      <c r="B2610" t="s">
        <v>84</v>
      </c>
      <c r="C2610" s="12">
        <v>43035</v>
      </c>
      <c r="D2610" s="217">
        <v>0.622</v>
      </c>
      <c r="E2610" t="s">
        <v>93</v>
      </c>
    </row>
    <row r="2611" spans="1:5" x14ac:dyDescent="0.25">
      <c r="A2611" t="s">
        <v>83</v>
      </c>
      <c r="B2611" t="s">
        <v>84</v>
      </c>
      <c r="C2611" s="12">
        <v>43042</v>
      </c>
      <c r="D2611" s="217">
        <v>0.64060000000000006</v>
      </c>
      <c r="E2611" t="s">
        <v>93</v>
      </c>
    </row>
    <row r="2612" spans="1:5" x14ac:dyDescent="0.25">
      <c r="A2612" t="s">
        <v>83</v>
      </c>
      <c r="B2612" t="s">
        <v>84</v>
      </c>
      <c r="C2612" s="12">
        <v>43049</v>
      </c>
      <c r="D2612" s="217">
        <v>0.65709999999999991</v>
      </c>
      <c r="E2612" t="s">
        <v>93</v>
      </c>
    </row>
    <row r="2613" spans="1:5" x14ac:dyDescent="0.25">
      <c r="A2613" t="s">
        <v>83</v>
      </c>
      <c r="B2613" t="s">
        <v>84</v>
      </c>
      <c r="C2613" s="12">
        <v>43056</v>
      </c>
      <c r="D2613" s="217">
        <v>0.67280000000000006</v>
      </c>
      <c r="E2613" t="s">
        <v>93</v>
      </c>
    </row>
    <row r="2614" spans="1:5" x14ac:dyDescent="0.25">
      <c r="A2614" t="s">
        <v>83</v>
      </c>
      <c r="B2614" t="s">
        <v>84</v>
      </c>
      <c r="C2614" s="12">
        <v>43063</v>
      </c>
      <c r="D2614" s="217">
        <v>0.68680000000000008</v>
      </c>
      <c r="E2614" t="s">
        <v>93</v>
      </c>
    </row>
    <row r="2615" spans="1:5" x14ac:dyDescent="0.25">
      <c r="A2615" t="s">
        <v>83</v>
      </c>
      <c r="B2615" t="s">
        <v>84</v>
      </c>
      <c r="C2615" s="12">
        <v>43070</v>
      </c>
      <c r="D2615" s="217">
        <v>0.69950000000000001</v>
      </c>
      <c r="E2615" t="s">
        <v>93</v>
      </c>
    </row>
    <row r="2616" spans="1:5" x14ac:dyDescent="0.25">
      <c r="A2616" t="s">
        <v>83</v>
      </c>
      <c r="B2616" t="s">
        <v>84</v>
      </c>
      <c r="C2616" s="12">
        <v>43077</v>
      </c>
      <c r="D2616" s="217">
        <v>0.71099999999999997</v>
      </c>
      <c r="E2616" t="s">
        <v>93</v>
      </c>
    </row>
    <row r="2617" spans="1:5" x14ac:dyDescent="0.25">
      <c r="A2617" t="s">
        <v>83</v>
      </c>
      <c r="B2617" t="s">
        <v>84</v>
      </c>
      <c r="C2617" s="12">
        <v>43084</v>
      </c>
      <c r="D2617" s="217">
        <v>0.72140000000000004</v>
      </c>
      <c r="E2617" t="s">
        <v>93</v>
      </c>
    </row>
    <row r="2618" spans="1:5" x14ac:dyDescent="0.25">
      <c r="A2618" t="s">
        <v>83</v>
      </c>
      <c r="B2618" t="s">
        <v>84</v>
      </c>
      <c r="C2618" s="12">
        <v>43091</v>
      </c>
      <c r="D2618" s="217">
        <v>0.73089999999999999</v>
      </c>
      <c r="E2618" t="s">
        <v>93</v>
      </c>
    </row>
    <row r="2619" spans="1:5" x14ac:dyDescent="0.25">
      <c r="A2619" t="s">
        <v>83</v>
      </c>
      <c r="B2619" t="s">
        <v>84</v>
      </c>
      <c r="C2619" s="12">
        <v>43098</v>
      </c>
      <c r="D2619" s="217">
        <v>0.73919999999999997</v>
      </c>
      <c r="E2619" t="s">
        <v>93</v>
      </c>
    </row>
    <row r="2620" spans="1:5" x14ac:dyDescent="0.25">
      <c r="A2620" t="s">
        <v>83</v>
      </c>
      <c r="B2620" t="s">
        <v>84</v>
      </c>
      <c r="C2620" s="12">
        <v>43105</v>
      </c>
      <c r="D2620" s="217">
        <v>0.93</v>
      </c>
      <c r="E2620" t="s">
        <v>93</v>
      </c>
    </row>
    <row r="2621" spans="1:5" x14ac:dyDescent="0.25">
      <c r="A2621" t="s">
        <v>83</v>
      </c>
      <c r="B2621" t="s">
        <v>84</v>
      </c>
      <c r="C2621" s="12">
        <v>43112</v>
      </c>
      <c r="D2621" s="217">
        <v>0.93</v>
      </c>
      <c r="E2621" t="s">
        <v>93</v>
      </c>
    </row>
    <row r="2622" spans="1:5" x14ac:dyDescent="0.25">
      <c r="A2622" t="s">
        <v>83</v>
      </c>
      <c r="B2622" t="s">
        <v>84</v>
      </c>
      <c r="C2622" s="12">
        <v>43119</v>
      </c>
      <c r="D2622" s="217">
        <v>0.93</v>
      </c>
      <c r="E2622" t="s">
        <v>93</v>
      </c>
    </row>
    <row r="2623" spans="1:5" x14ac:dyDescent="0.25">
      <c r="A2623" t="s">
        <v>83</v>
      </c>
      <c r="B2623" t="s">
        <v>84</v>
      </c>
      <c r="C2623" s="12">
        <v>43126</v>
      </c>
      <c r="D2623" s="217">
        <v>0.9325</v>
      </c>
      <c r="E2623" t="s">
        <v>93</v>
      </c>
    </row>
    <row r="2624" spans="1:5" x14ac:dyDescent="0.25">
      <c r="A2624" t="s">
        <v>83</v>
      </c>
      <c r="B2624" t="s">
        <v>84</v>
      </c>
      <c r="C2624" s="12">
        <v>43133</v>
      </c>
      <c r="D2624" s="217">
        <v>0.93400000000000005</v>
      </c>
      <c r="E2624" t="s">
        <v>93</v>
      </c>
    </row>
    <row r="2625" spans="1:5" x14ac:dyDescent="0.25">
      <c r="A2625" t="s">
        <v>83</v>
      </c>
      <c r="B2625" t="s">
        <v>84</v>
      </c>
      <c r="C2625" s="12">
        <v>43140</v>
      </c>
      <c r="D2625" s="217">
        <v>0.93500000000000005</v>
      </c>
      <c r="E2625" t="s">
        <v>93</v>
      </c>
    </row>
    <row r="2626" spans="1:5" x14ac:dyDescent="0.25">
      <c r="A2626" t="s">
        <v>83</v>
      </c>
      <c r="B2626" t="s">
        <v>84</v>
      </c>
      <c r="C2626" s="12">
        <v>43147</v>
      </c>
      <c r="D2626" s="217">
        <v>0.93569999999999998</v>
      </c>
      <c r="E2626" t="s">
        <v>93</v>
      </c>
    </row>
    <row r="2627" spans="1:5" x14ac:dyDescent="0.25">
      <c r="A2627" t="s">
        <v>83</v>
      </c>
      <c r="B2627" t="s">
        <v>84</v>
      </c>
      <c r="C2627" s="12">
        <v>43154</v>
      </c>
      <c r="D2627" s="217">
        <v>0.9375</v>
      </c>
      <c r="E2627" t="s">
        <v>93</v>
      </c>
    </row>
    <row r="2628" spans="1:5" x14ac:dyDescent="0.25">
      <c r="A2628" t="s">
        <v>83</v>
      </c>
      <c r="B2628" t="s">
        <v>84</v>
      </c>
      <c r="C2628" s="12">
        <v>43161</v>
      </c>
      <c r="D2628" s="217">
        <v>0.94</v>
      </c>
      <c r="E2628" t="s">
        <v>93</v>
      </c>
    </row>
    <row r="2629" spans="1:5" x14ac:dyDescent="0.25">
      <c r="A2629" t="s">
        <v>83</v>
      </c>
      <c r="B2629" t="s">
        <v>84</v>
      </c>
      <c r="C2629" s="12">
        <v>43168</v>
      </c>
      <c r="D2629" s="217">
        <v>0.94400000000000006</v>
      </c>
      <c r="E2629" t="s">
        <v>93</v>
      </c>
    </row>
    <row r="2630" spans="1:5" x14ac:dyDescent="0.25">
      <c r="A2630" t="s">
        <v>83</v>
      </c>
      <c r="B2630" t="s">
        <v>84</v>
      </c>
      <c r="C2630" s="12">
        <v>43175</v>
      </c>
      <c r="D2630" s="217">
        <v>0.94730000000000003</v>
      </c>
      <c r="E2630" t="s">
        <v>93</v>
      </c>
    </row>
    <row r="2631" spans="1:5" x14ac:dyDescent="0.25">
      <c r="A2631" t="s">
        <v>83</v>
      </c>
      <c r="B2631" t="s">
        <v>84</v>
      </c>
      <c r="C2631" s="12">
        <v>43182</v>
      </c>
      <c r="D2631" s="217">
        <v>0.95</v>
      </c>
      <c r="E2631" t="s">
        <v>93</v>
      </c>
    </row>
    <row r="2632" spans="1:5" x14ac:dyDescent="0.25">
      <c r="A2632" t="s">
        <v>83</v>
      </c>
      <c r="B2632" t="s">
        <v>84</v>
      </c>
      <c r="C2632" s="12">
        <v>43189</v>
      </c>
      <c r="D2632" s="217">
        <v>0.95230000000000004</v>
      </c>
      <c r="E2632" t="s">
        <v>93</v>
      </c>
    </row>
    <row r="2633" spans="1:5" x14ac:dyDescent="0.25">
      <c r="A2633" t="s">
        <v>83</v>
      </c>
      <c r="B2633" t="s">
        <v>84</v>
      </c>
      <c r="C2633" s="12">
        <v>43196</v>
      </c>
      <c r="D2633" s="217">
        <v>0.9536</v>
      </c>
      <c r="E2633" t="s">
        <v>93</v>
      </c>
    </row>
    <row r="2634" spans="1:5" x14ac:dyDescent="0.25">
      <c r="A2634" t="s">
        <v>83</v>
      </c>
      <c r="B2634" t="s">
        <v>84</v>
      </c>
      <c r="C2634" s="12">
        <v>43203</v>
      </c>
      <c r="D2634" s="217">
        <v>0.95469999999999999</v>
      </c>
      <c r="E2634" t="s">
        <v>93</v>
      </c>
    </row>
    <row r="2635" spans="1:5" x14ac:dyDescent="0.25">
      <c r="A2635" t="s">
        <v>83</v>
      </c>
      <c r="B2635" t="s">
        <v>84</v>
      </c>
      <c r="C2635" s="12">
        <v>43210</v>
      </c>
      <c r="D2635" s="217">
        <v>0.9556</v>
      </c>
      <c r="E2635" t="s">
        <v>93</v>
      </c>
    </row>
    <row r="2636" spans="1:5" x14ac:dyDescent="0.25">
      <c r="A2636" t="s">
        <v>83</v>
      </c>
      <c r="B2636" t="s">
        <v>84</v>
      </c>
      <c r="C2636" s="12">
        <v>43217</v>
      </c>
      <c r="D2636" s="217">
        <v>0.89939999999999998</v>
      </c>
      <c r="E2636" t="s">
        <v>93</v>
      </c>
    </row>
    <row r="2637" spans="1:5" x14ac:dyDescent="0.25">
      <c r="A2637" t="s">
        <v>83</v>
      </c>
      <c r="B2637" t="s">
        <v>84</v>
      </c>
      <c r="C2637" s="12">
        <v>43224</v>
      </c>
      <c r="D2637" s="217">
        <v>0.84939999999999993</v>
      </c>
      <c r="E2637" t="s">
        <v>93</v>
      </c>
    </row>
    <row r="2638" spans="1:5" x14ac:dyDescent="0.25">
      <c r="A2638" t="s">
        <v>83</v>
      </c>
      <c r="B2638" t="s">
        <v>84</v>
      </c>
      <c r="C2638" s="12">
        <v>43231</v>
      </c>
      <c r="D2638" s="217">
        <v>0.80469999999999997</v>
      </c>
      <c r="E2638" t="s">
        <v>93</v>
      </c>
    </row>
    <row r="2639" spans="1:5" x14ac:dyDescent="0.25">
      <c r="A2639" t="s">
        <v>83</v>
      </c>
      <c r="B2639" t="s">
        <v>84</v>
      </c>
      <c r="C2639" s="12">
        <v>43238</v>
      </c>
      <c r="D2639" s="217">
        <v>0.76450000000000007</v>
      </c>
      <c r="E2639" t="s">
        <v>93</v>
      </c>
    </row>
    <row r="2640" spans="1:5" x14ac:dyDescent="0.25">
      <c r="A2640" t="s">
        <v>83</v>
      </c>
      <c r="B2640" t="s">
        <v>84</v>
      </c>
      <c r="C2640" s="12">
        <v>43245</v>
      </c>
      <c r="D2640" s="217">
        <v>0.72809999999999997</v>
      </c>
      <c r="E2640" t="s">
        <v>93</v>
      </c>
    </row>
    <row r="2641" spans="1:5" x14ac:dyDescent="0.25">
      <c r="A2641" t="s">
        <v>83</v>
      </c>
      <c r="B2641" t="s">
        <v>84</v>
      </c>
      <c r="C2641" s="12">
        <v>43252</v>
      </c>
      <c r="D2641" s="217">
        <v>0.69499999999999995</v>
      </c>
      <c r="E2641" t="s">
        <v>93</v>
      </c>
    </row>
    <row r="2642" spans="1:5" x14ac:dyDescent="0.25">
      <c r="A2642" t="s">
        <v>83</v>
      </c>
      <c r="B2642" t="s">
        <v>84</v>
      </c>
      <c r="C2642" s="12">
        <v>43259</v>
      </c>
      <c r="D2642" s="217">
        <v>0.66480000000000006</v>
      </c>
      <c r="E2642" t="s">
        <v>93</v>
      </c>
    </row>
    <row r="2643" spans="1:5" x14ac:dyDescent="0.25">
      <c r="A2643" t="s">
        <v>83</v>
      </c>
      <c r="B2643" t="s">
        <v>84</v>
      </c>
      <c r="C2643" s="12">
        <v>43266</v>
      </c>
      <c r="D2643" s="217">
        <v>0.6371</v>
      </c>
      <c r="E2643" t="s">
        <v>93</v>
      </c>
    </row>
    <row r="2644" spans="1:5" x14ac:dyDescent="0.25">
      <c r="A2644" t="s">
        <v>83</v>
      </c>
      <c r="B2644" t="s">
        <v>84</v>
      </c>
      <c r="C2644" s="12">
        <v>43273</v>
      </c>
      <c r="D2644" s="217">
        <v>0.61159999999999992</v>
      </c>
      <c r="E2644" t="s">
        <v>93</v>
      </c>
    </row>
    <row r="2645" spans="1:5" x14ac:dyDescent="0.25">
      <c r="A2645" t="s">
        <v>83</v>
      </c>
      <c r="B2645" t="s">
        <v>84</v>
      </c>
      <c r="C2645" s="12">
        <v>43280</v>
      </c>
      <c r="D2645" s="217">
        <v>0.58810000000000007</v>
      </c>
      <c r="E2645" t="s">
        <v>93</v>
      </c>
    </row>
    <row r="2646" spans="1:5" x14ac:dyDescent="0.25">
      <c r="A2646" t="s">
        <v>238</v>
      </c>
      <c r="B2646" t="s">
        <v>239</v>
      </c>
      <c r="C2646" s="12">
        <v>42937</v>
      </c>
      <c r="D2646" s="217">
        <v>0</v>
      </c>
      <c r="E2646" t="s">
        <v>93</v>
      </c>
    </row>
    <row r="2647" spans="1:5" x14ac:dyDescent="0.25">
      <c r="A2647" t="s">
        <v>238</v>
      </c>
      <c r="B2647" t="s">
        <v>239</v>
      </c>
      <c r="C2647" s="12">
        <v>42944</v>
      </c>
      <c r="D2647" s="217">
        <v>0</v>
      </c>
      <c r="E2647" t="s">
        <v>93</v>
      </c>
    </row>
    <row r="2648" spans="1:5" x14ac:dyDescent="0.25">
      <c r="A2648" t="s">
        <v>238</v>
      </c>
      <c r="B2648" t="s">
        <v>239</v>
      </c>
      <c r="C2648" s="12">
        <v>42951</v>
      </c>
      <c r="D2648" s="217">
        <v>0</v>
      </c>
      <c r="E2648" t="s">
        <v>93</v>
      </c>
    </row>
    <row r="2649" spans="1:5" x14ac:dyDescent="0.25">
      <c r="A2649" t="s">
        <v>238</v>
      </c>
      <c r="B2649" t="s">
        <v>239</v>
      </c>
      <c r="C2649" s="12">
        <v>42958</v>
      </c>
      <c r="D2649" s="217">
        <v>0</v>
      </c>
      <c r="E2649" t="s">
        <v>93</v>
      </c>
    </row>
    <row r="2650" spans="1:5" x14ac:dyDescent="0.25">
      <c r="A2650" t="s">
        <v>238</v>
      </c>
      <c r="B2650" t="s">
        <v>239</v>
      </c>
      <c r="C2650" s="12">
        <v>42965</v>
      </c>
      <c r="D2650" s="217">
        <v>0</v>
      </c>
      <c r="E2650" t="s">
        <v>93</v>
      </c>
    </row>
    <row r="2651" spans="1:5" x14ac:dyDescent="0.25">
      <c r="A2651" t="s">
        <v>238</v>
      </c>
      <c r="B2651" t="s">
        <v>239</v>
      </c>
      <c r="C2651" s="12">
        <v>42972</v>
      </c>
      <c r="D2651" s="217">
        <v>0.16170000000000001</v>
      </c>
      <c r="E2651" t="s">
        <v>93</v>
      </c>
    </row>
    <row r="2652" spans="1:5" x14ac:dyDescent="0.25">
      <c r="A2652" t="s">
        <v>238</v>
      </c>
      <c r="B2652" t="s">
        <v>239</v>
      </c>
      <c r="C2652" s="12">
        <v>42979</v>
      </c>
      <c r="D2652" s="217">
        <v>0.2757</v>
      </c>
      <c r="E2652" t="s">
        <v>93</v>
      </c>
    </row>
    <row r="2653" spans="1:5" x14ac:dyDescent="0.25">
      <c r="A2653" t="s">
        <v>238</v>
      </c>
      <c r="B2653" t="s">
        <v>239</v>
      </c>
      <c r="C2653" s="12">
        <v>42986</v>
      </c>
      <c r="D2653" s="217">
        <v>0.35880000000000001</v>
      </c>
      <c r="E2653" t="s">
        <v>93</v>
      </c>
    </row>
    <row r="2654" spans="1:5" x14ac:dyDescent="0.25">
      <c r="A2654" t="s">
        <v>238</v>
      </c>
      <c r="B2654" t="s">
        <v>239</v>
      </c>
      <c r="C2654" s="12">
        <v>42993</v>
      </c>
      <c r="D2654" s="217">
        <v>0.42560000000000003</v>
      </c>
      <c r="E2654" t="s">
        <v>93</v>
      </c>
    </row>
    <row r="2655" spans="1:5" x14ac:dyDescent="0.25">
      <c r="A2655" t="s">
        <v>238</v>
      </c>
      <c r="B2655" t="s">
        <v>239</v>
      </c>
      <c r="C2655" s="12">
        <v>43000</v>
      </c>
      <c r="D2655" s="217">
        <v>0.47899999999999998</v>
      </c>
      <c r="E2655" t="s">
        <v>93</v>
      </c>
    </row>
    <row r="2656" spans="1:5" x14ac:dyDescent="0.25">
      <c r="A2656" t="s">
        <v>238</v>
      </c>
      <c r="B2656" t="s">
        <v>239</v>
      </c>
      <c r="C2656" s="12">
        <v>43007</v>
      </c>
      <c r="D2656" s="217">
        <v>0.52270000000000005</v>
      </c>
      <c r="E2656" t="s">
        <v>93</v>
      </c>
    </row>
    <row r="2657" spans="1:5" x14ac:dyDescent="0.25">
      <c r="A2657" t="s">
        <v>238</v>
      </c>
      <c r="B2657" t="s">
        <v>239</v>
      </c>
      <c r="C2657" s="12">
        <v>43014</v>
      </c>
      <c r="D2657" s="217">
        <v>0.55920000000000003</v>
      </c>
      <c r="E2657" t="s">
        <v>93</v>
      </c>
    </row>
    <row r="2658" spans="1:5" x14ac:dyDescent="0.25">
      <c r="A2658" t="s">
        <v>238</v>
      </c>
      <c r="B2658" t="s">
        <v>239</v>
      </c>
      <c r="C2658" s="12">
        <v>43021</v>
      </c>
      <c r="D2658" s="217">
        <v>0.59</v>
      </c>
      <c r="E2658" t="s">
        <v>93</v>
      </c>
    </row>
    <row r="2659" spans="1:5" x14ac:dyDescent="0.25">
      <c r="A2659" t="s">
        <v>238</v>
      </c>
      <c r="B2659" t="s">
        <v>239</v>
      </c>
      <c r="C2659" s="12">
        <v>43028</v>
      </c>
      <c r="D2659" s="217">
        <v>0.61499999999999999</v>
      </c>
      <c r="E2659" t="s">
        <v>93</v>
      </c>
    </row>
    <row r="2660" spans="1:5" x14ac:dyDescent="0.25">
      <c r="A2660" t="s">
        <v>238</v>
      </c>
      <c r="B2660" t="s">
        <v>239</v>
      </c>
      <c r="C2660" s="12">
        <v>43035</v>
      </c>
      <c r="D2660" s="217">
        <v>0.63869999999999993</v>
      </c>
      <c r="E2660" t="s">
        <v>93</v>
      </c>
    </row>
    <row r="2661" spans="1:5" x14ac:dyDescent="0.25">
      <c r="A2661" t="s">
        <v>238</v>
      </c>
      <c r="B2661" t="s">
        <v>239</v>
      </c>
      <c r="C2661" s="12">
        <v>43042</v>
      </c>
      <c r="D2661" s="217">
        <v>0.65879999999999994</v>
      </c>
      <c r="E2661" t="s">
        <v>93</v>
      </c>
    </row>
    <row r="2662" spans="1:5" x14ac:dyDescent="0.25">
      <c r="A2662" t="s">
        <v>238</v>
      </c>
      <c r="B2662" t="s">
        <v>239</v>
      </c>
      <c r="C2662" s="12">
        <v>43049</v>
      </c>
      <c r="D2662" s="217">
        <v>0.6765000000000001</v>
      </c>
      <c r="E2662" t="s">
        <v>93</v>
      </c>
    </row>
    <row r="2663" spans="1:5" x14ac:dyDescent="0.25">
      <c r="A2663" t="s">
        <v>238</v>
      </c>
      <c r="B2663" t="s">
        <v>239</v>
      </c>
      <c r="C2663" s="12">
        <v>43056</v>
      </c>
      <c r="D2663" s="217">
        <v>0.69220000000000004</v>
      </c>
      <c r="E2663" t="s">
        <v>93</v>
      </c>
    </row>
    <row r="2664" spans="1:5" x14ac:dyDescent="0.25">
      <c r="A2664" t="s">
        <v>238</v>
      </c>
      <c r="B2664" t="s">
        <v>239</v>
      </c>
      <c r="C2664" s="12">
        <v>43063</v>
      </c>
      <c r="D2664" s="217">
        <v>0.70629999999999993</v>
      </c>
      <c r="E2664" t="s">
        <v>93</v>
      </c>
    </row>
    <row r="2665" spans="1:5" x14ac:dyDescent="0.25">
      <c r="A2665" t="s">
        <v>238</v>
      </c>
      <c r="B2665" t="s">
        <v>239</v>
      </c>
      <c r="C2665" s="12">
        <v>43070</v>
      </c>
      <c r="D2665" s="217">
        <v>0.71900000000000008</v>
      </c>
      <c r="E2665" t="s">
        <v>93</v>
      </c>
    </row>
    <row r="2666" spans="1:5" x14ac:dyDescent="0.25">
      <c r="A2666" t="s">
        <v>238</v>
      </c>
      <c r="B2666" t="s">
        <v>239</v>
      </c>
      <c r="C2666" s="12">
        <v>43077</v>
      </c>
      <c r="D2666" s="217">
        <v>0.73049999999999993</v>
      </c>
      <c r="E2666" t="s">
        <v>93</v>
      </c>
    </row>
    <row r="2667" spans="1:5" x14ac:dyDescent="0.25">
      <c r="A2667" t="s">
        <v>238</v>
      </c>
      <c r="B2667" t="s">
        <v>239</v>
      </c>
      <c r="C2667" s="12">
        <v>43084</v>
      </c>
      <c r="D2667" s="217">
        <v>0.7409</v>
      </c>
      <c r="E2667" t="s">
        <v>93</v>
      </c>
    </row>
    <row r="2668" spans="1:5" x14ac:dyDescent="0.25">
      <c r="A2668" t="s">
        <v>238</v>
      </c>
      <c r="B2668" t="s">
        <v>239</v>
      </c>
      <c r="C2668" s="12">
        <v>43091</v>
      </c>
      <c r="D2668" s="217">
        <v>0.75090000000000001</v>
      </c>
      <c r="E2668" t="s">
        <v>93</v>
      </c>
    </row>
    <row r="2669" spans="1:5" x14ac:dyDescent="0.25">
      <c r="A2669" t="s">
        <v>238</v>
      </c>
      <c r="B2669" t="s">
        <v>239</v>
      </c>
      <c r="C2669" s="12">
        <v>43098</v>
      </c>
      <c r="D2669" s="217">
        <v>0.76</v>
      </c>
      <c r="E2669" t="s">
        <v>93</v>
      </c>
    </row>
    <row r="2670" spans="1:5" x14ac:dyDescent="0.25">
      <c r="A2670" t="s">
        <v>238</v>
      </c>
      <c r="B2670" t="s">
        <v>239</v>
      </c>
      <c r="C2670" s="12">
        <v>43105</v>
      </c>
      <c r="D2670" s="217">
        <v>0.94</v>
      </c>
      <c r="E2670" t="s">
        <v>93</v>
      </c>
    </row>
    <row r="2671" spans="1:5" x14ac:dyDescent="0.25">
      <c r="A2671" t="s">
        <v>238</v>
      </c>
      <c r="B2671" t="s">
        <v>239</v>
      </c>
      <c r="C2671" s="12">
        <v>43112</v>
      </c>
      <c r="D2671" s="217">
        <v>0.93500000000000005</v>
      </c>
      <c r="E2671" t="s">
        <v>93</v>
      </c>
    </row>
    <row r="2672" spans="1:5" x14ac:dyDescent="0.25">
      <c r="A2672" t="s">
        <v>238</v>
      </c>
      <c r="B2672" t="s">
        <v>239</v>
      </c>
      <c r="C2672" s="12">
        <v>43119</v>
      </c>
      <c r="D2672" s="217">
        <v>0.93330000000000002</v>
      </c>
      <c r="E2672" t="s">
        <v>93</v>
      </c>
    </row>
    <row r="2673" spans="1:5" x14ac:dyDescent="0.25">
      <c r="A2673" t="s">
        <v>238</v>
      </c>
      <c r="B2673" t="s">
        <v>239</v>
      </c>
      <c r="C2673" s="12">
        <v>43126</v>
      </c>
      <c r="D2673" s="217">
        <v>0.9325</v>
      </c>
      <c r="E2673" t="s">
        <v>93</v>
      </c>
    </row>
    <row r="2674" spans="1:5" x14ac:dyDescent="0.25">
      <c r="A2674" t="s">
        <v>238</v>
      </c>
      <c r="B2674" t="s">
        <v>239</v>
      </c>
      <c r="C2674" s="12">
        <v>43133</v>
      </c>
      <c r="D2674" s="217">
        <v>0.93200000000000005</v>
      </c>
      <c r="E2674" t="s">
        <v>93</v>
      </c>
    </row>
    <row r="2675" spans="1:5" x14ac:dyDescent="0.25">
      <c r="A2675" t="s">
        <v>238</v>
      </c>
      <c r="B2675" t="s">
        <v>239</v>
      </c>
      <c r="C2675" s="12">
        <v>43140</v>
      </c>
      <c r="D2675" s="217">
        <v>0.93</v>
      </c>
      <c r="E2675" t="s">
        <v>93</v>
      </c>
    </row>
    <row r="2676" spans="1:5" x14ac:dyDescent="0.25">
      <c r="A2676" t="s">
        <v>238</v>
      </c>
      <c r="B2676" t="s">
        <v>239</v>
      </c>
      <c r="C2676" s="12">
        <v>43147</v>
      </c>
      <c r="D2676" s="217">
        <v>0.92859999999999998</v>
      </c>
      <c r="E2676" t="s">
        <v>93</v>
      </c>
    </row>
    <row r="2677" spans="1:5" x14ac:dyDescent="0.25">
      <c r="A2677" t="s">
        <v>238</v>
      </c>
      <c r="B2677" t="s">
        <v>239</v>
      </c>
      <c r="C2677" s="12">
        <v>43154</v>
      </c>
      <c r="D2677" s="217">
        <v>0.92749999999999999</v>
      </c>
      <c r="E2677" t="s">
        <v>93</v>
      </c>
    </row>
    <row r="2678" spans="1:5" x14ac:dyDescent="0.25">
      <c r="A2678" t="s">
        <v>238</v>
      </c>
      <c r="B2678" t="s">
        <v>239</v>
      </c>
      <c r="C2678" s="12">
        <v>43161</v>
      </c>
      <c r="D2678" s="217">
        <v>0.92669999999999997</v>
      </c>
      <c r="E2678" t="s">
        <v>93</v>
      </c>
    </row>
    <row r="2679" spans="1:5" x14ac:dyDescent="0.25">
      <c r="A2679" t="s">
        <v>238</v>
      </c>
      <c r="B2679" t="s">
        <v>239</v>
      </c>
      <c r="C2679" s="12">
        <v>43168</v>
      </c>
      <c r="D2679" s="217">
        <v>0.92599999999999993</v>
      </c>
      <c r="E2679" t="s">
        <v>93</v>
      </c>
    </row>
    <row r="2680" spans="1:5" x14ac:dyDescent="0.25">
      <c r="A2680" t="s">
        <v>238</v>
      </c>
      <c r="B2680" t="s">
        <v>239</v>
      </c>
      <c r="C2680" s="12">
        <v>43175</v>
      </c>
      <c r="D2680" s="217">
        <v>0.92549999999999999</v>
      </c>
      <c r="E2680" t="s">
        <v>93</v>
      </c>
    </row>
    <row r="2681" spans="1:5" x14ac:dyDescent="0.25">
      <c r="A2681" t="s">
        <v>238</v>
      </c>
      <c r="B2681" t="s">
        <v>239</v>
      </c>
      <c r="C2681" s="12">
        <v>43182</v>
      </c>
      <c r="D2681" s="217">
        <v>0.92500000000000004</v>
      </c>
      <c r="E2681" t="s">
        <v>93</v>
      </c>
    </row>
    <row r="2682" spans="1:5" x14ac:dyDescent="0.25">
      <c r="A2682" t="s">
        <v>238</v>
      </c>
      <c r="B2682" t="s">
        <v>239</v>
      </c>
      <c r="C2682" s="12">
        <v>43189</v>
      </c>
      <c r="D2682" s="217">
        <v>0.92540000000000011</v>
      </c>
      <c r="E2682" t="s">
        <v>93</v>
      </c>
    </row>
    <row r="2683" spans="1:5" x14ac:dyDescent="0.25">
      <c r="A2683" t="s">
        <v>238</v>
      </c>
      <c r="B2683" t="s">
        <v>239</v>
      </c>
      <c r="C2683" s="12">
        <v>43196</v>
      </c>
      <c r="D2683" s="217">
        <v>0.92500000000000004</v>
      </c>
      <c r="E2683" t="s">
        <v>93</v>
      </c>
    </row>
    <row r="2684" spans="1:5" x14ac:dyDescent="0.25">
      <c r="A2684" t="s">
        <v>238</v>
      </c>
      <c r="B2684" t="s">
        <v>239</v>
      </c>
      <c r="C2684" s="12">
        <v>43203</v>
      </c>
      <c r="D2684" s="217">
        <v>0.92469999999999997</v>
      </c>
      <c r="E2684" t="s">
        <v>93</v>
      </c>
    </row>
    <row r="2685" spans="1:5" x14ac:dyDescent="0.25">
      <c r="A2685" t="s">
        <v>238</v>
      </c>
      <c r="B2685" t="s">
        <v>239</v>
      </c>
      <c r="C2685" s="12">
        <v>43210</v>
      </c>
      <c r="D2685" s="217">
        <v>0.9244</v>
      </c>
      <c r="E2685" t="s">
        <v>93</v>
      </c>
    </row>
    <row r="2686" spans="1:5" x14ac:dyDescent="0.25">
      <c r="A2686" t="s">
        <v>238</v>
      </c>
      <c r="B2686" t="s">
        <v>239</v>
      </c>
      <c r="C2686" s="12">
        <v>43217</v>
      </c>
      <c r="D2686" s="217">
        <v>0.87</v>
      </c>
      <c r="E2686" t="s">
        <v>93</v>
      </c>
    </row>
    <row r="2687" spans="1:5" x14ac:dyDescent="0.25">
      <c r="A2687" t="s">
        <v>238</v>
      </c>
      <c r="B2687" t="s">
        <v>239</v>
      </c>
      <c r="C2687" s="12">
        <v>43224</v>
      </c>
      <c r="D2687" s="217">
        <v>0.82169999999999999</v>
      </c>
      <c r="E2687" t="s">
        <v>93</v>
      </c>
    </row>
    <row r="2688" spans="1:5" x14ac:dyDescent="0.25">
      <c r="A2688" t="s">
        <v>238</v>
      </c>
      <c r="B2688" t="s">
        <v>239</v>
      </c>
      <c r="C2688" s="12">
        <v>43231</v>
      </c>
      <c r="D2688" s="217">
        <v>0.77839999999999998</v>
      </c>
      <c r="E2688" t="s">
        <v>93</v>
      </c>
    </row>
    <row r="2689" spans="1:5" x14ac:dyDescent="0.25">
      <c r="A2689" t="s">
        <v>238</v>
      </c>
      <c r="B2689" t="s">
        <v>239</v>
      </c>
      <c r="C2689" s="12">
        <v>43238</v>
      </c>
      <c r="D2689" s="217">
        <v>0.73950000000000005</v>
      </c>
      <c r="E2689" t="s">
        <v>93</v>
      </c>
    </row>
    <row r="2690" spans="1:5" x14ac:dyDescent="0.25">
      <c r="A2690" t="s">
        <v>238</v>
      </c>
      <c r="B2690" t="s">
        <v>239</v>
      </c>
      <c r="C2690" s="12">
        <v>43245</v>
      </c>
      <c r="D2690" s="217">
        <v>0.70430000000000004</v>
      </c>
      <c r="E2690" t="s">
        <v>93</v>
      </c>
    </row>
    <row r="2691" spans="1:5" x14ac:dyDescent="0.25">
      <c r="A2691" t="s">
        <v>238</v>
      </c>
      <c r="B2691" t="s">
        <v>239</v>
      </c>
      <c r="C2691" s="12">
        <v>43252</v>
      </c>
      <c r="D2691" s="217">
        <v>0.67230000000000001</v>
      </c>
      <c r="E2691" t="s">
        <v>93</v>
      </c>
    </row>
    <row r="2692" spans="1:5" x14ac:dyDescent="0.25">
      <c r="A2692" t="s">
        <v>238</v>
      </c>
      <c r="B2692" t="s">
        <v>239</v>
      </c>
      <c r="C2692" s="12">
        <v>43259</v>
      </c>
      <c r="D2692" s="217">
        <v>0.64300000000000002</v>
      </c>
      <c r="E2692" t="s">
        <v>93</v>
      </c>
    </row>
    <row r="2693" spans="1:5" x14ac:dyDescent="0.25">
      <c r="A2693" t="s">
        <v>238</v>
      </c>
      <c r="B2693" t="s">
        <v>239</v>
      </c>
      <c r="C2693" s="12">
        <v>43266</v>
      </c>
      <c r="D2693" s="217">
        <v>0.61619999999999997</v>
      </c>
      <c r="E2693" t="s">
        <v>93</v>
      </c>
    </row>
    <row r="2694" spans="1:5" x14ac:dyDescent="0.25">
      <c r="A2694" t="s">
        <v>238</v>
      </c>
      <c r="B2694" t="s">
        <v>239</v>
      </c>
      <c r="C2694" s="12">
        <v>43273</v>
      </c>
      <c r="D2694" s="217">
        <v>0.59160000000000001</v>
      </c>
      <c r="E2694" t="s">
        <v>93</v>
      </c>
    </row>
    <row r="2695" spans="1:5" x14ac:dyDescent="0.25">
      <c r="A2695" t="s">
        <v>238</v>
      </c>
      <c r="B2695" t="s">
        <v>239</v>
      </c>
      <c r="C2695" s="12">
        <v>43280</v>
      </c>
      <c r="D2695" s="217">
        <v>0.56879999999999997</v>
      </c>
      <c r="E2695" t="s">
        <v>93</v>
      </c>
    </row>
    <row r="2696" spans="1:5" x14ac:dyDescent="0.25">
      <c r="A2696" t="s">
        <v>240</v>
      </c>
      <c r="B2696" t="s">
        <v>241</v>
      </c>
      <c r="C2696" s="12">
        <v>42937</v>
      </c>
      <c r="D2696" s="217">
        <v>0</v>
      </c>
      <c r="E2696" t="s">
        <v>93</v>
      </c>
    </row>
    <row r="2697" spans="1:5" x14ac:dyDescent="0.25">
      <c r="A2697" t="s">
        <v>240</v>
      </c>
      <c r="B2697" t="s">
        <v>241</v>
      </c>
      <c r="C2697" s="12">
        <v>42944</v>
      </c>
      <c r="D2697" s="217">
        <v>0</v>
      </c>
      <c r="E2697" t="s">
        <v>93</v>
      </c>
    </row>
    <row r="2698" spans="1:5" x14ac:dyDescent="0.25">
      <c r="A2698" t="s">
        <v>240</v>
      </c>
      <c r="B2698" t="s">
        <v>241</v>
      </c>
      <c r="C2698" s="12">
        <v>42951</v>
      </c>
      <c r="D2698" s="217">
        <v>0</v>
      </c>
      <c r="E2698" t="s">
        <v>93</v>
      </c>
    </row>
    <row r="2699" spans="1:5" x14ac:dyDescent="0.25">
      <c r="A2699" t="s">
        <v>240</v>
      </c>
      <c r="B2699" t="s">
        <v>241</v>
      </c>
      <c r="C2699" s="12">
        <v>42958</v>
      </c>
      <c r="D2699" s="217">
        <v>0</v>
      </c>
      <c r="E2699" t="s">
        <v>93</v>
      </c>
    </row>
    <row r="2700" spans="1:5" x14ac:dyDescent="0.25">
      <c r="A2700" t="s">
        <v>240</v>
      </c>
      <c r="B2700" t="s">
        <v>241</v>
      </c>
      <c r="C2700" s="12">
        <v>42965</v>
      </c>
      <c r="D2700" s="217">
        <v>0</v>
      </c>
      <c r="E2700" t="s">
        <v>93</v>
      </c>
    </row>
    <row r="2701" spans="1:5" x14ac:dyDescent="0.25">
      <c r="A2701" t="s">
        <v>240</v>
      </c>
      <c r="B2701" t="s">
        <v>241</v>
      </c>
      <c r="C2701" s="12">
        <v>42972</v>
      </c>
      <c r="D2701" s="217">
        <v>0.16670000000000001</v>
      </c>
      <c r="E2701" t="s">
        <v>93</v>
      </c>
    </row>
    <row r="2702" spans="1:5" x14ac:dyDescent="0.25">
      <c r="A2702" t="s">
        <v>240</v>
      </c>
      <c r="B2702" t="s">
        <v>241</v>
      </c>
      <c r="C2702" s="12">
        <v>42979</v>
      </c>
      <c r="D2702" s="217">
        <v>0.2843</v>
      </c>
      <c r="E2702" t="s">
        <v>93</v>
      </c>
    </row>
    <row r="2703" spans="1:5" x14ac:dyDescent="0.25">
      <c r="A2703" t="s">
        <v>240</v>
      </c>
      <c r="B2703" t="s">
        <v>241</v>
      </c>
      <c r="C2703" s="12">
        <v>42986</v>
      </c>
      <c r="D2703" s="217">
        <v>0.3725</v>
      </c>
      <c r="E2703" t="s">
        <v>93</v>
      </c>
    </row>
    <row r="2704" spans="1:5" x14ac:dyDescent="0.25">
      <c r="A2704" t="s">
        <v>240</v>
      </c>
      <c r="B2704" t="s">
        <v>241</v>
      </c>
      <c r="C2704" s="12">
        <v>42993</v>
      </c>
      <c r="D2704" s="217">
        <v>0.44109999999999999</v>
      </c>
      <c r="E2704" t="s">
        <v>93</v>
      </c>
    </row>
    <row r="2705" spans="1:5" x14ac:dyDescent="0.25">
      <c r="A2705" t="s">
        <v>240</v>
      </c>
      <c r="B2705" t="s">
        <v>241</v>
      </c>
      <c r="C2705" s="12">
        <v>43000</v>
      </c>
      <c r="D2705" s="217">
        <v>0.496</v>
      </c>
      <c r="E2705" t="s">
        <v>93</v>
      </c>
    </row>
    <row r="2706" spans="1:5" x14ac:dyDescent="0.25">
      <c r="A2706" t="s">
        <v>240</v>
      </c>
      <c r="B2706" t="s">
        <v>241</v>
      </c>
      <c r="C2706" s="12">
        <v>43007</v>
      </c>
      <c r="D2706" s="217">
        <v>0.54179999999999995</v>
      </c>
      <c r="E2706" t="s">
        <v>93</v>
      </c>
    </row>
    <row r="2707" spans="1:5" x14ac:dyDescent="0.25">
      <c r="A2707" t="s">
        <v>240</v>
      </c>
      <c r="B2707" t="s">
        <v>241</v>
      </c>
      <c r="C2707" s="12">
        <v>43014</v>
      </c>
      <c r="D2707" s="217">
        <v>0.57999999999999996</v>
      </c>
      <c r="E2707" t="s">
        <v>93</v>
      </c>
    </row>
    <row r="2708" spans="1:5" x14ac:dyDescent="0.25">
      <c r="A2708" t="s">
        <v>240</v>
      </c>
      <c r="B2708" t="s">
        <v>241</v>
      </c>
      <c r="C2708" s="12">
        <v>43021</v>
      </c>
      <c r="D2708" s="217">
        <v>0.61229999999999996</v>
      </c>
      <c r="E2708" t="s">
        <v>93</v>
      </c>
    </row>
    <row r="2709" spans="1:5" x14ac:dyDescent="0.25">
      <c r="A2709" t="s">
        <v>240</v>
      </c>
      <c r="B2709" t="s">
        <v>241</v>
      </c>
      <c r="C2709" s="12">
        <v>43028</v>
      </c>
      <c r="D2709" s="217">
        <v>0.64</v>
      </c>
      <c r="E2709" t="s">
        <v>93</v>
      </c>
    </row>
    <row r="2710" spans="1:5" x14ac:dyDescent="0.25">
      <c r="A2710" t="s">
        <v>240</v>
      </c>
      <c r="B2710" t="s">
        <v>241</v>
      </c>
      <c r="C2710" s="12">
        <v>43035</v>
      </c>
      <c r="D2710" s="217">
        <v>0.66400000000000003</v>
      </c>
      <c r="E2710" t="s">
        <v>93</v>
      </c>
    </row>
    <row r="2711" spans="1:5" x14ac:dyDescent="0.25">
      <c r="A2711" t="s">
        <v>240</v>
      </c>
      <c r="B2711" t="s">
        <v>241</v>
      </c>
      <c r="C2711" s="12">
        <v>43042</v>
      </c>
      <c r="D2711" s="217">
        <v>0.68500000000000005</v>
      </c>
      <c r="E2711" t="s">
        <v>93</v>
      </c>
    </row>
    <row r="2712" spans="1:5" x14ac:dyDescent="0.25">
      <c r="A2712" t="s">
        <v>240</v>
      </c>
      <c r="B2712" t="s">
        <v>241</v>
      </c>
      <c r="C2712" s="12">
        <v>43049</v>
      </c>
      <c r="D2712" s="217">
        <v>0.7034999999999999</v>
      </c>
      <c r="E2712" t="s">
        <v>93</v>
      </c>
    </row>
    <row r="2713" spans="1:5" x14ac:dyDescent="0.25">
      <c r="A2713" t="s">
        <v>240</v>
      </c>
      <c r="B2713" t="s">
        <v>241</v>
      </c>
      <c r="C2713" s="12">
        <v>43056</v>
      </c>
      <c r="D2713" s="217">
        <v>0.71939999999999993</v>
      </c>
      <c r="E2713" t="s">
        <v>93</v>
      </c>
    </row>
    <row r="2714" spans="1:5" x14ac:dyDescent="0.25">
      <c r="A2714" t="s">
        <v>240</v>
      </c>
      <c r="B2714" t="s">
        <v>241</v>
      </c>
      <c r="C2714" s="12">
        <v>43063</v>
      </c>
      <c r="D2714" s="217">
        <v>0.73370000000000002</v>
      </c>
      <c r="E2714" t="s">
        <v>93</v>
      </c>
    </row>
    <row r="2715" spans="1:5" x14ac:dyDescent="0.25">
      <c r="A2715" t="s">
        <v>240</v>
      </c>
      <c r="B2715" t="s">
        <v>241</v>
      </c>
      <c r="C2715" s="12">
        <v>43070</v>
      </c>
      <c r="D2715" s="217">
        <v>0.74650000000000005</v>
      </c>
      <c r="E2715" t="s">
        <v>93</v>
      </c>
    </row>
    <row r="2716" spans="1:5" x14ac:dyDescent="0.25">
      <c r="A2716" t="s">
        <v>240</v>
      </c>
      <c r="B2716" t="s">
        <v>241</v>
      </c>
      <c r="C2716" s="12">
        <v>43077</v>
      </c>
      <c r="D2716" s="217">
        <v>0.7581</v>
      </c>
      <c r="E2716" t="s">
        <v>93</v>
      </c>
    </row>
    <row r="2717" spans="1:5" x14ac:dyDescent="0.25">
      <c r="A2717" t="s">
        <v>240</v>
      </c>
      <c r="B2717" t="s">
        <v>241</v>
      </c>
      <c r="C2717" s="12">
        <v>43084</v>
      </c>
      <c r="D2717" s="217">
        <v>0.76910000000000001</v>
      </c>
      <c r="E2717" t="s">
        <v>93</v>
      </c>
    </row>
    <row r="2718" spans="1:5" x14ac:dyDescent="0.25">
      <c r="A2718" t="s">
        <v>240</v>
      </c>
      <c r="B2718" t="s">
        <v>241</v>
      </c>
      <c r="C2718" s="12">
        <v>43091</v>
      </c>
      <c r="D2718" s="217">
        <v>0.77910000000000001</v>
      </c>
      <c r="E2718" t="s">
        <v>93</v>
      </c>
    </row>
    <row r="2719" spans="1:5" x14ac:dyDescent="0.25">
      <c r="A2719" t="s">
        <v>240</v>
      </c>
      <c r="B2719" t="s">
        <v>241</v>
      </c>
      <c r="C2719" s="12">
        <v>43098</v>
      </c>
      <c r="D2719" s="217">
        <v>0.78749999999999998</v>
      </c>
      <c r="E2719" t="s">
        <v>93</v>
      </c>
    </row>
    <row r="2720" spans="1:5" x14ac:dyDescent="0.25">
      <c r="A2720" t="s">
        <v>240</v>
      </c>
      <c r="B2720" t="s">
        <v>241</v>
      </c>
      <c r="C2720" s="12">
        <v>43105</v>
      </c>
      <c r="D2720" s="217">
        <v>0.98</v>
      </c>
      <c r="E2720" t="s">
        <v>93</v>
      </c>
    </row>
    <row r="2721" spans="1:5" x14ac:dyDescent="0.25">
      <c r="A2721" t="s">
        <v>240</v>
      </c>
      <c r="B2721" t="s">
        <v>241</v>
      </c>
      <c r="C2721" s="12">
        <v>43112</v>
      </c>
      <c r="D2721" s="217">
        <v>0.97</v>
      </c>
      <c r="E2721" t="s">
        <v>93</v>
      </c>
    </row>
    <row r="2722" spans="1:5" x14ac:dyDescent="0.25">
      <c r="A2722" t="s">
        <v>240</v>
      </c>
      <c r="B2722" t="s">
        <v>241</v>
      </c>
      <c r="C2722" s="12">
        <v>43119</v>
      </c>
      <c r="D2722" s="217">
        <v>0.9667</v>
      </c>
      <c r="E2722" t="s">
        <v>93</v>
      </c>
    </row>
    <row r="2723" spans="1:5" x14ac:dyDescent="0.25">
      <c r="A2723" t="s">
        <v>240</v>
      </c>
      <c r="B2723" t="s">
        <v>241</v>
      </c>
      <c r="C2723" s="12">
        <v>43126</v>
      </c>
      <c r="D2723" s="217">
        <v>0.96499999999999997</v>
      </c>
      <c r="E2723" t="s">
        <v>93</v>
      </c>
    </row>
    <row r="2724" spans="1:5" x14ac:dyDescent="0.25">
      <c r="A2724" t="s">
        <v>240</v>
      </c>
      <c r="B2724" t="s">
        <v>241</v>
      </c>
      <c r="C2724" s="12">
        <v>43133</v>
      </c>
      <c r="D2724" s="217">
        <v>0.96400000000000008</v>
      </c>
      <c r="E2724" t="s">
        <v>93</v>
      </c>
    </row>
    <row r="2725" spans="1:5" x14ac:dyDescent="0.25">
      <c r="A2725" t="s">
        <v>240</v>
      </c>
      <c r="B2725" t="s">
        <v>241</v>
      </c>
      <c r="C2725" s="12">
        <v>43140</v>
      </c>
      <c r="D2725" s="217">
        <v>0.96329999999999993</v>
      </c>
      <c r="E2725" t="s">
        <v>93</v>
      </c>
    </row>
    <row r="2726" spans="1:5" x14ac:dyDescent="0.25">
      <c r="A2726" t="s">
        <v>240</v>
      </c>
      <c r="B2726" t="s">
        <v>241</v>
      </c>
      <c r="C2726" s="12">
        <v>43147</v>
      </c>
      <c r="D2726" s="217">
        <v>0.96290000000000009</v>
      </c>
      <c r="E2726" t="s">
        <v>93</v>
      </c>
    </row>
    <row r="2727" spans="1:5" x14ac:dyDescent="0.25">
      <c r="A2727" t="s">
        <v>240</v>
      </c>
      <c r="B2727" t="s">
        <v>241</v>
      </c>
      <c r="C2727" s="12">
        <v>43154</v>
      </c>
      <c r="D2727" s="217">
        <v>0.96250000000000002</v>
      </c>
      <c r="E2727" t="s">
        <v>93</v>
      </c>
    </row>
    <row r="2728" spans="1:5" x14ac:dyDescent="0.25">
      <c r="A2728" t="s">
        <v>240</v>
      </c>
      <c r="B2728" t="s">
        <v>241</v>
      </c>
      <c r="C2728" s="12">
        <v>43161</v>
      </c>
      <c r="D2728" s="217">
        <v>0.96560000000000001</v>
      </c>
      <c r="E2728" t="s">
        <v>93</v>
      </c>
    </row>
    <row r="2729" spans="1:5" x14ac:dyDescent="0.25">
      <c r="A2729" t="s">
        <v>240</v>
      </c>
      <c r="B2729" t="s">
        <v>241</v>
      </c>
      <c r="C2729" s="12">
        <v>43168</v>
      </c>
      <c r="D2729" s="217">
        <v>0.96900000000000008</v>
      </c>
      <c r="E2729" t="s">
        <v>93</v>
      </c>
    </row>
    <row r="2730" spans="1:5" x14ac:dyDescent="0.25">
      <c r="A2730" t="s">
        <v>240</v>
      </c>
      <c r="B2730" t="s">
        <v>241</v>
      </c>
      <c r="C2730" s="12">
        <v>43175</v>
      </c>
      <c r="D2730" s="217">
        <v>0.97180000000000011</v>
      </c>
      <c r="E2730" t="s">
        <v>93</v>
      </c>
    </row>
    <row r="2731" spans="1:5" x14ac:dyDescent="0.25">
      <c r="A2731" t="s">
        <v>240</v>
      </c>
      <c r="B2731" t="s">
        <v>241</v>
      </c>
      <c r="C2731" s="12">
        <v>43182</v>
      </c>
      <c r="D2731" s="217">
        <v>0.97420000000000007</v>
      </c>
      <c r="E2731" t="s">
        <v>93</v>
      </c>
    </row>
    <row r="2732" spans="1:5" x14ac:dyDescent="0.25">
      <c r="A2732" t="s">
        <v>240</v>
      </c>
      <c r="B2732" t="s">
        <v>241</v>
      </c>
      <c r="C2732" s="12">
        <v>43189</v>
      </c>
      <c r="D2732" s="217">
        <v>0.97620000000000007</v>
      </c>
      <c r="E2732" t="s">
        <v>93</v>
      </c>
    </row>
    <row r="2733" spans="1:5" x14ac:dyDescent="0.25">
      <c r="A2733" t="s">
        <v>240</v>
      </c>
      <c r="B2733" t="s">
        <v>241</v>
      </c>
      <c r="C2733" s="12">
        <v>43196</v>
      </c>
      <c r="D2733" s="217">
        <v>0.9779000000000001</v>
      </c>
      <c r="E2733" t="s">
        <v>93</v>
      </c>
    </row>
    <row r="2734" spans="1:5" x14ac:dyDescent="0.25">
      <c r="A2734" t="s">
        <v>240</v>
      </c>
      <c r="B2734" t="s">
        <v>241</v>
      </c>
      <c r="C2734" s="12">
        <v>43203</v>
      </c>
      <c r="D2734" s="217">
        <v>0.97870000000000001</v>
      </c>
      <c r="E2734" t="s">
        <v>93</v>
      </c>
    </row>
    <row r="2735" spans="1:5" x14ac:dyDescent="0.25">
      <c r="A2735" t="s">
        <v>240</v>
      </c>
      <c r="B2735" t="s">
        <v>241</v>
      </c>
      <c r="C2735" s="12">
        <v>43210</v>
      </c>
      <c r="D2735" s="217">
        <v>0.97939999999999994</v>
      </c>
      <c r="E2735" t="s">
        <v>93</v>
      </c>
    </row>
    <row r="2736" spans="1:5" x14ac:dyDescent="0.25">
      <c r="A2736" t="s">
        <v>240</v>
      </c>
      <c r="B2736" t="s">
        <v>241</v>
      </c>
      <c r="C2736" s="12">
        <v>43217</v>
      </c>
      <c r="D2736" s="217">
        <v>0.92180000000000006</v>
      </c>
      <c r="E2736" t="s">
        <v>93</v>
      </c>
    </row>
    <row r="2737" spans="1:5" x14ac:dyDescent="0.25">
      <c r="A2737" t="s">
        <v>240</v>
      </c>
      <c r="B2737" t="s">
        <v>241</v>
      </c>
      <c r="C2737" s="12">
        <v>43224</v>
      </c>
      <c r="D2737" s="217">
        <v>0.87060000000000004</v>
      </c>
      <c r="E2737" t="s">
        <v>93</v>
      </c>
    </row>
    <row r="2738" spans="1:5" x14ac:dyDescent="0.25">
      <c r="A2738" t="s">
        <v>240</v>
      </c>
      <c r="B2738" t="s">
        <v>241</v>
      </c>
      <c r="C2738" s="12">
        <v>43231</v>
      </c>
      <c r="D2738" s="217">
        <v>0.82469999999999999</v>
      </c>
      <c r="E2738" t="s">
        <v>93</v>
      </c>
    </row>
    <row r="2739" spans="1:5" x14ac:dyDescent="0.25">
      <c r="A2739" t="s">
        <v>240</v>
      </c>
      <c r="B2739" t="s">
        <v>241</v>
      </c>
      <c r="C2739" s="12">
        <v>43238</v>
      </c>
      <c r="D2739" s="217">
        <v>0.78349999999999997</v>
      </c>
      <c r="E2739" t="s">
        <v>93</v>
      </c>
    </row>
    <row r="2740" spans="1:5" x14ac:dyDescent="0.25">
      <c r="A2740" t="s">
        <v>240</v>
      </c>
      <c r="B2740" t="s">
        <v>241</v>
      </c>
      <c r="C2740" s="12">
        <v>43245</v>
      </c>
      <c r="D2740" s="217">
        <v>0.74620000000000009</v>
      </c>
      <c r="E2740" t="s">
        <v>93</v>
      </c>
    </row>
    <row r="2741" spans="1:5" x14ac:dyDescent="0.25">
      <c r="A2741" t="s">
        <v>240</v>
      </c>
      <c r="B2741" t="s">
        <v>241</v>
      </c>
      <c r="C2741" s="12">
        <v>43252</v>
      </c>
      <c r="D2741" s="217">
        <v>0.71230000000000004</v>
      </c>
      <c r="E2741" t="s">
        <v>93</v>
      </c>
    </row>
    <row r="2742" spans="1:5" x14ac:dyDescent="0.25">
      <c r="A2742" t="s">
        <v>240</v>
      </c>
      <c r="B2742" t="s">
        <v>241</v>
      </c>
      <c r="C2742" s="12">
        <v>43259</v>
      </c>
      <c r="D2742" s="217">
        <v>0.68129999999999991</v>
      </c>
      <c r="E2742" t="s">
        <v>93</v>
      </c>
    </row>
    <row r="2743" spans="1:5" x14ac:dyDescent="0.25">
      <c r="A2743" t="s">
        <v>240</v>
      </c>
      <c r="B2743" t="s">
        <v>241</v>
      </c>
      <c r="C2743" s="12">
        <v>43266</v>
      </c>
      <c r="D2743" s="217">
        <v>0.65290000000000004</v>
      </c>
      <c r="E2743" t="s">
        <v>93</v>
      </c>
    </row>
    <row r="2744" spans="1:5" x14ac:dyDescent="0.25">
      <c r="A2744" t="s">
        <v>240</v>
      </c>
      <c r="B2744" t="s">
        <v>241</v>
      </c>
      <c r="C2744" s="12">
        <v>43273</v>
      </c>
      <c r="D2744" s="217">
        <v>0.62680000000000002</v>
      </c>
      <c r="E2744" t="s">
        <v>93</v>
      </c>
    </row>
    <row r="2745" spans="1:5" x14ac:dyDescent="0.25">
      <c r="A2745" t="s">
        <v>240</v>
      </c>
      <c r="B2745" t="s">
        <v>241</v>
      </c>
      <c r="C2745" s="12">
        <v>43280</v>
      </c>
      <c r="D2745" s="217">
        <v>0.60270000000000001</v>
      </c>
      <c r="E2745" t="s">
        <v>93</v>
      </c>
    </row>
    <row r="2746" spans="1:5" x14ac:dyDescent="0.25">
      <c r="A2746" t="s">
        <v>242</v>
      </c>
      <c r="B2746" t="s">
        <v>243</v>
      </c>
      <c r="C2746" s="12">
        <v>42937</v>
      </c>
      <c r="D2746" s="217">
        <v>0</v>
      </c>
      <c r="E2746" t="s">
        <v>93</v>
      </c>
    </row>
    <row r="2747" spans="1:5" x14ac:dyDescent="0.25">
      <c r="A2747" t="s">
        <v>242</v>
      </c>
      <c r="B2747" t="s">
        <v>243</v>
      </c>
      <c r="C2747" s="12">
        <v>42944</v>
      </c>
      <c r="D2747" s="217">
        <v>0</v>
      </c>
      <c r="E2747" t="s">
        <v>93</v>
      </c>
    </row>
    <row r="2748" spans="1:5" x14ac:dyDescent="0.25">
      <c r="A2748" t="s">
        <v>242</v>
      </c>
      <c r="B2748" t="s">
        <v>243</v>
      </c>
      <c r="C2748" s="12">
        <v>42951</v>
      </c>
      <c r="D2748" s="217">
        <v>0</v>
      </c>
      <c r="E2748" t="s">
        <v>93</v>
      </c>
    </row>
    <row r="2749" spans="1:5" x14ac:dyDescent="0.25">
      <c r="A2749" t="s">
        <v>242</v>
      </c>
      <c r="B2749" t="s">
        <v>243</v>
      </c>
      <c r="C2749" s="12">
        <v>42958</v>
      </c>
      <c r="D2749" s="217">
        <v>0</v>
      </c>
      <c r="E2749" t="s">
        <v>93</v>
      </c>
    </row>
    <row r="2750" spans="1:5" x14ac:dyDescent="0.25">
      <c r="A2750" t="s">
        <v>242</v>
      </c>
      <c r="B2750" t="s">
        <v>243</v>
      </c>
      <c r="C2750" s="12">
        <v>42965</v>
      </c>
      <c r="D2750" s="217">
        <v>0</v>
      </c>
      <c r="E2750" t="s">
        <v>93</v>
      </c>
    </row>
    <row r="2751" spans="1:5" x14ac:dyDescent="0.25">
      <c r="A2751" t="s">
        <v>242</v>
      </c>
      <c r="B2751" t="s">
        <v>243</v>
      </c>
      <c r="C2751" s="12">
        <v>42972</v>
      </c>
      <c r="D2751" s="217">
        <v>0.16329999999999997</v>
      </c>
      <c r="E2751" t="s">
        <v>93</v>
      </c>
    </row>
    <row r="2752" spans="1:5" x14ac:dyDescent="0.25">
      <c r="A2752" t="s">
        <v>242</v>
      </c>
      <c r="B2752" t="s">
        <v>243</v>
      </c>
      <c r="C2752" s="12">
        <v>42979</v>
      </c>
      <c r="D2752" s="217">
        <v>0.27860000000000001</v>
      </c>
      <c r="E2752" t="s">
        <v>93</v>
      </c>
    </row>
    <row r="2753" spans="1:5" x14ac:dyDescent="0.25">
      <c r="A2753" t="s">
        <v>242</v>
      </c>
      <c r="B2753" t="s">
        <v>243</v>
      </c>
      <c r="C2753" s="12">
        <v>42986</v>
      </c>
      <c r="D2753" s="217">
        <v>0.36499999999999999</v>
      </c>
      <c r="E2753" t="s">
        <v>93</v>
      </c>
    </row>
    <row r="2754" spans="1:5" x14ac:dyDescent="0.25">
      <c r="A2754" t="s">
        <v>242</v>
      </c>
      <c r="B2754" t="s">
        <v>243</v>
      </c>
      <c r="C2754" s="12">
        <v>42993</v>
      </c>
      <c r="D2754" s="217">
        <v>0.43219999999999997</v>
      </c>
      <c r="E2754" t="s">
        <v>93</v>
      </c>
    </row>
    <row r="2755" spans="1:5" x14ac:dyDescent="0.25">
      <c r="A2755" t="s">
        <v>242</v>
      </c>
      <c r="B2755" t="s">
        <v>243</v>
      </c>
      <c r="C2755" s="12">
        <v>43000</v>
      </c>
      <c r="D2755" s="217">
        <v>0.48599999999999999</v>
      </c>
      <c r="E2755" t="s">
        <v>93</v>
      </c>
    </row>
    <row r="2756" spans="1:5" x14ac:dyDescent="0.25">
      <c r="A2756" t="s">
        <v>242</v>
      </c>
      <c r="B2756" t="s">
        <v>243</v>
      </c>
      <c r="C2756" s="12">
        <v>43007</v>
      </c>
      <c r="D2756" s="217">
        <v>0.53090000000000004</v>
      </c>
      <c r="E2756" t="s">
        <v>93</v>
      </c>
    </row>
    <row r="2757" spans="1:5" x14ac:dyDescent="0.25">
      <c r="A2757" t="s">
        <v>242</v>
      </c>
      <c r="B2757" t="s">
        <v>243</v>
      </c>
      <c r="C2757" s="12">
        <v>43014</v>
      </c>
      <c r="D2757" s="217">
        <v>0.56830000000000003</v>
      </c>
      <c r="E2757" t="s">
        <v>93</v>
      </c>
    </row>
    <row r="2758" spans="1:5" x14ac:dyDescent="0.25">
      <c r="A2758" t="s">
        <v>242</v>
      </c>
      <c r="B2758" t="s">
        <v>243</v>
      </c>
      <c r="C2758" s="12">
        <v>43021</v>
      </c>
      <c r="D2758" s="217">
        <v>0.6</v>
      </c>
      <c r="E2758" t="s">
        <v>93</v>
      </c>
    </row>
    <row r="2759" spans="1:5" x14ac:dyDescent="0.25">
      <c r="A2759" t="s">
        <v>242</v>
      </c>
      <c r="B2759" t="s">
        <v>243</v>
      </c>
      <c r="C2759" s="12">
        <v>43028</v>
      </c>
      <c r="D2759" s="217">
        <v>0.62709999999999999</v>
      </c>
      <c r="E2759" t="s">
        <v>93</v>
      </c>
    </row>
    <row r="2760" spans="1:5" x14ac:dyDescent="0.25">
      <c r="A2760" t="s">
        <v>242</v>
      </c>
      <c r="B2760" t="s">
        <v>243</v>
      </c>
      <c r="C2760" s="12">
        <v>43035</v>
      </c>
      <c r="D2760" s="217">
        <v>0.65069999999999995</v>
      </c>
      <c r="E2760" t="s">
        <v>93</v>
      </c>
    </row>
    <row r="2761" spans="1:5" x14ac:dyDescent="0.25">
      <c r="A2761" t="s">
        <v>242</v>
      </c>
      <c r="B2761" t="s">
        <v>243</v>
      </c>
      <c r="C2761" s="12">
        <v>43042</v>
      </c>
      <c r="D2761" s="217">
        <v>0.67120000000000002</v>
      </c>
      <c r="E2761" t="s">
        <v>93</v>
      </c>
    </row>
    <row r="2762" spans="1:5" x14ac:dyDescent="0.25">
      <c r="A2762" t="s">
        <v>242</v>
      </c>
      <c r="B2762" t="s">
        <v>243</v>
      </c>
      <c r="C2762" s="12">
        <v>43049</v>
      </c>
      <c r="D2762" s="217">
        <v>0.68940000000000001</v>
      </c>
      <c r="E2762" t="s">
        <v>93</v>
      </c>
    </row>
    <row r="2763" spans="1:5" x14ac:dyDescent="0.25">
      <c r="A2763" t="s">
        <v>242</v>
      </c>
      <c r="B2763" t="s">
        <v>243</v>
      </c>
      <c r="C2763" s="12">
        <v>43056</v>
      </c>
      <c r="D2763" s="217">
        <v>0.70499999999999996</v>
      </c>
      <c r="E2763" t="s">
        <v>93</v>
      </c>
    </row>
    <row r="2764" spans="1:5" x14ac:dyDescent="0.25">
      <c r="A2764" t="s">
        <v>242</v>
      </c>
      <c r="B2764" t="s">
        <v>243</v>
      </c>
      <c r="C2764" s="12">
        <v>43063</v>
      </c>
      <c r="D2764" s="217">
        <v>0.71889999999999998</v>
      </c>
      <c r="E2764" t="s">
        <v>93</v>
      </c>
    </row>
    <row r="2765" spans="1:5" x14ac:dyDescent="0.25">
      <c r="A2765" t="s">
        <v>242</v>
      </c>
      <c r="B2765" t="s">
        <v>243</v>
      </c>
      <c r="C2765" s="12">
        <v>43070</v>
      </c>
      <c r="D2765" s="217">
        <v>0.73199999999999998</v>
      </c>
      <c r="E2765" t="s">
        <v>93</v>
      </c>
    </row>
    <row r="2766" spans="1:5" x14ac:dyDescent="0.25">
      <c r="A2766" t="s">
        <v>242</v>
      </c>
      <c r="B2766" t="s">
        <v>243</v>
      </c>
      <c r="C2766" s="12">
        <v>43077</v>
      </c>
      <c r="D2766" s="217">
        <v>0.74379999999999991</v>
      </c>
      <c r="E2766" t="s">
        <v>93</v>
      </c>
    </row>
    <row r="2767" spans="1:5" x14ac:dyDescent="0.25">
      <c r="A2767" t="s">
        <v>242</v>
      </c>
      <c r="B2767" t="s">
        <v>243</v>
      </c>
      <c r="C2767" s="12">
        <v>43084</v>
      </c>
      <c r="D2767" s="217">
        <v>0.75450000000000006</v>
      </c>
      <c r="E2767" t="s">
        <v>93</v>
      </c>
    </row>
    <row r="2768" spans="1:5" x14ac:dyDescent="0.25">
      <c r="A2768" t="s">
        <v>242</v>
      </c>
      <c r="B2768" t="s">
        <v>243</v>
      </c>
      <c r="C2768" s="12">
        <v>43091</v>
      </c>
      <c r="D2768" s="217">
        <v>0.76519999999999999</v>
      </c>
      <c r="E2768" t="s">
        <v>93</v>
      </c>
    </row>
    <row r="2769" spans="1:5" x14ac:dyDescent="0.25">
      <c r="A2769" t="s">
        <v>242</v>
      </c>
      <c r="B2769" t="s">
        <v>243</v>
      </c>
      <c r="C2769" s="12">
        <v>43098</v>
      </c>
      <c r="D2769" s="217">
        <v>0.77500000000000002</v>
      </c>
      <c r="E2769" t="s">
        <v>93</v>
      </c>
    </row>
    <row r="2770" spans="1:5" x14ac:dyDescent="0.25">
      <c r="A2770" t="s">
        <v>242</v>
      </c>
      <c r="B2770" t="s">
        <v>243</v>
      </c>
      <c r="C2770" s="12">
        <v>43105</v>
      </c>
      <c r="D2770" s="217">
        <v>1</v>
      </c>
      <c r="E2770" t="s">
        <v>93</v>
      </c>
    </row>
    <row r="2771" spans="1:5" x14ac:dyDescent="0.25">
      <c r="A2771" t="s">
        <v>242</v>
      </c>
      <c r="B2771" t="s">
        <v>243</v>
      </c>
      <c r="C2771" s="12">
        <v>43112</v>
      </c>
      <c r="D2771" s="217">
        <v>1</v>
      </c>
      <c r="E2771" t="s">
        <v>93</v>
      </c>
    </row>
    <row r="2772" spans="1:5" x14ac:dyDescent="0.25">
      <c r="A2772" t="s">
        <v>242</v>
      </c>
      <c r="B2772" t="s">
        <v>243</v>
      </c>
      <c r="C2772" s="12">
        <v>43119</v>
      </c>
      <c r="D2772" s="217">
        <v>1</v>
      </c>
      <c r="E2772" t="s">
        <v>93</v>
      </c>
    </row>
    <row r="2773" spans="1:5" x14ac:dyDescent="0.25">
      <c r="A2773" t="s">
        <v>242</v>
      </c>
      <c r="B2773" t="s">
        <v>243</v>
      </c>
      <c r="C2773" s="12">
        <v>43126</v>
      </c>
      <c r="D2773" s="217">
        <v>0.995</v>
      </c>
      <c r="E2773" t="s">
        <v>93</v>
      </c>
    </row>
    <row r="2774" spans="1:5" x14ac:dyDescent="0.25">
      <c r="A2774" t="s">
        <v>242</v>
      </c>
      <c r="B2774" t="s">
        <v>243</v>
      </c>
      <c r="C2774" s="12">
        <v>43133</v>
      </c>
      <c r="D2774" s="217">
        <v>0.99199999999999999</v>
      </c>
      <c r="E2774" t="s">
        <v>93</v>
      </c>
    </row>
    <row r="2775" spans="1:5" x14ac:dyDescent="0.25">
      <c r="A2775" t="s">
        <v>242</v>
      </c>
      <c r="B2775" t="s">
        <v>243</v>
      </c>
      <c r="C2775" s="12">
        <v>43140</v>
      </c>
      <c r="D2775" s="217">
        <v>0.99</v>
      </c>
      <c r="E2775" t="s">
        <v>93</v>
      </c>
    </row>
    <row r="2776" spans="1:5" x14ac:dyDescent="0.25">
      <c r="A2776" t="s">
        <v>242</v>
      </c>
      <c r="B2776" t="s">
        <v>243</v>
      </c>
      <c r="C2776" s="12">
        <v>43147</v>
      </c>
      <c r="D2776" s="217">
        <v>0.98860000000000003</v>
      </c>
      <c r="E2776" t="s">
        <v>93</v>
      </c>
    </row>
    <row r="2777" spans="1:5" x14ac:dyDescent="0.25">
      <c r="A2777" t="s">
        <v>242</v>
      </c>
      <c r="B2777" t="s">
        <v>243</v>
      </c>
      <c r="C2777" s="12">
        <v>43154</v>
      </c>
      <c r="D2777" s="217">
        <v>0.99</v>
      </c>
      <c r="E2777" t="s">
        <v>93</v>
      </c>
    </row>
    <row r="2778" spans="1:5" x14ac:dyDescent="0.25">
      <c r="A2778" t="s">
        <v>242</v>
      </c>
      <c r="B2778" t="s">
        <v>243</v>
      </c>
      <c r="C2778" s="12">
        <v>43161</v>
      </c>
      <c r="D2778" s="217">
        <v>0.99109999999999998</v>
      </c>
      <c r="E2778" t="s">
        <v>93</v>
      </c>
    </row>
    <row r="2779" spans="1:5" x14ac:dyDescent="0.25">
      <c r="A2779" t="s">
        <v>242</v>
      </c>
      <c r="B2779" t="s">
        <v>243</v>
      </c>
      <c r="C2779" s="12">
        <v>43168</v>
      </c>
      <c r="D2779" s="217">
        <v>0.99199999999999999</v>
      </c>
      <c r="E2779" t="s">
        <v>93</v>
      </c>
    </row>
    <row r="2780" spans="1:5" x14ac:dyDescent="0.25">
      <c r="A2780" t="s">
        <v>242</v>
      </c>
      <c r="B2780" t="s">
        <v>243</v>
      </c>
      <c r="C2780" s="12">
        <v>43175</v>
      </c>
      <c r="D2780" s="217">
        <v>0.99269999999999992</v>
      </c>
      <c r="E2780" t="s">
        <v>93</v>
      </c>
    </row>
    <row r="2781" spans="1:5" x14ac:dyDescent="0.25">
      <c r="A2781" t="s">
        <v>242</v>
      </c>
      <c r="B2781" t="s">
        <v>243</v>
      </c>
      <c r="C2781" s="12">
        <v>43182</v>
      </c>
      <c r="D2781" s="217">
        <v>0.99329999999999996</v>
      </c>
      <c r="E2781" t="s">
        <v>93</v>
      </c>
    </row>
    <row r="2782" spans="1:5" x14ac:dyDescent="0.25">
      <c r="A2782" t="s">
        <v>242</v>
      </c>
      <c r="B2782" t="s">
        <v>243</v>
      </c>
      <c r="C2782" s="12">
        <v>43189</v>
      </c>
      <c r="D2782" s="217">
        <v>0.99379999999999991</v>
      </c>
      <c r="E2782" t="s">
        <v>93</v>
      </c>
    </row>
    <row r="2783" spans="1:5" x14ac:dyDescent="0.25">
      <c r="A2783" t="s">
        <v>242</v>
      </c>
      <c r="B2783" t="s">
        <v>243</v>
      </c>
      <c r="C2783" s="12">
        <v>43196</v>
      </c>
      <c r="D2783" s="217">
        <v>0.99290000000000012</v>
      </c>
      <c r="E2783" t="s">
        <v>93</v>
      </c>
    </row>
    <row r="2784" spans="1:5" x14ac:dyDescent="0.25">
      <c r="A2784" t="s">
        <v>242</v>
      </c>
      <c r="B2784" t="s">
        <v>243</v>
      </c>
      <c r="C2784" s="12">
        <v>43203</v>
      </c>
      <c r="D2784" s="217">
        <v>0.99199999999999999</v>
      </c>
      <c r="E2784" t="s">
        <v>93</v>
      </c>
    </row>
    <row r="2785" spans="1:5" x14ac:dyDescent="0.25">
      <c r="A2785" t="s">
        <v>242</v>
      </c>
      <c r="B2785" t="s">
        <v>243</v>
      </c>
      <c r="C2785" s="12">
        <v>43210</v>
      </c>
      <c r="D2785" s="217">
        <v>0.99250000000000005</v>
      </c>
      <c r="E2785" t="s">
        <v>93</v>
      </c>
    </row>
    <row r="2786" spans="1:5" x14ac:dyDescent="0.25">
      <c r="A2786" t="s">
        <v>242</v>
      </c>
      <c r="B2786" t="s">
        <v>243</v>
      </c>
      <c r="C2786" s="12">
        <v>43217</v>
      </c>
      <c r="D2786" s="217">
        <v>0.93409999999999993</v>
      </c>
      <c r="E2786" t="s">
        <v>93</v>
      </c>
    </row>
    <row r="2787" spans="1:5" x14ac:dyDescent="0.25">
      <c r="A2787" t="s">
        <v>242</v>
      </c>
      <c r="B2787" t="s">
        <v>243</v>
      </c>
      <c r="C2787" s="12">
        <v>43224</v>
      </c>
      <c r="D2787" s="217">
        <v>0.88219999999999998</v>
      </c>
      <c r="E2787" t="s">
        <v>93</v>
      </c>
    </row>
    <row r="2788" spans="1:5" x14ac:dyDescent="0.25">
      <c r="A2788" t="s">
        <v>242</v>
      </c>
      <c r="B2788" t="s">
        <v>243</v>
      </c>
      <c r="C2788" s="12">
        <v>43231</v>
      </c>
      <c r="D2788" s="217">
        <v>0.83579999999999999</v>
      </c>
      <c r="E2788" t="s">
        <v>93</v>
      </c>
    </row>
    <row r="2789" spans="1:5" x14ac:dyDescent="0.25">
      <c r="A2789" t="s">
        <v>242</v>
      </c>
      <c r="B2789" t="s">
        <v>243</v>
      </c>
      <c r="C2789" s="12">
        <v>43238</v>
      </c>
      <c r="D2789" s="217">
        <v>0.79400000000000004</v>
      </c>
      <c r="E2789" t="s">
        <v>93</v>
      </c>
    </row>
    <row r="2790" spans="1:5" x14ac:dyDescent="0.25">
      <c r="A2790" t="s">
        <v>242</v>
      </c>
      <c r="B2790" t="s">
        <v>243</v>
      </c>
      <c r="C2790" s="12">
        <v>43245</v>
      </c>
      <c r="D2790" s="217">
        <v>0.75620000000000009</v>
      </c>
      <c r="E2790" t="s">
        <v>93</v>
      </c>
    </row>
    <row r="2791" spans="1:5" x14ac:dyDescent="0.25">
      <c r="A2791" t="s">
        <v>242</v>
      </c>
      <c r="B2791" t="s">
        <v>243</v>
      </c>
      <c r="C2791" s="12">
        <v>43252</v>
      </c>
      <c r="D2791" s="217">
        <v>0.72180000000000011</v>
      </c>
      <c r="E2791" t="s">
        <v>93</v>
      </c>
    </row>
    <row r="2792" spans="1:5" x14ac:dyDescent="0.25">
      <c r="A2792" t="s">
        <v>242</v>
      </c>
      <c r="B2792" t="s">
        <v>243</v>
      </c>
      <c r="C2792" s="12">
        <v>43259</v>
      </c>
      <c r="D2792" s="217">
        <v>0.69040000000000001</v>
      </c>
      <c r="E2792" t="s">
        <v>93</v>
      </c>
    </row>
    <row r="2793" spans="1:5" x14ac:dyDescent="0.25">
      <c r="A2793" t="s">
        <v>242</v>
      </c>
      <c r="B2793" t="s">
        <v>243</v>
      </c>
      <c r="C2793" s="12">
        <v>43266</v>
      </c>
      <c r="D2793" s="217">
        <v>0.66170000000000007</v>
      </c>
      <c r="E2793" t="s">
        <v>93</v>
      </c>
    </row>
    <row r="2794" spans="1:5" x14ac:dyDescent="0.25">
      <c r="A2794" t="s">
        <v>242</v>
      </c>
      <c r="B2794" t="s">
        <v>243</v>
      </c>
      <c r="C2794" s="12">
        <v>43273</v>
      </c>
      <c r="D2794" s="217">
        <v>0.63519999999999999</v>
      </c>
      <c r="E2794" t="s">
        <v>93</v>
      </c>
    </row>
    <row r="2795" spans="1:5" x14ac:dyDescent="0.25">
      <c r="A2795" t="s">
        <v>242</v>
      </c>
      <c r="B2795" t="s">
        <v>243</v>
      </c>
      <c r="C2795" s="12">
        <v>43280</v>
      </c>
      <c r="D2795" s="217">
        <v>0.61080000000000001</v>
      </c>
      <c r="E2795" t="s">
        <v>93</v>
      </c>
    </row>
    <row r="2796" spans="1:5" x14ac:dyDescent="0.25">
      <c r="A2796" t="s">
        <v>244</v>
      </c>
      <c r="B2796" t="s">
        <v>245</v>
      </c>
      <c r="C2796" s="12">
        <v>42937</v>
      </c>
      <c r="D2796" s="217">
        <v>0</v>
      </c>
      <c r="E2796" t="s">
        <v>93</v>
      </c>
    </row>
    <row r="2797" spans="1:5" x14ac:dyDescent="0.25">
      <c r="A2797" t="s">
        <v>244</v>
      </c>
      <c r="B2797" t="s">
        <v>245</v>
      </c>
      <c r="C2797" s="12">
        <v>42944</v>
      </c>
      <c r="D2797" s="217">
        <v>0</v>
      </c>
      <c r="E2797" t="s">
        <v>93</v>
      </c>
    </row>
    <row r="2798" spans="1:5" x14ac:dyDescent="0.25">
      <c r="A2798" t="s">
        <v>244</v>
      </c>
      <c r="B2798" t="s">
        <v>245</v>
      </c>
      <c r="C2798" s="12">
        <v>42951</v>
      </c>
      <c r="D2798" s="217">
        <v>0</v>
      </c>
      <c r="E2798" t="s">
        <v>93</v>
      </c>
    </row>
    <row r="2799" spans="1:5" x14ac:dyDescent="0.25">
      <c r="A2799" t="s">
        <v>244</v>
      </c>
      <c r="B2799" t="s">
        <v>245</v>
      </c>
      <c r="C2799" s="12">
        <v>42958</v>
      </c>
      <c r="D2799" s="217">
        <v>0</v>
      </c>
      <c r="E2799" t="s">
        <v>93</v>
      </c>
    </row>
    <row r="2800" spans="1:5" x14ac:dyDescent="0.25">
      <c r="A2800" t="s">
        <v>244</v>
      </c>
      <c r="B2800" t="s">
        <v>245</v>
      </c>
      <c r="C2800" s="12">
        <v>42965</v>
      </c>
      <c r="D2800" s="217">
        <v>0</v>
      </c>
      <c r="E2800" t="s">
        <v>93</v>
      </c>
    </row>
    <row r="2801" spans="1:5" x14ac:dyDescent="0.25">
      <c r="A2801" t="s">
        <v>244</v>
      </c>
      <c r="B2801" t="s">
        <v>245</v>
      </c>
      <c r="C2801" s="12">
        <v>42972</v>
      </c>
      <c r="D2801" s="217">
        <v>0.16329999999999997</v>
      </c>
      <c r="E2801" t="s">
        <v>93</v>
      </c>
    </row>
    <row r="2802" spans="1:5" x14ac:dyDescent="0.25">
      <c r="A2802" t="s">
        <v>244</v>
      </c>
      <c r="B2802" t="s">
        <v>245</v>
      </c>
      <c r="C2802" s="12">
        <v>42979</v>
      </c>
      <c r="D2802" s="217">
        <v>0.28000000000000003</v>
      </c>
      <c r="E2802" t="s">
        <v>93</v>
      </c>
    </row>
    <row r="2803" spans="1:5" x14ac:dyDescent="0.25">
      <c r="A2803" t="s">
        <v>244</v>
      </c>
      <c r="B2803" t="s">
        <v>245</v>
      </c>
      <c r="C2803" s="12">
        <v>42986</v>
      </c>
      <c r="D2803" s="217">
        <v>0.36499999999999999</v>
      </c>
      <c r="E2803" t="s">
        <v>93</v>
      </c>
    </row>
    <row r="2804" spans="1:5" x14ac:dyDescent="0.25">
      <c r="A2804" t="s">
        <v>244</v>
      </c>
      <c r="B2804" t="s">
        <v>245</v>
      </c>
      <c r="C2804" s="12">
        <v>42993</v>
      </c>
      <c r="D2804" s="217">
        <v>0.43109999999999998</v>
      </c>
      <c r="E2804" t="s">
        <v>93</v>
      </c>
    </row>
    <row r="2805" spans="1:5" x14ac:dyDescent="0.25">
      <c r="A2805" t="s">
        <v>244</v>
      </c>
      <c r="B2805" t="s">
        <v>245</v>
      </c>
      <c r="C2805" s="12">
        <v>43000</v>
      </c>
      <c r="D2805" s="217">
        <v>0.48399999999999999</v>
      </c>
      <c r="E2805" t="s">
        <v>93</v>
      </c>
    </row>
    <row r="2806" spans="1:5" x14ac:dyDescent="0.25">
      <c r="A2806" t="s">
        <v>244</v>
      </c>
      <c r="B2806" t="s">
        <v>245</v>
      </c>
      <c r="C2806" s="12">
        <v>43007</v>
      </c>
      <c r="D2806" s="217">
        <v>0.52729999999999999</v>
      </c>
      <c r="E2806" t="s">
        <v>93</v>
      </c>
    </row>
    <row r="2807" spans="1:5" x14ac:dyDescent="0.25">
      <c r="A2807" t="s">
        <v>244</v>
      </c>
      <c r="B2807" t="s">
        <v>245</v>
      </c>
      <c r="C2807" s="12">
        <v>43014</v>
      </c>
      <c r="D2807" s="217">
        <v>0.56169999999999998</v>
      </c>
      <c r="E2807" t="s">
        <v>93</v>
      </c>
    </row>
    <row r="2808" spans="1:5" x14ac:dyDescent="0.25">
      <c r="A2808" t="s">
        <v>244</v>
      </c>
      <c r="B2808" t="s">
        <v>245</v>
      </c>
      <c r="C2808" s="12">
        <v>43021</v>
      </c>
      <c r="D2808" s="217">
        <v>0.59079999999999999</v>
      </c>
      <c r="E2808" t="s">
        <v>93</v>
      </c>
    </row>
    <row r="2809" spans="1:5" x14ac:dyDescent="0.25">
      <c r="A2809" t="s">
        <v>244</v>
      </c>
      <c r="B2809" t="s">
        <v>245</v>
      </c>
      <c r="C2809" s="12">
        <v>43028</v>
      </c>
      <c r="D2809" s="217">
        <v>0.61570000000000003</v>
      </c>
      <c r="E2809" t="s">
        <v>93</v>
      </c>
    </row>
    <row r="2810" spans="1:5" x14ac:dyDescent="0.25">
      <c r="A2810" t="s">
        <v>244</v>
      </c>
      <c r="B2810" t="s">
        <v>245</v>
      </c>
      <c r="C2810" s="12">
        <v>43035</v>
      </c>
      <c r="D2810" s="217">
        <v>0.63729999999999998</v>
      </c>
      <c r="E2810" t="s">
        <v>93</v>
      </c>
    </row>
    <row r="2811" spans="1:5" x14ac:dyDescent="0.25">
      <c r="A2811" t="s">
        <v>244</v>
      </c>
      <c r="B2811" t="s">
        <v>245</v>
      </c>
      <c r="C2811" s="12">
        <v>43042</v>
      </c>
      <c r="D2811" s="217">
        <v>0.65560000000000007</v>
      </c>
      <c r="E2811" t="s">
        <v>93</v>
      </c>
    </row>
    <row r="2812" spans="1:5" x14ac:dyDescent="0.25">
      <c r="A2812" t="s">
        <v>244</v>
      </c>
      <c r="B2812" t="s">
        <v>245</v>
      </c>
      <c r="C2812" s="12">
        <v>43049</v>
      </c>
      <c r="D2812" s="217">
        <v>0.67180000000000006</v>
      </c>
      <c r="E2812" t="s">
        <v>93</v>
      </c>
    </row>
    <row r="2813" spans="1:5" x14ac:dyDescent="0.25">
      <c r="A2813" t="s">
        <v>244</v>
      </c>
      <c r="B2813" t="s">
        <v>245</v>
      </c>
      <c r="C2813" s="12">
        <v>43056</v>
      </c>
      <c r="D2813" s="217">
        <v>0.68500000000000005</v>
      </c>
      <c r="E2813" t="s">
        <v>93</v>
      </c>
    </row>
    <row r="2814" spans="1:5" x14ac:dyDescent="0.25">
      <c r="A2814" t="s">
        <v>244</v>
      </c>
      <c r="B2814" t="s">
        <v>245</v>
      </c>
      <c r="C2814" s="12">
        <v>43063</v>
      </c>
      <c r="D2814" s="217">
        <v>0.69680000000000009</v>
      </c>
      <c r="E2814" t="s">
        <v>93</v>
      </c>
    </row>
    <row r="2815" spans="1:5" x14ac:dyDescent="0.25">
      <c r="A2815" t="s">
        <v>244</v>
      </c>
      <c r="B2815" t="s">
        <v>245</v>
      </c>
      <c r="C2815" s="12">
        <v>43070</v>
      </c>
      <c r="D2815" s="217">
        <v>0.70849999999999991</v>
      </c>
      <c r="E2815" t="s">
        <v>93</v>
      </c>
    </row>
    <row r="2816" spans="1:5" x14ac:dyDescent="0.25">
      <c r="A2816" t="s">
        <v>244</v>
      </c>
      <c r="B2816" t="s">
        <v>245</v>
      </c>
      <c r="C2816" s="12">
        <v>43077</v>
      </c>
      <c r="D2816" s="217">
        <v>0.71900000000000008</v>
      </c>
      <c r="E2816" t="s">
        <v>93</v>
      </c>
    </row>
    <row r="2817" spans="1:5" x14ac:dyDescent="0.25">
      <c r="A2817" t="s">
        <v>244</v>
      </c>
      <c r="B2817" t="s">
        <v>245</v>
      </c>
      <c r="C2817" s="12">
        <v>43084</v>
      </c>
      <c r="D2817" s="217">
        <v>0.72860000000000003</v>
      </c>
      <c r="E2817" t="s">
        <v>93</v>
      </c>
    </row>
    <row r="2818" spans="1:5" x14ac:dyDescent="0.25">
      <c r="A2818" t="s">
        <v>244</v>
      </c>
      <c r="B2818" t="s">
        <v>245</v>
      </c>
      <c r="C2818" s="12">
        <v>43091</v>
      </c>
      <c r="D2818" s="217">
        <v>0.73780000000000001</v>
      </c>
      <c r="E2818" t="s">
        <v>93</v>
      </c>
    </row>
    <row r="2819" spans="1:5" x14ac:dyDescent="0.25">
      <c r="A2819" t="s">
        <v>244</v>
      </c>
      <c r="B2819" t="s">
        <v>245</v>
      </c>
      <c r="C2819" s="12">
        <v>43098</v>
      </c>
      <c r="D2819" s="217">
        <v>0.745</v>
      </c>
      <c r="E2819" t="s">
        <v>93</v>
      </c>
    </row>
    <row r="2820" spans="1:5" x14ac:dyDescent="0.25">
      <c r="A2820" t="s">
        <v>244</v>
      </c>
      <c r="B2820" t="s">
        <v>245</v>
      </c>
      <c r="C2820" s="12">
        <v>43105</v>
      </c>
      <c r="D2820" s="217">
        <v>0.91</v>
      </c>
      <c r="E2820" t="s">
        <v>93</v>
      </c>
    </row>
    <row r="2821" spans="1:5" x14ac:dyDescent="0.25">
      <c r="A2821" t="s">
        <v>244</v>
      </c>
      <c r="B2821" t="s">
        <v>245</v>
      </c>
      <c r="C2821" s="12">
        <v>43112</v>
      </c>
      <c r="D2821" s="217">
        <v>0.91</v>
      </c>
      <c r="E2821" t="s">
        <v>93</v>
      </c>
    </row>
    <row r="2822" spans="1:5" x14ac:dyDescent="0.25">
      <c r="A2822" t="s">
        <v>244</v>
      </c>
      <c r="B2822" t="s">
        <v>245</v>
      </c>
      <c r="C2822" s="12">
        <v>43119</v>
      </c>
      <c r="D2822" s="217">
        <v>0.91</v>
      </c>
      <c r="E2822" t="s">
        <v>93</v>
      </c>
    </row>
    <row r="2823" spans="1:5" x14ac:dyDescent="0.25">
      <c r="A2823" t="s">
        <v>244</v>
      </c>
      <c r="B2823" t="s">
        <v>245</v>
      </c>
      <c r="C2823" s="12">
        <v>43126</v>
      </c>
      <c r="D2823" s="217">
        <v>0.91</v>
      </c>
      <c r="E2823" t="s">
        <v>93</v>
      </c>
    </row>
    <row r="2824" spans="1:5" x14ac:dyDescent="0.25">
      <c r="A2824" t="s">
        <v>244</v>
      </c>
      <c r="B2824" t="s">
        <v>245</v>
      </c>
      <c r="C2824" s="12">
        <v>43133</v>
      </c>
      <c r="D2824" s="217">
        <v>0.91400000000000003</v>
      </c>
      <c r="E2824" t="s">
        <v>93</v>
      </c>
    </row>
    <row r="2825" spans="1:5" x14ac:dyDescent="0.25">
      <c r="A2825" t="s">
        <v>244</v>
      </c>
      <c r="B2825" t="s">
        <v>245</v>
      </c>
      <c r="C2825" s="12">
        <v>43140</v>
      </c>
      <c r="D2825" s="217">
        <v>0.91670000000000007</v>
      </c>
      <c r="E2825" t="s">
        <v>93</v>
      </c>
    </row>
    <row r="2826" spans="1:5" x14ac:dyDescent="0.25">
      <c r="A2826" t="s">
        <v>244</v>
      </c>
      <c r="B2826" t="s">
        <v>245</v>
      </c>
      <c r="C2826" s="12">
        <v>43147</v>
      </c>
      <c r="D2826" s="217">
        <v>0.91859999999999997</v>
      </c>
      <c r="E2826" t="s">
        <v>93</v>
      </c>
    </row>
    <row r="2827" spans="1:5" x14ac:dyDescent="0.25">
      <c r="A2827" t="s">
        <v>244</v>
      </c>
      <c r="B2827" t="s">
        <v>245</v>
      </c>
      <c r="C2827" s="12">
        <v>43154</v>
      </c>
      <c r="D2827" s="217">
        <v>0.92379999999999995</v>
      </c>
      <c r="E2827" t="s">
        <v>93</v>
      </c>
    </row>
    <row r="2828" spans="1:5" x14ac:dyDescent="0.25">
      <c r="A2828" t="s">
        <v>244</v>
      </c>
      <c r="B2828" t="s">
        <v>245</v>
      </c>
      <c r="C2828" s="12">
        <v>43161</v>
      </c>
      <c r="D2828" s="217">
        <v>0.92779999999999996</v>
      </c>
      <c r="E2828" t="s">
        <v>93</v>
      </c>
    </row>
    <row r="2829" spans="1:5" x14ac:dyDescent="0.25">
      <c r="A2829" t="s">
        <v>244</v>
      </c>
      <c r="B2829" t="s">
        <v>245</v>
      </c>
      <c r="C2829" s="12">
        <v>43168</v>
      </c>
      <c r="D2829" s="217">
        <v>0.93</v>
      </c>
      <c r="E2829" t="s">
        <v>93</v>
      </c>
    </row>
    <row r="2830" spans="1:5" x14ac:dyDescent="0.25">
      <c r="A2830" t="s">
        <v>244</v>
      </c>
      <c r="B2830" t="s">
        <v>245</v>
      </c>
      <c r="C2830" s="12">
        <v>43175</v>
      </c>
      <c r="D2830" s="217">
        <v>0.93180000000000007</v>
      </c>
      <c r="E2830" t="s">
        <v>93</v>
      </c>
    </row>
    <row r="2831" spans="1:5" x14ac:dyDescent="0.25">
      <c r="A2831" t="s">
        <v>244</v>
      </c>
      <c r="B2831" t="s">
        <v>245</v>
      </c>
      <c r="C2831" s="12">
        <v>43182</v>
      </c>
      <c r="D2831" s="217">
        <v>0.93330000000000002</v>
      </c>
      <c r="E2831" t="s">
        <v>93</v>
      </c>
    </row>
    <row r="2832" spans="1:5" x14ac:dyDescent="0.25">
      <c r="A2832" t="s">
        <v>244</v>
      </c>
      <c r="B2832" t="s">
        <v>245</v>
      </c>
      <c r="C2832" s="12">
        <v>43189</v>
      </c>
      <c r="D2832" s="217">
        <v>0.93150000000000011</v>
      </c>
      <c r="E2832" t="s">
        <v>93</v>
      </c>
    </row>
    <row r="2833" spans="1:5" x14ac:dyDescent="0.25">
      <c r="A2833" t="s">
        <v>244</v>
      </c>
      <c r="B2833" t="s">
        <v>245</v>
      </c>
      <c r="C2833" s="12">
        <v>43196</v>
      </c>
      <c r="D2833" s="217">
        <v>0.93</v>
      </c>
      <c r="E2833" t="s">
        <v>93</v>
      </c>
    </row>
    <row r="2834" spans="1:5" x14ac:dyDescent="0.25">
      <c r="A2834" t="s">
        <v>244</v>
      </c>
      <c r="B2834" t="s">
        <v>245</v>
      </c>
      <c r="C2834" s="12">
        <v>43203</v>
      </c>
      <c r="D2834" s="217">
        <v>0.93</v>
      </c>
      <c r="E2834" t="s">
        <v>93</v>
      </c>
    </row>
    <row r="2835" spans="1:5" x14ac:dyDescent="0.25">
      <c r="A2835" t="s">
        <v>244</v>
      </c>
      <c r="B2835" t="s">
        <v>245</v>
      </c>
      <c r="C2835" s="12">
        <v>43210</v>
      </c>
      <c r="D2835" s="217">
        <v>0.93</v>
      </c>
      <c r="E2835" t="s">
        <v>93</v>
      </c>
    </row>
    <row r="2836" spans="1:5" x14ac:dyDescent="0.25">
      <c r="A2836" t="s">
        <v>244</v>
      </c>
      <c r="B2836" t="s">
        <v>245</v>
      </c>
      <c r="C2836" s="12">
        <v>43217</v>
      </c>
      <c r="D2836" s="217">
        <v>0.87529999999999997</v>
      </c>
      <c r="E2836" t="s">
        <v>93</v>
      </c>
    </row>
    <row r="2837" spans="1:5" x14ac:dyDescent="0.25">
      <c r="A2837" t="s">
        <v>244</v>
      </c>
      <c r="B2837" t="s">
        <v>245</v>
      </c>
      <c r="C2837" s="12">
        <v>43224</v>
      </c>
      <c r="D2837" s="217">
        <v>0.82669999999999999</v>
      </c>
      <c r="E2837" t="s">
        <v>93</v>
      </c>
    </row>
    <row r="2838" spans="1:5" x14ac:dyDescent="0.25">
      <c r="A2838" t="s">
        <v>244</v>
      </c>
      <c r="B2838" t="s">
        <v>245</v>
      </c>
      <c r="C2838" s="12">
        <v>43231</v>
      </c>
      <c r="D2838" s="217">
        <v>0.7831999999999999</v>
      </c>
      <c r="E2838" t="s">
        <v>93</v>
      </c>
    </row>
    <row r="2839" spans="1:5" x14ac:dyDescent="0.25">
      <c r="A2839" t="s">
        <v>244</v>
      </c>
      <c r="B2839" t="s">
        <v>245</v>
      </c>
      <c r="C2839" s="12">
        <v>43238</v>
      </c>
      <c r="D2839" s="217">
        <v>0.74400000000000011</v>
      </c>
      <c r="E2839" t="s">
        <v>93</v>
      </c>
    </row>
    <row r="2840" spans="1:5" x14ac:dyDescent="0.25">
      <c r="A2840" t="s">
        <v>244</v>
      </c>
      <c r="B2840" t="s">
        <v>245</v>
      </c>
      <c r="C2840" s="12">
        <v>43245</v>
      </c>
      <c r="D2840" s="217">
        <v>0.70860000000000001</v>
      </c>
      <c r="E2840" t="s">
        <v>93</v>
      </c>
    </row>
    <row r="2841" spans="1:5" x14ac:dyDescent="0.25">
      <c r="A2841" t="s">
        <v>244</v>
      </c>
      <c r="B2841" t="s">
        <v>245</v>
      </c>
      <c r="C2841" s="12">
        <v>43252</v>
      </c>
      <c r="D2841" s="217">
        <v>0.6764</v>
      </c>
      <c r="E2841" t="s">
        <v>93</v>
      </c>
    </row>
    <row r="2842" spans="1:5" x14ac:dyDescent="0.25">
      <c r="A2842" t="s">
        <v>244</v>
      </c>
      <c r="B2842" t="s">
        <v>245</v>
      </c>
      <c r="C2842" s="12">
        <v>43259</v>
      </c>
      <c r="D2842" s="217">
        <v>0.64700000000000002</v>
      </c>
      <c r="E2842" t="s">
        <v>93</v>
      </c>
    </row>
    <row r="2843" spans="1:5" x14ac:dyDescent="0.25">
      <c r="A2843" t="s">
        <v>244</v>
      </c>
      <c r="B2843" t="s">
        <v>245</v>
      </c>
      <c r="C2843" s="12">
        <v>43266</v>
      </c>
      <c r="D2843" s="217">
        <v>0.62</v>
      </c>
      <c r="E2843" t="s">
        <v>93</v>
      </c>
    </row>
    <row r="2844" spans="1:5" x14ac:dyDescent="0.25">
      <c r="A2844" t="s">
        <v>244</v>
      </c>
      <c r="B2844" t="s">
        <v>245</v>
      </c>
      <c r="C2844" s="12">
        <v>43273</v>
      </c>
      <c r="D2844" s="217">
        <v>0.59520000000000006</v>
      </c>
      <c r="E2844" t="s">
        <v>93</v>
      </c>
    </row>
    <row r="2845" spans="1:5" x14ac:dyDescent="0.25">
      <c r="A2845" t="s">
        <v>244</v>
      </c>
      <c r="B2845" t="s">
        <v>245</v>
      </c>
      <c r="C2845" s="12">
        <v>43280</v>
      </c>
      <c r="D2845" s="217">
        <v>0.57229999999999992</v>
      </c>
      <c r="E2845" t="s">
        <v>93</v>
      </c>
    </row>
    <row r="2846" spans="1:5" x14ac:dyDescent="0.25">
      <c r="A2846" t="s">
        <v>246</v>
      </c>
      <c r="B2846" t="s">
        <v>247</v>
      </c>
      <c r="C2846" s="12">
        <v>42937</v>
      </c>
      <c r="D2846" s="217">
        <v>0</v>
      </c>
      <c r="E2846" t="s">
        <v>93</v>
      </c>
    </row>
    <row r="2847" spans="1:5" x14ac:dyDescent="0.25">
      <c r="A2847" t="s">
        <v>246</v>
      </c>
      <c r="B2847" t="s">
        <v>247</v>
      </c>
      <c r="C2847" s="12">
        <v>42944</v>
      </c>
      <c r="D2847" s="217">
        <v>0</v>
      </c>
      <c r="E2847" t="s">
        <v>93</v>
      </c>
    </row>
    <row r="2848" spans="1:5" x14ac:dyDescent="0.25">
      <c r="A2848" t="s">
        <v>246</v>
      </c>
      <c r="B2848" t="s">
        <v>247</v>
      </c>
      <c r="C2848" s="12">
        <v>42951</v>
      </c>
      <c r="D2848" s="217">
        <v>0</v>
      </c>
      <c r="E2848" t="s">
        <v>93</v>
      </c>
    </row>
    <row r="2849" spans="1:5" x14ac:dyDescent="0.25">
      <c r="A2849" t="s">
        <v>246</v>
      </c>
      <c r="B2849" t="s">
        <v>247</v>
      </c>
      <c r="C2849" s="12">
        <v>42958</v>
      </c>
      <c r="D2849" s="217">
        <v>0</v>
      </c>
      <c r="E2849" t="s">
        <v>93</v>
      </c>
    </row>
    <row r="2850" spans="1:5" x14ac:dyDescent="0.25">
      <c r="A2850" t="s">
        <v>246</v>
      </c>
      <c r="B2850" t="s">
        <v>247</v>
      </c>
      <c r="C2850" s="12">
        <v>42965</v>
      </c>
      <c r="D2850" s="217">
        <v>0</v>
      </c>
      <c r="E2850" t="s">
        <v>93</v>
      </c>
    </row>
    <row r="2851" spans="1:5" x14ac:dyDescent="0.25">
      <c r="A2851" t="s">
        <v>246</v>
      </c>
      <c r="B2851" t="s">
        <v>247</v>
      </c>
      <c r="C2851" s="12">
        <v>42972</v>
      </c>
      <c r="D2851" s="217">
        <v>0</v>
      </c>
      <c r="E2851" t="s">
        <v>93</v>
      </c>
    </row>
    <row r="2852" spans="1:5" x14ac:dyDescent="0.25">
      <c r="A2852" t="s">
        <v>246</v>
      </c>
      <c r="B2852" t="s">
        <v>247</v>
      </c>
      <c r="C2852" s="12">
        <v>42979</v>
      </c>
      <c r="D2852" s="217">
        <v>0</v>
      </c>
      <c r="E2852" t="s">
        <v>93</v>
      </c>
    </row>
    <row r="2853" spans="1:5" x14ac:dyDescent="0.25">
      <c r="A2853" t="s">
        <v>246</v>
      </c>
      <c r="B2853" t="s">
        <v>247</v>
      </c>
      <c r="C2853" s="12">
        <v>42986</v>
      </c>
      <c r="D2853" s="217">
        <v>0</v>
      </c>
      <c r="E2853" t="s">
        <v>93</v>
      </c>
    </row>
    <row r="2854" spans="1:5" x14ac:dyDescent="0.25">
      <c r="A2854" t="s">
        <v>246</v>
      </c>
      <c r="B2854" t="s">
        <v>247</v>
      </c>
      <c r="C2854" s="12">
        <v>42993</v>
      </c>
      <c r="D2854" s="217">
        <v>0</v>
      </c>
      <c r="E2854" t="s">
        <v>93</v>
      </c>
    </row>
    <row r="2855" spans="1:5" x14ac:dyDescent="0.25">
      <c r="A2855" t="s">
        <v>246</v>
      </c>
      <c r="B2855" t="s">
        <v>247</v>
      </c>
      <c r="C2855" s="12">
        <v>43000</v>
      </c>
      <c r="D2855" s="217">
        <v>0</v>
      </c>
      <c r="E2855" t="s">
        <v>93</v>
      </c>
    </row>
    <row r="2856" spans="1:5" x14ac:dyDescent="0.25">
      <c r="A2856" t="s">
        <v>246</v>
      </c>
      <c r="B2856" t="s">
        <v>247</v>
      </c>
      <c r="C2856" s="12">
        <v>43007</v>
      </c>
      <c r="D2856" s="217">
        <v>0</v>
      </c>
      <c r="E2856" t="s">
        <v>93</v>
      </c>
    </row>
    <row r="2857" spans="1:5" x14ac:dyDescent="0.25">
      <c r="A2857" t="s">
        <v>246</v>
      </c>
      <c r="B2857" t="s">
        <v>247</v>
      </c>
      <c r="C2857" s="12">
        <v>43014</v>
      </c>
      <c r="D2857" s="217">
        <v>0</v>
      </c>
      <c r="E2857" t="s">
        <v>93</v>
      </c>
    </row>
    <row r="2858" spans="1:5" x14ac:dyDescent="0.25">
      <c r="A2858" t="s">
        <v>246</v>
      </c>
      <c r="B2858" t="s">
        <v>247</v>
      </c>
      <c r="C2858" s="12">
        <v>43021</v>
      </c>
      <c r="D2858" s="217">
        <v>0</v>
      </c>
      <c r="E2858" t="s">
        <v>93</v>
      </c>
    </row>
    <row r="2859" spans="1:5" x14ac:dyDescent="0.25">
      <c r="A2859" t="s">
        <v>246</v>
      </c>
      <c r="B2859" t="s">
        <v>247</v>
      </c>
      <c r="C2859" s="12">
        <v>43028</v>
      </c>
      <c r="D2859" s="217">
        <v>0</v>
      </c>
      <c r="E2859" t="s">
        <v>93</v>
      </c>
    </row>
    <row r="2860" spans="1:5" x14ac:dyDescent="0.25">
      <c r="A2860" t="s">
        <v>246</v>
      </c>
      <c r="B2860" t="s">
        <v>247</v>
      </c>
      <c r="C2860" s="12">
        <v>43035</v>
      </c>
      <c r="D2860" s="217">
        <v>0</v>
      </c>
      <c r="E2860" t="s">
        <v>93</v>
      </c>
    </row>
    <row r="2861" spans="1:5" x14ac:dyDescent="0.25">
      <c r="A2861" t="s">
        <v>246</v>
      </c>
      <c r="B2861" t="s">
        <v>247</v>
      </c>
      <c r="C2861" s="12">
        <v>43042</v>
      </c>
      <c r="D2861" s="217">
        <v>0</v>
      </c>
      <c r="E2861" t="s">
        <v>93</v>
      </c>
    </row>
    <row r="2862" spans="1:5" x14ac:dyDescent="0.25">
      <c r="A2862" t="s">
        <v>246</v>
      </c>
      <c r="B2862" t="s">
        <v>247</v>
      </c>
      <c r="C2862" s="12">
        <v>43049</v>
      </c>
      <c r="D2862" s="217">
        <v>0</v>
      </c>
      <c r="E2862" t="s">
        <v>93</v>
      </c>
    </row>
    <row r="2863" spans="1:5" x14ac:dyDescent="0.25">
      <c r="A2863" t="s">
        <v>246</v>
      </c>
      <c r="B2863" t="s">
        <v>247</v>
      </c>
      <c r="C2863" s="12">
        <v>43056</v>
      </c>
      <c r="D2863" s="217">
        <v>0</v>
      </c>
      <c r="E2863" t="s">
        <v>93</v>
      </c>
    </row>
    <row r="2864" spans="1:5" x14ac:dyDescent="0.25">
      <c r="A2864" t="s">
        <v>246</v>
      </c>
      <c r="B2864" t="s">
        <v>247</v>
      </c>
      <c r="C2864" s="12">
        <v>43063</v>
      </c>
      <c r="D2864" s="217">
        <v>0</v>
      </c>
      <c r="E2864" t="s">
        <v>93</v>
      </c>
    </row>
    <row r="2865" spans="1:5" x14ac:dyDescent="0.25">
      <c r="A2865" t="s">
        <v>246</v>
      </c>
      <c r="B2865" t="s">
        <v>247</v>
      </c>
      <c r="C2865" s="12">
        <v>43070</v>
      </c>
      <c r="D2865" s="217">
        <v>0</v>
      </c>
      <c r="E2865" t="s">
        <v>93</v>
      </c>
    </row>
    <row r="2866" spans="1:5" x14ac:dyDescent="0.25">
      <c r="A2866" t="s">
        <v>246</v>
      </c>
      <c r="B2866" t="s">
        <v>247</v>
      </c>
      <c r="C2866" s="12">
        <v>43077</v>
      </c>
      <c r="D2866" s="217">
        <v>0</v>
      </c>
      <c r="E2866" t="s">
        <v>93</v>
      </c>
    </row>
    <row r="2867" spans="1:5" x14ac:dyDescent="0.25">
      <c r="A2867" t="s">
        <v>246</v>
      </c>
      <c r="B2867" t="s">
        <v>247</v>
      </c>
      <c r="C2867" s="12">
        <v>43084</v>
      </c>
      <c r="D2867" s="217">
        <v>0</v>
      </c>
      <c r="E2867" t="s">
        <v>93</v>
      </c>
    </row>
    <row r="2868" spans="1:5" x14ac:dyDescent="0.25">
      <c r="A2868" t="s">
        <v>246</v>
      </c>
      <c r="B2868" t="s">
        <v>247</v>
      </c>
      <c r="C2868" s="12">
        <v>43091</v>
      </c>
      <c r="D2868" s="217">
        <v>0</v>
      </c>
      <c r="E2868" t="s">
        <v>93</v>
      </c>
    </row>
    <row r="2869" spans="1:5" x14ac:dyDescent="0.25">
      <c r="A2869" t="s">
        <v>246</v>
      </c>
      <c r="B2869" t="s">
        <v>247</v>
      </c>
      <c r="C2869" s="12">
        <v>43098</v>
      </c>
      <c r="D2869" s="217">
        <v>0</v>
      </c>
      <c r="E2869" t="s">
        <v>93</v>
      </c>
    </row>
    <row r="2870" spans="1:5" x14ac:dyDescent="0.25">
      <c r="A2870" t="s">
        <v>246</v>
      </c>
      <c r="B2870" t="s">
        <v>247</v>
      </c>
      <c r="C2870" s="12">
        <v>43105</v>
      </c>
      <c r="D2870" s="217">
        <v>0</v>
      </c>
      <c r="E2870" t="s">
        <v>93</v>
      </c>
    </row>
    <row r="2871" spans="1:5" x14ac:dyDescent="0.25">
      <c r="A2871" t="s">
        <v>246</v>
      </c>
      <c r="B2871" t="s">
        <v>247</v>
      </c>
      <c r="C2871" s="12">
        <v>43112</v>
      </c>
      <c r="D2871" s="217">
        <v>0</v>
      </c>
      <c r="E2871" t="s">
        <v>93</v>
      </c>
    </row>
    <row r="2872" spans="1:5" x14ac:dyDescent="0.25">
      <c r="A2872" t="s">
        <v>246</v>
      </c>
      <c r="B2872" t="s">
        <v>247</v>
      </c>
      <c r="C2872" s="12">
        <v>43119</v>
      </c>
      <c r="D2872" s="217">
        <v>0</v>
      </c>
      <c r="E2872" t="s">
        <v>93</v>
      </c>
    </row>
    <row r="2873" spans="1:5" x14ac:dyDescent="0.25">
      <c r="A2873" t="s">
        <v>246</v>
      </c>
      <c r="B2873" t="s">
        <v>247</v>
      </c>
      <c r="C2873" s="12">
        <v>43126</v>
      </c>
      <c r="D2873" s="217">
        <v>0</v>
      </c>
      <c r="E2873" t="s">
        <v>93</v>
      </c>
    </row>
    <row r="2874" spans="1:5" x14ac:dyDescent="0.25">
      <c r="A2874" t="s">
        <v>246</v>
      </c>
      <c r="B2874" t="s">
        <v>247</v>
      </c>
      <c r="C2874" s="12">
        <v>43133</v>
      </c>
      <c r="D2874" s="217">
        <v>0</v>
      </c>
      <c r="E2874" t="s">
        <v>93</v>
      </c>
    </row>
    <row r="2875" spans="1:5" x14ac:dyDescent="0.25">
      <c r="A2875" t="s">
        <v>246</v>
      </c>
      <c r="B2875" t="s">
        <v>247</v>
      </c>
      <c r="C2875" s="12">
        <v>43140</v>
      </c>
      <c r="D2875" s="217">
        <v>0</v>
      </c>
      <c r="E2875" t="s">
        <v>93</v>
      </c>
    </row>
    <row r="2876" spans="1:5" x14ac:dyDescent="0.25">
      <c r="A2876" t="s">
        <v>246</v>
      </c>
      <c r="B2876" t="s">
        <v>247</v>
      </c>
      <c r="C2876" s="12">
        <v>43147</v>
      </c>
      <c r="D2876" s="217">
        <v>0</v>
      </c>
      <c r="E2876" t="s">
        <v>93</v>
      </c>
    </row>
    <row r="2877" spans="1:5" x14ac:dyDescent="0.25">
      <c r="A2877" t="s">
        <v>246</v>
      </c>
      <c r="B2877" t="s">
        <v>247</v>
      </c>
      <c r="C2877" s="12">
        <v>43154</v>
      </c>
      <c r="D2877" s="217">
        <v>0</v>
      </c>
      <c r="E2877" t="s">
        <v>93</v>
      </c>
    </row>
    <row r="2878" spans="1:5" x14ac:dyDescent="0.25">
      <c r="A2878" t="s">
        <v>246</v>
      </c>
      <c r="B2878" t="s">
        <v>247</v>
      </c>
      <c r="C2878" s="12">
        <v>43161</v>
      </c>
      <c r="D2878" s="217">
        <v>0.95109999999999995</v>
      </c>
      <c r="E2878" t="s">
        <v>93</v>
      </c>
    </row>
    <row r="2879" spans="1:5" x14ac:dyDescent="0.25">
      <c r="A2879" t="s">
        <v>246</v>
      </c>
      <c r="B2879" t="s">
        <v>247</v>
      </c>
      <c r="C2879" s="12">
        <v>43168</v>
      </c>
      <c r="D2879" s="217">
        <v>0.95200000000000007</v>
      </c>
      <c r="E2879" t="s">
        <v>93</v>
      </c>
    </row>
    <row r="2880" spans="1:5" x14ac:dyDescent="0.25">
      <c r="A2880" t="s">
        <v>246</v>
      </c>
      <c r="B2880" t="s">
        <v>247</v>
      </c>
      <c r="C2880" s="12">
        <v>43175</v>
      </c>
      <c r="D2880" s="217">
        <v>0.95269999999999999</v>
      </c>
      <c r="E2880" t="s">
        <v>93</v>
      </c>
    </row>
    <row r="2881" spans="1:5" x14ac:dyDescent="0.25">
      <c r="A2881" t="s">
        <v>246</v>
      </c>
      <c r="B2881" t="s">
        <v>247</v>
      </c>
      <c r="C2881" s="12">
        <v>43182</v>
      </c>
      <c r="D2881" s="217">
        <v>0.95250000000000001</v>
      </c>
      <c r="E2881" t="s">
        <v>93</v>
      </c>
    </row>
    <row r="2882" spans="1:5" x14ac:dyDescent="0.25">
      <c r="A2882" t="s">
        <v>246</v>
      </c>
      <c r="B2882" t="s">
        <v>247</v>
      </c>
      <c r="C2882" s="12">
        <v>43189</v>
      </c>
      <c r="D2882" s="217">
        <v>0.95230000000000004</v>
      </c>
      <c r="E2882" t="s">
        <v>93</v>
      </c>
    </row>
    <row r="2883" spans="1:5" x14ac:dyDescent="0.25">
      <c r="A2883" t="s">
        <v>246</v>
      </c>
      <c r="B2883" t="s">
        <v>247</v>
      </c>
      <c r="C2883" s="12">
        <v>43196</v>
      </c>
      <c r="D2883" s="217">
        <v>0.95069999999999988</v>
      </c>
      <c r="E2883" t="s">
        <v>93</v>
      </c>
    </row>
    <row r="2884" spans="1:5" x14ac:dyDescent="0.25">
      <c r="A2884" t="s">
        <v>246</v>
      </c>
      <c r="B2884" t="s">
        <v>247</v>
      </c>
      <c r="C2884" s="12">
        <v>43203</v>
      </c>
      <c r="D2884" s="217">
        <v>0.94930000000000003</v>
      </c>
      <c r="E2884" t="s">
        <v>93</v>
      </c>
    </row>
    <row r="2885" spans="1:5" x14ac:dyDescent="0.25">
      <c r="A2885" t="s">
        <v>246</v>
      </c>
      <c r="B2885" t="s">
        <v>247</v>
      </c>
      <c r="C2885" s="12">
        <v>43210</v>
      </c>
      <c r="D2885" s="217">
        <v>0.94810000000000005</v>
      </c>
      <c r="E2885" t="s">
        <v>93</v>
      </c>
    </row>
    <row r="2886" spans="1:5" x14ac:dyDescent="0.25">
      <c r="A2886" t="s">
        <v>246</v>
      </c>
      <c r="B2886" t="s">
        <v>247</v>
      </c>
      <c r="C2886" s="12">
        <v>43217</v>
      </c>
      <c r="D2886" s="217">
        <v>0.89239999999999997</v>
      </c>
      <c r="E2886" t="s">
        <v>93</v>
      </c>
    </row>
    <row r="2887" spans="1:5" x14ac:dyDescent="0.25">
      <c r="A2887" t="s">
        <v>246</v>
      </c>
      <c r="B2887" t="s">
        <v>247</v>
      </c>
      <c r="C2887" s="12">
        <v>43224</v>
      </c>
      <c r="D2887" s="217">
        <v>0.84279999999999999</v>
      </c>
      <c r="E2887" t="s">
        <v>93</v>
      </c>
    </row>
    <row r="2888" spans="1:5" x14ac:dyDescent="0.25">
      <c r="A2888" t="s">
        <v>246</v>
      </c>
      <c r="B2888" t="s">
        <v>247</v>
      </c>
      <c r="C2888" s="12">
        <v>43231</v>
      </c>
      <c r="D2888" s="217">
        <v>0.7984</v>
      </c>
      <c r="E2888" t="s">
        <v>93</v>
      </c>
    </row>
    <row r="2889" spans="1:5" x14ac:dyDescent="0.25">
      <c r="A2889" t="s">
        <v>246</v>
      </c>
      <c r="B2889" t="s">
        <v>247</v>
      </c>
      <c r="C2889" s="12">
        <v>43238</v>
      </c>
      <c r="D2889" s="217">
        <v>0.75849999999999995</v>
      </c>
      <c r="E2889" t="s">
        <v>93</v>
      </c>
    </row>
    <row r="2890" spans="1:5" x14ac:dyDescent="0.25">
      <c r="A2890" t="s">
        <v>246</v>
      </c>
      <c r="B2890" t="s">
        <v>247</v>
      </c>
      <c r="C2890" s="12">
        <v>43245</v>
      </c>
      <c r="D2890" s="217">
        <v>0.72239999999999993</v>
      </c>
      <c r="E2890" t="s">
        <v>93</v>
      </c>
    </row>
    <row r="2891" spans="1:5" x14ac:dyDescent="0.25">
      <c r="A2891" t="s">
        <v>246</v>
      </c>
      <c r="B2891" t="s">
        <v>247</v>
      </c>
      <c r="C2891" s="12">
        <v>43252</v>
      </c>
      <c r="D2891" s="217">
        <v>0.6895</v>
      </c>
      <c r="E2891" t="s">
        <v>93</v>
      </c>
    </row>
    <row r="2892" spans="1:5" x14ac:dyDescent="0.25">
      <c r="A2892" t="s">
        <v>246</v>
      </c>
      <c r="B2892" t="s">
        <v>247</v>
      </c>
      <c r="C2892" s="12">
        <v>43259</v>
      </c>
      <c r="D2892" s="217">
        <v>0.65959999999999996</v>
      </c>
      <c r="E2892" t="s">
        <v>93</v>
      </c>
    </row>
    <row r="2893" spans="1:5" x14ac:dyDescent="0.25">
      <c r="A2893" t="s">
        <v>246</v>
      </c>
      <c r="B2893" t="s">
        <v>247</v>
      </c>
      <c r="C2893" s="12">
        <v>43266</v>
      </c>
      <c r="D2893" s="217">
        <v>0.6321</v>
      </c>
      <c r="E2893" t="s">
        <v>93</v>
      </c>
    </row>
    <row r="2894" spans="1:5" x14ac:dyDescent="0.25">
      <c r="A2894" t="s">
        <v>246</v>
      </c>
      <c r="B2894" t="s">
        <v>247</v>
      </c>
      <c r="C2894" s="12">
        <v>43273</v>
      </c>
      <c r="D2894" s="217">
        <v>0.60680000000000001</v>
      </c>
      <c r="E2894" t="s">
        <v>93</v>
      </c>
    </row>
    <row r="2895" spans="1:5" x14ac:dyDescent="0.25">
      <c r="A2895" t="s">
        <v>246</v>
      </c>
      <c r="B2895" t="s">
        <v>247</v>
      </c>
      <c r="C2895" s="12">
        <v>43280</v>
      </c>
      <c r="D2895" s="217">
        <v>0.58350000000000002</v>
      </c>
      <c r="E2895" t="s">
        <v>93</v>
      </c>
    </row>
    <row r="2896" spans="1:5" x14ac:dyDescent="0.25">
      <c r="A2896" t="s">
        <v>248</v>
      </c>
      <c r="B2896" t="s">
        <v>249</v>
      </c>
      <c r="C2896" s="12">
        <v>42937</v>
      </c>
      <c r="D2896" s="217">
        <v>0</v>
      </c>
      <c r="E2896" t="s">
        <v>93</v>
      </c>
    </row>
    <row r="2897" spans="1:5" x14ac:dyDescent="0.25">
      <c r="A2897" t="s">
        <v>248</v>
      </c>
      <c r="B2897" t="s">
        <v>249</v>
      </c>
      <c r="C2897" s="12">
        <v>42944</v>
      </c>
      <c r="D2897" s="217">
        <v>0</v>
      </c>
      <c r="E2897" t="s">
        <v>93</v>
      </c>
    </row>
    <row r="2898" spans="1:5" x14ac:dyDescent="0.25">
      <c r="A2898" t="s">
        <v>248</v>
      </c>
      <c r="B2898" t="s">
        <v>249</v>
      </c>
      <c r="C2898" s="12">
        <v>42951</v>
      </c>
      <c r="D2898" s="217">
        <v>0</v>
      </c>
      <c r="E2898" t="s">
        <v>93</v>
      </c>
    </row>
    <row r="2899" spans="1:5" x14ac:dyDescent="0.25">
      <c r="A2899" t="s">
        <v>248</v>
      </c>
      <c r="B2899" t="s">
        <v>249</v>
      </c>
      <c r="C2899" s="12">
        <v>42958</v>
      </c>
      <c r="D2899" s="217">
        <v>0</v>
      </c>
      <c r="E2899" t="s">
        <v>93</v>
      </c>
    </row>
    <row r="2900" spans="1:5" x14ac:dyDescent="0.25">
      <c r="A2900" t="s">
        <v>248</v>
      </c>
      <c r="B2900" t="s">
        <v>249</v>
      </c>
      <c r="C2900" s="12">
        <v>42965</v>
      </c>
      <c r="D2900" s="217">
        <v>0</v>
      </c>
      <c r="E2900" t="s">
        <v>93</v>
      </c>
    </row>
    <row r="2901" spans="1:5" x14ac:dyDescent="0.25">
      <c r="A2901" t="s">
        <v>248</v>
      </c>
      <c r="B2901" t="s">
        <v>249</v>
      </c>
      <c r="C2901" s="12">
        <v>42972</v>
      </c>
      <c r="D2901" s="217">
        <v>0.16670000000000001</v>
      </c>
      <c r="E2901" t="s">
        <v>93</v>
      </c>
    </row>
    <row r="2902" spans="1:5" x14ac:dyDescent="0.25">
      <c r="A2902" t="s">
        <v>248</v>
      </c>
      <c r="B2902" t="s">
        <v>249</v>
      </c>
      <c r="C2902" s="12">
        <v>42979</v>
      </c>
      <c r="D2902" s="217">
        <v>0.28570000000000001</v>
      </c>
      <c r="E2902" t="s">
        <v>93</v>
      </c>
    </row>
    <row r="2903" spans="1:5" x14ac:dyDescent="0.25">
      <c r="A2903" t="s">
        <v>248</v>
      </c>
      <c r="B2903" t="s">
        <v>249</v>
      </c>
      <c r="C2903" s="12">
        <v>42986</v>
      </c>
      <c r="D2903" s="217">
        <v>0.375</v>
      </c>
      <c r="E2903" t="s">
        <v>93</v>
      </c>
    </row>
    <row r="2904" spans="1:5" x14ac:dyDescent="0.25">
      <c r="A2904" t="s">
        <v>248</v>
      </c>
      <c r="B2904" t="s">
        <v>249</v>
      </c>
      <c r="C2904" s="12">
        <v>42993</v>
      </c>
      <c r="D2904" s="217">
        <v>0.44439999999999996</v>
      </c>
      <c r="E2904" t="s">
        <v>93</v>
      </c>
    </row>
    <row r="2905" spans="1:5" x14ac:dyDescent="0.25">
      <c r="A2905" t="s">
        <v>248</v>
      </c>
      <c r="B2905" t="s">
        <v>249</v>
      </c>
      <c r="C2905" s="12">
        <v>43000</v>
      </c>
      <c r="D2905" s="217">
        <v>0.5</v>
      </c>
      <c r="E2905" t="s">
        <v>93</v>
      </c>
    </row>
    <row r="2906" spans="1:5" x14ac:dyDescent="0.25">
      <c r="A2906" t="s">
        <v>248</v>
      </c>
      <c r="B2906" t="s">
        <v>249</v>
      </c>
      <c r="C2906" s="12">
        <v>43007</v>
      </c>
      <c r="D2906" s="217">
        <v>0.54549999999999998</v>
      </c>
      <c r="E2906" t="s">
        <v>93</v>
      </c>
    </row>
    <row r="2907" spans="1:5" x14ac:dyDescent="0.25">
      <c r="A2907" t="s">
        <v>248</v>
      </c>
      <c r="B2907" t="s">
        <v>249</v>
      </c>
      <c r="C2907" s="12">
        <v>43014</v>
      </c>
      <c r="D2907" s="217">
        <v>0.58250000000000002</v>
      </c>
      <c r="E2907" t="s">
        <v>93</v>
      </c>
    </row>
    <row r="2908" spans="1:5" x14ac:dyDescent="0.25">
      <c r="A2908" t="s">
        <v>248</v>
      </c>
      <c r="B2908" t="s">
        <v>249</v>
      </c>
      <c r="C2908" s="12">
        <v>43021</v>
      </c>
      <c r="D2908" s="217">
        <v>0.61460000000000004</v>
      </c>
      <c r="E2908" t="s">
        <v>93</v>
      </c>
    </row>
    <row r="2909" spans="1:5" x14ac:dyDescent="0.25">
      <c r="A2909" t="s">
        <v>248</v>
      </c>
      <c r="B2909" t="s">
        <v>249</v>
      </c>
      <c r="C2909" s="12">
        <v>43028</v>
      </c>
      <c r="D2909" s="217">
        <v>0.64209999999999989</v>
      </c>
      <c r="E2909" t="s">
        <v>93</v>
      </c>
    </row>
    <row r="2910" spans="1:5" x14ac:dyDescent="0.25">
      <c r="A2910" t="s">
        <v>248</v>
      </c>
      <c r="B2910" t="s">
        <v>249</v>
      </c>
      <c r="C2910" s="12">
        <v>43035</v>
      </c>
      <c r="D2910" s="217">
        <v>0.66599999999999993</v>
      </c>
      <c r="E2910" t="s">
        <v>93</v>
      </c>
    </row>
    <row r="2911" spans="1:5" x14ac:dyDescent="0.25">
      <c r="A2911" t="s">
        <v>248</v>
      </c>
      <c r="B2911" t="s">
        <v>249</v>
      </c>
      <c r="C2911" s="12">
        <v>43042</v>
      </c>
      <c r="D2911" s="217">
        <v>0.68689999999999996</v>
      </c>
      <c r="E2911" t="s">
        <v>93</v>
      </c>
    </row>
    <row r="2912" spans="1:5" x14ac:dyDescent="0.25">
      <c r="A2912" t="s">
        <v>248</v>
      </c>
      <c r="B2912" t="s">
        <v>249</v>
      </c>
      <c r="C2912" s="12">
        <v>43049</v>
      </c>
      <c r="D2912" s="217">
        <v>0.70530000000000004</v>
      </c>
      <c r="E2912" t="s">
        <v>93</v>
      </c>
    </row>
    <row r="2913" spans="1:5" x14ac:dyDescent="0.25">
      <c r="A2913" t="s">
        <v>248</v>
      </c>
      <c r="B2913" t="s">
        <v>249</v>
      </c>
      <c r="C2913" s="12">
        <v>43056</v>
      </c>
      <c r="D2913" s="217">
        <v>0.72170000000000001</v>
      </c>
      <c r="E2913" t="s">
        <v>93</v>
      </c>
    </row>
    <row r="2914" spans="1:5" x14ac:dyDescent="0.25">
      <c r="A2914" t="s">
        <v>248</v>
      </c>
      <c r="B2914" t="s">
        <v>249</v>
      </c>
      <c r="C2914" s="12">
        <v>43063</v>
      </c>
      <c r="D2914" s="217">
        <v>0.73629999999999995</v>
      </c>
      <c r="E2914" t="s">
        <v>93</v>
      </c>
    </row>
    <row r="2915" spans="1:5" x14ac:dyDescent="0.25">
      <c r="A2915" t="s">
        <v>248</v>
      </c>
      <c r="B2915" t="s">
        <v>249</v>
      </c>
      <c r="C2915" s="12">
        <v>43070</v>
      </c>
      <c r="D2915" s="217">
        <v>0.74950000000000006</v>
      </c>
      <c r="E2915" t="s">
        <v>93</v>
      </c>
    </row>
    <row r="2916" spans="1:5" x14ac:dyDescent="0.25">
      <c r="A2916" t="s">
        <v>248</v>
      </c>
      <c r="B2916" t="s">
        <v>249</v>
      </c>
      <c r="C2916" s="12">
        <v>43077</v>
      </c>
      <c r="D2916" s="217">
        <v>0.76139999999999997</v>
      </c>
      <c r="E2916" t="s">
        <v>93</v>
      </c>
    </row>
    <row r="2917" spans="1:5" x14ac:dyDescent="0.25">
      <c r="A2917" t="s">
        <v>248</v>
      </c>
      <c r="B2917" t="s">
        <v>249</v>
      </c>
      <c r="C2917" s="12">
        <v>43084</v>
      </c>
      <c r="D2917" s="217">
        <v>0.77229999999999999</v>
      </c>
      <c r="E2917" t="s">
        <v>93</v>
      </c>
    </row>
    <row r="2918" spans="1:5" x14ac:dyDescent="0.25">
      <c r="A2918" t="s">
        <v>248</v>
      </c>
      <c r="B2918" t="s">
        <v>249</v>
      </c>
      <c r="C2918" s="12">
        <v>43091</v>
      </c>
      <c r="D2918" s="217">
        <v>0.78220000000000001</v>
      </c>
      <c r="E2918" t="s">
        <v>93</v>
      </c>
    </row>
    <row r="2919" spans="1:5" x14ac:dyDescent="0.25">
      <c r="A2919" t="s">
        <v>248</v>
      </c>
      <c r="B2919" t="s">
        <v>249</v>
      </c>
      <c r="C2919" s="12">
        <v>43098</v>
      </c>
      <c r="D2919" s="217">
        <v>0.79120000000000001</v>
      </c>
      <c r="E2919" t="s">
        <v>93</v>
      </c>
    </row>
    <row r="2920" spans="1:5" x14ac:dyDescent="0.25">
      <c r="A2920" t="s">
        <v>248</v>
      </c>
      <c r="B2920" t="s">
        <v>249</v>
      </c>
      <c r="C2920" s="12">
        <v>43105</v>
      </c>
      <c r="D2920" s="217">
        <v>1</v>
      </c>
      <c r="E2920" t="s">
        <v>93</v>
      </c>
    </row>
    <row r="2921" spans="1:5" x14ac:dyDescent="0.25">
      <c r="A2921" t="s">
        <v>248</v>
      </c>
      <c r="B2921" t="s">
        <v>249</v>
      </c>
      <c r="C2921" s="12">
        <v>43112</v>
      </c>
      <c r="D2921" s="217">
        <v>1</v>
      </c>
      <c r="E2921" t="s">
        <v>93</v>
      </c>
    </row>
    <row r="2922" spans="1:5" x14ac:dyDescent="0.25">
      <c r="A2922" t="s">
        <v>248</v>
      </c>
      <c r="B2922" t="s">
        <v>249</v>
      </c>
      <c r="C2922" s="12">
        <v>43119</v>
      </c>
      <c r="D2922" s="217">
        <v>1</v>
      </c>
      <c r="E2922" t="s">
        <v>93</v>
      </c>
    </row>
    <row r="2923" spans="1:5" x14ac:dyDescent="0.25">
      <c r="A2923" t="s">
        <v>248</v>
      </c>
      <c r="B2923" t="s">
        <v>249</v>
      </c>
      <c r="C2923" s="12">
        <v>43126</v>
      </c>
      <c r="D2923" s="217">
        <v>1</v>
      </c>
      <c r="E2923" t="s">
        <v>93</v>
      </c>
    </row>
    <row r="2924" spans="1:5" x14ac:dyDescent="0.25">
      <c r="A2924" t="s">
        <v>248</v>
      </c>
      <c r="B2924" t="s">
        <v>249</v>
      </c>
      <c r="C2924" s="12">
        <v>43133</v>
      </c>
      <c r="D2924" s="217">
        <v>1</v>
      </c>
      <c r="E2924" t="s">
        <v>93</v>
      </c>
    </row>
    <row r="2925" spans="1:5" x14ac:dyDescent="0.25">
      <c r="A2925" t="s">
        <v>248</v>
      </c>
      <c r="B2925" t="s">
        <v>249</v>
      </c>
      <c r="C2925" s="12">
        <v>43140</v>
      </c>
      <c r="D2925" s="217">
        <v>1</v>
      </c>
      <c r="E2925" t="s">
        <v>93</v>
      </c>
    </row>
    <row r="2926" spans="1:5" x14ac:dyDescent="0.25">
      <c r="A2926" t="s">
        <v>248</v>
      </c>
      <c r="B2926" t="s">
        <v>249</v>
      </c>
      <c r="C2926" s="12">
        <v>43147</v>
      </c>
      <c r="D2926" s="217">
        <v>0.99860000000000004</v>
      </c>
      <c r="E2926" t="s">
        <v>93</v>
      </c>
    </row>
    <row r="2927" spans="1:5" x14ac:dyDescent="0.25">
      <c r="A2927" t="s">
        <v>248</v>
      </c>
      <c r="B2927" t="s">
        <v>249</v>
      </c>
      <c r="C2927" s="12">
        <v>43154</v>
      </c>
      <c r="D2927" s="217">
        <v>0.99879999999999991</v>
      </c>
      <c r="E2927" t="s">
        <v>93</v>
      </c>
    </row>
    <row r="2928" spans="1:5" x14ac:dyDescent="0.25">
      <c r="A2928" t="s">
        <v>248</v>
      </c>
      <c r="B2928" t="s">
        <v>249</v>
      </c>
      <c r="C2928" s="12">
        <v>43161</v>
      </c>
      <c r="D2928" s="217">
        <v>0.99670000000000003</v>
      </c>
      <c r="E2928" t="s">
        <v>93</v>
      </c>
    </row>
    <row r="2929" spans="1:5" x14ac:dyDescent="0.25">
      <c r="A2929" t="s">
        <v>248</v>
      </c>
      <c r="B2929" t="s">
        <v>249</v>
      </c>
      <c r="C2929" s="12">
        <v>43168</v>
      </c>
      <c r="D2929" s="217">
        <v>0.995</v>
      </c>
      <c r="E2929" t="s">
        <v>93</v>
      </c>
    </row>
    <row r="2930" spans="1:5" x14ac:dyDescent="0.25">
      <c r="A2930" t="s">
        <v>248</v>
      </c>
      <c r="B2930" t="s">
        <v>249</v>
      </c>
      <c r="C2930" s="12">
        <v>43175</v>
      </c>
      <c r="D2930" s="217">
        <v>0.99360000000000004</v>
      </c>
      <c r="E2930" t="s">
        <v>93</v>
      </c>
    </row>
    <row r="2931" spans="1:5" x14ac:dyDescent="0.25">
      <c r="A2931" t="s">
        <v>248</v>
      </c>
      <c r="B2931" t="s">
        <v>249</v>
      </c>
      <c r="C2931" s="12">
        <v>43182</v>
      </c>
      <c r="D2931" s="217">
        <v>0.99250000000000005</v>
      </c>
      <c r="E2931" t="s">
        <v>93</v>
      </c>
    </row>
    <row r="2932" spans="1:5" x14ac:dyDescent="0.25">
      <c r="A2932" t="s">
        <v>248</v>
      </c>
      <c r="B2932" t="s">
        <v>249</v>
      </c>
      <c r="C2932" s="12">
        <v>43189</v>
      </c>
      <c r="D2932" s="217">
        <v>0.99150000000000005</v>
      </c>
      <c r="E2932" t="s">
        <v>93</v>
      </c>
    </row>
    <row r="2933" spans="1:5" x14ac:dyDescent="0.25">
      <c r="A2933" t="s">
        <v>248</v>
      </c>
      <c r="B2933" t="s">
        <v>249</v>
      </c>
      <c r="C2933" s="12">
        <v>43196</v>
      </c>
      <c r="D2933" s="217">
        <v>0.99140000000000006</v>
      </c>
      <c r="E2933" t="s">
        <v>93</v>
      </c>
    </row>
    <row r="2934" spans="1:5" x14ac:dyDescent="0.25">
      <c r="A2934" t="s">
        <v>248</v>
      </c>
      <c r="B2934" t="s">
        <v>249</v>
      </c>
      <c r="C2934" s="12">
        <v>43203</v>
      </c>
      <c r="D2934" s="217">
        <v>0.99129999999999996</v>
      </c>
      <c r="E2934" t="s">
        <v>93</v>
      </c>
    </row>
    <row r="2935" spans="1:5" x14ac:dyDescent="0.25">
      <c r="A2935" t="s">
        <v>248</v>
      </c>
      <c r="B2935" t="s">
        <v>249</v>
      </c>
      <c r="C2935" s="12">
        <v>43210</v>
      </c>
      <c r="D2935" s="217">
        <v>0.9919</v>
      </c>
      <c r="E2935" t="s">
        <v>93</v>
      </c>
    </row>
    <row r="2936" spans="1:5" x14ac:dyDescent="0.25">
      <c r="A2936" t="s">
        <v>248</v>
      </c>
      <c r="B2936" t="s">
        <v>249</v>
      </c>
      <c r="C2936" s="12">
        <v>43217</v>
      </c>
      <c r="D2936" s="217">
        <v>0.9335</v>
      </c>
      <c r="E2936" t="s">
        <v>93</v>
      </c>
    </row>
    <row r="2937" spans="1:5" x14ac:dyDescent="0.25">
      <c r="A2937" t="s">
        <v>248</v>
      </c>
      <c r="B2937" t="s">
        <v>249</v>
      </c>
      <c r="C2937" s="12">
        <v>43224</v>
      </c>
      <c r="D2937" s="217">
        <v>0.88170000000000004</v>
      </c>
      <c r="E2937" t="s">
        <v>93</v>
      </c>
    </row>
    <row r="2938" spans="1:5" x14ac:dyDescent="0.25">
      <c r="A2938" t="s">
        <v>248</v>
      </c>
      <c r="B2938" t="s">
        <v>249</v>
      </c>
      <c r="C2938" s="12">
        <v>43231</v>
      </c>
      <c r="D2938" s="217">
        <v>0.83530000000000004</v>
      </c>
      <c r="E2938" t="s">
        <v>93</v>
      </c>
    </row>
    <row r="2939" spans="1:5" x14ac:dyDescent="0.25">
      <c r="A2939" t="s">
        <v>248</v>
      </c>
      <c r="B2939" t="s">
        <v>249</v>
      </c>
      <c r="C2939" s="12">
        <v>43238</v>
      </c>
      <c r="D2939" s="217">
        <v>0.79349999999999998</v>
      </c>
      <c r="E2939" t="s">
        <v>93</v>
      </c>
    </row>
    <row r="2940" spans="1:5" x14ac:dyDescent="0.25">
      <c r="A2940" t="s">
        <v>248</v>
      </c>
      <c r="B2940" t="s">
        <v>249</v>
      </c>
      <c r="C2940" s="12">
        <v>43245</v>
      </c>
      <c r="D2940" s="217">
        <v>0.75569999999999993</v>
      </c>
      <c r="E2940" t="s">
        <v>93</v>
      </c>
    </row>
    <row r="2941" spans="1:5" x14ac:dyDescent="0.25">
      <c r="A2941" t="s">
        <v>248</v>
      </c>
      <c r="B2941" t="s">
        <v>249</v>
      </c>
      <c r="C2941" s="12">
        <v>43252</v>
      </c>
      <c r="D2941" s="217">
        <v>0.72140000000000004</v>
      </c>
      <c r="E2941" t="s">
        <v>93</v>
      </c>
    </row>
    <row r="2942" spans="1:5" x14ac:dyDescent="0.25">
      <c r="A2942" t="s">
        <v>248</v>
      </c>
      <c r="B2942" t="s">
        <v>249</v>
      </c>
      <c r="C2942" s="12">
        <v>43259</v>
      </c>
      <c r="D2942" s="217">
        <v>0.69</v>
      </c>
      <c r="E2942" t="s">
        <v>93</v>
      </c>
    </row>
    <row r="2943" spans="1:5" x14ac:dyDescent="0.25">
      <c r="A2943" t="s">
        <v>248</v>
      </c>
      <c r="B2943" t="s">
        <v>249</v>
      </c>
      <c r="C2943" s="12">
        <v>43266</v>
      </c>
      <c r="D2943" s="217">
        <v>0.66120000000000001</v>
      </c>
      <c r="E2943" t="s">
        <v>93</v>
      </c>
    </row>
    <row r="2944" spans="1:5" x14ac:dyDescent="0.25">
      <c r="A2944" t="s">
        <v>248</v>
      </c>
      <c r="B2944" t="s">
        <v>249</v>
      </c>
      <c r="C2944" s="12">
        <v>43273</v>
      </c>
      <c r="D2944" s="217">
        <v>0.63479999999999992</v>
      </c>
      <c r="E2944" t="s">
        <v>93</v>
      </c>
    </row>
    <row r="2945" spans="1:5" x14ac:dyDescent="0.25">
      <c r="A2945" t="s">
        <v>248</v>
      </c>
      <c r="B2945" t="s">
        <v>249</v>
      </c>
      <c r="C2945" s="12">
        <v>43280</v>
      </c>
      <c r="D2945" s="217">
        <v>0.61039999999999994</v>
      </c>
      <c r="E2945" t="s">
        <v>93</v>
      </c>
    </row>
    <row r="2946" spans="1:5" x14ac:dyDescent="0.25">
      <c r="A2946" t="s">
        <v>380</v>
      </c>
      <c r="B2946" t="s">
        <v>381</v>
      </c>
      <c r="C2946" s="12">
        <v>42937</v>
      </c>
      <c r="D2946" s="217">
        <v>0</v>
      </c>
      <c r="E2946" t="s">
        <v>93</v>
      </c>
    </row>
    <row r="2947" spans="1:5" x14ac:dyDescent="0.25">
      <c r="A2947" t="s">
        <v>380</v>
      </c>
      <c r="B2947" t="s">
        <v>381</v>
      </c>
      <c r="C2947" s="12">
        <v>42944</v>
      </c>
      <c r="D2947" s="217">
        <v>0</v>
      </c>
      <c r="E2947" t="s">
        <v>93</v>
      </c>
    </row>
    <row r="2948" spans="1:5" x14ac:dyDescent="0.25">
      <c r="A2948" t="s">
        <v>380</v>
      </c>
      <c r="B2948" t="s">
        <v>381</v>
      </c>
      <c r="C2948" s="12">
        <v>42951</v>
      </c>
      <c r="D2948" s="217">
        <v>0</v>
      </c>
      <c r="E2948" t="s">
        <v>93</v>
      </c>
    </row>
    <row r="2949" spans="1:5" x14ac:dyDescent="0.25">
      <c r="A2949" t="s">
        <v>380</v>
      </c>
      <c r="B2949" t="s">
        <v>381</v>
      </c>
      <c r="C2949" s="12">
        <v>42958</v>
      </c>
      <c r="D2949" s="217">
        <v>0</v>
      </c>
      <c r="E2949" t="s">
        <v>93</v>
      </c>
    </row>
    <row r="2950" spans="1:5" x14ac:dyDescent="0.25">
      <c r="A2950" t="s">
        <v>380</v>
      </c>
      <c r="B2950" t="s">
        <v>381</v>
      </c>
      <c r="C2950" s="12">
        <v>42965</v>
      </c>
      <c r="D2950" s="217">
        <v>0</v>
      </c>
      <c r="E2950" t="s">
        <v>93</v>
      </c>
    </row>
    <row r="2951" spans="1:5" x14ac:dyDescent="0.25">
      <c r="A2951" t="s">
        <v>380</v>
      </c>
      <c r="B2951" t="s">
        <v>381</v>
      </c>
      <c r="C2951" s="12">
        <v>42972</v>
      </c>
      <c r="D2951" s="217">
        <v>0.16500000000000001</v>
      </c>
      <c r="E2951" t="s">
        <v>93</v>
      </c>
    </row>
    <row r="2952" spans="1:5" x14ac:dyDescent="0.25">
      <c r="A2952" t="s">
        <v>380</v>
      </c>
      <c r="B2952" t="s">
        <v>381</v>
      </c>
      <c r="C2952" s="12">
        <v>42979</v>
      </c>
      <c r="D2952" s="217">
        <v>0.28289999999999998</v>
      </c>
      <c r="E2952" t="s">
        <v>93</v>
      </c>
    </row>
    <row r="2953" spans="1:5" x14ac:dyDescent="0.25">
      <c r="A2953" t="s">
        <v>380</v>
      </c>
      <c r="B2953" t="s">
        <v>381</v>
      </c>
      <c r="C2953" s="12">
        <v>42986</v>
      </c>
      <c r="D2953" s="217">
        <v>0.37119999999999997</v>
      </c>
      <c r="E2953" t="s">
        <v>93</v>
      </c>
    </row>
    <row r="2954" spans="1:5" x14ac:dyDescent="0.25">
      <c r="A2954" t="s">
        <v>380</v>
      </c>
      <c r="B2954" t="s">
        <v>381</v>
      </c>
      <c r="C2954" s="12">
        <v>42993</v>
      </c>
      <c r="D2954" s="217">
        <v>0.44</v>
      </c>
      <c r="E2954" t="s">
        <v>93</v>
      </c>
    </row>
    <row r="2955" spans="1:5" x14ac:dyDescent="0.25">
      <c r="A2955" t="s">
        <v>380</v>
      </c>
      <c r="B2955" t="s">
        <v>381</v>
      </c>
      <c r="C2955" s="12">
        <v>43000</v>
      </c>
      <c r="D2955" s="217">
        <v>0.495</v>
      </c>
      <c r="E2955" t="s">
        <v>93</v>
      </c>
    </row>
    <row r="2956" spans="1:5" x14ac:dyDescent="0.25">
      <c r="A2956" t="s">
        <v>380</v>
      </c>
      <c r="B2956" t="s">
        <v>381</v>
      </c>
      <c r="C2956" s="12">
        <v>43007</v>
      </c>
      <c r="D2956" s="217">
        <v>0.54</v>
      </c>
      <c r="E2956" t="s">
        <v>93</v>
      </c>
    </row>
    <row r="2957" spans="1:5" x14ac:dyDescent="0.25">
      <c r="A2957" t="s">
        <v>380</v>
      </c>
      <c r="B2957" t="s">
        <v>381</v>
      </c>
      <c r="C2957" s="12">
        <v>43014</v>
      </c>
      <c r="D2957" s="217">
        <v>0.57750000000000001</v>
      </c>
      <c r="E2957" t="s">
        <v>93</v>
      </c>
    </row>
    <row r="2958" spans="1:5" x14ac:dyDescent="0.25">
      <c r="A2958" t="s">
        <v>380</v>
      </c>
      <c r="B2958" t="s">
        <v>381</v>
      </c>
      <c r="C2958" s="12">
        <v>43021</v>
      </c>
      <c r="D2958" s="217">
        <v>0.60919999999999996</v>
      </c>
      <c r="E2958" t="s">
        <v>93</v>
      </c>
    </row>
    <row r="2959" spans="1:5" x14ac:dyDescent="0.25">
      <c r="A2959" t="s">
        <v>380</v>
      </c>
      <c r="B2959" t="s">
        <v>381</v>
      </c>
      <c r="C2959" s="12">
        <v>43028</v>
      </c>
      <c r="D2959" s="217">
        <v>0.63639999999999997</v>
      </c>
      <c r="E2959" t="s">
        <v>93</v>
      </c>
    </row>
    <row r="2960" spans="1:5" x14ac:dyDescent="0.25">
      <c r="A2960" t="s">
        <v>380</v>
      </c>
      <c r="B2960" t="s">
        <v>381</v>
      </c>
      <c r="C2960" s="12">
        <v>43035</v>
      </c>
      <c r="D2960" s="217">
        <v>0.66</v>
      </c>
      <c r="E2960" t="s">
        <v>93</v>
      </c>
    </row>
    <row r="2961" spans="1:5" x14ac:dyDescent="0.25">
      <c r="A2961" t="s">
        <v>380</v>
      </c>
      <c r="B2961" t="s">
        <v>381</v>
      </c>
      <c r="C2961" s="12">
        <v>43042</v>
      </c>
      <c r="D2961" s="217">
        <v>0.6794</v>
      </c>
      <c r="E2961" t="s">
        <v>93</v>
      </c>
    </row>
    <row r="2962" spans="1:5" x14ac:dyDescent="0.25">
      <c r="A2962" t="s">
        <v>380</v>
      </c>
      <c r="B2962" t="s">
        <v>381</v>
      </c>
      <c r="C2962" s="12">
        <v>43049</v>
      </c>
      <c r="D2962" s="217">
        <v>0.69650000000000001</v>
      </c>
      <c r="E2962" t="s">
        <v>93</v>
      </c>
    </row>
    <row r="2963" spans="1:5" x14ac:dyDescent="0.25">
      <c r="A2963" t="s">
        <v>380</v>
      </c>
      <c r="B2963" t="s">
        <v>381</v>
      </c>
      <c r="C2963" s="12">
        <v>43056</v>
      </c>
      <c r="D2963" s="217">
        <v>0.7117</v>
      </c>
      <c r="E2963" t="s">
        <v>93</v>
      </c>
    </row>
    <row r="2964" spans="1:5" x14ac:dyDescent="0.25">
      <c r="A2964" t="s">
        <v>380</v>
      </c>
      <c r="B2964" t="s">
        <v>381</v>
      </c>
      <c r="C2964" s="12">
        <v>43063</v>
      </c>
      <c r="D2964" s="217">
        <v>0.72530000000000006</v>
      </c>
      <c r="E2964" t="s">
        <v>93</v>
      </c>
    </row>
    <row r="2965" spans="1:5" x14ac:dyDescent="0.25">
      <c r="A2965" t="s">
        <v>380</v>
      </c>
      <c r="B2965" t="s">
        <v>381</v>
      </c>
      <c r="C2965" s="12">
        <v>43070</v>
      </c>
      <c r="D2965" s="217">
        <v>0.73699999999999999</v>
      </c>
      <c r="E2965" t="s">
        <v>93</v>
      </c>
    </row>
    <row r="2966" spans="1:5" x14ac:dyDescent="0.25">
      <c r="A2966" t="s">
        <v>380</v>
      </c>
      <c r="B2966" t="s">
        <v>381</v>
      </c>
      <c r="C2966" s="12">
        <v>43077</v>
      </c>
      <c r="D2966" s="217">
        <v>0.74760000000000004</v>
      </c>
      <c r="E2966" t="s">
        <v>93</v>
      </c>
    </row>
    <row r="2967" spans="1:5" x14ac:dyDescent="0.25">
      <c r="A2967" t="s">
        <v>380</v>
      </c>
      <c r="B2967" t="s">
        <v>381</v>
      </c>
      <c r="C2967" s="12">
        <v>43084</v>
      </c>
      <c r="D2967" s="217">
        <v>0.75730000000000008</v>
      </c>
      <c r="E2967" t="s">
        <v>93</v>
      </c>
    </row>
    <row r="2968" spans="1:5" x14ac:dyDescent="0.25">
      <c r="A2968" t="s">
        <v>380</v>
      </c>
      <c r="B2968" t="s">
        <v>381</v>
      </c>
      <c r="C2968" s="12">
        <v>43091</v>
      </c>
      <c r="D2968" s="217">
        <v>0.7661</v>
      </c>
      <c r="E2968" t="s">
        <v>93</v>
      </c>
    </row>
    <row r="2969" spans="1:5" x14ac:dyDescent="0.25">
      <c r="A2969" t="s">
        <v>380</v>
      </c>
      <c r="B2969" t="s">
        <v>381</v>
      </c>
      <c r="C2969" s="12">
        <v>43098</v>
      </c>
      <c r="D2969" s="217">
        <v>0.7742</v>
      </c>
      <c r="E2969" t="s">
        <v>93</v>
      </c>
    </row>
    <row r="2970" spans="1:5" x14ac:dyDescent="0.25">
      <c r="A2970" t="s">
        <v>380</v>
      </c>
      <c r="B2970" t="s">
        <v>381</v>
      </c>
      <c r="C2970" s="12">
        <v>43105</v>
      </c>
      <c r="D2970" s="217">
        <v>0.96</v>
      </c>
      <c r="E2970" t="s">
        <v>93</v>
      </c>
    </row>
    <row r="2971" spans="1:5" x14ac:dyDescent="0.25">
      <c r="A2971" t="s">
        <v>380</v>
      </c>
      <c r="B2971" t="s">
        <v>381</v>
      </c>
      <c r="C2971" s="12">
        <v>43112</v>
      </c>
      <c r="D2971" s="217">
        <v>0.96499999999999997</v>
      </c>
      <c r="E2971" t="s">
        <v>93</v>
      </c>
    </row>
    <row r="2972" spans="1:5" x14ac:dyDescent="0.25">
      <c r="A2972" t="s">
        <v>380</v>
      </c>
      <c r="B2972" t="s">
        <v>381</v>
      </c>
      <c r="C2972" s="12">
        <v>43119</v>
      </c>
      <c r="D2972" s="217">
        <v>0.9667</v>
      </c>
      <c r="E2972" t="s">
        <v>93</v>
      </c>
    </row>
    <row r="2973" spans="1:5" x14ac:dyDescent="0.25">
      <c r="A2973" t="s">
        <v>380</v>
      </c>
      <c r="B2973" t="s">
        <v>381</v>
      </c>
      <c r="C2973" s="12">
        <v>43126</v>
      </c>
      <c r="D2973" s="217">
        <v>0.97250000000000003</v>
      </c>
      <c r="E2973" t="s">
        <v>93</v>
      </c>
    </row>
    <row r="2974" spans="1:5" x14ac:dyDescent="0.25">
      <c r="A2974" t="s">
        <v>380</v>
      </c>
      <c r="B2974" t="s">
        <v>381</v>
      </c>
      <c r="C2974" s="12">
        <v>43133</v>
      </c>
      <c r="D2974" s="217">
        <v>0.97599999999999998</v>
      </c>
      <c r="E2974" t="s">
        <v>93</v>
      </c>
    </row>
    <row r="2975" spans="1:5" x14ac:dyDescent="0.25">
      <c r="A2975" t="s">
        <v>380</v>
      </c>
      <c r="B2975" t="s">
        <v>381</v>
      </c>
      <c r="C2975" s="12">
        <v>43140</v>
      </c>
      <c r="D2975" s="217">
        <v>0.97829999999999995</v>
      </c>
      <c r="E2975" t="s">
        <v>93</v>
      </c>
    </row>
    <row r="2976" spans="1:5" x14ac:dyDescent="0.25">
      <c r="A2976" t="s">
        <v>380</v>
      </c>
      <c r="B2976" t="s">
        <v>381</v>
      </c>
      <c r="C2976" s="12">
        <v>43147</v>
      </c>
      <c r="D2976" s="217">
        <v>0.97709999999999997</v>
      </c>
      <c r="E2976" t="s">
        <v>93</v>
      </c>
    </row>
    <row r="2977" spans="1:5" x14ac:dyDescent="0.25">
      <c r="A2977" t="s">
        <v>380</v>
      </c>
      <c r="B2977" t="s">
        <v>381</v>
      </c>
      <c r="C2977" s="12">
        <v>43154</v>
      </c>
      <c r="D2977" s="217">
        <v>0.97620000000000007</v>
      </c>
      <c r="E2977" t="s">
        <v>93</v>
      </c>
    </row>
    <row r="2978" spans="1:5" x14ac:dyDescent="0.25">
      <c r="A2978" t="s">
        <v>380</v>
      </c>
      <c r="B2978" t="s">
        <v>381</v>
      </c>
      <c r="C2978" s="12">
        <v>43161</v>
      </c>
      <c r="D2978" s="217">
        <v>0.97560000000000002</v>
      </c>
      <c r="E2978" t="s">
        <v>93</v>
      </c>
    </row>
    <row r="2979" spans="1:5" x14ac:dyDescent="0.25">
      <c r="A2979" t="s">
        <v>380</v>
      </c>
      <c r="B2979" t="s">
        <v>381</v>
      </c>
      <c r="C2979" s="12">
        <v>43168</v>
      </c>
      <c r="D2979" s="217">
        <v>0.97699999999999998</v>
      </c>
      <c r="E2979" t="s">
        <v>93</v>
      </c>
    </row>
    <row r="2980" spans="1:5" x14ac:dyDescent="0.25">
      <c r="A2980" t="s">
        <v>380</v>
      </c>
      <c r="B2980" t="s">
        <v>381</v>
      </c>
      <c r="C2980" s="12">
        <v>43175</v>
      </c>
      <c r="D2980" s="217">
        <v>0.97819999999999996</v>
      </c>
      <c r="E2980" t="s">
        <v>93</v>
      </c>
    </row>
    <row r="2981" spans="1:5" x14ac:dyDescent="0.25">
      <c r="A2981" t="s">
        <v>380</v>
      </c>
      <c r="B2981" t="s">
        <v>381</v>
      </c>
      <c r="C2981" s="12">
        <v>43182</v>
      </c>
      <c r="D2981" s="217">
        <v>0.97920000000000007</v>
      </c>
      <c r="E2981" t="s">
        <v>93</v>
      </c>
    </row>
    <row r="2982" spans="1:5" x14ac:dyDescent="0.25">
      <c r="A2982" t="s">
        <v>380</v>
      </c>
      <c r="B2982" t="s">
        <v>381</v>
      </c>
      <c r="C2982" s="12">
        <v>43189</v>
      </c>
      <c r="D2982" s="217">
        <v>0.98</v>
      </c>
      <c r="E2982" t="s">
        <v>93</v>
      </c>
    </row>
    <row r="2983" spans="1:5" x14ac:dyDescent="0.25">
      <c r="A2983" t="s">
        <v>380</v>
      </c>
      <c r="B2983" t="s">
        <v>381</v>
      </c>
      <c r="C2983" s="12">
        <v>43196</v>
      </c>
      <c r="D2983" s="217">
        <v>0.98069999999999991</v>
      </c>
      <c r="E2983" t="s">
        <v>93</v>
      </c>
    </row>
    <row r="2984" spans="1:5" x14ac:dyDescent="0.25">
      <c r="A2984" t="s">
        <v>380</v>
      </c>
      <c r="B2984" t="s">
        <v>381</v>
      </c>
      <c r="C2984" s="12">
        <v>43203</v>
      </c>
      <c r="D2984" s="217">
        <v>0.98129999999999995</v>
      </c>
      <c r="E2984" t="s">
        <v>93</v>
      </c>
    </row>
    <row r="2985" spans="1:5" x14ac:dyDescent="0.25">
      <c r="A2985" t="s">
        <v>380</v>
      </c>
      <c r="B2985" t="s">
        <v>381</v>
      </c>
      <c r="C2985" s="12">
        <v>43210</v>
      </c>
      <c r="D2985" s="217">
        <v>0.98250000000000004</v>
      </c>
      <c r="E2985" t="s">
        <v>93</v>
      </c>
    </row>
    <row r="2986" spans="1:5" x14ac:dyDescent="0.25">
      <c r="A2986" t="s">
        <v>380</v>
      </c>
      <c r="B2986" t="s">
        <v>381</v>
      </c>
      <c r="C2986" s="12">
        <v>43217</v>
      </c>
      <c r="D2986" s="217">
        <v>0.92469999999999997</v>
      </c>
      <c r="E2986" t="s">
        <v>93</v>
      </c>
    </row>
    <row r="2987" spans="1:5" x14ac:dyDescent="0.25">
      <c r="A2987" t="s">
        <v>380</v>
      </c>
      <c r="B2987" t="s">
        <v>381</v>
      </c>
      <c r="C2987" s="12">
        <v>43224</v>
      </c>
      <c r="D2987" s="217">
        <v>0.87329999999999997</v>
      </c>
      <c r="E2987" t="s">
        <v>93</v>
      </c>
    </row>
    <row r="2988" spans="1:5" x14ac:dyDescent="0.25">
      <c r="A2988" t="s">
        <v>380</v>
      </c>
      <c r="B2988" t="s">
        <v>381</v>
      </c>
      <c r="C2988" s="12">
        <v>43231</v>
      </c>
      <c r="D2988" s="217">
        <v>0.82739999999999991</v>
      </c>
      <c r="E2988" t="s">
        <v>93</v>
      </c>
    </row>
    <row r="2989" spans="1:5" x14ac:dyDescent="0.25">
      <c r="A2989" t="s">
        <v>380</v>
      </c>
      <c r="B2989" t="s">
        <v>381</v>
      </c>
      <c r="C2989" s="12">
        <v>43238</v>
      </c>
      <c r="D2989" s="217">
        <v>0.78599999999999992</v>
      </c>
      <c r="E2989" t="s">
        <v>93</v>
      </c>
    </row>
    <row r="2990" spans="1:5" x14ac:dyDescent="0.25">
      <c r="A2990" t="s">
        <v>380</v>
      </c>
      <c r="B2990" t="s">
        <v>381</v>
      </c>
      <c r="C2990" s="12">
        <v>43245</v>
      </c>
      <c r="D2990" s="217">
        <v>0.74860000000000004</v>
      </c>
      <c r="E2990" t="s">
        <v>93</v>
      </c>
    </row>
    <row r="2991" spans="1:5" x14ac:dyDescent="0.25">
      <c r="A2991" t="s">
        <v>380</v>
      </c>
      <c r="B2991" t="s">
        <v>381</v>
      </c>
      <c r="C2991" s="12">
        <v>43252</v>
      </c>
      <c r="D2991" s="217">
        <v>0.71450000000000002</v>
      </c>
      <c r="E2991" t="s">
        <v>93</v>
      </c>
    </row>
    <row r="2992" spans="1:5" x14ac:dyDescent="0.25">
      <c r="A2992" t="s">
        <v>380</v>
      </c>
      <c r="B2992" t="s">
        <v>381</v>
      </c>
      <c r="C2992" s="12">
        <v>43259</v>
      </c>
      <c r="D2992" s="217">
        <v>0.6835</v>
      </c>
      <c r="E2992" t="s">
        <v>93</v>
      </c>
    </row>
    <row r="2993" spans="1:5" x14ac:dyDescent="0.25">
      <c r="A2993" t="s">
        <v>380</v>
      </c>
      <c r="B2993" t="s">
        <v>381</v>
      </c>
      <c r="C2993" s="12">
        <v>43266</v>
      </c>
      <c r="D2993" s="217">
        <v>0.65500000000000003</v>
      </c>
      <c r="E2993" t="s">
        <v>93</v>
      </c>
    </row>
    <row r="2994" spans="1:5" x14ac:dyDescent="0.25">
      <c r="A2994" t="s">
        <v>380</v>
      </c>
      <c r="B2994" t="s">
        <v>381</v>
      </c>
      <c r="C2994" s="12">
        <v>43273</v>
      </c>
      <c r="D2994" s="217">
        <v>0.62880000000000003</v>
      </c>
      <c r="E2994" t="s">
        <v>93</v>
      </c>
    </row>
    <row r="2995" spans="1:5" x14ac:dyDescent="0.25">
      <c r="A2995" t="s">
        <v>380</v>
      </c>
      <c r="B2995" t="s">
        <v>381</v>
      </c>
      <c r="C2995" s="12">
        <v>43280</v>
      </c>
      <c r="D2995" s="217">
        <v>0.60460000000000003</v>
      </c>
      <c r="E2995" t="s">
        <v>93</v>
      </c>
    </row>
    <row r="2996" spans="1:5" x14ac:dyDescent="0.25">
      <c r="A2996" t="s">
        <v>382</v>
      </c>
      <c r="B2996" t="s">
        <v>383</v>
      </c>
      <c r="C2996" s="12">
        <v>42937</v>
      </c>
      <c r="D2996" s="217">
        <v>0</v>
      </c>
      <c r="E2996" t="s">
        <v>93</v>
      </c>
    </row>
    <row r="2997" spans="1:5" x14ac:dyDescent="0.25">
      <c r="A2997" t="s">
        <v>382</v>
      </c>
      <c r="B2997" t="s">
        <v>383</v>
      </c>
      <c r="C2997" s="12">
        <v>42944</v>
      </c>
      <c r="D2997" s="217">
        <v>0</v>
      </c>
      <c r="E2997" t="s">
        <v>93</v>
      </c>
    </row>
    <row r="2998" spans="1:5" x14ac:dyDescent="0.25">
      <c r="A2998" t="s">
        <v>382</v>
      </c>
      <c r="B2998" t="s">
        <v>383</v>
      </c>
      <c r="C2998" s="12">
        <v>42951</v>
      </c>
      <c r="D2998" s="217">
        <v>0</v>
      </c>
      <c r="E2998" t="s">
        <v>93</v>
      </c>
    </row>
    <row r="2999" spans="1:5" x14ac:dyDescent="0.25">
      <c r="A2999" t="s">
        <v>382</v>
      </c>
      <c r="B2999" t="s">
        <v>383</v>
      </c>
      <c r="C2999" s="12">
        <v>42958</v>
      </c>
      <c r="D2999" s="217">
        <v>0</v>
      </c>
      <c r="E2999" t="s">
        <v>93</v>
      </c>
    </row>
    <row r="3000" spans="1:5" x14ac:dyDescent="0.25">
      <c r="A3000" t="s">
        <v>382</v>
      </c>
      <c r="B3000" t="s">
        <v>383</v>
      </c>
      <c r="C3000" s="12">
        <v>42965</v>
      </c>
      <c r="D3000" s="217">
        <v>0</v>
      </c>
      <c r="E3000" t="s">
        <v>93</v>
      </c>
    </row>
    <row r="3001" spans="1:5" x14ac:dyDescent="0.25">
      <c r="A3001" t="s">
        <v>382</v>
      </c>
      <c r="B3001" t="s">
        <v>383</v>
      </c>
      <c r="C3001" s="12">
        <v>42972</v>
      </c>
      <c r="D3001" s="217">
        <v>0</v>
      </c>
      <c r="E3001" t="s">
        <v>93</v>
      </c>
    </row>
    <row r="3002" spans="1:5" x14ac:dyDescent="0.25">
      <c r="A3002" t="s">
        <v>382</v>
      </c>
      <c r="B3002" t="s">
        <v>383</v>
      </c>
      <c r="C3002" s="12">
        <v>42979</v>
      </c>
      <c r="D3002" s="217">
        <v>0</v>
      </c>
      <c r="E3002" t="s">
        <v>93</v>
      </c>
    </row>
    <row r="3003" spans="1:5" x14ac:dyDescent="0.25">
      <c r="A3003" t="s">
        <v>382</v>
      </c>
      <c r="B3003" t="s">
        <v>383</v>
      </c>
      <c r="C3003" s="12">
        <v>42986</v>
      </c>
      <c r="D3003" s="217">
        <v>0</v>
      </c>
      <c r="E3003" t="s">
        <v>93</v>
      </c>
    </row>
    <row r="3004" spans="1:5" x14ac:dyDescent="0.25">
      <c r="A3004" t="s">
        <v>382</v>
      </c>
      <c r="B3004" t="s">
        <v>383</v>
      </c>
      <c r="C3004" s="12">
        <v>42993</v>
      </c>
      <c r="D3004" s="217">
        <v>0</v>
      </c>
      <c r="E3004" t="s">
        <v>93</v>
      </c>
    </row>
    <row r="3005" spans="1:5" x14ac:dyDescent="0.25">
      <c r="A3005" t="s">
        <v>382</v>
      </c>
      <c r="B3005" t="s">
        <v>383</v>
      </c>
      <c r="C3005" s="12">
        <v>43000</v>
      </c>
      <c r="D3005" s="217">
        <v>0</v>
      </c>
      <c r="E3005" t="s">
        <v>93</v>
      </c>
    </row>
    <row r="3006" spans="1:5" x14ac:dyDescent="0.25">
      <c r="A3006" t="s">
        <v>382</v>
      </c>
      <c r="B3006" t="s">
        <v>383</v>
      </c>
      <c r="C3006" s="12">
        <v>43007</v>
      </c>
      <c r="D3006" s="217">
        <v>0</v>
      </c>
      <c r="E3006" t="s">
        <v>93</v>
      </c>
    </row>
    <row r="3007" spans="1:5" x14ac:dyDescent="0.25">
      <c r="A3007" t="s">
        <v>382</v>
      </c>
      <c r="B3007" t="s">
        <v>383</v>
      </c>
      <c r="C3007" s="12">
        <v>43014</v>
      </c>
      <c r="D3007" s="217">
        <v>0</v>
      </c>
      <c r="E3007" t="s">
        <v>93</v>
      </c>
    </row>
    <row r="3008" spans="1:5" x14ac:dyDescent="0.25">
      <c r="A3008" t="s">
        <v>382</v>
      </c>
      <c r="B3008" t="s">
        <v>383</v>
      </c>
      <c r="C3008" s="12">
        <v>43021</v>
      </c>
      <c r="D3008" s="217">
        <v>0</v>
      </c>
      <c r="E3008" t="s">
        <v>93</v>
      </c>
    </row>
    <row r="3009" spans="1:5" x14ac:dyDescent="0.25">
      <c r="A3009" t="s">
        <v>382</v>
      </c>
      <c r="B3009" t="s">
        <v>383</v>
      </c>
      <c r="C3009" s="12">
        <v>43028</v>
      </c>
      <c r="D3009" s="217">
        <v>0</v>
      </c>
      <c r="E3009" t="s">
        <v>93</v>
      </c>
    </row>
    <row r="3010" spans="1:5" x14ac:dyDescent="0.25">
      <c r="A3010" t="s">
        <v>382</v>
      </c>
      <c r="B3010" t="s">
        <v>383</v>
      </c>
      <c r="C3010" s="12">
        <v>43035</v>
      </c>
      <c r="D3010" s="217">
        <v>0</v>
      </c>
      <c r="E3010" t="s">
        <v>93</v>
      </c>
    </row>
    <row r="3011" spans="1:5" x14ac:dyDescent="0.25">
      <c r="A3011" t="s">
        <v>382</v>
      </c>
      <c r="B3011" t="s">
        <v>383</v>
      </c>
      <c r="C3011" s="12">
        <v>43042</v>
      </c>
      <c r="D3011" s="217">
        <v>0</v>
      </c>
      <c r="E3011" t="s">
        <v>93</v>
      </c>
    </row>
    <row r="3012" spans="1:5" x14ac:dyDescent="0.25">
      <c r="A3012" t="s">
        <v>382</v>
      </c>
      <c r="B3012" t="s">
        <v>383</v>
      </c>
      <c r="C3012" s="12">
        <v>43049</v>
      </c>
      <c r="D3012" s="217">
        <v>0</v>
      </c>
      <c r="E3012" t="s">
        <v>93</v>
      </c>
    </row>
    <row r="3013" spans="1:5" x14ac:dyDescent="0.25">
      <c r="A3013" t="s">
        <v>382</v>
      </c>
      <c r="B3013" t="s">
        <v>383</v>
      </c>
      <c r="C3013" s="12">
        <v>43056</v>
      </c>
      <c r="D3013" s="217">
        <v>0</v>
      </c>
      <c r="E3013" t="s">
        <v>93</v>
      </c>
    </row>
    <row r="3014" spans="1:5" x14ac:dyDescent="0.25">
      <c r="A3014" t="s">
        <v>382</v>
      </c>
      <c r="B3014" t="s">
        <v>383</v>
      </c>
      <c r="C3014" s="12">
        <v>43063</v>
      </c>
      <c r="D3014" s="217">
        <v>0</v>
      </c>
      <c r="E3014" t="s">
        <v>93</v>
      </c>
    </row>
    <row r="3015" spans="1:5" x14ac:dyDescent="0.25">
      <c r="A3015" t="s">
        <v>382</v>
      </c>
      <c r="B3015" t="s">
        <v>383</v>
      </c>
      <c r="C3015" s="12">
        <v>43070</v>
      </c>
      <c r="D3015" s="217">
        <v>0</v>
      </c>
      <c r="E3015" t="s">
        <v>93</v>
      </c>
    </row>
    <row r="3016" spans="1:5" x14ac:dyDescent="0.25">
      <c r="A3016" t="s">
        <v>382</v>
      </c>
      <c r="B3016" t="s">
        <v>383</v>
      </c>
      <c r="C3016" s="12">
        <v>43077</v>
      </c>
      <c r="D3016" s="217">
        <v>0</v>
      </c>
      <c r="E3016" t="s">
        <v>93</v>
      </c>
    </row>
    <row r="3017" spans="1:5" x14ac:dyDescent="0.25">
      <c r="A3017" t="s">
        <v>382</v>
      </c>
      <c r="B3017" t="s">
        <v>383</v>
      </c>
      <c r="C3017" s="12">
        <v>43084</v>
      </c>
      <c r="D3017" s="217">
        <v>0</v>
      </c>
      <c r="E3017" t="s">
        <v>93</v>
      </c>
    </row>
    <row r="3018" spans="1:5" x14ac:dyDescent="0.25">
      <c r="A3018" t="s">
        <v>382</v>
      </c>
      <c r="B3018" t="s">
        <v>383</v>
      </c>
      <c r="C3018" s="12">
        <v>43091</v>
      </c>
      <c r="D3018" s="217">
        <v>0</v>
      </c>
      <c r="E3018" t="s">
        <v>93</v>
      </c>
    </row>
    <row r="3019" spans="1:5" x14ac:dyDescent="0.25">
      <c r="A3019" t="s">
        <v>382</v>
      </c>
      <c r="B3019" t="s">
        <v>383</v>
      </c>
      <c r="C3019" s="12">
        <v>43098</v>
      </c>
      <c r="D3019" s="217">
        <v>0</v>
      </c>
      <c r="E3019" t="s">
        <v>93</v>
      </c>
    </row>
    <row r="3020" spans="1:5" x14ac:dyDescent="0.25">
      <c r="A3020" t="s">
        <v>382</v>
      </c>
      <c r="B3020" t="s">
        <v>383</v>
      </c>
      <c r="C3020" s="12">
        <v>43105</v>
      </c>
      <c r="D3020" s="217">
        <v>0</v>
      </c>
      <c r="E3020" t="s">
        <v>93</v>
      </c>
    </row>
    <row r="3021" spans="1:5" x14ac:dyDescent="0.25">
      <c r="A3021" t="s">
        <v>382</v>
      </c>
      <c r="B3021" t="s">
        <v>383</v>
      </c>
      <c r="C3021" s="12">
        <v>43112</v>
      </c>
      <c r="D3021" s="217">
        <v>0</v>
      </c>
      <c r="E3021" t="s">
        <v>93</v>
      </c>
    </row>
    <row r="3022" spans="1:5" x14ac:dyDescent="0.25">
      <c r="A3022" t="s">
        <v>382</v>
      </c>
      <c r="B3022" t="s">
        <v>383</v>
      </c>
      <c r="C3022" s="12">
        <v>43119</v>
      </c>
      <c r="D3022" s="217">
        <v>0</v>
      </c>
      <c r="E3022" t="s">
        <v>93</v>
      </c>
    </row>
    <row r="3023" spans="1:5" x14ac:dyDescent="0.25">
      <c r="A3023" t="s">
        <v>382</v>
      </c>
      <c r="B3023" t="s">
        <v>383</v>
      </c>
      <c r="C3023" s="12">
        <v>43126</v>
      </c>
      <c r="D3023" s="217">
        <v>0</v>
      </c>
      <c r="E3023" t="s">
        <v>93</v>
      </c>
    </row>
    <row r="3024" spans="1:5" x14ac:dyDescent="0.25">
      <c r="A3024" t="s">
        <v>382</v>
      </c>
      <c r="B3024" t="s">
        <v>383</v>
      </c>
      <c r="C3024" s="12">
        <v>43133</v>
      </c>
      <c r="D3024" s="217">
        <v>0</v>
      </c>
      <c r="E3024" t="s">
        <v>93</v>
      </c>
    </row>
    <row r="3025" spans="1:5" x14ac:dyDescent="0.25">
      <c r="A3025" t="s">
        <v>382</v>
      </c>
      <c r="B3025" t="s">
        <v>383</v>
      </c>
      <c r="C3025" s="12">
        <v>43140</v>
      </c>
      <c r="D3025" s="217">
        <v>0</v>
      </c>
      <c r="E3025" t="s">
        <v>93</v>
      </c>
    </row>
    <row r="3026" spans="1:5" x14ac:dyDescent="0.25">
      <c r="A3026" t="s">
        <v>382</v>
      </c>
      <c r="B3026" t="s">
        <v>383</v>
      </c>
      <c r="C3026" s="12">
        <v>43147</v>
      </c>
      <c r="D3026" s="217">
        <v>0</v>
      </c>
      <c r="E3026" t="s">
        <v>93</v>
      </c>
    </row>
    <row r="3027" spans="1:5" x14ac:dyDescent="0.25">
      <c r="A3027" t="s">
        <v>382</v>
      </c>
      <c r="B3027" t="s">
        <v>383</v>
      </c>
      <c r="C3027" s="12">
        <v>43154</v>
      </c>
      <c r="D3027" s="217">
        <v>0.96750000000000003</v>
      </c>
      <c r="E3027" t="s">
        <v>93</v>
      </c>
    </row>
    <row r="3028" spans="1:5" x14ac:dyDescent="0.25">
      <c r="A3028" t="s">
        <v>382</v>
      </c>
      <c r="B3028" t="s">
        <v>383</v>
      </c>
      <c r="C3028" s="12">
        <v>43161</v>
      </c>
      <c r="D3028" s="217">
        <v>0.96779999999999999</v>
      </c>
      <c r="E3028" t="s">
        <v>93</v>
      </c>
    </row>
    <row r="3029" spans="1:5" x14ac:dyDescent="0.25">
      <c r="A3029" t="s">
        <v>382</v>
      </c>
      <c r="B3029" t="s">
        <v>383</v>
      </c>
      <c r="C3029" s="12">
        <v>43168</v>
      </c>
      <c r="D3029" s="217">
        <v>0.96700000000000008</v>
      </c>
      <c r="E3029" t="s">
        <v>93</v>
      </c>
    </row>
    <row r="3030" spans="1:5" x14ac:dyDescent="0.25">
      <c r="A3030" t="s">
        <v>382</v>
      </c>
      <c r="B3030" t="s">
        <v>383</v>
      </c>
      <c r="C3030" s="12">
        <v>43175</v>
      </c>
      <c r="D3030" s="217">
        <v>0.96640000000000004</v>
      </c>
      <c r="E3030" t="s">
        <v>93</v>
      </c>
    </row>
    <row r="3031" spans="1:5" x14ac:dyDescent="0.25">
      <c r="A3031" t="s">
        <v>382</v>
      </c>
      <c r="B3031" t="s">
        <v>383</v>
      </c>
      <c r="C3031" s="12">
        <v>43182</v>
      </c>
      <c r="D3031" s="217">
        <v>0.9667</v>
      </c>
      <c r="E3031" t="s">
        <v>93</v>
      </c>
    </row>
    <row r="3032" spans="1:5" x14ac:dyDescent="0.25">
      <c r="A3032" t="s">
        <v>382</v>
      </c>
      <c r="B3032" t="s">
        <v>383</v>
      </c>
      <c r="C3032" s="12">
        <v>43189</v>
      </c>
      <c r="D3032" s="217">
        <v>0.96689999999999998</v>
      </c>
      <c r="E3032" t="s">
        <v>93</v>
      </c>
    </row>
    <row r="3033" spans="1:5" x14ac:dyDescent="0.25">
      <c r="A3033" t="s">
        <v>382</v>
      </c>
      <c r="B3033" t="s">
        <v>383</v>
      </c>
      <c r="C3033" s="12">
        <v>43196</v>
      </c>
      <c r="D3033" s="217">
        <v>0.96709999999999996</v>
      </c>
      <c r="E3033" t="s">
        <v>93</v>
      </c>
    </row>
    <row r="3034" spans="1:5" x14ac:dyDescent="0.25">
      <c r="A3034" t="s">
        <v>382</v>
      </c>
      <c r="B3034" t="s">
        <v>383</v>
      </c>
      <c r="C3034" s="12">
        <v>43203</v>
      </c>
      <c r="D3034" s="217">
        <v>0.96799999999999997</v>
      </c>
      <c r="E3034" t="s">
        <v>93</v>
      </c>
    </row>
    <row r="3035" spans="1:5" x14ac:dyDescent="0.25">
      <c r="A3035" t="s">
        <v>382</v>
      </c>
      <c r="B3035" t="s">
        <v>383</v>
      </c>
      <c r="C3035" s="12">
        <v>43210</v>
      </c>
      <c r="D3035" s="217">
        <v>0.96879999999999999</v>
      </c>
      <c r="E3035" t="s">
        <v>93</v>
      </c>
    </row>
    <row r="3036" spans="1:5" x14ac:dyDescent="0.25">
      <c r="A3036" t="s">
        <v>382</v>
      </c>
      <c r="B3036" t="s">
        <v>383</v>
      </c>
      <c r="C3036" s="12">
        <v>43217</v>
      </c>
      <c r="D3036" s="217">
        <v>0.91180000000000005</v>
      </c>
      <c r="E3036" t="s">
        <v>93</v>
      </c>
    </row>
    <row r="3037" spans="1:5" x14ac:dyDescent="0.25">
      <c r="A3037" t="s">
        <v>382</v>
      </c>
      <c r="B3037" t="s">
        <v>383</v>
      </c>
      <c r="C3037" s="12">
        <v>43224</v>
      </c>
      <c r="D3037" s="217">
        <v>0.86109999999999998</v>
      </c>
      <c r="E3037" t="s">
        <v>93</v>
      </c>
    </row>
    <row r="3038" spans="1:5" x14ac:dyDescent="0.25">
      <c r="A3038" t="s">
        <v>382</v>
      </c>
      <c r="B3038" t="s">
        <v>383</v>
      </c>
      <c r="C3038" s="12">
        <v>43231</v>
      </c>
      <c r="D3038" s="217">
        <v>0.81579999999999997</v>
      </c>
      <c r="E3038" t="s">
        <v>93</v>
      </c>
    </row>
    <row r="3039" spans="1:5" x14ac:dyDescent="0.25">
      <c r="A3039" t="s">
        <v>382</v>
      </c>
      <c r="B3039" t="s">
        <v>383</v>
      </c>
      <c r="C3039" s="12">
        <v>43238</v>
      </c>
      <c r="D3039" s="217">
        <v>0.77500000000000002</v>
      </c>
      <c r="E3039" t="s">
        <v>93</v>
      </c>
    </row>
    <row r="3040" spans="1:5" x14ac:dyDescent="0.25">
      <c r="A3040" t="s">
        <v>382</v>
      </c>
      <c r="B3040" t="s">
        <v>383</v>
      </c>
      <c r="C3040" s="12">
        <v>43245</v>
      </c>
      <c r="D3040" s="217">
        <v>0.73809999999999998</v>
      </c>
      <c r="E3040" t="s">
        <v>93</v>
      </c>
    </row>
    <row r="3041" spans="1:5" x14ac:dyDescent="0.25">
      <c r="A3041" t="s">
        <v>382</v>
      </c>
      <c r="B3041" t="s">
        <v>383</v>
      </c>
      <c r="C3041" s="12">
        <v>43252</v>
      </c>
      <c r="D3041" s="217">
        <v>0.70450000000000002</v>
      </c>
      <c r="E3041" t="s">
        <v>93</v>
      </c>
    </row>
    <row r="3042" spans="1:5" x14ac:dyDescent="0.25">
      <c r="A3042" t="s">
        <v>382</v>
      </c>
      <c r="B3042" t="s">
        <v>383</v>
      </c>
      <c r="C3042" s="12">
        <v>43259</v>
      </c>
      <c r="D3042" s="217">
        <v>0.67390000000000005</v>
      </c>
      <c r="E3042" t="s">
        <v>93</v>
      </c>
    </row>
    <row r="3043" spans="1:5" x14ac:dyDescent="0.25">
      <c r="A3043" t="s">
        <v>382</v>
      </c>
      <c r="B3043" t="s">
        <v>383</v>
      </c>
      <c r="C3043" s="12">
        <v>43266</v>
      </c>
      <c r="D3043" s="217">
        <v>0.64579999999999993</v>
      </c>
      <c r="E3043" t="s">
        <v>93</v>
      </c>
    </row>
    <row r="3044" spans="1:5" x14ac:dyDescent="0.25">
      <c r="A3044" t="s">
        <v>382</v>
      </c>
      <c r="B3044" t="s">
        <v>383</v>
      </c>
      <c r="C3044" s="12">
        <v>43273</v>
      </c>
      <c r="D3044" s="217">
        <v>0.62</v>
      </c>
      <c r="E3044" t="s">
        <v>93</v>
      </c>
    </row>
    <row r="3045" spans="1:5" x14ac:dyDescent="0.25">
      <c r="A3045" t="s">
        <v>382</v>
      </c>
      <c r="B3045" t="s">
        <v>383</v>
      </c>
      <c r="C3045" s="12">
        <v>43280</v>
      </c>
      <c r="D3045" s="217">
        <v>0.59619999999999995</v>
      </c>
      <c r="E3045" t="s">
        <v>93</v>
      </c>
    </row>
    <row r="3046" spans="1:5" x14ac:dyDescent="0.25">
      <c r="A3046" t="s">
        <v>384</v>
      </c>
      <c r="B3046" t="s">
        <v>385</v>
      </c>
      <c r="C3046" s="12">
        <v>42937</v>
      </c>
      <c r="D3046" s="217">
        <v>0</v>
      </c>
      <c r="E3046" t="s">
        <v>93</v>
      </c>
    </row>
    <row r="3047" spans="1:5" x14ac:dyDescent="0.25">
      <c r="A3047" t="s">
        <v>384</v>
      </c>
      <c r="B3047" t="s">
        <v>385</v>
      </c>
      <c r="C3047" s="12">
        <v>42944</v>
      </c>
      <c r="D3047" s="217">
        <v>0</v>
      </c>
      <c r="E3047" t="s">
        <v>93</v>
      </c>
    </row>
    <row r="3048" spans="1:5" x14ac:dyDescent="0.25">
      <c r="A3048" t="s">
        <v>384</v>
      </c>
      <c r="B3048" t="s">
        <v>385</v>
      </c>
      <c r="C3048" s="12">
        <v>42951</v>
      </c>
      <c r="D3048" s="217">
        <v>0</v>
      </c>
      <c r="E3048" t="s">
        <v>93</v>
      </c>
    </row>
    <row r="3049" spans="1:5" x14ac:dyDescent="0.25">
      <c r="A3049" t="s">
        <v>384</v>
      </c>
      <c r="B3049" t="s">
        <v>385</v>
      </c>
      <c r="C3049" s="12">
        <v>42958</v>
      </c>
      <c r="D3049" s="217">
        <v>0</v>
      </c>
      <c r="E3049" t="s">
        <v>93</v>
      </c>
    </row>
    <row r="3050" spans="1:5" x14ac:dyDescent="0.25">
      <c r="A3050" t="s">
        <v>384</v>
      </c>
      <c r="B3050" t="s">
        <v>385</v>
      </c>
      <c r="C3050" s="12">
        <v>42965</v>
      </c>
      <c r="D3050" s="217">
        <v>0</v>
      </c>
      <c r="E3050" t="s">
        <v>93</v>
      </c>
    </row>
    <row r="3051" spans="1:5" x14ac:dyDescent="0.25">
      <c r="A3051" t="s">
        <v>384</v>
      </c>
      <c r="B3051" t="s">
        <v>385</v>
      </c>
      <c r="C3051" s="12">
        <v>42972</v>
      </c>
      <c r="D3051" s="217">
        <v>0</v>
      </c>
      <c r="E3051" t="s">
        <v>93</v>
      </c>
    </row>
    <row r="3052" spans="1:5" x14ac:dyDescent="0.25">
      <c r="A3052" t="s">
        <v>384</v>
      </c>
      <c r="B3052" t="s">
        <v>385</v>
      </c>
      <c r="C3052" s="12">
        <v>42979</v>
      </c>
      <c r="D3052" s="217">
        <v>0</v>
      </c>
      <c r="E3052" t="s">
        <v>93</v>
      </c>
    </row>
    <row r="3053" spans="1:5" x14ac:dyDescent="0.25">
      <c r="A3053" t="s">
        <v>384</v>
      </c>
      <c r="B3053" t="s">
        <v>385</v>
      </c>
      <c r="C3053" s="12">
        <v>42986</v>
      </c>
      <c r="D3053" s="217">
        <v>0</v>
      </c>
      <c r="E3053" t="s">
        <v>93</v>
      </c>
    </row>
    <row r="3054" spans="1:5" x14ac:dyDescent="0.25">
      <c r="A3054" t="s">
        <v>384</v>
      </c>
      <c r="B3054" t="s">
        <v>385</v>
      </c>
      <c r="C3054" s="12">
        <v>42993</v>
      </c>
      <c r="D3054" s="217">
        <v>0</v>
      </c>
      <c r="E3054" t="s">
        <v>93</v>
      </c>
    </row>
    <row r="3055" spans="1:5" x14ac:dyDescent="0.25">
      <c r="A3055" t="s">
        <v>384</v>
      </c>
      <c r="B3055" t="s">
        <v>385</v>
      </c>
      <c r="C3055" s="12">
        <v>43000</v>
      </c>
      <c r="D3055" s="217">
        <v>0</v>
      </c>
      <c r="E3055" t="s">
        <v>93</v>
      </c>
    </row>
    <row r="3056" spans="1:5" x14ac:dyDescent="0.25">
      <c r="A3056" t="s">
        <v>384</v>
      </c>
      <c r="B3056" t="s">
        <v>385</v>
      </c>
      <c r="C3056" s="12">
        <v>43007</v>
      </c>
      <c r="D3056" s="217">
        <v>0</v>
      </c>
      <c r="E3056" t="s">
        <v>93</v>
      </c>
    </row>
    <row r="3057" spans="1:5" x14ac:dyDescent="0.25">
      <c r="A3057" t="s">
        <v>384</v>
      </c>
      <c r="B3057" t="s">
        <v>385</v>
      </c>
      <c r="C3057" s="12">
        <v>43014</v>
      </c>
      <c r="D3057" s="217">
        <v>0</v>
      </c>
      <c r="E3057" t="s">
        <v>93</v>
      </c>
    </row>
    <row r="3058" spans="1:5" x14ac:dyDescent="0.25">
      <c r="A3058" t="s">
        <v>384</v>
      </c>
      <c r="B3058" t="s">
        <v>385</v>
      </c>
      <c r="C3058" s="12">
        <v>43021</v>
      </c>
      <c r="D3058" s="217">
        <v>0</v>
      </c>
      <c r="E3058" t="s">
        <v>93</v>
      </c>
    </row>
    <row r="3059" spans="1:5" x14ac:dyDescent="0.25">
      <c r="A3059" t="s">
        <v>384</v>
      </c>
      <c r="B3059" t="s">
        <v>385</v>
      </c>
      <c r="C3059" s="12">
        <v>43028</v>
      </c>
      <c r="D3059" s="217">
        <v>0</v>
      </c>
      <c r="E3059" t="s">
        <v>93</v>
      </c>
    </row>
    <row r="3060" spans="1:5" x14ac:dyDescent="0.25">
      <c r="A3060" t="s">
        <v>384</v>
      </c>
      <c r="B3060" t="s">
        <v>385</v>
      </c>
      <c r="C3060" s="12">
        <v>43035</v>
      </c>
      <c r="D3060" s="217">
        <v>0</v>
      </c>
      <c r="E3060" t="s">
        <v>93</v>
      </c>
    </row>
    <row r="3061" spans="1:5" x14ac:dyDescent="0.25">
      <c r="A3061" t="s">
        <v>384</v>
      </c>
      <c r="B3061" t="s">
        <v>385</v>
      </c>
      <c r="C3061" s="12">
        <v>43042</v>
      </c>
      <c r="D3061" s="217">
        <v>0</v>
      </c>
      <c r="E3061" t="s">
        <v>93</v>
      </c>
    </row>
    <row r="3062" spans="1:5" x14ac:dyDescent="0.25">
      <c r="A3062" t="s">
        <v>384</v>
      </c>
      <c r="B3062" t="s">
        <v>385</v>
      </c>
      <c r="C3062" s="12">
        <v>43049</v>
      </c>
      <c r="D3062" s="217">
        <v>0</v>
      </c>
      <c r="E3062" t="s">
        <v>93</v>
      </c>
    </row>
    <row r="3063" spans="1:5" x14ac:dyDescent="0.25">
      <c r="A3063" t="s">
        <v>384</v>
      </c>
      <c r="B3063" t="s">
        <v>385</v>
      </c>
      <c r="C3063" s="12">
        <v>43056</v>
      </c>
      <c r="D3063" s="217">
        <v>0</v>
      </c>
      <c r="E3063" t="s">
        <v>93</v>
      </c>
    </row>
    <row r="3064" spans="1:5" x14ac:dyDescent="0.25">
      <c r="A3064" t="s">
        <v>384</v>
      </c>
      <c r="B3064" t="s">
        <v>385</v>
      </c>
      <c r="C3064" s="12">
        <v>43063</v>
      </c>
      <c r="D3064" s="217">
        <v>0</v>
      </c>
      <c r="E3064" t="s">
        <v>93</v>
      </c>
    </row>
    <row r="3065" spans="1:5" x14ac:dyDescent="0.25">
      <c r="A3065" t="s">
        <v>384</v>
      </c>
      <c r="B3065" t="s">
        <v>385</v>
      </c>
      <c r="C3065" s="12">
        <v>43070</v>
      </c>
      <c r="D3065" s="217">
        <v>0</v>
      </c>
      <c r="E3065" t="s">
        <v>93</v>
      </c>
    </row>
    <row r="3066" spans="1:5" x14ac:dyDescent="0.25">
      <c r="A3066" t="s">
        <v>384</v>
      </c>
      <c r="B3066" t="s">
        <v>385</v>
      </c>
      <c r="C3066" s="12">
        <v>43077</v>
      </c>
      <c r="D3066" s="217">
        <v>0</v>
      </c>
      <c r="E3066" t="s">
        <v>93</v>
      </c>
    </row>
    <row r="3067" spans="1:5" x14ac:dyDescent="0.25">
      <c r="A3067" t="s">
        <v>384</v>
      </c>
      <c r="B3067" t="s">
        <v>385</v>
      </c>
      <c r="C3067" s="12">
        <v>43084</v>
      </c>
      <c r="D3067" s="217">
        <v>0</v>
      </c>
      <c r="E3067" t="s">
        <v>93</v>
      </c>
    </row>
    <row r="3068" spans="1:5" x14ac:dyDescent="0.25">
      <c r="A3068" t="s">
        <v>384</v>
      </c>
      <c r="B3068" t="s">
        <v>385</v>
      </c>
      <c r="C3068" s="12">
        <v>43091</v>
      </c>
      <c r="D3068" s="217">
        <v>0</v>
      </c>
      <c r="E3068" t="s">
        <v>93</v>
      </c>
    </row>
    <row r="3069" spans="1:5" x14ac:dyDescent="0.25">
      <c r="A3069" t="s">
        <v>384</v>
      </c>
      <c r="B3069" t="s">
        <v>385</v>
      </c>
      <c r="C3069" s="12">
        <v>43098</v>
      </c>
      <c r="D3069" s="217">
        <v>0</v>
      </c>
      <c r="E3069" t="s">
        <v>93</v>
      </c>
    </row>
    <row r="3070" spans="1:5" x14ac:dyDescent="0.25">
      <c r="A3070" t="s">
        <v>384</v>
      </c>
      <c r="B3070" t="s">
        <v>385</v>
      </c>
      <c r="C3070" s="12">
        <v>43105</v>
      </c>
      <c r="D3070" s="217">
        <v>0</v>
      </c>
      <c r="E3070" t="s">
        <v>93</v>
      </c>
    </row>
    <row r="3071" spans="1:5" x14ac:dyDescent="0.25">
      <c r="A3071" t="s">
        <v>384</v>
      </c>
      <c r="B3071" t="s">
        <v>385</v>
      </c>
      <c r="C3071" s="12">
        <v>43112</v>
      </c>
      <c r="D3071" s="217">
        <v>0</v>
      </c>
      <c r="E3071" t="s">
        <v>93</v>
      </c>
    </row>
    <row r="3072" spans="1:5" x14ac:dyDescent="0.25">
      <c r="A3072" t="s">
        <v>384</v>
      </c>
      <c r="B3072" t="s">
        <v>385</v>
      </c>
      <c r="C3072" s="12">
        <v>43119</v>
      </c>
      <c r="D3072" s="217">
        <v>0</v>
      </c>
      <c r="E3072" t="s">
        <v>93</v>
      </c>
    </row>
    <row r="3073" spans="1:5" x14ac:dyDescent="0.25">
      <c r="A3073" t="s">
        <v>384</v>
      </c>
      <c r="B3073" t="s">
        <v>385</v>
      </c>
      <c r="C3073" s="12">
        <v>43126</v>
      </c>
      <c r="D3073" s="217">
        <v>0</v>
      </c>
      <c r="E3073" t="s">
        <v>93</v>
      </c>
    </row>
    <row r="3074" spans="1:5" x14ac:dyDescent="0.25">
      <c r="A3074" t="s">
        <v>384</v>
      </c>
      <c r="B3074" t="s">
        <v>385</v>
      </c>
      <c r="C3074" s="12">
        <v>43133</v>
      </c>
      <c r="D3074" s="217">
        <v>0</v>
      </c>
      <c r="E3074" t="s">
        <v>93</v>
      </c>
    </row>
    <row r="3075" spans="1:5" x14ac:dyDescent="0.25">
      <c r="A3075" t="s">
        <v>384</v>
      </c>
      <c r="B3075" t="s">
        <v>385</v>
      </c>
      <c r="C3075" s="12">
        <v>43140</v>
      </c>
      <c r="D3075" s="217">
        <v>0</v>
      </c>
      <c r="E3075" t="s">
        <v>93</v>
      </c>
    </row>
    <row r="3076" spans="1:5" x14ac:dyDescent="0.25">
      <c r="A3076" t="s">
        <v>384</v>
      </c>
      <c r="B3076" t="s">
        <v>385</v>
      </c>
      <c r="C3076" s="12">
        <v>43147</v>
      </c>
      <c r="D3076" s="217">
        <v>0</v>
      </c>
      <c r="E3076" t="s">
        <v>93</v>
      </c>
    </row>
    <row r="3077" spans="1:5" x14ac:dyDescent="0.25">
      <c r="A3077" t="s">
        <v>384</v>
      </c>
      <c r="B3077" t="s">
        <v>385</v>
      </c>
      <c r="C3077" s="12">
        <v>43154</v>
      </c>
      <c r="D3077" s="217">
        <v>3.8275000000000001</v>
      </c>
      <c r="E3077" t="s">
        <v>93</v>
      </c>
    </row>
    <row r="3078" spans="1:5" x14ac:dyDescent="0.25">
      <c r="A3078" t="s">
        <v>384</v>
      </c>
      <c r="B3078" t="s">
        <v>385</v>
      </c>
      <c r="C3078" s="12">
        <v>43161</v>
      </c>
      <c r="D3078" s="217">
        <v>0.96</v>
      </c>
      <c r="E3078" t="s">
        <v>93</v>
      </c>
    </row>
    <row r="3079" spans="1:5" x14ac:dyDescent="0.25">
      <c r="A3079" t="s">
        <v>384</v>
      </c>
      <c r="B3079" t="s">
        <v>385</v>
      </c>
      <c r="C3079" s="12">
        <v>43168</v>
      </c>
      <c r="D3079" s="217">
        <v>0.96299999999999997</v>
      </c>
      <c r="E3079" t="s">
        <v>93</v>
      </c>
    </row>
    <row r="3080" spans="1:5" x14ac:dyDescent="0.25">
      <c r="A3080" t="s">
        <v>384</v>
      </c>
      <c r="B3080" t="s">
        <v>385</v>
      </c>
      <c r="C3080" s="12">
        <v>43175</v>
      </c>
      <c r="D3080" s="217">
        <v>0.96550000000000002</v>
      </c>
      <c r="E3080" t="s">
        <v>93</v>
      </c>
    </row>
    <row r="3081" spans="1:5" x14ac:dyDescent="0.25">
      <c r="A3081" t="s">
        <v>384</v>
      </c>
      <c r="B3081" t="s">
        <v>385</v>
      </c>
      <c r="C3081" s="12">
        <v>43182</v>
      </c>
      <c r="D3081" s="217">
        <v>0.96750000000000003</v>
      </c>
      <c r="E3081" t="s">
        <v>93</v>
      </c>
    </row>
    <row r="3082" spans="1:5" x14ac:dyDescent="0.25">
      <c r="A3082" t="s">
        <v>384</v>
      </c>
      <c r="B3082" t="s">
        <v>385</v>
      </c>
      <c r="C3082" s="12">
        <v>43189</v>
      </c>
      <c r="D3082" s="217">
        <v>0.97</v>
      </c>
      <c r="E3082" t="s">
        <v>93</v>
      </c>
    </row>
    <row r="3083" spans="1:5" x14ac:dyDescent="0.25">
      <c r="A3083" t="s">
        <v>384</v>
      </c>
      <c r="B3083" t="s">
        <v>385</v>
      </c>
      <c r="C3083" s="12">
        <v>43196</v>
      </c>
      <c r="D3083" s="217">
        <v>0.97209999999999996</v>
      </c>
      <c r="E3083" t="s">
        <v>93</v>
      </c>
    </row>
    <row r="3084" spans="1:5" x14ac:dyDescent="0.25">
      <c r="A3084" t="s">
        <v>384</v>
      </c>
      <c r="B3084" t="s">
        <v>385</v>
      </c>
      <c r="C3084" s="12">
        <v>43203</v>
      </c>
      <c r="D3084" s="217">
        <v>0.97400000000000009</v>
      </c>
      <c r="E3084" t="s">
        <v>93</v>
      </c>
    </row>
    <row r="3085" spans="1:5" x14ac:dyDescent="0.25">
      <c r="A3085" t="s">
        <v>384</v>
      </c>
      <c r="B3085" t="s">
        <v>385</v>
      </c>
      <c r="C3085" s="12">
        <v>43210</v>
      </c>
      <c r="D3085" s="217">
        <v>0.97560000000000002</v>
      </c>
      <c r="E3085" t="s">
        <v>93</v>
      </c>
    </row>
    <row r="3086" spans="1:5" x14ac:dyDescent="0.25">
      <c r="A3086" t="s">
        <v>384</v>
      </c>
      <c r="B3086" t="s">
        <v>385</v>
      </c>
      <c r="C3086" s="12">
        <v>43217</v>
      </c>
      <c r="D3086" s="217">
        <v>0.91819999999999991</v>
      </c>
      <c r="E3086" t="s">
        <v>93</v>
      </c>
    </row>
    <row r="3087" spans="1:5" x14ac:dyDescent="0.25">
      <c r="A3087" t="s">
        <v>384</v>
      </c>
      <c r="B3087" t="s">
        <v>385</v>
      </c>
      <c r="C3087" s="12">
        <v>43224</v>
      </c>
      <c r="D3087" s="217">
        <v>0.86719999999999997</v>
      </c>
      <c r="E3087" t="s">
        <v>93</v>
      </c>
    </row>
    <row r="3088" spans="1:5" x14ac:dyDescent="0.25">
      <c r="A3088" t="s">
        <v>384</v>
      </c>
      <c r="B3088" t="s">
        <v>385</v>
      </c>
      <c r="C3088" s="12">
        <v>43231</v>
      </c>
      <c r="D3088" s="217">
        <v>0.8216</v>
      </c>
      <c r="E3088" t="s">
        <v>93</v>
      </c>
    </row>
    <row r="3089" spans="1:5" x14ac:dyDescent="0.25">
      <c r="A3089" t="s">
        <v>384</v>
      </c>
      <c r="B3089" t="s">
        <v>385</v>
      </c>
      <c r="C3089" s="12">
        <v>43238</v>
      </c>
      <c r="D3089" s="217">
        <v>0.78049999999999997</v>
      </c>
      <c r="E3089" t="s">
        <v>93</v>
      </c>
    </row>
    <row r="3090" spans="1:5" x14ac:dyDescent="0.25">
      <c r="A3090" t="s">
        <v>384</v>
      </c>
      <c r="B3090" t="s">
        <v>385</v>
      </c>
      <c r="C3090" s="12">
        <v>43245</v>
      </c>
      <c r="D3090" s="217">
        <v>0.74329999999999996</v>
      </c>
      <c r="E3090" t="s">
        <v>93</v>
      </c>
    </row>
    <row r="3091" spans="1:5" x14ac:dyDescent="0.25">
      <c r="A3091" t="s">
        <v>384</v>
      </c>
      <c r="B3091" t="s">
        <v>385</v>
      </c>
      <c r="C3091" s="12">
        <v>43252</v>
      </c>
      <c r="D3091" s="217">
        <v>0.70950000000000002</v>
      </c>
      <c r="E3091" t="s">
        <v>93</v>
      </c>
    </row>
    <row r="3092" spans="1:5" x14ac:dyDescent="0.25">
      <c r="A3092" t="s">
        <v>384</v>
      </c>
      <c r="B3092" t="s">
        <v>385</v>
      </c>
      <c r="C3092" s="12">
        <v>43259</v>
      </c>
      <c r="D3092" s="217">
        <v>0.67870000000000008</v>
      </c>
      <c r="E3092" t="s">
        <v>93</v>
      </c>
    </row>
    <row r="3093" spans="1:5" x14ac:dyDescent="0.25">
      <c r="A3093" t="s">
        <v>384</v>
      </c>
      <c r="B3093" t="s">
        <v>385</v>
      </c>
      <c r="C3093" s="12">
        <v>43266</v>
      </c>
      <c r="D3093" s="217">
        <v>0.65040000000000009</v>
      </c>
      <c r="E3093" t="s">
        <v>93</v>
      </c>
    </row>
    <row r="3094" spans="1:5" x14ac:dyDescent="0.25">
      <c r="A3094" t="s">
        <v>384</v>
      </c>
      <c r="B3094" t="s">
        <v>385</v>
      </c>
      <c r="C3094" s="12">
        <v>43273</v>
      </c>
      <c r="D3094" s="217">
        <v>0.62439999999999996</v>
      </c>
      <c r="E3094" t="s">
        <v>93</v>
      </c>
    </row>
    <row r="3095" spans="1:5" x14ac:dyDescent="0.25">
      <c r="A3095" t="s">
        <v>384</v>
      </c>
      <c r="B3095" t="s">
        <v>385</v>
      </c>
      <c r="C3095" s="12">
        <v>43280</v>
      </c>
      <c r="D3095" s="217">
        <v>0.60040000000000004</v>
      </c>
      <c r="E3095" t="s">
        <v>93</v>
      </c>
    </row>
    <row r="3096" spans="1:5" x14ac:dyDescent="0.25">
      <c r="A3096" t="s">
        <v>386</v>
      </c>
      <c r="B3096" t="s">
        <v>387</v>
      </c>
      <c r="C3096" s="12">
        <v>42937</v>
      </c>
      <c r="D3096" s="217">
        <v>0</v>
      </c>
      <c r="E3096" t="s">
        <v>93</v>
      </c>
    </row>
    <row r="3097" spans="1:5" x14ac:dyDescent="0.25">
      <c r="A3097" t="s">
        <v>386</v>
      </c>
      <c r="B3097" t="s">
        <v>387</v>
      </c>
      <c r="C3097" s="12">
        <v>42944</v>
      </c>
      <c r="D3097" s="217">
        <v>0</v>
      </c>
      <c r="E3097" t="s">
        <v>93</v>
      </c>
    </row>
    <row r="3098" spans="1:5" x14ac:dyDescent="0.25">
      <c r="A3098" t="s">
        <v>386</v>
      </c>
      <c r="B3098" t="s">
        <v>387</v>
      </c>
      <c r="C3098" s="12">
        <v>42951</v>
      </c>
      <c r="D3098" s="217">
        <v>0</v>
      </c>
      <c r="E3098" t="s">
        <v>93</v>
      </c>
    </row>
    <row r="3099" spans="1:5" x14ac:dyDescent="0.25">
      <c r="A3099" t="s">
        <v>386</v>
      </c>
      <c r="B3099" t="s">
        <v>387</v>
      </c>
      <c r="C3099" s="12">
        <v>42958</v>
      </c>
      <c r="D3099" s="217">
        <v>0</v>
      </c>
      <c r="E3099" t="s">
        <v>93</v>
      </c>
    </row>
    <row r="3100" spans="1:5" x14ac:dyDescent="0.25">
      <c r="A3100" t="s">
        <v>386</v>
      </c>
      <c r="B3100" t="s">
        <v>387</v>
      </c>
      <c r="C3100" s="12">
        <v>42965</v>
      </c>
      <c r="D3100" s="217">
        <v>0</v>
      </c>
      <c r="E3100" t="s">
        <v>93</v>
      </c>
    </row>
    <row r="3101" spans="1:5" x14ac:dyDescent="0.25">
      <c r="A3101" t="s">
        <v>386</v>
      </c>
      <c r="B3101" t="s">
        <v>387</v>
      </c>
      <c r="C3101" s="12">
        <v>42972</v>
      </c>
      <c r="D3101" s="217">
        <v>0.16329999999999997</v>
      </c>
      <c r="E3101" t="s">
        <v>93</v>
      </c>
    </row>
    <row r="3102" spans="1:5" x14ac:dyDescent="0.25">
      <c r="A3102" t="s">
        <v>386</v>
      </c>
      <c r="B3102" t="s">
        <v>387</v>
      </c>
      <c r="C3102" s="12">
        <v>42979</v>
      </c>
      <c r="D3102" s="217">
        <v>0.28000000000000003</v>
      </c>
      <c r="E3102" t="s">
        <v>93</v>
      </c>
    </row>
    <row r="3103" spans="1:5" x14ac:dyDescent="0.25">
      <c r="A3103" t="s">
        <v>386</v>
      </c>
      <c r="B3103" t="s">
        <v>387</v>
      </c>
      <c r="C3103" s="12">
        <v>42986</v>
      </c>
      <c r="D3103" s="217">
        <v>0.36499999999999999</v>
      </c>
      <c r="E3103" t="s">
        <v>93</v>
      </c>
    </row>
    <row r="3104" spans="1:5" x14ac:dyDescent="0.25">
      <c r="A3104" t="s">
        <v>386</v>
      </c>
      <c r="B3104" t="s">
        <v>387</v>
      </c>
      <c r="C3104" s="12">
        <v>42993</v>
      </c>
      <c r="D3104" s="217">
        <v>0.43109999999999998</v>
      </c>
      <c r="E3104" t="s">
        <v>93</v>
      </c>
    </row>
    <row r="3105" spans="1:5" x14ac:dyDescent="0.25">
      <c r="A3105" t="s">
        <v>386</v>
      </c>
      <c r="B3105" t="s">
        <v>387</v>
      </c>
      <c r="C3105" s="12">
        <v>43000</v>
      </c>
      <c r="D3105" s="217">
        <v>0.48399999999999999</v>
      </c>
      <c r="E3105" t="s">
        <v>93</v>
      </c>
    </row>
    <row r="3106" spans="1:5" x14ac:dyDescent="0.25">
      <c r="A3106" t="s">
        <v>386</v>
      </c>
      <c r="B3106" t="s">
        <v>387</v>
      </c>
      <c r="C3106" s="12">
        <v>43007</v>
      </c>
      <c r="D3106" s="217">
        <v>0.52729999999999999</v>
      </c>
      <c r="E3106" t="s">
        <v>93</v>
      </c>
    </row>
    <row r="3107" spans="1:5" x14ac:dyDescent="0.25">
      <c r="A3107" t="s">
        <v>386</v>
      </c>
      <c r="B3107" t="s">
        <v>387</v>
      </c>
      <c r="C3107" s="12">
        <v>43014</v>
      </c>
      <c r="D3107" s="217">
        <v>0.5625</v>
      </c>
      <c r="E3107" t="s">
        <v>93</v>
      </c>
    </row>
    <row r="3108" spans="1:5" x14ac:dyDescent="0.25">
      <c r="A3108" t="s">
        <v>386</v>
      </c>
      <c r="B3108" t="s">
        <v>387</v>
      </c>
      <c r="C3108" s="12">
        <v>43021</v>
      </c>
      <c r="D3108" s="217">
        <v>0.59229999999999994</v>
      </c>
      <c r="E3108" t="s">
        <v>93</v>
      </c>
    </row>
    <row r="3109" spans="1:5" x14ac:dyDescent="0.25">
      <c r="A3109" t="s">
        <v>386</v>
      </c>
      <c r="B3109" t="s">
        <v>387</v>
      </c>
      <c r="C3109" s="12">
        <v>43028</v>
      </c>
      <c r="D3109" s="217">
        <v>0.6179</v>
      </c>
      <c r="E3109" t="s">
        <v>93</v>
      </c>
    </row>
    <row r="3110" spans="1:5" x14ac:dyDescent="0.25">
      <c r="A3110" t="s">
        <v>386</v>
      </c>
      <c r="B3110" t="s">
        <v>387</v>
      </c>
      <c r="C3110" s="12">
        <v>43035</v>
      </c>
      <c r="D3110" s="217">
        <v>0.64</v>
      </c>
      <c r="E3110" t="s">
        <v>93</v>
      </c>
    </row>
    <row r="3111" spans="1:5" x14ac:dyDescent="0.25">
      <c r="A3111" t="s">
        <v>386</v>
      </c>
      <c r="B3111" t="s">
        <v>387</v>
      </c>
      <c r="C3111" s="12">
        <v>43042</v>
      </c>
      <c r="D3111" s="217">
        <v>0.65810000000000002</v>
      </c>
      <c r="E3111" t="s">
        <v>93</v>
      </c>
    </row>
    <row r="3112" spans="1:5" x14ac:dyDescent="0.25">
      <c r="A3112" t="s">
        <v>386</v>
      </c>
      <c r="B3112" t="s">
        <v>387</v>
      </c>
      <c r="C3112" s="12">
        <v>43049</v>
      </c>
      <c r="D3112" s="217">
        <v>0.67409999999999992</v>
      </c>
      <c r="E3112" t="s">
        <v>93</v>
      </c>
    </row>
    <row r="3113" spans="1:5" x14ac:dyDescent="0.25">
      <c r="A3113" t="s">
        <v>386</v>
      </c>
      <c r="B3113" t="s">
        <v>387</v>
      </c>
      <c r="C3113" s="12">
        <v>43056</v>
      </c>
      <c r="D3113" s="217">
        <v>0.69</v>
      </c>
      <c r="E3113" t="s">
        <v>93</v>
      </c>
    </row>
    <row r="3114" spans="1:5" x14ac:dyDescent="0.25">
      <c r="A3114" t="s">
        <v>386</v>
      </c>
      <c r="B3114" t="s">
        <v>387</v>
      </c>
      <c r="C3114" s="12">
        <v>43063</v>
      </c>
      <c r="D3114" s="217">
        <v>0.70420000000000005</v>
      </c>
      <c r="E3114" t="s">
        <v>93</v>
      </c>
    </row>
    <row r="3115" spans="1:5" x14ac:dyDescent="0.25">
      <c r="A3115" t="s">
        <v>386</v>
      </c>
      <c r="B3115" t="s">
        <v>387</v>
      </c>
      <c r="C3115" s="12">
        <v>43070</v>
      </c>
      <c r="D3115" s="217">
        <v>0.71650000000000003</v>
      </c>
      <c r="E3115" t="s">
        <v>93</v>
      </c>
    </row>
    <row r="3116" spans="1:5" x14ac:dyDescent="0.25">
      <c r="A3116" t="s">
        <v>386</v>
      </c>
      <c r="B3116" t="s">
        <v>387</v>
      </c>
      <c r="C3116" s="12">
        <v>43077</v>
      </c>
      <c r="D3116" s="217">
        <v>0.72760000000000002</v>
      </c>
      <c r="E3116" t="s">
        <v>93</v>
      </c>
    </row>
    <row r="3117" spans="1:5" x14ac:dyDescent="0.25">
      <c r="A3117" t="s">
        <v>386</v>
      </c>
      <c r="B3117" t="s">
        <v>387</v>
      </c>
      <c r="C3117" s="12">
        <v>43084</v>
      </c>
      <c r="D3117" s="217">
        <v>0.73819999999999997</v>
      </c>
      <c r="E3117" t="s">
        <v>93</v>
      </c>
    </row>
    <row r="3118" spans="1:5" x14ac:dyDescent="0.25">
      <c r="A3118" t="s">
        <v>386</v>
      </c>
      <c r="B3118" t="s">
        <v>387</v>
      </c>
      <c r="C3118" s="12">
        <v>43091</v>
      </c>
      <c r="D3118" s="217">
        <v>0.74780000000000002</v>
      </c>
      <c r="E3118" t="s">
        <v>93</v>
      </c>
    </row>
    <row r="3119" spans="1:5" x14ac:dyDescent="0.25">
      <c r="A3119" t="s">
        <v>386</v>
      </c>
      <c r="B3119" t="s">
        <v>387</v>
      </c>
      <c r="C3119" s="12">
        <v>43098</v>
      </c>
      <c r="D3119" s="217">
        <v>0.75670000000000004</v>
      </c>
      <c r="E3119" t="s">
        <v>93</v>
      </c>
    </row>
    <row r="3120" spans="1:5" x14ac:dyDescent="0.25">
      <c r="A3120" t="s">
        <v>386</v>
      </c>
      <c r="B3120" t="s">
        <v>387</v>
      </c>
      <c r="C3120" s="12">
        <v>43105</v>
      </c>
      <c r="D3120" s="217">
        <v>0.94</v>
      </c>
      <c r="E3120" t="s">
        <v>93</v>
      </c>
    </row>
    <row r="3121" spans="1:5" x14ac:dyDescent="0.25">
      <c r="A3121" t="s">
        <v>386</v>
      </c>
      <c r="B3121" t="s">
        <v>387</v>
      </c>
      <c r="C3121" s="12">
        <v>43112</v>
      </c>
      <c r="D3121" s="217">
        <v>0.94</v>
      </c>
      <c r="E3121" t="s">
        <v>93</v>
      </c>
    </row>
    <row r="3122" spans="1:5" x14ac:dyDescent="0.25">
      <c r="A3122" t="s">
        <v>386</v>
      </c>
      <c r="B3122" t="s">
        <v>387</v>
      </c>
      <c r="C3122" s="12">
        <v>43119</v>
      </c>
      <c r="D3122" s="217">
        <v>0.94330000000000003</v>
      </c>
      <c r="E3122" t="s">
        <v>93</v>
      </c>
    </row>
    <row r="3123" spans="1:5" x14ac:dyDescent="0.25">
      <c r="A3123" t="s">
        <v>386</v>
      </c>
      <c r="B3123" t="s">
        <v>387</v>
      </c>
      <c r="C3123" s="12">
        <v>43126</v>
      </c>
      <c r="D3123" s="217">
        <v>0.94499999999999995</v>
      </c>
      <c r="E3123" t="s">
        <v>93</v>
      </c>
    </row>
    <row r="3124" spans="1:5" x14ac:dyDescent="0.25">
      <c r="A3124" t="s">
        <v>386</v>
      </c>
      <c r="B3124" t="s">
        <v>387</v>
      </c>
      <c r="C3124" s="12">
        <v>43133</v>
      </c>
      <c r="D3124" s="217">
        <v>0.93599999999999994</v>
      </c>
      <c r="E3124" t="s">
        <v>93</v>
      </c>
    </row>
    <row r="3125" spans="1:5" x14ac:dyDescent="0.25">
      <c r="A3125" t="s">
        <v>386</v>
      </c>
      <c r="B3125" t="s">
        <v>387</v>
      </c>
      <c r="C3125" s="12">
        <v>43140</v>
      </c>
      <c r="D3125" s="217">
        <v>0.93169999999999997</v>
      </c>
      <c r="E3125" t="s">
        <v>93</v>
      </c>
    </row>
    <row r="3126" spans="1:5" x14ac:dyDescent="0.25">
      <c r="A3126" t="s">
        <v>386</v>
      </c>
      <c r="B3126" t="s">
        <v>387</v>
      </c>
      <c r="C3126" s="12">
        <v>43147</v>
      </c>
      <c r="D3126" s="217">
        <v>0.92859999999999998</v>
      </c>
      <c r="E3126" t="s">
        <v>93</v>
      </c>
    </row>
    <row r="3127" spans="1:5" x14ac:dyDescent="0.25">
      <c r="A3127" t="s">
        <v>386</v>
      </c>
      <c r="B3127" t="s">
        <v>387</v>
      </c>
      <c r="C3127" s="12">
        <v>43154</v>
      </c>
      <c r="D3127" s="217">
        <v>0.92620000000000002</v>
      </c>
      <c r="E3127" t="s">
        <v>93</v>
      </c>
    </row>
    <row r="3128" spans="1:5" x14ac:dyDescent="0.25">
      <c r="A3128" t="s">
        <v>386</v>
      </c>
      <c r="B3128" t="s">
        <v>387</v>
      </c>
      <c r="C3128" s="12">
        <v>43161</v>
      </c>
      <c r="D3128" s="217">
        <v>0.9244</v>
      </c>
      <c r="E3128" t="s">
        <v>93</v>
      </c>
    </row>
    <row r="3129" spans="1:5" x14ac:dyDescent="0.25">
      <c r="A3129" t="s">
        <v>386</v>
      </c>
      <c r="B3129" t="s">
        <v>387</v>
      </c>
      <c r="C3129" s="12">
        <v>43168</v>
      </c>
      <c r="D3129" s="217">
        <v>0.92299999999999993</v>
      </c>
      <c r="E3129" t="s">
        <v>93</v>
      </c>
    </row>
    <row r="3130" spans="1:5" x14ac:dyDescent="0.25">
      <c r="A3130" t="s">
        <v>386</v>
      </c>
      <c r="B3130" t="s">
        <v>387</v>
      </c>
      <c r="C3130" s="12">
        <v>43175</v>
      </c>
      <c r="D3130" s="217">
        <v>0.92180000000000006</v>
      </c>
      <c r="E3130" t="s">
        <v>93</v>
      </c>
    </row>
    <row r="3131" spans="1:5" x14ac:dyDescent="0.25">
      <c r="A3131" t="s">
        <v>386</v>
      </c>
      <c r="B3131" t="s">
        <v>387</v>
      </c>
      <c r="C3131" s="12">
        <v>43182</v>
      </c>
      <c r="D3131" s="217">
        <v>0.92079999999999995</v>
      </c>
      <c r="E3131" t="s">
        <v>93</v>
      </c>
    </row>
    <row r="3132" spans="1:5" x14ac:dyDescent="0.25">
      <c r="A3132" t="s">
        <v>386</v>
      </c>
      <c r="B3132" t="s">
        <v>387</v>
      </c>
      <c r="C3132" s="12">
        <v>43189</v>
      </c>
      <c r="D3132" s="217">
        <v>0.92</v>
      </c>
      <c r="E3132" t="s">
        <v>93</v>
      </c>
    </row>
    <row r="3133" spans="1:5" x14ac:dyDescent="0.25">
      <c r="A3133" t="s">
        <v>386</v>
      </c>
      <c r="B3133" t="s">
        <v>387</v>
      </c>
      <c r="C3133" s="12">
        <v>43196</v>
      </c>
      <c r="D3133" s="217">
        <v>0.91930000000000012</v>
      </c>
      <c r="E3133" t="s">
        <v>93</v>
      </c>
    </row>
    <row r="3134" spans="1:5" x14ac:dyDescent="0.25">
      <c r="A3134" t="s">
        <v>386</v>
      </c>
      <c r="B3134" t="s">
        <v>387</v>
      </c>
      <c r="C3134" s="12">
        <v>43203</v>
      </c>
      <c r="D3134" s="217">
        <v>0.91870000000000007</v>
      </c>
      <c r="E3134" t="s">
        <v>93</v>
      </c>
    </row>
    <row r="3135" spans="1:5" x14ac:dyDescent="0.25">
      <c r="A3135" t="s">
        <v>386</v>
      </c>
      <c r="B3135" t="s">
        <v>387</v>
      </c>
      <c r="C3135" s="12">
        <v>43210</v>
      </c>
      <c r="D3135" s="217">
        <v>0.92059999999999997</v>
      </c>
      <c r="E3135" t="s">
        <v>93</v>
      </c>
    </row>
    <row r="3136" spans="1:5" x14ac:dyDescent="0.25">
      <c r="A3136" t="s">
        <v>386</v>
      </c>
      <c r="B3136" t="s">
        <v>387</v>
      </c>
      <c r="C3136" s="12">
        <v>43217</v>
      </c>
      <c r="D3136" s="217">
        <v>0.86650000000000005</v>
      </c>
      <c r="E3136" t="s">
        <v>93</v>
      </c>
    </row>
    <row r="3137" spans="1:5" x14ac:dyDescent="0.25">
      <c r="A3137" t="s">
        <v>386</v>
      </c>
      <c r="B3137" t="s">
        <v>387</v>
      </c>
      <c r="C3137" s="12">
        <v>43224</v>
      </c>
      <c r="D3137" s="217">
        <v>0.81830000000000003</v>
      </c>
      <c r="E3137" t="s">
        <v>93</v>
      </c>
    </row>
    <row r="3138" spans="1:5" x14ac:dyDescent="0.25">
      <c r="A3138" t="s">
        <v>386</v>
      </c>
      <c r="B3138" t="s">
        <v>387</v>
      </c>
      <c r="C3138" s="12">
        <v>43231</v>
      </c>
      <c r="D3138" s="217">
        <v>0.77529999999999999</v>
      </c>
      <c r="E3138" t="s">
        <v>93</v>
      </c>
    </row>
    <row r="3139" spans="1:5" x14ac:dyDescent="0.25">
      <c r="A3139" t="s">
        <v>386</v>
      </c>
      <c r="B3139" t="s">
        <v>387</v>
      </c>
      <c r="C3139" s="12">
        <v>43238</v>
      </c>
      <c r="D3139" s="217">
        <v>0.73650000000000004</v>
      </c>
      <c r="E3139" t="s">
        <v>93</v>
      </c>
    </row>
    <row r="3140" spans="1:5" x14ac:dyDescent="0.25">
      <c r="A3140" t="s">
        <v>386</v>
      </c>
      <c r="B3140" t="s">
        <v>387</v>
      </c>
      <c r="C3140" s="12">
        <v>43245</v>
      </c>
      <c r="D3140" s="217">
        <v>0.70140000000000002</v>
      </c>
      <c r="E3140" t="s">
        <v>93</v>
      </c>
    </row>
    <row r="3141" spans="1:5" x14ac:dyDescent="0.25">
      <c r="A3141" t="s">
        <v>386</v>
      </c>
      <c r="B3141" t="s">
        <v>387</v>
      </c>
      <c r="C3141" s="12">
        <v>43252</v>
      </c>
      <c r="D3141" s="217">
        <v>0.66949999999999998</v>
      </c>
      <c r="E3141" t="s">
        <v>93</v>
      </c>
    </row>
    <row r="3142" spans="1:5" x14ac:dyDescent="0.25">
      <c r="A3142" t="s">
        <v>386</v>
      </c>
      <c r="B3142" t="s">
        <v>387</v>
      </c>
      <c r="C3142" s="12">
        <v>43259</v>
      </c>
      <c r="D3142" s="217">
        <v>0.64040000000000008</v>
      </c>
      <c r="E3142" t="s">
        <v>93</v>
      </c>
    </row>
    <row r="3143" spans="1:5" x14ac:dyDescent="0.25">
      <c r="A3143" t="s">
        <v>386</v>
      </c>
      <c r="B3143" t="s">
        <v>387</v>
      </c>
      <c r="C3143" s="12">
        <v>43266</v>
      </c>
      <c r="D3143" s="217">
        <v>0.61380000000000001</v>
      </c>
      <c r="E3143" t="s">
        <v>93</v>
      </c>
    </row>
    <row r="3144" spans="1:5" x14ac:dyDescent="0.25">
      <c r="A3144" t="s">
        <v>386</v>
      </c>
      <c r="B3144" t="s">
        <v>387</v>
      </c>
      <c r="C3144" s="12">
        <v>43273</v>
      </c>
      <c r="D3144" s="217">
        <v>0.58920000000000006</v>
      </c>
      <c r="E3144" t="s">
        <v>93</v>
      </c>
    </row>
    <row r="3145" spans="1:5" x14ac:dyDescent="0.25">
      <c r="A3145" t="s">
        <v>386</v>
      </c>
      <c r="B3145" t="s">
        <v>387</v>
      </c>
      <c r="C3145" s="12">
        <v>43280</v>
      </c>
      <c r="D3145" s="217">
        <v>0.5665</v>
      </c>
      <c r="E3145" t="s">
        <v>93</v>
      </c>
    </row>
    <row r="3146" spans="1:5" x14ac:dyDescent="0.25">
      <c r="A3146" t="s">
        <v>388</v>
      </c>
      <c r="B3146" t="s">
        <v>389</v>
      </c>
      <c r="C3146" s="12">
        <v>42937</v>
      </c>
      <c r="D3146" s="217">
        <v>0</v>
      </c>
      <c r="E3146" t="s">
        <v>93</v>
      </c>
    </row>
    <row r="3147" spans="1:5" x14ac:dyDescent="0.25">
      <c r="A3147" t="s">
        <v>388</v>
      </c>
      <c r="B3147" t="s">
        <v>389</v>
      </c>
      <c r="C3147" s="12">
        <v>42944</v>
      </c>
      <c r="D3147" s="217">
        <v>0</v>
      </c>
      <c r="E3147" t="s">
        <v>93</v>
      </c>
    </row>
    <row r="3148" spans="1:5" x14ac:dyDescent="0.25">
      <c r="A3148" t="s">
        <v>388</v>
      </c>
      <c r="B3148" t="s">
        <v>389</v>
      </c>
      <c r="C3148" s="12">
        <v>42951</v>
      </c>
      <c r="D3148" s="217">
        <v>0</v>
      </c>
      <c r="E3148" t="s">
        <v>93</v>
      </c>
    </row>
    <row r="3149" spans="1:5" x14ac:dyDescent="0.25">
      <c r="A3149" t="s">
        <v>388</v>
      </c>
      <c r="B3149" t="s">
        <v>389</v>
      </c>
      <c r="C3149" s="12">
        <v>42958</v>
      </c>
      <c r="D3149" s="217">
        <v>0</v>
      </c>
      <c r="E3149" t="s">
        <v>93</v>
      </c>
    </row>
    <row r="3150" spans="1:5" x14ac:dyDescent="0.25">
      <c r="A3150" t="s">
        <v>388</v>
      </c>
      <c r="B3150" t="s">
        <v>389</v>
      </c>
      <c r="C3150" s="12">
        <v>42965</v>
      </c>
      <c r="D3150" s="217">
        <v>0</v>
      </c>
      <c r="E3150" t="s">
        <v>93</v>
      </c>
    </row>
    <row r="3151" spans="1:5" x14ac:dyDescent="0.25">
      <c r="A3151" t="s">
        <v>388</v>
      </c>
      <c r="B3151" t="s">
        <v>389</v>
      </c>
      <c r="C3151" s="12">
        <v>42972</v>
      </c>
      <c r="D3151" s="217">
        <v>0</v>
      </c>
      <c r="E3151" t="s">
        <v>93</v>
      </c>
    </row>
    <row r="3152" spans="1:5" x14ac:dyDescent="0.25">
      <c r="A3152" t="s">
        <v>388</v>
      </c>
      <c r="B3152" t="s">
        <v>389</v>
      </c>
      <c r="C3152" s="12">
        <v>42979</v>
      </c>
      <c r="D3152" s="217">
        <v>0</v>
      </c>
      <c r="E3152" t="s">
        <v>93</v>
      </c>
    </row>
    <row r="3153" spans="1:5" x14ac:dyDescent="0.25">
      <c r="A3153" t="s">
        <v>388</v>
      </c>
      <c r="B3153" t="s">
        <v>389</v>
      </c>
      <c r="C3153" s="12">
        <v>42986</v>
      </c>
      <c r="D3153" s="217">
        <v>0</v>
      </c>
      <c r="E3153" t="s">
        <v>93</v>
      </c>
    </row>
    <row r="3154" spans="1:5" x14ac:dyDescent="0.25">
      <c r="A3154" t="s">
        <v>388</v>
      </c>
      <c r="B3154" t="s">
        <v>389</v>
      </c>
      <c r="C3154" s="12">
        <v>42993</v>
      </c>
      <c r="D3154" s="217">
        <v>0</v>
      </c>
      <c r="E3154" t="s">
        <v>93</v>
      </c>
    </row>
    <row r="3155" spans="1:5" x14ac:dyDescent="0.25">
      <c r="A3155" t="s">
        <v>388</v>
      </c>
      <c r="B3155" t="s">
        <v>389</v>
      </c>
      <c r="C3155" s="12">
        <v>43000</v>
      </c>
      <c r="D3155" s="217">
        <v>0</v>
      </c>
      <c r="E3155" t="s">
        <v>93</v>
      </c>
    </row>
    <row r="3156" spans="1:5" x14ac:dyDescent="0.25">
      <c r="A3156" t="s">
        <v>388</v>
      </c>
      <c r="B3156" t="s">
        <v>389</v>
      </c>
      <c r="C3156" s="12">
        <v>43007</v>
      </c>
      <c r="D3156" s="217">
        <v>0</v>
      </c>
      <c r="E3156" t="s">
        <v>93</v>
      </c>
    </row>
    <row r="3157" spans="1:5" x14ac:dyDescent="0.25">
      <c r="A3157" t="s">
        <v>388</v>
      </c>
      <c r="B3157" t="s">
        <v>389</v>
      </c>
      <c r="C3157" s="12">
        <v>43014</v>
      </c>
      <c r="D3157" s="217">
        <v>0</v>
      </c>
      <c r="E3157" t="s">
        <v>93</v>
      </c>
    </row>
    <row r="3158" spans="1:5" x14ac:dyDescent="0.25">
      <c r="A3158" t="s">
        <v>388</v>
      </c>
      <c r="B3158" t="s">
        <v>389</v>
      </c>
      <c r="C3158" s="12">
        <v>43021</v>
      </c>
      <c r="D3158" s="217">
        <v>0</v>
      </c>
      <c r="E3158" t="s">
        <v>93</v>
      </c>
    </row>
    <row r="3159" spans="1:5" x14ac:dyDescent="0.25">
      <c r="A3159" t="s">
        <v>388</v>
      </c>
      <c r="B3159" t="s">
        <v>389</v>
      </c>
      <c r="C3159" s="12">
        <v>43028</v>
      </c>
      <c r="D3159" s="217">
        <v>0</v>
      </c>
      <c r="E3159" t="s">
        <v>93</v>
      </c>
    </row>
    <row r="3160" spans="1:5" x14ac:dyDescent="0.25">
      <c r="A3160" t="s">
        <v>388</v>
      </c>
      <c r="B3160" t="s">
        <v>389</v>
      </c>
      <c r="C3160" s="12">
        <v>43035</v>
      </c>
      <c r="D3160" s="217">
        <v>0</v>
      </c>
      <c r="E3160" t="s">
        <v>93</v>
      </c>
    </row>
    <row r="3161" spans="1:5" x14ac:dyDescent="0.25">
      <c r="A3161" t="s">
        <v>388</v>
      </c>
      <c r="B3161" t="s">
        <v>389</v>
      </c>
      <c r="C3161" s="12">
        <v>43042</v>
      </c>
      <c r="D3161" s="217">
        <v>0</v>
      </c>
      <c r="E3161" t="s">
        <v>93</v>
      </c>
    </row>
    <row r="3162" spans="1:5" x14ac:dyDescent="0.25">
      <c r="A3162" t="s">
        <v>388</v>
      </c>
      <c r="B3162" t="s">
        <v>389</v>
      </c>
      <c r="C3162" s="12">
        <v>43049</v>
      </c>
      <c r="D3162" s="217">
        <v>0</v>
      </c>
      <c r="E3162" t="s">
        <v>93</v>
      </c>
    </row>
    <row r="3163" spans="1:5" x14ac:dyDescent="0.25">
      <c r="A3163" t="s">
        <v>388</v>
      </c>
      <c r="B3163" t="s">
        <v>389</v>
      </c>
      <c r="C3163" s="12">
        <v>43056</v>
      </c>
      <c r="D3163" s="217">
        <v>0</v>
      </c>
      <c r="E3163" t="s">
        <v>93</v>
      </c>
    </row>
    <row r="3164" spans="1:5" x14ac:dyDescent="0.25">
      <c r="A3164" t="s">
        <v>388</v>
      </c>
      <c r="B3164" t="s">
        <v>389</v>
      </c>
      <c r="C3164" s="12">
        <v>43063</v>
      </c>
      <c r="D3164" s="217">
        <v>0</v>
      </c>
      <c r="E3164" t="s">
        <v>93</v>
      </c>
    </row>
    <row r="3165" spans="1:5" x14ac:dyDescent="0.25">
      <c r="A3165" t="s">
        <v>388</v>
      </c>
      <c r="B3165" t="s">
        <v>389</v>
      </c>
      <c r="C3165" s="12">
        <v>43070</v>
      </c>
      <c r="D3165" s="217">
        <v>0</v>
      </c>
      <c r="E3165" t="s">
        <v>93</v>
      </c>
    </row>
    <row r="3166" spans="1:5" x14ac:dyDescent="0.25">
      <c r="A3166" t="s">
        <v>388</v>
      </c>
      <c r="B3166" t="s">
        <v>389</v>
      </c>
      <c r="C3166" s="12">
        <v>43077</v>
      </c>
      <c r="D3166" s="217">
        <v>0</v>
      </c>
      <c r="E3166" t="s">
        <v>93</v>
      </c>
    </row>
    <row r="3167" spans="1:5" x14ac:dyDescent="0.25">
      <c r="A3167" t="s">
        <v>388</v>
      </c>
      <c r="B3167" t="s">
        <v>389</v>
      </c>
      <c r="C3167" s="12">
        <v>43084</v>
      </c>
      <c r="D3167" s="217">
        <v>0</v>
      </c>
      <c r="E3167" t="s">
        <v>93</v>
      </c>
    </row>
    <row r="3168" spans="1:5" x14ac:dyDescent="0.25">
      <c r="A3168" t="s">
        <v>388</v>
      </c>
      <c r="B3168" t="s">
        <v>389</v>
      </c>
      <c r="C3168" s="12">
        <v>43091</v>
      </c>
      <c r="D3168" s="217">
        <v>0</v>
      </c>
      <c r="E3168" t="s">
        <v>93</v>
      </c>
    </row>
    <row r="3169" spans="1:5" x14ac:dyDescent="0.25">
      <c r="A3169" t="s">
        <v>388</v>
      </c>
      <c r="B3169" t="s">
        <v>389</v>
      </c>
      <c r="C3169" s="12">
        <v>43098</v>
      </c>
      <c r="D3169" s="217">
        <v>0</v>
      </c>
      <c r="E3169" t="s">
        <v>93</v>
      </c>
    </row>
    <row r="3170" spans="1:5" x14ac:dyDescent="0.25">
      <c r="A3170" t="s">
        <v>388</v>
      </c>
      <c r="B3170" t="s">
        <v>389</v>
      </c>
      <c r="C3170" s="12">
        <v>43105</v>
      </c>
      <c r="D3170" s="217">
        <v>0</v>
      </c>
      <c r="E3170" t="s">
        <v>93</v>
      </c>
    </row>
    <row r="3171" spans="1:5" x14ac:dyDescent="0.25">
      <c r="A3171" t="s">
        <v>388</v>
      </c>
      <c r="B3171" t="s">
        <v>389</v>
      </c>
      <c r="C3171" s="12">
        <v>43112</v>
      </c>
      <c r="D3171" s="217">
        <v>0</v>
      </c>
      <c r="E3171" t="s">
        <v>93</v>
      </c>
    </row>
    <row r="3172" spans="1:5" x14ac:dyDescent="0.25">
      <c r="A3172" t="s">
        <v>388</v>
      </c>
      <c r="B3172" t="s">
        <v>389</v>
      </c>
      <c r="C3172" s="12">
        <v>43119</v>
      </c>
      <c r="D3172" s="217">
        <v>0</v>
      </c>
      <c r="E3172" t="s">
        <v>93</v>
      </c>
    </row>
    <row r="3173" spans="1:5" x14ac:dyDescent="0.25">
      <c r="A3173" t="s">
        <v>388</v>
      </c>
      <c r="B3173" t="s">
        <v>389</v>
      </c>
      <c r="C3173" s="12">
        <v>43126</v>
      </c>
      <c r="D3173" s="217">
        <v>0</v>
      </c>
      <c r="E3173" t="s">
        <v>93</v>
      </c>
    </row>
    <row r="3174" spans="1:5" x14ac:dyDescent="0.25">
      <c r="A3174" t="s">
        <v>388</v>
      </c>
      <c r="B3174" t="s">
        <v>389</v>
      </c>
      <c r="C3174" s="12">
        <v>43133</v>
      </c>
      <c r="D3174" s="217">
        <v>0</v>
      </c>
      <c r="E3174" t="s">
        <v>93</v>
      </c>
    </row>
    <row r="3175" spans="1:5" x14ac:dyDescent="0.25">
      <c r="A3175" t="s">
        <v>388</v>
      </c>
      <c r="B3175" t="s">
        <v>389</v>
      </c>
      <c r="C3175" s="12">
        <v>43140</v>
      </c>
      <c r="D3175" s="217">
        <v>0</v>
      </c>
      <c r="E3175" t="s">
        <v>93</v>
      </c>
    </row>
    <row r="3176" spans="1:5" x14ac:dyDescent="0.25">
      <c r="A3176" t="s">
        <v>388</v>
      </c>
      <c r="B3176" t="s">
        <v>389</v>
      </c>
      <c r="C3176" s="12">
        <v>43147</v>
      </c>
      <c r="D3176" s="217">
        <v>0</v>
      </c>
      <c r="E3176" t="s">
        <v>93</v>
      </c>
    </row>
    <row r="3177" spans="1:5" x14ac:dyDescent="0.25">
      <c r="A3177" t="s">
        <v>388</v>
      </c>
      <c r="B3177" t="s">
        <v>389</v>
      </c>
      <c r="C3177" s="12">
        <v>43154</v>
      </c>
      <c r="D3177" s="217">
        <v>0</v>
      </c>
      <c r="E3177" t="s">
        <v>93</v>
      </c>
    </row>
    <row r="3178" spans="1:5" x14ac:dyDescent="0.25">
      <c r="A3178" t="s">
        <v>388</v>
      </c>
      <c r="B3178" t="s">
        <v>389</v>
      </c>
      <c r="C3178" s="12">
        <v>43161</v>
      </c>
      <c r="D3178" s="217">
        <v>0.99439999999999995</v>
      </c>
      <c r="E3178" t="s">
        <v>93</v>
      </c>
    </row>
    <row r="3179" spans="1:5" x14ac:dyDescent="0.25">
      <c r="A3179" t="s">
        <v>388</v>
      </c>
      <c r="B3179" t="s">
        <v>389</v>
      </c>
      <c r="C3179" s="12">
        <v>43168</v>
      </c>
      <c r="D3179" s="217">
        <v>0.99400000000000011</v>
      </c>
      <c r="E3179" t="s">
        <v>93</v>
      </c>
    </row>
    <row r="3180" spans="1:5" x14ac:dyDescent="0.25">
      <c r="A3180" t="s">
        <v>388</v>
      </c>
      <c r="B3180" t="s">
        <v>389</v>
      </c>
      <c r="C3180" s="12">
        <v>43175</v>
      </c>
      <c r="D3180" s="217">
        <v>0.99360000000000004</v>
      </c>
      <c r="E3180" t="s">
        <v>93</v>
      </c>
    </row>
    <row r="3181" spans="1:5" x14ac:dyDescent="0.25">
      <c r="A3181" t="s">
        <v>388</v>
      </c>
      <c r="B3181" t="s">
        <v>389</v>
      </c>
      <c r="C3181" s="12">
        <v>43182</v>
      </c>
      <c r="D3181" s="217">
        <v>0.99329999999999996</v>
      </c>
      <c r="E3181" t="s">
        <v>93</v>
      </c>
    </row>
    <row r="3182" spans="1:5" x14ac:dyDescent="0.25">
      <c r="A3182" t="s">
        <v>388</v>
      </c>
      <c r="B3182" t="s">
        <v>389</v>
      </c>
      <c r="C3182" s="12">
        <v>43189</v>
      </c>
      <c r="D3182" s="217">
        <v>0.99309999999999998</v>
      </c>
      <c r="E3182" t="s">
        <v>93</v>
      </c>
    </row>
    <row r="3183" spans="1:5" x14ac:dyDescent="0.25">
      <c r="A3183" t="s">
        <v>388</v>
      </c>
      <c r="B3183" t="s">
        <v>389</v>
      </c>
      <c r="C3183" s="12">
        <v>43196</v>
      </c>
      <c r="D3183" s="217">
        <v>0.99290000000000012</v>
      </c>
      <c r="E3183" t="s">
        <v>93</v>
      </c>
    </row>
    <row r="3184" spans="1:5" x14ac:dyDescent="0.25">
      <c r="A3184" t="s">
        <v>388</v>
      </c>
      <c r="B3184" t="s">
        <v>389</v>
      </c>
      <c r="C3184" s="12">
        <v>43203</v>
      </c>
      <c r="D3184" s="217">
        <v>0.99329999999999996</v>
      </c>
      <c r="E3184" t="s">
        <v>93</v>
      </c>
    </row>
    <row r="3185" spans="1:5" x14ac:dyDescent="0.25">
      <c r="A3185" t="s">
        <v>388</v>
      </c>
      <c r="B3185" t="s">
        <v>389</v>
      </c>
      <c r="C3185" s="12">
        <v>43210</v>
      </c>
      <c r="D3185" s="217">
        <v>0.99379999999999991</v>
      </c>
      <c r="E3185" t="s">
        <v>93</v>
      </c>
    </row>
    <row r="3186" spans="1:5" x14ac:dyDescent="0.25">
      <c r="A3186" t="s">
        <v>388</v>
      </c>
      <c r="B3186" t="s">
        <v>389</v>
      </c>
      <c r="C3186" s="12">
        <v>43217</v>
      </c>
      <c r="D3186" s="217">
        <v>0.93530000000000002</v>
      </c>
      <c r="E3186" t="s">
        <v>93</v>
      </c>
    </row>
    <row r="3187" spans="1:5" x14ac:dyDescent="0.25">
      <c r="A3187" t="s">
        <v>388</v>
      </c>
      <c r="B3187" t="s">
        <v>389</v>
      </c>
      <c r="C3187" s="12">
        <v>43224</v>
      </c>
      <c r="D3187" s="217">
        <v>0.88329999999999997</v>
      </c>
      <c r="E3187" t="s">
        <v>93</v>
      </c>
    </row>
    <row r="3188" spans="1:5" x14ac:dyDescent="0.25">
      <c r="A3188" t="s">
        <v>388</v>
      </c>
      <c r="B3188" t="s">
        <v>389</v>
      </c>
      <c r="C3188" s="12">
        <v>43231</v>
      </c>
      <c r="D3188" s="217">
        <v>0.8368000000000001</v>
      </c>
      <c r="E3188" t="s">
        <v>93</v>
      </c>
    </row>
    <row r="3189" spans="1:5" x14ac:dyDescent="0.25">
      <c r="A3189" t="s">
        <v>388</v>
      </c>
      <c r="B3189" t="s">
        <v>389</v>
      </c>
      <c r="C3189" s="12">
        <v>43238</v>
      </c>
      <c r="D3189" s="217">
        <v>0.79500000000000004</v>
      </c>
      <c r="E3189" t="s">
        <v>93</v>
      </c>
    </row>
    <row r="3190" spans="1:5" x14ac:dyDescent="0.25">
      <c r="A3190" t="s">
        <v>388</v>
      </c>
      <c r="B3190" t="s">
        <v>389</v>
      </c>
      <c r="C3190" s="12">
        <v>43245</v>
      </c>
      <c r="D3190" s="217">
        <v>0.75709999999999988</v>
      </c>
      <c r="E3190" t="s">
        <v>93</v>
      </c>
    </row>
    <row r="3191" spans="1:5" x14ac:dyDescent="0.25">
      <c r="A3191" t="s">
        <v>388</v>
      </c>
      <c r="B3191" t="s">
        <v>389</v>
      </c>
      <c r="C3191" s="12">
        <v>43252</v>
      </c>
      <c r="D3191" s="217">
        <v>0.72270000000000001</v>
      </c>
      <c r="E3191" t="s">
        <v>93</v>
      </c>
    </row>
    <row r="3192" spans="1:5" x14ac:dyDescent="0.25">
      <c r="A3192" t="s">
        <v>388</v>
      </c>
      <c r="B3192" t="s">
        <v>389</v>
      </c>
      <c r="C3192" s="12">
        <v>43259</v>
      </c>
      <c r="D3192" s="217">
        <v>0.69129999999999991</v>
      </c>
      <c r="E3192" t="s">
        <v>93</v>
      </c>
    </row>
    <row r="3193" spans="1:5" x14ac:dyDescent="0.25">
      <c r="A3193" t="s">
        <v>388</v>
      </c>
      <c r="B3193" t="s">
        <v>389</v>
      </c>
      <c r="C3193" s="12">
        <v>43266</v>
      </c>
      <c r="D3193" s="217">
        <v>0.66249999999999998</v>
      </c>
      <c r="E3193" t="s">
        <v>93</v>
      </c>
    </row>
    <row r="3194" spans="1:5" x14ac:dyDescent="0.25">
      <c r="A3194" t="s">
        <v>388</v>
      </c>
      <c r="B3194" t="s">
        <v>389</v>
      </c>
      <c r="C3194" s="12">
        <v>43273</v>
      </c>
      <c r="D3194" s="217">
        <v>0.63600000000000001</v>
      </c>
      <c r="E3194" t="s">
        <v>93</v>
      </c>
    </row>
    <row r="3195" spans="1:5" x14ac:dyDescent="0.25">
      <c r="A3195" t="s">
        <v>388</v>
      </c>
      <c r="B3195" t="s">
        <v>389</v>
      </c>
      <c r="C3195" s="12">
        <v>43280</v>
      </c>
      <c r="D3195" s="217">
        <v>0.61149999999999993</v>
      </c>
      <c r="E3195" t="s">
        <v>93</v>
      </c>
    </row>
    <row r="3196" spans="1:5" x14ac:dyDescent="0.25">
      <c r="A3196" t="s">
        <v>390</v>
      </c>
      <c r="B3196" t="s">
        <v>391</v>
      </c>
      <c r="C3196" s="12">
        <v>42937</v>
      </c>
      <c r="D3196" s="217">
        <v>0</v>
      </c>
      <c r="E3196" t="s">
        <v>93</v>
      </c>
    </row>
    <row r="3197" spans="1:5" x14ac:dyDescent="0.25">
      <c r="A3197" t="s">
        <v>390</v>
      </c>
      <c r="B3197" t="s">
        <v>391</v>
      </c>
      <c r="C3197" s="12">
        <v>42944</v>
      </c>
      <c r="D3197" s="217">
        <v>0</v>
      </c>
      <c r="E3197" t="s">
        <v>93</v>
      </c>
    </row>
    <row r="3198" spans="1:5" x14ac:dyDescent="0.25">
      <c r="A3198" t="s">
        <v>390</v>
      </c>
      <c r="B3198" t="s">
        <v>391</v>
      </c>
      <c r="C3198" s="12">
        <v>42951</v>
      </c>
      <c r="D3198" s="217">
        <v>0</v>
      </c>
      <c r="E3198" t="s">
        <v>93</v>
      </c>
    </row>
    <row r="3199" spans="1:5" x14ac:dyDescent="0.25">
      <c r="A3199" t="s">
        <v>390</v>
      </c>
      <c r="B3199" t="s">
        <v>391</v>
      </c>
      <c r="C3199" s="12">
        <v>42958</v>
      </c>
      <c r="D3199" s="217">
        <v>0</v>
      </c>
      <c r="E3199" t="s">
        <v>93</v>
      </c>
    </row>
    <row r="3200" spans="1:5" x14ac:dyDescent="0.25">
      <c r="A3200" t="s">
        <v>390</v>
      </c>
      <c r="B3200" t="s">
        <v>391</v>
      </c>
      <c r="C3200" s="12">
        <v>42965</v>
      </c>
      <c r="D3200" s="217">
        <v>0</v>
      </c>
      <c r="E3200" t="s">
        <v>93</v>
      </c>
    </row>
    <row r="3201" spans="1:5" x14ac:dyDescent="0.25">
      <c r="A3201" t="s">
        <v>390</v>
      </c>
      <c r="B3201" t="s">
        <v>391</v>
      </c>
      <c r="C3201" s="12">
        <v>42972</v>
      </c>
      <c r="D3201" s="217">
        <v>0.15329999999999999</v>
      </c>
      <c r="E3201" t="s">
        <v>93</v>
      </c>
    </row>
    <row r="3202" spans="1:5" x14ac:dyDescent="0.25">
      <c r="A3202" t="s">
        <v>390</v>
      </c>
      <c r="B3202" t="s">
        <v>391</v>
      </c>
      <c r="C3202" s="12">
        <v>42979</v>
      </c>
      <c r="D3202" s="217">
        <v>0.26289999999999997</v>
      </c>
      <c r="E3202" t="s">
        <v>93</v>
      </c>
    </row>
    <row r="3203" spans="1:5" x14ac:dyDescent="0.25">
      <c r="A3203" t="s">
        <v>390</v>
      </c>
      <c r="B3203" t="s">
        <v>391</v>
      </c>
      <c r="C3203" s="12">
        <v>42986</v>
      </c>
      <c r="D3203" s="217">
        <v>0.34</v>
      </c>
      <c r="E3203" t="s">
        <v>93</v>
      </c>
    </row>
    <row r="3204" spans="1:5" x14ac:dyDescent="0.25">
      <c r="A3204" t="s">
        <v>390</v>
      </c>
      <c r="B3204" t="s">
        <v>391</v>
      </c>
      <c r="C3204" s="12">
        <v>42993</v>
      </c>
      <c r="D3204" s="217">
        <v>0.4</v>
      </c>
      <c r="E3204" t="s">
        <v>93</v>
      </c>
    </row>
    <row r="3205" spans="1:5" x14ac:dyDescent="0.25">
      <c r="A3205" t="s">
        <v>390</v>
      </c>
      <c r="B3205" t="s">
        <v>391</v>
      </c>
      <c r="C3205" s="12">
        <v>43000</v>
      </c>
      <c r="D3205" s="217">
        <v>0.45</v>
      </c>
      <c r="E3205" t="s">
        <v>93</v>
      </c>
    </row>
    <row r="3206" spans="1:5" x14ac:dyDescent="0.25">
      <c r="A3206" t="s">
        <v>390</v>
      </c>
      <c r="B3206" t="s">
        <v>391</v>
      </c>
      <c r="C3206" s="12">
        <v>43007</v>
      </c>
      <c r="D3206" s="217">
        <v>0.49090000000000006</v>
      </c>
      <c r="E3206" t="s">
        <v>93</v>
      </c>
    </row>
    <row r="3207" spans="1:5" x14ac:dyDescent="0.25">
      <c r="A3207" t="s">
        <v>390</v>
      </c>
      <c r="B3207" t="s">
        <v>391</v>
      </c>
      <c r="C3207" s="12">
        <v>43014</v>
      </c>
      <c r="D3207" s="217">
        <v>0.52500000000000002</v>
      </c>
      <c r="E3207" t="s">
        <v>93</v>
      </c>
    </row>
    <row r="3208" spans="1:5" x14ac:dyDescent="0.25">
      <c r="A3208" t="s">
        <v>390</v>
      </c>
      <c r="B3208" t="s">
        <v>391</v>
      </c>
      <c r="C3208" s="12">
        <v>43021</v>
      </c>
      <c r="D3208" s="217">
        <v>0.5554</v>
      </c>
      <c r="E3208" t="s">
        <v>93</v>
      </c>
    </row>
    <row r="3209" spans="1:5" x14ac:dyDescent="0.25">
      <c r="A3209" t="s">
        <v>390</v>
      </c>
      <c r="B3209" t="s">
        <v>391</v>
      </c>
      <c r="C3209" s="12">
        <v>43028</v>
      </c>
      <c r="D3209" s="217">
        <v>0.58140000000000003</v>
      </c>
      <c r="E3209" t="s">
        <v>93</v>
      </c>
    </row>
    <row r="3210" spans="1:5" x14ac:dyDescent="0.25">
      <c r="A3210" t="s">
        <v>390</v>
      </c>
      <c r="B3210" t="s">
        <v>391</v>
      </c>
      <c r="C3210" s="12">
        <v>43035</v>
      </c>
      <c r="D3210" s="217">
        <v>0.60399999999999998</v>
      </c>
      <c r="E3210" t="s">
        <v>93</v>
      </c>
    </row>
    <row r="3211" spans="1:5" x14ac:dyDescent="0.25">
      <c r="A3211" t="s">
        <v>390</v>
      </c>
      <c r="B3211" t="s">
        <v>391</v>
      </c>
      <c r="C3211" s="12">
        <v>43042</v>
      </c>
      <c r="D3211" s="217">
        <v>0.62690000000000001</v>
      </c>
      <c r="E3211" t="s">
        <v>93</v>
      </c>
    </row>
    <row r="3212" spans="1:5" x14ac:dyDescent="0.25">
      <c r="A3212" t="s">
        <v>390</v>
      </c>
      <c r="B3212" t="s">
        <v>391</v>
      </c>
      <c r="C3212" s="12">
        <v>43049</v>
      </c>
      <c r="D3212" s="217">
        <v>0.6470999999999999</v>
      </c>
      <c r="E3212" t="s">
        <v>93</v>
      </c>
    </row>
    <row r="3213" spans="1:5" x14ac:dyDescent="0.25">
      <c r="A3213" t="s">
        <v>390</v>
      </c>
      <c r="B3213" t="s">
        <v>391</v>
      </c>
      <c r="C3213" s="12">
        <v>43056</v>
      </c>
      <c r="D3213" s="217">
        <v>0.66559999999999997</v>
      </c>
      <c r="E3213" t="s">
        <v>93</v>
      </c>
    </row>
    <row r="3214" spans="1:5" x14ac:dyDescent="0.25">
      <c r="A3214" t="s">
        <v>390</v>
      </c>
      <c r="B3214" t="s">
        <v>391</v>
      </c>
      <c r="C3214" s="12">
        <v>43063</v>
      </c>
      <c r="D3214" s="217">
        <v>0.68209999999999993</v>
      </c>
      <c r="E3214" t="s">
        <v>93</v>
      </c>
    </row>
    <row r="3215" spans="1:5" x14ac:dyDescent="0.25">
      <c r="A3215" t="s">
        <v>390</v>
      </c>
      <c r="B3215" t="s">
        <v>391</v>
      </c>
      <c r="C3215" s="12">
        <v>43070</v>
      </c>
      <c r="D3215" s="217">
        <v>0.69799999999999995</v>
      </c>
      <c r="E3215" t="s">
        <v>93</v>
      </c>
    </row>
    <row r="3216" spans="1:5" x14ac:dyDescent="0.25">
      <c r="A3216" t="s">
        <v>390</v>
      </c>
      <c r="B3216" t="s">
        <v>391</v>
      </c>
      <c r="C3216" s="12">
        <v>43077</v>
      </c>
      <c r="D3216" s="217">
        <v>0.71140000000000003</v>
      </c>
      <c r="E3216" t="s">
        <v>93</v>
      </c>
    </row>
    <row r="3217" spans="1:5" x14ac:dyDescent="0.25">
      <c r="A3217" t="s">
        <v>390</v>
      </c>
      <c r="B3217" t="s">
        <v>391</v>
      </c>
      <c r="C3217" s="12">
        <v>43084</v>
      </c>
      <c r="D3217" s="217">
        <v>0.72230000000000005</v>
      </c>
      <c r="E3217" t="s">
        <v>93</v>
      </c>
    </row>
    <row r="3218" spans="1:5" x14ac:dyDescent="0.25">
      <c r="A3218" t="s">
        <v>390</v>
      </c>
      <c r="B3218" t="s">
        <v>391</v>
      </c>
      <c r="C3218" s="12">
        <v>43091</v>
      </c>
      <c r="D3218" s="217">
        <v>0.73219999999999996</v>
      </c>
      <c r="E3218" t="s">
        <v>93</v>
      </c>
    </row>
    <row r="3219" spans="1:5" x14ac:dyDescent="0.25">
      <c r="A3219" t="s">
        <v>390</v>
      </c>
      <c r="B3219" t="s">
        <v>391</v>
      </c>
      <c r="C3219" s="12">
        <v>43098</v>
      </c>
      <c r="D3219" s="217">
        <v>0.73919999999999997</v>
      </c>
      <c r="E3219" t="s">
        <v>93</v>
      </c>
    </row>
    <row r="3220" spans="1:5" x14ac:dyDescent="0.25">
      <c r="A3220" t="s">
        <v>390</v>
      </c>
      <c r="B3220" t="s">
        <v>391</v>
      </c>
      <c r="C3220" s="12">
        <v>43105</v>
      </c>
      <c r="D3220" s="217">
        <v>0.9</v>
      </c>
      <c r="E3220" t="s">
        <v>93</v>
      </c>
    </row>
    <row r="3221" spans="1:5" x14ac:dyDescent="0.25">
      <c r="A3221" t="s">
        <v>390</v>
      </c>
      <c r="B3221" t="s">
        <v>391</v>
      </c>
      <c r="C3221" s="12">
        <v>43112</v>
      </c>
      <c r="D3221" s="217">
        <v>0.9</v>
      </c>
      <c r="E3221" t="s">
        <v>93</v>
      </c>
    </row>
    <row r="3222" spans="1:5" x14ac:dyDescent="0.25">
      <c r="A3222" t="s">
        <v>390</v>
      </c>
      <c r="B3222" t="s">
        <v>391</v>
      </c>
      <c r="C3222" s="12">
        <v>43119</v>
      </c>
      <c r="D3222" s="217">
        <v>0.88329999999999997</v>
      </c>
      <c r="E3222" t="s">
        <v>93</v>
      </c>
    </row>
    <row r="3223" spans="1:5" x14ac:dyDescent="0.25">
      <c r="A3223" t="s">
        <v>390</v>
      </c>
      <c r="B3223" t="s">
        <v>391</v>
      </c>
      <c r="C3223" s="12">
        <v>43126</v>
      </c>
      <c r="D3223" s="217">
        <v>0.875</v>
      </c>
      <c r="E3223" t="s">
        <v>93</v>
      </c>
    </row>
    <row r="3224" spans="1:5" x14ac:dyDescent="0.25">
      <c r="A3224" t="s">
        <v>390</v>
      </c>
      <c r="B3224" t="s">
        <v>391</v>
      </c>
      <c r="C3224" s="12">
        <v>43133</v>
      </c>
      <c r="D3224" s="217">
        <v>0.87</v>
      </c>
      <c r="E3224" t="s">
        <v>93</v>
      </c>
    </row>
    <row r="3225" spans="1:5" x14ac:dyDescent="0.25">
      <c r="A3225" t="s">
        <v>390</v>
      </c>
      <c r="B3225" t="s">
        <v>391</v>
      </c>
      <c r="C3225" s="12">
        <v>43140</v>
      </c>
      <c r="D3225" s="217">
        <v>0.87</v>
      </c>
      <c r="E3225" t="s">
        <v>93</v>
      </c>
    </row>
    <row r="3226" spans="1:5" x14ac:dyDescent="0.25">
      <c r="A3226" t="s">
        <v>390</v>
      </c>
      <c r="B3226" t="s">
        <v>391</v>
      </c>
      <c r="C3226" s="12">
        <v>43147</v>
      </c>
      <c r="D3226" s="217">
        <v>0.87139999999999995</v>
      </c>
      <c r="E3226" t="s">
        <v>93</v>
      </c>
    </row>
    <row r="3227" spans="1:5" x14ac:dyDescent="0.25">
      <c r="A3227" t="s">
        <v>390</v>
      </c>
      <c r="B3227" t="s">
        <v>391</v>
      </c>
      <c r="C3227" s="12">
        <v>43154</v>
      </c>
      <c r="D3227" s="217">
        <v>0.87250000000000005</v>
      </c>
      <c r="E3227" t="s">
        <v>93</v>
      </c>
    </row>
    <row r="3228" spans="1:5" x14ac:dyDescent="0.25">
      <c r="A3228" t="s">
        <v>390</v>
      </c>
      <c r="B3228" t="s">
        <v>391</v>
      </c>
      <c r="C3228" s="12">
        <v>43161</v>
      </c>
      <c r="D3228" s="217">
        <v>0.87560000000000004</v>
      </c>
      <c r="E3228" t="s">
        <v>93</v>
      </c>
    </row>
    <row r="3229" spans="1:5" x14ac:dyDescent="0.25">
      <c r="A3229" t="s">
        <v>390</v>
      </c>
      <c r="B3229" t="s">
        <v>391</v>
      </c>
      <c r="C3229" s="12">
        <v>43168</v>
      </c>
      <c r="D3229" s="217">
        <v>0.8859999999999999</v>
      </c>
      <c r="E3229" t="s">
        <v>93</v>
      </c>
    </row>
    <row r="3230" spans="1:5" x14ac:dyDescent="0.25">
      <c r="A3230" t="s">
        <v>390</v>
      </c>
      <c r="B3230" t="s">
        <v>391</v>
      </c>
      <c r="C3230" s="12">
        <v>43175</v>
      </c>
      <c r="D3230" s="217">
        <v>0.89639999999999997</v>
      </c>
      <c r="E3230" t="s">
        <v>93</v>
      </c>
    </row>
    <row r="3231" spans="1:5" x14ac:dyDescent="0.25">
      <c r="A3231" t="s">
        <v>390</v>
      </c>
      <c r="B3231" t="s">
        <v>391</v>
      </c>
      <c r="C3231" s="12">
        <v>43182</v>
      </c>
      <c r="D3231" s="217">
        <v>0.90500000000000003</v>
      </c>
      <c r="E3231" t="s">
        <v>93</v>
      </c>
    </row>
    <row r="3232" spans="1:5" x14ac:dyDescent="0.25">
      <c r="A3232" t="s">
        <v>390</v>
      </c>
      <c r="B3232" t="s">
        <v>391</v>
      </c>
      <c r="C3232" s="12">
        <v>43189</v>
      </c>
      <c r="D3232" s="217">
        <v>0.91079999999999994</v>
      </c>
      <c r="E3232" t="s">
        <v>93</v>
      </c>
    </row>
    <row r="3233" spans="1:5" x14ac:dyDescent="0.25">
      <c r="A3233" t="s">
        <v>390</v>
      </c>
      <c r="B3233" t="s">
        <v>391</v>
      </c>
      <c r="C3233" s="12">
        <v>43196</v>
      </c>
      <c r="D3233" s="217">
        <v>0.91709999999999992</v>
      </c>
      <c r="E3233" t="s">
        <v>93</v>
      </c>
    </row>
    <row r="3234" spans="1:5" x14ac:dyDescent="0.25">
      <c r="A3234" t="s">
        <v>390</v>
      </c>
      <c r="B3234" t="s">
        <v>391</v>
      </c>
      <c r="C3234" s="12">
        <v>43203</v>
      </c>
      <c r="D3234" s="217">
        <v>0.92269999999999996</v>
      </c>
      <c r="E3234" t="s">
        <v>93</v>
      </c>
    </row>
    <row r="3235" spans="1:5" x14ac:dyDescent="0.25">
      <c r="A3235" t="s">
        <v>390</v>
      </c>
      <c r="B3235" t="s">
        <v>391</v>
      </c>
      <c r="C3235" s="12">
        <v>43210</v>
      </c>
      <c r="D3235" s="217">
        <v>0.92749999999999999</v>
      </c>
      <c r="E3235" t="s">
        <v>93</v>
      </c>
    </row>
    <row r="3236" spans="1:5" x14ac:dyDescent="0.25">
      <c r="A3236" t="s">
        <v>390</v>
      </c>
      <c r="B3236" t="s">
        <v>391</v>
      </c>
      <c r="C3236" s="12">
        <v>43217</v>
      </c>
      <c r="D3236" s="217">
        <v>0.87290000000000001</v>
      </c>
      <c r="E3236" t="s">
        <v>93</v>
      </c>
    </row>
    <row r="3237" spans="1:5" x14ac:dyDescent="0.25">
      <c r="A3237" t="s">
        <v>390</v>
      </c>
      <c r="B3237" t="s">
        <v>391</v>
      </c>
      <c r="C3237" s="12">
        <v>43224</v>
      </c>
      <c r="D3237" s="217">
        <v>0.82440000000000002</v>
      </c>
      <c r="E3237" t="s">
        <v>93</v>
      </c>
    </row>
    <row r="3238" spans="1:5" x14ac:dyDescent="0.25">
      <c r="A3238" t="s">
        <v>390</v>
      </c>
      <c r="B3238" t="s">
        <v>391</v>
      </c>
      <c r="C3238" s="12">
        <v>43231</v>
      </c>
      <c r="D3238" s="217">
        <v>0.78110000000000002</v>
      </c>
      <c r="E3238" t="s">
        <v>93</v>
      </c>
    </row>
    <row r="3239" spans="1:5" x14ac:dyDescent="0.25">
      <c r="A3239" t="s">
        <v>390</v>
      </c>
      <c r="B3239" t="s">
        <v>391</v>
      </c>
      <c r="C3239" s="12">
        <v>43238</v>
      </c>
      <c r="D3239" s="217">
        <v>0.74199999999999999</v>
      </c>
      <c r="E3239" t="s">
        <v>93</v>
      </c>
    </row>
    <row r="3240" spans="1:5" x14ac:dyDescent="0.25">
      <c r="A3240" t="s">
        <v>390</v>
      </c>
      <c r="B3240" t="s">
        <v>391</v>
      </c>
      <c r="C3240" s="12">
        <v>43245</v>
      </c>
      <c r="D3240" s="217">
        <v>0.70669999999999999</v>
      </c>
      <c r="E3240" t="s">
        <v>93</v>
      </c>
    </row>
    <row r="3241" spans="1:5" x14ac:dyDescent="0.25">
      <c r="A3241" t="s">
        <v>390</v>
      </c>
      <c r="B3241" t="s">
        <v>391</v>
      </c>
      <c r="C3241" s="12">
        <v>43252</v>
      </c>
      <c r="D3241" s="217">
        <v>0.67449999999999999</v>
      </c>
      <c r="E3241" t="s">
        <v>93</v>
      </c>
    </row>
    <row r="3242" spans="1:5" x14ac:dyDescent="0.25">
      <c r="A3242" t="s">
        <v>390</v>
      </c>
      <c r="B3242" t="s">
        <v>391</v>
      </c>
      <c r="C3242" s="12">
        <v>43259</v>
      </c>
      <c r="D3242" s="217">
        <v>0.6452</v>
      </c>
      <c r="E3242" t="s">
        <v>93</v>
      </c>
    </row>
    <row r="3243" spans="1:5" x14ac:dyDescent="0.25">
      <c r="A3243" t="s">
        <v>390</v>
      </c>
      <c r="B3243" t="s">
        <v>391</v>
      </c>
      <c r="C3243" s="12">
        <v>43266</v>
      </c>
      <c r="D3243" s="217">
        <v>0.61829999999999996</v>
      </c>
      <c r="E3243" t="s">
        <v>93</v>
      </c>
    </row>
    <row r="3244" spans="1:5" x14ac:dyDescent="0.25">
      <c r="A3244" t="s">
        <v>390</v>
      </c>
      <c r="B3244" t="s">
        <v>391</v>
      </c>
      <c r="C3244" s="12">
        <v>43273</v>
      </c>
      <c r="D3244" s="217">
        <v>0.59360000000000002</v>
      </c>
      <c r="E3244" t="s">
        <v>93</v>
      </c>
    </row>
    <row r="3245" spans="1:5" x14ac:dyDescent="0.25">
      <c r="A3245" t="s">
        <v>390</v>
      </c>
      <c r="B3245" t="s">
        <v>391</v>
      </c>
      <c r="C3245" s="12">
        <v>43280</v>
      </c>
      <c r="D3245" s="217">
        <v>0.57079999999999997</v>
      </c>
      <c r="E3245" t="s">
        <v>93</v>
      </c>
    </row>
    <row r="3246" spans="1:5" x14ac:dyDescent="0.25">
      <c r="A3246" t="s">
        <v>392</v>
      </c>
      <c r="B3246" t="s">
        <v>393</v>
      </c>
      <c r="C3246" s="12">
        <v>42937</v>
      </c>
      <c r="D3246" s="217">
        <v>0</v>
      </c>
      <c r="E3246" t="s">
        <v>93</v>
      </c>
    </row>
    <row r="3247" spans="1:5" x14ac:dyDescent="0.25">
      <c r="A3247" t="s">
        <v>392</v>
      </c>
      <c r="B3247" t="s">
        <v>393</v>
      </c>
      <c r="C3247" s="12">
        <v>42944</v>
      </c>
      <c r="D3247" s="217">
        <v>0</v>
      </c>
      <c r="E3247" t="s">
        <v>93</v>
      </c>
    </row>
    <row r="3248" spans="1:5" x14ac:dyDescent="0.25">
      <c r="A3248" t="s">
        <v>392</v>
      </c>
      <c r="B3248" t="s">
        <v>393</v>
      </c>
      <c r="C3248" s="12">
        <v>42951</v>
      </c>
      <c r="D3248" s="217">
        <v>0</v>
      </c>
      <c r="E3248" t="s">
        <v>93</v>
      </c>
    </row>
    <row r="3249" spans="1:5" x14ac:dyDescent="0.25">
      <c r="A3249" t="s">
        <v>392</v>
      </c>
      <c r="B3249" t="s">
        <v>393</v>
      </c>
      <c r="C3249" s="12">
        <v>42958</v>
      </c>
      <c r="D3249" s="217">
        <v>0</v>
      </c>
      <c r="E3249" t="s">
        <v>93</v>
      </c>
    </row>
    <row r="3250" spans="1:5" x14ac:dyDescent="0.25">
      <c r="A3250" t="s">
        <v>392</v>
      </c>
      <c r="B3250" t="s">
        <v>393</v>
      </c>
      <c r="C3250" s="12">
        <v>42965</v>
      </c>
      <c r="D3250" s="217">
        <v>0</v>
      </c>
      <c r="E3250" t="s">
        <v>93</v>
      </c>
    </row>
    <row r="3251" spans="1:5" x14ac:dyDescent="0.25">
      <c r="A3251" t="s">
        <v>392</v>
      </c>
      <c r="B3251" t="s">
        <v>393</v>
      </c>
      <c r="C3251" s="12">
        <v>42972</v>
      </c>
      <c r="D3251" s="217">
        <v>0.14829999999999999</v>
      </c>
      <c r="E3251" t="s">
        <v>93</v>
      </c>
    </row>
    <row r="3252" spans="1:5" x14ac:dyDescent="0.25">
      <c r="A3252" t="s">
        <v>392</v>
      </c>
      <c r="B3252" t="s">
        <v>393</v>
      </c>
      <c r="C3252" s="12">
        <v>42979</v>
      </c>
      <c r="D3252" s="217">
        <v>0.25429999999999997</v>
      </c>
      <c r="E3252" t="s">
        <v>93</v>
      </c>
    </row>
    <row r="3253" spans="1:5" x14ac:dyDescent="0.25">
      <c r="A3253" t="s">
        <v>392</v>
      </c>
      <c r="B3253" t="s">
        <v>393</v>
      </c>
      <c r="C3253" s="12">
        <v>42986</v>
      </c>
      <c r="D3253" s="217">
        <v>0.33500000000000002</v>
      </c>
      <c r="E3253" t="s">
        <v>93</v>
      </c>
    </row>
    <row r="3254" spans="1:5" x14ac:dyDescent="0.25">
      <c r="A3254" t="s">
        <v>392</v>
      </c>
      <c r="B3254" t="s">
        <v>393</v>
      </c>
      <c r="C3254" s="12">
        <v>42993</v>
      </c>
      <c r="D3254" s="217">
        <v>0.3967</v>
      </c>
      <c r="E3254" t="s">
        <v>93</v>
      </c>
    </row>
    <row r="3255" spans="1:5" x14ac:dyDescent="0.25">
      <c r="A3255" t="s">
        <v>392</v>
      </c>
      <c r="B3255" t="s">
        <v>393</v>
      </c>
      <c r="C3255" s="12">
        <v>43000</v>
      </c>
      <c r="D3255" s="217">
        <v>0.44600000000000001</v>
      </c>
      <c r="E3255" t="s">
        <v>93</v>
      </c>
    </row>
    <row r="3256" spans="1:5" x14ac:dyDescent="0.25">
      <c r="A3256" t="s">
        <v>392</v>
      </c>
      <c r="B3256" t="s">
        <v>393</v>
      </c>
      <c r="C3256" s="12">
        <v>43007</v>
      </c>
      <c r="D3256" s="217">
        <v>0.4864</v>
      </c>
      <c r="E3256" t="s">
        <v>93</v>
      </c>
    </row>
    <row r="3257" spans="1:5" x14ac:dyDescent="0.25">
      <c r="A3257" t="s">
        <v>392</v>
      </c>
      <c r="B3257" t="s">
        <v>393</v>
      </c>
      <c r="C3257" s="12">
        <v>43014</v>
      </c>
      <c r="D3257" s="217">
        <v>0.52</v>
      </c>
      <c r="E3257" t="s">
        <v>93</v>
      </c>
    </row>
    <row r="3258" spans="1:5" x14ac:dyDescent="0.25">
      <c r="A3258" t="s">
        <v>392</v>
      </c>
      <c r="B3258" t="s">
        <v>393</v>
      </c>
      <c r="C3258" s="12">
        <v>43021</v>
      </c>
      <c r="D3258" s="217">
        <v>0.54849999999999999</v>
      </c>
      <c r="E3258" t="s">
        <v>93</v>
      </c>
    </row>
    <row r="3259" spans="1:5" x14ac:dyDescent="0.25">
      <c r="A3259" t="s">
        <v>392</v>
      </c>
      <c r="B3259" t="s">
        <v>393</v>
      </c>
      <c r="C3259" s="12">
        <v>43028</v>
      </c>
      <c r="D3259" s="217">
        <v>0.57289999999999996</v>
      </c>
      <c r="E3259" t="s">
        <v>93</v>
      </c>
    </row>
    <row r="3260" spans="1:5" x14ac:dyDescent="0.25">
      <c r="A3260" t="s">
        <v>392</v>
      </c>
      <c r="B3260" t="s">
        <v>393</v>
      </c>
      <c r="C3260" s="12">
        <v>43035</v>
      </c>
      <c r="D3260" s="217">
        <v>0.59399999999999997</v>
      </c>
      <c r="E3260" t="s">
        <v>93</v>
      </c>
    </row>
    <row r="3261" spans="1:5" x14ac:dyDescent="0.25">
      <c r="A3261" t="s">
        <v>392</v>
      </c>
      <c r="B3261" t="s">
        <v>393</v>
      </c>
      <c r="C3261" s="12">
        <v>43042</v>
      </c>
      <c r="D3261" s="217">
        <v>0.61250000000000004</v>
      </c>
      <c r="E3261" t="s">
        <v>93</v>
      </c>
    </row>
    <row r="3262" spans="1:5" x14ac:dyDescent="0.25">
      <c r="A3262" t="s">
        <v>392</v>
      </c>
      <c r="B3262" t="s">
        <v>393</v>
      </c>
      <c r="C3262" s="12">
        <v>43049</v>
      </c>
      <c r="D3262" s="217">
        <v>0.62880000000000003</v>
      </c>
      <c r="E3262" t="s">
        <v>93</v>
      </c>
    </row>
    <row r="3263" spans="1:5" x14ac:dyDescent="0.25">
      <c r="A3263" t="s">
        <v>392</v>
      </c>
      <c r="B3263" t="s">
        <v>393</v>
      </c>
      <c r="C3263" s="12">
        <v>43056</v>
      </c>
      <c r="D3263" s="217">
        <v>0.64439999999999997</v>
      </c>
      <c r="E3263" t="s">
        <v>93</v>
      </c>
    </row>
    <row r="3264" spans="1:5" x14ac:dyDescent="0.25">
      <c r="A3264" t="s">
        <v>392</v>
      </c>
      <c r="B3264" t="s">
        <v>393</v>
      </c>
      <c r="C3264" s="12">
        <v>43063</v>
      </c>
      <c r="D3264" s="217">
        <v>0.65839999999999999</v>
      </c>
      <c r="E3264" t="s">
        <v>93</v>
      </c>
    </row>
    <row r="3265" spans="1:5" x14ac:dyDescent="0.25">
      <c r="A3265" t="s">
        <v>392</v>
      </c>
      <c r="B3265" t="s">
        <v>393</v>
      </c>
      <c r="C3265" s="12">
        <v>43070</v>
      </c>
      <c r="D3265" s="217">
        <v>0.67049999999999998</v>
      </c>
      <c r="E3265" t="s">
        <v>93</v>
      </c>
    </row>
    <row r="3266" spans="1:5" x14ac:dyDescent="0.25">
      <c r="A3266" t="s">
        <v>392</v>
      </c>
      <c r="B3266" t="s">
        <v>393</v>
      </c>
      <c r="C3266" s="12">
        <v>43077</v>
      </c>
      <c r="D3266" s="217">
        <v>0.68140000000000001</v>
      </c>
      <c r="E3266" t="s">
        <v>93</v>
      </c>
    </row>
    <row r="3267" spans="1:5" x14ac:dyDescent="0.25">
      <c r="A3267" t="s">
        <v>392</v>
      </c>
      <c r="B3267" t="s">
        <v>393</v>
      </c>
      <c r="C3267" s="12">
        <v>43084</v>
      </c>
      <c r="D3267" s="217">
        <v>0.69140000000000001</v>
      </c>
      <c r="E3267" t="s">
        <v>93</v>
      </c>
    </row>
    <row r="3268" spans="1:5" x14ac:dyDescent="0.25">
      <c r="A3268" t="s">
        <v>392</v>
      </c>
      <c r="B3268" t="s">
        <v>393</v>
      </c>
      <c r="C3268" s="12">
        <v>43091</v>
      </c>
      <c r="D3268" s="217">
        <v>0.70040000000000002</v>
      </c>
      <c r="E3268" t="s">
        <v>93</v>
      </c>
    </row>
    <row r="3269" spans="1:5" x14ac:dyDescent="0.25">
      <c r="A3269" t="s">
        <v>392</v>
      </c>
      <c r="B3269" t="s">
        <v>393</v>
      </c>
      <c r="C3269" s="12">
        <v>43098</v>
      </c>
      <c r="D3269" s="217">
        <v>0.70920000000000005</v>
      </c>
      <c r="E3269" t="s">
        <v>93</v>
      </c>
    </row>
    <row r="3270" spans="1:5" x14ac:dyDescent="0.25">
      <c r="A3270" t="s">
        <v>392</v>
      </c>
      <c r="B3270" t="s">
        <v>393</v>
      </c>
      <c r="C3270" s="12">
        <v>43105</v>
      </c>
      <c r="D3270" s="217">
        <v>0.92</v>
      </c>
      <c r="E3270" t="s">
        <v>93</v>
      </c>
    </row>
    <row r="3271" spans="1:5" x14ac:dyDescent="0.25">
      <c r="A3271" t="s">
        <v>392</v>
      </c>
      <c r="B3271" t="s">
        <v>393</v>
      </c>
      <c r="C3271" s="12">
        <v>43112</v>
      </c>
      <c r="D3271" s="217">
        <v>0.92</v>
      </c>
      <c r="E3271" t="s">
        <v>93</v>
      </c>
    </row>
    <row r="3272" spans="1:5" x14ac:dyDescent="0.25">
      <c r="A3272" t="s">
        <v>392</v>
      </c>
      <c r="B3272" t="s">
        <v>393</v>
      </c>
      <c r="C3272" s="12">
        <v>43119</v>
      </c>
      <c r="D3272" s="217">
        <v>0.92330000000000001</v>
      </c>
      <c r="E3272" t="s">
        <v>93</v>
      </c>
    </row>
    <row r="3273" spans="1:5" x14ac:dyDescent="0.25">
      <c r="A3273" t="s">
        <v>392</v>
      </c>
      <c r="B3273" t="s">
        <v>393</v>
      </c>
      <c r="C3273" s="12">
        <v>43126</v>
      </c>
      <c r="D3273" s="217">
        <v>0.92500000000000004</v>
      </c>
      <c r="E3273" t="s">
        <v>93</v>
      </c>
    </row>
    <row r="3274" spans="1:5" x14ac:dyDescent="0.25">
      <c r="A3274" t="s">
        <v>392</v>
      </c>
      <c r="B3274" t="s">
        <v>393</v>
      </c>
      <c r="C3274" s="12">
        <v>43133</v>
      </c>
      <c r="D3274" s="217">
        <v>0.92</v>
      </c>
      <c r="E3274" t="s">
        <v>93</v>
      </c>
    </row>
    <row r="3275" spans="1:5" x14ac:dyDescent="0.25">
      <c r="A3275" t="s">
        <v>392</v>
      </c>
      <c r="B3275" t="s">
        <v>393</v>
      </c>
      <c r="C3275" s="12">
        <v>43140</v>
      </c>
      <c r="D3275" s="217">
        <v>0.91670000000000007</v>
      </c>
      <c r="E3275" t="s">
        <v>93</v>
      </c>
    </row>
    <row r="3276" spans="1:5" x14ac:dyDescent="0.25">
      <c r="A3276" t="s">
        <v>392</v>
      </c>
      <c r="B3276" t="s">
        <v>393</v>
      </c>
      <c r="C3276" s="12">
        <v>43147</v>
      </c>
      <c r="D3276" s="217">
        <v>0.91430000000000011</v>
      </c>
      <c r="E3276" t="s">
        <v>93</v>
      </c>
    </row>
    <row r="3277" spans="1:5" x14ac:dyDescent="0.25">
      <c r="A3277" t="s">
        <v>392</v>
      </c>
      <c r="B3277" t="s">
        <v>393</v>
      </c>
      <c r="C3277" s="12">
        <v>43154</v>
      </c>
      <c r="D3277" s="217">
        <v>0.91120000000000001</v>
      </c>
      <c r="E3277" t="s">
        <v>93</v>
      </c>
    </row>
    <row r="3278" spans="1:5" x14ac:dyDescent="0.25">
      <c r="A3278" t="s">
        <v>392</v>
      </c>
      <c r="B3278" t="s">
        <v>393</v>
      </c>
      <c r="C3278" s="12">
        <v>43161</v>
      </c>
      <c r="D3278" s="217">
        <v>0.90890000000000004</v>
      </c>
      <c r="E3278" t="s">
        <v>93</v>
      </c>
    </row>
    <row r="3279" spans="1:5" x14ac:dyDescent="0.25">
      <c r="A3279" t="s">
        <v>392</v>
      </c>
      <c r="B3279" t="s">
        <v>393</v>
      </c>
      <c r="C3279" s="12">
        <v>43168</v>
      </c>
      <c r="D3279" s="217">
        <v>0.90700000000000003</v>
      </c>
      <c r="E3279" t="s">
        <v>93</v>
      </c>
    </row>
    <row r="3280" spans="1:5" x14ac:dyDescent="0.25">
      <c r="A3280" t="s">
        <v>392</v>
      </c>
      <c r="B3280" t="s">
        <v>393</v>
      </c>
      <c r="C3280" s="12">
        <v>43175</v>
      </c>
      <c r="D3280" s="217">
        <v>0.90549999999999997</v>
      </c>
      <c r="E3280" t="s">
        <v>93</v>
      </c>
    </row>
    <row r="3281" spans="1:5" x14ac:dyDescent="0.25">
      <c r="A3281" t="s">
        <v>392</v>
      </c>
      <c r="B3281" t="s">
        <v>393</v>
      </c>
      <c r="C3281" s="12">
        <v>43182</v>
      </c>
      <c r="D3281" s="217">
        <v>0.90500000000000003</v>
      </c>
      <c r="E3281" t="s">
        <v>93</v>
      </c>
    </row>
    <row r="3282" spans="1:5" x14ac:dyDescent="0.25">
      <c r="A3282" t="s">
        <v>392</v>
      </c>
      <c r="B3282" t="s">
        <v>393</v>
      </c>
      <c r="C3282" s="12">
        <v>43189</v>
      </c>
      <c r="D3282" s="217">
        <v>0.90459999999999996</v>
      </c>
      <c r="E3282" t="s">
        <v>93</v>
      </c>
    </row>
    <row r="3283" spans="1:5" x14ac:dyDescent="0.25">
      <c r="A3283" t="s">
        <v>392</v>
      </c>
      <c r="B3283" t="s">
        <v>393</v>
      </c>
      <c r="C3283" s="12">
        <v>43196</v>
      </c>
      <c r="D3283" s="217">
        <v>0.9043000000000001</v>
      </c>
      <c r="E3283" t="s">
        <v>93</v>
      </c>
    </row>
    <row r="3284" spans="1:5" x14ac:dyDescent="0.25">
      <c r="A3284" t="s">
        <v>392</v>
      </c>
      <c r="B3284" t="s">
        <v>393</v>
      </c>
      <c r="C3284" s="12">
        <v>43203</v>
      </c>
      <c r="D3284" s="217">
        <v>0.90400000000000003</v>
      </c>
      <c r="E3284" t="s">
        <v>93</v>
      </c>
    </row>
    <row r="3285" spans="1:5" x14ac:dyDescent="0.25">
      <c r="A3285" t="s">
        <v>392</v>
      </c>
      <c r="B3285" t="s">
        <v>393</v>
      </c>
      <c r="C3285" s="12">
        <v>43210</v>
      </c>
      <c r="D3285" s="217">
        <v>0.90379999999999994</v>
      </c>
      <c r="E3285" t="s">
        <v>93</v>
      </c>
    </row>
    <row r="3286" spans="1:5" x14ac:dyDescent="0.25">
      <c r="A3286" t="s">
        <v>392</v>
      </c>
      <c r="B3286" t="s">
        <v>393</v>
      </c>
      <c r="C3286" s="12">
        <v>43217</v>
      </c>
      <c r="D3286" s="217">
        <v>0.85060000000000002</v>
      </c>
      <c r="E3286" t="s">
        <v>93</v>
      </c>
    </row>
    <row r="3287" spans="1:5" x14ac:dyDescent="0.25">
      <c r="A3287" t="s">
        <v>392</v>
      </c>
      <c r="B3287" t="s">
        <v>393</v>
      </c>
      <c r="C3287" s="12">
        <v>43224</v>
      </c>
      <c r="D3287" s="217">
        <v>0.80330000000000001</v>
      </c>
      <c r="E3287" t="s">
        <v>93</v>
      </c>
    </row>
    <row r="3288" spans="1:5" x14ac:dyDescent="0.25">
      <c r="A3288" t="s">
        <v>392</v>
      </c>
      <c r="B3288" t="s">
        <v>393</v>
      </c>
      <c r="C3288" s="12">
        <v>43231</v>
      </c>
      <c r="D3288" s="217">
        <v>0.7611</v>
      </c>
      <c r="E3288" t="s">
        <v>93</v>
      </c>
    </row>
    <row r="3289" spans="1:5" x14ac:dyDescent="0.25">
      <c r="A3289" t="s">
        <v>392</v>
      </c>
      <c r="B3289" t="s">
        <v>393</v>
      </c>
      <c r="C3289" s="12">
        <v>43238</v>
      </c>
      <c r="D3289" s="217">
        <v>0.72299999999999998</v>
      </c>
      <c r="E3289" t="s">
        <v>93</v>
      </c>
    </row>
    <row r="3290" spans="1:5" x14ac:dyDescent="0.25">
      <c r="A3290" t="s">
        <v>392</v>
      </c>
      <c r="B3290" t="s">
        <v>393</v>
      </c>
      <c r="C3290" s="12">
        <v>43245</v>
      </c>
      <c r="D3290" s="217">
        <v>0.68859999999999999</v>
      </c>
      <c r="E3290" t="s">
        <v>93</v>
      </c>
    </row>
    <row r="3291" spans="1:5" x14ac:dyDescent="0.25">
      <c r="A3291" t="s">
        <v>392</v>
      </c>
      <c r="B3291" t="s">
        <v>393</v>
      </c>
      <c r="C3291" s="12">
        <v>43252</v>
      </c>
      <c r="D3291" s="217">
        <v>0.6573</v>
      </c>
      <c r="E3291" t="s">
        <v>93</v>
      </c>
    </row>
    <row r="3292" spans="1:5" x14ac:dyDescent="0.25">
      <c r="A3292" t="s">
        <v>392</v>
      </c>
      <c r="B3292" t="s">
        <v>393</v>
      </c>
      <c r="C3292" s="12">
        <v>43259</v>
      </c>
      <c r="D3292" s="217">
        <v>0.62869999999999993</v>
      </c>
      <c r="E3292" t="s">
        <v>93</v>
      </c>
    </row>
    <row r="3293" spans="1:5" x14ac:dyDescent="0.25">
      <c r="A3293" t="s">
        <v>392</v>
      </c>
      <c r="B3293" t="s">
        <v>393</v>
      </c>
      <c r="C3293" s="12">
        <v>43266</v>
      </c>
      <c r="D3293" s="217">
        <v>0.60250000000000004</v>
      </c>
      <c r="E3293" t="s">
        <v>93</v>
      </c>
    </row>
    <row r="3294" spans="1:5" x14ac:dyDescent="0.25">
      <c r="A3294" t="s">
        <v>392</v>
      </c>
      <c r="B3294" t="s">
        <v>393</v>
      </c>
      <c r="C3294" s="12">
        <v>43273</v>
      </c>
      <c r="D3294" s="217">
        <v>0.57840000000000003</v>
      </c>
      <c r="E3294" t="s">
        <v>93</v>
      </c>
    </row>
    <row r="3295" spans="1:5" x14ac:dyDescent="0.25">
      <c r="A3295" t="s">
        <v>392</v>
      </c>
      <c r="B3295" t="s">
        <v>393</v>
      </c>
      <c r="C3295" s="12">
        <v>43280</v>
      </c>
      <c r="D3295" s="217">
        <v>0.55620000000000003</v>
      </c>
      <c r="E3295" t="s">
        <v>93</v>
      </c>
    </row>
    <row r="3296" spans="1:5" x14ac:dyDescent="0.25">
      <c r="A3296" t="s">
        <v>394</v>
      </c>
      <c r="B3296" t="s">
        <v>395</v>
      </c>
      <c r="C3296" s="12">
        <v>42937</v>
      </c>
      <c r="D3296" s="217">
        <v>0</v>
      </c>
      <c r="E3296" t="s">
        <v>93</v>
      </c>
    </row>
    <row r="3297" spans="1:5" x14ac:dyDescent="0.25">
      <c r="A3297" t="s">
        <v>394</v>
      </c>
      <c r="B3297" t="s">
        <v>395</v>
      </c>
      <c r="C3297" s="12">
        <v>42944</v>
      </c>
      <c r="D3297" s="217">
        <v>0</v>
      </c>
      <c r="E3297" t="s">
        <v>93</v>
      </c>
    </row>
    <row r="3298" spans="1:5" x14ac:dyDescent="0.25">
      <c r="A3298" t="s">
        <v>394</v>
      </c>
      <c r="B3298" t="s">
        <v>395</v>
      </c>
      <c r="C3298" s="12">
        <v>42951</v>
      </c>
      <c r="D3298" s="217">
        <v>0</v>
      </c>
      <c r="E3298" t="s">
        <v>93</v>
      </c>
    </row>
    <row r="3299" spans="1:5" x14ac:dyDescent="0.25">
      <c r="A3299" t="s">
        <v>394</v>
      </c>
      <c r="B3299" t="s">
        <v>395</v>
      </c>
      <c r="C3299" s="12">
        <v>42958</v>
      </c>
      <c r="D3299" s="217">
        <v>0</v>
      </c>
      <c r="E3299" t="s">
        <v>93</v>
      </c>
    </row>
    <row r="3300" spans="1:5" x14ac:dyDescent="0.25">
      <c r="A3300" t="s">
        <v>394</v>
      </c>
      <c r="B3300" t="s">
        <v>395</v>
      </c>
      <c r="C3300" s="12">
        <v>42965</v>
      </c>
      <c r="D3300" s="217">
        <v>0</v>
      </c>
      <c r="E3300" t="s">
        <v>93</v>
      </c>
    </row>
    <row r="3301" spans="1:5" x14ac:dyDescent="0.25">
      <c r="A3301" t="s">
        <v>394</v>
      </c>
      <c r="B3301" t="s">
        <v>395</v>
      </c>
      <c r="C3301" s="12">
        <v>42972</v>
      </c>
      <c r="D3301" s="217">
        <v>0.15</v>
      </c>
      <c r="E3301" t="s">
        <v>93</v>
      </c>
    </row>
    <row r="3302" spans="1:5" x14ac:dyDescent="0.25">
      <c r="A3302" t="s">
        <v>394</v>
      </c>
      <c r="B3302" t="s">
        <v>395</v>
      </c>
      <c r="C3302" s="12">
        <v>42979</v>
      </c>
      <c r="D3302" s="217">
        <v>0.2586</v>
      </c>
      <c r="E3302" t="s">
        <v>93</v>
      </c>
    </row>
    <row r="3303" spans="1:5" x14ac:dyDescent="0.25">
      <c r="A3303" t="s">
        <v>394</v>
      </c>
      <c r="B3303" t="s">
        <v>395</v>
      </c>
      <c r="C3303" s="12">
        <v>42986</v>
      </c>
      <c r="D3303" s="217">
        <v>0.34119999999999995</v>
      </c>
      <c r="E3303" t="s">
        <v>93</v>
      </c>
    </row>
    <row r="3304" spans="1:5" x14ac:dyDescent="0.25">
      <c r="A3304" t="s">
        <v>394</v>
      </c>
      <c r="B3304" t="s">
        <v>395</v>
      </c>
      <c r="C3304" s="12">
        <v>42993</v>
      </c>
      <c r="D3304" s="217">
        <v>0.40560000000000002</v>
      </c>
      <c r="E3304" t="s">
        <v>93</v>
      </c>
    </row>
    <row r="3305" spans="1:5" x14ac:dyDescent="0.25">
      <c r="A3305" t="s">
        <v>394</v>
      </c>
      <c r="B3305" t="s">
        <v>395</v>
      </c>
      <c r="C3305" s="12">
        <v>43000</v>
      </c>
      <c r="D3305" s="217">
        <v>0.45700000000000002</v>
      </c>
      <c r="E3305" t="s">
        <v>93</v>
      </c>
    </row>
    <row r="3306" spans="1:5" x14ac:dyDescent="0.25">
      <c r="A3306" t="s">
        <v>394</v>
      </c>
      <c r="B3306" t="s">
        <v>395</v>
      </c>
      <c r="C3306" s="12">
        <v>43007</v>
      </c>
      <c r="D3306" s="217">
        <v>0.49909999999999999</v>
      </c>
      <c r="E3306" t="s">
        <v>93</v>
      </c>
    </row>
    <row r="3307" spans="1:5" x14ac:dyDescent="0.25">
      <c r="A3307" t="s">
        <v>394</v>
      </c>
      <c r="B3307" t="s">
        <v>395</v>
      </c>
      <c r="C3307" s="12">
        <v>43014</v>
      </c>
      <c r="D3307" s="217">
        <v>0.53420000000000001</v>
      </c>
      <c r="E3307" t="s">
        <v>93</v>
      </c>
    </row>
    <row r="3308" spans="1:5" x14ac:dyDescent="0.25">
      <c r="A3308" t="s">
        <v>394</v>
      </c>
      <c r="B3308" t="s">
        <v>395</v>
      </c>
      <c r="C3308" s="12">
        <v>43021</v>
      </c>
      <c r="D3308" s="217">
        <v>0.56380000000000008</v>
      </c>
      <c r="E3308" t="s">
        <v>93</v>
      </c>
    </row>
    <row r="3309" spans="1:5" x14ac:dyDescent="0.25">
      <c r="A3309" t="s">
        <v>394</v>
      </c>
      <c r="B3309" t="s">
        <v>395</v>
      </c>
      <c r="C3309" s="12">
        <v>43028</v>
      </c>
      <c r="D3309" s="217">
        <v>0.58860000000000001</v>
      </c>
      <c r="E3309" t="s">
        <v>93</v>
      </c>
    </row>
    <row r="3310" spans="1:5" x14ac:dyDescent="0.25">
      <c r="A3310" t="s">
        <v>394</v>
      </c>
      <c r="B3310" t="s">
        <v>395</v>
      </c>
      <c r="C3310" s="12">
        <v>43035</v>
      </c>
      <c r="D3310" s="217">
        <v>0.61</v>
      </c>
      <c r="E3310" t="s">
        <v>93</v>
      </c>
    </row>
    <row r="3311" spans="1:5" x14ac:dyDescent="0.25">
      <c r="A3311" t="s">
        <v>394</v>
      </c>
      <c r="B3311" t="s">
        <v>395</v>
      </c>
      <c r="C3311" s="12">
        <v>43042</v>
      </c>
      <c r="D3311" s="217">
        <v>0.63</v>
      </c>
      <c r="E3311" t="s">
        <v>93</v>
      </c>
    </row>
    <row r="3312" spans="1:5" x14ac:dyDescent="0.25">
      <c r="A3312" t="s">
        <v>394</v>
      </c>
      <c r="B3312" t="s">
        <v>395</v>
      </c>
      <c r="C3312" s="12">
        <v>43049</v>
      </c>
      <c r="D3312" s="217">
        <v>0.64760000000000006</v>
      </c>
      <c r="E3312" t="s">
        <v>93</v>
      </c>
    </row>
    <row r="3313" spans="1:5" x14ac:dyDescent="0.25">
      <c r="A3313" t="s">
        <v>394</v>
      </c>
      <c r="B3313" t="s">
        <v>395</v>
      </c>
      <c r="C3313" s="12">
        <v>43056</v>
      </c>
      <c r="D3313" s="217">
        <v>0.6633</v>
      </c>
      <c r="E3313" t="s">
        <v>93</v>
      </c>
    </row>
    <row r="3314" spans="1:5" x14ac:dyDescent="0.25">
      <c r="A3314" t="s">
        <v>394</v>
      </c>
      <c r="B3314" t="s">
        <v>395</v>
      </c>
      <c r="C3314" s="12">
        <v>43063</v>
      </c>
      <c r="D3314" s="217">
        <v>0.6774</v>
      </c>
      <c r="E3314" t="s">
        <v>93</v>
      </c>
    </row>
    <row r="3315" spans="1:5" x14ac:dyDescent="0.25">
      <c r="A3315" t="s">
        <v>394</v>
      </c>
      <c r="B3315" t="s">
        <v>395</v>
      </c>
      <c r="C3315" s="12">
        <v>43070</v>
      </c>
      <c r="D3315" s="217">
        <v>0.6895</v>
      </c>
      <c r="E3315" t="s">
        <v>93</v>
      </c>
    </row>
    <row r="3316" spans="1:5" x14ac:dyDescent="0.25">
      <c r="A3316" t="s">
        <v>394</v>
      </c>
      <c r="B3316" t="s">
        <v>395</v>
      </c>
      <c r="C3316" s="12">
        <v>43077</v>
      </c>
      <c r="D3316" s="217">
        <v>0.70050000000000001</v>
      </c>
      <c r="E3316" t="s">
        <v>93</v>
      </c>
    </row>
    <row r="3317" spans="1:5" x14ac:dyDescent="0.25">
      <c r="A3317" t="s">
        <v>394</v>
      </c>
      <c r="B3317" t="s">
        <v>395</v>
      </c>
      <c r="C3317" s="12">
        <v>43084</v>
      </c>
      <c r="D3317" s="217">
        <v>0.71050000000000002</v>
      </c>
      <c r="E3317" t="s">
        <v>93</v>
      </c>
    </row>
    <row r="3318" spans="1:5" x14ac:dyDescent="0.25">
      <c r="A3318" t="s">
        <v>394</v>
      </c>
      <c r="B3318" t="s">
        <v>395</v>
      </c>
      <c r="C3318" s="12">
        <v>43091</v>
      </c>
      <c r="D3318" s="217">
        <v>0.71959999999999991</v>
      </c>
      <c r="E3318" t="s">
        <v>93</v>
      </c>
    </row>
    <row r="3319" spans="1:5" x14ac:dyDescent="0.25">
      <c r="A3319" t="s">
        <v>394</v>
      </c>
      <c r="B3319" t="s">
        <v>395</v>
      </c>
      <c r="C3319" s="12">
        <v>43098</v>
      </c>
      <c r="D3319" s="217">
        <v>0.7279000000000001</v>
      </c>
      <c r="E3319" t="s">
        <v>93</v>
      </c>
    </row>
    <row r="3320" spans="1:5" x14ac:dyDescent="0.25">
      <c r="A3320" t="s">
        <v>394</v>
      </c>
      <c r="B3320" t="s">
        <v>395</v>
      </c>
      <c r="C3320" s="12">
        <v>43105</v>
      </c>
      <c r="D3320" s="217">
        <v>0.92</v>
      </c>
      <c r="E3320" t="s">
        <v>93</v>
      </c>
    </row>
    <row r="3321" spans="1:5" x14ac:dyDescent="0.25">
      <c r="A3321" t="s">
        <v>394</v>
      </c>
      <c r="B3321" t="s">
        <v>395</v>
      </c>
      <c r="C3321" s="12">
        <v>43112</v>
      </c>
      <c r="D3321" s="217">
        <v>0.92</v>
      </c>
      <c r="E3321" t="s">
        <v>93</v>
      </c>
    </row>
    <row r="3322" spans="1:5" x14ac:dyDescent="0.25">
      <c r="A3322" t="s">
        <v>394</v>
      </c>
      <c r="B3322" t="s">
        <v>395</v>
      </c>
      <c r="C3322" s="12">
        <v>43119</v>
      </c>
      <c r="D3322" s="217">
        <v>0.92</v>
      </c>
      <c r="E3322" t="s">
        <v>93</v>
      </c>
    </row>
    <row r="3323" spans="1:5" x14ac:dyDescent="0.25">
      <c r="A3323" t="s">
        <v>394</v>
      </c>
      <c r="B3323" t="s">
        <v>395</v>
      </c>
      <c r="C3323" s="12">
        <v>43126</v>
      </c>
      <c r="D3323" s="217">
        <v>0.92</v>
      </c>
      <c r="E3323" t="s">
        <v>93</v>
      </c>
    </row>
    <row r="3324" spans="1:5" x14ac:dyDescent="0.25">
      <c r="A3324" t="s">
        <v>394</v>
      </c>
      <c r="B3324" t="s">
        <v>395</v>
      </c>
      <c r="C3324" s="12">
        <v>43133</v>
      </c>
      <c r="D3324" s="217">
        <v>0.91799999999999993</v>
      </c>
      <c r="E3324" t="s">
        <v>93</v>
      </c>
    </row>
    <row r="3325" spans="1:5" x14ac:dyDescent="0.25">
      <c r="A3325" t="s">
        <v>394</v>
      </c>
      <c r="B3325" t="s">
        <v>395</v>
      </c>
      <c r="C3325" s="12">
        <v>43140</v>
      </c>
      <c r="D3325" s="217">
        <v>0.91670000000000007</v>
      </c>
      <c r="E3325" t="s">
        <v>93</v>
      </c>
    </row>
    <row r="3326" spans="1:5" x14ac:dyDescent="0.25">
      <c r="A3326" t="s">
        <v>394</v>
      </c>
      <c r="B3326" t="s">
        <v>395</v>
      </c>
      <c r="C3326" s="12">
        <v>43147</v>
      </c>
      <c r="D3326" s="217">
        <v>0.91569999999999996</v>
      </c>
      <c r="E3326" t="s">
        <v>93</v>
      </c>
    </row>
    <row r="3327" spans="1:5" x14ac:dyDescent="0.25">
      <c r="A3327" t="s">
        <v>394</v>
      </c>
      <c r="B3327" t="s">
        <v>395</v>
      </c>
      <c r="C3327" s="12">
        <v>43154</v>
      </c>
      <c r="D3327" s="217">
        <v>0.91500000000000004</v>
      </c>
      <c r="E3327" t="s">
        <v>93</v>
      </c>
    </row>
    <row r="3328" spans="1:5" x14ac:dyDescent="0.25">
      <c r="A3328" t="s">
        <v>394</v>
      </c>
      <c r="B3328" t="s">
        <v>395</v>
      </c>
      <c r="C3328" s="12">
        <v>43161</v>
      </c>
      <c r="D3328" s="217">
        <v>0.91439999999999999</v>
      </c>
      <c r="E3328" t="s">
        <v>93</v>
      </c>
    </row>
    <row r="3329" spans="1:5" x14ac:dyDescent="0.25">
      <c r="A3329" t="s">
        <v>394</v>
      </c>
      <c r="B3329" t="s">
        <v>395</v>
      </c>
      <c r="C3329" s="12">
        <v>43168</v>
      </c>
      <c r="D3329" s="217">
        <v>0.91400000000000003</v>
      </c>
      <c r="E3329" t="s">
        <v>93</v>
      </c>
    </row>
    <row r="3330" spans="1:5" x14ac:dyDescent="0.25">
      <c r="A3330" t="s">
        <v>394</v>
      </c>
      <c r="B3330" t="s">
        <v>395</v>
      </c>
      <c r="C3330" s="12">
        <v>43175</v>
      </c>
      <c r="D3330" s="217">
        <v>0.91359999999999997</v>
      </c>
      <c r="E3330" t="s">
        <v>93</v>
      </c>
    </row>
    <row r="3331" spans="1:5" x14ac:dyDescent="0.25">
      <c r="A3331" t="s">
        <v>394</v>
      </c>
      <c r="B3331" t="s">
        <v>395</v>
      </c>
      <c r="C3331" s="12">
        <v>43182</v>
      </c>
      <c r="D3331" s="217">
        <v>0.9133</v>
      </c>
      <c r="E3331" t="s">
        <v>93</v>
      </c>
    </row>
    <row r="3332" spans="1:5" x14ac:dyDescent="0.25">
      <c r="A3332" t="s">
        <v>394</v>
      </c>
      <c r="B3332" t="s">
        <v>395</v>
      </c>
      <c r="C3332" s="12">
        <v>43189</v>
      </c>
      <c r="D3332" s="217">
        <v>0.91379999999999995</v>
      </c>
      <c r="E3332" t="s">
        <v>93</v>
      </c>
    </row>
    <row r="3333" spans="1:5" x14ac:dyDescent="0.25">
      <c r="A3333" t="s">
        <v>394</v>
      </c>
      <c r="B3333" t="s">
        <v>395</v>
      </c>
      <c r="C3333" s="12">
        <v>43196</v>
      </c>
      <c r="D3333" s="217">
        <v>0.91359999999999997</v>
      </c>
      <c r="E3333" t="s">
        <v>93</v>
      </c>
    </row>
    <row r="3334" spans="1:5" x14ac:dyDescent="0.25">
      <c r="A3334" t="s">
        <v>394</v>
      </c>
      <c r="B3334" t="s">
        <v>395</v>
      </c>
      <c r="C3334" s="12">
        <v>43203</v>
      </c>
      <c r="D3334" s="217">
        <v>0.91269999999999996</v>
      </c>
      <c r="E3334" t="s">
        <v>93</v>
      </c>
    </row>
    <row r="3335" spans="1:5" x14ac:dyDescent="0.25">
      <c r="A3335" t="s">
        <v>394</v>
      </c>
      <c r="B3335" t="s">
        <v>395</v>
      </c>
      <c r="C3335" s="12">
        <v>43210</v>
      </c>
      <c r="D3335" s="217">
        <v>0.91189999999999993</v>
      </c>
      <c r="E3335" t="s">
        <v>93</v>
      </c>
    </row>
    <row r="3336" spans="1:5" x14ac:dyDescent="0.25">
      <c r="A3336" t="s">
        <v>394</v>
      </c>
      <c r="B3336" t="s">
        <v>395</v>
      </c>
      <c r="C3336" s="12">
        <v>43217</v>
      </c>
      <c r="D3336" s="217">
        <v>0.85819999999999996</v>
      </c>
      <c r="E3336" t="s">
        <v>93</v>
      </c>
    </row>
    <row r="3337" spans="1:5" x14ac:dyDescent="0.25">
      <c r="A3337" t="s">
        <v>394</v>
      </c>
      <c r="B3337" t="s">
        <v>395</v>
      </c>
      <c r="C3337" s="12">
        <v>43224</v>
      </c>
      <c r="D3337" s="217">
        <v>0.81059999999999999</v>
      </c>
      <c r="E3337" t="s">
        <v>93</v>
      </c>
    </row>
    <row r="3338" spans="1:5" x14ac:dyDescent="0.25">
      <c r="A3338" t="s">
        <v>394</v>
      </c>
      <c r="B3338" t="s">
        <v>395</v>
      </c>
      <c r="C3338" s="12">
        <v>43231</v>
      </c>
      <c r="D3338" s="217">
        <v>0.76790000000000003</v>
      </c>
      <c r="E3338" t="s">
        <v>93</v>
      </c>
    </row>
    <row r="3339" spans="1:5" x14ac:dyDescent="0.25">
      <c r="A3339" t="s">
        <v>394</v>
      </c>
      <c r="B3339" t="s">
        <v>395</v>
      </c>
      <c r="C3339" s="12">
        <v>43238</v>
      </c>
      <c r="D3339" s="217">
        <v>0.72950000000000004</v>
      </c>
      <c r="E3339" t="s">
        <v>93</v>
      </c>
    </row>
    <row r="3340" spans="1:5" x14ac:dyDescent="0.25">
      <c r="A3340" t="s">
        <v>394</v>
      </c>
      <c r="B3340" t="s">
        <v>395</v>
      </c>
      <c r="C3340" s="12">
        <v>43245</v>
      </c>
      <c r="D3340" s="217">
        <v>0.69480000000000008</v>
      </c>
      <c r="E3340" t="s">
        <v>93</v>
      </c>
    </row>
    <row r="3341" spans="1:5" x14ac:dyDescent="0.25">
      <c r="A3341" t="s">
        <v>394</v>
      </c>
      <c r="B3341" t="s">
        <v>395</v>
      </c>
      <c r="C3341" s="12">
        <v>43252</v>
      </c>
      <c r="D3341" s="217">
        <v>0.6631999999999999</v>
      </c>
      <c r="E3341" t="s">
        <v>93</v>
      </c>
    </row>
    <row r="3342" spans="1:5" x14ac:dyDescent="0.25">
      <c r="A3342" t="s">
        <v>394</v>
      </c>
      <c r="B3342" t="s">
        <v>395</v>
      </c>
      <c r="C3342" s="12">
        <v>43259</v>
      </c>
      <c r="D3342" s="217">
        <v>0.63429999999999997</v>
      </c>
      <c r="E3342" t="s">
        <v>93</v>
      </c>
    </row>
    <row r="3343" spans="1:5" x14ac:dyDescent="0.25">
      <c r="A3343" t="s">
        <v>394</v>
      </c>
      <c r="B3343" t="s">
        <v>395</v>
      </c>
      <c r="C3343" s="12">
        <v>43266</v>
      </c>
      <c r="D3343" s="217">
        <v>0.6079</v>
      </c>
      <c r="E3343" t="s">
        <v>93</v>
      </c>
    </row>
    <row r="3344" spans="1:5" x14ac:dyDescent="0.25">
      <c r="A3344" t="s">
        <v>394</v>
      </c>
      <c r="B3344" t="s">
        <v>395</v>
      </c>
      <c r="C3344" s="12">
        <v>43273</v>
      </c>
      <c r="D3344" s="217">
        <v>0.58360000000000001</v>
      </c>
      <c r="E3344" t="s">
        <v>93</v>
      </c>
    </row>
    <row r="3345" spans="1:5" x14ac:dyDescent="0.25">
      <c r="A3345" t="s">
        <v>394</v>
      </c>
      <c r="B3345" t="s">
        <v>395</v>
      </c>
      <c r="C3345" s="12">
        <v>43280</v>
      </c>
      <c r="D3345" s="217">
        <v>0.56119999999999992</v>
      </c>
      <c r="E3345" t="s">
        <v>93</v>
      </c>
    </row>
    <row r="3346" spans="1:5" x14ac:dyDescent="0.25">
      <c r="A3346" t="s">
        <v>396</v>
      </c>
      <c r="B3346" t="s">
        <v>397</v>
      </c>
      <c r="C3346" s="12">
        <v>42937</v>
      </c>
      <c r="D3346" s="217">
        <v>0</v>
      </c>
      <c r="E3346" t="s">
        <v>93</v>
      </c>
    </row>
    <row r="3347" spans="1:5" x14ac:dyDescent="0.25">
      <c r="A3347" t="s">
        <v>396</v>
      </c>
      <c r="B3347" t="s">
        <v>397</v>
      </c>
      <c r="C3347" s="12">
        <v>42944</v>
      </c>
      <c r="D3347" s="217">
        <v>0</v>
      </c>
      <c r="E3347" t="s">
        <v>93</v>
      </c>
    </row>
    <row r="3348" spans="1:5" x14ac:dyDescent="0.25">
      <c r="A3348" t="s">
        <v>396</v>
      </c>
      <c r="B3348" t="s">
        <v>397</v>
      </c>
      <c r="C3348" s="12">
        <v>42951</v>
      </c>
      <c r="D3348" s="217">
        <v>0</v>
      </c>
      <c r="E3348" t="s">
        <v>93</v>
      </c>
    </row>
    <row r="3349" spans="1:5" x14ac:dyDescent="0.25">
      <c r="A3349" t="s">
        <v>396</v>
      </c>
      <c r="B3349" t="s">
        <v>397</v>
      </c>
      <c r="C3349" s="12">
        <v>42958</v>
      </c>
      <c r="D3349" s="217">
        <v>0</v>
      </c>
      <c r="E3349" t="s">
        <v>93</v>
      </c>
    </row>
    <row r="3350" spans="1:5" x14ac:dyDescent="0.25">
      <c r="A3350" t="s">
        <v>396</v>
      </c>
      <c r="B3350" t="s">
        <v>397</v>
      </c>
      <c r="C3350" s="12">
        <v>42965</v>
      </c>
      <c r="D3350" s="217">
        <v>0</v>
      </c>
      <c r="E3350" t="s">
        <v>93</v>
      </c>
    </row>
    <row r="3351" spans="1:5" x14ac:dyDescent="0.25">
      <c r="A3351" t="s">
        <v>396</v>
      </c>
      <c r="B3351" t="s">
        <v>397</v>
      </c>
      <c r="C3351" s="12">
        <v>42972</v>
      </c>
      <c r="D3351" s="217">
        <v>0.12330000000000001</v>
      </c>
      <c r="E3351" t="s">
        <v>93</v>
      </c>
    </row>
    <row r="3352" spans="1:5" x14ac:dyDescent="0.25">
      <c r="A3352" t="s">
        <v>396</v>
      </c>
      <c r="B3352" t="s">
        <v>397</v>
      </c>
      <c r="C3352" s="12">
        <v>42979</v>
      </c>
      <c r="D3352" s="217">
        <v>0.22140000000000001</v>
      </c>
      <c r="E3352" t="s">
        <v>93</v>
      </c>
    </row>
    <row r="3353" spans="1:5" x14ac:dyDescent="0.25">
      <c r="A3353" t="s">
        <v>396</v>
      </c>
      <c r="B3353" t="s">
        <v>397</v>
      </c>
      <c r="C3353" s="12">
        <v>42986</v>
      </c>
      <c r="D3353" s="217">
        <v>0.29499999999999998</v>
      </c>
      <c r="E3353" t="s">
        <v>93</v>
      </c>
    </row>
    <row r="3354" spans="1:5" x14ac:dyDescent="0.25">
      <c r="A3354" t="s">
        <v>396</v>
      </c>
      <c r="B3354" t="s">
        <v>397</v>
      </c>
      <c r="C3354" s="12">
        <v>42993</v>
      </c>
      <c r="D3354" s="217">
        <v>0.3533</v>
      </c>
      <c r="E3354" t="s">
        <v>93</v>
      </c>
    </row>
    <row r="3355" spans="1:5" x14ac:dyDescent="0.25">
      <c r="A3355" t="s">
        <v>396</v>
      </c>
      <c r="B3355" t="s">
        <v>397</v>
      </c>
      <c r="C3355" s="12">
        <v>43000</v>
      </c>
      <c r="D3355" s="217">
        <v>0.40299999999999997</v>
      </c>
      <c r="E3355" t="s">
        <v>93</v>
      </c>
    </row>
    <row r="3356" spans="1:5" x14ac:dyDescent="0.25">
      <c r="A3356" t="s">
        <v>396</v>
      </c>
      <c r="B3356" t="s">
        <v>397</v>
      </c>
      <c r="C3356" s="12">
        <v>43007</v>
      </c>
      <c r="D3356" s="217">
        <v>0.44729999999999998</v>
      </c>
      <c r="E3356" t="s">
        <v>93</v>
      </c>
    </row>
    <row r="3357" spans="1:5" x14ac:dyDescent="0.25">
      <c r="A3357" t="s">
        <v>396</v>
      </c>
      <c r="B3357" t="s">
        <v>397</v>
      </c>
      <c r="C3357" s="12">
        <v>43014</v>
      </c>
      <c r="D3357" s="217">
        <v>0.48420000000000002</v>
      </c>
      <c r="E3357" t="s">
        <v>93</v>
      </c>
    </row>
    <row r="3358" spans="1:5" x14ac:dyDescent="0.25">
      <c r="A3358" t="s">
        <v>396</v>
      </c>
      <c r="B3358" t="s">
        <v>397</v>
      </c>
      <c r="C3358" s="12">
        <v>43021</v>
      </c>
      <c r="D3358" s="217">
        <v>0.51619999999999999</v>
      </c>
      <c r="E3358" t="s">
        <v>93</v>
      </c>
    </row>
    <row r="3359" spans="1:5" x14ac:dyDescent="0.25">
      <c r="A3359" t="s">
        <v>396</v>
      </c>
      <c r="B3359" t="s">
        <v>397</v>
      </c>
      <c r="C3359" s="12">
        <v>43028</v>
      </c>
      <c r="D3359" s="217">
        <v>0.54289999999999994</v>
      </c>
      <c r="E3359" t="s">
        <v>93</v>
      </c>
    </row>
    <row r="3360" spans="1:5" x14ac:dyDescent="0.25">
      <c r="A3360" t="s">
        <v>396</v>
      </c>
      <c r="B3360" t="s">
        <v>397</v>
      </c>
      <c r="C3360" s="12">
        <v>43035</v>
      </c>
      <c r="D3360" s="217">
        <v>0.56669999999999998</v>
      </c>
      <c r="E3360" t="s">
        <v>93</v>
      </c>
    </row>
    <row r="3361" spans="1:5" x14ac:dyDescent="0.25">
      <c r="A3361" t="s">
        <v>396</v>
      </c>
      <c r="B3361" t="s">
        <v>397</v>
      </c>
      <c r="C3361" s="12">
        <v>43042</v>
      </c>
      <c r="D3361" s="217">
        <v>0.58879999999999999</v>
      </c>
      <c r="E3361" t="s">
        <v>93</v>
      </c>
    </row>
    <row r="3362" spans="1:5" x14ac:dyDescent="0.25">
      <c r="A3362" t="s">
        <v>396</v>
      </c>
      <c r="B3362" t="s">
        <v>397</v>
      </c>
      <c r="C3362" s="12">
        <v>43049</v>
      </c>
      <c r="D3362" s="217">
        <v>0.60819999999999996</v>
      </c>
      <c r="E3362" t="s">
        <v>93</v>
      </c>
    </row>
    <row r="3363" spans="1:5" x14ac:dyDescent="0.25">
      <c r="A3363" t="s">
        <v>396</v>
      </c>
      <c r="B3363" t="s">
        <v>397</v>
      </c>
      <c r="C3363" s="12">
        <v>43056</v>
      </c>
      <c r="D3363" s="217">
        <v>0.62670000000000003</v>
      </c>
      <c r="E3363" t="s">
        <v>93</v>
      </c>
    </row>
    <row r="3364" spans="1:5" x14ac:dyDescent="0.25">
      <c r="A3364" t="s">
        <v>396</v>
      </c>
      <c r="B3364" t="s">
        <v>397</v>
      </c>
      <c r="C3364" s="12">
        <v>43063</v>
      </c>
      <c r="D3364" s="217">
        <v>0.64319999999999988</v>
      </c>
      <c r="E3364" t="s">
        <v>93</v>
      </c>
    </row>
    <row r="3365" spans="1:5" x14ac:dyDescent="0.25">
      <c r="A3365" t="s">
        <v>396</v>
      </c>
      <c r="B3365" t="s">
        <v>397</v>
      </c>
      <c r="C3365" s="12">
        <v>43070</v>
      </c>
      <c r="D3365" s="217">
        <v>0.65799999999999992</v>
      </c>
      <c r="E3365" t="s">
        <v>93</v>
      </c>
    </row>
    <row r="3366" spans="1:5" x14ac:dyDescent="0.25">
      <c r="A3366" t="s">
        <v>396</v>
      </c>
      <c r="B3366" t="s">
        <v>397</v>
      </c>
      <c r="C3366" s="12">
        <v>43077</v>
      </c>
      <c r="D3366" s="217">
        <v>0.6714</v>
      </c>
      <c r="E3366" t="s">
        <v>93</v>
      </c>
    </row>
    <row r="3367" spans="1:5" x14ac:dyDescent="0.25">
      <c r="A3367" t="s">
        <v>396</v>
      </c>
      <c r="B3367" t="s">
        <v>397</v>
      </c>
      <c r="C3367" s="12">
        <v>43084</v>
      </c>
      <c r="D3367" s="217">
        <v>0.68359999999999999</v>
      </c>
      <c r="E3367" t="s">
        <v>93</v>
      </c>
    </row>
    <row r="3368" spans="1:5" x14ac:dyDescent="0.25">
      <c r="A3368" t="s">
        <v>396</v>
      </c>
      <c r="B3368" t="s">
        <v>397</v>
      </c>
      <c r="C3368" s="12">
        <v>43091</v>
      </c>
      <c r="D3368" s="217">
        <v>0.69480000000000008</v>
      </c>
      <c r="E3368" t="s">
        <v>93</v>
      </c>
    </row>
    <row r="3369" spans="1:5" x14ac:dyDescent="0.25">
      <c r="A3369" t="s">
        <v>396</v>
      </c>
      <c r="B3369" t="s">
        <v>397</v>
      </c>
      <c r="C3369" s="12">
        <v>43098</v>
      </c>
      <c r="D3369" s="217">
        <v>0.70499999999999996</v>
      </c>
      <c r="E3369" t="s">
        <v>93</v>
      </c>
    </row>
    <row r="3370" spans="1:5" x14ac:dyDescent="0.25">
      <c r="A3370" t="s">
        <v>396</v>
      </c>
      <c r="B3370" t="s">
        <v>397</v>
      </c>
      <c r="C3370" s="12">
        <v>43105</v>
      </c>
      <c r="D3370" s="217">
        <v>0.94</v>
      </c>
      <c r="E3370" t="s">
        <v>93</v>
      </c>
    </row>
    <row r="3371" spans="1:5" x14ac:dyDescent="0.25">
      <c r="A3371" t="s">
        <v>396</v>
      </c>
      <c r="B3371" t="s">
        <v>397</v>
      </c>
      <c r="C3371" s="12">
        <v>43112</v>
      </c>
      <c r="D3371" s="217">
        <v>0.94</v>
      </c>
      <c r="E3371" t="s">
        <v>93</v>
      </c>
    </row>
    <row r="3372" spans="1:5" x14ac:dyDescent="0.25">
      <c r="A3372" t="s">
        <v>396</v>
      </c>
      <c r="B3372" t="s">
        <v>397</v>
      </c>
      <c r="C3372" s="12">
        <v>43119</v>
      </c>
      <c r="D3372" s="217">
        <v>0.94330000000000003</v>
      </c>
      <c r="E3372" t="s">
        <v>93</v>
      </c>
    </row>
    <row r="3373" spans="1:5" x14ac:dyDescent="0.25">
      <c r="A3373" t="s">
        <v>396</v>
      </c>
      <c r="B3373" t="s">
        <v>397</v>
      </c>
      <c r="C3373" s="12">
        <v>43126</v>
      </c>
      <c r="D3373" s="217">
        <v>0.94499999999999995</v>
      </c>
      <c r="E3373" t="s">
        <v>93</v>
      </c>
    </row>
    <row r="3374" spans="1:5" x14ac:dyDescent="0.25">
      <c r="A3374" t="s">
        <v>396</v>
      </c>
      <c r="B3374" t="s">
        <v>397</v>
      </c>
      <c r="C3374" s="12">
        <v>43133</v>
      </c>
      <c r="D3374" s="217">
        <v>0.94599999999999995</v>
      </c>
      <c r="E3374" t="s">
        <v>93</v>
      </c>
    </row>
    <row r="3375" spans="1:5" x14ac:dyDescent="0.25">
      <c r="A3375" t="s">
        <v>396</v>
      </c>
      <c r="B3375" t="s">
        <v>397</v>
      </c>
      <c r="C3375" s="12">
        <v>43140</v>
      </c>
      <c r="D3375" s="217">
        <v>0.94669999999999999</v>
      </c>
      <c r="E3375" t="s">
        <v>93</v>
      </c>
    </row>
    <row r="3376" spans="1:5" x14ac:dyDescent="0.25">
      <c r="A3376" t="s">
        <v>396</v>
      </c>
      <c r="B3376" t="s">
        <v>397</v>
      </c>
      <c r="C3376" s="12">
        <v>43147</v>
      </c>
      <c r="D3376" s="217">
        <v>0.94709999999999994</v>
      </c>
      <c r="E3376" t="s">
        <v>93</v>
      </c>
    </row>
    <row r="3377" spans="1:5" x14ac:dyDescent="0.25">
      <c r="A3377" t="s">
        <v>396</v>
      </c>
      <c r="B3377" t="s">
        <v>397</v>
      </c>
      <c r="C3377" s="12">
        <v>43154</v>
      </c>
      <c r="D3377" s="217">
        <v>0.94750000000000001</v>
      </c>
      <c r="E3377" t="s">
        <v>93</v>
      </c>
    </row>
    <row r="3378" spans="1:5" x14ac:dyDescent="0.25">
      <c r="A3378" t="s">
        <v>396</v>
      </c>
      <c r="B3378" t="s">
        <v>397</v>
      </c>
      <c r="C3378" s="12">
        <v>43161</v>
      </c>
      <c r="D3378" s="217">
        <v>0.94669999999999999</v>
      </c>
      <c r="E3378" t="s">
        <v>93</v>
      </c>
    </row>
    <row r="3379" spans="1:5" x14ac:dyDescent="0.25">
      <c r="A3379" t="s">
        <v>396</v>
      </c>
      <c r="B3379" t="s">
        <v>397</v>
      </c>
      <c r="C3379" s="12">
        <v>43168</v>
      </c>
      <c r="D3379" s="217">
        <v>0.94599999999999995</v>
      </c>
      <c r="E3379" t="s">
        <v>93</v>
      </c>
    </row>
    <row r="3380" spans="1:5" x14ac:dyDescent="0.25">
      <c r="A3380" t="s">
        <v>396</v>
      </c>
      <c r="B3380" t="s">
        <v>397</v>
      </c>
      <c r="C3380" s="12">
        <v>43175</v>
      </c>
      <c r="D3380" s="217">
        <v>0.94550000000000001</v>
      </c>
      <c r="E3380" t="s">
        <v>93</v>
      </c>
    </row>
    <row r="3381" spans="1:5" x14ac:dyDescent="0.25">
      <c r="A3381" t="s">
        <v>396</v>
      </c>
      <c r="B3381" t="s">
        <v>397</v>
      </c>
      <c r="C3381" s="12">
        <v>43182</v>
      </c>
      <c r="D3381" s="217">
        <v>0.94499999999999995</v>
      </c>
      <c r="E3381" t="s">
        <v>93</v>
      </c>
    </row>
    <row r="3382" spans="1:5" x14ac:dyDescent="0.25">
      <c r="A3382" t="s">
        <v>396</v>
      </c>
      <c r="B3382" t="s">
        <v>397</v>
      </c>
      <c r="C3382" s="12">
        <v>43189</v>
      </c>
      <c r="D3382" s="217">
        <v>0.94459999999999988</v>
      </c>
      <c r="E3382" t="s">
        <v>93</v>
      </c>
    </row>
    <row r="3383" spans="1:5" x14ac:dyDescent="0.25">
      <c r="A3383" t="s">
        <v>396</v>
      </c>
      <c r="B3383" t="s">
        <v>397</v>
      </c>
      <c r="C3383" s="12">
        <v>43196</v>
      </c>
      <c r="D3383" s="217">
        <v>0.94430000000000003</v>
      </c>
      <c r="E3383" t="s">
        <v>93</v>
      </c>
    </row>
    <row r="3384" spans="1:5" x14ac:dyDescent="0.25">
      <c r="A3384" t="s">
        <v>396</v>
      </c>
      <c r="B3384" t="s">
        <v>397</v>
      </c>
      <c r="C3384" s="12">
        <v>43203</v>
      </c>
      <c r="D3384" s="217">
        <v>0.94400000000000006</v>
      </c>
      <c r="E3384" t="s">
        <v>93</v>
      </c>
    </row>
    <row r="3385" spans="1:5" x14ac:dyDescent="0.25">
      <c r="A3385" t="s">
        <v>396</v>
      </c>
      <c r="B3385" t="s">
        <v>397</v>
      </c>
      <c r="C3385" s="12">
        <v>43210</v>
      </c>
      <c r="D3385" s="217">
        <v>0.9425</v>
      </c>
      <c r="E3385" t="s">
        <v>93</v>
      </c>
    </row>
    <row r="3386" spans="1:5" x14ac:dyDescent="0.25">
      <c r="A3386" t="s">
        <v>396</v>
      </c>
      <c r="B3386" t="s">
        <v>397</v>
      </c>
      <c r="C3386" s="12">
        <v>43217</v>
      </c>
      <c r="D3386" s="217">
        <v>0.88709999999999989</v>
      </c>
      <c r="E3386" t="s">
        <v>93</v>
      </c>
    </row>
    <row r="3387" spans="1:5" x14ac:dyDescent="0.25">
      <c r="A3387" t="s">
        <v>396</v>
      </c>
      <c r="B3387" t="s">
        <v>397</v>
      </c>
      <c r="C3387" s="12">
        <v>43224</v>
      </c>
      <c r="D3387" s="217">
        <v>0.83779999999999999</v>
      </c>
      <c r="E3387" t="s">
        <v>93</v>
      </c>
    </row>
    <row r="3388" spans="1:5" x14ac:dyDescent="0.25">
      <c r="A3388" t="s">
        <v>396</v>
      </c>
      <c r="B3388" t="s">
        <v>397</v>
      </c>
      <c r="C3388" s="12">
        <v>43231</v>
      </c>
      <c r="D3388" s="217">
        <v>0.79370000000000007</v>
      </c>
      <c r="E3388" t="s">
        <v>93</v>
      </c>
    </row>
    <row r="3389" spans="1:5" x14ac:dyDescent="0.25">
      <c r="A3389" t="s">
        <v>396</v>
      </c>
      <c r="B3389" t="s">
        <v>397</v>
      </c>
      <c r="C3389" s="12">
        <v>43238</v>
      </c>
      <c r="D3389" s="217">
        <v>0.754</v>
      </c>
      <c r="E3389" t="s">
        <v>93</v>
      </c>
    </row>
    <row r="3390" spans="1:5" x14ac:dyDescent="0.25">
      <c r="A3390" t="s">
        <v>396</v>
      </c>
      <c r="B3390" t="s">
        <v>397</v>
      </c>
      <c r="C3390" s="12">
        <v>43245</v>
      </c>
      <c r="D3390" s="217">
        <v>0.71810000000000007</v>
      </c>
      <c r="E3390" t="s">
        <v>93</v>
      </c>
    </row>
    <row r="3391" spans="1:5" x14ac:dyDescent="0.25">
      <c r="A3391" t="s">
        <v>396</v>
      </c>
      <c r="B3391" t="s">
        <v>397</v>
      </c>
      <c r="C3391" s="12">
        <v>43252</v>
      </c>
      <c r="D3391" s="217">
        <v>0.6855</v>
      </c>
      <c r="E3391" t="s">
        <v>93</v>
      </c>
    </row>
    <row r="3392" spans="1:5" x14ac:dyDescent="0.25">
      <c r="A3392" t="s">
        <v>396</v>
      </c>
      <c r="B3392" t="s">
        <v>397</v>
      </c>
      <c r="C3392" s="12">
        <v>43259</v>
      </c>
      <c r="D3392" s="217">
        <v>0.65569999999999995</v>
      </c>
      <c r="E3392" t="s">
        <v>93</v>
      </c>
    </row>
    <row r="3393" spans="1:5" x14ac:dyDescent="0.25">
      <c r="A3393" t="s">
        <v>396</v>
      </c>
      <c r="B3393" t="s">
        <v>397</v>
      </c>
      <c r="C3393" s="12">
        <v>43266</v>
      </c>
      <c r="D3393" s="217">
        <v>0.62829999999999997</v>
      </c>
      <c r="E3393" t="s">
        <v>93</v>
      </c>
    </row>
    <row r="3394" spans="1:5" x14ac:dyDescent="0.25">
      <c r="A3394" t="s">
        <v>396</v>
      </c>
      <c r="B3394" t="s">
        <v>397</v>
      </c>
      <c r="C3394" s="12">
        <v>43273</v>
      </c>
      <c r="D3394" s="217">
        <v>0.60319999999999996</v>
      </c>
      <c r="E3394" t="s">
        <v>93</v>
      </c>
    </row>
    <row r="3395" spans="1:5" x14ac:dyDescent="0.25">
      <c r="A3395" t="s">
        <v>396</v>
      </c>
      <c r="B3395" t="s">
        <v>397</v>
      </c>
      <c r="C3395" s="12">
        <v>43280</v>
      </c>
      <c r="D3395" s="217">
        <v>0.57999999999999996</v>
      </c>
      <c r="E3395" t="s">
        <v>93</v>
      </c>
    </row>
    <row r="3396" spans="1:5" x14ac:dyDescent="0.25">
      <c r="A3396" t="s">
        <v>399</v>
      </c>
      <c r="B3396" t="s">
        <v>400</v>
      </c>
      <c r="C3396" s="12">
        <v>42937</v>
      </c>
      <c r="D3396" s="217">
        <v>0</v>
      </c>
      <c r="E3396" t="s">
        <v>93</v>
      </c>
    </row>
    <row r="3397" spans="1:5" x14ac:dyDescent="0.25">
      <c r="A3397" t="s">
        <v>399</v>
      </c>
      <c r="B3397" t="s">
        <v>400</v>
      </c>
      <c r="C3397" s="12">
        <v>42944</v>
      </c>
      <c r="D3397" s="217">
        <v>0</v>
      </c>
      <c r="E3397" t="s">
        <v>93</v>
      </c>
    </row>
    <row r="3398" spans="1:5" x14ac:dyDescent="0.25">
      <c r="A3398" t="s">
        <v>399</v>
      </c>
      <c r="B3398" t="s">
        <v>400</v>
      </c>
      <c r="C3398" s="12">
        <v>42951</v>
      </c>
      <c r="D3398" s="217">
        <v>0</v>
      </c>
      <c r="E3398" t="s">
        <v>93</v>
      </c>
    </row>
    <row r="3399" spans="1:5" x14ac:dyDescent="0.25">
      <c r="A3399" t="s">
        <v>399</v>
      </c>
      <c r="B3399" t="s">
        <v>400</v>
      </c>
      <c r="C3399" s="12">
        <v>42958</v>
      </c>
      <c r="D3399" s="217">
        <v>0</v>
      </c>
      <c r="E3399" t="s">
        <v>93</v>
      </c>
    </row>
    <row r="3400" spans="1:5" x14ac:dyDescent="0.25">
      <c r="A3400" t="s">
        <v>399</v>
      </c>
      <c r="B3400" t="s">
        <v>400</v>
      </c>
      <c r="C3400" s="12">
        <v>42965</v>
      </c>
      <c r="D3400" s="217">
        <v>0</v>
      </c>
      <c r="E3400" t="s">
        <v>93</v>
      </c>
    </row>
    <row r="3401" spans="1:5" x14ac:dyDescent="0.25">
      <c r="A3401" t="s">
        <v>399</v>
      </c>
      <c r="B3401" t="s">
        <v>400</v>
      </c>
      <c r="C3401" s="12">
        <v>42972</v>
      </c>
      <c r="D3401" s="217">
        <v>0.15670000000000001</v>
      </c>
      <c r="E3401" t="s">
        <v>93</v>
      </c>
    </row>
    <row r="3402" spans="1:5" x14ac:dyDescent="0.25">
      <c r="A3402" t="s">
        <v>399</v>
      </c>
      <c r="B3402" t="s">
        <v>400</v>
      </c>
      <c r="C3402" s="12">
        <v>42979</v>
      </c>
      <c r="D3402" s="217">
        <v>0.26860000000000001</v>
      </c>
      <c r="E3402" t="s">
        <v>93</v>
      </c>
    </row>
    <row r="3403" spans="1:5" x14ac:dyDescent="0.25">
      <c r="A3403" t="s">
        <v>399</v>
      </c>
      <c r="B3403" t="s">
        <v>400</v>
      </c>
      <c r="C3403" s="12">
        <v>42986</v>
      </c>
      <c r="D3403" s="217">
        <v>0.35249999999999998</v>
      </c>
      <c r="E3403" t="s">
        <v>93</v>
      </c>
    </row>
    <row r="3404" spans="1:5" x14ac:dyDescent="0.25">
      <c r="A3404" t="s">
        <v>399</v>
      </c>
      <c r="B3404" t="s">
        <v>400</v>
      </c>
      <c r="C3404" s="12">
        <v>42993</v>
      </c>
      <c r="D3404" s="217">
        <v>0.42</v>
      </c>
      <c r="E3404" t="s">
        <v>93</v>
      </c>
    </row>
    <row r="3405" spans="1:5" x14ac:dyDescent="0.25">
      <c r="A3405" t="s">
        <v>399</v>
      </c>
      <c r="B3405" t="s">
        <v>400</v>
      </c>
      <c r="C3405" s="12">
        <v>43000</v>
      </c>
      <c r="D3405" s="217">
        <v>0.47399999999999998</v>
      </c>
      <c r="E3405" t="s">
        <v>93</v>
      </c>
    </row>
    <row r="3406" spans="1:5" x14ac:dyDescent="0.25">
      <c r="A3406" t="s">
        <v>399</v>
      </c>
      <c r="B3406" t="s">
        <v>400</v>
      </c>
      <c r="C3406" s="12">
        <v>43007</v>
      </c>
      <c r="D3406" s="217">
        <v>0.51910000000000001</v>
      </c>
      <c r="E3406" t="s">
        <v>93</v>
      </c>
    </row>
    <row r="3407" spans="1:5" x14ac:dyDescent="0.25">
      <c r="A3407" t="s">
        <v>399</v>
      </c>
      <c r="B3407" t="s">
        <v>400</v>
      </c>
      <c r="C3407" s="12">
        <v>43014</v>
      </c>
      <c r="D3407" s="217">
        <v>0.55579999999999996</v>
      </c>
      <c r="E3407" t="s">
        <v>93</v>
      </c>
    </row>
    <row r="3408" spans="1:5" x14ac:dyDescent="0.25">
      <c r="A3408" t="s">
        <v>399</v>
      </c>
      <c r="B3408" t="s">
        <v>400</v>
      </c>
      <c r="C3408" s="12">
        <v>43021</v>
      </c>
      <c r="D3408" s="217">
        <v>0.58689999999999998</v>
      </c>
      <c r="E3408" t="s">
        <v>93</v>
      </c>
    </row>
    <row r="3409" spans="1:5" x14ac:dyDescent="0.25">
      <c r="A3409" t="s">
        <v>399</v>
      </c>
      <c r="B3409" t="s">
        <v>400</v>
      </c>
      <c r="C3409" s="12">
        <v>43028</v>
      </c>
      <c r="D3409" s="217">
        <v>0.61360000000000003</v>
      </c>
      <c r="E3409" t="s">
        <v>93</v>
      </c>
    </row>
    <row r="3410" spans="1:5" x14ac:dyDescent="0.25">
      <c r="A3410" t="s">
        <v>399</v>
      </c>
      <c r="B3410" t="s">
        <v>400</v>
      </c>
      <c r="C3410" s="12">
        <v>43035</v>
      </c>
      <c r="D3410" s="217">
        <v>0.63670000000000004</v>
      </c>
      <c r="E3410" t="s">
        <v>93</v>
      </c>
    </row>
    <row r="3411" spans="1:5" x14ac:dyDescent="0.25">
      <c r="A3411" t="s">
        <v>399</v>
      </c>
      <c r="B3411" t="s">
        <v>400</v>
      </c>
      <c r="C3411" s="12">
        <v>43042</v>
      </c>
      <c r="D3411" s="217">
        <v>0.65689999999999993</v>
      </c>
      <c r="E3411" t="s">
        <v>93</v>
      </c>
    </row>
    <row r="3412" spans="1:5" x14ac:dyDescent="0.25">
      <c r="A3412" t="s">
        <v>399</v>
      </c>
      <c r="B3412" t="s">
        <v>400</v>
      </c>
      <c r="C3412" s="12">
        <v>43049</v>
      </c>
      <c r="D3412" s="217">
        <v>0.67469999999999997</v>
      </c>
      <c r="E3412" t="s">
        <v>93</v>
      </c>
    </row>
    <row r="3413" spans="1:5" x14ac:dyDescent="0.25">
      <c r="A3413" t="s">
        <v>399</v>
      </c>
      <c r="B3413" t="s">
        <v>400</v>
      </c>
      <c r="C3413" s="12">
        <v>43056</v>
      </c>
      <c r="D3413" s="217">
        <v>0.69059999999999999</v>
      </c>
      <c r="E3413" t="s">
        <v>93</v>
      </c>
    </row>
    <row r="3414" spans="1:5" x14ac:dyDescent="0.25">
      <c r="A3414" t="s">
        <v>399</v>
      </c>
      <c r="B3414" t="s">
        <v>400</v>
      </c>
      <c r="C3414" s="12">
        <v>43063</v>
      </c>
      <c r="D3414" s="217">
        <v>0.70469999999999999</v>
      </c>
      <c r="E3414" t="s">
        <v>93</v>
      </c>
    </row>
    <row r="3415" spans="1:5" x14ac:dyDescent="0.25">
      <c r="A3415" t="s">
        <v>399</v>
      </c>
      <c r="B3415" t="s">
        <v>400</v>
      </c>
      <c r="C3415" s="12">
        <v>43070</v>
      </c>
      <c r="D3415" s="217">
        <v>0.71650000000000003</v>
      </c>
      <c r="E3415" t="s">
        <v>93</v>
      </c>
    </row>
    <row r="3416" spans="1:5" x14ac:dyDescent="0.25">
      <c r="A3416" t="s">
        <v>399</v>
      </c>
      <c r="B3416" t="s">
        <v>400</v>
      </c>
      <c r="C3416" s="12">
        <v>43077</v>
      </c>
      <c r="D3416" s="217">
        <v>0.72760000000000002</v>
      </c>
      <c r="E3416" t="s">
        <v>93</v>
      </c>
    </row>
    <row r="3417" spans="1:5" x14ac:dyDescent="0.25">
      <c r="A3417" t="s">
        <v>399</v>
      </c>
      <c r="B3417" t="s">
        <v>400</v>
      </c>
      <c r="C3417" s="12">
        <v>43084</v>
      </c>
      <c r="D3417" s="217">
        <v>0.73730000000000007</v>
      </c>
      <c r="E3417" t="s">
        <v>93</v>
      </c>
    </row>
    <row r="3418" spans="1:5" x14ac:dyDescent="0.25">
      <c r="A3418" t="s">
        <v>399</v>
      </c>
      <c r="B3418" t="s">
        <v>400</v>
      </c>
      <c r="C3418" s="12">
        <v>43091</v>
      </c>
      <c r="D3418" s="217">
        <v>0.74609999999999999</v>
      </c>
      <c r="E3418" t="s">
        <v>93</v>
      </c>
    </row>
    <row r="3419" spans="1:5" x14ac:dyDescent="0.25">
      <c r="A3419" t="s">
        <v>399</v>
      </c>
      <c r="B3419" t="s">
        <v>400</v>
      </c>
      <c r="C3419" s="12">
        <v>43098</v>
      </c>
      <c r="D3419" s="217">
        <v>0.75419999999999998</v>
      </c>
      <c r="E3419" t="s">
        <v>93</v>
      </c>
    </row>
    <row r="3420" spans="1:5" x14ac:dyDescent="0.25">
      <c r="A3420" t="s">
        <v>399</v>
      </c>
      <c r="B3420" t="s">
        <v>400</v>
      </c>
      <c r="C3420" s="12">
        <v>43105</v>
      </c>
      <c r="D3420" s="217">
        <v>0.95</v>
      </c>
      <c r="E3420" t="s">
        <v>93</v>
      </c>
    </row>
    <row r="3421" spans="1:5" x14ac:dyDescent="0.25">
      <c r="A3421" t="s">
        <v>399</v>
      </c>
      <c r="B3421" t="s">
        <v>400</v>
      </c>
      <c r="C3421" s="12">
        <v>43112</v>
      </c>
      <c r="D3421" s="217">
        <v>0.95</v>
      </c>
      <c r="E3421" t="s">
        <v>93</v>
      </c>
    </row>
    <row r="3422" spans="1:5" x14ac:dyDescent="0.25">
      <c r="A3422" t="s">
        <v>399</v>
      </c>
      <c r="B3422" t="s">
        <v>400</v>
      </c>
      <c r="C3422" s="12">
        <v>43119</v>
      </c>
      <c r="D3422" s="217">
        <v>0.95</v>
      </c>
      <c r="E3422" t="s">
        <v>93</v>
      </c>
    </row>
    <row r="3423" spans="1:5" x14ac:dyDescent="0.25">
      <c r="A3423" t="s">
        <v>399</v>
      </c>
      <c r="B3423" t="s">
        <v>400</v>
      </c>
      <c r="C3423" s="12">
        <v>43126</v>
      </c>
      <c r="D3423" s="217">
        <v>0.95250000000000001</v>
      </c>
      <c r="E3423" t="s">
        <v>93</v>
      </c>
    </row>
    <row r="3424" spans="1:5" x14ac:dyDescent="0.25">
      <c r="A3424" t="s">
        <v>399</v>
      </c>
      <c r="B3424" t="s">
        <v>400</v>
      </c>
      <c r="C3424" s="12">
        <v>43133</v>
      </c>
      <c r="D3424" s="217">
        <v>0.95200000000000007</v>
      </c>
      <c r="E3424" t="s">
        <v>93</v>
      </c>
    </row>
    <row r="3425" spans="1:5" x14ac:dyDescent="0.25">
      <c r="A3425" t="s">
        <v>399</v>
      </c>
      <c r="B3425" t="s">
        <v>400</v>
      </c>
      <c r="C3425" s="12">
        <v>43140</v>
      </c>
      <c r="D3425" s="217">
        <v>0.94830000000000003</v>
      </c>
      <c r="E3425" t="s">
        <v>93</v>
      </c>
    </row>
    <row r="3426" spans="1:5" x14ac:dyDescent="0.25">
      <c r="A3426" t="s">
        <v>399</v>
      </c>
      <c r="B3426" t="s">
        <v>400</v>
      </c>
      <c r="C3426" s="12">
        <v>43147</v>
      </c>
      <c r="D3426" s="217">
        <v>0.94430000000000003</v>
      </c>
      <c r="E3426" t="s">
        <v>93</v>
      </c>
    </row>
    <row r="3427" spans="1:5" x14ac:dyDescent="0.25">
      <c r="A3427" t="s">
        <v>399</v>
      </c>
      <c r="B3427" t="s">
        <v>400</v>
      </c>
      <c r="C3427" s="12">
        <v>43154</v>
      </c>
      <c r="D3427" s="217">
        <v>0.9425</v>
      </c>
      <c r="E3427" t="s">
        <v>93</v>
      </c>
    </row>
    <row r="3428" spans="1:5" x14ac:dyDescent="0.25">
      <c r="A3428" t="s">
        <v>399</v>
      </c>
      <c r="B3428" t="s">
        <v>400</v>
      </c>
      <c r="C3428" s="12">
        <v>43161</v>
      </c>
      <c r="D3428" s="217">
        <v>0.94110000000000005</v>
      </c>
      <c r="E3428" t="s">
        <v>93</v>
      </c>
    </row>
    <row r="3429" spans="1:5" x14ac:dyDescent="0.25">
      <c r="A3429" t="s">
        <v>399</v>
      </c>
      <c r="B3429" t="s">
        <v>400</v>
      </c>
      <c r="C3429" s="12">
        <v>43168</v>
      </c>
      <c r="D3429" s="217">
        <v>0.94099999999999995</v>
      </c>
      <c r="E3429" t="s">
        <v>93</v>
      </c>
    </row>
    <row r="3430" spans="1:5" x14ac:dyDescent="0.25">
      <c r="A3430" t="s">
        <v>399</v>
      </c>
      <c r="B3430" t="s">
        <v>400</v>
      </c>
      <c r="C3430" s="12">
        <v>43175</v>
      </c>
      <c r="D3430" s="217">
        <v>0.94090000000000007</v>
      </c>
      <c r="E3430" t="s">
        <v>93</v>
      </c>
    </row>
    <row r="3431" spans="1:5" x14ac:dyDescent="0.25">
      <c r="A3431" t="s">
        <v>399</v>
      </c>
      <c r="B3431" t="s">
        <v>400</v>
      </c>
      <c r="C3431" s="12">
        <v>43182</v>
      </c>
      <c r="D3431" s="217">
        <v>0.94079999999999997</v>
      </c>
      <c r="E3431" t="s">
        <v>93</v>
      </c>
    </row>
    <row r="3432" spans="1:5" x14ac:dyDescent="0.25">
      <c r="A3432" t="s">
        <v>399</v>
      </c>
      <c r="B3432" t="s">
        <v>400</v>
      </c>
      <c r="C3432" s="12">
        <v>43189</v>
      </c>
      <c r="D3432" s="217">
        <v>0.94079999999999997</v>
      </c>
      <c r="E3432" t="s">
        <v>93</v>
      </c>
    </row>
    <row r="3433" spans="1:5" x14ac:dyDescent="0.25">
      <c r="A3433" t="s">
        <v>399</v>
      </c>
      <c r="B3433" t="s">
        <v>400</v>
      </c>
      <c r="C3433" s="12">
        <v>43196</v>
      </c>
      <c r="D3433" s="217">
        <v>0.94069999999999998</v>
      </c>
      <c r="E3433" t="s">
        <v>93</v>
      </c>
    </row>
    <row r="3434" spans="1:5" x14ac:dyDescent="0.25">
      <c r="A3434" t="s">
        <v>399</v>
      </c>
      <c r="B3434" t="s">
        <v>400</v>
      </c>
      <c r="C3434" s="12">
        <v>43203</v>
      </c>
      <c r="D3434" s="217">
        <v>0.94069999999999998</v>
      </c>
      <c r="E3434" t="s">
        <v>93</v>
      </c>
    </row>
    <row r="3435" spans="1:5" x14ac:dyDescent="0.25">
      <c r="A3435" t="s">
        <v>399</v>
      </c>
      <c r="B3435" t="s">
        <v>400</v>
      </c>
      <c r="C3435" s="12">
        <v>43210</v>
      </c>
      <c r="D3435" s="217">
        <v>0.93940000000000001</v>
      </c>
      <c r="E3435" t="s">
        <v>93</v>
      </c>
    </row>
    <row r="3436" spans="1:5" x14ac:dyDescent="0.25">
      <c r="A3436" t="s">
        <v>399</v>
      </c>
      <c r="B3436" t="s">
        <v>400</v>
      </c>
      <c r="C3436" s="12">
        <v>43217</v>
      </c>
      <c r="D3436" s="217">
        <v>0.8841</v>
      </c>
      <c r="E3436" t="s">
        <v>93</v>
      </c>
    </row>
    <row r="3437" spans="1:5" x14ac:dyDescent="0.25">
      <c r="A3437" t="s">
        <v>399</v>
      </c>
      <c r="B3437" t="s">
        <v>400</v>
      </c>
      <c r="C3437" s="12">
        <v>43224</v>
      </c>
      <c r="D3437" s="217">
        <v>0.83499999999999996</v>
      </c>
      <c r="E3437" t="s">
        <v>93</v>
      </c>
    </row>
    <row r="3438" spans="1:5" x14ac:dyDescent="0.25">
      <c r="A3438" t="s">
        <v>399</v>
      </c>
      <c r="B3438" t="s">
        <v>400</v>
      </c>
      <c r="C3438" s="12">
        <v>43231</v>
      </c>
      <c r="D3438" s="217">
        <v>0.79110000000000003</v>
      </c>
      <c r="E3438" t="s">
        <v>93</v>
      </c>
    </row>
    <row r="3439" spans="1:5" x14ac:dyDescent="0.25">
      <c r="A3439" t="s">
        <v>399</v>
      </c>
      <c r="B3439" t="s">
        <v>400</v>
      </c>
      <c r="C3439" s="12">
        <v>43238</v>
      </c>
      <c r="D3439" s="217">
        <v>0.75150000000000006</v>
      </c>
      <c r="E3439" t="s">
        <v>93</v>
      </c>
    </row>
    <row r="3440" spans="1:5" x14ac:dyDescent="0.25">
      <c r="A3440" t="s">
        <v>399</v>
      </c>
      <c r="B3440" t="s">
        <v>400</v>
      </c>
      <c r="C3440" s="12">
        <v>43245</v>
      </c>
      <c r="D3440" s="217">
        <v>0.71569999999999989</v>
      </c>
      <c r="E3440" t="s">
        <v>93</v>
      </c>
    </row>
    <row r="3441" spans="1:5" x14ac:dyDescent="0.25">
      <c r="A3441" t="s">
        <v>399</v>
      </c>
      <c r="B3441" t="s">
        <v>400</v>
      </c>
      <c r="C3441" s="12">
        <v>43252</v>
      </c>
      <c r="D3441" s="217">
        <v>0.68319999999999992</v>
      </c>
      <c r="E3441" t="s">
        <v>93</v>
      </c>
    </row>
    <row r="3442" spans="1:5" x14ac:dyDescent="0.25">
      <c r="A3442" t="s">
        <v>399</v>
      </c>
      <c r="B3442" t="s">
        <v>400</v>
      </c>
      <c r="C3442" s="12">
        <v>43259</v>
      </c>
      <c r="D3442" s="217">
        <v>0.65349999999999997</v>
      </c>
      <c r="E3442" t="s">
        <v>93</v>
      </c>
    </row>
    <row r="3443" spans="1:5" x14ac:dyDescent="0.25">
      <c r="A3443" t="s">
        <v>399</v>
      </c>
      <c r="B3443" t="s">
        <v>400</v>
      </c>
      <c r="C3443" s="12">
        <v>43266</v>
      </c>
      <c r="D3443" s="217">
        <v>0.62619999999999998</v>
      </c>
      <c r="E3443" t="s">
        <v>93</v>
      </c>
    </row>
    <row r="3444" spans="1:5" x14ac:dyDescent="0.25">
      <c r="A3444" t="s">
        <v>399</v>
      </c>
      <c r="B3444" t="s">
        <v>400</v>
      </c>
      <c r="C3444" s="12">
        <v>43273</v>
      </c>
      <c r="D3444" s="217">
        <v>0.60119999999999996</v>
      </c>
      <c r="E3444" t="s">
        <v>93</v>
      </c>
    </row>
    <row r="3445" spans="1:5" x14ac:dyDescent="0.25">
      <c r="A3445" t="s">
        <v>399</v>
      </c>
      <c r="B3445" t="s">
        <v>400</v>
      </c>
      <c r="C3445" s="12">
        <v>43280</v>
      </c>
      <c r="D3445" s="217">
        <v>0.57810000000000006</v>
      </c>
      <c r="E3445" t="s">
        <v>93</v>
      </c>
    </row>
    <row r="3446" spans="1:5" x14ac:dyDescent="0.25">
      <c r="A3446" t="s">
        <v>401</v>
      </c>
      <c r="B3446" t="s">
        <v>402</v>
      </c>
      <c r="C3446" s="12">
        <v>42937</v>
      </c>
      <c r="D3446" s="217">
        <v>0</v>
      </c>
      <c r="E3446" t="s">
        <v>93</v>
      </c>
    </row>
    <row r="3447" spans="1:5" x14ac:dyDescent="0.25">
      <c r="A3447" t="s">
        <v>401</v>
      </c>
      <c r="B3447" t="s">
        <v>402</v>
      </c>
      <c r="C3447" s="12">
        <v>42944</v>
      </c>
      <c r="D3447" s="217">
        <v>0</v>
      </c>
      <c r="E3447" t="s">
        <v>93</v>
      </c>
    </row>
    <row r="3448" spans="1:5" x14ac:dyDescent="0.25">
      <c r="A3448" t="s">
        <v>401</v>
      </c>
      <c r="B3448" t="s">
        <v>402</v>
      </c>
      <c r="C3448" s="12">
        <v>42951</v>
      </c>
      <c r="D3448" s="217">
        <v>0</v>
      </c>
      <c r="E3448" t="s">
        <v>93</v>
      </c>
    </row>
    <row r="3449" spans="1:5" x14ac:dyDescent="0.25">
      <c r="A3449" t="s">
        <v>401</v>
      </c>
      <c r="B3449" t="s">
        <v>402</v>
      </c>
      <c r="C3449" s="12">
        <v>42958</v>
      </c>
      <c r="D3449" s="217">
        <v>0</v>
      </c>
      <c r="E3449" t="s">
        <v>93</v>
      </c>
    </row>
    <row r="3450" spans="1:5" x14ac:dyDescent="0.25">
      <c r="A3450" t="s">
        <v>401</v>
      </c>
      <c r="B3450" t="s">
        <v>402</v>
      </c>
      <c r="C3450" s="12">
        <v>42965</v>
      </c>
      <c r="D3450" s="217">
        <v>0</v>
      </c>
      <c r="E3450" t="s">
        <v>93</v>
      </c>
    </row>
    <row r="3451" spans="1:5" x14ac:dyDescent="0.25">
      <c r="A3451" t="s">
        <v>401</v>
      </c>
      <c r="B3451" t="s">
        <v>402</v>
      </c>
      <c r="C3451" s="12">
        <v>42972</v>
      </c>
      <c r="D3451" s="217">
        <v>0.16329999999999997</v>
      </c>
      <c r="E3451" t="s">
        <v>93</v>
      </c>
    </row>
    <row r="3452" spans="1:5" x14ac:dyDescent="0.25">
      <c r="A3452" t="s">
        <v>401</v>
      </c>
      <c r="B3452" t="s">
        <v>402</v>
      </c>
      <c r="C3452" s="12">
        <v>42979</v>
      </c>
      <c r="D3452" s="217">
        <v>0.28139999999999998</v>
      </c>
      <c r="E3452" t="s">
        <v>93</v>
      </c>
    </row>
    <row r="3453" spans="1:5" x14ac:dyDescent="0.25">
      <c r="A3453" t="s">
        <v>401</v>
      </c>
      <c r="B3453" t="s">
        <v>402</v>
      </c>
      <c r="C3453" s="12">
        <v>42986</v>
      </c>
      <c r="D3453" s="217">
        <v>0.37</v>
      </c>
      <c r="E3453" t="s">
        <v>93</v>
      </c>
    </row>
    <row r="3454" spans="1:5" x14ac:dyDescent="0.25">
      <c r="A3454" t="s">
        <v>401</v>
      </c>
      <c r="B3454" t="s">
        <v>402</v>
      </c>
      <c r="C3454" s="12">
        <v>42993</v>
      </c>
      <c r="D3454" s="217">
        <v>0.43890000000000001</v>
      </c>
      <c r="E3454" t="s">
        <v>93</v>
      </c>
    </row>
    <row r="3455" spans="1:5" x14ac:dyDescent="0.25">
      <c r="A3455" t="s">
        <v>401</v>
      </c>
      <c r="B3455" t="s">
        <v>402</v>
      </c>
      <c r="C3455" s="12">
        <v>43000</v>
      </c>
      <c r="D3455" s="217">
        <v>0.49399999999999999</v>
      </c>
      <c r="E3455" t="s">
        <v>93</v>
      </c>
    </row>
    <row r="3456" spans="1:5" x14ac:dyDescent="0.25">
      <c r="A3456" t="s">
        <v>401</v>
      </c>
      <c r="B3456" t="s">
        <v>402</v>
      </c>
      <c r="C3456" s="12">
        <v>43007</v>
      </c>
      <c r="D3456" s="217">
        <v>0.53820000000000001</v>
      </c>
      <c r="E3456" t="s">
        <v>93</v>
      </c>
    </row>
    <row r="3457" spans="1:5" x14ac:dyDescent="0.25">
      <c r="A3457" t="s">
        <v>401</v>
      </c>
      <c r="B3457" t="s">
        <v>402</v>
      </c>
      <c r="C3457" s="12">
        <v>43014</v>
      </c>
      <c r="D3457" s="217">
        <v>0.57499999999999996</v>
      </c>
      <c r="E3457" t="s">
        <v>93</v>
      </c>
    </row>
    <row r="3458" spans="1:5" x14ac:dyDescent="0.25">
      <c r="A3458" t="s">
        <v>401</v>
      </c>
      <c r="B3458" t="s">
        <v>402</v>
      </c>
      <c r="C3458" s="12">
        <v>43021</v>
      </c>
      <c r="D3458" s="217">
        <v>0.60619999999999996</v>
      </c>
      <c r="E3458" t="s">
        <v>93</v>
      </c>
    </row>
    <row r="3459" spans="1:5" x14ac:dyDescent="0.25">
      <c r="A3459" t="s">
        <v>401</v>
      </c>
      <c r="B3459" t="s">
        <v>402</v>
      </c>
      <c r="C3459" s="12">
        <v>43028</v>
      </c>
      <c r="D3459" s="217">
        <v>0.63290000000000002</v>
      </c>
      <c r="E3459" t="s">
        <v>93</v>
      </c>
    </row>
    <row r="3460" spans="1:5" x14ac:dyDescent="0.25">
      <c r="A3460" t="s">
        <v>401</v>
      </c>
      <c r="B3460" t="s">
        <v>402</v>
      </c>
      <c r="C3460" s="12">
        <v>43035</v>
      </c>
      <c r="D3460" s="217">
        <v>0.65599999999999992</v>
      </c>
      <c r="E3460" t="s">
        <v>93</v>
      </c>
    </row>
    <row r="3461" spans="1:5" x14ac:dyDescent="0.25">
      <c r="A3461" t="s">
        <v>401</v>
      </c>
      <c r="B3461" t="s">
        <v>402</v>
      </c>
      <c r="C3461" s="12">
        <v>43042</v>
      </c>
      <c r="D3461" s="217">
        <v>0.67689999999999995</v>
      </c>
      <c r="E3461" t="s">
        <v>93</v>
      </c>
    </row>
    <row r="3462" spans="1:5" x14ac:dyDescent="0.25">
      <c r="A3462" t="s">
        <v>401</v>
      </c>
      <c r="B3462" t="s">
        <v>402</v>
      </c>
      <c r="C3462" s="12">
        <v>43049</v>
      </c>
      <c r="D3462" s="217">
        <v>0.69530000000000003</v>
      </c>
      <c r="E3462" t="s">
        <v>93</v>
      </c>
    </row>
    <row r="3463" spans="1:5" x14ac:dyDescent="0.25">
      <c r="A3463" t="s">
        <v>401</v>
      </c>
      <c r="B3463" t="s">
        <v>402</v>
      </c>
      <c r="C3463" s="12">
        <v>43056</v>
      </c>
      <c r="D3463" s="217">
        <v>0.7117</v>
      </c>
      <c r="E3463" t="s">
        <v>93</v>
      </c>
    </row>
    <row r="3464" spans="1:5" x14ac:dyDescent="0.25">
      <c r="A3464" t="s">
        <v>401</v>
      </c>
      <c r="B3464" t="s">
        <v>402</v>
      </c>
      <c r="C3464" s="12">
        <v>43063</v>
      </c>
      <c r="D3464" s="217">
        <v>0.72629999999999995</v>
      </c>
      <c r="E3464" t="s">
        <v>93</v>
      </c>
    </row>
    <row r="3465" spans="1:5" x14ac:dyDescent="0.25">
      <c r="A3465" t="s">
        <v>401</v>
      </c>
      <c r="B3465" t="s">
        <v>402</v>
      </c>
      <c r="C3465" s="12">
        <v>43070</v>
      </c>
      <c r="D3465" s="217">
        <v>0.74</v>
      </c>
      <c r="E3465" t="s">
        <v>93</v>
      </c>
    </row>
    <row r="3466" spans="1:5" x14ac:dyDescent="0.25">
      <c r="A3466" t="s">
        <v>401</v>
      </c>
      <c r="B3466" t="s">
        <v>402</v>
      </c>
      <c r="C3466" s="12">
        <v>43077</v>
      </c>
      <c r="D3466" s="217">
        <v>0.75239999999999996</v>
      </c>
      <c r="E3466" t="s">
        <v>93</v>
      </c>
    </row>
    <row r="3467" spans="1:5" x14ac:dyDescent="0.25">
      <c r="A3467" t="s">
        <v>401</v>
      </c>
      <c r="B3467" t="s">
        <v>402</v>
      </c>
      <c r="C3467" s="12">
        <v>43084</v>
      </c>
      <c r="D3467" s="217">
        <v>0.76359999999999995</v>
      </c>
      <c r="E3467" t="s">
        <v>93</v>
      </c>
    </row>
    <row r="3468" spans="1:5" x14ac:dyDescent="0.25">
      <c r="A3468" t="s">
        <v>401</v>
      </c>
      <c r="B3468" t="s">
        <v>402</v>
      </c>
      <c r="C3468" s="12">
        <v>43091</v>
      </c>
      <c r="D3468" s="217">
        <v>0.77390000000000003</v>
      </c>
      <c r="E3468" t="s">
        <v>93</v>
      </c>
    </row>
    <row r="3469" spans="1:5" x14ac:dyDescent="0.25">
      <c r="A3469" t="s">
        <v>401</v>
      </c>
      <c r="B3469" t="s">
        <v>402</v>
      </c>
      <c r="C3469" s="12">
        <v>43098</v>
      </c>
      <c r="D3469" s="217">
        <v>0.7833</v>
      </c>
      <c r="E3469" t="s">
        <v>93</v>
      </c>
    </row>
    <row r="3470" spans="1:5" x14ac:dyDescent="0.25">
      <c r="A3470" t="s">
        <v>401</v>
      </c>
      <c r="B3470" t="s">
        <v>402</v>
      </c>
      <c r="C3470" s="12">
        <v>43105</v>
      </c>
      <c r="D3470" s="217">
        <v>1</v>
      </c>
      <c r="E3470" t="s">
        <v>93</v>
      </c>
    </row>
    <row r="3471" spans="1:5" x14ac:dyDescent="0.25">
      <c r="A3471" t="s">
        <v>401</v>
      </c>
      <c r="B3471" t="s">
        <v>402</v>
      </c>
      <c r="C3471" s="12">
        <v>43112</v>
      </c>
      <c r="D3471" s="217">
        <v>1</v>
      </c>
      <c r="E3471" t="s">
        <v>93</v>
      </c>
    </row>
    <row r="3472" spans="1:5" x14ac:dyDescent="0.25">
      <c r="A3472" t="s">
        <v>401</v>
      </c>
      <c r="B3472" t="s">
        <v>402</v>
      </c>
      <c r="C3472" s="12">
        <v>43119</v>
      </c>
      <c r="D3472" s="217">
        <v>1</v>
      </c>
      <c r="E3472" t="s">
        <v>93</v>
      </c>
    </row>
    <row r="3473" spans="1:5" x14ac:dyDescent="0.25">
      <c r="A3473" t="s">
        <v>401</v>
      </c>
      <c r="B3473" t="s">
        <v>402</v>
      </c>
      <c r="C3473" s="12">
        <v>43126</v>
      </c>
      <c r="D3473" s="217">
        <v>1</v>
      </c>
      <c r="E3473" t="s">
        <v>93</v>
      </c>
    </row>
    <row r="3474" spans="1:5" x14ac:dyDescent="0.25">
      <c r="A3474" t="s">
        <v>401</v>
      </c>
      <c r="B3474" t="s">
        <v>402</v>
      </c>
      <c r="C3474" s="12">
        <v>43133</v>
      </c>
      <c r="D3474" s="217">
        <v>1</v>
      </c>
      <c r="E3474" t="s">
        <v>93</v>
      </c>
    </row>
    <row r="3475" spans="1:5" x14ac:dyDescent="0.25">
      <c r="A3475" t="s">
        <v>401</v>
      </c>
      <c r="B3475" t="s">
        <v>402</v>
      </c>
      <c r="C3475" s="12">
        <v>43140</v>
      </c>
      <c r="D3475" s="217">
        <v>1</v>
      </c>
      <c r="E3475" t="s">
        <v>93</v>
      </c>
    </row>
    <row r="3476" spans="1:5" x14ac:dyDescent="0.25">
      <c r="A3476" t="s">
        <v>401</v>
      </c>
      <c r="B3476" t="s">
        <v>402</v>
      </c>
      <c r="C3476" s="12">
        <v>43147</v>
      </c>
      <c r="D3476" s="217">
        <v>1</v>
      </c>
      <c r="E3476" t="s">
        <v>93</v>
      </c>
    </row>
    <row r="3477" spans="1:5" x14ac:dyDescent="0.25">
      <c r="A3477" t="s">
        <v>401</v>
      </c>
      <c r="B3477" t="s">
        <v>402</v>
      </c>
      <c r="C3477" s="12">
        <v>43154</v>
      </c>
      <c r="D3477" s="217">
        <v>1</v>
      </c>
      <c r="E3477" t="s">
        <v>93</v>
      </c>
    </row>
    <row r="3478" spans="1:5" x14ac:dyDescent="0.25">
      <c r="A3478" t="s">
        <v>401</v>
      </c>
      <c r="B3478" t="s">
        <v>402</v>
      </c>
      <c r="C3478" s="12">
        <v>43161</v>
      </c>
      <c r="D3478" s="217">
        <v>0.99890000000000001</v>
      </c>
      <c r="E3478" t="s">
        <v>93</v>
      </c>
    </row>
    <row r="3479" spans="1:5" x14ac:dyDescent="0.25">
      <c r="A3479" t="s">
        <v>401</v>
      </c>
      <c r="B3479" t="s">
        <v>402</v>
      </c>
      <c r="C3479" s="12">
        <v>43168</v>
      </c>
      <c r="D3479" s="217">
        <v>0.998</v>
      </c>
      <c r="E3479" t="s">
        <v>93</v>
      </c>
    </row>
    <row r="3480" spans="1:5" x14ac:dyDescent="0.25">
      <c r="A3480" t="s">
        <v>401</v>
      </c>
      <c r="B3480" t="s">
        <v>402</v>
      </c>
      <c r="C3480" s="12">
        <v>43175</v>
      </c>
      <c r="D3480" s="217">
        <v>0.99730000000000008</v>
      </c>
      <c r="E3480" t="s">
        <v>93</v>
      </c>
    </row>
    <row r="3481" spans="1:5" x14ac:dyDescent="0.25">
      <c r="A3481" t="s">
        <v>401</v>
      </c>
      <c r="B3481" t="s">
        <v>402</v>
      </c>
      <c r="C3481" s="12">
        <v>43182</v>
      </c>
      <c r="D3481" s="217">
        <v>0.99670000000000003</v>
      </c>
      <c r="E3481" t="s">
        <v>93</v>
      </c>
    </row>
    <row r="3482" spans="1:5" x14ac:dyDescent="0.25">
      <c r="A3482" t="s">
        <v>401</v>
      </c>
      <c r="B3482" t="s">
        <v>402</v>
      </c>
      <c r="C3482" s="12">
        <v>43189</v>
      </c>
      <c r="D3482" s="217">
        <v>0.99540000000000006</v>
      </c>
      <c r="E3482" t="s">
        <v>93</v>
      </c>
    </row>
    <row r="3483" spans="1:5" x14ac:dyDescent="0.25">
      <c r="A3483" t="s">
        <v>401</v>
      </c>
      <c r="B3483" t="s">
        <v>402</v>
      </c>
      <c r="C3483" s="12">
        <v>43196</v>
      </c>
      <c r="D3483" s="217">
        <v>0.99430000000000007</v>
      </c>
      <c r="E3483" t="s">
        <v>93</v>
      </c>
    </row>
    <row r="3484" spans="1:5" x14ac:dyDescent="0.25">
      <c r="A3484" t="s">
        <v>401</v>
      </c>
      <c r="B3484" t="s">
        <v>402</v>
      </c>
      <c r="C3484" s="12">
        <v>43203</v>
      </c>
      <c r="D3484" s="217">
        <v>0.99329999999999996</v>
      </c>
      <c r="E3484" t="s">
        <v>93</v>
      </c>
    </row>
    <row r="3485" spans="1:5" x14ac:dyDescent="0.25">
      <c r="A3485" t="s">
        <v>401</v>
      </c>
      <c r="B3485" t="s">
        <v>402</v>
      </c>
      <c r="C3485" s="12">
        <v>43210</v>
      </c>
      <c r="D3485" s="217">
        <v>0.99250000000000005</v>
      </c>
      <c r="E3485" t="s">
        <v>93</v>
      </c>
    </row>
    <row r="3486" spans="1:5" x14ac:dyDescent="0.25">
      <c r="A3486" t="s">
        <v>401</v>
      </c>
      <c r="B3486" t="s">
        <v>402</v>
      </c>
      <c r="C3486" s="12">
        <v>43217</v>
      </c>
      <c r="D3486" s="217">
        <v>0.93409999999999993</v>
      </c>
      <c r="E3486" t="s">
        <v>93</v>
      </c>
    </row>
    <row r="3487" spans="1:5" x14ac:dyDescent="0.25">
      <c r="A3487" t="s">
        <v>401</v>
      </c>
      <c r="B3487" t="s">
        <v>402</v>
      </c>
      <c r="C3487" s="12">
        <v>43224</v>
      </c>
      <c r="D3487" s="217">
        <v>0.88219999999999998</v>
      </c>
      <c r="E3487" t="s">
        <v>93</v>
      </c>
    </row>
    <row r="3488" spans="1:5" x14ac:dyDescent="0.25">
      <c r="A3488" t="s">
        <v>401</v>
      </c>
      <c r="B3488" t="s">
        <v>402</v>
      </c>
      <c r="C3488" s="12">
        <v>43231</v>
      </c>
      <c r="D3488" s="217">
        <v>0.83579999999999999</v>
      </c>
      <c r="E3488" t="s">
        <v>93</v>
      </c>
    </row>
    <row r="3489" spans="1:5" x14ac:dyDescent="0.25">
      <c r="A3489" t="s">
        <v>401</v>
      </c>
      <c r="B3489" t="s">
        <v>402</v>
      </c>
      <c r="C3489" s="12">
        <v>43238</v>
      </c>
      <c r="D3489" s="217">
        <v>0.79400000000000004</v>
      </c>
      <c r="E3489" t="s">
        <v>93</v>
      </c>
    </row>
    <row r="3490" spans="1:5" x14ac:dyDescent="0.25">
      <c r="A3490" t="s">
        <v>401</v>
      </c>
      <c r="B3490" t="s">
        <v>402</v>
      </c>
      <c r="C3490" s="12">
        <v>43245</v>
      </c>
      <c r="D3490" s="217">
        <v>0.75620000000000009</v>
      </c>
      <c r="E3490" t="s">
        <v>93</v>
      </c>
    </row>
    <row r="3491" spans="1:5" x14ac:dyDescent="0.25">
      <c r="A3491" t="s">
        <v>401</v>
      </c>
      <c r="B3491" t="s">
        <v>402</v>
      </c>
      <c r="C3491" s="12">
        <v>43252</v>
      </c>
      <c r="D3491" s="217">
        <v>0.72180000000000011</v>
      </c>
      <c r="E3491" t="s">
        <v>93</v>
      </c>
    </row>
    <row r="3492" spans="1:5" x14ac:dyDescent="0.25">
      <c r="A3492" t="s">
        <v>401</v>
      </c>
      <c r="B3492" t="s">
        <v>402</v>
      </c>
      <c r="C3492" s="12">
        <v>43259</v>
      </c>
      <c r="D3492" s="217">
        <v>0.69040000000000001</v>
      </c>
      <c r="E3492" t="s">
        <v>93</v>
      </c>
    </row>
    <row r="3493" spans="1:5" x14ac:dyDescent="0.25">
      <c r="A3493" t="s">
        <v>401</v>
      </c>
      <c r="B3493" t="s">
        <v>402</v>
      </c>
      <c r="C3493" s="12">
        <v>43266</v>
      </c>
      <c r="D3493" s="217">
        <v>0.66170000000000007</v>
      </c>
      <c r="E3493" t="s">
        <v>93</v>
      </c>
    </row>
    <row r="3494" spans="1:5" x14ac:dyDescent="0.25">
      <c r="A3494" t="s">
        <v>401</v>
      </c>
      <c r="B3494" t="s">
        <v>402</v>
      </c>
      <c r="C3494" s="12">
        <v>43273</v>
      </c>
      <c r="D3494" s="217">
        <v>0.63519999999999999</v>
      </c>
      <c r="E3494" t="s">
        <v>93</v>
      </c>
    </row>
    <row r="3495" spans="1:5" x14ac:dyDescent="0.25">
      <c r="A3495" t="s">
        <v>401</v>
      </c>
      <c r="B3495" t="s">
        <v>402</v>
      </c>
      <c r="C3495" s="12">
        <v>43280</v>
      </c>
      <c r="D3495" s="217">
        <v>0.61080000000000001</v>
      </c>
      <c r="E3495" t="s">
        <v>93</v>
      </c>
    </row>
    <row r="3496" spans="1:5" x14ac:dyDescent="0.25">
      <c r="A3496" t="s">
        <v>403</v>
      </c>
      <c r="B3496" t="s">
        <v>404</v>
      </c>
      <c r="C3496" s="12">
        <v>42937</v>
      </c>
      <c r="D3496" s="217">
        <v>0</v>
      </c>
      <c r="E3496" t="s">
        <v>93</v>
      </c>
    </row>
    <row r="3497" spans="1:5" x14ac:dyDescent="0.25">
      <c r="A3497" t="s">
        <v>403</v>
      </c>
      <c r="B3497" t="s">
        <v>404</v>
      </c>
      <c r="C3497" s="12">
        <v>42944</v>
      </c>
      <c r="D3497" s="217">
        <v>0</v>
      </c>
      <c r="E3497" t="s">
        <v>93</v>
      </c>
    </row>
    <row r="3498" spans="1:5" x14ac:dyDescent="0.25">
      <c r="A3498" t="s">
        <v>403</v>
      </c>
      <c r="B3498" t="s">
        <v>404</v>
      </c>
      <c r="C3498" s="12">
        <v>42951</v>
      </c>
      <c r="D3498" s="217">
        <v>0</v>
      </c>
      <c r="E3498" t="s">
        <v>93</v>
      </c>
    </row>
    <row r="3499" spans="1:5" x14ac:dyDescent="0.25">
      <c r="A3499" t="s">
        <v>403</v>
      </c>
      <c r="B3499" t="s">
        <v>404</v>
      </c>
      <c r="C3499" s="12">
        <v>42958</v>
      </c>
      <c r="D3499" s="217">
        <v>0</v>
      </c>
      <c r="E3499" t="s">
        <v>93</v>
      </c>
    </row>
    <row r="3500" spans="1:5" x14ac:dyDescent="0.25">
      <c r="A3500" t="s">
        <v>403</v>
      </c>
      <c r="B3500" t="s">
        <v>404</v>
      </c>
      <c r="C3500" s="12">
        <v>42965</v>
      </c>
      <c r="D3500" s="217">
        <v>0</v>
      </c>
      <c r="E3500" t="s">
        <v>93</v>
      </c>
    </row>
    <row r="3501" spans="1:5" x14ac:dyDescent="0.25">
      <c r="A3501" t="s">
        <v>403</v>
      </c>
      <c r="B3501" t="s">
        <v>404</v>
      </c>
      <c r="C3501" s="12">
        <v>42972</v>
      </c>
      <c r="D3501" s="217">
        <v>0.16670000000000001</v>
      </c>
      <c r="E3501" t="s">
        <v>93</v>
      </c>
    </row>
    <row r="3502" spans="1:5" x14ac:dyDescent="0.25">
      <c r="A3502" t="s">
        <v>403</v>
      </c>
      <c r="B3502" t="s">
        <v>404</v>
      </c>
      <c r="C3502" s="12">
        <v>42979</v>
      </c>
      <c r="D3502" s="217">
        <v>0.2843</v>
      </c>
      <c r="E3502" t="s">
        <v>93</v>
      </c>
    </row>
    <row r="3503" spans="1:5" x14ac:dyDescent="0.25">
      <c r="A3503" t="s">
        <v>403</v>
      </c>
      <c r="B3503" t="s">
        <v>404</v>
      </c>
      <c r="C3503" s="12">
        <v>42986</v>
      </c>
      <c r="D3503" s="217">
        <v>0.37119999999999997</v>
      </c>
      <c r="E3503" t="s">
        <v>93</v>
      </c>
    </row>
    <row r="3504" spans="1:5" x14ac:dyDescent="0.25">
      <c r="A3504" t="s">
        <v>403</v>
      </c>
      <c r="B3504" t="s">
        <v>404</v>
      </c>
      <c r="C3504" s="12">
        <v>42993</v>
      </c>
      <c r="D3504" s="217">
        <v>0.44</v>
      </c>
      <c r="E3504" t="s">
        <v>93</v>
      </c>
    </row>
    <row r="3505" spans="1:5" x14ac:dyDescent="0.25">
      <c r="A3505" t="s">
        <v>403</v>
      </c>
      <c r="B3505" t="s">
        <v>404</v>
      </c>
      <c r="C3505" s="12">
        <v>43000</v>
      </c>
      <c r="D3505" s="217">
        <v>0.49399999999999999</v>
      </c>
      <c r="E3505" t="s">
        <v>93</v>
      </c>
    </row>
    <row r="3506" spans="1:5" x14ac:dyDescent="0.25">
      <c r="A3506" t="s">
        <v>403</v>
      </c>
      <c r="B3506" t="s">
        <v>404</v>
      </c>
      <c r="C3506" s="12">
        <v>43007</v>
      </c>
      <c r="D3506" s="217">
        <v>0.53820000000000001</v>
      </c>
      <c r="E3506" t="s">
        <v>93</v>
      </c>
    </row>
    <row r="3507" spans="1:5" x14ac:dyDescent="0.25">
      <c r="A3507" t="s">
        <v>403</v>
      </c>
      <c r="B3507" t="s">
        <v>404</v>
      </c>
      <c r="C3507" s="12">
        <v>43014</v>
      </c>
      <c r="D3507" s="217">
        <v>0.57499999999999996</v>
      </c>
      <c r="E3507" t="s">
        <v>93</v>
      </c>
    </row>
    <row r="3508" spans="1:5" x14ac:dyDescent="0.25">
      <c r="A3508" t="s">
        <v>403</v>
      </c>
      <c r="B3508" t="s">
        <v>404</v>
      </c>
      <c r="C3508" s="12">
        <v>43021</v>
      </c>
      <c r="D3508" s="217">
        <v>0.60619999999999996</v>
      </c>
      <c r="E3508" t="s">
        <v>93</v>
      </c>
    </row>
    <row r="3509" spans="1:5" x14ac:dyDescent="0.25">
      <c r="A3509" t="s">
        <v>403</v>
      </c>
      <c r="B3509" t="s">
        <v>404</v>
      </c>
      <c r="C3509" s="12">
        <v>43028</v>
      </c>
      <c r="D3509" s="217">
        <v>0.6321</v>
      </c>
      <c r="E3509" t="s">
        <v>93</v>
      </c>
    </row>
    <row r="3510" spans="1:5" x14ac:dyDescent="0.25">
      <c r="A3510" t="s">
        <v>403</v>
      </c>
      <c r="B3510" t="s">
        <v>404</v>
      </c>
      <c r="C3510" s="12">
        <v>43035</v>
      </c>
      <c r="D3510" s="217">
        <v>0.65469999999999995</v>
      </c>
      <c r="E3510" t="s">
        <v>93</v>
      </c>
    </row>
    <row r="3511" spans="1:5" x14ac:dyDescent="0.25">
      <c r="A3511" t="s">
        <v>403</v>
      </c>
      <c r="B3511" t="s">
        <v>404</v>
      </c>
      <c r="C3511" s="12">
        <v>43042</v>
      </c>
      <c r="D3511" s="217">
        <v>0.67559999999999998</v>
      </c>
      <c r="E3511" t="s">
        <v>93</v>
      </c>
    </row>
    <row r="3512" spans="1:5" x14ac:dyDescent="0.25">
      <c r="A3512" t="s">
        <v>403</v>
      </c>
      <c r="B3512" t="s">
        <v>404</v>
      </c>
      <c r="C3512" s="12">
        <v>43049</v>
      </c>
      <c r="D3512" s="217">
        <v>0.69409999999999994</v>
      </c>
      <c r="E3512" t="s">
        <v>93</v>
      </c>
    </row>
    <row r="3513" spans="1:5" x14ac:dyDescent="0.25">
      <c r="A3513" t="s">
        <v>403</v>
      </c>
      <c r="B3513" t="s">
        <v>404</v>
      </c>
      <c r="C3513" s="12">
        <v>43056</v>
      </c>
      <c r="D3513" s="217">
        <v>0.71060000000000001</v>
      </c>
      <c r="E3513" t="s">
        <v>93</v>
      </c>
    </row>
    <row r="3514" spans="1:5" x14ac:dyDescent="0.25">
      <c r="A3514" t="s">
        <v>403</v>
      </c>
      <c r="B3514" t="s">
        <v>404</v>
      </c>
      <c r="C3514" s="12">
        <v>43063</v>
      </c>
      <c r="D3514" s="217">
        <v>0.72530000000000006</v>
      </c>
      <c r="E3514" t="s">
        <v>93</v>
      </c>
    </row>
    <row r="3515" spans="1:5" x14ac:dyDescent="0.25">
      <c r="A3515" t="s">
        <v>403</v>
      </c>
      <c r="B3515" t="s">
        <v>404</v>
      </c>
      <c r="C3515" s="12">
        <v>43070</v>
      </c>
      <c r="D3515" s="217">
        <v>0.7390000000000001</v>
      </c>
      <c r="E3515" t="s">
        <v>93</v>
      </c>
    </row>
    <row r="3516" spans="1:5" x14ac:dyDescent="0.25">
      <c r="A3516" t="s">
        <v>403</v>
      </c>
      <c r="B3516" t="s">
        <v>404</v>
      </c>
      <c r="C3516" s="12">
        <v>43077</v>
      </c>
      <c r="D3516" s="217">
        <v>0.75099999999999989</v>
      </c>
      <c r="E3516" t="s">
        <v>93</v>
      </c>
    </row>
    <row r="3517" spans="1:5" x14ac:dyDescent="0.25">
      <c r="A3517" t="s">
        <v>403</v>
      </c>
      <c r="B3517" t="s">
        <v>404</v>
      </c>
      <c r="C3517" s="12">
        <v>43084</v>
      </c>
      <c r="D3517" s="217">
        <v>0.76180000000000003</v>
      </c>
      <c r="E3517" t="s">
        <v>93</v>
      </c>
    </row>
    <row r="3518" spans="1:5" x14ac:dyDescent="0.25">
      <c r="A3518" t="s">
        <v>403</v>
      </c>
      <c r="B3518" t="s">
        <v>404</v>
      </c>
      <c r="C3518" s="12">
        <v>43091</v>
      </c>
      <c r="D3518" s="217">
        <v>0.77170000000000005</v>
      </c>
      <c r="E3518" t="s">
        <v>93</v>
      </c>
    </row>
    <row r="3519" spans="1:5" x14ac:dyDescent="0.25">
      <c r="A3519" t="s">
        <v>403</v>
      </c>
      <c r="B3519" t="s">
        <v>404</v>
      </c>
      <c r="C3519" s="12">
        <v>43098</v>
      </c>
      <c r="D3519" s="217">
        <v>0.78079999999999994</v>
      </c>
      <c r="E3519" t="s">
        <v>93</v>
      </c>
    </row>
    <row r="3520" spans="1:5" x14ac:dyDescent="0.25">
      <c r="A3520" t="s">
        <v>403</v>
      </c>
      <c r="B3520" t="s">
        <v>404</v>
      </c>
      <c r="C3520" s="12">
        <v>43105</v>
      </c>
      <c r="D3520" s="217">
        <v>0.98</v>
      </c>
      <c r="E3520" t="s">
        <v>93</v>
      </c>
    </row>
    <row r="3521" spans="1:5" x14ac:dyDescent="0.25">
      <c r="A3521" t="s">
        <v>403</v>
      </c>
      <c r="B3521" t="s">
        <v>404</v>
      </c>
      <c r="C3521" s="12">
        <v>43112</v>
      </c>
      <c r="D3521" s="217">
        <v>0.98</v>
      </c>
      <c r="E3521" t="s">
        <v>93</v>
      </c>
    </row>
    <row r="3522" spans="1:5" x14ac:dyDescent="0.25">
      <c r="A3522" t="s">
        <v>403</v>
      </c>
      <c r="B3522" t="s">
        <v>404</v>
      </c>
      <c r="C3522" s="12">
        <v>43119</v>
      </c>
      <c r="D3522" s="217">
        <v>0.98329999999999995</v>
      </c>
      <c r="E3522" t="s">
        <v>93</v>
      </c>
    </row>
    <row r="3523" spans="1:5" x14ac:dyDescent="0.25">
      <c r="A3523" t="s">
        <v>403</v>
      </c>
      <c r="B3523" t="s">
        <v>404</v>
      </c>
      <c r="C3523" s="12">
        <v>43126</v>
      </c>
      <c r="D3523" s="217">
        <v>0.98499999999999999</v>
      </c>
      <c r="E3523" t="s">
        <v>93</v>
      </c>
    </row>
    <row r="3524" spans="1:5" x14ac:dyDescent="0.25">
      <c r="A3524" t="s">
        <v>403</v>
      </c>
      <c r="B3524" t="s">
        <v>404</v>
      </c>
      <c r="C3524" s="12">
        <v>43133</v>
      </c>
      <c r="D3524" s="217">
        <v>0.98599999999999999</v>
      </c>
      <c r="E3524" t="s">
        <v>93</v>
      </c>
    </row>
    <row r="3525" spans="1:5" x14ac:dyDescent="0.25">
      <c r="A3525" t="s">
        <v>403</v>
      </c>
      <c r="B3525" t="s">
        <v>404</v>
      </c>
      <c r="C3525" s="12">
        <v>43140</v>
      </c>
      <c r="D3525" s="217">
        <v>0.98670000000000002</v>
      </c>
      <c r="E3525" t="s">
        <v>93</v>
      </c>
    </row>
    <row r="3526" spans="1:5" x14ac:dyDescent="0.25">
      <c r="A3526" t="s">
        <v>403</v>
      </c>
      <c r="B3526" t="s">
        <v>404</v>
      </c>
      <c r="C3526" s="12">
        <v>43147</v>
      </c>
      <c r="D3526" s="217">
        <v>0.98709999999999998</v>
      </c>
      <c r="E3526" t="s">
        <v>93</v>
      </c>
    </row>
    <row r="3527" spans="1:5" x14ac:dyDescent="0.25">
      <c r="A3527" t="s">
        <v>403</v>
      </c>
      <c r="B3527" t="s">
        <v>404</v>
      </c>
      <c r="C3527" s="12">
        <v>43154</v>
      </c>
      <c r="D3527" s="217">
        <v>0.98750000000000004</v>
      </c>
      <c r="E3527" t="s">
        <v>93</v>
      </c>
    </row>
    <row r="3528" spans="1:5" x14ac:dyDescent="0.25">
      <c r="A3528" t="s">
        <v>403</v>
      </c>
      <c r="B3528" t="s">
        <v>404</v>
      </c>
      <c r="C3528" s="12">
        <v>43161</v>
      </c>
      <c r="D3528" s="217">
        <v>0.98670000000000002</v>
      </c>
      <c r="E3528" t="s">
        <v>93</v>
      </c>
    </row>
    <row r="3529" spans="1:5" x14ac:dyDescent="0.25">
      <c r="A3529" t="s">
        <v>403</v>
      </c>
      <c r="B3529" t="s">
        <v>404</v>
      </c>
      <c r="C3529" s="12">
        <v>43168</v>
      </c>
      <c r="D3529" s="217">
        <v>0.98599999999999999</v>
      </c>
      <c r="E3529" t="s">
        <v>93</v>
      </c>
    </row>
    <row r="3530" spans="1:5" x14ac:dyDescent="0.25">
      <c r="A3530" t="s">
        <v>403</v>
      </c>
      <c r="B3530" t="s">
        <v>404</v>
      </c>
      <c r="C3530" s="12">
        <v>43175</v>
      </c>
      <c r="D3530" s="217">
        <v>0.98640000000000005</v>
      </c>
      <c r="E3530" t="s">
        <v>93</v>
      </c>
    </row>
    <row r="3531" spans="1:5" x14ac:dyDescent="0.25">
      <c r="A3531" t="s">
        <v>403</v>
      </c>
      <c r="B3531" t="s">
        <v>404</v>
      </c>
      <c r="C3531" s="12">
        <v>43182</v>
      </c>
      <c r="D3531" s="217">
        <v>0.98670000000000002</v>
      </c>
      <c r="E3531" t="s">
        <v>93</v>
      </c>
    </row>
    <row r="3532" spans="1:5" x14ac:dyDescent="0.25">
      <c r="A3532" t="s">
        <v>403</v>
      </c>
      <c r="B3532" t="s">
        <v>404</v>
      </c>
      <c r="C3532" s="12">
        <v>43189</v>
      </c>
      <c r="D3532" s="217">
        <v>0.9869</v>
      </c>
      <c r="E3532" t="s">
        <v>93</v>
      </c>
    </row>
    <row r="3533" spans="1:5" x14ac:dyDescent="0.25">
      <c r="A3533" t="s">
        <v>403</v>
      </c>
      <c r="B3533" t="s">
        <v>404</v>
      </c>
      <c r="C3533" s="12">
        <v>43196</v>
      </c>
      <c r="D3533" s="217">
        <v>0.98709999999999998</v>
      </c>
      <c r="E3533" t="s">
        <v>93</v>
      </c>
    </row>
    <row r="3534" spans="1:5" x14ac:dyDescent="0.25">
      <c r="A3534" t="s">
        <v>403</v>
      </c>
      <c r="B3534" t="s">
        <v>404</v>
      </c>
      <c r="C3534" s="12">
        <v>43203</v>
      </c>
      <c r="D3534" s="217">
        <v>0.98730000000000007</v>
      </c>
      <c r="E3534" t="s">
        <v>93</v>
      </c>
    </row>
    <row r="3535" spans="1:5" x14ac:dyDescent="0.25">
      <c r="A3535" t="s">
        <v>403</v>
      </c>
      <c r="B3535" t="s">
        <v>404</v>
      </c>
      <c r="C3535" s="12">
        <v>43210</v>
      </c>
      <c r="D3535" s="217">
        <v>0.98750000000000004</v>
      </c>
      <c r="E3535" t="s">
        <v>93</v>
      </c>
    </row>
    <row r="3536" spans="1:5" x14ac:dyDescent="0.25">
      <c r="A3536" t="s">
        <v>403</v>
      </c>
      <c r="B3536" t="s">
        <v>404</v>
      </c>
      <c r="C3536" s="12">
        <v>43217</v>
      </c>
      <c r="D3536" s="217">
        <v>0.9294</v>
      </c>
      <c r="E3536" t="s">
        <v>93</v>
      </c>
    </row>
    <row r="3537" spans="1:5" x14ac:dyDescent="0.25">
      <c r="A3537" t="s">
        <v>403</v>
      </c>
      <c r="B3537" t="s">
        <v>404</v>
      </c>
      <c r="C3537" s="12">
        <v>43224</v>
      </c>
      <c r="D3537" s="217">
        <v>0.87780000000000002</v>
      </c>
      <c r="E3537" t="s">
        <v>93</v>
      </c>
    </row>
    <row r="3538" spans="1:5" x14ac:dyDescent="0.25">
      <c r="A3538" t="s">
        <v>403</v>
      </c>
      <c r="B3538" t="s">
        <v>404</v>
      </c>
      <c r="C3538" s="12">
        <v>43231</v>
      </c>
      <c r="D3538" s="217">
        <v>0.83160000000000001</v>
      </c>
      <c r="E3538" t="s">
        <v>93</v>
      </c>
    </row>
    <row r="3539" spans="1:5" x14ac:dyDescent="0.25">
      <c r="A3539" t="s">
        <v>403</v>
      </c>
      <c r="B3539" t="s">
        <v>404</v>
      </c>
      <c r="C3539" s="12">
        <v>43238</v>
      </c>
      <c r="D3539" s="217">
        <v>0.79</v>
      </c>
      <c r="E3539" t="s">
        <v>93</v>
      </c>
    </row>
    <row r="3540" spans="1:5" x14ac:dyDescent="0.25">
      <c r="A3540" t="s">
        <v>403</v>
      </c>
      <c r="B3540" t="s">
        <v>404</v>
      </c>
      <c r="C3540" s="12">
        <v>43245</v>
      </c>
      <c r="D3540" s="217">
        <v>0.75239999999999996</v>
      </c>
      <c r="E3540" t="s">
        <v>93</v>
      </c>
    </row>
    <row r="3541" spans="1:5" x14ac:dyDescent="0.25">
      <c r="A3541" t="s">
        <v>403</v>
      </c>
      <c r="B3541" t="s">
        <v>404</v>
      </c>
      <c r="C3541" s="12">
        <v>43252</v>
      </c>
      <c r="D3541" s="217">
        <v>0.71819999999999995</v>
      </c>
      <c r="E3541" t="s">
        <v>93</v>
      </c>
    </row>
    <row r="3542" spans="1:5" x14ac:dyDescent="0.25">
      <c r="A3542" t="s">
        <v>403</v>
      </c>
      <c r="B3542" t="s">
        <v>404</v>
      </c>
      <c r="C3542" s="12">
        <v>43259</v>
      </c>
      <c r="D3542" s="217">
        <v>0.68700000000000006</v>
      </c>
      <c r="E3542" t="s">
        <v>93</v>
      </c>
    </row>
    <row r="3543" spans="1:5" x14ac:dyDescent="0.25">
      <c r="A3543" t="s">
        <v>403</v>
      </c>
      <c r="B3543" t="s">
        <v>404</v>
      </c>
      <c r="C3543" s="12">
        <v>43266</v>
      </c>
      <c r="D3543" s="217">
        <v>0.6583</v>
      </c>
      <c r="E3543" t="s">
        <v>93</v>
      </c>
    </row>
    <row r="3544" spans="1:5" x14ac:dyDescent="0.25">
      <c r="A3544" t="s">
        <v>403</v>
      </c>
      <c r="B3544" t="s">
        <v>404</v>
      </c>
      <c r="C3544" s="12">
        <v>43273</v>
      </c>
      <c r="D3544" s="217">
        <v>0.63200000000000001</v>
      </c>
      <c r="E3544" t="s">
        <v>93</v>
      </c>
    </row>
    <row r="3545" spans="1:5" x14ac:dyDescent="0.25">
      <c r="A3545" t="s">
        <v>403</v>
      </c>
      <c r="B3545" t="s">
        <v>404</v>
      </c>
      <c r="C3545" s="12">
        <v>43280</v>
      </c>
      <c r="D3545" s="217">
        <v>0.60770000000000002</v>
      </c>
      <c r="E3545" t="s">
        <v>93</v>
      </c>
    </row>
    <row r="3546" spans="1:5" x14ac:dyDescent="0.25">
      <c r="A3546" t="s">
        <v>405</v>
      </c>
      <c r="B3546" t="s">
        <v>406</v>
      </c>
      <c r="C3546" s="12">
        <v>42937</v>
      </c>
      <c r="D3546" s="217">
        <v>0</v>
      </c>
      <c r="E3546" t="s">
        <v>93</v>
      </c>
    </row>
    <row r="3547" spans="1:5" x14ac:dyDescent="0.25">
      <c r="A3547" t="s">
        <v>405</v>
      </c>
      <c r="B3547" t="s">
        <v>406</v>
      </c>
      <c r="C3547" s="12">
        <v>42944</v>
      </c>
      <c r="D3547" s="217">
        <v>0</v>
      </c>
      <c r="E3547" t="s">
        <v>93</v>
      </c>
    </row>
    <row r="3548" spans="1:5" x14ac:dyDescent="0.25">
      <c r="A3548" t="s">
        <v>405</v>
      </c>
      <c r="B3548" t="s">
        <v>406</v>
      </c>
      <c r="C3548" s="12">
        <v>42951</v>
      </c>
      <c r="D3548" s="217">
        <v>0</v>
      </c>
      <c r="E3548" t="s">
        <v>93</v>
      </c>
    </row>
    <row r="3549" spans="1:5" x14ac:dyDescent="0.25">
      <c r="A3549" t="s">
        <v>405</v>
      </c>
      <c r="B3549" t="s">
        <v>406</v>
      </c>
      <c r="C3549" s="12">
        <v>42958</v>
      </c>
      <c r="D3549" s="217">
        <v>0</v>
      </c>
      <c r="E3549" t="s">
        <v>93</v>
      </c>
    </row>
    <row r="3550" spans="1:5" x14ac:dyDescent="0.25">
      <c r="A3550" t="s">
        <v>405</v>
      </c>
      <c r="B3550" t="s">
        <v>406</v>
      </c>
      <c r="C3550" s="12">
        <v>42965</v>
      </c>
      <c r="D3550" s="217">
        <v>0</v>
      </c>
      <c r="E3550" t="s">
        <v>93</v>
      </c>
    </row>
    <row r="3551" spans="1:5" x14ac:dyDescent="0.25">
      <c r="A3551" t="s">
        <v>405</v>
      </c>
      <c r="B3551" t="s">
        <v>406</v>
      </c>
      <c r="C3551" s="12">
        <v>42972</v>
      </c>
      <c r="D3551" s="217">
        <v>0.16500000000000001</v>
      </c>
      <c r="E3551" t="s">
        <v>93</v>
      </c>
    </row>
    <row r="3552" spans="1:5" x14ac:dyDescent="0.25">
      <c r="A3552" t="s">
        <v>405</v>
      </c>
      <c r="B3552" t="s">
        <v>406</v>
      </c>
      <c r="C3552" s="12">
        <v>42979</v>
      </c>
      <c r="D3552" s="217">
        <v>0.28139999999999998</v>
      </c>
      <c r="E3552" t="s">
        <v>93</v>
      </c>
    </row>
    <row r="3553" spans="1:5" x14ac:dyDescent="0.25">
      <c r="A3553" t="s">
        <v>405</v>
      </c>
      <c r="B3553" t="s">
        <v>406</v>
      </c>
      <c r="C3553" s="12">
        <v>42986</v>
      </c>
      <c r="D3553" s="217">
        <v>0.36880000000000002</v>
      </c>
      <c r="E3553" t="s">
        <v>93</v>
      </c>
    </row>
    <row r="3554" spans="1:5" x14ac:dyDescent="0.25">
      <c r="A3554" t="s">
        <v>405</v>
      </c>
      <c r="B3554" t="s">
        <v>406</v>
      </c>
      <c r="C3554" s="12">
        <v>42993</v>
      </c>
      <c r="D3554" s="217">
        <v>0.43670000000000003</v>
      </c>
      <c r="E3554" t="s">
        <v>93</v>
      </c>
    </row>
    <row r="3555" spans="1:5" x14ac:dyDescent="0.25">
      <c r="A3555" t="s">
        <v>405</v>
      </c>
      <c r="B3555" t="s">
        <v>406</v>
      </c>
      <c r="C3555" s="12">
        <v>43000</v>
      </c>
      <c r="D3555" s="217">
        <v>0.49099999999999999</v>
      </c>
      <c r="E3555" t="s">
        <v>93</v>
      </c>
    </row>
    <row r="3556" spans="1:5" x14ac:dyDescent="0.25">
      <c r="A3556" t="s">
        <v>405</v>
      </c>
      <c r="B3556" t="s">
        <v>406</v>
      </c>
      <c r="C3556" s="12">
        <v>43007</v>
      </c>
      <c r="D3556" s="217">
        <v>0.53549999999999998</v>
      </c>
      <c r="E3556" t="s">
        <v>93</v>
      </c>
    </row>
    <row r="3557" spans="1:5" x14ac:dyDescent="0.25">
      <c r="A3557" t="s">
        <v>405</v>
      </c>
      <c r="B3557" t="s">
        <v>406</v>
      </c>
      <c r="C3557" s="12">
        <v>43014</v>
      </c>
      <c r="D3557" s="217">
        <v>0.57169999999999999</v>
      </c>
      <c r="E3557" t="s">
        <v>93</v>
      </c>
    </row>
    <row r="3558" spans="1:5" x14ac:dyDescent="0.25">
      <c r="A3558" t="s">
        <v>405</v>
      </c>
      <c r="B3558" t="s">
        <v>406</v>
      </c>
      <c r="C3558" s="12">
        <v>43021</v>
      </c>
      <c r="D3558" s="217">
        <v>0.60229999999999995</v>
      </c>
      <c r="E3558" t="s">
        <v>93</v>
      </c>
    </row>
    <row r="3559" spans="1:5" x14ac:dyDescent="0.25">
      <c r="A3559" t="s">
        <v>405</v>
      </c>
      <c r="B3559" t="s">
        <v>406</v>
      </c>
      <c r="C3559" s="12">
        <v>43028</v>
      </c>
      <c r="D3559" s="217">
        <v>0.62860000000000005</v>
      </c>
      <c r="E3559" t="s">
        <v>93</v>
      </c>
    </row>
    <row r="3560" spans="1:5" x14ac:dyDescent="0.25">
      <c r="A3560" t="s">
        <v>405</v>
      </c>
      <c r="B3560" t="s">
        <v>406</v>
      </c>
      <c r="C3560" s="12">
        <v>43035</v>
      </c>
      <c r="D3560" s="217">
        <v>0.65129999999999999</v>
      </c>
      <c r="E3560" t="s">
        <v>93</v>
      </c>
    </row>
    <row r="3561" spans="1:5" x14ac:dyDescent="0.25">
      <c r="A3561" t="s">
        <v>405</v>
      </c>
      <c r="B3561" t="s">
        <v>406</v>
      </c>
      <c r="C3561" s="12">
        <v>43042</v>
      </c>
      <c r="D3561" s="217">
        <v>0.67310000000000003</v>
      </c>
      <c r="E3561" t="s">
        <v>93</v>
      </c>
    </row>
    <row r="3562" spans="1:5" x14ac:dyDescent="0.25">
      <c r="A3562" t="s">
        <v>405</v>
      </c>
      <c r="B3562" t="s">
        <v>406</v>
      </c>
      <c r="C3562" s="12">
        <v>43049</v>
      </c>
      <c r="D3562" s="217">
        <v>0.6923999999999999</v>
      </c>
      <c r="E3562" t="s">
        <v>93</v>
      </c>
    </row>
    <row r="3563" spans="1:5" x14ac:dyDescent="0.25">
      <c r="A3563" t="s">
        <v>405</v>
      </c>
      <c r="B3563" t="s">
        <v>406</v>
      </c>
      <c r="C3563" s="12">
        <v>43056</v>
      </c>
      <c r="D3563" s="217">
        <v>0.70889999999999997</v>
      </c>
      <c r="E3563" t="s">
        <v>93</v>
      </c>
    </row>
    <row r="3564" spans="1:5" x14ac:dyDescent="0.25">
      <c r="A3564" t="s">
        <v>405</v>
      </c>
      <c r="B3564" t="s">
        <v>406</v>
      </c>
      <c r="C3564" s="12">
        <v>43063</v>
      </c>
      <c r="D3564" s="217">
        <v>0.72370000000000001</v>
      </c>
      <c r="E3564" t="s">
        <v>93</v>
      </c>
    </row>
    <row r="3565" spans="1:5" x14ac:dyDescent="0.25">
      <c r="A3565" t="s">
        <v>405</v>
      </c>
      <c r="B3565" t="s">
        <v>406</v>
      </c>
      <c r="C3565" s="12">
        <v>43070</v>
      </c>
      <c r="D3565" s="217">
        <v>0.73699999999999999</v>
      </c>
      <c r="E3565" t="s">
        <v>93</v>
      </c>
    </row>
    <row r="3566" spans="1:5" x14ac:dyDescent="0.25">
      <c r="A3566" t="s">
        <v>405</v>
      </c>
      <c r="B3566" t="s">
        <v>406</v>
      </c>
      <c r="C3566" s="12">
        <v>43077</v>
      </c>
      <c r="D3566" s="217">
        <v>0.74900000000000011</v>
      </c>
      <c r="E3566" t="s">
        <v>93</v>
      </c>
    </row>
    <row r="3567" spans="1:5" x14ac:dyDescent="0.25">
      <c r="A3567" t="s">
        <v>405</v>
      </c>
      <c r="B3567" t="s">
        <v>406</v>
      </c>
      <c r="C3567" s="12">
        <v>43084</v>
      </c>
      <c r="D3567" s="217">
        <v>0.76</v>
      </c>
      <c r="E3567" t="s">
        <v>93</v>
      </c>
    </row>
    <row r="3568" spans="1:5" x14ac:dyDescent="0.25">
      <c r="A3568" t="s">
        <v>405</v>
      </c>
      <c r="B3568" t="s">
        <v>406</v>
      </c>
      <c r="C3568" s="12">
        <v>43091</v>
      </c>
      <c r="D3568" s="217">
        <v>0.77</v>
      </c>
      <c r="E3568" t="s">
        <v>93</v>
      </c>
    </row>
    <row r="3569" spans="1:5" x14ac:dyDescent="0.25">
      <c r="A3569" t="s">
        <v>405</v>
      </c>
      <c r="B3569" t="s">
        <v>406</v>
      </c>
      <c r="C3569" s="12">
        <v>43098</v>
      </c>
      <c r="D3569" s="217">
        <v>0.7792</v>
      </c>
      <c r="E3569" t="s">
        <v>93</v>
      </c>
    </row>
    <row r="3570" spans="1:5" x14ac:dyDescent="0.25">
      <c r="A3570" t="s">
        <v>405</v>
      </c>
      <c r="B3570" t="s">
        <v>406</v>
      </c>
      <c r="C3570" s="12">
        <v>43105</v>
      </c>
      <c r="D3570" s="217">
        <v>0.98</v>
      </c>
      <c r="E3570" t="s">
        <v>93</v>
      </c>
    </row>
    <row r="3571" spans="1:5" x14ac:dyDescent="0.25">
      <c r="A3571" t="s">
        <v>405</v>
      </c>
      <c r="B3571" t="s">
        <v>406</v>
      </c>
      <c r="C3571" s="12">
        <v>43112</v>
      </c>
      <c r="D3571" s="217">
        <v>0.97499999999999998</v>
      </c>
      <c r="E3571" t="s">
        <v>93</v>
      </c>
    </row>
    <row r="3572" spans="1:5" x14ac:dyDescent="0.25">
      <c r="A3572" t="s">
        <v>405</v>
      </c>
      <c r="B3572" t="s">
        <v>406</v>
      </c>
      <c r="C3572" s="12">
        <v>43119</v>
      </c>
      <c r="D3572" s="217">
        <v>0.97329999999999994</v>
      </c>
      <c r="E3572" t="s">
        <v>93</v>
      </c>
    </row>
    <row r="3573" spans="1:5" x14ac:dyDescent="0.25">
      <c r="A3573" t="s">
        <v>405</v>
      </c>
      <c r="B3573" t="s">
        <v>406</v>
      </c>
      <c r="C3573" s="12">
        <v>43126</v>
      </c>
      <c r="D3573" s="217">
        <v>0.97250000000000003</v>
      </c>
      <c r="E3573" t="s">
        <v>93</v>
      </c>
    </row>
    <row r="3574" spans="1:5" x14ac:dyDescent="0.25">
      <c r="A3574" t="s">
        <v>405</v>
      </c>
      <c r="B3574" t="s">
        <v>406</v>
      </c>
      <c r="C3574" s="12">
        <v>43133</v>
      </c>
      <c r="D3574" s="217">
        <v>0.96799999999999997</v>
      </c>
      <c r="E3574" t="s">
        <v>93</v>
      </c>
    </row>
    <row r="3575" spans="1:5" x14ac:dyDescent="0.25">
      <c r="A3575" t="s">
        <v>405</v>
      </c>
      <c r="B3575" t="s">
        <v>406</v>
      </c>
      <c r="C3575" s="12">
        <v>43140</v>
      </c>
      <c r="D3575" s="217">
        <v>0.96499999999999997</v>
      </c>
      <c r="E3575" t="s">
        <v>93</v>
      </c>
    </row>
    <row r="3576" spans="1:5" x14ac:dyDescent="0.25">
      <c r="A3576" t="s">
        <v>405</v>
      </c>
      <c r="B3576" t="s">
        <v>406</v>
      </c>
      <c r="C3576" s="12">
        <v>43147</v>
      </c>
      <c r="D3576" s="217">
        <v>0.96290000000000009</v>
      </c>
      <c r="E3576" t="s">
        <v>93</v>
      </c>
    </row>
    <row r="3577" spans="1:5" x14ac:dyDescent="0.25">
      <c r="A3577" t="s">
        <v>405</v>
      </c>
      <c r="B3577" t="s">
        <v>406</v>
      </c>
      <c r="C3577" s="12">
        <v>43154</v>
      </c>
      <c r="D3577" s="217">
        <v>0.96</v>
      </c>
      <c r="E3577" t="s">
        <v>93</v>
      </c>
    </row>
    <row r="3578" spans="1:5" x14ac:dyDescent="0.25">
      <c r="A3578" t="s">
        <v>405</v>
      </c>
      <c r="B3578" t="s">
        <v>406</v>
      </c>
      <c r="C3578" s="12">
        <v>43161</v>
      </c>
      <c r="D3578" s="217">
        <v>0.95779999999999998</v>
      </c>
      <c r="E3578" t="s">
        <v>93</v>
      </c>
    </row>
    <row r="3579" spans="1:5" x14ac:dyDescent="0.25">
      <c r="A3579" t="s">
        <v>405</v>
      </c>
      <c r="B3579" t="s">
        <v>406</v>
      </c>
      <c r="C3579" s="12">
        <v>43168</v>
      </c>
      <c r="D3579" s="217">
        <v>0.95499999999999996</v>
      </c>
      <c r="E3579" t="s">
        <v>93</v>
      </c>
    </row>
    <row r="3580" spans="1:5" x14ac:dyDescent="0.25">
      <c r="A3580" t="s">
        <v>405</v>
      </c>
      <c r="B3580" t="s">
        <v>406</v>
      </c>
      <c r="C3580" s="12">
        <v>43175</v>
      </c>
      <c r="D3580" s="217">
        <v>0.95269999999999999</v>
      </c>
      <c r="E3580" t="s">
        <v>93</v>
      </c>
    </row>
    <row r="3581" spans="1:5" x14ac:dyDescent="0.25">
      <c r="A3581" t="s">
        <v>405</v>
      </c>
      <c r="B3581" t="s">
        <v>406</v>
      </c>
      <c r="C3581" s="12">
        <v>43182</v>
      </c>
      <c r="D3581" s="217">
        <v>0.95079999999999998</v>
      </c>
      <c r="E3581" t="s">
        <v>93</v>
      </c>
    </row>
    <row r="3582" spans="1:5" x14ac:dyDescent="0.25">
      <c r="A3582" t="s">
        <v>405</v>
      </c>
      <c r="B3582" t="s">
        <v>406</v>
      </c>
      <c r="C3582" s="12">
        <v>43189</v>
      </c>
      <c r="D3582" s="217">
        <v>0.94920000000000004</v>
      </c>
      <c r="E3582" t="s">
        <v>93</v>
      </c>
    </row>
    <row r="3583" spans="1:5" x14ac:dyDescent="0.25">
      <c r="A3583" t="s">
        <v>405</v>
      </c>
      <c r="B3583" t="s">
        <v>406</v>
      </c>
      <c r="C3583" s="12">
        <v>43196</v>
      </c>
      <c r="D3583" s="217">
        <v>0.9486</v>
      </c>
      <c r="E3583" t="s">
        <v>93</v>
      </c>
    </row>
    <row r="3584" spans="1:5" x14ac:dyDescent="0.25">
      <c r="A3584" t="s">
        <v>405</v>
      </c>
      <c r="B3584" t="s">
        <v>406</v>
      </c>
      <c r="C3584" s="12">
        <v>43203</v>
      </c>
      <c r="D3584" s="217">
        <v>0.94799999999999995</v>
      </c>
      <c r="E3584" t="s">
        <v>93</v>
      </c>
    </row>
    <row r="3585" spans="1:5" x14ac:dyDescent="0.25">
      <c r="A3585" t="s">
        <v>405</v>
      </c>
      <c r="B3585" t="s">
        <v>406</v>
      </c>
      <c r="C3585" s="12">
        <v>43210</v>
      </c>
      <c r="D3585" s="217">
        <v>0.94750000000000001</v>
      </c>
      <c r="E3585" t="s">
        <v>93</v>
      </c>
    </row>
    <row r="3586" spans="1:5" x14ac:dyDescent="0.25">
      <c r="A3586" t="s">
        <v>405</v>
      </c>
      <c r="B3586" t="s">
        <v>406</v>
      </c>
      <c r="C3586" s="12">
        <v>43217</v>
      </c>
      <c r="D3586" s="217">
        <v>0.89180000000000004</v>
      </c>
      <c r="E3586" t="s">
        <v>93</v>
      </c>
    </row>
    <row r="3587" spans="1:5" x14ac:dyDescent="0.25">
      <c r="A3587" t="s">
        <v>405</v>
      </c>
      <c r="B3587" t="s">
        <v>406</v>
      </c>
      <c r="C3587" s="12">
        <v>43224</v>
      </c>
      <c r="D3587" s="217">
        <v>0.84219999999999995</v>
      </c>
      <c r="E3587" t="s">
        <v>93</v>
      </c>
    </row>
    <row r="3588" spans="1:5" x14ac:dyDescent="0.25">
      <c r="A3588" t="s">
        <v>405</v>
      </c>
      <c r="B3588" t="s">
        <v>406</v>
      </c>
      <c r="C3588" s="12">
        <v>43231</v>
      </c>
      <c r="D3588" s="217">
        <v>0.79790000000000005</v>
      </c>
      <c r="E3588" t="s">
        <v>93</v>
      </c>
    </row>
    <row r="3589" spans="1:5" x14ac:dyDescent="0.25">
      <c r="A3589" t="s">
        <v>405</v>
      </c>
      <c r="B3589" t="s">
        <v>406</v>
      </c>
      <c r="C3589" s="12">
        <v>43238</v>
      </c>
      <c r="D3589" s="217">
        <v>0.75800000000000001</v>
      </c>
      <c r="E3589" t="s">
        <v>93</v>
      </c>
    </row>
    <row r="3590" spans="1:5" x14ac:dyDescent="0.25">
      <c r="A3590" t="s">
        <v>405</v>
      </c>
      <c r="B3590" t="s">
        <v>406</v>
      </c>
      <c r="C3590" s="12">
        <v>43245</v>
      </c>
      <c r="D3590" s="217">
        <v>0.72189999999999999</v>
      </c>
      <c r="E3590" t="s">
        <v>93</v>
      </c>
    </row>
    <row r="3591" spans="1:5" x14ac:dyDescent="0.25">
      <c r="A3591" t="s">
        <v>405</v>
      </c>
      <c r="B3591" t="s">
        <v>406</v>
      </c>
      <c r="C3591" s="12">
        <v>43252</v>
      </c>
      <c r="D3591" s="217">
        <v>0.68909999999999993</v>
      </c>
      <c r="E3591" t="s">
        <v>93</v>
      </c>
    </row>
    <row r="3592" spans="1:5" x14ac:dyDescent="0.25">
      <c r="A3592" t="s">
        <v>405</v>
      </c>
      <c r="B3592" t="s">
        <v>406</v>
      </c>
      <c r="C3592" s="12">
        <v>43259</v>
      </c>
      <c r="D3592" s="217">
        <v>0.65910000000000002</v>
      </c>
      <c r="E3592" t="s">
        <v>93</v>
      </c>
    </row>
    <row r="3593" spans="1:5" x14ac:dyDescent="0.25">
      <c r="A3593" t="s">
        <v>405</v>
      </c>
      <c r="B3593" t="s">
        <v>406</v>
      </c>
      <c r="C3593" s="12">
        <v>43266</v>
      </c>
      <c r="D3593" s="217">
        <v>0.63170000000000004</v>
      </c>
      <c r="E3593" t="s">
        <v>93</v>
      </c>
    </row>
    <row r="3594" spans="1:5" x14ac:dyDescent="0.25">
      <c r="A3594" t="s">
        <v>405</v>
      </c>
      <c r="B3594" t="s">
        <v>406</v>
      </c>
      <c r="C3594" s="12">
        <v>43273</v>
      </c>
      <c r="D3594" s="217">
        <v>0.60640000000000005</v>
      </c>
      <c r="E3594" t="s">
        <v>93</v>
      </c>
    </row>
    <row r="3595" spans="1:5" x14ac:dyDescent="0.25">
      <c r="A3595" t="s">
        <v>405</v>
      </c>
      <c r="B3595" t="s">
        <v>406</v>
      </c>
      <c r="C3595" s="12">
        <v>43280</v>
      </c>
      <c r="D3595" s="217">
        <v>0.58310000000000006</v>
      </c>
      <c r="E3595" t="s">
        <v>93</v>
      </c>
    </row>
    <row r="3596" spans="1:5" x14ac:dyDescent="0.25">
      <c r="A3596" t="s">
        <v>407</v>
      </c>
      <c r="B3596" t="s">
        <v>408</v>
      </c>
      <c r="C3596" s="12">
        <v>42937</v>
      </c>
      <c r="D3596" s="217">
        <v>0</v>
      </c>
      <c r="E3596" t="s">
        <v>93</v>
      </c>
    </row>
    <row r="3597" spans="1:5" x14ac:dyDescent="0.25">
      <c r="A3597" t="s">
        <v>407</v>
      </c>
      <c r="B3597" t="s">
        <v>408</v>
      </c>
      <c r="C3597" s="12">
        <v>42944</v>
      </c>
      <c r="D3597" s="217">
        <v>0</v>
      </c>
      <c r="E3597" t="s">
        <v>93</v>
      </c>
    </row>
    <row r="3598" spans="1:5" x14ac:dyDescent="0.25">
      <c r="A3598" t="s">
        <v>407</v>
      </c>
      <c r="B3598" t="s">
        <v>408</v>
      </c>
      <c r="C3598" s="12">
        <v>42951</v>
      </c>
      <c r="D3598" s="217">
        <v>0</v>
      </c>
      <c r="E3598" t="s">
        <v>93</v>
      </c>
    </row>
    <row r="3599" spans="1:5" x14ac:dyDescent="0.25">
      <c r="A3599" t="s">
        <v>407</v>
      </c>
      <c r="B3599" t="s">
        <v>408</v>
      </c>
      <c r="C3599" s="12">
        <v>42958</v>
      </c>
      <c r="D3599" s="217">
        <v>0</v>
      </c>
      <c r="E3599" t="s">
        <v>93</v>
      </c>
    </row>
    <row r="3600" spans="1:5" x14ac:dyDescent="0.25">
      <c r="A3600" t="s">
        <v>407</v>
      </c>
      <c r="B3600" t="s">
        <v>408</v>
      </c>
      <c r="C3600" s="12">
        <v>42965</v>
      </c>
      <c r="D3600" s="217">
        <v>0</v>
      </c>
      <c r="E3600" t="s">
        <v>93</v>
      </c>
    </row>
    <row r="3601" spans="1:5" x14ac:dyDescent="0.25">
      <c r="A3601" t="s">
        <v>407</v>
      </c>
      <c r="B3601" t="s">
        <v>408</v>
      </c>
      <c r="C3601" s="12">
        <v>42972</v>
      </c>
      <c r="D3601" s="217">
        <v>0.16670000000000001</v>
      </c>
      <c r="E3601" t="s">
        <v>93</v>
      </c>
    </row>
    <row r="3602" spans="1:5" x14ac:dyDescent="0.25">
      <c r="A3602" t="s">
        <v>407</v>
      </c>
      <c r="B3602" t="s">
        <v>408</v>
      </c>
      <c r="C3602" s="12">
        <v>42979</v>
      </c>
      <c r="D3602" s="217">
        <v>0.28570000000000001</v>
      </c>
      <c r="E3602" t="s">
        <v>93</v>
      </c>
    </row>
    <row r="3603" spans="1:5" x14ac:dyDescent="0.25">
      <c r="A3603" t="s">
        <v>407</v>
      </c>
      <c r="B3603" t="s">
        <v>408</v>
      </c>
      <c r="C3603" s="12">
        <v>42986</v>
      </c>
      <c r="D3603" s="217">
        <v>0.375</v>
      </c>
      <c r="E3603" t="s">
        <v>93</v>
      </c>
    </row>
    <row r="3604" spans="1:5" x14ac:dyDescent="0.25">
      <c r="A3604" t="s">
        <v>407</v>
      </c>
      <c r="B3604" t="s">
        <v>408</v>
      </c>
      <c r="C3604" s="12">
        <v>42993</v>
      </c>
      <c r="D3604" s="217">
        <v>0.44439999999999996</v>
      </c>
      <c r="E3604" t="s">
        <v>93</v>
      </c>
    </row>
    <row r="3605" spans="1:5" x14ac:dyDescent="0.25">
      <c r="A3605" t="s">
        <v>407</v>
      </c>
      <c r="B3605" t="s">
        <v>408</v>
      </c>
      <c r="C3605" s="12">
        <v>43000</v>
      </c>
      <c r="D3605" s="217">
        <v>0.5</v>
      </c>
      <c r="E3605" t="s">
        <v>93</v>
      </c>
    </row>
    <row r="3606" spans="1:5" x14ac:dyDescent="0.25">
      <c r="A3606" t="s">
        <v>407</v>
      </c>
      <c r="B3606" t="s">
        <v>408</v>
      </c>
      <c r="C3606" s="12">
        <v>43007</v>
      </c>
      <c r="D3606" s="217">
        <v>0.54449999999999998</v>
      </c>
      <c r="E3606" t="s">
        <v>93</v>
      </c>
    </row>
    <row r="3607" spans="1:5" x14ac:dyDescent="0.25">
      <c r="A3607" t="s">
        <v>407</v>
      </c>
      <c r="B3607" t="s">
        <v>408</v>
      </c>
      <c r="C3607" s="12">
        <v>43014</v>
      </c>
      <c r="D3607" s="217">
        <v>0.58169999999999999</v>
      </c>
      <c r="E3607" t="s">
        <v>93</v>
      </c>
    </row>
    <row r="3608" spans="1:5" x14ac:dyDescent="0.25">
      <c r="A3608" t="s">
        <v>407</v>
      </c>
      <c r="B3608" t="s">
        <v>408</v>
      </c>
      <c r="C3608" s="12">
        <v>43021</v>
      </c>
      <c r="D3608" s="217">
        <v>0.61309999999999998</v>
      </c>
      <c r="E3608" t="s">
        <v>93</v>
      </c>
    </row>
    <row r="3609" spans="1:5" x14ac:dyDescent="0.25">
      <c r="A3609" t="s">
        <v>407</v>
      </c>
      <c r="B3609" t="s">
        <v>408</v>
      </c>
      <c r="C3609" s="12">
        <v>43028</v>
      </c>
      <c r="D3609" s="217">
        <v>0.63929999999999998</v>
      </c>
      <c r="E3609" t="s">
        <v>93</v>
      </c>
    </row>
    <row r="3610" spans="1:5" x14ac:dyDescent="0.25">
      <c r="A3610" t="s">
        <v>407</v>
      </c>
      <c r="B3610" t="s">
        <v>408</v>
      </c>
      <c r="C3610" s="12">
        <v>43035</v>
      </c>
      <c r="D3610" s="217">
        <v>0.66200000000000003</v>
      </c>
      <c r="E3610" t="s">
        <v>93</v>
      </c>
    </row>
    <row r="3611" spans="1:5" x14ac:dyDescent="0.25">
      <c r="A3611" t="s">
        <v>407</v>
      </c>
      <c r="B3611" t="s">
        <v>408</v>
      </c>
      <c r="C3611" s="12">
        <v>43042</v>
      </c>
      <c r="D3611" s="217">
        <v>0.6825</v>
      </c>
      <c r="E3611" t="s">
        <v>93</v>
      </c>
    </row>
    <row r="3612" spans="1:5" x14ac:dyDescent="0.25">
      <c r="A3612" t="s">
        <v>407</v>
      </c>
      <c r="B3612" t="s">
        <v>408</v>
      </c>
      <c r="C3612" s="12">
        <v>43049</v>
      </c>
      <c r="D3612" s="217">
        <v>0.7006</v>
      </c>
      <c r="E3612" t="s">
        <v>93</v>
      </c>
    </row>
    <row r="3613" spans="1:5" x14ac:dyDescent="0.25">
      <c r="A3613" t="s">
        <v>407</v>
      </c>
      <c r="B3613" t="s">
        <v>408</v>
      </c>
      <c r="C3613" s="12">
        <v>43056</v>
      </c>
      <c r="D3613" s="217">
        <v>0.71719999999999995</v>
      </c>
      <c r="E3613" t="s">
        <v>93</v>
      </c>
    </row>
    <row r="3614" spans="1:5" x14ac:dyDescent="0.25">
      <c r="A3614" t="s">
        <v>407</v>
      </c>
      <c r="B3614" t="s">
        <v>408</v>
      </c>
      <c r="C3614" s="12">
        <v>43063</v>
      </c>
      <c r="D3614" s="217">
        <v>0.73159999999999992</v>
      </c>
      <c r="E3614" t="s">
        <v>93</v>
      </c>
    </row>
    <row r="3615" spans="1:5" x14ac:dyDescent="0.25">
      <c r="A3615" t="s">
        <v>407</v>
      </c>
      <c r="B3615" t="s">
        <v>408</v>
      </c>
      <c r="C3615" s="12">
        <v>43070</v>
      </c>
      <c r="D3615" s="217">
        <v>0.745</v>
      </c>
      <c r="E3615" t="s">
        <v>93</v>
      </c>
    </row>
    <row r="3616" spans="1:5" x14ac:dyDescent="0.25">
      <c r="A3616" t="s">
        <v>407</v>
      </c>
      <c r="B3616" t="s">
        <v>408</v>
      </c>
      <c r="C3616" s="12">
        <v>43077</v>
      </c>
      <c r="D3616" s="217">
        <v>0.75709999999999988</v>
      </c>
      <c r="E3616" t="s">
        <v>93</v>
      </c>
    </row>
    <row r="3617" spans="1:5" x14ac:dyDescent="0.25">
      <c r="A3617" t="s">
        <v>407</v>
      </c>
      <c r="B3617" t="s">
        <v>408</v>
      </c>
      <c r="C3617" s="12">
        <v>43084</v>
      </c>
      <c r="D3617" s="217">
        <v>0.76819999999999988</v>
      </c>
      <c r="E3617" t="s">
        <v>93</v>
      </c>
    </row>
    <row r="3618" spans="1:5" x14ac:dyDescent="0.25">
      <c r="A3618" t="s">
        <v>407</v>
      </c>
      <c r="B3618" t="s">
        <v>408</v>
      </c>
      <c r="C3618" s="12">
        <v>43091</v>
      </c>
      <c r="D3618" s="217">
        <v>0.77829999999999999</v>
      </c>
      <c r="E3618" t="s">
        <v>93</v>
      </c>
    </row>
    <row r="3619" spans="1:5" x14ac:dyDescent="0.25">
      <c r="A3619" t="s">
        <v>407</v>
      </c>
      <c r="B3619" t="s">
        <v>408</v>
      </c>
      <c r="C3619" s="12">
        <v>43098</v>
      </c>
      <c r="D3619" s="217">
        <v>0.78749999999999998</v>
      </c>
      <c r="E3619" t="s">
        <v>93</v>
      </c>
    </row>
    <row r="3620" spans="1:5" x14ac:dyDescent="0.25">
      <c r="A3620" t="s">
        <v>407</v>
      </c>
      <c r="B3620" t="s">
        <v>408</v>
      </c>
      <c r="C3620" s="12">
        <v>43105</v>
      </c>
      <c r="D3620" s="217">
        <v>1</v>
      </c>
      <c r="E3620" t="s">
        <v>93</v>
      </c>
    </row>
    <row r="3621" spans="1:5" x14ac:dyDescent="0.25">
      <c r="A3621" t="s">
        <v>407</v>
      </c>
      <c r="B3621" t="s">
        <v>408</v>
      </c>
      <c r="C3621" s="12">
        <v>43112</v>
      </c>
      <c r="D3621" s="217">
        <v>1</v>
      </c>
      <c r="E3621" t="s">
        <v>93</v>
      </c>
    </row>
    <row r="3622" spans="1:5" x14ac:dyDescent="0.25">
      <c r="A3622" t="s">
        <v>407</v>
      </c>
      <c r="B3622" t="s">
        <v>408</v>
      </c>
      <c r="C3622" s="12">
        <v>43119</v>
      </c>
      <c r="D3622" s="217">
        <v>1</v>
      </c>
      <c r="E3622" t="s">
        <v>93</v>
      </c>
    </row>
    <row r="3623" spans="1:5" x14ac:dyDescent="0.25">
      <c r="A3623" t="s">
        <v>407</v>
      </c>
      <c r="B3623" t="s">
        <v>408</v>
      </c>
      <c r="C3623" s="12">
        <v>43126</v>
      </c>
      <c r="D3623" s="217">
        <v>1</v>
      </c>
      <c r="E3623" t="s">
        <v>93</v>
      </c>
    </row>
    <row r="3624" spans="1:5" x14ac:dyDescent="0.25">
      <c r="A3624" t="s">
        <v>407</v>
      </c>
      <c r="B3624" t="s">
        <v>408</v>
      </c>
      <c r="C3624" s="12">
        <v>43133</v>
      </c>
      <c r="D3624" s="217">
        <v>0.998</v>
      </c>
      <c r="E3624" t="s">
        <v>93</v>
      </c>
    </row>
    <row r="3625" spans="1:5" x14ac:dyDescent="0.25">
      <c r="A3625" t="s">
        <v>407</v>
      </c>
      <c r="B3625" t="s">
        <v>408</v>
      </c>
      <c r="C3625" s="12">
        <v>43140</v>
      </c>
      <c r="D3625" s="217">
        <v>0.99670000000000003</v>
      </c>
      <c r="E3625" t="s">
        <v>93</v>
      </c>
    </row>
    <row r="3626" spans="1:5" x14ac:dyDescent="0.25">
      <c r="A3626" t="s">
        <v>407</v>
      </c>
      <c r="B3626" t="s">
        <v>408</v>
      </c>
      <c r="C3626" s="12">
        <v>43147</v>
      </c>
      <c r="D3626" s="217">
        <v>0.99569999999999992</v>
      </c>
      <c r="E3626" t="s">
        <v>93</v>
      </c>
    </row>
    <row r="3627" spans="1:5" x14ac:dyDescent="0.25">
      <c r="A3627" t="s">
        <v>407</v>
      </c>
      <c r="B3627" t="s">
        <v>408</v>
      </c>
      <c r="C3627" s="12">
        <v>43154</v>
      </c>
      <c r="D3627" s="217">
        <v>0.995</v>
      </c>
      <c r="E3627" t="s">
        <v>93</v>
      </c>
    </row>
    <row r="3628" spans="1:5" x14ac:dyDescent="0.25">
      <c r="A3628" t="s">
        <v>407</v>
      </c>
      <c r="B3628" t="s">
        <v>408</v>
      </c>
      <c r="C3628" s="12">
        <v>43161</v>
      </c>
      <c r="D3628" s="217">
        <v>0.99560000000000004</v>
      </c>
      <c r="E3628" t="s">
        <v>93</v>
      </c>
    </row>
    <row r="3629" spans="1:5" x14ac:dyDescent="0.25">
      <c r="A3629" t="s">
        <v>407</v>
      </c>
      <c r="B3629" t="s">
        <v>408</v>
      </c>
      <c r="C3629" s="12">
        <v>43168</v>
      </c>
      <c r="D3629" s="217">
        <v>0.995</v>
      </c>
      <c r="E3629" t="s">
        <v>93</v>
      </c>
    </row>
    <row r="3630" spans="1:5" x14ac:dyDescent="0.25">
      <c r="A3630" t="s">
        <v>407</v>
      </c>
      <c r="B3630" t="s">
        <v>408</v>
      </c>
      <c r="C3630" s="12">
        <v>43175</v>
      </c>
      <c r="D3630" s="217">
        <v>0.99450000000000005</v>
      </c>
      <c r="E3630" t="s">
        <v>93</v>
      </c>
    </row>
    <row r="3631" spans="1:5" x14ac:dyDescent="0.25">
      <c r="A3631" t="s">
        <v>407</v>
      </c>
      <c r="B3631" t="s">
        <v>408</v>
      </c>
      <c r="C3631" s="12">
        <v>43182</v>
      </c>
      <c r="D3631" s="217">
        <v>0.99419999999999997</v>
      </c>
      <c r="E3631" t="s">
        <v>93</v>
      </c>
    </row>
    <row r="3632" spans="1:5" x14ac:dyDescent="0.25">
      <c r="A3632" t="s">
        <v>407</v>
      </c>
      <c r="B3632" t="s">
        <v>408</v>
      </c>
      <c r="C3632" s="12">
        <v>43189</v>
      </c>
      <c r="D3632" s="217">
        <v>0.99379999999999991</v>
      </c>
      <c r="E3632" t="s">
        <v>93</v>
      </c>
    </row>
    <row r="3633" spans="1:5" x14ac:dyDescent="0.25">
      <c r="A3633" t="s">
        <v>407</v>
      </c>
      <c r="B3633" t="s">
        <v>408</v>
      </c>
      <c r="C3633" s="12">
        <v>43196</v>
      </c>
      <c r="D3633" s="217">
        <v>0.99360000000000004</v>
      </c>
      <c r="E3633" t="s">
        <v>93</v>
      </c>
    </row>
    <row r="3634" spans="1:5" x14ac:dyDescent="0.25">
      <c r="A3634" t="s">
        <v>407</v>
      </c>
      <c r="B3634" t="s">
        <v>408</v>
      </c>
      <c r="C3634" s="12">
        <v>43203</v>
      </c>
      <c r="D3634" s="217">
        <v>0.99329999999999996</v>
      </c>
      <c r="E3634" t="s">
        <v>93</v>
      </c>
    </row>
    <row r="3635" spans="1:5" x14ac:dyDescent="0.25">
      <c r="A3635" t="s">
        <v>407</v>
      </c>
      <c r="B3635" t="s">
        <v>408</v>
      </c>
      <c r="C3635" s="12">
        <v>43210</v>
      </c>
      <c r="D3635" s="217">
        <v>0.99309999999999998</v>
      </c>
      <c r="E3635" t="s">
        <v>93</v>
      </c>
    </row>
    <row r="3636" spans="1:5" x14ac:dyDescent="0.25">
      <c r="A3636" t="s">
        <v>407</v>
      </c>
      <c r="B3636" t="s">
        <v>408</v>
      </c>
      <c r="C3636" s="12">
        <v>43217</v>
      </c>
      <c r="D3636" s="217">
        <v>0.93469999999999998</v>
      </c>
      <c r="E3636" t="s">
        <v>93</v>
      </c>
    </row>
    <row r="3637" spans="1:5" x14ac:dyDescent="0.25">
      <c r="A3637" t="s">
        <v>407</v>
      </c>
      <c r="B3637" t="s">
        <v>408</v>
      </c>
      <c r="C3637" s="12">
        <v>43224</v>
      </c>
      <c r="D3637" s="217">
        <v>0.88280000000000003</v>
      </c>
      <c r="E3637" t="s">
        <v>93</v>
      </c>
    </row>
    <row r="3638" spans="1:5" x14ac:dyDescent="0.25">
      <c r="A3638" t="s">
        <v>407</v>
      </c>
      <c r="B3638" t="s">
        <v>408</v>
      </c>
      <c r="C3638" s="12">
        <v>43231</v>
      </c>
      <c r="D3638" s="217">
        <v>0.83629999999999993</v>
      </c>
      <c r="E3638" t="s">
        <v>93</v>
      </c>
    </row>
    <row r="3639" spans="1:5" x14ac:dyDescent="0.25">
      <c r="A3639" t="s">
        <v>407</v>
      </c>
      <c r="B3639" t="s">
        <v>408</v>
      </c>
      <c r="C3639" s="12">
        <v>43238</v>
      </c>
      <c r="D3639" s="217">
        <v>0.79449999999999998</v>
      </c>
      <c r="E3639" t="s">
        <v>93</v>
      </c>
    </row>
    <row r="3640" spans="1:5" x14ac:dyDescent="0.25">
      <c r="A3640" t="s">
        <v>407</v>
      </c>
      <c r="B3640" t="s">
        <v>408</v>
      </c>
      <c r="C3640" s="12">
        <v>43245</v>
      </c>
      <c r="D3640" s="217">
        <v>0.75670000000000004</v>
      </c>
      <c r="E3640" t="s">
        <v>93</v>
      </c>
    </row>
    <row r="3641" spans="1:5" x14ac:dyDescent="0.25">
      <c r="A3641" t="s">
        <v>407</v>
      </c>
      <c r="B3641" t="s">
        <v>408</v>
      </c>
      <c r="C3641" s="12">
        <v>43252</v>
      </c>
      <c r="D3641" s="217">
        <v>0.72230000000000005</v>
      </c>
      <c r="E3641" t="s">
        <v>93</v>
      </c>
    </row>
    <row r="3642" spans="1:5" x14ac:dyDescent="0.25">
      <c r="A3642" t="s">
        <v>407</v>
      </c>
      <c r="B3642" t="s">
        <v>408</v>
      </c>
      <c r="C3642" s="12">
        <v>43259</v>
      </c>
      <c r="D3642" s="217">
        <v>0.69090000000000007</v>
      </c>
      <c r="E3642" t="s">
        <v>93</v>
      </c>
    </row>
    <row r="3643" spans="1:5" x14ac:dyDescent="0.25">
      <c r="A3643" t="s">
        <v>407</v>
      </c>
      <c r="B3643" t="s">
        <v>408</v>
      </c>
      <c r="C3643" s="12">
        <v>43266</v>
      </c>
      <c r="D3643" s="217">
        <v>0.66209999999999991</v>
      </c>
      <c r="E3643" t="s">
        <v>93</v>
      </c>
    </row>
    <row r="3644" spans="1:5" x14ac:dyDescent="0.25">
      <c r="A3644" t="s">
        <v>407</v>
      </c>
      <c r="B3644" t="s">
        <v>408</v>
      </c>
      <c r="C3644" s="12">
        <v>43273</v>
      </c>
      <c r="D3644" s="217">
        <v>0.63560000000000005</v>
      </c>
      <c r="E3644" t="s">
        <v>93</v>
      </c>
    </row>
    <row r="3645" spans="1:5" x14ac:dyDescent="0.25">
      <c r="A3645" t="s">
        <v>407</v>
      </c>
      <c r="B3645" t="s">
        <v>408</v>
      </c>
      <c r="C3645" s="12">
        <v>43280</v>
      </c>
      <c r="D3645" s="217">
        <v>0.61119999999999997</v>
      </c>
      <c r="E3645" t="s">
        <v>93</v>
      </c>
    </row>
    <row r="3646" spans="1:5" x14ac:dyDescent="0.25">
      <c r="A3646" t="s">
        <v>409</v>
      </c>
      <c r="B3646" t="s">
        <v>410</v>
      </c>
      <c r="C3646" s="12">
        <v>42937</v>
      </c>
      <c r="D3646" s="217">
        <v>0</v>
      </c>
      <c r="E3646" t="s">
        <v>93</v>
      </c>
    </row>
    <row r="3647" spans="1:5" x14ac:dyDescent="0.25">
      <c r="A3647" t="s">
        <v>409</v>
      </c>
      <c r="B3647" t="s">
        <v>410</v>
      </c>
      <c r="C3647" s="12">
        <v>42944</v>
      </c>
      <c r="D3647" s="217">
        <v>0</v>
      </c>
      <c r="E3647" t="s">
        <v>93</v>
      </c>
    </row>
    <row r="3648" spans="1:5" x14ac:dyDescent="0.25">
      <c r="A3648" t="s">
        <v>409</v>
      </c>
      <c r="B3648" t="s">
        <v>410</v>
      </c>
      <c r="C3648" s="12">
        <v>42951</v>
      </c>
      <c r="D3648" s="217">
        <v>0</v>
      </c>
      <c r="E3648" t="s">
        <v>93</v>
      </c>
    </row>
    <row r="3649" spans="1:5" x14ac:dyDescent="0.25">
      <c r="A3649" t="s">
        <v>409</v>
      </c>
      <c r="B3649" t="s">
        <v>410</v>
      </c>
      <c r="C3649" s="12">
        <v>42958</v>
      </c>
      <c r="D3649" s="217">
        <v>0</v>
      </c>
      <c r="E3649" t="s">
        <v>93</v>
      </c>
    </row>
    <row r="3650" spans="1:5" x14ac:dyDescent="0.25">
      <c r="A3650" t="s">
        <v>409</v>
      </c>
      <c r="B3650" t="s">
        <v>410</v>
      </c>
      <c r="C3650" s="12">
        <v>42965</v>
      </c>
      <c r="D3650" s="217">
        <v>0</v>
      </c>
      <c r="E3650" t="s">
        <v>93</v>
      </c>
    </row>
    <row r="3651" spans="1:5" x14ac:dyDescent="0.25">
      <c r="A3651" t="s">
        <v>409</v>
      </c>
      <c r="B3651" t="s">
        <v>410</v>
      </c>
      <c r="C3651" s="12">
        <v>42972</v>
      </c>
      <c r="D3651" s="217">
        <v>0.16670000000000001</v>
      </c>
      <c r="E3651" t="s">
        <v>93</v>
      </c>
    </row>
    <row r="3652" spans="1:5" x14ac:dyDescent="0.25">
      <c r="A3652" t="s">
        <v>409</v>
      </c>
      <c r="B3652" t="s">
        <v>410</v>
      </c>
      <c r="C3652" s="12">
        <v>42979</v>
      </c>
      <c r="D3652" s="217">
        <v>0.28570000000000001</v>
      </c>
      <c r="E3652" t="s">
        <v>93</v>
      </c>
    </row>
    <row r="3653" spans="1:5" x14ac:dyDescent="0.25">
      <c r="A3653" t="s">
        <v>409</v>
      </c>
      <c r="B3653" t="s">
        <v>410</v>
      </c>
      <c r="C3653" s="12">
        <v>42986</v>
      </c>
      <c r="D3653" s="217">
        <v>0.375</v>
      </c>
      <c r="E3653" t="s">
        <v>93</v>
      </c>
    </row>
    <row r="3654" spans="1:5" x14ac:dyDescent="0.25">
      <c r="A3654" t="s">
        <v>409</v>
      </c>
      <c r="B3654" t="s">
        <v>410</v>
      </c>
      <c r="C3654" s="12">
        <v>42993</v>
      </c>
      <c r="D3654" s="217">
        <v>0.44439999999999996</v>
      </c>
      <c r="E3654" t="s">
        <v>93</v>
      </c>
    </row>
    <row r="3655" spans="1:5" x14ac:dyDescent="0.25">
      <c r="A3655" t="s">
        <v>409</v>
      </c>
      <c r="B3655" t="s">
        <v>410</v>
      </c>
      <c r="C3655" s="12">
        <v>43000</v>
      </c>
      <c r="D3655" s="217">
        <v>0.5</v>
      </c>
      <c r="E3655" t="s">
        <v>93</v>
      </c>
    </row>
    <row r="3656" spans="1:5" x14ac:dyDescent="0.25">
      <c r="A3656" t="s">
        <v>409</v>
      </c>
      <c r="B3656" t="s">
        <v>410</v>
      </c>
      <c r="C3656" s="12">
        <v>43007</v>
      </c>
      <c r="D3656" s="217">
        <v>0.54549999999999998</v>
      </c>
      <c r="E3656" t="s">
        <v>93</v>
      </c>
    </row>
    <row r="3657" spans="1:5" x14ac:dyDescent="0.25">
      <c r="A3657" t="s">
        <v>409</v>
      </c>
      <c r="B3657" t="s">
        <v>410</v>
      </c>
      <c r="C3657" s="12">
        <v>43014</v>
      </c>
      <c r="D3657" s="217">
        <v>0.58329999999999993</v>
      </c>
      <c r="E3657" t="s">
        <v>93</v>
      </c>
    </row>
    <row r="3658" spans="1:5" x14ac:dyDescent="0.25">
      <c r="A3658" t="s">
        <v>409</v>
      </c>
      <c r="B3658" t="s">
        <v>410</v>
      </c>
      <c r="C3658" s="12">
        <v>43021</v>
      </c>
      <c r="D3658" s="217">
        <v>0.61539999999999995</v>
      </c>
      <c r="E3658" t="s">
        <v>93</v>
      </c>
    </row>
    <row r="3659" spans="1:5" x14ac:dyDescent="0.25">
      <c r="A3659" t="s">
        <v>409</v>
      </c>
      <c r="B3659" t="s">
        <v>410</v>
      </c>
      <c r="C3659" s="12">
        <v>43028</v>
      </c>
      <c r="D3659" s="217">
        <v>0.64290000000000003</v>
      </c>
      <c r="E3659" t="s">
        <v>93</v>
      </c>
    </row>
    <row r="3660" spans="1:5" x14ac:dyDescent="0.25">
      <c r="A3660" t="s">
        <v>409</v>
      </c>
      <c r="B3660" t="s">
        <v>410</v>
      </c>
      <c r="C3660" s="12">
        <v>43035</v>
      </c>
      <c r="D3660" s="217">
        <v>0.66670000000000007</v>
      </c>
      <c r="E3660" t="s">
        <v>93</v>
      </c>
    </row>
    <row r="3661" spans="1:5" x14ac:dyDescent="0.25">
      <c r="A3661" t="s">
        <v>409</v>
      </c>
      <c r="B3661" t="s">
        <v>410</v>
      </c>
      <c r="C3661" s="12">
        <v>43042</v>
      </c>
      <c r="D3661" s="217">
        <v>0.6875</v>
      </c>
      <c r="E3661" t="s">
        <v>93</v>
      </c>
    </row>
    <row r="3662" spans="1:5" x14ac:dyDescent="0.25">
      <c r="A3662" t="s">
        <v>409</v>
      </c>
      <c r="B3662" t="s">
        <v>410</v>
      </c>
      <c r="C3662" s="12">
        <v>43049</v>
      </c>
      <c r="D3662" s="217">
        <v>0.70590000000000008</v>
      </c>
      <c r="E3662" t="s">
        <v>93</v>
      </c>
    </row>
    <row r="3663" spans="1:5" x14ac:dyDescent="0.25">
      <c r="A3663" t="s">
        <v>409</v>
      </c>
      <c r="B3663" t="s">
        <v>410</v>
      </c>
      <c r="C3663" s="12">
        <v>43056</v>
      </c>
      <c r="D3663" s="217">
        <v>0.72219999999999995</v>
      </c>
      <c r="E3663" t="s">
        <v>93</v>
      </c>
    </row>
    <row r="3664" spans="1:5" x14ac:dyDescent="0.25">
      <c r="A3664" t="s">
        <v>409</v>
      </c>
      <c r="B3664" t="s">
        <v>410</v>
      </c>
      <c r="C3664" s="12">
        <v>43063</v>
      </c>
      <c r="D3664" s="217">
        <v>0.73680000000000012</v>
      </c>
      <c r="E3664" t="s">
        <v>93</v>
      </c>
    </row>
    <row r="3665" spans="1:5" x14ac:dyDescent="0.25">
      <c r="A3665" t="s">
        <v>409</v>
      </c>
      <c r="B3665" t="s">
        <v>410</v>
      </c>
      <c r="C3665" s="12">
        <v>43070</v>
      </c>
      <c r="D3665" s="217">
        <v>0.74950000000000006</v>
      </c>
      <c r="E3665" t="s">
        <v>93</v>
      </c>
    </row>
    <row r="3666" spans="1:5" x14ac:dyDescent="0.25">
      <c r="A3666" t="s">
        <v>409</v>
      </c>
      <c r="B3666" t="s">
        <v>410</v>
      </c>
      <c r="C3666" s="12">
        <v>43077</v>
      </c>
      <c r="D3666" s="217">
        <v>0.7609999999999999</v>
      </c>
      <c r="E3666" t="s">
        <v>93</v>
      </c>
    </row>
    <row r="3667" spans="1:5" x14ac:dyDescent="0.25">
      <c r="A3667" t="s">
        <v>409</v>
      </c>
      <c r="B3667" t="s">
        <v>410</v>
      </c>
      <c r="C3667" s="12">
        <v>43084</v>
      </c>
      <c r="D3667" s="217">
        <v>0.77139999999999997</v>
      </c>
      <c r="E3667" t="s">
        <v>93</v>
      </c>
    </row>
    <row r="3668" spans="1:5" x14ac:dyDescent="0.25">
      <c r="A3668" t="s">
        <v>409</v>
      </c>
      <c r="B3668" t="s">
        <v>410</v>
      </c>
      <c r="C3668" s="12">
        <v>43091</v>
      </c>
      <c r="D3668" s="217">
        <v>0.78090000000000004</v>
      </c>
      <c r="E3668" t="s">
        <v>93</v>
      </c>
    </row>
    <row r="3669" spans="1:5" x14ac:dyDescent="0.25">
      <c r="A3669" t="s">
        <v>409</v>
      </c>
      <c r="B3669" t="s">
        <v>410</v>
      </c>
      <c r="C3669" s="12">
        <v>43098</v>
      </c>
      <c r="D3669" s="217">
        <v>0.78959999999999997</v>
      </c>
      <c r="E3669" t="s">
        <v>93</v>
      </c>
    </row>
    <row r="3670" spans="1:5" x14ac:dyDescent="0.25">
      <c r="A3670" t="s">
        <v>409</v>
      </c>
      <c r="B3670" t="s">
        <v>410</v>
      </c>
      <c r="C3670" s="12">
        <v>43105</v>
      </c>
      <c r="D3670" s="217">
        <v>1</v>
      </c>
      <c r="E3670" t="s">
        <v>93</v>
      </c>
    </row>
    <row r="3671" spans="1:5" x14ac:dyDescent="0.25">
      <c r="A3671" t="s">
        <v>409</v>
      </c>
      <c r="B3671" t="s">
        <v>410</v>
      </c>
      <c r="C3671" s="12">
        <v>43112</v>
      </c>
      <c r="D3671" s="217">
        <v>0.995</v>
      </c>
      <c r="E3671" t="s">
        <v>93</v>
      </c>
    </row>
    <row r="3672" spans="1:5" x14ac:dyDescent="0.25">
      <c r="A3672" t="s">
        <v>409</v>
      </c>
      <c r="B3672" t="s">
        <v>410</v>
      </c>
      <c r="C3672" s="12">
        <v>43119</v>
      </c>
      <c r="D3672" s="217">
        <v>0.99329999999999996</v>
      </c>
      <c r="E3672" t="s">
        <v>93</v>
      </c>
    </row>
    <row r="3673" spans="1:5" x14ac:dyDescent="0.25">
      <c r="A3673" t="s">
        <v>409</v>
      </c>
      <c r="B3673" t="s">
        <v>410</v>
      </c>
      <c r="C3673" s="12">
        <v>43126</v>
      </c>
      <c r="D3673" s="217">
        <v>0.99250000000000005</v>
      </c>
      <c r="E3673" t="s">
        <v>93</v>
      </c>
    </row>
    <row r="3674" spans="1:5" x14ac:dyDescent="0.25">
      <c r="A3674" t="s">
        <v>409</v>
      </c>
      <c r="B3674" t="s">
        <v>410</v>
      </c>
      <c r="C3674" s="12">
        <v>43133</v>
      </c>
      <c r="D3674" s="217">
        <v>0.99199999999999999</v>
      </c>
      <c r="E3674" t="s">
        <v>93</v>
      </c>
    </row>
    <row r="3675" spans="1:5" x14ac:dyDescent="0.25">
      <c r="A3675" t="s">
        <v>409</v>
      </c>
      <c r="B3675" t="s">
        <v>410</v>
      </c>
      <c r="C3675" s="12">
        <v>43140</v>
      </c>
      <c r="D3675" s="217">
        <v>0.99170000000000003</v>
      </c>
      <c r="E3675" t="s">
        <v>93</v>
      </c>
    </row>
    <row r="3676" spans="1:5" x14ac:dyDescent="0.25">
      <c r="A3676" t="s">
        <v>409</v>
      </c>
      <c r="B3676" t="s">
        <v>410</v>
      </c>
      <c r="C3676" s="12">
        <v>43147</v>
      </c>
      <c r="D3676" s="217">
        <v>0.99140000000000006</v>
      </c>
      <c r="E3676" t="s">
        <v>93</v>
      </c>
    </row>
    <row r="3677" spans="1:5" x14ac:dyDescent="0.25">
      <c r="A3677" t="s">
        <v>409</v>
      </c>
      <c r="B3677" t="s">
        <v>410</v>
      </c>
      <c r="C3677" s="12">
        <v>43154</v>
      </c>
      <c r="D3677" s="217">
        <v>0.99120000000000008</v>
      </c>
      <c r="E3677" t="s">
        <v>93</v>
      </c>
    </row>
    <row r="3678" spans="1:5" x14ac:dyDescent="0.25">
      <c r="A3678" t="s">
        <v>409</v>
      </c>
      <c r="B3678" t="s">
        <v>410</v>
      </c>
      <c r="C3678" s="12">
        <v>43161</v>
      </c>
      <c r="D3678" s="217">
        <v>0.99109999999999998</v>
      </c>
      <c r="E3678" t="s">
        <v>93</v>
      </c>
    </row>
    <row r="3679" spans="1:5" x14ac:dyDescent="0.25">
      <c r="A3679" t="s">
        <v>409</v>
      </c>
      <c r="B3679" t="s">
        <v>410</v>
      </c>
      <c r="C3679" s="12">
        <v>43168</v>
      </c>
      <c r="D3679" s="217">
        <v>0.99099999999999999</v>
      </c>
      <c r="E3679" t="s">
        <v>93</v>
      </c>
    </row>
    <row r="3680" spans="1:5" x14ac:dyDescent="0.25">
      <c r="A3680" t="s">
        <v>409</v>
      </c>
      <c r="B3680" t="s">
        <v>410</v>
      </c>
      <c r="C3680" s="12">
        <v>43175</v>
      </c>
      <c r="D3680" s="217">
        <v>0.9909</v>
      </c>
      <c r="E3680" t="s">
        <v>93</v>
      </c>
    </row>
    <row r="3681" spans="1:5" x14ac:dyDescent="0.25">
      <c r="A3681" t="s">
        <v>409</v>
      </c>
      <c r="B3681" t="s">
        <v>410</v>
      </c>
      <c r="C3681" s="12">
        <v>43182</v>
      </c>
      <c r="D3681" s="217">
        <v>0.99080000000000001</v>
      </c>
      <c r="E3681" t="s">
        <v>93</v>
      </c>
    </row>
    <row r="3682" spans="1:5" x14ac:dyDescent="0.25">
      <c r="A3682" t="s">
        <v>409</v>
      </c>
      <c r="B3682" t="s">
        <v>410</v>
      </c>
      <c r="C3682" s="12">
        <v>43189</v>
      </c>
      <c r="D3682" s="217">
        <v>0.99150000000000005</v>
      </c>
      <c r="E3682" t="s">
        <v>93</v>
      </c>
    </row>
    <row r="3683" spans="1:5" x14ac:dyDescent="0.25">
      <c r="A3683" t="s">
        <v>409</v>
      </c>
      <c r="B3683" t="s">
        <v>410</v>
      </c>
      <c r="C3683" s="12">
        <v>43196</v>
      </c>
      <c r="D3683" s="217">
        <v>0.99209999999999998</v>
      </c>
      <c r="E3683" t="s">
        <v>93</v>
      </c>
    </row>
    <row r="3684" spans="1:5" x14ac:dyDescent="0.25">
      <c r="A3684" t="s">
        <v>409</v>
      </c>
      <c r="B3684" t="s">
        <v>410</v>
      </c>
      <c r="C3684" s="12">
        <v>43203</v>
      </c>
      <c r="D3684" s="217">
        <v>0.99269999999999992</v>
      </c>
      <c r="E3684" t="s">
        <v>93</v>
      </c>
    </row>
    <row r="3685" spans="1:5" x14ac:dyDescent="0.25">
      <c r="A3685" t="s">
        <v>409</v>
      </c>
      <c r="B3685" t="s">
        <v>410</v>
      </c>
      <c r="C3685" s="12">
        <v>43210</v>
      </c>
      <c r="D3685" s="217">
        <v>0.99309999999999998</v>
      </c>
      <c r="E3685" t="s">
        <v>93</v>
      </c>
    </row>
    <row r="3686" spans="1:5" x14ac:dyDescent="0.25">
      <c r="A3686" t="s">
        <v>409</v>
      </c>
      <c r="B3686" t="s">
        <v>410</v>
      </c>
      <c r="C3686" s="12">
        <v>43217</v>
      </c>
      <c r="D3686" s="217">
        <v>0.93469999999999998</v>
      </c>
      <c r="E3686" t="s">
        <v>93</v>
      </c>
    </row>
    <row r="3687" spans="1:5" x14ac:dyDescent="0.25">
      <c r="A3687" t="s">
        <v>409</v>
      </c>
      <c r="B3687" t="s">
        <v>410</v>
      </c>
      <c r="C3687" s="12">
        <v>43224</v>
      </c>
      <c r="D3687" s="217">
        <v>0.88280000000000003</v>
      </c>
      <c r="E3687" t="s">
        <v>93</v>
      </c>
    </row>
    <row r="3688" spans="1:5" x14ac:dyDescent="0.25">
      <c r="A3688" t="s">
        <v>409</v>
      </c>
      <c r="B3688" t="s">
        <v>410</v>
      </c>
      <c r="C3688" s="12">
        <v>43231</v>
      </c>
      <c r="D3688" s="217">
        <v>0.83629999999999993</v>
      </c>
      <c r="E3688" t="s">
        <v>93</v>
      </c>
    </row>
    <row r="3689" spans="1:5" x14ac:dyDescent="0.25">
      <c r="A3689" t="s">
        <v>409</v>
      </c>
      <c r="B3689" t="s">
        <v>410</v>
      </c>
      <c r="C3689" s="12">
        <v>43238</v>
      </c>
      <c r="D3689" s="217">
        <v>0.79449999999999998</v>
      </c>
      <c r="E3689" t="s">
        <v>93</v>
      </c>
    </row>
    <row r="3690" spans="1:5" x14ac:dyDescent="0.25">
      <c r="A3690" t="s">
        <v>409</v>
      </c>
      <c r="B3690" t="s">
        <v>410</v>
      </c>
      <c r="C3690" s="12">
        <v>43245</v>
      </c>
      <c r="D3690" s="217">
        <v>0.75670000000000004</v>
      </c>
      <c r="E3690" t="s">
        <v>93</v>
      </c>
    </row>
    <row r="3691" spans="1:5" x14ac:dyDescent="0.25">
      <c r="A3691" t="s">
        <v>409</v>
      </c>
      <c r="B3691" t="s">
        <v>410</v>
      </c>
      <c r="C3691" s="12">
        <v>43252</v>
      </c>
      <c r="D3691" s="217">
        <v>0.72230000000000005</v>
      </c>
      <c r="E3691" t="s">
        <v>93</v>
      </c>
    </row>
    <row r="3692" spans="1:5" x14ac:dyDescent="0.25">
      <c r="A3692" t="s">
        <v>409</v>
      </c>
      <c r="B3692" t="s">
        <v>410</v>
      </c>
      <c r="C3692" s="12">
        <v>43259</v>
      </c>
      <c r="D3692" s="217">
        <v>0.69090000000000007</v>
      </c>
      <c r="E3692" t="s">
        <v>93</v>
      </c>
    </row>
    <row r="3693" spans="1:5" x14ac:dyDescent="0.25">
      <c r="A3693" t="s">
        <v>409</v>
      </c>
      <c r="B3693" t="s">
        <v>410</v>
      </c>
      <c r="C3693" s="12">
        <v>43266</v>
      </c>
      <c r="D3693" s="217">
        <v>0.66209999999999991</v>
      </c>
      <c r="E3693" t="s">
        <v>93</v>
      </c>
    </row>
    <row r="3694" spans="1:5" x14ac:dyDescent="0.25">
      <c r="A3694" t="s">
        <v>409</v>
      </c>
      <c r="B3694" t="s">
        <v>410</v>
      </c>
      <c r="C3694" s="12">
        <v>43273</v>
      </c>
      <c r="D3694" s="217">
        <v>0.63560000000000005</v>
      </c>
      <c r="E3694" t="s">
        <v>93</v>
      </c>
    </row>
    <row r="3695" spans="1:5" x14ac:dyDescent="0.25">
      <c r="A3695" t="s">
        <v>409</v>
      </c>
      <c r="B3695" t="s">
        <v>410</v>
      </c>
      <c r="C3695" s="12">
        <v>43280</v>
      </c>
      <c r="D3695" s="217">
        <v>0.61119999999999997</v>
      </c>
      <c r="E3695" t="s">
        <v>93</v>
      </c>
    </row>
    <row r="3696" spans="1:5" x14ac:dyDescent="0.25">
      <c r="A3696" t="s">
        <v>412</v>
      </c>
      <c r="B3696" t="s">
        <v>413</v>
      </c>
      <c r="C3696" s="12">
        <v>42937</v>
      </c>
      <c r="D3696" s="217">
        <v>0</v>
      </c>
      <c r="E3696" t="s">
        <v>93</v>
      </c>
    </row>
    <row r="3697" spans="1:5" x14ac:dyDescent="0.25">
      <c r="A3697" t="s">
        <v>412</v>
      </c>
      <c r="B3697" t="s">
        <v>413</v>
      </c>
      <c r="C3697" s="12">
        <v>42944</v>
      </c>
      <c r="D3697" s="217">
        <v>0</v>
      </c>
      <c r="E3697" t="s">
        <v>93</v>
      </c>
    </row>
    <row r="3698" spans="1:5" x14ac:dyDescent="0.25">
      <c r="A3698" t="s">
        <v>412</v>
      </c>
      <c r="B3698" t="s">
        <v>413</v>
      </c>
      <c r="C3698" s="12">
        <v>42951</v>
      </c>
      <c r="D3698" s="217">
        <v>0</v>
      </c>
      <c r="E3698" t="s">
        <v>93</v>
      </c>
    </row>
    <row r="3699" spans="1:5" x14ac:dyDescent="0.25">
      <c r="A3699" t="s">
        <v>412</v>
      </c>
      <c r="B3699" t="s">
        <v>413</v>
      </c>
      <c r="C3699" s="12">
        <v>42958</v>
      </c>
      <c r="D3699" s="217">
        <v>0</v>
      </c>
      <c r="E3699" t="s">
        <v>93</v>
      </c>
    </row>
    <row r="3700" spans="1:5" x14ac:dyDescent="0.25">
      <c r="A3700" t="s">
        <v>412</v>
      </c>
      <c r="B3700" t="s">
        <v>413</v>
      </c>
      <c r="C3700" s="12">
        <v>42965</v>
      </c>
      <c r="D3700" s="217">
        <v>0</v>
      </c>
      <c r="E3700" t="s">
        <v>93</v>
      </c>
    </row>
    <row r="3701" spans="1:5" x14ac:dyDescent="0.25">
      <c r="A3701" t="s">
        <v>412</v>
      </c>
      <c r="B3701" t="s">
        <v>413</v>
      </c>
      <c r="C3701" s="12">
        <v>42972</v>
      </c>
      <c r="D3701" s="217">
        <v>0.16670000000000001</v>
      </c>
      <c r="E3701" t="s">
        <v>93</v>
      </c>
    </row>
    <row r="3702" spans="1:5" x14ac:dyDescent="0.25">
      <c r="A3702" t="s">
        <v>412</v>
      </c>
      <c r="B3702" t="s">
        <v>413</v>
      </c>
      <c r="C3702" s="12">
        <v>42979</v>
      </c>
      <c r="D3702" s="217">
        <v>0.28570000000000001</v>
      </c>
      <c r="E3702" t="s">
        <v>93</v>
      </c>
    </row>
    <row r="3703" spans="1:5" x14ac:dyDescent="0.25">
      <c r="A3703" t="s">
        <v>412</v>
      </c>
      <c r="B3703" t="s">
        <v>413</v>
      </c>
      <c r="C3703" s="12">
        <v>42986</v>
      </c>
      <c r="D3703" s="217">
        <v>0.375</v>
      </c>
      <c r="E3703" t="s">
        <v>93</v>
      </c>
    </row>
    <row r="3704" spans="1:5" x14ac:dyDescent="0.25">
      <c r="A3704" t="s">
        <v>412</v>
      </c>
      <c r="B3704" t="s">
        <v>413</v>
      </c>
      <c r="C3704" s="12">
        <v>42993</v>
      </c>
      <c r="D3704" s="217">
        <v>0.44439999999999996</v>
      </c>
      <c r="E3704" t="s">
        <v>93</v>
      </c>
    </row>
    <row r="3705" spans="1:5" x14ac:dyDescent="0.25">
      <c r="A3705" t="s">
        <v>412</v>
      </c>
      <c r="B3705" t="s">
        <v>413</v>
      </c>
      <c r="C3705" s="12">
        <v>43000</v>
      </c>
      <c r="D3705" s="217">
        <v>0.5</v>
      </c>
      <c r="E3705" t="s">
        <v>93</v>
      </c>
    </row>
    <row r="3706" spans="1:5" x14ac:dyDescent="0.25">
      <c r="A3706" t="s">
        <v>412</v>
      </c>
      <c r="B3706" t="s">
        <v>413</v>
      </c>
      <c r="C3706" s="12">
        <v>43007</v>
      </c>
      <c r="D3706" s="217">
        <v>0.54549999999999998</v>
      </c>
      <c r="E3706" t="s">
        <v>93</v>
      </c>
    </row>
    <row r="3707" spans="1:5" x14ac:dyDescent="0.25">
      <c r="A3707" t="s">
        <v>412</v>
      </c>
      <c r="B3707" t="s">
        <v>413</v>
      </c>
      <c r="C3707" s="12">
        <v>43014</v>
      </c>
      <c r="D3707" s="217">
        <v>0.58329999999999993</v>
      </c>
      <c r="E3707" t="s">
        <v>93</v>
      </c>
    </row>
    <row r="3708" spans="1:5" x14ac:dyDescent="0.25">
      <c r="A3708" t="s">
        <v>412</v>
      </c>
      <c r="B3708" t="s">
        <v>413</v>
      </c>
      <c r="C3708" s="12">
        <v>43021</v>
      </c>
      <c r="D3708" s="217">
        <v>0.61539999999999995</v>
      </c>
      <c r="E3708" t="s">
        <v>93</v>
      </c>
    </row>
    <row r="3709" spans="1:5" x14ac:dyDescent="0.25">
      <c r="A3709" t="s">
        <v>412</v>
      </c>
      <c r="B3709" t="s">
        <v>413</v>
      </c>
      <c r="C3709" s="12">
        <v>43028</v>
      </c>
      <c r="D3709" s="217">
        <v>0.64290000000000003</v>
      </c>
      <c r="E3709" t="s">
        <v>93</v>
      </c>
    </row>
    <row r="3710" spans="1:5" x14ac:dyDescent="0.25">
      <c r="A3710" t="s">
        <v>412</v>
      </c>
      <c r="B3710" t="s">
        <v>413</v>
      </c>
      <c r="C3710" s="12">
        <v>43035</v>
      </c>
      <c r="D3710" s="217">
        <v>0.66670000000000007</v>
      </c>
      <c r="E3710" t="s">
        <v>93</v>
      </c>
    </row>
    <row r="3711" spans="1:5" x14ac:dyDescent="0.25">
      <c r="A3711" t="s">
        <v>412</v>
      </c>
      <c r="B3711" t="s">
        <v>413</v>
      </c>
      <c r="C3711" s="12">
        <v>43042</v>
      </c>
      <c r="D3711" s="217">
        <v>0.68689999999999996</v>
      </c>
      <c r="E3711" t="s">
        <v>93</v>
      </c>
    </row>
    <row r="3712" spans="1:5" x14ac:dyDescent="0.25">
      <c r="A3712" t="s">
        <v>412</v>
      </c>
      <c r="B3712" t="s">
        <v>413</v>
      </c>
      <c r="C3712" s="12">
        <v>43049</v>
      </c>
      <c r="D3712" s="217">
        <v>0.70469999999999999</v>
      </c>
      <c r="E3712" t="s">
        <v>93</v>
      </c>
    </row>
    <row r="3713" spans="1:5" x14ac:dyDescent="0.25">
      <c r="A3713" t="s">
        <v>412</v>
      </c>
      <c r="B3713" t="s">
        <v>413</v>
      </c>
      <c r="C3713" s="12">
        <v>43056</v>
      </c>
      <c r="D3713" s="217">
        <v>0.72060000000000002</v>
      </c>
      <c r="E3713" t="s">
        <v>93</v>
      </c>
    </row>
    <row r="3714" spans="1:5" x14ac:dyDescent="0.25">
      <c r="A3714" t="s">
        <v>412</v>
      </c>
      <c r="B3714" t="s">
        <v>413</v>
      </c>
      <c r="C3714" s="12">
        <v>43063</v>
      </c>
      <c r="D3714" s="217">
        <v>0.73470000000000002</v>
      </c>
      <c r="E3714" t="s">
        <v>93</v>
      </c>
    </row>
    <row r="3715" spans="1:5" x14ac:dyDescent="0.25">
      <c r="A3715" t="s">
        <v>412</v>
      </c>
      <c r="B3715" t="s">
        <v>413</v>
      </c>
      <c r="C3715" s="12">
        <v>43070</v>
      </c>
      <c r="D3715" s="217">
        <v>0.74750000000000005</v>
      </c>
      <c r="E3715" t="s">
        <v>93</v>
      </c>
    </row>
    <row r="3716" spans="1:5" x14ac:dyDescent="0.25">
      <c r="A3716" t="s">
        <v>412</v>
      </c>
      <c r="B3716" t="s">
        <v>413</v>
      </c>
      <c r="C3716" s="12">
        <v>43077</v>
      </c>
      <c r="D3716" s="217">
        <v>0.75900000000000001</v>
      </c>
      <c r="E3716" t="s">
        <v>93</v>
      </c>
    </row>
    <row r="3717" spans="1:5" x14ac:dyDescent="0.25">
      <c r="A3717" t="s">
        <v>412</v>
      </c>
      <c r="B3717" t="s">
        <v>413</v>
      </c>
      <c r="C3717" s="12">
        <v>43084</v>
      </c>
      <c r="D3717" s="217">
        <v>0.76950000000000007</v>
      </c>
      <c r="E3717" t="s">
        <v>93</v>
      </c>
    </row>
    <row r="3718" spans="1:5" x14ac:dyDescent="0.25">
      <c r="A3718" t="s">
        <v>412</v>
      </c>
      <c r="B3718" t="s">
        <v>413</v>
      </c>
      <c r="C3718" s="12">
        <v>43091</v>
      </c>
      <c r="D3718" s="217">
        <v>0.77910000000000001</v>
      </c>
      <c r="E3718" t="s">
        <v>93</v>
      </c>
    </row>
    <row r="3719" spans="1:5" x14ac:dyDescent="0.25">
      <c r="A3719" t="s">
        <v>412</v>
      </c>
      <c r="B3719" t="s">
        <v>413</v>
      </c>
      <c r="C3719" s="12">
        <v>43098</v>
      </c>
      <c r="D3719" s="217">
        <v>0.78790000000000004</v>
      </c>
      <c r="E3719" t="s">
        <v>93</v>
      </c>
    </row>
    <row r="3720" spans="1:5" x14ac:dyDescent="0.25">
      <c r="A3720" t="s">
        <v>412</v>
      </c>
      <c r="B3720" t="s">
        <v>413</v>
      </c>
      <c r="C3720" s="12">
        <v>43105</v>
      </c>
      <c r="D3720" s="217">
        <v>0.99</v>
      </c>
      <c r="E3720" t="s">
        <v>93</v>
      </c>
    </row>
    <row r="3721" spans="1:5" x14ac:dyDescent="0.25">
      <c r="A3721" t="s">
        <v>412</v>
      </c>
      <c r="B3721" t="s">
        <v>413</v>
      </c>
      <c r="C3721" s="12">
        <v>43112</v>
      </c>
      <c r="D3721" s="217">
        <v>0.99</v>
      </c>
      <c r="E3721" t="s">
        <v>93</v>
      </c>
    </row>
    <row r="3722" spans="1:5" x14ac:dyDescent="0.25">
      <c r="A3722" t="s">
        <v>412</v>
      </c>
      <c r="B3722" t="s">
        <v>413</v>
      </c>
      <c r="C3722" s="12">
        <v>43119</v>
      </c>
      <c r="D3722" s="217">
        <v>0.99</v>
      </c>
      <c r="E3722" t="s">
        <v>93</v>
      </c>
    </row>
    <row r="3723" spans="1:5" x14ac:dyDescent="0.25">
      <c r="A3723" t="s">
        <v>412</v>
      </c>
      <c r="B3723" t="s">
        <v>413</v>
      </c>
      <c r="C3723" s="12">
        <v>43126</v>
      </c>
      <c r="D3723" s="217">
        <v>0.99</v>
      </c>
      <c r="E3723" t="s">
        <v>93</v>
      </c>
    </row>
    <row r="3724" spans="1:5" x14ac:dyDescent="0.25">
      <c r="A3724" t="s">
        <v>412</v>
      </c>
      <c r="B3724" t="s">
        <v>413</v>
      </c>
      <c r="C3724" s="12">
        <v>43133</v>
      </c>
      <c r="D3724" s="217">
        <v>0.98799999999999999</v>
      </c>
      <c r="E3724" t="s">
        <v>93</v>
      </c>
    </row>
    <row r="3725" spans="1:5" x14ac:dyDescent="0.25">
      <c r="A3725" t="s">
        <v>412</v>
      </c>
      <c r="B3725" t="s">
        <v>413</v>
      </c>
      <c r="C3725" s="12">
        <v>43140</v>
      </c>
      <c r="D3725" s="217">
        <v>0.98499999999999999</v>
      </c>
      <c r="E3725" t="s">
        <v>93</v>
      </c>
    </row>
    <row r="3726" spans="1:5" x14ac:dyDescent="0.25">
      <c r="A3726" t="s">
        <v>412</v>
      </c>
      <c r="B3726" t="s">
        <v>413</v>
      </c>
      <c r="C3726" s="12">
        <v>43147</v>
      </c>
      <c r="D3726" s="217">
        <v>0.98569999999999991</v>
      </c>
      <c r="E3726" t="s">
        <v>93</v>
      </c>
    </row>
    <row r="3727" spans="1:5" x14ac:dyDescent="0.25">
      <c r="A3727" t="s">
        <v>412</v>
      </c>
      <c r="B3727" t="s">
        <v>413</v>
      </c>
      <c r="C3727" s="12">
        <v>43154</v>
      </c>
      <c r="D3727" s="217">
        <v>0.98620000000000008</v>
      </c>
      <c r="E3727" t="s">
        <v>93</v>
      </c>
    </row>
    <row r="3728" spans="1:5" x14ac:dyDescent="0.25">
      <c r="A3728" t="s">
        <v>412</v>
      </c>
      <c r="B3728" t="s">
        <v>413</v>
      </c>
      <c r="C3728" s="12">
        <v>43161</v>
      </c>
      <c r="D3728" s="217">
        <v>0.98670000000000002</v>
      </c>
      <c r="E3728" t="s">
        <v>93</v>
      </c>
    </row>
    <row r="3729" spans="1:5" x14ac:dyDescent="0.25">
      <c r="A3729" t="s">
        <v>412</v>
      </c>
      <c r="B3729" t="s">
        <v>413</v>
      </c>
      <c r="C3729" s="12">
        <v>43168</v>
      </c>
      <c r="D3729" s="217">
        <v>0.98699999999999999</v>
      </c>
      <c r="E3729" t="s">
        <v>93</v>
      </c>
    </row>
    <row r="3730" spans="1:5" x14ac:dyDescent="0.25">
      <c r="A3730" t="s">
        <v>412</v>
      </c>
      <c r="B3730" t="s">
        <v>413</v>
      </c>
      <c r="C3730" s="12">
        <v>43175</v>
      </c>
      <c r="D3730" s="217">
        <v>0.98730000000000007</v>
      </c>
      <c r="E3730" t="s">
        <v>93</v>
      </c>
    </row>
    <row r="3731" spans="1:5" x14ac:dyDescent="0.25">
      <c r="A3731" t="s">
        <v>412</v>
      </c>
      <c r="B3731" t="s">
        <v>413</v>
      </c>
      <c r="C3731" s="12">
        <v>43182</v>
      </c>
      <c r="D3731" s="217">
        <v>0.98750000000000004</v>
      </c>
      <c r="E3731" t="s">
        <v>93</v>
      </c>
    </row>
    <row r="3732" spans="1:5" x14ac:dyDescent="0.25">
      <c r="A3732" t="s">
        <v>412</v>
      </c>
      <c r="B3732" t="s">
        <v>413</v>
      </c>
      <c r="C3732" s="12">
        <v>43189</v>
      </c>
      <c r="D3732" s="217">
        <v>0.9869</v>
      </c>
      <c r="E3732" t="s">
        <v>93</v>
      </c>
    </row>
    <row r="3733" spans="1:5" x14ac:dyDescent="0.25">
      <c r="A3733" t="s">
        <v>412</v>
      </c>
      <c r="B3733" t="s">
        <v>413</v>
      </c>
      <c r="C3733" s="12">
        <v>43196</v>
      </c>
      <c r="D3733" s="217">
        <v>0.98569999999999991</v>
      </c>
      <c r="E3733" t="s">
        <v>93</v>
      </c>
    </row>
    <row r="3734" spans="1:5" x14ac:dyDescent="0.25">
      <c r="A3734" t="s">
        <v>412</v>
      </c>
      <c r="B3734" t="s">
        <v>413</v>
      </c>
      <c r="C3734" s="12">
        <v>43203</v>
      </c>
      <c r="D3734" s="217">
        <v>0.98470000000000002</v>
      </c>
      <c r="E3734" t="s">
        <v>93</v>
      </c>
    </row>
    <row r="3735" spans="1:5" x14ac:dyDescent="0.25">
      <c r="A3735" t="s">
        <v>412</v>
      </c>
      <c r="B3735" t="s">
        <v>413</v>
      </c>
      <c r="C3735" s="12">
        <v>43210</v>
      </c>
      <c r="D3735" s="217">
        <v>0.98380000000000001</v>
      </c>
      <c r="E3735" t="s">
        <v>93</v>
      </c>
    </row>
    <row r="3736" spans="1:5" x14ac:dyDescent="0.25">
      <c r="A3736" t="s">
        <v>412</v>
      </c>
      <c r="B3736" t="s">
        <v>413</v>
      </c>
      <c r="C3736" s="12">
        <v>43217</v>
      </c>
      <c r="D3736" s="217">
        <v>0.92590000000000006</v>
      </c>
      <c r="E3736" t="s">
        <v>93</v>
      </c>
    </row>
    <row r="3737" spans="1:5" x14ac:dyDescent="0.25">
      <c r="A3737" t="s">
        <v>412</v>
      </c>
      <c r="B3737" t="s">
        <v>413</v>
      </c>
      <c r="C3737" s="12">
        <v>43224</v>
      </c>
      <c r="D3737" s="217">
        <v>0.87439999999999996</v>
      </c>
      <c r="E3737" t="s">
        <v>93</v>
      </c>
    </row>
    <row r="3738" spans="1:5" x14ac:dyDescent="0.25">
      <c r="A3738" t="s">
        <v>412</v>
      </c>
      <c r="B3738" t="s">
        <v>413</v>
      </c>
      <c r="C3738" s="12">
        <v>43231</v>
      </c>
      <c r="D3738" s="217">
        <v>0.82840000000000003</v>
      </c>
      <c r="E3738" t="s">
        <v>93</v>
      </c>
    </row>
    <row r="3739" spans="1:5" x14ac:dyDescent="0.25">
      <c r="A3739" t="s">
        <v>412</v>
      </c>
      <c r="B3739" t="s">
        <v>413</v>
      </c>
      <c r="C3739" s="12">
        <v>43238</v>
      </c>
      <c r="D3739" s="217">
        <v>0.78700000000000003</v>
      </c>
      <c r="E3739" t="s">
        <v>93</v>
      </c>
    </row>
    <row r="3740" spans="1:5" x14ac:dyDescent="0.25">
      <c r="A3740" t="s">
        <v>412</v>
      </c>
      <c r="B3740" t="s">
        <v>413</v>
      </c>
      <c r="C3740" s="12">
        <v>43245</v>
      </c>
      <c r="D3740" s="217">
        <v>0.74950000000000006</v>
      </c>
      <c r="E3740" t="s">
        <v>93</v>
      </c>
    </row>
    <row r="3741" spans="1:5" x14ac:dyDescent="0.25">
      <c r="A3741" t="s">
        <v>412</v>
      </c>
      <c r="B3741" t="s">
        <v>413</v>
      </c>
      <c r="C3741" s="12">
        <v>43252</v>
      </c>
      <c r="D3741" s="217">
        <v>0.71550000000000002</v>
      </c>
      <c r="E3741" t="s">
        <v>93</v>
      </c>
    </row>
    <row r="3742" spans="1:5" x14ac:dyDescent="0.25">
      <c r="A3742" t="s">
        <v>412</v>
      </c>
      <c r="B3742" t="s">
        <v>413</v>
      </c>
      <c r="C3742" s="12">
        <v>43259</v>
      </c>
      <c r="D3742" s="217">
        <v>0.68430000000000002</v>
      </c>
      <c r="E3742" t="s">
        <v>93</v>
      </c>
    </row>
    <row r="3743" spans="1:5" x14ac:dyDescent="0.25">
      <c r="A3743" t="s">
        <v>412</v>
      </c>
      <c r="B3743" t="s">
        <v>413</v>
      </c>
      <c r="C3743" s="12">
        <v>43266</v>
      </c>
      <c r="D3743" s="217">
        <v>0.65579999999999994</v>
      </c>
      <c r="E3743" t="s">
        <v>93</v>
      </c>
    </row>
    <row r="3744" spans="1:5" x14ac:dyDescent="0.25">
      <c r="A3744" t="s">
        <v>412</v>
      </c>
      <c r="B3744" t="s">
        <v>413</v>
      </c>
      <c r="C3744" s="12">
        <v>43273</v>
      </c>
      <c r="D3744" s="217">
        <v>0.62960000000000005</v>
      </c>
      <c r="E3744" t="s">
        <v>93</v>
      </c>
    </row>
    <row r="3745" spans="1:5" x14ac:dyDescent="0.25">
      <c r="A3745" t="s">
        <v>412</v>
      </c>
      <c r="B3745" t="s">
        <v>413</v>
      </c>
      <c r="C3745" s="12">
        <v>43280</v>
      </c>
      <c r="D3745" s="217">
        <v>0.60539999999999994</v>
      </c>
      <c r="E3745" t="s">
        <v>93</v>
      </c>
    </row>
    <row r="3746" spans="1:5" x14ac:dyDescent="0.25">
      <c r="A3746" t="s">
        <v>414</v>
      </c>
      <c r="B3746" t="s">
        <v>415</v>
      </c>
      <c r="C3746" s="12">
        <v>42937</v>
      </c>
      <c r="D3746" s="217">
        <v>0</v>
      </c>
      <c r="E3746" t="s">
        <v>93</v>
      </c>
    </row>
    <row r="3747" spans="1:5" x14ac:dyDescent="0.25">
      <c r="A3747" t="s">
        <v>414</v>
      </c>
      <c r="B3747" t="s">
        <v>415</v>
      </c>
      <c r="C3747" s="12">
        <v>42944</v>
      </c>
      <c r="D3747" s="217">
        <v>0</v>
      </c>
      <c r="E3747" t="s">
        <v>93</v>
      </c>
    </row>
    <row r="3748" spans="1:5" x14ac:dyDescent="0.25">
      <c r="A3748" t="s">
        <v>414</v>
      </c>
      <c r="B3748" t="s">
        <v>415</v>
      </c>
      <c r="C3748" s="12">
        <v>42951</v>
      </c>
      <c r="D3748" s="217">
        <v>0</v>
      </c>
      <c r="E3748" t="s">
        <v>93</v>
      </c>
    </row>
    <row r="3749" spans="1:5" x14ac:dyDescent="0.25">
      <c r="A3749" t="s">
        <v>414</v>
      </c>
      <c r="B3749" t="s">
        <v>415</v>
      </c>
      <c r="C3749" s="12">
        <v>42958</v>
      </c>
      <c r="D3749" s="217">
        <v>0</v>
      </c>
      <c r="E3749" t="s">
        <v>93</v>
      </c>
    </row>
    <row r="3750" spans="1:5" x14ac:dyDescent="0.25">
      <c r="A3750" t="s">
        <v>414</v>
      </c>
      <c r="B3750" t="s">
        <v>415</v>
      </c>
      <c r="C3750" s="12">
        <v>42965</v>
      </c>
      <c r="D3750" s="217">
        <v>0</v>
      </c>
      <c r="E3750" t="s">
        <v>93</v>
      </c>
    </row>
    <row r="3751" spans="1:5" x14ac:dyDescent="0.25">
      <c r="A3751" t="s">
        <v>414</v>
      </c>
      <c r="B3751" t="s">
        <v>415</v>
      </c>
      <c r="C3751" s="12">
        <v>42972</v>
      </c>
      <c r="D3751" s="217">
        <v>0.16329999999999997</v>
      </c>
      <c r="E3751" t="s">
        <v>93</v>
      </c>
    </row>
    <row r="3752" spans="1:5" x14ac:dyDescent="0.25">
      <c r="A3752" t="s">
        <v>414</v>
      </c>
      <c r="B3752" t="s">
        <v>415</v>
      </c>
      <c r="C3752" s="12">
        <v>42979</v>
      </c>
      <c r="D3752" s="217">
        <v>0.28000000000000003</v>
      </c>
      <c r="E3752" t="s">
        <v>93</v>
      </c>
    </row>
    <row r="3753" spans="1:5" x14ac:dyDescent="0.25">
      <c r="A3753" t="s">
        <v>414</v>
      </c>
      <c r="B3753" t="s">
        <v>415</v>
      </c>
      <c r="C3753" s="12">
        <v>42986</v>
      </c>
      <c r="D3753" s="217">
        <v>0.36880000000000002</v>
      </c>
      <c r="E3753" t="s">
        <v>93</v>
      </c>
    </row>
    <row r="3754" spans="1:5" x14ac:dyDescent="0.25">
      <c r="A3754" t="s">
        <v>414</v>
      </c>
      <c r="B3754" t="s">
        <v>415</v>
      </c>
      <c r="C3754" s="12">
        <v>42993</v>
      </c>
      <c r="D3754" s="217">
        <v>0.43780000000000002</v>
      </c>
      <c r="E3754" t="s">
        <v>93</v>
      </c>
    </row>
    <row r="3755" spans="1:5" x14ac:dyDescent="0.25">
      <c r="A3755" t="s">
        <v>414</v>
      </c>
      <c r="B3755" t="s">
        <v>415</v>
      </c>
      <c r="C3755" s="12">
        <v>43000</v>
      </c>
      <c r="D3755" s="217">
        <v>0.49299999999999999</v>
      </c>
      <c r="E3755" t="s">
        <v>93</v>
      </c>
    </row>
    <row r="3756" spans="1:5" x14ac:dyDescent="0.25">
      <c r="A3756" t="s">
        <v>414</v>
      </c>
      <c r="B3756" t="s">
        <v>415</v>
      </c>
      <c r="C3756" s="12">
        <v>43007</v>
      </c>
      <c r="D3756" s="217">
        <v>0.5373</v>
      </c>
      <c r="E3756" t="s">
        <v>93</v>
      </c>
    </row>
    <row r="3757" spans="1:5" x14ac:dyDescent="0.25">
      <c r="A3757" t="s">
        <v>414</v>
      </c>
      <c r="B3757" t="s">
        <v>415</v>
      </c>
      <c r="C3757" s="12">
        <v>43014</v>
      </c>
      <c r="D3757" s="217">
        <v>0.57330000000000003</v>
      </c>
      <c r="E3757" t="s">
        <v>93</v>
      </c>
    </row>
    <row r="3758" spans="1:5" x14ac:dyDescent="0.25">
      <c r="A3758" t="s">
        <v>414</v>
      </c>
      <c r="B3758" t="s">
        <v>415</v>
      </c>
      <c r="C3758" s="12">
        <v>43021</v>
      </c>
      <c r="D3758" s="217">
        <v>0.6038</v>
      </c>
      <c r="E3758" t="s">
        <v>93</v>
      </c>
    </row>
    <row r="3759" spans="1:5" x14ac:dyDescent="0.25">
      <c r="A3759" t="s">
        <v>414</v>
      </c>
      <c r="B3759" t="s">
        <v>415</v>
      </c>
      <c r="C3759" s="12">
        <v>43028</v>
      </c>
      <c r="D3759" s="217">
        <v>0.63</v>
      </c>
      <c r="E3759" t="s">
        <v>93</v>
      </c>
    </row>
    <row r="3760" spans="1:5" x14ac:dyDescent="0.25">
      <c r="A3760" t="s">
        <v>414</v>
      </c>
      <c r="B3760" t="s">
        <v>415</v>
      </c>
      <c r="C3760" s="12">
        <v>43035</v>
      </c>
      <c r="D3760" s="217">
        <v>0.65200000000000002</v>
      </c>
      <c r="E3760" t="s">
        <v>93</v>
      </c>
    </row>
    <row r="3761" spans="1:5" x14ac:dyDescent="0.25">
      <c r="A3761" t="s">
        <v>414</v>
      </c>
      <c r="B3761" t="s">
        <v>415</v>
      </c>
      <c r="C3761" s="12">
        <v>43042</v>
      </c>
      <c r="D3761" s="217">
        <v>0.67189999999999994</v>
      </c>
      <c r="E3761" t="s">
        <v>93</v>
      </c>
    </row>
    <row r="3762" spans="1:5" x14ac:dyDescent="0.25">
      <c r="A3762" t="s">
        <v>414</v>
      </c>
      <c r="B3762" t="s">
        <v>415</v>
      </c>
      <c r="C3762" s="12">
        <v>43049</v>
      </c>
      <c r="D3762" s="217">
        <v>0.68940000000000001</v>
      </c>
      <c r="E3762" t="s">
        <v>93</v>
      </c>
    </row>
    <row r="3763" spans="1:5" x14ac:dyDescent="0.25">
      <c r="A3763" t="s">
        <v>414</v>
      </c>
      <c r="B3763" t="s">
        <v>415</v>
      </c>
      <c r="C3763" s="12">
        <v>43056</v>
      </c>
      <c r="D3763" s="217">
        <v>0.70499999999999996</v>
      </c>
      <c r="E3763" t="s">
        <v>93</v>
      </c>
    </row>
    <row r="3764" spans="1:5" x14ac:dyDescent="0.25">
      <c r="A3764" t="s">
        <v>414</v>
      </c>
      <c r="B3764" t="s">
        <v>415</v>
      </c>
      <c r="C3764" s="12">
        <v>43063</v>
      </c>
      <c r="D3764" s="217">
        <v>0.71840000000000004</v>
      </c>
      <c r="E3764" t="s">
        <v>93</v>
      </c>
    </row>
    <row r="3765" spans="1:5" x14ac:dyDescent="0.25">
      <c r="A3765" t="s">
        <v>414</v>
      </c>
      <c r="B3765" t="s">
        <v>415</v>
      </c>
      <c r="C3765" s="12">
        <v>43070</v>
      </c>
      <c r="D3765" s="217">
        <v>0.73049999999999993</v>
      </c>
      <c r="E3765" t="s">
        <v>93</v>
      </c>
    </row>
    <row r="3766" spans="1:5" x14ac:dyDescent="0.25">
      <c r="A3766" t="s">
        <v>414</v>
      </c>
      <c r="B3766" t="s">
        <v>415</v>
      </c>
      <c r="C3766" s="12">
        <v>43077</v>
      </c>
      <c r="D3766" s="217">
        <v>0.7419</v>
      </c>
      <c r="E3766" t="s">
        <v>93</v>
      </c>
    </row>
    <row r="3767" spans="1:5" x14ac:dyDescent="0.25">
      <c r="A3767" t="s">
        <v>414</v>
      </c>
      <c r="B3767" t="s">
        <v>415</v>
      </c>
      <c r="C3767" s="12">
        <v>43084</v>
      </c>
      <c r="D3767" s="217">
        <v>0.75230000000000008</v>
      </c>
      <c r="E3767" t="s">
        <v>93</v>
      </c>
    </row>
    <row r="3768" spans="1:5" x14ac:dyDescent="0.25">
      <c r="A3768" t="s">
        <v>414</v>
      </c>
      <c r="B3768" t="s">
        <v>415</v>
      </c>
      <c r="C3768" s="12">
        <v>43091</v>
      </c>
      <c r="D3768" s="217">
        <v>0.76219999999999999</v>
      </c>
      <c r="E3768" t="s">
        <v>93</v>
      </c>
    </row>
    <row r="3769" spans="1:5" x14ac:dyDescent="0.25">
      <c r="A3769" t="s">
        <v>414</v>
      </c>
      <c r="B3769" t="s">
        <v>415</v>
      </c>
      <c r="C3769" s="12">
        <v>43098</v>
      </c>
      <c r="D3769" s="217">
        <v>0.77079999999999993</v>
      </c>
      <c r="E3769" t="s">
        <v>93</v>
      </c>
    </row>
    <row r="3770" spans="1:5" x14ac:dyDescent="0.25">
      <c r="A3770" t="s">
        <v>414</v>
      </c>
      <c r="B3770" t="s">
        <v>415</v>
      </c>
      <c r="C3770" s="12">
        <v>43105</v>
      </c>
      <c r="D3770" s="217">
        <v>0.98</v>
      </c>
      <c r="E3770" t="s">
        <v>93</v>
      </c>
    </row>
    <row r="3771" spans="1:5" x14ac:dyDescent="0.25">
      <c r="A3771" t="s">
        <v>414</v>
      </c>
      <c r="B3771" t="s">
        <v>415</v>
      </c>
      <c r="C3771" s="12">
        <v>43112</v>
      </c>
      <c r="D3771" s="217">
        <v>0.98</v>
      </c>
      <c r="E3771" t="s">
        <v>93</v>
      </c>
    </row>
    <row r="3772" spans="1:5" x14ac:dyDescent="0.25">
      <c r="A3772" t="s">
        <v>414</v>
      </c>
      <c r="B3772" t="s">
        <v>415</v>
      </c>
      <c r="C3772" s="12">
        <v>43119</v>
      </c>
      <c r="D3772" s="217">
        <v>0.98</v>
      </c>
      <c r="E3772" t="s">
        <v>93</v>
      </c>
    </row>
    <row r="3773" spans="1:5" x14ac:dyDescent="0.25">
      <c r="A3773" t="s">
        <v>414</v>
      </c>
      <c r="B3773" t="s">
        <v>415</v>
      </c>
      <c r="C3773" s="12">
        <v>43126</v>
      </c>
      <c r="D3773" s="217">
        <v>0.97750000000000004</v>
      </c>
      <c r="E3773" t="s">
        <v>93</v>
      </c>
    </row>
    <row r="3774" spans="1:5" x14ac:dyDescent="0.25">
      <c r="A3774" t="s">
        <v>414</v>
      </c>
      <c r="B3774" t="s">
        <v>415</v>
      </c>
      <c r="C3774" s="12">
        <v>43133</v>
      </c>
      <c r="D3774" s="217">
        <v>0.97599999999999998</v>
      </c>
      <c r="E3774" t="s">
        <v>93</v>
      </c>
    </row>
    <row r="3775" spans="1:5" x14ac:dyDescent="0.25">
      <c r="A3775" t="s">
        <v>414</v>
      </c>
      <c r="B3775" t="s">
        <v>415</v>
      </c>
      <c r="C3775" s="12">
        <v>43140</v>
      </c>
      <c r="D3775" s="217">
        <v>0.97499999999999998</v>
      </c>
      <c r="E3775" t="s">
        <v>93</v>
      </c>
    </row>
    <row r="3776" spans="1:5" x14ac:dyDescent="0.25">
      <c r="A3776" t="s">
        <v>414</v>
      </c>
      <c r="B3776" t="s">
        <v>415</v>
      </c>
      <c r="C3776" s="12">
        <v>43147</v>
      </c>
      <c r="D3776" s="217">
        <v>0.97430000000000005</v>
      </c>
      <c r="E3776" t="s">
        <v>93</v>
      </c>
    </row>
    <row r="3777" spans="1:5" x14ac:dyDescent="0.25">
      <c r="A3777" t="s">
        <v>414</v>
      </c>
      <c r="B3777" t="s">
        <v>415</v>
      </c>
      <c r="C3777" s="12">
        <v>43154</v>
      </c>
      <c r="D3777" s="217">
        <v>0.9738</v>
      </c>
      <c r="E3777" t="s">
        <v>93</v>
      </c>
    </row>
    <row r="3778" spans="1:5" x14ac:dyDescent="0.25">
      <c r="A3778" t="s">
        <v>414</v>
      </c>
      <c r="B3778" t="s">
        <v>415</v>
      </c>
      <c r="C3778" s="12">
        <v>43161</v>
      </c>
      <c r="D3778" s="217">
        <v>0.97109999999999996</v>
      </c>
      <c r="E3778" t="s">
        <v>93</v>
      </c>
    </row>
    <row r="3779" spans="1:5" x14ac:dyDescent="0.25">
      <c r="A3779" t="s">
        <v>414</v>
      </c>
      <c r="B3779" t="s">
        <v>415</v>
      </c>
      <c r="C3779" s="12">
        <v>43168</v>
      </c>
      <c r="D3779" s="217">
        <v>0.96900000000000008</v>
      </c>
      <c r="E3779" t="s">
        <v>93</v>
      </c>
    </row>
    <row r="3780" spans="1:5" x14ac:dyDescent="0.25">
      <c r="A3780" t="s">
        <v>414</v>
      </c>
      <c r="B3780" t="s">
        <v>415</v>
      </c>
      <c r="C3780" s="12">
        <v>43175</v>
      </c>
      <c r="D3780" s="217">
        <v>0.96550000000000002</v>
      </c>
      <c r="E3780" t="s">
        <v>93</v>
      </c>
    </row>
    <row r="3781" spans="1:5" x14ac:dyDescent="0.25">
      <c r="A3781" t="s">
        <v>414</v>
      </c>
      <c r="B3781" t="s">
        <v>415</v>
      </c>
      <c r="C3781" s="12">
        <v>43182</v>
      </c>
      <c r="D3781" s="217">
        <v>0.96250000000000002</v>
      </c>
      <c r="E3781" t="s">
        <v>93</v>
      </c>
    </row>
    <row r="3782" spans="1:5" x14ac:dyDescent="0.25">
      <c r="A3782" t="s">
        <v>414</v>
      </c>
      <c r="B3782" t="s">
        <v>415</v>
      </c>
      <c r="C3782" s="12">
        <v>43189</v>
      </c>
      <c r="D3782" s="217">
        <v>0.96</v>
      </c>
      <c r="E3782" t="s">
        <v>93</v>
      </c>
    </row>
    <row r="3783" spans="1:5" x14ac:dyDescent="0.25">
      <c r="A3783" t="s">
        <v>414</v>
      </c>
      <c r="B3783" t="s">
        <v>415</v>
      </c>
      <c r="C3783" s="12">
        <v>43196</v>
      </c>
      <c r="D3783" s="217">
        <v>0.95790000000000008</v>
      </c>
      <c r="E3783" t="s">
        <v>93</v>
      </c>
    </row>
    <row r="3784" spans="1:5" x14ac:dyDescent="0.25">
      <c r="A3784" t="s">
        <v>414</v>
      </c>
      <c r="B3784" t="s">
        <v>415</v>
      </c>
      <c r="C3784" s="12">
        <v>43203</v>
      </c>
      <c r="D3784" s="217">
        <v>0.95669999999999999</v>
      </c>
      <c r="E3784" t="s">
        <v>93</v>
      </c>
    </row>
    <row r="3785" spans="1:5" x14ac:dyDescent="0.25">
      <c r="A3785" t="s">
        <v>414</v>
      </c>
      <c r="B3785" t="s">
        <v>415</v>
      </c>
      <c r="C3785" s="12">
        <v>43210</v>
      </c>
      <c r="D3785" s="217">
        <v>0.9556</v>
      </c>
      <c r="E3785" t="s">
        <v>93</v>
      </c>
    </row>
    <row r="3786" spans="1:5" x14ac:dyDescent="0.25">
      <c r="A3786" t="s">
        <v>414</v>
      </c>
      <c r="B3786" t="s">
        <v>415</v>
      </c>
      <c r="C3786" s="12">
        <v>43217</v>
      </c>
      <c r="D3786" s="217">
        <v>0.89939999999999998</v>
      </c>
      <c r="E3786" t="s">
        <v>93</v>
      </c>
    </row>
    <row r="3787" spans="1:5" x14ac:dyDescent="0.25">
      <c r="A3787" t="s">
        <v>414</v>
      </c>
      <c r="B3787" t="s">
        <v>415</v>
      </c>
      <c r="C3787" s="12">
        <v>43224</v>
      </c>
      <c r="D3787" s="217">
        <v>0.84939999999999993</v>
      </c>
      <c r="E3787" t="s">
        <v>93</v>
      </c>
    </row>
    <row r="3788" spans="1:5" x14ac:dyDescent="0.25">
      <c r="A3788" t="s">
        <v>414</v>
      </c>
      <c r="B3788" t="s">
        <v>415</v>
      </c>
      <c r="C3788" s="12">
        <v>43231</v>
      </c>
      <c r="D3788" s="217">
        <v>0.80469999999999997</v>
      </c>
      <c r="E3788" t="s">
        <v>93</v>
      </c>
    </row>
    <row r="3789" spans="1:5" x14ac:dyDescent="0.25">
      <c r="A3789" t="s">
        <v>414</v>
      </c>
      <c r="B3789" t="s">
        <v>415</v>
      </c>
      <c r="C3789" s="12">
        <v>43238</v>
      </c>
      <c r="D3789" s="217">
        <v>0.76450000000000007</v>
      </c>
      <c r="E3789" t="s">
        <v>93</v>
      </c>
    </row>
    <row r="3790" spans="1:5" x14ac:dyDescent="0.25">
      <c r="A3790" t="s">
        <v>414</v>
      </c>
      <c r="B3790" t="s">
        <v>415</v>
      </c>
      <c r="C3790" s="12">
        <v>43245</v>
      </c>
      <c r="D3790" s="217">
        <v>0.72809999999999997</v>
      </c>
      <c r="E3790" t="s">
        <v>93</v>
      </c>
    </row>
    <row r="3791" spans="1:5" x14ac:dyDescent="0.25">
      <c r="A3791" t="s">
        <v>414</v>
      </c>
      <c r="B3791" t="s">
        <v>415</v>
      </c>
      <c r="C3791" s="12">
        <v>43252</v>
      </c>
      <c r="D3791" s="217">
        <v>0.69499999999999995</v>
      </c>
      <c r="E3791" t="s">
        <v>93</v>
      </c>
    </row>
    <row r="3792" spans="1:5" x14ac:dyDescent="0.25">
      <c r="A3792" t="s">
        <v>414</v>
      </c>
      <c r="B3792" t="s">
        <v>415</v>
      </c>
      <c r="C3792" s="12">
        <v>43259</v>
      </c>
      <c r="D3792" s="217">
        <v>0.66480000000000006</v>
      </c>
      <c r="E3792" t="s">
        <v>93</v>
      </c>
    </row>
    <row r="3793" spans="1:5" x14ac:dyDescent="0.25">
      <c r="A3793" t="s">
        <v>414</v>
      </c>
      <c r="B3793" t="s">
        <v>415</v>
      </c>
      <c r="C3793" s="12">
        <v>43266</v>
      </c>
      <c r="D3793" s="217">
        <v>0.6371</v>
      </c>
      <c r="E3793" t="s">
        <v>93</v>
      </c>
    </row>
    <row r="3794" spans="1:5" x14ac:dyDescent="0.25">
      <c r="A3794" t="s">
        <v>414</v>
      </c>
      <c r="B3794" t="s">
        <v>415</v>
      </c>
      <c r="C3794" s="12">
        <v>43273</v>
      </c>
      <c r="D3794" s="217">
        <v>0.61159999999999992</v>
      </c>
      <c r="E3794" t="s">
        <v>93</v>
      </c>
    </row>
    <row r="3795" spans="1:5" x14ac:dyDescent="0.25">
      <c r="A3795" t="s">
        <v>414</v>
      </c>
      <c r="B3795" t="s">
        <v>415</v>
      </c>
      <c r="C3795" s="12">
        <v>43280</v>
      </c>
      <c r="D3795" s="217">
        <v>0.58810000000000007</v>
      </c>
      <c r="E3795" t="s">
        <v>93</v>
      </c>
    </row>
    <row r="3796" spans="1:5" x14ac:dyDescent="0.25">
      <c r="A3796" t="s">
        <v>416</v>
      </c>
      <c r="B3796" t="s">
        <v>417</v>
      </c>
      <c r="C3796" s="12">
        <v>42937</v>
      </c>
      <c r="D3796" s="217">
        <v>0</v>
      </c>
      <c r="E3796" t="s">
        <v>93</v>
      </c>
    </row>
    <row r="3797" spans="1:5" x14ac:dyDescent="0.25">
      <c r="A3797" t="s">
        <v>416</v>
      </c>
      <c r="B3797" t="s">
        <v>417</v>
      </c>
      <c r="C3797" s="12">
        <v>42944</v>
      </c>
      <c r="D3797" s="217">
        <v>0</v>
      </c>
      <c r="E3797" t="s">
        <v>93</v>
      </c>
    </row>
    <row r="3798" spans="1:5" x14ac:dyDescent="0.25">
      <c r="A3798" t="s">
        <v>416</v>
      </c>
      <c r="B3798" t="s">
        <v>417</v>
      </c>
      <c r="C3798" s="12">
        <v>42951</v>
      </c>
      <c r="D3798" s="217">
        <v>0</v>
      </c>
      <c r="E3798" t="s">
        <v>93</v>
      </c>
    </row>
    <row r="3799" spans="1:5" x14ac:dyDescent="0.25">
      <c r="A3799" t="s">
        <v>416</v>
      </c>
      <c r="B3799" t="s">
        <v>417</v>
      </c>
      <c r="C3799" s="12">
        <v>42958</v>
      </c>
      <c r="D3799" s="217">
        <v>0</v>
      </c>
      <c r="E3799" t="s">
        <v>93</v>
      </c>
    </row>
    <row r="3800" spans="1:5" x14ac:dyDescent="0.25">
      <c r="A3800" t="s">
        <v>416</v>
      </c>
      <c r="B3800" t="s">
        <v>417</v>
      </c>
      <c r="C3800" s="12">
        <v>42965</v>
      </c>
      <c r="D3800" s="217">
        <v>0</v>
      </c>
      <c r="E3800" t="s">
        <v>93</v>
      </c>
    </row>
    <row r="3801" spans="1:5" x14ac:dyDescent="0.25">
      <c r="A3801" t="s">
        <v>416</v>
      </c>
      <c r="B3801" t="s">
        <v>417</v>
      </c>
      <c r="C3801" s="12">
        <v>42972</v>
      </c>
      <c r="D3801" s="217">
        <v>0</v>
      </c>
      <c r="E3801" t="s">
        <v>93</v>
      </c>
    </row>
    <row r="3802" spans="1:5" x14ac:dyDescent="0.25">
      <c r="A3802" t="s">
        <v>416</v>
      </c>
      <c r="B3802" t="s">
        <v>417</v>
      </c>
      <c r="C3802" s="12">
        <v>42979</v>
      </c>
      <c r="D3802" s="217">
        <v>0</v>
      </c>
      <c r="E3802" t="s">
        <v>93</v>
      </c>
    </row>
    <row r="3803" spans="1:5" x14ac:dyDescent="0.25">
      <c r="A3803" t="s">
        <v>416</v>
      </c>
      <c r="B3803" t="s">
        <v>417</v>
      </c>
      <c r="C3803" s="12">
        <v>42986</v>
      </c>
      <c r="D3803" s="217">
        <v>0</v>
      </c>
      <c r="E3803" t="s">
        <v>93</v>
      </c>
    </row>
    <row r="3804" spans="1:5" x14ac:dyDescent="0.25">
      <c r="A3804" t="s">
        <v>416</v>
      </c>
      <c r="B3804" t="s">
        <v>417</v>
      </c>
      <c r="C3804" s="12">
        <v>42993</v>
      </c>
      <c r="D3804" s="217">
        <v>0</v>
      </c>
      <c r="E3804" t="s">
        <v>93</v>
      </c>
    </row>
    <row r="3805" spans="1:5" x14ac:dyDescent="0.25">
      <c r="A3805" t="s">
        <v>416</v>
      </c>
      <c r="B3805" t="s">
        <v>417</v>
      </c>
      <c r="C3805" s="12">
        <v>43000</v>
      </c>
      <c r="D3805" s="217">
        <v>0</v>
      </c>
      <c r="E3805" t="s">
        <v>93</v>
      </c>
    </row>
    <row r="3806" spans="1:5" x14ac:dyDescent="0.25">
      <c r="A3806" t="s">
        <v>416</v>
      </c>
      <c r="B3806" t="s">
        <v>417</v>
      </c>
      <c r="C3806" s="12">
        <v>43007</v>
      </c>
      <c r="D3806" s="217">
        <v>0</v>
      </c>
      <c r="E3806" t="s">
        <v>93</v>
      </c>
    </row>
    <row r="3807" spans="1:5" x14ac:dyDescent="0.25">
      <c r="A3807" t="s">
        <v>416</v>
      </c>
      <c r="B3807" t="s">
        <v>417</v>
      </c>
      <c r="C3807" s="12">
        <v>43014</v>
      </c>
      <c r="D3807" s="217">
        <v>0</v>
      </c>
      <c r="E3807" t="s">
        <v>93</v>
      </c>
    </row>
    <row r="3808" spans="1:5" x14ac:dyDescent="0.25">
      <c r="A3808" t="s">
        <v>416</v>
      </c>
      <c r="B3808" t="s">
        <v>417</v>
      </c>
      <c r="C3808" s="12">
        <v>43021</v>
      </c>
      <c r="D3808" s="217">
        <v>0</v>
      </c>
      <c r="E3808" t="s">
        <v>93</v>
      </c>
    </row>
    <row r="3809" spans="1:5" x14ac:dyDescent="0.25">
      <c r="A3809" t="s">
        <v>416</v>
      </c>
      <c r="B3809" t="s">
        <v>417</v>
      </c>
      <c r="C3809" s="12">
        <v>43028</v>
      </c>
      <c r="D3809" s="217">
        <v>0</v>
      </c>
      <c r="E3809" t="s">
        <v>93</v>
      </c>
    </row>
    <row r="3810" spans="1:5" x14ac:dyDescent="0.25">
      <c r="A3810" t="s">
        <v>416</v>
      </c>
      <c r="B3810" t="s">
        <v>417</v>
      </c>
      <c r="C3810" s="12">
        <v>43035</v>
      </c>
      <c r="D3810" s="217">
        <v>0</v>
      </c>
      <c r="E3810" t="s">
        <v>93</v>
      </c>
    </row>
    <row r="3811" spans="1:5" x14ac:dyDescent="0.25">
      <c r="A3811" t="s">
        <v>416</v>
      </c>
      <c r="B3811" t="s">
        <v>417</v>
      </c>
      <c r="C3811" s="12">
        <v>43042</v>
      </c>
      <c r="D3811" s="217">
        <v>0</v>
      </c>
      <c r="E3811" t="s">
        <v>93</v>
      </c>
    </row>
    <row r="3812" spans="1:5" x14ac:dyDescent="0.25">
      <c r="A3812" t="s">
        <v>416</v>
      </c>
      <c r="B3812" t="s">
        <v>417</v>
      </c>
      <c r="C3812" s="12">
        <v>43049</v>
      </c>
      <c r="D3812" s="217">
        <v>0</v>
      </c>
      <c r="E3812" t="s">
        <v>93</v>
      </c>
    </row>
    <row r="3813" spans="1:5" x14ac:dyDescent="0.25">
      <c r="A3813" t="s">
        <v>416</v>
      </c>
      <c r="B3813" t="s">
        <v>417</v>
      </c>
      <c r="C3813" s="12">
        <v>43056</v>
      </c>
      <c r="D3813" s="217">
        <v>0</v>
      </c>
      <c r="E3813" t="s">
        <v>93</v>
      </c>
    </row>
    <row r="3814" spans="1:5" x14ac:dyDescent="0.25">
      <c r="A3814" t="s">
        <v>416</v>
      </c>
      <c r="B3814" t="s">
        <v>417</v>
      </c>
      <c r="C3814" s="12">
        <v>43063</v>
      </c>
      <c r="D3814" s="217">
        <v>0</v>
      </c>
      <c r="E3814" t="s">
        <v>93</v>
      </c>
    </row>
    <row r="3815" spans="1:5" x14ac:dyDescent="0.25">
      <c r="A3815" t="s">
        <v>416</v>
      </c>
      <c r="B3815" t="s">
        <v>417</v>
      </c>
      <c r="C3815" s="12">
        <v>43070</v>
      </c>
      <c r="D3815" s="217">
        <v>0</v>
      </c>
      <c r="E3815" t="s">
        <v>93</v>
      </c>
    </row>
    <row r="3816" spans="1:5" x14ac:dyDescent="0.25">
      <c r="A3816" t="s">
        <v>416</v>
      </c>
      <c r="B3816" t="s">
        <v>417</v>
      </c>
      <c r="C3816" s="12">
        <v>43077</v>
      </c>
      <c r="D3816" s="217">
        <v>0</v>
      </c>
      <c r="E3816" t="s">
        <v>93</v>
      </c>
    </row>
    <row r="3817" spans="1:5" x14ac:dyDescent="0.25">
      <c r="A3817" t="s">
        <v>416</v>
      </c>
      <c r="B3817" t="s">
        <v>417</v>
      </c>
      <c r="C3817" s="12">
        <v>43084</v>
      </c>
      <c r="D3817" s="217">
        <v>0</v>
      </c>
      <c r="E3817" t="s">
        <v>93</v>
      </c>
    </row>
    <row r="3818" spans="1:5" x14ac:dyDescent="0.25">
      <c r="A3818" t="s">
        <v>416</v>
      </c>
      <c r="B3818" t="s">
        <v>417</v>
      </c>
      <c r="C3818" s="12">
        <v>43091</v>
      </c>
      <c r="D3818" s="217">
        <v>0</v>
      </c>
      <c r="E3818" t="s">
        <v>93</v>
      </c>
    </row>
    <row r="3819" spans="1:5" x14ac:dyDescent="0.25">
      <c r="A3819" t="s">
        <v>416</v>
      </c>
      <c r="B3819" t="s">
        <v>417</v>
      </c>
      <c r="C3819" s="12">
        <v>43098</v>
      </c>
      <c r="D3819" s="217">
        <v>0</v>
      </c>
      <c r="E3819" t="s">
        <v>93</v>
      </c>
    </row>
    <row r="3820" spans="1:5" x14ac:dyDescent="0.25">
      <c r="A3820" t="s">
        <v>416</v>
      </c>
      <c r="B3820" t="s">
        <v>417</v>
      </c>
      <c r="C3820" s="12">
        <v>43105</v>
      </c>
      <c r="D3820" s="217">
        <v>0</v>
      </c>
      <c r="E3820" t="s">
        <v>93</v>
      </c>
    </row>
    <row r="3821" spans="1:5" x14ac:dyDescent="0.25">
      <c r="A3821" t="s">
        <v>416</v>
      </c>
      <c r="B3821" t="s">
        <v>417</v>
      </c>
      <c r="C3821" s="12">
        <v>43112</v>
      </c>
      <c r="D3821" s="217">
        <v>0</v>
      </c>
      <c r="E3821" t="s">
        <v>93</v>
      </c>
    </row>
    <row r="3822" spans="1:5" x14ac:dyDescent="0.25">
      <c r="A3822" t="s">
        <v>416</v>
      </c>
      <c r="B3822" t="s">
        <v>417</v>
      </c>
      <c r="C3822" s="12">
        <v>43119</v>
      </c>
      <c r="D3822" s="217">
        <v>0</v>
      </c>
      <c r="E3822" t="s">
        <v>93</v>
      </c>
    </row>
    <row r="3823" spans="1:5" x14ac:dyDescent="0.25">
      <c r="A3823" t="s">
        <v>416</v>
      </c>
      <c r="B3823" t="s">
        <v>417</v>
      </c>
      <c r="C3823" s="12">
        <v>43126</v>
      </c>
      <c r="D3823" s="217">
        <v>0</v>
      </c>
      <c r="E3823" t="s">
        <v>93</v>
      </c>
    </row>
    <row r="3824" spans="1:5" x14ac:dyDescent="0.25">
      <c r="A3824" t="s">
        <v>416</v>
      </c>
      <c r="B3824" t="s">
        <v>417</v>
      </c>
      <c r="C3824" s="12">
        <v>43133</v>
      </c>
      <c r="D3824" s="217">
        <v>0</v>
      </c>
      <c r="E3824" t="s">
        <v>93</v>
      </c>
    </row>
    <row r="3825" spans="1:5" x14ac:dyDescent="0.25">
      <c r="A3825" t="s">
        <v>416</v>
      </c>
      <c r="B3825" t="s">
        <v>417</v>
      </c>
      <c r="C3825" s="12">
        <v>43140</v>
      </c>
      <c r="D3825" s="217">
        <v>0</v>
      </c>
      <c r="E3825" t="s">
        <v>93</v>
      </c>
    </row>
    <row r="3826" spans="1:5" x14ac:dyDescent="0.25">
      <c r="A3826" t="s">
        <v>416</v>
      </c>
      <c r="B3826" t="s">
        <v>417</v>
      </c>
      <c r="C3826" s="12">
        <v>43147</v>
      </c>
      <c r="D3826" s="217">
        <v>0</v>
      </c>
      <c r="E3826" t="s">
        <v>93</v>
      </c>
    </row>
    <row r="3827" spans="1:5" x14ac:dyDescent="0.25">
      <c r="A3827" t="s">
        <v>416</v>
      </c>
      <c r="B3827" t="s">
        <v>417</v>
      </c>
      <c r="C3827" s="12">
        <v>43154</v>
      </c>
      <c r="D3827" s="217">
        <v>0</v>
      </c>
      <c r="E3827" t="s">
        <v>93</v>
      </c>
    </row>
    <row r="3828" spans="1:5" x14ac:dyDescent="0.25">
      <c r="A3828" t="s">
        <v>416</v>
      </c>
      <c r="B3828" t="s">
        <v>417</v>
      </c>
      <c r="C3828" s="12">
        <v>43161</v>
      </c>
      <c r="D3828" s="217">
        <v>0.95</v>
      </c>
      <c r="E3828" t="s">
        <v>93</v>
      </c>
    </row>
    <row r="3829" spans="1:5" x14ac:dyDescent="0.25">
      <c r="A3829" t="s">
        <v>416</v>
      </c>
      <c r="B3829" t="s">
        <v>417</v>
      </c>
      <c r="C3829" s="12">
        <v>43168</v>
      </c>
      <c r="D3829" s="217">
        <v>0.95099999999999996</v>
      </c>
      <c r="E3829" t="s">
        <v>93</v>
      </c>
    </row>
    <row r="3830" spans="1:5" x14ac:dyDescent="0.25">
      <c r="A3830" t="s">
        <v>416</v>
      </c>
      <c r="B3830" t="s">
        <v>417</v>
      </c>
      <c r="C3830" s="12">
        <v>43175</v>
      </c>
      <c r="D3830" s="217">
        <v>0.9536</v>
      </c>
      <c r="E3830" t="s">
        <v>93</v>
      </c>
    </row>
    <row r="3831" spans="1:5" x14ac:dyDescent="0.25">
      <c r="A3831" t="s">
        <v>416</v>
      </c>
      <c r="B3831" t="s">
        <v>417</v>
      </c>
      <c r="C3831" s="12">
        <v>43182</v>
      </c>
      <c r="D3831" s="217">
        <v>0.95579999999999998</v>
      </c>
      <c r="E3831" t="s">
        <v>93</v>
      </c>
    </row>
    <row r="3832" spans="1:5" x14ac:dyDescent="0.25">
      <c r="A3832" t="s">
        <v>416</v>
      </c>
      <c r="B3832" t="s">
        <v>417</v>
      </c>
      <c r="C3832" s="12">
        <v>43189</v>
      </c>
      <c r="D3832" s="217">
        <v>0.9577</v>
      </c>
      <c r="E3832" t="s">
        <v>93</v>
      </c>
    </row>
    <row r="3833" spans="1:5" x14ac:dyDescent="0.25">
      <c r="A3833" t="s">
        <v>416</v>
      </c>
      <c r="B3833" t="s">
        <v>417</v>
      </c>
      <c r="C3833" s="12">
        <v>43196</v>
      </c>
      <c r="D3833" s="217">
        <v>0.95860000000000001</v>
      </c>
      <c r="E3833" t="s">
        <v>93</v>
      </c>
    </row>
    <row r="3834" spans="1:5" x14ac:dyDescent="0.25">
      <c r="A3834" t="s">
        <v>416</v>
      </c>
      <c r="B3834" t="s">
        <v>417</v>
      </c>
      <c r="C3834" s="12">
        <v>43203</v>
      </c>
      <c r="D3834" s="217">
        <v>0.95930000000000004</v>
      </c>
      <c r="E3834" t="s">
        <v>93</v>
      </c>
    </row>
    <row r="3835" spans="1:5" x14ac:dyDescent="0.25">
      <c r="A3835" t="s">
        <v>416</v>
      </c>
      <c r="B3835" t="s">
        <v>417</v>
      </c>
      <c r="C3835" s="12">
        <v>43210</v>
      </c>
      <c r="D3835" s="217">
        <v>0.96</v>
      </c>
      <c r="E3835" t="s">
        <v>93</v>
      </c>
    </row>
    <row r="3836" spans="1:5" x14ac:dyDescent="0.25">
      <c r="A3836" t="s">
        <v>416</v>
      </c>
      <c r="B3836" t="s">
        <v>417</v>
      </c>
      <c r="C3836" s="12">
        <v>43217</v>
      </c>
      <c r="D3836" s="217">
        <v>0.90349999999999997</v>
      </c>
      <c r="E3836" t="s">
        <v>93</v>
      </c>
    </row>
    <row r="3837" spans="1:5" x14ac:dyDescent="0.25">
      <c r="A3837" t="s">
        <v>416</v>
      </c>
      <c r="B3837" t="s">
        <v>417</v>
      </c>
      <c r="C3837" s="12">
        <v>43224</v>
      </c>
      <c r="D3837" s="217">
        <v>0.85329999999999995</v>
      </c>
      <c r="E3837" t="s">
        <v>93</v>
      </c>
    </row>
    <row r="3838" spans="1:5" x14ac:dyDescent="0.25">
      <c r="A3838" t="s">
        <v>416</v>
      </c>
      <c r="B3838" t="s">
        <v>417</v>
      </c>
      <c r="C3838" s="12">
        <v>43231</v>
      </c>
      <c r="D3838" s="217">
        <v>0.80840000000000001</v>
      </c>
      <c r="E3838" t="s">
        <v>93</v>
      </c>
    </row>
    <row r="3839" spans="1:5" x14ac:dyDescent="0.25">
      <c r="A3839" t="s">
        <v>416</v>
      </c>
      <c r="B3839" t="s">
        <v>417</v>
      </c>
      <c r="C3839" s="12">
        <v>43238</v>
      </c>
      <c r="D3839" s="217">
        <v>0.76800000000000002</v>
      </c>
      <c r="E3839" t="s">
        <v>93</v>
      </c>
    </row>
    <row r="3840" spans="1:5" x14ac:dyDescent="0.25">
      <c r="A3840" t="s">
        <v>416</v>
      </c>
      <c r="B3840" t="s">
        <v>417</v>
      </c>
      <c r="C3840" s="12">
        <v>43245</v>
      </c>
      <c r="D3840" s="217">
        <v>0.73140000000000005</v>
      </c>
      <c r="E3840" t="s">
        <v>93</v>
      </c>
    </row>
    <row r="3841" spans="1:5" x14ac:dyDescent="0.25">
      <c r="A3841" t="s">
        <v>416</v>
      </c>
      <c r="B3841" t="s">
        <v>417</v>
      </c>
      <c r="C3841" s="12">
        <v>43252</v>
      </c>
      <c r="D3841" s="217">
        <v>0.69819999999999993</v>
      </c>
      <c r="E3841" t="s">
        <v>93</v>
      </c>
    </row>
    <row r="3842" spans="1:5" x14ac:dyDescent="0.25">
      <c r="A3842" t="s">
        <v>416</v>
      </c>
      <c r="B3842" t="s">
        <v>417</v>
      </c>
      <c r="C3842" s="12">
        <v>43259</v>
      </c>
      <c r="D3842" s="217">
        <v>0.66780000000000006</v>
      </c>
      <c r="E3842" t="s">
        <v>93</v>
      </c>
    </row>
    <row r="3843" spans="1:5" x14ac:dyDescent="0.25">
      <c r="A3843" t="s">
        <v>416</v>
      </c>
      <c r="B3843" t="s">
        <v>417</v>
      </c>
      <c r="C3843" s="12">
        <v>43266</v>
      </c>
      <c r="D3843" s="217">
        <v>0.64</v>
      </c>
      <c r="E3843" t="s">
        <v>93</v>
      </c>
    </row>
    <row r="3844" spans="1:5" x14ac:dyDescent="0.25">
      <c r="A3844" t="s">
        <v>416</v>
      </c>
      <c r="B3844" t="s">
        <v>417</v>
      </c>
      <c r="C3844" s="12">
        <v>43273</v>
      </c>
      <c r="D3844" s="217">
        <v>0.61439999999999995</v>
      </c>
      <c r="E3844" t="s">
        <v>93</v>
      </c>
    </row>
    <row r="3845" spans="1:5" x14ac:dyDescent="0.25">
      <c r="A3845" t="s">
        <v>416</v>
      </c>
      <c r="B3845" t="s">
        <v>417</v>
      </c>
      <c r="C3845" s="12">
        <v>43280</v>
      </c>
      <c r="D3845" s="217">
        <v>0.59079999999999999</v>
      </c>
      <c r="E3845" t="s">
        <v>93</v>
      </c>
    </row>
    <row r="3846" spans="1:5" x14ac:dyDescent="0.25">
      <c r="A3846" t="s">
        <v>418</v>
      </c>
      <c r="B3846" t="s">
        <v>419</v>
      </c>
      <c r="C3846" s="12">
        <v>42937</v>
      </c>
      <c r="D3846" s="217">
        <v>0</v>
      </c>
      <c r="E3846" t="s">
        <v>93</v>
      </c>
    </row>
    <row r="3847" spans="1:5" x14ac:dyDescent="0.25">
      <c r="A3847" t="s">
        <v>418</v>
      </c>
      <c r="B3847" t="s">
        <v>419</v>
      </c>
      <c r="C3847" s="12">
        <v>42944</v>
      </c>
      <c r="D3847" s="217">
        <v>0</v>
      </c>
      <c r="E3847" t="s">
        <v>93</v>
      </c>
    </row>
    <row r="3848" spans="1:5" x14ac:dyDescent="0.25">
      <c r="A3848" t="s">
        <v>418</v>
      </c>
      <c r="B3848" t="s">
        <v>419</v>
      </c>
      <c r="C3848" s="12">
        <v>42951</v>
      </c>
      <c r="D3848" s="217">
        <v>0</v>
      </c>
      <c r="E3848" t="s">
        <v>93</v>
      </c>
    </row>
    <row r="3849" spans="1:5" x14ac:dyDescent="0.25">
      <c r="A3849" t="s">
        <v>418</v>
      </c>
      <c r="B3849" t="s">
        <v>419</v>
      </c>
      <c r="C3849" s="12">
        <v>42958</v>
      </c>
      <c r="D3849" s="217">
        <v>0</v>
      </c>
      <c r="E3849" t="s">
        <v>93</v>
      </c>
    </row>
    <row r="3850" spans="1:5" x14ac:dyDescent="0.25">
      <c r="A3850" t="s">
        <v>418</v>
      </c>
      <c r="B3850" t="s">
        <v>419</v>
      </c>
      <c r="C3850" s="12">
        <v>42965</v>
      </c>
      <c r="D3850" s="217">
        <v>0</v>
      </c>
      <c r="E3850" t="s">
        <v>93</v>
      </c>
    </row>
    <row r="3851" spans="1:5" x14ac:dyDescent="0.25">
      <c r="A3851" t="s">
        <v>418</v>
      </c>
      <c r="B3851" t="s">
        <v>419</v>
      </c>
      <c r="C3851" s="12">
        <v>42972</v>
      </c>
      <c r="D3851" s="217">
        <v>0.16670000000000001</v>
      </c>
      <c r="E3851" t="s">
        <v>93</v>
      </c>
    </row>
    <row r="3852" spans="1:5" x14ac:dyDescent="0.25">
      <c r="A3852" t="s">
        <v>418</v>
      </c>
      <c r="B3852" t="s">
        <v>419</v>
      </c>
      <c r="C3852" s="12">
        <v>42979</v>
      </c>
      <c r="D3852" s="217">
        <v>0.28289999999999998</v>
      </c>
      <c r="E3852" t="s">
        <v>93</v>
      </c>
    </row>
    <row r="3853" spans="1:5" x14ac:dyDescent="0.25">
      <c r="A3853" t="s">
        <v>418</v>
      </c>
      <c r="B3853" t="s">
        <v>419</v>
      </c>
      <c r="C3853" s="12">
        <v>42986</v>
      </c>
      <c r="D3853" s="217">
        <v>0.37</v>
      </c>
      <c r="E3853" t="s">
        <v>93</v>
      </c>
    </row>
    <row r="3854" spans="1:5" x14ac:dyDescent="0.25">
      <c r="A3854" t="s">
        <v>418</v>
      </c>
      <c r="B3854" t="s">
        <v>419</v>
      </c>
      <c r="C3854" s="12">
        <v>42993</v>
      </c>
      <c r="D3854" s="217">
        <v>0.43890000000000001</v>
      </c>
      <c r="E3854" t="s">
        <v>93</v>
      </c>
    </row>
    <row r="3855" spans="1:5" x14ac:dyDescent="0.25">
      <c r="A3855" t="s">
        <v>418</v>
      </c>
      <c r="B3855" t="s">
        <v>419</v>
      </c>
      <c r="C3855" s="12">
        <v>43000</v>
      </c>
      <c r="D3855" s="217">
        <v>0.495</v>
      </c>
      <c r="E3855" t="s">
        <v>93</v>
      </c>
    </row>
    <row r="3856" spans="1:5" x14ac:dyDescent="0.25">
      <c r="A3856" t="s">
        <v>418</v>
      </c>
      <c r="B3856" t="s">
        <v>419</v>
      </c>
      <c r="C3856" s="12">
        <v>43007</v>
      </c>
      <c r="D3856" s="217">
        <v>0.54090000000000005</v>
      </c>
      <c r="E3856" t="s">
        <v>93</v>
      </c>
    </row>
    <row r="3857" spans="1:5" x14ac:dyDescent="0.25">
      <c r="A3857" t="s">
        <v>418</v>
      </c>
      <c r="B3857" t="s">
        <v>419</v>
      </c>
      <c r="C3857" s="12">
        <v>43014</v>
      </c>
      <c r="D3857" s="217">
        <v>0.57669999999999999</v>
      </c>
      <c r="E3857" t="s">
        <v>93</v>
      </c>
    </row>
    <row r="3858" spans="1:5" x14ac:dyDescent="0.25">
      <c r="A3858" t="s">
        <v>418</v>
      </c>
      <c r="B3858" t="s">
        <v>419</v>
      </c>
      <c r="C3858" s="12">
        <v>43021</v>
      </c>
      <c r="D3858" s="217">
        <v>0.6069</v>
      </c>
      <c r="E3858" t="s">
        <v>93</v>
      </c>
    </row>
    <row r="3859" spans="1:5" x14ac:dyDescent="0.25">
      <c r="A3859" t="s">
        <v>418</v>
      </c>
      <c r="B3859" t="s">
        <v>419</v>
      </c>
      <c r="C3859" s="12">
        <v>43028</v>
      </c>
      <c r="D3859" s="217">
        <v>0.63290000000000002</v>
      </c>
      <c r="E3859" t="s">
        <v>93</v>
      </c>
    </row>
    <row r="3860" spans="1:5" x14ac:dyDescent="0.25">
      <c r="A3860" t="s">
        <v>418</v>
      </c>
      <c r="B3860" t="s">
        <v>419</v>
      </c>
      <c r="C3860" s="12">
        <v>43035</v>
      </c>
      <c r="D3860" s="217">
        <v>0.65599999999999992</v>
      </c>
      <c r="E3860" t="s">
        <v>93</v>
      </c>
    </row>
    <row r="3861" spans="1:5" x14ac:dyDescent="0.25">
      <c r="A3861" t="s">
        <v>418</v>
      </c>
      <c r="B3861" t="s">
        <v>419</v>
      </c>
      <c r="C3861" s="12">
        <v>43042</v>
      </c>
      <c r="D3861" s="217">
        <v>0.67559999999999998</v>
      </c>
      <c r="E3861" t="s">
        <v>93</v>
      </c>
    </row>
    <row r="3862" spans="1:5" x14ac:dyDescent="0.25">
      <c r="A3862" t="s">
        <v>418</v>
      </c>
      <c r="B3862" t="s">
        <v>419</v>
      </c>
      <c r="C3862" s="12">
        <v>43049</v>
      </c>
      <c r="D3862" s="217">
        <v>0.69290000000000007</v>
      </c>
      <c r="E3862" t="s">
        <v>93</v>
      </c>
    </row>
    <row r="3863" spans="1:5" x14ac:dyDescent="0.25">
      <c r="A3863" t="s">
        <v>418</v>
      </c>
      <c r="B3863" t="s">
        <v>419</v>
      </c>
      <c r="C3863" s="12">
        <v>43056</v>
      </c>
      <c r="D3863" s="217">
        <v>0.70829999999999993</v>
      </c>
      <c r="E3863" t="s">
        <v>93</v>
      </c>
    </row>
    <row r="3864" spans="1:5" x14ac:dyDescent="0.25">
      <c r="A3864" t="s">
        <v>418</v>
      </c>
      <c r="B3864" t="s">
        <v>419</v>
      </c>
      <c r="C3864" s="12">
        <v>43063</v>
      </c>
      <c r="D3864" s="217">
        <v>0.72209999999999996</v>
      </c>
      <c r="E3864" t="s">
        <v>93</v>
      </c>
    </row>
    <row r="3865" spans="1:5" x14ac:dyDescent="0.25">
      <c r="A3865" t="s">
        <v>418</v>
      </c>
      <c r="B3865" t="s">
        <v>419</v>
      </c>
      <c r="C3865" s="12">
        <v>43070</v>
      </c>
      <c r="D3865" s="217">
        <v>0.7340000000000001</v>
      </c>
      <c r="E3865" t="s">
        <v>93</v>
      </c>
    </row>
    <row r="3866" spans="1:5" x14ac:dyDescent="0.25">
      <c r="A3866" t="s">
        <v>418</v>
      </c>
      <c r="B3866" t="s">
        <v>419</v>
      </c>
      <c r="C3866" s="12">
        <v>43077</v>
      </c>
      <c r="D3866" s="217">
        <v>0.74430000000000007</v>
      </c>
      <c r="E3866" t="s">
        <v>93</v>
      </c>
    </row>
    <row r="3867" spans="1:5" x14ac:dyDescent="0.25">
      <c r="A3867" t="s">
        <v>418</v>
      </c>
      <c r="B3867" t="s">
        <v>419</v>
      </c>
      <c r="C3867" s="12">
        <v>43084</v>
      </c>
      <c r="D3867" s="217">
        <v>0.75360000000000005</v>
      </c>
      <c r="E3867" t="s">
        <v>93</v>
      </c>
    </row>
    <row r="3868" spans="1:5" x14ac:dyDescent="0.25">
      <c r="A3868" t="s">
        <v>418</v>
      </c>
      <c r="B3868" t="s">
        <v>419</v>
      </c>
      <c r="C3868" s="12">
        <v>43091</v>
      </c>
      <c r="D3868" s="217">
        <v>0.76170000000000004</v>
      </c>
      <c r="E3868" t="s">
        <v>93</v>
      </c>
    </row>
    <row r="3869" spans="1:5" x14ac:dyDescent="0.25">
      <c r="A3869" t="s">
        <v>418</v>
      </c>
      <c r="B3869" t="s">
        <v>419</v>
      </c>
      <c r="C3869" s="12">
        <v>43098</v>
      </c>
      <c r="D3869" s="217">
        <v>0.77</v>
      </c>
      <c r="E3869" t="s">
        <v>93</v>
      </c>
    </row>
    <row r="3870" spans="1:5" x14ac:dyDescent="0.25">
      <c r="A3870" t="s">
        <v>418</v>
      </c>
      <c r="B3870" t="s">
        <v>419</v>
      </c>
      <c r="C3870" s="12">
        <v>43105</v>
      </c>
      <c r="D3870" s="217">
        <v>0.97</v>
      </c>
      <c r="E3870" t="s">
        <v>93</v>
      </c>
    </row>
    <row r="3871" spans="1:5" x14ac:dyDescent="0.25">
      <c r="A3871" t="s">
        <v>418</v>
      </c>
      <c r="B3871" t="s">
        <v>419</v>
      </c>
      <c r="C3871" s="12">
        <v>43112</v>
      </c>
      <c r="D3871" s="217">
        <v>0.97</v>
      </c>
      <c r="E3871" t="s">
        <v>93</v>
      </c>
    </row>
    <row r="3872" spans="1:5" x14ac:dyDescent="0.25">
      <c r="A3872" t="s">
        <v>418</v>
      </c>
      <c r="B3872" t="s">
        <v>419</v>
      </c>
      <c r="C3872" s="12">
        <v>43119</v>
      </c>
      <c r="D3872" s="217">
        <v>0.97</v>
      </c>
      <c r="E3872" t="s">
        <v>93</v>
      </c>
    </row>
    <row r="3873" spans="1:5" x14ac:dyDescent="0.25">
      <c r="A3873" t="s">
        <v>418</v>
      </c>
      <c r="B3873" t="s">
        <v>419</v>
      </c>
      <c r="C3873" s="12">
        <v>43126</v>
      </c>
      <c r="D3873" s="217">
        <v>0.97</v>
      </c>
      <c r="E3873" t="s">
        <v>93</v>
      </c>
    </row>
    <row r="3874" spans="1:5" x14ac:dyDescent="0.25">
      <c r="A3874" t="s">
        <v>418</v>
      </c>
      <c r="B3874" t="s">
        <v>419</v>
      </c>
      <c r="C3874" s="12">
        <v>43133</v>
      </c>
      <c r="D3874" s="217">
        <v>0.96799999999999997</v>
      </c>
      <c r="E3874" t="s">
        <v>93</v>
      </c>
    </row>
    <row r="3875" spans="1:5" x14ac:dyDescent="0.25">
      <c r="A3875" t="s">
        <v>418</v>
      </c>
      <c r="B3875" t="s">
        <v>419</v>
      </c>
      <c r="C3875" s="12">
        <v>43140</v>
      </c>
      <c r="D3875" s="217">
        <v>0.96829999999999994</v>
      </c>
      <c r="E3875" t="s">
        <v>93</v>
      </c>
    </row>
    <row r="3876" spans="1:5" x14ac:dyDescent="0.25">
      <c r="A3876" t="s">
        <v>418</v>
      </c>
      <c r="B3876" t="s">
        <v>419</v>
      </c>
      <c r="C3876" s="12">
        <v>43147</v>
      </c>
      <c r="D3876" s="217">
        <v>0.96860000000000002</v>
      </c>
      <c r="E3876" t="s">
        <v>93</v>
      </c>
    </row>
    <row r="3877" spans="1:5" x14ac:dyDescent="0.25">
      <c r="A3877" t="s">
        <v>418</v>
      </c>
      <c r="B3877" t="s">
        <v>419</v>
      </c>
      <c r="C3877" s="12">
        <v>43154</v>
      </c>
      <c r="D3877" s="217">
        <v>0.97</v>
      </c>
      <c r="E3877" t="s">
        <v>93</v>
      </c>
    </row>
    <row r="3878" spans="1:5" x14ac:dyDescent="0.25">
      <c r="A3878" t="s">
        <v>418</v>
      </c>
      <c r="B3878" t="s">
        <v>419</v>
      </c>
      <c r="C3878" s="12">
        <v>43161</v>
      </c>
      <c r="D3878" s="217">
        <v>0.96889999999999998</v>
      </c>
      <c r="E3878" t="s">
        <v>93</v>
      </c>
    </row>
    <row r="3879" spans="1:5" x14ac:dyDescent="0.25">
      <c r="A3879" t="s">
        <v>418</v>
      </c>
      <c r="B3879" t="s">
        <v>419</v>
      </c>
      <c r="C3879" s="12">
        <v>43168</v>
      </c>
      <c r="D3879" s="217">
        <v>0.96799999999999997</v>
      </c>
      <c r="E3879" t="s">
        <v>93</v>
      </c>
    </row>
    <row r="3880" spans="1:5" x14ac:dyDescent="0.25">
      <c r="A3880" t="s">
        <v>418</v>
      </c>
      <c r="B3880" t="s">
        <v>419</v>
      </c>
      <c r="C3880" s="12">
        <v>43175</v>
      </c>
      <c r="D3880" s="217">
        <v>0.96730000000000005</v>
      </c>
      <c r="E3880" t="s">
        <v>93</v>
      </c>
    </row>
    <row r="3881" spans="1:5" x14ac:dyDescent="0.25">
      <c r="A3881" t="s">
        <v>418</v>
      </c>
      <c r="B3881" t="s">
        <v>419</v>
      </c>
      <c r="C3881" s="12">
        <v>43182</v>
      </c>
      <c r="D3881" s="217">
        <v>0.9667</v>
      </c>
      <c r="E3881" t="s">
        <v>93</v>
      </c>
    </row>
    <row r="3882" spans="1:5" x14ac:dyDescent="0.25">
      <c r="A3882" t="s">
        <v>418</v>
      </c>
      <c r="B3882" t="s">
        <v>419</v>
      </c>
      <c r="C3882" s="12">
        <v>43189</v>
      </c>
      <c r="D3882" s="217">
        <v>0.96689999999999998</v>
      </c>
      <c r="E3882" t="s">
        <v>93</v>
      </c>
    </row>
    <row r="3883" spans="1:5" x14ac:dyDescent="0.25">
      <c r="A3883" t="s">
        <v>418</v>
      </c>
      <c r="B3883" t="s">
        <v>419</v>
      </c>
      <c r="C3883" s="12">
        <v>43196</v>
      </c>
      <c r="D3883" s="217">
        <v>0.96790000000000009</v>
      </c>
      <c r="E3883" t="s">
        <v>93</v>
      </c>
    </row>
    <row r="3884" spans="1:5" x14ac:dyDescent="0.25">
      <c r="A3884" t="s">
        <v>418</v>
      </c>
      <c r="B3884" t="s">
        <v>419</v>
      </c>
      <c r="C3884" s="12">
        <v>43203</v>
      </c>
      <c r="D3884" s="217">
        <v>0.96930000000000005</v>
      </c>
      <c r="E3884" t="s">
        <v>93</v>
      </c>
    </row>
    <row r="3885" spans="1:5" x14ac:dyDescent="0.25">
      <c r="A3885" t="s">
        <v>418</v>
      </c>
      <c r="B3885" t="s">
        <v>419</v>
      </c>
      <c r="C3885" s="12">
        <v>43210</v>
      </c>
      <c r="D3885" s="217">
        <v>0.97060000000000002</v>
      </c>
      <c r="E3885" t="s">
        <v>93</v>
      </c>
    </row>
    <row r="3886" spans="1:5" x14ac:dyDescent="0.25">
      <c r="A3886" t="s">
        <v>418</v>
      </c>
      <c r="B3886" t="s">
        <v>419</v>
      </c>
      <c r="C3886" s="12">
        <v>43217</v>
      </c>
      <c r="D3886" s="217">
        <v>0.91349999999999998</v>
      </c>
      <c r="E3886" t="s">
        <v>93</v>
      </c>
    </row>
    <row r="3887" spans="1:5" x14ac:dyDescent="0.25">
      <c r="A3887" t="s">
        <v>418</v>
      </c>
      <c r="B3887" t="s">
        <v>419</v>
      </c>
      <c r="C3887" s="12">
        <v>43224</v>
      </c>
      <c r="D3887" s="217">
        <v>0.86280000000000001</v>
      </c>
      <c r="E3887" t="s">
        <v>93</v>
      </c>
    </row>
    <row r="3888" spans="1:5" x14ac:dyDescent="0.25">
      <c r="A3888" t="s">
        <v>418</v>
      </c>
      <c r="B3888" t="s">
        <v>419</v>
      </c>
      <c r="C3888" s="12">
        <v>43231</v>
      </c>
      <c r="D3888" s="217">
        <v>0.8173999999999999</v>
      </c>
      <c r="E3888" t="s">
        <v>93</v>
      </c>
    </row>
    <row r="3889" spans="1:5" x14ac:dyDescent="0.25">
      <c r="A3889" t="s">
        <v>418</v>
      </c>
      <c r="B3889" t="s">
        <v>419</v>
      </c>
      <c r="C3889" s="12">
        <v>43238</v>
      </c>
      <c r="D3889" s="217">
        <v>0.77650000000000008</v>
      </c>
      <c r="E3889" t="s">
        <v>93</v>
      </c>
    </row>
    <row r="3890" spans="1:5" x14ac:dyDescent="0.25">
      <c r="A3890" t="s">
        <v>418</v>
      </c>
      <c r="B3890" t="s">
        <v>419</v>
      </c>
      <c r="C3890" s="12">
        <v>43245</v>
      </c>
      <c r="D3890" s="217">
        <v>0.73950000000000005</v>
      </c>
      <c r="E3890" t="s">
        <v>93</v>
      </c>
    </row>
    <row r="3891" spans="1:5" x14ac:dyDescent="0.25">
      <c r="A3891" t="s">
        <v>418</v>
      </c>
      <c r="B3891" t="s">
        <v>419</v>
      </c>
      <c r="C3891" s="12">
        <v>43252</v>
      </c>
      <c r="D3891" s="217">
        <v>0.70590000000000008</v>
      </c>
      <c r="E3891" t="s">
        <v>93</v>
      </c>
    </row>
    <row r="3892" spans="1:5" x14ac:dyDescent="0.25">
      <c r="A3892" t="s">
        <v>418</v>
      </c>
      <c r="B3892" t="s">
        <v>419</v>
      </c>
      <c r="C3892" s="12">
        <v>43259</v>
      </c>
      <c r="D3892" s="217">
        <v>0.67519999999999991</v>
      </c>
      <c r="E3892" t="s">
        <v>93</v>
      </c>
    </row>
    <row r="3893" spans="1:5" x14ac:dyDescent="0.25">
      <c r="A3893" t="s">
        <v>418</v>
      </c>
      <c r="B3893" t="s">
        <v>419</v>
      </c>
      <c r="C3893" s="12">
        <v>43266</v>
      </c>
      <c r="D3893" s="217">
        <v>0.6470999999999999</v>
      </c>
      <c r="E3893" t="s">
        <v>93</v>
      </c>
    </row>
    <row r="3894" spans="1:5" x14ac:dyDescent="0.25">
      <c r="A3894" t="s">
        <v>418</v>
      </c>
      <c r="B3894" t="s">
        <v>419</v>
      </c>
      <c r="C3894" s="12">
        <v>43273</v>
      </c>
      <c r="D3894" s="217">
        <v>0.62119999999999997</v>
      </c>
      <c r="E3894" t="s">
        <v>93</v>
      </c>
    </row>
    <row r="3895" spans="1:5" x14ac:dyDescent="0.25">
      <c r="A3895" t="s">
        <v>418</v>
      </c>
      <c r="B3895" t="s">
        <v>419</v>
      </c>
      <c r="C3895" s="12">
        <v>43280</v>
      </c>
      <c r="D3895" s="217">
        <v>0.59729999999999994</v>
      </c>
      <c r="E3895" t="s">
        <v>93</v>
      </c>
    </row>
    <row r="3896" spans="1:5" x14ac:dyDescent="0.25">
      <c r="A3896" t="s">
        <v>420</v>
      </c>
      <c r="B3896" t="s">
        <v>421</v>
      </c>
      <c r="C3896" s="12">
        <v>42937</v>
      </c>
      <c r="D3896" s="217">
        <v>0</v>
      </c>
      <c r="E3896" t="s">
        <v>93</v>
      </c>
    </row>
    <row r="3897" spans="1:5" x14ac:dyDescent="0.25">
      <c r="A3897" t="s">
        <v>420</v>
      </c>
      <c r="B3897" t="s">
        <v>421</v>
      </c>
      <c r="C3897" s="12">
        <v>42944</v>
      </c>
      <c r="D3897" s="217">
        <v>0</v>
      </c>
      <c r="E3897" t="s">
        <v>93</v>
      </c>
    </row>
    <row r="3898" spans="1:5" x14ac:dyDescent="0.25">
      <c r="A3898" t="s">
        <v>420</v>
      </c>
      <c r="B3898" t="s">
        <v>421</v>
      </c>
      <c r="C3898" s="12">
        <v>42951</v>
      </c>
      <c r="D3898" s="217">
        <v>0</v>
      </c>
      <c r="E3898" t="s">
        <v>93</v>
      </c>
    </row>
    <row r="3899" spans="1:5" x14ac:dyDescent="0.25">
      <c r="A3899" t="s">
        <v>420</v>
      </c>
      <c r="B3899" t="s">
        <v>421</v>
      </c>
      <c r="C3899" s="12">
        <v>42958</v>
      </c>
      <c r="D3899" s="217">
        <v>0</v>
      </c>
      <c r="E3899" t="s">
        <v>93</v>
      </c>
    </row>
    <row r="3900" spans="1:5" x14ac:dyDescent="0.25">
      <c r="A3900" t="s">
        <v>420</v>
      </c>
      <c r="B3900" t="s">
        <v>421</v>
      </c>
      <c r="C3900" s="12">
        <v>42965</v>
      </c>
      <c r="D3900" s="217">
        <v>0</v>
      </c>
      <c r="E3900" t="s">
        <v>93</v>
      </c>
    </row>
    <row r="3901" spans="1:5" x14ac:dyDescent="0.25">
      <c r="A3901" t="s">
        <v>420</v>
      </c>
      <c r="B3901" t="s">
        <v>421</v>
      </c>
      <c r="C3901" s="12">
        <v>42972</v>
      </c>
      <c r="D3901" s="217">
        <v>0.16500000000000001</v>
      </c>
      <c r="E3901" t="s">
        <v>93</v>
      </c>
    </row>
    <row r="3902" spans="1:5" x14ac:dyDescent="0.25">
      <c r="A3902" t="s">
        <v>420</v>
      </c>
      <c r="B3902" t="s">
        <v>421</v>
      </c>
      <c r="C3902" s="12">
        <v>42979</v>
      </c>
      <c r="D3902" s="217">
        <v>0.28289999999999998</v>
      </c>
      <c r="E3902" t="s">
        <v>93</v>
      </c>
    </row>
    <row r="3903" spans="1:5" x14ac:dyDescent="0.25">
      <c r="A3903" t="s">
        <v>420</v>
      </c>
      <c r="B3903" t="s">
        <v>421</v>
      </c>
      <c r="C3903" s="12">
        <v>42986</v>
      </c>
      <c r="D3903" s="217">
        <v>0.37119999999999997</v>
      </c>
      <c r="E3903" t="s">
        <v>93</v>
      </c>
    </row>
    <row r="3904" spans="1:5" x14ac:dyDescent="0.25">
      <c r="A3904" t="s">
        <v>420</v>
      </c>
      <c r="B3904" t="s">
        <v>421</v>
      </c>
      <c r="C3904" s="12">
        <v>42993</v>
      </c>
      <c r="D3904" s="217">
        <v>0.44</v>
      </c>
      <c r="E3904" t="s">
        <v>93</v>
      </c>
    </row>
    <row r="3905" spans="1:5" x14ac:dyDescent="0.25">
      <c r="A3905" t="s">
        <v>420</v>
      </c>
      <c r="B3905" t="s">
        <v>421</v>
      </c>
      <c r="C3905" s="12">
        <v>43000</v>
      </c>
      <c r="D3905" s="217">
        <v>0.496</v>
      </c>
      <c r="E3905" t="s">
        <v>93</v>
      </c>
    </row>
    <row r="3906" spans="1:5" x14ac:dyDescent="0.25">
      <c r="A3906" t="s">
        <v>420</v>
      </c>
      <c r="B3906" t="s">
        <v>421</v>
      </c>
      <c r="C3906" s="12">
        <v>43007</v>
      </c>
      <c r="D3906" s="217">
        <v>0.54179999999999995</v>
      </c>
      <c r="E3906" t="s">
        <v>93</v>
      </c>
    </row>
    <row r="3907" spans="1:5" x14ac:dyDescent="0.25">
      <c r="A3907" t="s">
        <v>420</v>
      </c>
      <c r="B3907" t="s">
        <v>421</v>
      </c>
      <c r="C3907" s="12">
        <v>43014</v>
      </c>
      <c r="D3907" s="217">
        <v>0.57920000000000005</v>
      </c>
      <c r="E3907" t="s">
        <v>93</v>
      </c>
    </row>
    <row r="3908" spans="1:5" x14ac:dyDescent="0.25">
      <c r="A3908" t="s">
        <v>420</v>
      </c>
      <c r="B3908" t="s">
        <v>421</v>
      </c>
      <c r="C3908" s="12">
        <v>43021</v>
      </c>
      <c r="D3908" s="217">
        <v>0.61080000000000001</v>
      </c>
      <c r="E3908" t="s">
        <v>93</v>
      </c>
    </row>
    <row r="3909" spans="1:5" x14ac:dyDescent="0.25">
      <c r="A3909" t="s">
        <v>420</v>
      </c>
      <c r="B3909" t="s">
        <v>421</v>
      </c>
      <c r="C3909" s="12">
        <v>43028</v>
      </c>
      <c r="D3909" s="217">
        <v>0.63790000000000002</v>
      </c>
      <c r="E3909" t="s">
        <v>93</v>
      </c>
    </row>
    <row r="3910" spans="1:5" x14ac:dyDescent="0.25">
      <c r="A3910" t="s">
        <v>420</v>
      </c>
      <c r="B3910" t="s">
        <v>421</v>
      </c>
      <c r="C3910" s="12">
        <v>43035</v>
      </c>
      <c r="D3910" s="217">
        <v>0.66069999999999995</v>
      </c>
      <c r="E3910" t="s">
        <v>93</v>
      </c>
    </row>
    <row r="3911" spans="1:5" x14ac:dyDescent="0.25">
      <c r="A3911" t="s">
        <v>420</v>
      </c>
      <c r="B3911" t="s">
        <v>421</v>
      </c>
      <c r="C3911" s="12">
        <v>43042</v>
      </c>
      <c r="D3911" s="217">
        <v>0.68059999999999998</v>
      </c>
      <c r="E3911" t="s">
        <v>93</v>
      </c>
    </row>
    <row r="3912" spans="1:5" x14ac:dyDescent="0.25">
      <c r="A3912" t="s">
        <v>420</v>
      </c>
      <c r="B3912" t="s">
        <v>421</v>
      </c>
      <c r="C3912" s="12">
        <v>43049</v>
      </c>
      <c r="D3912" s="217">
        <v>0.69819999999999993</v>
      </c>
      <c r="E3912" t="s">
        <v>93</v>
      </c>
    </row>
    <row r="3913" spans="1:5" x14ac:dyDescent="0.25">
      <c r="A3913" t="s">
        <v>420</v>
      </c>
      <c r="B3913" t="s">
        <v>421</v>
      </c>
      <c r="C3913" s="12">
        <v>43056</v>
      </c>
      <c r="D3913" s="217">
        <v>0.71439999999999992</v>
      </c>
      <c r="E3913" t="s">
        <v>93</v>
      </c>
    </row>
    <row r="3914" spans="1:5" x14ac:dyDescent="0.25">
      <c r="A3914" t="s">
        <v>420</v>
      </c>
      <c r="B3914" t="s">
        <v>421</v>
      </c>
      <c r="C3914" s="12">
        <v>43063</v>
      </c>
      <c r="D3914" s="217">
        <v>0.72889999999999999</v>
      </c>
      <c r="E3914" t="s">
        <v>93</v>
      </c>
    </row>
    <row r="3915" spans="1:5" x14ac:dyDescent="0.25">
      <c r="A3915" t="s">
        <v>420</v>
      </c>
      <c r="B3915" t="s">
        <v>421</v>
      </c>
      <c r="C3915" s="12">
        <v>43070</v>
      </c>
      <c r="D3915" s="217">
        <v>0.74150000000000005</v>
      </c>
      <c r="E3915" t="s">
        <v>93</v>
      </c>
    </row>
    <row r="3916" spans="1:5" x14ac:dyDescent="0.25">
      <c r="A3916" t="s">
        <v>420</v>
      </c>
      <c r="B3916" t="s">
        <v>421</v>
      </c>
      <c r="C3916" s="12">
        <v>43077</v>
      </c>
      <c r="D3916" s="217">
        <v>0.75290000000000001</v>
      </c>
      <c r="E3916" t="s">
        <v>93</v>
      </c>
    </row>
    <row r="3917" spans="1:5" x14ac:dyDescent="0.25">
      <c r="A3917" t="s">
        <v>420</v>
      </c>
      <c r="B3917" t="s">
        <v>421</v>
      </c>
      <c r="C3917" s="12">
        <v>43084</v>
      </c>
      <c r="D3917" s="217">
        <v>0.76319999999999988</v>
      </c>
      <c r="E3917" t="s">
        <v>93</v>
      </c>
    </row>
    <row r="3918" spans="1:5" x14ac:dyDescent="0.25">
      <c r="A3918" t="s">
        <v>420</v>
      </c>
      <c r="B3918" t="s">
        <v>421</v>
      </c>
      <c r="C3918" s="12">
        <v>43091</v>
      </c>
      <c r="D3918" s="217">
        <v>0.77260000000000006</v>
      </c>
      <c r="E3918" t="s">
        <v>93</v>
      </c>
    </row>
    <row r="3919" spans="1:5" x14ac:dyDescent="0.25">
      <c r="A3919" t="s">
        <v>420</v>
      </c>
      <c r="B3919" t="s">
        <v>421</v>
      </c>
      <c r="C3919" s="12">
        <v>43098</v>
      </c>
      <c r="D3919" s="217">
        <v>0.78120000000000001</v>
      </c>
      <c r="E3919" t="s">
        <v>93</v>
      </c>
    </row>
    <row r="3920" spans="1:5" x14ac:dyDescent="0.25">
      <c r="A3920" t="s">
        <v>420</v>
      </c>
      <c r="B3920" t="s">
        <v>421</v>
      </c>
      <c r="C3920" s="12">
        <v>43105</v>
      </c>
      <c r="D3920" s="217">
        <v>0.97</v>
      </c>
      <c r="E3920" t="s">
        <v>93</v>
      </c>
    </row>
    <row r="3921" spans="1:5" x14ac:dyDescent="0.25">
      <c r="A3921" t="s">
        <v>420</v>
      </c>
      <c r="B3921" t="s">
        <v>421</v>
      </c>
      <c r="C3921" s="12">
        <v>43112</v>
      </c>
      <c r="D3921" s="217">
        <v>0.97499999999999998</v>
      </c>
      <c r="E3921" t="s">
        <v>93</v>
      </c>
    </row>
    <row r="3922" spans="1:5" x14ac:dyDescent="0.25">
      <c r="A3922" t="s">
        <v>420</v>
      </c>
      <c r="B3922" t="s">
        <v>421</v>
      </c>
      <c r="C3922" s="12">
        <v>43119</v>
      </c>
      <c r="D3922" s="217">
        <v>0.97329999999999994</v>
      </c>
      <c r="E3922" t="s">
        <v>93</v>
      </c>
    </row>
    <row r="3923" spans="1:5" x14ac:dyDescent="0.25">
      <c r="A3923" t="s">
        <v>420</v>
      </c>
      <c r="B3923" t="s">
        <v>421</v>
      </c>
      <c r="C3923" s="12">
        <v>43126</v>
      </c>
      <c r="D3923" s="217">
        <v>0.97499999999999998</v>
      </c>
      <c r="E3923" t="s">
        <v>93</v>
      </c>
    </row>
    <row r="3924" spans="1:5" x14ac:dyDescent="0.25">
      <c r="A3924" t="s">
        <v>420</v>
      </c>
      <c r="B3924" t="s">
        <v>421</v>
      </c>
      <c r="C3924" s="12">
        <v>43133</v>
      </c>
      <c r="D3924" s="217">
        <v>0.97599999999999998</v>
      </c>
      <c r="E3924" t="s">
        <v>93</v>
      </c>
    </row>
    <row r="3925" spans="1:5" x14ac:dyDescent="0.25">
      <c r="A3925" t="s">
        <v>420</v>
      </c>
      <c r="B3925" t="s">
        <v>421</v>
      </c>
      <c r="C3925" s="12">
        <v>43140</v>
      </c>
      <c r="D3925" s="217">
        <v>0.97499999999999998</v>
      </c>
      <c r="E3925" t="s">
        <v>93</v>
      </c>
    </row>
    <row r="3926" spans="1:5" x14ac:dyDescent="0.25">
      <c r="A3926" t="s">
        <v>420</v>
      </c>
      <c r="B3926" t="s">
        <v>421</v>
      </c>
      <c r="C3926" s="12">
        <v>43147</v>
      </c>
      <c r="D3926" s="217">
        <v>0.97430000000000005</v>
      </c>
      <c r="E3926" t="s">
        <v>93</v>
      </c>
    </row>
    <row r="3927" spans="1:5" x14ac:dyDescent="0.25">
      <c r="A3927" t="s">
        <v>420</v>
      </c>
      <c r="B3927" t="s">
        <v>421</v>
      </c>
      <c r="C3927" s="12">
        <v>43154</v>
      </c>
      <c r="D3927" s="217">
        <v>0.97250000000000003</v>
      </c>
      <c r="E3927" t="s">
        <v>93</v>
      </c>
    </row>
    <row r="3928" spans="1:5" x14ac:dyDescent="0.25">
      <c r="A3928" t="s">
        <v>420</v>
      </c>
      <c r="B3928" t="s">
        <v>421</v>
      </c>
      <c r="C3928" s="12">
        <v>43161</v>
      </c>
      <c r="D3928" s="217">
        <v>0.97109999999999996</v>
      </c>
      <c r="E3928" t="s">
        <v>93</v>
      </c>
    </row>
    <row r="3929" spans="1:5" x14ac:dyDescent="0.25">
      <c r="A3929" t="s">
        <v>420</v>
      </c>
      <c r="B3929" t="s">
        <v>421</v>
      </c>
      <c r="C3929" s="12">
        <v>43168</v>
      </c>
      <c r="D3929" s="217">
        <v>0.97</v>
      </c>
      <c r="E3929" t="s">
        <v>93</v>
      </c>
    </row>
    <row r="3930" spans="1:5" x14ac:dyDescent="0.25">
      <c r="A3930" t="s">
        <v>420</v>
      </c>
      <c r="B3930" t="s">
        <v>421</v>
      </c>
      <c r="C3930" s="12">
        <v>43175</v>
      </c>
      <c r="D3930" s="217">
        <v>0.96909999999999996</v>
      </c>
      <c r="E3930" t="s">
        <v>93</v>
      </c>
    </row>
    <row r="3931" spans="1:5" x14ac:dyDescent="0.25">
      <c r="A3931" t="s">
        <v>420</v>
      </c>
      <c r="B3931" t="s">
        <v>421</v>
      </c>
      <c r="C3931" s="12">
        <v>43182</v>
      </c>
      <c r="D3931" s="217">
        <v>0.96829999999999994</v>
      </c>
      <c r="E3931" t="s">
        <v>93</v>
      </c>
    </row>
    <row r="3932" spans="1:5" x14ac:dyDescent="0.25">
      <c r="A3932" t="s">
        <v>420</v>
      </c>
      <c r="B3932" t="s">
        <v>421</v>
      </c>
      <c r="C3932" s="12">
        <v>43189</v>
      </c>
      <c r="D3932" s="217">
        <v>0.9677</v>
      </c>
      <c r="E3932" t="s">
        <v>93</v>
      </c>
    </row>
    <row r="3933" spans="1:5" x14ac:dyDescent="0.25">
      <c r="A3933" t="s">
        <v>420</v>
      </c>
      <c r="B3933" t="s">
        <v>421</v>
      </c>
      <c r="C3933" s="12">
        <v>43196</v>
      </c>
      <c r="D3933" s="217">
        <v>0.96709999999999996</v>
      </c>
      <c r="E3933" t="s">
        <v>93</v>
      </c>
    </row>
    <row r="3934" spans="1:5" x14ac:dyDescent="0.25">
      <c r="A3934" t="s">
        <v>420</v>
      </c>
      <c r="B3934" t="s">
        <v>421</v>
      </c>
      <c r="C3934" s="12">
        <v>43203</v>
      </c>
      <c r="D3934" s="217">
        <v>0.96730000000000005</v>
      </c>
      <c r="E3934" t="s">
        <v>93</v>
      </c>
    </row>
    <row r="3935" spans="1:5" x14ac:dyDescent="0.25">
      <c r="A3935" t="s">
        <v>420</v>
      </c>
      <c r="B3935" t="s">
        <v>421</v>
      </c>
      <c r="C3935" s="12">
        <v>43210</v>
      </c>
      <c r="D3935" s="217">
        <v>0.96750000000000003</v>
      </c>
      <c r="E3935" t="s">
        <v>93</v>
      </c>
    </row>
    <row r="3936" spans="1:5" x14ac:dyDescent="0.25">
      <c r="A3936" t="s">
        <v>420</v>
      </c>
      <c r="B3936" t="s">
        <v>421</v>
      </c>
      <c r="C3936" s="12">
        <v>43217</v>
      </c>
      <c r="D3936" s="217">
        <v>0.91060000000000008</v>
      </c>
      <c r="E3936" t="s">
        <v>93</v>
      </c>
    </row>
    <row r="3937" spans="1:5" x14ac:dyDescent="0.25">
      <c r="A3937" t="s">
        <v>420</v>
      </c>
      <c r="B3937" t="s">
        <v>421</v>
      </c>
      <c r="C3937" s="12">
        <v>43224</v>
      </c>
      <c r="D3937" s="217">
        <v>0.86</v>
      </c>
      <c r="E3937" t="s">
        <v>93</v>
      </c>
    </row>
    <row r="3938" spans="1:5" x14ac:dyDescent="0.25">
      <c r="A3938" t="s">
        <v>420</v>
      </c>
      <c r="B3938" t="s">
        <v>421</v>
      </c>
      <c r="C3938" s="12">
        <v>43231</v>
      </c>
      <c r="D3938" s="217">
        <v>0.81469999999999998</v>
      </c>
      <c r="E3938" t="s">
        <v>93</v>
      </c>
    </row>
    <row r="3939" spans="1:5" x14ac:dyDescent="0.25">
      <c r="A3939" t="s">
        <v>420</v>
      </c>
      <c r="B3939" t="s">
        <v>421</v>
      </c>
      <c r="C3939" s="12">
        <v>43238</v>
      </c>
      <c r="D3939" s="217">
        <v>0.77400000000000002</v>
      </c>
      <c r="E3939" t="s">
        <v>93</v>
      </c>
    </row>
    <row r="3940" spans="1:5" x14ac:dyDescent="0.25">
      <c r="A3940" t="s">
        <v>420</v>
      </c>
      <c r="B3940" t="s">
        <v>421</v>
      </c>
      <c r="C3940" s="12">
        <v>43245</v>
      </c>
      <c r="D3940" s="217">
        <v>0.73709999999999998</v>
      </c>
      <c r="E3940" t="s">
        <v>93</v>
      </c>
    </row>
    <row r="3941" spans="1:5" x14ac:dyDescent="0.25">
      <c r="A3941" t="s">
        <v>420</v>
      </c>
      <c r="B3941" t="s">
        <v>421</v>
      </c>
      <c r="C3941" s="12">
        <v>43252</v>
      </c>
      <c r="D3941" s="217">
        <v>0.70909999999999995</v>
      </c>
      <c r="E3941" t="s">
        <v>93</v>
      </c>
    </row>
    <row r="3942" spans="1:5" x14ac:dyDescent="0.25">
      <c r="A3942" t="s">
        <v>420</v>
      </c>
      <c r="B3942" t="s">
        <v>421</v>
      </c>
      <c r="C3942" s="12">
        <v>43259</v>
      </c>
      <c r="D3942" s="217">
        <v>0.67830000000000001</v>
      </c>
      <c r="E3942" t="s">
        <v>93</v>
      </c>
    </row>
    <row r="3943" spans="1:5" x14ac:dyDescent="0.25">
      <c r="A3943" t="s">
        <v>420</v>
      </c>
      <c r="B3943" t="s">
        <v>421</v>
      </c>
      <c r="C3943" s="12">
        <v>43266</v>
      </c>
      <c r="D3943" s="217">
        <v>0.65</v>
      </c>
      <c r="E3943" t="s">
        <v>93</v>
      </c>
    </row>
    <row r="3944" spans="1:5" x14ac:dyDescent="0.25">
      <c r="A3944" t="s">
        <v>420</v>
      </c>
      <c r="B3944" t="s">
        <v>421</v>
      </c>
      <c r="C3944" s="12">
        <v>43273</v>
      </c>
      <c r="D3944" s="217">
        <v>0.624</v>
      </c>
      <c r="E3944" t="s">
        <v>93</v>
      </c>
    </row>
    <row r="3945" spans="1:5" x14ac:dyDescent="0.25">
      <c r="A3945" t="s">
        <v>420</v>
      </c>
      <c r="B3945" t="s">
        <v>421</v>
      </c>
      <c r="C3945" s="12">
        <v>43280</v>
      </c>
      <c r="D3945" s="217">
        <v>0.6</v>
      </c>
      <c r="E3945" t="s">
        <v>93</v>
      </c>
    </row>
    <row r="3946" spans="1:5" x14ac:dyDescent="0.25">
      <c r="A3946" t="s">
        <v>423</v>
      </c>
      <c r="B3946" t="s">
        <v>424</v>
      </c>
      <c r="C3946" s="12">
        <v>42937</v>
      </c>
      <c r="D3946" s="217">
        <v>0</v>
      </c>
      <c r="E3946" t="s">
        <v>93</v>
      </c>
    </row>
    <row r="3947" spans="1:5" x14ac:dyDescent="0.25">
      <c r="A3947" t="s">
        <v>423</v>
      </c>
      <c r="B3947" t="s">
        <v>424</v>
      </c>
      <c r="C3947" s="12">
        <v>42944</v>
      </c>
      <c r="D3947" s="217">
        <v>0</v>
      </c>
      <c r="E3947" t="s">
        <v>93</v>
      </c>
    </row>
    <row r="3948" spans="1:5" x14ac:dyDescent="0.25">
      <c r="A3948" t="s">
        <v>423</v>
      </c>
      <c r="B3948" t="s">
        <v>424</v>
      </c>
      <c r="C3948" s="12">
        <v>42951</v>
      </c>
      <c r="D3948" s="217">
        <v>0</v>
      </c>
      <c r="E3948" t="s">
        <v>93</v>
      </c>
    </row>
    <row r="3949" spans="1:5" x14ac:dyDescent="0.25">
      <c r="A3949" t="s">
        <v>423</v>
      </c>
      <c r="B3949" t="s">
        <v>424</v>
      </c>
      <c r="C3949" s="12">
        <v>42958</v>
      </c>
      <c r="D3949" s="217">
        <v>0</v>
      </c>
      <c r="E3949" t="s">
        <v>93</v>
      </c>
    </row>
    <row r="3950" spans="1:5" x14ac:dyDescent="0.25">
      <c r="A3950" t="s">
        <v>423</v>
      </c>
      <c r="B3950" t="s">
        <v>424</v>
      </c>
      <c r="C3950" s="12">
        <v>42965</v>
      </c>
      <c r="D3950" s="217">
        <v>0</v>
      </c>
      <c r="E3950" t="s">
        <v>93</v>
      </c>
    </row>
    <row r="3951" spans="1:5" x14ac:dyDescent="0.25">
      <c r="A3951" t="s">
        <v>423</v>
      </c>
      <c r="B3951" t="s">
        <v>424</v>
      </c>
      <c r="C3951" s="12">
        <v>42972</v>
      </c>
      <c r="D3951" s="217">
        <v>0.16170000000000001</v>
      </c>
      <c r="E3951" t="s">
        <v>93</v>
      </c>
    </row>
    <row r="3952" spans="1:5" x14ac:dyDescent="0.25">
      <c r="A3952" t="s">
        <v>423</v>
      </c>
      <c r="B3952" t="s">
        <v>424</v>
      </c>
      <c r="C3952" s="12">
        <v>42979</v>
      </c>
      <c r="D3952" s="217">
        <v>0.27710000000000001</v>
      </c>
      <c r="E3952" t="s">
        <v>93</v>
      </c>
    </row>
    <row r="3953" spans="1:5" x14ac:dyDescent="0.25">
      <c r="A3953" t="s">
        <v>423</v>
      </c>
      <c r="B3953" t="s">
        <v>424</v>
      </c>
      <c r="C3953" s="12">
        <v>42986</v>
      </c>
      <c r="D3953" s="217">
        <v>0.36380000000000001</v>
      </c>
      <c r="E3953" t="s">
        <v>93</v>
      </c>
    </row>
    <row r="3954" spans="1:5" x14ac:dyDescent="0.25">
      <c r="A3954" t="s">
        <v>423</v>
      </c>
      <c r="B3954" t="s">
        <v>424</v>
      </c>
      <c r="C3954" s="12">
        <v>42993</v>
      </c>
      <c r="D3954" s="217">
        <v>0.43109999999999998</v>
      </c>
      <c r="E3954" t="s">
        <v>93</v>
      </c>
    </row>
    <row r="3955" spans="1:5" x14ac:dyDescent="0.25">
      <c r="A3955" t="s">
        <v>423</v>
      </c>
      <c r="B3955" t="s">
        <v>424</v>
      </c>
      <c r="C3955" s="12">
        <v>43000</v>
      </c>
      <c r="D3955" s="217">
        <v>0.48599999999999999</v>
      </c>
      <c r="E3955" t="s">
        <v>93</v>
      </c>
    </row>
    <row r="3956" spans="1:5" x14ac:dyDescent="0.25">
      <c r="A3956" t="s">
        <v>423</v>
      </c>
      <c r="B3956" t="s">
        <v>424</v>
      </c>
      <c r="C3956" s="12">
        <v>43007</v>
      </c>
      <c r="D3956" s="217">
        <v>0.53180000000000005</v>
      </c>
      <c r="E3956" t="s">
        <v>93</v>
      </c>
    </row>
    <row r="3957" spans="1:5" x14ac:dyDescent="0.25">
      <c r="A3957" t="s">
        <v>423</v>
      </c>
      <c r="B3957" t="s">
        <v>424</v>
      </c>
      <c r="C3957" s="12">
        <v>43014</v>
      </c>
      <c r="D3957" s="217">
        <v>0.56999999999999995</v>
      </c>
      <c r="E3957" t="s">
        <v>93</v>
      </c>
    </row>
    <row r="3958" spans="1:5" x14ac:dyDescent="0.25">
      <c r="A3958" t="s">
        <v>423</v>
      </c>
      <c r="B3958" t="s">
        <v>424</v>
      </c>
      <c r="C3958" s="12">
        <v>43021</v>
      </c>
      <c r="D3958" s="217">
        <v>0.60229999999999995</v>
      </c>
      <c r="E3958" t="s">
        <v>93</v>
      </c>
    </row>
    <row r="3959" spans="1:5" x14ac:dyDescent="0.25">
      <c r="A3959" t="s">
        <v>423</v>
      </c>
      <c r="B3959" t="s">
        <v>424</v>
      </c>
      <c r="C3959" s="12">
        <v>43028</v>
      </c>
      <c r="D3959" s="217">
        <v>0.63070000000000004</v>
      </c>
      <c r="E3959" t="s">
        <v>93</v>
      </c>
    </row>
    <row r="3960" spans="1:5" x14ac:dyDescent="0.25">
      <c r="A3960" t="s">
        <v>423</v>
      </c>
      <c r="B3960" t="s">
        <v>424</v>
      </c>
      <c r="C3960" s="12">
        <v>43035</v>
      </c>
      <c r="D3960" s="217">
        <v>0.65400000000000003</v>
      </c>
      <c r="E3960" t="s">
        <v>93</v>
      </c>
    </row>
    <row r="3961" spans="1:5" x14ac:dyDescent="0.25">
      <c r="A3961" t="s">
        <v>423</v>
      </c>
      <c r="B3961" t="s">
        <v>424</v>
      </c>
      <c r="C3961" s="12">
        <v>43042</v>
      </c>
      <c r="D3961" s="217">
        <v>0.6744</v>
      </c>
      <c r="E3961" t="s">
        <v>93</v>
      </c>
    </row>
    <row r="3962" spans="1:5" x14ac:dyDescent="0.25">
      <c r="A3962" t="s">
        <v>423</v>
      </c>
      <c r="B3962" t="s">
        <v>424</v>
      </c>
      <c r="C3962" s="12">
        <v>43049</v>
      </c>
      <c r="D3962" s="217">
        <v>0.6923999999999999</v>
      </c>
      <c r="E3962" t="s">
        <v>93</v>
      </c>
    </row>
    <row r="3963" spans="1:5" x14ac:dyDescent="0.25">
      <c r="A3963" t="s">
        <v>423</v>
      </c>
      <c r="B3963" t="s">
        <v>424</v>
      </c>
      <c r="C3963" s="12">
        <v>43056</v>
      </c>
      <c r="D3963" s="217">
        <v>0.70829999999999993</v>
      </c>
      <c r="E3963" t="s">
        <v>93</v>
      </c>
    </row>
    <row r="3964" spans="1:5" x14ac:dyDescent="0.25">
      <c r="A3964" t="s">
        <v>423</v>
      </c>
      <c r="B3964" t="s">
        <v>424</v>
      </c>
      <c r="C3964" s="12">
        <v>43063</v>
      </c>
      <c r="D3964" s="217">
        <v>0.72260000000000002</v>
      </c>
      <c r="E3964" t="s">
        <v>93</v>
      </c>
    </row>
    <row r="3965" spans="1:5" x14ac:dyDescent="0.25">
      <c r="A3965" t="s">
        <v>423</v>
      </c>
      <c r="B3965" t="s">
        <v>424</v>
      </c>
      <c r="C3965" s="12">
        <v>43070</v>
      </c>
      <c r="D3965" s="217">
        <v>0.73549999999999993</v>
      </c>
      <c r="E3965" t="s">
        <v>93</v>
      </c>
    </row>
    <row r="3966" spans="1:5" x14ac:dyDescent="0.25">
      <c r="A3966" t="s">
        <v>423</v>
      </c>
      <c r="B3966" t="s">
        <v>424</v>
      </c>
      <c r="C3966" s="12">
        <v>43077</v>
      </c>
      <c r="D3966" s="217">
        <v>0.74709999999999999</v>
      </c>
      <c r="E3966" t="s">
        <v>93</v>
      </c>
    </row>
    <row r="3967" spans="1:5" x14ac:dyDescent="0.25">
      <c r="A3967" t="s">
        <v>423</v>
      </c>
      <c r="B3967" t="s">
        <v>424</v>
      </c>
      <c r="C3967" s="12">
        <v>43084</v>
      </c>
      <c r="D3967" s="217">
        <v>0.75769999999999993</v>
      </c>
      <c r="E3967" t="s">
        <v>93</v>
      </c>
    </row>
    <row r="3968" spans="1:5" x14ac:dyDescent="0.25">
      <c r="A3968" t="s">
        <v>423</v>
      </c>
      <c r="B3968" t="s">
        <v>424</v>
      </c>
      <c r="C3968" s="12">
        <v>43091</v>
      </c>
      <c r="D3968" s="217">
        <v>0.76739999999999997</v>
      </c>
      <c r="E3968" t="s">
        <v>93</v>
      </c>
    </row>
    <row r="3969" spans="1:5" x14ac:dyDescent="0.25">
      <c r="A3969" t="s">
        <v>423</v>
      </c>
      <c r="B3969" t="s">
        <v>424</v>
      </c>
      <c r="C3969" s="12">
        <v>43098</v>
      </c>
      <c r="D3969" s="217">
        <v>0.77670000000000006</v>
      </c>
      <c r="E3969" t="s">
        <v>93</v>
      </c>
    </row>
    <row r="3970" spans="1:5" x14ac:dyDescent="0.25">
      <c r="A3970" t="s">
        <v>423</v>
      </c>
      <c r="B3970" t="s">
        <v>424</v>
      </c>
      <c r="C3970" s="12">
        <v>43105</v>
      </c>
      <c r="D3970" s="217">
        <v>0.99</v>
      </c>
      <c r="E3970" t="s">
        <v>93</v>
      </c>
    </row>
    <row r="3971" spans="1:5" x14ac:dyDescent="0.25">
      <c r="A3971" t="s">
        <v>423</v>
      </c>
      <c r="B3971" t="s">
        <v>424</v>
      </c>
      <c r="C3971" s="12">
        <v>43112</v>
      </c>
      <c r="D3971" s="217">
        <v>0.99</v>
      </c>
      <c r="E3971" t="s">
        <v>93</v>
      </c>
    </row>
    <row r="3972" spans="1:5" x14ac:dyDescent="0.25">
      <c r="A3972" t="s">
        <v>423</v>
      </c>
      <c r="B3972" t="s">
        <v>424</v>
      </c>
      <c r="C3972" s="12">
        <v>43119</v>
      </c>
      <c r="D3972" s="217">
        <v>0.99</v>
      </c>
      <c r="E3972" t="s">
        <v>93</v>
      </c>
    </row>
    <row r="3973" spans="1:5" x14ac:dyDescent="0.25">
      <c r="A3973" t="s">
        <v>423</v>
      </c>
      <c r="B3973" t="s">
        <v>424</v>
      </c>
      <c r="C3973" s="12">
        <v>43126</v>
      </c>
      <c r="D3973" s="217">
        <v>0.99</v>
      </c>
      <c r="E3973" t="s">
        <v>93</v>
      </c>
    </row>
    <row r="3974" spans="1:5" x14ac:dyDescent="0.25">
      <c r="A3974" t="s">
        <v>423</v>
      </c>
      <c r="B3974" t="s">
        <v>424</v>
      </c>
      <c r="C3974" s="12">
        <v>43133</v>
      </c>
      <c r="D3974" s="217">
        <v>0.99199999999999999</v>
      </c>
      <c r="E3974" t="s">
        <v>93</v>
      </c>
    </row>
    <row r="3975" spans="1:5" x14ac:dyDescent="0.25">
      <c r="A3975" t="s">
        <v>423</v>
      </c>
      <c r="B3975" t="s">
        <v>424</v>
      </c>
      <c r="C3975" s="12">
        <v>43140</v>
      </c>
      <c r="D3975" s="217">
        <v>0.99329999999999996</v>
      </c>
      <c r="E3975" t="s">
        <v>93</v>
      </c>
    </row>
    <row r="3976" spans="1:5" x14ac:dyDescent="0.25">
      <c r="A3976" t="s">
        <v>423</v>
      </c>
      <c r="B3976" t="s">
        <v>424</v>
      </c>
      <c r="C3976" s="12">
        <v>43147</v>
      </c>
      <c r="D3976" s="217">
        <v>0.99430000000000007</v>
      </c>
      <c r="E3976" t="s">
        <v>93</v>
      </c>
    </row>
    <row r="3977" spans="1:5" x14ac:dyDescent="0.25">
      <c r="A3977" t="s">
        <v>423</v>
      </c>
      <c r="B3977" t="s">
        <v>424</v>
      </c>
      <c r="C3977" s="12">
        <v>43154</v>
      </c>
      <c r="D3977" s="217">
        <v>0.995</v>
      </c>
      <c r="E3977" t="s">
        <v>93</v>
      </c>
    </row>
    <row r="3978" spans="1:5" x14ac:dyDescent="0.25">
      <c r="A3978" t="s">
        <v>423</v>
      </c>
      <c r="B3978" t="s">
        <v>424</v>
      </c>
      <c r="C3978" s="12">
        <v>43161</v>
      </c>
      <c r="D3978" s="217">
        <v>0.99560000000000004</v>
      </c>
      <c r="E3978" t="s">
        <v>93</v>
      </c>
    </row>
    <row r="3979" spans="1:5" x14ac:dyDescent="0.25">
      <c r="A3979" t="s">
        <v>423</v>
      </c>
      <c r="B3979" t="s">
        <v>424</v>
      </c>
      <c r="C3979" s="12">
        <v>43168</v>
      </c>
      <c r="D3979" s="217">
        <v>0.996</v>
      </c>
      <c r="E3979" t="s">
        <v>93</v>
      </c>
    </row>
    <row r="3980" spans="1:5" x14ac:dyDescent="0.25">
      <c r="A3980" t="s">
        <v>423</v>
      </c>
      <c r="B3980" t="s">
        <v>424</v>
      </c>
      <c r="C3980" s="12">
        <v>43175</v>
      </c>
      <c r="D3980" s="217">
        <v>0.99639999999999995</v>
      </c>
      <c r="E3980" t="s">
        <v>93</v>
      </c>
    </row>
    <row r="3981" spans="1:5" x14ac:dyDescent="0.25">
      <c r="A3981" t="s">
        <v>423</v>
      </c>
      <c r="B3981" t="s">
        <v>424</v>
      </c>
      <c r="C3981" s="12">
        <v>43182</v>
      </c>
      <c r="D3981" s="217">
        <v>0.99670000000000003</v>
      </c>
      <c r="E3981" t="s">
        <v>93</v>
      </c>
    </row>
    <row r="3982" spans="1:5" x14ac:dyDescent="0.25">
      <c r="A3982" t="s">
        <v>423</v>
      </c>
      <c r="B3982" t="s">
        <v>424</v>
      </c>
      <c r="C3982" s="12">
        <v>43189</v>
      </c>
      <c r="D3982" s="217">
        <v>0.99620000000000009</v>
      </c>
      <c r="E3982" t="s">
        <v>93</v>
      </c>
    </row>
    <row r="3983" spans="1:5" x14ac:dyDescent="0.25">
      <c r="A3983" t="s">
        <v>423</v>
      </c>
      <c r="B3983" t="s">
        <v>424</v>
      </c>
      <c r="C3983" s="12">
        <v>43196</v>
      </c>
      <c r="D3983" s="217">
        <v>0.99569999999999992</v>
      </c>
      <c r="E3983" t="s">
        <v>93</v>
      </c>
    </row>
    <row r="3984" spans="1:5" x14ac:dyDescent="0.25">
      <c r="A3984" t="s">
        <v>423</v>
      </c>
      <c r="B3984" t="s">
        <v>424</v>
      </c>
      <c r="C3984" s="12">
        <v>43203</v>
      </c>
      <c r="D3984" s="217">
        <v>0.99529999999999996</v>
      </c>
      <c r="E3984" t="s">
        <v>93</v>
      </c>
    </row>
    <row r="3985" spans="1:5" x14ac:dyDescent="0.25">
      <c r="A3985" t="s">
        <v>423</v>
      </c>
      <c r="B3985" t="s">
        <v>424</v>
      </c>
      <c r="C3985" s="12">
        <v>43210</v>
      </c>
      <c r="D3985" s="217">
        <v>0.995</v>
      </c>
      <c r="E3985" t="s">
        <v>93</v>
      </c>
    </row>
    <row r="3986" spans="1:5" x14ac:dyDescent="0.25">
      <c r="A3986" t="s">
        <v>423</v>
      </c>
      <c r="B3986" t="s">
        <v>424</v>
      </c>
      <c r="C3986" s="12">
        <v>43217</v>
      </c>
      <c r="D3986" s="217">
        <v>0.93650000000000011</v>
      </c>
      <c r="E3986" t="s">
        <v>93</v>
      </c>
    </row>
    <row r="3987" spans="1:5" x14ac:dyDescent="0.25">
      <c r="A3987" t="s">
        <v>423</v>
      </c>
      <c r="B3987" t="s">
        <v>424</v>
      </c>
      <c r="C3987" s="12">
        <v>43224</v>
      </c>
      <c r="D3987" s="217">
        <v>0.88439999999999996</v>
      </c>
      <c r="E3987" t="s">
        <v>93</v>
      </c>
    </row>
    <row r="3988" spans="1:5" x14ac:dyDescent="0.25">
      <c r="A3988" t="s">
        <v>423</v>
      </c>
      <c r="B3988" t="s">
        <v>424</v>
      </c>
      <c r="C3988" s="12">
        <v>43231</v>
      </c>
      <c r="D3988" s="217">
        <v>0.83790000000000009</v>
      </c>
      <c r="E3988" t="s">
        <v>93</v>
      </c>
    </row>
    <row r="3989" spans="1:5" x14ac:dyDescent="0.25">
      <c r="A3989" t="s">
        <v>423</v>
      </c>
      <c r="B3989" t="s">
        <v>424</v>
      </c>
      <c r="C3989" s="12">
        <v>43238</v>
      </c>
      <c r="D3989" s="217">
        <v>0.79599999999999993</v>
      </c>
      <c r="E3989" t="s">
        <v>93</v>
      </c>
    </row>
    <row r="3990" spans="1:5" x14ac:dyDescent="0.25">
      <c r="A3990" t="s">
        <v>423</v>
      </c>
      <c r="B3990" t="s">
        <v>424</v>
      </c>
      <c r="C3990" s="12">
        <v>43245</v>
      </c>
      <c r="D3990" s="217">
        <v>0.7581</v>
      </c>
      <c r="E3990" t="s">
        <v>93</v>
      </c>
    </row>
    <row r="3991" spans="1:5" x14ac:dyDescent="0.25">
      <c r="A3991" t="s">
        <v>423</v>
      </c>
      <c r="B3991" t="s">
        <v>424</v>
      </c>
      <c r="C3991" s="12">
        <v>43252</v>
      </c>
      <c r="D3991" s="217">
        <v>0.72360000000000002</v>
      </c>
      <c r="E3991" t="s">
        <v>93</v>
      </c>
    </row>
    <row r="3992" spans="1:5" x14ac:dyDescent="0.25">
      <c r="A3992" t="s">
        <v>423</v>
      </c>
      <c r="B3992" t="s">
        <v>424</v>
      </c>
      <c r="C3992" s="12">
        <v>43259</v>
      </c>
      <c r="D3992" s="217">
        <v>0.69220000000000004</v>
      </c>
      <c r="E3992" t="s">
        <v>93</v>
      </c>
    </row>
    <row r="3993" spans="1:5" x14ac:dyDescent="0.25">
      <c r="A3993" t="s">
        <v>423</v>
      </c>
      <c r="B3993" t="s">
        <v>424</v>
      </c>
      <c r="C3993" s="12">
        <v>43266</v>
      </c>
      <c r="D3993" s="217">
        <v>0.6633</v>
      </c>
      <c r="E3993" t="s">
        <v>93</v>
      </c>
    </row>
    <row r="3994" spans="1:5" x14ac:dyDescent="0.25">
      <c r="A3994" t="s">
        <v>423</v>
      </c>
      <c r="B3994" t="s">
        <v>424</v>
      </c>
      <c r="C3994" s="12">
        <v>43273</v>
      </c>
      <c r="D3994" s="217">
        <v>0.63680000000000003</v>
      </c>
      <c r="E3994" t="s">
        <v>93</v>
      </c>
    </row>
    <row r="3995" spans="1:5" x14ac:dyDescent="0.25">
      <c r="A3995" t="s">
        <v>423</v>
      </c>
      <c r="B3995" t="s">
        <v>424</v>
      </c>
      <c r="C3995" s="12">
        <v>43280</v>
      </c>
      <c r="D3995" s="217">
        <v>0.61229999999999996</v>
      </c>
      <c r="E3995" t="s">
        <v>93</v>
      </c>
    </row>
    <row r="3996" spans="1:5" x14ac:dyDescent="0.25">
      <c r="A3996" t="s">
        <v>425</v>
      </c>
      <c r="B3996" t="s">
        <v>426</v>
      </c>
      <c r="C3996" s="12">
        <v>42545</v>
      </c>
      <c r="D3996" s="217">
        <v>0.97</v>
      </c>
      <c r="E3996" t="s">
        <v>93</v>
      </c>
    </row>
    <row r="3997" spans="1:5" x14ac:dyDescent="0.25">
      <c r="A3997" t="s">
        <v>425</v>
      </c>
      <c r="B3997" t="s">
        <v>426</v>
      </c>
      <c r="C3997" s="12">
        <v>42643</v>
      </c>
      <c r="D3997" s="217">
        <v>0.94</v>
      </c>
      <c r="E3997" t="s">
        <v>93</v>
      </c>
    </row>
    <row r="3998" spans="1:5" x14ac:dyDescent="0.25">
      <c r="A3998" t="s">
        <v>425</v>
      </c>
      <c r="B3998" t="s">
        <v>426</v>
      </c>
      <c r="C3998" s="12">
        <v>42734</v>
      </c>
      <c r="D3998" s="217">
        <v>0.95</v>
      </c>
      <c r="E3998" t="s">
        <v>93</v>
      </c>
    </row>
    <row r="3999" spans="1:5" x14ac:dyDescent="0.25">
      <c r="A3999" t="s">
        <v>425</v>
      </c>
      <c r="B3999" t="s">
        <v>426</v>
      </c>
      <c r="C3999" s="12">
        <v>42825</v>
      </c>
      <c r="D3999" s="217">
        <v>0.91</v>
      </c>
      <c r="E3999" t="s">
        <v>93</v>
      </c>
    </row>
    <row r="4000" spans="1:5" x14ac:dyDescent="0.25">
      <c r="A4000" t="s">
        <v>425</v>
      </c>
      <c r="B4000" t="s">
        <v>426</v>
      </c>
      <c r="C4000" s="12">
        <v>42916</v>
      </c>
      <c r="D4000" s="217">
        <v>0.94</v>
      </c>
      <c r="E4000" t="s">
        <v>93</v>
      </c>
    </row>
    <row r="4001" spans="1:5" x14ac:dyDescent="0.25">
      <c r="A4001" t="s">
        <v>425</v>
      </c>
      <c r="B4001" t="s">
        <v>426</v>
      </c>
      <c r="C4001" s="12">
        <v>42937</v>
      </c>
      <c r="D4001" s="217">
        <v>0.62670000000000003</v>
      </c>
      <c r="E4001" t="s">
        <v>93</v>
      </c>
    </row>
    <row r="4002" spans="1:5" x14ac:dyDescent="0.25">
      <c r="A4002" t="s">
        <v>425</v>
      </c>
      <c r="B4002" t="s">
        <v>426</v>
      </c>
      <c r="C4002" s="12">
        <v>42944</v>
      </c>
      <c r="D4002" s="217">
        <v>0.47</v>
      </c>
      <c r="E4002" t="s">
        <v>93</v>
      </c>
    </row>
    <row r="4003" spans="1:5" x14ac:dyDescent="0.25">
      <c r="A4003" t="s">
        <v>425</v>
      </c>
      <c r="B4003" t="s">
        <v>426</v>
      </c>
      <c r="C4003" s="12">
        <v>42951</v>
      </c>
      <c r="D4003" s="217">
        <v>0.376</v>
      </c>
      <c r="E4003" t="s">
        <v>93</v>
      </c>
    </row>
    <row r="4004" spans="1:5" x14ac:dyDescent="0.25">
      <c r="A4004" t="s">
        <v>425</v>
      </c>
      <c r="B4004" t="s">
        <v>426</v>
      </c>
      <c r="C4004" s="12">
        <v>42958</v>
      </c>
      <c r="D4004" s="217">
        <v>0.31329999999999997</v>
      </c>
      <c r="E4004" t="s">
        <v>93</v>
      </c>
    </row>
    <row r="4005" spans="1:5" x14ac:dyDescent="0.25">
      <c r="A4005" t="s">
        <v>425</v>
      </c>
      <c r="B4005" t="s">
        <v>426</v>
      </c>
      <c r="C4005" s="12">
        <v>42965</v>
      </c>
      <c r="D4005" s="217">
        <v>0.26860000000000001</v>
      </c>
      <c r="E4005" t="s">
        <v>93</v>
      </c>
    </row>
    <row r="4006" spans="1:5" x14ac:dyDescent="0.25">
      <c r="A4006" t="s">
        <v>425</v>
      </c>
      <c r="B4006" t="s">
        <v>426</v>
      </c>
      <c r="C4006" s="12">
        <v>42972</v>
      </c>
      <c r="D4006" s="217">
        <v>0.35119999999999996</v>
      </c>
      <c r="E4006" t="s">
        <v>93</v>
      </c>
    </row>
    <row r="4007" spans="1:5" x14ac:dyDescent="0.25">
      <c r="A4007" t="s">
        <v>425</v>
      </c>
      <c r="B4007" t="s">
        <v>426</v>
      </c>
      <c r="C4007" s="12">
        <v>42979</v>
      </c>
      <c r="D4007" s="217">
        <v>0.41670000000000001</v>
      </c>
      <c r="E4007" t="s">
        <v>93</v>
      </c>
    </row>
    <row r="4008" spans="1:5" x14ac:dyDescent="0.25">
      <c r="A4008" t="s">
        <v>425</v>
      </c>
      <c r="B4008" t="s">
        <v>426</v>
      </c>
      <c r="C4008" s="12">
        <v>42986</v>
      </c>
      <c r="D4008" s="217">
        <v>0.46500000000000002</v>
      </c>
      <c r="E4008" t="s">
        <v>93</v>
      </c>
    </row>
    <row r="4009" spans="1:5" x14ac:dyDescent="0.25">
      <c r="A4009" t="s">
        <v>425</v>
      </c>
      <c r="B4009" t="s">
        <v>426</v>
      </c>
      <c r="C4009" s="12">
        <v>42993</v>
      </c>
      <c r="D4009" s="217">
        <v>0.50450000000000006</v>
      </c>
      <c r="E4009" t="s">
        <v>93</v>
      </c>
    </row>
    <row r="4010" spans="1:5" x14ac:dyDescent="0.25">
      <c r="A4010" t="s">
        <v>425</v>
      </c>
      <c r="B4010" t="s">
        <v>426</v>
      </c>
      <c r="C4010" s="12">
        <v>43000</v>
      </c>
      <c r="D4010" s="217">
        <v>0.5383</v>
      </c>
      <c r="E4010" t="s">
        <v>93</v>
      </c>
    </row>
    <row r="4011" spans="1:5" x14ac:dyDescent="0.25">
      <c r="A4011" t="s">
        <v>425</v>
      </c>
      <c r="B4011" t="s">
        <v>426</v>
      </c>
      <c r="C4011" s="12">
        <v>43007</v>
      </c>
      <c r="D4011" s="217">
        <v>0.56689999999999996</v>
      </c>
      <c r="E4011" t="s">
        <v>93</v>
      </c>
    </row>
    <row r="4012" spans="1:5" x14ac:dyDescent="0.25">
      <c r="A4012" t="s">
        <v>425</v>
      </c>
      <c r="B4012" t="s">
        <v>426</v>
      </c>
      <c r="C4012" s="12">
        <v>43014</v>
      </c>
      <c r="D4012" s="217">
        <v>0.59</v>
      </c>
      <c r="E4012" t="s">
        <v>93</v>
      </c>
    </row>
    <row r="4013" spans="1:5" x14ac:dyDescent="0.25">
      <c r="A4013" t="s">
        <v>425</v>
      </c>
      <c r="B4013" t="s">
        <v>426</v>
      </c>
      <c r="C4013" s="12">
        <v>43021</v>
      </c>
      <c r="D4013" s="217">
        <v>0.61130000000000007</v>
      </c>
      <c r="E4013" t="s">
        <v>93</v>
      </c>
    </row>
    <row r="4014" spans="1:5" x14ac:dyDescent="0.25">
      <c r="A4014" t="s">
        <v>425</v>
      </c>
      <c r="B4014" t="s">
        <v>426</v>
      </c>
      <c r="C4014" s="12">
        <v>43028</v>
      </c>
      <c r="D4014" s="217">
        <v>0.63060000000000005</v>
      </c>
      <c r="E4014" t="s">
        <v>93</v>
      </c>
    </row>
    <row r="4015" spans="1:5" x14ac:dyDescent="0.25">
      <c r="A4015" t="s">
        <v>425</v>
      </c>
      <c r="B4015" t="s">
        <v>426</v>
      </c>
      <c r="C4015" s="12">
        <v>43035</v>
      </c>
      <c r="D4015" s="217">
        <v>0.6470999999999999</v>
      </c>
      <c r="E4015" t="s">
        <v>93</v>
      </c>
    </row>
    <row r="4016" spans="1:5" x14ac:dyDescent="0.25">
      <c r="A4016" t="s">
        <v>425</v>
      </c>
      <c r="B4016" t="s">
        <v>426</v>
      </c>
      <c r="C4016" s="12">
        <v>43042</v>
      </c>
      <c r="D4016" s="217">
        <v>0.66439999999999999</v>
      </c>
      <c r="E4016" t="s">
        <v>93</v>
      </c>
    </row>
    <row r="4017" spans="1:5" x14ac:dyDescent="0.25">
      <c r="A4017" t="s">
        <v>425</v>
      </c>
      <c r="B4017" t="s">
        <v>426</v>
      </c>
      <c r="C4017" s="12">
        <v>43049</v>
      </c>
      <c r="D4017" s="217">
        <v>0.68</v>
      </c>
      <c r="E4017" t="s">
        <v>93</v>
      </c>
    </row>
    <row r="4018" spans="1:5" x14ac:dyDescent="0.25">
      <c r="A4018" t="s">
        <v>425</v>
      </c>
      <c r="B4018" t="s">
        <v>426</v>
      </c>
      <c r="C4018" s="12">
        <v>43056</v>
      </c>
      <c r="D4018" s="217">
        <v>0.69400000000000006</v>
      </c>
      <c r="E4018" t="s">
        <v>93</v>
      </c>
    </row>
    <row r="4019" spans="1:5" x14ac:dyDescent="0.25">
      <c r="A4019" t="s">
        <v>425</v>
      </c>
      <c r="B4019" t="s">
        <v>426</v>
      </c>
      <c r="C4019" s="12">
        <v>43063</v>
      </c>
      <c r="D4019" s="217">
        <v>0.70669999999999999</v>
      </c>
      <c r="E4019" t="s">
        <v>93</v>
      </c>
    </row>
    <row r="4020" spans="1:5" x14ac:dyDescent="0.25">
      <c r="A4020" t="s">
        <v>425</v>
      </c>
      <c r="B4020" t="s">
        <v>426</v>
      </c>
      <c r="C4020" s="12">
        <v>43070</v>
      </c>
      <c r="D4020" s="217">
        <v>0.71819999999999995</v>
      </c>
      <c r="E4020" t="s">
        <v>93</v>
      </c>
    </row>
    <row r="4021" spans="1:5" x14ac:dyDescent="0.25">
      <c r="A4021" t="s">
        <v>425</v>
      </c>
      <c r="B4021" t="s">
        <v>426</v>
      </c>
      <c r="C4021" s="12">
        <v>43077</v>
      </c>
      <c r="D4021" s="217">
        <v>0.72870000000000001</v>
      </c>
      <c r="E4021" t="s">
        <v>93</v>
      </c>
    </row>
    <row r="4022" spans="1:5" x14ac:dyDescent="0.25">
      <c r="A4022" t="s">
        <v>425</v>
      </c>
      <c r="B4022" t="s">
        <v>426</v>
      </c>
      <c r="C4022" s="12">
        <v>43084</v>
      </c>
      <c r="D4022" s="217">
        <v>0.73829999999999996</v>
      </c>
      <c r="E4022" t="s">
        <v>93</v>
      </c>
    </row>
    <row r="4023" spans="1:5" x14ac:dyDescent="0.25">
      <c r="A4023" t="s">
        <v>425</v>
      </c>
      <c r="B4023" t="s">
        <v>426</v>
      </c>
      <c r="C4023" s="12">
        <v>43091</v>
      </c>
      <c r="D4023" s="217">
        <v>0.74760000000000004</v>
      </c>
      <c r="E4023" t="s">
        <v>93</v>
      </c>
    </row>
    <row r="4024" spans="1:5" x14ac:dyDescent="0.25">
      <c r="A4024" t="s">
        <v>425</v>
      </c>
      <c r="B4024" t="s">
        <v>426</v>
      </c>
      <c r="C4024" s="12">
        <v>43098</v>
      </c>
      <c r="D4024" s="217">
        <v>0.75620000000000009</v>
      </c>
      <c r="E4024" t="s">
        <v>93</v>
      </c>
    </row>
    <row r="4025" spans="1:5" x14ac:dyDescent="0.25">
      <c r="A4025" t="s">
        <v>425</v>
      </c>
      <c r="B4025" t="s">
        <v>426</v>
      </c>
      <c r="C4025" s="12">
        <v>43105</v>
      </c>
      <c r="D4025" s="217">
        <v>0.99</v>
      </c>
      <c r="E4025" t="s">
        <v>93</v>
      </c>
    </row>
    <row r="4026" spans="1:5" x14ac:dyDescent="0.25">
      <c r="A4026" t="s">
        <v>425</v>
      </c>
      <c r="B4026" t="s">
        <v>426</v>
      </c>
      <c r="C4026" s="12">
        <v>43112</v>
      </c>
      <c r="D4026" s="217">
        <v>0.98499999999999999</v>
      </c>
      <c r="E4026" t="s">
        <v>93</v>
      </c>
    </row>
    <row r="4027" spans="1:5" x14ac:dyDescent="0.25">
      <c r="A4027" t="s">
        <v>425</v>
      </c>
      <c r="B4027" t="s">
        <v>426</v>
      </c>
      <c r="C4027" s="12">
        <v>43119</v>
      </c>
      <c r="D4027" s="217">
        <v>0.98670000000000002</v>
      </c>
      <c r="E4027" t="s">
        <v>93</v>
      </c>
    </row>
    <row r="4028" spans="1:5" x14ac:dyDescent="0.25">
      <c r="A4028" t="s">
        <v>425</v>
      </c>
      <c r="B4028" t="s">
        <v>426</v>
      </c>
      <c r="C4028" s="12">
        <v>43126</v>
      </c>
      <c r="D4028" s="217">
        <v>0.98750000000000004</v>
      </c>
      <c r="E4028" t="s">
        <v>93</v>
      </c>
    </row>
    <row r="4029" spans="1:5" x14ac:dyDescent="0.25">
      <c r="A4029" t="s">
        <v>425</v>
      </c>
      <c r="B4029" t="s">
        <v>426</v>
      </c>
      <c r="C4029" s="12">
        <v>43133</v>
      </c>
      <c r="D4029" s="217">
        <v>0.98799999999999999</v>
      </c>
      <c r="E4029" t="s">
        <v>93</v>
      </c>
    </row>
    <row r="4030" spans="1:5" x14ac:dyDescent="0.25">
      <c r="A4030" t="s">
        <v>425</v>
      </c>
      <c r="B4030" t="s">
        <v>426</v>
      </c>
      <c r="C4030" s="12">
        <v>43140</v>
      </c>
      <c r="D4030" s="217">
        <v>0.98829999999999996</v>
      </c>
      <c r="E4030" t="s">
        <v>93</v>
      </c>
    </row>
    <row r="4031" spans="1:5" x14ac:dyDescent="0.25">
      <c r="A4031" t="s">
        <v>425</v>
      </c>
      <c r="B4031" t="s">
        <v>426</v>
      </c>
      <c r="C4031" s="12">
        <v>43147</v>
      </c>
      <c r="D4031" s="217">
        <v>0.98709999999999998</v>
      </c>
      <c r="E4031" t="s">
        <v>93</v>
      </c>
    </row>
    <row r="4032" spans="1:5" x14ac:dyDescent="0.25">
      <c r="A4032" t="s">
        <v>425</v>
      </c>
      <c r="B4032" t="s">
        <v>426</v>
      </c>
      <c r="C4032" s="12">
        <v>43154</v>
      </c>
      <c r="D4032" s="217">
        <v>0.98620000000000008</v>
      </c>
      <c r="E4032" t="s">
        <v>93</v>
      </c>
    </row>
    <row r="4033" spans="1:5" x14ac:dyDescent="0.25">
      <c r="A4033" t="s">
        <v>425</v>
      </c>
      <c r="B4033" t="s">
        <v>426</v>
      </c>
      <c r="C4033" s="12">
        <v>43161</v>
      </c>
      <c r="D4033" s="217">
        <v>0.98780000000000001</v>
      </c>
      <c r="E4033" t="s">
        <v>93</v>
      </c>
    </row>
    <row r="4034" spans="1:5" x14ac:dyDescent="0.25">
      <c r="A4034" t="s">
        <v>425</v>
      </c>
      <c r="B4034" t="s">
        <v>426</v>
      </c>
      <c r="C4034" s="12">
        <v>43168</v>
      </c>
      <c r="D4034" s="217">
        <v>0.9890000000000001</v>
      </c>
      <c r="E4034" t="s">
        <v>93</v>
      </c>
    </row>
    <row r="4035" spans="1:5" x14ac:dyDescent="0.25">
      <c r="A4035" t="s">
        <v>425</v>
      </c>
      <c r="B4035" t="s">
        <v>426</v>
      </c>
      <c r="C4035" s="12">
        <v>43175</v>
      </c>
      <c r="D4035" s="217">
        <v>0.98909999999999998</v>
      </c>
      <c r="E4035" t="s">
        <v>93</v>
      </c>
    </row>
    <row r="4036" spans="1:5" x14ac:dyDescent="0.25">
      <c r="A4036" t="s">
        <v>425</v>
      </c>
      <c r="B4036" t="s">
        <v>426</v>
      </c>
      <c r="C4036" s="12">
        <v>43182</v>
      </c>
      <c r="D4036" s="217">
        <v>0.98919999999999997</v>
      </c>
      <c r="E4036" t="s">
        <v>93</v>
      </c>
    </row>
    <row r="4037" spans="1:5" x14ac:dyDescent="0.25">
      <c r="A4037" t="s">
        <v>425</v>
      </c>
      <c r="B4037" t="s">
        <v>426</v>
      </c>
      <c r="C4037" s="12">
        <v>43189</v>
      </c>
      <c r="D4037" s="217">
        <v>0.98919999999999997</v>
      </c>
      <c r="E4037" t="s">
        <v>93</v>
      </c>
    </row>
    <row r="4038" spans="1:5" x14ac:dyDescent="0.25">
      <c r="A4038" t="s">
        <v>425</v>
      </c>
      <c r="B4038" t="s">
        <v>426</v>
      </c>
      <c r="C4038" s="12">
        <v>43196</v>
      </c>
      <c r="D4038" s="217">
        <v>0.98860000000000003</v>
      </c>
      <c r="E4038" t="s">
        <v>93</v>
      </c>
    </row>
    <row r="4039" spans="1:5" x14ac:dyDescent="0.25">
      <c r="A4039" t="s">
        <v>425</v>
      </c>
      <c r="B4039" t="s">
        <v>426</v>
      </c>
      <c r="C4039" s="12">
        <v>43203</v>
      </c>
      <c r="D4039" s="217">
        <v>0.98799999999999999</v>
      </c>
      <c r="E4039" t="s">
        <v>93</v>
      </c>
    </row>
    <row r="4040" spans="1:5" x14ac:dyDescent="0.25">
      <c r="A4040" t="s">
        <v>425</v>
      </c>
      <c r="B4040" t="s">
        <v>426</v>
      </c>
      <c r="C4040" s="12">
        <v>43210</v>
      </c>
      <c r="D4040" s="217">
        <v>0.98750000000000004</v>
      </c>
      <c r="E4040" t="s">
        <v>93</v>
      </c>
    </row>
    <row r="4041" spans="1:5" x14ac:dyDescent="0.25">
      <c r="A4041" t="s">
        <v>425</v>
      </c>
      <c r="B4041" t="s">
        <v>426</v>
      </c>
      <c r="C4041" s="12">
        <v>43217</v>
      </c>
      <c r="D4041" s="217">
        <v>0.9294</v>
      </c>
      <c r="E4041" t="s">
        <v>93</v>
      </c>
    </row>
    <row r="4042" spans="1:5" x14ac:dyDescent="0.25">
      <c r="A4042" t="s">
        <v>425</v>
      </c>
      <c r="B4042" t="s">
        <v>426</v>
      </c>
      <c r="C4042" s="12">
        <v>43224</v>
      </c>
      <c r="D4042" s="217">
        <v>0.87780000000000002</v>
      </c>
      <c r="E4042" t="s">
        <v>93</v>
      </c>
    </row>
    <row r="4043" spans="1:5" x14ac:dyDescent="0.25">
      <c r="A4043" t="s">
        <v>425</v>
      </c>
      <c r="B4043" t="s">
        <v>426</v>
      </c>
      <c r="C4043" s="12">
        <v>43231</v>
      </c>
      <c r="D4043" s="217">
        <v>0.83160000000000001</v>
      </c>
      <c r="E4043" t="s">
        <v>93</v>
      </c>
    </row>
    <row r="4044" spans="1:5" x14ac:dyDescent="0.25">
      <c r="A4044" t="s">
        <v>425</v>
      </c>
      <c r="B4044" t="s">
        <v>426</v>
      </c>
      <c r="C4044" s="12">
        <v>43238</v>
      </c>
      <c r="D4044" s="217">
        <v>0.79</v>
      </c>
      <c r="E4044" t="s">
        <v>93</v>
      </c>
    </row>
    <row r="4045" spans="1:5" x14ac:dyDescent="0.25">
      <c r="A4045" t="s">
        <v>425</v>
      </c>
      <c r="B4045" t="s">
        <v>426</v>
      </c>
      <c r="C4045" s="12">
        <v>43245</v>
      </c>
      <c r="D4045" s="217">
        <v>0.75239999999999996</v>
      </c>
      <c r="E4045" t="s">
        <v>93</v>
      </c>
    </row>
    <row r="4046" spans="1:5" x14ac:dyDescent="0.25">
      <c r="A4046" t="s">
        <v>425</v>
      </c>
      <c r="B4046" t="s">
        <v>426</v>
      </c>
      <c r="C4046" s="12">
        <v>43252</v>
      </c>
      <c r="D4046" s="217">
        <v>0.71819999999999995</v>
      </c>
      <c r="E4046" t="s">
        <v>93</v>
      </c>
    </row>
    <row r="4047" spans="1:5" x14ac:dyDescent="0.25">
      <c r="A4047" t="s">
        <v>425</v>
      </c>
      <c r="B4047" t="s">
        <v>426</v>
      </c>
      <c r="C4047" s="12">
        <v>43259</v>
      </c>
      <c r="D4047" s="217">
        <v>0.68700000000000006</v>
      </c>
      <c r="E4047" t="s">
        <v>93</v>
      </c>
    </row>
    <row r="4048" spans="1:5" x14ac:dyDescent="0.25">
      <c r="A4048" t="s">
        <v>425</v>
      </c>
      <c r="B4048" t="s">
        <v>426</v>
      </c>
      <c r="C4048" s="12">
        <v>43266</v>
      </c>
      <c r="D4048" s="217">
        <v>0.6583</v>
      </c>
      <c r="E4048" t="s">
        <v>93</v>
      </c>
    </row>
    <row r="4049" spans="1:5" x14ac:dyDescent="0.25">
      <c r="A4049" t="s">
        <v>425</v>
      </c>
      <c r="B4049" t="s">
        <v>426</v>
      </c>
      <c r="C4049" s="12">
        <v>43273</v>
      </c>
      <c r="D4049" s="217">
        <v>0.63200000000000001</v>
      </c>
      <c r="E4049" t="s">
        <v>93</v>
      </c>
    </row>
    <row r="4050" spans="1:5" x14ac:dyDescent="0.25">
      <c r="A4050" t="s">
        <v>425</v>
      </c>
      <c r="B4050" t="s">
        <v>426</v>
      </c>
      <c r="C4050" s="12">
        <v>43280</v>
      </c>
      <c r="D4050" s="217">
        <v>0.60770000000000002</v>
      </c>
      <c r="E4050" t="s">
        <v>93</v>
      </c>
    </row>
    <row r="4051" spans="1:5" x14ac:dyDescent="0.25">
      <c r="A4051" t="s">
        <v>427</v>
      </c>
      <c r="B4051" t="s">
        <v>428</v>
      </c>
      <c r="C4051" s="12">
        <v>42937</v>
      </c>
      <c r="D4051" s="217">
        <v>0</v>
      </c>
      <c r="E4051" t="s">
        <v>93</v>
      </c>
    </row>
    <row r="4052" spans="1:5" x14ac:dyDescent="0.25">
      <c r="A4052" t="s">
        <v>427</v>
      </c>
      <c r="B4052" t="s">
        <v>428</v>
      </c>
      <c r="C4052" s="12">
        <v>42944</v>
      </c>
      <c r="D4052" s="217">
        <v>0</v>
      </c>
      <c r="E4052" t="s">
        <v>93</v>
      </c>
    </row>
    <row r="4053" spans="1:5" x14ac:dyDescent="0.25">
      <c r="A4053" t="s">
        <v>427</v>
      </c>
      <c r="B4053" t="s">
        <v>428</v>
      </c>
      <c r="C4053" s="12">
        <v>42951</v>
      </c>
      <c r="D4053" s="217">
        <v>0</v>
      </c>
      <c r="E4053" t="s">
        <v>93</v>
      </c>
    </row>
    <row r="4054" spans="1:5" x14ac:dyDescent="0.25">
      <c r="A4054" t="s">
        <v>427</v>
      </c>
      <c r="B4054" t="s">
        <v>428</v>
      </c>
      <c r="C4054" s="12">
        <v>42958</v>
      </c>
      <c r="D4054" s="217">
        <v>0</v>
      </c>
      <c r="E4054" t="s">
        <v>93</v>
      </c>
    </row>
    <row r="4055" spans="1:5" x14ac:dyDescent="0.25">
      <c r="A4055" t="s">
        <v>427</v>
      </c>
      <c r="B4055" t="s">
        <v>428</v>
      </c>
      <c r="C4055" s="12">
        <v>42965</v>
      </c>
      <c r="D4055" s="217">
        <v>0</v>
      </c>
      <c r="E4055" t="s">
        <v>93</v>
      </c>
    </row>
    <row r="4056" spans="1:5" x14ac:dyDescent="0.25">
      <c r="A4056" t="s">
        <v>427</v>
      </c>
      <c r="B4056" t="s">
        <v>428</v>
      </c>
      <c r="C4056" s="12">
        <v>42972</v>
      </c>
      <c r="D4056" s="217">
        <v>0.16329999999999997</v>
      </c>
      <c r="E4056" t="s">
        <v>93</v>
      </c>
    </row>
    <row r="4057" spans="1:5" x14ac:dyDescent="0.25">
      <c r="A4057" t="s">
        <v>427</v>
      </c>
      <c r="B4057" t="s">
        <v>428</v>
      </c>
      <c r="C4057" s="12">
        <v>42979</v>
      </c>
      <c r="D4057" s="217">
        <v>0.28000000000000003</v>
      </c>
      <c r="E4057" t="s">
        <v>93</v>
      </c>
    </row>
    <row r="4058" spans="1:5" x14ac:dyDescent="0.25">
      <c r="A4058" t="s">
        <v>427</v>
      </c>
      <c r="B4058" t="s">
        <v>428</v>
      </c>
      <c r="C4058" s="12">
        <v>42986</v>
      </c>
      <c r="D4058" s="217">
        <v>0.36749999999999999</v>
      </c>
      <c r="E4058" t="s">
        <v>93</v>
      </c>
    </row>
    <row r="4059" spans="1:5" x14ac:dyDescent="0.25">
      <c r="A4059" t="s">
        <v>427</v>
      </c>
      <c r="B4059" t="s">
        <v>428</v>
      </c>
      <c r="C4059" s="12">
        <v>42993</v>
      </c>
      <c r="D4059" s="217">
        <v>0.43560000000000004</v>
      </c>
      <c r="E4059" t="s">
        <v>93</v>
      </c>
    </row>
    <row r="4060" spans="1:5" x14ac:dyDescent="0.25">
      <c r="A4060" t="s">
        <v>427</v>
      </c>
      <c r="B4060" t="s">
        <v>428</v>
      </c>
      <c r="C4060" s="12">
        <v>43000</v>
      </c>
      <c r="D4060" s="217">
        <v>0.49</v>
      </c>
      <c r="E4060" t="s">
        <v>93</v>
      </c>
    </row>
    <row r="4061" spans="1:5" x14ac:dyDescent="0.25">
      <c r="A4061" t="s">
        <v>427</v>
      </c>
      <c r="B4061" t="s">
        <v>428</v>
      </c>
      <c r="C4061" s="12">
        <v>43007</v>
      </c>
      <c r="D4061" s="217">
        <v>0.53449999999999998</v>
      </c>
      <c r="E4061" t="s">
        <v>93</v>
      </c>
    </row>
    <row r="4062" spans="1:5" x14ac:dyDescent="0.25">
      <c r="A4062" t="s">
        <v>427</v>
      </c>
      <c r="B4062" t="s">
        <v>428</v>
      </c>
      <c r="C4062" s="12">
        <v>43014</v>
      </c>
      <c r="D4062" s="217">
        <v>0.57250000000000001</v>
      </c>
      <c r="E4062" t="s">
        <v>93</v>
      </c>
    </row>
    <row r="4063" spans="1:5" x14ac:dyDescent="0.25">
      <c r="A4063" t="s">
        <v>427</v>
      </c>
      <c r="B4063" t="s">
        <v>428</v>
      </c>
      <c r="C4063" s="12">
        <v>43021</v>
      </c>
      <c r="D4063" s="217">
        <v>0.60460000000000003</v>
      </c>
      <c r="E4063" t="s">
        <v>93</v>
      </c>
    </row>
    <row r="4064" spans="1:5" x14ac:dyDescent="0.25">
      <c r="A4064" t="s">
        <v>427</v>
      </c>
      <c r="B4064" t="s">
        <v>428</v>
      </c>
      <c r="C4064" s="12">
        <v>43028</v>
      </c>
      <c r="D4064" s="217">
        <v>0.6321</v>
      </c>
      <c r="E4064" t="s">
        <v>93</v>
      </c>
    </row>
    <row r="4065" spans="1:5" x14ac:dyDescent="0.25">
      <c r="A4065" t="s">
        <v>427</v>
      </c>
      <c r="B4065" t="s">
        <v>428</v>
      </c>
      <c r="C4065" s="12">
        <v>43035</v>
      </c>
      <c r="D4065" s="217">
        <v>0.65670000000000006</v>
      </c>
      <c r="E4065" t="s">
        <v>93</v>
      </c>
    </row>
    <row r="4066" spans="1:5" x14ac:dyDescent="0.25">
      <c r="A4066" t="s">
        <v>427</v>
      </c>
      <c r="B4066" t="s">
        <v>428</v>
      </c>
      <c r="C4066" s="12">
        <v>43042</v>
      </c>
      <c r="D4066" s="217">
        <v>0.67689999999999995</v>
      </c>
      <c r="E4066" t="s">
        <v>93</v>
      </c>
    </row>
    <row r="4067" spans="1:5" x14ac:dyDescent="0.25">
      <c r="A4067" t="s">
        <v>427</v>
      </c>
      <c r="B4067" t="s">
        <v>428</v>
      </c>
      <c r="C4067" s="12">
        <v>43049</v>
      </c>
      <c r="D4067" s="217">
        <v>0.69469999999999998</v>
      </c>
      <c r="E4067" t="s">
        <v>93</v>
      </c>
    </row>
    <row r="4068" spans="1:5" x14ac:dyDescent="0.25">
      <c r="A4068" t="s">
        <v>427</v>
      </c>
      <c r="B4068" t="s">
        <v>428</v>
      </c>
      <c r="C4068" s="12">
        <v>43056</v>
      </c>
      <c r="D4068" s="217">
        <v>0.71060000000000001</v>
      </c>
      <c r="E4068" t="s">
        <v>93</v>
      </c>
    </row>
    <row r="4069" spans="1:5" x14ac:dyDescent="0.25">
      <c r="A4069" t="s">
        <v>427</v>
      </c>
      <c r="B4069" t="s">
        <v>428</v>
      </c>
      <c r="C4069" s="12">
        <v>43063</v>
      </c>
      <c r="D4069" s="217">
        <v>0.72470000000000001</v>
      </c>
      <c r="E4069" t="s">
        <v>93</v>
      </c>
    </row>
    <row r="4070" spans="1:5" x14ac:dyDescent="0.25">
      <c r="A4070" t="s">
        <v>427</v>
      </c>
      <c r="B4070" t="s">
        <v>428</v>
      </c>
      <c r="C4070" s="12">
        <v>43070</v>
      </c>
      <c r="D4070" s="217">
        <v>0.73599999999999999</v>
      </c>
      <c r="E4070" t="s">
        <v>93</v>
      </c>
    </row>
    <row r="4071" spans="1:5" x14ac:dyDescent="0.25">
      <c r="A4071" t="s">
        <v>427</v>
      </c>
      <c r="B4071" t="s">
        <v>428</v>
      </c>
      <c r="C4071" s="12">
        <v>43077</v>
      </c>
      <c r="D4071" s="217">
        <v>0.74569999999999992</v>
      </c>
      <c r="E4071" t="s">
        <v>93</v>
      </c>
    </row>
    <row r="4072" spans="1:5" x14ac:dyDescent="0.25">
      <c r="A4072" t="s">
        <v>427</v>
      </c>
      <c r="B4072" t="s">
        <v>428</v>
      </c>
      <c r="C4072" s="12">
        <v>43084</v>
      </c>
      <c r="D4072" s="217">
        <v>0.755</v>
      </c>
      <c r="E4072" t="s">
        <v>93</v>
      </c>
    </row>
    <row r="4073" spans="1:5" x14ac:dyDescent="0.25">
      <c r="A4073" t="s">
        <v>427</v>
      </c>
      <c r="B4073" t="s">
        <v>428</v>
      </c>
      <c r="C4073" s="12">
        <v>43091</v>
      </c>
      <c r="D4073" s="217">
        <v>0.76349999999999996</v>
      </c>
      <c r="E4073" t="s">
        <v>93</v>
      </c>
    </row>
    <row r="4074" spans="1:5" x14ac:dyDescent="0.25">
      <c r="A4074" t="s">
        <v>427</v>
      </c>
      <c r="B4074" t="s">
        <v>428</v>
      </c>
      <c r="C4074" s="12">
        <v>43098</v>
      </c>
      <c r="D4074" s="217">
        <v>0.77079999999999993</v>
      </c>
      <c r="E4074" t="s">
        <v>93</v>
      </c>
    </row>
    <row r="4075" spans="1:5" x14ac:dyDescent="0.25">
      <c r="A4075" t="s">
        <v>427</v>
      </c>
      <c r="B4075" t="s">
        <v>428</v>
      </c>
      <c r="C4075" s="12">
        <v>43105</v>
      </c>
      <c r="D4075" s="217">
        <v>0.94</v>
      </c>
      <c r="E4075" t="s">
        <v>93</v>
      </c>
    </row>
    <row r="4076" spans="1:5" x14ac:dyDescent="0.25">
      <c r="A4076" t="s">
        <v>427</v>
      </c>
      <c r="B4076" t="s">
        <v>428</v>
      </c>
      <c r="C4076" s="12">
        <v>43112</v>
      </c>
      <c r="D4076" s="217">
        <v>0.93</v>
      </c>
      <c r="E4076" t="s">
        <v>93</v>
      </c>
    </row>
    <row r="4077" spans="1:5" x14ac:dyDescent="0.25">
      <c r="A4077" t="s">
        <v>427</v>
      </c>
      <c r="B4077" t="s">
        <v>428</v>
      </c>
      <c r="C4077" s="12">
        <v>43119</v>
      </c>
      <c r="D4077" s="217">
        <v>0.92669999999999997</v>
      </c>
      <c r="E4077" t="s">
        <v>93</v>
      </c>
    </row>
    <row r="4078" spans="1:5" x14ac:dyDescent="0.25">
      <c r="A4078" t="s">
        <v>427</v>
      </c>
      <c r="B4078" t="s">
        <v>428</v>
      </c>
      <c r="C4078" s="12">
        <v>43126</v>
      </c>
      <c r="D4078" s="217">
        <v>0.92500000000000004</v>
      </c>
      <c r="E4078" t="s">
        <v>93</v>
      </c>
    </row>
    <row r="4079" spans="1:5" x14ac:dyDescent="0.25">
      <c r="A4079" t="s">
        <v>427</v>
      </c>
      <c r="B4079" t="s">
        <v>428</v>
      </c>
      <c r="C4079" s="12">
        <v>43133</v>
      </c>
      <c r="D4079" s="217">
        <v>0.93400000000000005</v>
      </c>
      <c r="E4079" t="s">
        <v>93</v>
      </c>
    </row>
    <row r="4080" spans="1:5" x14ac:dyDescent="0.25">
      <c r="A4080" t="s">
        <v>427</v>
      </c>
      <c r="B4080" t="s">
        <v>428</v>
      </c>
      <c r="C4080" s="12">
        <v>43140</v>
      </c>
      <c r="D4080" s="217">
        <v>0.94169999999999998</v>
      </c>
      <c r="E4080" t="s">
        <v>93</v>
      </c>
    </row>
    <row r="4081" spans="1:5" x14ac:dyDescent="0.25">
      <c r="A4081" t="s">
        <v>427</v>
      </c>
      <c r="B4081" t="s">
        <v>428</v>
      </c>
      <c r="C4081" s="12">
        <v>43147</v>
      </c>
      <c r="D4081" s="217">
        <v>0.94709999999999994</v>
      </c>
      <c r="E4081" t="s">
        <v>93</v>
      </c>
    </row>
    <row r="4082" spans="1:5" x14ac:dyDescent="0.25">
      <c r="A4082" t="s">
        <v>427</v>
      </c>
      <c r="B4082" t="s">
        <v>428</v>
      </c>
      <c r="C4082" s="12">
        <v>43154</v>
      </c>
      <c r="D4082" s="217">
        <v>0.95120000000000005</v>
      </c>
      <c r="E4082" t="s">
        <v>93</v>
      </c>
    </row>
    <row r="4083" spans="1:5" x14ac:dyDescent="0.25">
      <c r="A4083" t="s">
        <v>427</v>
      </c>
      <c r="B4083" t="s">
        <v>428</v>
      </c>
      <c r="C4083" s="12">
        <v>43161</v>
      </c>
      <c r="D4083" s="217">
        <v>0.9556</v>
      </c>
      <c r="E4083" t="s">
        <v>93</v>
      </c>
    </row>
    <row r="4084" spans="1:5" x14ac:dyDescent="0.25">
      <c r="A4084" t="s">
        <v>427</v>
      </c>
      <c r="B4084" t="s">
        <v>428</v>
      </c>
      <c r="C4084" s="12">
        <v>43168</v>
      </c>
      <c r="D4084" s="217">
        <v>0.96</v>
      </c>
      <c r="E4084" t="s">
        <v>93</v>
      </c>
    </row>
    <row r="4085" spans="1:5" x14ac:dyDescent="0.25">
      <c r="A4085" t="s">
        <v>427</v>
      </c>
      <c r="B4085" t="s">
        <v>428</v>
      </c>
      <c r="C4085" s="12">
        <v>43175</v>
      </c>
      <c r="D4085" s="217">
        <v>0.96360000000000001</v>
      </c>
      <c r="E4085" t="s">
        <v>93</v>
      </c>
    </row>
    <row r="4086" spans="1:5" x14ac:dyDescent="0.25">
      <c r="A4086" t="s">
        <v>427</v>
      </c>
      <c r="B4086" t="s">
        <v>428</v>
      </c>
      <c r="C4086" s="12">
        <v>43182</v>
      </c>
      <c r="D4086" s="217">
        <v>0.96579999999999999</v>
      </c>
      <c r="E4086" t="s">
        <v>93</v>
      </c>
    </row>
    <row r="4087" spans="1:5" x14ac:dyDescent="0.25">
      <c r="A4087" t="s">
        <v>427</v>
      </c>
      <c r="B4087" t="s">
        <v>428</v>
      </c>
      <c r="C4087" s="12">
        <v>43189</v>
      </c>
      <c r="D4087" s="217">
        <v>0.96849999999999992</v>
      </c>
      <c r="E4087" t="s">
        <v>93</v>
      </c>
    </row>
    <row r="4088" spans="1:5" x14ac:dyDescent="0.25">
      <c r="A4088" t="s">
        <v>427</v>
      </c>
      <c r="B4088" t="s">
        <v>428</v>
      </c>
      <c r="C4088" s="12">
        <v>43196</v>
      </c>
      <c r="D4088" s="217">
        <v>0.9706999999999999</v>
      </c>
      <c r="E4088" t="s">
        <v>93</v>
      </c>
    </row>
    <row r="4089" spans="1:5" x14ac:dyDescent="0.25">
      <c r="A4089" t="s">
        <v>427</v>
      </c>
      <c r="B4089" t="s">
        <v>428</v>
      </c>
      <c r="C4089" s="12">
        <v>43203</v>
      </c>
      <c r="D4089" s="217">
        <v>0.97270000000000001</v>
      </c>
      <c r="E4089" t="s">
        <v>93</v>
      </c>
    </row>
    <row r="4090" spans="1:5" x14ac:dyDescent="0.25">
      <c r="A4090" t="s">
        <v>427</v>
      </c>
      <c r="B4090" t="s">
        <v>428</v>
      </c>
      <c r="C4090" s="12">
        <v>43210</v>
      </c>
      <c r="D4090" s="217">
        <v>0.97439999999999993</v>
      </c>
      <c r="E4090" t="s">
        <v>93</v>
      </c>
    </row>
    <row r="4091" spans="1:5" x14ac:dyDescent="0.25">
      <c r="A4091" t="s">
        <v>427</v>
      </c>
      <c r="B4091" t="s">
        <v>428</v>
      </c>
      <c r="C4091" s="12">
        <v>43217</v>
      </c>
      <c r="D4091" s="217">
        <v>0.91709999999999992</v>
      </c>
      <c r="E4091" t="s">
        <v>93</v>
      </c>
    </row>
    <row r="4092" spans="1:5" x14ac:dyDescent="0.25">
      <c r="A4092" t="s">
        <v>427</v>
      </c>
      <c r="B4092" t="s">
        <v>428</v>
      </c>
      <c r="C4092" s="12">
        <v>43224</v>
      </c>
      <c r="D4092" s="217">
        <v>0.86609999999999998</v>
      </c>
      <c r="E4092" t="s">
        <v>93</v>
      </c>
    </row>
    <row r="4093" spans="1:5" x14ac:dyDescent="0.25">
      <c r="A4093" t="s">
        <v>427</v>
      </c>
      <c r="B4093" t="s">
        <v>428</v>
      </c>
      <c r="C4093" s="12">
        <v>43231</v>
      </c>
      <c r="D4093" s="217">
        <v>0.82050000000000001</v>
      </c>
      <c r="E4093" t="s">
        <v>93</v>
      </c>
    </row>
    <row r="4094" spans="1:5" x14ac:dyDescent="0.25">
      <c r="A4094" t="s">
        <v>427</v>
      </c>
      <c r="B4094" t="s">
        <v>428</v>
      </c>
      <c r="C4094" s="12">
        <v>43238</v>
      </c>
      <c r="D4094" s="217">
        <v>0.77950000000000008</v>
      </c>
      <c r="E4094" t="s">
        <v>93</v>
      </c>
    </row>
    <row r="4095" spans="1:5" x14ac:dyDescent="0.25">
      <c r="A4095" t="s">
        <v>427</v>
      </c>
      <c r="B4095" t="s">
        <v>428</v>
      </c>
      <c r="C4095" s="12">
        <v>43245</v>
      </c>
      <c r="D4095" s="217">
        <v>0.74239999999999995</v>
      </c>
      <c r="E4095" t="s">
        <v>93</v>
      </c>
    </row>
    <row r="4096" spans="1:5" x14ac:dyDescent="0.25">
      <c r="A4096" t="s">
        <v>427</v>
      </c>
      <c r="B4096" t="s">
        <v>428</v>
      </c>
      <c r="C4096" s="12">
        <v>43252</v>
      </c>
      <c r="D4096" s="217">
        <v>0.70860000000000001</v>
      </c>
      <c r="E4096" t="s">
        <v>93</v>
      </c>
    </row>
    <row r="4097" spans="1:5" x14ac:dyDescent="0.25">
      <c r="A4097" t="s">
        <v>427</v>
      </c>
      <c r="B4097" t="s">
        <v>428</v>
      </c>
      <c r="C4097" s="12">
        <v>43259</v>
      </c>
      <c r="D4097" s="217">
        <v>0.67779999999999996</v>
      </c>
      <c r="E4097" t="s">
        <v>93</v>
      </c>
    </row>
    <row r="4098" spans="1:5" x14ac:dyDescent="0.25">
      <c r="A4098" t="s">
        <v>427</v>
      </c>
      <c r="B4098" t="s">
        <v>428</v>
      </c>
      <c r="C4098" s="12">
        <v>43266</v>
      </c>
      <c r="D4098" s="217">
        <v>0.64959999999999996</v>
      </c>
      <c r="E4098" t="s">
        <v>93</v>
      </c>
    </row>
    <row r="4099" spans="1:5" x14ac:dyDescent="0.25">
      <c r="A4099" t="s">
        <v>427</v>
      </c>
      <c r="B4099" t="s">
        <v>428</v>
      </c>
      <c r="C4099" s="12">
        <v>43273</v>
      </c>
      <c r="D4099" s="217">
        <v>0.62360000000000004</v>
      </c>
      <c r="E4099" t="s">
        <v>93</v>
      </c>
    </row>
    <row r="4100" spans="1:5" x14ac:dyDescent="0.25">
      <c r="A4100" t="s">
        <v>427</v>
      </c>
      <c r="B4100" t="s">
        <v>428</v>
      </c>
      <c r="C4100" s="12">
        <v>43280</v>
      </c>
      <c r="D4100" s="217">
        <v>0.59960000000000002</v>
      </c>
      <c r="E4100" t="s">
        <v>93</v>
      </c>
    </row>
    <row r="4101" spans="1:5" x14ac:dyDescent="0.25">
      <c r="A4101" t="s">
        <v>429</v>
      </c>
      <c r="B4101" t="s">
        <v>430</v>
      </c>
      <c r="C4101" s="12">
        <v>42937</v>
      </c>
      <c r="D4101" s="217">
        <v>0</v>
      </c>
      <c r="E4101" t="s">
        <v>93</v>
      </c>
    </row>
    <row r="4102" spans="1:5" x14ac:dyDescent="0.25">
      <c r="A4102" t="s">
        <v>429</v>
      </c>
      <c r="B4102" t="s">
        <v>430</v>
      </c>
      <c r="C4102" s="12">
        <v>42944</v>
      </c>
      <c r="D4102" s="217">
        <v>0</v>
      </c>
      <c r="E4102" t="s">
        <v>93</v>
      </c>
    </row>
    <row r="4103" spans="1:5" x14ac:dyDescent="0.25">
      <c r="A4103" t="s">
        <v>429</v>
      </c>
      <c r="B4103" t="s">
        <v>430</v>
      </c>
      <c r="C4103" s="12">
        <v>42951</v>
      </c>
      <c r="D4103" s="217">
        <v>0</v>
      </c>
      <c r="E4103" t="s">
        <v>93</v>
      </c>
    </row>
    <row r="4104" spans="1:5" x14ac:dyDescent="0.25">
      <c r="A4104" t="s">
        <v>429</v>
      </c>
      <c r="B4104" t="s">
        <v>430</v>
      </c>
      <c r="C4104" s="12">
        <v>42958</v>
      </c>
      <c r="D4104" s="217">
        <v>0</v>
      </c>
      <c r="E4104" t="s">
        <v>93</v>
      </c>
    </row>
    <row r="4105" spans="1:5" x14ac:dyDescent="0.25">
      <c r="A4105" t="s">
        <v>429</v>
      </c>
      <c r="B4105" t="s">
        <v>430</v>
      </c>
      <c r="C4105" s="12">
        <v>42965</v>
      </c>
      <c r="D4105" s="217">
        <v>0</v>
      </c>
      <c r="E4105" t="s">
        <v>93</v>
      </c>
    </row>
    <row r="4106" spans="1:5" x14ac:dyDescent="0.25">
      <c r="A4106" t="s">
        <v>429</v>
      </c>
      <c r="B4106" t="s">
        <v>430</v>
      </c>
      <c r="C4106" s="12">
        <v>42972</v>
      </c>
      <c r="D4106" s="217">
        <v>0.16</v>
      </c>
      <c r="E4106" t="s">
        <v>93</v>
      </c>
    </row>
    <row r="4107" spans="1:5" x14ac:dyDescent="0.25">
      <c r="A4107" t="s">
        <v>429</v>
      </c>
      <c r="B4107" t="s">
        <v>430</v>
      </c>
      <c r="C4107" s="12">
        <v>42979</v>
      </c>
      <c r="D4107" s="217">
        <v>0.27429999999999999</v>
      </c>
      <c r="E4107" t="s">
        <v>93</v>
      </c>
    </row>
    <row r="4108" spans="1:5" x14ac:dyDescent="0.25">
      <c r="A4108" t="s">
        <v>429</v>
      </c>
      <c r="B4108" t="s">
        <v>430</v>
      </c>
      <c r="C4108" s="12">
        <v>42986</v>
      </c>
      <c r="D4108" s="217">
        <v>0.36</v>
      </c>
      <c r="E4108" t="s">
        <v>93</v>
      </c>
    </row>
    <row r="4109" spans="1:5" x14ac:dyDescent="0.25">
      <c r="A4109" t="s">
        <v>429</v>
      </c>
      <c r="B4109" t="s">
        <v>430</v>
      </c>
      <c r="C4109" s="12">
        <v>42993</v>
      </c>
      <c r="D4109" s="217">
        <v>0.42670000000000002</v>
      </c>
      <c r="E4109" t="s">
        <v>93</v>
      </c>
    </row>
    <row r="4110" spans="1:5" x14ac:dyDescent="0.25">
      <c r="A4110" t="s">
        <v>429</v>
      </c>
      <c r="B4110" t="s">
        <v>430</v>
      </c>
      <c r="C4110" s="12">
        <v>43000</v>
      </c>
      <c r="D4110" s="217">
        <v>0.48</v>
      </c>
      <c r="E4110" t="s">
        <v>93</v>
      </c>
    </row>
    <row r="4111" spans="1:5" x14ac:dyDescent="0.25">
      <c r="A4111" t="s">
        <v>429</v>
      </c>
      <c r="B4111" t="s">
        <v>430</v>
      </c>
      <c r="C4111" s="12">
        <v>43007</v>
      </c>
      <c r="D4111" s="217">
        <v>0.52639999999999998</v>
      </c>
      <c r="E4111" t="s">
        <v>93</v>
      </c>
    </row>
    <row r="4112" spans="1:5" x14ac:dyDescent="0.25">
      <c r="A4112" t="s">
        <v>429</v>
      </c>
      <c r="B4112" t="s">
        <v>430</v>
      </c>
      <c r="C4112" s="12">
        <v>43014</v>
      </c>
      <c r="D4112" s="217">
        <v>0.5625</v>
      </c>
      <c r="E4112" t="s">
        <v>93</v>
      </c>
    </row>
    <row r="4113" spans="1:5" x14ac:dyDescent="0.25">
      <c r="A4113" t="s">
        <v>429</v>
      </c>
      <c r="B4113" t="s">
        <v>430</v>
      </c>
      <c r="C4113" s="12">
        <v>43021</v>
      </c>
      <c r="D4113" s="217">
        <v>0.59310000000000007</v>
      </c>
      <c r="E4113" t="s">
        <v>93</v>
      </c>
    </row>
    <row r="4114" spans="1:5" x14ac:dyDescent="0.25">
      <c r="A4114" t="s">
        <v>429</v>
      </c>
      <c r="B4114" t="s">
        <v>430</v>
      </c>
      <c r="C4114" s="12">
        <v>43028</v>
      </c>
      <c r="D4114" s="217">
        <v>0.62139999999999995</v>
      </c>
      <c r="E4114" t="s">
        <v>93</v>
      </c>
    </row>
    <row r="4115" spans="1:5" x14ac:dyDescent="0.25">
      <c r="A4115" t="s">
        <v>429</v>
      </c>
      <c r="B4115" t="s">
        <v>430</v>
      </c>
      <c r="C4115" s="12">
        <v>43035</v>
      </c>
      <c r="D4115" s="217">
        <v>0.64599999999999991</v>
      </c>
      <c r="E4115" t="s">
        <v>93</v>
      </c>
    </row>
    <row r="4116" spans="1:5" x14ac:dyDescent="0.25">
      <c r="A4116" t="s">
        <v>429</v>
      </c>
      <c r="B4116" t="s">
        <v>430</v>
      </c>
      <c r="C4116" s="12">
        <v>43042</v>
      </c>
      <c r="D4116" s="217">
        <v>0.66559999999999997</v>
      </c>
      <c r="E4116" t="s">
        <v>93</v>
      </c>
    </row>
    <row r="4117" spans="1:5" x14ac:dyDescent="0.25">
      <c r="A4117" t="s">
        <v>429</v>
      </c>
      <c r="B4117" t="s">
        <v>430</v>
      </c>
      <c r="C4117" s="12">
        <v>43049</v>
      </c>
      <c r="D4117" s="217">
        <v>0.68290000000000006</v>
      </c>
      <c r="E4117" t="s">
        <v>93</v>
      </c>
    </row>
    <row r="4118" spans="1:5" x14ac:dyDescent="0.25">
      <c r="A4118" t="s">
        <v>429</v>
      </c>
      <c r="B4118" t="s">
        <v>430</v>
      </c>
      <c r="C4118" s="12">
        <v>43056</v>
      </c>
      <c r="D4118" s="217">
        <v>0.69830000000000003</v>
      </c>
      <c r="E4118" t="s">
        <v>93</v>
      </c>
    </row>
    <row r="4119" spans="1:5" x14ac:dyDescent="0.25">
      <c r="A4119" t="s">
        <v>429</v>
      </c>
      <c r="B4119" t="s">
        <v>430</v>
      </c>
      <c r="C4119" s="12">
        <v>43063</v>
      </c>
      <c r="D4119" s="217">
        <v>0.71209999999999996</v>
      </c>
      <c r="E4119" t="s">
        <v>93</v>
      </c>
    </row>
    <row r="4120" spans="1:5" x14ac:dyDescent="0.25">
      <c r="A4120" t="s">
        <v>429</v>
      </c>
      <c r="B4120" t="s">
        <v>430</v>
      </c>
      <c r="C4120" s="12">
        <v>43070</v>
      </c>
      <c r="D4120" s="217">
        <v>0.72400000000000009</v>
      </c>
      <c r="E4120" t="s">
        <v>93</v>
      </c>
    </row>
    <row r="4121" spans="1:5" x14ac:dyDescent="0.25">
      <c r="A4121" t="s">
        <v>429</v>
      </c>
      <c r="B4121" t="s">
        <v>430</v>
      </c>
      <c r="C4121" s="12">
        <v>43077</v>
      </c>
      <c r="D4121" s="217">
        <v>0.73480000000000001</v>
      </c>
      <c r="E4121" t="s">
        <v>93</v>
      </c>
    </row>
    <row r="4122" spans="1:5" x14ac:dyDescent="0.25">
      <c r="A4122" t="s">
        <v>429</v>
      </c>
      <c r="B4122" t="s">
        <v>430</v>
      </c>
      <c r="C4122" s="12">
        <v>43084</v>
      </c>
      <c r="D4122" s="217">
        <v>0.74450000000000005</v>
      </c>
      <c r="E4122" t="s">
        <v>93</v>
      </c>
    </row>
    <row r="4123" spans="1:5" x14ac:dyDescent="0.25">
      <c r="A4123" t="s">
        <v>429</v>
      </c>
      <c r="B4123" t="s">
        <v>430</v>
      </c>
      <c r="C4123" s="12">
        <v>43091</v>
      </c>
      <c r="D4123" s="217">
        <v>0.75349999999999995</v>
      </c>
      <c r="E4123" t="s">
        <v>93</v>
      </c>
    </row>
    <row r="4124" spans="1:5" x14ac:dyDescent="0.25">
      <c r="A4124" t="s">
        <v>429</v>
      </c>
      <c r="B4124" t="s">
        <v>430</v>
      </c>
      <c r="C4124" s="12">
        <v>43098</v>
      </c>
      <c r="D4124" s="217">
        <v>0.76209999999999989</v>
      </c>
      <c r="E4124" t="s">
        <v>93</v>
      </c>
    </row>
    <row r="4125" spans="1:5" x14ac:dyDescent="0.25">
      <c r="A4125" t="s">
        <v>429</v>
      </c>
      <c r="B4125" t="s">
        <v>430</v>
      </c>
      <c r="C4125" s="12">
        <v>43105</v>
      </c>
      <c r="D4125" s="217">
        <v>0.97</v>
      </c>
      <c r="E4125" t="s">
        <v>93</v>
      </c>
    </row>
    <row r="4126" spans="1:5" x14ac:dyDescent="0.25">
      <c r="A4126" t="s">
        <v>429</v>
      </c>
      <c r="B4126" t="s">
        <v>430</v>
      </c>
      <c r="C4126" s="12">
        <v>43112</v>
      </c>
      <c r="D4126" s="217">
        <v>0.97</v>
      </c>
      <c r="E4126" t="s">
        <v>93</v>
      </c>
    </row>
    <row r="4127" spans="1:5" x14ac:dyDescent="0.25">
      <c r="A4127" t="s">
        <v>429</v>
      </c>
      <c r="B4127" t="s">
        <v>430</v>
      </c>
      <c r="C4127" s="12">
        <v>43119</v>
      </c>
      <c r="D4127" s="217">
        <v>0.97</v>
      </c>
      <c r="E4127" t="s">
        <v>93</v>
      </c>
    </row>
    <row r="4128" spans="1:5" x14ac:dyDescent="0.25">
      <c r="A4128" t="s">
        <v>429</v>
      </c>
      <c r="B4128" t="s">
        <v>430</v>
      </c>
      <c r="C4128" s="12">
        <v>43126</v>
      </c>
      <c r="D4128" s="217">
        <v>0.97</v>
      </c>
      <c r="E4128" t="s">
        <v>93</v>
      </c>
    </row>
    <row r="4129" spans="1:5" x14ac:dyDescent="0.25">
      <c r="A4129" t="s">
        <v>429</v>
      </c>
      <c r="B4129" t="s">
        <v>430</v>
      </c>
      <c r="C4129" s="12">
        <v>43133</v>
      </c>
      <c r="D4129" s="217">
        <v>0.97</v>
      </c>
      <c r="E4129" t="s">
        <v>93</v>
      </c>
    </row>
    <row r="4130" spans="1:5" x14ac:dyDescent="0.25">
      <c r="A4130" t="s">
        <v>429</v>
      </c>
      <c r="B4130" t="s">
        <v>430</v>
      </c>
      <c r="C4130" s="12">
        <v>43140</v>
      </c>
      <c r="D4130" s="217">
        <v>0.97</v>
      </c>
      <c r="E4130" t="s">
        <v>93</v>
      </c>
    </row>
    <row r="4131" spans="1:5" x14ac:dyDescent="0.25">
      <c r="A4131" t="s">
        <v>429</v>
      </c>
      <c r="B4131" t="s">
        <v>430</v>
      </c>
      <c r="C4131" s="12">
        <v>43147</v>
      </c>
      <c r="D4131" s="217">
        <v>0.9729000000000001</v>
      </c>
      <c r="E4131" t="s">
        <v>93</v>
      </c>
    </row>
    <row r="4132" spans="1:5" x14ac:dyDescent="0.25">
      <c r="A4132" t="s">
        <v>429</v>
      </c>
      <c r="B4132" t="s">
        <v>430</v>
      </c>
      <c r="C4132" s="12">
        <v>43154</v>
      </c>
      <c r="D4132" s="217">
        <v>0.97499999999999998</v>
      </c>
      <c r="E4132" t="s">
        <v>93</v>
      </c>
    </row>
    <row r="4133" spans="1:5" x14ac:dyDescent="0.25">
      <c r="A4133" t="s">
        <v>429</v>
      </c>
      <c r="B4133" t="s">
        <v>430</v>
      </c>
      <c r="C4133" s="12">
        <v>43161</v>
      </c>
      <c r="D4133" s="217">
        <v>0.97439999999999993</v>
      </c>
      <c r="E4133" t="s">
        <v>93</v>
      </c>
    </row>
    <row r="4134" spans="1:5" x14ac:dyDescent="0.25">
      <c r="A4134" t="s">
        <v>429</v>
      </c>
      <c r="B4134" t="s">
        <v>430</v>
      </c>
      <c r="C4134" s="12">
        <v>43168</v>
      </c>
      <c r="D4134" s="217">
        <v>0.97400000000000009</v>
      </c>
      <c r="E4134" t="s">
        <v>93</v>
      </c>
    </row>
    <row r="4135" spans="1:5" x14ac:dyDescent="0.25">
      <c r="A4135" t="s">
        <v>429</v>
      </c>
      <c r="B4135" t="s">
        <v>430</v>
      </c>
      <c r="C4135" s="12">
        <v>43175</v>
      </c>
      <c r="D4135" s="217">
        <v>0.97360000000000002</v>
      </c>
      <c r="E4135" t="s">
        <v>93</v>
      </c>
    </row>
    <row r="4136" spans="1:5" x14ac:dyDescent="0.25">
      <c r="A4136" t="s">
        <v>429</v>
      </c>
      <c r="B4136" t="s">
        <v>430</v>
      </c>
      <c r="C4136" s="12">
        <v>43182</v>
      </c>
      <c r="D4136" s="217">
        <v>0.97329999999999994</v>
      </c>
      <c r="E4136" t="s">
        <v>93</v>
      </c>
    </row>
    <row r="4137" spans="1:5" x14ac:dyDescent="0.25">
      <c r="A4137" t="s">
        <v>429</v>
      </c>
      <c r="B4137" t="s">
        <v>430</v>
      </c>
      <c r="C4137" s="12">
        <v>43189</v>
      </c>
      <c r="D4137" s="217">
        <v>0.97310000000000008</v>
      </c>
      <c r="E4137" t="s">
        <v>93</v>
      </c>
    </row>
    <row r="4138" spans="1:5" x14ac:dyDescent="0.25">
      <c r="A4138" t="s">
        <v>429</v>
      </c>
      <c r="B4138" t="s">
        <v>430</v>
      </c>
      <c r="C4138" s="12">
        <v>43196</v>
      </c>
      <c r="D4138" s="217">
        <v>0.97209999999999996</v>
      </c>
      <c r="E4138" t="s">
        <v>93</v>
      </c>
    </row>
    <row r="4139" spans="1:5" x14ac:dyDescent="0.25">
      <c r="A4139" t="s">
        <v>429</v>
      </c>
      <c r="B4139" t="s">
        <v>430</v>
      </c>
      <c r="C4139" s="12">
        <v>43203</v>
      </c>
      <c r="D4139" s="217">
        <v>0.97129999999999994</v>
      </c>
      <c r="E4139" t="s">
        <v>93</v>
      </c>
    </row>
    <row r="4140" spans="1:5" x14ac:dyDescent="0.25">
      <c r="A4140" t="s">
        <v>429</v>
      </c>
      <c r="B4140" t="s">
        <v>430</v>
      </c>
      <c r="C4140" s="12">
        <v>43210</v>
      </c>
      <c r="D4140" s="217">
        <v>0.97060000000000002</v>
      </c>
      <c r="E4140" t="s">
        <v>93</v>
      </c>
    </row>
    <row r="4141" spans="1:5" x14ac:dyDescent="0.25">
      <c r="A4141" t="s">
        <v>429</v>
      </c>
      <c r="B4141" t="s">
        <v>430</v>
      </c>
      <c r="C4141" s="12">
        <v>43217</v>
      </c>
      <c r="D4141" s="217">
        <v>0.91349999999999998</v>
      </c>
      <c r="E4141" t="s">
        <v>93</v>
      </c>
    </row>
    <row r="4142" spans="1:5" x14ac:dyDescent="0.25">
      <c r="A4142" t="s">
        <v>429</v>
      </c>
      <c r="B4142" t="s">
        <v>430</v>
      </c>
      <c r="C4142" s="12">
        <v>43224</v>
      </c>
      <c r="D4142" s="217">
        <v>0.86280000000000001</v>
      </c>
      <c r="E4142" t="s">
        <v>93</v>
      </c>
    </row>
    <row r="4143" spans="1:5" x14ac:dyDescent="0.25">
      <c r="A4143" t="s">
        <v>429</v>
      </c>
      <c r="B4143" t="s">
        <v>430</v>
      </c>
      <c r="C4143" s="12">
        <v>43231</v>
      </c>
      <c r="D4143" s="217">
        <v>0.8173999999999999</v>
      </c>
      <c r="E4143" t="s">
        <v>93</v>
      </c>
    </row>
    <row r="4144" spans="1:5" x14ac:dyDescent="0.25">
      <c r="A4144" t="s">
        <v>429</v>
      </c>
      <c r="B4144" t="s">
        <v>430</v>
      </c>
      <c r="C4144" s="12">
        <v>43238</v>
      </c>
      <c r="D4144" s="217">
        <v>0.77650000000000008</v>
      </c>
      <c r="E4144" t="s">
        <v>93</v>
      </c>
    </row>
    <row r="4145" spans="1:5" x14ac:dyDescent="0.25">
      <c r="A4145" t="s">
        <v>429</v>
      </c>
      <c r="B4145" t="s">
        <v>430</v>
      </c>
      <c r="C4145" s="12">
        <v>43245</v>
      </c>
      <c r="D4145" s="217">
        <v>0.73950000000000005</v>
      </c>
      <c r="E4145" t="s">
        <v>93</v>
      </c>
    </row>
    <row r="4146" spans="1:5" x14ac:dyDescent="0.25">
      <c r="A4146" t="s">
        <v>429</v>
      </c>
      <c r="B4146" t="s">
        <v>430</v>
      </c>
      <c r="C4146" s="12">
        <v>43252</v>
      </c>
      <c r="D4146" s="217">
        <v>0.70590000000000008</v>
      </c>
      <c r="E4146" t="s">
        <v>93</v>
      </c>
    </row>
    <row r="4147" spans="1:5" x14ac:dyDescent="0.25">
      <c r="A4147" t="s">
        <v>429</v>
      </c>
      <c r="B4147" t="s">
        <v>430</v>
      </c>
      <c r="C4147" s="12">
        <v>43259</v>
      </c>
      <c r="D4147" s="217">
        <v>0.67519999999999991</v>
      </c>
      <c r="E4147" t="s">
        <v>93</v>
      </c>
    </row>
    <row r="4148" spans="1:5" x14ac:dyDescent="0.25">
      <c r="A4148" t="s">
        <v>429</v>
      </c>
      <c r="B4148" t="s">
        <v>430</v>
      </c>
      <c r="C4148" s="12">
        <v>43266</v>
      </c>
      <c r="D4148" s="217">
        <v>0.6470999999999999</v>
      </c>
      <c r="E4148" t="s">
        <v>93</v>
      </c>
    </row>
    <row r="4149" spans="1:5" x14ac:dyDescent="0.25">
      <c r="A4149" t="s">
        <v>429</v>
      </c>
      <c r="B4149" t="s">
        <v>430</v>
      </c>
      <c r="C4149" s="12">
        <v>43273</v>
      </c>
      <c r="D4149" s="217">
        <v>0.62119999999999997</v>
      </c>
      <c r="E4149" t="s">
        <v>93</v>
      </c>
    </row>
    <row r="4150" spans="1:5" x14ac:dyDescent="0.25">
      <c r="A4150" t="s">
        <v>429</v>
      </c>
      <c r="B4150" t="s">
        <v>430</v>
      </c>
      <c r="C4150" s="12">
        <v>43280</v>
      </c>
      <c r="D4150" s="217">
        <v>0.59729999999999994</v>
      </c>
      <c r="E4150" t="s">
        <v>93</v>
      </c>
    </row>
    <row r="4151" spans="1:5" x14ac:dyDescent="0.25">
      <c r="A4151" t="s">
        <v>431</v>
      </c>
      <c r="B4151" t="s">
        <v>432</v>
      </c>
      <c r="C4151" s="12">
        <v>42937</v>
      </c>
      <c r="D4151" s="217">
        <v>0</v>
      </c>
      <c r="E4151" t="s">
        <v>93</v>
      </c>
    </row>
    <row r="4152" spans="1:5" x14ac:dyDescent="0.25">
      <c r="A4152" t="s">
        <v>431</v>
      </c>
      <c r="B4152" t="s">
        <v>432</v>
      </c>
      <c r="C4152" s="12">
        <v>42944</v>
      </c>
      <c r="D4152" s="217">
        <v>0</v>
      </c>
      <c r="E4152" t="s">
        <v>93</v>
      </c>
    </row>
    <row r="4153" spans="1:5" x14ac:dyDescent="0.25">
      <c r="A4153" t="s">
        <v>431</v>
      </c>
      <c r="B4153" t="s">
        <v>432</v>
      </c>
      <c r="C4153" s="12">
        <v>42951</v>
      </c>
      <c r="D4153" s="217">
        <v>0</v>
      </c>
      <c r="E4153" t="s">
        <v>93</v>
      </c>
    </row>
    <row r="4154" spans="1:5" x14ac:dyDescent="0.25">
      <c r="A4154" t="s">
        <v>431</v>
      </c>
      <c r="B4154" t="s">
        <v>432</v>
      </c>
      <c r="C4154" s="12">
        <v>42958</v>
      </c>
      <c r="D4154" s="217">
        <v>0</v>
      </c>
      <c r="E4154" t="s">
        <v>93</v>
      </c>
    </row>
    <row r="4155" spans="1:5" x14ac:dyDescent="0.25">
      <c r="A4155" t="s">
        <v>431</v>
      </c>
      <c r="B4155" t="s">
        <v>432</v>
      </c>
      <c r="C4155" s="12">
        <v>42965</v>
      </c>
      <c r="D4155" s="217">
        <v>0</v>
      </c>
      <c r="E4155" t="s">
        <v>93</v>
      </c>
    </row>
    <row r="4156" spans="1:5" x14ac:dyDescent="0.25">
      <c r="A4156" t="s">
        <v>431</v>
      </c>
      <c r="B4156" t="s">
        <v>432</v>
      </c>
      <c r="C4156" s="12">
        <v>42972</v>
      </c>
      <c r="D4156" s="217">
        <v>0.15670000000000001</v>
      </c>
      <c r="E4156" t="s">
        <v>93</v>
      </c>
    </row>
    <row r="4157" spans="1:5" x14ac:dyDescent="0.25">
      <c r="A4157" t="s">
        <v>431</v>
      </c>
      <c r="B4157" t="s">
        <v>432</v>
      </c>
      <c r="C4157" s="12">
        <v>42979</v>
      </c>
      <c r="D4157" s="217">
        <v>0.27140000000000003</v>
      </c>
      <c r="E4157" t="s">
        <v>93</v>
      </c>
    </row>
    <row r="4158" spans="1:5" x14ac:dyDescent="0.25">
      <c r="A4158" t="s">
        <v>431</v>
      </c>
      <c r="B4158" t="s">
        <v>432</v>
      </c>
      <c r="C4158" s="12">
        <v>42986</v>
      </c>
      <c r="D4158" s="217">
        <v>0.35499999999999998</v>
      </c>
      <c r="E4158" t="s">
        <v>93</v>
      </c>
    </row>
    <row r="4159" spans="1:5" x14ac:dyDescent="0.25">
      <c r="A4159" t="s">
        <v>431</v>
      </c>
      <c r="B4159" t="s">
        <v>432</v>
      </c>
      <c r="C4159" s="12">
        <v>42993</v>
      </c>
      <c r="D4159" s="217">
        <v>0.42219999999999996</v>
      </c>
      <c r="E4159" t="s">
        <v>93</v>
      </c>
    </row>
    <row r="4160" spans="1:5" x14ac:dyDescent="0.25">
      <c r="A4160" t="s">
        <v>431</v>
      </c>
      <c r="B4160" t="s">
        <v>432</v>
      </c>
      <c r="C4160" s="12">
        <v>43000</v>
      </c>
      <c r="D4160" s="217">
        <v>0.47600000000000003</v>
      </c>
      <c r="E4160" t="s">
        <v>93</v>
      </c>
    </row>
    <row r="4161" spans="1:5" x14ac:dyDescent="0.25">
      <c r="A4161" t="s">
        <v>431</v>
      </c>
      <c r="B4161" t="s">
        <v>432</v>
      </c>
      <c r="C4161" s="12">
        <v>43007</v>
      </c>
      <c r="D4161" s="217">
        <v>0.52090000000000003</v>
      </c>
      <c r="E4161" t="s">
        <v>93</v>
      </c>
    </row>
    <row r="4162" spans="1:5" x14ac:dyDescent="0.25">
      <c r="A4162" t="s">
        <v>431</v>
      </c>
      <c r="B4162" t="s">
        <v>432</v>
      </c>
      <c r="C4162" s="12">
        <v>43014</v>
      </c>
      <c r="D4162" s="217">
        <v>0.5575</v>
      </c>
      <c r="E4162" t="s">
        <v>93</v>
      </c>
    </row>
    <row r="4163" spans="1:5" x14ac:dyDescent="0.25">
      <c r="A4163" t="s">
        <v>431</v>
      </c>
      <c r="B4163" t="s">
        <v>432</v>
      </c>
      <c r="C4163" s="12">
        <v>43021</v>
      </c>
      <c r="D4163" s="217">
        <v>0.58850000000000002</v>
      </c>
      <c r="E4163" t="s">
        <v>93</v>
      </c>
    </row>
    <row r="4164" spans="1:5" x14ac:dyDescent="0.25">
      <c r="A4164" t="s">
        <v>431</v>
      </c>
      <c r="B4164" t="s">
        <v>432</v>
      </c>
      <c r="C4164" s="12">
        <v>43028</v>
      </c>
      <c r="D4164" s="217">
        <v>0.61570000000000003</v>
      </c>
      <c r="E4164" t="s">
        <v>93</v>
      </c>
    </row>
    <row r="4165" spans="1:5" x14ac:dyDescent="0.25">
      <c r="A4165" t="s">
        <v>431</v>
      </c>
      <c r="B4165" t="s">
        <v>432</v>
      </c>
      <c r="C4165" s="12">
        <v>43035</v>
      </c>
      <c r="D4165" s="217">
        <v>0.63929999999999998</v>
      </c>
      <c r="E4165" t="s">
        <v>93</v>
      </c>
    </row>
    <row r="4166" spans="1:5" x14ac:dyDescent="0.25">
      <c r="A4166" t="s">
        <v>431</v>
      </c>
      <c r="B4166" t="s">
        <v>432</v>
      </c>
      <c r="C4166" s="12">
        <v>43042</v>
      </c>
      <c r="D4166" s="217">
        <v>0.66</v>
      </c>
      <c r="E4166" t="s">
        <v>93</v>
      </c>
    </row>
    <row r="4167" spans="1:5" x14ac:dyDescent="0.25">
      <c r="A4167" t="s">
        <v>431</v>
      </c>
      <c r="B4167" t="s">
        <v>432</v>
      </c>
      <c r="C4167" s="12">
        <v>43049</v>
      </c>
      <c r="D4167" s="217">
        <v>0.67819999999999991</v>
      </c>
      <c r="E4167" t="s">
        <v>93</v>
      </c>
    </row>
    <row r="4168" spans="1:5" x14ac:dyDescent="0.25">
      <c r="A4168" t="s">
        <v>431</v>
      </c>
      <c r="B4168" t="s">
        <v>432</v>
      </c>
      <c r="C4168" s="12">
        <v>43056</v>
      </c>
      <c r="D4168" s="217">
        <v>0.69389999999999996</v>
      </c>
      <c r="E4168" t="s">
        <v>93</v>
      </c>
    </row>
    <row r="4169" spans="1:5" x14ac:dyDescent="0.25">
      <c r="A4169" t="s">
        <v>431</v>
      </c>
      <c r="B4169" t="s">
        <v>432</v>
      </c>
      <c r="C4169" s="12">
        <v>43063</v>
      </c>
      <c r="D4169" s="217">
        <v>0.70790000000000008</v>
      </c>
      <c r="E4169" t="s">
        <v>93</v>
      </c>
    </row>
    <row r="4170" spans="1:5" x14ac:dyDescent="0.25">
      <c r="A4170" t="s">
        <v>431</v>
      </c>
      <c r="B4170" t="s">
        <v>432</v>
      </c>
      <c r="C4170" s="12">
        <v>43070</v>
      </c>
      <c r="D4170" s="217">
        <v>0.72049999999999992</v>
      </c>
      <c r="E4170" t="s">
        <v>93</v>
      </c>
    </row>
    <row r="4171" spans="1:5" x14ac:dyDescent="0.25">
      <c r="A4171" t="s">
        <v>431</v>
      </c>
      <c r="B4171" t="s">
        <v>432</v>
      </c>
      <c r="C4171" s="12">
        <v>43077</v>
      </c>
      <c r="D4171" s="217">
        <v>0.7319</v>
      </c>
      <c r="E4171" t="s">
        <v>93</v>
      </c>
    </row>
    <row r="4172" spans="1:5" x14ac:dyDescent="0.25">
      <c r="A4172" t="s">
        <v>431</v>
      </c>
      <c r="B4172" t="s">
        <v>432</v>
      </c>
      <c r="C4172" s="12">
        <v>43084</v>
      </c>
      <c r="D4172" s="217">
        <v>0.74269999999999992</v>
      </c>
      <c r="E4172" t="s">
        <v>93</v>
      </c>
    </row>
    <row r="4173" spans="1:5" x14ac:dyDescent="0.25">
      <c r="A4173" t="s">
        <v>431</v>
      </c>
      <c r="B4173" t="s">
        <v>432</v>
      </c>
      <c r="C4173" s="12">
        <v>43091</v>
      </c>
      <c r="D4173" s="217">
        <v>0.75260000000000005</v>
      </c>
      <c r="E4173" t="s">
        <v>93</v>
      </c>
    </row>
    <row r="4174" spans="1:5" x14ac:dyDescent="0.25">
      <c r="A4174" t="s">
        <v>431</v>
      </c>
      <c r="B4174" t="s">
        <v>432</v>
      </c>
      <c r="C4174" s="12">
        <v>43098</v>
      </c>
      <c r="D4174" s="217">
        <v>0.7612000000000001</v>
      </c>
      <c r="E4174" t="s">
        <v>93</v>
      </c>
    </row>
    <row r="4175" spans="1:5" x14ac:dyDescent="0.25">
      <c r="A4175" t="s">
        <v>431</v>
      </c>
      <c r="B4175" t="s">
        <v>432</v>
      </c>
      <c r="C4175" s="12">
        <v>43105</v>
      </c>
      <c r="D4175" s="217">
        <v>0.96</v>
      </c>
      <c r="E4175" t="s">
        <v>93</v>
      </c>
    </row>
    <row r="4176" spans="1:5" x14ac:dyDescent="0.25">
      <c r="A4176" t="s">
        <v>431</v>
      </c>
      <c r="B4176" t="s">
        <v>432</v>
      </c>
      <c r="C4176" s="12">
        <v>43112</v>
      </c>
      <c r="D4176" s="217">
        <v>0.96</v>
      </c>
      <c r="E4176" t="s">
        <v>93</v>
      </c>
    </row>
    <row r="4177" spans="1:5" x14ac:dyDescent="0.25">
      <c r="A4177" t="s">
        <v>431</v>
      </c>
      <c r="B4177" t="s">
        <v>432</v>
      </c>
      <c r="C4177" s="12">
        <v>43119</v>
      </c>
      <c r="D4177" s="217">
        <v>0.96</v>
      </c>
      <c r="E4177" t="s">
        <v>93</v>
      </c>
    </row>
    <row r="4178" spans="1:5" x14ac:dyDescent="0.25">
      <c r="A4178" t="s">
        <v>431</v>
      </c>
      <c r="B4178" t="s">
        <v>432</v>
      </c>
      <c r="C4178" s="12">
        <v>43126</v>
      </c>
      <c r="D4178" s="217">
        <v>0.95499999999999996</v>
      </c>
      <c r="E4178" t="s">
        <v>93</v>
      </c>
    </row>
    <row r="4179" spans="1:5" x14ac:dyDescent="0.25">
      <c r="A4179" t="s">
        <v>431</v>
      </c>
      <c r="B4179" t="s">
        <v>432</v>
      </c>
      <c r="C4179" s="12">
        <v>43133</v>
      </c>
      <c r="D4179" s="217">
        <v>0.95</v>
      </c>
      <c r="E4179" t="s">
        <v>93</v>
      </c>
    </row>
    <row r="4180" spans="1:5" x14ac:dyDescent="0.25">
      <c r="A4180" t="s">
        <v>431</v>
      </c>
      <c r="B4180" t="s">
        <v>432</v>
      </c>
      <c r="C4180" s="12">
        <v>43140</v>
      </c>
      <c r="D4180" s="217">
        <v>0.94669999999999999</v>
      </c>
      <c r="E4180" t="s">
        <v>93</v>
      </c>
    </row>
    <row r="4181" spans="1:5" x14ac:dyDescent="0.25">
      <c r="A4181" t="s">
        <v>431</v>
      </c>
      <c r="B4181" t="s">
        <v>432</v>
      </c>
      <c r="C4181" s="12">
        <v>43147</v>
      </c>
      <c r="D4181" s="217">
        <v>0.94569999999999999</v>
      </c>
      <c r="E4181" t="s">
        <v>93</v>
      </c>
    </row>
    <row r="4182" spans="1:5" x14ac:dyDescent="0.25">
      <c r="A4182" t="s">
        <v>431</v>
      </c>
      <c r="B4182" t="s">
        <v>432</v>
      </c>
      <c r="C4182" s="12">
        <v>43154</v>
      </c>
      <c r="D4182" s="217">
        <v>0.94750000000000001</v>
      </c>
      <c r="E4182" t="s">
        <v>93</v>
      </c>
    </row>
    <row r="4183" spans="1:5" x14ac:dyDescent="0.25">
      <c r="A4183" t="s">
        <v>431</v>
      </c>
      <c r="B4183" t="s">
        <v>432</v>
      </c>
      <c r="C4183" s="12">
        <v>43161</v>
      </c>
      <c r="D4183" s="217">
        <v>0.94889999999999997</v>
      </c>
      <c r="E4183" t="s">
        <v>93</v>
      </c>
    </row>
    <row r="4184" spans="1:5" x14ac:dyDescent="0.25">
      <c r="A4184" t="s">
        <v>431</v>
      </c>
      <c r="B4184" t="s">
        <v>432</v>
      </c>
      <c r="C4184" s="12">
        <v>43168</v>
      </c>
      <c r="D4184" s="217">
        <v>0.95</v>
      </c>
      <c r="E4184" t="s">
        <v>93</v>
      </c>
    </row>
    <row r="4185" spans="1:5" x14ac:dyDescent="0.25">
      <c r="A4185" t="s">
        <v>431</v>
      </c>
      <c r="B4185" t="s">
        <v>432</v>
      </c>
      <c r="C4185" s="12">
        <v>43175</v>
      </c>
      <c r="D4185" s="217">
        <v>0.95180000000000009</v>
      </c>
      <c r="E4185" t="s">
        <v>93</v>
      </c>
    </row>
    <row r="4186" spans="1:5" x14ac:dyDescent="0.25">
      <c r="A4186" t="s">
        <v>431</v>
      </c>
      <c r="B4186" t="s">
        <v>432</v>
      </c>
      <c r="C4186" s="12">
        <v>43182</v>
      </c>
      <c r="D4186" s="217">
        <v>0.95330000000000004</v>
      </c>
      <c r="E4186" t="s">
        <v>93</v>
      </c>
    </row>
    <row r="4187" spans="1:5" x14ac:dyDescent="0.25">
      <c r="A4187" t="s">
        <v>431</v>
      </c>
      <c r="B4187" t="s">
        <v>432</v>
      </c>
      <c r="C4187" s="12">
        <v>43189</v>
      </c>
      <c r="D4187" s="217">
        <v>0.95459999999999989</v>
      </c>
      <c r="E4187" t="s">
        <v>93</v>
      </c>
    </row>
    <row r="4188" spans="1:5" x14ac:dyDescent="0.25">
      <c r="A4188" t="s">
        <v>431</v>
      </c>
      <c r="B4188" t="s">
        <v>432</v>
      </c>
      <c r="C4188" s="12">
        <v>43196</v>
      </c>
      <c r="D4188" s="217">
        <v>0.95569999999999988</v>
      </c>
      <c r="E4188" t="s">
        <v>93</v>
      </c>
    </row>
    <row r="4189" spans="1:5" x14ac:dyDescent="0.25">
      <c r="A4189" t="s">
        <v>431</v>
      </c>
      <c r="B4189" t="s">
        <v>432</v>
      </c>
      <c r="C4189" s="12">
        <v>43203</v>
      </c>
      <c r="D4189" s="217">
        <v>0.95669999999999999</v>
      </c>
      <c r="E4189" t="s">
        <v>93</v>
      </c>
    </row>
    <row r="4190" spans="1:5" x14ac:dyDescent="0.25">
      <c r="A4190" t="s">
        <v>431</v>
      </c>
      <c r="B4190" t="s">
        <v>432</v>
      </c>
      <c r="C4190" s="12">
        <v>43210</v>
      </c>
      <c r="D4190" s="217">
        <v>0.95750000000000002</v>
      </c>
      <c r="E4190" t="s">
        <v>93</v>
      </c>
    </row>
    <row r="4191" spans="1:5" x14ac:dyDescent="0.25">
      <c r="A4191" t="s">
        <v>431</v>
      </c>
      <c r="B4191" t="s">
        <v>432</v>
      </c>
      <c r="C4191" s="12">
        <v>43217</v>
      </c>
      <c r="D4191" s="217">
        <v>0.9012</v>
      </c>
      <c r="E4191" t="s">
        <v>93</v>
      </c>
    </row>
    <row r="4192" spans="1:5" x14ac:dyDescent="0.25">
      <c r="A4192" t="s">
        <v>431</v>
      </c>
      <c r="B4192" t="s">
        <v>432</v>
      </c>
      <c r="C4192" s="12">
        <v>43224</v>
      </c>
      <c r="D4192" s="217">
        <v>0.85109999999999997</v>
      </c>
      <c r="E4192" t="s">
        <v>93</v>
      </c>
    </row>
    <row r="4193" spans="1:5" x14ac:dyDescent="0.25">
      <c r="A4193" t="s">
        <v>431</v>
      </c>
      <c r="B4193" t="s">
        <v>432</v>
      </c>
      <c r="C4193" s="12">
        <v>43231</v>
      </c>
      <c r="D4193" s="217">
        <v>0.80629999999999991</v>
      </c>
      <c r="E4193" t="s">
        <v>93</v>
      </c>
    </row>
    <row r="4194" spans="1:5" x14ac:dyDescent="0.25">
      <c r="A4194" t="s">
        <v>431</v>
      </c>
      <c r="B4194" t="s">
        <v>432</v>
      </c>
      <c r="C4194" s="12">
        <v>43238</v>
      </c>
      <c r="D4194" s="217">
        <v>0.7659999999999999</v>
      </c>
      <c r="E4194" t="s">
        <v>93</v>
      </c>
    </row>
    <row r="4195" spans="1:5" x14ac:dyDescent="0.25">
      <c r="A4195" t="s">
        <v>431</v>
      </c>
      <c r="B4195" t="s">
        <v>432</v>
      </c>
      <c r="C4195" s="12">
        <v>43245</v>
      </c>
      <c r="D4195" s="217">
        <v>0.72950000000000004</v>
      </c>
      <c r="E4195" t="s">
        <v>93</v>
      </c>
    </row>
    <row r="4196" spans="1:5" x14ac:dyDescent="0.25">
      <c r="A4196" t="s">
        <v>431</v>
      </c>
      <c r="B4196" t="s">
        <v>432</v>
      </c>
      <c r="C4196" s="12">
        <v>43252</v>
      </c>
      <c r="D4196" s="217">
        <v>0.69640000000000002</v>
      </c>
      <c r="E4196" t="s">
        <v>93</v>
      </c>
    </row>
    <row r="4197" spans="1:5" x14ac:dyDescent="0.25">
      <c r="A4197" t="s">
        <v>431</v>
      </c>
      <c r="B4197" t="s">
        <v>432</v>
      </c>
      <c r="C4197" s="12">
        <v>43259</v>
      </c>
      <c r="D4197" s="217">
        <v>0.66610000000000003</v>
      </c>
      <c r="E4197" t="s">
        <v>93</v>
      </c>
    </row>
    <row r="4198" spans="1:5" x14ac:dyDescent="0.25">
      <c r="A4198" t="s">
        <v>431</v>
      </c>
      <c r="B4198" t="s">
        <v>432</v>
      </c>
      <c r="C4198" s="12">
        <v>43266</v>
      </c>
      <c r="D4198" s="217">
        <v>0.63829999999999998</v>
      </c>
      <c r="E4198" t="s">
        <v>93</v>
      </c>
    </row>
    <row r="4199" spans="1:5" x14ac:dyDescent="0.25">
      <c r="A4199" t="s">
        <v>431</v>
      </c>
      <c r="B4199" t="s">
        <v>432</v>
      </c>
      <c r="C4199" s="12">
        <v>43273</v>
      </c>
      <c r="D4199" s="217">
        <v>0.61280000000000001</v>
      </c>
      <c r="E4199" t="s">
        <v>93</v>
      </c>
    </row>
    <row r="4200" spans="1:5" x14ac:dyDescent="0.25">
      <c r="A4200" t="s">
        <v>431</v>
      </c>
      <c r="B4200" t="s">
        <v>432</v>
      </c>
      <c r="C4200" s="12">
        <v>43280</v>
      </c>
      <c r="D4200" s="217">
        <v>0.58920000000000006</v>
      </c>
      <c r="E4200" t="s">
        <v>93</v>
      </c>
    </row>
    <row r="4201" spans="1:5" x14ac:dyDescent="0.25">
      <c r="A4201" t="s">
        <v>433</v>
      </c>
      <c r="B4201" t="s">
        <v>434</v>
      </c>
      <c r="C4201" s="12">
        <v>42937</v>
      </c>
      <c r="D4201" s="217">
        <v>0</v>
      </c>
      <c r="E4201" t="s">
        <v>93</v>
      </c>
    </row>
    <row r="4202" spans="1:5" x14ac:dyDescent="0.25">
      <c r="A4202" t="s">
        <v>433</v>
      </c>
      <c r="B4202" t="s">
        <v>434</v>
      </c>
      <c r="C4202" s="12">
        <v>42944</v>
      </c>
      <c r="D4202" s="217">
        <v>0</v>
      </c>
      <c r="E4202" t="s">
        <v>93</v>
      </c>
    </row>
    <row r="4203" spans="1:5" x14ac:dyDescent="0.25">
      <c r="A4203" t="s">
        <v>433</v>
      </c>
      <c r="B4203" t="s">
        <v>434</v>
      </c>
      <c r="C4203" s="12">
        <v>42951</v>
      </c>
      <c r="D4203" s="217">
        <v>0</v>
      </c>
      <c r="E4203" t="s">
        <v>93</v>
      </c>
    </row>
    <row r="4204" spans="1:5" x14ac:dyDescent="0.25">
      <c r="A4204" t="s">
        <v>433</v>
      </c>
      <c r="B4204" t="s">
        <v>434</v>
      </c>
      <c r="C4204" s="12">
        <v>42958</v>
      </c>
      <c r="D4204" s="217">
        <v>0</v>
      </c>
      <c r="E4204" t="s">
        <v>93</v>
      </c>
    </row>
    <row r="4205" spans="1:5" x14ac:dyDescent="0.25">
      <c r="A4205" t="s">
        <v>433</v>
      </c>
      <c r="B4205" t="s">
        <v>434</v>
      </c>
      <c r="C4205" s="12">
        <v>42965</v>
      </c>
      <c r="D4205" s="217">
        <v>0</v>
      </c>
      <c r="E4205" t="s">
        <v>93</v>
      </c>
    </row>
    <row r="4206" spans="1:5" x14ac:dyDescent="0.25">
      <c r="A4206" t="s">
        <v>433</v>
      </c>
      <c r="B4206" t="s">
        <v>434</v>
      </c>
      <c r="C4206" s="12">
        <v>42972</v>
      </c>
      <c r="D4206" s="217">
        <v>0.16670000000000001</v>
      </c>
      <c r="E4206" t="s">
        <v>93</v>
      </c>
    </row>
    <row r="4207" spans="1:5" x14ac:dyDescent="0.25">
      <c r="A4207" t="s">
        <v>433</v>
      </c>
      <c r="B4207" t="s">
        <v>434</v>
      </c>
      <c r="C4207" s="12">
        <v>42979</v>
      </c>
      <c r="D4207" s="217">
        <v>0.28570000000000001</v>
      </c>
      <c r="E4207" t="s">
        <v>93</v>
      </c>
    </row>
    <row r="4208" spans="1:5" x14ac:dyDescent="0.25">
      <c r="A4208" t="s">
        <v>433</v>
      </c>
      <c r="B4208" t="s">
        <v>434</v>
      </c>
      <c r="C4208" s="12">
        <v>42986</v>
      </c>
      <c r="D4208" s="217">
        <v>0.375</v>
      </c>
      <c r="E4208" t="s">
        <v>93</v>
      </c>
    </row>
    <row r="4209" spans="1:5" x14ac:dyDescent="0.25">
      <c r="A4209" t="s">
        <v>433</v>
      </c>
      <c r="B4209" t="s">
        <v>434</v>
      </c>
      <c r="C4209" s="12">
        <v>42993</v>
      </c>
      <c r="D4209" s="217">
        <v>0.44439999999999996</v>
      </c>
      <c r="E4209" t="s">
        <v>93</v>
      </c>
    </row>
    <row r="4210" spans="1:5" x14ac:dyDescent="0.25">
      <c r="A4210" t="s">
        <v>433</v>
      </c>
      <c r="B4210" t="s">
        <v>434</v>
      </c>
      <c r="C4210" s="12">
        <v>43000</v>
      </c>
      <c r="D4210" s="217">
        <v>0.5</v>
      </c>
      <c r="E4210" t="s">
        <v>93</v>
      </c>
    </row>
    <row r="4211" spans="1:5" x14ac:dyDescent="0.25">
      <c r="A4211" t="s">
        <v>433</v>
      </c>
      <c r="B4211" t="s">
        <v>434</v>
      </c>
      <c r="C4211" s="12">
        <v>43007</v>
      </c>
      <c r="D4211" s="217">
        <v>0.54449999999999998</v>
      </c>
      <c r="E4211" t="s">
        <v>93</v>
      </c>
    </row>
    <row r="4212" spans="1:5" x14ac:dyDescent="0.25">
      <c r="A4212" t="s">
        <v>433</v>
      </c>
      <c r="B4212" t="s">
        <v>434</v>
      </c>
      <c r="C4212" s="12">
        <v>43014</v>
      </c>
      <c r="D4212" s="217">
        <v>0.57999999999999996</v>
      </c>
      <c r="E4212" t="s">
        <v>93</v>
      </c>
    </row>
    <row r="4213" spans="1:5" x14ac:dyDescent="0.25">
      <c r="A4213" t="s">
        <v>433</v>
      </c>
      <c r="B4213" t="s">
        <v>434</v>
      </c>
      <c r="C4213" s="12">
        <v>43021</v>
      </c>
      <c r="D4213" s="217">
        <v>0.61</v>
      </c>
      <c r="E4213" t="s">
        <v>93</v>
      </c>
    </row>
    <row r="4214" spans="1:5" x14ac:dyDescent="0.25">
      <c r="A4214" t="s">
        <v>433</v>
      </c>
      <c r="B4214" t="s">
        <v>434</v>
      </c>
      <c r="C4214" s="12">
        <v>43028</v>
      </c>
      <c r="D4214" s="217">
        <v>0.6371</v>
      </c>
      <c r="E4214" t="s">
        <v>93</v>
      </c>
    </row>
    <row r="4215" spans="1:5" x14ac:dyDescent="0.25">
      <c r="A4215" t="s">
        <v>433</v>
      </c>
      <c r="B4215" t="s">
        <v>434</v>
      </c>
      <c r="C4215" s="12">
        <v>43035</v>
      </c>
      <c r="D4215" s="217">
        <v>0.66069999999999995</v>
      </c>
      <c r="E4215" t="s">
        <v>93</v>
      </c>
    </row>
    <row r="4216" spans="1:5" x14ac:dyDescent="0.25">
      <c r="A4216" t="s">
        <v>433</v>
      </c>
      <c r="B4216" t="s">
        <v>434</v>
      </c>
      <c r="C4216" s="12">
        <v>43042</v>
      </c>
      <c r="D4216" s="217">
        <v>0.68189999999999995</v>
      </c>
      <c r="E4216" t="s">
        <v>93</v>
      </c>
    </row>
    <row r="4217" spans="1:5" x14ac:dyDescent="0.25">
      <c r="A4217" t="s">
        <v>433</v>
      </c>
      <c r="B4217" t="s">
        <v>434</v>
      </c>
      <c r="C4217" s="12">
        <v>43049</v>
      </c>
      <c r="D4217" s="217">
        <v>0.7006</v>
      </c>
      <c r="E4217" t="s">
        <v>93</v>
      </c>
    </row>
    <row r="4218" spans="1:5" x14ac:dyDescent="0.25">
      <c r="A4218" t="s">
        <v>433</v>
      </c>
      <c r="B4218" t="s">
        <v>434</v>
      </c>
      <c r="C4218" s="12">
        <v>43056</v>
      </c>
      <c r="D4218" s="217">
        <v>0.71719999999999995</v>
      </c>
      <c r="E4218" t="s">
        <v>93</v>
      </c>
    </row>
    <row r="4219" spans="1:5" x14ac:dyDescent="0.25">
      <c r="A4219" t="s">
        <v>433</v>
      </c>
      <c r="B4219" t="s">
        <v>434</v>
      </c>
      <c r="C4219" s="12">
        <v>43063</v>
      </c>
      <c r="D4219" s="217">
        <v>0.73209999999999997</v>
      </c>
      <c r="E4219" t="s">
        <v>93</v>
      </c>
    </row>
    <row r="4220" spans="1:5" x14ac:dyDescent="0.25">
      <c r="A4220" t="s">
        <v>433</v>
      </c>
      <c r="B4220" t="s">
        <v>434</v>
      </c>
      <c r="C4220" s="12">
        <v>43070</v>
      </c>
      <c r="D4220" s="217">
        <v>0.74400000000000011</v>
      </c>
      <c r="E4220" t="s">
        <v>93</v>
      </c>
    </row>
    <row r="4221" spans="1:5" x14ac:dyDescent="0.25">
      <c r="A4221" t="s">
        <v>433</v>
      </c>
      <c r="B4221" t="s">
        <v>434</v>
      </c>
      <c r="C4221" s="12">
        <v>43077</v>
      </c>
      <c r="D4221" s="217">
        <v>0.75480000000000003</v>
      </c>
      <c r="E4221" t="s">
        <v>93</v>
      </c>
    </row>
    <row r="4222" spans="1:5" x14ac:dyDescent="0.25">
      <c r="A4222" t="s">
        <v>433</v>
      </c>
      <c r="B4222" t="s">
        <v>434</v>
      </c>
      <c r="C4222" s="12">
        <v>43084</v>
      </c>
      <c r="D4222" s="217">
        <v>0.76450000000000007</v>
      </c>
      <c r="E4222" t="s">
        <v>93</v>
      </c>
    </row>
    <row r="4223" spans="1:5" x14ac:dyDescent="0.25">
      <c r="A4223" t="s">
        <v>433</v>
      </c>
      <c r="B4223" t="s">
        <v>434</v>
      </c>
      <c r="C4223" s="12">
        <v>43091</v>
      </c>
      <c r="D4223" s="217">
        <v>0.77349999999999997</v>
      </c>
      <c r="E4223" t="s">
        <v>93</v>
      </c>
    </row>
    <row r="4224" spans="1:5" x14ac:dyDescent="0.25">
      <c r="A4224" t="s">
        <v>433</v>
      </c>
      <c r="B4224" t="s">
        <v>434</v>
      </c>
      <c r="C4224" s="12">
        <v>43098</v>
      </c>
      <c r="D4224" s="217">
        <v>0.78249999999999997</v>
      </c>
      <c r="E4224" t="s">
        <v>93</v>
      </c>
    </row>
    <row r="4225" spans="1:5" x14ac:dyDescent="0.25">
      <c r="A4225" t="s">
        <v>433</v>
      </c>
      <c r="B4225" t="s">
        <v>434</v>
      </c>
      <c r="C4225" s="12">
        <v>43105</v>
      </c>
      <c r="D4225" s="217">
        <v>1</v>
      </c>
      <c r="E4225" t="s">
        <v>93</v>
      </c>
    </row>
    <row r="4226" spans="1:5" x14ac:dyDescent="0.25">
      <c r="A4226" t="s">
        <v>433</v>
      </c>
      <c r="B4226" t="s">
        <v>434</v>
      </c>
      <c r="C4226" s="12">
        <v>43112</v>
      </c>
      <c r="D4226" s="217">
        <v>1</v>
      </c>
      <c r="E4226" t="s">
        <v>93</v>
      </c>
    </row>
    <row r="4227" spans="1:5" x14ac:dyDescent="0.25">
      <c r="A4227" t="s">
        <v>433</v>
      </c>
      <c r="B4227" t="s">
        <v>434</v>
      </c>
      <c r="C4227" s="12">
        <v>43119</v>
      </c>
      <c r="D4227" s="217">
        <v>1</v>
      </c>
      <c r="E4227" t="s">
        <v>93</v>
      </c>
    </row>
    <row r="4228" spans="1:5" x14ac:dyDescent="0.25">
      <c r="A4228" t="s">
        <v>433</v>
      </c>
      <c r="B4228" t="s">
        <v>434</v>
      </c>
      <c r="C4228" s="12">
        <v>43126</v>
      </c>
      <c r="D4228" s="217">
        <v>1</v>
      </c>
      <c r="E4228" t="s">
        <v>93</v>
      </c>
    </row>
    <row r="4229" spans="1:5" x14ac:dyDescent="0.25">
      <c r="A4229" t="s">
        <v>433</v>
      </c>
      <c r="B4229" t="s">
        <v>434</v>
      </c>
      <c r="C4229" s="12">
        <v>43133</v>
      </c>
      <c r="D4229" s="217">
        <v>0.998</v>
      </c>
      <c r="E4229" t="s">
        <v>93</v>
      </c>
    </row>
    <row r="4230" spans="1:5" x14ac:dyDescent="0.25">
      <c r="A4230" t="s">
        <v>433</v>
      </c>
      <c r="B4230" t="s">
        <v>434</v>
      </c>
      <c r="C4230" s="12">
        <v>43140</v>
      </c>
      <c r="D4230" s="217">
        <v>0.99670000000000003</v>
      </c>
      <c r="E4230" t="s">
        <v>93</v>
      </c>
    </row>
    <row r="4231" spans="1:5" x14ac:dyDescent="0.25">
      <c r="A4231" t="s">
        <v>433</v>
      </c>
      <c r="B4231" t="s">
        <v>434</v>
      </c>
      <c r="C4231" s="12">
        <v>43147</v>
      </c>
      <c r="D4231" s="217">
        <v>0.99569999999999992</v>
      </c>
      <c r="E4231" t="s">
        <v>93</v>
      </c>
    </row>
    <row r="4232" spans="1:5" x14ac:dyDescent="0.25">
      <c r="A4232" t="s">
        <v>433</v>
      </c>
      <c r="B4232" t="s">
        <v>434</v>
      </c>
      <c r="C4232" s="12">
        <v>43154</v>
      </c>
      <c r="D4232" s="217">
        <v>0.99620000000000009</v>
      </c>
      <c r="E4232" t="s">
        <v>93</v>
      </c>
    </row>
    <row r="4233" spans="1:5" x14ac:dyDescent="0.25">
      <c r="A4233" t="s">
        <v>433</v>
      </c>
      <c r="B4233" t="s">
        <v>434</v>
      </c>
      <c r="C4233" s="12">
        <v>43161</v>
      </c>
      <c r="D4233" s="217">
        <v>0.99560000000000004</v>
      </c>
      <c r="E4233" t="s">
        <v>93</v>
      </c>
    </row>
    <row r="4234" spans="1:5" x14ac:dyDescent="0.25">
      <c r="A4234" t="s">
        <v>433</v>
      </c>
      <c r="B4234" t="s">
        <v>434</v>
      </c>
      <c r="C4234" s="12">
        <v>43168</v>
      </c>
      <c r="D4234" s="217">
        <v>0.99299999999999999</v>
      </c>
      <c r="E4234" t="s">
        <v>93</v>
      </c>
    </row>
    <row r="4235" spans="1:5" x14ac:dyDescent="0.25">
      <c r="A4235" t="s">
        <v>433</v>
      </c>
      <c r="B4235" t="s">
        <v>434</v>
      </c>
      <c r="C4235" s="12">
        <v>43175</v>
      </c>
      <c r="D4235" s="217">
        <v>0.9909</v>
      </c>
      <c r="E4235" t="s">
        <v>93</v>
      </c>
    </row>
    <row r="4236" spans="1:5" x14ac:dyDescent="0.25">
      <c r="A4236" t="s">
        <v>433</v>
      </c>
      <c r="B4236" t="s">
        <v>434</v>
      </c>
      <c r="C4236" s="12">
        <v>43182</v>
      </c>
      <c r="D4236" s="217">
        <v>0.99080000000000001</v>
      </c>
      <c r="E4236" t="s">
        <v>93</v>
      </c>
    </row>
    <row r="4237" spans="1:5" x14ac:dyDescent="0.25">
      <c r="A4237" t="s">
        <v>433</v>
      </c>
      <c r="B4237" t="s">
        <v>434</v>
      </c>
      <c r="C4237" s="12">
        <v>43189</v>
      </c>
      <c r="D4237" s="217">
        <v>0.99080000000000001</v>
      </c>
      <c r="E4237" t="s">
        <v>93</v>
      </c>
    </row>
    <row r="4238" spans="1:5" x14ac:dyDescent="0.25">
      <c r="A4238" t="s">
        <v>433</v>
      </c>
      <c r="B4238" t="s">
        <v>434</v>
      </c>
      <c r="C4238" s="12">
        <v>43196</v>
      </c>
      <c r="D4238" s="217">
        <v>0.98930000000000007</v>
      </c>
      <c r="E4238" t="s">
        <v>93</v>
      </c>
    </row>
    <row r="4239" spans="1:5" x14ac:dyDescent="0.25">
      <c r="A4239" t="s">
        <v>433</v>
      </c>
      <c r="B4239" t="s">
        <v>434</v>
      </c>
      <c r="C4239" s="12">
        <v>43203</v>
      </c>
      <c r="D4239" s="217">
        <v>0.98799999999999999</v>
      </c>
      <c r="E4239" t="s">
        <v>93</v>
      </c>
    </row>
    <row r="4240" spans="1:5" x14ac:dyDescent="0.25">
      <c r="A4240" t="s">
        <v>433</v>
      </c>
      <c r="B4240" t="s">
        <v>434</v>
      </c>
      <c r="C4240" s="12">
        <v>43210</v>
      </c>
      <c r="D4240" s="217">
        <v>0.9869</v>
      </c>
      <c r="E4240" t="s">
        <v>93</v>
      </c>
    </row>
    <row r="4241" spans="1:5" x14ac:dyDescent="0.25">
      <c r="A4241" t="s">
        <v>433</v>
      </c>
      <c r="B4241" t="s">
        <v>434</v>
      </c>
      <c r="C4241" s="12">
        <v>43217</v>
      </c>
      <c r="D4241" s="217">
        <v>0.92879999999999996</v>
      </c>
      <c r="E4241" t="s">
        <v>93</v>
      </c>
    </row>
    <row r="4242" spans="1:5" x14ac:dyDescent="0.25">
      <c r="A4242" t="s">
        <v>433</v>
      </c>
      <c r="B4242" t="s">
        <v>434</v>
      </c>
      <c r="C4242" s="12">
        <v>43224</v>
      </c>
      <c r="D4242" s="217">
        <v>0.87719999999999998</v>
      </c>
      <c r="E4242" t="s">
        <v>93</v>
      </c>
    </row>
    <row r="4243" spans="1:5" x14ac:dyDescent="0.25">
      <c r="A4243" t="s">
        <v>433</v>
      </c>
      <c r="B4243" t="s">
        <v>434</v>
      </c>
      <c r="C4243" s="12">
        <v>43231</v>
      </c>
      <c r="D4243" s="217">
        <v>0.83109999999999995</v>
      </c>
      <c r="E4243" t="s">
        <v>93</v>
      </c>
    </row>
    <row r="4244" spans="1:5" x14ac:dyDescent="0.25">
      <c r="A4244" t="s">
        <v>433</v>
      </c>
      <c r="B4244" t="s">
        <v>434</v>
      </c>
      <c r="C4244" s="12">
        <v>43238</v>
      </c>
      <c r="D4244" s="217">
        <v>0.78949999999999998</v>
      </c>
      <c r="E4244" t="s">
        <v>93</v>
      </c>
    </row>
    <row r="4245" spans="1:5" x14ac:dyDescent="0.25">
      <c r="A4245" t="s">
        <v>433</v>
      </c>
      <c r="B4245" t="s">
        <v>434</v>
      </c>
      <c r="C4245" s="12">
        <v>43245</v>
      </c>
      <c r="D4245" s="217">
        <v>0.75190000000000001</v>
      </c>
      <c r="E4245" t="s">
        <v>93</v>
      </c>
    </row>
    <row r="4246" spans="1:5" x14ac:dyDescent="0.25">
      <c r="A4246" t="s">
        <v>433</v>
      </c>
      <c r="B4246" t="s">
        <v>434</v>
      </c>
      <c r="C4246" s="12">
        <v>43252</v>
      </c>
      <c r="D4246" s="217">
        <v>0.7177</v>
      </c>
      <c r="E4246" t="s">
        <v>93</v>
      </c>
    </row>
    <row r="4247" spans="1:5" x14ac:dyDescent="0.25">
      <c r="A4247" t="s">
        <v>433</v>
      </c>
      <c r="B4247" t="s">
        <v>434</v>
      </c>
      <c r="C4247" s="12">
        <v>43259</v>
      </c>
      <c r="D4247" s="217">
        <v>0.68650000000000011</v>
      </c>
      <c r="E4247" t="s">
        <v>93</v>
      </c>
    </row>
    <row r="4248" spans="1:5" x14ac:dyDescent="0.25">
      <c r="A4248" t="s">
        <v>433</v>
      </c>
      <c r="B4248" t="s">
        <v>434</v>
      </c>
      <c r="C4248" s="12">
        <v>43266</v>
      </c>
      <c r="D4248" s="217">
        <v>0.65790000000000004</v>
      </c>
      <c r="E4248" t="s">
        <v>93</v>
      </c>
    </row>
    <row r="4249" spans="1:5" x14ac:dyDescent="0.25">
      <c r="A4249" t="s">
        <v>433</v>
      </c>
      <c r="B4249" t="s">
        <v>434</v>
      </c>
      <c r="C4249" s="12">
        <v>43273</v>
      </c>
      <c r="D4249" s="217">
        <v>0.63159999999999994</v>
      </c>
      <c r="E4249" t="s">
        <v>93</v>
      </c>
    </row>
    <row r="4250" spans="1:5" x14ac:dyDescent="0.25">
      <c r="A4250" t="s">
        <v>433</v>
      </c>
      <c r="B4250" t="s">
        <v>434</v>
      </c>
      <c r="C4250" s="12">
        <v>43280</v>
      </c>
      <c r="D4250" s="217">
        <v>0.60729999999999995</v>
      </c>
      <c r="E4250" t="s">
        <v>93</v>
      </c>
    </row>
    <row r="4251" spans="1:5" x14ac:dyDescent="0.25">
      <c r="A4251" t="s">
        <v>435</v>
      </c>
      <c r="B4251" t="s">
        <v>436</v>
      </c>
      <c r="C4251" s="12">
        <v>42937</v>
      </c>
      <c r="D4251" s="217">
        <v>0</v>
      </c>
      <c r="E4251" t="s">
        <v>93</v>
      </c>
    </row>
    <row r="4252" spans="1:5" x14ac:dyDescent="0.25">
      <c r="A4252" t="s">
        <v>435</v>
      </c>
      <c r="B4252" t="s">
        <v>436</v>
      </c>
      <c r="C4252" s="12">
        <v>42944</v>
      </c>
      <c r="D4252" s="217">
        <v>0</v>
      </c>
      <c r="E4252" t="s">
        <v>93</v>
      </c>
    </row>
    <row r="4253" spans="1:5" x14ac:dyDescent="0.25">
      <c r="A4253" t="s">
        <v>435</v>
      </c>
      <c r="B4253" t="s">
        <v>436</v>
      </c>
      <c r="C4253" s="12">
        <v>42951</v>
      </c>
      <c r="D4253" s="217">
        <v>0</v>
      </c>
      <c r="E4253" t="s">
        <v>93</v>
      </c>
    </row>
    <row r="4254" spans="1:5" x14ac:dyDescent="0.25">
      <c r="A4254" t="s">
        <v>435</v>
      </c>
      <c r="B4254" t="s">
        <v>436</v>
      </c>
      <c r="C4254" s="12">
        <v>42958</v>
      </c>
      <c r="D4254" s="217">
        <v>0</v>
      </c>
      <c r="E4254" t="s">
        <v>93</v>
      </c>
    </row>
    <row r="4255" spans="1:5" x14ac:dyDescent="0.25">
      <c r="A4255" t="s">
        <v>435</v>
      </c>
      <c r="B4255" t="s">
        <v>436</v>
      </c>
      <c r="C4255" s="12">
        <v>42965</v>
      </c>
      <c r="D4255" s="217">
        <v>0</v>
      </c>
      <c r="E4255" t="s">
        <v>93</v>
      </c>
    </row>
    <row r="4256" spans="1:5" x14ac:dyDescent="0.25">
      <c r="A4256" t="s">
        <v>435</v>
      </c>
      <c r="B4256" t="s">
        <v>436</v>
      </c>
      <c r="C4256" s="12">
        <v>42972</v>
      </c>
      <c r="D4256" s="217">
        <v>0.15670000000000001</v>
      </c>
      <c r="E4256" t="s">
        <v>93</v>
      </c>
    </row>
    <row r="4257" spans="1:5" x14ac:dyDescent="0.25">
      <c r="A4257" t="s">
        <v>435</v>
      </c>
      <c r="B4257" t="s">
        <v>436</v>
      </c>
      <c r="C4257" s="12">
        <v>42979</v>
      </c>
      <c r="D4257" s="217">
        <v>0.26860000000000001</v>
      </c>
      <c r="E4257" t="s">
        <v>93</v>
      </c>
    </row>
    <row r="4258" spans="1:5" x14ac:dyDescent="0.25">
      <c r="A4258" t="s">
        <v>435</v>
      </c>
      <c r="B4258" t="s">
        <v>436</v>
      </c>
      <c r="C4258" s="12">
        <v>42986</v>
      </c>
      <c r="D4258" s="217">
        <v>0.35</v>
      </c>
      <c r="E4258" t="s">
        <v>93</v>
      </c>
    </row>
    <row r="4259" spans="1:5" x14ac:dyDescent="0.25">
      <c r="A4259" t="s">
        <v>435</v>
      </c>
      <c r="B4259" t="s">
        <v>436</v>
      </c>
      <c r="C4259" s="12">
        <v>42993</v>
      </c>
      <c r="D4259" s="217">
        <v>0.41439999999999999</v>
      </c>
      <c r="E4259" t="s">
        <v>93</v>
      </c>
    </row>
    <row r="4260" spans="1:5" x14ac:dyDescent="0.25">
      <c r="A4260" t="s">
        <v>435</v>
      </c>
      <c r="B4260" t="s">
        <v>436</v>
      </c>
      <c r="C4260" s="12">
        <v>43000</v>
      </c>
      <c r="D4260" s="217">
        <v>0.46399999999999997</v>
      </c>
      <c r="E4260" t="s">
        <v>93</v>
      </c>
    </row>
    <row r="4261" spans="1:5" x14ac:dyDescent="0.25">
      <c r="A4261" t="s">
        <v>435</v>
      </c>
      <c r="B4261" t="s">
        <v>436</v>
      </c>
      <c r="C4261" s="12">
        <v>43007</v>
      </c>
      <c r="D4261" s="217">
        <v>0.50639999999999996</v>
      </c>
      <c r="E4261" t="s">
        <v>93</v>
      </c>
    </row>
    <row r="4262" spans="1:5" x14ac:dyDescent="0.25">
      <c r="A4262" t="s">
        <v>435</v>
      </c>
      <c r="B4262" t="s">
        <v>436</v>
      </c>
      <c r="C4262" s="12">
        <v>43014</v>
      </c>
      <c r="D4262" s="217">
        <v>0.54170000000000007</v>
      </c>
      <c r="E4262" t="s">
        <v>93</v>
      </c>
    </row>
    <row r="4263" spans="1:5" x14ac:dyDescent="0.25">
      <c r="A4263" t="s">
        <v>435</v>
      </c>
      <c r="B4263" t="s">
        <v>436</v>
      </c>
      <c r="C4263" s="12">
        <v>43021</v>
      </c>
      <c r="D4263" s="217">
        <v>0.57229999999999992</v>
      </c>
      <c r="E4263" t="s">
        <v>93</v>
      </c>
    </row>
    <row r="4264" spans="1:5" x14ac:dyDescent="0.25">
      <c r="A4264" t="s">
        <v>435</v>
      </c>
      <c r="B4264" t="s">
        <v>436</v>
      </c>
      <c r="C4264" s="12">
        <v>43028</v>
      </c>
      <c r="D4264" s="217">
        <v>0.59789999999999999</v>
      </c>
      <c r="E4264" t="s">
        <v>93</v>
      </c>
    </row>
    <row r="4265" spans="1:5" x14ac:dyDescent="0.25">
      <c r="A4265" t="s">
        <v>435</v>
      </c>
      <c r="B4265" t="s">
        <v>436</v>
      </c>
      <c r="C4265" s="12">
        <v>43035</v>
      </c>
      <c r="D4265" s="217">
        <v>0.61929999999999996</v>
      </c>
      <c r="E4265" t="s">
        <v>93</v>
      </c>
    </row>
    <row r="4266" spans="1:5" x14ac:dyDescent="0.25">
      <c r="A4266" t="s">
        <v>435</v>
      </c>
      <c r="B4266" t="s">
        <v>436</v>
      </c>
      <c r="C4266" s="12">
        <v>43042</v>
      </c>
      <c r="D4266" s="217">
        <v>0.6381</v>
      </c>
      <c r="E4266" t="s">
        <v>93</v>
      </c>
    </row>
    <row r="4267" spans="1:5" x14ac:dyDescent="0.25">
      <c r="A4267" t="s">
        <v>435</v>
      </c>
      <c r="B4267" t="s">
        <v>436</v>
      </c>
      <c r="C4267" s="12">
        <v>43049</v>
      </c>
      <c r="D4267" s="217">
        <v>0.65469999999999995</v>
      </c>
      <c r="E4267" t="s">
        <v>93</v>
      </c>
    </row>
    <row r="4268" spans="1:5" x14ac:dyDescent="0.25">
      <c r="A4268" t="s">
        <v>435</v>
      </c>
      <c r="B4268" t="s">
        <v>436</v>
      </c>
      <c r="C4268" s="12">
        <v>43056</v>
      </c>
      <c r="D4268" s="217">
        <v>0.66890000000000005</v>
      </c>
      <c r="E4268" t="s">
        <v>93</v>
      </c>
    </row>
    <row r="4269" spans="1:5" x14ac:dyDescent="0.25">
      <c r="A4269" t="s">
        <v>435</v>
      </c>
      <c r="B4269" t="s">
        <v>436</v>
      </c>
      <c r="C4269" s="12">
        <v>43063</v>
      </c>
      <c r="D4269" s="217">
        <v>0.68159999999999998</v>
      </c>
      <c r="E4269" t="s">
        <v>93</v>
      </c>
    </row>
    <row r="4270" spans="1:5" x14ac:dyDescent="0.25">
      <c r="A4270" t="s">
        <v>435</v>
      </c>
      <c r="B4270" t="s">
        <v>436</v>
      </c>
      <c r="C4270" s="12">
        <v>43070</v>
      </c>
      <c r="D4270" s="217">
        <v>0.69349999999999989</v>
      </c>
      <c r="E4270" t="s">
        <v>93</v>
      </c>
    </row>
    <row r="4271" spans="1:5" x14ac:dyDescent="0.25">
      <c r="A4271" t="s">
        <v>435</v>
      </c>
      <c r="B4271" t="s">
        <v>436</v>
      </c>
      <c r="C4271" s="12">
        <v>43077</v>
      </c>
      <c r="D4271" s="217">
        <v>0.70379999999999998</v>
      </c>
      <c r="E4271" t="s">
        <v>93</v>
      </c>
    </row>
    <row r="4272" spans="1:5" x14ac:dyDescent="0.25">
      <c r="A4272" t="s">
        <v>435</v>
      </c>
      <c r="B4272" t="s">
        <v>436</v>
      </c>
      <c r="C4272" s="12">
        <v>43084</v>
      </c>
      <c r="D4272" s="217">
        <v>0.71319999999999995</v>
      </c>
      <c r="E4272" t="s">
        <v>93</v>
      </c>
    </row>
    <row r="4273" spans="1:5" x14ac:dyDescent="0.25">
      <c r="A4273" t="s">
        <v>435</v>
      </c>
      <c r="B4273" t="s">
        <v>436</v>
      </c>
      <c r="C4273" s="12">
        <v>43091</v>
      </c>
      <c r="D4273" s="217">
        <v>0.72170000000000001</v>
      </c>
      <c r="E4273" t="s">
        <v>93</v>
      </c>
    </row>
    <row r="4274" spans="1:5" x14ac:dyDescent="0.25">
      <c r="A4274" t="s">
        <v>435</v>
      </c>
      <c r="B4274" t="s">
        <v>436</v>
      </c>
      <c r="C4274" s="12">
        <v>43098</v>
      </c>
      <c r="D4274" s="217">
        <v>0.72959999999999992</v>
      </c>
      <c r="E4274" t="s">
        <v>93</v>
      </c>
    </row>
    <row r="4275" spans="1:5" x14ac:dyDescent="0.25">
      <c r="A4275" t="s">
        <v>435</v>
      </c>
      <c r="B4275" t="s">
        <v>436</v>
      </c>
      <c r="C4275" s="12">
        <v>43105</v>
      </c>
      <c r="D4275" s="217">
        <v>0.91</v>
      </c>
      <c r="E4275" t="s">
        <v>93</v>
      </c>
    </row>
    <row r="4276" spans="1:5" x14ac:dyDescent="0.25">
      <c r="A4276" t="s">
        <v>435</v>
      </c>
      <c r="B4276" t="s">
        <v>436</v>
      </c>
      <c r="C4276" s="12">
        <v>43112</v>
      </c>
      <c r="D4276" s="217">
        <v>0.91500000000000004</v>
      </c>
      <c r="E4276" t="s">
        <v>93</v>
      </c>
    </row>
    <row r="4277" spans="1:5" x14ac:dyDescent="0.25">
      <c r="A4277" t="s">
        <v>435</v>
      </c>
      <c r="B4277" t="s">
        <v>436</v>
      </c>
      <c r="C4277" s="12">
        <v>43119</v>
      </c>
      <c r="D4277" s="217">
        <v>0.91670000000000007</v>
      </c>
      <c r="E4277" t="s">
        <v>93</v>
      </c>
    </row>
    <row r="4278" spans="1:5" x14ac:dyDescent="0.25">
      <c r="A4278" t="s">
        <v>435</v>
      </c>
      <c r="B4278" t="s">
        <v>436</v>
      </c>
      <c r="C4278" s="12">
        <v>43126</v>
      </c>
      <c r="D4278" s="217">
        <v>0.92</v>
      </c>
      <c r="E4278" t="s">
        <v>93</v>
      </c>
    </row>
    <row r="4279" spans="1:5" x14ac:dyDescent="0.25">
      <c r="A4279" t="s">
        <v>435</v>
      </c>
      <c r="B4279" t="s">
        <v>436</v>
      </c>
      <c r="C4279" s="12">
        <v>43133</v>
      </c>
      <c r="D4279" s="217">
        <v>0.92200000000000004</v>
      </c>
      <c r="E4279" t="s">
        <v>93</v>
      </c>
    </row>
    <row r="4280" spans="1:5" x14ac:dyDescent="0.25">
      <c r="A4280" t="s">
        <v>435</v>
      </c>
      <c r="B4280" t="s">
        <v>436</v>
      </c>
      <c r="C4280" s="12">
        <v>43140</v>
      </c>
      <c r="D4280" s="217">
        <v>0.92330000000000001</v>
      </c>
      <c r="E4280" t="s">
        <v>93</v>
      </c>
    </row>
    <row r="4281" spans="1:5" x14ac:dyDescent="0.25">
      <c r="A4281" t="s">
        <v>435</v>
      </c>
      <c r="B4281" t="s">
        <v>436</v>
      </c>
      <c r="C4281" s="12">
        <v>43147</v>
      </c>
      <c r="D4281" s="217">
        <v>0.92430000000000012</v>
      </c>
      <c r="E4281" t="s">
        <v>93</v>
      </c>
    </row>
    <row r="4282" spans="1:5" x14ac:dyDescent="0.25">
      <c r="A4282" t="s">
        <v>435</v>
      </c>
      <c r="B4282" t="s">
        <v>436</v>
      </c>
      <c r="C4282" s="12">
        <v>43154</v>
      </c>
      <c r="D4282" s="217">
        <v>0.92500000000000004</v>
      </c>
      <c r="E4282" t="s">
        <v>93</v>
      </c>
    </row>
    <row r="4283" spans="1:5" x14ac:dyDescent="0.25">
      <c r="A4283" t="s">
        <v>435</v>
      </c>
      <c r="B4283" t="s">
        <v>436</v>
      </c>
      <c r="C4283" s="12">
        <v>43161</v>
      </c>
      <c r="D4283" s="217">
        <v>0.92220000000000002</v>
      </c>
      <c r="E4283" t="s">
        <v>93</v>
      </c>
    </row>
    <row r="4284" spans="1:5" x14ac:dyDescent="0.25">
      <c r="A4284" t="s">
        <v>435</v>
      </c>
      <c r="B4284" t="s">
        <v>436</v>
      </c>
      <c r="C4284" s="12">
        <v>43168</v>
      </c>
      <c r="D4284" s="217">
        <v>0.92</v>
      </c>
      <c r="E4284" t="s">
        <v>93</v>
      </c>
    </row>
    <row r="4285" spans="1:5" x14ac:dyDescent="0.25">
      <c r="A4285" t="s">
        <v>435</v>
      </c>
      <c r="B4285" t="s">
        <v>436</v>
      </c>
      <c r="C4285" s="12">
        <v>43175</v>
      </c>
      <c r="D4285" s="217">
        <v>0.91819999999999991</v>
      </c>
      <c r="E4285" t="s">
        <v>93</v>
      </c>
    </row>
    <row r="4286" spans="1:5" x14ac:dyDescent="0.25">
      <c r="A4286" t="s">
        <v>435</v>
      </c>
      <c r="B4286" t="s">
        <v>436</v>
      </c>
      <c r="C4286" s="12">
        <v>43182</v>
      </c>
      <c r="D4286" s="217">
        <v>0.91670000000000007</v>
      </c>
      <c r="E4286" t="s">
        <v>93</v>
      </c>
    </row>
    <row r="4287" spans="1:5" x14ac:dyDescent="0.25">
      <c r="A4287" t="s">
        <v>435</v>
      </c>
      <c r="B4287" t="s">
        <v>436</v>
      </c>
      <c r="C4287" s="12">
        <v>43189</v>
      </c>
      <c r="D4287" s="217">
        <v>0.91769999999999996</v>
      </c>
      <c r="E4287" t="s">
        <v>93</v>
      </c>
    </row>
    <row r="4288" spans="1:5" x14ac:dyDescent="0.25">
      <c r="A4288" t="s">
        <v>435</v>
      </c>
      <c r="B4288" t="s">
        <v>436</v>
      </c>
      <c r="C4288" s="12">
        <v>43196</v>
      </c>
      <c r="D4288" s="217">
        <v>0.91790000000000005</v>
      </c>
      <c r="E4288" t="s">
        <v>93</v>
      </c>
    </row>
    <row r="4289" spans="1:5" x14ac:dyDescent="0.25">
      <c r="A4289" t="s">
        <v>435</v>
      </c>
      <c r="B4289" t="s">
        <v>436</v>
      </c>
      <c r="C4289" s="12">
        <v>43203</v>
      </c>
      <c r="D4289" s="217">
        <v>0.9173</v>
      </c>
      <c r="E4289" t="s">
        <v>93</v>
      </c>
    </row>
    <row r="4290" spans="1:5" x14ac:dyDescent="0.25">
      <c r="A4290" t="s">
        <v>435</v>
      </c>
      <c r="B4290" t="s">
        <v>436</v>
      </c>
      <c r="C4290" s="12">
        <v>43210</v>
      </c>
      <c r="D4290" s="217">
        <v>0.91689999999999994</v>
      </c>
      <c r="E4290" t="s">
        <v>93</v>
      </c>
    </row>
    <row r="4291" spans="1:5" x14ac:dyDescent="0.25">
      <c r="A4291" t="s">
        <v>435</v>
      </c>
      <c r="B4291" t="s">
        <v>436</v>
      </c>
      <c r="C4291" s="12">
        <v>43217</v>
      </c>
      <c r="D4291" s="217">
        <v>0.86290000000000011</v>
      </c>
      <c r="E4291" t="s">
        <v>93</v>
      </c>
    </row>
    <row r="4292" spans="1:5" x14ac:dyDescent="0.25">
      <c r="A4292" t="s">
        <v>435</v>
      </c>
      <c r="B4292" t="s">
        <v>436</v>
      </c>
      <c r="C4292" s="12">
        <v>43224</v>
      </c>
      <c r="D4292" s="217">
        <v>0.81499999999999995</v>
      </c>
      <c r="E4292" t="s">
        <v>93</v>
      </c>
    </row>
    <row r="4293" spans="1:5" x14ac:dyDescent="0.25">
      <c r="A4293" t="s">
        <v>435</v>
      </c>
      <c r="B4293" t="s">
        <v>436</v>
      </c>
      <c r="C4293" s="12">
        <v>43231</v>
      </c>
      <c r="D4293" s="217">
        <v>0.7720999999999999</v>
      </c>
      <c r="E4293" t="s">
        <v>93</v>
      </c>
    </row>
    <row r="4294" spans="1:5" x14ac:dyDescent="0.25">
      <c r="A4294" t="s">
        <v>435</v>
      </c>
      <c r="B4294" t="s">
        <v>436</v>
      </c>
      <c r="C4294" s="12">
        <v>43238</v>
      </c>
      <c r="D4294" s="217">
        <v>0.73349999999999993</v>
      </c>
      <c r="E4294" t="s">
        <v>93</v>
      </c>
    </row>
    <row r="4295" spans="1:5" x14ac:dyDescent="0.25">
      <c r="A4295" t="s">
        <v>435</v>
      </c>
      <c r="B4295" t="s">
        <v>436</v>
      </c>
      <c r="C4295" s="12">
        <v>43245</v>
      </c>
      <c r="D4295" s="217">
        <v>0.6986</v>
      </c>
      <c r="E4295" t="s">
        <v>93</v>
      </c>
    </row>
    <row r="4296" spans="1:5" x14ac:dyDescent="0.25">
      <c r="A4296" t="s">
        <v>435</v>
      </c>
      <c r="B4296" t="s">
        <v>436</v>
      </c>
      <c r="C4296" s="12">
        <v>43252</v>
      </c>
      <c r="D4296" s="217">
        <v>0.66680000000000006</v>
      </c>
      <c r="E4296" t="s">
        <v>93</v>
      </c>
    </row>
    <row r="4297" spans="1:5" x14ac:dyDescent="0.25">
      <c r="A4297" t="s">
        <v>435</v>
      </c>
      <c r="B4297" t="s">
        <v>436</v>
      </c>
      <c r="C4297" s="12">
        <v>43259</v>
      </c>
      <c r="D4297" s="217">
        <v>0.63780000000000003</v>
      </c>
      <c r="E4297" t="s">
        <v>93</v>
      </c>
    </row>
    <row r="4298" spans="1:5" x14ac:dyDescent="0.25">
      <c r="A4298" t="s">
        <v>435</v>
      </c>
      <c r="B4298" t="s">
        <v>436</v>
      </c>
      <c r="C4298" s="12">
        <v>43266</v>
      </c>
      <c r="D4298" s="217">
        <v>0.61119999999999997</v>
      </c>
      <c r="E4298" t="s">
        <v>93</v>
      </c>
    </row>
    <row r="4299" spans="1:5" x14ac:dyDescent="0.25">
      <c r="A4299" t="s">
        <v>435</v>
      </c>
      <c r="B4299" t="s">
        <v>436</v>
      </c>
      <c r="C4299" s="12">
        <v>43273</v>
      </c>
      <c r="D4299" s="217">
        <v>0.58679999999999999</v>
      </c>
      <c r="E4299" t="s">
        <v>93</v>
      </c>
    </row>
    <row r="4300" spans="1:5" x14ac:dyDescent="0.25">
      <c r="A4300" t="s">
        <v>435</v>
      </c>
      <c r="B4300" t="s">
        <v>436</v>
      </c>
      <c r="C4300" s="12">
        <v>43280</v>
      </c>
      <c r="D4300" s="217">
        <v>0.56420000000000003</v>
      </c>
      <c r="E4300" t="s">
        <v>93</v>
      </c>
    </row>
    <row r="4301" spans="1:5" x14ac:dyDescent="0.25">
      <c r="A4301" t="s">
        <v>437</v>
      </c>
      <c r="B4301" t="s">
        <v>438</v>
      </c>
      <c r="C4301" s="12">
        <v>42937</v>
      </c>
      <c r="D4301" s="217">
        <v>0</v>
      </c>
      <c r="E4301" t="s">
        <v>93</v>
      </c>
    </row>
    <row r="4302" spans="1:5" x14ac:dyDescent="0.25">
      <c r="A4302" t="s">
        <v>437</v>
      </c>
      <c r="B4302" t="s">
        <v>438</v>
      </c>
      <c r="C4302" s="12">
        <v>42944</v>
      </c>
      <c r="D4302" s="217">
        <v>0</v>
      </c>
      <c r="E4302" t="s">
        <v>93</v>
      </c>
    </row>
    <row r="4303" spans="1:5" x14ac:dyDescent="0.25">
      <c r="A4303" t="s">
        <v>437</v>
      </c>
      <c r="B4303" t="s">
        <v>438</v>
      </c>
      <c r="C4303" s="12">
        <v>42951</v>
      </c>
      <c r="D4303" s="217">
        <v>0</v>
      </c>
      <c r="E4303" t="s">
        <v>93</v>
      </c>
    </row>
    <row r="4304" spans="1:5" x14ac:dyDescent="0.25">
      <c r="A4304" t="s">
        <v>437</v>
      </c>
      <c r="B4304" t="s">
        <v>438</v>
      </c>
      <c r="C4304" s="12">
        <v>42958</v>
      </c>
      <c r="D4304" s="217">
        <v>0</v>
      </c>
      <c r="E4304" t="s">
        <v>93</v>
      </c>
    </row>
    <row r="4305" spans="1:5" x14ac:dyDescent="0.25">
      <c r="A4305" t="s">
        <v>437</v>
      </c>
      <c r="B4305" t="s">
        <v>438</v>
      </c>
      <c r="C4305" s="12">
        <v>42965</v>
      </c>
      <c r="D4305" s="217">
        <v>0</v>
      </c>
      <c r="E4305" t="s">
        <v>93</v>
      </c>
    </row>
    <row r="4306" spans="1:5" x14ac:dyDescent="0.25">
      <c r="A4306" t="s">
        <v>437</v>
      </c>
      <c r="B4306" t="s">
        <v>438</v>
      </c>
      <c r="C4306" s="12">
        <v>42972</v>
      </c>
      <c r="D4306" s="217">
        <v>0.1583</v>
      </c>
      <c r="E4306" t="s">
        <v>93</v>
      </c>
    </row>
    <row r="4307" spans="1:5" x14ac:dyDescent="0.25">
      <c r="A4307" t="s">
        <v>437</v>
      </c>
      <c r="B4307" t="s">
        <v>438</v>
      </c>
      <c r="C4307" s="12">
        <v>42979</v>
      </c>
      <c r="D4307" s="217">
        <v>0.27140000000000003</v>
      </c>
      <c r="E4307" t="s">
        <v>93</v>
      </c>
    </row>
    <row r="4308" spans="1:5" x14ac:dyDescent="0.25">
      <c r="A4308" t="s">
        <v>437</v>
      </c>
      <c r="B4308" t="s">
        <v>438</v>
      </c>
      <c r="C4308" s="12">
        <v>42986</v>
      </c>
      <c r="D4308" s="217">
        <v>0.35619999999999996</v>
      </c>
      <c r="E4308" t="s">
        <v>93</v>
      </c>
    </row>
    <row r="4309" spans="1:5" x14ac:dyDescent="0.25">
      <c r="A4309" t="s">
        <v>437</v>
      </c>
      <c r="B4309" t="s">
        <v>438</v>
      </c>
      <c r="C4309" s="12">
        <v>42993</v>
      </c>
      <c r="D4309" s="217">
        <v>0.42219999999999996</v>
      </c>
      <c r="E4309" t="s">
        <v>93</v>
      </c>
    </row>
    <row r="4310" spans="1:5" x14ac:dyDescent="0.25">
      <c r="A4310" t="s">
        <v>437</v>
      </c>
      <c r="B4310" t="s">
        <v>438</v>
      </c>
      <c r="C4310" s="12">
        <v>43000</v>
      </c>
      <c r="D4310" s="217">
        <v>0.47499999999999998</v>
      </c>
      <c r="E4310" t="s">
        <v>93</v>
      </c>
    </row>
    <row r="4311" spans="1:5" x14ac:dyDescent="0.25">
      <c r="A4311" t="s">
        <v>437</v>
      </c>
      <c r="B4311" t="s">
        <v>438</v>
      </c>
      <c r="C4311" s="12">
        <v>43007</v>
      </c>
      <c r="D4311" s="217">
        <v>0.51910000000000001</v>
      </c>
      <c r="E4311" t="s">
        <v>93</v>
      </c>
    </row>
    <row r="4312" spans="1:5" x14ac:dyDescent="0.25">
      <c r="A4312" t="s">
        <v>437</v>
      </c>
      <c r="B4312" t="s">
        <v>438</v>
      </c>
      <c r="C4312" s="12">
        <v>43014</v>
      </c>
      <c r="D4312" s="217">
        <v>0.55579999999999996</v>
      </c>
      <c r="E4312" t="s">
        <v>93</v>
      </c>
    </row>
    <row r="4313" spans="1:5" x14ac:dyDescent="0.25">
      <c r="A4313" t="s">
        <v>437</v>
      </c>
      <c r="B4313" t="s">
        <v>438</v>
      </c>
      <c r="C4313" s="12">
        <v>43021</v>
      </c>
      <c r="D4313" s="217">
        <v>0.58689999999999998</v>
      </c>
      <c r="E4313" t="s">
        <v>93</v>
      </c>
    </row>
    <row r="4314" spans="1:5" x14ac:dyDescent="0.25">
      <c r="A4314" t="s">
        <v>437</v>
      </c>
      <c r="B4314" t="s">
        <v>438</v>
      </c>
      <c r="C4314" s="12">
        <v>43028</v>
      </c>
      <c r="D4314" s="217">
        <v>0.61360000000000003</v>
      </c>
      <c r="E4314" t="s">
        <v>93</v>
      </c>
    </row>
    <row r="4315" spans="1:5" x14ac:dyDescent="0.25">
      <c r="A4315" t="s">
        <v>437</v>
      </c>
      <c r="B4315" t="s">
        <v>438</v>
      </c>
      <c r="C4315" s="12">
        <v>43035</v>
      </c>
      <c r="D4315" s="217">
        <v>0.63670000000000004</v>
      </c>
      <c r="E4315" t="s">
        <v>93</v>
      </c>
    </row>
    <row r="4316" spans="1:5" x14ac:dyDescent="0.25">
      <c r="A4316" t="s">
        <v>437</v>
      </c>
      <c r="B4316" t="s">
        <v>438</v>
      </c>
      <c r="C4316" s="12">
        <v>43042</v>
      </c>
      <c r="D4316" s="217">
        <v>0.65560000000000007</v>
      </c>
      <c r="E4316" t="s">
        <v>93</v>
      </c>
    </row>
    <row r="4317" spans="1:5" x14ac:dyDescent="0.25">
      <c r="A4317" t="s">
        <v>437</v>
      </c>
      <c r="B4317" t="s">
        <v>438</v>
      </c>
      <c r="C4317" s="12">
        <v>43049</v>
      </c>
      <c r="D4317" s="217">
        <v>0.6724</v>
      </c>
      <c r="E4317" t="s">
        <v>93</v>
      </c>
    </row>
    <row r="4318" spans="1:5" x14ac:dyDescent="0.25">
      <c r="A4318" t="s">
        <v>437</v>
      </c>
      <c r="B4318" t="s">
        <v>438</v>
      </c>
      <c r="C4318" s="12">
        <v>43056</v>
      </c>
      <c r="D4318" s="217">
        <v>0.68720000000000003</v>
      </c>
      <c r="E4318" t="s">
        <v>93</v>
      </c>
    </row>
    <row r="4319" spans="1:5" x14ac:dyDescent="0.25">
      <c r="A4319" t="s">
        <v>437</v>
      </c>
      <c r="B4319" t="s">
        <v>438</v>
      </c>
      <c r="C4319" s="12">
        <v>43063</v>
      </c>
      <c r="D4319" s="217">
        <v>0.70050000000000001</v>
      </c>
      <c r="E4319" t="s">
        <v>93</v>
      </c>
    </row>
    <row r="4320" spans="1:5" x14ac:dyDescent="0.25">
      <c r="A4320" t="s">
        <v>437</v>
      </c>
      <c r="B4320" t="s">
        <v>438</v>
      </c>
      <c r="C4320" s="12">
        <v>43070</v>
      </c>
      <c r="D4320" s="217">
        <v>0.71250000000000002</v>
      </c>
      <c r="E4320" t="s">
        <v>93</v>
      </c>
    </row>
    <row r="4321" spans="1:5" x14ac:dyDescent="0.25">
      <c r="A4321" t="s">
        <v>437</v>
      </c>
      <c r="B4321" t="s">
        <v>438</v>
      </c>
      <c r="C4321" s="12">
        <v>43077</v>
      </c>
      <c r="D4321" s="217">
        <v>0.7238</v>
      </c>
      <c r="E4321" t="s">
        <v>93</v>
      </c>
    </row>
    <row r="4322" spans="1:5" x14ac:dyDescent="0.25">
      <c r="A4322" t="s">
        <v>437</v>
      </c>
      <c r="B4322" t="s">
        <v>438</v>
      </c>
      <c r="C4322" s="12">
        <v>43084</v>
      </c>
      <c r="D4322" s="217">
        <v>0.73409999999999997</v>
      </c>
      <c r="E4322" t="s">
        <v>93</v>
      </c>
    </row>
    <row r="4323" spans="1:5" x14ac:dyDescent="0.25">
      <c r="A4323" t="s">
        <v>437</v>
      </c>
      <c r="B4323" t="s">
        <v>438</v>
      </c>
      <c r="C4323" s="12">
        <v>43091</v>
      </c>
      <c r="D4323" s="217">
        <v>0.74349999999999994</v>
      </c>
      <c r="E4323" t="s">
        <v>93</v>
      </c>
    </row>
    <row r="4324" spans="1:5" x14ac:dyDescent="0.25">
      <c r="A4324" t="s">
        <v>437</v>
      </c>
      <c r="B4324" t="s">
        <v>438</v>
      </c>
      <c r="C4324" s="12">
        <v>43098</v>
      </c>
      <c r="D4324" s="217">
        <v>0.75209999999999999</v>
      </c>
      <c r="E4324" t="s">
        <v>93</v>
      </c>
    </row>
    <row r="4325" spans="1:5" x14ac:dyDescent="0.25">
      <c r="A4325" t="s">
        <v>437</v>
      </c>
      <c r="B4325" t="s">
        <v>438</v>
      </c>
      <c r="C4325" s="12">
        <v>43105</v>
      </c>
      <c r="D4325" s="217">
        <v>0.95</v>
      </c>
      <c r="E4325" t="s">
        <v>93</v>
      </c>
    </row>
    <row r="4326" spans="1:5" x14ac:dyDescent="0.25">
      <c r="A4326" t="s">
        <v>437</v>
      </c>
      <c r="B4326" t="s">
        <v>438</v>
      </c>
      <c r="C4326" s="12">
        <v>43112</v>
      </c>
      <c r="D4326" s="217">
        <v>0.95</v>
      </c>
      <c r="E4326" t="s">
        <v>93</v>
      </c>
    </row>
    <row r="4327" spans="1:5" x14ac:dyDescent="0.25">
      <c r="A4327" t="s">
        <v>437</v>
      </c>
      <c r="B4327" t="s">
        <v>438</v>
      </c>
      <c r="C4327" s="12">
        <v>43119</v>
      </c>
      <c r="D4327" s="217">
        <v>0.95</v>
      </c>
      <c r="E4327" t="s">
        <v>93</v>
      </c>
    </row>
    <row r="4328" spans="1:5" x14ac:dyDescent="0.25">
      <c r="A4328" t="s">
        <v>437</v>
      </c>
      <c r="B4328" t="s">
        <v>438</v>
      </c>
      <c r="C4328" s="12">
        <v>43126</v>
      </c>
      <c r="D4328" s="217">
        <v>0.94750000000000001</v>
      </c>
      <c r="E4328" t="s">
        <v>93</v>
      </c>
    </row>
    <row r="4329" spans="1:5" x14ac:dyDescent="0.25">
      <c r="A4329" t="s">
        <v>437</v>
      </c>
      <c r="B4329" t="s">
        <v>438</v>
      </c>
      <c r="C4329" s="12">
        <v>43133</v>
      </c>
      <c r="D4329" s="217">
        <v>0.94599999999999995</v>
      </c>
      <c r="E4329" t="s">
        <v>93</v>
      </c>
    </row>
    <row r="4330" spans="1:5" x14ac:dyDescent="0.25">
      <c r="A4330" t="s">
        <v>437</v>
      </c>
      <c r="B4330" t="s">
        <v>438</v>
      </c>
      <c r="C4330" s="12">
        <v>43140</v>
      </c>
      <c r="D4330" s="217">
        <v>0.94499999999999995</v>
      </c>
      <c r="E4330" t="s">
        <v>93</v>
      </c>
    </row>
    <row r="4331" spans="1:5" x14ac:dyDescent="0.25">
      <c r="A4331" t="s">
        <v>437</v>
      </c>
      <c r="B4331" t="s">
        <v>438</v>
      </c>
      <c r="C4331" s="12">
        <v>43147</v>
      </c>
      <c r="D4331" s="217">
        <v>0.94569999999999999</v>
      </c>
      <c r="E4331" t="s">
        <v>93</v>
      </c>
    </row>
    <row r="4332" spans="1:5" x14ac:dyDescent="0.25">
      <c r="A4332" t="s">
        <v>437</v>
      </c>
      <c r="B4332" t="s">
        <v>438</v>
      </c>
      <c r="C4332" s="12">
        <v>43154</v>
      </c>
      <c r="D4332" s="217">
        <v>0.94620000000000004</v>
      </c>
      <c r="E4332" t="s">
        <v>93</v>
      </c>
    </row>
    <row r="4333" spans="1:5" x14ac:dyDescent="0.25">
      <c r="A4333" t="s">
        <v>437</v>
      </c>
      <c r="B4333" t="s">
        <v>438</v>
      </c>
      <c r="C4333" s="12">
        <v>43161</v>
      </c>
      <c r="D4333" s="217">
        <v>0.94669999999999999</v>
      </c>
      <c r="E4333" t="s">
        <v>93</v>
      </c>
    </row>
    <row r="4334" spans="1:5" x14ac:dyDescent="0.25">
      <c r="A4334" t="s">
        <v>437</v>
      </c>
      <c r="B4334" t="s">
        <v>438</v>
      </c>
      <c r="C4334" s="12">
        <v>43168</v>
      </c>
      <c r="D4334" s="217">
        <v>0.94599999999999995</v>
      </c>
      <c r="E4334" t="s">
        <v>93</v>
      </c>
    </row>
    <row r="4335" spans="1:5" x14ac:dyDescent="0.25">
      <c r="A4335" t="s">
        <v>437</v>
      </c>
      <c r="B4335" t="s">
        <v>438</v>
      </c>
      <c r="C4335" s="12">
        <v>43175</v>
      </c>
      <c r="D4335" s="217">
        <v>0.94640000000000002</v>
      </c>
      <c r="E4335" t="s">
        <v>93</v>
      </c>
    </row>
    <row r="4336" spans="1:5" x14ac:dyDescent="0.25">
      <c r="A4336" t="s">
        <v>437</v>
      </c>
      <c r="B4336" t="s">
        <v>438</v>
      </c>
      <c r="C4336" s="12">
        <v>43182</v>
      </c>
      <c r="D4336" s="217">
        <v>0.94669999999999999</v>
      </c>
      <c r="E4336" t="s">
        <v>93</v>
      </c>
    </row>
    <row r="4337" spans="1:5" x14ac:dyDescent="0.25">
      <c r="A4337" t="s">
        <v>437</v>
      </c>
      <c r="B4337" t="s">
        <v>438</v>
      </c>
      <c r="C4337" s="12">
        <v>43189</v>
      </c>
      <c r="D4337" s="217">
        <v>0.94689999999999996</v>
      </c>
      <c r="E4337" t="s">
        <v>93</v>
      </c>
    </row>
    <row r="4338" spans="1:5" x14ac:dyDescent="0.25">
      <c r="A4338" t="s">
        <v>437</v>
      </c>
      <c r="B4338" t="s">
        <v>438</v>
      </c>
      <c r="C4338" s="12">
        <v>43196</v>
      </c>
      <c r="D4338" s="217">
        <v>0.94709999999999994</v>
      </c>
      <c r="E4338" t="s">
        <v>93</v>
      </c>
    </row>
    <row r="4339" spans="1:5" x14ac:dyDescent="0.25">
      <c r="A4339" t="s">
        <v>437</v>
      </c>
      <c r="B4339" t="s">
        <v>438</v>
      </c>
      <c r="C4339" s="12">
        <v>43203</v>
      </c>
      <c r="D4339" s="217">
        <v>0.94730000000000003</v>
      </c>
      <c r="E4339" t="s">
        <v>93</v>
      </c>
    </row>
    <row r="4340" spans="1:5" x14ac:dyDescent="0.25">
      <c r="A4340" t="s">
        <v>437</v>
      </c>
      <c r="B4340" t="s">
        <v>438</v>
      </c>
      <c r="C4340" s="12">
        <v>43210</v>
      </c>
      <c r="D4340" s="217">
        <v>0.94750000000000001</v>
      </c>
      <c r="E4340" t="s">
        <v>93</v>
      </c>
    </row>
    <row r="4341" spans="1:5" x14ac:dyDescent="0.25">
      <c r="A4341" t="s">
        <v>437</v>
      </c>
      <c r="B4341" t="s">
        <v>438</v>
      </c>
      <c r="C4341" s="12">
        <v>43217</v>
      </c>
      <c r="D4341" s="217">
        <v>0.89180000000000004</v>
      </c>
      <c r="E4341" t="s">
        <v>93</v>
      </c>
    </row>
    <row r="4342" spans="1:5" x14ac:dyDescent="0.25">
      <c r="A4342" t="s">
        <v>437</v>
      </c>
      <c r="B4342" t="s">
        <v>438</v>
      </c>
      <c r="C4342" s="12">
        <v>43224</v>
      </c>
      <c r="D4342" s="217">
        <v>0.84219999999999995</v>
      </c>
      <c r="E4342" t="s">
        <v>93</v>
      </c>
    </row>
    <row r="4343" spans="1:5" x14ac:dyDescent="0.25">
      <c r="A4343" t="s">
        <v>437</v>
      </c>
      <c r="B4343" t="s">
        <v>438</v>
      </c>
      <c r="C4343" s="12">
        <v>43231</v>
      </c>
      <c r="D4343" s="217">
        <v>0.79790000000000005</v>
      </c>
      <c r="E4343" t="s">
        <v>93</v>
      </c>
    </row>
    <row r="4344" spans="1:5" x14ac:dyDescent="0.25">
      <c r="A4344" t="s">
        <v>437</v>
      </c>
      <c r="B4344" t="s">
        <v>438</v>
      </c>
      <c r="C4344" s="12">
        <v>43238</v>
      </c>
      <c r="D4344" s="217">
        <v>0.75800000000000001</v>
      </c>
      <c r="E4344" t="s">
        <v>93</v>
      </c>
    </row>
    <row r="4345" spans="1:5" x14ac:dyDescent="0.25">
      <c r="A4345" t="s">
        <v>437</v>
      </c>
      <c r="B4345" t="s">
        <v>438</v>
      </c>
      <c r="C4345" s="12">
        <v>43245</v>
      </c>
      <c r="D4345" s="217">
        <v>0.72189999999999999</v>
      </c>
      <c r="E4345" t="s">
        <v>93</v>
      </c>
    </row>
    <row r="4346" spans="1:5" x14ac:dyDescent="0.25">
      <c r="A4346" t="s">
        <v>437</v>
      </c>
      <c r="B4346" t="s">
        <v>438</v>
      </c>
      <c r="C4346" s="12">
        <v>43252</v>
      </c>
      <c r="D4346" s="217">
        <v>0.68909999999999993</v>
      </c>
      <c r="E4346" t="s">
        <v>93</v>
      </c>
    </row>
    <row r="4347" spans="1:5" x14ac:dyDescent="0.25">
      <c r="A4347" t="s">
        <v>437</v>
      </c>
      <c r="B4347" t="s">
        <v>438</v>
      </c>
      <c r="C4347" s="12">
        <v>43259</v>
      </c>
      <c r="D4347" s="217">
        <v>0.65910000000000002</v>
      </c>
      <c r="E4347" t="s">
        <v>93</v>
      </c>
    </row>
    <row r="4348" spans="1:5" x14ac:dyDescent="0.25">
      <c r="A4348" t="s">
        <v>437</v>
      </c>
      <c r="B4348" t="s">
        <v>438</v>
      </c>
      <c r="C4348" s="12">
        <v>43266</v>
      </c>
      <c r="D4348" s="217">
        <v>0.63170000000000004</v>
      </c>
      <c r="E4348" t="s">
        <v>93</v>
      </c>
    </row>
    <row r="4349" spans="1:5" x14ac:dyDescent="0.25">
      <c r="A4349" t="s">
        <v>437</v>
      </c>
      <c r="B4349" t="s">
        <v>438</v>
      </c>
      <c r="C4349" s="12">
        <v>43273</v>
      </c>
      <c r="D4349" s="217">
        <v>0.60640000000000005</v>
      </c>
      <c r="E4349" t="s">
        <v>93</v>
      </c>
    </row>
    <row r="4350" spans="1:5" x14ac:dyDescent="0.25">
      <c r="A4350" t="s">
        <v>437</v>
      </c>
      <c r="B4350" t="s">
        <v>438</v>
      </c>
      <c r="C4350" s="12">
        <v>43280</v>
      </c>
      <c r="D4350" s="217">
        <v>0.58310000000000006</v>
      </c>
      <c r="E4350" t="s">
        <v>93</v>
      </c>
    </row>
    <row r="4351" spans="1:5" x14ac:dyDescent="0.25">
      <c r="A4351" t="s">
        <v>439</v>
      </c>
      <c r="B4351" t="s">
        <v>440</v>
      </c>
      <c r="C4351" s="12">
        <v>42937</v>
      </c>
      <c r="D4351" s="217">
        <v>0</v>
      </c>
      <c r="E4351" t="s">
        <v>93</v>
      </c>
    </row>
    <row r="4352" spans="1:5" x14ac:dyDescent="0.25">
      <c r="A4352" t="s">
        <v>439</v>
      </c>
      <c r="B4352" t="s">
        <v>440</v>
      </c>
      <c r="C4352" s="12">
        <v>42944</v>
      </c>
      <c r="D4352" s="217">
        <v>0</v>
      </c>
      <c r="E4352" t="s">
        <v>93</v>
      </c>
    </row>
    <row r="4353" spans="1:5" x14ac:dyDescent="0.25">
      <c r="A4353" t="s">
        <v>439</v>
      </c>
      <c r="B4353" t="s">
        <v>440</v>
      </c>
      <c r="C4353" s="12">
        <v>42951</v>
      </c>
      <c r="D4353" s="217">
        <v>0</v>
      </c>
      <c r="E4353" t="s">
        <v>93</v>
      </c>
    </row>
    <row r="4354" spans="1:5" x14ac:dyDescent="0.25">
      <c r="A4354" t="s">
        <v>439</v>
      </c>
      <c r="B4354" t="s">
        <v>440</v>
      </c>
      <c r="C4354" s="12">
        <v>42958</v>
      </c>
      <c r="D4354" s="217">
        <v>0</v>
      </c>
      <c r="E4354" t="s">
        <v>93</v>
      </c>
    </row>
    <row r="4355" spans="1:5" x14ac:dyDescent="0.25">
      <c r="A4355" t="s">
        <v>439</v>
      </c>
      <c r="B4355" t="s">
        <v>440</v>
      </c>
      <c r="C4355" s="12">
        <v>42965</v>
      </c>
      <c r="D4355" s="217">
        <v>0</v>
      </c>
      <c r="E4355" t="s">
        <v>93</v>
      </c>
    </row>
    <row r="4356" spans="1:5" x14ac:dyDescent="0.25">
      <c r="A4356" t="s">
        <v>439</v>
      </c>
      <c r="B4356" t="s">
        <v>440</v>
      </c>
      <c r="C4356" s="12">
        <v>42972</v>
      </c>
      <c r="D4356" s="217">
        <v>0.16170000000000001</v>
      </c>
      <c r="E4356" t="s">
        <v>93</v>
      </c>
    </row>
    <row r="4357" spans="1:5" x14ac:dyDescent="0.25">
      <c r="A4357" t="s">
        <v>439</v>
      </c>
      <c r="B4357" t="s">
        <v>440</v>
      </c>
      <c r="C4357" s="12">
        <v>42979</v>
      </c>
      <c r="D4357" s="217">
        <v>0.27710000000000001</v>
      </c>
      <c r="E4357" t="s">
        <v>93</v>
      </c>
    </row>
    <row r="4358" spans="1:5" x14ac:dyDescent="0.25">
      <c r="A4358" t="s">
        <v>439</v>
      </c>
      <c r="B4358" t="s">
        <v>440</v>
      </c>
      <c r="C4358" s="12">
        <v>42986</v>
      </c>
      <c r="D4358" s="217">
        <v>0.36380000000000001</v>
      </c>
      <c r="E4358" t="s">
        <v>93</v>
      </c>
    </row>
    <row r="4359" spans="1:5" x14ac:dyDescent="0.25">
      <c r="A4359" t="s">
        <v>439</v>
      </c>
      <c r="B4359" t="s">
        <v>440</v>
      </c>
      <c r="C4359" s="12">
        <v>42993</v>
      </c>
      <c r="D4359" s="217">
        <v>0.43109999999999998</v>
      </c>
      <c r="E4359" t="s">
        <v>93</v>
      </c>
    </row>
    <row r="4360" spans="1:5" x14ac:dyDescent="0.25">
      <c r="A4360" t="s">
        <v>439</v>
      </c>
      <c r="B4360" t="s">
        <v>440</v>
      </c>
      <c r="C4360" s="12">
        <v>43000</v>
      </c>
      <c r="D4360" s="217">
        <v>0.48499999999999999</v>
      </c>
      <c r="E4360" t="s">
        <v>93</v>
      </c>
    </row>
    <row r="4361" spans="1:5" x14ac:dyDescent="0.25">
      <c r="A4361" t="s">
        <v>439</v>
      </c>
      <c r="B4361" t="s">
        <v>440</v>
      </c>
      <c r="C4361" s="12">
        <v>43007</v>
      </c>
      <c r="D4361" s="217">
        <v>0.53</v>
      </c>
      <c r="E4361" t="s">
        <v>93</v>
      </c>
    </row>
    <row r="4362" spans="1:5" x14ac:dyDescent="0.25">
      <c r="A4362" t="s">
        <v>439</v>
      </c>
      <c r="B4362" t="s">
        <v>440</v>
      </c>
      <c r="C4362" s="12">
        <v>43014</v>
      </c>
      <c r="D4362" s="217">
        <v>0.56669999999999998</v>
      </c>
      <c r="E4362" t="s">
        <v>93</v>
      </c>
    </row>
    <row r="4363" spans="1:5" x14ac:dyDescent="0.25">
      <c r="A4363" t="s">
        <v>439</v>
      </c>
      <c r="B4363" t="s">
        <v>440</v>
      </c>
      <c r="C4363" s="12">
        <v>43021</v>
      </c>
      <c r="D4363" s="217">
        <v>0.59770000000000001</v>
      </c>
      <c r="E4363" t="s">
        <v>93</v>
      </c>
    </row>
    <row r="4364" spans="1:5" x14ac:dyDescent="0.25">
      <c r="A4364" t="s">
        <v>439</v>
      </c>
      <c r="B4364" t="s">
        <v>440</v>
      </c>
      <c r="C4364" s="12">
        <v>43028</v>
      </c>
      <c r="D4364" s="217">
        <v>0.62429999999999997</v>
      </c>
      <c r="E4364" t="s">
        <v>93</v>
      </c>
    </row>
    <row r="4365" spans="1:5" x14ac:dyDescent="0.25">
      <c r="A4365" t="s">
        <v>439</v>
      </c>
      <c r="B4365" t="s">
        <v>440</v>
      </c>
      <c r="C4365" s="12">
        <v>43035</v>
      </c>
      <c r="D4365" s="217">
        <v>0.64800000000000002</v>
      </c>
      <c r="E4365" t="s">
        <v>93</v>
      </c>
    </row>
    <row r="4366" spans="1:5" x14ac:dyDescent="0.25">
      <c r="A4366" t="s">
        <v>439</v>
      </c>
      <c r="B4366" t="s">
        <v>440</v>
      </c>
      <c r="C4366" s="12">
        <v>43042</v>
      </c>
      <c r="D4366" s="217">
        <v>0.6694</v>
      </c>
      <c r="E4366" t="s">
        <v>93</v>
      </c>
    </row>
    <row r="4367" spans="1:5" x14ac:dyDescent="0.25">
      <c r="A4367" t="s">
        <v>439</v>
      </c>
      <c r="B4367" t="s">
        <v>440</v>
      </c>
      <c r="C4367" s="12">
        <v>43049</v>
      </c>
      <c r="D4367" s="217">
        <v>0.68819999999999992</v>
      </c>
      <c r="E4367" t="s">
        <v>93</v>
      </c>
    </row>
    <row r="4368" spans="1:5" x14ac:dyDescent="0.25">
      <c r="A4368" t="s">
        <v>439</v>
      </c>
      <c r="B4368" t="s">
        <v>440</v>
      </c>
      <c r="C4368" s="12">
        <v>43056</v>
      </c>
      <c r="D4368" s="217">
        <v>0.70499999999999996</v>
      </c>
      <c r="E4368" t="s">
        <v>93</v>
      </c>
    </row>
    <row r="4369" spans="1:5" x14ac:dyDescent="0.25">
      <c r="A4369" t="s">
        <v>439</v>
      </c>
      <c r="B4369" t="s">
        <v>440</v>
      </c>
      <c r="C4369" s="12">
        <v>43063</v>
      </c>
      <c r="D4369" s="217">
        <v>0.71950000000000003</v>
      </c>
      <c r="E4369" t="s">
        <v>93</v>
      </c>
    </row>
    <row r="4370" spans="1:5" x14ac:dyDescent="0.25">
      <c r="A4370" t="s">
        <v>439</v>
      </c>
      <c r="B4370" t="s">
        <v>440</v>
      </c>
      <c r="C4370" s="12">
        <v>43070</v>
      </c>
      <c r="D4370" s="217">
        <v>0.73199999999999998</v>
      </c>
      <c r="E4370" t="s">
        <v>93</v>
      </c>
    </row>
    <row r="4371" spans="1:5" x14ac:dyDescent="0.25">
      <c r="A4371" t="s">
        <v>439</v>
      </c>
      <c r="B4371" t="s">
        <v>440</v>
      </c>
      <c r="C4371" s="12">
        <v>43077</v>
      </c>
      <c r="D4371" s="217">
        <v>0.74329999999999996</v>
      </c>
      <c r="E4371" t="s">
        <v>93</v>
      </c>
    </row>
    <row r="4372" spans="1:5" x14ac:dyDescent="0.25">
      <c r="A4372" t="s">
        <v>439</v>
      </c>
      <c r="B4372" t="s">
        <v>440</v>
      </c>
      <c r="C4372" s="12">
        <v>43084</v>
      </c>
      <c r="D4372" s="217">
        <v>0.75360000000000005</v>
      </c>
      <c r="E4372" t="s">
        <v>93</v>
      </c>
    </row>
    <row r="4373" spans="1:5" x14ac:dyDescent="0.25">
      <c r="A4373" t="s">
        <v>439</v>
      </c>
      <c r="B4373" t="s">
        <v>440</v>
      </c>
      <c r="C4373" s="12">
        <v>43091</v>
      </c>
      <c r="D4373" s="217">
        <v>0.76300000000000001</v>
      </c>
      <c r="E4373" t="s">
        <v>93</v>
      </c>
    </row>
    <row r="4374" spans="1:5" x14ac:dyDescent="0.25">
      <c r="A4374" t="s">
        <v>439</v>
      </c>
      <c r="B4374" t="s">
        <v>440</v>
      </c>
      <c r="C4374" s="12">
        <v>43098</v>
      </c>
      <c r="D4374" s="217">
        <v>0.77170000000000005</v>
      </c>
      <c r="E4374" t="s">
        <v>93</v>
      </c>
    </row>
    <row r="4375" spans="1:5" x14ac:dyDescent="0.25">
      <c r="A4375" t="s">
        <v>439</v>
      </c>
      <c r="B4375" t="s">
        <v>440</v>
      </c>
      <c r="C4375" s="12">
        <v>43105</v>
      </c>
      <c r="D4375" s="217">
        <v>0.97</v>
      </c>
      <c r="E4375" t="s">
        <v>93</v>
      </c>
    </row>
    <row r="4376" spans="1:5" x14ac:dyDescent="0.25">
      <c r="A4376" t="s">
        <v>439</v>
      </c>
      <c r="B4376" t="s">
        <v>440</v>
      </c>
      <c r="C4376" s="12">
        <v>43112</v>
      </c>
      <c r="D4376" s="217">
        <v>0.97</v>
      </c>
      <c r="E4376" t="s">
        <v>93</v>
      </c>
    </row>
    <row r="4377" spans="1:5" x14ac:dyDescent="0.25">
      <c r="A4377" t="s">
        <v>439</v>
      </c>
      <c r="B4377" t="s">
        <v>440</v>
      </c>
      <c r="C4377" s="12">
        <v>43119</v>
      </c>
      <c r="D4377" s="217">
        <v>0.97329999999999994</v>
      </c>
      <c r="E4377" t="s">
        <v>93</v>
      </c>
    </row>
    <row r="4378" spans="1:5" x14ac:dyDescent="0.25">
      <c r="A4378" t="s">
        <v>439</v>
      </c>
      <c r="B4378" t="s">
        <v>440</v>
      </c>
      <c r="C4378" s="12">
        <v>43126</v>
      </c>
      <c r="D4378" s="217">
        <v>0.97750000000000004</v>
      </c>
      <c r="E4378" t="s">
        <v>93</v>
      </c>
    </row>
    <row r="4379" spans="1:5" x14ac:dyDescent="0.25">
      <c r="A4379" t="s">
        <v>439</v>
      </c>
      <c r="B4379" t="s">
        <v>440</v>
      </c>
      <c r="C4379" s="12">
        <v>43133</v>
      </c>
      <c r="D4379" s="217">
        <v>0.97799999999999998</v>
      </c>
      <c r="E4379" t="s">
        <v>93</v>
      </c>
    </row>
    <row r="4380" spans="1:5" x14ac:dyDescent="0.25">
      <c r="A4380" t="s">
        <v>439</v>
      </c>
      <c r="B4380" t="s">
        <v>440</v>
      </c>
      <c r="C4380" s="12">
        <v>43140</v>
      </c>
      <c r="D4380" s="217">
        <v>0.97829999999999995</v>
      </c>
      <c r="E4380" t="s">
        <v>93</v>
      </c>
    </row>
    <row r="4381" spans="1:5" x14ac:dyDescent="0.25">
      <c r="A4381" t="s">
        <v>439</v>
      </c>
      <c r="B4381" t="s">
        <v>440</v>
      </c>
      <c r="C4381" s="12">
        <v>43147</v>
      </c>
      <c r="D4381" s="217">
        <v>0.97860000000000003</v>
      </c>
      <c r="E4381" t="s">
        <v>93</v>
      </c>
    </row>
    <row r="4382" spans="1:5" x14ac:dyDescent="0.25">
      <c r="A4382" t="s">
        <v>439</v>
      </c>
      <c r="B4382" t="s">
        <v>440</v>
      </c>
      <c r="C4382" s="12">
        <v>43154</v>
      </c>
      <c r="D4382" s="217">
        <v>0.9788</v>
      </c>
      <c r="E4382" t="s">
        <v>93</v>
      </c>
    </row>
    <row r="4383" spans="1:5" x14ac:dyDescent="0.25">
      <c r="A4383" t="s">
        <v>439</v>
      </c>
      <c r="B4383" t="s">
        <v>440</v>
      </c>
      <c r="C4383" s="12">
        <v>43161</v>
      </c>
      <c r="D4383" s="217">
        <v>0.9778</v>
      </c>
      <c r="E4383" t="s">
        <v>93</v>
      </c>
    </row>
    <row r="4384" spans="1:5" x14ac:dyDescent="0.25">
      <c r="A4384" t="s">
        <v>439</v>
      </c>
      <c r="B4384" t="s">
        <v>440</v>
      </c>
      <c r="C4384" s="12">
        <v>43168</v>
      </c>
      <c r="D4384" s="217">
        <v>0.97699999999999998</v>
      </c>
      <c r="E4384" t="s">
        <v>93</v>
      </c>
    </row>
    <row r="4385" spans="1:5" x14ac:dyDescent="0.25">
      <c r="A4385" t="s">
        <v>439</v>
      </c>
      <c r="B4385" t="s">
        <v>440</v>
      </c>
      <c r="C4385" s="12">
        <v>43175</v>
      </c>
      <c r="D4385" s="217">
        <v>0.97640000000000005</v>
      </c>
      <c r="E4385" t="s">
        <v>93</v>
      </c>
    </row>
    <row r="4386" spans="1:5" x14ac:dyDescent="0.25">
      <c r="A4386" t="s">
        <v>439</v>
      </c>
      <c r="B4386" t="s">
        <v>440</v>
      </c>
      <c r="C4386" s="12">
        <v>43182</v>
      </c>
      <c r="D4386" s="217">
        <v>0.97670000000000001</v>
      </c>
      <c r="E4386" t="s">
        <v>93</v>
      </c>
    </row>
    <row r="4387" spans="1:5" x14ac:dyDescent="0.25">
      <c r="A4387" t="s">
        <v>439</v>
      </c>
      <c r="B4387" t="s">
        <v>440</v>
      </c>
      <c r="C4387" s="12">
        <v>43189</v>
      </c>
      <c r="D4387" s="217">
        <v>0.97689999999999999</v>
      </c>
      <c r="E4387" t="s">
        <v>93</v>
      </c>
    </row>
    <row r="4388" spans="1:5" x14ac:dyDescent="0.25">
      <c r="A4388" t="s">
        <v>439</v>
      </c>
      <c r="B4388" t="s">
        <v>440</v>
      </c>
      <c r="C4388" s="12">
        <v>43196</v>
      </c>
      <c r="D4388" s="217">
        <v>0.97709999999999997</v>
      </c>
      <c r="E4388" t="s">
        <v>93</v>
      </c>
    </row>
    <row r="4389" spans="1:5" x14ac:dyDescent="0.25">
      <c r="A4389" t="s">
        <v>439</v>
      </c>
      <c r="B4389" t="s">
        <v>440</v>
      </c>
      <c r="C4389" s="12">
        <v>43203</v>
      </c>
      <c r="D4389" s="217">
        <v>0.97670000000000001</v>
      </c>
      <c r="E4389" t="s">
        <v>93</v>
      </c>
    </row>
    <row r="4390" spans="1:5" x14ac:dyDescent="0.25">
      <c r="A4390" t="s">
        <v>439</v>
      </c>
      <c r="B4390" t="s">
        <v>440</v>
      </c>
      <c r="C4390" s="12">
        <v>43210</v>
      </c>
      <c r="D4390" s="217">
        <v>0.97620000000000007</v>
      </c>
      <c r="E4390" t="s">
        <v>93</v>
      </c>
    </row>
    <row r="4391" spans="1:5" x14ac:dyDescent="0.25">
      <c r="A4391" t="s">
        <v>439</v>
      </c>
      <c r="B4391" t="s">
        <v>440</v>
      </c>
      <c r="C4391" s="12">
        <v>43217</v>
      </c>
      <c r="D4391" s="217">
        <v>0.91879999999999995</v>
      </c>
      <c r="E4391" t="s">
        <v>93</v>
      </c>
    </row>
    <row r="4392" spans="1:5" x14ac:dyDescent="0.25">
      <c r="A4392" t="s">
        <v>439</v>
      </c>
      <c r="B4392" t="s">
        <v>440</v>
      </c>
      <c r="C4392" s="12">
        <v>43224</v>
      </c>
      <c r="D4392" s="217">
        <v>0.86780000000000002</v>
      </c>
      <c r="E4392" t="s">
        <v>93</v>
      </c>
    </row>
    <row r="4393" spans="1:5" x14ac:dyDescent="0.25">
      <c r="A4393" t="s">
        <v>439</v>
      </c>
      <c r="B4393" t="s">
        <v>440</v>
      </c>
      <c r="C4393" s="12">
        <v>43231</v>
      </c>
      <c r="D4393" s="217">
        <v>0.82209999999999994</v>
      </c>
      <c r="E4393" t="s">
        <v>93</v>
      </c>
    </row>
    <row r="4394" spans="1:5" x14ac:dyDescent="0.25">
      <c r="A4394" t="s">
        <v>439</v>
      </c>
      <c r="B4394" t="s">
        <v>440</v>
      </c>
      <c r="C4394" s="12">
        <v>43238</v>
      </c>
      <c r="D4394" s="217">
        <v>0.78099999999999992</v>
      </c>
      <c r="E4394" t="s">
        <v>93</v>
      </c>
    </row>
    <row r="4395" spans="1:5" x14ac:dyDescent="0.25">
      <c r="A4395" t="s">
        <v>439</v>
      </c>
      <c r="B4395" t="s">
        <v>440</v>
      </c>
      <c r="C4395" s="12">
        <v>43245</v>
      </c>
      <c r="D4395" s="217">
        <v>0.74379999999999991</v>
      </c>
      <c r="E4395" t="s">
        <v>93</v>
      </c>
    </row>
    <row r="4396" spans="1:5" x14ac:dyDescent="0.25">
      <c r="A4396" t="s">
        <v>439</v>
      </c>
      <c r="B4396" t="s">
        <v>440</v>
      </c>
      <c r="C4396" s="12">
        <v>43252</v>
      </c>
      <c r="D4396" s="217">
        <v>0.71</v>
      </c>
      <c r="E4396" t="s">
        <v>93</v>
      </c>
    </row>
    <row r="4397" spans="1:5" x14ac:dyDescent="0.25">
      <c r="A4397" t="s">
        <v>439</v>
      </c>
      <c r="B4397" t="s">
        <v>440</v>
      </c>
      <c r="C4397" s="12">
        <v>43259</v>
      </c>
      <c r="D4397" s="217">
        <v>0.67909999999999993</v>
      </c>
      <c r="E4397" t="s">
        <v>93</v>
      </c>
    </row>
    <row r="4398" spans="1:5" x14ac:dyDescent="0.25">
      <c r="A4398" t="s">
        <v>439</v>
      </c>
      <c r="B4398" t="s">
        <v>440</v>
      </c>
      <c r="C4398" s="12">
        <v>43266</v>
      </c>
      <c r="D4398" s="217">
        <v>0.65079999999999993</v>
      </c>
      <c r="E4398" t="s">
        <v>93</v>
      </c>
    </row>
    <row r="4399" spans="1:5" x14ac:dyDescent="0.25">
      <c r="A4399" t="s">
        <v>439</v>
      </c>
      <c r="B4399" t="s">
        <v>440</v>
      </c>
      <c r="C4399" s="12">
        <v>43273</v>
      </c>
      <c r="D4399" s="217">
        <v>0.62480000000000002</v>
      </c>
      <c r="E4399" t="s">
        <v>93</v>
      </c>
    </row>
    <row r="4400" spans="1:5" x14ac:dyDescent="0.25">
      <c r="A4400" t="s">
        <v>439</v>
      </c>
      <c r="B4400" t="s">
        <v>440</v>
      </c>
      <c r="C4400" s="12">
        <v>43280</v>
      </c>
      <c r="D4400" s="217">
        <v>0.6008</v>
      </c>
      <c r="E4400" t="s">
        <v>93</v>
      </c>
    </row>
    <row r="4401" spans="1:5" x14ac:dyDescent="0.25">
      <c r="A4401" t="s">
        <v>441</v>
      </c>
      <c r="B4401" t="s">
        <v>442</v>
      </c>
      <c r="C4401" s="12">
        <v>42937</v>
      </c>
      <c r="D4401" s="217">
        <v>0</v>
      </c>
      <c r="E4401" t="s">
        <v>93</v>
      </c>
    </row>
    <row r="4402" spans="1:5" x14ac:dyDescent="0.25">
      <c r="A4402" t="s">
        <v>441</v>
      </c>
      <c r="B4402" t="s">
        <v>442</v>
      </c>
      <c r="C4402" s="12">
        <v>42944</v>
      </c>
      <c r="D4402" s="217">
        <v>0</v>
      </c>
      <c r="E4402" t="s">
        <v>93</v>
      </c>
    </row>
    <row r="4403" spans="1:5" x14ac:dyDescent="0.25">
      <c r="A4403" t="s">
        <v>441</v>
      </c>
      <c r="B4403" t="s">
        <v>442</v>
      </c>
      <c r="C4403" s="12">
        <v>42951</v>
      </c>
      <c r="D4403" s="217">
        <v>0</v>
      </c>
      <c r="E4403" t="s">
        <v>93</v>
      </c>
    </row>
    <row r="4404" spans="1:5" x14ac:dyDescent="0.25">
      <c r="A4404" t="s">
        <v>441</v>
      </c>
      <c r="B4404" t="s">
        <v>442</v>
      </c>
      <c r="C4404" s="12">
        <v>42958</v>
      </c>
      <c r="D4404" s="217">
        <v>0</v>
      </c>
      <c r="E4404" t="s">
        <v>93</v>
      </c>
    </row>
    <row r="4405" spans="1:5" x14ac:dyDescent="0.25">
      <c r="A4405" t="s">
        <v>441</v>
      </c>
      <c r="B4405" t="s">
        <v>442</v>
      </c>
      <c r="C4405" s="12">
        <v>42965</v>
      </c>
      <c r="D4405" s="217">
        <v>0</v>
      </c>
      <c r="E4405" t="s">
        <v>93</v>
      </c>
    </row>
    <row r="4406" spans="1:5" x14ac:dyDescent="0.25">
      <c r="A4406" t="s">
        <v>441</v>
      </c>
      <c r="B4406" t="s">
        <v>442</v>
      </c>
      <c r="C4406" s="12">
        <v>42972</v>
      </c>
      <c r="D4406" s="217">
        <v>0.16500000000000001</v>
      </c>
      <c r="E4406" t="s">
        <v>93</v>
      </c>
    </row>
    <row r="4407" spans="1:5" x14ac:dyDescent="0.25">
      <c r="A4407" t="s">
        <v>441</v>
      </c>
      <c r="B4407" t="s">
        <v>442</v>
      </c>
      <c r="C4407" s="12">
        <v>42979</v>
      </c>
      <c r="D4407" s="217">
        <v>0.28289999999999998</v>
      </c>
      <c r="E4407" t="s">
        <v>93</v>
      </c>
    </row>
    <row r="4408" spans="1:5" x14ac:dyDescent="0.25">
      <c r="A4408" t="s">
        <v>441</v>
      </c>
      <c r="B4408" t="s">
        <v>442</v>
      </c>
      <c r="C4408" s="12">
        <v>42986</v>
      </c>
      <c r="D4408" s="217">
        <v>0.37119999999999997</v>
      </c>
      <c r="E4408" t="s">
        <v>93</v>
      </c>
    </row>
    <row r="4409" spans="1:5" x14ac:dyDescent="0.25">
      <c r="A4409" t="s">
        <v>441</v>
      </c>
      <c r="B4409" t="s">
        <v>442</v>
      </c>
      <c r="C4409" s="12">
        <v>42993</v>
      </c>
      <c r="D4409" s="217">
        <v>0.44</v>
      </c>
      <c r="E4409" t="s">
        <v>93</v>
      </c>
    </row>
    <row r="4410" spans="1:5" x14ac:dyDescent="0.25">
      <c r="A4410" t="s">
        <v>441</v>
      </c>
      <c r="B4410" t="s">
        <v>442</v>
      </c>
      <c r="C4410" s="12">
        <v>43000</v>
      </c>
      <c r="D4410" s="217">
        <v>0.495</v>
      </c>
      <c r="E4410" t="s">
        <v>93</v>
      </c>
    </row>
    <row r="4411" spans="1:5" x14ac:dyDescent="0.25">
      <c r="A4411" t="s">
        <v>441</v>
      </c>
      <c r="B4411" t="s">
        <v>442</v>
      </c>
      <c r="C4411" s="12">
        <v>43007</v>
      </c>
      <c r="D4411" s="217">
        <v>0.54</v>
      </c>
      <c r="E4411" t="s">
        <v>93</v>
      </c>
    </row>
    <row r="4412" spans="1:5" x14ac:dyDescent="0.25">
      <c r="A4412" t="s">
        <v>441</v>
      </c>
      <c r="B4412" t="s">
        <v>442</v>
      </c>
      <c r="C4412" s="12">
        <v>43014</v>
      </c>
      <c r="D4412" s="217">
        <v>0.57669999999999999</v>
      </c>
      <c r="E4412" t="s">
        <v>93</v>
      </c>
    </row>
    <row r="4413" spans="1:5" x14ac:dyDescent="0.25">
      <c r="A4413" t="s">
        <v>441</v>
      </c>
      <c r="B4413" t="s">
        <v>442</v>
      </c>
      <c r="C4413" s="12">
        <v>43021</v>
      </c>
      <c r="D4413" s="217">
        <v>0.60770000000000002</v>
      </c>
      <c r="E4413" t="s">
        <v>93</v>
      </c>
    </row>
    <row r="4414" spans="1:5" x14ac:dyDescent="0.25">
      <c r="A4414" t="s">
        <v>441</v>
      </c>
      <c r="B4414" t="s">
        <v>442</v>
      </c>
      <c r="C4414" s="12">
        <v>43028</v>
      </c>
      <c r="D4414" s="217">
        <v>0.63429999999999997</v>
      </c>
      <c r="E4414" t="s">
        <v>93</v>
      </c>
    </row>
    <row r="4415" spans="1:5" x14ac:dyDescent="0.25">
      <c r="A4415" t="s">
        <v>441</v>
      </c>
      <c r="B4415" t="s">
        <v>442</v>
      </c>
      <c r="C4415" s="12">
        <v>43035</v>
      </c>
      <c r="D4415" s="217">
        <v>0.6573</v>
      </c>
      <c r="E4415" t="s">
        <v>93</v>
      </c>
    </row>
    <row r="4416" spans="1:5" x14ac:dyDescent="0.25">
      <c r="A4416" t="s">
        <v>441</v>
      </c>
      <c r="B4416" t="s">
        <v>442</v>
      </c>
      <c r="C4416" s="12">
        <v>43042</v>
      </c>
      <c r="D4416" s="217">
        <v>0.67749999999999999</v>
      </c>
      <c r="E4416" t="s">
        <v>93</v>
      </c>
    </row>
    <row r="4417" spans="1:5" x14ac:dyDescent="0.25">
      <c r="A4417" t="s">
        <v>441</v>
      </c>
      <c r="B4417" t="s">
        <v>442</v>
      </c>
      <c r="C4417" s="12">
        <v>43049</v>
      </c>
      <c r="D4417" s="217">
        <v>0.69530000000000003</v>
      </c>
      <c r="E4417" t="s">
        <v>93</v>
      </c>
    </row>
    <row r="4418" spans="1:5" x14ac:dyDescent="0.25">
      <c r="A4418" t="s">
        <v>441</v>
      </c>
      <c r="B4418" t="s">
        <v>442</v>
      </c>
      <c r="C4418" s="12">
        <v>43056</v>
      </c>
      <c r="D4418" s="217">
        <v>0.71109999999999995</v>
      </c>
      <c r="E4418" t="s">
        <v>93</v>
      </c>
    </row>
    <row r="4419" spans="1:5" x14ac:dyDescent="0.25">
      <c r="A4419" t="s">
        <v>441</v>
      </c>
      <c r="B4419" t="s">
        <v>442</v>
      </c>
      <c r="C4419" s="12">
        <v>43063</v>
      </c>
      <c r="D4419" s="217">
        <v>0.72530000000000006</v>
      </c>
      <c r="E4419" t="s">
        <v>93</v>
      </c>
    </row>
    <row r="4420" spans="1:5" x14ac:dyDescent="0.25">
      <c r="A4420" t="s">
        <v>441</v>
      </c>
      <c r="B4420" t="s">
        <v>442</v>
      </c>
      <c r="C4420" s="12">
        <v>43070</v>
      </c>
      <c r="D4420" s="217">
        <v>0.73849999999999993</v>
      </c>
      <c r="E4420" t="s">
        <v>93</v>
      </c>
    </row>
    <row r="4421" spans="1:5" x14ac:dyDescent="0.25">
      <c r="A4421" t="s">
        <v>441</v>
      </c>
      <c r="B4421" t="s">
        <v>442</v>
      </c>
      <c r="C4421" s="12">
        <v>43077</v>
      </c>
      <c r="D4421" s="217">
        <v>0.75049999999999994</v>
      </c>
      <c r="E4421" t="s">
        <v>93</v>
      </c>
    </row>
    <row r="4422" spans="1:5" x14ac:dyDescent="0.25">
      <c r="A4422" t="s">
        <v>441</v>
      </c>
      <c r="B4422" t="s">
        <v>442</v>
      </c>
      <c r="C4422" s="12">
        <v>43084</v>
      </c>
      <c r="D4422" s="217">
        <v>0.76139999999999997</v>
      </c>
      <c r="E4422" t="s">
        <v>93</v>
      </c>
    </row>
    <row r="4423" spans="1:5" x14ac:dyDescent="0.25">
      <c r="A4423" t="s">
        <v>441</v>
      </c>
      <c r="B4423" t="s">
        <v>442</v>
      </c>
      <c r="C4423" s="12">
        <v>43091</v>
      </c>
      <c r="D4423" s="217">
        <v>0.77129999999999999</v>
      </c>
      <c r="E4423" t="s">
        <v>93</v>
      </c>
    </row>
    <row r="4424" spans="1:5" x14ac:dyDescent="0.25">
      <c r="A4424" t="s">
        <v>441</v>
      </c>
      <c r="B4424" t="s">
        <v>442</v>
      </c>
      <c r="C4424" s="12">
        <v>43098</v>
      </c>
      <c r="D4424" s="217">
        <v>0.78040000000000009</v>
      </c>
      <c r="E4424" t="s">
        <v>93</v>
      </c>
    </row>
    <row r="4425" spans="1:5" x14ac:dyDescent="0.25">
      <c r="A4425" t="s">
        <v>441</v>
      </c>
      <c r="B4425" t="s">
        <v>442</v>
      </c>
      <c r="C4425" s="12">
        <v>43105</v>
      </c>
      <c r="D4425" s="217">
        <v>0.99</v>
      </c>
      <c r="E4425" t="s">
        <v>93</v>
      </c>
    </row>
    <row r="4426" spans="1:5" x14ac:dyDescent="0.25">
      <c r="A4426" t="s">
        <v>441</v>
      </c>
      <c r="B4426" t="s">
        <v>442</v>
      </c>
      <c r="C4426" s="12">
        <v>43112</v>
      </c>
      <c r="D4426" s="217">
        <v>0.99</v>
      </c>
      <c r="E4426" t="s">
        <v>93</v>
      </c>
    </row>
    <row r="4427" spans="1:5" x14ac:dyDescent="0.25">
      <c r="A4427" t="s">
        <v>441</v>
      </c>
      <c r="B4427" t="s">
        <v>442</v>
      </c>
      <c r="C4427" s="12">
        <v>43119</v>
      </c>
      <c r="D4427" s="217">
        <v>0.99</v>
      </c>
      <c r="E4427" t="s">
        <v>93</v>
      </c>
    </row>
    <row r="4428" spans="1:5" x14ac:dyDescent="0.25">
      <c r="A4428" t="s">
        <v>441</v>
      </c>
      <c r="B4428" t="s">
        <v>442</v>
      </c>
      <c r="C4428" s="12">
        <v>43126</v>
      </c>
      <c r="D4428" s="217">
        <v>0.99</v>
      </c>
      <c r="E4428" t="s">
        <v>93</v>
      </c>
    </row>
    <row r="4429" spans="1:5" x14ac:dyDescent="0.25">
      <c r="A4429" t="s">
        <v>441</v>
      </c>
      <c r="B4429" t="s">
        <v>442</v>
      </c>
      <c r="C4429" s="12">
        <v>43133</v>
      </c>
      <c r="D4429" s="217">
        <v>0.98799999999999999</v>
      </c>
      <c r="E4429" t="s">
        <v>93</v>
      </c>
    </row>
    <row r="4430" spans="1:5" x14ac:dyDescent="0.25">
      <c r="A4430" t="s">
        <v>441</v>
      </c>
      <c r="B4430" t="s">
        <v>442</v>
      </c>
      <c r="C4430" s="12">
        <v>43140</v>
      </c>
      <c r="D4430" s="217">
        <v>0.98670000000000002</v>
      </c>
      <c r="E4430" t="s">
        <v>93</v>
      </c>
    </row>
    <row r="4431" spans="1:5" x14ac:dyDescent="0.25">
      <c r="A4431" t="s">
        <v>441</v>
      </c>
      <c r="B4431" t="s">
        <v>442</v>
      </c>
      <c r="C4431" s="12">
        <v>43147</v>
      </c>
      <c r="D4431" s="217">
        <v>0.98569999999999991</v>
      </c>
      <c r="E4431" t="s">
        <v>93</v>
      </c>
    </row>
    <row r="4432" spans="1:5" x14ac:dyDescent="0.25">
      <c r="A4432" t="s">
        <v>441</v>
      </c>
      <c r="B4432" t="s">
        <v>442</v>
      </c>
      <c r="C4432" s="12">
        <v>43154</v>
      </c>
      <c r="D4432" s="217">
        <v>0.98380000000000001</v>
      </c>
      <c r="E4432" t="s">
        <v>93</v>
      </c>
    </row>
    <row r="4433" spans="1:5" x14ac:dyDescent="0.25">
      <c r="A4433" t="s">
        <v>441</v>
      </c>
      <c r="B4433" t="s">
        <v>442</v>
      </c>
      <c r="C4433" s="12">
        <v>43161</v>
      </c>
      <c r="D4433" s="217">
        <v>0.98219999999999996</v>
      </c>
      <c r="E4433" t="s">
        <v>93</v>
      </c>
    </row>
    <row r="4434" spans="1:5" x14ac:dyDescent="0.25">
      <c r="A4434" t="s">
        <v>441</v>
      </c>
      <c r="B4434" t="s">
        <v>442</v>
      </c>
      <c r="C4434" s="12">
        <v>43168</v>
      </c>
      <c r="D4434" s="217">
        <v>0.98099999999999998</v>
      </c>
      <c r="E4434" t="s">
        <v>93</v>
      </c>
    </row>
    <row r="4435" spans="1:5" x14ac:dyDescent="0.25">
      <c r="A4435" t="s">
        <v>441</v>
      </c>
      <c r="B4435" t="s">
        <v>442</v>
      </c>
      <c r="C4435" s="12">
        <v>43175</v>
      </c>
      <c r="D4435" s="217">
        <v>0.97909999999999997</v>
      </c>
      <c r="E4435" t="s">
        <v>93</v>
      </c>
    </row>
    <row r="4436" spans="1:5" x14ac:dyDescent="0.25">
      <c r="A4436" t="s">
        <v>441</v>
      </c>
      <c r="B4436" t="s">
        <v>442</v>
      </c>
      <c r="C4436" s="12">
        <v>43182</v>
      </c>
      <c r="D4436" s="217">
        <v>0.97829999999999995</v>
      </c>
      <c r="E4436" t="s">
        <v>93</v>
      </c>
    </row>
    <row r="4437" spans="1:5" x14ac:dyDescent="0.25">
      <c r="A4437" t="s">
        <v>441</v>
      </c>
      <c r="B4437" t="s">
        <v>442</v>
      </c>
      <c r="C4437" s="12">
        <v>43189</v>
      </c>
      <c r="D4437" s="217">
        <v>0.97770000000000001</v>
      </c>
      <c r="E4437" t="s">
        <v>93</v>
      </c>
    </row>
    <row r="4438" spans="1:5" x14ac:dyDescent="0.25">
      <c r="A4438" t="s">
        <v>441</v>
      </c>
      <c r="B4438" t="s">
        <v>442</v>
      </c>
      <c r="C4438" s="12">
        <v>43196</v>
      </c>
      <c r="D4438" s="217">
        <v>0.97640000000000005</v>
      </c>
      <c r="E4438" t="s">
        <v>93</v>
      </c>
    </row>
    <row r="4439" spans="1:5" x14ac:dyDescent="0.25">
      <c r="A4439" t="s">
        <v>441</v>
      </c>
      <c r="B4439" t="s">
        <v>442</v>
      </c>
      <c r="C4439" s="12">
        <v>43203</v>
      </c>
      <c r="D4439" s="217">
        <v>0.97530000000000006</v>
      </c>
      <c r="E4439" t="s">
        <v>93</v>
      </c>
    </row>
    <row r="4440" spans="1:5" x14ac:dyDescent="0.25">
      <c r="A4440" t="s">
        <v>441</v>
      </c>
      <c r="B4440" t="s">
        <v>442</v>
      </c>
      <c r="C4440" s="12">
        <v>43210</v>
      </c>
      <c r="D4440" s="217">
        <v>0.97439999999999993</v>
      </c>
      <c r="E4440" t="s">
        <v>93</v>
      </c>
    </row>
    <row r="4441" spans="1:5" x14ac:dyDescent="0.25">
      <c r="A4441" t="s">
        <v>441</v>
      </c>
      <c r="B4441" t="s">
        <v>442</v>
      </c>
      <c r="C4441" s="12">
        <v>43217</v>
      </c>
      <c r="D4441" s="217">
        <v>0.91709999999999992</v>
      </c>
      <c r="E4441" t="s">
        <v>93</v>
      </c>
    </row>
    <row r="4442" spans="1:5" x14ac:dyDescent="0.25">
      <c r="A4442" t="s">
        <v>441</v>
      </c>
      <c r="B4442" t="s">
        <v>442</v>
      </c>
      <c r="C4442" s="12">
        <v>43224</v>
      </c>
      <c r="D4442" s="217">
        <v>0.86609999999999998</v>
      </c>
      <c r="E4442" t="s">
        <v>93</v>
      </c>
    </row>
    <row r="4443" spans="1:5" x14ac:dyDescent="0.25">
      <c r="A4443" t="s">
        <v>441</v>
      </c>
      <c r="B4443" t="s">
        <v>442</v>
      </c>
      <c r="C4443" s="12">
        <v>43231</v>
      </c>
      <c r="D4443" s="217">
        <v>0.82050000000000001</v>
      </c>
      <c r="E4443" t="s">
        <v>93</v>
      </c>
    </row>
    <row r="4444" spans="1:5" x14ac:dyDescent="0.25">
      <c r="A4444" t="s">
        <v>441</v>
      </c>
      <c r="B4444" t="s">
        <v>442</v>
      </c>
      <c r="C4444" s="12">
        <v>43238</v>
      </c>
      <c r="D4444" s="217">
        <v>0.77950000000000008</v>
      </c>
      <c r="E4444" t="s">
        <v>93</v>
      </c>
    </row>
    <row r="4445" spans="1:5" x14ac:dyDescent="0.25">
      <c r="A4445" t="s">
        <v>441</v>
      </c>
      <c r="B4445" t="s">
        <v>442</v>
      </c>
      <c r="C4445" s="12">
        <v>43245</v>
      </c>
      <c r="D4445" s="217">
        <v>0.74239999999999995</v>
      </c>
      <c r="E4445" t="s">
        <v>93</v>
      </c>
    </row>
    <row r="4446" spans="1:5" x14ac:dyDescent="0.25">
      <c r="A4446" t="s">
        <v>441</v>
      </c>
      <c r="B4446" t="s">
        <v>442</v>
      </c>
      <c r="C4446" s="12">
        <v>43252</v>
      </c>
      <c r="D4446" s="217">
        <v>0.70860000000000001</v>
      </c>
      <c r="E4446" t="s">
        <v>93</v>
      </c>
    </row>
    <row r="4447" spans="1:5" x14ac:dyDescent="0.25">
      <c r="A4447" t="s">
        <v>441</v>
      </c>
      <c r="B4447" t="s">
        <v>442</v>
      </c>
      <c r="C4447" s="12">
        <v>43259</v>
      </c>
      <c r="D4447" s="217">
        <v>0.67779999999999996</v>
      </c>
      <c r="E4447" t="s">
        <v>93</v>
      </c>
    </row>
    <row r="4448" spans="1:5" x14ac:dyDescent="0.25">
      <c r="A4448" t="s">
        <v>441</v>
      </c>
      <c r="B4448" t="s">
        <v>442</v>
      </c>
      <c r="C4448" s="12">
        <v>43266</v>
      </c>
      <c r="D4448" s="217">
        <v>0.64959999999999996</v>
      </c>
      <c r="E4448" t="s">
        <v>93</v>
      </c>
    </row>
    <row r="4449" spans="1:5" x14ac:dyDescent="0.25">
      <c r="A4449" t="s">
        <v>441</v>
      </c>
      <c r="B4449" t="s">
        <v>442</v>
      </c>
      <c r="C4449" s="12">
        <v>43273</v>
      </c>
      <c r="D4449" s="217">
        <v>0.62360000000000004</v>
      </c>
      <c r="E4449" t="s">
        <v>93</v>
      </c>
    </row>
    <row r="4450" spans="1:5" x14ac:dyDescent="0.25">
      <c r="A4450" t="s">
        <v>441</v>
      </c>
      <c r="B4450" t="s">
        <v>442</v>
      </c>
      <c r="C4450" s="12">
        <v>43280</v>
      </c>
      <c r="D4450" s="217">
        <v>0.59960000000000002</v>
      </c>
      <c r="E4450" t="s">
        <v>93</v>
      </c>
    </row>
    <row r="4451" spans="1:5" x14ac:dyDescent="0.25">
      <c r="A4451" t="s">
        <v>443</v>
      </c>
      <c r="B4451" t="s">
        <v>444</v>
      </c>
      <c r="C4451" s="12">
        <v>42937</v>
      </c>
      <c r="D4451" s="217">
        <v>0</v>
      </c>
      <c r="E4451" t="s">
        <v>93</v>
      </c>
    </row>
    <row r="4452" spans="1:5" x14ac:dyDescent="0.25">
      <c r="A4452" t="s">
        <v>443</v>
      </c>
      <c r="B4452" t="s">
        <v>444</v>
      </c>
      <c r="C4452" s="12">
        <v>42944</v>
      </c>
      <c r="D4452" s="217">
        <v>0</v>
      </c>
      <c r="E4452" t="s">
        <v>93</v>
      </c>
    </row>
    <row r="4453" spans="1:5" x14ac:dyDescent="0.25">
      <c r="A4453" t="s">
        <v>443</v>
      </c>
      <c r="B4453" t="s">
        <v>444</v>
      </c>
      <c r="C4453" s="12">
        <v>42951</v>
      </c>
      <c r="D4453" s="217">
        <v>0</v>
      </c>
      <c r="E4453" t="s">
        <v>93</v>
      </c>
    </row>
    <row r="4454" spans="1:5" x14ac:dyDescent="0.25">
      <c r="A4454" t="s">
        <v>443</v>
      </c>
      <c r="B4454" t="s">
        <v>444</v>
      </c>
      <c r="C4454" s="12">
        <v>42958</v>
      </c>
      <c r="D4454" s="217">
        <v>0</v>
      </c>
      <c r="E4454" t="s">
        <v>93</v>
      </c>
    </row>
    <row r="4455" spans="1:5" x14ac:dyDescent="0.25">
      <c r="A4455" t="s">
        <v>443</v>
      </c>
      <c r="B4455" t="s">
        <v>444</v>
      </c>
      <c r="C4455" s="12">
        <v>42965</v>
      </c>
      <c r="D4455" s="217">
        <v>0</v>
      </c>
      <c r="E4455" t="s">
        <v>93</v>
      </c>
    </row>
    <row r="4456" spans="1:5" x14ac:dyDescent="0.25">
      <c r="A4456" t="s">
        <v>443</v>
      </c>
      <c r="B4456" t="s">
        <v>444</v>
      </c>
      <c r="C4456" s="12">
        <v>42972</v>
      </c>
      <c r="D4456" s="217">
        <v>0.15670000000000001</v>
      </c>
      <c r="E4456" t="s">
        <v>93</v>
      </c>
    </row>
    <row r="4457" spans="1:5" x14ac:dyDescent="0.25">
      <c r="A4457" t="s">
        <v>443</v>
      </c>
      <c r="B4457" t="s">
        <v>444</v>
      </c>
      <c r="C4457" s="12">
        <v>42979</v>
      </c>
      <c r="D4457" s="217">
        <v>0.26860000000000001</v>
      </c>
      <c r="E4457" t="s">
        <v>93</v>
      </c>
    </row>
    <row r="4458" spans="1:5" x14ac:dyDescent="0.25">
      <c r="A4458" t="s">
        <v>443</v>
      </c>
      <c r="B4458" t="s">
        <v>444</v>
      </c>
      <c r="C4458" s="12">
        <v>42986</v>
      </c>
      <c r="D4458" s="217">
        <v>0.35249999999999998</v>
      </c>
      <c r="E4458" t="s">
        <v>93</v>
      </c>
    </row>
    <row r="4459" spans="1:5" x14ac:dyDescent="0.25">
      <c r="A4459" t="s">
        <v>443</v>
      </c>
      <c r="B4459" t="s">
        <v>444</v>
      </c>
      <c r="C4459" s="12">
        <v>42993</v>
      </c>
      <c r="D4459" s="217">
        <v>0.4178</v>
      </c>
      <c r="E4459" t="s">
        <v>93</v>
      </c>
    </row>
    <row r="4460" spans="1:5" x14ac:dyDescent="0.25">
      <c r="A4460" t="s">
        <v>443</v>
      </c>
      <c r="B4460" t="s">
        <v>444</v>
      </c>
      <c r="C4460" s="12">
        <v>43000</v>
      </c>
      <c r="D4460" s="217">
        <v>0.46799999999999997</v>
      </c>
      <c r="E4460" t="s">
        <v>93</v>
      </c>
    </row>
    <row r="4461" spans="1:5" x14ac:dyDescent="0.25">
      <c r="A4461" t="s">
        <v>443</v>
      </c>
      <c r="B4461" t="s">
        <v>444</v>
      </c>
      <c r="C4461" s="12">
        <v>43007</v>
      </c>
      <c r="D4461" s="217">
        <v>0.50819999999999999</v>
      </c>
      <c r="E4461" t="s">
        <v>93</v>
      </c>
    </row>
    <row r="4462" spans="1:5" x14ac:dyDescent="0.25">
      <c r="A4462" t="s">
        <v>443</v>
      </c>
      <c r="B4462" t="s">
        <v>444</v>
      </c>
      <c r="C4462" s="12">
        <v>43014</v>
      </c>
      <c r="D4462" s="217">
        <v>0.54170000000000007</v>
      </c>
      <c r="E4462" t="s">
        <v>93</v>
      </c>
    </row>
    <row r="4463" spans="1:5" x14ac:dyDescent="0.25">
      <c r="A4463" t="s">
        <v>443</v>
      </c>
      <c r="B4463" t="s">
        <v>444</v>
      </c>
      <c r="C4463" s="12">
        <v>43021</v>
      </c>
      <c r="D4463" s="217">
        <v>0.57150000000000001</v>
      </c>
      <c r="E4463" t="s">
        <v>93</v>
      </c>
    </row>
    <row r="4464" spans="1:5" x14ac:dyDescent="0.25">
      <c r="A4464" t="s">
        <v>443</v>
      </c>
      <c r="B4464" t="s">
        <v>444</v>
      </c>
      <c r="C4464" s="12">
        <v>43028</v>
      </c>
      <c r="D4464" s="217">
        <v>0.59709999999999996</v>
      </c>
      <c r="E4464" t="s">
        <v>93</v>
      </c>
    </row>
    <row r="4465" spans="1:5" x14ac:dyDescent="0.25">
      <c r="A4465" t="s">
        <v>443</v>
      </c>
      <c r="B4465" t="s">
        <v>444</v>
      </c>
      <c r="C4465" s="12">
        <v>43035</v>
      </c>
      <c r="D4465" s="217">
        <v>0.61870000000000003</v>
      </c>
      <c r="E4465" t="s">
        <v>93</v>
      </c>
    </row>
    <row r="4466" spans="1:5" x14ac:dyDescent="0.25">
      <c r="A4466" t="s">
        <v>443</v>
      </c>
      <c r="B4466" t="s">
        <v>444</v>
      </c>
      <c r="C4466" s="12">
        <v>43042</v>
      </c>
      <c r="D4466" s="217">
        <v>0.6381</v>
      </c>
      <c r="E4466" t="s">
        <v>93</v>
      </c>
    </row>
    <row r="4467" spans="1:5" x14ac:dyDescent="0.25">
      <c r="A4467" t="s">
        <v>443</v>
      </c>
      <c r="B4467" t="s">
        <v>444</v>
      </c>
      <c r="C4467" s="12">
        <v>43049</v>
      </c>
      <c r="D4467" s="217">
        <v>0.65529999999999999</v>
      </c>
      <c r="E4467" t="s">
        <v>93</v>
      </c>
    </row>
    <row r="4468" spans="1:5" x14ac:dyDescent="0.25">
      <c r="A4468" t="s">
        <v>443</v>
      </c>
      <c r="B4468" t="s">
        <v>444</v>
      </c>
      <c r="C4468" s="12">
        <v>43056</v>
      </c>
      <c r="D4468" s="217">
        <v>0.67059999999999997</v>
      </c>
      <c r="E4468" t="s">
        <v>93</v>
      </c>
    </row>
    <row r="4469" spans="1:5" x14ac:dyDescent="0.25">
      <c r="A4469" t="s">
        <v>443</v>
      </c>
      <c r="B4469" t="s">
        <v>444</v>
      </c>
      <c r="C4469" s="12">
        <v>43063</v>
      </c>
      <c r="D4469" s="217">
        <v>0.68420000000000003</v>
      </c>
      <c r="E4469" t="s">
        <v>93</v>
      </c>
    </row>
    <row r="4470" spans="1:5" x14ac:dyDescent="0.25">
      <c r="A4470" t="s">
        <v>443</v>
      </c>
      <c r="B4470" t="s">
        <v>444</v>
      </c>
      <c r="C4470" s="12">
        <v>43070</v>
      </c>
      <c r="D4470" s="217">
        <v>0.69750000000000001</v>
      </c>
      <c r="E4470" t="s">
        <v>93</v>
      </c>
    </row>
    <row r="4471" spans="1:5" x14ac:dyDescent="0.25">
      <c r="A4471" t="s">
        <v>443</v>
      </c>
      <c r="B4471" t="s">
        <v>444</v>
      </c>
      <c r="C4471" s="12">
        <v>43077</v>
      </c>
      <c r="D4471" s="217">
        <v>0.71</v>
      </c>
      <c r="E4471" t="s">
        <v>93</v>
      </c>
    </row>
    <row r="4472" spans="1:5" x14ac:dyDescent="0.25">
      <c r="A4472" t="s">
        <v>443</v>
      </c>
      <c r="B4472" t="s">
        <v>444</v>
      </c>
      <c r="C4472" s="12">
        <v>43084</v>
      </c>
      <c r="D4472" s="217">
        <v>0.72089999999999999</v>
      </c>
      <c r="E4472" t="s">
        <v>93</v>
      </c>
    </row>
    <row r="4473" spans="1:5" x14ac:dyDescent="0.25">
      <c r="A4473" t="s">
        <v>443</v>
      </c>
      <c r="B4473" t="s">
        <v>444</v>
      </c>
      <c r="C4473" s="12">
        <v>43091</v>
      </c>
      <c r="D4473" s="217">
        <v>0.73089999999999999</v>
      </c>
      <c r="E4473" t="s">
        <v>93</v>
      </c>
    </row>
    <row r="4474" spans="1:5" x14ac:dyDescent="0.25">
      <c r="A4474" t="s">
        <v>443</v>
      </c>
      <c r="B4474" t="s">
        <v>444</v>
      </c>
      <c r="C4474" s="12">
        <v>43098</v>
      </c>
      <c r="D4474" s="217">
        <v>0.74</v>
      </c>
      <c r="E4474" t="s">
        <v>93</v>
      </c>
    </row>
    <row r="4475" spans="1:5" x14ac:dyDescent="0.25">
      <c r="A4475" t="s">
        <v>443</v>
      </c>
      <c r="B4475" t="s">
        <v>444</v>
      </c>
      <c r="C4475" s="12">
        <v>43105</v>
      </c>
      <c r="D4475" s="217">
        <v>0.95</v>
      </c>
      <c r="E4475" t="s">
        <v>93</v>
      </c>
    </row>
    <row r="4476" spans="1:5" x14ac:dyDescent="0.25">
      <c r="A4476" t="s">
        <v>443</v>
      </c>
      <c r="B4476" t="s">
        <v>444</v>
      </c>
      <c r="C4476" s="12">
        <v>43112</v>
      </c>
      <c r="D4476" s="217">
        <v>0.95</v>
      </c>
      <c r="E4476" t="s">
        <v>93</v>
      </c>
    </row>
    <row r="4477" spans="1:5" x14ac:dyDescent="0.25">
      <c r="A4477" t="s">
        <v>443</v>
      </c>
      <c r="B4477" t="s">
        <v>444</v>
      </c>
      <c r="C4477" s="12">
        <v>43119</v>
      </c>
      <c r="D4477" s="217">
        <v>0.95</v>
      </c>
      <c r="E4477" t="s">
        <v>93</v>
      </c>
    </row>
    <row r="4478" spans="1:5" x14ac:dyDescent="0.25">
      <c r="A4478" t="s">
        <v>443</v>
      </c>
      <c r="B4478" t="s">
        <v>444</v>
      </c>
      <c r="C4478" s="12">
        <v>43126</v>
      </c>
      <c r="D4478" s="217">
        <v>0.95</v>
      </c>
      <c r="E4478" t="s">
        <v>93</v>
      </c>
    </row>
    <row r="4479" spans="1:5" x14ac:dyDescent="0.25">
      <c r="A4479" t="s">
        <v>443</v>
      </c>
      <c r="B4479" t="s">
        <v>444</v>
      </c>
      <c r="C4479" s="12">
        <v>43133</v>
      </c>
      <c r="D4479" s="217">
        <v>0.95</v>
      </c>
      <c r="E4479" t="s">
        <v>93</v>
      </c>
    </row>
    <row r="4480" spans="1:5" x14ac:dyDescent="0.25">
      <c r="A4480" t="s">
        <v>443</v>
      </c>
      <c r="B4480" t="s">
        <v>444</v>
      </c>
      <c r="C4480" s="12">
        <v>43140</v>
      </c>
      <c r="D4480" s="217">
        <v>0.95</v>
      </c>
      <c r="E4480" t="s">
        <v>93</v>
      </c>
    </row>
    <row r="4481" spans="1:5" x14ac:dyDescent="0.25">
      <c r="A4481" t="s">
        <v>443</v>
      </c>
      <c r="B4481" t="s">
        <v>444</v>
      </c>
      <c r="C4481" s="12">
        <v>43147</v>
      </c>
      <c r="D4481" s="217">
        <v>0.95</v>
      </c>
      <c r="E4481" t="s">
        <v>93</v>
      </c>
    </row>
    <row r="4482" spans="1:5" x14ac:dyDescent="0.25">
      <c r="A4482" t="s">
        <v>443</v>
      </c>
      <c r="B4482" t="s">
        <v>444</v>
      </c>
      <c r="C4482" s="12">
        <v>43154</v>
      </c>
      <c r="D4482" s="217">
        <v>0.95</v>
      </c>
      <c r="E4482" t="s">
        <v>93</v>
      </c>
    </row>
    <row r="4483" spans="1:5" x14ac:dyDescent="0.25">
      <c r="A4483" t="s">
        <v>443</v>
      </c>
      <c r="B4483" t="s">
        <v>444</v>
      </c>
      <c r="C4483" s="12">
        <v>43161</v>
      </c>
      <c r="D4483" s="217">
        <v>0.95109999999999995</v>
      </c>
      <c r="E4483" t="s">
        <v>93</v>
      </c>
    </row>
    <row r="4484" spans="1:5" x14ac:dyDescent="0.25">
      <c r="A4484" t="s">
        <v>443</v>
      </c>
      <c r="B4484" t="s">
        <v>444</v>
      </c>
      <c r="C4484" s="12">
        <v>43168</v>
      </c>
      <c r="D4484" s="217">
        <v>0.95200000000000007</v>
      </c>
      <c r="E4484" t="s">
        <v>93</v>
      </c>
    </row>
    <row r="4485" spans="1:5" x14ac:dyDescent="0.25">
      <c r="A4485" t="s">
        <v>443</v>
      </c>
      <c r="B4485" t="s">
        <v>444</v>
      </c>
      <c r="C4485" s="12">
        <v>43175</v>
      </c>
      <c r="D4485" s="217">
        <v>0.95269999999999999</v>
      </c>
      <c r="E4485" t="s">
        <v>93</v>
      </c>
    </row>
    <row r="4486" spans="1:5" x14ac:dyDescent="0.25">
      <c r="A4486" t="s">
        <v>443</v>
      </c>
      <c r="B4486" t="s">
        <v>444</v>
      </c>
      <c r="C4486" s="12">
        <v>43182</v>
      </c>
      <c r="D4486" s="217">
        <v>0.95250000000000001</v>
      </c>
      <c r="E4486" t="s">
        <v>93</v>
      </c>
    </row>
    <row r="4487" spans="1:5" x14ac:dyDescent="0.25">
      <c r="A4487" t="s">
        <v>443</v>
      </c>
      <c r="B4487" t="s">
        <v>444</v>
      </c>
      <c r="C4487" s="12">
        <v>43189</v>
      </c>
      <c r="D4487" s="217">
        <v>0.95230000000000004</v>
      </c>
      <c r="E4487" t="s">
        <v>93</v>
      </c>
    </row>
    <row r="4488" spans="1:5" x14ac:dyDescent="0.25">
      <c r="A4488" t="s">
        <v>443</v>
      </c>
      <c r="B4488" t="s">
        <v>444</v>
      </c>
      <c r="C4488" s="12">
        <v>43196</v>
      </c>
      <c r="D4488" s="217">
        <v>0.95069999999999988</v>
      </c>
      <c r="E4488" t="s">
        <v>93</v>
      </c>
    </row>
    <row r="4489" spans="1:5" x14ac:dyDescent="0.25">
      <c r="A4489" t="s">
        <v>443</v>
      </c>
      <c r="B4489" t="s">
        <v>444</v>
      </c>
      <c r="C4489" s="12">
        <v>43203</v>
      </c>
      <c r="D4489" s="217">
        <v>0.95</v>
      </c>
      <c r="E4489" t="s">
        <v>93</v>
      </c>
    </row>
    <row r="4490" spans="1:5" x14ac:dyDescent="0.25">
      <c r="A4490" t="s">
        <v>443</v>
      </c>
      <c r="B4490" t="s">
        <v>444</v>
      </c>
      <c r="C4490" s="12">
        <v>43210</v>
      </c>
      <c r="D4490" s="217">
        <v>0.94940000000000002</v>
      </c>
      <c r="E4490" t="s">
        <v>93</v>
      </c>
    </row>
    <row r="4491" spans="1:5" x14ac:dyDescent="0.25">
      <c r="A4491" t="s">
        <v>443</v>
      </c>
      <c r="B4491" t="s">
        <v>444</v>
      </c>
      <c r="C4491" s="12">
        <v>43217</v>
      </c>
      <c r="D4491" s="217">
        <v>0.89349999999999996</v>
      </c>
      <c r="E4491" t="s">
        <v>93</v>
      </c>
    </row>
    <row r="4492" spans="1:5" x14ac:dyDescent="0.25">
      <c r="A4492" t="s">
        <v>443</v>
      </c>
      <c r="B4492" t="s">
        <v>444</v>
      </c>
      <c r="C4492" s="12">
        <v>43224</v>
      </c>
      <c r="D4492" s="217">
        <v>0.84389999999999998</v>
      </c>
      <c r="E4492" t="s">
        <v>93</v>
      </c>
    </row>
    <row r="4493" spans="1:5" x14ac:dyDescent="0.25">
      <c r="A4493" t="s">
        <v>443</v>
      </c>
      <c r="B4493" t="s">
        <v>444</v>
      </c>
      <c r="C4493" s="12">
        <v>43231</v>
      </c>
      <c r="D4493" s="217">
        <v>0.79949999999999999</v>
      </c>
      <c r="E4493" t="s">
        <v>93</v>
      </c>
    </row>
    <row r="4494" spans="1:5" x14ac:dyDescent="0.25">
      <c r="A4494" t="s">
        <v>443</v>
      </c>
      <c r="B4494" t="s">
        <v>444</v>
      </c>
      <c r="C4494" s="12">
        <v>43238</v>
      </c>
      <c r="D4494" s="217">
        <v>0.75950000000000006</v>
      </c>
      <c r="E4494" t="s">
        <v>93</v>
      </c>
    </row>
    <row r="4495" spans="1:5" x14ac:dyDescent="0.25">
      <c r="A4495" t="s">
        <v>443</v>
      </c>
      <c r="B4495" t="s">
        <v>444</v>
      </c>
      <c r="C4495" s="12">
        <v>43245</v>
      </c>
      <c r="D4495" s="217">
        <v>0.72329999999999994</v>
      </c>
      <c r="E4495" t="s">
        <v>93</v>
      </c>
    </row>
    <row r="4496" spans="1:5" x14ac:dyDescent="0.25">
      <c r="A4496" t="s">
        <v>443</v>
      </c>
      <c r="B4496" t="s">
        <v>444</v>
      </c>
      <c r="C4496" s="12">
        <v>43252</v>
      </c>
      <c r="D4496" s="217">
        <v>0.6905</v>
      </c>
      <c r="E4496" t="s">
        <v>93</v>
      </c>
    </row>
    <row r="4497" spans="1:5" x14ac:dyDescent="0.25">
      <c r="A4497" t="s">
        <v>443</v>
      </c>
      <c r="B4497" t="s">
        <v>444</v>
      </c>
      <c r="C4497" s="12">
        <v>43259</v>
      </c>
      <c r="D4497" s="217">
        <v>0.6604000000000001</v>
      </c>
      <c r="E4497" t="s">
        <v>93</v>
      </c>
    </row>
    <row r="4498" spans="1:5" x14ac:dyDescent="0.25">
      <c r="A4498" t="s">
        <v>443</v>
      </c>
      <c r="B4498" t="s">
        <v>444</v>
      </c>
      <c r="C4498" s="12">
        <v>43266</v>
      </c>
      <c r="D4498" s="217">
        <v>0.63290000000000002</v>
      </c>
      <c r="E4498" t="s">
        <v>93</v>
      </c>
    </row>
    <row r="4499" spans="1:5" x14ac:dyDescent="0.25">
      <c r="A4499" t="s">
        <v>443</v>
      </c>
      <c r="B4499" t="s">
        <v>444</v>
      </c>
      <c r="C4499" s="12">
        <v>43273</v>
      </c>
      <c r="D4499" s="217">
        <v>0.60760000000000003</v>
      </c>
      <c r="E4499" t="s">
        <v>93</v>
      </c>
    </row>
    <row r="4500" spans="1:5" x14ac:dyDescent="0.25">
      <c r="A4500" t="s">
        <v>443</v>
      </c>
      <c r="B4500" t="s">
        <v>444</v>
      </c>
      <c r="C4500" s="12">
        <v>43280</v>
      </c>
      <c r="D4500" s="217">
        <v>0.58420000000000005</v>
      </c>
      <c r="E4500" t="s">
        <v>93</v>
      </c>
    </row>
    <row r="4501" spans="1:5" x14ac:dyDescent="0.25">
      <c r="A4501" t="s">
        <v>445</v>
      </c>
      <c r="B4501" t="s">
        <v>446</v>
      </c>
      <c r="C4501" s="12">
        <v>42937</v>
      </c>
      <c r="D4501" s="217">
        <v>0</v>
      </c>
      <c r="E4501" t="s">
        <v>93</v>
      </c>
    </row>
    <row r="4502" spans="1:5" x14ac:dyDescent="0.25">
      <c r="A4502" t="s">
        <v>445</v>
      </c>
      <c r="B4502" t="s">
        <v>446</v>
      </c>
      <c r="C4502" s="12">
        <v>42944</v>
      </c>
      <c r="D4502" s="217">
        <v>0</v>
      </c>
      <c r="E4502" t="s">
        <v>93</v>
      </c>
    </row>
    <row r="4503" spans="1:5" x14ac:dyDescent="0.25">
      <c r="A4503" t="s">
        <v>445</v>
      </c>
      <c r="B4503" t="s">
        <v>446</v>
      </c>
      <c r="C4503" s="12">
        <v>42951</v>
      </c>
      <c r="D4503" s="217">
        <v>0</v>
      </c>
      <c r="E4503" t="s">
        <v>93</v>
      </c>
    </row>
    <row r="4504" spans="1:5" x14ac:dyDescent="0.25">
      <c r="A4504" t="s">
        <v>445</v>
      </c>
      <c r="B4504" t="s">
        <v>446</v>
      </c>
      <c r="C4504" s="12">
        <v>42958</v>
      </c>
      <c r="D4504" s="217">
        <v>0</v>
      </c>
      <c r="E4504" t="s">
        <v>93</v>
      </c>
    </row>
    <row r="4505" spans="1:5" x14ac:dyDescent="0.25">
      <c r="A4505" t="s">
        <v>445</v>
      </c>
      <c r="B4505" t="s">
        <v>446</v>
      </c>
      <c r="C4505" s="12">
        <v>42965</v>
      </c>
      <c r="D4505" s="217">
        <v>0</v>
      </c>
      <c r="E4505" t="s">
        <v>93</v>
      </c>
    </row>
    <row r="4506" spans="1:5" x14ac:dyDescent="0.25">
      <c r="A4506" t="s">
        <v>445</v>
      </c>
      <c r="B4506" t="s">
        <v>446</v>
      </c>
      <c r="C4506" s="12">
        <v>42972</v>
      </c>
      <c r="D4506" s="217">
        <v>0.15</v>
      </c>
      <c r="E4506" t="s">
        <v>93</v>
      </c>
    </row>
    <row r="4507" spans="1:5" x14ac:dyDescent="0.25">
      <c r="A4507" t="s">
        <v>445</v>
      </c>
      <c r="B4507" t="s">
        <v>446</v>
      </c>
      <c r="C4507" s="12">
        <v>42979</v>
      </c>
      <c r="D4507" s="217">
        <v>0.2571</v>
      </c>
      <c r="E4507" t="s">
        <v>93</v>
      </c>
    </row>
    <row r="4508" spans="1:5" x14ac:dyDescent="0.25">
      <c r="A4508" t="s">
        <v>445</v>
      </c>
      <c r="B4508" t="s">
        <v>446</v>
      </c>
      <c r="C4508" s="12">
        <v>42986</v>
      </c>
      <c r="D4508" s="217">
        <v>0.3362</v>
      </c>
      <c r="E4508" t="s">
        <v>93</v>
      </c>
    </row>
    <row r="4509" spans="1:5" x14ac:dyDescent="0.25">
      <c r="A4509" t="s">
        <v>445</v>
      </c>
      <c r="B4509" t="s">
        <v>446</v>
      </c>
      <c r="C4509" s="12">
        <v>42993</v>
      </c>
      <c r="D4509" s="217">
        <v>0.39779999999999999</v>
      </c>
      <c r="E4509" t="s">
        <v>93</v>
      </c>
    </row>
    <row r="4510" spans="1:5" x14ac:dyDescent="0.25">
      <c r="A4510" t="s">
        <v>445</v>
      </c>
      <c r="B4510" t="s">
        <v>446</v>
      </c>
      <c r="C4510" s="12">
        <v>43000</v>
      </c>
      <c r="D4510" s="217">
        <v>0.44799999999999995</v>
      </c>
      <c r="E4510" t="s">
        <v>93</v>
      </c>
    </row>
    <row r="4511" spans="1:5" x14ac:dyDescent="0.25">
      <c r="A4511" t="s">
        <v>445</v>
      </c>
      <c r="B4511" t="s">
        <v>446</v>
      </c>
      <c r="C4511" s="12">
        <v>43007</v>
      </c>
      <c r="D4511" s="217">
        <v>0.48820000000000002</v>
      </c>
      <c r="E4511" t="s">
        <v>93</v>
      </c>
    </row>
    <row r="4512" spans="1:5" x14ac:dyDescent="0.25">
      <c r="A4512" t="s">
        <v>445</v>
      </c>
      <c r="B4512" t="s">
        <v>446</v>
      </c>
      <c r="C4512" s="12">
        <v>43014</v>
      </c>
      <c r="D4512" s="217">
        <v>0.52170000000000005</v>
      </c>
      <c r="E4512" t="s">
        <v>93</v>
      </c>
    </row>
    <row r="4513" spans="1:5" x14ac:dyDescent="0.25">
      <c r="A4513" t="s">
        <v>445</v>
      </c>
      <c r="B4513" t="s">
        <v>446</v>
      </c>
      <c r="C4513" s="12">
        <v>43021</v>
      </c>
      <c r="D4513" s="217">
        <v>0.55079999999999996</v>
      </c>
      <c r="E4513" t="s">
        <v>93</v>
      </c>
    </row>
    <row r="4514" spans="1:5" x14ac:dyDescent="0.25">
      <c r="A4514" t="s">
        <v>445</v>
      </c>
      <c r="B4514" t="s">
        <v>446</v>
      </c>
      <c r="C4514" s="12">
        <v>43028</v>
      </c>
      <c r="D4514" s="217">
        <v>0.57710000000000006</v>
      </c>
      <c r="E4514" t="s">
        <v>93</v>
      </c>
    </row>
    <row r="4515" spans="1:5" x14ac:dyDescent="0.25">
      <c r="A4515" t="s">
        <v>445</v>
      </c>
      <c r="B4515" t="s">
        <v>446</v>
      </c>
      <c r="C4515" s="12">
        <v>43035</v>
      </c>
      <c r="D4515" s="217">
        <v>0.6</v>
      </c>
      <c r="E4515" t="s">
        <v>93</v>
      </c>
    </row>
    <row r="4516" spans="1:5" x14ac:dyDescent="0.25">
      <c r="A4516" t="s">
        <v>445</v>
      </c>
      <c r="B4516" t="s">
        <v>446</v>
      </c>
      <c r="C4516" s="12">
        <v>43042</v>
      </c>
      <c r="D4516" s="217">
        <v>0.62</v>
      </c>
      <c r="E4516" t="s">
        <v>93</v>
      </c>
    </row>
    <row r="4517" spans="1:5" x14ac:dyDescent="0.25">
      <c r="A4517" t="s">
        <v>445</v>
      </c>
      <c r="B4517" t="s">
        <v>446</v>
      </c>
      <c r="C4517" s="12">
        <v>43049</v>
      </c>
      <c r="D4517" s="217">
        <v>0.63759999999999994</v>
      </c>
      <c r="E4517" t="s">
        <v>93</v>
      </c>
    </row>
    <row r="4518" spans="1:5" x14ac:dyDescent="0.25">
      <c r="A4518" t="s">
        <v>445</v>
      </c>
      <c r="B4518" t="s">
        <v>446</v>
      </c>
      <c r="C4518" s="12">
        <v>43056</v>
      </c>
      <c r="D4518" s="217">
        <v>0.65329999999999999</v>
      </c>
      <c r="E4518" t="s">
        <v>93</v>
      </c>
    </row>
    <row r="4519" spans="1:5" x14ac:dyDescent="0.25">
      <c r="A4519" t="s">
        <v>445</v>
      </c>
      <c r="B4519" t="s">
        <v>446</v>
      </c>
      <c r="C4519" s="12">
        <v>43063</v>
      </c>
      <c r="D4519" s="217">
        <v>0.66680000000000006</v>
      </c>
      <c r="E4519" t="s">
        <v>93</v>
      </c>
    </row>
    <row r="4520" spans="1:5" x14ac:dyDescent="0.25">
      <c r="A4520" t="s">
        <v>445</v>
      </c>
      <c r="B4520" t="s">
        <v>446</v>
      </c>
      <c r="C4520" s="12">
        <v>43070</v>
      </c>
      <c r="D4520" s="217">
        <v>0.67900000000000005</v>
      </c>
      <c r="E4520" t="s">
        <v>93</v>
      </c>
    </row>
    <row r="4521" spans="1:5" x14ac:dyDescent="0.25">
      <c r="A4521" t="s">
        <v>445</v>
      </c>
      <c r="B4521" t="s">
        <v>446</v>
      </c>
      <c r="C4521" s="12">
        <v>43077</v>
      </c>
      <c r="D4521" s="217">
        <v>0.6905</v>
      </c>
      <c r="E4521" t="s">
        <v>93</v>
      </c>
    </row>
    <row r="4522" spans="1:5" x14ac:dyDescent="0.25">
      <c r="A4522" t="s">
        <v>445</v>
      </c>
      <c r="B4522" t="s">
        <v>446</v>
      </c>
      <c r="C4522" s="12">
        <v>43084</v>
      </c>
      <c r="D4522" s="217">
        <v>0.7</v>
      </c>
      <c r="E4522" t="s">
        <v>93</v>
      </c>
    </row>
    <row r="4523" spans="1:5" x14ac:dyDescent="0.25">
      <c r="A4523" t="s">
        <v>445</v>
      </c>
      <c r="B4523" t="s">
        <v>446</v>
      </c>
      <c r="C4523" s="12">
        <v>43091</v>
      </c>
      <c r="D4523" s="217">
        <v>0.7095999999999999</v>
      </c>
      <c r="E4523" t="s">
        <v>93</v>
      </c>
    </row>
    <row r="4524" spans="1:5" x14ac:dyDescent="0.25">
      <c r="A4524" t="s">
        <v>445</v>
      </c>
      <c r="B4524" t="s">
        <v>446</v>
      </c>
      <c r="C4524" s="12">
        <v>43098</v>
      </c>
      <c r="D4524" s="217">
        <v>0.71829999999999994</v>
      </c>
      <c r="E4524" t="s">
        <v>93</v>
      </c>
    </row>
    <row r="4525" spans="1:5" x14ac:dyDescent="0.25">
      <c r="A4525" t="s">
        <v>445</v>
      </c>
      <c r="B4525" t="s">
        <v>446</v>
      </c>
      <c r="C4525" s="12">
        <v>43105</v>
      </c>
      <c r="D4525" s="217">
        <v>0.92</v>
      </c>
      <c r="E4525" t="s">
        <v>93</v>
      </c>
    </row>
    <row r="4526" spans="1:5" x14ac:dyDescent="0.25">
      <c r="A4526" t="s">
        <v>445</v>
      </c>
      <c r="B4526" t="s">
        <v>446</v>
      </c>
      <c r="C4526" s="12">
        <v>43112</v>
      </c>
      <c r="D4526" s="217">
        <v>0.91500000000000004</v>
      </c>
      <c r="E4526" t="s">
        <v>93</v>
      </c>
    </row>
    <row r="4527" spans="1:5" x14ac:dyDescent="0.25">
      <c r="A4527" t="s">
        <v>445</v>
      </c>
      <c r="B4527" t="s">
        <v>446</v>
      </c>
      <c r="C4527" s="12">
        <v>43119</v>
      </c>
      <c r="D4527" s="217">
        <v>0.91</v>
      </c>
      <c r="E4527" t="s">
        <v>93</v>
      </c>
    </row>
    <row r="4528" spans="1:5" x14ac:dyDescent="0.25">
      <c r="A4528" t="s">
        <v>445</v>
      </c>
      <c r="B4528" t="s">
        <v>446</v>
      </c>
      <c r="C4528" s="12">
        <v>43126</v>
      </c>
      <c r="D4528" s="217">
        <v>0.90749999999999997</v>
      </c>
      <c r="E4528" t="s">
        <v>93</v>
      </c>
    </row>
    <row r="4529" spans="1:5" x14ac:dyDescent="0.25">
      <c r="A4529" t="s">
        <v>445</v>
      </c>
      <c r="B4529" t="s">
        <v>446</v>
      </c>
      <c r="C4529" s="12">
        <v>43133</v>
      </c>
      <c r="D4529" s="217">
        <v>0.90200000000000002</v>
      </c>
      <c r="E4529" t="s">
        <v>93</v>
      </c>
    </row>
    <row r="4530" spans="1:5" x14ac:dyDescent="0.25">
      <c r="A4530" t="s">
        <v>445</v>
      </c>
      <c r="B4530" t="s">
        <v>446</v>
      </c>
      <c r="C4530" s="12">
        <v>43140</v>
      </c>
      <c r="D4530" s="217">
        <v>0.89829999999999999</v>
      </c>
      <c r="E4530" t="s">
        <v>93</v>
      </c>
    </row>
    <row r="4531" spans="1:5" x14ac:dyDescent="0.25">
      <c r="A4531" t="s">
        <v>445</v>
      </c>
      <c r="B4531" t="s">
        <v>446</v>
      </c>
      <c r="C4531" s="12">
        <v>43147</v>
      </c>
      <c r="D4531" s="217">
        <v>0.89430000000000009</v>
      </c>
      <c r="E4531" t="s">
        <v>93</v>
      </c>
    </row>
    <row r="4532" spans="1:5" x14ac:dyDescent="0.25">
      <c r="A4532" t="s">
        <v>445</v>
      </c>
      <c r="B4532" t="s">
        <v>446</v>
      </c>
      <c r="C4532" s="12">
        <v>43154</v>
      </c>
      <c r="D4532" s="217">
        <v>0.89119999999999999</v>
      </c>
      <c r="E4532" t="s">
        <v>93</v>
      </c>
    </row>
    <row r="4533" spans="1:5" x14ac:dyDescent="0.25">
      <c r="A4533" t="s">
        <v>445</v>
      </c>
      <c r="B4533" t="s">
        <v>446</v>
      </c>
      <c r="C4533" s="12">
        <v>43161</v>
      </c>
      <c r="D4533" s="217">
        <v>0.8911</v>
      </c>
      <c r="E4533" t="s">
        <v>93</v>
      </c>
    </row>
    <row r="4534" spans="1:5" x14ac:dyDescent="0.25">
      <c r="A4534" t="s">
        <v>445</v>
      </c>
      <c r="B4534" t="s">
        <v>446</v>
      </c>
      <c r="C4534" s="12">
        <v>43168</v>
      </c>
      <c r="D4534" s="217">
        <v>0.8909999999999999</v>
      </c>
      <c r="E4534" t="s">
        <v>93</v>
      </c>
    </row>
    <row r="4535" spans="1:5" x14ac:dyDescent="0.25">
      <c r="A4535" t="s">
        <v>445</v>
      </c>
      <c r="B4535" t="s">
        <v>446</v>
      </c>
      <c r="C4535" s="12">
        <v>43175</v>
      </c>
      <c r="D4535" s="217">
        <v>0.89090000000000003</v>
      </c>
      <c r="E4535" t="s">
        <v>93</v>
      </c>
    </row>
    <row r="4536" spans="1:5" x14ac:dyDescent="0.25">
      <c r="A4536" t="s">
        <v>445</v>
      </c>
      <c r="B4536" t="s">
        <v>446</v>
      </c>
      <c r="C4536" s="12">
        <v>43182</v>
      </c>
      <c r="D4536" s="217">
        <v>0.89170000000000005</v>
      </c>
      <c r="E4536" t="s">
        <v>93</v>
      </c>
    </row>
    <row r="4537" spans="1:5" x14ac:dyDescent="0.25">
      <c r="A4537" t="s">
        <v>445</v>
      </c>
      <c r="B4537" t="s">
        <v>446</v>
      </c>
      <c r="C4537" s="12">
        <v>43189</v>
      </c>
      <c r="D4537" s="217">
        <v>0.89150000000000007</v>
      </c>
      <c r="E4537" t="s">
        <v>93</v>
      </c>
    </row>
    <row r="4538" spans="1:5" x14ac:dyDescent="0.25">
      <c r="A4538" t="s">
        <v>445</v>
      </c>
      <c r="B4538" t="s">
        <v>446</v>
      </c>
      <c r="C4538" s="12">
        <v>43196</v>
      </c>
      <c r="D4538" s="217">
        <v>0.89</v>
      </c>
      <c r="E4538" t="s">
        <v>93</v>
      </c>
    </row>
    <row r="4539" spans="1:5" x14ac:dyDescent="0.25">
      <c r="A4539" t="s">
        <v>445</v>
      </c>
      <c r="B4539" t="s">
        <v>446</v>
      </c>
      <c r="C4539" s="12">
        <v>43203</v>
      </c>
      <c r="D4539" s="217">
        <v>0.88930000000000009</v>
      </c>
      <c r="E4539" t="s">
        <v>93</v>
      </c>
    </row>
    <row r="4540" spans="1:5" x14ac:dyDescent="0.25">
      <c r="A4540" t="s">
        <v>445</v>
      </c>
      <c r="B4540" t="s">
        <v>446</v>
      </c>
      <c r="C4540" s="12">
        <v>43210</v>
      </c>
      <c r="D4540" s="217">
        <v>0.88879999999999992</v>
      </c>
      <c r="E4540" t="s">
        <v>93</v>
      </c>
    </row>
    <row r="4541" spans="1:5" x14ac:dyDescent="0.25">
      <c r="A4541" t="s">
        <v>445</v>
      </c>
      <c r="B4541" t="s">
        <v>446</v>
      </c>
      <c r="C4541" s="12">
        <v>43217</v>
      </c>
      <c r="D4541" s="217">
        <v>0.83650000000000002</v>
      </c>
      <c r="E4541" t="s">
        <v>93</v>
      </c>
    </row>
    <row r="4542" spans="1:5" x14ac:dyDescent="0.25">
      <c r="A4542" t="s">
        <v>445</v>
      </c>
      <c r="B4542" t="s">
        <v>446</v>
      </c>
      <c r="C4542" s="12">
        <v>43224</v>
      </c>
      <c r="D4542" s="217">
        <v>0.79</v>
      </c>
      <c r="E4542" t="s">
        <v>93</v>
      </c>
    </row>
    <row r="4543" spans="1:5" x14ac:dyDescent="0.25">
      <c r="A4543" t="s">
        <v>445</v>
      </c>
      <c r="B4543" t="s">
        <v>446</v>
      </c>
      <c r="C4543" s="12">
        <v>43231</v>
      </c>
      <c r="D4543" s="217">
        <v>0.74840000000000007</v>
      </c>
      <c r="E4543" t="s">
        <v>93</v>
      </c>
    </row>
    <row r="4544" spans="1:5" x14ac:dyDescent="0.25">
      <c r="A4544" t="s">
        <v>445</v>
      </c>
      <c r="B4544" t="s">
        <v>446</v>
      </c>
      <c r="C4544" s="12">
        <v>43238</v>
      </c>
      <c r="D4544" s="217">
        <v>0.71099999999999997</v>
      </c>
      <c r="E4544" t="s">
        <v>93</v>
      </c>
    </row>
    <row r="4545" spans="1:5" x14ac:dyDescent="0.25">
      <c r="A4545" t="s">
        <v>445</v>
      </c>
      <c r="B4545" t="s">
        <v>446</v>
      </c>
      <c r="C4545" s="12">
        <v>43245</v>
      </c>
      <c r="D4545" s="217">
        <v>0.67709999999999992</v>
      </c>
      <c r="E4545" t="s">
        <v>93</v>
      </c>
    </row>
    <row r="4546" spans="1:5" x14ac:dyDescent="0.25">
      <c r="A4546" t="s">
        <v>445</v>
      </c>
      <c r="B4546" t="s">
        <v>446</v>
      </c>
      <c r="C4546" s="12">
        <v>43252</v>
      </c>
      <c r="D4546" s="217">
        <v>0.64639999999999997</v>
      </c>
      <c r="E4546" t="s">
        <v>93</v>
      </c>
    </row>
    <row r="4547" spans="1:5" x14ac:dyDescent="0.25">
      <c r="A4547" t="s">
        <v>445</v>
      </c>
      <c r="B4547" t="s">
        <v>446</v>
      </c>
      <c r="C4547" s="12">
        <v>43259</v>
      </c>
      <c r="D4547" s="217">
        <v>0.61829999999999996</v>
      </c>
      <c r="E4547" t="s">
        <v>93</v>
      </c>
    </row>
    <row r="4548" spans="1:5" x14ac:dyDescent="0.25">
      <c r="A4548" t="s">
        <v>445</v>
      </c>
      <c r="B4548" t="s">
        <v>446</v>
      </c>
      <c r="C4548" s="12">
        <v>43266</v>
      </c>
      <c r="D4548" s="217">
        <v>0.59250000000000003</v>
      </c>
      <c r="E4548" t="s">
        <v>93</v>
      </c>
    </row>
    <row r="4549" spans="1:5" x14ac:dyDescent="0.25">
      <c r="A4549" t="s">
        <v>445</v>
      </c>
      <c r="B4549" t="s">
        <v>446</v>
      </c>
      <c r="C4549" s="12">
        <v>43273</v>
      </c>
      <c r="D4549" s="217">
        <v>0.56879999999999997</v>
      </c>
      <c r="E4549" t="s">
        <v>93</v>
      </c>
    </row>
    <row r="4550" spans="1:5" x14ac:dyDescent="0.25">
      <c r="A4550" t="s">
        <v>445</v>
      </c>
      <c r="B4550" t="s">
        <v>446</v>
      </c>
      <c r="C4550" s="12">
        <v>43280</v>
      </c>
      <c r="D4550" s="217">
        <v>0.54689999999999994</v>
      </c>
      <c r="E4550" t="s">
        <v>93</v>
      </c>
    </row>
    <row r="4551" spans="1:5" x14ac:dyDescent="0.25">
      <c r="A4551" t="s">
        <v>447</v>
      </c>
      <c r="B4551" t="s">
        <v>448</v>
      </c>
      <c r="C4551" s="12">
        <v>42937</v>
      </c>
      <c r="D4551" s="217">
        <v>0</v>
      </c>
      <c r="E4551" t="s">
        <v>93</v>
      </c>
    </row>
    <row r="4552" spans="1:5" x14ac:dyDescent="0.25">
      <c r="A4552" t="s">
        <v>447</v>
      </c>
      <c r="B4552" t="s">
        <v>448</v>
      </c>
      <c r="C4552" s="12">
        <v>42944</v>
      </c>
      <c r="D4552" s="217">
        <v>0</v>
      </c>
      <c r="E4552" t="s">
        <v>93</v>
      </c>
    </row>
    <row r="4553" spans="1:5" x14ac:dyDescent="0.25">
      <c r="A4553" t="s">
        <v>447</v>
      </c>
      <c r="B4553" t="s">
        <v>448</v>
      </c>
      <c r="C4553" s="12">
        <v>42951</v>
      </c>
      <c r="D4553" s="217">
        <v>0</v>
      </c>
      <c r="E4553" t="s">
        <v>93</v>
      </c>
    </row>
    <row r="4554" spans="1:5" x14ac:dyDescent="0.25">
      <c r="A4554" t="s">
        <v>447</v>
      </c>
      <c r="B4554" t="s">
        <v>448</v>
      </c>
      <c r="C4554" s="12">
        <v>42958</v>
      </c>
      <c r="D4554" s="217">
        <v>0</v>
      </c>
      <c r="E4554" t="s">
        <v>93</v>
      </c>
    </row>
    <row r="4555" spans="1:5" x14ac:dyDescent="0.25">
      <c r="A4555" t="s">
        <v>447</v>
      </c>
      <c r="B4555" t="s">
        <v>448</v>
      </c>
      <c r="C4555" s="12">
        <v>42965</v>
      </c>
      <c r="D4555" s="217">
        <v>0</v>
      </c>
      <c r="E4555" t="s">
        <v>93</v>
      </c>
    </row>
    <row r="4556" spans="1:5" x14ac:dyDescent="0.25">
      <c r="A4556" t="s">
        <v>447</v>
      </c>
      <c r="B4556" t="s">
        <v>448</v>
      </c>
      <c r="C4556" s="12">
        <v>42972</v>
      </c>
      <c r="D4556" s="217">
        <v>0</v>
      </c>
      <c r="E4556" t="s">
        <v>93</v>
      </c>
    </row>
    <row r="4557" spans="1:5" x14ac:dyDescent="0.25">
      <c r="A4557" t="s">
        <v>447</v>
      </c>
      <c r="B4557" t="s">
        <v>448</v>
      </c>
      <c r="C4557" s="12">
        <v>42979</v>
      </c>
      <c r="D4557" s="217">
        <v>0</v>
      </c>
      <c r="E4557" t="s">
        <v>93</v>
      </c>
    </row>
    <row r="4558" spans="1:5" x14ac:dyDescent="0.25">
      <c r="A4558" t="s">
        <v>447</v>
      </c>
      <c r="B4558" t="s">
        <v>448</v>
      </c>
      <c r="C4558" s="12">
        <v>42986</v>
      </c>
      <c r="D4558" s="217">
        <v>0</v>
      </c>
      <c r="E4558" t="s">
        <v>93</v>
      </c>
    </row>
    <row r="4559" spans="1:5" x14ac:dyDescent="0.25">
      <c r="A4559" t="s">
        <v>447</v>
      </c>
      <c r="B4559" t="s">
        <v>448</v>
      </c>
      <c r="C4559" s="12">
        <v>42993</v>
      </c>
      <c r="D4559" s="217">
        <v>0</v>
      </c>
      <c r="E4559" t="s">
        <v>93</v>
      </c>
    </row>
    <row r="4560" spans="1:5" x14ac:dyDescent="0.25">
      <c r="A4560" t="s">
        <v>447</v>
      </c>
      <c r="B4560" t="s">
        <v>448</v>
      </c>
      <c r="C4560" s="12">
        <v>43000</v>
      </c>
      <c r="D4560" s="217">
        <v>0</v>
      </c>
      <c r="E4560" t="s">
        <v>93</v>
      </c>
    </row>
    <row r="4561" spans="1:5" x14ac:dyDescent="0.25">
      <c r="A4561" t="s">
        <v>447</v>
      </c>
      <c r="B4561" t="s">
        <v>448</v>
      </c>
      <c r="C4561" s="12">
        <v>43007</v>
      </c>
      <c r="D4561" s="217">
        <v>0</v>
      </c>
      <c r="E4561" t="s">
        <v>93</v>
      </c>
    </row>
    <row r="4562" spans="1:5" x14ac:dyDescent="0.25">
      <c r="A4562" t="s">
        <v>447</v>
      </c>
      <c r="B4562" t="s">
        <v>448</v>
      </c>
      <c r="C4562" s="12">
        <v>43014</v>
      </c>
      <c r="D4562" s="217">
        <v>0</v>
      </c>
      <c r="E4562" t="s">
        <v>93</v>
      </c>
    </row>
    <row r="4563" spans="1:5" x14ac:dyDescent="0.25">
      <c r="A4563" t="s">
        <v>447</v>
      </c>
      <c r="B4563" t="s">
        <v>448</v>
      </c>
      <c r="C4563" s="12">
        <v>43021</v>
      </c>
      <c r="D4563" s="217">
        <v>0</v>
      </c>
      <c r="E4563" t="s">
        <v>93</v>
      </c>
    </row>
    <row r="4564" spans="1:5" x14ac:dyDescent="0.25">
      <c r="A4564" t="s">
        <v>447</v>
      </c>
      <c r="B4564" t="s">
        <v>448</v>
      </c>
      <c r="C4564" s="12">
        <v>43028</v>
      </c>
      <c r="D4564" s="217">
        <v>0</v>
      </c>
      <c r="E4564" t="s">
        <v>93</v>
      </c>
    </row>
    <row r="4565" spans="1:5" x14ac:dyDescent="0.25">
      <c r="A4565" t="s">
        <v>447</v>
      </c>
      <c r="B4565" t="s">
        <v>448</v>
      </c>
      <c r="C4565" s="12">
        <v>43035</v>
      </c>
      <c r="D4565" s="217">
        <v>0</v>
      </c>
      <c r="E4565" t="s">
        <v>93</v>
      </c>
    </row>
    <row r="4566" spans="1:5" x14ac:dyDescent="0.25">
      <c r="A4566" t="s">
        <v>447</v>
      </c>
      <c r="B4566" t="s">
        <v>448</v>
      </c>
      <c r="C4566" s="12">
        <v>43042</v>
      </c>
      <c r="D4566" s="217">
        <v>0</v>
      </c>
      <c r="E4566" t="s">
        <v>93</v>
      </c>
    </row>
    <row r="4567" spans="1:5" x14ac:dyDescent="0.25">
      <c r="A4567" t="s">
        <v>447</v>
      </c>
      <c r="B4567" t="s">
        <v>448</v>
      </c>
      <c r="C4567" s="12">
        <v>43049</v>
      </c>
      <c r="D4567" s="217">
        <v>0</v>
      </c>
      <c r="E4567" t="s">
        <v>93</v>
      </c>
    </row>
    <row r="4568" spans="1:5" x14ac:dyDescent="0.25">
      <c r="A4568" t="s">
        <v>447</v>
      </c>
      <c r="B4568" t="s">
        <v>448</v>
      </c>
      <c r="C4568" s="12">
        <v>43056</v>
      </c>
      <c r="D4568" s="217">
        <v>0</v>
      </c>
      <c r="E4568" t="s">
        <v>93</v>
      </c>
    </row>
    <row r="4569" spans="1:5" x14ac:dyDescent="0.25">
      <c r="A4569" t="s">
        <v>447</v>
      </c>
      <c r="B4569" t="s">
        <v>448</v>
      </c>
      <c r="C4569" s="12">
        <v>43063</v>
      </c>
      <c r="D4569" s="217">
        <v>0</v>
      </c>
      <c r="E4569" t="s">
        <v>93</v>
      </c>
    </row>
    <row r="4570" spans="1:5" x14ac:dyDescent="0.25">
      <c r="A4570" t="s">
        <v>447</v>
      </c>
      <c r="B4570" t="s">
        <v>448</v>
      </c>
      <c r="C4570" s="12">
        <v>43070</v>
      </c>
      <c r="D4570" s="217">
        <v>0</v>
      </c>
      <c r="E4570" t="s">
        <v>93</v>
      </c>
    </row>
    <row r="4571" spans="1:5" x14ac:dyDescent="0.25">
      <c r="A4571" t="s">
        <v>447</v>
      </c>
      <c r="B4571" t="s">
        <v>448</v>
      </c>
      <c r="C4571" s="12">
        <v>43077</v>
      </c>
      <c r="D4571" s="217">
        <v>0</v>
      </c>
      <c r="E4571" t="s">
        <v>93</v>
      </c>
    </row>
    <row r="4572" spans="1:5" x14ac:dyDescent="0.25">
      <c r="A4572" t="s">
        <v>447</v>
      </c>
      <c r="B4572" t="s">
        <v>448</v>
      </c>
      <c r="C4572" s="12">
        <v>43084</v>
      </c>
      <c r="D4572" s="217">
        <v>0</v>
      </c>
      <c r="E4572" t="s">
        <v>93</v>
      </c>
    </row>
    <row r="4573" spans="1:5" x14ac:dyDescent="0.25">
      <c r="A4573" t="s">
        <v>447</v>
      </c>
      <c r="B4573" t="s">
        <v>448</v>
      </c>
      <c r="C4573" s="12">
        <v>43091</v>
      </c>
      <c r="D4573" s="217">
        <v>0</v>
      </c>
      <c r="E4573" t="s">
        <v>93</v>
      </c>
    </row>
    <row r="4574" spans="1:5" x14ac:dyDescent="0.25">
      <c r="A4574" t="s">
        <v>447</v>
      </c>
      <c r="B4574" t="s">
        <v>448</v>
      </c>
      <c r="C4574" s="12">
        <v>43098</v>
      </c>
      <c r="D4574" s="217">
        <v>0</v>
      </c>
      <c r="E4574" t="s">
        <v>93</v>
      </c>
    </row>
    <row r="4575" spans="1:5" x14ac:dyDescent="0.25">
      <c r="A4575" t="s">
        <v>447</v>
      </c>
      <c r="B4575" t="s">
        <v>448</v>
      </c>
      <c r="C4575" s="12">
        <v>43105</v>
      </c>
      <c r="D4575" s="217">
        <v>0</v>
      </c>
      <c r="E4575" t="s">
        <v>93</v>
      </c>
    </row>
    <row r="4576" spans="1:5" x14ac:dyDescent="0.25">
      <c r="A4576" t="s">
        <v>447</v>
      </c>
      <c r="B4576" t="s">
        <v>448</v>
      </c>
      <c r="C4576" s="12">
        <v>43112</v>
      </c>
      <c r="D4576" s="217">
        <v>0</v>
      </c>
      <c r="E4576" t="s">
        <v>93</v>
      </c>
    </row>
    <row r="4577" spans="1:5" x14ac:dyDescent="0.25">
      <c r="A4577" t="s">
        <v>447</v>
      </c>
      <c r="B4577" t="s">
        <v>448</v>
      </c>
      <c r="C4577" s="12">
        <v>43119</v>
      </c>
      <c r="D4577" s="217">
        <v>0</v>
      </c>
      <c r="E4577" t="s">
        <v>93</v>
      </c>
    </row>
    <row r="4578" spans="1:5" x14ac:dyDescent="0.25">
      <c r="A4578" t="s">
        <v>447</v>
      </c>
      <c r="B4578" t="s">
        <v>448</v>
      </c>
      <c r="C4578" s="12">
        <v>43126</v>
      </c>
      <c r="D4578" s="217">
        <v>0</v>
      </c>
      <c r="E4578" t="s">
        <v>93</v>
      </c>
    </row>
    <row r="4579" spans="1:5" x14ac:dyDescent="0.25">
      <c r="A4579" t="s">
        <v>447</v>
      </c>
      <c r="B4579" t="s">
        <v>448</v>
      </c>
      <c r="C4579" s="12">
        <v>43133</v>
      </c>
      <c r="D4579" s="217">
        <v>0</v>
      </c>
      <c r="E4579" t="s">
        <v>93</v>
      </c>
    </row>
    <row r="4580" spans="1:5" x14ac:dyDescent="0.25">
      <c r="A4580" t="s">
        <v>447</v>
      </c>
      <c r="B4580" t="s">
        <v>448</v>
      </c>
      <c r="C4580" s="12">
        <v>43140</v>
      </c>
      <c r="D4580" s="217">
        <v>0</v>
      </c>
      <c r="E4580" t="s">
        <v>93</v>
      </c>
    </row>
    <row r="4581" spans="1:5" x14ac:dyDescent="0.25">
      <c r="A4581" t="s">
        <v>447</v>
      </c>
      <c r="B4581" t="s">
        <v>448</v>
      </c>
      <c r="C4581" s="12">
        <v>43147</v>
      </c>
      <c r="D4581" s="217">
        <v>0</v>
      </c>
      <c r="E4581" t="s">
        <v>93</v>
      </c>
    </row>
    <row r="4582" spans="1:5" x14ac:dyDescent="0.25">
      <c r="A4582" t="s">
        <v>447</v>
      </c>
      <c r="B4582" t="s">
        <v>448</v>
      </c>
      <c r="C4582" s="12">
        <v>43154</v>
      </c>
      <c r="D4582" s="217">
        <v>0</v>
      </c>
      <c r="E4582" t="s">
        <v>93</v>
      </c>
    </row>
    <row r="4583" spans="1:5" x14ac:dyDescent="0.25">
      <c r="A4583" t="s">
        <v>447</v>
      </c>
      <c r="B4583" t="s">
        <v>448</v>
      </c>
      <c r="C4583" s="12">
        <v>43161</v>
      </c>
      <c r="D4583" s="217">
        <v>0.91439999999999999</v>
      </c>
      <c r="E4583" t="s">
        <v>93</v>
      </c>
    </row>
    <row r="4584" spans="1:5" x14ac:dyDescent="0.25">
      <c r="A4584" t="s">
        <v>447</v>
      </c>
      <c r="B4584" t="s">
        <v>448</v>
      </c>
      <c r="C4584" s="12">
        <v>43168</v>
      </c>
      <c r="D4584" s="217">
        <v>0.91500000000000004</v>
      </c>
      <c r="E4584" t="s">
        <v>93</v>
      </c>
    </row>
    <row r="4585" spans="1:5" x14ac:dyDescent="0.25">
      <c r="A4585" t="s">
        <v>447</v>
      </c>
      <c r="B4585" t="s">
        <v>448</v>
      </c>
      <c r="C4585" s="12">
        <v>43175</v>
      </c>
      <c r="D4585" s="217">
        <v>0.91549999999999998</v>
      </c>
      <c r="E4585" t="s">
        <v>93</v>
      </c>
    </row>
    <row r="4586" spans="1:5" x14ac:dyDescent="0.25">
      <c r="A4586" t="s">
        <v>447</v>
      </c>
      <c r="B4586" t="s">
        <v>448</v>
      </c>
      <c r="C4586" s="12">
        <v>43182</v>
      </c>
      <c r="D4586" s="217">
        <v>0.91579999999999995</v>
      </c>
      <c r="E4586" t="s">
        <v>93</v>
      </c>
    </row>
    <row r="4587" spans="1:5" x14ac:dyDescent="0.25">
      <c r="A4587" t="s">
        <v>447</v>
      </c>
      <c r="B4587" t="s">
        <v>448</v>
      </c>
      <c r="C4587" s="12">
        <v>43189</v>
      </c>
      <c r="D4587" s="217">
        <v>0.91620000000000001</v>
      </c>
      <c r="E4587" t="s">
        <v>93</v>
      </c>
    </row>
    <row r="4588" spans="1:5" x14ac:dyDescent="0.25">
      <c r="A4588" t="s">
        <v>447</v>
      </c>
      <c r="B4588" t="s">
        <v>448</v>
      </c>
      <c r="C4588" s="12">
        <v>43196</v>
      </c>
      <c r="D4588" s="217">
        <v>0.91639999999999999</v>
      </c>
      <c r="E4588" t="s">
        <v>93</v>
      </c>
    </row>
    <row r="4589" spans="1:5" x14ac:dyDescent="0.25">
      <c r="A4589" t="s">
        <v>447</v>
      </c>
      <c r="B4589" t="s">
        <v>448</v>
      </c>
      <c r="C4589" s="12">
        <v>43203</v>
      </c>
      <c r="D4589" s="217">
        <v>0.91670000000000007</v>
      </c>
      <c r="E4589" t="s">
        <v>93</v>
      </c>
    </row>
    <row r="4590" spans="1:5" x14ac:dyDescent="0.25">
      <c r="A4590" t="s">
        <v>447</v>
      </c>
      <c r="B4590" t="s">
        <v>448</v>
      </c>
      <c r="C4590" s="12">
        <v>43210</v>
      </c>
      <c r="D4590" s="217">
        <v>0.91749999999999998</v>
      </c>
      <c r="E4590" t="s">
        <v>93</v>
      </c>
    </row>
    <row r="4591" spans="1:5" x14ac:dyDescent="0.25">
      <c r="A4591" t="s">
        <v>447</v>
      </c>
      <c r="B4591" t="s">
        <v>448</v>
      </c>
      <c r="C4591" s="12">
        <v>43217</v>
      </c>
      <c r="D4591" s="217">
        <v>0.86349999999999993</v>
      </c>
      <c r="E4591" t="s">
        <v>93</v>
      </c>
    </row>
    <row r="4592" spans="1:5" x14ac:dyDescent="0.25">
      <c r="A4592" t="s">
        <v>447</v>
      </c>
      <c r="B4592" t="s">
        <v>448</v>
      </c>
      <c r="C4592" s="12">
        <v>43224</v>
      </c>
      <c r="D4592" s="217">
        <v>0.81559999999999999</v>
      </c>
      <c r="E4592" t="s">
        <v>93</v>
      </c>
    </row>
    <row r="4593" spans="1:5" x14ac:dyDescent="0.25">
      <c r="A4593" t="s">
        <v>447</v>
      </c>
      <c r="B4593" t="s">
        <v>448</v>
      </c>
      <c r="C4593" s="12">
        <v>43231</v>
      </c>
      <c r="D4593" s="217">
        <v>0.77260000000000006</v>
      </c>
      <c r="E4593" t="s">
        <v>93</v>
      </c>
    </row>
    <row r="4594" spans="1:5" x14ac:dyDescent="0.25">
      <c r="A4594" t="s">
        <v>447</v>
      </c>
      <c r="B4594" t="s">
        <v>448</v>
      </c>
      <c r="C4594" s="12">
        <v>43238</v>
      </c>
      <c r="D4594" s="217">
        <v>0.7340000000000001</v>
      </c>
      <c r="E4594" t="s">
        <v>93</v>
      </c>
    </row>
    <row r="4595" spans="1:5" x14ac:dyDescent="0.25">
      <c r="A4595" t="s">
        <v>447</v>
      </c>
      <c r="B4595" t="s">
        <v>448</v>
      </c>
      <c r="C4595" s="12">
        <v>43245</v>
      </c>
      <c r="D4595" s="217">
        <v>0.69900000000000007</v>
      </c>
      <c r="E4595" t="s">
        <v>93</v>
      </c>
    </row>
    <row r="4596" spans="1:5" x14ac:dyDescent="0.25">
      <c r="A4596" t="s">
        <v>447</v>
      </c>
      <c r="B4596" t="s">
        <v>448</v>
      </c>
      <c r="C4596" s="12">
        <v>43252</v>
      </c>
      <c r="D4596" s="217">
        <v>0.6673</v>
      </c>
      <c r="E4596" t="s">
        <v>93</v>
      </c>
    </row>
    <row r="4597" spans="1:5" x14ac:dyDescent="0.25">
      <c r="A4597" t="s">
        <v>447</v>
      </c>
      <c r="B4597" t="s">
        <v>448</v>
      </c>
      <c r="C4597" s="12">
        <v>43259</v>
      </c>
      <c r="D4597" s="217">
        <v>0.63829999999999998</v>
      </c>
      <c r="E4597" t="s">
        <v>93</v>
      </c>
    </row>
    <row r="4598" spans="1:5" x14ac:dyDescent="0.25">
      <c r="A4598" t="s">
        <v>447</v>
      </c>
      <c r="B4598" t="s">
        <v>448</v>
      </c>
      <c r="C4598" s="12">
        <v>43266</v>
      </c>
      <c r="D4598" s="217">
        <v>0.61170000000000002</v>
      </c>
      <c r="E4598" t="s">
        <v>93</v>
      </c>
    </row>
    <row r="4599" spans="1:5" x14ac:dyDescent="0.25">
      <c r="A4599" t="s">
        <v>447</v>
      </c>
      <c r="B4599" t="s">
        <v>448</v>
      </c>
      <c r="C4599" s="12">
        <v>43273</v>
      </c>
      <c r="D4599" s="217">
        <v>0.58719999999999994</v>
      </c>
      <c r="E4599" t="s">
        <v>93</v>
      </c>
    </row>
    <row r="4600" spans="1:5" x14ac:dyDescent="0.25">
      <c r="A4600" t="s">
        <v>447</v>
      </c>
      <c r="B4600" t="s">
        <v>448</v>
      </c>
      <c r="C4600" s="12">
        <v>43280</v>
      </c>
      <c r="D4600" s="217">
        <v>0.56459999999999999</v>
      </c>
      <c r="E4600" t="s">
        <v>93</v>
      </c>
    </row>
    <row r="4601" spans="1:5" x14ac:dyDescent="0.25">
      <c r="A4601" t="s">
        <v>449</v>
      </c>
      <c r="B4601" t="s">
        <v>450</v>
      </c>
      <c r="C4601" s="12">
        <v>42937</v>
      </c>
      <c r="D4601" s="217">
        <v>0</v>
      </c>
      <c r="E4601" t="s">
        <v>93</v>
      </c>
    </row>
    <row r="4602" spans="1:5" x14ac:dyDescent="0.25">
      <c r="A4602" t="s">
        <v>449</v>
      </c>
      <c r="B4602" t="s">
        <v>450</v>
      </c>
      <c r="C4602" s="12">
        <v>42944</v>
      </c>
      <c r="D4602" s="217">
        <v>0</v>
      </c>
      <c r="E4602" t="s">
        <v>93</v>
      </c>
    </row>
    <row r="4603" spans="1:5" x14ac:dyDescent="0.25">
      <c r="A4603" t="s">
        <v>449</v>
      </c>
      <c r="B4603" t="s">
        <v>450</v>
      </c>
      <c r="C4603" s="12">
        <v>42951</v>
      </c>
      <c r="D4603" s="217">
        <v>0</v>
      </c>
      <c r="E4603" t="s">
        <v>93</v>
      </c>
    </row>
    <row r="4604" spans="1:5" x14ac:dyDescent="0.25">
      <c r="A4604" t="s">
        <v>449</v>
      </c>
      <c r="B4604" t="s">
        <v>450</v>
      </c>
      <c r="C4604" s="12">
        <v>42958</v>
      </c>
      <c r="D4604" s="217">
        <v>0</v>
      </c>
      <c r="E4604" t="s">
        <v>93</v>
      </c>
    </row>
    <row r="4605" spans="1:5" x14ac:dyDescent="0.25">
      <c r="A4605" t="s">
        <v>449</v>
      </c>
      <c r="B4605" t="s">
        <v>450</v>
      </c>
      <c r="C4605" s="12">
        <v>42965</v>
      </c>
      <c r="D4605" s="217">
        <v>0</v>
      </c>
      <c r="E4605" t="s">
        <v>93</v>
      </c>
    </row>
    <row r="4606" spans="1:5" x14ac:dyDescent="0.25">
      <c r="A4606" t="s">
        <v>449</v>
      </c>
      <c r="B4606" t="s">
        <v>450</v>
      </c>
      <c r="C4606" s="12">
        <v>42972</v>
      </c>
      <c r="D4606" s="217">
        <v>0</v>
      </c>
      <c r="E4606" t="s">
        <v>93</v>
      </c>
    </row>
    <row r="4607" spans="1:5" x14ac:dyDescent="0.25">
      <c r="A4607" t="s">
        <v>449</v>
      </c>
      <c r="B4607" t="s">
        <v>450</v>
      </c>
      <c r="C4607" s="12">
        <v>42979</v>
      </c>
      <c r="D4607" s="217">
        <v>0</v>
      </c>
      <c r="E4607" t="s">
        <v>93</v>
      </c>
    </row>
    <row r="4608" spans="1:5" x14ac:dyDescent="0.25">
      <c r="A4608" t="s">
        <v>449</v>
      </c>
      <c r="B4608" t="s">
        <v>450</v>
      </c>
      <c r="C4608" s="12">
        <v>42986</v>
      </c>
      <c r="D4608" s="217">
        <v>0</v>
      </c>
      <c r="E4608" t="s">
        <v>93</v>
      </c>
    </row>
    <row r="4609" spans="1:5" x14ac:dyDescent="0.25">
      <c r="A4609" t="s">
        <v>449</v>
      </c>
      <c r="B4609" t="s">
        <v>450</v>
      </c>
      <c r="C4609" s="12">
        <v>42993</v>
      </c>
      <c r="D4609" s="217">
        <v>0</v>
      </c>
      <c r="E4609" t="s">
        <v>93</v>
      </c>
    </row>
    <row r="4610" spans="1:5" x14ac:dyDescent="0.25">
      <c r="A4610" t="s">
        <v>449</v>
      </c>
      <c r="B4610" t="s">
        <v>450</v>
      </c>
      <c r="C4610" s="12">
        <v>43000</v>
      </c>
      <c r="D4610" s="217">
        <v>0</v>
      </c>
      <c r="E4610" t="s">
        <v>93</v>
      </c>
    </row>
    <row r="4611" spans="1:5" x14ac:dyDescent="0.25">
      <c r="A4611" t="s">
        <v>449</v>
      </c>
      <c r="B4611" t="s">
        <v>450</v>
      </c>
      <c r="C4611" s="12">
        <v>43007</v>
      </c>
      <c r="D4611" s="217">
        <v>0</v>
      </c>
      <c r="E4611" t="s">
        <v>93</v>
      </c>
    </row>
    <row r="4612" spans="1:5" x14ac:dyDescent="0.25">
      <c r="A4612" t="s">
        <v>449</v>
      </c>
      <c r="B4612" t="s">
        <v>450</v>
      </c>
      <c r="C4612" s="12">
        <v>43014</v>
      </c>
      <c r="D4612" s="217">
        <v>0</v>
      </c>
      <c r="E4612" t="s">
        <v>93</v>
      </c>
    </row>
    <row r="4613" spans="1:5" x14ac:dyDescent="0.25">
      <c r="A4613" t="s">
        <v>449</v>
      </c>
      <c r="B4613" t="s">
        <v>450</v>
      </c>
      <c r="C4613" s="12">
        <v>43021</v>
      </c>
      <c r="D4613" s="217">
        <v>0</v>
      </c>
      <c r="E4613" t="s">
        <v>93</v>
      </c>
    </row>
    <row r="4614" spans="1:5" x14ac:dyDescent="0.25">
      <c r="A4614" t="s">
        <v>449</v>
      </c>
      <c r="B4614" t="s">
        <v>450</v>
      </c>
      <c r="C4614" s="12">
        <v>43028</v>
      </c>
      <c r="D4614" s="217">
        <v>0</v>
      </c>
      <c r="E4614" t="s">
        <v>93</v>
      </c>
    </row>
    <row r="4615" spans="1:5" x14ac:dyDescent="0.25">
      <c r="A4615" t="s">
        <v>449</v>
      </c>
      <c r="B4615" t="s">
        <v>450</v>
      </c>
      <c r="C4615" s="12">
        <v>43035</v>
      </c>
      <c r="D4615" s="217">
        <v>0</v>
      </c>
      <c r="E4615" t="s">
        <v>93</v>
      </c>
    </row>
    <row r="4616" spans="1:5" x14ac:dyDescent="0.25">
      <c r="A4616" t="s">
        <v>449</v>
      </c>
      <c r="B4616" t="s">
        <v>450</v>
      </c>
      <c r="C4616" s="12">
        <v>43042</v>
      </c>
      <c r="D4616" s="217">
        <v>0</v>
      </c>
      <c r="E4616" t="s">
        <v>93</v>
      </c>
    </row>
    <row r="4617" spans="1:5" x14ac:dyDescent="0.25">
      <c r="A4617" t="s">
        <v>449</v>
      </c>
      <c r="B4617" t="s">
        <v>450</v>
      </c>
      <c r="C4617" s="12">
        <v>43049</v>
      </c>
      <c r="D4617" s="217">
        <v>0</v>
      </c>
      <c r="E4617" t="s">
        <v>93</v>
      </c>
    </row>
    <row r="4618" spans="1:5" x14ac:dyDescent="0.25">
      <c r="A4618" t="s">
        <v>449</v>
      </c>
      <c r="B4618" t="s">
        <v>450</v>
      </c>
      <c r="C4618" s="12">
        <v>43056</v>
      </c>
      <c r="D4618" s="217">
        <v>0</v>
      </c>
      <c r="E4618" t="s">
        <v>93</v>
      </c>
    </row>
    <row r="4619" spans="1:5" x14ac:dyDescent="0.25">
      <c r="A4619" t="s">
        <v>449</v>
      </c>
      <c r="B4619" t="s">
        <v>450</v>
      </c>
      <c r="C4619" s="12">
        <v>43063</v>
      </c>
      <c r="D4619" s="217">
        <v>0</v>
      </c>
      <c r="E4619" t="s">
        <v>93</v>
      </c>
    </row>
    <row r="4620" spans="1:5" x14ac:dyDescent="0.25">
      <c r="A4620" t="s">
        <v>449</v>
      </c>
      <c r="B4620" t="s">
        <v>450</v>
      </c>
      <c r="C4620" s="12">
        <v>43070</v>
      </c>
      <c r="D4620" s="217">
        <v>0</v>
      </c>
      <c r="E4620" t="s">
        <v>93</v>
      </c>
    </row>
    <row r="4621" spans="1:5" x14ac:dyDescent="0.25">
      <c r="A4621" t="s">
        <v>449</v>
      </c>
      <c r="B4621" t="s">
        <v>450</v>
      </c>
      <c r="C4621" s="12">
        <v>43077</v>
      </c>
      <c r="D4621" s="217">
        <v>0</v>
      </c>
      <c r="E4621" t="s">
        <v>93</v>
      </c>
    </row>
    <row r="4622" spans="1:5" x14ac:dyDescent="0.25">
      <c r="A4622" t="s">
        <v>449</v>
      </c>
      <c r="B4622" t="s">
        <v>450</v>
      </c>
      <c r="C4622" s="12">
        <v>43084</v>
      </c>
      <c r="D4622" s="217">
        <v>0</v>
      </c>
      <c r="E4622" t="s">
        <v>93</v>
      </c>
    </row>
    <row r="4623" spans="1:5" x14ac:dyDescent="0.25">
      <c r="A4623" t="s">
        <v>449</v>
      </c>
      <c r="B4623" t="s">
        <v>450</v>
      </c>
      <c r="C4623" s="12">
        <v>43091</v>
      </c>
      <c r="D4623" s="217">
        <v>0</v>
      </c>
      <c r="E4623" t="s">
        <v>93</v>
      </c>
    </row>
    <row r="4624" spans="1:5" x14ac:dyDescent="0.25">
      <c r="A4624" t="s">
        <v>449</v>
      </c>
      <c r="B4624" t="s">
        <v>450</v>
      </c>
      <c r="C4624" s="12">
        <v>43098</v>
      </c>
      <c r="D4624" s="217">
        <v>0</v>
      </c>
      <c r="E4624" t="s">
        <v>93</v>
      </c>
    </row>
    <row r="4625" spans="1:5" x14ac:dyDescent="0.25">
      <c r="A4625" t="s">
        <v>449</v>
      </c>
      <c r="B4625" t="s">
        <v>450</v>
      </c>
      <c r="C4625" s="12">
        <v>43105</v>
      </c>
      <c r="D4625" s="217">
        <v>0</v>
      </c>
      <c r="E4625" t="s">
        <v>93</v>
      </c>
    </row>
    <row r="4626" spans="1:5" x14ac:dyDescent="0.25">
      <c r="A4626" t="s">
        <v>449</v>
      </c>
      <c r="B4626" t="s">
        <v>450</v>
      </c>
      <c r="C4626" s="12">
        <v>43112</v>
      </c>
      <c r="D4626" s="217">
        <v>0</v>
      </c>
      <c r="E4626" t="s">
        <v>93</v>
      </c>
    </row>
    <row r="4627" spans="1:5" x14ac:dyDescent="0.25">
      <c r="A4627" t="s">
        <v>449</v>
      </c>
      <c r="B4627" t="s">
        <v>450</v>
      </c>
      <c r="C4627" s="12">
        <v>43119</v>
      </c>
      <c r="D4627" s="217">
        <v>0</v>
      </c>
      <c r="E4627" t="s">
        <v>93</v>
      </c>
    </row>
    <row r="4628" spans="1:5" x14ac:dyDescent="0.25">
      <c r="A4628" t="s">
        <v>449</v>
      </c>
      <c r="B4628" t="s">
        <v>450</v>
      </c>
      <c r="C4628" s="12">
        <v>43126</v>
      </c>
      <c r="D4628" s="217">
        <v>0</v>
      </c>
      <c r="E4628" t="s">
        <v>93</v>
      </c>
    </row>
    <row r="4629" spans="1:5" x14ac:dyDescent="0.25">
      <c r="A4629" t="s">
        <v>449</v>
      </c>
      <c r="B4629" t="s">
        <v>450</v>
      </c>
      <c r="C4629" s="12">
        <v>43133</v>
      </c>
      <c r="D4629" s="217">
        <v>0</v>
      </c>
      <c r="E4629" t="s">
        <v>93</v>
      </c>
    </row>
    <row r="4630" spans="1:5" x14ac:dyDescent="0.25">
      <c r="A4630" t="s">
        <v>449</v>
      </c>
      <c r="B4630" t="s">
        <v>450</v>
      </c>
      <c r="C4630" s="12">
        <v>43140</v>
      </c>
      <c r="D4630" s="217">
        <v>0</v>
      </c>
      <c r="E4630" t="s">
        <v>93</v>
      </c>
    </row>
    <row r="4631" spans="1:5" x14ac:dyDescent="0.25">
      <c r="A4631" t="s">
        <v>449</v>
      </c>
      <c r="B4631" t="s">
        <v>450</v>
      </c>
      <c r="C4631" s="12">
        <v>43147</v>
      </c>
      <c r="D4631" s="217">
        <v>0.94569999999999999</v>
      </c>
      <c r="E4631" t="s">
        <v>93</v>
      </c>
    </row>
    <row r="4632" spans="1:5" x14ac:dyDescent="0.25">
      <c r="A4632" t="s">
        <v>449</v>
      </c>
      <c r="B4632" t="s">
        <v>450</v>
      </c>
      <c r="C4632" s="12">
        <v>43154</v>
      </c>
      <c r="D4632" s="217">
        <v>0.94620000000000004</v>
      </c>
      <c r="E4632" t="s">
        <v>93</v>
      </c>
    </row>
    <row r="4633" spans="1:5" x14ac:dyDescent="0.25">
      <c r="A4633" t="s">
        <v>449</v>
      </c>
      <c r="B4633" t="s">
        <v>450</v>
      </c>
      <c r="C4633" s="12">
        <v>43161</v>
      </c>
      <c r="D4633" s="217">
        <v>0.94779999999999998</v>
      </c>
      <c r="E4633" t="s">
        <v>93</v>
      </c>
    </row>
    <row r="4634" spans="1:5" x14ac:dyDescent="0.25">
      <c r="A4634" t="s">
        <v>449</v>
      </c>
      <c r="B4634" t="s">
        <v>450</v>
      </c>
      <c r="C4634" s="12">
        <v>43168</v>
      </c>
      <c r="D4634" s="217">
        <v>0.94900000000000007</v>
      </c>
      <c r="E4634" t="s">
        <v>93</v>
      </c>
    </row>
    <row r="4635" spans="1:5" x14ac:dyDescent="0.25">
      <c r="A4635" t="s">
        <v>449</v>
      </c>
      <c r="B4635" t="s">
        <v>450</v>
      </c>
      <c r="C4635" s="12">
        <v>43175</v>
      </c>
      <c r="D4635" s="217">
        <v>0.95</v>
      </c>
      <c r="E4635" t="s">
        <v>93</v>
      </c>
    </row>
    <row r="4636" spans="1:5" x14ac:dyDescent="0.25">
      <c r="A4636" t="s">
        <v>449</v>
      </c>
      <c r="B4636" t="s">
        <v>450</v>
      </c>
      <c r="C4636" s="12">
        <v>43182</v>
      </c>
      <c r="D4636" s="217">
        <v>0.95079999999999998</v>
      </c>
      <c r="E4636" t="s">
        <v>93</v>
      </c>
    </row>
    <row r="4637" spans="1:5" x14ac:dyDescent="0.25">
      <c r="A4637" t="s">
        <v>449</v>
      </c>
      <c r="B4637" t="s">
        <v>450</v>
      </c>
      <c r="C4637" s="12">
        <v>43189</v>
      </c>
      <c r="D4637" s="217">
        <v>0.95230000000000004</v>
      </c>
      <c r="E4637" t="s">
        <v>93</v>
      </c>
    </row>
    <row r="4638" spans="1:5" x14ac:dyDescent="0.25">
      <c r="A4638" t="s">
        <v>449</v>
      </c>
      <c r="B4638" t="s">
        <v>450</v>
      </c>
      <c r="C4638" s="12">
        <v>43196</v>
      </c>
      <c r="D4638" s="217">
        <v>0.95290000000000008</v>
      </c>
      <c r="E4638" t="s">
        <v>93</v>
      </c>
    </row>
    <row r="4639" spans="1:5" x14ac:dyDescent="0.25">
      <c r="A4639" t="s">
        <v>449</v>
      </c>
      <c r="B4639" t="s">
        <v>450</v>
      </c>
      <c r="C4639" s="12">
        <v>43203</v>
      </c>
      <c r="D4639" s="217">
        <v>0.95330000000000004</v>
      </c>
      <c r="E4639" t="s">
        <v>93</v>
      </c>
    </row>
    <row r="4640" spans="1:5" x14ac:dyDescent="0.25">
      <c r="A4640" t="s">
        <v>449</v>
      </c>
      <c r="B4640" t="s">
        <v>450</v>
      </c>
      <c r="C4640" s="12">
        <v>43210</v>
      </c>
      <c r="D4640" s="217">
        <v>0.95310000000000006</v>
      </c>
      <c r="E4640" t="s">
        <v>93</v>
      </c>
    </row>
    <row r="4641" spans="1:5" x14ac:dyDescent="0.25">
      <c r="A4641" t="s">
        <v>449</v>
      </c>
      <c r="B4641" t="s">
        <v>450</v>
      </c>
      <c r="C4641" s="12">
        <v>43217</v>
      </c>
      <c r="D4641" s="217">
        <v>0.8970999999999999</v>
      </c>
      <c r="E4641" t="s">
        <v>93</v>
      </c>
    </row>
    <row r="4642" spans="1:5" x14ac:dyDescent="0.25">
      <c r="A4642" t="s">
        <v>449</v>
      </c>
      <c r="B4642" t="s">
        <v>450</v>
      </c>
      <c r="C4642" s="12">
        <v>43224</v>
      </c>
      <c r="D4642" s="217">
        <v>0.84719999999999995</v>
      </c>
      <c r="E4642" t="s">
        <v>93</v>
      </c>
    </row>
    <row r="4643" spans="1:5" x14ac:dyDescent="0.25">
      <c r="A4643" t="s">
        <v>449</v>
      </c>
      <c r="B4643" t="s">
        <v>450</v>
      </c>
      <c r="C4643" s="12">
        <v>43231</v>
      </c>
      <c r="D4643" s="217">
        <v>0.80260000000000009</v>
      </c>
      <c r="E4643" t="s">
        <v>93</v>
      </c>
    </row>
    <row r="4644" spans="1:5" x14ac:dyDescent="0.25">
      <c r="A4644" t="s">
        <v>449</v>
      </c>
      <c r="B4644" t="s">
        <v>450</v>
      </c>
      <c r="C4644" s="12">
        <v>43238</v>
      </c>
      <c r="D4644" s="217">
        <v>0.76249999999999996</v>
      </c>
      <c r="E4644" t="s">
        <v>93</v>
      </c>
    </row>
    <row r="4645" spans="1:5" x14ac:dyDescent="0.25">
      <c r="A4645" t="s">
        <v>449</v>
      </c>
      <c r="B4645" t="s">
        <v>450</v>
      </c>
      <c r="C4645" s="12">
        <v>43245</v>
      </c>
      <c r="D4645" s="217">
        <v>0.72620000000000007</v>
      </c>
      <c r="E4645" t="s">
        <v>93</v>
      </c>
    </row>
    <row r="4646" spans="1:5" x14ac:dyDescent="0.25">
      <c r="A4646" t="s">
        <v>449</v>
      </c>
      <c r="B4646" t="s">
        <v>450</v>
      </c>
      <c r="C4646" s="12">
        <v>43252</v>
      </c>
      <c r="D4646" s="217">
        <v>0.69319999999999993</v>
      </c>
      <c r="E4646" t="s">
        <v>93</v>
      </c>
    </row>
    <row r="4647" spans="1:5" x14ac:dyDescent="0.25">
      <c r="A4647" t="s">
        <v>449</v>
      </c>
      <c r="B4647" t="s">
        <v>450</v>
      </c>
      <c r="C4647" s="12">
        <v>43259</v>
      </c>
      <c r="D4647" s="217">
        <v>0.66299999999999992</v>
      </c>
      <c r="E4647" t="s">
        <v>93</v>
      </c>
    </row>
    <row r="4648" spans="1:5" x14ac:dyDescent="0.25">
      <c r="A4648" t="s">
        <v>449</v>
      </c>
      <c r="B4648" t="s">
        <v>450</v>
      </c>
      <c r="C4648" s="12">
        <v>43266</v>
      </c>
      <c r="D4648" s="217">
        <v>0.63539999999999996</v>
      </c>
      <c r="E4648" t="s">
        <v>93</v>
      </c>
    </row>
    <row r="4649" spans="1:5" x14ac:dyDescent="0.25">
      <c r="A4649" t="s">
        <v>449</v>
      </c>
      <c r="B4649" t="s">
        <v>450</v>
      </c>
      <c r="C4649" s="12">
        <v>43273</v>
      </c>
      <c r="D4649" s="217">
        <v>0.61</v>
      </c>
      <c r="E4649" t="s">
        <v>93</v>
      </c>
    </row>
    <row r="4650" spans="1:5" x14ac:dyDescent="0.25">
      <c r="A4650" t="s">
        <v>449</v>
      </c>
      <c r="B4650" t="s">
        <v>450</v>
      </c>
      <c r="C4650" s="12">
        <v>43280</v>
      </c>
      <c r="D4650" s="217">
        <v>0.58650000000000002</v>
      </c>
      <c r="E4650" t="s">
        <v>93</v>
      </c>
    </row>
    <row r="4651" spans="1:5" x14ac:dyDescent="0.25">
      <c r="A4651" t="s">
        <v>451</v>
      </c>
      <c r="B4651" t="s">
        <v>452</v>
      </c>
      <c r="C4651" s="12">
        <v>42937</v>
      </c>
      <c r="D4651" s="217">
        <v>0</v>
      </c>
      <c r="E4651" t="s">
        <v>93</v>
      </c>
    </row>
    <row r="4652" spans="1:5" x14ac:dyDescent="0.25">
      <c r="A4652" t="s">
        <v>451</v>
      </c>
      <c r="B4652" t="s">
        <v>452</v>
      </c>
      <c r="C4652" s="12">
        <v>42944</v>
      </c>
      <c r="D4652" s="217">
        <v>0</v>
      </c>
      <c r="E4652" t="s">
        <v>93</v>
      </c>
    </row>
    <row r="4653" spans="1:5" x14ac:dyDescent="0.25">
      <c r="A4653" t="s">
        <v>451</v>
      </c>
      <c r="B4653" t="s">
        <v>452</v>
      </c>
      <c r="C4653" s="12">
        <v>42951</v>
      </c>
      <c r="D4653" s="217">
        <v>0</v>
      </c>
      <c r="E4653" t="s">
        <v>93</v>
      </c>
    </row>
    <row r="4654" spans="1:5" x14ac:dyDescent="0.25">
      <c r="A4654" t="s">
        <v>451</v>
      </c>
      <c r="B4654" t="s">
        <v>452</v>
      </c>
      <c r="C4654" s="12">
        <v>42958</v>
      </c>
      <c r="D4654" s="217">
        <v>0</v>
      </c>
      <c r="E4654" t="s">
        <v>93</v>
      </c>
    </row>
    <row r="4655" spans="1:5" x14ac:dyDescent="0.25">
      <c r="A4655" t="s">
        <v>451</v>
      </c>
      <c r="B4655" t="s">
        <v>452</v>
      </c>
      <c r="C4655" s="12">
        <v>42965</v>
      </c>
      <c r="D4655" s="217">
        <v>0</v>
      </c>
      <c r="E4655" t="s">
        <v>93</v>
      </c>
    </row>
    <row r="4656" spans="1:5" x14ac:dyDescent="0.25">
      <c r="A4656" t="s">
        <v>451</v>
      </c>
      <c r="B4656" t="s">
        <v>452</v>
      </c>
      <c r="C4656" s="12">
        <v>42972</v>
      </c>
      <c r="D4656" s="217">
        <v>0</v>
      </c>
      <c r="E4656" t="s">
        <v>93</v>
      </c>
    </row>
    <row r="4657" spans="1:5" x14ac:dyDescent="0.25">
      <c r="A4657" t="s">
        <v>451</v>
      </c>
      <c r="B4657" t="s">
        <v>452</v>
      </c>
      <c r="C4657" s="12">
        <v>42979</v>
      </c>
      <c r="D4657" s="217">
        <v>0</v>
      </c>
      <c r="E4657" t="s">
        <v>93</v>
      </c>
    </row>
    <row r="4658" spans="1:5" x14ac:dyDescent="0.25">
      <c r="A4658" t="s">
        <v>451</v>
      </c>
      <c r="B4658" t="s">
        <v>452</v>
      </c>
      <c r="C4658" s="12">
        <v>42986</v>
      </c>
      <c r="D4658" s="217">
        <v>0</v>
      </c>
      <c r="E4658" t="s">
        <v>93</v>
      </c>
    </row>
    <row r="4659" spans="1:5" x14ac:dyDescent="0.25">
      <c r="A4659" t="s">
        <v>451</v>
      </c>
      <c r="B4659" t="s">
        <v>452</v>
      </c>
      <c r="C4659" s="12">
        <v>42993</v>
      </c>
      <c r="D4659" s="217">
        <v>0</v>
      </c>
      <c r="E4659" t="s">
        <v>93</v>
      </c>
    </row>
    <row r="4660" spans="1:5" x14ac:dyDescent="0.25">
      <c r="A4660" t="s">
        <v>451</v>
      </c>
      <c r="B4660" t="s">
        <v>452</v>
      </c>
      <c r="C4660" s="12">
        <v>43000</v>
      </c>
      <c r="D4660" s="217">
        <v>0</v>
      </c>
      <c r="E4660" t="s">
        <v>93</v>
      </c>
    </row>
    <row r="4661" spans="1:5" x14ac:dyDescent="0.25">
      <c r="A4661" t="s">
        <v>451</v>
      </c>
      <c r="B4661" t="s">
        <v>452</v>
      </c>
      <c r="C4661" s="12">
        <v>43007</v>
      </c>
      <c r="D4661" s="217">
        <v>0</v>
      </c>
      <c r="E4661" t="s">
        <v>93</v>
      </c>
    </row>
    <row r="4662" spans="1:5" x14ac:dyDescent="0.25">
      <c r="A4662" t="s">
        <v>451</v>
      </c>
      <c r="B4662" t="s">
        <v>452</v>
      </c>
      <c r="C4662" s="12">
        <v>43014</v>
      </c>
      <c r="D4662" s="217">
        <v>0</v>
      </c>
      <c r="E4662" t="s">
        <v>93</v>
      </c>
    </row>
    <row r="4663" spans="1:5" x14ac:dyDescent="0.25">
      <c r="A4663" t="s">
        <v>451</v>
      </c>
      <c r="B4663" t="s">
        <v>452</v>
      </c>
      <c r="C4663" s="12">
        <v>43021</v>
      </c>
      <c r="D4663" s="217">
        <v>0</v>
      </c>
      <c r="E4663" t="s">
        <v>93</v>
      </c>
    </row>
    <row r="4664" spans="1:5" x14ac:dyDescent="0.25">
      <c r="A4664" t="s">
        <v>451</v>
      </c>
      <c r="B4664" t="s">
        <v>452</v>
      </c>
      <c r="C4664" s="12">
        <v>43028</v>
      </c>
      <c r="D4664" s="217">
        <v>0</v>
      </c>
      <c r="E4664" t="s">
        <v>93</v>
      </c>
    </row>
    <row r="4665" spans="1:5" x14ac:dyDescent="0.25">
      <c r="A4665" t="s">
        <v>451</v>
      </c>
      <c r="B4665" t="s">
        <v>452</v>
      </c>
      <c r="C4665" s="12">
        <v>43035</v>
      </c>
      <c r="D4665" s="217">
        <v>0</v>
      </c>
      <c r="E4665" t="s">
        <v>93</v>
      </c>
    </row>
    <row r="4666" spans="1:5" x14ac:dyDescent="0.25">
      <c r="A4666" t="s">
        <v>451</v>
      </c>
      <c r="B4666" t="s">
        <v>452</v>
      </c>
      <c r="C4666" s="12">
        <v>43042</v>
      </c>
      <c r="D4666" s="217">
        <v>0</v>
      </c>
      <c r="E4666" t="s">
        <v>93</v>
      </c>
    </row>
    <row r="4667" spans="1:5" x14ac:dyDescent="0.25">
      <c r="A4667" t="s">
        <v>451</v>
      </c>
      <c r="B4667" t="s">
        <v>452</v>
      </c>
      <c r="C4667" s="12">
        <v>43049</v>
      </c>
      <c r="D4667" s="217">
        <v>0</v>
      </c>
      <c r="E4667" t="s">
        <v>93</v>
      </c>
    </row>
    <row r="4668" spans="1:5" x14ac:dyDescent="0.25">
      <c r="A4668" t="s">
        <v>451</v>
      </c>
      <c r="B4668" t="s">
        <v>452</v>
      </c>
      <c r="C4668" s="12">
        <v>43056</v>
      </c>
      <c r="D4668" s="217">
        <v>0</v>
      </c>
      <c r="E4668" t="s">
        <v>93</v>
      </c>
    </row>
    <row r="4669" spans="1:5" x14ac:dyDescent="0.25">
      <c r="A4669" t="s">
        <v>451</v>
      </c>
      <c r="B4669" t="s">
        <v>452</v>
      </c>
      <c r="C4669" s="12">
        <v>43063</v>
      </c>
      <c r="D4669" s="217">
        <v>0</v>
      </c>
      <c r="E4669" t="s">
        <v>93</v>
      </c>
    </row>
    <row r="4670" spans="1:5" x14ac:dyDescent="0.25">
      <c r="A4670" t="s">
        <v>451</v>
      </c>
      <c r="B4670" t="s">
        <v>452</v>
      </c>
      <c r="C4670" s="12">
        <v>43070</v>
      </c>
      <c r="D4670" s="217">
        <v>0</v>
      </c>
      <c r="E4670" t="s">
        <v>93</v>
      </c>
    </row>
    <row r="4671" spans="1:5" x14ac:dyDescent="0.25">
      <c r="A4671" t="s">
        <v>451</v>
      </c>
      <c r="B4671" t="s">
        <v>452</v>
      </c>
      <c r="C4671" s="12">
        <v>43077</v>
      </c>
      <c r="D4671" s="217">
        <v>0</v>
      </c>
      <c r="E4671" t="s">
        <v>93</v>
      </c>
    </row>
    <row r="4672" spans="1:5" x14ac:dyDescent="0.25">
      <c r="A4672" t="s">
        <v>451</v>
      </c>
      <c r="B4672" t="s">
        <v>452</v>
      </c>
      <c r="C4672" s="12">
        <v>43084</v>
      </c>
      <c r="D4672" s="217">
        <v>0</v>
      </c>
      <c r="E4672" t="s">
        <v>93</v>
      </c>
    </row>
    <row r="4673" spans="1:5" x14ac:dyDescent="0.25">
      <c r="A4673" t="s">
        <v>451</v>
      </c>
      <c r="B4673" t="s">
        <v>452</v>
      </c>
      <c r="C4673" s="12">
        <v>43091</v>
      </c>
      <c r="D4673" s="217">
        <v>0</v>
      </c>
      <c r="E4673" t="s">
        <v>93</v>
      </c>
    </row>
    <row r="4674" spans="1:5" x14ac:dyDescent="0.25">
      <c r="A4674" t="s">
        <v>451</v>
      </c>
      <c r="B4674" t="s">
        <v>452</v>
      </c>
      <c r="C4674" s="12">
        <v>43098</v>
      </c>
      <c r="D4674" s="217">
        <v>0</v>
      </c>
      <c r="E4674" t="s">
        <v>93</v>
      </c>
    </row>
    <row r="4675" spans="1:5" x14ac:dyDescent="0.25">
      <c r="A4675" t="s">
        <v>451</v>
      </c>
      <c r="B4675" t="s">
        <v>452</v>
      </c>
      <c r="C4675" s="12">
        <v>43105</v>
      </c>
      <c r="D4675" s="217">
        <v>0</v>
      </c>
      <c r="E4675" t="s">
        <v>93</v>
      </c>
    </row>
    <row r="4676" spans="1:5" x14ac:dyDescent="0.25">
      <c r="A4676" t="s">
        <v>451</v>
      </c>
      <c r="B4676" t="s">
        <v>452</v>
      </c>
      <c r="C4676" s="12">
        <v>43112</v>
      </c>
      <c r="D4676" s="217">
        <v>0</v>
      </c>
      <c r="E4676" t="s">
        <v>93</v>
      </c>
    </row>
    <row r="4677" spans="1:5" x14ac:dyDescent="0.25">
      <c r="A4677" t="s">
        <v>451</v>
      </c>
      <c r="B4677" t="s">
        <v>452</v>
      </c>
      <c r="C4677" s="12">
        <v>43119</v>
      </c>
      <c r="D4677" s="217">
        <v>0</v>
      </c>
      <c r="E4677" t="s">
        <v>93</v>
      </c>
    </row>
    <row r="4678" spans="1:5" x14ac:dyDescent="0.25">
      <c r="A4678" t="s">
        <v>451</v>
      </c>
      <c r="B4678" t="s">
        <v>452</v>
      </c>
      <c r="C4678" s="12">
        <v>43126</v>
      </c>
      <c r="D4678" s="217">
        <v>0</v>
      </c>
      <c r="E4678" t="s">
        <v>93</v>
      </c>
    </row>
    <row r="4679" spans="1:5" x14ac:dyDescent="0.25">
      <c r="A4679" t="s">
        <v>451</v>
      </c>
      <c r="B4679" t="s">
        <v>452</v>
      </c>
      <c r="C4679" s="12">
        <v>43133</v>
      </c>
      <c r="D4679" s="217">
        <v>0</v>
      </c>
      <c r="E4679" t="s">
        <v>93</v>
      </c>
    </row>
    <row r="4680" spans="1:5" x14ac:dyDescent="0.25">
      <c r="A4680" t="s">
        <v>451</v>
      </c>
      <c r="B4680" t="s">
        <v>452</v>
      </c>
      <c r="C4680" s="12">
        <v>43140</v>
      </c>
      <c r="D4680" s="217">
        <v>0</v>
      </c>
      <c r="E4680" t="s">
        <v>93</v>
      </c>
    </row>
    <row r="4681" spans="1:5" x14ac:dyDescent="0.25">
      <c r="A4681" t="s">
        <v>451</v>
      </c>
      <c r="B4681" t="s">
        <v>452</v>
      </c>
      <c r="C4681" s="12">
        <v>43147</v>
      </c>
      <c r="D4681" s="217">
        <v>0.98430000000000006</v>
      </c>
      <c r="E4681" t="s">
        <v>93</v>
      </c>
    </row>
    <row r="4682" spans="1:5" x14ac:dyDescent="0.25">
      <c r="A4682" t="s">
        <v>451</v>
      </c>
      <c r="B4682" t="s">
        <v>452</v>
      </c>
      <c r="C4682" s="12">
        <v>43154</v>
      </c>
      <c r="D4682" s="217">
        <v>0.98499999999999999</v>
      </c>
      <c r="E4682" t="s">
        <v>93</v>
      </c>
    </row>
    <row r="4683" spans="1:5" x14ac:dyDescent="0.25">
      <c r="A4683" t="s">
        <v>451</v>
      </c>
      <c r="B4683" t="s">
        <v>452</v>
      </c>
      <c r="C4683" s="12">
        <v>43161</v>
      </c>
      <c r="D4683" s="217">
        <v>0.98670000000000002</v>
      </c>
      <c r="E4683" t="s">
        <v>93</v>
      </c>
    </row>
    <row r="4684" spans="1:5" x14ac:dyDescent="0.25">
      <c r="A4684" t="s">
        <v>451</v>
      </c>
      <c r="B4684" t="s">
        <v>452</v>
      </c>
      <c r="C4684" s="12">
        <v>43168</v>
      </c>
      <c r="D4684" s="217">
        <v>0.98799999999999999</v>
      </c>
      <c r="E4684" t="s">
        <v>93</v>
      </c>
    </row>
    <row r="4685" spans="1:5" x14ac:dyDescent="0.25">
      <c r="A4685" t="s">
        <v>451</v>
      </c>
      <c r="B4685" t="s">
        <v>452</v>
      </c>
      <c r="C4685" s="12">
        <v>43175</v>
      </c>
      <c r="D4685" s="217">
        <v>0.98909999999999998</v>
      </c>
      <c r="E4685" t="s">
        <v>93</v>
      </c>
    </row>
    <row r="4686" spans="1:5" x14ac:dyDescent="0.25">
      <c r="A4686" t="s">
        <v>451</v>
      </c>
      <c r="B4686" t="s">
        <v>452</v>
      </c>
      <c r="C4686" s="12">
        <v>43182</v>
      </c>
      <c r="D4686" s="217">
        <v>0.99</v>
      </c>
      <c r="E4686" t="s">
        <v>93</v>
      </c>
    </row>
    <row r="4687" spans="1:5" x14ac:dyDescent="0.25">
      <c r="A4687" t="s">
        <v>451</v>
      </c>
      <c r="B4687" t="s">
        <v>452</v>
      </c>
      <c r="C4687" s="12">
        <v>43189</v>
      </c>
      <c r="D4687" s="217">
        <v>0.99</v>
      </c>
      <c r="E4687" t="s">
        <v>93</v>
      </c>
    </row>
    <row r="4688" spans="1:5" x14ac:dyDescent="0.25">
      <c r="A4688" t="s">
        <v>451</v>
      </c>
      <c r="B4688" t="s">
        <v>452</v>
      </c>
      <c r="C4688" s="12">
        <v>43196</v>
      </c>
      <c r="D4688" s="217">
        <v>0.98930000000000007</v>
      </c>
      <c r="E4688" t="s">
        <v>93</v>
      </c>
    </row>
    <row r="4689" spans="1:5" x14ac:dyDescent="0.25">
      <c r="A4689" t="s">
        <v>451</v>
      </c>
      <c r="B4689" t="s">
        <v>452</v>
      </c>
      <c r="C4689" s="12">
        <v>43203</v>
      </c>
      <c r="D4689" s="217">
        <v>0.98870000000000002</v>
      </c>
      <c r="E4689" t="s">
        <v>93</v>
      </c>
    </row>
    <row r="4690" spans="1:5" x14ac:dyDescent="0.25">
      <c r="A4690" t="s">
        <v>451</v>
      </c>
      <c r="B4690" t="s">
        <v>452</v>
      </c>
      <c r="C4690" s="12">
        <v>43210</v>
      </c>
      <c r="D4690" s="217">
        <v>0.98809999999999998</v>
      </c>
      <c r="E4690" t="s">
        <v>93</v>
      </c>
    </row>
    <row r="4691" spans="1:5" x14ac:dyDescent="0.25">
      <c r="A4691" t="s">
        <v>451</v>
      </c>
      <c r="B4691" t="s">
        <v>452</v>
      </c>
      <c r="C4691" s="12">
        <v>43217</v>
      </c>
      <c r="D4691" s="217">
        <v>0.93</v>
      </c>
      <c r="E4691" t="s">
        <v>93</v>
      </c>
    </row>
    <row r="4692" spans="1:5" x14ac:dyDescent="0.25">
      <c r="A4692" t="s">
        <v>451</v>
      </c>
      <c r="B4692" t="s">
        <v>452</v>
      </c>
      <c r="C4692" s="12">
        <v>43224</v>
      </c>
      <c r="D4692" s="217">
        <v>0.87829999999999997</v>
      </c>
      <c r="E4692" t="s">
        <v>93</v>
      </c>
    </row>
    <row r="4693" spans="1:5" x14ac:dyDescent="0.25">
      <c r="A4693" t="s">
        <v>451</v>
      </c>
      <c r="B4693" t="s">
        <v>452</v>
      </c>
      <c r="C4693" s="12">
        <v>43231</v>
      </c>
      <c r="D4693" s="217">
        <v>0.83209999999999995</v>
      </c>
      <c r="E4693" t="s">
        <v>93</v>
      </c>
    </row>
    <row r="4694" spans="1:5" x14ac:dyDescent="0.25">
      <c r="A4694" t="s">
        <v>451</v>
      </c>
      <c r="B4694" t="s">
        <v>452</v>
      </c>
      <c r="C4694" s="12">
        <v>43238</v>
      </c>
      <c r="D4694" s="217">
        <v>0.79049999999999998</v>
      </c>
      <c r="E4694" t="s">
        <v>93</v>
      </c>
    </row>
    <row r="4695" spans="1:5" x14ac:dyDescent="0.25">
      <c r="A4695" t="s">
        <v>451</v>
      </c>
      <c r="B4695" t="s">
        <v>452</v>
      </c>
      <c r="C4695" s="12">
        <v>43245</v>
      </c>
      <c r="D4695" s="217">
        <v>0.75290000000000001</v>
      </c>
      <c r="E4695" t="s">
        <v>93</v>
      </c>
    </row>
    <row r="4696" spans="1:5" x14ac:dyDescent="0.25">
      <c r="A4696" t="s">
        <v>451</v>
      </c>
      <c r="B4696" t="s">
        <v>452</v>
      </c>
      <c r="C4696" s="12">
        <v>43252</v>
      </c>
      <c r="D4696" s="217">
        <v>0.71860000000000002</v>
      </c>
      <c r="E4696" t="s">
        <v>93</v>
      </c>
    </row>
    <row r="4697" spans="1:5" x14ac:dyDescent="0.25">
      <c r="A4697" t="s">
        <v>451</v>
      </c>
      <c r="B4697" t="s">
        <v>452</v>
      </c>
      <c r="C4697" s="12">
        <v>43259</v>
      </c>
      <c r="D4697" s="217">
        <v>0.6873999999999999</v>
      </c>
      <c r="E4697" t="s">
        <v>93</v>
      </c>
    </row>
    <row r="4698" spans="1:5" x14ac:dyDescent="0.25">
      <c r="A4698" t="s">
        <v>451</v>
      </c>
      <c r="B4698" t="s">
        <v>452</v>
      </c>
      <c r="C4698" s="12">
        <v>43266</v>
      </c>
      <c r="D4698" s="217">
        <v>0.65879999999999994</v>
      </c>
      <c r="E4698" t="s">
        <v>93</v>
      </c>
    </row>
    <row r="4699" spans="1:5" x14ac:dyDescent="0.25">
      <c r="A4699" t="s">
        <v>451</v>
      </c>
      <c r="B4699" t="s">
        <v>452</v>
      </c>
      <c r="C4699" s="12">
        <v>43273</v>
      </c>
      <c r="D4699" s="217">
        <v>0.63240000000000007</v>
      </c>
      <c r="E4699" t="s">
        <v>93</v>
      </c>
    </row>
    <row r="4700" spans="1:5" x14ac:dyDescent="0.25">
      <c r="A4700" t="s">
        <v>451</v>
      </c>
      <c r="B4700" t="s">
        <v>452</v>
      </c>
      <c r="C4700" s="12">
        <v>43280</v>
      </c>
      <c r="D4700" s="217">
        <v>0.60809999999999997</v>
      </c>
      <c r="E4700" t="s">
        <v>93</v>
      </c>
    </row>
    <row r="4701" spans="1:5" x14ac:dyDescent="0.25">
      <c r="A4701" t="s">
        <v>453</v>
      </c>
      <c r="B4701" t="s">
        <v>454</v>
      </c>
      <c r="C4701" s="12">
        <v>42937</v>
      </c>
      <c r="D4701" s="217">
        <v>0</v>
      </c>
      <c r="E4701" t="s">
        <v>93</v>
      </c>
    </row>
    <row r="4702" spans="1:5" x14ac:dyDescent="0.25">
      <c r="A4702" t="s">
        <v>453</v>
      </c>
      <c r="B4702" t="s">
        <v>454</v>
      </c>
      <c r="C4702" s="12">
        <v>42944</v>
      </c>
      <c r="D4702" s="217">
        <v>0</v>
      </c>
      <c r="E4702" t="s">
        <v>93</v>
      </c>
    </row>
    <row r="4703" spans="1:5" x14ac:dyDescent="0.25">
      <c r="A4703" t="s">
        <v>453</v>
      </c>
      <c r="B4703" t="s">
        <v>454</v>
      </c>
      <c r="C4703" s="12">
        <v>42951</v>
      </c>
      <c r="D4703" s="217">
        <v>0</v>
      </c>
      <c r="E4703" t="s">
        <v>93</v>
      </c>
    </row>
    <row r="4704" spans="1:5" x14ac:dyDescent="0.25">
      <c r="A4704" t="s">
        <v>453</v>
      </c>
      <c r="B4704" t="s">
        <v>454</v>
      </c>
      <c r="C4704" s="12">
        <v>42958</v>
      </c>
      <c r="D4704" s="217">
        <v>0</v>
      </c>
      <c r="E4704" t="s">
        <v>93</v>
      </c>
    </row>
    <row r="4705" spans="1:5" x14ac:dyDescent="0.25">
      <c r="A4705" t="s">
        <v>453</v>
      </c>
      <c r="B4705" t="s">
        <v>454</v>
      </c>
      <c r="C4705" s="12">
        <v>42965</v>
      </c>
      <c r="D4705" s="217">
        <v>0</v>
      </c>
      <c r="E4705" t="s">
        <v>93</v>
      </c>
    </row>
    <row r="4706" spans="1:5" x14ac:dyDescent="0.25">
      <c r="A4706" t="s">
        <v>453</v>
      </c>
      <c r="B4706" t="s">
        <v>454</v>
      </c>
      <c r="C4706" s="12">
        <v>42972</v>
      </c>
      <c r="D4706" s="217">
        <v>0</v>
      </c>
      <c r="E4706" t="s">
        <v>93</v>
      </c>
    </row>
    <row r="4707" spans="1:5" x14ac:dyDescent="0.25">
      <c r="A4707" t="s">
        <v>453</v>
      </c>
      <c r="B4707" t="s">
        <v>454</v>
      </c>
      <c r="C4707" s="12">
        <v>42979</v>
      </c>
      <c r="D4707" s="217">
        <v>0</v>
      </c>
      <c r="E4707" t="s">
        <v>93</v>
      </c>
    </row>
    <row r="4708" spans="1:5" x14ac:dyDescent="0.25">
      <c r="A4708" t="s">
        <v>453</v>
      </c>
      <c r="B4708" t="s">
        <v>454</v>
      </c>
      <c r="C4708" s="12">
        <v>42986</v>
      </c>
      <c r="D4708" s="217">
        <v>0</v>
      </c>
      <c r="E4708" t="s">
        <v>93</v>
      </c>
    </row>
    <row r="4709" spans="1:5" x14ac:dyDescent="0.25">
      <c r="A4709" t="s">
        <v>453</v>
      </c>
      <c r="B4709" t="s">
        <v>454</v>
      </c>
      <c r="C4709" s="12">
        <v>42993</v>
      </c>
      <c r="D4709" s="217">
        <v>0</v>
      </c>
      <c r="E4709" t="s">
        <v>93</v>
      </c>
    </row>
    <row r="4710" spans="1:5" x14ac:dyDescent="0.25">
      <c r="A4710" t="s">
        <v>453</v>
      </c>
      <c r="B4710" t="s">
        <v>454</v>
      </c>
      <c r="C4710" s="12">
        <v>43000</v>
      </c>
      <c r="D4710" s="217">
        <v>0</v>
      </c>
      <c r="E4710" t="s">
        <v>93</v>
      </c>
    </row>
    <row r="4711" spans="1:5" x14ac:dyDescent="0.25">
      <c r="A4711" t="s">
        <v>453</v>
      </c>
      <c r="B4711" t="s">
        <v>454</v>
      </c>
      <c r="C4711" s="12">
        <v>43007</v>
      </c>
      <c r="D4711" s="217">
        <v>0</v>
      </c>
      <c r="E4711" t="s">
        <v>93</v>
      </c>
    </row>
    <row r="4712" spans="1:5" x14ac:dyDescent="0.25">
      <c r="A4712" t="s">
        <v>453</v>
      </c>
      <c r="B4712" t="s">
        <v>454</v>
      </c>
      <c r="C4712" s="12">
        <v>43014</v>
      </c>
      <c r="D4712" s="217">
        <v>0</v>
      </c>
      <c r="E4712" t="s">
        <v>93</v>
      </c>
    </row>
    <row r="4713" spans="1:5" x14ac:dyDescent="0.25">
      <c r="A4713" t="s">
        <v>453</v>
      </c>
      <c r="B4713" t="s">
        <v>454</v>
      </c>
      <c r="C4713" s="12">
        <v>43021</v>
      </c>
      <c r="D4713" s="217">
        <v>0</v>
      </c>
      <c r="E4713" t="s">
        <v>93</v>
      </c>
    </row>
    <row r="4714" spans="1:5" x14ac:dyDescent="0.25">
      <c r="A4714" t="s">
        <v>453</v>
      </c>
      <c r="B4714" t="s">
        <v>454</v>
      </c>
      <c r="C4714" s="12">
        <v>43028</v>
      </c>
      <c r="D4714" s="217">
        <v>0</v>
      </c>
      <c r="E4714" t="s">
        <v>93</v>
      </c>
    </row>
    <row r="4715" spans="1:5" x14ac:dyDescent="0.25">
      <c r="A4715" t="s">
        <v>453</v>
      </c>
      <c r="B4715" t="s">
        <v>454</v>
      </c>
      <c r="C4715" s="12">
        <v>43035</v>
      </c>
      <c r="D4715" s="217">
        <v>0</v>
      </c>
      <c r="E4715" t="s">
        <v>93</v>
      </c>
    </row>
    <row r="4716" spans="1:5" x14ac:dyDescent="0.25">
      <c r="A4716" t="s">
        <v>453</v>
      </c>
      <c r="B4716" t="s">
        <v>454</v>
      </c>
      <c r="C4716" s="12">
        <v>43042</v>
      </c>
      <c r="D4716" s="217">
        <v>0</v>
      </c>
      <c r="E4716" t="s">
        <v>93</v>
      </c>
    </row>
    <row r="4717" spans="1:5" x14ac:dyDescent="0.25">
      <c r="A4717" t="s">
        <v>453</v>
      </c>
      <c r="B4717" t="s">
        <v>454</v>
      </c>
      <c r="C4717" s="12">
        <v>43049</v>
      </c>
      <c r="D4717" s="217">
        <v>0</v>
      </c>
      <c r="E4717" t="s">
        <v>93</v>
      </c>
    </row>
    <row r="4718" spans="1:5" x14ac:dyDescent="0.25">
      <c r="A4718" t="s">
        <v>453</v>
      </c>
      <c r="B4718" t="s">
        <v>454</v>
      </c>
      <c r="C4718" s="12">
        <v>43056</v>
      </c>
      <c r="D4718" s="217">
        <v>0</v>
      </c>
      <c r="E4718" t="s">
        <v>93</v>
      </c>
    </row>
    <row r="4719" spans="1:5" x14ac:dyDescent="0.25">
      <c r="A4719" t="s">
        <v>453</v>
      </c>
      <c r="B4719" t="s">
        <v>454</v>
      </c>
      <c r="C4719" s="12">
        <v>43063</v>
      </c>
      <c r="D4719" s="217">
        <v>0</v>
      </c>
      <c r="E4719" t="s">
        <v>93</v>
      </c>
    </row>
    <row r="4720" spans="1:5" x14ac:dyDescent="0.25">
      <c r="A4720" t="s">
        <v>453</v>
      </c>
      <c r="B4720" t="s">
        <v>454</v>
      </c>
      <c r="C4720" s="12">
        <v>43070</v>
      </c>
      <c r="D4720" s="217">
        <v>0</v>
      </c>
      <c r="E4720" t="s">
        <v>93</v>
      </c>
    </row>
    <row r="4721" spans="1:5" x14ac:dyDescent="0.25">
      <c r="A4721" t="s">
        <v>453</v>
      </c>
      <c r="B4721" t="s">
        <v>454</v>
      </c>
      <c r="C4721" s="12">
        <v>43077</v>
      </c>
      <c r="D4721" s="217">
        <v>0</v>
      </c>
      <c r="E4721" t="s">
        <v>93</v>
      </c>
    </row>
    <row r="4722" spans="1:5" x14ac:dyDescent="0.25">
      <c r="A4722" t="s">
        <v>453</v>
      </c>
      <c r="B4722" t="s">
        <v>454</v>
      </c>
      <c r="C4722" s="12">
        <v>43084</v>
      </c>
      <c r="D4722" s="217">
        <v>0</v>
      </c>
      <c r="E4722" t="s">
        <v>93</v>
      </c>
    </row>
    <row r="4723" spans="1:5" x14ac:dyDescent="0.25">
      <c r="A4723" t="s">
        <v>453</v>
      </c>
      <c r="B4723" t="s">
        <v>454</v>
      </c>
      <c r="C4723" s="12">
        <v>43091</v>
      </c>
      <c r="D4723" s="217">
        <v>0</v>
      </c>
      <c r="E4723" t="s">
        <v>93</v>
      </c>
    </row>
    <row r="4724" spans="1:5" x14ac:dyDescent="0.25">
      <c r="A4724" t="s">
        <v>453</v>
      </c>
      <c r="B4724" t="s">
        <v>454</v>
      </c>
      <c r="C4724" s="12">
        <v>43098</v>
      </c>
      <c r="D4724" s="217">
        <v>0</v>
      </c>
      <c r="E4724" t="s">
        <v>93</v>
      </c>
    </row>
    <row r="4725" spans="1:5" x14ac:dyDescent="0.25">
      <c r="A4725" t="s">
        <v>453</v>
      </c>
      <c r="B4725" t="s">
        <v>454</v>
      </c>
      <c r="C4725" s="12">
        <v>43105</v>
      </c>
      <c r="D4725" s="217">
        <v>0</v>
      </c>
      <c r="E4725" t="s">
        <v>93</v>
      </c>
    </row>
    <row r="4726" spans="1:5" x14ac:dyDescent="0.25">
      <c r="A4726" t="s">
        <v>453</v>
      </c>
      <c r="B4726" t="s">
        <v>454</v>
      </c>
      <c r="C4726" s="12">
        <v>43112</v>
      </c>
      <c r="D4726" s="217">
        <v>0</v>
      </c>
      <c r="E4726" t="s">
        <v>93</v>
      </c>
    </row>
    <row r="4727" spans="1:5" x14ac:dyDescent="0.25">
      <c r="A4727" t="s">
        <v>453</v>
      </c>
      <c r="B4727" t="s">
        <v>454</v>
      </c>
      <c r="C4727" s="12">
        <v>43119</v>
      </c>
      <c r="D4727" s="217">
        <v>0</v>
      </c>
      <c r="E4727" t="s">
        <v>93</v>
      </c>
    </row>
    <row r="4728" spans="1:5" x14ac:dyDescent="0.25">
      <c r="A4728" t="s">
        <v>453</v>
      </c>
      <c r="B4728" t="s">
        <v>454</v>
      </c>
      <c r="C4728" s="12">
        <v>43126</v>
      </c>
      <c r="D4728" s="217">
        <v>0</v>
      </c>
      <c r="E4728" t="s">
        <v>93</v>
      </c>
    </row>
    <row r="4729" spans="1:5" x14ac:dyDescent="0.25">
      <c r="A4729" t="s">
        <v>453</v>
      </c>
      <c r="B4729" t="s">
        <v>454</v>
      </c>
      <c r="C4729" s="12">
        <v>43133</v>
      </c>
      <c r="D4729" s="217">
        <v>0</v>
      </c>
      <c r="E4729" t="s">
        <v>93</v>
      </c>
    </row>
    <row r="4730" spans="1:5" x14ac:dyDescent="0.25">
      <c r="A4730" t="s">
        <v>453</v>
      </c>
      <c r="B4730" t="s">
        <v>454</v>
      </c>
      <c r="C4730" s="12">
        <v>43140</v>
      </c>
      <c r="D4730" s="217">
        <v>0</v>
      </c>
      <c r="E4730" t="s">
        <v>93</v>
      </c>
    </row>
    <row r="4731" spans="1:5" x14ac:dyDescent="0.25">
      <c r="A4731" t="s">
        <v>453</v>
      </c>
      <c r="B4731" t="s">
        <v>454</v>
      </c>
      <c r="C4731" s="12">
        <v>43147</v>
      </c>
      <c r="D4731" s="217">
        <v>0</v>
      </c>
      <c r="E4731" t="s">
        <v>93</v>
      </c>
    </row>
    <row r="4732" spans="1:5" x14ac:dyDescent="0.25">
      <c r="A4732" t="s">
        <v>453</v>
      </c>
      <c r="B4732" t="s">
        <v>454</v>
      </c>
      <c r="C4732" s="12">
        <v>43154</v>
      </c>
      <c r="D4732" s="217">
        <v>0</v>
      </c>
      <c r="E4732" t="s">
        <v>93</v>
      </c>
    </row>
    <row r="4733" spans="1:5" x14ac:dyDescent="0.25">
      <c r="A4733" t="s">
        <v>453</v>
      </c>
      <c r="B4733" t="s">
        <v>454</v>
      </c>
      <c r="C4733" s="12">
        <v>43161</v>
      </c>
      <c r="D4733" s="217">
        <v>0.98329999999999995</v>
      </c>
      <c r="E4733" t="s">
        <v>93</v>
      </c>
    </row>
    <row r="4734" spans="1:5" x14ac:dyDescent="0.25">
      <c r="A4734" t="s">
        <v>453</v>
      </c>
      <c r="B4734" t="s">
        <v>454</v>
      </c>
      <c r="C4734" s="12">
        <v>43168</v>
      </c>
      <c r="D4734" s="217">
        <v>0.98499999999999999</v>
      </c>
      <c r="E4734" t="s">
        <v>93</v>
      </c>
    </row>
    <row r="4735" spans="1:5" x14ac:dyDescent="0.25">
      <c r="A4735" t="s">
        <v>453</v>
      </c>
      <c r="B4735" t="s">
        <v>454</v>
      </c>
      <c r="C4735" s="12">
        <v>43175</v>
      </c>
      <c r="D4735" s="217">
        <v>0.98640000000000005</v>
      </c>
      <c r="E4735" t="s">
        <v>93</v>
      </c>
    </row>
    <row r="4736" spans="1:5" x14ac:dyDescent="0.25">
      <c r="A4736" t="s">
        <v>453</v>
      </c>
      <c r="B4736" t="s">
        <v>454</v>
      </c>
      <c r="C4736" s="12">
        <v>43182</v>
      </c>
      <c r="D4736" s="217">
        <v>0.98750000000000004</v>
      </c>
      <c r="E4736" t="s">
        <v>93</v>
      </c>
    </row>
    <row r="4737" spans="1:5" x14ac:dyDescent="0.25">
      <c r="A4737" t="s">
        <v>453</v>
      </c>
      <c r="B4737" t="s">
        <v>454</v>
      </c>
      <c r="C4737" s="12">
        <v>43189</v>
      </c>
      <c r="D4737" s="217">
        <v>0.98849999999999993</v>
      </c>
      <c r="E4737" t="s">
        <v>93</v>
      </c>
    </row>
    <row r="4738" spans="1:5" x14ac:dyDescent="0.25">
      <c r="A4738" t="s">
        <v>453</v>
      </c>
      <c r="B4738" t="s">
        <v>454</v>
      </c>
      <c r="C4738" s="12">
        <v>43196</v>
      </c>
      <c r="D4738" s="217">
        <v>0.98930000000000007</v>
      </c>
      <c r="E4738" t="s">
        <v>93</v>
      </c>
    </row>
    <row r="4739" spans="1:5" x14ac:dyDescent="0.25">
      <c r="A4739" t="s">
        <v>453</v>
      </c>
      <c r="B4739" t="s">
        <v>454</v>
      </c>
      <c r="C4739" s="12">
        <v>43203</v>
      </c>
      <c r="D4739" s="217">
        <v>0.99</v>
      </c>
      <c r="E4739" t="s">
        <v>93</v>
      </c>
    </row>
    <row r="4740" spans="1:5" x14ac:dyDescent="0.25">
      <c r="A4740" t="s">
        <v>453</v>
      </c>
      <c r="B4740" t="s">
        <v>454</v>
      </c>
      <c r="C4740" s="12">
        <v>43210</v>
      </c>
      <c r="D4740" s="217">
        <v>0.99060000000000004</v>
      </c>
      <c r="E4740" t="s">
        <v>93</v>
      </c>
    </row>
    <row r="4741" spans="1:5" x14ac:dyDescent="0.25">
      <c r="A4741" t="s">
        <v>453</v>
      </c>
      <c r="B4741" t="s">
        <v>454</v>
      </c>
      <c r="C4741" s="12">
        <v>43217</v>
      </c>
      <c r="D4741" s="217">
        <v>0.9323999999999999</v>
      </c>
      <c r="E4741" t="s">
        <v>93</v>
      </c>
    </row>
    <row r="4742" spans="1:5" x14ac:dyDescent="0.25">
      <c r="A4742" t="s">
        <v>453</v>
      </c>
      <c r="B4742" t="s">
        <v>454</v>
      </c>
      <c r="C4742" s="12">
        <v>43224</v>
      </c>
      <c r="D4742" s="217">
        <v>0.88060000000000005</v>
      </c>
      <c r="E4742" t="s">
        <v>93</v>
      </c>
    </row>
    <row r="4743" spans="1:5" x14ac:dyDescent="0.25">
      <c r="A4743" t="s">
        <v>453</v>
      </c>
      <c r="B4743" t="s">
        <v>454</v>
      </c>
      <c r="C4743" s="12">
        <v>43231</v>
      </c>
      <c r="D4743" s="217">
        <v>0.83420000000000005</v>
      </c>
      <c r="E4743" t="s">
        <v>93</v>
      </c>
    </row>
    <row r="4744" spans="1:5" x14ac:dyDescent="0.25">
      <c r="A4744" t="s">
        <v>453</v>
      </c>
      <c r="B4744" t="s">
        <v>454</v>
      </c>
      <c r="C4744" s="12">
        <v>43238</v>
      </c>
      <c r="D4744" s="217">
        <v>0.79249999999999998</v>
      </c>
      <c r="E4744" t="s">
        <v>93</v>
      </c>
    </row>
    <row r="4745" spans="1:5" x14ac:dyDescent="0.25">
      <c r="A4745" t="s">
        <v>453</v>
      </c>
      <c r="B4745" t="s">
        <v>454</v>
      </c>
      <c r="C4745" s="12">
        <v>43245</v>
      </c>
      <c r="D4745" s="217">
        <v>0.75480000000000003</v>
      </c>
      <c r="E4745" t="s">
        <v>93</v>
      </c>
    </row>
    <row r="4746" spans="1:5" x14ac:dyDescent="0.25">
      <c r="A4746" t="s">
        <v>453</v>
      </c>
      <c r="B4746" t="s">
        <v>454</v>
      </c>
      <c r="C4746" s="12">
        <v>43252</v>
      </c>
      <c r="D4746" s="217">
        <v>0.72049999999999992</v>
      </c>
      <c r="E4746" t="s">
        <v>93</v>
      </c>
    </row>
    <row r="4747" spans="1:5" x14ac:dyDescent="0.25">
      <c r="A4747" t="s">
        <v>453</v>
      </c>
      <c r="B4747" t="s">
        <v>454</v>
      </c>
      <c r="C4747" s="12">
        <v>43259</v>
      </c>
      <c r="D4747" s="217">
        <v>0.68909999999999993</v>
      </c>
      <c r="E4747" t="s">
        <v>93</v>
      </c>
    </row>
    <row r="4748" spans="1:5" x14ac:dyDescent="0.25">
      <c r="A4748" t="s">
        <v>453</v>
      </c>
      <c r="B4748" t="s">
        <v>454</v>
      </c>
      <c r="C4748" s="12">
        <v>43266</v>
      </c>
      <c r="D4748" s="217">
        <v>0.6604000000000001</v>
      </c>
      <c r="E4748" t="s">
        <v>93</v>
      </c>
    </row>
    <row r="4749" spans="1:5" x14ac:dyDescent="0.25">
      <c r="A4749" t="s">
        <v>453</v>
      </c>
      <c r="B4749" t="s">
        <v>454</v>
      </c>
      <c r="C4749" s="12">
        <v>43273</v>
      </c>
      <c r="D4749" s="217">
        <v>0.63400000000000001</v>
      </c>
      <c r="E4749" t="s">
        <v>93</v>
      </c>
    </row>
    <row r="4750" spans="1:5" x14ac:dyDescent="0.25">
      <c r="A4750" t="s">
        <v>453</v>
      </c>
      <c r="B4750" t="s">
        <v>454</v>
      </c>
      <c r="C4750" s="12">
        <v>43280</v>
      </c>
      <c r="D4750" s="217">
        <v>0.60960000000000003</v>
      </c>
      <c r="E4750" t="s">
        <v>93</v>
      </c>
    </row>
    <row r="4751" spans="1:5" x14ac:dyDescent="0.25">
      <c r="A4751" t="s">
        <v>550</v>
      </c>
      <c r="B4751" t="s">
        <v>551</v>
      </c>
      <c r="C4751" s="12">
        <v>42937</v>
      </c>
      <c r="D4751" s="217">
        <v>0</v>
      </c>
      <c r="E4751" t="s">
        <v>485</v>
      </c>
    </row>
    <row r="4752" spans="1:5" x14ac:dyDescent="0.25">
      <c r="A4752" t="s">
        <v>550</v>
      </c>
      <c r="B4752" t="s">
        <v>551</v>
      </c>
      <c r="C4752" s="12">
        <v>42944</v>
      </c>
      <c r="D4752" s="217">
        <v>0</v>
      </c>
      <c r="E4752" t="s">
        <v>485</v>
      </c>
    </row>
    <row r="4753" spans="1:5" x14ac:dyDescent="0.25">
      <c r="A4753" t="s">
        <v>550</v>
      </c>
      <c r="B4753" t="s">
        <v>551</v>
      </c>
      <c r="C4753" s="12">
        <v>42951</v>
      </c>
      <c r="D4753" s="217">
        <v>0</v>
      </c>
      <c r="E4753" t="s">
        <v>485</v>
      </c>
    </row>
    <row r="4754" spans="1:5" x14ac:dyDescent="0.25">
      <c r="A4754" t="s">
        <v>550</v>
      </c>
      <c r="B4754" t="s">
        <v>551</v>
      </c>
      <c r="C4754" s="12">
        <v>42958</v>
      </c>
      <c r="D4754" s="217">
        <v>0</v>
      </c>
      <c r="E4754" t="s">
        <v>485</v>
      </c>
    </row>
    <row r="4755" spans="1:5" x14ac:dyDescent="0.25">
      <c r="A4755" t="s">
        <v>550</v>
      </c>
      <c r="B4755" t="s">
        <v>551</v>
      </c>
      <c r="C4755" s="12">
        <v>42965</v>
      </c>
      <c r="D4755" s="217">
        <v>0</v>
      </c>
      <c r="E4755" t="s">
        <v>485</v>
      </c>
    </row>
    <row r="4756" spans="1:5" x14ac:dyDescent="0.25">
      <c r="A4756" t="s">
        <v>550</v>
      </c>
      <c r="B4756" t="s">
        <v>551</v>
      </c>
      <c r="C4756" s="12">
        <v>42972</v>
      </c>
      <c r="D4756" s="217">
        <v>0</v>
      </c>
      <c r="E4756" t="s">
        <v>485</v>
      </c>
    </row>
    <row r="4757" spans="1:5" x14ac:dyDescent="0.25">
      <c r="A4757" t="s">
        <v>550</v>
      </c>
      <c r="B4757" t="s">
        <v>551</v>
      </c>
      <c r="C4757" s="12">
        <v>42979</v>
      </c>
      <c r="D4757" s="217">
        <v>0</v>
      </c>
      <c r="E4757" t="s">
        <v>485</v>
      </c>
    </row>
    <row r="4758" spans="1:5" x14ac:dyDescent="0.25">
      <c r="A4758" t="s">
        <v>550</v>
      </c>
      <c r="B4758" t="s">
        <v>551</v>
      </c>
      <c r="C4758" s="12">
        <v>42986</v>
      </c>
      <c r="D4758" s="217">
        <v>0</v>
      </c>
      <c r="E4758" t="s">
        <v>485</v>
      </c>
    </row>
    <row r="4759" spans="1:5" x14ac:dyDescent="0.25">
      <c r="A4759" t="s">
        <v>550</v>
      </c>
      <c r="B4759" t="s">
        <v>551</v>
      </c>
      <c r="C4759" s="12">
        <v>42993</v>
      </c>
      <c r="D4759" s="217">
        <v>0</v>
      </c>
      <c r="E4759" t="s">
        <v>485</v>
      </c>
    </row>
    <row r="4760" spans="1:5" x14ac:dyDescent="0.25">
      <c r="A4760" t="s">
        <v>550</v>
      </c>
      <c r="B4760" t="s">
        <v>551</v>
      </c>
      <c r="C4760" s="12">
        <v>43000</v>
      </c>
      <c r="D4760" s="217">
        <v>0</v>
      </c>
      <c r="E4760" t="s">
        <v>485</v>
      </c>
    </row>
    <row r="4761" spans="1:5" x14ac:dyDescent="0.25">
      <c r="A4761" t="s">
        <v>550</v>
      </c>
      <c r="B4761" t="s">
        <v>551</v>
      </c>
      <c r="C4761" s="12">
        <v>43007</v>
      </c>
      <c r="D4761" s="217">
        <v>0</v>
      </c>
      <c r="E4761" t="s">
        <v>485</v>
      </c>
    </row>
    <row r="4762" spans="1:5" x14ac:dyDescent="0.25">
      <c r="A4762" t="s">
        <v>550</v>
      </c>
      <c r="B4762" t="s">
        <v>551</v>
      </c>
      <c r="C4762" s="12">
        <v>43014</v>
      </c>
      <c r="D4762" s="217">
        <v>0</v>
      </c>
      <c r="E4762" t="s">
        <v>485</v>
      </c>
    </row>
    <row r="4763" spans="1:5" x14ac:dyDescent="0.25">
      <c r="A4763" t="s">
        <v>550</v>
      </c>
      <c r="B4763" t="s">
        <v>551</v>
      </c>
      <c r="C4763" s="12">
        <v>43021</v>
      </c>
      <c r="D4763" s="217">
        <v>0</v>
      </c>
      <c r="E4763" t="s">
        <v>485</v>
      </c>
    </row>
    <row r="4764" spans="1:5" x14ac:dyDescent="0.25">
      <c r="A4764" t="s">
        <v>550</v>
      </c>
      <c r="B4764" t="s">
        <v>551</v>
      </c>
      <c r="C4764" s="12">
        <v>43028</v>
      </c>
      <c r="D4764" s="217">
        <v>0</v>
      </c>
      <c r="E4764" t="s">
        <v>485</v>
      </c>
    </row>
    <row r="4765" spans="1:5" x14ac:dyDescent="0.25">
      <c r="A4765" t="s">
        <v>550</v>
      </c>
      <c r="B4765" t="s">
        <v>551</v>
      </c>
      <c r="C4765" s="12">
        <v>43035</v>
      </c>
      <c r="D4765" s="217">
        <v>0</v>
      </c>
      <c r="E4765" t="s">
        <v>485</v>
      </c>
    </row>
    <row r="4766" spans="1:5" x14ac:dyDescent="0.25">
      <c r="A4766" t="s">
        <v>550</v>
      </c>
      <c r="B4766" t="s">
        <v>551</v>
      </c>
      <c r="C4766" s="12">
        <v>43042</v>
      </c>
      <c r="D4766" s="217">
        <v>0</v>
      </c>
      <c r="E4766" t="s">
        <v>485</v>
      </c>
    </row>
    <row r="4767" spans="1:5" x14ac:dyDescent="0.25">
      <c r="A4767" t="s">
        <v>550</v>
      </c>
      <c r="B4767" t="s">
        <v>551</v>
      </c>
      <c r="C4767" s="12">
        <v>43049</v>
      </c>
      <c r="D4767" s="217">
        <v>0</v>
      </c>
      <c r="E4767" t="s">
        <v>485</v>
      </c>
    </row>
    <row r="4768" spans="1:5" x14ac:dyDescent="0.25">
      <c r="A4768" t="s">
        <v>550</v>
      </c>
      <c r="B4768" t="s">
        <v>551</v>
      </c>
      <c r="C4768" s="12">
        <v>43056</v>
      </c>
      <c r="D4768" s="217">
        <v>0</v>
      </c>
      <c r="E4768" t="s">
        <v>485</v>
      </c>
    </row>
    <row r="4769" spans="1:5" x14ac:dyDescent="0.25">
      <c r="A4769" t="s">
        <v>550</v>
      </c>
      <c r="B4769" t="s">
        <v>551</v>
      </c>
      <c r="C4769" s="12">
        <v>43063</v>
      </c>
      <c r="D4769" s="217">
        <v>0</v>
      </c>
      <c r="E4769" t="s">
        <v>485</v>
      </c>
    </row>
    <row r="4770" spans="1:5" x14ac:dyDescent="0.25">
      <c r="A4770" t="s">
        <v>550</v>
      </c>
      <c r="B4770" t="s">
        <v>551</v>
      </c>
      <c r="C4770" s="12">
        <v>43070</v>
      </c>
      <c r="D4770" s="217">
        <v>0</v>
      </c>
      <c r="E4770" t="s">
        <v>485</v>
      </c>
    </row>
    <row r="4771" spans="1:5" x14ac:dyDescent="0.25">
      <c r="A4771" t="s">
        <v>550</v>
      </c>
      <c r="B4771" t="s">
        <v>551</v>
      </c>
      <c r="C4771" s="12">
        <v>43077</v>
      </c>
      <c r="D4771" s="217">
        <v>0</v>
      </c>
      <c r="E4771" t="s">
        <v>485</v>
      </c>
    </row>
    <row r="4772" spans="1:5" x14ac:dyDescent="0.25">
      <c r="A4772" t="s">
        <v>550</v>
      </c>
      <c r="B4772" t="s">
        <v>551</v>
      </c>
      <c r="C4772" s="12">
        <v>43084</v>
      </c>
      <c r="D4772" s="217">
        <v>0</v>
      </c>
      <c r="E4772" t="s">
        <v>485</v>
      </c>
    </row>
    <row r="4773" spans="1:5" x14ac:dyDescent="0.25">
      <c r="A4773" t="s">
        <v>550</v>
      </c>
      <c r="B4773" t="s">
        <v>551</v>
      </c>
      <c r="C4773" s="12">
        <v>43091</v>
      </c>
      <c r="D4773" s="217">
        <v>0</v>
      </c>
      <c r="E4773" t="s">
        <v>485</v>
      </c>
    </row>
    <row r="4774" spans="1:5" x14ac:dyDescent="0.25">
      <c r="A4774" t="s">
        <v>550</v>
      </c>
      <c r="B4774" t="s">
        <v>551</v>
      </c>
      <c r="C4774" s="12">
        <v>43098</v>
      </c>
      <c r="D4774" s="217">
        <v>0</v>
      </c>
      <c r="E4774" t="s">
        <v>485</v>
      </c>
    </row>
    <row r="4775" spans="1:5" x14ac:dyDescent="0.25">
      <c r="A4775" t="s">
        <v>550</v>
      </c>
      <c r="B4775" t="s">
        <v>551</v>
      </c>
      <c r="C4775" s="12">
        <v>43105</v>
      </c>
      <c r="D4775" s="217">
        <v>0</v>
      </c>
      <c r="E4775" t="s">
        <v>485</v>
      </c>
    </row>
    <row r="4776" spans="1:5" x14ac:dyDescent="0.25">
      <c r="A4776" t="s">
        <v>550</v>
      </c>
      <c r="B4776" t="s">
        <v>551</v>
      </c>
      <c r="C4776" s="12">
        <v>43112</v>
      </c>
      <c r="D4776" s="217">
        <v>0</v>
      </c>
      <c r="E4776" t="s">
        <v>485</v>
      </c>
    </row>
    <row r="4777" spans="1:5" x14ac:dyDescent="0.25">
      <c r="A4777" t="s">
        <v>550</v>
      </c>
      <c r="B4777" t="s">
        <v>551</v>
      </c>
      <c r="C4777" s="12">
        <v>43119</v>
      </c>
      <c r="D4777" s="217">
        <v>0</v>
      </c>
      <c r="E4777" t="s">
        <v>485</v>
      </c>
    </row>
    <row r="4778" spans="1:5" x14ac:dyDescent="0.25">
      <c r="A4778" t="s">
        <v>550</v>
      </c>
      <c r="B4778" t="s">
        <v>551</v>
      </c>
      <c r="C4778" s="12">
        <v>43126</v>
      </c>
      <c r="D4778" s="217">
        <v>0.25</v>
      </c>
      <c r="E4778" t="s">
        <v>485</v>
      </c>
    </row>
    <row r="4779" spans="1:5" x14ac:dyDescent="0.25">
      <c r="A4779" t="s">
        <v>550</v>
      </c>
      <c r="B4779" t="s">
        <v>551</v>
      </c>
      <c r="C4779" s="12">
        <v>43133</v>
      </c>
      <c r="D4779" s="217">
        <v>0.4</v>
      </c>
      <c r="E4779" t="s">
        <v>485</v>
      </c>
    </row>
    <row r="4780" spans="1:5" x14ac:dyDescent="0.25">
      <c r="A4780" t="s">
        <v>550</v>
      </c>
      <c r="B4780" t="s">
        <v>551</v>
      </c>
      <c r="C4780" s="12">
        <v>43140</v>
      </c>
      <c r="D4780" s="217">
        <v>0.5</v>
      </c>
      <c r="E4780" t="s">
        <v>485</v>
      </c>
    </row>
    <row r="4781" spans="1:5" x14ac:dyDescent="0.25">
      <c r="A4781" t="s">
        <v>550</v>
      </c>
      <c r="B4781" t="s">
        <v>551</v>
      </c>
      <c r="C4781" s="12">
        <v>43147</v>
      </c>
      <c r="D4781" s="217">
        <v>0.57140000000000002</v>
      </c>
      <c r="E4781" t="s">
        <v>485</v>
      </c>
    </row>
    <row r="4782" spans="1:5" x14ac:dyDescent="0.25">
      <c r="A4782" t="s">
        <v>550</v>
      </c>
      <c r="B4782" t="s">
        <v>551</v>
      </c>
      <c r="C4782" s="12">
        <v>43154</v>
      </c>
      <c r="D4782" s="217">
        <v>0.625</v>
      </c>
      <c r="E4782" t="s">
        <v>485</v>
      </c>
    </row>
    <row r="4783" spans="1:5" x14ac:dyDescent="0.25">
      <c r="A4783" t="s">
        <v>550</v>
      </c>
      <c r="B4783" t="s">
        <v>551</v>
      </c>
      <c r="C4783" s="12">
        <v>43161</v>
      </c>
      <c r="D4783" s="217">
        <v>0.66439999999999999</v>
      </c>
      <c r="E4783" t="s">
        <v>485</v>
      </c>
    </row>
    <row r="4784" spans="1:5" x14ac:dyDescent="0.25">
      <c r="A4784" t="s">
        <v>550</v>
      </c>
      <c r="B4784" t="s">
        <v>551</v>
      </c>
      <c r="C4784" s="12">
        <v>43168</v>
      </c>
      <c r="D4784" s="217">
        <v>0.69599999999999995</v>
      </c>
      <c r="E4784" t="s">
        <v>485</v>
      </c>
    </row>
    <row r="4785" spans="1:5" x14ac:dyDescent="0.25">
      <c r="A4785" t="s">
        <v>550</v>
      </c>
      <c r="B4785" t="s">
        <v>551</v>
      </c>
      <c r="C4785" s="12">
        <v>43175</v>
      </c>
      <c r="D4785" s="217">
        <v>0.72180000000000011</v>
      </c>
      <c r="E4785" t="s">
        <v>485</v>
      </c>
    </row>
    <row r="4786" spans="1:5" x14ac:dyDescent="0.25">
      <c r="A4786" t="s">
        <v>550</v>
      </c>
      <c r="B4786" t="s">
        <v>551</v>
      </c>
      <c r="C4786" s="12">
        <v>43182</v>
      </c>
      <c r="D4786" s="217">
        <v>0.74329999999999996</v>
      </c>
      <c r="E4786" t="s">
        <v>485</v>
      </c>
    </row>
    <row r="4787" spans="1:5" x14ac:dyDescent="0.25">
      <c r="A4787" t="s">
        <v>550</v>
      </c>
      <c r="B4787" t="s">
        <v>551</v>
      </c>
      <c r="C4787" s="12">
        <v>43189</v>
      </c>
      <c r="D4787" s="217">
        <v>0.76150000000000007</v>
      </c>
      <c r="E4787" t="s">
        <v>485</v>
      </c>
    </row>
    <row r="4788" spans="1:5" x14ac:dyDescent="0.25">
      <c r="A4788" t="s">
        <v>550</v>
      </c>
      <c r="B4788" t="s">
        <v>551</v>
      </c>
      <c r="C4788" s="12">
        <v>43196</v>
      </c>
      <c r="D4788" s="217">
        <v>0.7770999999999999</v>
      </c>
      <c r="E4788" t="s">
        <v>485</v>
      </c>
    </row>
    <row r="4789" spans="1:5" x14ac:dyDescent="0.25">
      <c r="A4789" t="s">
        <v>550</v>
      </c>
      <c r="B4789" t="s">
        <v>551</v>
      </c>
      <c r="C4789" s="12">
        <v>43203</v>
      </c>
      <c r="D4789" s="217">
        <v>0.79069999999999996</v>
      </c>
      <c r="E4789" t="s">
        <v>485</v>
      </c>
    </row>
    <row r="4790" spans="1:5" x14ac:dyDescent="0.25">
      <c r="A4790" t="s">
        <v>550</v>
      </c>
      <c r="B4790" t="s">
        <v>551</v>
      </c>
      <c r="C4790" s="12">
        <v>43210</v>
      </c>
      <c r="D4790" s="217">
        <v>0.80249999999999999</v>
      </c>
      <c r="E4790" t="s">
        <v>485</v>
      </c>
    </row>
    <row r="4791" spans="1:5" x14ac:dyDescent="0.25">
      <c r="A4791" t="s">
        <v>550</v>
      </c>
      <c r="B4791" t="s">
        <v>551</v>
      </c>
      <c r="C4791" s="12">
        <v>43217</v>
      </c>
      <c r="D4791" s="217">
        <v>0.75529999999999997</v>
      </c>
      <c r="E4791" t="s">
        <v>485</v>
      </c>
    </row>
    <row r="4792" spans="1:5" x14ac:dyDescent="0.25">
      <c r="A4792" t="s">
        <v>550</v>
      </c>
      <c r="B4792" t="s">
        <v>551</v>
      </c>
      <c r="C4792" s="12">
        <v>43224</v>
      </c>
      <c r="D4792" s="217">
        <v>0.71329999999999993</v>
      </c>
      <c r="E4792" t="s">
        <v>485</v>
      </c>
    </row>
    <row r="4793" spans="1:5" x14ac:dyDescent="0.25">
      <c r="A4793" t="s">
        <v>550</v>
      </c>
      <c r="B4793" t="s">
        <v>551</v>
      </c>
      <c r="C4793" s="12">
        <v>43231</v>
      </c>
      <c r="D4793" s="217">
        <v>0.67579999999999996</v>
      </c>
      <c r="E4793" t="s">
        <v>485</v>
      </c>
    </row>
    <row r="4794" spans="1:5" x14ac:dyDescent="0.25">
      <c r="A4794" t="s">
        <v>550</v>
      </c>
      <c r="B4794" t="s">
        <v>551</v>
      </c>
      <c r="C4794" s="12">
        <v>43238</v>
      </c>
      <c r="D4794" s="217">
        <v>0.64200000000000002</v>
      </c>
      <c r="E4794" t="s">
        <v>485</v>
      </c>
    </row>
    <row r="4795" spans="1:5" x14ac:dyDescent="0.25">
      <c r="A4795" t="s">
        <v>550</v>
      </c>
      <c r="B4795" t="s">
        <v>551</v>
      </c>
      <c r="C4795" s="12">
        <v>43245</v>
      </c>
      <c r="D4795" s="217">
        <v>0.61140000000000005</v>
      </c>
      <c r="E4795" t="s">
        <v>485</v>
      </c>
    </row>
    <row r="4796" spans="1:5" x14ac:dyDescent="0.25">
      <c r="A4796" t="s">
        <v>550</v>
      </c>
      <c r="B4796" t="s">
        <v>551</v>
      </c>
      <c r="C4796" s="12">
        <v>43252</v>
      </c>
      <c r="D4796" s="217">
        <v>0.58360000000000001</v>
      </c>
      <c r="E4796" t="s">
        <v>485</v>
      </c>
    </row>
    <row r="4797" spans="1:5" x14ac:dyDescent="0.25">
      <c r="A4797" t="s">
        <v>550</v>
      </c>
      <c r="B4797" t="s">
        <v>551</v>
      </c>
      <c r="C4797" s="12">
        <v>43259</v>
      </c>
      <c r="D4797" s="217">
        <v>0.55830000000000002</v>
      </c>
      <c r="E4797" t="s">
        <v>485</v>
      </c>
    </row>
    <row r="4798" spans="1:5" x14ac:dyDescent="0.25">
      <c r="A4798" t="s">
        <v>550</v>
      </c>
      <c r="B4798" t="s">
        <v>551</v>
      </c>
      <c r="C4798" s="12">
        <v>43266</v>
      </c>
      <c r="D4798" s="217">
        <v>0.53500000000000003</v>
      </c>
      <c r="E4798" t="s">
        <v>485</v>
      </c>
    </row>
    <row r="4799" spans="1:5" x14ac:dyDescent="0.25">
      <c r="A4799" t="s">
        <v>550</v>
      </c>
      <c r="B4799" t="s">
        <v>551</v>
      </c>
      <c r="C4799" s="12">
        <v>43273</v>
      </c>
      <c r="D4799" s="217">
        <v>0.51359999999999995</v>
      </c>
      <c r="E4799" t="s">
        <v>485</v>
      </c>
    </row>
    <row r="4800" spans="1:5" x14ac:dyDescent="0.25">
      <c r="A4800" t="s">
        <v>550</v>
      </c>
      <c r="B4800" t="s">
        <v>551</v>
      </c>
      <c r="C4800" s="12">
        <v>43280</v>
      </c>
      <c r="D4800" s="217">
        <v>0.49380000000000002</v>
      </c>
      <c r="E4800" t="s">
        <v>485</v>
      </c>
    </row>
    <row r="4801" spans="1:5" x14ac:dyDescent="0.25">
      <c r="A4801" t="s">
        <v>552</v>
      </c>
      <c r="B4801" t="s">
        <v>553</v>
      </c>
      <c r="C4801" s="12">
        <v>42937</v>
      </c>
      <c r="D4801" s="217">
        <v>0</v>
      </c>
      <c r="E4801" t="s">
        <v>485</v>
      </c>
    </row>
    <row r="4802" spans="1:5" x14ac:dyDescent="0.25">
      <c r="A4802" t="s">
        <v>552</v>
      </c>
      <c r="B4802" t="s">
        <v>553</v>
      </c>
      <c r="C4802" s="12">
        <v>42944</v>
      </c>
      <c r="D4802" s="217">
        <v>0</v>
      </c>
      <c r="E4802" t="s">
        <v>485</v>
      </c>
    </row>
    <row r="4803" spans="1:5" x14ac:dyDescent="0.25">
      <c r="A4803" t="s">
        <v>552</v>
      </c>
      <c r="B4803" t="s">
        <v>553</v>
      </c>
      <c r="C4803" s="12">
        <v>42951</v>
      </c>
      <c r="D4803" s="217">
        <v>0</v>
      </c>
      <c r="E4803" t="s">
        <v>485</v>
      </c>
    </row>
    <row r="4804" spans="1:5" x14ac:dyDescent="0.25">
      <c r="A4804" t="s">
        <v>552</v>
      </c>
      <c r="B4804" t="s">
        <v>553</v>
      </c>
      <c r="C4804" s="12">
        <v>42958</v>
      </c>
      <c r="D4804" s="217">
        <v>0</v>
      </c>
      <c r="E4804" t="s">
        <v>485</v>
      </c>
    </row>
    <row r="4805" spans="1:5" x14ac:dyDescent="0.25">
      <c r="A4805" t="s">
        <v>552</v>
      </c>
      <c r="B4805" t="s">
        <v>553</v>
      </c>
      <c r="C4805" s="12">
        <v>42965</v>
      </c>
      <c r="D4805" s="217">
        <v>0</v>
      </c>
      <c r="E4805" t="s">
        <v>485</v>
      </c>
    </row>
    <row r="4806" spans="1:5" x14ac:dyDescent="0.25">
      <c r="A4806" t="s">
        <v>552</v>
      </c>
      <c r="B4806" t="s">
        <v>553</v>
      </c>
      <c r="C4806" s="12">
        <v>42972</v>
      </c>
      <c r="D4806" s="217">
        <v>0</v>
      </c>
      <c r="E4806" t="s">
        <v>485</v>
      </c>
    </row>
    <row r="4807" spans="1:5" x14ac:dyDescent="0.25">
      <c r="A4807" t="s">
        <v>552</v>
      </c>
      <c r="B4807" t="s">
        <v>553</v>
      </c>
      <c r="C4807" s="12">
        <v>42979</v>
      </c>
      <c r="D4807" s="217">
        <v>0</v>
      </c>
      <c r="E4807" t="s">
        <v>485</v>
      </c>
    </row>
    <row r="4808" spans="1:5" x14ac:dyDescent="0.25">
      <c r="A4808" t="s">
        <v>552</v>
      </c>
      <c r="B4808" t="s">
        <v>553</v>
      </c>
      <c r="C4808" s="12">
        <v>42986</v>
      </c>
      <c r="D4808" s="217">
        <v>0</v>
      </c>
      <c r="E4808" t="s">
        <v>485</v>
      </c>
    </row>
    <row r="4809" spans="1:5" x14ac:dyDescent="0.25">
      <c r="A4809" t="s">
        <v>552</v>
      </c>
      <c r="B4809" t="s">
        <v>553</v>
      </c>
      <c r="C4809" s="12">
        <v>42993</v>
      </c>
      <c r="D4809" s="217">
        <v>0</v>
      </c>
      <c r="E4809" t="s">
        <v>485</v>
      </c>
    </row>
    <row r="4810" spans="1:5" x14ac:dyDescent="0.25">
      <c r="A4810" t="s">
        <v>552</v>
      </c>
      <c r="B4810" t="s">
        <v>553</v>
      </c>
      <c r="C4810" s="12">
        <v>43000</v>
      </c>
      <c r="D4810" s="217">
        <v>0</v>
      </c>
      <c r="E4810" t="s">
        <v>485</v>
      </c>
    </row>
    <row r="4811" spans="1:5" x14ac:dyDescent="0.25">
      <c r="A4811" t="s">
        <v>552</v>
      </c>
      <c r="B4811" t="s">
        <v>553</v>
      </c>
      <c r="C4811" s="12">
        <v>43007</v>
      </c>
      <c r="D4811" s="217">
        <v>0</v>
      </c>
      <c r="E4811" t="s">
        <v>485</v>
      </c>
    </row>
    <row r="4812" spans="1:5" x14ac:dyDescent="0.25">
      <c r="A4812" t="s">
        <v>552</v>
      </c>
      <c r="B4812" t="s">
        <v>553</v>
      </c>
      <c r="C4812" s="12">
        <v>43014</v>
      </c>
      <c r="D4812" s="217">
        <v>0</v>
      </c>
      <c r="E4812" t="s">
        <v>485</v>
      </c>
    </row>
    <row r="4813" spans="1:5" x14ac:dyDescent="0.25">
      <c r="A4813" t="s">
        <v>552</v>
      </c>
      <c r="B4813" t="s">
        <v>553</v>
      </c>
      <c r="C4813" s="12">
        <v>43021</v>
      </c>
      <c r="D4813" s="217">
        <v>0</v>
      </c>
      <c r="E4813" t="s">
        <v>485</v>
      </c>
    </row>
    <row r="4814" spans="1:5" x14ac:dyDescent="0.25">
      <c r="A4814" t="s">
        <v>552</v>
      </c>
      <c r="B4814" t="s">
        <v>553</v>
      </c>
      <c r="C4814" s="12">
        <v>43028</v>
      </c>
      <c r="D4814" s="217">
        <v>0</v>
      </c>
      <c r="E4814" t="s">
        <v>485</v>
      </c>
    </row>
    <row r="4815" spans="1:5" x14ac:dyDescent="0.25">
      <c r="A4815" t="s">
        <v>552</v>
      </c>
      <c r="B4815" t="s">
        <v>553</v>
      </c>
      <c r="C4815" s="12">
        <v>43035</v>
      </c>
      <c r="D4815" s="217">
        <v>0</v>
      </c>
      <c r="E4815" t="s">
        <v>485</v>
      </c>
    </row>
    <row r="4816" spans="1:5" x14ac:dyDescent="0.25">
      <c r="A4816" t="s">
        <v>552</v>
      </c>
      <c r="B4816" t="s">
        <v>553</v>
      </c>
      <c r="C4816" s="12">
        <v>43042</v>
      </c>
      <c r="D4816" s="217">
        <v>0</v>
      </c>
      <c r="E4816" t="s">
        <v>485</v>
      </c>
    </row>
    <row r="4817" spans="1:5" x14ac:dyDescent="0.25">
      <c r="A4817" t="s">
        <v>552</v>
      </c>
      <c r="B4817" t="s">
        <v>553</v>
      </c>
      <c r="C4817" s="12">
        <v>43049</v>
      </c>
      <c r="D4817" s="217">
        <v>0</v>
      </c>
      <c r="E4817" t="s">
        <v>485</v>
      </c>
    </row>
    <row r="4818" spans="1:5" x14ac:dyDescent="0.25">
      <c r="A4818" t="s">
        <v>552</v>
      </c>
      <c r="B4818" t="s">
        <v>553</v>
      </c>
      <c r="C4818" s="12">
        <v>43056</v>
      </c>
      <c r="D4818" s="217">
        <v>0</v>
      </c>
      <c r="E4818" t="s">
        <v>485</v>
      </c>
    </row>
    <row r="4819" spans="1:5" x14ac:dyDescent="0.25">
      <c r="A4819" t="s">
        <v>552</v>
      </c>
      <c r="B4819" t="s">
        <v>553</v>
      </c>
      <c r="C4819" s="12">
        <v>43063</v>
      </c>
      <c r="D4819" s="217">
        <v>0</v>
      </c>
      <c r="E4819" t="s">
        <v>485</v>
      </c>
    </row>
    <row r="4820" spans="1:5" x14ac:dyDescent="0.25">
      <c r="A4820" t="s">
        <v>552</v>
      </c>
      <c r="B4820" t="s">
        <v>553</v>
      </c>
      <c r="C4820" s="12">
        <v>43070</v>
      </c>
      <c r="D4820" s="217">
        <v>0</v>
      </c>
      <c r="E4820" t="s">
        <v>485</v>
      </c>
    </row>
    <row r="4821" spans="1:5" x14ac:dyDescent="0.25">
      <c r="A4821" t="s">
        <v>552</v>
      </c>
      <c r="B4821" t="s">
        <v>553</v>
      </c>
      <c r="C4821" s="12">
        <v>43077</v>
      </c>
      <c r="D4821" s="217">
        <v>0</v>
      </c>
      <c r="E4821" t="s">
        <v>485</v>
      </c>
    </row>
    <row r="4822" spans="1:5" x14ac:dyDescent="0.25">
      <c r="A4822" t="s">
        <v>552</v>
      </c>
      <c r="B4822" t="s">
        <v>553</v>
      </c>
      <c r="C4822" s="12">
        <v>43084</v>
      </c>
      <c r="D4822" s="217">
        <v>0</v>
      </c>
      <c r="E4822" t="s">
        <v>485</v>
      </c>
    </row>
    <row r="4823" spans="1:5" x14ac:dyDescent="0.25">
      <c r="A4823" t="s">
        <v>552</v>
      </c>
      <c r="B4823" t="s">
        <v>553</v>
      </c>
      <c r="C4823" s="12">
        <v>43091</v>
      </c>
      <c r="D4823" s="217">
        <v>0</v>
      </c>
      <c r="E4823" t="s">
        <v>485</v>
      </c>
    </row>
    <row r="4824" spans="1:5" x14ac:dyDescent="0.25">
      <c r="A4824" t="s">
        <v>552</v>
      </c>
      <c r="B4824" t="s">
        <v>553</v>
      </c>
      <c r="C4824" s="12">
        <v>43098</v>
      </c>
      <c r="D4824" s="217">
        <v>0</v>
      </c>
      <c r="E4824" t="s">
        <v>485</v>
      </c>
    </row>
    <row r="4825" spans="1:5" x14ac:dyDescent="0.25">
      <c r="A4825" t="s">
        <v>552</v>
      </c>
      <c r="B4825" t="s">
        <v>553</v>
      </c>
      <c r="C4825" s="12">
        <v>43105</v>
      </c>
      <c r="D4825" s="217">
        <v>0</v>
      </c>
      <c r="E4825" t="s">
        <v>485</v>
      </c>
    </row>
    <row r="4826" spans="1:5" x14ac:dyDescent="0.25">
      <c r="A4826" t="s">
        <v>552</v>
      </c>
      <c r="B4826" t="s">
        <v>553</v>
      </c>
      <c r="C4826" s="12">
        <v>43112</v>
      </c>
      <c r="D4826" s="217">
        <v>0</v>
      </c>
      <c r="E4826" t="s">
        <v>485</v>
      </c>
    </row>
    <row r="4827" spans="1:5" x14ac:dyDescent="0.25">
      <c r="A4827" t="s">
        <v>552</v>
      </c>
      <c r="B4827" t="s">
        <v>553</v>
      </c>
      <c r="C4827" s="12">
        <v>43119</v>
      </c>
      <c r="D4827" s="217">
        <v>0</v>
      </c>
      <c r="E4827" t="s">
        <v>485</v>
      </c>
    </row>
    <row r="4828" spans="1:5" x14ac:dyDescent="0.25">
      <c r="A4828" t="s">
        <v>552</v>
      </c>
      <c r="B4828" t="s">
        <v>553</v>
      </c>
      <c r="C4828" s="12">
        <v>43126</v>
      </c>
      <c r="D4828" s="217">
        <v>0.245</v>
      </c>
      <c r="E4828" t="s">
        <v>485</v>
      </c>
    </row>
    <row r="4829" spans="1:5" x14ac:dyDescent="0.25">
      <c r="A4829" t="s">
        <v>552</v>
      </c>
      <c r="B4829" t="s">
        <v>553</v>
      </c>
      <c r="C4829" s="12">
        <v>43133</v>
      </c>
      <c r="D4829" s="217">
        <v>0.38799999999999996</v>
      </c>
      <c r="E4829" t="s">
        <v>485</v>
      </c>
    </row>
    <row r="4830" spans="1:5" x14ac:dyDescent="0.25">
      <c r="A4830" t="s">
        <v>552</v>
      </c>
      <c r="B4830" t="s">
        <v>553</v>
      </c>
      <c r="C4830" s="12">
        <v>43140</v>
      </c>
      <c r="D4830" s="217">
        <v>0.48330000000000001</v>
      </c>
      <c r="E4830" t="s">
        <v>485</v>
      </c>
    </row>
    <row r="4831" spans="1:5" x14ac:dyDescent="0.25">
      <c r="A4831" t="s">
        <v>552</v>
      </c>
      <c r="B4831" t="s">
        <v>553</v>
      </c>
      <c r="C4831" s="12">
        <v>43147</v>
      </c>
      <c r="D4831" s="217">
        <v>0.5514</v>
      </c>
      <c r="E4831" t="s">
        <v>485</v>
      </c>
    </row>
    <row r="4832" spans="1:5" x14ac:dyDescent="0.25">
      <c r="A4832" t="s">
        <v>552</v>
      </c>
      <c r="B4832" t="s">
        <v>553</v>
      </c>
      <c r="C4832" s="12">
        <v>43154</v>
      </c>
      <c r="D4832" s="217">
        <v>0.60250000000000004</v>
      </c>
      <c r="E4832" t="s">
        <v>485</v>
      </c>
    </row>
    <row r="4833" spans="1:5" x14ac:dyDescent="0.25">
      <c r="A4833" t="s">
        <v>552</v>
      </c>
      <c r="B4833" t="s">
        <v>553</v>
      </c>
      <c r="C4833" s="12">
        <v>43161</v>
      </c>
      <c r="D4833" s="217">
        <v>0.64219999999999999</v>
      </c>
      <c r="E4833" t="s">
        <v>485</v>
      </c>
    </row>
    <row r="4834" spans="1:5" x14ac:dyDescent="0.25">
      <c r="A4834" t="s">
        <v>552</v>
      </c>
      <c r="B4834" t="s">
        <v>553</v>
      </c>
      <c r="C4834" s="12">
        <v>43168</v>
      </c>
      <c r="D4834" s="217">
        <v>0.67400000000000004</v>
      </c>
      <c r="E4834" t="s">
        <v>485</v>
      </c>
    </row>
    <row r="4835" spans="1:5" x14ac:dyDescent="0.25">
      <c r="A4835" t="s">
        <v>552</v>
      </c>
      <c r="B4835" t="s">
        <v>553</v>
      </c>
      <c r="C4835" s="12">
        <v>43175</v>
      </c>
      <c r="D4835" s="217">
        <v>0.7</v>
      </c>
      <c r="E4835" t="s">
        <v>485</v>
      </c>
    </row>
    <row r="4836" spans="1:5" x14ac:dyDescent="0.25">
      <c r="A4836" t="s">
        <v>552</v>
      </c>
      <c r="B4836" t="s">
        <v>553</v>
      </c>
      <c r="C4836" s="12">
        <v>43182</v>
      </c>
      <c r="D4836" s="217">
        <v>0.72170000000000001</v>
      </c>
      <c r="E4836" t="s">
        <v>485</v>
      </c>
    </row>
    <row r="4837" spans="1:5" x14ac:dyDescent="0.25">
      <c r="A4837" t="s">
        <v>552</v>
      </c>
      <c r="B4837" t="s">
        <v>553</v>
      </c>
      <c r="C4837" s="12">
        <v>43189</v>
      </c>
      <c r="D4837" s="217">
        <v>0.73919999999999997</v>
      </c>
      <c r="E4837" t="s">
        <v>485</v>
      </c>
    </row>
    <row r="4838" spans="1:5" x14ac:dyDescent="0.25">
      <c r="A4838" t="s">
        <v>552</v>
      </c>
      <c r="B4838" t="s">
        <v>553</v>
      </c>
      <c r="C4838" s="12">
        <v>43196</v>
      </c>
      <c r="D4838" s="217">
        <v>0.75430000000000008</v>
      </c>
      <c r="E4838" t="s">
        <v>485</v>
      </c>
    </row>
    <row r="4839" spans="1:5" x14ac:dyDescent="0.25">
      <c r="A4839" t="s">
        <v>552</v>
      </c>
      <c r="B4839" t="s">
        <v>553</v>
      </c>
      <c r="C4839" s="12">
        <v>43203</v>
      </c>
      <c r="D4839" s="217">
        <v>0.76730000000000009</v>
      </c>
      <c r="E4839" t="s">
        <v>485</v>
      </c>
    </row>
    <row r="4840" spans="1:5" x14ac:dyDescent="0.25">
      <c r="A4840" t="s">
        <v>552</v>
      </c>
      <c r="B4840" t="s">
        <v>553</v>
      </c>
      <c r="C4840" s="12">
        <v>43210</v>
      </c>
      <c r="D4840" s="217">
        <v>0.77879999999999994</v>
      </c>
      <c r="E4840" t="s">
        <v>485</v>
      </c>
    </row>
    <row r="4841" spans="1:5" x14ac:dyDescent="0.25">
      <c r="A4841" t="s">
        <v>552</v>
      </c>
      <c r="B4841" t="s">
        <v>553</v>
      </c>
      <c r="C4841" s="12">
        <v>43217</v>
      </c>
      <c r="D4841" s="217">
        <v>0.73290000000000011</v>
      </c>
      <c r="E4841" t="s">
        <v>485</v>
      </c>
    </row>
    <row r="4842" spans="1:5" x14ac:dyDescent="0.25">
      <c r="A4842" t="s">
        <v>552</v>
      </c>
      <c r="B4842" t="s">
        <v>553</v>
      </c>
      <c r="C4842" s="12">
        <v>43224</v>
      </c>
      <c r="D4842" s="217">
        <v>0.69220000000000004</v>
      </c>
      <c r="E4842" t="s">
        <v>485</v>
      </c>
    </row>
    <row r="4843" spans="1:5" x14ac:dyDescent="0.25">
      <c r="A4843" t="s">
        <v>552</v>
      </c>
      <c r="B4843" t="s">
        <v>553</v>
      </c>
      <c r="C4843" s="12">
        <v>43231</v>
      </c>
      <c r="D4843" s="217">
        <v>0.65579999999999994</v>
      </c>
      <c r="E4843" t="s">
        <v>485</v>
      </c>
    </row>
    <row r="4844" spans="1:5" x14ac:dyDescent="0.25">
      <c r="A4844" t="s">
        <v>552</v>
      </c>
      <c r="B4844" t="s">
        <v>553</v>
      </c>
      <c r="C4844" s="12">
        <v>43238</v>
      </c>
      <c r="D4844" s="217">
        <v>0.623</v>
      </c>
      <c r="E4844" t="s">
        <v>485</v>
      </c>
    </row>
    <row r="4845" spans="1:5" x14ac:dyDescent="0.25">
      <c r="A4845" t="s">
        <v>552</v>
      </c>
      <c r="B4845" t="s">
        <v>553</v>
      </c>
      <c r="C4845" s="12">
        <v>43245</v>
      </c>
      <c r="D4845" s="217">
        <v>0.59329999999999994</v>
      </c>
      <c r="E4845" t="s">
        <v>485</v>
      </c>
    </row>
    <row r="4846" spans="1:5" x14ac:dyDescent="0.25">
      <c r="A4846" t="s">
        <v>552</v>
      </c>
      <c r="B4846" t="s">
        <v>553</v>
      </c>
      <c r="C4846" s="12">
        <v>43252</v>
      </c>
      <c r="D4846" s="217">
        <v>0.56640000000000001</v>
      </c>
      <c r="E4846" t="s">
        <v>485</v>
      </c>
    </row>
    <row r="4847" spans="1:5" x14ac:dyDescent="0.25">
      <c r="A4847" t="s">
        <v>552</v>
      </c>
      <c r="B4847" t="s">
        <v>553</v>
      </c>
      <c r="C4847" s="12">
        <v>43259</v>
      </c>
      <c r="D4847" s="217">
        <v>0.54170000000000007</v>
      </c>
      <c r="E4847" t="s">
        <v>485</v>
      </c>
    </row>
    <row r="4848" spans="1:5" x14ac:dyDescent="0.25">
      <c r="A4848" t="s">
        <v>552</v>
      </c>
      <c r="B4848" t="s">
        <v>553</v>
      </c>
      <c r="C4848" s="12">
        <v>43266</v>
      </c>
      <c r="D4848" s="217">
        <v>0.51919999999999999</v>
      </c>
      <c r="E4848" t="s">
        <v>485</v>
      </c>
    </row>
    <row r="4849" spans="1:5" x14ac:dyDescent="0.25">
      <c r="A4849" t="s">
        <v>552</v>
      </c>
      <c r="B4849" t="s">
        <v>553</v>
      </c>
      <c r="C4849" s="12">
        <v>43273</v>
      </c>
      <c r="D4849" s="217">
        <v>0.49840000000000001</v>
      </c>
      <c r="E4849" t="s">
        <v>485</v>
      </c>
    </row>
    <row r="4850" spans="1:5" x14ac:dyDescent="0.25">
      <c r="A4850" t="s">
        <v>552</v>
      </c>
      <c r="B4850" t="s">
        <v>553</v>
      </c>
      <c r="C4850" s="12">
        <v>43280</v>
      </c>
      <c r="D4850" s="217">
        <v>0.47920000000000001</v>
      </c>
      <c r="E4850" t="s">
        <v>485</v>
      </c>
    </row>
    <row r="4851" spans="1:5" x14ac:dyDescent="0.25">
      <c r="A4851" t="s">
        <v>554</v>
      </c>
      <c r="B4851" t="s">
        <v>555</v>
      </c>
      <c r="C4851" s="12">
        <v>42937</v>
      </c>
      <c r="D4851" s="217">
        <v>0</v>
      </c>
      <c r="E4851" t="s">
        <v>485</v>
      </c>
    </row>
    <row r="4852" spans="1:5" x14ac:dyDescent="0.25">
      <c r="A4852" t="s">
        <v>554</v>
      </c>
      <c r="B4852" t="s">
        <v>555</v>
      </c>
      <c r="C4852" s="12">
        <v>42944</v>
      </c>
      <c r="D4852" s="217">
        <v>0</v>
      </c>
      <c r="E4852" t="s">
        <v>485</v>
      </c>
    </row>
    <row r="4853" spans="1:5" x14ac:dyDescent="0.25">
      <c r="A4853" t="s">
        <v>554</v>
      </c>
      <c r="B4853" t="s">
        <v>555</v>
      </c>
      <c r="C4853" s="12">
        <v>42951</v>
      </c>
      <c r="D4853" s="217">
        <v>0</v>
      </c>
      <c r="E4853" t="s">
        <v>485</v>
      </c>
    </row>
    <row r="4854" spans="1:5" x14ac:dyDescent="0.25">
      <c r="A4854" t="s">
        <v>554</v>
      </c>
      <c r="B4854" t="s">
        <v>555</v>
      </c>
      <c r="C4854" s="12">
        <v>42958</v>
      </c>
      <c r="D4854" s="217">
        <v>0</v>
      </c>
      <c r="E4854" t="s">
        <v>485</v>
      </c>
    </row>
    <row r="4855" spans="1:5" x14ac:dyDescent="0.25">
      <c r="A4855" t="s">
        <v>554</v>
      </c>
      <c r="B4855" t="s">
        <v>555</v>
      </c>
      <c r="C4855" s="12">
        <v>42965</v>
      </c>
      <c r="D4855" s="217">
        <v>0</v>
      </c>
      <c r="E4855" t="s">
        <v>485</v>
      </c>
    </row>
    <row r="4856" spans="1:5" x14ac:dyDescent="0.25">
      <c r="A4856" t="s">
        <v>554</v>
      </c>
      <c r="B4856" t="s">
        <v>555</v>
      </c>
      <c r="C4856" s="12">
        <v>42972</v>
      </c>
      <c r="D4856" s="217">
        <v>0</v>
      </c>
      <c r="E4856" t="s">
        <v>485</v>
      </c>
    </row>
    <row r="4857" spans="1:5" x14ac:dyDescent="0.25">
      <c r="A4857" t="s">
        <v>554</v>
      </c>
      <c r="B4857" t="s">
        <v>555</v>
      </c>
      <c r="C4857" s="12">
        <v>42979</v>
      </c>
      <c r="D4857" s="217">
        <v>0</v>
      </c>
      <c r="E4857" t="s">
        <v>485</v>
      </c>
    </row>
    <row r="4858" spans="1:5" x14ac:dyDescent="0.25">
      <c r="A4858" t="s">
        <v>554</v>
      </c>
      <c r="B4858" t="s">
        <v>555</v>
      </c>
      <c r="C4858" s="12">
        <v>42986</v>
      </c>
      <c r="D4858" s="217">
        <v>0</v>
      </c>
      <c r="E4858" t="s">
        <v>485</v>
      </c>
    </row>
    <row r="4859" spans="1:5" x14ac:dyDescent="0.25">
      <c r="A4859" t="s">
        <v>554</v>
      </c>
      <c r="B4859" t="s">
        <v>555</v>
      </c>
      <c r="C4859" s="12">
        <v>42993</v>
      </c>
      <c r="D4859" s="217">
        <v>0</v>
      </c>
      <c r="E4859" t="s">
        <v>485</v>
      </c>
    </row>
    <row r="4860" spans="1:5" x14ac:dyDescent="0.25">
      <c r="A4860" t="s">
        <v>554</v>
      </c>
      <c r="B4860" t="s">
        <v>555</v>
      </c>
      <c r="C4860" s="12">
        <v>43000</v>
      </c>
      <c r="D4860" s="217">
        <v>0</v>
      </c>
      <c r="E4860" t="s">
        <v>485</v>
      </c>
    </row>
    <row r="4861" spans="1:5" x14ac:dyDescent="0.25">
      <c r="A4861" t="s">
        <v>554</v>
      </c>
      <c r="B4861" t="s">
        <v>555</v>
      </c>
      <c r="C4861" s="12">
        <v>43007</v>
      </c>
      <c r="D4861" s="217">
        <v>0</v>
      </c>
      <c r="E4861" t="s">
        <v>485</v>
      </c>
    </row>
    <row r="4862" spans="1:5" x14ac:dyDescent="0.25">
      <c r="A4862" t="s">
        <v>554</v>
      </c>
      <c r="B4862" t="s">
        <v>555</v>
      </c>
      <c r="C4862" s="12">
        <v>43014</v>
      </c>
      <c r="D4862" s="217">
        <v>0</v>
      </c>
      <c r="E4862" t="s">
        <v>485</v>
      </c>
    </row>
    <row r="4863" spans="1:5" x14ac:dyDescent="0.25">
      <c r="A4863" t="s">
        <v>554</v>
      </c>
      <c r="B4863" t="s">
        <v>555</v>
      </c>
      <c r="C4863" s="12">
        <v>43021</v>
      </c>
      <c r="D4863" s="217">
        <v>0</v>
      </c>
      <c r="E4863" t="s">
        <v>485</v>
      </c>
    </row>
    <row r="4864" spans="1:5" x14ac:dyDescent="0.25">
      <c r="A4864" t="s">
        <v>554</v>
      </c>
      <c r="B4864" t="s">
        <v>555</v>
      </c>
      <c r="C4864" s="12">
        <v>43028</v>
      </c>
      <c r="D4864" s="217">
        <v>0</v>
      </c>
      <c r="E4864" t="s">
        <v>485</v>
      </c>
    </row>
    <row r="4865" spans="1:5" x14ac:dyDescent="0.25">
      <c r="A4865" t="s">
        <v>554</v>
      </c>
      <c r="B4865" t="s">
        <v>555</v>
      </c>
      <c r="C4865" s="12">
        <v>43035</v>
      </c>
      <c r="D4865" s="217">
        <v>0</v>
      </c>
      <c r="E4865" t="s">
        <v>485</v>
      </c>
    </row>
    <row r="4866" spans="1:5" x14ac:dyDescent="0.25">
      <c r="A4866" t="s">
        <v>554</v>
      </c>
      <c r="B4866" t="s">
        <v>555</v>
      </c>
      <c r="C4866" s="12">
        <v>43042</v>
      </c>
      <c r="D4866" s="217">
        <v>0</v>
      </c>
      <c r="E4866" t="s">
        <v>485</v>
      </c>
    </row>
    <row r="4867" spans="1:5" x14ac:dyDescent="0.25">
      <c r="A4867" t="s">
        <v>554</v>
      </c>
      <c r="B4867" t="s">
        <v>555</v>
      </c>
      <c r="C4867" s="12">
        <v>43049</v>
      </c>
      <c r="D4867" s="217">
        <v>0</v>
      </c>
      <c r="E4867" t="s">
        <v>485</v>
      </c>
    </row>
    <row r="4868" spans="1:5" x14ac:dyDescent="0.25">
      <c r="A4868" t="s">
        <v>554</v>
      </c>
      <c r="B4868" t="s">
        <v>555</v>
      </c>
      <c r="C4868" s="12">
        <v>43056</v>
      </c>
      <c r="D4868" s="217">
        <v>0</v>
      </c>
      <c r="E4868" t="s">
        <v>485</v>
      </c>
    </row>
    <row r="4869" spans="1:5" x14ac:dyDescent="0.25">
      <c r="A4869" t="s">
        <v>554</v>
      </c>
      <c r="B4869" t="s">
        <v>555</v>
      </c>
      <c r="C4869" s="12">
        <v>43063</v>
      </c>
      <c r="D4869" s="217">
        <v>0</v>
      </c>
      <c r="E4869" t="s">
        <v>485</v>
      </c>
    </row>
    <row r="4870" spans="1:5" x14ac:dyDescent="0.25">
      <c r="A4870" t="s">
        <v>554</v>
      </c>
      <c r="B4870" t="s">
        <v>555</v>
      </c>
      <c r="C4870" s="12">
        <v>43070</v>
      </c>
      <c r="D4870" s="217">
        <v>0</v>
      </c>
      <c r="E4870" t="s">
        <v>485</v>
      </c>
    </row>
    <row r="4871" spans="1:5" x14ac:dyDescent="0.25">
      <c r="A4871" t="s">
        <v>554</v>
      </c>
      <c r="B4871" t="s">
        <v>555</v>
      </c>
      <c r="C4871" s="12">
        <v>43077</v>
      </c>
      <c r="D4871" s="217">
        <v>0</v>
      </c>
      <c r="E4871" t="s">
        <v>485</v>
      </c>
    </row>
    <row r="4872" spans="1:5" x14ac:dyDescent="0.25">
      <c r="A4872" t="s">
        <v>554</v>
      </c>
      <c r="B4872" t="s">
        <v>555</v>
      </c>
      <c r="C4872" s="12">
        <v>43084</v>
      </c>
      <c r="D4872" s="217">
        <v>0</v>
      </c>
      <c r="E4872" t="s">
        <v>485</v>
      </c>
    </row>
    <row r="4873" spans="1:5" x14ac:dyDescent="0.25">
      <c r="A4873" t="s">
        <v>554</v>
      </c>
      <c r="B4873" t="s">
        <v>555</v>
      </c>
      <c r="C4873" s="12">
        <v>43091</v>
      </c>
      <c r="D4873" s="217">
        <v>0</v>
      </c>
      <c r="E4873" t="s">
        <v>485</v>
      </c>
    </row>
    <row r="4874" spans="1:5" x14ac:dyDescent="0.25">
      <c r="A4874" t="s">
        <v>554</v>
      </c>
      <c r="B4874" t="s">
        <v>555</v>
      </c>
      <c r="C4874" s="12">
        <v>43098</v>
      </c>
      <c r="D4874" s="217">
        <v>0</v>
      </c>
      <c r="E4874" t="s">
        <v>485</v>
      </c>
    </row>
    <row r="4875" spans="1:5" x14ac:dyDescent="0.25">
      <c r="A4875" t="s">
        <v>554</v>
      </c>
      <c r="B4875" t="s">
        <v>555</v>
      </c>
      <c r="C4875" s="12">
        <v>43105</v>
      </c>
      <c r="D4875" s="217">
        <v>0</v>
      </c>
      <c r="E4875" t="s">
        <v>485</v>
      </c>
    </row>
    <row r="4876" spans="1:5" x14ac:dyDescent="0.25">
      <c r="A4876" t="s">
        <v>554</v>
      </c>
      <c r="B4876" t="s">
        <v>555</v>
      </c>
      <c r="C4876" s="12">
        <v>43112</v>
      </c>
      <c r="D4876" s="217">
        <v>0</v>
      </c>
      <c r="E4876" t="s">
        <v>485</v>
      </c>
    </row>
    <row r="4877" spans="1:5" x14ac:dyDescent="0.25">
      <c r="A4877" t="s">
        <v>554</v>
      </c>
      <c r="B4877" t="s">
        <v>555</v>
      </c>
      <c r="C4877" s="12">
        <v>43119</v>
      </c>
      <c r="D4877" s="217">
        <v>0</v>
      </c>
      <c r="E4877" t="s">
        <v>485</v>
      </c>
    </row>
    <row r="4878" spans="1:5" x14ac:dyDescent="0.25">
      <c r="A4878" t="s">
        <v>554</v>
      </c>
      <c r="B4878" t="s">
        <v>555</v>
      </c>
      <c r="C4878" s="12">
        <v>43126</v>
      </c>
      <c r="D4878" s="217">
        <v>0.245</v>
      </c>
      <c r="E4878" t="s">
        <v>485</v>
      </c>
    </row>
    <row r="4879" spans="1:5" x14ac:dyDescent="0.25">
      <c r="A4879" t="s">
        <v>554</v>
      </c>
      <c r="B4879" t="s">
        <v>555</v>
      </c>
      <c r="C4879" s="12">
        <v>43133</v>
      </c>
      <c r="D4879" s="217">
        <v>0.39200000000000002</v>
      </c>
      <c r="E4879" t="s">
        <v>485</v>
      </c>
    </row>
    <row r="4880" spans="1:5" x14ac:dyDescent="0.25">
      <c r="A4880" t="s">
        <v>554</v>
      </c>
      <c r="B4880" t="s">
        <v>555</v>
      </c>
      <c r="C4880" s="12">
        <v>43140</v>
      </c>
      <c r="D4880" s="217">
        <v>0.49</v>
      </c>
      <c r="E4880" t="s">
        <v>485</v>
      </c>
    </row>
    <row r="4881" spans="1:5" x14ac:dyDescent="0.25">
      <c r="A4881" t="s">
        <v>554</v>
      </c>
      <c r="B4881" t="s">
        <v>555</v>
      </c>
      <c r="C4881" s="12">
        <v>43147</v>
      </c>
      <c r="D4881" s="217">
        <v>0.55710000000000004</v>
      </c>
      <c r="E4881" t="s">
        <v>485</v>
      </c>
    </row>
    <row r="4882" spans="1:5" x14ac:dyDescent="0.25">
      <c r="A4882" t="s">
        <v>554</v>
      </c>
      <c r="B4882" t="s">
        <v>555</v>
      </c>
      <c r="C4882" s="12">
        <v>43154</v>
      </c>
      <c r="D4882" s="217">
        <v>0.60750000000000004</v>
      </c>
      <c r="E4882" t="s">
        <v>485</v>
      </c>
    </row>
    <row r="4883" spans="1:5" x14ac:dyDescent="0.25">
      <c r="A4883" t="s">
        <v>554</v>
      </c>
      <c r="B4883" t="s">
        <v>555</v>
      </c>
      <c r="C4883" s="12">
        <v>43161</v>
      </c>
      <c r="D4883" s="217">
        <v>0.64670000000000005</v>
      </c>
      <c r="E4883" t="s">
        <v>485</v>
      </c>
    </row>
    <row r="4884" spans="1:5" x14ac:dyDescent="0.25">
      <c r="A4884" t="s">
        <v>554</v>
      </c>
      <c r="B4884" t="s">
        <v>555</v>
      </c>
      <c r="C4884" s="12">
        <v>43168</v>
      </c>
      <c r="D4884" s="217">
        <v>0.67799999999999994</v>
      </c>
      <c r="E4884" t="s">
        <v>485</v>
      </c>
    </row>
    <row r="4885" spans="1:5" x14ac:dyDescent="0.25">
      <c r="A4885" t="s">
        <v>554</v>
      </c>
      <c r="B4885" t="s">
        <v>555</v>
      </c>
      <c r="C4885" s="12">
        <v>43175</v>
      </c>
      <c r="D4885" s="217">
        <v>0.7036</v>
      </c>
      <c r="E4885" t="s">
        <v>485</v>
      </c>
    </row>
    <row r="4886" spans="1:5" x14ac:dyDescent="0.25">
      <c r="A4886" t="s">
        <v>554</v>
      </c>
      <c r="B4886" t="s">
        <v>555</v>
      </c>
      <c r="C4886" s="12">
        <v>43182</v>
      </c>
      <c r="D4886" s="217">
        <v>0.72420000000000007</v>
      </c>
      <c r="E4886" t="s">
        <v>485</v>
      </c>
    </row>
    <row r="4887" spans="1:5" x14ac:dyDescent="0.25">
      <c r="A4887" t="s">
        <v>554</v>
      </c>
      <c r="B4887" t="s">
        <v>555</v>
      </c>
      <c r="C4887" s="12">
        <v>43189</v>
      </c>
      <c r="D4887" s="217">
        <v>0.74150000000000005</v>
      </c>
      <c r="E4887" t="s">
        <v>485</v>
      </c>
    </row>
    <row r="4888" spans="1:5" x14ac:dyDescent="0.25">
      <c r="A4888" t="s">
        <v>554</v>
      </c>
      <c r="B4888" t="s">
        <v>555</v>
      </c>
      <c r="C4888" s="12">
        <v>43196</v>
      </c>
      <c r="D4888" s="217">
        <v>0.75639999999999996</v>
      </c>
      <c r="E4888" t="s">
        <v>485</v>
      </c>
    </row>
    <row r="4889" spans="1:5" x14ac:dyDescent="0.25">
      <c r="A4889" t="s">
        <v>554</v>
      </c>
      <c r="B4889" t="s">
        <v>555</v>
      </c>
      <c r="C4889" s="12">
        <v>43203</v>
      </c>
      <c r="D4889" s="217">
        <v>0.76930000000000009</v>
      </c>
      <c r="E4889" t="s">
        <v>485</v>
      </c>
    </row>
    <row r="4890" spans="1:5" x14ac:dyDescent="0.25">
      <c r="A4890" t="s">
        <v>554</v>
      </c>
      <c r="B4890" t="s">
        <v>555</v>
      </c>
      <c r="C4890" s="12">
        <v>43210</v>
      </c>
      <c r="D4890" s="217">
        <v>0.78060000000000007</v>
      </c>
      <c r="E4890" t="s">
        <v>485</v>
      </c>
    </row>
    <row r="4891" spans="1:5" x14ac:dyDescent="0.25">
      <c r="A4891" t="s">
        <v>554</v>
      </c>
      <c r="B4891" t="s">
        <v>555</v>
      </c>
      <c r="C4891" s="12">
        <v>43217</v>
      </c>
      <c r="D4891" s="217">
        <v>0.73470000000000002</v>
      </c>
      <c r="E4891" t="s">
        <v>485</v>
      </c>
    </row>
    <row r="4892" spans="1:5" x14ac:dyDescent="0.25">
      <c r="A4892" t="s">
        <v>554</v>
      </c>
      <c r="B4892" t="s">
        <v>555</v>
      </c>
      <c r="C4892" s="12">
        <v>43224</v>
      </c>
      <c r="D4892" s="217">
        <v>0.69389999999999996</v>
      </c>
      <c r="E4892" t="s">
        <v>485</v>
      </c>
    </row>
    <row r="4893" spans="1:5" x14ac:dyDescent="0.25">
      <c r="A4893" t="s">
        <v>554</v>
      </c>
      <c r="B4893" t="s">
        <v>555</v>
      </c>
      <c r="C4893" s="12">
        <v>43231</v>
      </c>
      <c r="D4893" s="217">
        <v>0.65739999999999998</v>
      </c>
      <c r="E4893" t="s">
        <v>485</v>
      </c>
    </row>
    <row r="4894" spans="1:5" x14ac:dyDescent="0.25">
      <c r="A4894" t="s">
        <v>554</v>
      </c>
      <c r="B4894" t="s">
        <v>555</v>
      </c>
      <c r="C4894" s="12">
        <v>43238</v>
      </c>
      <c r="D4894" s="217">
        <v>0.62450000000000006</v>
      </c>
      <c r="E4894" t="s">
        <v>485</v>
      </c>
    </row>
    <row r="4895" spans="1:5" x14ac:dyDescent="0.25">
      <c r="A4895" t="s">
        <v>554</v>
      </c>
      <c r="B4895" t="s">
        <v>555</v>
      </c>
      <c r="C4895" s="12">
        <v>43245</v>
      </c>
      <c r="D4895" s="217">
        <v>0.5948</v>
      </c>
      <c r="E4895" t="s">
        <v>485</v>
      </c>
    </row>
    <row r="4896" spans="1:5" x14ac:dyDescent="0.25">
      <c r="A4896" t="s">
        <v>554</v>
      </c>
      <c r="B4896" t="s">
        <v>555</v>
      </c>
      <c r="C4896" s="12">
        <v>43252</v>
      </c>
      <c r="D4896" s="217">
        <v>0.56769999999999998</v>
      </c>
      <c r="E4896" t="s">
        <v>485</v>
      </c>
    </row>
    <row r="4897" spans="1:5" x14ac:dyDescent="0.25">
      <c r="A4897" t="s">
        <v>554</v>
      </c>
      <c r="B4897" t="s">
        <v>555</v>
      </c>
      <c r="C4897" s="12">
        <v>43259</v>
      </c>
      <c r="D4897" s="217">
        <v>0.54299999999999993</v>
      </c>
      <c r="E4897" t="s">
        <v>485</v>
      </c>
    </row>
    <row r="4898" spans="1:5" x14ac:dyDescent="0.25">
      <c r="A4898" t="s">
        <v>554</v>
      </c>
      <c r="B4898" t="s">
        <v>555</v>
      </c>
      <c r="C4898" s="12">
        <v>43266</v>
      </c>
      <c r="D4898" s="217">
        <v>0.52039999999999997</v>
      </c>
      <c r="E4898" t="s">
        <v>485</v>
      </c>
    </row>
    <row r="4899" spans="1:5" x14ac:dyDescent="0.25">
      <c r="A4899" t="s">
        <v>554</v>
      </c>
      <c r="B4899" t="s">
        <v>555</v>
      </c>
      <c r="C4899" s="12">
        <v>43273</v>
      </c>
      <c r="D4899" s="217">
        <v>0.49959999999999999</v>
      </c>
      <c r="E4899" t="s">
        <v>485</v>
      </c>
    </row>
    <row r="4900" spans="1:5" x14ac:dyDescent="0.25">
      <c r="A4900" t="s">
        <v>554</v>
      </c>
      <c r="B4900" t="s">
        <v>555</v>
      </c>
      <c r="C4900" s="12">
        <v>43280</v>
      </c>
      <c r="D4900" s="217">
        <v>0.48039999999999999</v>
      </c>
      <c r="E4900" t="s">
        <v>485</v>
      </c>
    </row>
    <row r="4901" spans="1:5" x14ac:dyDescent="0.25">
      <c r="A4901" t="s">
        <v>556</v>
      </c>
      <c r="B4901" t="s">
        <v>557</v>
      </c>
      <c r="C4901" s="12">
        <v>42937</v>
      </c>
      <c r="D4901" s="217">
        <v>0</v>
      </c>
      <c r="E4901" t="s">
        <v>485</v>
      </c>
    </row>
    <row r="4902" spans="1:5" x14ac:dyDescent="0.25">
      <c r="A4902" t="s">
        <v>556</v>
      </c>
      <c r="B4902" t="s">
        <v>557</v>
      </c>
      <c r="C4902" s="12">
        <v>42944</v>
      </c>
      <c r="D4902" s="217">
        <v>0</v>
      </c>
      <c r="E4902" t="s">
        <v>485</v>
      </c>
    </row>
    <row r="4903" spans="1:5" x14ac:dyDescent="0.25">
      <c r="A4903" t="s">
        <v>556</v>
      </c>
      <c r="B4903" t="s">
        <v>557</v>
      </c>
      <c r="C4903" s="12">
        <v>42951</v>
      </c>
      <c r="D4903" s="217">
        <v>0</v>
      </c>
      <c r="E4903" t="s">
        <v>485</v>
      </c>
    </row>
    <row r="4904" spans="1:5" x14ac:dyDescent="0.25">
      <c r="A4904" t="s">
        <v>556</v>
      </c>
      <c r="B4904" t="s">
        <v>557</v>
      </c>
      <c r="C4904" s="12">
        <v>42958</v>
      </c>
      <c r="D4904" s="217">
        <v>0</v>
      </c>
      <c r="E4904" t="s">
        <v>485</v>
      </c>
    </row>
    <row r="4905" spans="1:5" x14ac:dyDescent="0.25">
      <c r="A4905" t="s">
        <v>556</v>
      </c>
      <c r="B4905" t="s">
        <v>557</v>
      </c>
      <c r="C4905" s="12">
        <v>42965</v>
      </c>
      <c r="D4905" s="217">
        <v>0</v>
      </c>
      <c r="E4905" t="s">
        <v>485</v>
      </c>
    </row>
    <row r="4906" spans="1:5" x14ac:dyDescent="0.25">
      <c r="A4906" t="s">
        <v>556</v>
      </c>
      <c r="B4906" t="s">
        <v>557</v>
      </c>
      <c r="C4906" s="12">
        <v>42972</v>
      </c>
      <c r="D4906" s="217">
        <v>0</v>
      </c>
      <c r="E4906" t="s">
        <v>485</v>
      </c>
    </row>
    <row r="4907" spans="1:5" x14ac:dyDescent="0.25">
      <c r="A4907" t="s">
        <v>556</v>
      </c>
      <c r="B4907" t="s">
        <v>557</v>
      </c>
      <c r="C4907" s="12">
        <v>42979</v>
      </c>
      <c r="D4907" s="217">
        <v>0</v>
      </c>
      <c r="E4907" t="s">
        <v>485</v>
      </c>
    </row>
    <row r="4908" spans="1:5" x14ac:dyDescent="0.25">
      <c r="A4908" t="s">
        <v>556</v>
      </c>
      <c r="B4908" t="s">
        <v>557</v>
      </c>
      <c r="C4908" s="12">
        <v>42986</v>
      </c>
      <c r="D4908" s="217">
        <v>0</v>
      </c>
      <c r="E4908" t="s">
        <v>485</v>
      </c>
    </row>
    <row r="4909" spans="1:5" x14ac:dyDescent="0.25">
      <c r="A4909" t="s">
        <v>556</v>
      </c>
      <c r="B4909" t="s">
        <v>557</v>
      </c>
      <c r="C4909" s="12">
        <v>42993</v>
      </c>
      <c r="D4909" s="217">
        <v>0</v>
      </c>
      <c r="E4909" t="s">
        <v>485</v>
      </c>
    </row>
    <row r="4910" spans="1:5" x14ac:dyDescent="0.25">
      <c r="A4910" t="s">
        <v>556</v>
      </c>
      <c r="B4910" t="s">
        <v>557</v>
      </c>
      <c r="C4910" s="12">
        <v>43000</v>
      </c>
      <c r="D4910" s="217">
        <v>0</v>
      </c>
      <c r="E4910" t="s">
        <v>485</v>
      </c>
    </row>
    <row r="4911" spans="1:5" x14ac:dyDescent="0.25">
      <c r="A4911" t="s">
        <v>556</v>
      </c>
      <c r="B4911" t="s">
        <v>557</v>
      </c>
      <c r="C4911" s="12">
        <v>43007</v>
      </c>
      <c r="D4911" s="217">
        <v>0</v>
      </c>
      <c r="E4911" t="s">
        <v>485</v>
      </c>
    </row>
    <row r="4912" spans="1:5" x14ac:dyDescent="0.25">
      <c r="A4912" t="s">
        <v>556</v>
      </c>
      <c r="B4912" t="s">
        <v>557</v>
      </c>
      <c r="C4912" s="12">
        <v>43014</v>
      </c>
      <c r="D4912" s="217">
        <v>0</v>
      </c>
      <c r="E4912" t="s">
        <v>485</v>
      </c>
    </row>
    <row r="4913" spans="1:5" x14ac:dyDescent="0.25">
      <c r="A4913" t="s">
        <v>556</v>
      </c>
      <c r="B4913" t="s">
        <v>557</v>
      </c>
      <c r="C4913" s="12">
        <v>43021</v>
      </c>
      <c r="D4913" s="217">
        <v>0</v>
      </c>
      <c r="E4913" t="s">
        <v>485</v>
      </c>
    </row>
    <row r="4914" spans="1:5" x14ac:dyDescent="0.25">
      <c r="A4914" t="s">
        <v>556</v>
      </c>
      <c r="B4914" t="s">
        <v>557</v>
      </c>
      <c r="C4914" s="12">
        <v>43028</v>
      </c>
      <c r="D4914" s="217">
        <v>0</v>
      </c>
      <c r="E4914" t="s">
        <v>485</v>
      </c>
    </row>
    <row r="4915" spans="1:5" x14ac:dyDescent="0.25">
      <c r="A4915" t="s">
        <v>556</v>
      </c>
      <c r="B4915" t="s">
        <v>557</v>
      </c>
      <c r="C4915" s="12">
        <v>43035</v>
      </c>
      <c r="D4915" s="217">
        <v>0</v>
      </c>
      <c r="E4915" t="s">
        <v>485</v>
      </c>
    </row>
    <row r="4916" spans="1:5" x14ac:dyDescent="0.25">
      <c r="A4916" t="s">
        <v>556</v>
      </c>
      <c r="B4916" t="s">
        <v>557</v>
      </c>
      <c r="C4916" s="12">
        <v>43042</v>
      </c>
      <c r="D4916" s="217">
        <v>0</v>
      </c>
      <c r="E4916" t="s">
        <v>485</v>
      </c>
    </row>
    <row r="4917" spans="1:5" x14ac:dyDescent="0.25">
      <c r="A4917" t="s">
        <v>556</v>
      </c>
      <c r="B4917" t="s">
        <v>557</v>
      </c>
      <c r="C4917" s="12">
        <v>43049</v>
      </c>
      <c r="D4917" s="217">
        <v>0</v>
      </c>
      <c r="E4917" t="s">
        <v>485</v>
      </c>
    </row>
    <row r="4918" spans="1:5" x14ac:dyDescent="0.25">
      <c r="A4918" t="s">
        <v>556</v>
      </c>
      <c r="B4918" t="s">
        <v>557</v>
      </c>
      <c r="C4918" s="12">
        <v>43056</v>
      </c>
      <c r="D4918" s="217">
        <v>0</v>
      </c>
      <c r="E4918" t="s">
        <v>485</v>
      </c>
    </row>
    <row r="4919" spans="1:5" x14ac:dyDescent="0.25">
      <c r="A4919" t="s">
        <v>556</v>
      </c>
      <c r="B4919" t="s">
        <v>557</v>
      </c>
      <c r="C4919" s="12">
        <v>43063</v>
      </c>
      <c r="D4919" s="217">
        <v>0</v>
      </c>
      <c r="E4919" t="s">
        <v>485</v>
      </c>
    </row>
    <row r="4920" spans="1:5" x14ac:dyDescent="0.25">
      <c r="A4920" t="s">
        <v>556</v>
      </c>
      <c r="B4920" t="s">
        <v>557</v>
      </c>
      <c r="C4920" s="12">
        <v>43070</v>
      </c>
      <c r="D4920" s="217">
        <v>0</v>
      </c>
      <c r="E4920" t="s">
        <v>485</v>
      </c>
    </row>
    <row r="4921" spans="1:5" x14ac:dyDescent="0.25">
      <c r="A4921" t="s">
        <v>556</v>
      </c>
      <c r="B4921" t="s">
        <v>557</v>
      </c>
      <c r="C4921" s="12">
        <v>43077</v>
      </c>
      <c r="D4921" s="217">
        <v>0</v>
      </c>
      <c r="E4921" t="s">
        <v>485</v>
      </c>
    </row>
    <row r="4922" spans="1:5" x14ac:dyDescent="0.25">
      <c r="A4922" t="s">
        <v>556</v>
      </c>
      <c r="B4922" t="s">
        <v>557</v>
      </c>
      <c r="C4922" s="12">
        <v>43084</v>
      </c>
      <c r="D4922" s="217">
        <v>0</v>
      </c>
      <c r="E4922" t="s">
        <v>485</v>
      </c>
    </row>
    <row r="4923" spans="1:5" x14ac:dyDescent="0.25">
      <c r="A4923" t="s">
        <v>556</v>
      </c>
      <c r="B4923" t="s">
        <v>557</v>
      </c>
      <c r="C4923" s="12">
        <v>43091</v>
      </c>
      <c r="D4923" s="217">
        <v>0</v>
      </c>
      <c r="E4923" t="s">
        <v>485</v>
      </c>
    </row>
    <row r="4924" spans="1:5" x14ac:dyDescent="0.25">
      <c r="A4924" t="s">
        <v>556</v>
      </c>
      <c r="B4924" t="s">
        <v>557</v>
      </c>
      <c r="C4924" s="12">
        <v>43098</v>
      </c>
      <c r="D4924" s="217">
        <v>0</v>
      </c>
      <c r="E4924" t="s">
        <v>485</v>
      </c>
    </row>
    <row r="4925" spans="1:5" x14ac:dyDescent="0.25">
      <c r="A4925" t="s">
        <v>556</v>
      </c>
      <c r="B4925" t="s">
        <v>557</v>
      </c>
      <c r="C4925" s="12">
        <v>43105</v>
      </c>
      <c r="D4925" s="217">
        <v>0</v>
      </c>
      <c r="E4925" t="s">
        <v>485</v>
      </c>
    </row>
    <row r="4926" spans="1:5" x14ac:dyDescent="0.25">
      <c r="A4926" t="s">
        <v>556</v>
      </c>
      <c r="B4926" t="s">
        <v>557</v>
      </c>
      <c r="C4926" s="12">
        <v>43112</v>
      </c>
      <c r="D4926" s="217">
        <v>0</v>
      </c>
      <c r="E4926" t="s">
        <v>485</v>
      </c>
    </row>
    <row r="4927" spans="1:5" x14ac:dyDescent="0.25">
      <c r="A4927" t="s">
        <v>556</v>
      </c>
      <c r="B4927" t="s">
        <v>557</v>
      </c>
      <c r="C4927" s="12">
        <v>43119</v>
      </c>
      <c r="D4927" s="217">
        <v>0</v>
      </c>
      <c r="E4927" t="s">
        <v>485</v>
      </c>
    </row>
    <row r="4928" spans="1:5" x14ac:dyDescent="0.25">
      <c r="A4928" t="s">
        <v>556</v>
      </c>
      <c r="B4928" t="s">
        <v>557</v>
      </c>
      <c r="C4928" s="12">
        <v>43126</v>
      </c>
      <c r="D4928" s="217">
        <v>0.245</v>
      </c>
      <c r="E4928" t="s">
        <v>485</v>
      </c>
    </row>
    <row r="4929" spans="1:5" x14ac:dyDescent="0.25">
      <c r="A4929" t="s">
        <v>556</v>
      </c>
      <c r="B4929" t="s">
        <v>557</v>
      </c>
      <c r="C4929" s="12">
        <v>43133</v>
      </c>
      <c r="D4929" s="217">
        <v>0.39200000000000002</v>
      </c>
      <c r="E4929" t="s">
        <v>485</v>
      </c>
    </row>
    <row r="4930" spans="1:5" x14ac:dyDescent="0.25">
      <c r="A4930" t="s">
        <v>556</v>
      </c>
      <c r="B4930" t="s">
        <v>557</v>
      </c>
      <c r="C4930" s="12">
        <v>43140</v>
      </c>
      <c r="D4930" s="217">
        <v>0.49</v>
      </c>
      <c r="E4930" t="s">
        <v>485</v>
      </c>
    </row>
    <row r="4931" spans="1:5" x14ac:dyDescent="0.25">
      <c r="A4931" t="s">
        <v>556</v>
      </c>
      <c r="B4931" t="s">
        <v>557</v>
      </c>
      <c r="C4931" s="12">
        <v>43147</v>
      </c>
      <c r="D4931" s="217">
        <v>0.56000000000000005</v>
      </c>
      <c r="E4931" t="s">
        <v>485</v>
      </c>
    </row>
    <row r="4932" spans="1:5" x14ac:dyDescent="0.25">
      <c r="A4932" t="s">
        <v>556</v>
      </c>
      <c r="B4932" t="s">
        <v>557</v>
      </c>
      <c r="C4932" s="12">
        <v>43154</v>
      </c>
      <c r="D4932" s="217">
        <v>0.61250000000000004</v>
      </c>
      <c r="E4932" t="s">
        <v>485</v>
      </c>
    </row>
    <row r="4933" spans="1:5" x14ac:dyDescent="0.25">
      <c r="A4933" t="s">
        <v>556</v>
      </c>
      <c r="B4933" t="s">
        <v>557</v>
      </c>
      <c r="C4933" s="12">
        <v>43161</v>
      </c>
      <c r="D4933" s="217">
        <v>0.65329999999999999</v>
      </c>
      <c r="E4933" t="s">
        <v>485</v>
      </c>
    </row>
    <row r="4934" spans="1:5" x14ac:dyDescent="0.25">
      <c r="A4934" t="s">
        <v>556</v>
      </c>
      <c r="B4934" t="s">
        <v>557</v>
      </c>
      <c r="C4934" s="12">
        <v>43168</v>
      </c>
      <c r="D4934" s="217">
        <v>0.68599999999999994</v>
      </c>
      <c r="E4934" t="s">
        <v>485</v>
      </c>
    </row>
    <row r="4935" spans="1:5" x14ac:dyDescent="0.25">
      <c r="A4935" t="s">
        <v>556</v>
      </c>
      <c r="B4935" t="s">
        <v>557</v>
      </c>
      <c r="C4935" s="12">
        <v>43175</v>
      </c>
      <c r="D4935" s="217">
        <v>0.7127</v>
      </c>
      <c r="E4935" t="s">
        <v>485</v>
      </c>
    </row>
    <row r="4936" spans="1:5" x14ac:dyDescent="0.25">
      <c r="A4936" t="s">
        <v>556</v>
      </c>
      <c r="B4936" t="s">
        <v>557</v>
      </c>
      <c r="C4936" s="12">
        <v>43182</v>
      </c>
      <c r="D4936" s="217">
        <v>0.73499999999999999</v>
      </c>
      <c r="E4936" t="s">
        <v>485</v>
      </c>
    </row>
    <row r="4937" spans="1:5" x14ac:dyDescent="0.25">
      <c r="A4937" t="s">
        <v>556</v>
      </c>
      <c r="B4937" t="s">
        <v>557</v>
      </c>
      <c r="C4937" s="12">
        <v>43189</v>
      </c>
      <c r="D4937" s="217">
        <v>0.75379999999999991</v>
      </c>
      <c r="E4937" t="s">
        <v>485</v>
      </c>
    </row>
    <row r="4938" spans="1:5" x14ac:dyDescent="0.25">
      <c r="A4938" t="s">
        <v>556</v>
      </c>
      <c r="B4938" t="s">
        <v>557</v>
      </c>
      <c r="C4938" s="12">
        <v>43196</v>
      </c>
      <c r="D4938" s="217">
        <v>0.77</v>
      </c>
      <c r="E4938" t="s">
        <v>485</v>
      </c>
    </row>
    <row r="4939" spans="1:5" x14ac:dyDescent="0.25">
      <c r="A4939" t="s">
        <v>556</v>
      </c>
      <c r="B4939" t="s">
        <v>557</v>
      </c>
      <c r="C4939" s="12">
        <v>43203</v>
      </c>
      <c r="D4939" s="217">
        <v>0.78400000000000003</v>
      </c>
      <c r="E4939" t="s">
        <v>485</v>
      </c>
    </row>
    <row r="4940" spans="1:5" x14ac:dyDescent="0.25">
      <c r="A4940" t="s">
        <v>556</v>
      </c>
      <c r="B4940" t="s">
        <v>557</v>
      </c>
      <c r="C4940" s="12">
        <v>43210</v>
      </c>
      <c r="D4940" s="217">
        <v>0.79620000000000002</v>
      </c>
      <c r="E4940" t="s">
        <v>485</v>
      </c>
    </row>
    <row r="4941" spans="1:5" x14ac:dyDescent="0.25">
      <c r="A4941" t="s">
        <v>556</v>
      </c>
      <c r="B4941" t="s">
        <v>557</v>
      </c>
      <c r="C4941" s="12">
        <v>43217</v>
      </c>
      <c r="D4941" s="217">
        <v>0.74939999999999996</v>
      </c>
      <c r="E4941" t="s">
        <v>485</v>
      </c>
    </row>
    <row r="4942" spans="1:5" x14ac:dyDescent="0.25">
      <c r="A4942" t="s">
        <v>556</v>
      </c>
      <c r="B4942" t="s">
        <v>557</v>
      </c>
      <c r="C4942" s="12">
        <v>43224</v>
      </c>
      <c r="D4942" s="217">
        <v>0.70779999999999998</v>
      </c>
      <c r="E4942" t="s">
        <v>485</v>
      </c>
    </row>
    <row r="4943" spans="1:5" x14ac:dyDescent="0.25">
      <c r="A4943" t="s">
        <v>556</v>
      </c>
      <c r="B4943" t="s">
        <v>557</v>
      </c>
      <c r="C4943" s="12">
        <v>43231</v>
      </c>
      <c r="D4943" s="217">
        <v>0.67049999999999998</v>
      </c>
      <c r="E4943" t="s">
        <v>485</v>
      </c>
    </row>
    <row r="4944" spans="1:5" x14ac:dyDescent="0.25">
      <c r="A4944" t="s">
        <v>556</v>
      </c>
      <c r="B4944" t="s">
        <v>557</v>
      </c>
      <c r="C4944" s="12">
        <v>43238</v>
      </c>
      <c r="D4944" s="217">
        <v>0.63700000000000001</v>
      </c>
      <c r="E4944" t="s">
        <v>485</v>
      </c>
    </row>
    <row r="4945" spans="1:5" x14ac:dyDescent="0.25">
      <c r="A4945" t="s">
        <v>556</v>
      </c>
      <c r="B4945" t="s">
        <v>557</v>
      </c>
      <c r="C4945" s="12">
        <v>43245</v>
      </c>
      <c r="D4945" s="217">
        <v>0.60670000000000002</v>
      </c>
      <c r="E4945" t="s">
        <v>485</v>
      </c>
    </row>
    <row r="4946" spans="1:5" x14ac:dyDescent="0.25">
      <c r="A4946" t="s">
        <v>556</v>
      </c>
      <c r="B4946" t="s">
        <v>557</v>
      </c>
      <c r="C4946" s="12">
        <v>43252</v>
      </c>
      <c r="D4946" s="217">
        <v>0.57909999999999995</v>
      </c>
      <c r="E4946" t="s">
        <v>485</v>
      </c>
    </row>
    <row r="4947" spans="1:5" x14ac:dyDescent="0.25">
      <c r="A4947" t="s">
        <v>556</v>
      </c>
      <c r="B4947" t="s">
        <v>557</v>
      </c>
      <c r="C4947" s="12">
        <v>43259</v>
      </c>
      <c r="D4947" s="217">
        <v>0.55390000000000006</v>
      </c>
      <c r="E4947" t="s">
        <v>485</v>
      </c>
    </row>
    <row r="4948" spans="1:5" x14ac:dyDescent="0.25">
      <c r="A4948" t="s">
        <v>556</v>
      </c>
      <c r="B4948" t="s">
        <v>557</v>
      </c>
      <c r="C4948" s="12">
        <v>43266</v>
      </c>
      <c r="D4948" s="217">
        <v>0.53079999999999994</v>
      </c>
      <c r="E4948" t="s">
        <v>485</v>
      </c>
    </row>
    <row r="4949" spans="1:5" x14ac:dyDescent="0.25">
      <c r="A4949" t="s">
        <v>556</v>
      </c>
      <c r="B4949" t="s">
        <v>557</v>
      </c>
      <c r="C4949" s="12">
        <v>43273</v>
      </c>
      <c r="D4949" s="217">
        <v>0.50960000000000005</v>
      </c>
      <c r="E4949" t="s">
        <v>485</v>
      </c>
    </row>
    <row r="4950" spans="1:5" x14ac:dyDescent="0.25">
      <c r="A4950" t="s">
        <v>556</v>
      </c>
      <c r="B4950" t="s">
        <v>557</v>
      </c>
      <c r="C4950" s="12">
        <v>43280</v>
      </c>
      <c r="D4950" s="217">
        <v>0.49</v>
      </c>
      <c r="E4950" t="s">
        <v>485</v>
      </c>
    </row>
    <row r="4951" spans="1:5" x14ac:dyDescent="0.25">
      <c r="A4951" t="s">
        <v>558</v>
      </c>
      <c r="B4951" t="s">
        <v>559</v>
      </c>
      <c r="C4951" s="12">
        <v>42937</v>
      </c>
      <c r="D4951" s="217">
        <v>0</v>
      </c>
      <c r="E4951" t="s">
        <v>465</v>
      </c>
    </row>
    <row r="4952" spans="1:5" x14ac:dyDescent="0.25">
      <c r="A4952" t="s">
        <v>558</v>
      </c>
      <c r="B4952" t="s">
        <v>559</v>
      </c>
      <c r="C4952" s="12">
        <v>42944</v>
      </c>
      <c r="D4952" s="217">
        <v>0</v>
      </c>
      <c r="E4952" t="s">
        <v>465</v>
      </c>
    </row>
    <row r="4953" spans="1:5" x14ac:dyDescent="0.25">
      <c r="A4953" t="s">
        <v>558</v>
      </c>
      <c r="B4953" t="s">
        <v>559</v>
      </c>
      <c r="C4953" s="12">
        <v>42951</v>
      </c>
      <c r="D4953" s="217">
        <v>0</v>
      </c>
      <c r="E4953" t="s">
        <v>465</v>
      </c>
    </row>
    <row r="4954" spans="1:5" x14ac:dyDescent="0.25">
      <c r="A4954" t="s">
        <v>558</v>
      </c>
      <c r="B4954" t="s">
        <v>559</v>
      </c>
      <c r="C4954" s="12">
        <v>42958</v>
      </c>
      <c r="D4954" s="217">
        <v>0</v>
      </c>
      <c r="E4954" t="s">
        <v>465</v>
      </c>
    </row>
    <row r="4955" spans="1:5" x14ac:dyDescent="0.25">
      <c r="A4955" t="s">
        <v>558</v>
      </c>
      <c r="B4955" t="s">
        <v>559</v>
      </c>
      <c r="C4955" s="12">
        <v>42965</v>
      </c>
      <c r="D4955" s="217">
        <v>0</v>
      </c>
      <c r="E4955" t="s">
        <v>465</v>
      </c>
    </row>
    <row r="4956" spans="1:5" x14ac:dyDescent="0.25">
      <c r="A4956" t="s">
        <v>558</v>
      </c>
      <c r="B4956" t="s">
        <v>559</v>
      </c>
      <c r="C4956" s="12">
        <v>42972</v>
      </c>
      <c r="D4956" s="217">
        <v>0</v>
      </c>
      <c r="E4956" t="s">
        <v>465</v>
      </c>
    </row>
    <row r="4957" spans="1:5" x14ac:dyDescent="0.25">
      <c r="A4957" t="s">
        <v>558</v>
      </c>
      <c r="B4957" t="s">
        <v>559</v>
      </c>
      <c r="C4957" s="12">
        <v>42979</v>
      </c>
      <c r="D4957" s="217">
        <v>0</v>
      </c>
      <c r="E4957" t="s">
        <v>465</v>
      </c>
    </row>
    <row r="4958" spans="1:5" x14ac:dyDescent="0.25">
      <c r="A4958" t="s">
        <v>558</v>
      </c>
      <c r="B4958" t="s">
        <v>559</v>
      </c>
      <c r="C4958" s="12">
        <v>42986</v>
      </c>
      <c r="D4958" s="217">
        <v>0</v>
      </c>
      <c r="E4958" t="s">
        <v>465</v>
      </c>
    </row>
    <row r="4959" spans="1:5" x14ac:dyDescent="0.25">
      <c r="A4959" t="s">
        <v>558</v>
      </c>
      <c r="B4959" t="s">
        <v>559</v>
      </c>
      <c r="C4959" s="12">
        <v>42993</v>
      </c>
      <c r="D4959" s="217">
        <v>0</v>
      </c>
      <c r="E4959" t="s">
        <v>465</v>
      </c>
    </row>
    <row r="4960" spans="1:5" x14ac:dyDescent="0.25">
      <c r="A4960" t="s">
        <v>558</v>
      </c>
      <c r="B4960" t="s">
        <v>559</v>
      </c>
      <c r="C4960" s="12">
        <v>43000</v>
      </c>
      <c r="D4960" s="217">
        <v>0</v>
      </c>
      <c r="E4960" t="s">
        <v>465</v>
      </c>
    </row>
    <row r="4961" spans="1:5" x14ac:dyDescent="0.25">
      <c r="A4961" t="s">
        <v>558</v>
      </c>
      <c r="B4961" t="s">
        <v>559</v>
      </c>
      <c r="C4961" s="12">
        <v>43007</v>
      </c>
      <c r="D4961" s="217">
        <v>0</v>
      </c>
      <c r="E4961" t="s">
        <v>465</v>
      </c>
    </row>
    <row r="4962" spans="1:5" x14ac:dyDescent="0.25">
      <c r="A4962" t="s">
        <v>558</v>
      </c>
      <c r="B4962" t="s">
        <v>559</v>
      </c>
      <c r="C4962" s="12">
        <v>43014</v>
      </c>
      <c r="D4962" s="217">
        <v>0</v>
      </c>
      <c r="E4962" t="s">
        <v>465</v>
      </c>
    </row>
    <row r="4963" spans="1:5" x14ac:dyDescent="0.25">
      <c r="A4963" t="s">
        <v>558</v>
      </c>
      <c r="B4963" t="s">
        <v>559</v>
      </c>
      <c r="C4963" s="12">
        <v>43021</v>
      </c>
      <c r="D4963" s="217">
        <v>0</v>
      </c>
      <c r="E4963" t="s">
        <v>465</v>
      </c>
    </row>
    <row r="4964" spans="1:5" x14ac:dyDescent="0.25">
      <c r="A4964" t="s">
        <v>558</v>
      </c>
      <c r="B4964" t="s">
        <v>559</v>
      </c>
      <c r="C4964" s="12">
        <v>43028</v>
      </c>
      <c r="D4964" s="217">
        <v>0</v>
      </c>
      <c r="E4964" t="s">
        <v>465</v>
      </c>
    </row>
    <row r="4965" spans="1:5" x14ac:dyDescent="0.25">
      <c r="A4965" t="s">
        <v>558</v>
      </c>
      <c r="B4965" t="s">
        <v>559</v>
      </c>
      <c r="C4965" s="12">
        <v>43035</v>
      </c>
      <c r="D4965" s="217">
        <v>0</v>
      </c>
      <c r="E4965" t="s">
        <v>465</v>
      </c>
    </row>
    <row r="4966" spans="1:5" x14ac:dyDescent="0.25">
      <c r="A4966" t="s">
        <v>558</v>
      </c>
      <c r="B4966" t="s">
        <v>559</v>
      </c>
      <c r="C4966" s="12">
        <v>43042</v>
      </c>
      <c r="D4966" s="217">
        <v>0</v>
      </c>
      <c r="E4966" t="s">
        <v>465</v>
      </c>
    </row>
    <row r="4967" spans="1:5" x14ac:dyDescent="0.25">
      <c r="A4967" t="s">
        <v>558</v>
      </c>
      <c r="B4967" t="s">
        <v>559</v>
      </c>
      <c r="C4967" s="12">
        <v>43049</v>
      </c>
      <c r="D4967" s="217">
        <v>0</v>
      </c>
      <c r="E4967" t="s">
        <v>465</v>
      </c>
    </row>
    <row r="4968" spans="1:5" x14ac:dyDescent="0.25">
      <c r="A4968" t="s">
        <v>558</v>
      </c>
      <c r="B4968" t="s">
        <v>559</v>
      </c>
      <c r="C4968" s="12">
        <v>43056</v>
      </c>
      <c r="D4968" s="217">
        <v>0</v>
      </c>
      <c r="E4968" t="s">
        <v>465</v>
      </c>
    </row>
    <row r="4969" spans="1:5" x14ac:dyDescent="0.25">
      <c r="A4969" t="s">
        <v>558</v>
      </c>
      <c r="B4969" t="s">
        <v>559</v>
      </c>
      <c r="C4969" s="12">
        <v>43063</v>
      </c>
      <c r="D4969" s="217">
        <v>0</v>
      </c>
      <c r="E4969" t="s">
        <v>465</v>
      </c>
    </row>
    <row r="4970" spans="1:5" x14ac:dyDescent="0.25">
      <c r="A4970" t="s">
        <v>558</v>
      </c>
      <c r="B4970" t="s">
        <v>559</v>
      </c>
      <c r="C4970" s="12">
        <v>43070</v>
      </c>
      <c r="D4970" s="217">
        <v>0</v>
      </c>
      <c r="E4970" t="s">
        <v>465</v>
      </c>
    </row>
    <row r="4971" spans="1:5" x14ac:dyDescent="0.25">
      <c r="A4971" t="s">
        <v>558</v>
      </c>
      <c r="B4971" t="s">
        <v>559</v>
      </c>
      <c r="C4971" s="12">
        <v>43077</v>
      </c>
      <c r="D4971" s="217">
        <v>0</v>
      </c>
      <c r="E4971" t="s">
        <v>465</v>
      </c>
    </row>
    <row r="4972" spans="1:5" x14ac:dyDescent="0.25">
      <c r="A4972" t="s">
        <v>558</v>
      </c>
      <c r="B4972" t="s">
        <v>559</v>
      </c>
      <c r="C4972" s="12">
        <v>43084</v>
      </c>
      <c r="D4972" s="217">
        <v>0</v>
      </c>
      <c r="E4972" t="s">
        <v>465</v>
      </c>
    </row>
    <row r="4973" spans="1:5" x14ac:dyDescent="0.25">
      <c r="A4973" t="s">
        <v>558</v>
      </c>
      <c r="B4973" t="s">
        <v>559</v>
      </c>
      <c r="C4973" s="12">
        <v>43091</v>
      </c>
      <c r="D4973" s="217">
        <v>0</v>
      </c>
      <c r="E4973" t="s">
        <v>465</v>
      </c>
    </row>
    <row r="4974" spans="1:5" x14ac:dyDescent="0.25">
      <c r="A4974" t="s">
        <v>558</v>
      </c>
      <c r="B4974" t="s">
        <v>559</v>
      </c>
      <c r="C4974" s="12">
        <v>43098</v>
      </c>
      <c r="D4974" s="217">
        <v>0</v>
      </c>
      <c r="E4974" t="s">
        <v>465</v>
      </c>
    </row>
    <row r="4975" spans="1:5" x14ac:dyDescent="0.25">
      <c r="A4975" t="s">
        <v>558</v>
      </c>
      <c r="B4975" t="s">
        <v>559</v>
      </c>
      <c r="C4975" s="12">
        <v>43105</v>
      </c>
      <c r="D4975" s="217">
        <v>0</v>
      </c>
      <c r="E4975" t="s">
        <v>465</v>
      </c>
    </row>
    <row r="4976" spans="1:5" x14ac:dyDescent="0.25">
      <c r="A4976" t="s">
        <v>558</v>
      </c>
      <c r="B4976" t="s">
        <v>559</v>
      </c>
      <c r="C4976" s="12">
        <v>43112</v>
      </c>
      <c r="D4976" s="217">
        <v>0</v>
      </c>
      <c r="E4976" t="s">
        <v>465</v>
      </c>
    </row>
    <row r="4977" spans="1:5" x14ac:dyDescent="0.25">
      <c r="A4977" t="s">
        <v>558</v>
      </c>
      <c r="B4977" t="s">
        <v>559</v>
      </c>
      <c r="C4977" s="12">
        <v>43119</v>
      </c>
      <c r="D4977" s="217">
        <v>0</v>
      </c>
      <c r="E4977" t="s">
        <v>465</v>
      </c>
    </row>
    <row r="4978" spans="1:5" x14ac:dyDescent="0.25">
      <c r="A4978" t="s">
        <v>558</v>
      </c>
      <c r="B4978" t="s">
        <v>559</v>
      </c>
      <c r="C4978" s="12">
        <v>43126</v>
      </c>
      <c r="D4978" s="217">
        <v>0</v>
      </c>
      <c r="E4978" t="s">
        <v>465</v>
      </c>
    </row>
    <row r="4979" spans="1:5" x14ac:dyDescent="0.25">
      <c r="A4979" t="s">
        <v>558</v>
      </c>
      <c r="B4979" t="s">
        <v>559</v>
      </c>
      <c r="C4979" s="12">
        <v>43133</v>
      </c>
      <c r="D4979" s="217">
        <v>0</v>
      </c>
      <c r="E4979" t="s">
        <v>465</v>
      </c>
    </row>
    <row r="4980" spans="1:5" x14ac:dyDescent="0.25">
      <c r="A4980" t="s">
        <v>558</v>
      </c>
      <c r="B4980" t="s">
        <v>559</v>
      </c>
      <c r="C4980" s="12">
        <v>43140</v>
      </c>
      <c r="D4980" s="217">
        <v>0</v>
      </c>
      <c r="E4980" t="s">
        <v>465</v>
      </c>
    </row>
    <row r="4981" spans="1:5" x14ac:dyDescent="0.25">
      <c r="A4981" t="s">
        <v>558</v>
      </c>
      <c r="B4981" t="s">
        <v>559</v>
      </c>
      <c r="C4981" s="12">
        <v>43147</v>
      </c>
      <c r="D4981" s="217">
        <v>0</v>
      </c>
      <c r="E4981" t="s">
        <v>465</v>
      </c>
    </row>
    <row r="4982" spans="1:5" x14ac:dyDescent="0.25">
      <c r="A4982" t="s">
        <v>558</v>
      </c>
      <c r="B4982" t="s">
        <v>559</v>
      </c>
      <c r="C4982" s="12">
        <v>43154</v>
      </c>
      <c r="D4982" s="217">
        <v>0</v>
      </c>
      <c r="E4982" t="s">
        <v>465</v>
      </c>
    </row>
    <row r="4983" spans="1:5" x14ac:dyDescent="0.25">
      <c r="A4983" t="s">
        <v>558</v>
      </c>
      <c r="B4983" t="s">
        <v>559</v>
      </c>
      <c r="C4983" s="12">
        <v>43161</v>
      </c>
      <c r="D4983" s="217">
        <v>0</v>
      </c>
      <c r="E4983" t="s">
        <v>465</v>
      </c>
    </row>
    <row r="4984" spans="1:5" x14ac:dyDescent="0.25">
      <c r="A4984" t="s">
        <v>558</v>
      </c>
      <c r="B4984" t="s">
        <v>559</v>
      </c>
      <c r="C4984" s="12">
        <v>43168</v>
      </c>
      <c r="D4984" s="217">
        <v>0</v>
      </c>
      <c r="E4984" t="s">
        <v>465</v>
      </c>
    </row>
    <row r="4985" spans="1:5" x14ac:dyDescent="0.25">
      <c r="A4985" t="s">
        <v>558</v>
      </c>
      <c r="B4985" t="s">
        <v>559</v>
      </c>
      <c r="C4985" s="12">
        <v>43175</v>
      </c>
      <c r="D4985" s="217">
        <v>0</v>
      </c>
      <c r="E4985" t="s">
        <v>465</v>
      </c>
    </row>
    <row r="4986" spans="1:5" x14ac:dyDescent="0.25">
      <c r="A4986" t="s">
        <v>558</v>
      </c>
      <c r="B4986" t="s">
        <v>559</v>
      </c>
      <c r="C4986" s="12">
        <v>43182</v>
      </c>
      <c r="D4986" s="217">
        <v>0</v>
      </c>
      <c r="E4986" t="s">
        <v>465</v>
      </c>
    </row>
    <row r="4987" spans="1:5" x14ac:dyDescent="0.25">
      <c r="A4987" t="s">
        <v>558</v>
      </c>
      <c r="B4987" t="s">
        <v>559</v>
      </c>
      <c r="C4987" s="12">
        <v>43189</v>
      </c>
      <c r="D4987" s="217">
        <v>0</v>
      </c>
      <c r="E4987" t="s">
        <v>465</v>
      </c>
    </row>
    <row r="4988" spans="1:5" x14ac:dyDescent="0.25">
      <c r="A4988" t="s">
        <v>558</v>
      </c>
      <c r="B4988" t="s">
        <v>559</v>
      </c>
      <c r="C4988" s="12">
        <v>43196</v>
      </c>
      <c r="D4988" s="217">
        <v>0</v>
      </c>
      <c r="E4988" t="s">
        <v>465</v>
      </c>
    </row>
    <row r="4989" spans="1:5" x14ac:dyDescent="0.25">
      <c r="A4989" t="s">
        <v>558</v>
      </c>
      <c r="B4989" t="s">
        <v>559</v>
      </c>
      <c r="C4989" s="12">
        <v>43203</v>
      </c>
      <c r="D4989" s="217">
        <v>0</v>
      </c>
      <c r="E4989" t="s">
        <v>465</v>
      </c>
    </row>
    <row r="4990" spans="1:5" x14ac:dyDescent="0.25">
      <c r="A4990" t="s">
        <v>558</v>
      </c>
      <c r="B4990" t="s">
        <v>559</v>
      </c>
      <c r="C4990" s="12">
        <v>43210</v>
      </c>
      <c r="D4990" s="217">
        <v>0</v>
      </c>
      <c r="E4990" t="s">
        <v>465</v>
      </c>
    </row>
    <row r="4991" spans="1:5" x14ac:dyDescent="0.25">
      <c r="A4991" t="s">
        <v>558</v>
      </c>
      <c r="B4991" t="s">
        <v>559</v>
      </c>
      <c r="C4991" s="12">
        <v>43217</v>
      </c>
      <c r="D4991" s="217">
        <v>0</v>
      </c>
      <c r="E4991" t="s">
        <v>465</v>
      </c>
    </row>
    <row r="4992" spans="1:5" x14ac:dyDescent="0.25">
      <c r="A4992" t="s">
        <v>558</v>
      </c>
      <c r="B4992" t="s">
        <v>559</v>
      </c>
      <c r="C4992" s="12">
        <v>43224</v>
      </c>
      <c r="D4992" s="217">
        <v>3.4167000000000001</v>
      </c>
      <c r="E4992" t="s">
        <v>465</v>
      </c>
    </row>
    <row r="4993" spans="1:5" x14ac:dyDescent="0.25">
      <c r="A4993" t="s">
        <v>558</v>
      </c>
      <c r="B4993" t="s">
        <v>559</v>
      </c>
      <c r="C4993" s="12">
        <v>43231</v>
      </c>
      <c r="D4993" s="217">
        <v>3.2368000000000001</v>
      </c>
      <c r="E4993" t="s">
        <v>465</v>
      </c>
    </row>
    <row r="4994" spans="1:5" x14ac:dyDescent="0.25">
      <c r="A4994" t="s">
        <v>558</v>
      </c>
      <c r="B4994" t="s">
        <v>559</v>
      </c>
      <c r="C4994" s="12">
        <v>43238</v>
      </c>
      <c r="D4994" s="217">
        <v>3.0750000000000002</v>
      </c>
      <c r="E4994" t="s">
        <v>465</v>
      </c>
    </row>
    <row r="4995" spans="1:5" x14ac:dyDescent="0.25">
      <c r="A4995" t="s">
        <v>558</v>
      </c>
      <c r="B4995" t="s">
        <v>559</v>
      </c>
      <c r="C4995" s="12">
        <v>43245</v>
      </c>
      <c r="D4995" s="217">
        <v>2.9286000000000003</v>
      </c>
      <c r="E4995" t="s">
        <v>465</v>
      </c>
    </row>
    <row r="4996" spans="1:5" x14ac:dyDescent="0.25">
      <c r="A4996" t="s">
        <v>558</v>
      </c>
      <c r="B4996" t="s">
        <v>559</v>
      </c>
      <c r="C4996" s="12">
        <v>43252</v>
      </c>
      <c r="D4996" s="217">
        <v>2.7955000000000001</v>
      </c>
      <c r="E4996" t="s">
        <v>465</v>
      </c>
    </row>
    <row r="4997" spans="1:5" x14ac:dyDescent="0.25">
      <c r="A4997" t="s">
        <v>558</v>
      </c>
      <c r="B4997" t="s">
        <v>559</v>
      </c>
      <c r="C4997" s="12">
        <v>43259</v>
      </c>
      <c r="D4997" s="217">
        <v>2.6738999999999997</v>
      </c>
      <c r="E4997" t="s">
        <v>465</v>
      </c>
    </row>
    <row r="4998" spans="1:5" x14ac:dyDescent="0.25">
      <c r="A4998" t="s">
        <v>558</v>
      </c>
      <c r="B4998" t="s">
        <v>559</v>
      </c>
      <c r="C4998" s="12">
        <v>43266</v>
      </c>
      <c r="D4998" s="217">
        <v>2.5625</v>
      </c>
      <c r="E4998" t="s">
        <v>465</v>
      </c>
    </row>
    <row r="4999" spans="1:5" x14ac:dyDescent="0.25">
      <c r="A4999" t="s">
        <v>558</v>
      </c>
      <c r="B4999" t="s">
        <v>559</v>
      </c>
      <c r="C4999" s="12">
        <v>43273</v>
      </c>
      <c r="D4999" s="217">
        <v>2.46</v>
      </c>
      <c r="E4999" t="s">
        <v>465</v>
      </c>
    </row>
    <row r="5000" spans="1:5" x14ac:dyDescent="0.25">
      <c r="A5000" t="s">
        <v>558</v>
      </c>
      <c r="B5000" t="s">
        <v>559</v>
      </c>
      <c r="C5000" s="12">
        <v>43280</v>
      </c>
      <c r="D5000" s="217">
        <v>2.3653999999999997</v>
      </c>
      <c r="E5000" t="s">
        <v>465</v>
      </c>
    </row>
    <row r="5001" spans="1:5" x14ac:dyDescent="0.25">
      <c r="A5001" t="s">
        <v>560</v>
      </c>
      <c r="B5001" t="s">
        <v>561</v>
      </c>
      <c r="C5001" s="12">
        <v>42937</v>
      </c>
      <c r="D5001" s="217">
        <v>0</v>
      </c>
      <c r="E5001" t="s">
        <v>465</v>
      </c>
    </row>
    <row r="5002" spans="1:5" x14ac:dyDescent="0.25">
      <c r="A5002" t="s">
        <v>560</v>
      </c>
      <c r="B5002" t="s">
        <v>561</v>
      </c>
      <c r="C5002" s="12">
        <v>42944</v>
      </c>
      <c r="D5002" s="217">
        <v>0</v>
      </c>
      <c r="E5002" t="s">
        <v>465</v>
      </c>
    </row>
    <row r="5003" spans="1:5" x14ac:dyDescent="0.25">
      <c r="A5003" t="s">
        <v>560</v>
      </c>
      <c r="B5003" t="s">
        <v>561</v>
      </c>
      <c r="C5003" s="12">
        <v>42951</v>
      </c>
      <c r="D5003" s="217">
        <v>0</v>
      </c>
      <c r="E5003" t="s">
        <v>465</v>
      </c>
    </row>
    <row r="5004" spans="1:5" x14ac:dyDescent="0.25">
      <c r="A5004" t="s">
        <v>560</v>
      </c>
      <c r="B5004" t="s">
        <v>561</v>
      </c>
      <c r="C5004" s="12">
        <v>42958</v>
      </c>
      <c r="D5004" s="217">
        <v>0</v>
      </c>
      <c r="E5004" t="s">
        <v>465</v>
      </c>
    </row>
    <row r="5005" spans="1:5" x14ac:dyDescent="0.25">
      <c r="A5005" t="s">
        <v>560</v>
      </c>
      <c r="B5005" t="s">
        <v>561</v>
      </c>
      <c r="C5005" s="12">
        <v>42965</v>
      </c>
      <c r="D5005" s="217">
        <v>0</v>
      </c>
      <c r="E5005" t="s">
        <v>465</v>
      </c>
    </row>
    <row r="5006" spans="1:5" x14ac:dyDescent="0.25">
      <c r="A5006" t="s">
        <v>560</v>
      </c>
      <c r="B5006" t="s">
        <v>561</v>
      </c>
      <c r="C5006" s="12">
        <v>42972</v>
      </c>
      <c r="D5006" s="217">
        <v>0</v>
      </c>
      <c r="E5006" t="s">
        <v>465</v>
      </c>
    </row>
    <row r="5007" spans="1:5" x14ac:dyDescent="0.25">
      <c r="A5007" t="s">
        <v>560</v>
      </c>
      <c r="B5007" t="s">
        <v>561</v>
      </c>
      <c r="C5007" s="12">
        <v>42979</v>
      </c>
      <c r="D5007" s="217">
        <v>0</v>
      </c>
      <c r="E5007" t="s">
        <v>465</v>
      </c>
    </row>
    <row r="5008" spans="1:5" x14ac:dyDescent="0.25">
      <c r="A5008" t="s">
        <v>560</v>
      </c>
      <c r="B5008" t="s">
        <v>561</v>
      </c>
      <c r="C5008" s="12">
        <v>42986</v>
      </c>
      <c r="D5008" s="217">
        <v>0</v>
      </c>
      <c r="E5008" t="s">
        <v>465</v>
      </c>
    </row>
    <row r="5009" spans="1:5" x14ac:dyDescent="0.25">
      <c r="A5009" t="s">
        <v>560</v>
      </c>
      <c r="B5009" t="s">
        <v>561</v>
      </c>
      <c r="C5009" s="12">
        <v>42993</v>
      </c>
      <c r="D5009" s="217">
        <v>0</v>
      </c>
      <c r="E5009" t="s">
        <v>465</v>
      </c>
    </row>
    <row r="5010" spans="1:5" x14ac:dyDescent="0.25">
      <c r="A5010" t="s">
        <v>560</v>
      </c>
      <c r="B5010" t="s">
        <v>561</v>
      </c>
      <c r="C5010" s="12">
        <v>43000</v>
      </c>
      <c r="D5010" s="217">
        <v>0</v>
      </c>
      <c r="E5010" t="s">
        <v>465</v>
      </c>
    </row>
    <row r="5011" spans="1:5" x14ac:dyDescent="0.25">
      <c r="A5011" t="s">
        <v>560</v>
      </c>
      <c r="B5011" t="s">
        <v>561</v>
      </c>
      <c r="C5011" s="12">
        <v>43007</v>
      </c>
      <c r="D5011" s="217">
        <v>0</v>
      </c>
      <c r="E5011" t="s">
        <v>465</v>
      </c>
    </row>
    <row r="5012" spans="1:5" x14ac:dyDescent="0.25">
      <c r="A5012" t="s">
        <v>560</v>
      </c>
      <c r="B5012" t="s">
        <v>561</v>
      </c>
      <c r="C5012" s="12">
        <v>43014</v>
      </c>
      <c r="D5012" s="217">
        <v>0</v>
      </c>
      <c r="E5012" t="s">
        <v>465</v>
      </c>
    </row>
    <row r="5013" spans="1:5" x14ac:dyDescent="0.25">
      <c r="A5013" t="s">
        <v>560</v>
      </c>
      <c r="B5013" t="s">
        <v>561</v>
      </c>
      <c r="C5013" s="12">
        <v>43021</v>
      </c>
      <c r="D5013" s="217">
        <v>0</v>
      </c>
      <c r="E5013" t="s">
        <v>465</v>
      </c>
    </row>
    <row r="5014" spans="1:5" x14ac:dyDescent="0.25">
      <c r="A5014" t="s">
        <v>560</v>
      </c>
      <c r="B5014" t="s">
        <v>561</v>
      </c>
      <c r="C5014" s="12">
        <v>43028</v>
      </c>
      <c r="D5014" s="217">
        <v>0</v>
      </c>
      <c r="E5014" t="s">
        <v>465</v>
      </c>
    </row>
    <row r="5015" spans="1:5" x14ac:dyDescent="0.25">
      <c r="A5015" t="s">
        <v>560</v>
      </c>
      <c r="B5015" t="s">
        <v>561</v>
      </c>
      <c r="C5015" s="12">
        <v>43035</v>
      </c>
      <c r="D5015" s="217">
        <v>0</v>
      </c>
      <c r="E5015" t="s">
        <v>465</v>
      </c>
    </row>
    <row r="5016" spans="1:5" x14ac:dyDescent="0.25">
      <c r="A5016" t="s">
        <v>560</v>
      </c>
      <c r="B5016" t="s">
        <v>561</v>
      </c>
      <c r="C5016" s="12">
        <v>43042</v>
      </c>
      <c r="D5016" s="217">
        <v>0</v>
      </c>
      <c r="E5016" t="s">
        <v>465</v>
      </c>
    </row>
    <row r="5017" spans="1:5" x14ac:dyDescent="0.25">
      <c r="A5017" t="s">
        <v>560</v>
      </c>
      <c r="B5017" t="s">
        <v>561</v>
      </c>
      <c r="C5017" s="12">
        <v>43049</v>
      </c>
      <c r="D5017" s="217">
        <v>0</v>
      </c>
      <c r="E5017" t="s">
        <v>465</v>
      </c>
    </row>
    <row r="5018" spans="1:5" x14ac:dyDescent="0.25">
      <c r="A5018" t="s">
        <v>560</v>
      </c>
      <c r="B5018" t="s">
        <v>561</v>
      </c>
      <c r="C5018" s="12">
        <v>43056</v>
      </c>
      <c r="D5018" s="217">
        <v>0</v>
      </c>
      <c r="E5018" t="s">
        <v>465</v>
      </c>
    </row>
    <row r="5019" spans="1:5" x14ac:dyDescent="0.25">
      <c r="A5019" t="s">
        <v>560</v>
      </c>
      <c r="B5019" t="s">
        <v>561</v>
      </c>
      <c r="C5019" s="12">
        <v>43063</v>
      </c>
      <c r="D5019" s="217">
        <v>0</v>
      </c>
      <c r="E5019" t="s">
        <v>465</v>
      </c>
    </row>
    <row r="5020" spans="1:5" x14ac:dyDescent="0.25">
      <c r="A5020" t="s">
        <v>560</v>
      </c>
      <c r="B5020" t="s">
        <v>561</v>
      </c>
      <c r="C5020" s="12">
        <v>43070</v>
      </c>
      <c r="D5020" s="217">
        <v>0</v>
      </c>
      <c r="E5020" t="s">
        <v>465</v>
      </c>
    </row>
    <row r="5021" spans="1:5" x14ac:dyDescent="0.25">
      <c r="A5021" t="s">
        <v>560</v>
      </c>
      <c r="B5021" t="s">
        <v>561</v>
      </c>
      <c r="C5021" s="12">
        <v>43077</v>
      </c>
      <c r="D5021" s="217">
        <v>0</v>
      </c>
      <c r="E5021" t="s">
        <v>465</v>
      </c>
    </row>
    <row r="5022" spans="1:5" x14ac:dyDescent="0.25">
      <c r="A5022" t="s">
        <v>560</v>
      </c>
      <c r="B5022" t="s">
        <v>561</v>
      </c>
      <c r="C5022" s="12">
        <v>43084</v>
      </c>
      <c r="D5022" s="217">
        <v>0</v>
      </c>
      <c r="E5022" t="s">
        <v>465</v>
      </c>
    </row>
    <row r="5023" spans="1:5" x14ac:dyDescent="0.25">
      <c r="A5023" t="s">
        <v>560</v>
      </c>
      <c r="B5023" t="s">
        <v>561</v>
      </c>
      <c r="C5023" s="12">
        <v>43091</v>
      </c>
      <c r="D5023" s="217">
        <v>0</v>
      </c>
      <c r="E5023" t="s">
        <v>465</v>
      </c>
    </row>
    <row r="5024" spans="1:5" x14ac:dyDescent="0.25">
      <c r="A5024" t="s">
        <v>560</v>
      </c>
      <c r="B5024" t="s">
        <v>561</v>
      </c>
      <c r="C5024" s="12">
        <v>43098</v>
      </c>
      <c r="D5024" s="217">
        <v>0</v>
      </c>
      <c r="E5024" t="s">
        <v>465</v>
      </c>
    </row>
    <row r="5025" spans="1:5" x14ac:dyDescent="0.25">
      <c r="A5025" t="s">
        <v>560</v>
      </c>
      <c r="B5025" t="s">
        <v>561</v>
      </c>
      <c r="C5025" s="12">
        <v>43105</v>
      </c>
      <c r="D5025" s="217">
        <v>0</v>
      </c>
      <c r="E5025" t="s">
        <v>465</v>
      </c>
    </row>
    <row r="5026" spans="1:5" x14ac:dyDescent="0.25">
      <c r="A5026" t="s">
        <v>560</v>
      </c>
      <c r="B5026" t="s">
        <v>561</v>
      </c>
      <c r="C5026" s="12">
        <v>43112</v>
      </c>
      <c r="D5026" s="217">
        <v>0</v>
      </c>
      <c r="E5026" t="s">
        <v>465</v>
      </c>
    </row>
    <row r="5027" spans="1:5" x14ac:dyDescent="0.25">
      <c r="A5027" t="s">
        <v>560</v>
      </c>
      <c r="B5027" t="s">
        <v>561</v>
      </c>
      <c r="C5027" s="12">
        <v>43119</v>
      </c>
      <c r="D5027" s="217">
        <v>0</v>
      </c>
      <c r="E5027" t="s">
        <v>465</v>
      </c>
    </row>
    <row r="5028" spans="1:5" x14ac:dyDescent="0.25">
      <c r="A5028" t="s">
        <v>560</v>
      </c>
      <c r="B5028" t="s">
        <v>561</v>
      </c>
      <c r="C5028" s="12">
        <v>43126</v>
      </c>
      <c r="D5028" s="217">
        <v>0</v>
      </c>
      <c r="E5028" t="s">
        <v>465</v>
      </c>
    </row>
    <row r="5029" spans="1:5" x14ac:dyDescent="0.25">
      <c r="A5029" t="s">
        <v>560</v>
      </c>
      <c r="B5029" t="s">
        <v>561</v>
      </c>
      <c r="C5029" s="12">
        <v>43133</v>
      </c>
      <c r="D5029" s="217">
        <v>0</v>
      </c>
      <c r="E5029" t="s">
        <v>465</v>
      </c>
    </row>
    <row r="5030" spans="1:5" x14ac:dyDescent="0.25">
      <c r="A5030" t="s">
        <v>560</v>
      </c>
      <c r="B5030" t="s">
        <v>561</v>
      </c>
      <c r="C5030" s="12">
        <v>43140</v>
      </c>
      <c r="D5030" s="217">
        <v>0</v>
      </c>
      <c r="E5030" t="s">
        <v>465</v>
      </c>
    </row>
    <row r="5031" spans="1:5" x14ac:dyDescent="0.25">
      <c r="A5031" t="s">
        <v>560</v>
      </c>
      <c r="B5031" t="s">
        <v>561</v>
      </c>
      <c r="C5031" s="12">
        <v>43147</v>
      </c>
      <c r="D5031" s="217">
        <v>0</v>
      </c>
      <c r="E5031" t="s">
        <v>465</v>
      </c>
    </row>
    <row r="5032" spans="1:5" x14ac:dyDescent="0.25">
      <c r="A5032" t="s">
        <v>560</v>
      </c>
      <c r="B5032" t="s">
        <v>561</v>
      </c>
      <c r="C5032" s="12">
        <v>43154</v>
      </c>
      <c r="D5032" s="217">
        <v>0</v>
      </c>
      <c r="E5032" t="s">
        <v>465</v>
      </c>
    </row>
    <row r="5033" spans="1:5" x14ac:dyDescent="0.25">
      <c r="A5033" t="s">
        <v>560</v>
      </c>
      <c r="B5033" t="s">
        <v>561</v>
      </c>
      <c r="C5033" s="12">
        <v>43161</v>
      </c>
      <c r="D5033" s="217">
        <v>0</v>
      </c>
      <c r="E5033" t="s">
        <v>465</v>
      </c>
    </row>
    <row r="5034" spans="1:5" x14ac:dyDescent="0.25">
      <c r="A5034" t="s">
        <v>560</v>
      </c>
      <c r="B5034" t="s">
        <v>561</v>
      </c>
      <c r="C5034" s="12">
        <v>43168</v>
      </c>
      <c r="D5034" s="217">
        <v>0</v>
      </c>
      <c r="E5034" t="s">
        <v>465</v>
      </c>
    </row>
    <row r="5035" spans="1:5" x14ac:dyDescent="0.25">
      <c r="A5035" t="s">
        <v>560</v>
      </c>
      <c r="B5035" t="s">
        <v>561</v>
      </c>
      <c r="C5035" s="12">
        <v>43175</v>
      </c>
      <c r="D5035" s="217">
        <v>0</v>
      </c>
      <c r="E5035" t="s">
        <v>465</v>
      </c>
    </row>
    <row r="5036" spans="1:5" x14ac:dyDescent="0.25">
      <c r="A5036" t="s">
        <v>560</v>
      </c>
      <c r="B5036" t="s">
        <v>561</v>
      </c>
      <c r="C5036" s="12">
        <v>43182</v>
      </c>
      <c r="D5036" s="217">
        <v>0</v>
      </c>
      <c r="E5036" t="s">
        <v>465</v>
      </c>
    </row>
    <row r="5037" spans="1:5" x14ac:dyDescent="0.25">
      <c r="A5037" t="s">
        <v>560</v>
      </c>
      <c r="B5037" t="s">
        <v>561</v>
      </c>
      <c r="C5037" s="12">
        <v>43189</v>
      </c>
      <c r="D5037" s="217">
        <v>0</v>
      </c>
      <c r="E5037" t="s">
        <v>465</v>
      </c>
    </row>
    <row r="5038" spans="1:5" x14ac:dyDescent="0.25">
      <c r="A5038" t="s">
        <v>560</v>
      </c>
      <c r="B5038" t="s">
        <v>561</v>
      </c>
      <c r="C5038" s="12">
        <v>43196</v>
      </c>
      <c r="D5038" s="217">
        <v>0</v>
      </c>
      <c r="E5038" t="s">
        <v>465</v>
      </c>
    </row>
    <row r="5039" spans="1:5" x14ac:dyDescent="0.25">
      <c r="A5039" t="s">
        <v>560</v>
      </c>
      <c r="B5039" t="s">
        <v>561</v>
      </c>
      <c r="C5039" s="12">
        <v>43203</v>
      </c>
      <c r="D5039" s="217">
        <v>0</v>
      </c>
      <c r="E5039" t="s">
        <v>465</v>
      </c>
    </row>
    <row r="5040" spans="1:5" x14ac:dyDescent="0.25">
      <c r="A5040" t="s">
        <v>560</v>
      </c>
      <c r="B5040" t="s">
        <v>561</v>
      </c>
      <c r="C5040" s="12">
        <v>43210</v>
      </c>
      <c r="D5040" s="217">
        <v>0</v>
      </c>
      <c r="E5040" t="s">
        <v>465</v>
      </c>
    </row>
    <row r="5041" spans="1:5" x14ac:dyDescent="0.25">
      <c r="A5041" t="s">
        <v>560</v>
      </c>
      <c r="B5041" t="s">
        <v>561</v>
      </c>
      <c r="C5041" s="12">
        <v>43217</v>
      </c>
      <c r="D5041" s="217">
        <v>0</v>
      </c>
      <c r="E5041" t="s">
        <v>465</v>
      </c>
    </row>
    <row r="5042" spans="1:5" x14ac:dyDescent="0.25">
      <c r="A5042" t="s">
        <v>560</v>
      </c>
      <c r="B5042" t="s">
        <v>561</v>
      </c>
      <c r="C5042" s="12">
        <v>43224</v>
      </c>
      <c r="D5042" s="217">
        <v>0</v>
      </c>
      <c r="E5042" t="s">
        <v>465</v>
      </c>
    </row>
    <row r="5043" spans="1:5" x14ac:dyDescent="0.25">
      <c r="A5043" t="s">
        <v>560</v>
      </c>
      <c r="B5043" t="s">
        <v>561</v>
      </c>
      <c r="C5043" s="12">
        <v>43231</v>
      </c>
      <c r="D5043" s="217">
        <v>0</v>
      </c>
      <c r="E5043" t="s">
        <v>465</v>
      </c>
    </row>
    <row r="5044" spans="1:5" x14ac:dyDescent="0.25">
      <c r="A5044" t="s">
        <v>560</v>
      </c>
      <c r="B5044" t="s">
        <v>561</v>
      </c>
      <c r="C5044" s="12">
        <v>43238</v>
      </c>
      <c r="D5044" s="217">
        <v>0</v>
      </c>
      <c r="E5044" t="s">
        <v>465</v>
      </c>
    </row>
    <row r="5045" spans="1:5" x14ac:dyDescent="0.25">
      <c r="A5045" t="s">
        <v>560</v>
      </c>
      <c r="B5045" t="s">
        <v>561</v>
      </c>
      <c r="C5045" s="12">
        <v>43245</v>
      </c>
      <c r="D5045" s="217">
        <v>0</v>
      </c>
      <c r="E5045" t="s">
        <v>465</v>
      </c>
    </row>
    <row r="5046" spans="1:5" x14ac:dyDescent="0.25">
      <c r="A5046" t="s">
        <v>560</v>
      </c>
      <c r="B5046" t="s">
        <v>561</v>
      </c>
      <c r="C5046" s="12">
        <v>43252</v>
      </c>
      <c r="D5046" s="217">
        <v>0</v>
      </c>
      <c r="E5046" t="s">
        <v>465</v>
      </c>
    </row>
    <row r="5047" spans="1:5" x14ac:dyDescent="0.25">
      <c r="A5047" t="s">
        <v>560</v>
      </c>
      <c r="B5047" t="s">
        <v>561</v>
      </c>
      <c r="C5047" s="12">
        <v>43259</v>
      </c>
      <c r="D5047" s="217">
        <v>0</v>
      </c>
      <c r="E5047" t="s">
        <v>465</v>
      </c>
    </row>
    <row r="5048" spans="1:5" x14ac:dyDescent="0.25">
      <c r="A5048" t="s">
        <v>560</v>
      </c>
      <c r="B5048" t="s">
        <v>561</v>
      </c>
      <c r="C5048" s="12">
        <v>43266</v>
      </c>
      <c r="D5048" s="217">
        <v>0</v>
      </c>
      <c r="E5048" t="s">
        <v>465</v>
      </c>
    </row>
    <row r="5049" spans="1:5" x14ac:dyDescent="0.25">
      <c r="A5049" t="s">
        <v>560</v>
      </c>
      <c r="B5049" t="s">
        <v>561</v>
      </c>
      <c r="C5049" s="12">
        <v>43273</v>
      </c>
      <c r="D5049" s="217">
        <v>0</v>
      </c>
      <c r="E5049" t="s">
        <v>465</v>
      </c>
    </row>
    <row r="5050" spans="1:5" x14ac:dyDescent="0.25">
      <c r="A5050" t="s">
        <v>560</v>
      </c>
      <c r="B5050" t="s">
        <v>561</v>
      </c>
      <c r="C5050" s="12">
        <v>43280</v>
      </c>
      <c r="D5050" s="217">
        <v>0</v>
      </c>
      <c r="E5050" t="s">
        <v>465</v>
      </c>
    </row>
    <row r="5051" spans="1:5" x14ac:dyDescent="0.25">
      <c r="A5051" t="s">
        <v>562</v>
      </c>
      <c r="B5051" t="s">
        <v>563</v>
      </c>
      <c r="C5051" s="12">
        <v>42937</v>
      </c>
      <c r="D5051" s="217">
        <v>0</v>
      </c>
      <c r="E5051" t="s">
        <v>465</v>
      </c>
    </row>
    <row r="5052" spans="1:5" x14ac:dyDescent="0.25">
      <c r="A5052" t="s">
        <v>562</v>
      </c>
      <c r="B5052" t="s">
        <v>563</v>
      </c>
      <c r="C5052" s="12">
        <v>42944</v>
      </c>
      <c r="D5052" s="217">
        <v>0</v>
      </c>
      <c r="E5052" t="s">
        <v>465</v>
      </c>
    </row>
    <row r="5053" spans="1:5" x14ac:dyDescent="0.25">
      <c r="A5053" t="s">
        <v>562</v>
      </c>
      <c r="B5053" t="s">
        <v>563</v>
      </c>
      <c r="C5053" s="12">
        <v>42951</v>
      </c>
      <c r="D5053" s="217">
        <v>0</v>
      </c>
      <c r="E5053" t="s">
        <v>465</v>
      </c>
    </row>
    <row r="5054" spans="1:5" x14ac:dyDescent="0.25">
      <c r="A5054" t="s">
        <v>562</v>
      </c>
      <c r="B5054" t="s">
        <v>563</v>
      </c>
      <c r="C5054" s="12">
        <v>42958</v>
      </c>
      <c r="D5054" s="217">
        <v>0</v>
      </c>
      <c r="E5054" t="s">
        <v>465</v>
      </c>
    </row>
    <row r="5055" spans="1:5" x14ac:dyDescent="0.25">
      <c r="A5055" t="s">
        <v>562</v>
      </c>
      <c r="B5055" t="s">
        <v>563</v>
      </c>
      <c r="C5055" s="12">
        <v>42965</v>
      </c>
      <c r="D5055" s="217">
        <v>0</v>
      </c>
      <c r="E5055" t="s">
        <v>465</v>
      </c>
    </row>
    <row r="5056" spans="1:5" x14ac:dyDescent="0.25">
      <c r="A5056" t="s">
        <v>562</v>
      </c>
      <c r="B5056" t="s">
        <v>563</v>
      </c>
      <c r="C5056" s="12">
        <v>42972</v>
      </c>
      <c r="D5056" s="217">
        <v>0</v>
      </c>
      <c r="E5056" t="s">
        <v>465</v>
      </c>
    </row>
    <row r="5057" spans="1:5" x14ac:dyDescent="0.25">
      <c r="A5057" t="s">
        <v>562</v>
      </c>
      <c r="B5057" t="s">
        <v>563</v>
      </c>
      <c r="C5057" s="12">
        <v>42979</v>
      </c>
      <c r="D5057" s="217">
        <v>0</v>
      </c>
      <c r="E5057" t="s">
        <v>465</v>
      </c>
    </row>
    <row r="5058" spans="1:5" x14ac:dyDescent="0.25">
      <c r="A5058" t="s">
        <v>562</v>
      </c>
      <c r="B5058" t="s">
        <v>563</v>
      </c>
      <c r="C5058" s="12">
        <v>42986</v>
      </c>
      <c r="D5058" s="217">
        <v>0</v>
      </c>
      <c r="E5058" t="s">
        <v>465</v>
      </c>
    </row>
    <row r="5059" spans="1:5" x14ac:dyDescent="0.25">
      <c r="A5059" t="s">
        <v>562</v>
      </c>
      <c r="B5059" t="s">
        <v>563</v>
      </c>
      <c r="C5059" s="12">
        <v>42993</v>
      </c>
      <c r="D5059" s="217">
        <v>0</v>
      </c>
      <c r="E5059" t="s">
        <v>465</v>
      </c>
    </row>
    <row r="5060" spans="1:5" x14ac:dyDescent="0.25">
      <c r="A5060" t="s">
        <v>562</v>
      </c>
      <c r="B5060" t="s">
        <v>563</v>
      </c>
      <c r="C5060" s="12">
        <v>43000</v>
      </c>
      <c r="D5060" s="217">
        <v>0</v>
      </c>
      <c r="E5060" t="s">
        <v>465</v>
      </c>
    </row>
    <row r="5061" spans="1:5" x14ac:dyDescent="0.25">
      <c r="A5061" t="s">
        <v>562</v>
      </c>
      <c r="B5061" t="s">
        <v>563</v>
      </c>
      <c r="C5061" s="12">
        <v>43007</v>
      </c>
      <c r="D5061" s="217">
        <v>0</v>
      </c>
      <c r="E5061" t="s">
        <v>465</v>
      </c>
    </row>
    <row r="5062" spans="1:5" x14ac:dyDescent="0.25">
      <c r="A5062" t="s">
        <v>562</v>
      </c>
      <c r="B5062" t="s">
        <v>563</v>
      </c>
      <c r="C5062" s="12">
        <v>43014</v>
      </c>
      <c r="D5062" s="217">
        <v>0</v>
      </c>
      <c r="E5062" t="s">
        <v>465</v>
      </c>
    </row>
    <row r="5063" spans="1:5" x14ac:dyDescent="0.25">
      <c r="A5063" t="s">
        <v>562</v>
      </c>
      <c r="B5063" t="s">
        <v>563</v>
      </c>
      <c r="C5063" s="12">
        <v>43021</v>
      </c>
      <c r="D5063" s="217">
        <v>0</v>
      </c>
      <c r="E5063" t="s">
        <v>465</v>
      </c>
    </row>
    <row r="5064" spans="1:5" x14ac:dyDescent="0.25">
      <c r="A5064" t="s">
        <v>562</v>
      </c>
      <c r="B5064" t="s">
        <v>563</v>
      </c>
      <c r="C5064" s="12">
        <v>43028</v>
      </c>
      <c r="D5064" s="217">
        <v>0</v>
      </c>
      <c r="E5064" t="s">
        <v>465</v>
      </c>
    </row>
    <row r="5065" spans="1:5" x14ac:dyDescent="0.25">
      <c r="A5065" t="s">
        <v>562</v>
      </c>
      <c r="B5065" t="s">
        <v>563</v>
      </c>
      <c r="C5065" s="12">
        <v>43035</v>
      </c>
      <c r="D5065" s="217">
        <v>0</v>
      </c>
      <c r="E5065" t="s">
        <v>465</v>
      </c>
    </row>
    <row r="5066" spans="1:5" x14ac:dyDescent="0.25">
      <c r="A5066" t="s">
        <v>562</v>
      </c>
      <c r="B5066" t="s">
        <v>563</v>
      </c>
      <c r="C5066" s="12">
        <v>43042</v>
      </c>
      <c r="D5066" s="217">
        <v>0</v>
      </c>
      <c r="E5066" t="s">
        <v>465</v>
      </c>
    </row>
    <row r="5067" spans="1:5" x14ac:dyDescent="0.25">
      <c r="A5067" t="s">
        <v>562</v>
      </c>
      <c r="B5067" t="s">
        <v>563</v>
      </c>
      <c r="C5067" s="12">
        <v>43049</v>
      </c>
      <c r="D5067" s="217">
        <v>0</v>
      </c>
      <c r="E5067" t="s">
        <v>465</v>
      </c>
    </row>
    <row r="5068" spans="1:5" x14ac:dyDescent="0.25">
      <c r="A5068" t="s">
        <v>562</v>
      </c>
      <c r="B5068" t="s">
        <v>563</v>
      </c>
      <c r="C5068" s="12">
        <v>43056</v>
      </c>
      <c r="D5068" s="217">
        <v>0</v>
      </c>
      <c r="E5068" t="s">
        <v>465</v>
      </c>
    </row>
    <row r="5069" spans="1:5" x14ac:dyDescent="0.25">
      <c r="A5069" t="s">
        <v>562</v>
      </c>
      <c r="B5069" t="s">
        <v>563</v>
      </c>
      <c r="C5069" s="12">
        <v>43063</v>
      </c>
      <c r="D5069" s="217">
        <v>0</v>
      </c>
      <c r="E5069" t="s">
        <v>465</v>
      </c>
    </row>
    <row r="5070" spans="1:5" x14ac:dyDescent="0.25">
      <c r="A5070" t="s">
        <v>562</v>
      </c>
      <c r="B5070" t="s">
        <v>563</v>
      </c>
      <c r="C5070" s="12">
        <v>43070</v>
      </c>
      <c r="D5070" s="217">
        <v>0</v>
      </c>
      <c r="E5070" t="s">
        <v>465</v>
      </c>
    </row>
    <row r="5071" spans="1:5" x14ac:dyDescent="0.25">
      <c r="A5071" t="s">
        <v>562</v>
      </c>
      <c r="B5071" t="s">
        <v>563</v>
      </c>
      <c r="C5071" s="12">
        <v>43077</v>
      </c>
      <c r="D5071" s="217">
        <v>0</v>
      </c>
      <c r="E5071" t="s">
        <v>465</v>
      </c>
    </row>
    <row r="5072" spans="1:5" x14ac:dyDescent="0.25">
      <c r="A5072" t="s">
        <v>562</v>
      </c>
      <c r="B5072" t="s">
        <v>563</v>
      </c>
      <c r="C5072" s="12">
        <v>43084</v>
      </c>
      <c r="D5072" s="217">
        <v>0</v>
      </c>
      <c r="E5072" t="s">
        <v>465</v>
      </c>
    </row>
    <row r="5073" spans="1:5" x14ac:dyDescent="0.25">
      <c r="A5073" t="s">
        <v>562</v>
      </c>
      <c r="B5073" t="s">
        <v>563</v>
      </c>
      <c r="C5073" s="12">
        <v>43091</v>
      </c>
      <c r="D5073" s="217">
        <v>0</v>
      </c>
      <c r="E5073" t="s">
        <v>465</v>
      </c>
    </row>
    <row r="5074" spans="1:5" x14ac:dyDescent="0.25">
      <c r="A5074" t="s">
        <v>562</v>
      </c>
      <c r="B5074" t="s">
        <v>563</v>
      </c>
      <c r="C5074" s="12">
        <v>43098</v>
      </c>
      <c r="D5074" s="217">
        <v>0</v>
      </c>
      <c r="E5074" t="s">
        <v>465</v>
      </c>
    </row>
    <row r="5075" spans="1:5" x14ac:dyDescent="0.25">
      <c r="A5075" t="s">
        <v>562</v>
      </c>
      <c r="B5075" t="s">
        <v>563</v>
      </c>
      <c r="C5075" s="12">
        <v>43105</v>
      </c>
      <c r="D5075" s="217">
        <v>0</v>
      </c>
      <c r="E5075" t="s">
        <v>465</v>
      </c>
    </row>
    <row r="5076" spans="1:5" x14ac:dyDescent="0.25">
      <c r="A5076" t="s">
        <v>562</v>
      </c>
      <c r="B5076" t="s">
        <v>563</v>
      </c>
      <c r="C5076" s="12">
        <v>43112</v>
      </c>
      <c r="D5076" s="217">
        <v>0</v>
      </c>
      <c r="E5076" t="s">
        <v>465</v>
      </c>
    </row>
    <row r="5077" spans="1:5" x14ac:dyDescent="0.25">
      <c r="A5077" t="s">
        <v>562</v>
      </c>
      <c r="B5077" t="s">
        <v>563</v>
      </c>
      <c r="C5077" s="12">
        <v>43119</v>
      </c>
      <c r="D5077" s="217">
        <v>0</v>
      </c>
      <c r="E5077" t="s">
        <v>465</v>
      </c>
    </row>
    <row r="5078" spans="1:5" x14ac:dyDescent="0.25">
      <c r="A5078" t="s">
        <v>562</v>
      </c>
      <c r="B5078" t="s">
        <v>563</v>
      </c>
      <c r="C5078" s="12">
        <v>43126</v>
      </c>
      <c r="D5078" s="217">
        <v>0</v>
      </c>
      <c r="E5078" t="s">
        <v>465</v>
      </c>
    </row>
    <row r="5079" spans="1:5" x14ac:dyDescent="0.25">
      <c r="A5079" t="s">
        <v>562</v>
      </c>
      <c r="B5079" t="s">
        <v>563</v>
      </c>
      <c r="C5079" s="12">
        <v>43133</v>
      </c>
      <c r="D5079" s="217">
        <v>0</v>
      </c>
      <c r="E5079" t="s">
        <v>465</v>
      </c>
    </row>
    <row r="5080" spans="1:5" x14ac:dyDescent="0.25">
      <c r="A5080" t="s">
        <v>562</v>
      </c>
      <c r="B5080" t="s">
        <v>563</v>
      </c>
      <c r="C5080" s="12">
        <v>43140</v>
      </c>
      <c r="D5080" s="217">
        <v>0</v>
      </c>
      <c r="E5080" t="s">
        <v>465</v>
      </c>
    </row>
    <row r="5081" spans="1:5" x14ac:dyDescent="0.25">
      <c r="A5081" t="s">
        <v>562</v>
      </c>
      <c r="B5081" t="s">
        <v>563</v>
      </c>
      <c r="C5081" s="12">
        <v>43147</v>
      </c>
      <c r="D5081" s="217">
        <v>0</v>
      </c>
      <c r="E5081" t="s">
        <v>465</v>
      </c>
    </row>
    <row r="5082" spans="1:5" x14ac:dyDescent="0.25">
      <c r="A5082" t="s">
        <v>562</v>
      </c>
      <c r="B5082" t="s">
        <v>563</v>
      </c>
      <c r="C5082" s="12">
        <v>43154</v>
      </c>
      <c r="D5082" s="217">
        <v>0</v>
      </c>
      <c r="E5082" t="s">
        <v>465</v>
      </c>
    </row>
    <row r="5083" spans="1:5" x14ac:dyDescent="0.25">
      <c r="A5083" t="s">
        <v>562</v>
      </c>
      <c r="B5083" t="s">
        <v>563</v>
      </c>
      <c r="C5083" s="12">
        <v>43161</v>
      </c>
      <c r="D5083" s="217">
        <v>0</v>
      </c>
      <c r="E5083" t="s">
        <v>465</v>
      </c>
    </row>
    <row r="5084" spans="1:5" x14ac:dyDescent="0.25">
      <c r="A5084" t="s">
        <v>562</v>
      </c>
      <c r="B5084" t="s">
        <v>563</v>
      </c>
      <c r="C5084" s="12">
        <v>43168</v>
      </c>
      <c r="D5084" s="217">
        <v>0</v>
      </c>
      <c r="E5084" t="s">
        <v>465</v>
      </c>
    </row>
    <row r="5085" spans="1:5" x14ac:dyDescent="0.25">
      <c r="A5085" t="s">
        <v>562</v>
      </c>
      <c r="B5085" t="s">
        <v>563</v>
      </c>
      <c r="C5085" s="12">
        <v>43175</v>
      </c>
      <c r="D5085" s="217">
        <v>0</v>
      </c>
      <c r="E5085" t="s">
        <v>465</v>
      </c>
    </row>
    <row r="5086" spans="1:5" x14ac:dyDescent="0.25">
      <c r="A5086" t="s">
        <v>562</v>
      </c>
      <c r="B5086" t="s">
        <v>563</v>
      </c>
      <c r="C5086" s="12">
        <v>43182</v>
      </c>
      <c r="D5086" s="217">
        <v>0</v>
      </c>
      <c r="E5086" t="s">
        <v>465</v>
      </c>
    </row>
    <row r="5087" spans="1:5" x14ac:dyDescent="0.25">
      <c r="A5087" t="s">
        <v>562</v>
      </c>
      <c r="B5087" t="s">
        <v>563</v>
      </c>
      <c r="C5087" s="12">
        <v>43189</v>
      </c>
      <c r="D5087" s="217">
        <v>0</v>
      </c>
      <c r="E5087" t="s">
        <v>465</v>
      </c>
    </row>
    <row r="5088" spans="1:5" x14ac:dyDescent="0.25">
      <c r="A5088" t="s">
        <v>562</v>
      </c>
      <c r="B5088" t="s">
        <v>563</v>
      </c>
      <c r="C5088" s="12">
        <v>43196</v>
      </c>
      <c r="D5088" s="217">
        <v>0</v>
      </c>
      <c r="E5088" t="s">
        <v>465</v>
      </c>
    </row>
    <row r="5089" spans="1:5" x14ac:dyDescent="0.25">
      <c r="A5089" t="s">
        <v>562</v>
      </c>
      <c r="B5089" t="s">
        <v>563</v>
      </c>
      <c r="C5089" s="12">
        <v>43203</v>
      </c>
      <c r="D5089" s="217">
        <v>0</v>
      </c>
      <c r="E5089" t="s">
        <v>465</v>
      </c>
    </row>
    <row r="5090" spans="1:5" x14ac:dyDescent="0.25">
      <c r="A5090" t="s">
        <v>562</v>
      </c>
      <c r="B5090" t="s">
        <v>563</v>
      </c>
      <c r="C5090" s="12">
        <v>43210</v>
      </c>
      <c r="D5090" s="217">
        <v>0</v>
      </c>
      <c r="E5090" t="s">
        <v>465</v>
      </c>
    </row>
    <row r="5091" spans="1:5" x14ac:dyDescent="0.25">
      <c r="A5091" t="s">
        <v>562</v>
      </c>
      <c r="B5091" t="s">
        <v>563</v>
      </c>
      <c r="C5091" s="12">
        <v>43217</v>
      </c>
      <c r="D5091" s="217">
        <v>0</v>
      </c>
      <c r="E5091" t="s">
        <v>465</v>
      </c>
    </row>
    <row r="5092" spans="1:5" x14ac:dyDescent="0.25">
      <c r="A5092" t="s">
        <v>562</v>
      </c>
      <c r="B5092" t="s">
        <v>563</v>
      </c>
      <c r="C5092" s="12">
        <v>43224</v>
      </c>
      <c r="D5092" s="217">
        <v>0</v>
      </c>
      <c r="E5092" t="s">
        <v>465</v>
      </c>
    </row>
    <row r="5093" spans="1:5" x14ac:dyDescent="0.25">
      <c r="A5093" t="s">
        <v>562</v>
      </c>
      <c r="B5093" t="s">
        <v>563</v>
      </c>
      <c r="C5093" s="12">
        <v>43231</v>
      </c>
      <c r="D5093" s="217">
        <v>0</v>
      </c>
      <c r="E5093" t="s">
        <v>465</v>
      </c>
    </row>
    <row r="5094" spans="1:5" x14ac:dyDescent="0.25">
      <c r="A5094" t="s">
        <v>562</v>
      </c>
      <c r="B5094" t="s">
        <v>563</v>
      </c>
      <c r="C5094" s="12">
        <v>43238</v>
      </c>
      <c r="D5094" s="217">
        <v>0</v>
      </c>
      <c r="E5094" t="s">
        <v>465</v>
      </c>
    </row>
    <row r="5095" spans="1:5" x14ac:dyDescent="0.25">
      <c r="A5095" t="s">
        <v>562</v>
      </c>
      <c r="B5095" t="s">
        <v>563</v>
      </c>
      <c r="C5095" s="12">
        <v>43245</v>
      </c>
      <c r="D5095" s="217">
        <v>0</v>
      </c>
      <c r="E5095" t="s">
        <v>465</v>
      </c>
    </row>
    <row r="5096" spans="1:5" x14ac:dyDescent="0.25">
      <c r="A5096" t="s">
        <v>562</v>
      </c>
      <c r="B5096" t="s">
        <v>563</v>
      </c>
      <c r="C5096" s="12">
        <v>43252</v>
      </c>
      <c r="D5096" s="217">
        <v>0</v>
      </c>
      <c r="E5096" t="s">
        <v>465</v>
      </c>
    </row>
    <row r="5097" spans="1:5" x14ac:dyDescent="0.25">
      <c r="A5097" t="s">
        <v>562</v>
      </c>
      <c r="B5097" t="s">
        <v>563</v>
      </c>
      <c r="C5097" s="12">
        <v>43259</v>
      </c>
      <c r="D5097" s="217">
        <v>0</v>
      </c>
      <c r="E5097" t="s">
        <v>465</v>
      </c>
    </row>
    <row r="5098" spans="1:5" x14ac:dyDescent="0.25">
      <c r="A5098" t="s">
        <v>562</v>
      </c>
      <c r="B5098" t="s">
        <v>563</v>
      </c>
      <c r="C5098" s="12">
        <v>43266</v>
      </c>
      <c r="D5098" s="217">
        <v>0</v>
      </c>
      <c r="E5098" t="s">
        <v>465</v>
      </c>
    </row>
    <row r="5099" spans="1:5" x14ac:dyDescent="0.25">
      <c r="A5099" t="s">
        <v>562</v>
      </c>
      <c r="B5099" t="s">
        <v>563</v>
      </c>
      <c r="C5099" s="12">
        <v>43273</v>
      </c>
      <c r="D5099" s="217">
        <v>0</v>
      </c>
      <c r="E5099" t="s">
        <v>465</v>
      </c>
    </row>
    <row r="5100" spans="1:5" x14ac:dyDescent="0.25">
      <c r="A5100" t="s">
        <v>562</v>
      </c>
      <c r="B5100" t="s">
        <v>563</v>
      </c>
      <c r="C5100" s="12">
        <v>43280</v>
      </c>
      <c r="D5100" s="217">
        <v>0</v>
      </c>
      <c r="E5100" t="s">
        <v>465</v>
      </c>
    </row>
    <row r="5101" spans="1:5" x14ac:dyDescent="0.25">
      <c r="A5101" t="s">
        <v>564</v>
      </c>
      <c r="B5101" t="s">
        <v>565</v>
      </c>
      <c r="C5101" s="12">
        <v>42937</v>
      </c>
      <c r="D5101" s="217">
        <v>0</v>
      </c>
      <c r="E5101" t="s">
        <v>465</v>
      </c>
    </row>
    <row r="5102" spans="1:5" x14ac:dyDescent="0.25">
      <c r="A5102" t="s">
        <v>564</v>
      </c>
      <c r="B5102" t="s">
        <v>565</v>
      </c>
      <c r="C5102" s="12">
        <v>42944</v>
      </c>
      <c r="D5102" s="217">
        <v>0</v>
      </c>
      <c r="E5102" t="s">
        <v>465</v>
      </c>
    </row>
    <row r="5103" spans="1:5" x14ac:dyDescent="0.25">
      <c r="A5103" t="s">
        <v>564</v>
      </c>
      <c r="B5103" t="s">
        <v>565</v>
      </c>
      <c r="C5103" s="12">
        <v>42951</v>
      </c>
      <c r="D5103" s="217">
        <v>0</v>
      </c>
      <c r="E5103" t="s">
        <v>465</v>
      </c>
    </row>
    <row r="5104" spans="1:5" x14ac:dyDescent="0.25">
      <c r="A5104" t="s">
        <v>564</v>
      </c>
      <c r="B5104" t="s">
        <v>565</v>
      </c>
      <c r="C5104" s="12">
        <v>42958</v>
      </c>
      <c r="D5104" s="217">
        <v>0</v>
      </c>
      <c r="E5104" t="s">
        <v>465</v>
      </c>
    </row>
    <row r="5105" spans="1:5" x14ac:dyDescent="0.25">
      <c r="A5105" t="s">
        <v>564</v>
      </c>
      <c r="B5105" t="s">
        <v>565</v>
      </c>
      <c r="C5105" s="12">
        <v>42965</v>
      </c>
      <c r="D5105" s="217">
        <v>0</v>
      </c>
      <c r="E5105" t="s">
        <v>465</v>
      </c>
    </row>
    <row r="5106" spans="1:5" x14ac:dyDescent="0.25">
      <c r="A5106" t="s">
        <v>564</v>
      </c>
      <c r="B5106" t="s">
        <v>565</v>
      </c>
      <c r="C5106" s="12">
        <v>42972</v>
      </c>
      <c r="D5106" s="217">
        <v>0</v>
      </c>
      <c r="E5106" t="s">
        <v>465</v>
      </c>
    </row>
    <row r="5107" spans="1:5" x14ac:dyDescent="0.25">
      <c r="A5107" t="s">
        <v>564</v>
      </c>
      <c r="B5107" t="s">
        <v>565</v>
      </c>
      <c r="C5107" s="12">
        <v>42979</v>
      </c>
      <c r="D5107" s="217">
        <v>0</v>
      </c>
      <c r="E5107" t="s">
        <v>465</v>
      </c>
    </row>
    <row r="5108" spans="1:5" x14ac:dyDescent="0.25">
      <c r="A5108" t="s">
        <v>564</v>
      </c>
      <c r="B5108" t="s">
        <v>565</v>
      </c>
      <c r="C5108" s="12">
        <v>42986</v>
      </c>
      <c r="D5108" s="217">
        <v>0</v>
      </c>
      <c r="E5108" t="s">
        <v>465</v>
      </c>
    </row>
    <row r="5109" spans="1:5" x14ac:dyDescent="0.25">
      <c r="A5109" t="s">
        <v>564</v>
      </c>
      <c r="B5109" t="s">
        <v>565</v>
      </c>
      <c r="C5109" s="12">
        <v>42993</v>
      </c>
      <c r="D5109" s="217">
        <v>0</v>
      </c>
      <c r="E5109" t="s">
        <v>465</v>
      </c>
    </row>
    <row r="5110" spans="1:5" x14ac:dyDescent="0.25">
      <c r="A5110" t="s">
        <v>564</v>
      </c>
      <c r="B5110" t="s">
        <v>565</v>
      </c>
      <c r="C5110" s="12">
        <v>43000</v>
      </c>
      <c r="D5110" s="217">
        <v>0</v>
      </c>
      <c r="E5110" t="s">
        <v>465</v>
      </c>
    </row>
    <row r="5111" spans="1:5" x14ac:dyDescent="0.25">
      <c r="A5111" t="s">
        <v>564</v>
      </c>
      <c r="B5111" t="s">
        <v>565</v>
      </c>
      <c r="C5111" s="12">
        <v>43007</v>
      </c>
      <c r="D5111" s="217">
        <v>0</v>
      </c>
      <c r="E5111" t="s">
        <v>465</v>
      </c>
    </row>
    <row r="5112" spans="1:5" x14ac:dyDescent="0.25">
      <c r="A5112" t="s">
        <v>564</v>
      </c>
      <c r="B5112" t="s">
        <v>565</v>
      </c>
      <c r="C5112" s="12">
        <v>43014</v>
      </c>
      <c r="D5112" s="217">
        <v>0</v>
      </c>
      <c r="E5112" t="s">
        <v>465</v>
      </c>
    </row>
    <row r="5113" spans="1:5" x14ac:dyDescent="0.25">
      <c r="A5113" t="s">
        <v>564</v>
      </c>
      <c r="B5113" t="s">
        <v>565</v>
      </c>
      <c r="C5113" s="12">
        <v>43021</v>
      </c>
      <c r="D5113" s="217">
        <v>0</v>
      </c>
      <c r="E5113" t="s">
        <v>465</v>
      </c>
    </row>
    <row r="5114" spans="1:5" x14ac:dyDescent="0.25">
      <c r="A5114" t="s">
        <v>564</v>
      </c>
      <c r="B5114" t="s">
        <v>565</v>
      </c>
      <c r="C5114" s="12">
        <v>43028</v>
      </c>
      <c r="D5114" s="217">
        <v>0</v>
      </c>
      <c r="E5114" t="s">
        <v>465</v>
      </c>
    </row>
    <row r="5115" spans="1:5" x14ac:dyDescent="0.25">
      <c r="A5115" t="s">
        <v>564</v>
      </c>
      <c r="B5115" t="s">
        <v>565</v>
      </c>
      <c r="C5115" s="12">
        <v>43035</v>
      </c>
      <c r="D5115" s="217">
        <v>0</v>
      </c>
      <c r="E5115" t="s">
        <v>465</v>
      </c>
    </row>
    <row r="5116" spans="1:5" x14ac:dyDescent="0.25">
      <c r="A5116" t="s">
        <v>564</v>
      </c>
      <c r="B5116" t="s">
        <v>565</v>
      </c>
      <c r="C5116" s="12">
        <v>43042</v>
      </c>
      <c r="D5116" s="217">
        <v>0</v>
      </c>
      <c r="E5116" t="s">
        <v>465</v>
      </c>
    </row>
    <row r="5117" spans="1:5" x14ac:dyDescent="0.25">
      <c r="A5117" t="s">
        <v>564</v>
      </c>
      <c r="B5117" t="s">
        <v>565</v>
      </c>
      <c r="C5117" s="12">
        <v>43049</v>
      </c>
      <c r="D5117" s="217">
        <v>0</v>
      </c>
      <c r="E5117" t="s">
        <v>465</v>
      </c>
    </row>
    <row r="5118" spans="1:5" x14ac:dyDescent="0.25">
      <c r="A5118" t="s">
        <v>564</v>
      </c>
      <c r="B5118" t="s">
        <v>565</v>
      </c>
      <c r="C5118" s="12">
        <v>43056</v>
      </c>
      <c r="D5118" s="217">
        <v>0</v>
      </c>
      <c r="E5118" t="s">
        <v>465</v>
      </c>
    </row>
    <row r="5119" spans="1:5" x14ac:dyDescent="0.25">
      <c r="A5119" t="s">
        <v>564</v>
      </c>
      <c r="B5119" t="s">
        <v>565</v>
      </c>
      <c r="C5119" s="12">
        <v>43063</v>
      </c>
      <c r="D5119" s="217">
        <v>0</v>
      </c>
      <c r="E5119" t="s">
        <v>465</v>
      </c>
    </row>
    <row r="5120" spans="1:5" x14ac:dyDescent="0.25">
      <c r="A5120" t="s">
        <v>564</v>
      </c>
      <c r="B5120" t="s">
        <v>565</v>
      </c>
      <c r="C5120" s="12">
        <v>43070</v>
      </c>
      <c r="D5120" s="217">
        <v>0</v>
      </c>
      <c r="E5120" t="s">
        <v>465</v>
      </c>
    </row>
    <row r="5121" spans="1:5" x14ac:dyDescent="0.25">
      <c r="A5121" t="s">
        <v>564</v>
      </c>
      <c r="B5121" t="s">
        <v>565</v>
      </c>
      <c r="C5121" s="12">
        <v>43077</v>
      </c>
      <c r="D5121" s="217">
        <v>0</v>
      </c>
      <c r="E5121" t="s">
        <v>465</v>
      </c>
    </row>
    <row r="5122" spans="1:5" x14ac:dyDescent="0.25">
      <c r="A5122" t="s">
        <v>564</v>
      </c>
      <c r="B5122" t="s">
        <v>565</v>
      </c>
      <c r="C5122" s="12">
        <v>43084</v>
      </c>
      <c r="D5122" s="217">
        <v>0</v>
      </c>
      <c r="E5122" t="s">
        <v>465</v>
      </c>
    </row>
    <row r="5123" spans="1:5" x14ac:dyDescent="0.25">
      <c r="A5123" t="s">
        <v>564</v>
      </c>
      <c r="B5123" t="s">
        <v>565</v>
      </c>
      <c r="C5123" s="12">
        <v>43091</v>
      </c>
      <c r="D5123" s="217">
        <v>0</v>
      </c>
      <c r="E5123" t="s">
        <v>465</v>
      </c>
    </row>
    <row r="5124" spans="1:5" x14ac:dyDescent="0.25">
      <c r="A5124" t="s">
        <v>564</v>
      </c>
      <c r="B5124" t="s">
        <v>565</v>
      </c>
      <c r="C5124" s="12">
        <v>43098</v>
      </c>
      <c r="D5124" s="217">
        <v>0</v>
      </c>
      <c r="E5124" t="s">
        <v>465</v>
      </c>
    </row>
    <row r="5125" spans="1:5" x14ac:dyDescent="0.25">
      <c r="A5125" t="s">
        <v>564</v>
      </c>
      <c r="B5125" t="s">
        <v>565</v>
      </c>
      <c r="C5125" s="12">
        <v>43105</v>
      </c>
      <c r="D5125" s="217">
        <v>0</v>
      </c>
      <c r="E5125" t="s">
        <v>465</v>
      </c>
    </row>
    <row r="5126" spans="1:5" x14ac:dyDescent="0.25">
      <c r="A5126" t="s">
        <v>564</v>
      </c>
      <c r="B5126" t="s">
        <v>565</v>
      </c>
      <c r="C5126" s="12">
        <v>43112</v>
      </c>
      <c r="D5126" s="217">
        <v>0</v>
      </c>
      <c r="E5126" t="s">
        <v>465</v>
      </c>
    </row>
    <row r="5127" spans="1:5" x14ac:dyDescent="0.25">
      <c r="A5127" t="s">
        <v>564</v>
      </c>
      <c r="B5127" t="s">
        <v>565</v>
      </c>
      <c r="C5127" s="12">
        <v>43119</v>
      </c>
      <c r="D5127" s="217">
        <v>0</v>
      </c>
      <c r="E5127" t="s">
        <v>465</v>
      </c>
    </row>
    <row r="5128" spans="1:5" x14ac:dyDescent="0.25">
      <c r="A5128" t="s">
        <v>564</v>
      </c>
      <c r="B5128" t="s">
        <v>565</v>
      </c>
      <c r="C5128" s="12">
        <v>43126</v>
      </c>
      <c r="D5128" s="217">
        <v>0</v>
      </c>
      <c r="E5128" t="s">
        <v>465</v>
      </c>
    </row>
    <row r="5129" spans="1:5" x14ac:dyDescent="0.25">
      <c r="A5129" t="s">
        <v>564</v>
      </c>
      <c r="B5129" t="s">
        <v>565</v>
      </c>
      <c r="C5129" s="12">
        <v>43133</v>
      </c>
      <c r="D5129" s="217">
        <v>0</v>
      </c>
      <c r="E5129" t="s">
        <v>465</v>
      </c>
    </row>
    <row r="5130" spans="1:5" x14ac:dyDescent="0.25">
      <c r="A5130" t="s">
        <v>564</v>
      </c>
      <c r="B5130" t="s">
        <v>565</v>
      </c>
      <c r="C5130" s="12">
        <v>43140</v>
      </c>
      <c r="D5130" s="217">
        <v>0</v>
      </c>
      <c r="E5130" t="s">
        <v>465</v>
      </c>
    </row>
    <row r="5131" spans="1:5" x14ac:dyDescent="0.25">
      <c r="A5131" t="s">
        <v>564</v>
      </c>
      <c r="B5131" t="s">
        <v>565</v>
      </c>
      <c r="C5131" s="12">
        <v>43147</v>
      </c>
      <c r="D5131" s="217">
        <v>0</v>
      </c>
      <c r="E5131" t="s">
        <v>465</v>
      </c>
    </row>
    <row r="5132" spans="1:5" x14ac:dyDescent="0.25">
      <c r="A5132" t="s">
        <v>564</v>
      </c>
      <c r="B5132" t="s">
        <v>565</v>
      </c>
      <c r="C5132" s="12">
        <v>43154</v>
      </c>
      <c r="D5132" s="217">
        <v>0</v>
      </c>
      <c r="E5132" t="s">
        <v>465</v>
      </c>
    </row>
    <row r="5133" spans="1:5" x14ac:dyDescent="0.25">
      <c r="A5133" t="s">
        <v>564</v>
      </c>
      <c r="B5133" t="s">
        <v>565</v>
      </c>
      <c r="C5133" s="12">
        <v>43161</v>
      </c>
      <c r="D5133" s="217">
        <v>0</v>
      </c>
      <c r="E5133" t="s">
        <v>465</v>
      </c>
    </row>
    <row r="5134" spans="1:5" x14ac:dyDescent="0.25">
      <c r="A5134" t="s">
        <v>564</v>
      </c>
      <c r="B5134" t="s">
        <v>565</v>
      </c>
      <c r="C5134" s="12">
        <v>43168</v>
      </c>
      <c r="D5134" s="217">
        <v>0</v>
      </c>
      <c r="E5134" t="s">
        <v>465</v>
      </c>
    </row>
    <row r="5135" spans="1:5" x14ac:dyDescent="0.25">
      <c r="A5135" t="s">
        <v>564</v>
      </c>
      <c r="B5135" t="s">
        <v>565</v>
      </c>
      <c r="C5135" s="12">
        <v>43175</v>
      </c>
      <c r="D5135" s="217">
        <v>0</v>
      </c>
      <c r="E5135" t="s">
        <v>465</v>
      </c>
    </row>
    <row r="5136" spans="1:5" x14ac:dyDescent="0.25">
      <c r="A5136" t="s">
        <v>564</v>
      </c>
      <c r="B5136" t="s">
        <v>565</v>
      </c>
      <c r="C5136" s="12">
        <v>43182</v>
      </c>
      <c r="D5136" s="217">
        <v>0</v>
      </c>
      <c r="E5136" t="s">
        <v>465</v>
      </c>
    </row>
    <row r="5137" spans="1:5" x14ac:dyDescent="0.25">
      <c r="A5137" t="s">
        <v>564</v>
      </c>
      <c r="B5137" t="s">
        <v>565</v>
      </c>
      <c r="C5137" s="12">
        <v>43189</v>
      </c>
      <c r="D5137" s="217">
        <v>0</v>
      </c>
      <c r="E5137" t="s">
        <v>465</v>
      </c>
    </row>
    <row r="5138" spans="1:5" x14ac:dyDescent="0.25">
      <c r="A5138" t="s">
        <v>564</v>
      </c>
      <c r="B5138" t="s">
        <v>565</v>
      </c>
      <c r="C5138" s="12">
        <v>43196</v>
      </c>
      <c r="D5138" s="217">
        <v>0</v>
      </c>
      <c r="E5138" t="s">
        <v>465</v>
      </c>
    </row>
    <row r="5139" spans="1:5" x14ac:dyDescent="0.25">
      <c r="A5139" t="s">
        <v>564</v>
      </c>
      <c r="B5139" t="s">
        <v>565</v>
      </c>
      <c r="C5139" s="12">
        <v>43203</v>
      </c>
      <c r="D5139" s="217">
        <v>0</v>
      </c>
      <c r="E5139" t="s">
        <v>465</v>
      </c>
    </row>
    <row r="5140" spans="1:5" x14ac:dyDescent="0.25">
      <c r="A5140" t="s">
        <v>564</v>
      </c>
      <c r="B5140" t="s">
        <v>565</v>
      </c>
      <c r="C5140" s="12">
        <v>43210</v>
      </c>
      <c r="D5140" s="217">
        <v>0</v>
      </c>
      <c r="E5140" t="s">
        <v>465</v>
      </c>
    </row>
    <row r="5141" spans="1:5" x14ac:dyDescent="0.25">
      <c r="A5141" t="s">
        <v>564</v>
      </c>
      <c r="B5141" t="s">
        <v>565</v>
      </c>
      <c r="C5141" s="12">
        <v>43217</v>
      </c>
      <c r="D5141" s="217">
        <v>0</v>
      </c>
      <c r="E5141" t="s">
        <v>465</v>
      </c>
    </row>
    <row r="5142" spans="1:5" x14ac:dyDescent="0.25">
      <c r="A5142" t="s">
        <v>564</v>
      </c>
      <c r="B5142" t="s">
        <v>565</v>
      </c>
      <c r="C5142" s="12">
        <v>43224</v>
      </c>
      <c r="D5142" s="217">
        <v>0</v>
      </c>
      <c r="E5142" t="s">
        <v>465</v>
      </c>
    </row>
    <row r="5143" spans="1:5" x14ac:dyDescent="0.25">
      <c r="A5143" t="s">
        <v>564</v>
      </c>
      <c r="B5143" t="s">
        <v>565</v>
      </c>
      <c r="C5143" s="12">
        <v>43231</v>
      </c>
      <c r="D5143" s="217">
        <v>0</v>
      </c>
      <c r="E5143" t="s">
        <v>465</v>
      </c>
    </row>
    <row r="5144" spans="1:5" x14ac:dyDescent="0.25">
      <c r="A5144" t="s">
        <v>564</v>
      </c>
      <c r="B5144" t="s">
        <v>565</v>
      </c>
      <c r="C5144" s="12">
        <v>43238</v>
      </c>
      <c r="D5144" s="217">
        <v>0</v>
      </c>
      <c r="E5144" t="s">
        <v>465</v>
      </c>
    </row>
    <row r="5145" spans="1:5" x14ac:dyDescent="0.25">
      <c r="A5145" t="s">
        <v>564</v>
      </c>
      <c r="B5145" t="s">
        <v>565</v>
      </c>
      <c r="C5145" s="12">
        <v>43245</v>
      </c>
      <c r="D5145" s="217">
        <v>0</v>
      </c>
      <c r="E5145" t="s">
        <v>465</v>
      </c>
    </row>
    <row r="5146" spans="1:5" x14ac:dyDescent="0.25">
      <c r="A5146" t="s">
        <v>564</v>
      </c>
      <c r="B5146" t="s">
        <v>565</v>
      </c>
      <c r="C5146" s="12">
        <v>43252</v>
      </c>
      <c r="D5146" s="217">
        <v>0</v>
      </c>
      <c r="E5146" t="s">
        <v>465</v>
      </c>
    </row>
    <row r="5147" spans="1:5" x14ac:dyDescent="0.25">
      <c r="A5147" t="s">
        <v>564</v>
      </c>
      <c r="B5147" t="s">
        <v>565</v>
      </c>
      <c r="C5147" s="12">
        <v>43259</v>
      </c>
      <c r="D5147" s="217">
        <v>0</v>
      </c>
      <c r="E5147" t="s">
        <v>465</v>
      </c>
    </row>
    <row r="5148" spans="1:5" x14ac:dyDescent="0.25">
      <c r="A5148" t="s">
        <v>564</v>
      </c>
      <c r="B5148" t="s">
        <v>565</v>
      </c>
      <c r="C5148" s="12">
        <v>43266</v>
      </c>
      <c r="D5148" s="217">
        <v>0</v>
      </c>
      <c r="E5148" t="s">
        <v>465</v>
      </c>
    </row>
    <row r="5149" spans="1:5" x14ac:dyDescent="0.25">
      <c r="A5149" t="s">
        <v>564</v>
      </c>
      <c r="B5149" t="s">
        <v>565</v>
      </c>
      <c r="C5149" s="12">
        <v>43273</v>
      </c>
      <c r="D5149" s="217">
        <v>0</v>
      </c>
      <c r="E5149" t="s">
        <v>465</v>
      </c>
    </row>
    <row r="5150" spans="1:5" x14ac:dyDescent="0.25">
      <c r="A5150" t="s">
        <v>564</v>
      </c>
      <c r="B5150" t="s">
        <v>565</v>
      </c>
      <c r="C5150" s="12">
        <v>43280</v>
      </c>
      <c r="D5150" s="217">
        <v>0</v>
      </c>
      <c r="E5150" t="s">
        <v>465</v>
      </c>
    </row>
    <row r="5151" spans="1:5" x14ac:dyDescent="0.25">
      <c r="A5151" t="s">
        <v>566</v>
      </c>
      <c r="B5151" t="s">
        <v>567</v>
      </c>
      <c r="C5151" s="12">
        <v>42937</v>
      </c>
      <c r="D5151" s="217">
        <v>0</v>
      </c>
      <c r="E5151" t="s">
        <v>93</v>
      </c>
    </row>
    <row r="5152" spans="1:5" x14ac:dyDescent="0.25">
      <c r="A5152" t="s">
        <v>566</v>
      </c>
      <c r="B5152" t="s">
        <v>567</v>
      </c>
      <c r="C5152" s="12">
        <v>42944</v>
      </c>
      <c r="D5152" s="217">
        <v>0</v>
      </c>
      <c r="E5152" t="s">
        <v>93</v>
      </c>
    </row>
    <row r="5153" spans="1:5" x14ac:dyDescent="0.25">
      <c r="A5153" t="s">
        <v>566</v>
      </c>
      <c r="B5153" t="s">
        <v>567</v>
      </c>
      <c r="C5153" s="12">
        <v>42951</v>
      </c>
      <c r="D5153" s="217">
        <v>0</v>
      </c>
      <c r="E5153" t="s">
        <v>93</v>
      </c>
    </row>
    <row r="5154" spans="1:5" x14ac:dyDescent="0.25">
      <c r="A5154" t="s">
        <v>566</v>
      </c>
      <c r="B5154" t="s">
        <v>567</v>
      </c>
      <c r="C5154" s="12">
        <v>42958</v>
      </c>
      <c r="D5154" s="217">
        <v>0</v>
      </c>
      <c r="E5154" t="s">
        <v>93</v>
      </c>
    </row>
    <row r="5155" spans="1:5" x14ac:dyDescent="0.25">
      <c r="A5155" t="s">
        <v>566</v>
      </c>
      <c r="B5155" t="s">
        <v>567</v>
      </c>
      <c r="C5155" s="12">
        <v>42965</v>
      </c>
      <c r="D5155" s="217">
        <v>0</v>
      </c>
      <c r="E5155" t="s">
        <v>93</v>
      </c>
    </row>
    <row r="5156" spans="1:5" x14ac:dyDescent="0.25">
      <c r="A5156" t="s">
        <v>566</v>
      </c>
      <c r="B5156" t="s">
        <v>567</v>
      </c>
      <c r="C5156" s="12">
        <v>42972</v>
      </c>
      <c r="D5156" s="217">
        <v>0</v>
      </c>
      <c r="E5156" t="s">
        <v>93</v>
      </c>
    </row>
    <row r="5157" spans="1:5" x14ac:dyDescent="0.25">
      <c r="A5157" t="s">
        <v>566</v>
      </c>
      <c r="B5157" t="s">
        <v>567</v>
      </c>
      <c r="C5157" s="12">
        <v>42979</v>
      </c>
      <c r="D5157" s="217">
        <v>0</v>
      </c>
      <c r="E5157" t="s">
        <v>93</v>
      </c>
    </row>
    <row r="5158" spans="1:5" x14ac:dyDescent="0.25">
      <c r="A5158" t="s">
        <v>566</v>
      </c>
      <c r="B5158" t="s">
        <v>567</v>
      </c>
      <c r="C5158" s="12">
        <v>42986</v>
      </c>
      <c r="D5158" s="217">
        <v>0</v>
      </c>
      <c r="E5158" t="s">
        <v>93</v>
      </c>
    </row>
    <row r="5159" spans="1:5" x14ac:dyDescent="0.25">
      <c r="A5159" t="s">
        <v>566</v>
      </c>
      <c r="B5159" t="s">
        <v>567</v>
      </c>
      <c r="C5159" s="12">
        <v>42993</v>
      </c>
      <c r="D5159" s="217">
        <v>0</v>
      </c>
      <c r="E5159" t="s">
        <v>93</v>
      </c>
    </row>
    <row r="5160" spans="1:5" x14ac:dyDescent="0.25">
      <c r="A5160" t="s">
        <v>566</v>
      </c>
      <c r="B5160" t="s">
        <v>567</v>
      </c>
      <c r="C5160" s="12">
        <v>43000</v>
      </c>
      <c r="D5160" s="217">
        <v>0</v>
      </c>
      <c r="E5160" t="s">
        <v>93</v>
      </c>
    </row>
    <row r="5161" spans="1:5" x14ac:dyDescent="0.25">
      <c r="A5161" t="s">
        <v>566</v>
      </c>
      <c r="B5161" t="s">
        <v>567</v>
      </c>
      <c r="C5161" s="12">
        <v>43007</v>
      </c>
      <c r="D5161" s="217">
        <v>0</v>
      </c>
      <c r="E5161" t="s">
        <v>93</v>
      </c>
    </row>
    <row r="5162" spans="1:5" x14ac:dyDescent="0.25">
      <c r="A5162" t="s">
        <v>566</v>
      </c>
      <c r="B5162" t="s">
        <v>567</v>
      </c>
      <c r="C5162" s="12">
        <v>43014</v>
      </c>
      <c r="D5162" s="217">
        <v>0</v>
      </c>
      <c r="E5162" t="s">
        <v>93</v>
      </c>
    </row>
    <row r="5163" spans="1:5" x14ac:dyDescent="0.25">
      <c r="A5163" t="s">
        <v>566</v>
      </c>
      <c r="B5163" t="s">
        <v>567</v>
      </c>
      <c r="C5163" s="12">
        <v>43021</v>
      </c>
      <c r="D5163" s="217">
        <v>0</v>
      </c>
      <c r="E5163" t="s">
        <v>93</v>
      </c>
    </row>
    <row r="5164" spans="1:5" x14ac:dyDescent="0.25">
      <c r="A5164" t="s">
        <v>566</v>
      </c>
      <c r="B5164" t="s">
        <v>567</v>
      </c>
      <c r="C5164" s="12">
        <v>43028</v>
      </c>
      <c r="D5164" s="217">
        <v>0</v>
      </c>
      <c r="E5164" t="s">
        <v>93</v>
      </c>
    </row>
    <row r="5165" spans="1:5" x14ac:dyDescent="0.25">
      <c r="A5165" t="s">
        <v>566</v>
      </c>
      <c r="B5165" t="s">
        <v>567</v>
      </c>
      <c r="C5165" s="12">
        <v>43035</v>
      </c>
      <c r="D5165" s="217">
        <v>0</v>
      </c>
      <c r="E5165" t="s">
        <v>93</v>
      </c>
    </row>
    <row r="5166" spans="1:5" x14ac:dyDescent="0.25">
      <c r="A5166" t="s">
        <v>566</v>
      </c>
      <c r="B5166" t="s">
        <v>567</v>
      </c>
      <c r="C5166" s="12">
        <v>43042</v>
      </c>
      <c r="D5166" s="217">
        <v>0</v>
      </c>
      <c r="E5166" t="s">
        <v>93</v>
      </c>
    </row>
    <row r="5167" spans="1:5" x14ac:dyDescent="0.25">
      <c r="A5167" t="s">
        <v>566</v>
      </c>
      <c r="B5167" t="s">
        <v>567</v>
      </c>
      <c r="C5167" s="12">
        <v>43049</v>
      </c>
      <c r="D5167" s="217">
        <v>0</v>
      </c>
      <c r="E5167" t="s">
        <v>93</v>
      </c>
    </row>
    <row r="5168" spans="1:5" x14ac:dyDescent="0.25">
      <c r="A5168" t="s">
        <v>566</v>
      </c>
      <c r="B5168" t="s">
        <v>567</v>
      </c>
      <c r="C5168" s="12">
        <v>43056</v>
      </c>
      <c r="D5168" s="217">
        <v>0</v>
      </c>
      <c r="E5168" t="s">
        <v>93</v>
      </c>
    </row>
    <row r="5169" spans="1:5" x14ac:dyDescent="0.25">
      <c r="A5169" t="s">
        <v>566</v>
      </c>
      <c r="B5169" t="s">
        <v>567</v>
      </c>
      <c r="C5169" s="12">
        <v>43063</v>
      </c>
      <c r="D5169" s="217">
        <v>0</v>
      </c>
      <c r="E5169" t="s">
        <v>93</v>
      </c>
    </row>
    <row r="5170" spans="1:5" x14ac:dyDescent="0.25">
      <c r="A5170" t="s">
        <v>566</v>
      </c>
      <c r="B5170" t="s">
        <v>567</v>
      </c>
      <c r="C5170" s="12">
        <v>43070</v>
      </c>
      <c r="D5170" s="217">
        <v>0</v>
      </c>
      <c r="E5170" t="s">
        <v>93</v>
      </c>
    </row>
    <row r="5171" spans="1:5" x14ac:dyDescent="0.25">
      <c r="A5171" t="s">
        <v>566</v>
      </c>
      <c r="B5171" t="s">
        <v>567</v>
      </c>
      <c r="C5171" s="12">
        <v>43077</v>
      </c>
      <c r="D5171" s="217">
        <v>0</v>
      </c>
      <c r="E5171" t="s">
        <v>93</v>
      </c>
    </row>
    <row r="5172" spans="1:5" x14ac:dyDescent="0.25">
      <c r="A5172" t="s">
        <v>566</v>
      </c>
      <c r="B5172" t="s">
        <v>567</v>
      </c>
      <c r="C5172" s="12">
        <v>43084</v>
      </c>
      <c r="D5172" s="217">
        <v>0</v>
      </c>
      <c r="E5172" t="s">
        <v>93</v>
      </c>
    </row>
    <row r="5173" spans="1:5" x14ac:dyDescent="0.25">
      <c r="A5173" t="s">
        <v>566</v>
      </c>
      <c r="B5173" t="s">
        <v>567</v>
      </c>
      <c r="C5173" s="12">
        <v>43091</v>
      </c>
      <c r="D5173" s="217">
        <v>0</v>
      </c>
      <c r="E5173" t="s">
        <v>93</v>
      </c>
    </row>
    <row r="5174" spans="1:5" x14ac:dyDescent="0.25">
      <c r="A5174" t="s">
        <v>566</v>
      </c>
      <c r="B5174" t="s">
        <v>567</v>
      </c>
      <c r="C5174" s="12">
        <v>43098</v>
      </c>
      <c r="D5174" s="217">
        <v>0</v>
      </c>
      <c r="E5174" t="s">
        <v>93</v>
      </c>
    </row>
    <row r="5175" spans="1:5" x14ac:dyDescent="0.25">
      <c r="A5175" t="s">
        <v>566</v>
      </c>
      <c r="B5175" t="s">
        <v>567</v>
      </c>
      <c r="C5175" s="12">
        <v>43105</v>
      </c>
      <c r="D5175" s="217">
        <v>0</v>
      </c>
      <c r="E5175" t="s">
        <v>93</v>
      </c>
    </row>
    <row r="5176" spans="1:5" x14ac:dyDescent="0.25">
      <c r="A5176" t="s">
        <v>566</v>
      </c>
      <c r="B5176" t="s">
        <v>567</v>
      </c>
      <c r="C5176" s="12">
        <v>43112</v>
      </c>
      <c r="D5176" s="217">
        <v>0</v>
      </c>
      <c r="E5176" t="s">
        <v>93</v>
      </c>
    </row>
    <row r="5177" spans="1:5" x14ac:dyDescent="0.25">
      <c r="A5177" t="s">
        <v>566</v>
      </c>
      <c r="B5177" t="s">
        <v>567</v>
      </c>
      <c r="C5177" s="12">
        <v>43119</v>
      </c>
      <c r="D5177" s="217">
        <v>0</v>
      </c>
      <c r="E5177" t="s">
        <v>93</v>
      </c>
    </row>
    <row r="5178" spans="1:5" x14ac:dyDescent="0.25">
      <c r="A5178" t="s">
        <v>566</v>
      </c>
      <c r="B5178" t="s">
        <v>567</v>
      </c>
      <c r="C5178" s="12">
        <v>43126</v>
      </c>
      <c r="D5178" s="217">
        <v>0</v>
      </c>
      <c r="E5178" t="s">
        <v>93</v>
      </c>
    </row>
    <row r="5179" spans="1:5" x14ac:dyDescent="0.25">
      <c r="A5179" t="s">
        <v>566</v>
      </c>
      <c r="B5179" t="s">
        <v>567</v>
      </c>
      <c r="C5179" s="12">
        <v>43133</v>
      </c>
      <c r="D5179" s="217">
        <v>0</v>
      </c>
      <c r="E5179" t="s">
        <v>93</v>
      </c>
    </row>
    <row r="5180" spans="1:5" x14ac:dyDescent="0.25">
      <c r="A5180" t="s">
        <v>566</v>
      </c>
      <c r="B5180" t="s">
        <v>567</v>
      </c>
      <c r="C5180" s="12">
        <v>43140</v>
      </c>
      <c r="D5180" s="217">
        <v>0</v>
      </c>
      <c r="E5180" t="s">
        <v>93</v>
      </c>
    </row>
    <row r="5181" spans="1:5" x14ac:dyDescent="0.25">
      <c r="A5181" t="s">
        <v>566</v>
      </c>
      <c r="B5181" t="s">
        <v>567</v>
      </c>
      <c r="C5181" s="12">
        <v>43147</v>
      </c>
      <c r="D5181" s="217">
        <v>0</v>
      </c>
      <c r="E5181" t="s">
        <v>93</v>
      </c>
    </row>
    <row r="5182" spans="1:5" x14ac:dyDescent="0.25">
      <c r="A5182" t="s">
        <v>566</v>
      </c>
      <c r="B5182" t="s">
        <v>567</v>
      </c>
      <c r="C5182" s="12">
        <v>43154</v>
      </c>
      <c r="D5182" s="217">
        <v>0</v>
      </c>
      <c r="E5182" t="s">
        <v>93</v>
      </c>
    </row>
    <row r="5183" spans="1:5" x14ac:dyDescent="0.25">
      <c r="A5183" t="s">
        <v>566</v>
      </c>
      <c r="B5183" t="s">
        <v>567</v>
      </c>
      <c r="C5183" s="12">
        <v>43161</v>
      </c>
      <c r="D5183" s="217">
        <v>0</v>
      </c>
      <c r="E5183" t="s">
        <v>93</v>
      </c>
    </row>
    <row r="5184" spans="1:5" x14ac:dyDescent="0.25">
      <c r="A5184" t="s">
        <v>566</v>
      </c>
      <c r="B5184" t="s">
        <v>567</v>
      </c>
      <c r="C5184" s="12">
        <v>43168</v>
      </c>
      <c r="D5184" s="217">
        <v>0</v>
      </c>
      <c r="E5184" t="s">
        <v>93</v>
      </c>
    </row>
    <row r="5185" spans="1:5" x14ac:dyDescent="0.25">
      <c r="A5185" t="s">
        <v>566</v>
      </c>
      <c r="B5185" t="s">
        <v>567</v>
      </c>
      <c r="C5185" s="12">
        <v>43175</v>
      </c>
      <c r="D5185" s="217">
        <v>0</v>
      </c>
      <c r="E5185" t="s">
        <v>93</v>
      </c>
    </row>
    <row r="5186" spans="1:5" x14ac:dyDescent="0.25">
      <c r="A5186" t="s">
        <v>566</v>
      </c>
      <c r="B5186" t="s">
        <v>567</v>
      </c>
      <c r="C5186" s="12">
        <v>43182</v>
      </c>
      <c r="D5186" s="217">
        <v>0</v>
      </c>
      <c r="E5186" t="s">
        <v>93</v>
      </c>
    </row>
    <row r="5187" spans="1:5" x14ac:dyDescent="0.25">
      <c r="A5187" t="s">
        <v>566</v>
      </c>
      <c r="B5187" t="s">
        <v>567</v>
      </c>
      <c r="C5187" s="12">
        <v>43189</v>
      </c>
      <c r="D5187" s="217">
        <v>0</v>
      </c>
      <c r="E5187" t="s">
        <v>93</v>
      </c>
    </row>
    <row r="5188" spans="1:5" x14ac:dyDescent="0.25">
      <c r="A5188" t="s">
        <v>566</v>
      </c>
      <c r="B5188" t="s">
        <v>567</v>
      </c>
      <c r="C5188" s="12">
        <v>43196</v>
      </c>
      <c r="D5188" s="217">
        <v>0</v>
      </c>
      <c r="E5188" t="s">
        <v>93</v>
      </c>
    </row>
    <row r="5189" spans="1:5" x14ac:dyDescent="0.25">
      <c r="A5189" t="s">
        <v>566</v>
      </c>
      <c r="B5189" t="s">
        <v>567</v>
      </c>
      <c r="C5189" s="12">
        <v>43203</v>
      </c>
      <c r="D5189" s="217">
        <v>0</v>
      </c>
      <c r="E5189" t="s">
        <v>93</v>
      </c>
    </row>
    <row r="5190" spans="1:5" x14ac:dyDescent="0.25">
      <c r="A5190" t="s">
        <v>566</v>
      </c>
      <c r="B5190" t="s">
        <v>567</v>
      </c>
      <c r="C5190" s="12">
        <v>43210</v>
      </c>
      <c r="D5190" s="217">
        <v>0</v>
      </c>
      <c r="E5190" t="s">
        <v>93</v>
      </c>
    </row>
    <row r="5191" spans="1:5" x14ac:dyDescent="0.25">
      <c r="A5191" t="s">
        <v>566</v>
      </c>
      <c r="B5191" t="s">
        <v>567</v>
      </c>
      <c r="C5191" s="12">
        <v>43217</v>
      </c>
      <c r="D5191" s="217">
        <v>0</v>
      </c>
      <c r="E5191" t="s">
        <v>93</v>
      </c>
    </row>
    <row r="5192" spans="1:5" x14ac:dyDescent="0.25">
      <c r="A5192" t="s">
        <v>566</v>
      </c>
      <c r="B5192" t="s">
        <v>567</v>
      </c>
      <c r="C5192" s="12">
        <v>43224</v>
      </c>
      <c r="D5192" s="217">
        <v>0</v>
      </c>
      <c r="E5192" t="s">
        <v>93</v>
      </c>
    </row>
    <row r="5193" spans="1:5" x14ac:dyDescent="0.25">
      <c r="A5193" t="s">
        <v>566</v>
      </c>
      <c r="B5193" t="s">
        <v>567</v>
      </c>
      <c r="C5193" s="12">
        <v>43231</v>
      </c>
      <c r="D5193" s="217">
        <v>0</v>
      </c>
      <c r="E5193" t="s">
        <v>93</v>
      </c>
    </row>
    <row r="5194" spans="1:5" x14ac:dyDescent="0.25">
      <c r="A5194" t="s">
        <v>566</v>
      </c>
      <c r="B5194" t="s">
        <v>567</v>
      </c>
      <c r="C5194" s="12">
        <v>43238</v>
      </c>
      <c r="D5194" s="217">
        <v>0</v>
      </c>
      <c r="E5194" t="s">
        <v>93</v>
      </c>
    </row>
    <row r="5195" spans="1:5" x14ac:dyDescent="0.25">
      <c r="A5195" t="s">
        <v>566</v>
      </c>
      <c r="B5195" t="s">
        <v>567</v>
      </c>
      <c r="C5195" s="12">
        <v>43245</v>
      </c>
      <c r="D5195" s="217">
        <v>0</v>
      </c>
      <c r="E5195" t="s">
        <v>93</v>
      </c>
    </row>
    <row r="5196" spans="1:5" x14ac:dyDescent="0.25">
      <c r="A5196" t="s">
        <v>566</v>
      </c>
      <c r="B5196" t="s">
        <v>567</v>
      </c>
      <c r="C5196" s="12">
        <v>43252</v>
      </c>
      <c r="D5196" s="217">
        <v>0</v>
      </c>
      <c r="E5196" t="s">
        <v>93</v>
      </c>
    </row>
    <row r="5197" spans="1:5" x14ac:dyDescent="0.25">
      <c r="A5197" t="s">
        <v>566</v>
      </c>
      <c r="B5197" t="s">
        <v>567</v>
      </c>
      <c r="C5197" s="12">
        <v>43259</v>
      </c>
      <c r="D5197" s="217">
        <v>0</v>
      </c>
      <c r="E5197" t="s">
        <v>93</v>
      </c>
    </row>
    <row r="5198" spans="1:5" x14ac:dyDescent="0.25">
      <c r="A5198" t="s">
        <v>566</v>
      </c>
      <c r="B5198" t="s">
        <v>567</v>
      </c>
      <c r="C5198" s="12">
        <v>43266</v>
      </c>
      <c r="D5198" s="217">
        <v>0</v>
      </c>
      <c r="E5198" t="s">
        <v>93</v>
      </c>
    </row>
    <row r="5199" spans="1:5" x14ac:dyDescent="0.25">
      <c r="A5199" t="s">
        <v>566</v>
      </c>
      <c r="B5199" t="s">
        <v>567</v>
      </c>
      <c r="C5199" s="12">
        <v>43273</v>
      </c>
      <c r="D5199" s="217">
        <v>0</v>
      </c>
      <c r="E5199" t="s">
        <v>93</v>
      </c>
    </row>
    <row r="5200" spans="1:5" x14ac:dyDescent="0.25">
      <c r="A5200" t="s">
        <v>566</v>
      </c>
      <c r="B5200" t="s">
        <v>567</v>
      </c>
      <c r="C5200" s="12">
        <v>43280</v>
      </c>
      <c r="D5200" s="217">
        <v>0</v>
      </c>
      <c r="E5200" t="s">
        <v>93</v>
      </c>
    </row>
    <row r="5201" spans="1:5" x14ac:dyDescent="0.25">
      <c r="A5201" t="s">
        <v>568</v>
      </c>
      <c r="B5201" t="s">
        <v>569</v>
      </c>
      <c r="C5201" s="12">
        <v>42937</v>
      </c>
      <c r="D5201" s="217">
        <v>0</v>
      </c>
      <c r="E5201" t="s">
        <v>465</v>
      </c>
    </row>
    <row r="5202" spans="1:5" x14ac:dyDescent="0.25">
      <c r="A5202" t="s">
        <v>568</v>
      </c>
      <c r="B5202" t="s">
        <v>569</v>
      </c>
      <c r="C5202" s="12">
        <v>42944</v>
      </c>
      <c r="D5202" s="217">
        <v>0</v>
      </c>
      <c r="E5202" t="s">
        <v>465</v>
      </c>
    </row>
    <row r="5203" spans="1:5" x14ac:dyDescent="0.25">
      <c r="A5203" t="s">
        <v>568</v>
      </c>
      <c r="B5203" t="s">
        <v>569</v>
      </c>
      <c r="C5203" s="12">
        <v>42951</v>
      </c>
      <c r="D5203" s="217">
        <v>0</v>
      </c>
      <c r="E5203" t="s">
        <v>465</v>
      </c>
    </row>
    <row r="5204" spans="1:5" x14ac:dyDescent="0.25">
      <c r="A5204" t="s">
        <v>568</v>
      </c>
      <c r="B5204" t="s">
        <v>569</v>
      </c>
      <c r="C5204" s="12">
        <v>42958</v>
      </c>
      <c r="D5204" s="217">
        <v>0</v>
      </c>
      <c r="E5204" t="s">
        <v>465</v>
      </c>
    </row>
    <row r="5205" spans="1:5" x14ac:dyDescent="0.25">
      <c r="A5205" t="s">
        <v>568</v>
      </c>
      <c r="B5205" t="s">
        <v>569</v>
      </c>
      <c r="C5205" s="12">
        <v>42965</v>
      </c>
      <c r="D5205" s="217">
        <v>0</v>
      </c>
      <c r="E5205" t="s">
        <v>465</v>
      </c>
    </row>
    <row r="5206" spans="1:5" x14ac:dyDescent="0.25">
      <c r="A5206" t="s">
        <v>568</v>
      </c>
      <c r="B5206" t="s">
        <v>569</v>
      </c>
      <c r="C5206" s="12">
        <v>42972</v>
      </c>
      <c r="D5206" s="217">
        <v>0</v>
      </c>
      <c r="E5206" t="s">
        <v>465</v>
      </c>
    </row>
    <row r="5207" spans="1:5" x14ac:dyDescent="0.25">
      <c r="A5207" t="s">
        <v>568</v>
      </c>
      <c r="B5207" t="s">
        <v>569</v>
      </c>
      <c r="C5207" s="12">
        <v>42979</v>
      </c>
      <c r="D5207" s="217">
        <v>0</v>
      </c>
      <c r="E5207" t="s">
        <v>465</v>
      </c>
    </row>
    <row r="5208" spans="1:5" x14ac:dyDescent="0.25">
      <c r="A5208" t="s">
        <v>568</v>
      </c>
      <c r="B5208" t="s">
        <v>569</v>
      </c>
      <c r="C5208" s="12">
        <v>42986</v>
      </c>
      <c r="D5208" s="217">
        <v>0</v>
      </c>
      <c r="E5208" t="s">
        <v>465</v>
      </c>
    </row>
    <row r="5209" spans="1:5" x14ac:dyDescent="0.25">
      <c r="A5209" t="s">
        <v>568</v>
      </c>
      <c r="B5209" t="s">
        <v>569</v>
      </c>
      <c r="C5209" s="12">
        <v>42993</v>
      </c>
      <c r="D5209" s="217">
        <v>0</v>
      </c>
      <c r="E5209" t="s">
        <v>465</v>
      </c>
    </row>
    <row r="5210" spans="1:5" x14ac:dyDescent="0.25">
      <c r="A5210" t="s">
        <v>568</v>
      </c>
      <c r="B5210" t="s">
        <v>569</v>
      </c>
      <c r="C5210" s="12">
        <v>43000</v>
      </c>
      <c r="D5210" s="217">
        <v>0</v>
      </c>
      <c r="E5210" t="s">
        <v>465</v>
      </c>
    </row>
    <row r="5211" spans="1:5" x14ac:dyDescent="0.25">
      <c r="A5211" t="s">
        <v>568</v>
      </c>
      <c r="B5211" t="s">
        <v>569</v>
      </c>
      <c r="C5211" s="12">
        <v>43007</v>
      </c>
      <c r="D5211" s="217">
        <v>0</v>
      </c>
      <c r="E5211" t="s">
        <v>465</v>
      </c>
    </row>
    <row r="5212" spans="1:5" x14ac:dyDescent="0.25">
      <c r="A5212" t="s">
        <v>568</v>
      </c>
      <c r="B5212" t="s">
        <v>569</v>
      </c>
      <c r="C5212" s="12">
        <v>43014</v>
      </c>
      <c r="D5212" s="217">
        <v>0</v>
      </c>
      <c r="E5212" t="s">
        <v>465</v>
      </c>
    </row>
    <row r="5213" spans="1:5" x14ac:dyDescent="0.25">
      <c r="A5213" t="s">
        <v>568</v>
      </c>
      <c r="B5213" t="s">
        <v>569</v>
      </c>
      <c r="C5213" s="12">
        <v>43021</v>
      </c>
      <c r="D5213" s="217">
        <v>0</v>
      </c>
      <c r="E5213" t="s">
        <v>465</v>
      </c>
    </row>
    <row r="5214" spans="1:5" x14ac:dyDescent="0.25">
      <c r="A5214" t="s">
        <v>568</v>
      </c>
      <c r="B5214" t="s">
        <v>569</v>
      </c>
      <c r="C5214" s="12">
        <v>43028</v>
      </c>
      <c r="D5214" s="217">
        <v>0</v>
      </c>
      <c r="E5214" t="s">
        <v>465</v>
      </c>
    </row>
    <row r="5215" spans="1:5" x14ac:dyDescent="0.25">
      <c r="A5215" t="s">
        <v>568</v>
      </c>
      <c r="B5215" t="s">
        <v>569</v>
      </c>
      <c r="C5215" s="12">
        <v>43035</v>
      </c>
      <c r="D5215" s="217">
        <v>0</v>
      </c>
      <c r="E5215" t="s">
        <v>465</v>
      </c>
    </row>
    <row r="5216" spans="1:5" x14ac:dyDescent="0.25">
      <c r="A5216" t="s">
        <v>568</v>
      </c>
      <c r="B5216" t="s">
        <v>569</v>
      </c>
      <c r="C5216" s="12">
        <v>43042</v>
      </c>
      <c r="D5216" s="217">
        <v>0</v>
      </c>
      <c r="E5216" t="s">
        <v>465</v>
      </c>
    </row>
    <row r="5217" spans="1:5" x14ac:dyDescent="0.25">
      <c r="A5217" t="s">
        <v>568</v>
      </c>
      <c r="B5217" t="s">
        <v>569</v>
      </c>
      <c r="C5217" s="12">
        <v>43049</v>
      </c>
      <c r="D5217" s="217">
        <v>0</v>
      </c>
      <c r="E5217" t="s">
        <v>465</v>
      </c>
    </row>
    <row r="5218" spans="1:5" x14ac:dyDescent="0.25">
      <c r="A5218" t="s">
        <v>568</v>
      </c>
      <c r="B5218" t="s">
        <v>569</v>
      </c>
      <c r="C5218" s="12">
        <v>43056</v>
      </c>
      <c r="D5218" s="217">
        <v>0</v>
      </c>
      <c r="E5218" t="s">
        <v>465</v>
      </c>
    </row>
    <row r="5219" spans="1:5" x14ac:dyDescent="0.25">
      <c r="A5219" t="s">
        <v>568</v>
      </c>
      <c r="B5219" t="s">
        <v>569</v>
      </c>
      <c r="C5219" s="12">
        <v>43063</v>
      </c>
      <c r="D5219" s="217">
        <v>0</v>
      </c>
      <c r="E5219" t="s">
        <v>465</v>
      </c>
    </row>
    <row r="5220" spans="1:5" x14ac:dyDescent="0.25">
      <c r="A5220" t="s">
        <v>568</v>
      </c>
      <c r="B5220" t="s">
        <v>569</v>
      </c>
      <c r="C5220" s="12">
        <v>43070</v>
      </c>
      <c r="D5220" s="217">
        <v>0</v>
      </c>
      <c r="E5220" t="s">
        <v>465</v>
      </c>
    </row>
    <row r="5221" spans="1:5" x14ac:dyDescent="0.25">
      <c r="A5221" t="s">
        <v>568</v>
      </c>
      <c r="B5221" t="s">
        <v>569</v>
      </c>
      <c r="C5221" s="12">
        <v>43077</v>
      </c>
      <c r="D5221" s="217">
        <v>0</v>
      </c>
      <c r="E5221" t="s">
        <v>465</v>
      </c>
    </row>
    <row r="5222" spans="1:5" x14ac:dyDescent="0.25">
      <c r="A5222" t="s">
        <v>568</v>
      </c>
      <c r="B5222" t="s">
        <v>569</v>
      </c>
      <c r="C5222" s="12">
        <v>43084</v>
      </c>
      <c r="D5222" s="217">
        <v>0</v>
      </c>
      <c r="E5222" t="s">
        <v>465</v>
      </c>
    </row>
    <row r="5223" spans="1:5" x14ac:dyDescent="0.25">
      <c r="A5223" t="s">
        <v>568</v>
      </c>
      <c r="B5223" t="s">
        <v>569</v>
      </c>
      <c r="C5223" s="12">
        <v>43091</v>
      </c>
      <c r="D5223" s="217">
        <v>0</v>
      </c>
      <c r="E5223" t="s">
        <v>465</v>
      </c>
    </row>
    <row r="5224" spans="1:5" x14ac:dyDescent="0.25">
      <c r="A5224" t="s">
        <v>568</v>
      </c>
      <c r="B5224" t="s">
        <v>569</v>
      </c>
      <c r="C5224" s="12">
        <v>43098</v>
      </c>
      <c r="D5224" s="217">
        <v>0</v>
      </c>
      <c r="E5224" t="s">
        <v>465</v>
      </c>
    </row>
    <row r="5225" spans="1:5" x14ac:dyDescent="0.25">
      <c r="A5225" t="s">
        <v>568</v>
      </c>
      <c r="B5225" t="s">
        <v>569</v>
      </c>
      <c r="C5225" s="12">
        <v>43105</v>
      </c>
      <c r="D5225" s="217">
        <v>0</v>
      </c>
      <c r="E5225" t="s">
        <v>465</v>
      </c>
    </row>
    <row r="5226" spans="1:5" x14ac:dyDescent="0.25">
      <c r="A5226" t="s">
        <v>568</v>
      </c>
      <c r="B5226" t="s">
        <v>569</v>
      </c>
      <c r="C5226" s="12">
        <v>43112</v>
      </c>
      <c r="D5226" s="217">
        <v>0</v>
      </c>
      <c r="E5226" t="s">
        <v>465</v>
      </c>
    </row>
    <row r="5227" spans="1:5" x14ac:dyDescent="0.25">
      <c r="A5227" t="s">
        <v>568</v>
      </c>
      <c r="B5227" t="s">
        <v>569</v>
      </c>
      <c r="C5227" s="12">
        <v>43119</v>
      </c>
      <c r="D5227" s="217">
        <v>0</v>
      </c>
      <c r="E5227" t="s">
        <v>465</v>
      </c>
    </row>
    <row r="5228" spans="1:5" x14ac:dyDescent="0.25">
      <c r="A5228" t="s">
        <v>568</v>
      </c>
      <c r="B5228" t="s">
        <v>569</v>
      </c>
      <c r="C5228" s="12">
        <v>43126</v>
      </c>
      <c r="D5228" s="217">
        <v>0</v>
      </c>
      <c r="E5228" t="s">
        <v>465</v>
      </c>
    </row>
    <row r="5229" spans="1:5" x14ac:dyDescent="0.25">
      <c r="A5229" t="s">
        <v>568</v>
      </c>
      <c r="B5229" t="s">
        <v>569</v>
      </c>
      <c r="C5229" s="12">
        <v>43133</v>
      </c>
      <c r="D5229" s="217">
        <v>0</v>
      </c>
      <c r="E5229" t="s">
        <v>465</v>
      </c>
    </row>
    <row r="5230" spans="1:5" x14ac:dyDescent="0.25">
      <c r="A5230" t="s">
        <v>568</v>
      </c>
      <c r="B5230" t="s">
        <v>569</v>
      </c>
      <c r="C5230" s="12">
        <v>43140</v>
      </c>
      <c r="D5230" s="217">
        <v>0</v>
      </c>
      <c r="E5230" t="s">
        <v>465</v>
      </c>
    </row>
    <row r="5231" spans="1:5" x14ac:dyDescent="0.25">
      <c r="A5231" t="s">
        <v>568</v>
      </c>
      <c r="B5231" t="s">
        <v>569</v>
      </c>
      <c r="C5231" s="12">
        <v>43147</v>
      </c>
      <c r="D5231" s="217">
        <v>0</v>
      </c>
      <c r="E5231" t="s">
        <v>465</v>
      </c>
    </row>
    <row r="5232" spans="1:5" x14ac:dyDescent="0.25">
      <c r="A5232" t="s">
        <v>568</v>
      </c>
      <c r="B5232" t="s">
        <v>569</v>
      </c>
      <c r="C5232" s="12">
        <v>43154</v>
      </c>
      <c r="D5232" s="217">
        <v>0</v>
      </c>
      <c r="E5232" t="s">
        <v>465</v>
      </c>
    </row>
    <row r="5233" spans="1:5" x14ac:dyDescent="0.25">
      <c r="A5233" t="s">
        <v>568</v>
      </c>
      <c r="B5233" t="s">
        <v>569</v>
      </c>
      <c r="C5233" s="12">
        <v>43161</v>
      </c>
      <c r="D5233" s="217">
        <v>0</v>
      </c>
      <c r="E5233" t="s">
        <v>465</v>
      </c>
    </row>
    <row r="5234" spans="1:5" x14ac:dyDescent="0.25">
      <c r="A5234" t="s">
        <v>568</v>
      </c>
      <c r="B5234" t="s">
        <v>569</v>
      </c>
      <c r="C5234" s="12">
        <v>43168</v>
      </c>
      <c r="D5234" s="217">
        <v>0</v>
      </c>
      <c r="E5234" t="s">
        <v>465</v>
      </c>
    </row>
    <row r="5235" spans="1:5" x14ac:dyDescent="0.25">
      <c r="A5235" t="s">
        <v>568</v>
      </c>
      <c r="B5235" t="s">
        <v>569</v>
      </c>
      <c r="C5235" s="12">
        <v>43175</v>
      </c>
      <c r="D5235" s="217">
        <v>0</v>
      </c>
      <c r="E5235" t="s">
        <v>465</v>
      </c>
    </row>
    <row r="5236" spans="1:5" x14ac:dyDescent="0.25">
      <c r="A5236" t="s">
        <v>568</v>
      </c>
      <c r="B5236" t="s">
        <v>569</v>
      </c>
      <c r="C5236" s="12">
        <v>43182</v>
      </c>
      <c r="D5236" s="217">
        <v>0</v>
      </c>
      <c r="E5236" t="s">
        <v>465</v>
      </c>
    </row>
    <row r="5237" spans="1:5" x14ac:dyDescent="0.25">
      <c r="A5237" t="s">
        <v>568</v>
      </c>
      <c r="B5237" t="s">
        <v>569</v>
      </c>
      <c r="C5237" s="12">
        <v>43189</v>
      </c>
      <c r="D5237" s="217">
        <v>0</v>
      </c>
      <c r="E5237" t="s">
        <v>465</v>
      </c>
    </row>
    <row r="5238" spans="1:5" x14ac:dyDescent="0.25">
      <c r="A5238" t="s">
        <v>568</v>
      </c>
      <c r="B5238" t="s">
        <v>569</v>
      </c>
      <c r="C5238" s="12">
        <v>43196</v>
      </c>
      <c r="D5238" s="217">
        <v>0</v>
      </c>
      <c r="E5238" t="s">
        <v>465</v>
      </c>
    </row>
    <row r="5239" spans="1:5" x14ac:dyDescent="0.25">
      <c r="A5239" t="s">
        <v>568</v>
      </c>
      <c r="B5239" t="s">
        <v>569</v>
      </c>
      <c r="C5239" s="12">
        <v>43203</v>
      </c>
      <c r="D5239" s="217">
        <v>0</v>
      </c>
      <c r="E5239" t="s">
        <v>465</v>
      </c>
    </row>
    <row r="5240" spans="1:5" x14ac:dyDescent="0.25">
      <c r="A5240" t="s">
        <v>568</v>
      </c>
      <c r="B5240" t="s">
        <v>569</v>
      </c>
      <c r="C5240" s="12">
        <v>43210</v>
      </c>
      <c r="D5240" s="217">
        <v>0</v>
      </c>
      <c r="E5240" t="s">
        <v>465</v>
      </c>
    </row>
    <row r="5241" spans="1:5" x14ac:dyDescent="0.25">
      <c r="A5241" t="s">
        <v>568</v>
      </c>
      <c r="B5241" t="s">
        <v>569</v>
      </c>
      <c r="C5241" s="12">
        <v>43217</v>
      </c>
      <c r="D5241" s="217">
        <v>0</v>
      </c>
      <c r="E5241" t="s">
        <v>465</v>
      </c>
    </row>
    <row r="5242" spans="1:5" x14ac:dyDescent="0.25">
      <c r="A5242" t="s">
        <v>568</v>
      </c>
      <c r="B5242" t="s">
        <v>569</v>
      </c>
      <c r="C5242" s="12">
        <v>43224</v>
      </c>
      <c r="D5242" s="217">
        <v>0</v>
      </c>
      <c r="E5242" t="s">
        <v>465</v>
      </c>
    </row>
    <row r="5243" spans="1:5" x14ac:dyDescent="0.25">
      <c r="A5243" t="s">
        <v>568</v>
      </c>
      <c r="B5243" t="s">
        <v>569</v>
      </c>
      <c r="C5243" s="12">
        <v>43231</v>
      </c>
      <c r="D5243" s="217">
        <v>0</v>
      </c>
      <c r="E5243" t="s">
        <v>465</v>
      </c>
    </row>
    <row r="5244" spans="1:5" x14ac:dyDescent="0.25">
      <c r="A5244" t="s">
        <v>568</v>
      </c>
      <c r="B5244" t="s">
        <v>569</v>
      </c>
      <c r="C5244" s="12">
        <v>43238</v>
      </c>
      <c r="D5244" s="217">
        <v>0</v>
      </c>
      <c r="E5244" t="s">
        <v>465</v>
      </c>
    </row>
    <row r="5245" spans="1:5" x14ac:dyDescent="0.25">
      <c r="A5245" t="s">
        <v>568</v>
      </c>
      <c r="B5245" t="s">
        <v>569</v>
      </c>
      <c r="C5245" s="12">
        <v>43245</v>
      </c>
      <c r="D5245" s="217">
        <v>0</v>
      </c>
      <c r="E5245" t="s">
        <v>465</v>
      </c>
    </row>
    <row r="5246" spans="1:5" x14ac:dyDescent="0.25">
      <c r="A5246" t="s">
        <v>568</v>
      </c>
      <c r="B5246" t="s">
        <v>569</v>
      </c>
      <c r="C5246" s="12">
        <v>43252</v>
      </c>
      <c r="D5246" s="217">
        <v>0</v>
      </c>
      <c r="E5246" t="s">
        <v>465</v>
      </c>
    </row>
    <row r="5247" spans="1:5" x14ac:dyDescent="0.25">
      <c r="A5247" t="s">
        <v>568</v>
      </c>
      <c r="B5247" t="s">
        <v>569</v>
      </c>
      <c r="C5247" s="12">
        <v>43259</v>
      </c>
      <c r="D5247" s="217">
        <v>0</v>
      </c>
      <c r="E5247" t="s">
        <v>465</v>
      </c>
    </row>
    <row r="5248" spans="1:5" x14ac:dyDescent="0.25">
      <c r="A5248" t="s">
        <v>568</v>
      </c>
      <c r="B5248" t="s">
        <v>569</v>
      </c>
      <c r="C5248" s="12">
        <v>43266</v>
      </c>
      <c r="D5248" s="217">
        <v>0</v>
      </c>
      <c r="E5248" t="s">
        <v>465</v>
      </c>
    </row>
    <row r="5249" spans="1:5" x14ac:dyDescent="0.25">
      <c r="A5249" t="s">
        <v>568</v>
      </c>
      <c r="B5249" t="s">
        <v>569</v>
      </c>
      <c r="C5249" s="12">
        <v>43273</v>
      </c>
      <c r="D5249" s="217">
        <v>0</v>
      </c>
      <c r="E5249" t="s">
        <v>465</v>
      </c>
    </row>
    <row r="5250" spans="1:5" x14ac:dyDescent="0.25">
      <c r="A5250" t="s">
        <v>568</v>
      </c>
      <c r="B5250" t="s">
        <v>569</v>
      </c>
      <c r="C5250" s="12">
        <v>43280</v>
      </c>
      <c r="D5250" s="217">
        <v>0</v>
      </c>
      <c r="E5250" t="s">
        <v>465</v>
      </c>
    </row>
    <row r="5251" spans="1:5" x14ac:dyDescent="0.25">
      <c r="A5251" t="s">
        <v>570</v>
      </c>
      <c r="B5251" t="s">
        <v>571</v>
      </c>
      <c r="C5251" s="12">
        <v>42937</v>
      </c>
      <c r="D5251" s="217">
        <v>0</v>
      </c>
      <c r="E5251" t="s">
        <v>93</v>
      </c>
    </row>
    <row r="5252" spans="1:5" x14ac:dyDescent="0.25">
      <c r="A5252" t="s">
        <v>570</v>
      </c>
      <c r="B5252" t="s">
        <v>571</v>
      </c>
      <c r="C5252" s="12">
        <v>42944</v>
      </c>
      <c r="D5252" s="217">
        <v>0</v>
      </c>
      <c r="E5252" t="s">
        <v>93</v>
      </c>
    </row>
    <row r="5253" spans="1:5" x14ac:dyDescent="0.25">
      <c r="A5253" t="s">
        <v>570</v>
      </c>
      <c r="B5253" t="s">
        <v>571</v>
      </c>
      <c r="C5253" s="12">
        <v>42951</v>
      </c>
      <c r="D5253" s="217">
        <v>0</v>
      </c>
      <c r="E5253" t="s">
        <v>93</v>
      </c>
    </row>
    <row r="5254" spans="1:5" x14ac:dyDescent="0.25">
      <c r="A5254" t="s">
        <v>570</v>
      </c>
      <c r="B5254" t="s">
        <v>571</v>
      </c>
      <c r="C5254" s="12">
        <v>42958</v>
      </c>
      <c r="D5254" s="217">
        <v>0</v>
      </c>
      <c r="E5254" t="s">
        <v>93</v>
      </c>
    </row>
    <row r="5255" spans="1:5" x14ac:dyDescent="0.25">
      <c r="A5255" t="s">
        <v>570</v>
      </c>
      <c r="B5255" t="s">
        <v>571</v>
      </c>
      <c r="C5255" s="12">
        <v>42965</v>
      </c>
      <c r="D5255" s="217">
        <v>0</v>
      </c>
      <c r="E5255" t="s">
        <v>93</v>
      </c>
    </row>
    <row r="5256" spans="1:5" x14ac:dyDescent="0.25">
      <c r="A5256" t="s">
        <v>570</v>
      </c>
      <c r="B5256" t="s">
        <v>571</v>
      </c>
      <c r="C5256" s="12">
        <v>42972</v>
      </c>
      <c r="D5256" s="217">
        <v>0</v>
      </c>
      <c r="E5256" t="s">
        <v>93</v>
      </c>
    </row>
    <row r="5257" spans="1:5" x14ac:dyDescent="0.25">
      <c r="A5257" t="s">
        <v>570</v>
      </c>
      <c r="B5257" t="s">
        <v>571</v>
      </c>
      <c r="C5257" s="12">
        <v>42979</v>
      </c>
      <c r="D5257" s="217">
        <v>0</v>
      </c>
      <c r="E5257" t="s">
        <v>93</v>
      </c>
    </row>
    <row r="5258" spans="1:5" x14ac:dyDescent="0.25">
      <c r="A5258" t="s">
        <v>570</v>
      </c>
      <c r="B5258" t="s">
        <v>571</v>
      </c>
      <c r="C5258" s="12">
        <v>42986</v>
      </c>
      <c r="D5258" s="217">
        <v>0</v>
      </c>
      <c r="E5258" t="s">
        <v>93</v>
      </c>
    </row>
    <row r="5259" spans="1:5" x14ac:dyDescent="0.25">
      <c r="A5259" t="s">
        <v>570</v>
      </c>
      <c r="B5259" t="s">
        <v>571</v>
      </c>
      <c r="C5259" s="12">
        <v>42993</v>
      </c>
      <c r="D5259" s="217">
        <v>0</v>
      </c>
      <c r="E5259" t="s">
        <v>93</v>
      </c>
    </row>
    <row r="5260" spans="1:5" x14ac:dyDescent="0.25">
      <c r="A5260" t="s">
        <v>570</v>
      </c>
      <c r="B5260" t="s">
        <v>571</v>
      </c>
      <c r="C5260" s="12">
        <v>43000</v>
      </c>
      <c r="D5260" s="217">
        <v>0</v>
      </c>
      <c r="E5260" t="s">
        <v>93</v>
      </c>
    </row>
    <row r="5261" spans="1:5" x14ac:dyDescent="0.25">
      <c r="A5261" t="s">
        <v>570</v>
      </c>
      <c r="B5261" t="s">
        <v>571</v>
      </c>
      <c r="C5261" s="12">
        <v>43007</v>
      </c>
      <c r="D5261" s="217">
        <v>0</v>
      </c>
      <c r="E5261" t="s">
        <v>93</v>
      </c>
    </row>
    <row r="5262" spans="1:5" x14ac:dyDescent="0.25">
      <c r="A5262" t="s">
        <v>570</v>
      </c>
      <c r="B5262" t="s">
        <v>571</v>
      </c>
      <c r="C5262" s="12">
        <v>43014</v>
      </c>
      <c r="D5262" s="217">
        <v>0</v>
      </c>
      <c r="E5262" t="s">
        <v>93</v>
      </c>
    </row>
    <row r="5263" spans="1:5" x14ac:dyDescent="0.25">
      <c r="A5263" t="s">
        <v>570</v>
      </c>
      <c r="B5263" t="s">
        <v>571</v>
      </c>
      <c r="C5263" s="12">
        <v>43021</v>
      </c>
      <c r="D5263" s="217">
        <v>0</v>
      </c>
      <c r="E5263" t="s">
        <v>93</v>
      </c>
    </row>
    <row r="5264" spans="1:5" x14ac:dyDescent="0.25">
      <c r="A5264" t="s">
        <v>570</v>
      </c>
      <c r="B5264" t="s">
        <v>571</v>
      </c>
      <c r="C5264" s="12">
        <v>43028</v>
      </c>
      <c r="D5264" s="217">
        <v>0</v>
      </c>
      <c r="E5264" t="s">
        <v>93</v>
      </c>
    </row>
    <row r="5265" spans="1:5" x14ac:dyDescent="0.25">
      <c r="A5265" t="s">
        <v>570</v>
      </c>
      <c r="B5265" t="s">
        <v>571</v>
      </c>
      <c r="C5265" s="12">
        <v>43035</v>
      </c>
      <c r="D5265" s="217">
        <v>0</v>
      </c>
      <c r="E5265" t="s">
        <v>93</v>
      </c>
    </row>
    <row r="5266" spans="1:5" x14ac:dyDescent="0.25">
      <c r="A5266" t="s">
        <v>570</v>
      </c>
      <c r="B5266" t="s">
        <v>571</v>
      </c>
      <c r="C5266" s="12">
        <v>43042</v>
      </c>
      <c r="D5266" s="217">
        <v>0</v>
      </c>
      <c r="E5266" t="s">
        <v>93</v>
      </c>
    </row>
    <row r="5267" spans="1:5" x14ac:dyDescent="0.25">
      <c r="A5267" t="s">
        <v>570</v>
      </c>
      <c r="B5267" t="s">
        <v>571</v>
      </c>
      <c r="C5267" s="12">
        <v>43049</v>
      </c>
      <c r="D5267" s="217">
        <v>0</v>
      </c>
      <c r="E5267" t="s">
        <v>93</v>
      </c>
    </row>
    <row r="5268" spans="1:5" x14ac:dyDescent="0.25">
      <c r="A5268" t="s">
        <v>570</v>
      </c>
      <c r="B5268" t="s">
        <v>571</v>
      </c>
      <c r="C5268" s="12">
        <v>43056</v>
      </c>
      <c r="D5268" s="217">
        <v>0</v>
      </c>
      <c r="E5268" t="s">
        <v>93</v>
      </c>
    </row>
    <row r="5269" spans="1:5" x14ac:dyDescent="0.25">
      <c r="A5269" t="s">
        <v>570</v>
      </c>
      <c r="B5269" t="s">
        <v>571</v>
      </c>
      <c r="C5269" s="12">
        <v>43063</v>
      </c>
      <c r="D5269" s="217">
        <v>0</v>
      </c>
      <c r="E5269" t="s">
        <v>93</v>
      </c>
    </row>
    <row r="5270" spans="1:5" x14ac:dyDescent="0.25">
      <c r="A5270" t="s">
        <v>570</v>
      </c>
      <c r="B5270" t="s">
        <v>571</v>
      </c>
      <c r="C5270" s="12">
        <v>43070</v>
      </c>
      <c r="D5270" s="217">
        <v>0</v>
      </c>
      <c r="E5270" t="s">
        <v>93</v>
      </c>
    </row>
    <row r="5271" spans="1:5" x14ac:dyDescent="0.25">
      <c r="A5271" t="s">
        <v>570</v>
      </c>
      <c r="B5271" t="s">
        <v>571</v>
      </c>
      <c r="C5271" s="12">
        <v>43077</v>
      </c>
      <c r="D5271" s="217">
        <v>0</v>
      </c>
      <c r="E5271" t="s">
        <v>93</v>
      </c>
    </row>
    <row r="5272" spans="1:5" x14ac:dyDescent="0.25">
      <c r="A5272" t="s">
        <v>570</v>
      </c>
      <c r="B5272" t="s">
        <v>571</v>
      </c>
      <c r="C5272" s="12">
        <v>43084</v>
      </c>
      <c r="D5272" s="217">
        <v>0</v>
      </c>
      <c r="E5272" t="s">
        <v>93</v>
      </c>
    </row>
    <row r="5273" spans="1:5" x14ac:dyDescent="0.25">
      <c r="A5273" t="s">
        <v>570</v>
      </c>
      <c r="B5273" t="s">
        <v>571</v>
      </c>
      <c r="C5273" s="12">
        <v>43091</v>
      </c>
      <c r="D5273" s="217">
        <v>0</v>
      </c>
      <c r="E5273" t="s">
        <v>93</v>
      </c>
    </row>
    <row r="5274" spans="1:5" x14ac:dyDescent="0.25">
      <c r="A5274" t="s">
        <v>570</v>
      </c>
      <c r="B5274" t="s">
        <v>571</v>
      </c>
      <c r="C5274" s="12">
        <v>43098</v>
      </c>
      <c r="D5274" s="217">
        <v>0</v>
      </c>
      <c r="E5274" t="s">
        <v>93</v>
      </c>
    </row>
    <row r="5275" spans="1:5" x14ac:dyDescent="0.25">
      <c r="A5275" t="s">
        <v>570</v>
      </c>
      <c r="B5275" t="s">
        <v>571</v>
      </c>
      <c r="C5275" s="12">
        <v>43105</v>
      </c>
      <c r="D5275" s="217">
        <v>0</v>
      </c>
      <c r="E5275" t="s">
        <v>93</v>
      </c>
    </row>
    <row r="5276" spans="1:5" x14ac:dyDescent="0.25">
      <c r="A5276" t="s">
        <v>570</v>
      </c>
      <c r="B5276" t="s">
        <v>571</v>
      </c>
      <c r="C5276" s="12">
        <v>43112</v>
      </c>
      <c r="D5276" s="217">
        <v>0</v>
      </c>
      <c r="E5276" t="s">
        <v>93</v>
      </c>
    </row>
    <row r="5277" spans="1:5" x14ac:dyDescent="0.25">
      <c r="A5277" t="s">
        <v>570</v>
      </c>
      <c r="B5277" t="s">
        <v>571</v>
      </c>
      <c r="C5277" s="12">
        <v>43119</v>
      </c>
      <c r="D5277" s="217">
        <v>0</v>
      </c>
      <c r="E5277" t="s">
        <v>93</v>
      </c>
    </row>
    <row r="5278" spans="1:5" x14ac:dyDescent="0.25">
      <c r="A5278" t="s">
        <v>570</v>
      </c>
      <c r="B5278" t="s">
        <v>571</v>
      </c>
      <c r="C5278" s="12">
        <v>43126</v>
      </c>
      <c r="D5278" s="217">
        <v>0</v>
      </c>
      <c r="E5278" t="s">
        <v>93</v>
      </c>
    </row>
    <row r="5279" spans="1:5" x14ac:dyDescent="0.25">
      <c r="A5279" t="s">
        <v>570</v>
      </c>
      <c r="B5279" t="s">
        <v>571</v>
      </c>
      <c r="C5279" s="12">
        <v>43133</v>
      </c>
      <c r="D5279" s="217">
        <v>0</v>
      </c>
      <c r="E5279" t="s">
        <v>93</v>
      </c>
    </row>
    <row r="5280" spans="1:5" x14ac:dyDescent="0.25">
      <c r="A5280" t="s">
        <v>570</v>
      </c>
      <c r="B5280" t="s">
        <v>571</v>
      </c>
      <c r="C5280" s="12">
        <v>43140</v>
      </c>
      <c r="D5280" s="217">
        <v>0</v>
      </c>
      <c r="E5280" t="s">
        <v>93</v>
      </c>
    </row>
    <row r="5281" spans="1:5" x14ac:dyDescent="0.25">
      <c r="A5281" t="s">
        <v>570</v>
      </c>
      <c r="B5281" t="s">
        <v>571</v>
      </c>
      <c r="C5281" s="12">
        <v>43147</v>
      </c>
      <c r="D5281" s="217">
        <v>0</v>
      </c>
      <c r="E5281" t="s">
        <v>93</v>
      </c>
    </row>
    <row r="5282" spans="1:5" x14ac:dyDescent="0.25">
      <c r="A5282" t="s">
        <v>570</v>
      </c>
      <c r="B5282" t="s">
        <v>571</v>
      </c>
      <c r="C5282" s="12">
        <v>43154</v>
      </c>
      <c r="D5282" s="217">
        <v>0</v>
      </c>
      <c r="E5282" t="s">
        <v>93</v>
      </c>
    </row>
    <row r="5283" spans="1:5" x14ac:dyDescent="0.25">
      <c r="A5283" t="s">
        <v>570</v>
      </c>
      <c r="B5283" t="s">
        <v>571</v>
      </c>
      <c r="C5283" s="12">
        <v>43161</v>
      </c>
      <c r="D5283" s="217">
        <v>0</v>
      </c>
      <c r="E5283" t="s">
        <v>93</v>
      </c>
    </row>
    <row r="5284" spans="1:5" x14ac:dyDescent="0.25">
      <c r="A5284" t="s">
        <v>570</v>
      </c>
      <c r="B5284" t="s">
        <v>571</v>
      </c>
      <c r="C5284" s="12">
        <v>43168</v>
      </c>
      <c r="D5284" s="217">
        <v>0</v>
      </c>
      <c r="E5284" t="s">
        <v>93</v>
      </c>
    </row>
    <row r="5285" spans="1:5" x14ac:dyDescent="0.25">
      <c r="A5285" t="s">
        <v>570</v>
      </c>
      <c r="B5285" t="s">
        <v>571</v>
      </c>
      <c r="C5285" s="12">
        <v>43175</v>
      </c>
      <c r="D5285" s="217">
        <v>0</v>
      </c>
      <c r="E5285" t="s">
        <v>93</v>
      </c>
    </row>
    <row r="5286" spans="1:5" x14ac:dyDescent="0.25">
      <c r="A5286" t="s">
        <v>570</v>
      </c>
      <c r="B5286" t="s">
        <v>571</v>
      </c>
      <c r="C5286" s="12">
        <v>43182</v>
      </c>
      <c r="D5286" s="217">
        <v>0</v>
      </c>
      <c r="E5286" t="s">
        <v>93</v>
      </c>
    </row>
    <row r="5287" spans="1:5" x14ac:dyDescent="0.25">
      <c r="A5287" t="s">
        <v>570</v>
      </c>
      <c r="B5287" t="s">
        <v>571</v>
      </c>
      <c r="C5287" s="12">
        <v>43189</v>
      </c>
      <c r="D5287" s="217">
        <v>0</v>
      </c>
      <c r="E5287" t="s">
        <v>93</v>
      </c>
    </row>
    <row r="5288" spans="1:5" x14ac:dyDescent="0.25">
      <c r="A5288" t="s">
        <v>570</v>
      </c>
      <c r="B5288" t="s">
        <v>571</v>
      </c>
      <c r="C5288" s="12">
        <v>43196</v>
      </c>
      <c r="D5288" s="217">
        <v>0</v>
      </c>
      <c r="E5288" t="s">
        <v>93</v>
      </c>
    </row>
    <row r="5289" spans="1:5" x14ac:dyDescent="0.25">
      <c r="A5289" t="s">
        <v>570</v>
      </c>
      <c r="B5289" t="s">
        <v>571</v>
      </c>
      <c r="C5289" s="12">
        <v>43203</v>
      </c>
      <c r="D5289" s="217">
        <v>0</v>
      </c>
      <c r="E5289" t="s">
        <v>93</v>
      </c>
    </row>
    <row r="5290" spans="1:5" x14ac:dyDescent="0.25">
      <c r="A5290" t="s">
        <v>570</v>
      </c>
      <c r="B5290" t="s">
        <v>571</v>
      </c>
      <c r="C5290" s="12">
        <v>43210</v>
      </c>
      <c r="D5290" s="217">
        <v>0</v>
      </c>
      <c r="E5290" t="s">
        <v>93</v>
      </c>
    </row>
    <row r="5291" spans="1:5" x14ac:dyDescent="0.25">
      <c r="A5291" t="s">
        <v>570</v>
      </c>
      <c r="B5291" t="s">
        <v>571</v>
      </c>
      <c r="C5291" s="12">
        <v>43217</v>
      </c>
      <c r="D5291" s="217">
        <v>0</v>
      </c>
      <c r="E5291" t="s">
        <v>93</v>
      </c>
    </row>
    <row r="5292" spans="1:5" x14ac:dyDescent="0.25">
      <c r="A5292" t="s">
        <v>570</v>
      </c>
      <c r="B5292" t="s">
        <v>571</v>
      </c>
      <c r="C5292" s="12">
        <v>43224</v>
      </c>
      <c r="D5292" s="217">
        <v>0</v>
      </c>
      <c r="E5292" t="s">
        <v>93</v>
      </c>
    </row>
    <row r="5293" spans="1:5" x14ac:dyDescent="0.25">
      <c r="A5293" t="s">
        <v>570</v>
      </c>
      <c r="B5293" t="s">
        <v>571</v>
      </c>
      <c r="C5293" s="12">
        <v>43231</v>
      </c>
      <c r="D5293" s="217">
        <v>0</v>
      </c>
      <c r="E5293" t="s">
        <v>93</v>
      </c>
    </row>
    <row r="5294" spans="1:5" x14ac:dyDescent="0.25">
      <c r="A5294" t="s">
        <v>570</v>
      </c>
      <c r="B5294" t="s">
        <v>571</v>
      </c>
      <c r="C5294" s="12">
        <v>43238</v>
      </c>
      <c r="D5294" s="217">
        <v>0</v>
      </c>
      <c r="E5294" t="s">
        <v>93</v>
      </c>
    </row>
    <row r="5295" spans="1:5" x14ac:dyDescent="0.25">
      <c r="A5295" t="s">
        <v>570</v>
      </c>
      <c r="B5295" t="s">
        <v>571</v>
      </c>
      <c r="C5295" s="12">
        <v>43245</v>
      </c>
      <c r="D5295" s="217">
        <v>0</v>
      </c>
      <c r="E5295" t="s">
        <v>93</v>
      </c>
    </row>
    <row r="5296" spans="1:5" x14ac:dyDescent="0.25">
      <c r="A5296" t="s">
        <v>570</v>
      </c>
      <c r="B5296" t="s">
        <v>571</v>
      </c>
      <c r="C5296" s="12">
        <v>43252</v>
      </c>
      <c r="D5296" s="217">
        <v>0</v>
      </c>
      <c r="E5296" t="s">
        <v>93</v>
      </c>
    </row>
    <row r="5297" spans="1:5" x14ac:dyDescent="0.25">
      <c r="A5297" t="s">
        <v>570</v>
      </c>
      <c r="B5297" t="s">
        <v>571</v>
      </c>
      <c r="C5297" s="12">
        <v>43259</v>
      </c>
      <c r="D5297" s="217">
        <v>0</v>
      </c>
      <c r="E5297" t="s">
        <v>93</v>
      </c>
    </row>
    <row r="5298" spans="1:5" x14ac:dyDescent="0.25">
      <c r="A5298" t="s">
        <v>570</v>
      </c>
      <c r="B5298" t="s">
        <v>571</v>
      </c>
      <c r="C5298" s="12">
        <v>43266</v>
      </c>
      <c r="D5298" s="217">
        <v>0</v>
      </c>
      <c r="E5298" t="s">
        <v>93</v>
      </c>
    </row>
    <row r="5299" spans="1:5" x14ac:dyDescent="0.25">
      <c r="A5299" t="s">
        <v>570</v>
      </c>
      <c r="B5299" t="s">
        <v>571</v>
      </c>
      <c r="C5299" s="12">
        <v>43273</v>
      </c>
      <c r="D5299" s="217">
        <v>0</v>
      </c>
      <c r="E5299" t="s">
        <v>93</v>
      </c>
    </row>
    <row r="5300" spans="1:5" x14ac:dyDescent="0.25">
      <c r="A5300" t="s">
        <v>570</v>
      </c>
      <c r="B5300" t="s">
        <v>571</v>
      </c>
      <c r="C5300" s="12">
        <v>43280</v>
      </c>
      <c r="D5300" s="217">
        <v>0</v>
      </c>
      <c r="E5300" t="s">
        <v>93</v>
      </c>
    </row>
    <row r="5301" spans="1:5" x14ac:dyDescent="0.25">
      <c r="A5301" t="s">
        <v>572</v>
      </c>
      <c r="B5301" t="s">
        <v>573</v>
      </c>
      <c r="C5301" s="12">
        <v>42937</v>
      </c>
      <c r="D5301" s="217">
        <v>0</v>
      </c>
      <c r="E5301" t="s">
        <v>465</v>
      </c>
    </row>
    <row r="5302" spans="1:5" x14ac:dyDescent="0.25">
      <c r="A5302" t="s">
        <v>572</v>
      </c>
      <c r="B5302" t="s">
        <v>573</v>
      </c>
      <c r="C5302" s="12">
        <v>42944</v>
      </c>
      <c r="D5302" s="217">
        <v>0</v>
      </c>
      <c r="E5302" t="s">
        <v>465</v>
      </c>
    </row>
    <row r="5303" spans="1:5" x14ac:dyDescent="0.25">
      <c r="A5303" t="s">
        <v>572</v>
      </c>
      <c r="B5303" t="s">
        <v>573</v>
      </c>
      <c r="C5303" s="12">
        <v>42951</v>
      </c>
      <c r="D5303" s="217">
        <v>0</v>
      </c>
      <c r="E5303" t="s">
        <v>465</v>
      </c>
    </row>
    <row r="5304" spans="1:5" x14ac:dyDescent="0.25">
      <c r="A5304" t="s">
        <v>572</v>
      </c>
      <c r="B5304" t="s">
        <v>573</v>
      </c>
      <c r="C5304" s="12">
        <v>42958</v>
      </c>
      <c r="D5304" s="217">
        <v>0</v>
      </c>
      <c r="E5304" t="s">
        <v>465</v>
      </c>
    </row>
    <row r="5305" spans="1:5" x14ac:dyDescent="0.25">
      <c r="A5305" t="s">
        <v>572</v>
      </c>
      <c r="B5305" t="s">
        <v>573</v>
      </c>
      <c r="C5305" s="12">
        <v>42965</v>
      </c>
      <c r="D5305" s="217">
        <v>0</v>
      </c>
      <c r="E5305" t="s">
        <v>465</v>
      </c>
    </row>
    <row r="5306" spans="1:5" x14ac:dyDescent="0.25">
      <c r="A5306" t="s">
        <v>572</v>
      </c>
      <c r="B5306" t="s">
        <v>573</v>
      </c>
      <c r="C5306" s="12">
        <v>42972</v>
      </c>
      <c r="D5306" s="217">
        <v>0</v>
      </c>
      <c r="E5306" t="s">
        <v>465</v>
      </c>
    </row>
    <row r="5307" spans="1:5" x14ac:dyDescent="0.25">
      <c r="A5307" t="s">
        <v>572</v>
      </c>
      <c r="B5307" t="s">
        <v>573</v>
      </c>
      <c r="C5307" s="12">
        <v>42979</v>
      </c>
      <c r="D5307" s="217">
        <v>0</v>
      </c>
      <c r="E5307" t="s">
        <v>465</v>
      </c>
    </row>
    <row r="5308" spans="1:5" x14ac:dyDescent="0.25">
      <c r="A5308" t="s">
        <v>572</v>
      </c>
      <c r="B5308" t="s">
        <v>573</v>
      </c>
      <c r="C5308" s="12">
        <v>42986</v>
      </c>
      <c r="D5308" s="217">
        <v>0</v>
      </c>
      <c r="E5308" t="s">
        <v>465</v>
      </c>
    </row>
    <row r="5309" spans="1:5" x14ac:dyDescent="0.25">
      <c r="A5309" t="s">
        <v>572</v>
      </c>
      <c r="B5309" t="s">
        <v>573</v>
      </c>
      <c r="C5309" s="12">
        <v>42993</v>
      </c>
      <c r="D5309" s="217">
        <v>0</v>
      </c>
      <c r="E5309" t="s">
        <v>465</v>
      </c>
    </row>
    <row r="5310" spans="1:5" x14ac:dyDescent="0.25">
      <c r="A5310" t="s">
        <v>572</v>
      </c>
      <c r="B5310" t="s">
        <v>573</v>
      </c>
      <c r="C5310" s="12">
        <v>43000</v>
      </c>
      <c r="D5310" s="217">
        <v>0</v>
      </c>
      <c r="E5310" t="s">
        <v>465</v>
      </c>
    </row>
    <row r="5311" spans="1:5" x14ac:dyDescent="0.25">
      <c r="A5311" t="s">
        <v>572</v>
      </c>
      <c r="B5311" t="s">
        <v>573</v>
      </c>
      <c r="C5311" s="12">
        <v>43007</v>
      </c>
      <c r="D5311" s="217">
        <v>0</v>
      </c>
      <c r="E5311" t="s">
        <v>465</v>
      </c>
    </row>
    <row r="5312" spans="1:5" x14ac:dyDescent="0.25">
      <c r="A5312" t="s">
        <v>572</v>
      </c>
      <c r="B5312" t="s">
        <v>573</v>
      </c>
      <c r="C5312" s="12">
        <v>43014</v>
      </c>
      <c r="D5312" s="217">
        <v>0</v>
      </c>
      <c r="E5312" t="s">
        <v>465</v>
      </c>
    </row>
    <row r="5313" spans="1:5" x14ac:dyDescent="0.25">
      <c r="A5313" t="s">
        <v>572</v>
      </c>
      <c r="B5313" t="s">
        <v>573</v>
      </c>
      <c r="C5313" s="12">
        <v>43021</v>
      </c>
      <c r="D5313" s="217">
        <v>0</v>
      </c>
      <c r="E5313" t="s">
        <v>465</v>
      </c>
    </row>
    <row r="5314" spans="1:5" x14ac:dyDescent="0.25">
      <c r="A5314" t="s">
        <v>572</v>
      </c>
      <c r="B5314" t="s">
        <v>573</v>
      </c>
      <c r="C5314" s="12">
        <v>43028</v>
      </c>
      <c r="D5314" s="217">
        <v>0</v>
      </c>
      <c r="E5314" t="s">
        <v>465</v>
      </c>
    </row>
    <row r="5315" spans="1:5" x14ac:dyDescent="0.25">
      <c r="A5315" t="s">
        <v>572</v>
      </c>
      <c r="B5315" t="s">
        <v>573</v>
      </c>
      <c r="C5315" s="12">
        <v>43035</v>
      </c>
      <c r="D5315" s="217">
        <v>0</v>
      </c>
      <c r="E5315" t="s">
        <v>465</v>
      </c>
    </row>
    <row r="5316" spans="1:5" x14ac:dyDescent="0.25">
      <c r="A5316" t="s">
        <v>572</v>
      </c>
      <c r="B5316" t="s">
        <v>573</v>
      </c>
      <c r="C5316" s="12">
        <v>43042</v>
      </c>
      <c r="D5316" s="217">
        <v>0</v>
      </c>
      <c r="E5316" t="s">
        <v>465</v>
      </c>
    </row>
    <row r="5317" spans="1:5" x14ac:dyDescent="0.25">
      <c r="A5317" t="s">
        <v>572</v>
      </c>
      <c r="B5317" t="s">
        <v>573</v>
      </c>
      <c r="C5317" s="12">
        <v>43049</v>
      </c>
      <c r="D5317" s="217">
        <v>0</v>
      </c>
      <c r="E5317" t="s">
        <v>465</v>
      </c>
    </row>
    <row r="5318" spans="1:5" x14ac:dyDescent="0.25">
      <c r="A5318" t="s">
        <v>572</v>
      </c>
      <c r="B5318" t="s">
        <v>573</v>
      </c>
      <c r="C5318" s="12">
        <v>43056</v>
      </c>
      <c r="D5318" s="217">
        <v>0</v>
      </c>
      <c r="E5318" t="s">
        <v>465</v>
      </c>
    </row>
    <row r="5319" spans="1:5" x14ac:dyDescent="0.25">
      <c r="A5319" t="s">
        <v>572</v>
      </c>
      <c r="B5319" t="s">
        <v>573</v>
      </c>
      <c r="C5319" s="12">
        <v>43063</v>
      </c>
      <c r="D5319" s="217">
        <v>0</v>
      </c>
      <c r="E5319" t="s">
        <v>465</v>
      </c>
    </row>
    <row r="5320" spans="1:5" x14ac:dyDescent="0.25">
      <c r="A5320" t="s">
        <v>572</v>
      </c>
      <c r="B5320" t="s">
        <v>573</v>
      </c>
      <c r="C5320" s="12">
        <v>43070</v>
      </c>
      <c r="D5320" s="217">
        <v>0</v>
      </c>
      <c r="E5320" t="s">
        <v>465</v>
      </c>
    </row>
    <row r="5321" spans="1:5" x14ac:dyDescent="0.25">
      <c r="A5321" t="s">
        <v>572</v>
      </c>
      <c r="B5321" t="s">
        <v>573</v>
      </c>
      <c r="C5321" s="12">
        <v>43077</v>
      </c>
      <c r="D5321" s="217">
        <v>0</v>
      </c>
      <c r="E5321" t="s">
        <v>465</v>
      </c>
    </row>
    <row r="5322" spans="1:5" x14ac:dyDescent="0.25">
      <c r="A5322" t="s">
        <v>572</v>
      </c>
      <c r="B5322" t="s">
        <v>573</v>
      </c>
      <c r="C5322" s="12">
        <v>43084</v>
      </c>
      <c r="D5322" s="217">
        <v>0</v>
      </c>
      <c r="E5322" t="s">
        <v>465</v>
      </c>
    </row>
    <row r="5323" spans="1:5" x14ac:dyDescent="0.25">
      <c r="A5323" t="s">
        <v>572</v>
      </c>
      <c r="B5323" t="s">
        <v>573</v>
      </c>
      <c r="C5323" s="12">
        <v>43091</v>
      </c>
      <c r="D5323" s="217">
        <v>0</v>
      </c>
      <c r="E5323" t="s">
        <v>465</v>
      </c>
    </row>
    <row r="5324" spans="1:5" x14ac:dyDescent="0.25">
      <c r="A5324" t="s">
        <v>572</v>
      </c>
      <c r="B5324" t="s">
        <v>573</v>
      </c>
      <c r="C5324" s="12">
        <v>43098</v>
      </c>
      <c r="D5324" s="217">
        <v>0</v>
      </c>
      <c r="E5324" t="s">
        <v>465</v>
      </c>
    </row>
    <row r="5325" spans="1:5" x14ac:dyDescent="0.25">
      <c r="A5325" t="s">
        <v>572</v>
      </c>
      <c r="B5325" t="s">
        <v>573</v>
      </c>
      <c r="C5325" s="12">
        <v>43105</v>
      </c>
      <c r="D5325" s="217">
        <v>0</v>
      </c>
      <c r="E5325" t="s">
        <v>465</v>
      </c>
    </row>
    <row r="5326" spans="1:5" x14ac:dyDescent="0.25">
      <c r="A5326" t="s">
        <v>572</v>
      </c>
      <c r="B5326" t="s">
        <v>573</v>
      </c>
      <c r="C5326" s="12">
        <v>43112</v>
      </c>
      <c r="D5326" s="217">
        <v>0</v>
      </c>
      <c r="E5326" t="s">
        <v>465</v>
      </c>
    </row>
    <row r="5327" spans="1:5" x14ac:dyDescent="0.25">
      <c r="A5327" t="s">
        <v>572</v>
      </c>
      <c r="B5327" t="s">
        <v>573</v>
      </c>
      <c r="C5327" s="12">
        <v>43119</v>
      </c>
      <c r="D5327" s="217">
        <v>0</v>
      </c>
      <c r="E5327" t="s">
        <v>465</v>
      </c>
    </row>
    <row r="5328" spans="1:5" x14ac:dyDescent="0.25">
      <c r="A5328" t="s">
        <v>572</v>
      </c>
      <c r="B5328" t="s">
        <v>573</v>
      </c>
      <c r="C5328" s="12">
        <v>43126</v>
      </c>
      <c r="D5328" s="217">
        <v>0</v>
      </c>
      <c r="E5328" t="s">
        <v>465</v>
      </c>
    </row>
    <row r="5329" spans="1:5" x14ac:dyDescent="0.25">
      <c r="A5329" t="s">
        <v>572</v>
      </c>
      <c r="B5329" t="s">
        <v>573</v>
      </c>
      <c r="C5329" s="12">
        <v>43133</v>
      </c>
      <c r="D5329" s="217">
        <v>0</v>
      </c>
      <c r="E5329" t="s">
        <v>465</v>
      </c>
    </row>
    <row r="5330" spans="1:5" x14ac:dyDescent="0.25">
      <c r="A5330" t="s">
        <v>572</v>
      </c>
      <c r="B5330" t="s">
        <v>573</v>
      </c>
      <c r="C5330" s="12">
        <v>43140</v>
      </c>
      <c r="D5330" s="217">
        <v>0</v>
      </c>
      <c r="E5330" t="s">
        <v>465</v>
      </c>
    </row>
    <row r="5331" spans="1:5" x14ac:dyDescent="0.25">
      <c r="A5331" t="s">
        <v>572</v>
      </c>
      <c r="B5331" t="s">
        <v>573</v>
      </c>
      <c r="C5331" s="12">
        <v>43147</v>
      </c>
      <c r="D5331" s="217">
        <v>0</v>
      </c>
      <c r="E5331" t="s">
        <v>465</v>
      </c>
    </row>
    <row r="5332" spans="1:5" x14ac:dyDescent="0.25">
      <c r="A5332" t="s">
        <v>572</v>
      </c>
      <c r="B5332" t="s">
        <v>573</v>
      </c>
      <c r="C5332" s="12">
        <v>43154</v>
      </c>
      <c r="D5332" s="217">
        <v>0</v>
      </c>
      <c r="E5332" t="s">
        <v>465</v>
      </c>
    </row>
    <row r="5333" spans="1:5" x14ac:dyDescent="0.25">
      <c r="A5333" t="s">
        <v>572</v>
      </c>
      <c r="B5333" t="s">
        <v>573</v>
      </c>
      <c r="C5333" s="12">
        <v>43161</v>
      </c>
      <c r="D5333" s="217">
        <v>0</v>
      </c>
      <c r="E5333" t="s">
        <v>465</v>
      </c>
    </row>
    <row r="5334" spans="1:5" x14ac:dyDescent="0.25">
      <c r="A5334" t="s">
        <v>572</v>
      </c>
      <c r="B5334" t="s">
        <v>573</v>
      </c>
      <c r="C5334" s="12">
        <v>43168</v>
      </c>
      <c r="D5334" s="217">
        <v>0</v>
      </c>
      <c r="E5334" t="s">
        <v>465</v>
      </c>
    </row>
    <row r="5335" spans="1:5" x14ac:dyDescent="0.25">
      <c r="A5335" t="s">
        <v>572</v>
      </c>
      <c r="B5335" t="s">
        <v>573</v>
      </c>
      <c r="C5335" s="12">
        <v>43175</v>
      </c>
      <c r="D5335" s="217">
        <v>0</v>
      </c>
      <c r="E5335" t="s">
        <v>465</v>
      </c>
    </row>
    <row r="5336" spans="1:5" x14ac:dyDescent="0.25">
      <c r="A5336" t="s">
        <v>572</v>
      </c>
      <c r="B5336" t="s">
        <v>573</v>
      </c>
      <c r="C5336" s="12">
        <v>43182</v>
      </c>
      <c r="D5336" s="217">
        <v>0</v>
      </c>
      <c r="E5336" t="s">
        <v>465</v>
      </c>
    </row>
    <row r="5337" spans="1:5" x14ac:dyDescent="0.25">
      <c r="A5337" t="s">
        <v>572</v>
      </c>
      <c r="B5337" t="s">
        <v>573</v>
      </c>
      <c r="C5337" s="12">
        <v>43189</v>
      </c>
      <c r="D5337" s="217">
        <v>0</v>
      </c>
      <c r="E5337" t="s">
        <v>465</v>
      </c>
    </row>
    <row r="5338" spans="1:5" x14ac:dyDescent="0.25">
      <c r="A5338" t="s">
        <v>572</v>
      </c>
      <c r="B5338" t="s">
        <v>573</v>
      </c>
      <c r="C5338" s="12">
        <v>43196</v>
      </c>
      <c r="D5338" s="217">
        <v>0</v>
      </c>
      <c r="E5338" t="s">
        <v>465</v>
      </c>
    </row>
    <row r="5339" spans="1:5" x14ac:dyDescent="0.25">
      <c r="A5339" t="s">
        <v>572</v>
      </c>
      <c r="B5339" t="s">
        <v>573</v>
      </c>
      <c r="C5339" s="12">
        <v>43203</v>
      </c>
      <c r="D5339" s="217">
        <v>0</v>
      </c>
      <c r="E5339" t="s">
        <v>465</v>
      </c>
    </row>
    <row r="5340" spans="1:5" x14ac:dyDescent="0.25">
      <c r="A5340" t="s">
        <v>572</v>
      </c>
      <c r="B5340" t="s">
        <v>573</v>
      </c>
      <c r="C5340" s="12">
        <v>43210</v>
      </c>
      <c r="D5340" s="217">
        <v>0</v>
      </c>
      <c r="E5340" t="s">
        <v>465</v>
      </c>
    </row>
    <row r="5341" spans="1:5" x14ac:dyDescent="0.25">
      <c r="A5341" t="s">
        <v>572</v>
      </c>
      <c r="B5341" t="s">
        <v>573</v>
      </c>
      <c r="C5341" s="12">
        <v>43217</v>
      </c>
      <c r="D5341" s="217">
        <v>0</v>
      </c>
      <c r="E5341" t="s">
        <v>465</v>
      </c>
    </row>
    <row r="5342" spans="1:5" x14ac:dyDescent="0.25">
      <c r="A5342" t="s">
        <v>572</v>
      </c>
      <c r="B5342" t="s">
        <v>573</v>
      </c>
      <c r="C5342" s="12">
        <v>43224</v>
      </c>
      <c r="D5342" s="217">
        <v>0</v>
      </c>
      <c r="E5342" t="s">
        <v>465</v>
      </c>
    </row>
    <row r="5343" spans="1:5" x14ac:dyDescent="0.25">
      <c r="A5343" t="s">
        <v>572</v>
      </c>
      <c r="B5343" t="s">
        <v>573</v>
      </c>
      <c r="C5343" s="12">
        <v>43231</v>
      </c>
      <c r="D5343" s="217">
        <v>0</v>
      </c>
      <c r="E5343" t="s">
        <v>465</v>
      </c>
    </row>
    <row r="5344" spans="1:5" x14ac:dyDescent="0.25">
      <c r="A5344" t="s">
        <v>572</v>
      </c>
      <c r="B5344" t="s">
        <v>573</v>
      </c>
      <c r="C5344" s="12">
        <v>43238</v>
      </c>
      <c r="D5344" s="217">
        <v>0</v>
      </c>
      <c r="E5344" t="s">
        <v>465</v>
      </c>
    </row>
    <row r="5345" spans="1:5" x14ac:dyDescent="0.25">
      <c r="A5345" t="s">
        <v>572</v>
      </c>
      <c r="B5345" t="s">
        <v>573</v>
      </c>
      <c r="C5345" s="12">
        <v>43245</v>
      </c>
      <c r="D5345" s="217">
        <v>0</v>
      </c>
      <c r="E5345" t="s">
        <v>465</v>
      </c>
    </row>
    <row r="5346" spans="1:5" x14ac:dyDescent="0.25">
      <c r="A5346" t="s">
        <v>572</v>
      </c>
      <c r="B5346" t="s">
        <v>573</v>
      </c>
      <c r="C5346" s="12">
        <v>43252</v>
      </c>
      <c r="D5346" s="217">
        <v>0</v>
      </c>
      <c r="E5346" t="s">
        <v>465</v>
      </c>
    </row>
    <row r="5347" spans="1:5" x14ac:dyDescent="0.25">
      <c r="A5347" t="s">
        <v>572</v>
      </c>
      <c r="B5347" t="s">
        <v>573</v>
      </c>
      <c r="C5347" s="12">
        <v>43259</v>
      </c>
      <c r="D5347" s="217">
        <v>0</v>
      </c>
      <c r="E5347" t="s">
        <v>465</v>
      </c>
    </row>
    <row r="5348" spans="1:5" x14ac:dyDescent="0.25">
      <c r="A5348" t="s">
        <v>572</v>
      </c>
      <c r="B5348" t="s">
        <v>573</v>
      </c>
      <c r="C5348" s="12">
        <v>43266</v>
      </c>
      <c r="D5348" s="217">
        <v>0</v>
      </c>
      <c r="E5348" t="s">
        <v>465</v>
      </c>
    </row>
    <row r="5349" spans="1:5" x14ac:dyDescent="0.25">
      <c r="A5349" t="s">
        <v>572</v>
      </c>
      <c r="B5349" t="s">
        <v>573</v>
      </c>
      <c r="C5349" s="12">
        <v>43273</v>
      </c>
      <c r="D5349" s="217">
        <v>0</v>
      </c>
      <c r="E5349" t="s">
        <v>465</v>
      </c>
    </row>
    <row r="5350" spans="1:5" x14ac:dyDescent="0.25">
      <c r="A5350" t="s">
        <v>572</v>
      </c>
      <c r="B5350" t="s">
        <v>573</v>
      </c>
      <c r="C5350" s="12">
        <v>43280</v>
      </c>
      <c r="D5350" s="217">
        <v>0</v>
      </c>
      <c r="E5350" t="s">
        <v>465</v>
      </c>
    </row>
    <row r="5351" spans="1:5" x14ac:dyDescent="0.25">
      <c r="A5351" t="s">
        <v>574</v>
      </c>
      <c r="B5351" t="s">
        <v>575</v>
      </c>
      <c r="C5351" s="12">
        <v>42972</v>
      </c>
      <c r="D5351" s="217">
        <v>0</v>
      </c>
      <c r="E5351" t="s">
        <v>465</v>
      </c>
    </row>
    <row r="5352" spans="1:5" x14ac:dyDescent="0.25">
      <c r="A5352" t="s">
        <v>574</v>
      </c>
      <c r="B5352" t="s">
        <v>575</v>
      </c>
      <c r="C5352" s="12">
        <v>42979</v>
      </c>
      <c r="D5352" s="217">
        <v>0</v>
      </c>
      <c r="E5352" t="s">
        <v>465</v>
      </c>
    </row>
    <row r="5353" spans="1:5" x14ac:dyDescent="0.25">
      <c r="A5353" t="s">
        <v>574</v>
      </c>
      <c r="B5353" t="s">
        <v>575</v>
      </c>
      <c r="C5353" s="12">
        <v>42986</v>
      </c>
      <c r="D5353" s="217">
        <v>0</v>
      </c>
      <c r="E5353" t="s">
        <v>465</v>
      </c>
    </row>
    <row r="5354" spans="1:5" x14ac:dyDescent="0.25">
      <c r="A5354" t="s">
        <v>574</v>
      </c>
      <c r="B5354" t="s">
        <v>575</v>
      </c>
      <c r="C5354" s="12">
        <v>42993</v>
      </c>
      <c r="D5354" s="217">
        <v>0</v>
      </c>
      <c r="E5354" t="s">
        <v>465</v>
      </c>
    </row>
    <row r="5355" spans="1:5" x14ac:dyDescent="0.25">
      <c r="A5355" t="s">
        <v>574</v>
      </c>
      <c r="B5355" t="s">
        <v>575</v>
      </c>
      <c r="C5355" s="12">
        <v>43000</v>
      </c>
      <c r="D5355" s="217">
        <v>0</v>
      </c>
      <c r="E5355" t="s">
        <v>465</v>
      </c>
    </row>
    <row r="5356" spans="1:5" x14ac:dyDescent="0.25">
      <c r="A5356" t="s">
        <v>574</v>
      </c>
      <c r="B5356" t="s">
        <v>575</v>
      </c>
      <c r="C5356" s="12">
        <v>43007</v>
      </c>
      <c r="D5356" s="217">
        <v>0</v>
      </c>
      <c r="E5356" t="s">
        <v>465</v>
      </c>
    </row>
    <row r="5357" spans="1:5" x14ac:dyDescent="0.25">
      <c r="A5357" t="s">
        <v>574</v>
      </c>
      <c r="B5357" t="s">
        <v>575</v>
      </c>
      <c r="C5357" s="12">
        <v>43014</v>
      </c>
      <c r="D5357" s="217">
        <v>0</v>
      </c>
      <c r="E5357" t="s">
        <v>465</v>
      </c>
    </row>
    <row r="5358" spans="1:5" x14ac:dyDescent="0.25">
      <c r="A5358" t="s">
        <v>574</v>
      </c>
      <c r="B5358" t="s">
        <v>575</v>
      </c>
      <c r="C5358" s="12">
        <v>43021</v>
      </c>
      <c r="D5358" s="217">
        <v>0</v>
      </c>
      <c r="E5358" t="s">
        <v>465</v>
      </c>
    </row>
    <row r="5359" spans="1:5" x14ac:dyDescent="0.25">
      <c r="A5359" t="s">
        <v>574</v>
      </c>
      <c r="B5359" t="s">
        <v>575</v>
      </c>
      <c r="C5359" s="12">
        <v>43028</v>
      </c>
      <c r="D5359" s="217">
        <v>0</v>
      </c>
      <c r="E5359" t="s">
        <v>465</v>
      </c>
    </row>
    <row r="5360" spans="1:5" x14ac:dyDescent="0.25">
      <c r="A5360" t="s">
        <v>574</v>
      </c>
      <c r="B5360" t="s">
        <v>575</v>
      </c>
      <c r="C5360" s="12">
        <v>43035</v>
      </c>
      <c r="D5360" s="217">
        <v>0</v>
      </c>
      <c r="E5360" t="s">
        <v>465</v>
      </c>
    </row>
    <row r="5361" spans="1:5" x14ac:dyDescent="0.25">
      <c r="A5361" t="s">
        <v>574</v>
      </c>
      <c r="B5361" t="s">
        <v>575</v>
      </c>
      <c r="C5361" s="12">
        <v>43042</v>
      </c>
      <c r="D5361" s="217">
        <v>0</v>
      </c>
      <c r="E5361" t="s">
        <v>465</v>
      </c>
    </row>
    <row r="5362" spans="1:5" x14ac:dyDescent="0.25">
      <c r="A5362" t="s">
        <v>574</v>
      </c>
      <c r="B5362" t="s">
        <v>575</v>
      </c>
      <c r="C5362" s="12">
        <v>43049</v>
      </c>
      <c r="D5362" s="217">
        <v>0</v>
      </c>
      <c r="E5362" t="s">
        <v>465</v>
      </c>
    </row>
    <row r="5363" spans="1:5" x14ac:dyDescent="0.25">
      <c r="A5363" t="s">
        <v>574</v>
      </c>
      <c r="B5363" t="s">
        <v>575</v>
      </c>
      <c r="C5363" s="12">
        <v>43056</v>
      </c>
      <c r="D5363" s="217">
        <v>0</v>
      </c>
      <c r="E5363" t="s">
        <v>465</v>
      </c>
    </row>
    <row r="5364" spans="1:5" x14ac:dyDescent="0.25">
      <c r="A5364" t="s">
        <v>574</v>
      </c>
      <c r="B5364" t="s">
        <v>575</v>
      </c>
      <c r="C5364" s="12">
        <v>43063</v>
      </c>
      <c r="D5364" s="217">
        <v>0</v>
      </c>
      <c r="E5364" t="s">
        <v>465</v>
      </c>
    </row>
    <row r="5365" spans="1:5" x14ac:dyDescent="0.25">
      <c r="A5365" t="s">
        <v>574</v>
      </c>
      <c r="B5365" t="s">
        <v>575</v>
      </c>
      <c r="C5365" s="12">
        <v>43070</v>
      </c>
      <c r="D5365" s="217">
        <v>0</v>
      </c>
      <c r="E5365" t="s">
        <v>465</v>
      </c>
    </row>
    <row r="5366" spans="1:5" x14ac:dyDescent="0.25">
      <c r="A5366" t="s">
        <v>574</v>
      </c>
      <c r="B5366" t="s">
        <v>575</v>
      </c>
      <c r="C5366" s="12">
        <v>43077</v>
      </c>
      <c r="D5366" s="217">
        <v>0</v>
      </c>
      <c r="E5366" t="s">
        <v>465</v>
      </c>
    </row>
    <row r="5367" spans="1:5" x14ac:dyDescent="0.25">
      <c r="A5367" t="s">
        <v>574</v>
      </c>
      <c r="B5367" t="s">
        <v>575</v>
      </c>
      <c r="C5367" s="12">
        <v>43084</v>
      </c>
      <c r="D5367" s="217">
        <v>0</v>
      </c>
      <c r="E5367" t="s">
        <v>465</v>
      </c>
    </row>
    <row r="5368" spans="1:5" x14ac:dyDescent="0.25">
      <c r="A5368" t="s">
        <v>574</v>
      </c>
      <c r="B5368" t="s">
        <v>575</v>
      </c>
      <c r="C5368" s="12">
        <v>43091</v>
      </c>
      <c r="D5368" s="217">
        <v>0</v>
      </c>
      <c r="E5368" t="s">
        <v>465</v>
      </c>
    </row>
    <row r="5369" spans="1:5" x14ac:dyDescent="0.25">
      <c r="A5369" t="s">
        <v>574</v>
      </c>
      <c r="B5369" t="s">
        <v>575</v>
      </c>
      <c r="C5369" s="12">
        <v>43098</v>
      </c>
      <c r="D5369" s="217">
        <v>0</v>
      </c>
      <c r="E5369" t="s">
        <v>465</v>
      </c>
    </row>
    <row r="5370" spans="1:5" x14ac:dyDescent="0.25">
      <c r="A5370" t="s">
        <v>574</v>
      </c>
      <c r="B5370" t="s">
        <v>575</v>
      </c>
      <c r="C5370" s="12">
        <v>43105</v>
      </c>
      <c r="D5370" s="217">
        <v>0</v>
      </c>
      <c r="E5370" t="s">
        <v>465</v>
      </c>
    </row>
    <row r="5371" spans="1:5" x14ac:dyDescent="0.25">
      <c r="A5371" t="s">
        <v>574</v>
      </c>
      <c r="B5371" t="s">
        <v>575</v>
      </c>
      <c r="C5371" s="12">
        <v>43112</v>
      </c>
      <c r="D5371" s="217">
        <v>0</v>
      </c>
      <c r="E5371" t="s">
        <v>465</v>
      </c>
    </row>
    <row r="5372" spans="1:5" x14ac:dyDescent="0.25">
      <c r="A5372" t="s">
        <v>574</v>
      </c>
      <c r="B5372" t="s">
        <v>575</v>
      </c>
      <c r="C5372" s="12">
        <v>43119</v>
      </c>
      <c r="D5372" s="217">
        <v>0</v>
      </c>
      <c r="E5372" t="s">
        <v>465</v>
      </c>
    </row>
    <row r="5373" spans="1:5" x14ac:dyDescent="0.25">
      <c r="A5373" t="s">
        <v>574</v>
      </c>
      <c r="B5373" t="s">
        <v>575</v>
      </c>
      <c r="C5373" s="12">
        <v>43126</v>
      </c>
      <c r="D5373" s="217">
        <v>0</v>
      </c>
      <c r="E5373" t="s">
        <v>465</v>
      </c>
    </row>
    <row r="5374" spans="1:5" x14ac:dyDescent="0.25">
      <c r="A5374" t="s">
        <v>574</v>
      </c>
      <c r="B5374" t="s">
        <v>575</v>
      </c>
      <c r="C5374" s="12">
        <v>43133</v>
      </c>
      <c r="D5374" s="217">
        <v>0</v>
      </c>
      <c r="E5374" t="s">
        <v>465</v>
      </c>
    </row>
    <row r="5375" spans="1:5" x14ac:dyDescent="0.25">
      <c r="A5375" t="s">
        <v>574</v>
      </c>
      <c r="B5375" t="s">
        <v>575</v>
      </c>
      <c r="C5375" s="12">
        <v>43140</v>
      </c>
      <c r="D5375" s="217">
        <v>0</v>
      </c>
      <c r="E5375" t="s">
        <v>465</v>
      </c>
    </row>
    <row r="5376" spans="1:5" x14ac:dyDescent="0.25">
      <c r="A5376" t="s">
        <v>574</v>
      </c>
      <c r="B5376" t="s">
        <v>575</v>
      </c>
      <c r="C5376" s="12">
        <v>43147</v>
      </c>
      <c r="D5376" s="217">
        <v>0</v>
      </c>
      <c r="E5376" t="s">
        <v>465</v>
      </c>
    </row>
    <row r="5377" spans="1:5" x14ac:dyDescent="0.25">
      <c r="A5377" t="s">
        <v>574</v>
      </c>
      <c r="B5377" t="s">
        <v>575</v>
      </c>
      <c r="C5377" s="12">
        <v>43154</v>
      </c>
      <c r="D5377" s="217">
        <v>0</v>
      </c>
      <c r="E5377" t="s">
        <v>465</v>
      </c>
    </row>
    <row r="5378" spans="1:5" x14ac:dyDescent="0.25">
      <c r="A5378" t="s">
        <v>574</v>
      </c>
      <c r="B5378" t="s">
        <v>575</v>
      </c>
      <c r="C5378" s="12">
        <v>43161</v>
      </c>
      <c r="D5378" s="217">
        <v>0</v>
      </c>
      <c r="E5378" t="s">
        <v>465</v>
      </c>
    </row>
    <row r="5379" spans="1:5" x14ac:dyDescent="0.25">
      <c r="A5379" t="s">
        <v>574</v>
      </c>
      <c r="B5379" t="s">
        <v>575</v>
      </c>
      <c r="C5379" s="12">
        <v>43168</v>
      </c>
      <c r="D5379" s="217">
        <v>0</v>
      </c>
      <c r="E5379" t="s">
        <v>465</v>
      </c>
    </row>
    <row r="5380" spans="1:5" x14ac:dyDescent="0.25">
      <c r="A5380" t="s">
        <v>574</v>
      </c>
      <c r="B5380" t="s">
        <v>575</v>
      </c>
      <c r="C5380" s="12">
        <v>43175</v>
      </c>
      <c r="D5380" s="217">
        <v>0</v>
      </c>
      <c r="E5380" t="s">
        <v>465</v>
      </c>
    </row>
    <row r="5381" spans="1:5" x14ac:dyDescent="0.25">
      <c r="A5381" t="s">
        <v>574</v>
      </c>
      <c r="B5381" t="s">
        <v>575</v>
      </c>
      <c r="C5381" s="12">
        <v>43182</v>
      </c>
      <c r="D5381" s="217">
        <v>0</v>
      </c>
      <c r="E5381" t="s">
        <v>465</v>
      </c>
    </row>
    <row r="5382" spans="1:5" x14ac:dyDescent="0.25">
      <c r="A5382" t="s">
        <v>574</v>
      </c>
      <c r="B5382" t="s">
        <v>575</v>
      </c>
      <c r="C5382" s="12">
        <v>43189</v>
      </c>
      <c r="D5382" s="217">
        <v>0</v>
      </c>
      <c r="E5382" t="s">
        <v>465</v>
      </c>
    </row>
    <row r="5383" spans="1:5" x14ac:dyDescent="0.25">
      <c r="A5383" t="s">
        <v>574</v>
      </c>
      <c r="B5383" t="s">
        <v>575</v>
      </c>
      <c r="C5383" s="12">
        <v>43196</v>
      </c>
      <c r="D5383" s="217">
        <v>0</v>
      </c>
      <c r="E5383" t="s">
        <v>465</v>
      </c>
    </row>
    <row r="5384" spans="1:5" x14ac:dyDescent="0.25">
      <c r="A5384" t="s">
        <v>574</v>
      </c>
      <c r="B5384" t="s">
        <v>575</v>
      </c>
      <c r="C5384" s="12">
        <v>43203</v>
      </c>
      <c r="D5384" s="217">
        <v>0</v>
      </c>
      <c r="E5384" t="s">
        <v>465</v>
      </c>
    </row>
    <row r="5385" spans="1:5" x14ac:dyDescent="0.25">
      <c r="A5385" t="s">
        <v>574</v>
      </c>
      <c r="B5385" t="s">
        <v>575</v>
      </c>
      <c r="C5385" s="12">
        <v>43210</v>
      </c>
      <c r="D5385" s="217">
        <v>0</v>
      </c>
      <c r="E5385" t="s">
        <v>465</v>
      </c>
    </row>
    <row r="5386" spans="1:5" x14ac:dyDescent="0.25">
      <c r="A5386" t="s">
        <v>574</v>
      </c>
      <c r="B5386" t="s">
        <v>575</v>
      </c>
      <c r="C5386" s="12">
        <v>43217</v>
      </c>
      <c r="D5386" s="217">
        <v>0</v>
      </c>
      <c r="E5386" t="s">
        <v>465</v>
      </c>
    </row>
    <row r="5387" spans="1:5" x14ac:dyDescent="0.25">
      <c r="A5387" t="s">
        <v>574</v>
      </c>
      <c r="B5387" t="s">
        <v>575</v>
      </c>
      <c r="C5387" s="12">
        <v>43224</v>
      </c>
      <c r="D5387" s="217">
        <v>0</v>
      </c>
      <c r="E5387" t="s">
        <v>465</v>
      </c>
    </row>
    <row r="5388" spans="1:5" x14ac:dyDescent="0.25">
      <c r="A5388" t="s">
        <v>574</v>
      </c>
      <c r="B5388" t="s">
        <v>575</v>
      </c>
      <c r="C5388" s="12">
        <v>43231</v>
      </c>
      <c r="D5388" s="217">
        <v>0</v>
      </c>
      <c r="E5388" t="s">
        <v>465</v>
      </c>
    </row>
    <row r="5389" spans="1:5" x14ac:dyDescent="0.25">
      <c r="A5389" t="s">
        <v>574</v>
      </c>
      <c r="B5389" t="s">
        <v>575</v>
      </c>
      <c r="C5389" s="12">
        <v>43238</v>
      </c>
      <c r="D5389" s="217">
        <v>0</v>
      </c>
      <c r="E5389" t="s">
        <v>465</v>
      </c>
    </row>
    <row r="5390" spans="1:5" x14ac:dyDescent="0.25">
      <c r="A5390" t="s">
        <v>574</v>
      </c>
      <c r="B5390" t="s">
        <v>575</v>
      </c>
      <c r="C5390" s="12">
        <v>43245</v>
      </c>
      <c r="D5390" s="217">
        <v>0</v>
      </c>
      <c r="E5390" t="s">
        <v>465</v>
      </c>
    </row>
    <row r="5391" spans="1:5" x14ac:dyDescent="0.25">
      <c r="A5391" t="s">
        <v>574</v>
      </c>
      <c r="B5391" t="s">
        <v>575</v>
      </c>
      <c r="C5391" s="12">
        <v>43252</v>
      </c>
      <c r="D5391" s="217">
        <v>0</v>
      </c>
      <c r="E5391" t="s">
        <v>465</v>
      </c>
    </row>
    <row r="5392" spans="1:5" x14ac:dyDescent="0.25">
      <c r="A5392" t="s">
        <v>574</v>
      </c>
      <c r="B5392" t="s">
        <v>575</v>
      </c>
      <c r="C5392" s="12">
        <v>43259</v>
      </c>
      <c r="D5392" s="217">
        <v>0</v>
      </c>
      <c r="E5392" t="s">
        <v>465</v>
      </c>
    </row>
    <row r="5393" spans="1:5" x14ac:dyDescent="0.25">
      <c r="A5393" t="s">
        <v>574</v>
      </c>
      <c r="B5393" t="s">
        <v>575</v>
      </c>
      <c r="C5393" s="12">
        <v>43266</v>
      </c>
      <c r="D5393" s="217">
        <v>0</v>
      </c>
      <c r="E5393" t="s">
        <v>465</v>
      </c>
    </row>
    <row r="5394" spans="1:5" x14ac:dyDescent="0.25">
      <c r="A5394" t="s">
        <v>574</v>
      </c>
      <c r="B5394" t="s">
        <v>575</v>
      </c>
      <c r="C5394" s="12">
        <v>43273</v>
      </c>
      <c r="D5394" s="217">
        <v>0</v>
      </c>
      <c r="E5394" t="s">
        <v>465</v>
      </c>
    </row>
    <row r="5395" spans="1:5" x14ac:dyDescent="0.25">
      <c r="A5395" t="s">
        <v>574</v>
      </c>
      <c r="B5395" t="s">
        <v>575</v>
      </c>
      <c r="C5395" s="12">
        <v>43280</v>
      </c>
      <c r="D5395" s="217">
        <v>0</v>
      </c>
      <c r="E5395" t="s">
        <v>465</v>
      </c>
    </row>
    <row r="5396" spans="1:5" x14ac:dyDescent="0.25">
      <c r="A5396" t="s">
        <v>576</v>
      </c>
      <c r="B5396" t="s">
        <v>577</v>
      </c>
      <c r="C5396" s="12">
        <v>43035</v>
      </c>
      <c r="D5396" s="217">
        <v>0</v>
      </c>
      <c r="E5396" t="s">
        <v>465</v>
      </c>
    </row>
    <row r="5397" spans="1:5" x14ac:dyDescent="0.25">
      <c r="A5397" t="s">
        <v>576</v>
      </c>
      <c r="B5397" t="s">
        <v>577</v>
      </c>
      <c r="C5397" s="12">
        <v>43042</v>
      </c>
      <c r="D5397" s="217">
        <v>0</v>
      </c>
      <c r="E5397" t="s">
        <v>465</v>
      </c>
    </row>
    <row r="5398" spans="1:5" x14ac:dyDescent="0.25">
      <c r="A5398" t="s">
        <v>576</v>
      </c>
      <c r="B5398" t="s">
        <v>577</v>
      </c>
      <c r="C5398" s="12">
        <v>43049</v>
      </c>
      <c r="D5398" s="217">
        <v>0</v>
      </c>
      <c r="E5398" t="s">
        <v>465</v>
      </c>
    </row>
    <row r="5399" spans="1:5" x14ac:dyDescent="0.25">
      <c r="A5399" t="s">
        <v>576</v>
      </c>
      <c r="B5399" t="s">
        <v>577</v>
      </c>
      <c r="C5399" s="12">
        <v>43056</v>
      </c>
      <c r="D5399" s="217">
        <v>0</v>
      </c>
      <c r="E5399" t="s">
        <v>465</v>
      </c>
    </row>
    <row r="5400" spans="1:5" x14ac:dyDescent="0.25">
      <c r="A5400" t="s">
        <v>576</v>
      </c>
      <c r="B5400" t="s">
        <v>577</v>
      </c>
      <c r="C5400" s="12">
        <v>43063</v>
      </c>
      <c r="D5400" s="217">
        <v>0</v>
      </c>
      <c r="E5400" t="s">
        <v>465</v>
      </c>
    </row>
    <row r="5401" spans="1:5" x14ac:dyDescent="0.25">
      <c r="A5401" t="s">
        <v>576</v>
      </c>
      <c r="B5401" t="s">
        <v>577</v>
      </c>
      <c r="C5401" s="12">
        <v>43070</v>
      </c>
      <c r="D5401" s="217">
        <v>0</v>
      </c>
      <c r="E5401" t="s">
        <v>465</v>
      </c>
    </row>
    <row r="5402" spans="1:5" x14ac:dyDescent="0.25">
      <c r="A5402" t="s">
        <v>576</v>
      </c>
      <c r="B5402" t="s">
        <v>577</v>
      </c>
      <c r="C5402" s="12">
        <v>43077</v>
      </c>
      <c r="D5402" s="217">
        <v>0</v>
      </c>
      <c r="E5402" t="s">
        <v>465</v>
      </c>
    </row>
    <row r="5403" spans="1:5" x14ac:dyDescent="0.25">
      <c r="A5403" t="s">
        <v>576</v>
      </c>
      <c r="B5403" t="s">
        <v>577</v>
      </c>
      <c r="C5403" s="12">
        <v>43084</v>
      </c>
      <c r="D5403" s="217">
        <v>0</v>
      </c>
      <c r="E5403" t="s">
        <v>465</v>
      </c>
    </row>
    <row r="5404" spans="1:5" x14ac:dyDescent="0.25">
      <c r="A5404" t="s">
        <v>576</v>
      </c>
      <c r="B5404" t="s">
        <v>577</v>
      </c>
      <c r="C5404" s="12">
        <v>43091</v>
      </c>
      <c r="D5404" s="217">
        <v>0</v>
      </c>
      <c r="E5404" t="s">
        <v>465</v>
      </c>
    </row>
    <row r="5405" spans="1:5" x14ac:dyDescent="0.25">
      <c r="A5405" t="s">
        <v>576</v>
      </c>
      <c r="B5405" t="s">
        <v>577</v>
      </c>
      <c r="C5405" s="12">
        <v>43098</v>
      </c>
      <c r="D5405" s="217">
        <v>0</v>
      </c>
      <c r="E5405" t="s">
        <v>465</v>
      </c>
    </row>
    <row r="5406" spans="1:5" x14ac:dyDescent="0.25">
      <c r="A5406" t="s">
        <v>576</v>
      </c>
      <c r="B5406" t="s">
        <v>577</v>
      </c>
      <c r="C5406" s="12">
        <v>43105</v>
      </c>
      <c r="D5406" s="217">
        <v>0</v>
      </c>
      <c r="E5406" t="s">
        <v>465</v>
      </c>
    </row>
    <row r="5407" spans="1:5" x14ac:dyDescent="0.25">
      <c r="A5407" t="s">
        <v>576</v>
      </c>
      <c r="B5407" t="s">
        <v>577</v>
      </c>
      <c r="C5407" s="12">
        <v>43112</v>
      </c>
      <c r="D5407" s="217">
        <v>0</v>
      </c>
      <c r="E5407" t="s">
        <v>465</v>
      </c>
    </row>
    <row r="5408" spans="1:5" x14ac:dyDescent="0.25">
      <c r="A5408" t="s">
        <v>576</v>
      </c>
      <c r="B5408" t="s">
        <v>577</v>
      </c>
      <c r="C5408" s="12">
        <v>43119</v>
      </c>
      <c r="D5408" s="217">
        <v>0</v>
      </c>
      <c r="E5408" t="s">
        <v>465</v>
      </c>
    </row>
    <row r="5409" spans="1:5" x14ac:dyDescent="0.25">
      <c r="A5409" t="s">
        <v>576</v>
      </c>
      <c r="B5409" t="s">
        <v>577</v>
      </c>
      <c r="C5409" s="12">
        <v>43126</v>
      </c>
      <c r="D5409" s="217">
        <v>0</v>
      </c>
      <c r="E5409" t="s">
        <v>465</v>
      </c>
    </row>
    <row r="5410" spans="1:5" x14ac:dyDescent="0.25">
      <c r="A5410" t="s">
        <v>576</v>
      </c>
      <c r="B5410" t="s">
        <v>577</v>
      </c>
      <c r="C5410" s="12">
        <v>43133</v>
      </c>
      <c r="D5410" s="217">
        <v>0</v>
      </c>
      <c r="E5410" t="s">
        <v>465</v>
      </c>
    </row>
    <row r="5411" spans="1:5" x14ac:dyDescent="0.25">
      <c r="A5411" t="s">
        <v>576</v>
      </c>
      <c r="B5411" t="s">
        <v>577</v>
      </c>
      <c r="C5411" s="12">
        <v>43140</v>
      </c>
      <c r="D5411" s="217">
        <v>0</v>
      </c>
      <c r="E5411" t="s">
        <v>465</v>
      </c>
    </row>
    <row r="5412" spans="1:5" x14ac:dyDescent="0.25">
      <c r="A5412" t="s">
        <v>576</v>
      </c>
      <c r="B5412" t="s">
        <v>577</v>
      </c>
      <c r="C5412" s="12">
        <v>43147</v>
      </c>
      <c r="D5412" s="217">
        <v>0</v>
      </c>
      <c r="E5412" t="s">
        <v>465</v>
      </c>
    </row>
    <row r="5413" spans="1:5" x14ac:dyDescent="0.25">
      <c r="A5413" t="s">
        <v>576</v>
      </c>
      <c r="B5413" t="s">
        <v>577</v>
      </c>
      <c r="C5413" s="12">
        <v>43154</v>
      </c>
      <c r="D5413" s="217">
        <v>0</v>
      </c>
      <c r="E5413" t="s">
        <v>465</v>
      </c>
    </row>
    <row r="5414" spans="1:5" x14ac:dyDescent="0.25">
      <c r="A5414" t="s">
        <v>576</v>
      </c>
      <c r="B5414" t="s">
        <v>577</v>
      </c>
      <c r="C5414" s="12">
        <v>43161</v>
      </c>
      <c r="D5414" s="217">
        <v>0</v>
      </c>
      <c r="E5414" t="s">
        <v>465</v>
      </c>
    </row>
    <row r="5415" spans="1:5" x14ac:dyDescent="0.25">
      <c r="A5415" t="s">
        <v>576</v>
      </c>
      <c r="B5415" t="s">
        <v>577</v>
      </c>
      <c r="C5415" s="12">
        <v>43168</v>
      </c>
      <c r="D5415" s="217">
        <v>0</v>
      </c>
      <c r="E5415" t="s">
        <v>465</v>
      </c>
    </row>
    <row r="5416" spans="1:5" x14ac:dyDescent="0.25">
      <c r="A5416" t="s">
        <v>576</v>
      </c>
      <c r="B5416" t="s">
        <v>577</v>
      </c>
      <c r="C5416" s="12">
        <v>43175</v>
      </c>
      <c r="D5416" s="217">
        <v>0</v>
      </c>
      <c r="E5416" t="s">
        <v>465</v>
      </c>
    </row>
    <row r="5417" spans="1:5" x14ac:dyDescent="0.25">
      <c r="A5417" t="s">
        <v>576</v>
      </c>
      <c r="B5417" t="s">
        <v>577</v>
      </c>
      <c r="C5417" s="12">
        <v>43182</v>
      </c>
      <c r="D5417" s="217">
        <v>0</v>
      </c>
      <c r="E5417" t="s">
        <v>465</v>
      </c>
    </row>
    <row r="5418" spans="1:5" x14ac:dyDescent="0.25">
      <c r="A5418" t="s">
        <v>576</v>
      </c>
      <c r="B5418" t="s">
        <v>577</v>
      </c>
      <c r="C5418" s="12">
        <v>43189</v>
      </c>
      <c r="D5418" s="217">
        <v>0</v>
      </c>
      <c r="E5418" t="s">
        <v>465</v>
      </c>
    </row>
    <row r="5419" spans="1:5" x14ac:dyDescent="0.25">
      <c r="A5419" t="s">
        <v>576</v>
      </c>
      <c r="B5419" t="s">
        <v>577</v>
      </c>
      <c r="C5419" s="12">
        <v>43196</v>
      </c>
      <c r="D5419" s="217">
        <v>0</v>
      </c>
      <c r="E5419" t="s">
        <v>465</v>
      </c>
    </row>
    <row r="5420" spans="1:5" x14ac:dyDescent="0.25">
      <c r="A5420" t="s">
        <v>576</v>
      </c>
      <c r="B5420" t="s">
        <v>577</v>
      </c>
      <c r="C5420" s="12">
        <v>43203</v>
      </c>
      <c r="D5420" s="217">
        <v>0</v>
      </c>
      <c r="E5420" t="s">
        <v>465</v>
      </c>
    </row>
    <row r="5421" spans="1:5" x14ac:dyDescent="0.25">
      <c r="A5421" t="s">
        <v>576</v>
      </c>
      <c r="B5421" t="s">
        <v>577</v>
      </c>
      <c r="C5421" s="12">
        <v>43210</v>
      </c>
      <c r="D5421" s="217">
        <v>0</v>
      </c>
      <c r="E5421" t="s">
        <v>465</v>
      </c>
    </row>
    <row r="5422" spans="1:5" x14ac:dyDescent="0.25">
      <c r="A5422" t="s">
        <v>576</v>
      </c>
      <c r="B5422" t="s">
        <v>577</v>
      </c>
      <c r="C5422" s="12">
        <v>43217</v>
      </c>
      <c r="D5422" s="217">
        <v>0</v>
      </c>
      <c r="E5422" t="s">
        <v>465</v>
      </c>
    </row>
    <row r="5423" spans="1:5" x14ac:dyDescent="0.25">
      <c r="A5423" t="s">
        <v>576</v>
      </c>
      <c r="B5423" t="s">
        <v>577</v>
      </c>
      <c r="C5423" s="12">
        <v>43224</v>
      </c>
      <c r="D5423" s="217">
        <v>0</v>
      </c>
      <c r="E5423" t="s">
        <v>465</v>
      </c>
    </row>
    <row r="5424" spans="1:5" x14ac:dyDescent="0.25">
      <c r="A5424" t="s">
        <v>576</v>
      </c>
      <c r="B5424" t="s">
        <v>577</v>
      </c>
      <c r="C5424" s="12">
        <v>43231</v>
      </c>
      <c r="D5424" s="217">
        <v>0</v>
      </c>
      <c r="E5424" t="s">
        <v>465</v>
      </c>
    </row>
    <row r="5425" spans="1:5" x14ac:dyDescent="0.25">
      <c r="A5425" t="s">
        <v>576</v>
      </c>
      <c r="B5425" t="s">
        <v>577</v>
      </c>
      <c r="C5425" s="12">
        <v>43238</v>
      </c>
      <c r="D5425" s="217">
        <v>0</v>
      </c>
      <c r="E5425" t="s">
        <v>465</v>
      </c>
    </row>
    <row r="5426" spans="1:5" x14ac:dyDescent="0.25">
      <c r="A5426" t="s">
        <v>576</v>
      </c>
      <c r="B5426" t="s">
        <v>577</v>
      </c>
      <c r="C5426" s="12">
        <v>43245</v>
      </c>
      <c r="D5426" s="217">
        <v>0</v>
      </c>
      <c r="E5426" t="s">
        <v>465</v>
      </c>
    </row>
    <row r="5427" spans="1:5" x14ac:dyDescent="0.25">
      <c r="A5427" t="s">
        <v>576</v>
      </c>
      <c r="B5427" t="s">
        <v>577</v>
      </c>
      <c r="C5427" s="12">
        <v>43252</v>
      </c>
      <c r="D5427" s="217">
        <v>0</v>
      </c>
      <c r="E5427" t="s">
        <v>465</v>
      </c>
    </row>
    <row r="5428" spans="1:5" x14ac:dyDescent="0.25">
      <c r="A5428" t="s">
        <v>576</v>
      </c>
      <c r="B5428" t="s">
        <v>577</v>
      </c>
      <c r="C5428" s="12">
        <v>43259</v>
      </c>
      <c r="D5428" s="217">
        <v>0</v>
      </c>
      <c r="E5428" t="s">
        <v>465</v>
      </c>
    </row>
    <row r="5429" spans="1:5" x14ac:dyDescent="0.25">
      <c r="A5429" t="s">
        <v>576</v>
      </c>
      <c r="B5429" t="s">
        <v>577</v>
      </c>
      <c r="C5429" s="12">
        <v>43266</v>
      </c>
      <c r="D5429" s="217">
        <v>0</v>
      </c>
      <c r="E5429" t="s">
        <v>465</v>
      </c>
    </row>
    <row r="5430" spans="1:5" x14ac:dyDescent="0.25">
      <c r="A5430" t="s">
        <v>576</v>
      </c>
      <c r="B5430" t="s">
        <v>577</v>
      </c>
      <c r="C5430" s="12">
        <v>43273</v>
      </c>
      <c r="D5430" s="217">
        <v>0</v>
      </c>
      <c r="E5430" t="s">
        <v>465</v>
      </c>
    </row>
    <row r="5431" spans="1:5" x14ac:dyDescent="0.25">
      <c r="A5431" t="s">
        <v>576</v>
      </c>
      <c r="B5431" t="s">
        <v>577</v>
      </c>
      <c r="C5431" s="12">
        <v>43280</v>
      </c>
      <c r="D5431" s="217">
        <v>0</v>
      </c>
      <c r="E5431" t="s">
        <v>465</v>
      </c>
    </row>
    <row r="5432" spans="1:5" x14ac:dyDescent="0.25">
      <c r="A5432" t="s">
        <v>578</v>
      </c>
      <c r="B5432" t="s">
        <v>579</v>
      </c>
      <c r="C5432" s="12">
        <v>43077</v>
      </c>
      <c r="D5432" s="217">
        <v>0</v>
      </c>
      <c r="E5432" t="s">
        <v>465</v>
      </c>
    </row>
    <row r="5433" spans="1:5" x14ac:dyDescent="0.25">
      <c r="A5433" t="s">
        <v>578</v>
      </c>
      <c r="B5433" t="s">
        <v>579</v>
      </c>
      <c r="C5433" s="12">
        <v>43084</v>
      </c>
      <c r="D5433" s="217">
        <v>0</v>
      </c>
      <c r="E5433" t="s">
        <v>465</v>
      </c>
    </row>
    <row r="5434" spans="1:5" x14ac:dyDescent="0.25">
      <c r="A5434" t="s">
        <v>578</v>
      </c>
      <c r="B5434" t="s">
        <v>579</v>
      </c>
      <c r="C5434" s="12">
        <v>43091</v>
      </c>
      <c r="D5434" s="217">
        <v>0</v>
      </c>
      <c r="E5434" t="s">
        <v>465</v>
      </c>
    </row>
    <row r="5435" spans="1:5" x14ac:dyDescent="0.25">
      <c r="A5435" t="s">
        <v>578</v>
      </c>
      <c r="B5435" t="s">
        <v>579</v>
      </c>
      <c r="C5435" s="12">
        <v>43098</v>
      </c>
      <c r="D5435" s="217">
        <v>0</v>
      </c>
      <c r="E5435" t="s">
        <v>465</v>
      </c>
    </row>
    <row r="5436" spans="1:5" x14ac:dyDescent="0.25">
      <c r="A5436" t="s">
        <v>578</v>
      </c>
      <c r="B5436" t="s">
        <v>579</v>
      </c>
      <c r="C5436" s="12">
        <v>43105</v>
      </c>
      <c r="D5436" s="217">
        <v>0</v>
      </c>
      <c r="E5436" t="s">
        <v>465</v>
      </c>
    </row>
    <row r="5437" spans="1:5" x14ac:dyDescent="0.25">
      <c r="A5437" t="s">
        <v>578</v>
      </c>
      <c r="B5437" t="s">
        <v>579</v>
      </c>
      <c r="C5437" s="12">
        <v>43112</v>
      </c>
      <c r="D5437" s="217">
        <v>0</v>
      </c>
      <c r="E5437" t="s">
        <v>465</v>
      </c>
    </row>
    <row r="5438" spans="1:5" x14ac:dyDescent="0.25">
      <c r="A5438" t="s">
        <v>578</v>
      </c>
      <c r="B5438" t="s">
        <v>579</v>
      </c>
      <c r="C5438" s="12">
        <v>43119</v>
      </c>
      <c r="D5438" s="217">
        <v>0</v>
      </c>
      <c r="E5438" t="s">
        <v>465</v>
      </c>
    </row>
    <row r="5439" spans="1:5" x14ac:dyDescent="0.25">
      <c r="A5439" t="s">
        <v>578</v>
      </c>
      <c r="B5439" t="s">
        <v>579</v>
      </c>
      <c r="C5439" s="12">
        <v>43126</v>
      </c>
      <c r="D5439" s="217">
        <v>0</v>
      </c>
      <c r="E5439" t="s">
        <v>465</v>
      </c>
    </row>
    <row r="5440" spans="1:5" x14ac:dyDescent="0.25">
      <c r="A5440" t="s">
        <v>578</v>
      </c>
      <c r="B5440" t="s">
        <v>579</v>
      </c>
      <c r="C5440" s="12">
        <v>43133</v>
      </c>
      <c r="D5440" s="217">
        <v>0</v>
      </c>
      <c r="E5440" t="s">
        <v>465</v>
      </c>
    </row>
    <row r="5441" spans="1:5" x14ac:dyDescent="0.25">
      <c r="A5441" t="s">
        <v>578</v>
      </c>
      <c r="B5441" t="s">
        <v>579</v>
      </c>
      <c r="C5441" s="12">
        <v>43140</v>
      </c>
      <c r="D5441" s="217">
        <v>0</v>
      </c>
      <c r="E5441" t="s">
        <v>465</v>
      </c>
    </row>
    <row r="5442" spans="1:5" x14ac:dyDescent="0.25">
      <c r="A5442" t="s">
        <v>578</v>
      </c>
      <c r="B5442" t="s">
        <v>579</v>
      </c>
      <c r="C5442" s="12">
        <v>43147</v>
      </c>
      <c r="D5442" s="217">
        <v>0</v>
      </c>
      <c r="E5442" t="s">
        <v>465</v>
      </c>
    </row>
    <row r="5443" spans="1:5" x14ac:dyDescent="0.25">
      <c r="A5443" t="s">
        <v>578</v>
      </c>
      <c r="B5443" t="s">
        <v>579</v>
      </c>
      <c r="C5443" s="12">
        <v>43154</v>
      </c>
      <c r="D5443" s="217">
        <v>0</v>
      </c>
      <c r="E5443" t="s">
        <v>465</v>
      </c>
    </row>
    <row r="5444" spans="1:5" x14ac:dyDescent="0.25">
      <c r="A5444" t="s">
        <v>578</v>
      </c>
      <c r="B5444" t="s">
        <v>579</v>
      </c>
      <c r="C5444" s="12">
        <v>43161</v>
      </c>
      <c r="D5444" s="217">
        <v>0</v>
      </c>
      <c r="E5444" t="s">
        <v>465</v>
      </c>
    </row>
    <row r="5445" spans="1:5" x14ac:dyDescent="0.25">
      <c r="A5445" t="s">
        <v>578</v>
      </c>
      <c r="B5445" t="s">
        <v>579</v>
      </c>
      <c r="C5445" s="12">
        <v>43168</v>
      </c>
      <c r="D5445" s="217">
        <v>0</v>
      </c>
      <c r="E5445" t="s">
        <v>465</v>
      </c>
    </row>
    <row r="5446" spans="1:5" x14ac:dyDescent="0.25">
      <c r="A5446" t="s">
        <v>578</v>
      </c>
      <c r="B5446" t="s">
        <v>579</v>
      </c>
      <c r="C5446" s="12">
        <v>43175</v>
      </c>
      <c r="D5446" s="217">
        <v>0</v>
      </c>
      <c r="E5446" t="s">
        <v>465</v>
      </c>
    </row>
    <row r="5447" spans="1:5" x14ac:dyDescent="0.25">
      <c r="A5447" t="s">
        <v>578</v>
      </c>
      <c r="B5447" t="s">
        <v>579</v>
      </c>
      <c r="C5447" s="12">
        <v>43182</v>
      </c>
      <c r="D5447" s="217">
        <v>0</v>
      </c>
      <c r="E5447" t="s">
        <v>465</v>
      </c>
    </row>
    <row r="5448" spans="1:5" x14ac:dyDescent="0.25">
      <c r="A5448" t="s">
        <v>578</v>
      </c>
      <c r="B5448" t="s">
        <v>579</v>
      </c>
      <c r="C5448" s="12">
        <v>43189</v>
      </c>
      <c r="D5448" s="217">
        <v>0</v>
      </c>
      <c r="E5448" t="s">
        <v>465</v>
      </c>
    </row>
    <row r="5449" spans="1:5" x14ac:dyDescent="0.25">
      <c r="A5449" t="s">
        <v>578</v>
      </c>
      <c r="B5449" t="s">
        <v>579</v>
      </c>
      <c r="C5449" s="12">
        <v>43196</v>
      </c>
      <c r="D5449" s="217">
        <v>0</v>
      </c>
      <c r="E5449" t="s">
        <v>465</v>
      </c>
    </row>
    <row r="5450" spans="1:5" x14ac:dyDescent="0.25">
      <c r="A5450" t="s">
        <v>578</v>
      </c>
      <c r="B5450" t="s">
        <v>579</v>
      </c>
      <c r="C5450" s="12">
        <v>43203</v>
      </c>
      <c r="D5450" s="217">
        <v>0</v>
      </c>
      <c r="E5450" t="s">
        <v>465</v>
      </c>
    </row>
    <row r="5451" spans="1:5" x14ac:dyDescent="0.25">
      <c r="A5451" t="s">
        <v>578</v>
      </c>
      <c r="B5451" t="s">
        <v>579</v>
      </c>
      <c r="C5451" s="12">
        <v>43210</v>
      </c>
      <c r="D5451" s="217">
        <v>0</v>
      </c>
      <c r="E5451" t="s">
        <v>465</v>
      </c>
    </row>
    <row r="5452" spans="1:5" x14ac:dyDescent="0.25">
      <c r="A5452" t="s">
        <v>578</v>
      </c>
      <c r="B5452" t="s">
        <v>579</v>
      </c>
      <c r="C5452" s="12">
        <v>43217</v>
      </c>
      <c r="D5452" s="217">
        <v>0</v>
      </c>
      <c r="E5452" t="s">
        <v>465</v>
      </c>
    </row>
    <row r="5453" spans="1:5" x14ac:dyDescent="0.25">
      <c r="A5453" t="s">
        <v>578</v>
      </c>
      <c r="B5453" t="s">
        <v>579</v>
      </c>
      <c r="C5453" s="12">
        <v>43224</v>
      </c>
      <c r="D5453" s="217">
        <v>0</v>
      </c>
      <c r="E5453" t="s">
        <v>465</v>
      </c>
    </row>
    <row r="5454" spans="1:5" x14ac:dyDescent="0.25">
      <c r="A5454" t="s">
        <v>578</v>
      </c>
      <c r="B5454" t="s">
        <v>579</v>
      </c>
      <c r="C5454" s="12">
        <v>43231</v>
      </c>
      <c r="D5454" s="217">
        <v>0</v>
      </c>
      <c r="E5454" t="s">
        <v>465</v>
      </c>
    </row>
    <row r="5455" spans="1:5" x14ac:dyDescent="0.25">
      <c r="A5455" t="s">
        <v>578</v>
      </c>
      <c r="B5455" t="s">
        <v>579</v>
      </c>
      <c r="C5455" s="12">
        <v>43238</v>
      </c>
      <c r="D5455" s="217">
        <v>0</v>
      </c>
      <c r="E5455" t="s">
        <v>465</v>
      </c>
    </row>
    <row r="5456" spans="1:5" x14ac:dyDescent="0.25">
      <c r="A5456" t="s">
        <v>578</v>
      </c>
      <c r="B5456" t="s">
        <v>579</v>
      </c>
      <c r="C5456" s="12">
        <v>43245</v>
      </c>
      <c r="D5456" s="217">
        <v>0</v>
      </c>
      <c r="E5456" t="s">
        <v>465</v>
      </c>
    </row>
    <row r="5457" spans="1:5" x14ac:dyDescent="0.25">
      <c r="A5457" t="s">
        <v>578</v>
      </c>
      <c r="B5457" t="s">
        <v>579</v>
      </c>
      <c r="C5457" s="12">
        <v>43252</v>
      </c>
      <c r="D5457" s="217">
        <v>0</v>
      </c>
      <c r="E5457" t="s">
        <v>465</v>
      </c>
    </row>
    <row r="5458" spans="1:5" x14ac:dyDescent="0.25">
      <c r="A5458" t="s">
        <v>578</v>
      </c>
      <c r="B5458" t="s">
        <v>579</v>
      </c>
      <c r="C5458" s="12">
        <v>43259</v>
      </c>
      <c r="D5458" s="217">
        <v>0</v>
      </c>
      <c r="E5458" t="s">
        <v>465</v>
      </c>
    </row>
    <row r="5459" spans="1:5" x14ac:dyDescent="0.25">
      <c r="A5459" t="s">
        <v>578</v>
      </c>
      <c r="B5459" t="s">
        <v>579</v>
      </c>
      <c r="C5459" s="12">
        <v>43266</v>
      </c>
      <c r="D5459" s="217">
        <v>0</v>
      </c>
      <c r="E5459" t="s">
        <v>465</v>
      </c>
    </row>
    <row r="5460" spans="1:5" x14ac:dyDescent="0.25">
      <c r="A5460" t="s">
        <v>578</v>
      </c>
      <c r="B5460" t="s">
        <v>579</v>
      </c>
      <c r="C5460" s="12">
        <v>43273</v>
      </c>
      <c r="D5460" s="217">
        <v>0</v>
      </c>
      <c r="E5460" t="s">
        <v>465</v>
      </c>
    </row>
    <row r="5461" spans="1:5" x14ac:dyDescent="0.25">
      <c r="A5461" t="s">
        <v>578</v>
      </c>
      <c r="B5461" t="s">
        <v>579</v>
      </c>
      <c r="C5461" s="12">
        <v>43280</v>
      </c>
      <c r="D5461" s="217">
        <v>0</v>
      </c>
      <c r="E5461" t="s">
        <v>465</v>
      </c>
    </row>
    <row r="5462" spans="1:5" x14ac:dyDescent="0.25">
      <c r="A5462" t="s">
        <v>580</v>
      </c>
      <c r="B5462" t="s">
        <v>581</v>
      </c>
      <c r="C5462" s="12">
        <v>43119</v>
      </c>
      <c r="D5462" s="217">
        <v>0</v>
      </c>
      <c r="E5462" t="s">
        <v>465</v>
      </c>
    </row>
    <row r="5463" spans="1:5" x14ac:dyDescent="0.25">
      <c r="A5463" t="s">
        <v>580</v>
      </c>
      <c r="B5463" t="s">
        <v>581</v>
      </c>
      <c r="C5463" s="12">
        <v>43126</v>
      </c>
      <c r="D5463" s="217">
        <v>0</v>
      </c>
      <c r="E5463" t="s">
        <v>465</v>
      </c>
    </row>
    <row r="5464" spans="1:5" x14ac:dyDescent="0.25">
      <c r="A5464" t="s">
        <v>580</v>
      </c>
      <c r="B5464" t="s">
        <v>581</v>
      </c>
      <c r="C5464" s="12">
        <v>43133</v>
      </c>
      <c r="D5464" s="217">
        <v>0</v>
      </c>
      <c r="E5464" t="s">
        <v>465</v>
      </c>
    </row>
    <row r="5465" spans="1:5" x14ac:dyDescent="0.25">
      <c r="A5465" t="s">
        <v>580</v>
      </c>
      <c r="B5465" t="s">
        <v>581</v>
      </c>
      <c r="C5465" s="12">
        <v>43140</v>
      </c>
      <c r="D5465" s="217">
        <v>0</v>
      </c>
      <c r="E5465" t="s">
        <v>465</v>
      </c>
    </row>
    <row r="5466" spans="1:5" x14ac:dyDescent="0.25">
      <c r="A5466" t="s">
        <v>580</v>
      </c>
      <c r="B5466" t="s">
        <v>581</v>
      </c>
      <c r="C5466" s="12">
        <v>43147</v>
      </c>
      <c r="D5466" s="217">
        <v>0</v>
      </c>
      <c r="E5466" t="s">
        <v>465</v>
      </c>
    </row>
    <row r="5467" spans="1:5" x14ac:dyDescent="0.25">
      <c r="A5467" t="s">
        <v>580</v>
      </c>
      <c r="B5467" t="s">
        <v>581</v>
      </c>
      <c r="C5467" s="12">
        <v>43154</v>
      </c>
      <c r="D5467" s="217">
        <v>0</v>
      </c>
      <c r="E5467" t="s">
        <v>465</v>
      </c>
    </row>
    <row r="5468" spans="1:5" x14ac:dyDescent="0.25">
      <c r="A5468" t="s">
        <v>580</v>
      </c>
      <c r="B5468" t="s">
        <v>581</v>
      </c>
      <c r="C5468" s="12">
        <v>43161</v>
      </c>
      <c r="D5468" s="217">
        <v>0</v>
      </c>
      <c r="E5468" t="s">
        <v>465</v>
      </c>
    </row>
    <row r="5469" spans="1:5" x14ac:dyDescent="0.25">
      <c r="A5469" t="s">
        <v>580</v>
      </c>
      <c r="B5469" t="s">
        <v>581</v>
      </c>
      <c r="C5469" s="12">
        <v>43168</v>
      </c>
      <c r="D5469" s="217">
        <v>0</v>
      </c>
      <c r="E5469" t="s">
        <v>465</v>
      </c>
    </row>
    <row r="5470" spans="1:5" x14ac:dyDescent="0.25">
      <c r="A5470" t="s">
        <v>580</v>
      </c>
      <c r="B5470" t="s">
        <v>581</v>
      </c>
      <c r="C5470" s="12">
        <v>43175</v>
      </c>
      <c r="D5470" s="217">
        <v>0</v>
      </c>
      <c r="E5470" t="s">
        <v>465</v>
      </c>
    </row>
    <row r="5471" spans="1:5" x14ac:dyDescent="0.25">
      <c r="A5471" t="s">
        <v>580</v>
      </c>
      <c r="B5471" t="s">
        <v>581</v>
      </c>
      <c r="C5471" s="12">
        <v>43182</v>
      </c>
      <c r="D5471" s="217">
        <v>0</v>
      </c>
      <c r="E5471" t="s">
        <v>465</v>
      </c>
    </row>
    <row r="5472" spans="1:5" x14ac:dyDescent="0.25">
      <c r="A5472" t="s">
        <v>580</v>
      </c>
      <c r="B5472" t="s">
        <v>581</v>
      </c>
      <c r="C5472" s="12">
        <v>43189</v>
      </c>
      <c r="D5472" s="217">
        <v>0</v>
      </c>
      <c r="E5472" t="s">
        <v>465</v>
      </c>
    </row>
    <row r="5473" spans="1:5" x14ac:dyDescent="0.25">
      <c r="A5473" t="s">
        <v>580</v>
      </c>
      <c r="B5473" t="s">
        <v>581</v>
      </c>
      <c r="C5473" s="12">
        <v>43196</v>
      </c>
      <c r="D5473" s="217">
        <v>0</v>
      </c>
      <c r="E5473" t="s">
        <v>465</v>
      </c>
    </row>
    <row r="5474" spans="1:5" x14ac:dyDescent="0.25">
      <c r="A5474" t="s">
        <v>580</v>
      </c>
      <c r="B5474" t="s">
        <v>581</v>
      </c>
      <c r="C5474" s="12">
        <v>43203</v>
      </c>
      <c r="D5474" s="217">
        <v>0</v>
      </c>
      <c r="E5474" t="s">
        <v>465</v>
      </c>
    </row>
    <row r="5475" spans="1:5" x14ac:dyDescent="0.25">
      <c r="A5475" t="s">
        <v>580</v>
      </c>
      <c r="B5475" t="s">
        <v>581</v>
      </c>
      <c r="C5475" s="12">
        <v>43210</v>
      </c>
      <c r="D5475" s="217">
        <v>0</v>
      </c>
      <c r="E5475" t="s">
        <v>465</v>
      </c>
    </row>
    <row r="5476" spans="1:5" x14ac:dyDescent="0.25">
      <c r="A5476" t="s">
        <v>580</v>
      </c>
      <c r="B5476" t="s">
        <v>581</v>
      </c>
      <c r="C5476" s="12">
        <v>43217</v>
      </c>
      <c r="D5476" s="217">
        <v>0</v>
      </c>
      <c r="E5476" t="s">
        <v>465</v>
      </c>
    </row>
    <row r="5477" spans="1:5" x14ac:dyDescent="0.25">
      <c r="A5477" t="s">
        <v>580</v>
      </c>
      <c r="B5477" t="s">
        <v>581</v>
      </c>
      <c r="C5477" s="12">
        <v>43224</v>
      </c>
      <c r="D5477" s="217">
        <v>0</v>
      </c>
      <c r="E5477" t="s">
        <v>465</v>
      </c>
    </row>
    <row r="5478" spans="1:5" x14ac:dyDescent="0.25">
      <c r="A5478" t="s">
        <v>580</v>
      </c>
      <c r="B5478" t="s">
        <v>581</v>
      </c>
      <c r="C5478" s="12">
        <v>43231</v>
      </c>
      <c r="D5478" s="217">
        <v>0</v>
      </c>
      <c r="E5478" t="s">
        <v>465</v>
      </c>
    </row>
    <row r="5479" spans="1:5" x14ac:dyDescent="0.25">
      <c r="A5479" t="s">
        <v>580</v>
      </c>
      <c r="B5479" t="s">
        <v>581</v>
      </c>
      <c r="C5479" s="12">
        <v>43238</v>
      </c>
      <c r="D5479" s="217">
        <v>0</v>
      </c>
      <c r="E5479" t="s">
        <v>465</v>
      </c>
    </row>
    <row r="5480" spans="1:5" x14ac:dyDescent="0.25">
      <c r="A5480" t="s">
        <v>580</v>
      </c>
      <c r="B5480" t="s">
        <v>581</v>
      </c>
      <c r="C5480" s="12">
        <v>43245</v>
      </c>
      <c r="D5480" s="217">
        <v>0</v>
      </c>
      <c r="E5480" t="s">
        <v>465</v>
      </c>
    </row>
    <row r="5481" spans="1:5" x14ac:dyDescent="0.25">
      <c r="A5481" t="s">
        <v>580</v>
      </c>
      <c r="B5481" t="s">
        <v>581</v>
      </c>
      <c r="C5481" s="12">
        <v>43252</v>
      </c>
      <c r="D5481" s="217">
        <v>0</v>
      </c>
      <c r="E5481" t="s">
        <v>465</v>
      </c>
    </row>
    <row r="5482" spans="1:5" x14ac:dyDescent="0.25">
      <c r="A5482" t="s">
        <v>580</v>
      </c>
      <c r="B5482" t="s">
        <v>581</v>
      </c>
      <c r="C5482" s="12">
        <v>43259</v>
      </c>
      <c r="D5482" s="217">
        <v>0</v>
      </c>
      <c r="E5482" t="s">
        <v>465</v>
      </c>
    </row>
    <row r="5483" spans="1:5" x14ac:dyDescent="0.25">
      <c r="A5483" t="s">
        <v>580</v>
      </c>
      <c r="B5483" t="s">
        <v>581</v>
      </c>
      <c r="C5483" s="12">
        <v>43266</v>
      </c>
      <c r="D5483" s="217">
        <v>0</v>
      </c>
      <c r="E5483" t="s">
        <v>465</v>
      </c>
    </row>
    <row r="5484" spans="1:5" x14ac:dyDescent="0.25">
      <c r="A5484" t="s">
        <v>580</v>
      </c>
      <c r="B5484" t="s">
        <v>581</v>
      </c>
      <c r="C5484" s="12">
        <v>43273</v>
      </c>
      <c r="D5484" s="217">
        <v>0</v>
      </c>
      <c r="E5484" t="s">
        <v>465</v>
      </c>
    </row>
    <row r="5485" spans="1:5" x14ac:dyDescent="0.25">
      <c r="A5485" t="s">
        <v>580</v>
      </c>
      <c r="B5485" t="s">
        <v>581</v>
      </c>
      <c r="C5485" s="12">
        <v>43280</v>
      </c>
      <c r="D5485" s="217">
        <v>0</v>
      </c>
      <c r="E5485" t="s">
        <v>465</v>
      </c>
    </row>
    <row r="5486" spans="1:5" x14ac:dyDescent="0.25">
      <c r="A5486" t="s">
        <v>582</v>
      </c>
      <c r="B5486" t="s">
        <v>583</v>
      </c>
      <c r="C5486" s="12">
        <v>43154</v>
      </c>
      <c r="D5486" s="217">
        <v>0</v>
      </c>
      <c r="E5486" t="s">
        <v>465</v>
      </c>
    </row>
    <row r="5487" spans="1:5" x14ac:dyDescent="0.25">
      <c r="A5487" t="s">
        <v>582</v>
      </c>
      <c r="B5487" t="s">
        <v>583</v>
      </c>
      <c r="C5487" s="12">
        <v>43161</v>
      </c>
      <c r="D5487" s="217">
        <v>0</v>
      </c>
      <c r="E5487" t="s">
        <v>465</v>
      </c>
    </row>
    <row r="5488" spans="1:5" x14ac:dyDescent="0.25">
      <c r="A5488" t="s">
        <v>582</v>
      </c>
      <c r="B5488" t="s">
        <v>583</v>
      </c>
      <c r="C5488" s="12">
        <v>43168</v>
      </c>
      <c r="D5488" s="217">
        <v>0</v>
      </c>
      <c r="E5488" t="s">
        <v>465</v>
      </c>
    </row>
    <row r="5489" spans="1:5" x14ac:dyDescent="0.25">
      <c r="A5489" t="s">
        <v>582</v>
      </c>
      <c r="B5489" t="s">
        <v>583</v>
      </c>
      <c r="C5489" s="12">
        <v>43175</v>
      </c>
      <c r="D5489" s="217">
        <v>0</v>
      </c>
      <c r="E5489" t="s">
        <v>465</v>
      </c>
    </row>
    <row r="5490" spans="1:5" x14ac:dyDescent="0.25">
      <c r="A5490" t="s">
        <v>582</v>
      </c>
      <c r="B5490" t="s">
        <v>583</v>
      </c>
      <c r="C5490" s="12">
        <v>43182</v>
      </c>
      <c r="D5490" s="217">
        <v>0</v>
      </c>
      <c r="E5490" t="s">
        <v>465</v>
      </c>
    </row>
    <row r="5491" spans="1:5" x14ac:dyDescent="0.25">
      <c r="A5491" t="s">
        <v>582</v>
      </c>
      <c r="B5491" t="s">
        <v>583</v>
      </c>
      <c r="C5491" s="12">
        <v>43189</v>
      </c>
      <c r="D5491" s="217">
        <v>0</v>
      </c>
      <c r="E5491" t="s">
        <v>465</v>
      </c>
    </row>
    <row r="5492" spans="1:5" x14ac:dyDescent="0.25">
      <c r="A5492" t="s">
        <v>582</v>
      </c>
      <c r="B5492" t="s">
        <v>583</v>
      </c>
      <c r="C5492" s="12">
        <v>43196</v>
      </c>
      <c r="D5492" s="217">
        <v>0</v>
      </c>
      <c r="E5492" t="s">
        <v>465</v>
      </c>
    </row>
    <row r="5493" spans="1:5" x14ac:dyDescent="0.25">
      <c r="A5493" t="s">
        <v>582</v>
      </c>
      <c r="B5493" t="s">
        <v>583</v>
      </c>
      <c r="C5493" s="12">
        <v>43203</v>
      </c>
      <c r="D5493" s="217">
        <v>0</v>
      </c>
      <c r="E5493" t="s">
        <v>465</v>
      </c>
    </row>
    <row r="5494" spans="1:5" x14ac:dyDescent="0.25">
      <c r="A5494" t="s">
        <v>582</v>
      </c>
      <c r="B5494" t="s">
        <v>583</v>
      </c>
      <c r="C5494" s="12">
        <v>43210</v>
      </c>
      <c r="D5494" s="217">
        <v>0</v>
      </c>
      <c r="E5494" t="s">
        <v>465</v>
      </c>
    </row>
    <row r="5495" spans="1:5" x14ac:dyDescent="0.25">
      <c r="A5495" t="s">
        <v>582</v>
      </c>
      <c r="B5495" t="s">
        <v>583</v>
      </c>
      <c r="C5495" s="12">
        <v>43217</v>
      </c>
      <c r="D5495" s="217">
        <v>0</v>
      </c>
      <c r="E5495" t="s">
        <v>465</v>
      </c>
    </row>
    <row r="5496" spans="1:5" x14ac:dyDescent="0.25">
      <c r="A5496" t="s">
        <v>582</v>
      </c>
      <c r="B5496" t="s">
        <v>583</v>
      </c>
      <c r="C5496" s="12">
        <v>43224</v>
      </c>
      <c r="D5496" s="217">
        <v>0</v>
      </c>
      <c r="E5496" t="s">
        <v>465</v>
      </c>
    </row>
    <row r="5497" spans="1:5" x14ac:dyDescent="0.25">
      <c r="A5497" t="s">
        <v>582</v>
      </c>
      <c r="B5497" t="s">
        <v>583</v>
      </c>
      <c r="C5497" s="12">
        <v>43231</v>
      </c>
      <c r="D5497" s="217">
        <v>0</v>
      </c>
      <c r="E5497" t="s">
        <v>465</v>
      </c>
    </row>
    <row r="5498" spans="1:5" x14ac:dyDescent="0.25">
      <c r="A5498" t="s">
        <v>582</v>
      </c>
      <c r="B5498" t="s">
        <v>583</v>
      </c>
      <c r="C5498" s="12">
        <v>43238</v>
      </c>
      <c r="D5498" s="217">
        <v>0</v>
      </c>
      <c r="E5498" t="s">
        <v>465</v>
      </c>
    </row>
    <row r="5499" spans="1:5" x14ac:dyDescent="0.25">
      <c r="A5499" t="s">
        <v>582</v>
      </c>
      <c r="B5499" t="s">
        <v>583</v>
      </c>
      <c r="C5499" s="12">
        <v>43245</v>
      </c>
      <c r="D5499" s="217">
        <v>0</v>
      </c>
      <c r="E5499" t="s">
        <v>465</v>
      </c>
    </row>
    <row r="5500" spans="1:5" x14ac:dyDescent="0.25">
      <c r="A5500" t="s">
        <v>582</v>
      </c>
      <c r="B5500" t="s">
        <v>583</v>
      </c>
      <c r="C5500" s="12">
        <v>43252</v>
      </c>
      <c r="D5500" s="217">
        <v>0</v>
      </c>
      <c r="E5500" t="s">
        <v>465</v>
      </c>
    </row>
    <row r="5501" spans="1:5" x14ac:dyDescent="0.25">
      <c r="A5501" t="s">
        <v>582</v>
      </c>
      <c r="B5501" t="s">
        <v>583</v>
      </c>
      <c r="C5501" s="12">
        <v>43259</v>
      </c>
      <c r="D5501" s="217">
        <v>0</v>
      </c>
      <c r="E5501" t="s">
        <v>465</v>
      </c>
    </row>
    <row r="5502" spans="1:5" x14ac:dyDescent="0.25">
      <c r="A5502" t="s">
        <v>582</v>
      </c>
      <c r="B5502" t="s">
        <v>583</v>
      </c>
      <c r="C5502" s="12">
        <v>43266</v>
      </c>
      <c r="D5502" s="217">
        <v>0</v>
      </c>
      <c r="E5502" t="s">
        <v>465</v>
      </c>
    </row>
    <row r="5503" spans="1:5" x14ac:dyDescent="0.25">
      <c r="A5503" t="s">
        <v>582</v>
      </c>
      <c r="B5503" t="s">
        <v>583</v>
      </c>
      <c r="C5503" s="12">
        <v>43273</v>
      </c>
      <c r="D5503" s="217">
        <v>0</v>
      </c>
      <c r="E5503" t="s">
        <v>465</v>
      </c>
    </row>
    <row r="5504" spans="1:5" x14ac:dyDescent="0.25">
      <c r="A5504" t="s">
        <v>582</v>
      </c>
      <c r="B5504" t="s">
        <v>583</v>
      </c>
      <c r="C5504" s="12">
        <v>43280</v>
      </c>
      <c r="D5504" s="217">
        <v>0</v>
      </c>
      <c r="E5504" t="s">
        <v>465</v>
      </c>
    </row>
    <row r="5505" spans="1:5" x14ac:dyDescent="0.25">
      <c r="A5505" t="s">
        <v>584</v>
      </c>
      <c r="B5505" t="s">
        <v>585</v>
      </c>
      <c r="C5505" s="12">
        <v>43210</v>
      </c>
      <c r="D5505" s="217">
        <v>0</v>
      </c>
      <c r="E5505" t="s">
        <v>458</v>
      </c>
    </row>
    <row r="5506" spans="1:5" x14ac:dyDescent="0.25">
      <c r="A5506" t="s">
        <v>584</v>
      </c>
      <c r="B5506" t="s">
        <v>585</v>
      </c>
      <c r="C5506" s="12">
        <v>43217</v>
      </c>
      <c r="D5506" s="217">
        <v>0</v>
      </c>
      <c r="E5506" t="s">
        <v>458</v>
      </c>
    </row>
    <row r="5507" spans="1:5" x14ac:dyDescent="0.25">
      <c r="A5507" t="s">
        <v>584</v>
      </c>
      <c r="B5507" t="s">
        <v>585</v>
      </c>
      <c r="C5507" s="12">
        <v>43224</v>
      </c>
      <c r="D5507" s="217">
        <v>0</v>
      </c>
      <c r="E5507" t="s">
        <v>458</v>
      </c>
    </row>
    <row r="5508" spans="1:5" x14ac:dyDescent="0.25">
      <c r="A5508" t="s">
        <v>584</v>
      </c>
      <c r="B5508" t="s">
        <v>585</v>
      </c>
      <c r="C5508" s="12">
        <v>43231</v>
      </c>
      <c r="D5508" s="217">
        <v>0</v>
      </c>
      <c r="E5508" t="s">
        <v>458</v>
      </c>
    </row>
    <row r="5509" spans="1:5" x14ac:dyDescent="0.25">
      <c r="A5509" t="s">
        <v>584</v>
      </c>
      <c r="B5509" t="s">
        <v>585</v>
      </c>
      <c r="C5509" s="12">
        <v>43238</v>
      </c>
      <c r="D5509" s="217">
        <v>0</v>
      </c>
      <c r="E5509" t="s">
        <v>458</v>
      </c>
    </row>
    <row r="5510" spans="1:5" x14ac:dyDescent="0.25">
      <c r="A5510" t="s">
        <v>584</v>
      </c>
      <c r="B5510" t="s">
        <v>585</v>
      </c>
      <c r="C5510" s="12">
        <v>43245</v>
      </c>
      <c r="D5510" s="217">
        <v>0</v>
      </c>
      <c r="E5510" t="s">
        <v>458</v>
      </c>
    </row>
    <row r="5511" spans="1:5" x14ac:dyDescent="0.25">
      <c r="A5511" t="s">
        <v>584</v>
      </c>
      <c r="B5511" t="s">
        <v>585</v>
      </c>
      <c r="C5511" s="12">
        <v>43252</v>
      </c>
      <c r="D5511" s="217">
        <v>0</v>
      </c>
      <c r="E5511" t="s">
        <v>458</v>
      </c>
    </row>
    <row r="5512" spans="1:5" x14ac:dyDescent="0.25">
      <c r="A5512" t="s">
        <v>584</v>
      </c>
      <c r="B5512" t="s">
        <v>585</v>
      </c>
      <c r="C5512" s="12">
        <v>43259</v>
      </c>
      <c r="D5512" s="217">
        <v>0</v>
      </c>
      <c r="E5512" t="s">
        <v>458</v>
      </c>
    </row>
    <row r="5513" spans="1:5" x14ac:dyDescent="0.25">
      <c r="A5513" t="s">
        <v>584</v>
      </c>
      <c r="B5513" t="s">
        <v>585</v>
      </c>
      <c r="C5513" s="12">
        <v>43266</v>
      </c>
      <c r="D5513" s="217">
        <v>0</v>
      </c>
      <c r="E5513" t="s">
        <v>458</v>
      </c>
    </row>
    <row r="5514" spans="1:5" x14ac:dyDescent="0.25">
      <c r="A5514" t="s">
        <v>584</v>
      </c>
      <c r="B5514" t="s">
        <v>585</v>
      </c>
      <c r="C5514" s="12">
        <v>43273</v>
      </c>
      <c r="D5514" s="217">
        <v>0</v>
      </c>
      <c r="E5514" t="s">
        <v>458</v>
      </c>
    </row>
    <row r="5515" spans="1:5" x14ac:dyDescent="0.25">
      <c r="A5515" t="s">
        <v>584</v>
      </c>
      <c r="B5515" t="s">
        <v>585</v>
      </c>
      <c r="C5515" s="12">
        <v>43280</v>
      </c>
      <c r="D5515" s="217">
        <v>0</v>
      </c>
      <c r="E5515" t="s">
        <v>458</v>
      </c>
    </row>
    <row r="5516" spans="1:5" x14ac:dyDescent="0.25">
      <c r="A5516" t="s">
        <v>586</v>
      </c>
      <c r="B5516" t="s">
        <v>587</v>
      </c>
      <c r="C5516" s="12">
        <v>43210</v>
      </c>
      <c r="D5516" s="217">
        <v>0</v>
      </c>
      <c r="E5516" t="s">
        <v>458</v>
      </c>
    </row>
    <row r="5517" spans="1:5" x14ac:dyDescent="0.25">
      <c r="A5517" t="s">
        <v>586</v>
      </c>
      <c r="B5517" t="s">
        <v>587</v>
      </c>
      <c r="C5517" s="12">
        <v>43217</v>
      </c>
      <c r="D5517" s="217">
        <v>0</v>
      </c>
      <c r="E5517" t="s">
        <v>458</v>
      </c>
    </row>
    <row r="5518" spans="1:5" x14ac:dyDescent="0.25">
      <c r="A5518" t="s">
        <v>586</v>
      </c>
      <c r="B5518" t="s">
        <v>587</v>
      </c>
      <c r="C5518" s="12">
        <v>43224</v>
      </c>
      <c r="D5518" s="217">
        <v>0</v>
      </c>
      <c r="E5518" t="s">
        <v>458</v>
      </c>
    </row>
    <row r="5519" spans="1:5" x14ac:dyDescent="0.25">
      <c r="A5519" t="s">
        <v>586</v>
      </c>
      <c r="B5519" t="s">
        <v>587</v>
      </c>
      <c r="C5519" s="12">
        <v>43231</v>
      </c>
      <c r="D5519" s="217">
        <v>0</v>
      </c>
      <c r="E5519" t="s">
        <v>458</v>
      </c>
    </row>
    <row r="5520" spans="1:5" x14ac:dyDescent="0.25">
      <c r="A5520" t="s">
        <v>586</v>
      </c>
      <c r="B5520" t="s">
        <v>587</v>
      </c>
      <c r="C5520" s="12">
        <v>43238</v>
      </c>
      <c r="D5520" s="217">
        <v>0</v>
      </c>
      <c r="E5520" t="s">
        <v>458</v>
      </c>
    </row>
    <row r="5521" spans="1:5" x14ac:dyDescent="0.25">
      <c r="A5521" t="s">
        <v>586</v>
      </c>
      <c r="B5521" t="s">
        <v>587</v>
      </c>
      <c r="C5521" s="12">
        <v>43245</v>
      </c>
      <c r="D5521" s="217">
        <v>0</v>
      </c>
      <c r="E5521" t="s">
        <v>458</v>
      </c>
    </row>
    <row r="5522" spans="1:5" x14ac:dyDescent="0.25">
      <c r="A5522" t="s">
        <v>586</v>
      </c>
      <c r="B5522" t="s">
        <v>587</v>
      </c>
      <c r="C5522" s="12">
        <v>43252</v>
      </c>
      <c r="D5522" s="217">
        <v>0</v>
      </c>
      <c r="E5522" t="s">
        <v>458</v>
      </c>
    </row>
    <row r="5523" spans="1:5" x14ac:dyDescent="0.25">
      <c r="A5523" t="s">
        <v>586</v>
      </c>
      <c r="B5523" t="s">
        <v>587</v>
      </c>
      <c r="C5523" s="12">
        <v>43259</v>
      </c>
      <c r="D5523" s="217">
        <v>0</v>
      </c>
      <c r="E5523" t="s">
        <v>458</v>
      </c>
    </row>
    <row r="5524" spans="1:5" x14ac:dyDescent="0.25">
      <c r="A5524" t="s">
        <v>586</v>
      </c>
      <c r="B5524" t="s">
        <v>587</v>
      </c>
      <c r="C5524" s="12">
        <v>43266</v>
      </c>
      <c r="D5524" s="217">
        <v>0</v>
      </c>
      <c r="E5524" t="s">
        <v>458</v>
      </c>
    </row>
    <row r="5525" spans="1:5" x14ac:dyDescent="0.25">
      <c r="A5525" t="s">
        <v>586</v>
      </c>
      <c r="B5525" t="s">
        <v>587</v>
      </c>
      <c r="C5525" s="12">
        <v>43273</v>
      </c>
      <c r="D5525" s="217">
        <v>0</v>
      </c>
      <c r="E5525" t="s">
        <v>458</v>
      </c>
    </row>
    <row r="5526" spans="1:5" x14ac:dyDescent="0.25">
      <c r="A5526" t="s">
        <v>586</v>
      </c>
      <c r="B5526" t="s">
        <v>587</v>
      </c>
      <c r="C5526" s="12">
        <v>43280</v>
      </c>
      <c r="D5526" s="217">
        <v>0</v>
      </c>
      <c r="E5526" t="s">
        <v>458</v>
      </c>
    </row>
    <row r="5527" spans="1:5" x14ac:dyDescent="0.25">
      <c r="A5527" t="s">
        <v>588</v>
      </c>
      <c r="B5527" t="s">
        <v>589</v>
      </c>
      <c r="C5527" s="12">
        <v>43210</v>
      </c>
      <c r="D5527" s="217">
        <v>0</v>
      </c>
      <c r="E5527" t="s">
        <v>458</v>
      </c>
    </row>
    <row r="5528" spans="1:5" x14ac:dyDescent="0.25">
      <c r="A5528" t="s">
        <v>588</v>
      </c>
      <c r="B5528" t="s">
        <v>589</v>
      </c>
      <c r="C5528" s="12">
        <v>43217</v>
      </c>
      <c r="D5528" s="217">
        <v>0</v>
      </c>
      <c r="E5528" t="s">
        <v>458</v>
      </c>
    </row>
    <row r="5529" spans="1:5" x14ac:dyDescent="0.25">
      <c r="A5529" t="s">
        <v>588</v>
      </c>
      <c r="B5529" t="s">
        <v>589</v>
      </c>
      <c r="C5529" s="12">
        <v>43224</v>
      </c>
      <c r="D5529" s="217">
        <v>0</v>
      </c>
      <c r="E5529" t="s">
        <v>458</v>
      </c>
    </row>
    <row r="5530" spans="1:5" x14ac:dyDescent="0.25">
      <c r="A5530" t="s">
        <v>588</v>
      </c>
      <c r="B5530" t="s">
        <v>589</v>
      </c>
      <c r="C5530" s="12">
        <v>43231</v>
      </c>
      <c r="D5530" s="217">
        <v>0</v>
      </c>
      <c r="E5530" t="s">
        <v>458</v>
      </c>
    </row>
    <row r="5531" spans="1:5" x14ac:dyDescent="0.25">
      <c r="A5531" t="s">
        <v>588</v>
      </c>
      <c r="B5531" t="s">
        <v>589</v>
      </c>
      <c r="C5531" s="12">
        <v>43238</v>
      </c>
      <c r="D5531" s="217">
        <v>0</v>
      </c>
      <c r="E5531" t="s">
        <v>458</v>
      </c>
    </row>
    <row r="5532" spans="1:5" x14ac:dyDescent="0.25">
      <c r="A5532" t="s">
        <v>588</v>
      </c>
      <c r="B5532" t="s">
        <v>589</v>
      </c>
      <c r="C5532" s="12">
        <v>43245</v>
      </c>
      <c r="D5532" s="217">
        <v>0</v>
      </c>
      <c r="E5532" t="s">
        <v>458</v>
      </c>
    </row>
    <row r="5533" spans="1:5" x14ac:dyDescent="0.25">
      <c r="A5533" t="s">
        <v>588</v>
      </c>
      <c r="B5533" t="s">
        <v>589</v>
      </c>
      <c r="C5533" s="12">
        <v>43252</v>
      </c>
      <c r="D5533" s="217">
        <v>0</v>
      </c>
      <c r="E5533" t="s">
        <v>458</v>
      </c>
    </row>
    <row r="5534" spans="1:5" x14ac:dyDescent="0.25">
      <c r="A5534" t="s">
        <v>588</v>
      </c>
      <c r="B5534" t="s">
        <v>589</v>
      </c>
      <c r="C5534" s="12">
        <v>43259</v>
      </c>
      <c r="D5534" s="217">
        <v>0</v>
      </c>
      <c r="E5534" t="s">
        <v>458</v>
      </c>
    </row>
    <row r="5535" spans="1:5" x14ac:dyDescent="0.25">
      <c r="A5535" t="s">
        <v>588</v>
      </c>
      <c r="B5535" t="s">
        <v>589</v>
      </c>
      <c r="C5535" s="12">
        <v>43266</v>
      </c>
      <c r="D5535" s="217">
        <v>0</v>
      </c>
      <c r="E5535" t="s">
        <v>458</v>
      </c>
    </row>
    <row r="5536" spans="1:5" x14ac:dyDescent="0.25">
      <c r="A5536" t="s">
        <v>588</v>
      </c>
      <c r="B5536" t="s">
        <v>589</v>
      </c>
      <c r="C5536" s="12">
        <v>43273</v>
      </c>
      <c r="D5536" s="217">
        <v>0</v>
      </c>
      <c r="E5536" t="s">
        <v>458</v>
      </c>
    </row>
    <row r="5537" spans="1:5" x14ac:dyDescent="0.25">
      <c r="A5537" t="s">
        <v>588</v>
      </c>
      <c r="B5537" t="s">
        <v>589</v>
      </c>
      <c r="C5537" s="12">
        <v>43280</v>
      </c>
      <c r="D5537" s="217">
        <v>0</v>
      </c>
      <c r="E5537" t="s">
        <v>458</v>
      </c>
    </row>
    <row r="5538" spans="1:5" x14ac:dyDescent="0.25">
      <c r="A5538" t="s">
        <v>590</v>
      </c>
      <c r="B5538" t="s">
        <v>591</v>
      </c>
      <c r="C5538" s="12">
        <v>43210</v>
      </c>
      <c r="D5538" s="217">
        <v>0</v>
      </c>
      <c r="E5538" t="s">
        <v>458</v>
      </c>
    </row>
    <row r="5539" spans="1:5" x14ac:dyDescent="0.25">
      <c r="A5539" t="s">
        <v>590</v>
      </c>
      <c r="B5539" t="s">
        <v>591</v>
      </c>
      <c r="C5539" s="12">
        <v>43217</v>
      </c>
      <c r="D5539" s="217">
        <v>0</v>
      </c>
      <c r="E5539" t="s">
        <v>458</v>
      </c>
    </row>
    <row r="5540" spans="1:5" x14ac:dyDescent="0.25">
      <c r="A5540" t="s">
        <v>590</v>
      </c>
      <c r="B5540" t="s">
        <v>591</v>
      </c>
      <c r="C5540" s="12">
        <v>43224</v>
      </c>
      <c r="D5540" s="217">
        <v>0</v>
      </c>
      <c r="E5540" t="s">
        <v>458</v>
      </c>
    </row>
    <row r="5541" spans="1:5" x14ac:dyDescent="0.25">
      <c r="A5541" t="s">
        <v>590</v>
      </c>
      <c r="B5541" t="s">
        <v>591</v>
      </c>
      <c r="C5541" s="12">
        <v>43231</v>
      </c>
      <c r="D5541" s="217">
        <v>0</v>
      </c>
      <c r="E5541" t="s">
        <v>458</v>
      </c>
    </row>
    <row r="5542" spans="1:5" x14ac:dyDescent="0.25">
      <c r="A5542" t="s">
        <v>590</v>
      </c>
      <c r="B5542" t="s">
        <v>591</v>
      </c>
      <c r="C5542" s="12">
        <v>43238</v>
      </c>
      <c r="D5542" s="217">
        <v>0</v>
      </c>
      <c r="E5542" t="s">
        <v>458</v>
      </c>
    </row>
    <row r="5543" spans="1:5" x14ac:dyDescent="0.25">
      <c r="A5543" t="s">
        <v>590</v>
      </c>
      <c r="B5543" t="s">
        <v>591</v>
      </c>
      <c r="C5543" s="12">
        <v>43245</v>
      </c>
      <c r="D5543" s="217">
        <v>0</v>
      </c>
      <c r="E5543" t="s">
        <v>458</v>
      </c>
    </row>
    <row r="5544" spans="1:5" x14ac:dyDescent="0.25">
      <c r="A5544" t="s">
        <v>590</v>
      </c>
      <c r="B5544" t="s">
        <v>591</v>
      </c>
      <c r="C5544" s="12">
        <v>43252</v>
      </c>
      <c r="D5544" s="217">
        <v>0</v>
      </c>
      <c r="E5544" t="s">
        <v>458</v>
      </c>
    </row>
    <row r="5545" spans="1:5" x14ac:dyDescent="0.25">
      <c r="A5545" t="s">
        <v>590</v>
      </c>
      <c r="B5545" t="s">
        <v>591</v>
      </c>
      <c r="C5545" s="12">
        <v>43259</v>
      </c>
      <c r="D5545" s="217">
        <v>0</v>
      </c>
      <c r="E5545" t="s">
        <v>458</v>
      </c>
    </row>
    <row r="5546" spans="1:5" x14ac:dyDescent="0.25">
      <c r="A5546" t="s">
        <v>590</v>
      </c>
      <c r="B5546" t="s">
        <v>591</v>
      </c>
      <c r="C5546" s="12">
        <v>43266</v>
      </c>
      <c r="D5546" s="217">
        <v>0</v>
      </c>
      <c r="E5546" t="s">
        <v>458</v>
      </c>
    </row>
    <row r="5547" spans="1:5" x14ac:dyDescent="0.25">
      <c r="A5547" t="s">
        <v>590</v>
      </c>
      <c r="B5547" t="s">
        <v>591</v>
      </c>
      <c r="C5547" s="12">
        <v>43273</v>
      </c>
      <c r="D5547" s="217">
        <v>0</v>
      </c>
      <c r="E5547" t="s">
        <v>458</v>
      </c>
    </row>
    <row r="5548" spans="1:5" x14ac:dyDescent="0.25">
      <c r="A5548" t="s">
        <v>590</v>
      </c>
      <c r="B5548" t="s">
        <v>591</v>
      </c>
      <c r="C5548" s="12">
        <v>43280</v>
      </c>
      <c r="D5548" s="217">
        <v>0</v>
      </c>
      <c r="E5548" t="s">
        <v>458</v>
      </c>
    </row>
    <row r="5549" spans="1:5" x14ac:dyDescent="0.25">
      <c r="A5549" t="s">
        <v>592</v>
      </c>
      <c r="B5549" t="s">
        <v>593</v>
      </c>
      <c r="C5549" s="12">
        <v>43210</v>
      </c>
      <c r="D5549" s="217">
        <v>0</v>
      </c>
      <c r="E5549" t="s">
        <v>458</v>
      </c>
    </row>
    <row r="5550" spans="1:5" x14ac:dyDescent="0.25">
      <c r="A5550" t="s">
        <v>592</v>
      </c>
      <c r="B5550" t="s">
        <v>593</v>
      </c>
      <c r="C5550" s="12">
        <v>43217</v>
      </c>
      <c r="D5550" s="217">
        <v>0</v>
      </c>
      <c r="E5550" t="s">
        <v>458</v>
      </c>
    </row>
    <row r="5551" spans="1:5" x14ac:dyDescent="0.25">
      <c r="A5551" t="s">
        <v>592</v>
      </c>
      <c r="B5551" t="s">
        <v>593</v>
      </c>
      <c r="C5551" s="12">
        <v>43224</v>
      </c>
      <c r="D5551" s="217">
        <v>0</v>
      </c>
      <c r="E5551" t="s">
        <v>458</v>
      </c>
    </row>
    <row r="5552" spans="1:5" x14ac:dyDescent="0.25">
      <c r="A5552" t="s">
        <v>592</v>
      </c>
      <c r="B5552" t="s">
        <v>593</v>
      </c>
      <c r="C5552" s="12">
        <v>43231</v>
      </c>
      <c r="D5552" s="217">
        <v>0</v>
      </c>
      <c r="E5552" t="s">
        <v>458</v>
      </c>
    </row>
    <row r="5553" spans="1:5" x14ac:dyDescent="0.25">
      <c r="A5553" t="s">
        <v>592</v>
      </c>
      <c r="B5553" t="s">
        <v>593</v>
      </c>
      <c r="C5553" s="12">
        <v>43238</v>
      </c>
      <c r="D5553" s="217">
        <v>0</v>
      </c>
      <c r="E5553" t="s">
        <v>458</v>
      </c>
    </row>
    <row r="5554" spans="1:5" x14ac:dyDescent="0.25">
      <c r="A5554" t="s">
        <v>592</v>
      </c>
      <c r="B5554" t="s">
        <v>593</v>
      </c>
      <c r="C5554" s="12">
        <v>43245</v>
      </c>
      <c r="D5554" s="217">
        <v>0</v>
      </c>
      <c r="E5554" t="s">
        <v>458</v>
      </c>
    </row>
    <row r="5555" spans="1:5" x14ac:dyDescent="0.25">
      <c r="A5555" t="s">
        <v>592</v>
      </c>
      <c r="B5555" t="s">
        <v>593</v>
      </c>
      <c r="C5555" s="12">
        <v>43252</v>
      </c>
      <c r="D5555" s="217">
        <v>0</v>
      </c>
      <c r="E5555" t="s">
        <v>458</v>
      </c>
    </row>
    <row r="5556" spans="1:5" x14ac:dyDescent="0.25">
      <c r="A5556" t="s">
        <v>592</v>
      </c>
      <c r="B5556" t="s">
        <v>593</v>
      </c>
      <c r="C5556" s="12">
        <v>43259</v>
      </c>
      <c r="D5556" s="217">
        <v>0</v>
      </c>
      <c r="E5556" t="s">
        <v>458</v>
      </c>
    </row>
    <row r="5557" spans="1:5" x14ac:dyDescent="0.25">
      <c r="A5557" t="s">
        <v>592</v>
      </c>
      <c r="B5557" t="s">
        <v>593</v>
      </c>
      <c r="C5557" s="12">
        <v>43266</v>
      </c>
      <c r="D5557" s="217">
        <v>0</v>
      </c>
      <c r="E5557" t="s">
        <v>458</v>
      </c>
    </row>
    <row r="5558" spans="1:5" x14ac:dyDescent="0.25">
      <c r="A5558" t="s">
        <v>592</v>
      </c>
      <c r="B5558" t="s">
        <v>593</v>
      </c>
      <c r="C5558" s="12">
        <v>43273</v>
      </c>
      <c r="D5558" s="217">
        <v>0</v>
      </c>
      <c r="E5558" t="s">
        <v>458</v>
      </c>
    </row>
    <row r="5559" spans="1:5" x14ac:dyDescent="0.25">
      <c r="A5559" t="s">
        <v>592</v>
      </c>
      <c r="B5559" t="s">
        <v>593</v>
      </c>
      <c r="C5559" s="12">
        <v>43280</v>
      </c>
      <c r="D5559" s="217">
        <v>0</v>
      </c>
      <c r="E5559" t="s">
        <v>458</v>
      </c>
    </row>
    <row r="5560" spans="1:5" x14ac:dyDescent="0.25">
      <c r="A5560" t="s">
        <v>594</v>
      </c>
      <c r="B5560" t="s">
        <v>595</v>
      </c>
      <c r="C5560" s="12">
        <v>43210</v>
      </c>
      <c r="D5560" s="217">
        <v>0</v>
      </c>
      <c r="E5560" t="s">
        <v>458</v>
      </c>
    </row>
    <row r="5561" spans="1:5" x14ac:dyDescent="0.25">
      <c r="A5561" t="s">
        <v>594</v>
      </c>
      <c r="B5561" t="s">
        <v>595</v>
      </c>
      <c r="C5561" s="12">
        <v>43217</v>
      </c>
      <c r="D5561" s="217">
        <v>0</v>
      </c>
      <c r="E5561" t="s">
        <v>458</v>
      </c>
    </row>
    <row r="5562" spans="1:5" x14ac:dyDescent="0.25">
      <c r="A5562" t="s">
        <v>594</v>
      </c>
      <c r="B5562" t="s">
        <v>595</v>
      </c>
      <c r="C5562" s="12">
        <v>43224</v>
      </c>
      <c r="D5562" s="217">
        <v>0</v>
      </c>
      <c r="E5562" t="s">
        <v>458</v>
      </c>
    </row>
    <row r="5563" spans="1:5" x14ac:dyDescent="0.25">
      <c r="A5563" t="s">
        <v>594</v>
      </c>
      <c r="B5563" t="s">
        <v>595</v>
      </c>
      <c r="C5563" s="12">
        <v>43231</v>
      </c>
      <c r="D5563" s="217">
        <v>0</v>
      </c>
      <c r="E5563" t="s">
        <v>458</v>
      </c>
    </row>
    <row r="5564" spans="1:5" x14ac:dyDescent="0.25">
      <c r="A5564" t="s">
        <v>594</v>
      </c>
      <c r="B5564" t="s">
        <v>595</v>
      </c>
      <c r="C5564" s="12">
        <v>43238</v>
      </c>
      <c r="D5564" s="217">
        <v>0</v>
      </c>
      <c r="E5564" t="s">
        <v>458</v>
      </c>
    </row>
    <row r="5565" spans="1:5" x14ac:dyDescent="0.25">
      <c r="A5565" t="s">
        <v>594</v>
      </c>
      <c r="B5565" t="s">
        <v>595</v>
      </c>
      <c r="C5565" s="12">
        <v>43245</v>
      </c>
      <c r="D5565" s="217">
        <v>0</v>
      </c>
      <c r="E5565" t="s">
        <v>458</v>
      </c>
    </row>
    <row r="5566" spans="1:5" x14ac:dyDescent="0.25">
      <c r="A5566" t="s">
        <v>594</v>
      </c>
      <c r="B5566" t="s">
        <v>595</v>
      </c>
      <c r="C5566" s="12">
        <v>43252</v>
      </c>
      <c r="D5566" s="217">
        <v>0</v>
      </c>
      <c r="E5566" t="s">
        <v>458</v>
      </c>
    </row>
    <row r="5567" spans="1:5" x14ac:dyDescent="0.25">
      <c r="A5567" t="s">
        <v>594</v>
      </c>
      <c r="B5567" t="s">
        <v>595</v>
      </c>
      <c r="C5567" s="12">
        <v>43259</v>
      </c>
      <c r="D5567" s="217">
        <v>0</v>
      </c>
      <c r="E5567" t="s">
        <v>458</v>
      </c>
    </row>
    <row r="5568" spans="1:5" x14ac:dyDescent="0.25">
      <c r="A5568" t="s">
        <v>594</v>
      </c>
      <c r="B5568" t="s">
        <v>595</v>
      </c>
      <c r="C5568" s="12">
        <v>43266</v>
      </c>
      <c r="D5568" s="217">
        <v>0</v>
      </c>
      <c r="E5568" t="s">
        <v>458</v>
      </c>
    </row>
    <row r="5569" spans="1:5" x14ac:dyDescent="0.25">
      <c r="A5569" t="s">
        <v>594</v>
      </c>
      <c r="B5569" t="s">
        <v>595</v>
      </c>
      <c r="C5569" s="12">
        <v>43273</v>
      </c>
      <c r="D5569" s="217">
        <v>0</v>
      </c>
      <c r="E5569" t="s">
        <v>458</v>
      </c>
    </row>
    <row r="5570" spans="1:5" x14ac:dyDescent="0.25">
      <c r="A5570" t="s">
        <v>594</v>
      </c>
      <c r="B5570" t="s">
        <v>595</v>
      </c>
      <c r="C5570" s="12">
        <v>43280</v>
      </c>
      <c r="D5570" s="217">
        <v>0</v>
      </c>
      <c r="E5570" t="s">
        <v>458</v>
      </c>
    </row>
    <row r="5571" spans="1:5" x14ac:dyDescent="0.25">
      <c r="A5571" t="s">
        <v>596</v>
      </c>
      <c r="B5571" t="s">
        <v>597</v>
      </c>
      <c r="C5571" s="12">
        <v>43210</v>
      </c>
      <c r="D5571" s="217">
        <v>0</v>
      </c>
      <c r="E5571" t="s">
        <v>458</v>
      </c>
    </row>
    <row r="5572" spans="1:5" x14ac:dyDescent="0.25">
      <c r="A5572" t="s">
        <v>596</v>
      </c>
      <c r="B5572" t="s">
        <v>597</v>
      </c>
      <c r="C5572" s="12">
        <v>43217</v>
      </c>
      <c r="D5572" s="217">
        <v>0</v>
      </c>
      <c r="E5572" t="s">
        <v>458</v>
      </c>
    </row>
    <row r="5573" spans="1:5" x14ac:dyDescent="0.25">
      <c r="A5573" t="s">
        <v>596</v>
      </c>
      <c r="B5573" t="s">
        <v>597</v>
      </c>
      <c r="C5573" s="12">
        <v>43224</v>
      </c>
      <c r="D5573" s="217">
        <v>0</v>
      </c>
      <c r="E5573" t="s">
        <v>458</v>
      </c>
    </row>
    <row r="5574" spans="1:5" x14ac:dyDescent="0.25">
      <c r="A5574" t="s">
        <v>596</v>
      </c>
      <c r="B5574" t="s">
        <v>597</v>
      </c>
      <c r="C5574" s="12">
        <v>43231</v>
      </c>
      <c r="D5574" s="217">
        <v>0</v>
      </c>
      <c r="E5574" t="s">
        <v>458</v>
      </c>
    </row>
    <row r="5575" spans="1:5" x14ac:dyDescent="0.25">
      <c r="A5575" t="s">
        <v>596</v>
      </c>
      <c r="B5575" t="s">
        <v>597</v>
      </c>
      <c r="C5575" s="12">
        <v>43238</v>
      </c>
      <c r="D5575" s="217">
        <v>0</v>
      </c>
      <c r="E5575" t="s">
        <v>458</v>
      </c>
    </row>
    <row r="5576" spans="1:5" x14ac:dyDescent="0.25">
      <c r="A5576" t="s">
        <v>596</v>
      </c>
      <c r="B5576" t="s">
        <v>597</v>
      </c>
      <c r="C5576" s="12">
        <v>43245</v>
      </c>
      <c r="D5576" s="217">
        <v>0</v>
      </c>
      <c r="E5576" t="s">
        <v>458</v>
      </c>
    </row>
    <row r="5577" spans="1:5" x14ac:dyDescent="0.25">
      <c r="A5577" t="s">
        <v>596</v>
      </c>
      <c r="B5577" t="s">
        <v>597</v>
      </c>
      <c r="C5577" s="12">
        <v>43252</v>
      </c>
      <c r="D5577" s="217">
        <v>0</v>
      </c>
      <c r="E5577" t="s">
        <v>458</v>
      </c>
    </row>
    <row r="5578" spans="1:5" x14ac:dyDescent="0.25">
      <c r="A5578" t="s">
        <v>596</v>
      </c>
      <c r="B5578" t="s">
        <v>597</v>
      </c>
      <c r="C5578" s="12">
        <v>43259</v>
      </c>
      <c r="D5578" s="217">
        <v>0</v>
      </c>
      <c r="E5578" t="s">
        <v>458</v>
      </c>
    </row>
    <row r="5579" spans="1:5" x14ac:dyDescent="0.25">
      <c r="A5579" t="s">
        <v>596</v>
      </c>
      <c r="B5579" t="s">
        <v>597</v>
      </c>
      <c r="C5579" s="12">
        <v>43266</v>
      </c>
      <c r="D5579" s="217">
        <v>0</v>
      </c>
      <c r="E5579" t="s">
        <v>458</v>
      </c>
    </row>
    <row r="5580" spans="1:5" x14ac:dyDescent="0.25">
      <c r="A5580" t="s">
        <v>596</v>
      </c>
      <c r="B5580" t="s">
        <v>597</v>
      </c>
      <c r="C5580" s="12">
        <v>43273</v>
      </c>
      <c r="D5580" s="217">
        <v>0</v>
      </c>
      <c r="E5580" t="s">
        <v>458</v>
      </c>
    </row>
    <row r="5581" spans="1:5" x14ac:dyDescent="0.25">
      <c r="A5581" t="s">
        <v>596</v>
      </c>
      <c r="B5581" t="s">
        <v>597</v>
      </c>
      <c r="C5581" s="12">
        <v>43280</v>
      </c>
      <c r="D5581" s="217">
        <v>0</v>
      </c>
      <c r="E5581" t="s">
        <v>458</v>
      </c>
    </row>
    <row r="5582" spans="1:5" x14ac:dyDescent="0.25">
      <c r="A5582" t="s">
        <v>598</v>
      </c>
      <c r="B5582" t="s">
        <v>599</v>
      </c>
      <c r="C5582" s="12">
        <v>43210</v>
      </c>
      <c r="D5582" s="217">
        <v>0</v>
      </c>
      <c r="E5582" t="s">
        <v>458</v>
      </c>
    </row>
    <row r="5583" spans="1:5" x14ac:dyDescent="0.25">
      <c r="A5583" t="s">
        <v>598</v>
      </c>
      <c r="B5583" t="s">
        <v>599</v>
      </c>
      <c r="C5583" s="12">
        <v>43217</v>
      </c>
      <c r="D5583" s="217">
        <v>0</v>
      </c>
      <c r="E5583" t="s">
        <v>458</v>
      </c>
    </row>
    <row r="5584" spans="1:5" x14ac:dyDescent="0.25">
      <c r="A5584" t="s">
        <v>598</v>
      </c>
      <c r="B5584" t="s">
        <v>599</v>
      </c>
      <c r="C5584" s="12">
        <v>43224</v>
      </c>
      <c r="D5584" s="217">
        <v>0</v>
      </c>
      <c r="E5584" t="s">
        <v>458</v>
      </c>
    </row>
    <row r="5585" spans="1:5" x14ac:dyDescent="0.25">
      <c r="A5585" t="s">
        <v>598</v>
      </c>
      <c r="B5585" t="s">
        <v>599</v>
      </c>
      <c r="C5585" s="12">
        <v>43231</v>
      </c>
      <c r="D5585" s="217">
        <v>0</v>
      </c>
      <c r="E5585" t="s">
        <v>458</v>
      </c>
    </row>
    <row r="5586" spans="1:5" x14ac:dyDescent="0.25">
      <c r="A5586" t="s">
        <v>598</v>
      </c>
      <c r="B5586" t="s">
        <v>599</v>
      </c>
      <c r="C5586" s="12">
        <v>43238</v>
      </c>
      <c r="D5586" s="217">
        <v>0</v>
      </c>
      <c r="E5586" t="s">
        <v>458</v>
      </c>
    </row>
    <row r="5587" spans="1:5" x14ac:dyDescent="0.25">
      <c r="A5587" t="s">
        <v>598</v>
      </c>
      <c r="B5587" t="s">
        <v>599</v>
      </c>
      <c r="C5587" s="12">
        <v>43245</v>
      </c>
      <c r="D5587" s="217">
        <v>0</v>
      </c>
      <c r="E5587" t="s">
        <v>458</v>
      </c>
    </row>
    <row r="5588" spans="1:5" x14ac:dyDescent="0.25">
      <c r="A5588" t="s">
        <v>598</v>
      </c>
      <c r="B5588" t="s">
        <v>599</v>
      </c>
      <c r="C5588" s="12">
        <v>43252</v>
      </c>
      <c r="D5588" s="217">
        <v>0</v>
      </c>
      <c r="E5588" t="s">
        <v>458</v>
      </c>
    </row>
    <row r="5589" spans="1:5" x14ac:dyDescent="0.25">
      <c r="A5589" t="s">
        <v>598</v>
      </c>
      <c r="B5589" t="s">
        <v>599</v>
      </c>
      <c r="C5589" s="12">
        <v>43259</v>
      </c>
      <c r="D5589" s="217">
        <v>0</v>
      </c>
      <c r="E5589" t="s">
        <v>458</v>
      </c>
    </row>
    <row r="5590" spans="1:5" x14ac:dyDescent="0.25">
      <c r="A5590" t="s">
        <v>598</v>
      </c>
      <c r="B5590" t="s">
        <v>599</v>
      </c>
      <c r="C5590" s="12">
        <v>43266</v>
      </c>
      <c r="D5590" s="217">
        <v>0</v>
      </c>
      <c r="E5590" t="s">
        <v>458</v>
      </c>
    </row>
    <row r="5591" spans="1:5" x14ac:dyDescent="0.25">
      <c r="A5591" t="s">
        <v>598</v>
      </c>
      <c r="B5591" t="s">
        <v>599</v>
      </c>
      <c r="C5591" s="12">
        <v>43273</v>
      </c>
      <c r="D5591" s="217">
        <v>0</v>
      </c>
      <c r="E5591" t="s">
        <v>458</v>
      </c>
    </row>
    <row r="5592" spans="1:5" x14ac:dyDescent="0.25">
      <c r="A5592" t="s">
        <v>598</v>
      </c>
      <c r="B5592" t="s">
        <v>599</v>
      </c>
      <c r="C5592" s="12">
        <v>43280</v>
      </c>
      <c r="D5592" s="217">
        <v>0</v>
      </c>
      <c r="E5592" t="s">
        <v>458</v>
      </c>
    </row>
    <row r="5593" spans="1:5" x14ac:dyDescent="0.25">
      <c r="A5593" t="s">
        <v>600</v>
      </c>
      <c r="B5593" t="s">
        <v>601</v>
      </c>
      <c r="C5593" s="12">
        <v>43210</v>
      </c>
      <c r="D5593" s="217">
        <v>0</v>
      </c>
      <c r="E5593" t="s">
        <v>458</v>
      </c>
    </row>
    <row r="5594" spans="1:5" x14ac:dyDescent="0.25">
      <c r="A5594" t="s">
        <v>600</v>
      </c>
      <c r="B5594" t="s">
        <v>601</v>
      </c>
      <c r="C5594" s="12">
        <v>43217</v>
      </c>
      <c r="D5594" s="217">
        <v>0</v>
      </c>
      <c r="E5594" t="s">
        <v>458</v>
      </c>
    </row>
    <row r="5595" spans="1:5" x14ac:dyDescent="0.25">
      <c r="A5595" t="s">
        <v>600</v>
      </c>
      <c r="B5595" t="s">
        <v>601</v>
      </c>
      <c r="C5595" s="12">
        <v>43224</v>
      </c>
      <c r="D5595" s="217">
        <v>0</v>
      </c>
      <c r="E5595" t="s">
        <v>458</v>
      </c>
    </row>
    <row r="5596" spans="1:5" x14ac:dyDescent="0.25">
      <c r="A5596" t="s">
        <v>600</v>
      </c>
      <c r="B5596" t="s">
        <v>601</v>
      </c>
      <c r="C5596" s="12">
        <v>43231</v>
      </c>
      <c r="D5596" s="217">
        <v>0</v>
      </c>
      <c r="E5596" t="s">
        <v>458</v>
      </c>
    </row>
    <row r="5597" spans="1:5" x14ac:dyDescent="0.25">
      <c r="A5597" t="s">
        <v>600</v>
      </c>
      <c r="B5597" t="s">
        <v>601</v>
      </c>
      <c r="C5597" s="12">
        <v>43238</v>
      </c>
      <c r="D5597" s="217">
        <v>0</v>
      </c>
      <c r="E5597" t="s">
        <v>458</v>
      </c>
    </row>
    <row r="5598" spans="1:5" x14ac:dyDescent="0.25">
      <c r="A5598" t="s">
        <v>600</v>
      </c>
      <c r="B5598" t="s">
        <v>601</v>
      </c>
      <c r="C5598" s="12">
        <v>43245</v>
      </c>
      <c r="D5598" s="217">
        <v>0</v>
      </c>
      <c r="E5598" t="s">
        <v>458</v>
      </c>
    </row>
    <row r="5599" spans="1:5" x14ac:dyDescent="0.25">
      <c r="A5599" t="s">
        <v>600</v>
      </c>
      <c r="B5599" t="s">
        <v>601</v>
      </c>
      <c r="C5599" s="12">
        <v>43252</v>
      </c>
      <c r="D5599" s="217">
        <v>0</v>
      </c>
      <c r="E5599" t="s">
        <v>458</v>
      </c>
    </row>
    <row r="5600" spans="1:5" x14ac:dyDescent="0.25">
      <c r="A5600" t="s">
        <v>600</v>
      </c>
      <c r="B5600" t="s">
        <v>601</v>
      </c>
      <c r="C5600" s="12">
        <v>43259</v>
      </c>
      <c r="D5600" s="217">
        <v>0</v>
      </c>
      <c r="E5600" t="s">
        <v>458</v>
      </c>
    </row>
    <row r="5601" spans="1:5" x14ac:dyDescent="0.25">
      <c r="A5601" t="s">
        <v>600</v>
      </c>
      <c r="B5601" t="s">
        <v>601</v>
      </c>
      <c r="C5601" s="12">
        <v>43266</v>
      </c>
      <c r="D5601" s="217">
        <v>0</v>
      </c>
      <c r="E5601" t="s">
        <v>458</v>
      </c>
    </row>
    <row r="5602" spans="1:5" x14ac:dyDescent="0.25">
      <c r="A5602" t="s">
        <v>600</v>
      </c>
      <c r="B5602" t="s">
        <v>601</v>
      </c>
      <c r="C5602" s="12">
        <v>43273</v>
      </c>
      <c r="D5602" s="217">
        <v>0</v>
      </c>
      <c r="E5602" t="s">
        <v>458</v>
      </c>
    </row>
    <row r="5603" spans="1:5" x14ac:dyDescent="0.25">
      <c r="A5603" t="s">
        <v>600</v>
      </c>
      <c r="B5603" t="s">
        <v>601</v>
      </c>
      <c r="C5603" s="12">
        <v>43280</v>
      </c>
      <c r="D5603" s="217">
        <v>0</v>
      </c>
      <c r="E5603" t="s">
        <v>458</v>
      </c>
    </row>
    <row r="5604" spans="1:5" x14ac:dyDescent="0.25">
      <c r="A5604" t="s">
        <v>602</v>
      </c>
      <c r="B5604" t="s">
        <v>603</v>
      </c>
      <c r="C5604" s="12">
        <v>43210</v>
      </c>
      <c r="D5604" s="217">
        <v>0</v>
      </c>
      <c r="E5604" t="s">
        <v>458</v>
      </c>
    </row>
    <row r="5605" spans="1:5" x14ac:dyDescent="0.25">
      <c r="A5605" t="s">
        <v>602</v>
      </c>
      <c r="B5605" t="s">
        <v>603</v>
      </c>
      <c r="C5605" s="12">
        <v>43217</v>
      </c>
      <c r="D5605" s="217">
        <v>0</v>
      </c>
      <c r="E5605" t="s">
        <v>458</v>
      </c>
    </row>
    <row r="5606" spans="1:5" x14ac:dyDescent="0.25">
      <c r="A5606" t="s">
        <v>602</v>
      </c>
      <c r="B5606" t="s">
        <v>603</v>
      </c>
      <c r="C5606" s="12">
        <v>43224</v>
      </c>
      <c r="D5606" s="217">
        <v>0</v>
      </c>
      <c r="E5606" t="s">
        <v>458</v>
      </c>
    </row>
    <row r="5607" spans="1:5" x14ac:dyDescent="0.25">
      <c r="A5607" t="s">
        <v>602</v>
      </c>
      <c r="B5607" t="s">
        <v>603</v>
      </c>
      <c r="C5607" s="12">
        <v>43231</v>
      </c>
      <c r="D5607" s="217">
        <v>0</v>
      </c>
      <c r="E5607" t="s">
        <v>458</v>
      </c>
    </row>
    <row r="5608" spans="1:5" x14ac:dyDescent="0.25">
      <c r="A5608" t="s">
        <v>602</v>
      </c>
      <c r="B5608" t="s">
        <v>603</v>
      </c>
      <c r="C5608" s="12">
        <v>43238</v>
      </c>
      <c r="D5608" s="217">
        <v>0</v>
      </c>
      <c r="E5608" t="s">
        <v>458</v>
      </c>
    </row>
    <row r="5609" spans="1:5" x14ac:dyDescent="0.25">
      <c r="A5609" t="s">
        <v>602</v>
      </c>
      <c r="B5609" t="s">
        <v>603</v>
      </c>
      <c r="C5609" s="12">
        <v>43245</v>
      </c>
      <c r="D5609" s="217">
        <v>0</v>
      </c>
      <c r="E5609" t="s">
        <v>458</v>
      </c>
    </row>
    <row r="5610" spans="1:5" x14ac:dyDescent="0.25">
      <c r="A5610" t="s">
        <v>602</v>
      </c>
      <c r="B5610" t="s">
        <v>603</v>
      </c>
      <c r="C5610" s="12">
        <v>43252</v>
      </c>
      <c r="D5610" s="217">
        <v>0</v>
      </c>
      <c r="E5610" t="s">
        <v>458</v>
      </c>
    </row>
    <row r="5611" spans="1:5" x14ac:dyDescent="0.25">
      <c r="A5611" t="s">
        <v>602</v>
      </c>
      <c r="B5611" t="s">
        <v>603</v>
      </c>
      <c r="C5611" s="12">
        <v>43259</v>
      </c>
      <c r="D5611" s="217">
        <v>0</v>
      </c>
      <c r="E5611" t="s">
        <v>458</v>
      </c>
    </row>
    <row r="5612" spans="1:5" x14ac:dyDescent="0.25">
      <c r="A5612" t="s">
        <v>602</v>
      </c>
      <c r="B5612" t="s">
        <v>603</v>
      </c>
      <c r="C5612" s="12">
        <v>43266</v>
      </c>
      <c r="D5612" s="217">
        <v>0</v>
      </c>
      <c r="E5612" t="s">
        <v>458</v>
      </c>
    </row>
    <row r="5613" spans="1:5" x14ac:dyDescent="0.25">
      <c r="A5613" t="s">
        <v>602</v>
      </c>
      <c r="B5613" t="s">
        <v>603</v>
      </c>
      <c r="C5613" s="12">
        <v>43273</v>
      </c>
      <c r="D5613" s="217">
        <v>0</v>
      </c>
      <c r="E5613" t="s">
        <v>458</v>
      </c>
    </row>
    <row r="5614" spans="1:5" x14ac:dyDescent="0.25">
      <c r="A5614" t="s">
        <v>602</v>
      </c>
      <c r="B5614" t="s">
        <v>603</v>
      </c>
      <c r="C5614" s="12">
        <v>43280</v>
      </c>
      <c r="D5614" s="217">
        <v>0</v>
      </c>
      <c r="E5614" t="s">
        <v>458</v>
      </c>
    </row>
    <row r="5615" spans="1:5" x14ac:dyDescent="0.25">
      <c r="A5615" t="s">
        <v>604</v>
      </c>
      <c r="B5615" t="s">
        <v>605</v>
      </c>
      <c r="C5615" s="12">
        <v>43210</v>
      </c>
      <c r="D5615" s="217">
        <v>0</v>
      </c>
      <c r="E5615" t="s">
        <v>458</v>
      </c>
    </row>
    <row r="5616" spans="1:5" x14ac:dyDescent="0.25">
      <c r="A5616" t="s">
        <v>604</v>
      </c>
      <c r="B5616" t="s">
        <v>605</v>
      </c>
      <c r="C5616" s="12">
        <v>43217</v>
      </c>
      <c r="D5616" s="217">
        <v>0</v>
      </c>
      <c r="E5616" t="s">
        <v>458</v>
      </c>
    </row>
    <row r="5617" spans="1:5" x14ac:dyDescent="0.25">
      <c r="A5617" t="s">
        <v>604</v>
      </c>
      <c r="B5617" t="s">
        <v>605</v>
      </c>
      <c r="C5617" s="12">
        <v>43224</v>
      </c>
      <c r="D5617" s="217">
        <v>0</v>
      </c>
      <c r="E5617" t="s">
        <v>458</v>
      </c>
    </row>
    <row r="5618" spans="1:5" x14ac:dyDescent="0.25">
      <c r="A5618" t="s">
        <v>604</v>
      </c>
      <c r="B5618" t="s">
        <v>605</v>
      </c>
      <c r="C5618" s="12">
        <v>43231</v>
      </c>
      <c r="D5618" s="217">
        <v>0</v>
      </c>
      <c r="E5618" t="s">
        <v>458</v>
      </c>
    </row>
    <row r="5619" spans="1:5" x14ac:dyDescent="0.25">
      <c r="A5619" t="s">
        <v>604</v>
      </c>
      <c r="B5619" t="s">
        <v>605</v>
      </c>
      <c r="C5619" s="12">
        <v>43238</v>
      </c>
      <c r="D5619" s="217">
        <v>0</v>
      </c>
      <c r="E5619" t="s">
        <v>458</v>
      </c>
    </row>
    <row r="5620" spans="1:5" x14ac:dyDescent="0.25">
      <c r="A5620" t="s">
        <v>604</v>
      </c>
      <c r="B5620" t="s">
        <v>605</v>
      </c>
      <c r="C5620" s="12">
        <v>43245</v>
      </c>
      <c r="D5620" s="217">
        <v>0</v>
      </c>
      <c r="E5620" t="s">
        <v>458</v>
      </c>
    </row>
    <row r="5621" spans="1:5" x14ac:dyDescent="0.25">
      <c r="A5621" t="s">
        <v>604</v>
      </c>
      <c r="B5621" t="s">
        <v>605</v>
      </c>
      <c r="C5621" s="12">
        <v>43252</v>
      </c>
      <c r="D5621" s="217">
        <v>0</v>
      </c>
      <c r="E5621" t="s">
        <v>458</v>
      </c>
    </row>
    <row r="5622" spans="1:5" x14ac:dyDescent="0.25">
      <c r="A5622" t="s">
        <v>604</v>
      </c>
      <c r="B5622" t="s">
        <v>605</v>
      </c>
      <c r="C5622" s="12">
        <v>43259</v>
      </c>
      <c r="D5622" s="217">
        <v>0</v>
      </c>
      <c r="E5622" t="s">
        <v>458</v>
      </c>
    </row>
    <row r="5623" spans="1:5" x14ac:dyDescent="0.25">
      <c r="A5623" t="s">
        <v>604</v>
      </c>
      <c r="B5623" t="s">
        <v>605</v>
      </c>
      <c r="C5623" s="12">
        <v>43266</v>
      </c>
      <c r="D5623" s="217">
        <v>0</v>
      </c>
      <c r="E5623" t="s">
        <v>458</v>
      </c>
    </row>
    <row r="5624" spans="1:5" x14ac:dyDescent="0.25">
      <c r="A5624" t="s">
        <v>604</v>
      </c>
      <c r="B5624" t="s">
        <v>605</v>
      </c>
      <c r="C5624" s="12">
        <v>43273</v>
      </c>
      <c r="D5624" s="217">
        <v>0</v>
      </c>
      <c r="E5624" t="s">
        <v>458</v>
      </c>
    </row>
    <row r="5625" spans="1:5" x14ac:dyDescent="0.25">
      <c r="A5625" t="s">
        <v>604</v>
      </c>
      <c r="B5625" t="s">
        <v>605</v>
      </c>
      <c r="C5625" s="12">
        <v>43280</v>
      </c>
      <c r="D5625" s="217">
        <v>0</v>
      </c>
      <c r="E5625" t="s">
        <v>458</v>
      </c>
    </row>
    <row r="5626" spans="1:5" x14ac:dyDescent="0.25">
      <c r="A5626" t="s">
        <v>606</v>
      </c>
      <c r="B5626" t="s">
        <v>607</v>
      </c>
      <c r="C5626" s="12">
        <v>43210</v>
      </c>
      <c r="D5626" s="217">
        <v>0</v>
      </c>
      <c r="E5626" t="s">
        <v>458</v>
      </c>
    </row>
    <row r="5627" spans="1:5" x14ac:dyDescent="0.25">
      <c r="A5627" t="s">
        <v>606</v>
      </c>
      <c r="B5627" t="s">
        <v>607</v>
      </c>
      <c r="C5627" s="12">
        <v>43217</v>
      </c>
      <c r="D5627" s="217">
        <v>0</v>
      </c>
      <c r="E5627" t="s">
        <v>458</v>
      </c>
    </row>
    <row r="5628" spans="1:5" x14ac:dyDescent="0.25">
      <c r="A5628" t="s">
        <v>606</v>
      </c>
      <c r="B5628" t="s">
        <v>607</v>
      </c>
      <c r="C5628" s="12">
        <v>43224</v>
      </c>
      <c r="D5628" s="217">
        <v>0</v>
      </c>
      <c r="E5628" t="s">
        <v>458</v>
      </c>
    </row>
    <row r="5629" spans="1:5" x14ac:dyDescent="0.25">
      <c r="A5629" t="s">
        <v>606</v>
      </c>
      <c r="B5629" t="s">
        <v>607</v>
      </c>
      <c r="C5629" s="12">
        <v>43231</v>
      </c>
      <c r="D5629" s="217">
        <v>0</v>
      </c>
      <c r="E5629" t="s">
        <v>458</v>
      </c>
    </row>
    <row r="5630" spans="1:5" x14ac:dyDescent="0.25">
      <c r="A5630" t="s">
        <v>606</v>
      </c>
      <c r="B5630" t="s">
        <v>607</v>
      </c>
      <c r="C5630" s="12">
        <v>43238</v>
      </c>
      <c r="D5630" s="217">
        <v>0</v>
      </c>
      <c r="E5630" t="s">
        <v>458</v>
      </c>
    </row>
    <row r="5631" spans="1:5" x14ac:dyDescent="0.25">
      <c r="A5631" t="s">
        <v>606</v>
      </c>
      <c r="B5631" t="s">
        <v>607</v>
      </c>
      <c r="C5631" s="12">
        <v>43245</v>
      </c>
      <c r="D5631" s="217">
        <v>0</v>
      </c>
      <c r="E5631" t="s">
        <v>458</v>
      </c>
    </row>
    <row r="5632" spans="1:5" x14ac:dyDescent="0.25">
      <c r="A5632" t="s">
        <v>606</v>
      </c>
      <c r="B5632" t="s">
        <v>607</v>
      </c>
      <c r="C5632" s="12">
        <v>43252</v>
      </c>
      <c r="D5632" s="217">
        <v>0</v>
      </c>
      <c r="E5632" t="s">
        <v>458</v>
      </c>
    </row>
    <row r="5633" spans="1:5" x14ac:dyDescent="0.25">
      <c r="A5633" t="s">
        <v>606</v>
      </c>
      <c r="B5633" t="s">
        <v>607</v>
      </c>
      <c r="C5633" s="12">
        <v>43259</v>
      </c>
      <c r="D5633" s="217">
        <v>0</v>
      </c>
      <c r="E5633" t="s">
        <v>458</v>
      </c>
    </row>
    <row r="5634" spans="1:5" x14ac:dyDescent="0.25">
      <c r="A5634" t="s">
        <v>606</v>
      </c>
      <c r="B5634" t="s">
        <v>607</v>
      </c>
      <c r="C5634" s="12">
        <v>43266</v>
      </c>
      <c r="D5634" s="217">
        <v>0</v>
      </c>
      <c r="E5634" t="s">
        <v>458</v>
      </c>
    </row>
    <row r="5635" spans="1:5" x14ac:dyDescent="0.25">
      <c r="A5635" t="s">
        <v>606</v>
      </c>
      <c r="B5635" t="s">
        <v>607</v>
      </c>
      <c r="C5635" s="12">
        <v>43273</v>
      </c>
      <c r="D5635" s="217">
        <v>0</v>
      </c>
      <c r="E5635" t="s">
        <v>458</v>
      </c>
    </row>
    <row r="5636" spans="1:5" x14ac:dyDescent="0.25">
      <c r="A5636" t="s">
        <v>606</v>
      </c>
      <c r="B5636" t="s">
        <v>607</v>
      </c>
      <c r="C5636" s="12">
        <v>43280</v>
      </c>
      <c r="D5636" s="217">
        <v>0</v>
      </c>
      <c r="E5636" t="s">
        <v>458</v>
      </c>
    </row>
    <row r="5637" spans="1:5" x14ac:dyDescent="0.25">
      <c r="A5637" t="s">
        <v>608</v>
      </c>
      <c r="B5637" t="s">
        <v>609</v>
      </c>
      <c r="C5637" s="12">
        <v>43210</v>
      </c>
      <c r="D5637" s="217">
        <v>0</v>
      </c>
      <c r="E5637" t="s">
        <v>458</v>
      </c>
    </row>
    <row r="5638" spans="1:5" x14ac:dyDescent="0.25">
      <c r="A5638" t="s">
        <v>608</v>
      </c>
      <c r="B5638" t="s">
        <v>609</v>
      </c>
      <c r="C5638" s="12">
        <v>43217</v>
      </c>
      <c r="D5638" s="217">
        <v>0</v>
      </c>
      <c r="E5638" t="s">
        <v>458</v>
      </c>
    </row>
    <row r="5639" spans="1:5" x14ac:dyDescent="0.25">
      <c r="A5639" t="s">
        <v>608</v>
      </c>
      <c r="B5639" t="s">
        <v>609</v>
      </c>
      <c r="C5639" s="12">
        <v>43224</v>
      </c>
      <c r="D5639" s="217">
        <v>0</v>
      </c>
      <c r="E5639" t="s">
        <v>458</v>
      </c>
    </row>
    <row r="5640" spans="1:5" x14ac:dyDescent="0.25">
      <c r="A5640" t="s">
        <v>608</v>
      </c>
      <c r="B5640" t="s">
        <v>609</v>
      </c>
      <c r="C5640" s="12">
        <v>43231</v>
      </c>
      <c r="D5640" s="217">
        <v>0</v>
      </c>
      <c r="E5640" t="s">
        <v>458</v>
      </c>
    </row>
    <row r="5641" spans="1:5" x14ac:dyDescent="0.25">
      <c r="A5641" t="s">
        <v>608</v>
      </c>
      <c r="B5641" t="s">
        <v>609</v>
      </c>
      <c r="C5641" s="12">
        <v>43238</v>
      </c>
      <c r="D5641" s="217">
        <v>0</v>
      </c>
      <c r="E5641" t="s">
        <v>458</v>
      </c>
    </row>
    <row r="5642" spans="1:5" x14ac:dyDescent="0.25">
      <c r="A5642" t="s">
        <v>608</v>
      </c>
      <c r="B5642" t="s">
        <v>609</v>
      </c>
      <c r="C5642" s="12">
        <v>43245</v>
      </c>
      <c r="D5642" s="217">
        <v>0</v>
      </c>
      <c r="E5642" t="s">
        <v>458</v>
      </c>
    </row>
    <row r="5643" spans="1:5" x14ac:dyDescent="0.25">
      <c r="A5643" t="s">
        <v>608</v>
      </c>
      <c r="B5643" t="s">
        <v>609</v>
      </c>
      <c r="C5643" s="12">
        <v>43252</v>
      </c>
      <c r="D5643" s="217">
        <v>0</v>
      </c>
      <c r="E5643" t="s">
        <v>458</v>
      </c>
    </row>
    <row r="5644" spans="1:5" x14ac:dyDescent="0.25">
      <c r="A5644" t="s">
        <v>608</v>
      </c>
      <c r="B5644" t="s">
        <v>609</v>
      </c>
      <c r="C5644" s="12">
        <v>43259</v>
      </c>
      <c r="D5644" s="217">
        <v>0</v>
      </c>
      <c r="E5644" t="s">
        <v>458</v>
      </c>
    </row>
    <row r="5645" spans="1:5" x14ac:dyDescent="0.25">
      <c r="A5645" t="s">
        <v>608</v>
      </c>
      <c r="B5645" t="s">
        <v>609</v>
      </c>
      <c r="C5645" s="12">
        <v>43266</v>
      </c>
      <c r="D5645" s="217">
        <v>0</v>
      </c>
      <c r="E5645" t="s">
        <v>458</v>
      </c>
    </row>
    <row r="5646" spans="1:5" x14ac:dyDescent="0.25">
      <c r="A5646" t="s">
        <v>608</v>
      </c>
      <c r="B5646" t="s">
        <v>609</v>
      </c>
      <c r="C5646" s="12">
        <v>43273</v>
      </c>
      <c r="D5646" s="217">
        <v>0</v>
      </c>
      <c r="E5646" t="s">
        <v>458</v>
      </c>
    </row>
    <row r="5647" spans="1:5" x14ac:dyDescent="0.25">
      <c r="A5647" t="s">
        <v>608</v>
      </c>
      <c r="B5647" t="s">
        <v>609</v>
      </c>
      <c r="C5647" s="12">
        <v>43280</v>
      </c>
      <c r="D5647" s="217">
        <v>0</v>
      </c>
      <c r="E5647" t="s">
        <v>458</v>
      </c>
    </row>
    <row r="5648" spans="1:5" x14ac:dyDescent="0.25">
      <c r="A5648" t="s">
        <v>610</v>
      </c>
      <c r="B5648" t="s">
        <v>611</v>
      </c>
      <c r="C5648" s="12">
        <v>43210</v>
      </c>
      <c r="D5648" s="217">
        <v>0</v>
      </c>
      <c r="E5648" t="s">
        <v>458</v>
      </c>
    </row>
    <row r="5649" spans="1:5" x14ac:dyDescent="0.25">
      <c r="A5649" t="s">
        <v>610</v>
      </c>
      <c r="B5649" t="s">
        <v>611</v>
      </c>
      <c r="C5649" s="12">
        <v>43217</v>
      </c>
      <c r="D5649" s="217">
        <v>0</v>
      </c>
      <c r="E5649" t="s">
        <v>458</v>
      </c>
    </row>
    <row r="5650" spans="1:5" x14ac:dyDescent="0.25">
      <c r="A5650" t="s">
        <v>610</v>
      </c>
      <c r="B5650" t="s">
        <v>611</v>
      </c>
      <c r="C5650" s="12">
        <v>43224</v>
      </c>
      <c r="D5650" s="217">
        <v>0</v>
      </c>
      <c r="E5650" t="s">
        <v>458</v>
      </c>
    </row>
    <row r="5651" spans="1:5" x14ac:dyDescent="0.25">
      <c r="A5651" t="s">
        <v>610</v>
      </c>
      <c r="B5651" t="s">
        <v>611</v>
      </c>
      <c r="C5651" s="12">
        <v>43231</v>
      </c>
      <c r="D5651" s="217">
        <v>0</v>
      </c>
      <c r="E5651" t="s">
        <v>458</v>
      </c>
    </row>
    <row r="5652" spans="1:5" x14ac:dyDescent="0.25">
      <c r="A5652" t="s">
        <v>610</v>
      </c>
      <c r="B5652" t="s">
        <v>611</v>
      </c>
      <c r="C5652" s="12">
        <v>43238</v>
      </c>
      <c r="D5652" s="217">
        <v>0</v>
      </c>
      <c r="E5652" t="s">
        <v>458</v>
      </c>
    </row>
    <row r="5653" spans="1:5" x14ac:dyDescent="0.25">
      <c r="A5653" t="s">
        <v>610</v>
      </c>
      <c r="B5653" t="s">
        <v>611</v>
      </c>
      <c r="C5653" s="12">
        <v>43245</v>
      </c>
      <c r="D5653" s="217">
        <v>0</v>
      </c>
      <c r="E5653" t="s">
        <v>458</v>
      </c>
    </row>
    <row r="5654" spans="1:5" x14ac:dyDescent="0.25">
      <c r="A5654" t="s">
        <v>610</v>
      </c>
      <c r="B5654" t="s">
        <v>611</v>
      </c>
      <c r="C5654" s="12">
        <v>43252</v>
      </c>
      <c r="D5654" s="217">
        <v>0</v>
      </c>
      <c r="E5654" t="s">
        <v>458</v>
      </c>
    </row>
    <row r="5655" spans="1:5" x14ac:dyDescent="0.25">
      <c r="A5655" t="s">
        <v>610</v>
      </c>
      <c r="B5655" t="s">
        <v>611</v>
      </c>
      <c r="C5655" s="12">
        <v>43259</v>
      </c>
      <c r="D5655" s="217">
        <v>0</v>
      </c>
      <c r="E5655" t="s">
        <v>458</v>
      </c>
    </row>
    <row r="5656" spans="1:5" x14ac:dyDescent="0.25">
      <c r="A5656" t="s">
        <v>610</v>
      </c>
      <c r="B5656" t="s">
        <v>611</v>
      </c>
      <c r="C5656" s="12">
        <v>43266</v>
      </c>
      <c r="D5656" s="217">
        <v>0</v>
      </c>
      <c r="E5656" t="s">
        <v>458</v>
      </c>
    </row>
    <row r="5657" spans="1:5" x14ac:dyDescent="0.25">
      <c r="A5657" t="s">
        <v>610</v>
      </c>
      <c r="B5657" t="s">
        <v>611</v>
      </c>
      <c r="C5657" s="12">
        <v>43273</v>
      </c>
      <c r="D5657" s="217">
        <v>0</v>
      </c>
      <c r="E5657" t="s">
        <v>458</v>
      </c>
    </row>
    <row r="5658" spans="1:5" x14ac:dyDescent="0.25">
      <c r="A5658" t="s">
        <v>610</v>
      </c>
      <c r="B5658" t="s">
        <v>611</v>
      </c>
      <c r="C5658" s="12">
        <v>43280</v>
      </c>
      <c r="D5658" s="217">
        <v>0</v>
      </c>
      <c r="E5658" t="s">
        <v>458</v>
      </c>
    </row>
    <row r="5659" spans="1:5" x14ac:dyDescent="0.25">
      <c r="A5659" t="s">
        <v>612</v>
      </c>
      <c r="B5659" t="s">
        <v>613</v>
      </c>
      <c r="C5659" s="12">
        <v>43210</v>
      </c>
      <c r="D5659" s="217">
        <v>0</v>
      </c>
      <c r="E5659" t="s">
        <v>458</v>
      </c>
    </row>
    <row r="5660" spans="1:5" x14ac:dyDescent="0.25">
      <c r="A5660" t="s">
        <v>612</v>
      </c>
      <c r="B5660" t="s">
        <v>613</v>
      </c>
      <c r="C5660" s="12">
        <v>43217</v>
      </c>
      <c r="D5660" s="217">
        <v>0</v>
      </c>
      <c r="E5660" t="s">
        <v>458</v>
      </c>
    </row>
    <row r="5661" spans="1:5" x14ac:dyDescent="0.25">
      <c r="A5661" t="s">
        <v>612</v>
      </c>
      <c r="B5661" t="s">
        <v>613</v>
      </c>
      <c r="C5661" s="12">
        <v>43224</v>
      </c>
      <c r="D5661" s="217">
        <v>0</v>
      </c>
      <c r="E5661" t="s">
        <v>458</v>
      </c>
    </row>
    <row r="5662" spans="1:5" x14ac:dyDescent="0.25">
      <c r="A5662" t="s">
        <v>612</v>
      </c>
      <c r="B5662" t="s">
        <v>613</v>
      </c>
      <c r="C5662" s="12">
        <v>43231</v>
      </c>
      <c r="D5662" s="217">
        <v>0</v>
      </c>
      <c r="E5662" t="s">
        <v>458</v>
      </c>
    </row>
    <row r="5663" spans="1:5" x14ac:dyDescent="0.25">
      <c r="A5663" t="s">
        <v>612</v>
      </c>
      <c r="B5663" t="s">
        <v>613</v>
      </c>
      <c r="C5663" s="12">
        <v>43238</v>
      </c>
      <c r="D5663" s="217">
        <v>0</v>
      </c>
      <c r="E5663" t="s">
        <v>458</v>
      </c>
    </row>
    <row r="5664" spans="1:5" x14ac:dyDescent="0.25">
      <c r="A5664" t="s">
        <v>612</v>
      </c>
      <c r="B5664" t="s">
        <v>613</v>
      </c>
      <c r="C5664" s="12">
        <v>43245</v>
      </c>
      <c r="D5664" s="217">
        <v>0</v>
      </c>
      <c r="E5664" t="s">
        <v>458</v>
      </c>
    </row>
    <row r="5665" spans="1:5" x14ac:dyDescent="0.25">
      <c r="A5665" t="s">
        <v>612</v>
      </c>
      <c r="B5665" t="s">
        <v>613</v>
      </c>
      <c r="C5665" s="12">
        <v>43252</v>
      </c>
      <c r="D5665" s="217">
        <v>0</v>
      </c>
      <c r="E5665" t="s">
        <v>458</v>
      </c>
    </row>
    <row r="5666" spans="1:5" x14ac:dyDescent="0.25">
      <c r="A5666" t="s">
        <v>612</v>
      </c>
      <c r="B5666" t="s">
        <v>613</v>
      </c>
      <c r="C5666" s="12">
        <v>43259</v>
      </c>
      <c r="D5666" s="217">
        <v>0</v>
      </c>
      <c r="E5666" t="s">
        <v>458</v>
      </c>
    </row>
    <row r="5667" spans="1:5" x14ac:dyDescent="0.25">
      <c r="A5667" t="s">
        <v>612</v>
      </c>
      <c r="B5667" t="s">
        <v>613</v>
      </c>
      <c r="C5667" s="12">
        <v>43266</v>
      </c>
      <c r="D5667" s="217">
        <v>0</v>
      </c>
      <c r="E5667" t="s">
        <v>458</v>
      </c>
    </row>
    <row r="5668" spans="1:5" x14ac:dyDescent="0.25">
      <c r="A5668" t="s">
        <v>612</v>
      </c>
      <c r="B5668" t="s">
        <v>613</v>
      </c>
      <c r="C5668" s="12">
        <v>43273</v>
      </c>
      <c r="D5668" s="217">
        <v>0</v>
      </c>
      <c r="E5668" t="s">
        <v>458</v>
      </c>
    </row>
    <row r="5669" spans="1:5" x14ac:dyDescent="0.25">
      <c r="A5669" t="s">
        <v>612</v>
      </c>
      <c r="B5669" t="s">
        <v>613</v>
      </c>
      <c r="C5669" s="12">
        <v>43280</v>
      </c>
      <c r="D5669" s="217">
        <v>0</v>
      </c>
      <c r="E5669" t="s">
        <v>458</v>
      </c>
    </row>
    <row r="5670" spans="1:5" x14ac:dyDescent="0.25">
      <c r="A5670" t="s">
        <v>614</v>
      </c>
      <c r="B5670" t="s">
        <v>615</v>
      </c>
      <c r="C5670" s="12">
        <v>43210</v>
      </c>
      <c r="D5670" s="217">
        <v>0</v>
      </c>
      <c r="E5670" t="s">
        <v>458</v>
      </c>
    </row>
    <row r="5671" spans="1:5" x14ac:dyDescent="0.25">
      <c r="A5671" t="s">
        <v>614</v>
      </c>
      <c r="B5671" t="s">
        <v>615</v>
      </c>
      <c r="C5671" s="12">
        <v>43217</v>
      </c>
      <c r="D5671" s="217">
        <v>0</v>
      </c>
      <c r="E5671" t="s">
        <v>458</v>
      </c>
    </row>
    <row r="5672" spans="1:5" x14ac:dyDescent="0.25">
      <c r="A5672" t="s">
        <v>614</v>
      </c>
      <c r="B5672" t="s">
        <v>615</v>
      </c>
      <c r="C5672" s="12">
        <v>43224</v>
      </c>
      <c r="D5672" s="217">
        <v>0</v>
      </c>
      <c r="E5672" t="s">
        <v>458</v>
      </c>
    </row>
    <row r="5673" spans="1:5" x14ac:dyDescent="0.25">
      <c r="A5673" t="s">
        <v>614</v>
      </c>
      <c r="B5673" t="s">
        <v>615</v>
      </c>
      <c r="C5673" s="12">
        <v>43231</v>
      </c>
      <c r="D5673" s="217">
        <v>0</v>
      </c>
      <c r="E5673" t="s">
        <v>458</v>
      </c>
    </row>
    <row r="5674" spans="1:5" x14ac:dyDescent="0.25">
      <c r="A5674" t="s">
        <v>614</v>
      </c>
      <c r="B5674" t="s">
        <v>615</v>
      </c>
      <c r="C5674" s="12">
        <v>43238</v>
      </c>
      <c r="D5674" s="217">
        <v>0</v>
      </c>
      <c r="E5674" t="s">
        <v>458</v>
      </c>
    </row>
    <row r="5675" spans="1:5" x14ac:dyDescent="0.25">
      <c r="A5675" t="s">
        <v>614</v>
      </c>
      <c r="B5675" t="s">
        <v>615</v>
      </c>
      <c r="C5675" s="12">
        <v>43245</v>
      </c>
      <c r="D5675" s="217">
        <v>0</v>
      </c>
      <c r="E5675" t="s">
        <v>458</v>
      </c>
    </row>
    <row r="5676" spans="1:5" x14ac:dyDescent="0.25">
      <c r="A5676" t="s">
        <v>614</v>
      </c>
      <c r="B5676" t="s">
        <v>615</v>
      </c>
      <c r="C5676" s="12">
        <v>43252</v>
      </c>
      <c r="D5676" s="217">
        <v>0</v>
      </c>
      <c r="E5676" t="s">
        <v>458</v>
      </c>
    </row>
    <row r="5677" spans="1:5" x14ac:dyDescent="0.25">
      <c r="A5677" t="s">
        <v>614</v>
      </c>
      <c r="B5677" t="s">
        <v>615</v>
      </c>
      <c r="C5677" s="12">
        <v>43259</v>
      </c>
      <c r="D5677" s="217">
        <v>0</v>
      </c>
      <c r="E5677" t="s">
        <v>458</v>
      </c>
    </row>
    <row r="5678" spans="1:5" x14ac:dyDescent="0.25">
      <c r="A5678" t="s">
        <v>614</v>
      </c>
      <c r="B5678" t="s">
        <v>615</v>
      </c>
      <c r="C5678" s="12">
        <v>43266</v>
      </c>
      <c r="D5678" s="217">
        <v>0</v>
      </c>
      <c r="E5678" t="s">
        <v>458</v>
      </c>
    </row>
    <row r="5679" spans="1:5" x14ac:dyDescent="0.25">
      <c r="A5679" t="s">
        <v>614</v>
      </c>
      <c r="B5679" t="s">
        <v>615</v>
      </c>
      <c r="C5679" s="12">
        <v>43273</v>
      </c>
      <c r="D5679" s="217">
        <v>0</v>
      </c>
      <c r="E5679" t="s">
        <v>458</v>
      </c>
    </row>
    <row r="5680" spans="1:5" x14ac:dyDescent="0.25">
      <c r="A5680" t="s">
        <v>614</v>
      </c>
      <c r="B5680" t="s">
        <v>615</v>
      </c>
      <c r="C5680" s="12">
        <v>43280</v>
      </c>
      <c r="D5680" s="217">
        <v>0</v>
      </c>
      <c r="E5680" t="s">
        <v>458</v>
      </c>
    </row>
    <row r="5681" spans="1:5" x14ac:dyDescent="0.25">
      <c r="A5681" t="s">
        <v>616</v>
      </c>
      <c r="B5681" t="s">
        <v>617</v>
      </c>
      <c r="C5681" s="12">
        <v>43210</v>
      </c>
      <c r="D5681" s="217">
        <v>0</v>
      </c>
      <c r="E5681" t="s">
        <v>458</v>
      </c>
    </row>
    <row r="5682" spans="1:5" x14ac:dyDescent="0.25">
      <c r="A5682" t="s">
        <v>616</v>
      </c>
      <c r="B5682" t="s">
        <v>617</v>
      </c>
      <c r="C5682" s="12">
        <v>43217</v>
      </c>
      <c r="D5682" s="217">
        <v>0</v>
      </c>
      <c r="E5682" t="s">
        <v>458</v>
      </c>
    </row>
    <row r="5683" spans="1:5" x14ac:dyDescent="0.25">
      <c r="A5683" t="s">
        <v>616</v>
      </c>
      <c r="B5683" t="s">
        <v>617</v>
      </c>
      <c r="C5683" s="12">
        <v>43224</v>
      </c>
      <c r="D5683" s="217">
        <v>0</v>
      </c>
      <c r="E5683" t="s">
        <v>458</v>
      </c>
    </row>
    <row r="5684" spans="1:5" x14ac:dyDescent="0.25">
      <c r="A5684" t="s">
        <v>616</v>
      </c>
      <c r="B5684" t="s">
        <v>617</v>
      </c>
      <c r="C5684" s="12">
        <v>43231</v>
      </c>
      <c r="D5684" s="217">
        <v>0</v>
      </c>
      <c r="E5684" t="s">
        <v>458</v>
      </c>
    </row>
    <row r="5685" spans="1:5" x14ac:dyDescent="0.25">
      <c r="A5685" t="s">
        <v>616</v>
      </c>
      <c r="B5685" t="s">
        <v>617</v>
      </c>
      <c r="C5685" s="12">
        <v>43238</v>
      </c>
      <c r="D5685" s="217">
        <v>0</v>
      </c>
      <c r="E5685" t="s">
        <v>458</v>
      </c>
    </row>
    <row r="5686" spans="1:5" x14ac:dyDescent="0.25">
      <c r="A5686" t="s">
        <v>616</v>
      </c>
      <c r="B5686" t="s">
        <v>617</v>
      </c>
      <c r="C5686" s="12">
        <v>43245</v>
      </c>
      <c r="D5686" s="217">
        <v>0</v>
      </c>
      <c r="E5686" t="s">
        <v>458</v>
      </c>
    </row>
    <row r="5687" spans="1:5" x14ac:dyDescent="0.25">
      <c r="A5687" t="s">
        <v>616</v>
      </c>
      <c r="B5687" t="s">
        <v>617</v>
      </c>
      <c r="C5687" s="12">
        <v>43252</v>
      </c>
      <c r="D5687" s="217">
        <v>0</v>
      </c>
      <c r="E5687" t="s">
        <v>458</v>
      </c>
    </row>
    <row r="5688" spans="1:5" x14ac:dyDescent="0.25">
      <c r="A5688" t="s">
        <v>616</v>
      </c>
      <c r="B5688" t="s">
        <v>617</v>
      </c>
      <c r="C5688" s="12">
        <v>43259</v>
      </c>
      <c r="D5688" s="217">
        <v>0</v>
      </c>
      <c r="E5688" t="s">
        <v>458</v>
      </c>
    </row>
    <row r="5689" spans="1:5" x14ac:dyDescent="0.25">
      <c r="A5689" t="s">
        <v>616</v>
      </c>
      <c r="B5689" t="s">
        <v>617</v>
      </c>
      <c r="C5689" s="12">
        <v>43266</v>
      </c>
      <c r="D5689" s="217">
        <v>0</v>
      </c>
      <c r="E5689" t="s">
        <v>458</v>
      </c>
    </row>
    <row r="5690" spans="1:5" x14ac:dyDescent="0.25">
      <c r="A5690" t="s">
        <v>616</v>
      </c>
      <c r="B5690" t="s">
        <v>617</v>
      </c>
      <c r="C5690" s="12">
        <v>43273</v>
      </c>
      <c r="D5690" s="217">
        <v>0</v>
      </c>
      <c r="E5690" t="s">
        <v>458</v>
      </c>
    </row>
    <row r="5691" spans="1:5" x14ac:dyDescent="0.25">
      <c r="A5691" t="s">
        <v>616</v>
      </c>
      <c r="B5691" t="s">
        <v>617</v>
      </c>
      <c r="C5691" s="12">
        <v>43280</v>
      </c>
      <c r="D5691" s="217">
        <v>0</v>
      </c>
      <c r="E5691" t="s">
        <v>458</v>
      </c>
    </row>
    <row r="5692" spans="1:5" x14ac:dyDescent="0.25">
      <c r="A5692" t="s">
        <v>618</v>
      </c>
      <c r="B5692" t="s">
        <v>619</v>
      </c>
      <c r="C5692" s="12">
        <v>43210</v>
      </c>
      <c r="D5692" s="217">
        <v>0</v>
      </c>
      <c r="E5692" t="s">
        <v>458</v>
      </c>
    </row>
    <row r="5693" spans="1:5" x14ac:dyDescent="0.25">
      <c r="A5693" t="s">
        <v>618</v>
      </c>
      <c r="B5693" t="s">
        <v>619</v>
      </c>
      <c r="C5693" s="12">
        <v>43217</v>
      </c>
      <c r="D5693" s="217">
        <v>0</v>
      </c>
      <c r="E5693" t="s">
        <v>458</v>
      </c>
    </row>
    <row r="5694" spans="1:5" x14ac:dyDescent="0.25">
      <c r="A5694" t="s">
        <v>618</v>
      </c>
      <c r="B5694" t="s">
        <v>619</v>
      </c>
      <c r="C5694" s="12">
        <v>43224</v>
      </c>
      <c r="D5694" s="217">
        <v>0</v>
      </c>
      <c r="E5694" t="s">
        <v>458</v>
      </c>
    </row>
    <row r="5695" spans="1:5" x14ac:dyDescent="0.25">
      <c r="A5695" t="s">
        <v>618</v>
      </c>
      <c r="B5695" t="s">
        <v>619</v>
      </c>
      <c r="C5695" s="12">
        <v>43231</v>
      </c>
      <c r="D5695" s="217">
        <v>0</v>
      </c>
      <c r="E5695" t="s">
        <v>458</v>
      </c>
    </row>
    <row r="5696" spans="1:5" x14ac:dyDescent="0.25">
      <c r="A5696" t="s">
        <v>618</v>
      </c>
      <c r="B5696" t="s">
        <v>619</v>
      </c>
      <c r="C5696" s="12">
        <v>43238</v>
      </c>
      <c r="D5696" s="217">
        <v>0</v>
      </c>
      <c r="E5696" t="s">
        <v>458</v>
      </c>
    </row>
    <row r="5697" spans="1:5" x14ac:dyDescent="0.25">
      <c r="A5697" t="s">
        <v>618</v>
      </c>
      <c r="B5697" t="s">
        <v>619</v>
      </c>
      <c r="C5697" s="12">
        <v>43245</v>
      </c>
      <c r="D5697" s="217">
        <v>0</v>
      </c>
      <c r="E5697" t="s">
        <v>458</v>
      </c>
    </row>
    <row r="5698" spans="1:5" x14ac:dyDescent="0.25">
      <c r="A5698" t="s">
        <v>618</v>
      </c>
      <c r="B5698" t="s">
        <v>619</v>
      </c>
      <c r="C5698" s="12">
        <v>43252</v>
      </c>
      <c r="D5698" s="217">
        <v>0</v>
      </c>
      <c r="E5698" t="s">
        <v>458</v>
      </c>
    </row>
    <row r="5699" spans="1:5" x14ac:dyDescent="0.25">
      <c r="A5699" t="s">
        <v>618</v>
      </c>
      <c r="B5699" t="s">
        <v>619</v>
      </c>
      <c r="C5699" s="12">
        <v>43259</v>
      </c>
      <c r="D5699" s="217">
        <v>0</v>
      </c>
      <c r="E5699" t="s">
        <v>458</v>
      </c>
    </row>
    <row r="5700" spans="1:5" x14ac:dyDescent="0.25">
      <c r="A5700" t="s">
        <v>618</v>
      </c>
      <c r="B5700" t="s">
        <v>619</v>
      </c>
      <c r="C5700" s="12">
        <v>43266</v>
      </c>
      <c r="D5700" s="217">
        <v>0</v>
      </c>
      <c r="E5700" t="s">
        <v>458</v>
      </c>
    </row>
    <row r="5701" spans="1:5" x14ac:dyDescent="0.25">
      <c r="A5701" t="s">
        <v>618</v>
      </c>
      <c r="B5701" t="s">
        <v>619</v>
      </c>
      <c r="C5701" s="12">
        <v>43273</v>
      </c>
      <c r="D5701" s="217">
        <v>0</v>
      </c>
      <c r="E5701" t="s">
        <v>458</v>
      </c>
    </row>
    <row r="5702" spans="1:5" x14ac:dyDescent="0.25">
      <c r="A5702" t="s">
        <v>618</v>
      </c>
      <c r="B5702" t="s">
        <v>619</v>
      </c>
      <c r="C5702" s="12">
        <v>43280</v>
      </c>
      <c r="D5702" s="217">
        <v>0</v>
      </c>
      <c r="E5702" t="s">
        <v>458</v>
      </c>
    </row>
    <row r="5703" spans="1:5" x14ac:dyDescent="0.25">
      <c r="A5703" t="s">
        <v>620</v>
      </c>
      <c r="B5703" t="s">
        <v>621</v>
      </c>
      <c r="C5703" s="12">
        <v>43210</v>
      </c>
      <c r="D5703" s="217">
        <v>0</v>
      </c>
      <c r="E5703" t="s">
        <v>458</v>
      </c>
    </row>
    <row r="5704" spans="1:5" x14ac:dyDescent="0.25">
      <c r="A5704" t="s">
        <v>620</v>
      </c>
      <c r="B5704" t="s">
        <v>621</v>
      </c>
      <c r="C5704" s="12">
        <v>43217</v>
      </c>
      <c r="D5704" s="217">
        <v>0</v>
      </c>
      <c r="E5704" t="s">
        <v>458</v>
      </c>
    </row>
    <row r="5705" spans="1:5" x14ac:dyDescent="0.25">
      <c r="A5705" t="s">
        <v>620</v>
      </c>
      <c r="B5705" t="s">
        <v>621</v>
      </c>
      <c r="C5705" s="12">
        <v>43224</v>
      </c>
      <c r="D5705" s="217">
        <v>0</v>
      </c>
      <c r="E5705" t="s">
        <v>458</v>
      </c>
    </row>
    <row r="5706" spans="1:5" x14ac:dyDescent="0.25">
      <c r="A5706" t="s">
        <v>620</v>
      </c>
      <c r="B5706" t="s">
        <v>621</v>
      </c>
      <c r="C5706" s="12">
        <v>43231</v>
      </c>
      <c r="D5706" s="217">
        <v>0</v>
      </c>
      <c r="E5706" t="s">
        <v>458</v>
      </c>
    </row>
    <row r="5707" spans="1:5" x14ac:dyDescent="0.25">
      <c r="A5707" t="s">
        <v>620</v>
      </c>
      <c r="B5707" t="s">
        <v>621</v>
      </c>
      <c r="C5707" s="12">
        <v>43238</v>
      </c>
      <c r="D5707" s="217">
        <v>0</v>
      </c>
      <c r="E5707" t="s">
        <v>458</v>
      </c>
    </row>
    <row r="5708" spans="1:5" x14ac:dyDescent="0.25">
      <c r="A5708" t="s">
        <v>620</v>
      </c>
      <c r="B5708" t="s">
        <v>621</v>
      </c>
      <c r="C5708" s="12">
        <v>43245</v>
      </c>
      <c r="D5708" s="217">
        <v>0</v>
      </c>
      <c r="E5708" t="s">
        <v>458</v>
      </c>
    </row>
    <row r="5709" spans="1:5" x14ac:dyDescent="0.25">
      <c r="A5709" t="s">
        <v>620</v>
      </c>
      <c r="B5709" t="s">
        <v>621</v>
      </c>
      <c r="C5709" s="12">
        <v>43252</v>
      </c>
      <c r="D5709" s="217">
        <v>0</v>
      </c>
      <c r="E5709" t="s">
        <v>458</v>
      </c>
    </row>
    <row r="5710" spans="1:5" x14ac:dyDescent="0.25">
      <c r="A5710" t="s">
        <v>620</v>
      </c>
      <c r="B5710" t="s">
        <v>621</v>
      </c>
      <c r="C5710" s="12">
        <v>43259</v>
      </c>
      <c r="D5710" s="217">
        <v>0</v>
      </c>
      <c r="E5710" t="s">
        <v>458</v>
      </c>
    </row>
    <row r="5711" spans="1:5" x14ac:dyDescent="0.25">
      <c r="A5711" t="s">
        <v>620</v>
      </c>
      <c r="B5711" t="s">
        <v>621</v>
      </c>
      <c r="C5711" s="12">
        <v>43266</v>
      </c>
      <c r="D5711" s="217">
        <v>0</v>
      </c>
      <c r="E5711" t="s">
        <v>458</v>
      </c>
    </row>
    <row r="5712" spans="1:5" x14ac:dyDescent="0.25">
      <c r="A5712" t="s">
        <v>620</v>
      </c>
      <c r="B5712" t="s">
        <v>621</v>
      </c>
      <c r="C5712" s="12">
        <v>43273</v>
      </c>
      <c r="D5712" s="217">
        <v>0</v>
      </c>
      <c r="E5712" t="s">
        <v>458</v>
      </c>
    </row>
    <row r="5713" spans="1:5" x14ac:dyDescent="0.25">
      <c r="A5713" t="s">
        <v>620</v>
      </c>
      <c r="B5713" t="s">
        <v>621</v>
      </c>
      <c r="C5713" s="12">
        <v>43280</v>
      </c>
      <c r="D5713" s="217">
        <v>0</v>
      </c>
      <c r="E5713" t="s">
        <v>458</v>
      </c>
    </row>
    <row r="5714" spans="1:5" x14ac:dyDescent="0.25">
      <c r="A5714" t="s">
        <v>622</v>
      </c>
      <c r="B5714" t="s">
        <v>623</v>
      </c>
      <c r="C5714" s="12">
        <v>43210</v>
      </c>
      <c r="D5714" s="217">
        <v>0</v>
      </c>
      <c r="E5714" t="s">
        <v>458</v>
      </c>
    </row>
    <row r="5715" spans="1:5" x14ac:dyDescent="0.25">
      <c r="A5715" t="s">
        <v>622</v>
      </c>
      <c r="B5715" t="s">
        <v>623</v>
      </c>
      <c r="C5715" s="12">
        <v>43217</v>
      </c>
      <c r="D5715" s="217">
        <v>0</v>
      </c>
      <c r="E5715" t="s">
        <v>458</v>
      </c>
    </row>
    <row r="5716" spans="1:5" x14ac:dyDescent="0.25">
      <c r="A5716" t="s">
        <v>622</v>
      </c>
      <c r="B5716" t="s">
        <v>623</v>
      </c>
      <c r="C5716" s="12">
        <v>43224</v>
      </c>
      <c r="D5716" s="217">
        <v>0</v>
      </c>
      <c r="E5716" t="s">
        <v>458</v>
      </c>
    </row>
    <row r="5717" spans="1:5" x14ac:dyDescent="0.25">
      <c r="A5717" t="s">
        <v>622</v>
      </c>
      <c r="B5717" t="s">
        <v>623</v>
      </c>
      <c r="C5717" s="12">
        <v>43231</v>
      </c>
      <c r="D5717" s="217">
        <v>0</v>
      </c>
      <c r="E5717" t="s">
        <v>458</v>
      </c>
    </row>
    <row r="5718" spans="1:5" x14ac:dyDescent="0.25">
      <c r="A5718" t="s">
        <v>622</v>
      </c>
      <c r="B5718" t="s">
        <v>623</v>
      </c>
      <c r="C5718" s="12">
        <v>43238</v>
      </c>
      <c r="D5718" s="217">
        <v>0</v>
      </c>
      <c r="E5718" t="s">
        <v>458</v>
      </c>
    </row>
    <row r="5719" spans="1:5" x14ac:dyDescent="0.25">
      <c r="A5719" t="s">
        <v>622</v>
      </c>
      <c r="B5719" t="s">
        <v>623</v>
      </c>
      <c r="C5719" s="12">
        <v>43245</v>
      </c>
      <c r="D5719" s="217">
        <v>0</v>
      </c>
      <c r="E5719" t="s">
        <v>458</v>
      </c>
    </row>
    <row r="5720" spans="1:5" x14ac:dyDescent="0.25">
      <c r="A5720" t="s">
        <v>622</v>
      </c>
      <c r="B5720" t="s">
        <v>623</v>
      </c>
      <c r="C5720" s="12">
        <v>43252</v>
      </c>
      <c r="D5720" s="217">
        <v>0</v>
      </c>
      <c r="E5720" t="s">
        <v>458</v>
      </c>
    </row>
    <row r="5721" spans="1:5" x14ac:dyDescent="0.25">
      <c r="A5721" t="s">
        <v>622</v>
      </c>
      <c r="B5721" t="s">
        <v>623</v>
      </c>
      <c r="C5721" s="12">
        <v>43259</v>
      </c>
      <c r="D5721" s="217">
        <v>0</v>
      </c>
      <c r="E5721" t="s">
        <v>458</v>
      </c>
    </row>
    <row r="5722" spans="1:5" x14ac:dyDescent="0.25">
      <c r="A5722" t="s">
        <v>622</v>
      </c>
      <c r="B5722" t="s">
        <v>623</v>
      </c>
      <c r="C5722" s="12">
        <v>43266</v>
      </c>
      <c r="D5722" s="217">
        <v>0</v>
      </c>
      <c r="E5722" t="s">
        <v>458</v>
      </c>
    </row>
    <row r="5723" spans="1:5" x14ac:dyDescent="0.25">
      <c r="A5723" t="s">
        <v>622</v>
      </c>
      <c r="B5723" t="s">
        <v>623</v>
      </c>
      <c r="C5723" s="12">
        <v>43273</v>
      </c>
      <c r="D5723" s="217">
        <v>0</v>
      </c>
      <c r="E5723" t="s">
        <v>458</v>
      </c>
    </row>
    <row r="5724" spans="1:5" x14ac:dyDescent="0.25">
      <c r="A5724" t="s">
        <v>622</v>
      </c>
      <c r="B5724" t="s">
        <v>623</v>
      </c>
      <c r="C5724" s="12">
        <v>43280</v>
      </c>
      <c r="D5724" s="217">
        <v>0</v>
      </c>
      <c r="E5724" t="s">
        <v>458</v>
      </c>
    </row>
    <row r="5725" spans="1:5" x14ac:dyDescent="0.25">
      <c r="A5725" t="s">
        <v>624</v>
      </c>
      <c r="B5725" t="s">
        <v>625</v>
      </c>
      <c r="C5725" s="12">
        <v>43210</v>
      </c>
      <c r="D5725" s="217">
        <v>0</v>
      </c>
      <c r="E5725" t="s">
        <v>458</v>
      </c>
    </row>
    <row r="5726" spans="1:5" x14ac:dyDescent="0.25">
      <c r="A5726" t="s">
        <v>624</v>
      </c>
      <c r="B5726" t="s">
        <v>625</v>
      </c>
      <c r="C5726" s="12">
        <v>43217</v>
      </c>
      <c r="D5726" s="217">
        <v>0</v>
      </c>
      <c r="E5726" t="s">
        <v>458</v>
      </c>
    </row>
    <row r="5727" spans="1:5" x14ac:dyDescent="0.25">
      <c r="A5727" t="s">
        <v>624</v>
      </c>
      <c r="B5727" t="s">
        <v>625</v>
      </c>
      <c r="C5727" s="12">
        <v>43224</v>
      </c>
      <c r="D5727" s="217">
        <v>0</v>
      </c>
      <c r="E5727" t="s">
        <v>458</v>
      </c>
    </row>
    <row r="5728" spans="1:5" x14ac:dyDescent="0.25">
      <c r="A5728" t="s">
        <v>624</v>
      </c>
      <c r="B5728" t="s">
        <v>625</v>
      </c>
      <c r="C5728" s="12">
        <v>43231</v>
      </c>
      <c r="D5728" s="217">
        <v>0</v>
      </c>
      <c r="E5728" t="s">
        <v>458</v>
      </c>
    </row>
    <row r="5729" spans="1:5" x14ac:dyDescent="0.25">
      <c r="A5729" t="s">
        <v>624</v>
      </c>
      <c r="B5729" t="s">
        <v>625</v>
      </c>
      <c r="C5729" s="12">
        <v>43238</v>
      </c>
      <c r="D5729" s="217">
        <v>0</v>
      </c>
      <c r="E5729" t="s">
        <v>458</v>
      </c>
    </row>
    <row r="5730" spans="1:5" x14ac:dyDescent="0.25">
      <c r="A5730" t="s">
        <v>624</v>
      </c>
      <c r="B5730" t="s">
        <v>625</v>
      </c>
      <c r="C5730" s="12">
        <v>43245</v>
      </c>
      <c r="D5730" s="217">
        <v>0</v>
      </c>
      <c r="E5730" t="s">
        <v>458</v>
      </c>
    </row>
    <row r="5731" spans="1:5" x14ac:dyDescent="0.25">
      <c r="A5731" t="s">
        <v>624</v>
      </c>
      <c r="B5731" t="s">
        <v>625</v>
      </c>
      <c r="C5731" s="12">
        <v>43252</v>
      </c>
      <c r="D5731" s="217">
        <v>0</v>
      </c>
      <c r="E5731" t="s">
        <v>458</v>
      </c>
    </row>
    <row r="5732" spans="1:5" x14ac:dyDescent="0.25">
      <c r="A5732" t="s">
        <v>624</v>
      </c>
      <c r="B5732" t="s">
        <v>625</v>
      </c>
      <c r="C5732" s="12">
        <v>43259</v>
      </c>
      <c r="D5732" s="217">
        <v>0</v>
      </c>
      <c r="E5732" t="s">
        <v>458</v>
      </c>
    </row>
    <row r="5733" spans="1:5" x14ac:dyDescent="0.25">
      <c r="A5733" t="s">
        <v>624</v>
      </c>
      <c r="B5733" t="s">
        <v>625</v>
      </c>
      <c r="C5733" s="12">
        <v>43266</v>
      </c>
      <c r="D5733" s="217">
        <v>0</v>
      </c>
      <c r="E5733" t="s">
        <v>458</v>
      </c>
    </row>
    <row r="5734" spans="1:5" x14ac:dyDescent="0.25">
      <c r="A5734" t="s">
        <v>624</v>
      </c>
      <c r="B5734" t="s">
        <v>625</v>
      </c>
      <c r="C5734" s="12">
        <v>43273</v>
      </c>
      <c r="D5734" s="217">
        <v>0</v>
      </c>
      <c r="E5734" t="s">
        <v>458</v>
      </c>
    </row>
    <row r="5735" spans="1:5" x14ac:dyDescent="0.25">
      <c r="A5735" t="s">
        <v>624</v>
      </c>
      <c r="B5735" t="s">
        <v>625</v>
      </c>
      <c r="C5735" s="12">
        <v>43280</v>
      </c>
      <c r="D5735" s="217">
        <v>0</v>
      </c>
      <c r="E5735" t="s">
        <v>458</v>
      </c>
    </row>
    <row r="5736" spans="1:5" x14ac:dyDescent="0.25">
      <c r="A5736" t="s">
        <v>626</v>
      </c>
      <c r="B5736" t="s">
        <v>627</v>
      </c>
      <c r="C5736" s="12">
        <v>43210</v>
      </c>
      <c r="D5736" s="217">
        <v>0</v>
      </c>
      <c r="E5736" t="s">
        <v>458</v>
      </c>
    </row>
    <row r="5737" spans="1:5" x14ac:dyDescent="0.25">
      <c r="A5737" t="s">
        <v>626</v>
      </c>
      <c r="B5737" t="s">
        <v>627</v>
      </c>
      <c r="C5737" s="12">
        <v>43217</v>
      </c>
      <c r="D5737" s="217">
        <v>0</v>
      </c>
      <c r="E5737" t="s">
        <v>458</v>
      </c>
    </row>
    <row r="5738" spans="1:5" x14ac:dyDescent="0.25">
      <c r="A5738" t="s">
        <v>626</v>
      </c>
      <c r="B5738" t="s">
        <v>627</v>
      </c>
      <c r="C5738" s="12">
        <v>43224</v>
      </c>
      <c r="D5738" s="217">
        <v>0</v>
      </c>
      <c r="E5738" t="s">
        <v>458</v>
      </c>
    </row>
    <row r="5739" spans="1:5" x14ac:dyDescent="0.25">
      <c r="A5739" t="s">
        <v>626</v>
      </c>
      <c r="B5739" t="s">
        <v>627</v>
      </c>
      <c r="C5739" s="12">
        <v>43231</v>
      </c>
      <c r="D5739" s="217">
        <v>0</v>
      </c>
      <c r="E5739" t="s">
        <v>458</v>
      </c>
    </row>
    <row r="5740" spans="1:5" x14ac:dyDescent="0.25">
      <c r="A5740" t="s">
        <v>626</v>
      </c>
      <c r="B5740" t="s">
        <v>627</v>
      </c>
      <c r="C5740" s="12">
        <v>43238</v>
      </c>
      <c r="D5740" s="217">
        <v>0</v>
      </c>
      <c r="E5740" t="s">
        <v>458</v>
      </c>
    </row>
    <row r="5741" spans="1:5" x14ac:dyDescent="0.25">
      <c r="A5741" t="s">
        <v>626</v>
      </c>
      <c r="B5741" t="s">
        <v>627</v>
      </c>
      <c r="C5741" s="12">
        <v>43245</v>
      </c>
      <c r="D5741" s="217">
        <v>0</v>
      </c>
      <c r="E5741" t="s">
        <v>458</v>
      </c>
    </row>
    <row r="5742" spans="1:5" x14ac:dyDescent="0.25">
      <c r="A5742" t="s">
        <v>626</v>
      </c>
      <c r="B5742" t="s">
        <v>627</v>
      </c>
      <c r="C5742" s="12">
        <v>43252</v>
      </c>
      <c r="D5742" s="217">
        <v>0</v>
      </c>
      <c r="E5742" t="s">
        <v>458</v>
      </c>
    </row>
    <row r="5743" spans="1:5" x14ac:dyDescent="0.25">
      <c r="A5743" t="s">
        <v>626</v>
      </c>
      <c r="B5743" t="s">
        <v>627</v>
      </c>
      <c r="C5743" s="12">
        <v>43259</v>
      </c>
      <c r="D5743" s="217">
        <v>0</v>
      </c>
      <c r="E5743" t="s">
        <v>458</v>
      </c>
    </row>
    <row r="5744" spans="1:5" x14ac:dyDescent="0.25">
      <c r="A5744" t="s">
        <v>626</v>
      </c>
      <c r="B5744" t="s">
        <v>627</v>
      </c>
      <c r="C5744" s="12">
        <v>43266</v>
      </c>
      <c r="D5744" s="217">
        <v>0</v>
      </c>
      <c r="E5744" t="s">
        <v>458</v>
      </c>
    </row>
    <row r="5745" spans="1:5" x14ac:dyDescent="0.25">
      <c r="A5745" t="s">
        <v>626</v>
      </c>
      <c r="B5745" t="s">
        <v>627</v>
      </c>
      <c r="C5745" s="12">
        <v>43273</v>
      </c>
      <c r="D5745" s="217">
        <v>0</v>
      </c>
      <c r="E5745" t="s">
        <v>458</v>
      </c>
    </row>
    <row r="5746" spans="1:5" x14ac:dyDescent="0.25">
      <c r="A5746" t="s">
        <v>626</v>
      </c>
      <c r="B5746" t="s">
        <v>627</v>
      </c>
      <c r="C5746" s="12">
        <v>43280</v>
      </c>
      <c r="D5746" s="217">
        <v>0</v>
      </c>
      <c r="E5746" t="s">
        <v>458</v>
      </c>
    </row>
    <row r="5747" spans="1:5" x14ac:dyDescent="0.25">
      <c r="A5747" t="s">
        <v>628</v>
      </c>
      <c r="B5747" t="s">
        <v>629</v>
      </c>
      <c r="C5747" s="12">
        <v>43210</v>
      </c>
      <c r="D5747" s="217">
        <v>0</v>
      </c>
      <c r="E5747" t="s">
        <v>458</v>
      </c>
    </row>
    <row r="5748" spans="1:5" x14ac:dyDescent="0.25">
      <c r="A5748" t="s">
        <v>628</v>
      </c>
      <c r="B5748" t="s">
        <v>629</v>
      </c>
      <c r="C5748" s="12">
        <v>43217</v>
      </c>
      <c r="D5748" s="217">
        <v>0</v>
      </c>
      <c r="E5748" t="s">
        <v>458</v>
      </c>
    </row>
    <row r="5749" spans="1:5" x14ac:dyDescent="0.25">
      <c r="A5749" t="s">
        <v>628</v>
      </c>
      <c r="B5749" t="s">
        <v>629</v>
      </c>
      <c r="C5749" s="12">
        <v>43224</v>
      </c>
      <c r="D5749" s="217">
        <v>0</v>
      </c>
      <c r="E5749" t="s">
        <v>458</v>
      </c>
    </row>
    <row r="5750" spans="1:5" x14ac:dyDescent="0.25">
      <c r="A5750" t="s">
        <v>628</v>
      </c>
      <c r="B5750" t="s">
        <v>629</v>
      </c>
      <c r="C5750" s="12">
        <v>43231</v>
      </c>
      <c r="D5750" s="217">
        <v>0</v>
      </c>
      <c r="E5750" t="s">
        <v>458</v>
      </c>
    </row>
    <row r="5751" spans="1:5" x14ac:dyDescent="0.25">
      <c r="A5751" t="s">
        <v>628</v>
      </c>
      <c r="B5751" t="s">
        <v>629</v>
      </c>
      <c r="C5751" s="12">
        <v>43238</v>
      </c>
      <c r="D5751" s="217">
        <v>0</v>
      </c>
      <c r="E5751" t="s">
        <v>458</v>
      </c>
    </row>
    <row r="5752" spans="1:5" x14ac:dyDescent="0.25">
      <c r="A5752" t="s">
        <v>628</v>
      </c>
      <c r="B5752" t="s">
        <v>629</v>
      </c>
      <c r="C5752" s="12">
        <v>43245</v>
      </c>
      <c r="D5752" s="217">
        <v>0</v>
      </c>
      <c r="E5752" t="s">
        <v>458</v>
      </c>
    </row>
    <row r="5753" spans="1:5" x14ac:dyDescent="0.25">
      <c r="A5753" t="s">
        <v>628</v>
      </c>
      <c r="B5753" t="s">
        <v>629</v>
      </c>
      <c r="C5753" s="12">
        <v>43252</v>
      </c>
      <c r="D5753" s="217">
        <v>0</v>
      </c>
      <c r="E5753" t="s">
        <v>458</v>
      </c>
    </row>
    <row r="5754" spans="1:5" x14ac:dyDescent="0.25">
      <c r="A5754" t="s">
        <v>628</v>
      </c>
      <c r="B5754" t="s">
        <v>629</v>
      </c>
      <c r="C5754" s="12">
        <v>43259</v>
      </c>
      <c r="D5754" s="217">
        <v>0</v>
      </c>
      <c r="E5754" t="s">
        <v>458</v>
      </c>
    </row>
    <row r="5755" spans="1:5" x14ac:dyDescent="0.25">
      <c r="A5755" t="s">
        <v>628</v>
      </c>
      <c r="B5755" t="s">
        <v>629</v>
      </c>
      <c r="C5755" s="12">
        <v>43266</v>
      </c>
      <c r="D5755" s="217">
        <v>0</v>
      </c>
      <c r="E5755" t="s">
        <v>458</v>
      </c>
    </row>
    <row r="5756" spans="1:5" x14ac:dyDescent="0.25">
      <c r="A5756" t="s">
        <v>628</v>
      </c>
      <c r="B5756" t="s">
        <v>629</v>
      </c>
      <c r="C5756" s="12">
        <v>43273</v>
      </c>
      <c r="D5756" s="217">
        <v>0</v>
      </c>
      <c r="E5756" t="s">
        <v>458</v>
      </c>
    </row>
    <row r="5757" spans="1:5" x14ac:dyDescent="0.25">
      <c r="A5757" t="s">
        <v>628</v>
      </c>
      <c r="B5757" t="s">
        <v>629</v>
      </c>
      <c r="C5757" s="12">
        <v>43280</v>
      </c>
      <c r="D5757" s="217">
        <v>0</v>
      </c>
      <c r="E5757" t="s">
        <v>458</v>
      </c>
    </row>
    <row r="5758" spans="1:5" x14ac:dyDescent="0.25">
      <c r="A5758" t="s">
        <v>630</v>
      </c>
      <c r="B5758" t="s">
        <v>631</v>
      </c>
      <c r="C5758" s="12">
        <v>43210</v>
      </c>
      <c r="D5758" s="217">
        <v>0</v>
      </c>
      <c r="E5758" t="s">
        <v>458</v>
      </c>
    </row>
    <row r="5759" spans="1:5" x14ac:dyDescent="0.25">
      <c r="A5759" t="s">
        <v>630</v>
      </c>
      <c r="B5759" t="s">
        <v>631</v>
      </c>
      <c r="C5759" s="12">
        <v>43217</v>
      </c>
      <c r="D5759" s="217">
        <v>0</v>
      </c>
      <c r="E5759" t="s">
        <v>458</v>
      </c>
    </row>
    <row r="5760" spans="1:5" x14ac:dyDescent="0.25">
      <c r="A5760" t="s">
        <v>630</v>
      </c>
      <c r="B5760" t="s">
        <v>631</v>
      </c>
      <c r="C5760" s="12">
        <v>43224</v>
      </c>
      <c r="D5760" s="217">
        <v>0</v>
      </c>
      <c r="E5760" t="s">
        <v>458</v>
      </c>
    </row>
    <row r="5761" spans="1:5" x14ac:dyDescent="0.25">
      <c r="A5761" t="s">
        <v>630</v>
      </c>
      <c r="B5761" t="s">
        <v>631</v>
      </c>
      <c r="C5761" s="12">
        <v>43231</v>
      </c>
      <c r="D5761" s="217">
        <v>0</v>
      </c>
      <c r="E5761" t="s">
        <v>458</v>
      </c>
    </row>
    <row r="5762" spans="1:5" x14ac:dyDescent="0.25">
      <c r="A5762" t="s">
        <v>630</v>
      </c>
      <c r="B5762" t="s">
        <v>631</v>
      </c>
      <c r="C5762" s="12">
        <v>43238</v>
      </c>
      <c r="D5762" s="217">
        <v>0</v>
      </c>
      <c r="E5762" t="s">
        <v>458</v>
      </c>
    </row>
    <row r="5763" spans="1:5" x14ac:dyDescent="0.25">
      <c r="A5763" t="s">
        <v>630</v>
      </c>
      <c r="B5763" t="s">
        <v>631</v>
      </c>
      <c r="C5763" s="12">
        <v>43245</v>
      </c>
      <c r="D5763" s="217">
        <v>0</v>
      </c>
      <c r="E5763" t="s">
        <v>458</v>
      </c>
    </row>
    <row r="5764" spans="1:5" x14ac:dyDescent="0.25">
      <c r="A5764" t="s">
        <v>630</v>
      </c>
      <c r="B5764" t="s">
        <v>631</v>
      </c>
      <c r="C5764" s="12">
        <v>43252</v>
      </c>
      <c r="D5764" s="217">
        <v>0</v>
      </c>
      <c r="E5764" t="s">
        <v>458</v>
      </c>
    </row>
    <row r="5765" spans="1:5" x14ac:dyDescent="0.25">
      <c r="A5765" t="s">
        <v>630</v>
      </c>
      <c r="B5765" t="s">
        <v>631</v>
      </c>
      <c r="C5765" s="12">
        <v>43259</v>
      </c>
      <c r="D5765" s="217">
        <v>0</v>
      </c>
      <c r="E5765" t="s">
        <v>458</v>
      </c>
    </row>
    <row r="5766" spans="1:5" x14ac:dyDescent="0.25">
      <c r="A5766" t="s">
        <v>630</v>
      </c>
      <c r="B5766" t="s">
        <v>631</v>
      </c>
      <c r="C5766" s="12">
        <v>43266</v>
      </c>
      <c r="D5766" s="217">
        <v>0</v>
      </c>
      <c r="E5766" t="s">
        <v>458</v>
      </c>
    </row>
    <row r="5767" spans="1:5" x14ac:dyDescent="0.25">
      <c r="A5767" t="s">
        <v>630</v>
      </c>
      <c r="B5767" t="s">
        <v>631</v>
      </c>
      <c r="C5767" s="12">
        <v>43273</v>
      </c>
      <c r="D5767" s="217">
        <v>0</v>
      </c>
      <c r="E5767" t="s">
        <v>458</v>
      </c>
    </row>
    <row r="5768" spans="1:5" x14ac:dyDescent="0.25">
      <c r="A5768" t="s">
        <v>630</v>
      </c>
      <c r="B5768" t="s">
        <v>631</v>
      </c>
      <c r="C5768" s="12">
        <v>43280</v>
      </c>
      <c r="D5768" s="217">
        <v>0</v>
      </c>
      <c r="E5768" t="s">
        <v>458</v>
      </c>
    </row>
    <row r="5769" spans="1:5" x14ac:dyDescent="0.25">
      <c r="A5769" t="s">
        <v>632</v>
      </c>
      <c r="B5769" t="s">
        <v>633</v>
      </c>
      <c r="C5769" s="12">
        <v>43210</v>
      </c>
      <c r="D5769" s="217">
        <v>0</v>
      </c>
      <c r="E5769" t="s">
        <v>458</v>
      </c>
    </row>
    <row r="5770" spans="1:5" x14ac:dyDescent="0.25">
      <c r="A5770" t="s">
        <v>632</v>
      </c>
      <c r="B5770" t="s">
        <v>633</v>
      </c>
      <c r="C5770" s="12">
        <v>43217</v>
      </c>
      <c r="D5770" s="217">
        <v>0</v>
      </c>
      <c r="E5770" t="s">
        <v>458</v>
      </c>
    </row>
    <row r="5771" spans="1:5" x14ac:dyDescent="0.25">
      <c r="A5771" t="s">
        <v>632</v>
      </c>
      <c r="B5771" t="s">
        <v>633</v>
      </c>
      <c r="C5771" s="12">
        <v>43224</v>
      </c>
      <c r="D5771" s="217">
        <v>0</v>
      </c>
      <c r="E5771" t="s">
        <v>458</v>
      </c>
    </row>
    <row r="5772" spans="1:5" x14ac:dyDescent="0.25">
      <c r="A5772" t="s">
        <v>632</v>
      </c>
      <c r="B5772" t="s">
        <v>633</v>
      </c>
      <c r="C5772" s="12">
        <v>43231</v>
      </c>
      <c r="D5772" s="217">
        <v>0</v>
      </c>
      <c r="E5772" t="s">
        <v>458</v>
      </c>
    </row>
    <row r="5773" spans="1:5" x14ac:dyDescent="0.25">
      <c r="A5773" t="s">
        <v>632</v>
      </c>
      <c r="B5773" t="s">
        <v>633</v>
      </c>
      <c r="C5773" s="12">
        <v>43238</v>
      </c>
      <c r="D5773" s="217">
        <v>0</v>
      </c>
      <c r="E5773" t="s">
        <v>458</v>
      </c>
    </row>
    <row r="5774" spans="1:5" x14ac:dyDescent="0.25">
      <c r="A5774" t="s">
        <v>632</v>
      </c>
      <c r="B5774" t="s">
        <v>633</v>
      </c>
      <c r="C5774" s="12">
        <v>43245</v>
      </c>
      <c r="D5774" s="217">
        <v>0</v>
      </c>
      <c r="E5774" t="s">
        <v>458</v>
      </c>
    </row>
    <row r="5775" spans="1:5" x14ac:dyDescent="0.25">
      <c r="A5775" t="s">
        <v>632</v>
      </c>
      <c r="B5775" t="s">
        <v>633</v>
      </c>
      <c r="C5775" s="12">
        <v>43252</v>
      </c>
      <c r="D5775" s="217">
        <v>0</v>
      </c>
      <c r="E5775" t="s">
        <v>458</v>
      </c>
    </row>
    <row r="5776" spans="1:5" x14ac:dyDescent="0.25">
      <c r="A5776" t="s">
        <v>632</v>
      </c>
      <c r="B5776" t="s">
        <v>633</v>
      </c>
      <c r="C5776" s="12">
        <v>43259</v>
      </c>
      <c r="D5776" s="217">
        <v>0</v>
      </c>
      <c r="E5776" t="s">
        <v>458</v>
      </c>
    </row>
    <row r="5777" spans="1:5" x14ac:dyDescent="0.25">
      <c r="A5777" t="s">
        <v>632</v>
      </c>
      <c r="B5777" t="s">
        <v>633</v>
      </c>
      <c r="C5777" s="12">
        <v>43266</v>
      </c>
      <c r="D5777" s="217">
        <v>0</v>
      </c>
      <c r="E5777" t="s">
        <v>458</v>
      </c>
    </row>
    <row r="5778" spans="1:5" x14ac:dyDescent="0.25">
      <c r="A5778" t="s">
        <v>632</v>
      </c>
      <c r="B5778" t="s">
        <v>633</v>
      </c>
      <c r="C5778" s="12">
        <v>43273</v>
      </c>
      <c r="D5778" s="217">
        <v>0</v>
      </c>
      <c r="E5778" t="s">
        <v>458</v>
      </c>
    </row>
    <row r="5779" spans="1:5" x14ac:dyDescent="0.25">
      <c r="A5779" t="s">
        <v>632</v>
      </c>
      <c r="B5779" t="s">
        <v>633</v>
      </c>
      <c r="C5779" s="12">
        <v>43280</v>
      </c>
      <c r="D5779" s="217">
        <v>0</v>
      </c>
      <c r="E5779" t="s">
        <v>458</v>
      </c>
    </row>
    <row r="5780" spans="1:5" x14ac:dyDescent="0.25">
      <c r="A5780" t="s">
        <v>634</v>
      </c>
      <c r="B5780" t="s">
        <v>635</v>
      </c>
      <c r="C5780" s="12">
        <v>43210</v>
      </c>
      <c r="D5780" s="217">
        <v>0</v>
      </c>
      <c r="E5780" t="s">
        <v>458</v>
      </c>
    </row>
    <row r="5781" spans="1:5" x14ac:dyDescent="0.25">
      <c r="A5781" t="s">
        <v>634</v>
      </c>
      <c r="B5781" t="s">
        <v>635</v>
      </c>
      <c r="C5781" s="12">
        <v>43217</v>
      </c>
      <c r="D5781" s="217">
        <v>0</v>
      </c>
      <c r="E5781" t="s">
        <v>458</v>
      </c>
    </row>
    <row r="5782" spans="1:5" x14ac:dyDescent="0.25">
      <c r="A5782" t="s">
        <v>634</v>
      </c>
      <c r="B5782" t="s">
        <v>635</v>
      </c>
      <c r="C5782" s="12">
        <v>43224</v>
      </c>
      <c r="D5782" s="217">
        <v>0</v>
      </c>
      <c r="E5782" t="s">
        <v>458</v>
      </c>
    </row>
    <row r="5783" spans="1:5" x14ac:dyDescent="0.25">
      <c r="A5783" t="s">
        <v>634</v>
      </c>
      <c r="B5783" t="s">
        <v>635</v>
      </c>
      <c r="C5783" s="12">
        <v>43231</v>
      </c>
      <c r="D5783" s="217">
        <v>0</v>
      </c>
      <c r="E5783" t="s">
        <v>458</v>
      </c>
    </row>
    <row r="5784" spans="1:5" x14ac:dyDescent="0.25">
      <c r="A5784" t="s">
        <v>634</v>
      </c>
      <c r="B5784" t="s">
        <v>635</v>
      </c>
      <c r="C5784" s="12">
        <v>43238</v>
      </c>
      <c r="D5784" s="217">
        <v>0</v>
      </c>
      <c r="E5784" t="s">
        <v>458</v>
      </c>
    </row>
    <row r="5785" spans="1:5" x14ac:dyDescent="0.25">
      <c r="A5785" t="s">
        <v>634</v>
      </c>
      <c r="B5785" t="s">
        <v>635</v>
      </c>
      <c r="C5785" s="12">
        <v>43245</v>
      </c>
      <c r="D5785" s="217">
        <v>0</v>
      </c>
      <c r="E5785" t="s">
        <v>458</v>
      </c>
    </row>
    <row r="5786" spans="1:5" x14ac:dyDescent="0.25">
      <c r="A5786" t="s">
        <v>634</v>
      </c>
      <c r="B5786" t="s">
        <v>635</v>
      </c>
      <c r="C5786" s="12">
        <v>43252</v>
      </c>
      <c r="D5786" s="217">
        <v>0</v>
      </c>
      <c r="E5786" t="s">
        <v>458</v>
      </c>
    </row>
    <row r="5787" spans="1:5" x14ac:dyDescent="0.25">
      <c r="A5787" t="s">
        <v>634</v>
      </c>
      <c r="B5787" t="s">
        <v>635</v>
      </c>
      <c r="C5787" s="12">
        <v>43259</v>
      </c>
      <c r="D5787" s="217">
        <v>0</v>
      </c>
      <c r="E5787" t="s">
        <v>458</v>
      </c>
    </row>
    <row r="5788" spans="1:5" x14ac:dyDescent="0.25">
      <c r="A5788" t="s">
        <v>634</v>
      </c>
      <c r="B5788" t="s">
        <v>635</v>
      </c>
      <c r="C5788" s="12">
        <v>43266</v>
      </c>
      <c r="D5788" s="217">
        <v>0</v>
      </c>
      <c r="E5788" t="s">
        <v>458</v>
      </c>
    </row>
    <row r="5789" spans="1:5" x14ac:dyDescent="0.25">
      <c r="A5789" t="s">
        <v>634</v>
      </c>
      <c r="B5789" t="s">
        <v>635</v>
      </c>
      <c r="C5789" s="12">
        <v>43273</v>
      </c>
      <c r="D5789" s="217">
        <v>0</v>
      </c>
      <c r="E5789" t="s">
        <v>458</v>
      </c>
    </row>
    <row r="5790" spans="1:5" x14ac:dyDescent="0.25">
      <c r="A5790" t="s">
        <v>634</v>
      </c>
      <c r="B5790" t="s">
        <v>635</v>
      </c>
      <c r="C5790" s="12">
        <v>43280</v>
      </c>
      <c r="D5790" s="217">
        <v>0</v>
      </c>
      <c r="E5790" t="s">
        <v>458</v>
      </c>
    </row>
    <row r="5791" spans="1:5" x14ac:dyDescent="0.25">
      <c r="A5791" t="s">
        <v>636</v>
      </c>
      <c r="B5791" t="s">
        <v>637</v>
      </c>
      <c r="C5791" s="12">
        <v>43210</v>
      </c>
      <c r="D5791" s="217">
        <v>0</v>
      </c>
      <c r="E5791" t="s">
        <v>458</v>
      </c>
    </row>
    <row r="5792" spans="1:5" x14ac:dyDescent="0.25">
      <c r="A5792" t="s">
        <v>636</v>
      </c>
      <c r="B5792" t="s">
        <v>637</v>
      </c>
      <c r="C5792" s="12">
        <v>43217</v>
      </c>
      <c r="D5792" s="217">
        <v>0</v>
      </c>
      <c r="E5792" t="s">
        <v>458</v>
      </c>
    </row>
    <row r="5793" spans="1:5" x14ac:dyDescent="0.25">
      <c r="A5793" t="s">
        <v>636</v>
      </c>
      <c r="B5793" t="s">
        <v>637</v>
      </c>
      <c r="C5793" s="12">
        <v>43224</v>
      </c>
      <c r="D5793" s="217">
        <v>0</v>
      </c>
      <c r="E5793" t="s">
        <v>458</v>
      </c>
    </row>
    <row r="5794" spans="1:5" x14ac:dyDescent="0.25">
      <c r="A5794" t="s">
        <v>636</v>
      </c>
      <c r="B5794" t="s">
        <v>637</v>
      </c>
      <c r="C5794" s="12">
        <v>43231</v>
      </c>
      <c r="D5794" s="217">
        <v>0</v>
      </c>
      <c r="E5794" t="s">
        <v>458</v>
      </c>
    </row>
    <row r="5795" spans="1:5" x14ac:dyDescent="0.25">
      <c r="A5795" t="s">
        <v>636</v>
      </c>
      <c r="B5795" t="s">
        <v>637</v>
      </c>
      <c r="C5795" s="12">
        <v>43238</v>
      </c>
      <c r="D5795" s="217">
        <v>0</v>
      </c>
      <c r="E5795" t="s">
        <v>458</v>
      </c>
    </row>
    <row r="5796" spans="1:5" x14ac:dyDescent="0.25">
      <c r="A5796" t="s">
        <v>636</v>
      </c>
      <c r="B5796" t="s">
        <v>637</v>
      </c>
      <c r="C5796" s="12">
        <v>43245</v>
      </c>
      <c r="D5796" s="217">
        <v>0</v>
      </c>
      <c r="E5796" t="s">
        <v>458</v>
      </c>
    </row>
    <row r="5797" spans="1:5" x14ac:dyDescent="0.25">
      <c r="A5797" t="s">
        <v>636</v>
      </c>
      <c r="B5797" t="s">
        <v>637</v>
      </c>
      <c r="C5797" s="12">
        <v>43252</v>
      </c>
      <c r="D5797" s="217">
        <v>0</v>
      </c>
      <c r="E5797" t="s">
        <v>458</v>
      </c>
    </row>
    <row r="5798" spans="1:5" x14ac:dyDescent="0.25">
      <c r="A5798" t="s">
        <v>636</v>
      </c>
      <c r="B5798" t="s">
        <v>637</v>
      </c>
      <c r="C5798" s="12">
        <v>43259</v>
      </c>
      <c r="D5798" s="217">
        <v>0</v>
      </c>
      <c r="E5798" t="s">
        <v>458</v>
      </c>
    </row>
    <row r="5799" spans="1:5" x14ac:dyDescent="0.25">
      <c r="A5799" t="s">
        <v>636</v>
      </c>
      <c r="B5799" t="s">
        <v>637</v>
      </c>
      <c r="C5799" s="12">
        <v>43266</v>
      </c>
      <c r="D5799" s="217">
        <v>0</v>
      </c>
      <c r="E5799" t="s">
        <v>458</v>
      </c>
    </row>
    <row r="5800" spans="1:5" x14ac:dyDescent="0.25">
      <c r="A5800" t="s">
        <v>636</v>
      </c>
      <c r="B5800" t="s">
        <v>637</v>
      </c>
      <c r="C5800" s="12">
        <v>43273</v>
      </c>
      <c r="D5800" s="217">
        <v>0</v>
      </c>
      <c r="E5800" t="s">
        <v>458</v>
      </c>
    </row>
    <row r="5801" spans="1:5" x14ac:dyDescent="0.25">
      <c r="A5801" t="s">
        <v>636</v>
      </c>
      <c r="B5801" t="s">
        <v>637</v>
      </c>
      <c r="C5801" s="12">
        <v>43280</v>
      </c>
      <c r="D5801" s="217">
        <v>0</v>
      </c>
      <c r="E5801" t="s">
        <v>458</v>
      </c>
    </row>
    <row r="5802" spans="1:5" x14ac:dyDescent="0.25">
      <c r="A5802" t="s">
        <v>638</v>
      </c>
      <c r="B5802" t="s">
        <v>639</v>
      </c>
      <c r="C5802" s="12">
        <v>43210</v>
      </c>
      <c r="D5802" s="217">
        <v>0</v>
      </c>
      <c r="E5802" t="s">
        <v>458</v>
      </c>
    </row>
    <row r="5803" spans="1:5" x14ac:dyDescent="0.25">
      <c r="A5803" t="s">
        <v>638</v>
      </c>
      <c r="B5803" t="s">
        <v>639</v>
      </c>
      <c r="C5803" s="12">
        <v>43217</v>
      </c>
      <c r="D5803" s="217">
        <v>0</v>
      </c>
      <c r="E5803" t="s">
        <v>458</v>
      </c>
    </row>
    <row r="5804" spans="1:5" x14ac:dyDescent="0.25">
      <c r="A5804" t="s">
        <v>638</v>
      </c>
      <c r="B5804" t="s">
        <v>639</v>
      </c>
      <c r="C5804" s="12">
        <v>43224</v>
      </c>
      <c r="D5804" s="217">
        <v>0</v>
      </c>
      <c r="E5804" t="s">
        <v>458</v>
      </c>
    </row>
    <row r="5805" spans="1:5" x14ac:dyDescent="0.25">
      <c r="A5805" t="s">
        <v>638</v>
      </c>
      <c r="B5805" t="s">
        <v>639</v>
      </c>
      <c r="C5805" s="12">
        <v>43231</v>
      </c>
      <c r="D5805" s="217">
        <v>0</v>
      </c>
      <c r="E5805" t="s">
        <v>458</v>
      </c>
    </row>
    <row r="5806" spans="1:5" x14ac:dyDescent="0.25">
      <c r="A5806" t="s">
        <v>638</v>
      </c>
      <c r="B5806" t="s">
        <v>639</v>
      </c>
      <c r="C5806" s="12">
        <v>43238</v>
      </c>
      <c r="D5806" s="217">
        <v>0</v>
      </c>
      <c r="E5806" t="s">
        <v>458</v>
      </c>
    </row>
    <row r="5807" spans="1:5" x14ac:dyDescent="0.25">
      <c r="A5807" t="s">
        <v>638</v>
      </c>
      <c r="B5807" t="s">
        <v>639</v>
      </c>
      <c r="C5807" s="12">
        <v>43245</v>
      </c>
      <c r="D5807" s="217">
        <v>0</v>
      </c>
      <c r="E5807" t="s">
        <v>458</v>
      </c>
    </row>
    <row r="5808" spans="1:5" x14ac:dyDescent="0.25">
      <c r="A5808" t="s">
        <v>638</v>
      </c>
      <c r="B5808" t="s">
        <v>639</v>
      </c>
      <c r="C5808" s="12">
        <v>43252</v>
      </c>
      <c r="D5808" s="217">
        <v>0</v>
      </c>
      <c r="E5808" t="s">
        <v>458</v>
      </c>
    </row>
    <row r="5809" spans="1:5" x14ac:dyDescent="0.25">
      <c r="A5809" t="s">
        <v>638</v>
      </c>
      <c r="B5809" t="s">
        <v>639</v>
      </c>
      <c r="C5809" s="12">
        <v>43259</v>
      </c>
      <c r="D5809" s="217">
        <v>0</v>
      </c>
      <c r="E5809" t="s">
        <v>458</v>
      </c>
    </row>
    <row r="5810" spans="1:5" x14ac:dyDescent="0.25">
      <c r="A5810" t="s">
        <v>638</v>
      </c>
      <c r="B5810" t="s">
        <v>639</v>
      </c>
      <c r="C5810" s="12">
        <v>43266</v>
      </c>
      <c r="D5810" s="217">
        <v>0</v>
      </c>
      <c r="E5810" t="s">
        <v>458</v>
      </c>
    </row>
    <row r="5811" spans="1:5" x14ac:dyDescent="0.25">
      <c r="A5811" t="s">
        <v>638</v>
      </c>
      <c r="B5811" t="s">
        <v>639</v>
      </c>
      <c r="C5811" s="12">
        <v>43273</v>
      </c>
      <c r="D5811" s="217">
        <v>0</v>
      </c>
      <c r="E5811" t="s">
        <v>458</v>
      </c>
    </row>
    <row r="5812" spans="1:5" x14ac:dyDescent="0.25">
      <c r="A5812" t="s">
        <v>638</v>
      </c>
      <c r="B5812" t="s">
        <v>639</v>
      </c>
      <c r="C5812" s="12">
        <v>43280</v>
      </c>
      <c r="D5812" s="217">
        <v>0</v>
      </c>
      <c r="E5812" t="s">
        <v>458</v>
      </c>
    </row>
    <row r="5813" spans="1:5" x14ac:dyDescent="0.25">
      <c r="A5813" t="s">
        <v>455</v>
      </c>
      <c r="B5813" t="s">
        <v>456</v>
      </c>
      <c r="C5813" s="12">
        <v>43210</v>
      </c>
      <c r="D5813" s="217">
        <v>0</v>
      </c>
      <c r="E5813" t="s">
        <v>458</v>
      </c>
    </row>
    <row r="5814" spans="1:5" x14ac:dyDescent="0.25">
      <c r="A5814" t="s">
        <v>455</v>
      </c>
      <c r="B5814" t="s">
        <v>456</v>
      </c>
      <c r="C5814" s="12">
        <v>43217</v>
      </c>
      <c r="D5814" s="217">
        <v>0</v>
      </c>
      <c r="E5814" t="s">
        <v>458</v>
      </c>
    </row>
    <row r="5815" spans="1:5" x14ac:dyDescent="0.25">
      <c r="A5815" t="s">
        <v>455</v>
      </c>
      <c r="B5815" t="s">
        <v>456</v>
      </c>
      <c r="C5815" s="12">
        <v>43224</v>
      </c>
      <c r="D5815" s="217">
        <v>0</v>
      </c>
      <c r="E5815" t="s">
        <v>458</v>
      </c>
    </row>
    <row r="5816" spans="1:5" x14ac:dyDescent="0.25">
      <c r="A5816" t="s">
        <v>455</v>
      </c>
      <c r="B5816" t="s">
        <v>456</v>
      </c>
      <c r="C5816" s="12">
        <v>43231</v>
      </c>
      <c r="D5816" s="217">
        <v>0</v>
      </c>
      <c r="E5816" t="s">
        <v>458</v>
      </c>
    </row>
    <row r="5817" spans="1:5" x14ac:dyDescent="0.25">
      <c r="A5817" t="s">
        <v>455</v>
      </c>
      <c r="B5817" t="s">
        <v>456</v>
      </c>
      <c r="C5817" s="12">
        <v>43238</v>
      </c>
      <c r="D5817" s="217">
        <v>0</v>
      </c>
      <c r="E5817" t="s">
        <v>458</v>
      </c>
    </row>
    <row r="5818" spans="1:5" x14ac:dyDescent="0.25">
      <c r="A5818" t="s">
        <v>455</v>
      </c>
      <c r="B5818" t="s">
        <v>456</v>
      </c>
      <c r="C5818" s="12">
        <v>43245</v>
      </c>
      <c r="D5818" s="217">
        <v>0</v>
      </c>
      <c r="E5818" t="s">
        <v>458</v>
      </c>
    </row>
    <row r="5819" spans="1:5" x14ac:dyDescent="0.25">
      <c r="A5819" t="s">
        <v>455</v>
      </c>
      <c r="B5819" t="s">
        <v>456</v>
      </c>
      <c r="C5819" s="12">
        <v>43252</v>
      </c>
      <c r="D5819" s="217">
        <v>0</v>
      </c>
      <c r="E5819" t="s">
        <v>458</v>
      </c>
    </row>
    <row r="5820" spans="1:5" x14ac:dyDescent="0.25">
      <c r="A5820" t="s">
        <v>455</v>
      </c>
      <c r="B5820" t="s">
        <v>456</v>
      </c>
      <c r="C5820" s="12">
        <v>43259</v>
      </c>
      <c r="D5820" s="217">
        <v>0</v>
      </c>
      <c r="E5820" t="s">
        <v>458</v>
      </c>
    </row>
    <row r="5821" spans="1:5" x14ac:dyDescent="0.25">
      <c r="A5821" t="s">
        <v>455</v>
      </c>
      <c r="B5821" t="s">
        <v>456</v>
      </c>
      <c r="C5821" s="12">
        <v>43266</v>
      </c>
      <c r="D5821" s="217">
        <v>0</v>
      </c>
      <c r="E5821" t="s">
        <v>458</v>
      </c>
    </row>
    <row r="5822" spans="1:5" x14ac:dyDescent="0.25">
      <c r="A5822" t="s">
        <v>455</v>
      </c>
      <c r="B5822" t="s">
        <v>456</v>
      </c>
      <c r="C5822" s="12">
        <v>43273</v>
      </c>
      <c r="D5822" s="217">
        <v>0</v>
      </c>
      <c r="E5822" t="s">
        <v>458</v>
      </c>
    </row>
    <row r="5823" spans="1:5" x14ac:dyDescent="0.25">
      <c r="A5823" t="s">
        <v>455</v>
      </c>
      <c r="B5823" t="s">
        <v>456</v>
      </c>
      <c r="C5823" s="12">
        <v>43280</v>
      </c>
      <c r="D5823" s="217">
        <v>0</v>
      </c>
      <c r="E5823" t="s">
        <v>458</v>
      </c>
    </row>
    <row r="5824" spans="1:5" x14ac:dyDescent="0.25">
      <c r="A5824" t="s">
        <v>640</v>
      </c>
      <c r="B5824" t="s">
        <v>641</v>
      </c>
      <c r="C5824" s="12">
        <v>43210</v>
      </c>
      <c r="D5824" s="217">
        <v>0</v>
      </c>
      <c r="E5824" t="s">
        <v>458</v>
      </c>
    </row>
    <row r="5825" spans="1:5" x14ac:dyDescent="0.25">
      <c r="A5825" t="s">
        <v>640</v>
      </c>
      <c r="B5825" t="s">
        <v>641</v>
      </c>
      <c r="C5825" s="12">
        <v>43217</v>
      </c>
      <c r="D5825" s="217">
        <v>0</v>
      </c>
      <c r="E5825" t="s">
        <v>458</v>
      </c>
    </row>
    <row r="5826" spans="1:5" x14ac:dyDescent="0.25">
      <c r="A5826" t="s">
        <v>640</v>
      </c>
      <c r="B5826" t="s">
        <v>641</v>
      </c>
      <c r="C5826" s="12">
        <v>43224</v>
      </c>
      <c r="D5826" s="217">
        <v>0</v>
      </c>
      <c r="E5826" t="s">
        <v>458</v>
      </c>
    </row>
    <row r="5827" spans="1:5" x14ac:dyDescent="0.25">
      <c r="A5827" t="s">
        <v>640</v>
      </c>
      <c r="B5827" t="s">
        <v>641</v>
      </c>
      <c r="C5827" s="12">
        <v>43231</v>
      </c>
      <c r="D5827" s="217">
        <v>0</v>
      </c>
      <c r="E5827" t="s">
        <v>458</v>
      </c>
    </row>
    <row r="5828" spans="1:5" x14ac:dyDescent="0.25">
      <c r="A5828" t="s">
        <v>640</v>
      </c>
      <c r="B5828" t="s">
        <v>641</v>
      </c>
      <c r="C5828" s="12">
        <v>43238</v>
      </c>
      <c r="D5828" s="217">
        <v>0</v>
      </c>
      <c r="E5828" t="s">
        <v>458</v>
      </c>
    </row>
    <row r="5829" spans="1:5" x14ac:dyDescent="0.25">
      <c r="A5829" t="s">
        <v>640</v>
      </c>
      <c r="B5829" t="s">
        <v>641</v>
      </c>
      <c r="C5829" s="12">
        <v>43245</v>
      </c>
      <c r="D5829" s="217">
        <v>0</v>
      </c>
      <c r="E5829" t="s">
        <v>458</v>
      </c>
    </row>
    <row r="5830" spans="1:5" x14ac:dyDescent="0.25">
      <c r="A5830" t="s">
        <v>640</v>
      </c>
      <c r="B5830" t="s">
        <v>641</v>
      </c>
      <c r="C5830" s="12">
        <v>43252</v>
      </c>
      <c r="D5830" s="217">
        <v>0</v>
      </c>
      <c r="E5830" t="s">
        <v>458</v>
      </c>
    </row>
    <row r="5831" spans="1:5" x14ac:dyDescent="0.25">
      <c r="A5831" t="s">
        <v>640</v>
      </c>
      <c r="B5831" t="s">
        <v>641</v>
      </c>
      <c r="C5831" s="12">
        <v>43259</v>
      </c>
      <c r="D5831" s="217">
        <v>0</v>
      </c>
      <c r="E5831" t="s">
        <v>458</v>
      </c>
    </row>
    <row r="5832" spans="1:5" x14ac:dyDescent="0.25">
      <c r="A5832" t="s">
        <v>640</v>
      </c>
      <c r="B5832" t="s">
        <v>641</v>
      </c>
      <c r="C5832" s="12">
        <v>43266</v>
      </c>
      <c r="D5832" s="217">
        <v>0</v>
      </c>
      <c r="E5832" t="s">
        <v>458</v>
      </c>
    </row>
    <row r="5833" spans="1:5" x14ac:dyDescent="0.25">
      <c r="A5833" t="s">
        <v>640</v>
      </c>
      <c r="B5833" t="s">
        <v>641</v>
      </c>
      <c r="C5833" s="12">
        <v>43273</v>
      </c>
      <c r="D5833" s="217">
        <v>0</v>
      </c>
      <c r="E5833" t="s">
        <v>458</v>
      </c>
    </row>
    <row r="5834" spans="1:5" x14ac:dyDescent="0.25">
      <c r="A5834" t="s">
        <v>640</v>
      </c>
      <c r="B5834" t="s">
        <v>641</v>
      </c>
      <c r="C5834" s="12">
        <v>43280</v>
      </c>
      <c r="D5834" s="217">
        <v>0</v>
      </c>
      <c r="E5834" t="s">
        <v>458</v>
      </c>
    </row>
    <row r="5835" spans="1:5" x14ac:dyDescent="0.25">
      <c r="A5835" t="s">
        <v>642</v>
      </c>
      <c r="B5835" t="s">
        <v>643</v>
      </c>
      <c r="C5835" s="12">
        <v>43210</v>
      </c>
      <c r="D5835" s="217">
        <v>0</v>
      </c>
      <c r="E5835" t="s">
        <v>458</v>
      </c>
    </row>
    <row r="5836" spans="1:5" x14ac:dyDescent="0.25">
      <c r="A5836" t="s">
        <v>642</v>
      </c>
      <c r="B5836" t="s">
        <v>643</v>
      </c>
      <c r="C5836" s="12">
        <v>43217</v>
      </c>
      <c r="D5836" s="217">
        <v>0</v>
      </c>
      <c r="E5836" t="s">
        <v>458</v>
      </c>
    </row>
    <row r="5837" spans="1:5" x14ac:dyDescent="0.25">
      <c r="A5837" t="s">
        <v>642</v>
      </c>
      <c r="B5837" t="s">
        <v>643</v>
      </c>
      <c r="C5837" s="12">
        <v>43224</v>
      </c>
      <c r="D5837" s="217">
        <v>0</v>
      </c>
      <c r="E5837" t="s">
        <v>458</v>
      </c>
    </row>
    <row r="5838" spans="1:5" x14ac:dyDescent="0.25">
      <c r="A5838" t="s">
        <v>642</v>
      </c>
      <c r="B5838" t="s">
        <v>643</v>
      </c>
      <c r="C5838" s="12">
        <v>43231</v>
      </c>
      <c r="D5838" s="217">
        <v>0</v>
      </c>
      <c r="E5838" t="s">
        <v>458</v>
      </c>
    </row>
    <row r="5839" spans="1:5" x14ac:dyDescent="0.25">
      <c r="A5839" t="s">
        <v>642</v>
      </c>
      <c r="B5839" t="s">
        <v>643</v>
      </c>
      <c r="C5839" s="12">
        <v>43238</v>
      </c>
      <c r="D5839" s="217">
        <v>0</v>
      </c>
      <c r="E5839" t="s">
        <v>458</v>
      </c>
    </row>
    <row r="5840" spans="1:5" x14ac:dyDescent="0.25">
      <c r="A5840" t="s">
        <v>642</v>
      </c>
      <c r="B5840" t="s">
        <v>643</v>
      </c>
      <c r="C5840" s="12">
        <v>43245</v>
      </c>
      <c r="D5840" s="217">
        <v>0</v>
      </c>
      <c r="E5840" t="s">
        <v>458</v>
      </c>
    </row>
    <row r="5841" spans="1:5" x14ac:dyDescent="0.25">
      <c r="A5841" t="s">
        <v>642</v>
      </c>
      <c r="B5841" t="s">
        <v>643</v>
      </c>
      <c r="C5841" s="12">
        <v>43252</v>
      </c>
      <c r="D5841" s="217">
        <v>0</v>
      </c>
      <c r="E5841" t="s">
        <v>458</v>
      </c>
    </row>
    <row r="5842" spans="1:5" x14ac:dyDescent="0.25">
      <c r="A5842" t="s">
        <v>642</v>
      </c>
      <c r="B5842" t="s">
        <v>643</v>
      </c>
      <c r="C5842" s="12">
        <v>43259</v>
      </c>
      <c r="D5842" s="217">
        <v>0</v>
      </c>
      <c r="E5842" t="s">
        <v>458</v>
      </c>
    </row>
    <row r="5843" spans="1:5" x14ac:dyDescent="0.25">
      <c r="A5843" t="s">
        <v>642</v>
      </c>
      <c r="B5843" t="s">
        <v>643</v>
      </c>
      <c r="C5843" s="12">
        <v>43266</v>
      </c>
      <c r="D5843" s="217">
        <v>0</v>
      </c>
      <c r="E5843" t="s">
        <v>458</v>
      </c>
    </row>
    <row r="5844" spans="1:5" x14ac:dyDescent="0.25">
      <c r="A5844" t="s">
        <v>642</v>
      </c>
      <c r="B5844" t="s">
        <v>643</v>
      </c>
      <c r="C5844" s="12">
        <v>43273</v>
      </c>
      <c r="D5844" s="217">
        <v>0</v>
      </c>
      <c r="E5844" t="s">
        <v>458</v>
      </c>
    </row>
    <row r="5845" spans="1:5" x14ac:dyDescent="0.25">
      <c r="A5845" t="s">
        <v>642</v>
      </c>
      <c r="B5845" t="s">
        <v>643</v>
      </c>
      <c r="C5845" s="12">
        <v>43280</v>
      </c>
      <c r="D5845" s="217">
        <v>0</v>
      </c>
      <c r="E5845" t="s">
        <v>458</v>
      </c>
    </row>
    <row r="5846" spans="1:5" x14ac:dyDescent="0.25">
      <c r="A5846" t="s">
        <v>644</v>
      </c>
      <c r="B5846" t="s">
        <v>645</v>
      </c>
      <c r="C5846" s="12">
        <v>43210</v>
      </c>
      <c r="D5846" s="217">
        <v>0</v>
      </c>
      <c r="E5846" t="s">
        <v>458</v>
      </c>
    </row>
    <row r="5847" spans="1:5" x14ac:dyDescent="0.25">
      <c r="A5847" t="s">
        <v>644</v>
      </c>
      <c r="B5847" t="s">
        <v>645</v>
      </c>
      <c r="C5847" s="12">
        <v>43217</v>
      </c>
      <c r="D5847" s="217">
        <v>0</v>
      </c>
      <c r="E5847" t="s">
        <v>458</v>
      </c>
    </row>
    <row r="5848" spans="1:5" x14ac:dyDescent="0.25">
      <c r="A5848" t="s">
        <v>644</v>
      </c>
      <c r="B5848" t="s">
        <v>645</v>
      </c>
      <c r="C5848" s="12">
        <v>43224</v>
      </c>
      <c r="D5848" s="217">
        <v>0</v>
      </c>
      <c r="E5848" t="s">
        <v>458</v>
      </c>
    </row>
    <row r="5849" spans="1:5" x14ac:dyDescent="0.25">
      <c r="A5849" t="s">
        <v>644</v>
      </c>
      <c r="B5849" t="s">
        <v>645</v>
      </c>
      <c r="C5849" s="12">
        <v>43231</v>
      </c>
      <c r="D5849" s="217">
        <v>0</v>
      </c>
      <c r="E5849" t="s">
        <v>458</v>
      </c>
    </row>
    <row r="5850" spans="1:5" x14ac:dyDescent="0.25">
      <c r="A5850" t="s">
        <v>644</v>
      </c>
      <c r="B5850" t="s">
        <v>645</v>
      </c>
      <c r="C5850" s="12">
        <v>43238</v>
      </c>
      <c r="D5850" s="217">
        <v>0</v>
      </c>
      <c r="E5850" t="s">
        <v>458</v>
      </c>
    </row>
    <row r="5851" spans="1:5" x14ac:dyDescent="0.25">
      <c r="A5851" t="s">
        <v>644</v>
      </c>
      <c r="B5851" t="s">
        <v>645</v>
      </c>
      <c r="C5851" s="12">
        <v>43245</v>
      </c>
      <c r="D5851" s="217">
        <v>0</v>
      </c>
      <c r="E5851" t="s">
        <v>458</v>
      </c>
    </row>
    <row r="5852" spans="1:5" x14ac:dyDescent="0.25">
      <c r="A5852" t="s">
        <v>644</v>
      </c>
      <c r="B5852" t="s">
        <v>645</v>
      </c>
      <c r="C5852" s="12">
        <v>43252</v>
      </c>
      <c r="D5852" s="217">
        <v>0</v>
      </c>
      <c r="E5852" t="s">
        <v>458</v>
      </c>
    </row>
    <row r="5853" spans="1:5" x14ac:dyDescent="0.25">
      <c r="A5853" t="s">
        <v>644</v>
      </c>
      <c r="B5853" t="s">
        <v>645</v>
      </c>
      <c r="C5853" s="12">
        <v>43259</v>
      </c>
      <c r="D5853" s="217">
        <v>0</v>
      </c>
      <c r="E5853" t="s">
        <v>458</v>
      </c>
    </row>
    <row r="5854" spans="1:5" x14ac:dyDescent="0.25">
      <c r="A5854" t="s">
        <v>644</v>
      </c>
      <c r="B5854" t="s">
        <v>645</v>
      </c>
      <c r="C5854" s="12">
        <v>43266</v>
      </c>
      <c r="D5854" s="217">
        <v>0</v>
      </c>
      <c r="E5854" t="s">
        <v>458</v>
      </c>
    </row>
    <row r="5855" spans="1:5" x14ac:dyDescent="0.25">
      <c r="A5855" t="s">
        <v>644</v>
      </c>
      <c r="B5855" t="s">
        <v>645</v>
      </c>
      <c r="C5855" s="12">
        <v>43273</v>
      </c>
      <c r="D5855" s="217">
        <v>0</v>
      </c>
      <c r="E5855" t="s">
        <v>458</v>
      </c>
    </row>
    <row r="5856" spans="1:5" x14ac:dyDescent="0.25">
      <c r="A5856" t="s">
        <v>644</v>
      </c>
      <c r="B5856" t="s">
        <v>645</v>
      </c>
      <c r="C5856" s="12">
        <v>43280</v>
      </c>
      <c r="D5856" s="217">
        <v>0</v>
      </c>
      <c r="E5856" t="s">
        <v>458</v>
      </c>
    </row>
    <row r="5857" spans="1:5" x14ac:dyDescent="0.25">
      <c r="A5857" t="s">
        <v>646</v>
      </c>
      <c r="B5857" t="s">
        <v>647</v>
      </c>
      <c r="C5857" s="12">
        <v>43210</v>
      </c>
      <c r="D5857" s="217">
        <v>0</v>
      </c>
      <c r="E5857" t="s">
        <v>458</v>
      </c>
    </row>
    <row r="5858" spans="1:5" x14ac:dyDescent="0.25">
      <c r="A5858" t="s">
        <v>646</v>
      </c>
      <c r="B5858" t="s">
        <v>647</v>
      </c>
      <c r="C5858" s="12">
        <v>43217</v>
      </c>
      <c r="D5858" s="217">
        <v>0</v>
      </c>
      <c r="E5858" t="s">
        <v>458</v>
      </c>
    </row>
    <row r="5859" spans="1:5" x14ac:dyDescent="0.25">
      <c r="A5859" t="s">
        <v>646</v>
      </c>
      <c r="B5859" t="s">
        <v>647</v>
      </c>
      <c r="C5859" s="12">
        <v>43224</v>
      </c>
      <c r="D5859" s="217">
        <v>0</v>
      </c>
      <c r="E5859" t="s">
        <v>458</v>
      </c>
    </row>
    <row r="5860" spans="1:5" x14ac:dyDescent="0.25">
      <c r="A5860" t="s">
        <v>646</v>
      </c>
      <c r="B5860" t="s">
        <v>647</v>
      </c>
      <c r="C5860" s="12">
        <v>43231</v>
      </c>
      <c r="D5860" s="217">
        <v>0</v>
      </c>
      <c r="E5860" t="s">
        <v>458</v>
      </c>
    </row>
    <row r="5861" spans="1:5" x14ac:dyDescent="0.25">
      <c r="A5861" t="s">
        <v>646</v>
      </c>
      <c r="B5861" t="s">
        <v>647</v>
      </c>
      <c r="C5861" s="12">
        <v>43238</v>
      </c>
      <c r="D5861" s="217">
        <v>0</v>
      </c>
      <c r="E5861" t="s">
        <v>458</v>
      </c>
    </row>
    <row r="5862" spans="1:5" x14ac:dyDescent="0.25">
      <c r="A5862" t="s">
        <v>646</v>
      </c>
      <c r="B5862" t="s">
        <v>647</v>
      </c>
      <c r="C5862" s="12">
        <v>43245</v>
      </c>
      <c r="D5862" s="217">
        <v>0</v>
      </c>
      <c r="E5862" t="s">
        <v>458</v>
      </c>
    </row>
    <row r="5863" spans="1:5" x14ac:dyDescent="0.25">
      <c r="A5863" t="s">
        <v>646</v>
      </c>
      <c r="B5863" t="s">
        <v>647</v>
      </c>
      <c r="C5863" s="12">
        <v>43252</v>
      </c>
      <c r="D5863" s="217">
        <v>0</v>
      </c>
      <c r="E5863" t="s">
        <v>458</v>
      </c>
    </row>
    <row r="5864" spans="1:5" x14ac:dyDescent="0.25">
      <c r="A5864" t="s">
        <v>646</v>
      </c>
      <c r="B5864" t="s">
        <v>647</v>
      </c>
      <c r="C5864" s="12">
        <v>43259</v>
      </c>
      <c r="D5864" s="217">
        <v>0</v>
      </c>
      <c r="E5864" t="s">
        <v>458</v>
      </c>
    </row>
    <row r="5865" spans="1:5" x14ac:dyDescent="0.25">
      <c r="A5865" t="s">
        <v>646</v>
      </c>
      <c r="B5865" t="s">
        <v>647</v>
      </c>
      <c r="C5865" s="12">
        <v>43266</v>
      </c>
      <c r="D5865" s="217">
        <v>0</v>
      </c>
      <c r="E5865" t="s">
        <v>458</v>
      </c>
    </row>
    <row r="5866" spans="1:5" x14ac:dyDescent="0.25">
      <c r="A5866" t="s">
        <v>646</v>
      </c>
      <c r="B5866" t="s">
        <v>647</v>
      </c>
      <c r="C5866" s="12">
        <v>43273</v>
      </c>
      <c r="D5866" s="217">
        <v>0</v>
      </c>
      <c r="E5866" t="s">
        <v>458</v>
      </c>
    </row>
    <row r="5867" spans="1:5" x14ac:dyDescent="0.25">
      <c r="A5867" t="s">
        <v>646</v>
      </c>
      <c r="B5867" t="s">
        <v>647</v>
      </c>
      <c r="C5867" s="12">
        <v>43280</v>
      </c>
      <c r="D5867" s="217">
        <v>0</v>
      </c>
      <c r="E5867" t="s">
        <v>458</v>
      </c>
    </row>
    <row r="5868" spans="1:5" x14ac:dyDescent="0.25">
      <c r="A5868" t="s">
        <v>648</v>
      </c>
      <c r="B5868" t="s">
        <v>649</v>
      </c>
      <c r="C5868" s="12">
        <v>43210</v>
      </c>
      <c r="D5868" s="217">
        <v>0</v>
      </c>
      <c r="E5868" t="s">
        <v>458</v>
      </c>
    </row>
    <row r="5869" spans="1:5" x14ac:dyDescent="0.25">
      <c r="A5869" t="s">
        <v>648</v>
      </c>
      <c r="B5869" t="s">
        <v>649</v>
      </c>
      <c r="C5869" s="12">
        <v>43217</v>
      </c>
      <c r="D5869" s="217">
        <v>0</v>
      </c>
      <c r="E5869" t="s">
        <v>458</v>
      </c>
    </row>
    <row r="5870" spans="1:5" x14ac:dyDescent="0.25">
      <c r="A5870" t="s">
        <v>648</v>
      </c>
      <c r="B5870" t="s">
        <v>649</v>
      </c>
      <c r="C5870" s="12">
        <v>43224</v>
      </c>
      <c r="D5870" s="217">
        <v>0</v>
      </c>
      <c r="E5870" t="s">
        <v>458</v>
      </c>
    </row>
    <row r="5871" spans="1:5" x14ac:dyDescent="0.25">
      <c r="A5871" t="s">
        <v>648</v>
      </c>
      <c r="B5871" t="s">
        <v>649</v>
      </c>
      <c r="C5871" s="12">
        <v>43231</v>
      </c>
      <c r="D5871" s="217">
        <v>0</v>
      </c>
      <c r="E5871" t="s">
        <v>458</v>
      </c>
    </row>
    <row r="5872" spans="1:5" x14ac:dyDescent="0.25">
      <c r="A5872" t="s">
        <v>648</v>
      </c>
      <c r="B5872" t="s">
        <v>649</v>
      </c>
      <c r="C5872" s="12">
        <v>43238</v>
      </c>
      <c r="D5872" s="217">
        <v>0</v>
      </c>
      <c r="E5872" t="s">
        <v>458</v>
      </c>
    </row>
    <row r="5873" spans="1:5" x14ac:dyDescent="0.25">
      <c r="A5873" t="s">
        <v>648</v>
      </c>
      <c r="B5873" t="s">
        <v>649</v>
      </c>
      <c r="C5873" s="12">
        <v>43245</v>
      </c>
      <c r="D5873" s="217">
        <v>0</v>
      </c>
      <c r="E5873" t="s">
        <v>458</v>
      </c>
    </row>
    <row r="5874" spans="1:5" x14ac:dyDescent="0.25">
      <c r="A5874" t="s">
        <v>648</v>
      </c>
      <c r="B5874" t="s">
        <v>649</v>
      </c>
      <c r="C5874" s="12">
        <v>43252</v>
      </c>
      <c r="D5874" s="217">
        <v>0</v>
      </c>
      <c r="E5874" t="s">
        <v>458</v>
      </c>
    </row>
    <row r="5875" spans="1:5" x14ac:dyDescent="0.25">
      <c r="A5875" t="s">
        <v>648</v>
      </c>
      <c r="B5875" t="s">
        <v>649</v>
      </c>
      <c r="C5875" s="12">
        <v>43259</v>
      </c>
      <c r="D5875" s="217">
        <v>0</v>
      </c>
      <c r="E5875" t="s">
        <v>458</v>
      </c>
    </row>
    <row r="5876" spans="1:5" x14ac:dyDescent="0.25">
      <c r="A5876" t="s">
        <v>648</v>
      </c>
      <c r="B5876" t="s">
        <v>649</v>
      </c>
      <c r="C5876" s="12">
        <v>43266</v>
      </c>
      <c r="D5876" s="217">
        <v>0</v>
      </c>
      <c r="E5876" t="s">
        <v>458</v>
      </c>
    </row>
    <row r="5877" spans="1:5" x14ac:dyDescent="0.25">
      <c r="A5877" t="s">
        <v>648</v>
      </c>
      <c r="B5877" t="s">
        <v>649</v>
      </c>
      <c r="C5877" s="12">
        <v>43273</v>
      </c>
      <c r="D5877" s="217">
        <v>0</v>
      </c>
      <c r="E5877" t="s">
        <v>458</v>
      </c>
    </row>
    <row r="5878" spans="1:5" x14ac:dyDescent="0.25">
      <c r="A5878" t="s">
        <v>648</v>
      </c>
      <c r="B5878" t="s">
        <v>649</v>
      </c>
      <c r="C5878" s="12">
        <v>43280</v>
      </c>
      <c r="D5878" s="217">
        <v>0</v>
      </c>
      <c r="E5878" t="s">
        <v>458</v>
      </c>
    </row>
    <row r="5879" spans="1:5" x14ac:dyDescent="0.25">
      <c r="A5879" t="s">
        <v>650</v>
      </c>
      <c r="B5879" t="s">
        <v>651</v>
      </c>
      <c r="C5879" s="12">
        <v>43210</v>
      </c>
      <c r="D5879" s="217">
        <v>0</v>
      </c>
      <c r="E5879" t="s">
        <v>458</v>
      </c>
    </row>
    <row r="5880" spans="1:5" x14ac:dyDescent="0.25">
      <c r="A5880" t="s">
        <v>650</v>
      </c>
      <c r="B5880" t="s">
        <v>651</v>
      </c>
      <c r="C5880" s="12">
        <v>43217</v>
      </c>
      <c r="D5880" s="217">
        <v>0</v>
      </c>
      <c r="E5880" t="s">
        <v>458</v>
      </c>
    </row>
    <row r="5881" spans="1:5" x14ac:dyDescent="0.25">
      <c r="A5881" t="s">
        <v>650</v>
      </c>
      <c r="B5881" t="s">
        <v>651</v>
      </c>
      <c r="C5881" s="12">
        <v>43224</v>
      </c>
      <c r="D5881" s="217">
        <v>0</v>
      </c>
      <c r="E5881" t="s">
        <v>458</v>
      </c>
    </row>
    <row r="5882" spans="1:5" x14ac:dyDescent="0.25">
      <c r="A5882" t="s">
        <v>650</v>
      </c>
      <c r="B5882" t="s">
        <v>651</v>
      </c>
      <c r="C5882" s="12">
        <v>43231</v>
      </c>
      <c r="D5882" s="217">
        <v>0</v>
      </c>
      <c r="E5882" t="s">
        <v>458</v>
      </c>
    </row>
    <row r="5883" spans="1:5" x14ac:dyDescent="0.25">
      <c r="A5883" t="s">
        <v>650</v>
      </c>
      <c r="B5883" t="s">
        <v>651</v>
      </c>
      <c r="C5883" s="12">
        <v>43238</v>
      </c>
      <c r="D5883" s="217">
        <v>0</v>
      </c>
      <c r="E5883" t="s">
        <v>458</v>
      </c>
    </row>
    <row r="5884" spans="1:5" x14ac:dyDescent="0.25">
      <c r="A5884" t="s">
        <v>650</v>
      </c>
      <c r="B5884" t="s">
        <v>651</v>
      </c>
      <c r="C5884" s="12">
        <v>43245</v>
      </c>
      <c r="D5884" s="217">
        <v>0</v>
      </c>
      <c r="E5884" t="s">
        <v>458</v>
      </c>
    </row>
    <row r="5885" spans="1:5" x14ac:dyDescent="0.25">
      <c r="A5885" t="s">
        <v>650</v>
      </c>
      <c r="B5885" t="s">
        <v>651</v>
      </c>
      <c r="C5885" s="12">
        <v>43252</v>
      </c>
      <c r="D5885" s="217">
        <v>0</v>
      </c>
      <c r="E5885" t="s">
        <v>458</v>
      </c>
    </row>
    <row r="5886" spans="1:5" x14ac:dyDescent="0.25">
      <c r="A5886" t="s">
        <v>650</v>
      </c>
      <c r="B5886" t="s">
        <v>651</v>
      </c>
      <c r="C5886" s="12">
        <v>43259</v>
      </c>
      <c r="D5886" s="217">
        <v>0</v>
      </c>
      <c r="E5886" t="s">
        <v>458</v>
      </c>
    </row>
    <row r="5887" spans="1:5" x14ac:dyDescent="0.25">
      <c r="A5887" t="s">
        <v>650</v>
      </c>
      <c r="B5887" t="s">
        <v>651</v>
      </c>
      <c r="C5887" s="12">
        <v>43266</v>
      </c>
      <c r="D5887" s="217">
        <v>0</v>
      </c>
      <c r="E5887" t="s">
        <v>458</v>
      </c>
    </row>
    <row r="5888" spans="1:5" x14ac:dyDescent="0.25">
      <c r="A5888" t="s">
        <v>650</v>
      </c>
      <c r="B5888" t="s">
        <v>651</v>
      </c>
      <c r="C5888" s="12">
        <v>43273</v>
      </c>
      <c r="D5888" s="217">
        <v>0</v>
      </c>
      <c r="E5888" t="s">
        <v>458</v>
      </c>
    </row>
    <row r="5889" spans="1:5" x14ac:dyDescent="0.25">
      <c r="A5889" t="s">
        <v>650</v>
      </c>
      <c r="B5889" t="s">
        <v>651</v>
      </c>
      <c r="C5889" s="12">
        <v>43280</v>
      </c>
      <c r="D5889" s="217">
        <v>0</v>
      </c>
      <c r="E5889" t="s">
        <v>458</v>
      </c>
    </row>
    <row r="5890" spans="1:5" x14ac:dyDescent="0.25">
      <c r="A5890" t="s">
        <v>652</v>
      </c>
      <c r="B5890" t="s">
        <v>653</v>
      </c>
      <c r="C5890" s="12">
        <v>43224</v>
      </c>
      <c r="D5890" s="217">
        <v>0</v>
      </c>
      <c r="E5890" t="s">
        <v>465</v>
      </c>
    </row>
    <row r="5891" spans="1:5" x14ac:dyDescent="0.25">
      <c r="A5891" t="s">
        <v>652</v>
      </c>
      <c r="B5891" t="s">
        <v>653</v>
      </c>
      <c r="C5891" s="12">
        <v>43231</v>
      </c>
      <c r="D5891" s="217">
        <v>0</v>
      </c>
      <c r="E5891" t="s">
        <v>465</v>
      </c>
    </row>
    <row r="5892" spans="1:5" x14ac:dyDescent="0.25">
      <c r="A5892" t="s">
        <v>652</v>
      </c>
      <c r="B5892" t="s">
        <v>653</v>
      </c>
      <c r="C5892" s="12">
        <v>43238</v>
      </c>
      <c r="D5892" s="217">
        <v>0</v>
      </c>
      <c r="E5892" t="s">
        <v>465</v>
      </c>
    </row>
    <row r="5893" spans="1:5" x14ac:dyDescent="0.25">
      <c r="A5893" t="s">
        <v>652</v>
      </c>
      <c r="B5893" t="s">
        <v>653</v>
      </c>
      <c r="C5893" s="12">
        <v>43245</v>
      </c>
      <c r="D5893" s="217">
        <v>0</v>
      </c>
      <c r="E5893" t="s">
        <v>465</v>
      </c>
    </row>
    <row r="5894" spans="1:5" x14ac:dyDescent="0.25">
      <c r="A5894" t="s">
        <v>652</v>
      </c>
      <c r="B5894" t="s">
        <v>653</v>
      </c>
      <c r="C5894" s="12">
        <v>43252</v>
      </c>
      <c r="D5894" s="217">
        <v>0</v>
      </c>
      <c r="E5894" t="s">
        <v>465</v>
      </c>
    </row>
    <row r="5895" spans="1:5" x14ac:dyDescent="0.25">
      <c r="A5895" t="s">
        <v>652</v>
      </c>
      <c r="B5895" t="s">
        <v>653</v>
      </c>
      <c r="C5895" s="12">
        <v>43259</v>
      </c>
      <c r="D5895" s="217">
        <v>0</v>
      </c>
      <c r="E5895" t="s">
        <v>465</v>
      </c>
    </row>
    <row r="5896" spans="1:5" x14ac:dyDescent="0.25">
      <c r="A5896" t="s">
        <v>652</v>
      </c>
      <c r="B5896" t="s">
        <v>653</v>
      </c>
      <c r="C5896" s="12">
        <v>43266</v>
      </c>
      <c r="D5896" s="217">
        <v>0</v>
      </c>
      <c r="E5896" t="s">
        <v>465</v>
      </c>
    </row>
    <row r="5897" spans="1:5" x14ac:dyDescent="0.25">
      <c r="A5897" t="s">
        <v>652</v>
      </c>
      <c r="B5897" t="s">
        <v>653</v>
      </c>
      <c r="C5897" s="12">
        <v>43273</v>
      </c>
      <c r="D5897" s="217">
        <v>0</v>
      </c>
      <c r="E5897" t="s">
        <v>465</v>
      </c>
    </row>
    <row r="5898" spans="1:5" x14ac:dyDescent="0.25">
      <c r="A5898" t="s">
        <v>652</v>
      </c>
      <c r="B5898" t="s">
        <v>653</v>
      </c>
      <c r="C5898" s="12">
        <v>43280</v>
      </c>
      <c r="D5898" s="217">
        <v>0</v>
      </c>
      <c r="E5898" t="s">
        <v>465</v>
      </c>
    </row>
    <row r="5899" spans="1:5" x14ac:dyDescent="0.25">
      <c r="A5899" t="s">
        <v>459</v>
      </c>
      <c r="B5899" t="s">
        <v>460</v>
      </c>
      <c r="C5899" s="12">
        <v>43175</v>
      </c>
      <c r="D5899" s="217">
        <v>0.26</v>
      </c>
      <c r="E5899" t="s">
        <v>93</v>
      </c>
    </row>
    <row r="5900" spans="1:5" x14ac:dyDescent="0.25">
      <c r="A5900" t="s">
        <v>459</v>
      </c>
      <c r="B5900" t="s">
        <v>460</v>
      </c>
      <c r="C5900" s="12">
        <v>43182</v>
      </c>
      <c r="D5900" s="217">
        <v>0.39500000000000002</v>
      </c>
      <c r="E5900" t="s">
        <v>93</v>
      </c>
    </row>
    <row r="5901" spans="1:5" x14ac:dyDescent="0.25">
      <c r="A5901" t="s">
        <v>459</v>
      </c>
      <c r="B5901" t="s">
        <v>460</v>
      </c>
      <c r="C5901" s="12">
        <v>43189</v>
      </c>
      <c r="D5901" s="217">
        <v>0.4733</v>
      </c>
      <c r="E5901" t="s">
        <v>93</v>
      </c>
    </row>
    <row r="5902" spans="1:5" x14ac:dyDescent="0.25">
      <c r="A5902" t="s">
        <v>459</v>
      </c>
      <c r="B5902" t="s">
        <v>460</v>
      </c>
      <c r="C5902" s="12">
        <v>43224</v>
      </c>
      <c r="D5902" s="217">
        <v>0.39500000000000002</v>
      </c>
      <c r="E5902" t="s">
        <v>93</v>
      </c>
    </row>
    <row r="5903" spans="1:5" x14ac:dyDescent="0.25">
      <c r="A5903" t="s">
        <v>459</v>
      </c>
      <c r="B5903" t="s">
        <v>460</v>
      </c>
      <c r="C5903" s="12">
        <v>43231</v>
      </c>
      <c r="D5903" s="217">
        <v>0.316</v>
      </c>
      <c r="E5903" t="s">
        <v>93</v>
      </c>
    </row>
    <row r="5904" spans="1:5" x14ac:dyDescent="0.25">
      <c r="A5904" t="s">
        <v>459</v>
      </c>
      <c r="B5904" t="s">
        <v>460</v>
      </c>
      <c r="C5904" s="12">
        <v>43238</v>
      </c>
      <c r="D5904" s="217">
        <v>0.26329999999999998</v>
      </c>
      <c r="E5904" t="s">
        <v>93</v>
      </c>
    </row>
    <row r="5905" spans="1:5" x14ac:dyDescent="0.25">
      <c r="A5905" t="s">
        <v>459</v>
      </c>
      <c r="B5905" t="s">
        <v>460</v>
      </c>
      <c r="C5905" s="12">
        <v>43245</v>
      </c>
      <c r="D5905" s="217">
        <v>0.22570000000000001</v>
      </c>
      <c r="E5905" t="s">
        <v>93</v>
      </c>
    </row>
    <row r="5906" spans="1:5" x14ac:dyDescent="0.25">
      <c r="A5906" t="s">
        <v>459</v>
      </c>
      <c r="B5906" t="s">
        <v>460</v>
      </c>
      <c r="C5906" s="12">
        <v>43252</v>
      </c>
      <c r="D5906" s="217">
        <v>0.19750000000000001</v>
      </c>
      <c r="E5906" t="s">
        <v>93</v>
      </c>
    </row>
    <row r="5907" spans="1:5" x14ac:dyDescent="0.25">
      <c r="A5907" t="s">
        <v>459</v>
      </c>
      <c r="B5907" t="s">
        <v>460</v>
      </c>
      <c r="C5907" s="12">
        <v>43259</v>
      </c>
      <c r="D5907" s="217">
        <v>0.24559999999999998</v>
      </c>
      <c r="E5907" t="s">
        <v>93</v>
      </c>
    </row>
    <row r="5908" spans="1:5" x14ac:dyDescent="0.25">
      <c r="A5908" t="s">
        <v>459</v>
      </c>
      <c r="B5908" t="s">
        <v>460</v>
      </c>
      <c r="C5908" s="12">
        <v>43266</v>
      </c>
      <c r="D5908" s="217">
        <v>0.221</v>
      </c>
      <c r="E5908" t="s">
        <v>93</v>
      </c>
    </row>
    <row r="5909" spans="1:5" x14ac:dyDescent="0.25">
      <c r="A5909" t="s">
        <v>459</v>
      </c>
      <c r="B5909" t="s">
        <v>460</v>
      </c>
      <c r="C5909" s="12">
        <v>43273</v>
      </c>
      <c r="D5909" s="217">
        <v>0.2009</v>
      </c>
      <c r="E5909" t="s">
        <v>93</v>
      </c>
    </row>
    <row r="5910" spans="1:5" x14ac:dyDescent="0.25">
      <c r="A5910" t="s">
        <v>459</v>
      </c>
      <c r="B5910" t="s">
        <v>460</v>
      </c>
      <c r="C5910" s="12">
        <v>43280</v>
      </c>
      <c r="D5910" s="217">
        <v>0.18420000000000003</v>
      </c>
      <c r="E5910" t="s">
        <v>93</v>
      </c>
    </row>
    <row r="5911" spans="1:5" x14ac:dyDescent="0.25">
      <c r="A5911" t="s">
        <v>654</v>
      </c>
      <c r="B5911" t="s">
        <v>655</v>
      </c>
      <c r="C5911" s="12">
        <v>43224</v>
      </c>
      <c r="D5911" s="217">
        <v>0</v>
      </c>
      <c r="E5911" t="s">
        <v>465</v>
      </c>
    </row>
    <row r="5912" spans="1:5" x14ac:dyDescent="0.25">
      <c r="A5912" t="s">
        <v>654</v>
      </c>
      <c r="B5912" t="s">
        <v>655</v>
      </c>
      <c r="C5912" s="12">
        <v>43231</v>
      </c>
      <c r="D5912" s="217">
        <v>0</v>
      </c>
      <c r="E5912" t="s">
        <v>465</v>
      </c>
    </row>
    <row r="5913" spans="1:5" x14ac:dyDescent="0.25">
      <c r="A5913" t="s">
        <v>654</v>
      </c>
      <c r="B5913" t="s">
        <v>655</v>
      </c>
      <c r="C5913" s="12">
        <v>43238</v>
      </c>
      <c r="D5913" s="217">
        <v>0</v>
      </c>
      <c r="E5913" t="s">
        <v>465</v>
      </c>
    </row>
    <row r="5914" spans="1:5" x14ac:dyDescent="0.25">
      <c r="A5914" t="s">
        <v>654</v>
      </c>
      <c r="B5914" t="s">
        <v>655</v>
      </c>
      <c r="C5914" s="12">
        <v>43245</v>
      </c>
      <c r="D5914" s="217">
        <v>0</v>
      </c>
      <c r="E5914" t="s">
        <v>465</v>
      </c>
    </row>
    <row r="5915" spans="1:5" x14ac:dyDescent="0.25">
      <c r="A5915" t="s">
        <v>654</v>
      </c>
      <c r="B5915" t="s">
        <v>655</v>
      </c>
      <c r="C5915" s="12">
        <v>43252</v>
      </c>
      <c r="D5915" s="217">
        <v>0</v>
      </c>
      <c r="E5915" t="s">
        <v>465</v>
      </c>
    </row>
    <row r="5916" spans="1:5" x14ac:dyDescent="0.25">
      <c r="A5916" t="s">
        <v>654</v>
      </c>
      <c r="B5916" t="s">
        <v>655</v>
      </c>
      <c r="C5916" s="12">
        <v>43259</v>
      </c>
      <c r="D5916" s="217">
        <v>0</v>
      </c>
      <c r="E5916" t="s">
        <v>465</v>
      </c>
    </row>
    <row r="5917" spans="1:5" x14ac:dyDescent="0.25">
      <c r="A5917" t="s">
        <v>654</v>
      </c>
      <c r="B5917" t="s">
        <v>655</v>
      </c>
      <c r="C5917" s="12">
        <v>43266</v>
      </c>
      <c r="D5917" s="217">
        <v>0</v>
      </c>
      <c r="E5917" t="s">
        <v>465</v>
      </c>
    </row>
    <row r="5918" spans="1:5" x14ac:dyDescent="0.25">
      <c r="A5918" t="s">
        <v>654</v>
      </c>
      <c r="B5918" t="s">
        <v>655</v>
      </c>
      <c r="C5918" s="12">
        <v>43273</v>
      </c>
      <c r="D5918" s="217">
        <v>0</v>
      </c>
      <c r="E5918" t="s">
        <v>465</v>
      </c>
    </row>
    <row r="5919" spans="1:5" x14ac:dyDescent="0.25">
      <c r="A5919" t="s">
        <v>654</v>
      </c>
      <c r="B5919" t="s">
        <v>655</v>
      </c>
      <c r="C5919" s="12">
        <v>43280</v>
      </c>
      <c r="D5919" s="217">
        <v>0</v>
      </c>
      <c r="E5919" t="s">
        <v>465</v>
      </c>
    </row>
    <row r="5920" spans="1:5" x14ac:dyDescent="0.25">
      <c r="A5920" t="s">
        <v>461</v>
      </c>
      <c r="B5920" t="s">
        <v>462</v>
      </c>
      <c r="C5920" s="12">
        <v>43231</v>
      </c>
      <c r="D5920" s="217">
        <v>0.4</v>
      </c>
      <c r="E5920" t="s">
        <v>465</v>
      </c>
    </row>
    <row r="5921" spans="1:5" x14ac:dyDescent="0.25">
      <c r="A5921" t="s">
        <v>461</v>
      </c>
      <c r="B5921" t="s">
        <v>462</v>
      </c>
      <c r="C5921" s="12">
        <v>43238</v>
      </c>
      <c r="D5921" s="217">
        <v>0.2</v>
      </c>
      <c r="E5921" t="s">
        <v>465</v>
      </c>
    </row>
    <row r="5922" spans="1:5" x14ac:dyDescent="0.25">
      <c r="A5922" t="s">
        <v>461</v>
      </c>
      <c r="B5922" t="s">
        <v>462</v>
      </c>
      <c r="C5922" s="12">
        <v>43245</v>
      </c>
      <c r="D5922" s="217">
        <v>0.1333</v>
      </c>
      <c r="E5922" t="s">
        <v>465</v>
      </c>
    </row>
    <row r="5923" spans="1:5" x14ac:dyDescent="0.25">
      <c r="A5923" t="s">
        <v>461</v>
      </c>
      <c r="B5923" t="s">
        <v>462</v>
      </c>
      <c r="C5923" s="12">
        <v>43252</v>
      </c>
      <c r="D5923" s="217">
        <v>0.1</v>
      </c>
      <c r="E5923" t="s">
        <v>465</v>
      </c>
    </row>
    <row r="5924" spans="1:5" x14ac:dyDescent="0.25">
      <c r="A5924" t="s">
        <v>461</v>
      </c>
      <c r="B5924" t="s">
        <v>462</v>
      </c>
      <c r="C5924" s="12">
        <v>43259</v>
      </c>
      <c r="D5924" s="217">
        <v>0.08</v>
      </c>
      <c r="E5924" t="s">
        <v>465</v>
      </c>
    </row>
    <row r="5925" spans="1:5" x14ac:dyDescent="0.25">
      <c r="A5925" t="s">
        <v>461</v>
      </c>
      <c r="B5925" t="s">
        <v>462</v>
      </c>
      <c r="C5925" s="12">
        <v>43266</v>
      </c>
      <c r="D5925" s="217">
        <v>6.6699999999999995E-2</v>
      </c>
      <c r="E5925" t="s">
        <v>465</v>
      </c>
    </row>
    <row r="5926" spans="1:5" x14ac:dyDescent="0.25">
      <c r="A5926" t="s">
        <v>461</v>
      </c>
      <c r="B5926" t="s">
        <v>462</v>
      </c>
      <c r="C5926" s="12">
        <v>43273</v>
      </c>
      <c r="D5926" s="217">
        <v>5.7099999999999998E-2</v>
      </c>
      <c r="E5926" t="s">
        <v>465</v>
      </c>
    </row>
    <row r="5927" spans="1:5" x14ac:dyDescent="0.25">
      <c r="A5927" t="s">
        <v>461</v>
      </c>
      <c r="B5927" t="s">
        <v>462</v>
      </c>
      <c r="C5927" s="12">
        <v>43280</v>
      </c>
      <c r="D5927" s="217">
        <v>0.05</v>
      </c>
      <c r="E5927" t="s">
        <v>465</v>
      </c>
    </row>
    <row r="5928" spans="1:5" x14ac:dyDescent="0.25">
      <c r="A5928" t="s">
        <v>656</v>
      </c>
      <c r="B5928" t="s">
        <v>657</v>
      </c>
      <c r="C5928" s="12">
        <v>43231</v>
      </c>
      <c r="D5928" s="217">
        <v>0</v>
      </c>
      <c r="E5928" t="s">
        <v>93</v>
      </c>
    </row>
    <row r="5929" spans="1:5" x14ac:dyDescent="0.25">
      <c r="A5929" t="s">
        <v>656</v>
      </c>
      <c r="B5929" t="s">
        <v>657</v>
      </c>
      <c r="C5929" s="12">
        <v>43238</v>
      </c>
      <c r="D5929" s="217">
        <v>0</v>
      </c>
      <c r="E5929" t="s">
        <v>93</v>
      </c>
    </row>
    <row r="5930" spans="1:5" x14ac:dyDescent="0.25">
      <c r="A5930" t="s">
        <v>656</v>
      </c>
      <c r="B5930" t="s">
        <v>657</v>
      </c>
      <c r="C5930" s="12">
        <v>43245</v>
      </c>
      <c r="D5930" s="217">
        <v>0</v>
      </c>
      <c r="E5930" t="s">
        <v>93</v>
      </c>
    </row>
    <row r="5931" spans="1:5" x14ac:dyDescent="0.25">
      <c r="A5931" t="s">
        <v>656</v>
      </c>
      <c r="B5931" t="s">
        <v>657</v>
      </c>
      <c r="C5931" s="12">
        <v>43252</v>
      </c>
      <c r="D5931" s="217">
        <v>0</v>
      </c>
      <c r="E5931" t="s">
        <v>93</v>
      </c>
    </row>
    <row r="5932" spans="1:5" x14ac:dyDescent="0.25">
      <c r="A5932" t="s">
        <v>656</v>
      </c>
      <c r="B5932" t="s">
        <v>657</v>
      </c>
      <c r="C5932" s="12">
        <v>43259</v>
      </c>
      <c r="D5932" s="217">
        <v>0</v>
      </c>
      <c r="E5932" t="s">
        <v>93</v>
      </c>
    </row>
    <row r="5933" spans="1:5" x14ac:dyDescent="0.25">
      <c r="A5933" t="s">
        <v>656</v>
      </c>
      <c r="B5933" t="s">
        <v>657</v>
      </c>
      <c r="C5933" s="12">
        <v>43266</v>
      </c>
      <c r="D5933" s="217">
        <v>0</v>
      </c>
      <c r="E5933" t="s">
        <v>93</v>
      </c>
    </row>
    <row r="5934" spans="1:5" x14ac:dyDescent="0.25">
      <c r="A5934" t="s">
        <v>656</v>
      </c>
      <c r="B5934" t="s">
        <v>657</v>
      </c>
      <c r="C5934" s="12">
        <v>43273</v>
      </c>
      <c r="D5934" s="217">
        <v>0</v>
      </c>
      <c r="E5934" t="s">
        <v>93</v>
      </c>
    </row>
    <row r="5935" spans="1:5" x14ac:dyDescent="0.25">
      <c r="A5935" t="s">
        <v>656</v>
      </c>
      <c r="B5935" t="s">
        <v>657</v>
      </c>
      <c r="C5935" s="12">
        <v>43280</v>
      </c>
      <c r="D5935" s="217">
        <v>0</v>
      </c>
      <c r="E5935" t="s">
        <v>93</v>
      </c>
    </row>
    <row r="5936" spans="1:5" x14ac:dyDescent="0.25">
      <c r="A5936" t="s">
        <v>658</v>
      </c>
      <c r="B5936" t="s">
        <v>659</v>
      </c>
      <c r="C5936" s="12">
        <v>43231</v>
      </c>
      <c r="D5936" s="217">
        <v>0</v>
      </c>
      <c r="E5936" t="s">
        <v>465</v>
      </c>
    </row>
    <row r="5937" spans="1:5" x14ac:dyDescent="0.25">
      <c r="A5937" t="s">
        <v>658</v>
      </c>
      <c r="B5937" t="s">
        <v>659</v>
      </c>
      <c r="C5937" s="12">
        <v>43238</v>
      </c>
      <c r="D5937" s="217">
        <v>0</v>
      </c>
      <c r="E5937" t="s">
        <v>465</v>
      </c>
    </row>
    <row r="5938" spans="1:5" x14ac:dyDescent="0.25">
      <c r="A5938" t="s">
        <v>658</v>
      </c>
      <c r="B5938" t="s">
        <v>659</v>
      </c>
      <c r="C5938" s="12">
        <v>43245</v>
      </c>
      <c r="D5938" s="217">
        <v>0</v>
      </c>
      <c r="E5938" t="s">
        <v>465</v>
      </c>
    </row>
    <row r="5939" spans="1:5" x14ac:dyDescent="0.25">
      <c r="A5939" t="s">
        <v>658</v>
      </c>
      <c r="B5939" t="s">
        <v>659</v>
      </c>
      <c r="C5939" s="12">
        <v>43252</v>
      </c>
      <c r="D5939" s="217">
        <v>0</v>
      </c>
      <c r="E5939" t="s">
        <v>465</v>
      </c>
    </row>
    <row r="5940" spans="1:5" x14ac:dyDescent="0.25">
      <c r="A5940" t="s">
        <v>658</v>
      </c>
      <c r="B5940" t="s">
        <v>659</v>
      </c>
      <c r="C5940" s="12">
        <v>43259</v>
      </c>
      <c r="D5940" s="217">
        <v>0</v>
      </c>
      <c r="E5940" t="s">
        <v>465</v>
      </c>
    </row>
    <row r="5941" spans="1:5" x14ac:dyDescent="0.25">
      <c r="A5941" t="s">
        <v>658</v>
      </c>
      <c r="B5941" t="s">
        <v>659</v>
      </c>
      <c r="C5941" s="12">
        <v>43266</v>
      </c>
      <c r="D5941" s="217">
        <v>0</v>
      </c>
      <c r="E5941" t="s">
        <v>465</v>
      </c>
    </row>
    <row r="5942" spans="1:5" x14ac:dyDescent="0.25">
      <c r="A5942" t="s">
        <v>658</v>
      </c>
      <c r="B5942" t="s">
        <v>659</v>
      </c>
      <c r="C5942" s="12">
        <v>43273</v>
      </c>
      <c r="D5942" s="217">
        <v>0</v>
      </c>
      <c r="E5942" t="s">
        <v>465</v>
      </c>
    </row>
    <row r="5943" spans="1:5" x14ac:dyDescent="0.25">
      <c r="A5943" t="s">
        <v>658</v>
      </c>
      <c r="B5943" t="s">
        <v>659</v>
      </c>
      <c r="C5943" s="12">
        <v>43280</v>
      </c>
      <c r="D5943" s="217">
        <v>0</v>
      </c>
      <c r="E5943" t="s">
        <v>465</v>
      </c>
    </row>
    <row r="5944" spans="1:5" x14ac:dyDescent="0.25">
      <c r="A5944" t="s">
        <v>660</v>
      </c>
      <c r="B5944" t="s">
        <v>661</v>
      </c>
      <c r="C5944" s="12">
        <v>43231</v>
      </c>
      <c r="D5944" s="217">
        <v>0</v>
      </c>
      <c r="E5944" t="s">
        <v>465</v>
      </c>
    </row>
    <row r="5945" spans="1:5" x14ac:dyDescent="0.25">
      <c r="A5945" t="s">
        <v>660</v>
      </c>
      <c r="B5945" t="s">
        <v>661</v>
      </c>
      <c r="C5945" s="12">
        <v>43238</v>
      </c>
      <c r="D5945" s="217">
        <v>0</v>
      </c>
      <c r="E5945" t="s">
        <v>465</v>
      </c>
    </row>
    <row r="5946" spans="1:5" x14ac:dyDescent="0.25">
      <c r="A5946" t="s">
        <v>660</v>
      </c>
      <c r="B5946" t="s">
        <v>661</v>
      </c>
      <c r="C5946" s="12">
        <v>43245</v>
      </c>
      <c r="D5946" s="217">
        <v>0</v>
      </c>
      <c r="E5946" t="s">
        <v>465</v>
      </c>
    </row>
    <row r="5947" spans="1:5" x14ac:dyDescent="0.25">
      <c r="A5947" t="s">
        <v>660</v>
      </c>
      <c r="B5947" t="s">
        <v>661</v>
      </c>
      <c r="C5947" s="12">
        <v>43252</v>
      </c>
      <c r="D5947" s="217">
        <v>0</v>
      </c>
      <c r="E5947" t="s">
        <v>465</v>
      </c>
    </row>
    <row r="5948" spans="1:5" x14ac:dyDescent="0.25">
      <c r="A5948" t="s">
        <v>660</v>
      </c>
      <c r="B5948" t="s">
        <v>661</v>
      </c>
      <c r="C5948" s="12">
        <v>43259</v>
      </c>
      <c r="D5948" s="217">
        <v>0</v>
      </c>
      <c r="E5948" t="s">
        <v>465</v>
      </c>
    </row>
    <row r="5949" spans="1:5" x14ac:dyDescent="0.25">
      <c r="A5949" t="s">
        <v>660</v>
      </c>
      <c r="B5949" t="s">
        <v>661</v>
      </c>
      <c r="C5949" s="12">
        <v>43266</v>
      </c>
      <c r="D5949" s="217">
        <v>0</v>
      </c>
      <c r="E5949" t="s">
        <v>465</v>
      </c>
    </row>
    <row r="5950" spans="1:5" x14ac:dyDescent="0.25">
      <c r="A5950" t="s">
        <v>660</v>
      </c>
      <c r="B5950" t="s">
        <v>661</v>
      </c>
      <c r="C5950" s="12">
        <v>43273</v>
      </c>
      <c r="D5950" s="217">
        <v>0</v>
      </c>
      <c r="E5950" t="s">
        <v>465</v>
      </c>
    </row>
    <row r="5951" spans="1:5" x14ac:dyDescent="0.25">
      <c r="A5951" t="s">
        <v>660</v>
      </c>
      <c r="B5951" t="s">
        <v>661</v>
      </c>
      <c r="C5951" s="12">
        <v>43280</v>
      </c>
      <c r="D5951" s="217">
        <v>0</v>
      </c>
      <c r="E5951" t="s">
        <v>465</v>
      </c>
    </row>
    <row r="5952" spans="1:5" x14ac:dyDescent="0.25">
      <c r="A5952" t="s">
        <v>662</v>
      </c>
      <c r="B5952" t="s">
        <v>663</v>
      </c>
      <c r="C5952" s="12">
        <v>43231</v>
      </c>
      <c r="D5952" s="217">
        <v>0</v>
      </c>
      <c r="E5952" t="s">
        <v>458</v>
      </c>
    </row>
    <row r="5953" spans="1:5" x14ac:dyDescent="0.25">
      <c r="A5953" t="s">
        <v>662</v>
      </c>
      <c r="B5953" t="s">
        <v>663</v>
      </c>
      <c r="C5953" s="12">
        <v>43238</v>
      </c>
      <c r="D5953" s="217">
        <v>0</v>
      </c>
      <c r="E5953" t="s">
        <v>458</v>
      </c>
    </row>
    <row r="5954" spans="1:5" x14ac:dyDescent="0.25">
      <c r="A5954" t="s">
        <v>662</v>
      </c>
      <c r="B5954" t="s">
        <v>663</v>
      </c>
      <c r="C5954" s="12">
        <v>43245</v>
      </c>
      <c r="D5954" s="217">
        <v>0</v>
      </c>
      <c r="E5954" t="s">
        <v>458</v>
      </c>
    </row>
    <row r="5955" spans="1:5" x14ac:dyDescent="0.25">
      <c r="A5955" t="s">
        <v>662</v>
      </c>
      <c r="B5955" t="s">
        <v>663</v>
      </c>
      <c r="C5955" s="12">
        <v>43252</v>
      </c>
      <c r="D5955" s="217">
        <v>0</v>
      </c>
      <c r="E5955" t="s">
        <v>458</v>
      </c>
    </row>
    <row r="5956" spans="1:5" x14ac:dyDescent="0.25">
      <c r="A5956" t="s">
        <v>662</v>
      </c>
      <c r="B5956" t="s">
        <v>663</v>
      </c>
      <c r="C5956" s="12">
        <v>43259</v>
      </c>
      <c r="D5956" s="217">
        <v>0</v>
      </c>
      <c r="E5956" t="s">
        <v>458</v>
      </c>
    </row>
    <row r="5957" spans="1:5" x14ac:dyDescent="0.25">
      <c r="A5957" t="s">
        <v>662</v>
      </c>
      <c r="B5957" t="s">
        <v>663</v>
      </c>
      <c r="C5957" s="12">
        <v>43266</v>
      </c>
      <c r="D5957" s="217">
        <v>0</v>
      </c>
      <c r="E5957" t="s">
        <v>458</v>
      </c>
    </row>
    <row r="5958" spans="1:5" x14ac:dyDescent="0.25">
      <c r="A5958" t="s">
        <v>662</v>
      </c>
      <c r="B5958" t="s">
        <v>663</v>
      </c>
      <c r="C5958" s="12">
        <v>43273</v>
      </c>
      <c r="D5958" s="217">
        <v>0</v>
      </c>
      <c r="E5958" t="s">
        <v>458</v>
      </c>
    </row>
    <row r="5959" spans="1:5" x14ac:dyDescent="0.25">
      <c r="A5959" t="s">
        <v>662</v>
      </c>
      <c r="B5959" t="s">
        <v>663</v>
      </c>
      <c r="C5959" s="12">
        <v>43280</v>
      </c>
      <c r="D5959" s="217">
        <v>0</v>
      </c>
      <c r="E5959" t="s">
        <v>458</v>
      </c>
    </row>
    <row r="5960" spans="1:5" x14ac:dyDescent="0.25">
      <c r="A5960" t="s">
        <v>664</v>
      </c>
      <c r="B5960" t="s">
        <v>663</v>
      </c>
      <c r="C5960" s="12">
        <v>43231</v>
      </c>
      <c r="D5960" s="217">
        <v>0</v>
      </c>
      <c r="E5960" t="s">
        <v>458</v>
      </c>
    </row>
    <row r="5961" spans="1:5" x14ac:dyDescent="0.25">
      <c r="A5961" t="s">
        <v>664</v>
      </c>
      <c r="B5961" t="s">
        <v>663</v>
      </c>
      <c r="C5961" s="12">
        <v>43238</v>
      </c>
      <c r="D5961" s="217">
        <v>0</v>
      </c>
      <c r="E5961" t="s">
        <v>458</v>
      </c>
    </row>
    <row r="5962" spans="1:5" x14ac:dyDescent="0.25">
      <c r="A5962" t="s">
        <v>664</v>
      </c>
      <c r="B5962" t="s">
        <v>663</v>
      </c>
      <c r="C5962" s="12">
        <v>43245</v>
      </c>
      <c r="D5962" s="217">
        <v>0</v>
      </c>
      <c r="E5962" t="s">
        <v>458</v>
      </c>
    </row>
    <row r="5963" spans="1:5" x14ac:dyDescent="0.25">
      <c r="A5963" t="s">
        <v>664</v>
      </c>
      <c r="B5963" t="s">
        <v>663</v>
      </c>
      <c r="C5963" s="12">
        <v>43252</v>
      </c>
      <c r="D5963" s="217">
        <v>0</v>
      </c>
      <c r="E5963" t="s">
        <v>458</v>
      </c>
    </row>
    <row r="5964" spans="1:5" x14ac:dyDescent="0.25">
      <c r="A5964" t="s">
        <v>664</v>
      </c>
      <c r="B5964" t="s">
        <v>663</v>
      </c>
      <c r="C5964" s="12">
        <v>43259</v>
      </c>
      <c r="D5964" s="217">
        <v>0</v>
      </c>
      <c r="E5964" t="s">
        <v>458</v>
      </c>
    </row>
    <row r="5965" spans="1:5" x14ac:dyDescent="0.25">
      <c r="A5965" t="s">
        <v>664</v>
      </c>
      <c r="B5965" t="s">
        <v>663</v>
      </c>
      <c r="C5965" s="12">
        <v>43266</v>
      </c>
      <c r="D5965" s="217">
        <v>0</v>
      </c>
      <c r="E5965" t="s">
        <v>458</v>
      </c>
    </row>
    <row r="5966" spans="1:5" x14ac:dyDescent="0.25">
      <c r="A5966" t="s">
        <v>664</v>
      </c>
      <c r="B5966" t="s">
        <v>663</v>
      </c>
      <c r="C5966" s="12">
        <v>43273</v>
      </c>
      <c r="D5966" s="217">
        <v>0</v>
      </c>
      <c r="E5966" t="s">
        <v>458</v>
      </c>
    </row>
    <row r="5967" spans="1:5" x14ac:dyDescent="0.25">
      <c r="A5967" t="s">
        <v>664</v>
      </c>
      <c r="B5967" t="s">
        <v>663</v>
      </c>
      <c r="C5967" s="12">
        <v>43280</v>
      </c>
      <c r="D5967" s="217">
        <v>0</v>
      </c>
      <c r="E5967" t="s">
        <v>458</v>
      </c>
    </row>
    <row r="5968" spans="1:5" x14ac:dyDescent="0.25">
      <c r="A5968" t="s">
        <v>665</v>
      </c>
      <c r="B5968" t="s">
        <v>666</v>
      </c>
      <c r="C5968" s="12">
        <v>43231</v>
      </c>
      <c r="D5968" s="217">
        <v>0</v>
      </c>
      <c r="E5968" t="s">
        <v>458</v>
      </c>
    </row>
    <row r="5969" spans="1:5" x14ac:dyDescent="0.25">
      <c r="A5969" t="s">
        <v>665</v>
      </c>
      <c r="B5969" t="s">
        <v>666</v>
      </c>
      <c r="C5969" s="12">
        <v>43238</v>
      </c>
      <c r="D5969" s="217">
        <v>0</v>
      </c>
      <c r="E5969" t="s">
        <v>458</v>
      </c>
    </row>
    <row r="5970" spans="1:5" x14ac:dyDescent="0.25">
      <c r="A5970" t="s">
        <v>665</v>
      </c>
      <c r="B5970" t="s">
        <v>666</v>
      </c>
      <c r="C5970" s="12">
        <v>43245</v>
      </c>
      <c r="D5970" s="217">
        <v>0</v>
      </c>
      <c r="E5970" t="s">
        <v>458</v>
      </c>
    </row>
    <row r="5971" spans="1:5" x14ac:dyDescent="0.25">
      <c r="A5971" t="s">
        <v>665</v>
      </c>
      <c r="B5971" t="s">
        <v>666</v>
      </c>
      <c r="C5971" s="12">
        <v>43252</v>
      </c>
      <c r="D5971" s="217">
        <v>0</v>
      </c>
      <c r="E5971" t="s">
        <v>458</v>
      </c>
    </row>
    <row r="5972" spans="1:5" x14ac:dyDescent="0.25">
      <c r="A5972" t="s">
        <v>665</v>
      </c>
      <c r="B5972" t="s">
        <v>666</v>
      </c>
      <c r="C5972" s="12">
        <v>43259</v>
      </c>
      <c r="D5972" s="217">
        <v>0</v>
      </c>
      <c r="E5972" t="s">
        <v>458</v>
      </c>
    </row>
    <row r="5973" spans="1:5" x14ac:dyDescent="0.25">
      <c r="A5973" t="s">
        <v>665</v>
      </c>
      <c r="B5973" t="s">
        <v>666</v>
      </c>
      <c r="C5973" s="12">
        <v>43266</v>
      </c>
      <c r="D5973" s="217">
        <v>0</v>
      </c>
      <c r="E5973" t="s">
        <v>458</v>
      </c>
    </row>
    <row r="5974" spans="1:5" x14ac:dyDescent="0.25">
      <c r="A5974" t="s">
        <v>665</v>
      </c>
      <c r="B5974" t="s">
        <v>666</v>
      </c>
      <c r="C5974" s="12">
        <v>43273</v>
      </c>
      <c r="D5974" s="217">
        <v>0</v>
      </c>
      <c r="E5974" t="s">
        <v>458</v>
      </c>
    </row>
    <row r="5975" spans="1:5" x14ac:dyDescent="0.25">
      <c r="A5975" t="s">
        <v>665</v>
      </c>
      <c r="B5975" t="s">
        <v>666</v>
      </c>
      <c r="C5975" s="12">
        <v>43280</v>
      </c>
      <c r="D5975" s="217">
        <v>0</v>
      </c>
      <c r="E5975" t="s">
        <v>458</v>
      </c>
    </row>
    <row r="5976" spans="1:5" x14ac:dyDescent="0.25">
      <c r="A5976" t="s">
        <v>667</v>
      </c>
      <c r="B5976" t="s">
        <v>668</v>
      </c>
      <c r="C5976" s="12">
        <v>43231</v>
      </c>
      <c r="D5976" s="217">
        <v>0</v>
      </c>
      <c r="E5976" t="s">
        <v>465</v>
      </c>
    </row>
    <row r="5977" spans="1:5" x14ac:dyDescent="0.25">
      <c r="A5977" t="s">
        <v>667</v>
      </c>
      <c r="B5977" t="s">
        <v>668</v>
      </c>
      <c r="C5977" s="12">
        <v>43238</v>
      </c>
      <c r="D5977" s="217">
        <v>0</v>
      </c>
      <c r="E5977" t="s">
        <v>465</v>
      </c>
    </row>
    <row r="5978" spans="1:5" x14ac:dyDescent="0.25">
      <c r="A5978" t="s">
        <v>667</v>
      </c>
      <c r="B5978" t="s">
        <v>668</v>
      </c>
      <c r="C5978" s="12">
        <v>43245</v>
      </c>
      <c r="D5978" s="217">
        <v>0</v>
      </c>
      <c r="E5978" t="s">
        <v>465</v>
      </c>
    </row>
    <row r="5979" spans="1:5" x14ac:dyDescent="0.25">
      <c r="A5979" t="s">
        <v>667</v>
      </c>
      <c r="B5979" t="s">
        <v>668</v>
      </c>
      <c r="C5979" s="12">
        <v>43252</v>
      </c>
      <c r="D5979" s="217">
        <v>0</v>
      </c>
      <c r="E5979" t="s">
        <v>465</v>
      </c>
    </row>
    <row r="5980" spans="1:5" x14ac:dyDescent="0.25">
      <c r="A5980" t="s">
        <v>667</v>
      </c>
      <c r="B5980" t="s">
        <v>668</v>
      </c>
      <c r="C5980" s="12">
        <v>43259</v>
      </c>
      <c r="D5980" s="217">
        <v>0</v>
      </c>
      <c r="E5980" t="s">
        <v>465</v>
      </c>
    </row>
    <row r="5981" spans="1:5" x14ac:dyDescent="0.25">
      <c r="A5981" t="s">
        <v>667</v>
      </c>
      <c r="B5981" t="s">
        <v>668</v>
      </c>
      <c r="C5981" s="12">
        <v>43266</v>
      </c>
      <c r="D5981" s="217">
        <v>0</v>
      </c>
      <c r="E5981" t="s">
        <v>465</v>
      </c>
    </row>
    <row r="5982" spans="1:5" x14ac:dyDescent="0.25">
      <c r="A5982" t="s">
        <v>667</v>
      </c>
      <c r="B5982" t="s">
        <v>668</v>
      </c>
      <c r="C5982" s="12">
        <v>43273</v>
      </c>
      <c r="D5982" s="217">
        <v>0</v>
      </c>
      <c r="E5982" t="s">
        <v>465</v>
      </c>
    </row>
    <row r="5983" spans="1:5" x14ac:dyDescent="0.25">
      <c r="A5983" t="s">
        <v>667</v>
      </c>
      <c r="B5983" t="s">
        <v>668</v>
      </c>
      <c r="C5983" s="12">
        <v>43280</v>
      </c>
      <c r="D5983" s="217">
        <v>0</v>
      </c>
      <c r="E5983" t="s">
        <v>465</v>
      </c>
    </row>
    <row r="5984" spans="1:5" x14ac:dyDescent="0.25">
      <c r="A5984" t="s">
        <v>669</v>
      </c>
      <c r="B5984" t="s">
        <v>670</v>
      </c>
      <c r="C5984" s="12">
        <v>43231</v>
      </c>
      <c r="D5984" s="217">
        <v>0</v>
      </c>
      <c r="E5984" t="s">
        <v>458</v>
      </c>
    </row>
    <row r="5985" spans="1:5" x14ac:dyDescent="0.25">
      <c r="A5985" t="s">
        <v>669</v>
      </c>
      <c r="B5985" t="s">
        <v>670</v>
      </c>
      <c r="C5985" s="12">
        <v>43238</v>
      </c>
      <c r="D5985" s="217">
        <v>0</v>
      </c>
      <c r="E5985" t="s">
        <v>458</v>
      </c>
    </row>
    <row r="5986" spans="1:5" x14ac:dyDescent="0.25">
      <c r="A5986" t="s">
        <v>669</v>
      </c>
      <c r="B5986" t="s">
        <v>670</v>
      </c>
      <c r="C5986" s="12">
        <v>43245</v>
      </c>
      <c r="D5986" s="217">
        <v>0</v>
      </c>
      <c r="E5986" t="s">
        <v>458</v>
      </c>
    </row>
    <row r="5987" spans="1:5" x14ac:dyDescent="0.25">
      <c r="A5987" t="s">
        <v>669</v>
      </c>
      <c r="B5987" t="s">
        <v>670</v>
      </c>
      <c r="C5987" s="12">
        <v>43252</v>
      </c>
      <c r="D5987" s="217">
        <v>0</v>
      </c>
      <c r="E5987" t="s">
        <v>458</v>
      </c>
    </row>
    <row r="5988" spans="1:5" x14ac:dyDescent="0.25">
      <c r="A5988" t="s">
        <v>669</v>
      </c>
      <c r="B5988" t="s">
        <v>670</v>
      </c>
      <c r="C5988" s="12">
        <v>43259</v>
      </c>
      <c r="D5988" s="217">
        <v>0</v>
      </c>
      <c r="E5988" t="s">
        <v>458</v>
      </c>
    </row>
    <row r="5989" spans="1:5" x14ac:dyDescent="0.25">
      <c r="A5989" t="s">
        <v>669</v>
      </c>
      <c r="B5989" t="s">
        <v>670</v>
      </c>
      <c r="C5989" s="12">
        <v>43266</v>
      </c>
      <c r="D5989" s="217">
        <v>0</v>
      </c>
      <c r="E5989" t="s">
        <v>458</v>
      </c>
    </row>
    <row r="5990" spans="1:5" x14ac:dyDescent="0.25">
      <c r="A5990" t="s">
        <v>669</v>
      </c>
      <c r="B5990" t="s">
        <v>670</v>
      </c>
      <c r="C5990" s="12">
        <v>43273</v>
      </c>
      <c r="D5990" s="217">
        <v>0</v>
      </c>
      <c r="E5990" t="s">
        <v>458</v>
      </c>
    </row>
    <row r="5991" spans="1:5" x14ac:dyDescent="0.25">
      <c r="A5991" t="s">
        <v>669</v>
      </c>
      <c r="B5991" t="s">
        <v>670</v>
      </c>
      <c r="C5991" s="12">
        <v>43280</v>
      </c>
      <c r="D5991" s="217">
        <v>0</v>
      </c>
      <c r="E5991" t="s">
        <v>458</v>
      </c>
    </row>
    <row r="5992" spans="1:5" x14ac:dyDescent="0.25">
      <c r="A5992" t="s">
        <v>671</v>
      </c>
      <c r="B5992" t="s">
        <v>672</v>
      </c>
      <c r="C5992" s="12">
        <v>43231</v>
      </c>
      <c r="D5992" s="217">
        <v>0</v>
      </c>
      <c r="E5992" t="s">
        <v>93</v>
      </c>
    </row>
    <row r="5993" spans="1:5" x14ac:dyDescent="0.25">
      <c r="A5993" t="s">
        <v>671</v>
      </c>
      <c r="B5993" t="s">
        <v>672</v>
      </c>
      <c r="C5993" s="12">
        <v>43238</v>
      </c>
      <c r="D5993" s="217">
        <v>0</v>
      </c>
      <c r="E5993" t="s">
        <v>93</v>
      </c>
    </row>
    <row r="5994" spans="1:5" x14ac:dyDescent="0.25">
      <c r="A5994" t="s">
        <v>671</v>
      </c>
      <c r="B5994" t="s">
        <v>672</v>
      </c>
      <c r="C5994" s="12">
        <v>43245</v>
      </c>
      <c r="D5994" s="217">
        <v>0</v>
      </c>
      <c r="E5994" t="s">
        <v>93</v>
      </c>
    </row>
    <row r="5995" spans="1:5" x14ac:dyDescent="0.25">
      <c r="A5995" t="s">
        <v>671</v>
      </c>
      <c r="B5995" t="s">
        <v>672</v>
      </c>
      <c r="C5995" s="12">
        <v>43252</v>
      </c>
      <c r="D5995" s="217">
        <v>0</v>
      </c>
      <c r="E5995" t="s">
        <v>93</v>
      </c>
    </row>
    <row r="5996" spans="1:5" x14ac:dyDescent="0.25">
      <c r="A5996" t="s">
        <v>671</v>
      </c>
      <c r="B5996" t="s">
        <v>672</v>
      </c>
      <c r="C5996" s="12">
        <v>43259</v>
      </c>
      <c r="D5996" s="217">
        <v>0</v>
      </c>
      <c r="E5996" t="s">
        <v>93</v>
      </c>
    </row>
    <row r="5997" spans="1:5" x14ac:dyDescent="0.25">
      <c r="A5997" t="s">
        <v>671</v>
      </c>
      <c r="B5997" t="s">
        <v>672</v>
      </c>
      <c r="C5997" s="12">
        <v>43266</v>
      </c>
      <c r="D5997" s="217">
        <v>0</v>
      </c>
      <c r="E5997" t="s">
        <v>93</v>
      </c>
    </row>
    <row r="5998" spans="1:5" x14ac:dyDescent="0.25">
      <c r="A5998" t="s">
        <v>671</v>
      </c>
      <c r="B5998" t="s">
        <v>672</v>
      </c>
      <c r="C5998" s="12">
        <v>43273</v>
      </c>
      <c r="D5998" s="217">
        <v>0</v>
      </c>
      <c r="E5998" t="s">
        <v>93</v>
      </c>
    </row>
    <row r="5999" spans="1:5" x14ac:dyDescent="0.25">
      <c r="A5999" t="s">
        <v>671</v>
      </c>
      <c r="B5999" t="s">
        <v>672</v>
      </c>
      <c r="C5999" s="12">
        <v>43280</v>
      </c>
      <c r="D5999" s="217">
        <v>0</v>
      </c>
      <c r="E5999" t="s">
        <v>93</v>
      </c>
    </row>
    <row r="6000" spans="1:5" x14ac:dyDescent="0.25">
      <c r="A6000" t="s">
        <v>673</v>
      </c>
      <c r="B6000" t="s">
        <v>674</v>
      </c>
      <c r="C6000" s="12">
        <v>43231</v>
      </c>
      <c r="D6000" s="217">
        <v>0</v>
      </c>
      <c r="E6000" t="s">
        <v>485</v>
      </c>
    </row>
    <row r="6001" spans="1:5" x14ac:dyDescent="0.25">
      <c r="A6001" t="s">
        <v>673</v>
      </c>
      <c r="B6001" t="s">
        <v>674</v>
      </c>
      <c r="C6001" s="12">
        <v>43238</v>
      </c>
      <c r="D6001" s="217">
        <v>0</v>
      </c>
      <c r="E6001" t="s">
        <v>485</v>
      </c>
    </row>
    <row r="6002" spans="1:5" x14ac:dyDescent="0.25">
      <c r="A6002" t="s">
        <v>673</v>
      </c>
      <c r="B6002" t="s">
        <v>674</v>
      </c>
      <c r="C6002" s="12">
        <v>43245</v>
      </c>
      <c r="D6002" s="217">
        <v>0</v>
      </c>
      <c r="E6002" t="s">
        <v>485</v>
      </c>
    </row>
    <row r="6003" spans="1:5" x14ac:dyDescent="0.25">
      <c r="A6003" t="s">
        <v>673</v>
      </c>
      <c r="B6003" t="s">
        <v>674</v>
      </c>
      <c r="C6003" s="12">
        <v>43252</v>
      </c>
      <c r="D6003" s="217">
        <v>0</v>
      </c>
      <c r="E6003" t="s">
        <v>485</v>
      </c>
    </row>
    <row r="6004" spans="1:5" x14ac:dyDescent="0.25">
      <c r="A6004" t="s">
        <v>673</v>
      </c>
      <c r="B6004" t="s">
        <v>674</v>
      </c>
      <c r="C6004" s="12">
        <v>43259</v>
      </c>
      <c r="D6004" s="217">
        <v>0</v>
      </c>
      <c r="E6004" t="s">
        <v>485</v>
      </c>
    </row>
    <row r="6005" spans="1:5" x14ac:dyDescent="0.25">
      <c r="A6005" t="s">
        <v>673</v>
      </c>
      <c r="B6005" t="s">
        <v>674</v>
      </c>
      <c r="C6005" s="12">
        <v>43266</v>
      </c>
      <c r="D6005" s="217">
        <v>0</v>
      </c>
      <c r="E6005" t="s">
        <v>485</v>
      </c>
    </row>
    <row r="6006" spans="1:5" x14ac:dyDescent="0.25">
      <c r="A6006" t="s">
        <v>673</v>
      </c>
      <c r="B6006" t="s">
        <v>674</v>
      </c>
      <c r="C6006" s="12">
        <v>43273</v>
      </c>
      <c r="D6006" s="217">
        <v>0</v>
      </c>
      <c r="E6006" t="s">
        <v>485</v>
      </c>
    </row>
    <row r="6007" spans="1:5" x14ac:dyDescent="0.25">
      <c r="A6007" t="s">
        <v>673</v>
      </c>
      <c r="B6007" t="s">
        <v>674</v>
      </c>
      <c r="C6007" s="12">
        <v>43280</v>
      </c>
      <c r="D6007" s="217">
        <v>0</v>
      </c>
      <c r="E6007" t="s">
        <v>485</v>
      </c>
    </row>
    <row r="6008" spans="1:5" x14ac:dyDescent="0.25">
      <c r="A6008" t="s">
        <v>675</v>
      </c>
      <c r="B6008" t="s">
        <v>674</v>
      </c>
      <c r="C6008" s="12">
        <v>43231</v>
      </c>
      <c r="D6008" s="217">
        <v>0</v>
      </c>
      <c r="E6008" t="s">
        <v>485</v>
      </c>
    </row>
    <row r="6009" spans="1:5" x14ac:dyDescent="0.25">
      <c r="A6009" t="s">
        <v>675</v>
      </c>
      <c r="B6009" t="s">
        <v>674</v>
      </c>
      <c r="C6009" s="12">
        <v>43238</v>
      </c>
      <c r="D6009" s="217">
        <v>0</v>
      </c>
      <c r="E6009" t="s">
        <v>485</v>
      </c>
    </row>
    <row r="6010" spans="1:5" x14ac:dyDescent="0.25">
      <c r="A6010" t="s">
        <v>675</v>
      </c>
      <c r="B6010" t="s">
        <v>674</v>
      </c>
      <c r="C6010" s="12">
        <v>43245</v>
      </c>
      <c r="D6010" s="217">
        <v>0</v>
      </c>
      <c r="E6010" t="s">
        <v>485</v>
      </c>
    </row>
    <row r="6011" spans="1:5" x14ac:dyDescent="0.25">
      <c r="A6011" t="s">
        <v>675</v>
      </c>
      <c r="B6011" t="s">
        <v>674</v>
      </c>
      <c r="C6011" s="12">
        <v>43252</v>
      </c>
      <c r="D6011" s="217">
        <v>0</v>
      </c>
      <c r="E6011" t="s">
        <v>485</v>
      </c>
    </row>
    <row r="6012" spans="1:5" x14ac:dyDescent="0.25">
      <c r="A6012" t="s">
        <v>675</v>
      </c>
      <c r="B6012" t="s">
        <v>674</v>
      </c>
      <c r="C6012" s="12">
        <v>43259</v>
      </c>
      <c r="D6012" s="217">
        <v>0</v>
      </c>
      <c r="E6012" t="s">
        <v>485</v>
      </c>
    </row>
    <row r="6013" spans="1:5" x14ac:dyDescent="0.25">
      <c r="A6013" t="s">
        <v>675</v>
      </c>
      <c r="B6013" t="s">
        <v>674</v>
      </c>
      <c r="C6013" s="12">
        <v>43266</v>
      </c>
      <c r="D6013" s="217">
        <v>0</v>
      </c>
      <c r="E6013" t="s">
        <v>485</v>
      </c>
    </row>
    <row r="6014" spans="1:5" x14ac:dyDescent="0.25">
      <c r="A6014" t="s">
        <v>675</v>
      </c>
      <c r="B6014" t="s">
        <v>674</v>
      </c>
      <c r="C6014" s="12">
        <v>43273</v>
      </c>
      <c r="D6014" s="217">
        <v>0</v>
      </c>
      <c r="E6014" t="s">
        <v>485</v>
      </c>
    </row>
    <row r="6015" spans="1:5" x14ac:dyDescent="0.25">
      <c r="A6015" t="s">
        <v>675</v>
      </c>
      <c r="B6015" t="s">
        <v>674</v>
      </c>
      <c r="C6015" s="12">
        <v>43280</v>
      </c>
      <c r="D6015" s="217">
        <v>0</v>
      </c>
      <c r="E6015" t="s">
        <v>485</v>
      </c>
    </row>
    <row r="6016" spans="1:5" x14ac:dyDescent="0.25">
      <c r="A6016" t="s">
        <v>676</v>
      </c>
      <c r="B6016" t="s">
        <v>674</v>
      </c>
      <c r="C6016" s="12">
        <v>43231</v>
      </c>
      <c r="D6016" s="217">
        <v>0</v>
      </c>
      <c r="E6016" t="s">
        <v>485</v>
      </c>
    </row>
    <row r="6017" spans="1:5" x14ac:dyDescent="0.25">
      <c r="A6017" t="s">
        <v>676</v>
      </c>
      <c r="B6017" t="s">
        <v>674</v>
      </c>
      <c r="C6017" s="12">
        <v>43238</v>
      </c>
      <c r="D6017" s="217">
        <v>0</v>
      </c>
      <c r="E6017" t="s">
        <v>485</v>
      </c>
    </row>
    <row r="6018" spans="1:5" x14ac:dyDescent="0.25">
      <c r="A6018" t="s">
        <v>676</v>
      </c>
      <c r="B6018" t="s">
        <v>674</v>
      </c>
      <c r="C6018" s="12">
        <v>43245</v>
      </c>
      <c r="D6018" s="217">
        <v>0</v>
      </c>
      <c r="E6018" t="s">
        <v>485</v>
      </c>
    </row>
    <row r="6019" spans="1:5" x14ac:dyDescent="0.25">
      <c r="A6019" t="s">
        <v>676</v>
      </c>
      <c r="B6019" t="s">
        <v>674</v>
      </c>
      <c r="C6019" s="12">
        <v>43252</v>
      </c>
      <c r="D6019" s="217">
        <v>0</v>
      </c>
      <c r="E6019" t="s">
        <v>485</v>
      </c>
    </row>
    <row r="6020" spans="1:5" x14ac:dyDescent="0.25">
      <c r="A6020" t="s">
        <v>676</v>
      </c>
      <c r="B6020" t="s">
        <v>674</v>
      </c>
      <c r="C6020" s="12">
        <v>43259</v>
      </c>
      <c r="D6020" s="217">
        <v>0</v>
      </c>
      <c r="E6020" t="s">
        <v>485</v>
      </c>
    </row>
    <row r="6021" spans="1:5" x14ac:dyDescent="0.25">
      <c r="A6021" t="s">
        <v>676</v>
      </c>
      <c r="B6021" t="s">
        <v>674</v>
      </c>
      <c r="C6021" s="12">
        <v>43266</v>
      </c>
      <c r="D6021" s="217">
        <v>0</v>
      </c>
      <c r="E6021" t="s">
        <v>485</v>
      </c>
    </row>
    <row r="6022" spans="1:5" x14ac:dyDescent="0.25">
      <c r="A6022" t="s">
        <v>676</v>
      </c>
      <c r="B6022" t="s">
        <v>674</v>
      </c>
      <c r="C6022" s="12">
        <v>43273</v>
      </c>
      <c r="D6022" s="217">
        <v>0</v>
      </c>
      <c r="E6022" t="s">
        <v>485</v>
      </c>
    </row>
    <row r="6023" spans="1:5" x14ac:dyDescent="0.25">
      <c r="A6023" t="s">
        <v>676</v>
      </c>
      <c r="B6023" t="s">
        <v>674</v>
      </c>
      <c r="C6023" s="12">
        <v>43280</v>
      </c>
      <c r="D6023" s="217">
        <v>0</v>
      </c>
      <c r="E6023" t="s">
        <v>485</v>
      </c>
    </row>
    <row r="6024" spans="1:5" x14ac:dyDescent="0.25">
      <c r="A6024" t="s">
        <v>677</v>
      </c>
      <c r="B6024" t="s">
        <v>678</v>
      </c>
      <c r="C6024" s="12">
        <v>43231</v>
      </c>
      <c r="D6024" s="217">
        <v>0</v>
      </c>
      <c r="E6024" t="s">
        <v>465</v>
      </c>
    </row>
    <row r="6025" spans="1:5" x14ac:dyDescent="0.25">
      <c r="A6025" t="s">
        <v>677</v>
      </c>
      <c r="B6025" t="s">
        <v>678</v>
      </c>
      <c r="C6025" s="12">
        <v>43238</v>
      </c>
      <c r="D6025" s="217">
        <v>0</v>
      </c>
      <c r="E6025" t="s">
        <v>465</v>
      </c>
    </row>
    <row r="6026" spans="1:5" x14ac:dyDescent="0.25">
      <c r="A6026" t="s">
        <v>677</v>
      </c>
      <c r="B6026" t="s">
        <v>678</v>
      </c>
      <c r="C6026" s="12">
        <v>43245</v>
      </c>
      <c r="D6026" s="217">
        <v>0</v>
      </c>
      <c r="E6026" t="s">
        <v>465</v>
      </c>
    </row>
    <row r="6027" spans="1:5" x14ac:dyDescent="0.25">
      <c r="A6027" t="s">
        <v>677</v>
      </c>
      <c r="B6027" t="s">
        <v>678</v>
      </c>
      <c r="C6027" s="12">
        <v>43252</v>
      </c>
      <c r="D6027" s="217">
        <v>0</v>
      </c>
      <c r="E6027" t="s">
        <v>465</v>
      </c>
    </row>
    <row r="6028" spans="1:5" x14ac:dyDescent="0.25">
      <c r="A6028" t="s">
        <v>677</v>
      </c>
      <c r="B6028" t="s">
        <v>678</v>
      </c>
      <c r="C6028" s="12">
        <v>43259</v>
      </c>
      <c r="D6028" s="217">
        <v>0</v>
      </c>
      <c r="E6028" t="s">
        <v>465</v>
      </c>
    </row>
    <row r="6029" spans="1:5" x14ac:dyDescent="0.25">
      <c r="A6029" t="s">
        <v>677</v>
      </c>
      <c r="B6029" t="s">
        <v>678</v>
      </c>
      <c r="C6029" s="12">
        <v>43266</v>
      </c>
      <c r="D6029" s="217">
        <v>0</v>
      </c>
      <c r="E6029" t="s">
        <v>465</v>
      </c>
    </row>
    <row r="6030" spans="1:5" x14ac:dyDescent="0.25">
      <c r="A6030" t="s">
        <v>677</v>
      </c>
      <c r="B6030" t="s">
        <v>678</v>
      </c>
      <c r="C6030" s="12">
        <v>43273</v>
      </c>
      <c r="D6030" s="217">
        <v>0</v>
      </c>
      <c r="E6030" t="s">
        <v>465</v>
      </c>
    </row>
    <row r="6031" spans="1:5" x14ac:dyDescent="0.25">
      <c r="A6031" t="s">
        <v>677</v>
      </c>
      <c r="B6031" t="s">
        <v>678</v>
      </c>
      <c r="C6031" s="12">
        <v>43280</v>
      </c>
      <c r="D6031" s="217">
        <v>0</v>
      </c>
      <c r="E6031" t="s">
        <v>465</v>
      </c>
    </row>
    <row r="6032" spans="1:5" x14ac:dyDescent="0.25">
      <c r="A6032" t="s">
        <v>679</v>
      </c>
      <c r="B6032" t="s">
        <v>680</v>
      </c>
      <c r="C6032" s="12">
        <v>43231</v>
      </c>
      <c r="D6032" s="217">
        <v>0</v>
      </c>
      <c r="E6032" t="s">
        <v>93</v>
      </c>
    </row>
    <row r="6033" spans="1:5" x14ac:dyDescent="0.25">
      <c r="A6033" t="s">
        <v>679</v>
      </c>
      <c r="B6033" t="s">
        <v>680</v>
      </c>
      <c r="C6033" s="12">
        <v>43238</v>
      </c>
      <c r="D6033" s="217">
        <v>0</v>
      </c>
      <c r="E6033" t="s">
        <v>93</v>
      </c>
    </row>
    <row r="6034" spans="1:5" x14ac:dyDescent="0.25">
      <c r="A6034" t="s">
        <v>679</v>
      </c>
      <c r="B6034" t="s">
        <v>680</v>
      </c>
      <c r="C6034" s="12">
        <v>43245</v>
      </c>
      <c r="D6034" s="217">
        <v>0</v>
      </c>
      <c r="E6034" t="s">
        <v>93</v>
      </c>
    </row>
    <row r="6035" spans="1:5" x14ac:dyDescent="0.25">
      <c r="A6035" t="s">
        <v>679</v>
      </c>
      <c r="B6035" t="s">
        <v>680</v>
      </c>
      <c r="C6035" s="12">
        <v>43252</v>
      </c>
      <c r="D6035" s="217">
        <v>0</v>
      </c>
      <c r="E6035" t="s">
        <v>93</v>
      </c>
    </row>
    <row r="6036" spans="1:5" x14ac:dyDescent="0.25">
      <c r="A6036" t="s">
        <v>679</v>
      </c>
      <c r="B6036" t="s">
        <v>680</v>
      </c>
      <c r="C6036" s="12">
        <v>43259</v>
      </c>
      <c r="D6036" s="217">
        <v>0</v>
      </c>
      <c r="E6036" t="s">
        <v>93</v>
      </c>
    </row>
    <row r="6037" spans="1:5" x14ac:dyDescent="0.25">
      <c r="A6037" t="s">
        <v>679</v>
      </c>
      <c r="B6037" t="s">
        <v>680</v>
      </c>
      <c r="C6037" s="12">
        <v>43266</v>
      </c>
      <c r="D6037" s="217">
        <v>0</v>
      </c>
      <c r="E6037" t="s">
        <v>93</v>
      </c>
    </row>
    <row r="6038" spans="1:5" x14ac:dyDescent="0.25">
      <c r="A6038" t="s">
        <v>679</v>
      </c>
      <c r="B6038" t="s">
        <v>680</v>
      </c>
      <c r="C6038" s="12">
        <v>43273</v>
      </c>
      <c r="D6038" s="217">
        <v>0</v>
      </c>
      <c r="E6038" t="s">
        <v>93</v>
      </c>
    </row>
    <row r="6039" spans="1:5" x14ac:dyDescent="0.25">
      <c r="A6039" t="s">
        <v>679</v>
      </c>
      <c r="B6039" t="s">
        <v>680</v>
      </c>
      <c r="C6039" s="12">
        <v>43280</v>
      </c>
      <c r="D6039" s="217">
        <v>0</v>
      </c>
      <c r="E6039" t="s">
        <v>93</v>
      </c>
    </row>
    <row r="6040" spans="1:5" x14ac:dyDescent="0.25">
      <c r="A6040" t="s">
        <v>681</v>
      </c>
      <c r="B6040" t="s">
        <v>682</v>
      </c>
      <c r="C6040" s="12">
        <v>43238</v>
      </c>
      <c r="D6040" s="217">
        <v>0</v>
      </c>
      <c r="E6040" t="s">
        <v>458</v>
      </c>
    </row>
    <row r="6041" spans="1:5" x14ac:dyDescent="0.25">
      <c r="A6041" t="s">
        <v>681</v>
      </c>
      <c r="B6041" t="s">
        <v>682</v>
      </c>
      <c r="C6041" s="12">
        <v>43245</v>
      </c>
      <c r="D6041" s="217">
        <v>0</v>
      </c>
      <c r="E6041" t="s">
        <v>458</v>
      </c>
    </row>
    <row r="6042" spans="1:5" x14ac:dyDescent="0.25">
      <c r="A6042" t="s">
        <v>681</v>
      </c>
      <c r="B6042" t="s">
        <v>682</v>
      </c>
      <c r="C6042" s="12">
        <v>43252</v>
      </c>
      <c r="D6042" s="217">
        <v>0</v>
      </c>
      <c r="E6042" t="s">
        <v>458</v>
      </c>
    </row>
    <row r="6043" spans="1:5" x14ac:dyDescent="0.25">
      <c r="A6043" t="s">
        <v>681</v>
      </c>
      <c r="B6043" t="s">
        <v>682</v>
      </c>
      <c r="C6043" s="12">
        <v>43259</v>
      </c>
      <c r="D6043" s="217">
        <v>0</v>
      </c>
      <c r="E6043" t="s">
        <v>458</v>
      </c>
    </row>
    <row r="6044" spans="1:5" x14ac:dyDescent="0.25">
      <c r="A6044" t="s">
        <v>681</v>
      </c>
      <c r="B6044" t="s">
        <v>682</v>
      </c>
      <c r="C6044" s="12">
        <v>43266</v>
      </c>
      <c r="D6044" s="217">
        <v>0</v>
      </c>
      <c r="E6044" t="s">
        <v>458</v>
      </c>
    </row>
    <row r="6045" spans="1:5" x14ac:dyDescent="0.25">
      <c r="A6045" t="s">
        <v>681</v>
      </c>
      <c r="B6045" t="s">
        <v>682</v>
      </c>
      <c r="C6045" s="12">
        <v>43273</v>
      </c>
      <c r="D6045" s="217">
        <v>0</v>
      </c>
      <c r="E6045" t="s">
        <v>458</v>
      </c>
    </row>
    <row r="6046" spans="1:5" x14ac:dyDescent="0.25">
      <c r="A6046" t="s">
        <v>681</v>
      </c>
      <c r="B6046" t="s">
        <v>682</v>
      </c>
      <c r="C6046" s="12">
        <v>43280</v>
      </c>
      <c r="D6046" s="217">
        <v>0</v>
      </c>
      <c r="E6046" t="s">
        <v>458</v>
      </c>
    </row>
    <row r="6047" spans="1:5" x14ac:dyDescent="0.25">
      <c r="A6047" t="s">
        <v>683</v>
      </c>
      <c r="B6047" t="s">
        <v>684</v>
      </c>
      <c r="C6047" s="12">
        <v>43238</v>
      </c>
      <c r="D6047" s="217">
        <v>0</v>
      </c>
      <c r="E6047" t="s">
        <v>465</v>
      </c>
    </row>
    <row r="6048" spans="1:5" x14ac:dyDescent="0.25">
      <c r="A6048" t="s">
        <v>683</v>
      </c>
      <c r="B6048" t="s">
        <v>684</v>
      </c>
      <c r="C6048" s="12">
        <v>43245</v>
      </c>
      <c r="D6048" s="217">
        <v>0</v>
      </c>
      <c r="E6048" t="s">
        <v>465</v>
      </c>
    </row>
    <row r="6049" spans="1:5" x14ac:dyDescent="0.25">
      <c r="A6049" t="s">
        <v>683</v>
      </c>
      <c r="B6049" t="s">
        <v>684</v>
      </c>
      <c r="C6049" s="12">
        <v>43252</v>
      </c>
      <c r="D6049" s="217">
        <v>0</v>
      </c>
      <c r="E6049" t="s">
        <v>465</v>
      </c>
    </row>
    <row r="6050" spans="1:5" x14ac:dyDescent="0.25">
      <c r="A6050" t="s">
        <v>683</v>
      </c>
      <c r="B6050" t="s">
        <v>684</v>
      </c>
      <c r="C6050" s="12">
        <v>43259</v>
      </c>
      <c r="D6050" s="217">
        <v>0</v>
      </c>
      <c r="E6050" t="s">
        <v>465</v>
      </c>
    </row>
    <row r="6051" spans="1:5" x14ac:dyDescent="0.25">
      <c r="A6051" t="s">
        <v>683</v>
      </c>
      <c r="B6051" t="s">
        <v>684</v>
      </c>
      <c r="C6051" s="12">
        <v>43266</v>
      </c>
      <c r="D6051" s="217">
        <v>0</v>
      </c>
      <c r="E6051" t="s">
        <v>465</v>
      </c>
    </row>
    <row r="6052" spans="1:5" x14ac:dyDescent="0.25">
      <c r="A6052" t="s">
        <v>683</v>
      </c>
      <c r="B6052" t="s">
        <v>684</v>
      </c>
      <c r="C6052" s="12">
        <v>43273</v>
      </c>
      <c r="D6052" s="217">
        <v>0</v>
      </c>
      <c r="E6052" t="s">
        <v>465</v>
      </c>
    </row>
    <row r="6053" spans="1:5" x14ac:dyDescent="0.25">
      <c r="A6053" t="s">
        <v>683</v>
      </c>
      <c r="B6053" t="s">
        <v>684</v>
      </c>
      <c r="C6053" s="12">
        <v>43280</v>
      </c>
      <c r="D6053" s="217">
        <v>0</v>
      </c>
      <c r="E6053" t="s">
        <v>465</v>
      </c>
    </row>
    <row r="6054" spans="1:5" x14ac:dyDescent="0.25">
      <c r="A6054" t="s">
        <v>685</v>
      </c>
      <c r="B6054" t="s">
        <v>686</v>
      </c>
      <c r="C6054" s="12">
        <v>43245</v>
      </c>
      <c r="D6054" s="217">
        <v>0</v>
      </c>
      <c r="E6054" t="s">
        <v>465</v>
      </c>
    </row>
    <row r="6055" spans="1:5" x14ac:dyDescent="0.25">
      <c r="A6055" t="s">
        <v>685</v>
      </c>
      <c r="B6055" t="s">
        <v>686</v>
      </c>
      <c r="C6055" s="12">
        <v>43252</v>
      </c>
      <c r="D6055" s="217">
        <v>0</v>
      </c>
      <c r="E6055" t="s">
        <v>465</v>
      </c>
    </row>
    <row r="6056" spans="1:5" x14ac:dyDescent="0.25">
      <c r="A6056" t="s">
        <v>685</v>
      </c>
      <c r="B6056" t="s">
        <v>686</v>
      </c>
      <c r="C6056" s="12">
        <v>43259</v>
      </c>
      <c r="D6056" s="217">
        <v>0</v>
      </c>
      <c r="E6056" t="s">
        <v>465</v>
      </c>
    </row>
    <row r="6057" spans="1:5" x14ac:dyDescent="0.25">
      <c r="A6057" t="s">
        <v>685</v>
      </c>
      <c r="B6057" t="s">
        <v>686</v>
      </c>
      <c r="C6057" s="12">
        <v>43266</v>
      </c>
      <c r="D6057" s="217">
        <v>0</v>
      </c>
      <c r="E6057" t="s">
        <v>465</v>
      </c>
    </row>
    <row r="6058" spans="1:5" x14ac:dyDescent="0.25">
      <c r="A6058" t="s">
        <v>685</v>
      </c>
      <c r="B6058" t="s">
        <v>686</v>
      </c>
      <c r="C6058" s="12">
        <v>43273</v>
      </c>
      <c r="D6058" s="217">
        <v>0</v>
      </c>
      <c r="E6058" t="s">
        <v>465</v>
      </c>
    </row>
    <row r="6059" spans="1:5" x14ac:dyDescent="0.25">
      <c r="A6059" t="s">
        <v>685</v>
      </c>
      <c r="B6059" t="s">
        <v>686</v>
      </c>
      <c r="C6059" s="12">
        <v>43280</v>
      </c>
      <c r="D6059" s="217">
        <v>0</v>
      </c>
      <c r="E6059" t="s">
        <v>465</v>
      </c>
    </row>
    <row r="6060" spans="1:5" x14ac:dyDescent="0.25">
      <c r="A6060" t="s">
        <v>687</v>
      </c>
      <c r="B6060" t="s">
        <v>688</v>
      </c>
      <c r="C6060" s="12">
        <v>43245</v>
      </c>
      <c r="D6060" s="217">
        <v>0</v>
      </c>
      <c r="E6060" t="s">
        <v>465</v>
      </c>
    </row>
    <row r="6061" spans="1:5" x14ac:dyDescent="0.25">
      <c r="A6061" t="s">
        <v>687</v>
      </c>
      <c r="B6061" t="s">
        <v>688</v>
      </c>
      <c r="C6061" s="12">
        <v>43252</v>
      </c>
      <c r="D6061" s="217">
        <v>0</v>
      </c>
      <c r="E6061" t="s">
        <v>465</v>
      </c>
    </row>
    <row r="6062" spans="1:5" x14ac:dyDescent="0.25">
      <c r="A6062" t="s">
        <v>687</v>
      </c>
      <c r="B6062" t="s">
        <v>688</v>
      </c>
      <c r="C6062" s="12">
        <v>43259</v>
      </c>
      <c r="D6062" s="217">
        <v>0</v>
      </c>
      <c r="E6062" t="s">
        <v>465</v>
      </c>
    </row>
    <row r="6063" spans="1:5" x14ac:dyDescent="0.25">
      <c r="A6063" t="s">
        <v>687</v>
      </c>
      <c r="B6063" t="s">
        <v>688</v>
      </c>
      <c r="C6063" s="12">
        <v>43266</v>
      </c>
      <c r="D6063" s="217">
        <v>0</v>
      </c>
      <c r="E6063" t="s">
        <v>465</v>
      </c>
    </row>
    <row r="6064" spans="1:5" x14ac:dyDescent="0.25">
      <c r="A6064" t="s">
        <v>687</v>
      </c>
      <c r="B6064" t="s">
        <v>688</v>
      </c>
      <c r="C6064" s="12">
        <v>43273</v>
      </c>
      <c r="D6064" s="217">
        <v>0</v>
      </c>
      <c r="E6064" t="s">
        <v>465</v>
      </c>
    </row>
    <row r="6065" spans="1:5" x14ac:dyDescent="0.25">
      <c r="A6065" t="s">
        <v>687</v>
      </c>
      <c r="B6065" t="s">
        <v>688</v>
      </c>
      <c r="C6065" s="12">
        <v>43280</v>
      </c>
      <c r="D6065" s="217">
        <v>0</v>
      </c>
      <c r="E6065" t="s">
        <v>465</v>
      </c>
    </row>
    <row r="6066" spans="1:5" x14ac:dyDescent="0.25">
      <c r="A6066" t="s">
        <v>689</v>
      </c>
      <c r="B6066" t="s">
        <v>690</v>
      </c>
      <c r="C6066" s="12">
        <v>43245</v>
      </c>
      <c r="D6066" s="217">
        <v>0</v>
      </c>
      <c r="E6066" t="s">
        <v>465</v>
      </c>
    </row>
    <row r="6067" spans="1:5" x14ac:dyDescent="0.25">
      <c r="A6067" t="s">
        <v>689</v>
      </c>
      <c r="B6067" t="s">
        <v>690</v>
      </c>
      <c r="C6067" s="12">
        <v>43252</v>
      </c>
      <c r="D6067" s="217">
        <v>0</v>
      </c>
      <c r="E6067" t="s">
        <v>465</v>
      </c>
    </row>
    <row r="6068" spans="1:5" x14ac:dyDescent="0.25">
      <c r="A6068" t="s">
        <v>689</v>
      </c>
      <c r="B6068" t="s">
        <v>690</v>
      </c>
      <c r="C6068" s="12">
        <v>43259</v>
      </c>
      <c r="D6068" s="217">
        <v>0</v>
      </c>
      <c r="E6068" t="s">
        <v>465</v>
      </c>
    </row>
    <row r="6069" spans="1:5" x14ac:dyDescent="0.25">
      <c r="A6069" t="s">
        <v>689</v>
      </c>
      <c r="B6069" t="s">
        <v>690</v>
      </c>
      <c r="C6069" s="12">
        <v>43266</v>
      </c>
      <c r="D6069" s="217">
        <v>0</v>
      </c>
      <c r="E6069" t="s">
        <v>465</v>
      </c>
    </row>
    <row r="6070" spans="1:5" x14ac:dyDescent="0.25">
      <c r="A6070" t="s">
        <v>689</v>
      </c>
      <c r="B6070" t="s">
        <v>690</v>
      </c>
      <c r="C6070" s="12">
        <v>43273</v>
      </c>
      <c r="D6070" s="217">
        <v>0</v>
      </c>
      <c r="E6070" t="s">
        <v>465</v>
      </c>
    </row>
    <row r="6071" spans="1:5" x14ac:dyDescent="0.25">
      <c r="A6071" t="s">
        <v>689</v>
      </c>
      <c r="B6071" t="s">
        <v>690</v>
      </c>
      <c r="C6071" s="12">
        <v>43280</v>
      </c>
      <c r="D6071" s="217">
        <v>0</v>
      </c>
      <c r="E6071" t="s">
        <v>465</v>
      </c>
    </row>
    <row r="6072" spans="1:5" x14ac:dyDescent="0.25">
      <c r="A6072" t="s">
        <v>691</v>
      </c>
      <c r="B6072" t="s">
        <v>692</v>
      </c>
      <c r="C6072" s="12">
        <v>43245</v>
      </c>
      <c r="D6072" s="217">
        <v>0</v>
      </c>
      <c r="E6072" t="s">
        <v>465</v>
      </c>
    </row>
    <row r="6073" spans="1:5" x14ac:dyDescent="0.25">
      <c r="A6073" t="s">
        <v>691</v>
      </c>
      <c r="B6073" t="s">
        <v>692</v>
      </c>
      <c r="C6073" s="12">
        <v>43252</v>
      </c>
      <c r="D6073" s="217">
        <v>0</v>
      </c>
      <c r="E6073" t="s">
        <v>465</v>
      </c>
    </row>
    <row r="6074" spans="1:5" x14ac:dyDescent="0.25">
      <c r="A6074" t="s">
        <v>691</v>
      </c>
      <c r="B6074" t="s">
        <v>692</v>
      </c>
      <c r="C6074" s="12">
        <v>43259</v>
      </c>
      <c r="D6074" s="217">
        <v>0</v>
      </c>
      <c r="E6074" t="s">
        <v>465</v>
      </c>
    </row>
    <row r="6075" spans="1:5" x14ac:dyDescent="0.25">
      <c r="A6075" t="s">
        <v>691</v>
      </c>
      <c r="B6075" t="s">
        <v>692</v>
      </c>
      <c r="C6075" s="12">
        <v>43266</v>
      </c>
      <c r="D6075" s="217">
        <v>0</v>
      </c>
      <c r="E6075" t="s">
        <v>465</v>
      </c>
    </row>
    <row r="6076" spans="1:5" x14ac:dyDescent="0.25">
      <c r="A6076" t="s">
        <v>691</v>
      </c>
      <c r="B6076" t="s">
        <v>692</v>
      </c>
      <c r="C6076" s="12">
        <v>43273</v>
      </c>
      <c r="D6076" s="217">
        <v>0</v>
      </c>
      <c r="E6076" t="s">
        <v>465</v>
      </c>
    </row>
    <row r="6077" spans="1:5" x14ac:dyDescent="0.25">
      <c r="A6077" t="s">
        <v>691</v>
      </c>
      <c r="B6077" t="s">
        <v>692</v>
      </c>
      <c r="C6077" s="12">
        <v>43280</v>
      </c>
      <c r="D6077" s="217">
        <v>0</v>
      </c>
      <c r="E6077" t="s">
        <v>465</v>
      </c>
    </row>
    <row r="6078" spans="1:5" x14ac:dyDescent="0.25">
      <c r="A6078" t="s">
        <v>693</v>
      </c>
      <c r="B6078" t="s">
        <v>694</v>
      </c>
      <c r="C6078" s="12">
        <v>43245</v>
      </c>
      <c r="D6078" s="217">
        <v>0</v>
      </c>
      <c r="E6078" t="s">
        <v>465</v>
      </c>
    </row>
    <row r="6079" spans="1:5" x14ac:dyDescent="0.25">
      <c r="A6079" t="s">
        <v>693</v>
      </c>
      <c r="B6079" t="s">
        <v>694</v>
      </c>
      <c r="C6079" s="12">
        <v>43252</v>
      </c>
      <c r="D6079" s="217">
        <v>0</v>
      </c>
      <c r="E6079" t="s">
        <v>465</v>
      </c>
    </row>
    <row r="6080" spans="1:5" x14ac:dyDescent="0.25">
      <c r="A6080" t="s">
        <v>693</v>
      </c>
      <c r="B6080" t="s">
        <v>694</v>
      </c>
      <c r="C6080" s="12">
        <v>43259</v>
      </c>
      <c r="D6080" s="217">
        <v>0</v>
      </c>
      <c r="E6080" t="s">
        <v>465</v>
      </c>
    </row>
    <row r="6081" spans="1:5" x14ac:dyDescent="0.25">
      <c r="A6081" t="s">
        <v>693</v>
      </c>
      <c r="B6081" t="s">
        <v>694</v>
      </c>
      <c r="C6081" s="12">
        <v>43266</v>
      </c>
      <c r="D6081" s="217">
        <v>0</v>
      </c>
      <c r="E6081" t="s">
        <v>465</v>
      </c>
    </row>
    <row r="6082" spans="1:5" x14ac:dyDescent="0.25">
      <c r="A6082" t="s">
        <v>693</v>
      </c>
      <c r="B6082" t="s">
        <v>694</v>
      </c>
      <c r="C6082" s="12">
        <v>43273</v>
      </c>
      <c r="D6082" s="217">
        <v>0</v>
      </c>
      <c r="E6082" t="s">
        <v>465</v>
      </c>
    </row>
    <row r="6083" spans="1:5" x14ac:dyDescent="0.25">
      <c r="A6083" t="s">
        <v>693</v>
      </c>
      <c r="B6083" t="s">
        <v>694</v>
      </c>
      <c r="C6083" s="12">
        <v>43280</v>
      </c>
      <c r="D6083" s="217">
        <v>0</v>
      </c>
      <c r="E6083" t="s">
        <v>465</v>
      </c>
    </row>
    <row r="6084" spans="1:5" x14ac:dyDescent="0.25">
      <c r="A6084" t="s">
        <v>695</v>
      </c>
      <c r="B6084" t="s">
        <v>696</v>
      </c>
      <c r="C6084" s="12">
        <v>43245</v>
      </c>
      <c r="D6084" s="217">
        <v>0</v>
      </c>
      <c r="E6084" t="s">
        <v>465</v>
      </c>
    </row>
    <row r="6085" spans="1:5" x14ac:dyDescent="0.25">
      <c r="A6085" t="s">
        <v>695</v>
      </c>
      <c r="B6085" t="s">
        <v>696</v>
      </c>
      <c r="C6085" s="12">
        <v>43252</v>
      </c>
      <c r="D6085" s="217">
        <v>0</v>
      </c>
      <c r="E6085" t="s">
        <v>465</v>
      </c>
    </row>
    <row r="6086" spans="1:5" x14ac:dyDescent="0.25">
      <c r="A6086" t="s">
        <v>695</v>
      </c>
      <c r="B6086" t="s">
        <v>696</v>
      </c>
      <c r="C6086" s="12">
        <v>43259</v>
      </c>
      <c r="D6086" s="217">
        <v>0</v>
      </c>
      <c r="E6086" t="s">
        <v>465</v>
      </c>
    </row>
    <row r="6087" spans="1:5" x14ac:dyDescent="0.25">
      <c r="A6087" t="s">
        <v>695</v>
      </c>
      <c r="B6087" t="s">
        <v>696</v>
      </c>
      <c r="C6087" s="12">
        <v>43266</v>
      </c>
      <c r="D6087" s="217">
        <v>0</v>
      </c>
      <c r="E6087" t="s">
        <v>465</v>
      </c>
    </row>
    <row r="6088" spans="1:5" x14ac:dyDescent="0.25">
      <c r="A6088" t="s">
        <v>695</v>
      </c>
      <c r="B6088" t="s">
        <v>696</v>
      </c>
      <c r="C6088" s="12">
        <v>43273</v>
      </c>
      <c r="D6088" s="217">
        <v>0</v>
      </c>
      <c r="E6088" t="s">
        <v>465</v>
      </c>
    </row>
    <row r="6089" spans="1:5" x14ac:dyDescent="0.25">
      <c r="A6089" t="s">
        <v>695</v>
      </c>
      <c r="B6089" t="s">
        <v>696</v>
      </c>
      <c r="C6089" s="12">
        <v>43280</v>
      </c>
      <c r="D6089" s="217">
        <v>0</v>
      </c>
      <c r="E6089" t="s">
        <v>465</v>
      </c>
    </row>
    <row r="6090" spans="1:5" x14ac:dyDescent="0.25">
      <c r="A6090" t="s">
        <v>697</v>
      </c>
      <c r="B6090" t="s">
        <v>698</v>
      </c>
      <c r="C6090" s="12">
        <v>43245</v>
      </c>
      <c r="D6090" s="217">
        <v>0</v>
      </c>
      <c r="E6090" t="s">
        <v>465</v>
      </c>
    </row>
    <row r="6091" spans="1:5" x14ac:dyDescent="0.25">
      <c r="A6091" t="s">
        <v>697</v>
      </c>
      <c r="B6091" t="s">
        <v>698</v>
      </c>
      <c r="C6091" s="12">
        <v>43252</v>
      </c>
      <c r="D6091" s="217">
        <v>0</v>
      </c>
      <c r="E6091" t="s">
        <v>465</v>
      </c>
    </row>
    <row r="6092" spans="1:5" x14ac:dyDescent="0.25">
      <c r="A6092" t="s">
        <v>697</v>
      </c>
      <c r="B6092" t="s">
        <v>698</v>
      </c>
      <c r="C6092" s="12">
        <v>43259</v>
      </c>
      <c r="D6092" s="217">
        <v>0</v>
      </c>
      <c r="E6092" t="s">
        <v>465</v>
      </c>
    </row>
    <row r="6093" spans="1:5" x14ac:dyDescent="0.25">
      <c r="A6093" t="s">
        <v>697</v>
      </c>
      <c r="B6093" t="s">
        <v>698</v>
      </c>
      <c r="C6093" s="12">
        <v>43266</v>
      </c>
      <c r="D6093" s="217">
        <v>0</v>
      </c>
      <c r="E6093" t="s">
        <v>465</v>
      </c>
    </row>
    <row r="6094" spans="1:5" x14ac:dyDescent="0.25">
      <c r="A6094" t="s">
        <v>697</v>
      </c>
      <c r="B6094" t="s">
        <v>698</v>
      </c>
      <c r="C6094" s="12">
        <v>43273</v>
      </c>
      <c r="D6094" s="217">
        <v>0</v>
      </c>
      <c r="E6094" t="s">
        <v>465</v>
      </c>
    </row>
    <row r="6095" spans="1:5" x14ac:dyDescent="0.25">
      <c r="A6095" t="s">
        <v>697</v>
      </c>
      <c r="B6095" t="s">
        <v>698</v>
      </c>
      <c r="C6095" s="12">
        <v>43280</v>
      </c>
      <c r="D6095" s="217">
        <v>0</v>
      </c>
      <c r="E6095" t="s">
        <v>465</v>
      </c>
    </row>
    <row r="6096" spans="1:5" x14ac:dyDescent="0.25">
      <c r="A6096" t="s">
        <v>699</v>
      </c>
      <c r="B6096" t="s">
        <v>700</v>
      </c>
      <c r="C6096" s="12">
        <v>43245</v>
      </c>
      <c r="D6096" s="217">
        <v>0</v>
      </c>
      <c r="E6096" t="s">
        <v>465</v>
      </c>
    </row>
    <row r="6097" spans="1:5" x14ac:dyDescent="0.25">
      <c r="A6097" t="s">
        <v>699</v>
      </c>
      <c r="B6097" t="s">
        <v>700</v>
      </c>
      <c r="C6097" s="12">
        <v>43252</v>
      </c>
      <c r="D6097" s="217">
        <v>0</v>
      </c>
      <c r="E6097" t="s">
        <v>465</v>
      </c>
    </row>
    <row r="6098" spans="1:5" x14ac:dyDescent="0.25">
      <c r="A6098" t="s">
        <v>699</v>
      </c>
      <c r="B6098" t="s">
        <v>700</v>
      </c>
      <c r="C6098" s="12">
        <v>43259</v>
      </c>
      <c r="D6098" s="217">
        <v>0</v>
      </c>
      <c r="E6098" t="s">
        <v>465</v>
      </c>
    </row>
    <row r="6099" spans="1:5" x14ac:dyDescent="0.25">
      <c r="A6099" t="s">
        <v>699</v>
      </c>
      <c r="B6099" t="s">
        <v>700</v>
      </c>
      <c r="C6099" s="12">
        <v>43266</v>
      </c>
      <c r="D6099" s="217">
        <v>0</v>
      </c>
      <c r="E6099" t="s">
        <v>465</v>
      </c>
    </row>
    <row r="6100" spans="1:5" x14ac:dyDescent="0.25">
      <c r="A6100" t="s">
        <v>699</v>
      </c>
      <c r="B6100" t="s">
        <v>700</v>
      </c>
      <c r="C6100" s="12">
        <v>43273</v>
      </c>
      <c r="D6100" s="217">
        <v>0</v>
      </c>
      <c r="E6100" t="s">
        <v>465</v>
      </c>
    </row>
    <row r="6101" spans="1:5" x14ac:dyDescent="0.25">
      <c r="A6101" t="s">
        <v>699</v>
      </c>
      <c r="B6101" t="s">
        <v>700</v>
      </c>
      <c r="C6101" s="12">
        <v>43280</v>
      </c>
      <c r="D6101" s="217">
        <v>0</v>
      </c>
      <c r="E6101" t="s">
        <v>465</v>
      </c>
    </row>
    <row r="6102" spans="1:5" x14ac:dyDescent="0.25">
      <c r="A6102" t="s">
        <v>701</v>
      </c>
      <c r="B6102" t="s">
        <v>702</v>
      </c>
      <c r="C6102" s="12">
        <v>43245</v>
      </c>
      <c r="D6102" s="217">
        <v>0</v>
      </c>
      <c r="E6102" t="s">
        <v>465</v>
      </c>
    </row>
    <row r="6103" spans="1:5" x14ac:dyDescent="0.25">
      <c r="A6103" t="s">
        <v>701</v>
      </c>
      <c r="B6103" t="s">
        <v>702</v>
      </c>
      <c r="C6103" s="12">
        <v>43252</v>
      </c>
      <c r="D6103" s="217">
        <v>0</v>
      </c>
      <c r="E6103" t="s">
        <v>465</v>
      </c>
    </row>
    <row r="6104" spans="1:5" x14ac:dyDescent="0.25">
      <c r="A6104" t="s">
        <v>701</v>
      </c>
      <c r="B6104" t="s">
        <v>702</v>
      </c>
      <c r="C6104" s="12">
        <v>43259</v>
      </c>
      <c r="D6104" s="217">
        <v>0</v>
      </c>
      <c r="E6104" t="s">
        <v>465</v>
      </c>
    </row>
    <row r="6105" spans="1:5" x14ac:dyDescent="0.25">
      <c r="A6105" t="s">
        <v>701</v>
      </c>
      <c r="B6105" t="s">
        <v>702</v>
      </c>
      <c r="C6105" s="12">
        <v>43266</v>
      </c>
      <c r="D6105" s="217">
        <v>0</v>
      </c>
      <c r="E6105" t="s">
        <v>465</v>
      </c>
    </row>
    <row r="6106" spans="1:5" x14ac:dyDescent="0.25">
      <c r="A6106" t="s">
        <v>701</v>
      </c>
      <c r="B6106" t="s">
        <v>702</v>
      </c>
      <c r="C6106" s="12">
        <v>43273</v>
      </c>
      <c r="D6106" s="217">
        <v>0</v>
      </c>
      <c r="E6106" t="s">
        <v>465</v>
      </c>
    </row>
    <row r="6107" spans="1:5" x14ac:dyDescent="0.25">
      <c r="A6107" t="s">
        <v>701</v>
      </c>
      <c r="B6107" t="s">
        <v>702</v>
      </c>
      <c r="C6107" s="12">
        <v>43280</v>
      </c>
      <c r="D6107" s="217">
        <v>0</v>
      </c>
      <c r="E6107" t="s">
        <v>465</v>
      </c>
    </row>
    <row r="6108" spans="1:5" x14ac:dyDescent="0.25">
      <c r="A6108" t="s">
        <v>703</v>
      </c>
      <c r="B6108" t="s">
        <v>704</v>
      </c>
      <c r="C6108" s="12">
        <v>43252</v>
      </c>
      <c r="D6108" s="217">
        <v>0</v>
      </c>
      <c r="E6108" t="s">
        <v>465</v>
      </c>
    </row>
    <row r="6109" spans="1:5" x14ac:dyDescent="0.25">
      <c r="A6109" t="s">
        <v>703</v>
      </c>
      <c r="B6109" t="s">
        <v>704</v>
      </c>
      <c r="C6109" s="12">
        <v>43259</v>
      </c>
      <c r="D6109" s="217">
        <v>0</v>
      </c>
      <c r="E6109" t="s">
        <v>465</v>
      </c>
    </row>
    <row r="6110" spans="1:5" x14ac:dyDescent="0.25">
      <c r="A6110" t="s">
        <v>703</v>
      </c>
      <c r="B6110" t="s">
        <v>704</v>
      </c>
      <c r="C6110" s="12">
        <v>43266</v>
      </c>
      <c r="D6110" s="217">
        <v>0</v>
      </c>
      <c r="E6110" t="s">
        <v>465</v>
      </c>
    </row>
    <row r="6111" spans="1:5" x14ac:dyDescent="0.25">
      <c r="A6111" t="s">
        <v>703</v>
      </c>
      <c r="B6111" t="s">
        <v>704</v>
      </c>
      <c r="C6111" s="12">
        <v>43273</v>
      </c>
      <c r="D6111" s="217">
        <v>0</v>
      </c>
      <c r="E6111" t="s">
        <v>465</v>
      </c>
    </row>
    <row r="6112" spans="1:5" x14ac:dyDescent="0.25">
      <c r="A6112" t="s">
        <v>703</v>
      </c>
      <c r="B6112" t="s">
        <v>704</v>
      </c>
      <c r="C6112" s="12">
        <v>43280</v>
      </c>
      <c r="D6112" s="217">
        <v>0</v>
      </c>
      <c r="E6112" t="s">
        <v>465</v>
      </c>
    </row>
    <row r="6113" spans="1:5" x14ac:dyDescent="0.25">
      <c r="A6113" t="s">
        <v>705</v>
      </c>
      <c r="B6113" t="s">
        <v>706</v>
      </c>
      <c r="C6113" s="12">
        <v>43252</v>
      </c>
      <c r="D6113" s="217">
        <v>0</v>
      </c>
      <c r="E6113" t="s">
        <v>465</v>
      </c>
    </row>
    <row r="6114" spans="1:5" x14ac:dyDescent="0.25">
      <c r="A6114" t="s">
        <v>705</v>
      </c>
      <c r="B6114" t="s">
        <v>706</v>
      </c>
      <c r="C6114" s="12">
        <v>43259</v>
      </c>
      <c r="D6114" s="217">
        <v>0</v>
      </c>
      <c r="E6114" t="s">
        <v>465</v>
      </c>
    </row>
    <row r="6115" spans="1:5" x14ac:dyDescent="0.25">
      <c r="A6115" t="s">
        <v>705</v>
      </c>
      <c r="B6115" t="s">
        <v>706</v>
      </c>
      <c r="C6115" s="12">
        <v>43266</v>
      </c>
      <c r="D6115" s="217">
        <v>0</v>
      </c>
      <c r="E6115" t="s">
        <v>465</v>
      </c>
    </row>
    <row r="6116" spans="1:5" x14ac:dyDescent="0.25">
      <c r="A6116" t="s">
        <v>705</v>
      </c>
      <c r="B6116" t="s">
        <v>706</v>
      </c>
      <c r="C6116" s="12">
        <v>43273</v>
      </c>
      <c r="D6116" s="217">
        <v>0</v>
      </c>
      <c r="E6116" t="s">
        <v>465</v>
      </c>
    </row>
    <row r="6117" spans="1:5" x14ac:dyDescent="0.25">
      <c r="A6117" t="s">
        <v>705</v>
      </c>
      <c r="B6117" t="s">
        <v>706</v>
      </c>
      <c r="C6117" s="12">
        <v>43280</v>
      </c>
      <c r="D6117" s="217">
        <v>0</v>
      </c>
      <c r="E6117" t="s">
        <v>465</v>
      </c>
    </row>
    <row r="6118" spans="1:5" x14ac:dyDescent="0.25">
      <c r="A6118" t="s">
        <v>707</v>
      </c>
      <c r="B6118" t="s">
        <v>708</v>
      </c>
      <c r="C6118" s="12">
        <v>43252</v>
      </c>
      <c r="D6118" s="217">
        <v>0</v>
      </c>
      <c r="E6118" t="s">
        <v>93</v>
      </c>
    </row>
    <row r="6119" spans="1:5" x14ac:dyDescent="0.25">
      <c r="A6119" t="s">
        <v>707</v>
      </c>
      <c r="B6119" t="s">
        <v>708</v>
      </c>
      <c r="C6119" s="12">
        <v>43259</v>
      </c>
      <c r="D6119" s="217">
        <v>0</v>
      </c>
      <c r="E6119" t="s">
        <v>93</v>
      </c>
    </row>
    <row r="6120" spans="1:5" x14ac:dyDescent="0.25">
      <c r="A6120" t="s">
        <v>707</v>
      </c>
      <c r="B6120" t="s">
        <v>708</v>
      </c>
      <c r="C6120" s="12">
        <v>43266</v>
      </c>
      <c r="D6120" s="217">
        <v>0</v>
      </c>
      <c r="E6120" t="s">
        <v>93</v>
      </c>
    </row>
    <row r="6121" spans="1:5" x14ac:dyDescent="0.25">
      <c r="A6121" t="s">
        <v>707</v>
      </c>
      <c r="B6121" t="s">
        <v>708</v>
      </c>
      <c r="C6121" s="12">
        <v>43273</v>
      </c>
      <c r="D6121" s="217">
        <v>0</v>
      </c>
      <c r="E6121" t="s">
        <v>93</v>
      </c>
    </row>
    <row r="6122" spans="1:5" x14ac:dyDescent="0.25">
      <c r="A6122" t="s">
        <v>707</v>
      </c>
      <c r="B6122" t="s">
        <v>708</v>
      </c>
      <c r="C6122" s="12">
        <v>43280</v>
      </c>
      <c r="D6122" s="217">
        <v>0</v>
      </c>
      <c r="E6122" t="s">
        <v>93</v>
      </c>
    </row>
    <row r="6123" spans="1:5" x14ac:dyDescent="0.25">
      <c r="A6123" t="s">
        <v>709</v>
      </c>
      <c r="B6123" t="s">
        <v>710</v>
      </c>
      <c r="C6123" s="12">
        <v>43259</v>
      </c>
      <c r="D6123" s="217">
        <v>0</v>
      </c>
      <c r="E6123" t="s">
        <v>465</v>
      </c>
    </row>
    <row r="6124" spans="1:5" x14ac:dyDescent="0.25">
      <c r="A6124" t="s">
        <v>709</v>
      </c>
      <c r="B6124" t="s">
        <v>710</v>
      </c>
      <c r="C6124" s="12">
        <v>43266</v>
      </c>
      <c r="D6124" s="217">
        <v>0</v>
      </c>
      <c r="E6124" t="s">
        <v>465</v>
      </c>
    </row>
    <row r="6125" spans="1:5" x14ac:dyDescent="0.25">
      <c r="A6125" t="s">
        <v>709</v>
      </c>
      <c r="B6125" t="s">
        <v>710</v>
      </c>
      <c r="C6125" s="12">
        <v>43273</v>
      </c>
      <c r="D6125" s="217">
        <v>0</v>
      </c>
      <c r="E6125" t="s">
        <v>465</v>
      </c>
    </row>
    <row r="6126" spans="1:5" x14ac:dyDescent="0.25">
      <c r="A6126" t="s">
        <v>709</v>
      </c>
      <c r="B6126" t="s">
        <v>710</v>
      </c>
      <c r="C6126" s="12">
        <v>43280</v>
      </c>
      <c r="D6126" s="217">
        <v>0</v>
      </c>
      <c r="E6126" t="s">
        <v>465</v>
      </c>
    </row>
    <row r="6127" spans="1:5" x14ac:dyDescent="0.25">
      <c r="A6127" t="s">
        <v>711</v>
      </c>
      <c r="B6127" t="s">
        <v>712</v>
      </c>
      <c r="C6127" s="12">
        <v>43266</v>
      </c>
      <c r="D6127" s="217">
        <v>0</v>
      </c>
      <c r="E6127" t="s">
        <v>465</v>
      </c>
    </row>
    <row r="6128" spans="1:5" x14ac:dyDescent="0.25">
      <c r="A6128" t="s">
        <v>711</v>
      </c>
      <c r="B6128" t="s">
        <v>712</v>
      </c>
      <c r="C6128" s="12">
        <v>43273</v>
      </c>
      <c r="D6128" s="217">
        <v>0</v>
      </c>
      <c r="E6128" t="s">
        <v>465</v>
      </c>
    </row>
    <row r="6129" spans="1:5" x14ac:dyDescent="0.25">
      <c r="A6129" t="s">
        <v>711</v>
      </c>
      <c r="B6129" t="s">
        <v>712</v>
      </c>
      <c r="C6129" s="12">
        <v>43280</v>
      </c>
      <c r="D6129" s="217">
        <v>0</v>
      </c>
      <c r="E6129" t="s">
        <v>465</v>
      </c>
    </row>
    <row r="6130" spans="1:5" x14ac:dyDescent="0.25">
      <c r="A6130" t="s">
        <v>123</v>
      </c>
      <c r="B6130" t="s">
        <v>713</v>
      </c>
      <c r="C6130" s="12">
        <v>43266</v>
      </c>
      <c r="D6130" s="217">
        <v>0</v>
      </c>
      <c r="E6130" t="s">
        <v>465</v>
      </c>
    </row>
    <row r="6131" spans="1:5" x14ac:dyDescent="0.25">
      <c r="A6131" t="s">
        <v>123</v>
      </c>
      <c r="B6131" t="s">
        <v>713</v>
      </c>
      <c r="C6131" s="12">
        <v>43273</v>
      </c>
      <c r="D6131" s="217">
        <v>0</v>
      </c>
      <c r="E6131" t="s">
        <v>465</v>
      </c>
    </row>
    <row r="6132" spans="1:5" x14ac:dyDescent="0.25">
      <c r="A6132" t="s">
        <v>123</v>
      </c>
      <c r="B6132" t="s">
        <v>713</v>
      </c>
      <c r="C6132" s="12">
        <v>43280</v>
      </c>
      <c r="D6132" s="217">
        <v>0</v>
      </c>
      <c r="E6132" t="s">
        <v>465</v>
      </c>
    </row>
    <row r="6133" spans="1:5" x14ac:dyDescent="0.25">
      <c r="A6133" t="s">
        <v>466</v>
      </c>
      <c r="B6133" t="s">
        <v>467</v>
      </c>
      <c r="C6133" s="12">
        <v>43105</v>
      </c>
      <c r="D6133" s="217">
        <v>0.02</v>
      </c>
      <c r="E6133" t="s">
        <v>465</v>
      </c>
    </row>
    <row r="6134" spans="1:5" x14ac:dyDescent="0.25">
      <c r="A6134" t="s">
        <v>466</v>
      </c>
      <c r="B6134" t="s">
        <v>467</v>
      </c>
      <c r="C6134" s="12">
        <v>43189</v>
      </c>
      <c r="D6134" s="217">
        <v>0.40500000000000003</v>
      </c>
      <c r="E6134" t="s">
        <v>465</v>
      </c>
    </row>
    <row r="6135" spans="1:5" x14ac:dyDescent="0.25">
      <c r="A6135" t="s">
        <v>466</v>
      </c>
      <c r="B6135" t="s">
        <v>467</v>
      </c>
      <c r="C6135" s="12">
        <v>43266</v>
      </c>
      <c r="D6135" s="217">
        <v>0.27</v>
      </c>
      <c r="E6135" t="s">
        <v>465</v>
      </c>
    </row>
    <row r="6136" spans="1:5" x14ac:dyDescent="0.25">
      <c r="A6136" t="s">
        <v>466</v>
      </c>
      <c r="B6136" t="s">
        <v>467</v>
      </c>
      <c r="C6136" s="12">
        <v>43273</v>
      </c>
      <c r="D6136" s="217">
        <v>0.20250000000000001</v>
      </c>
      <c r="E6136" t="s">
        <v>465</v>
      </c>
    </row>
    <row r="6137" spans="1:5" x14ac:dyDescent="0.25">
      <c r="A6137" t="s">
        <v>466</v>
      </c>
      <c r="B6137" t="s">
        <v>467</v>
      </c>
      <c r="C6137" s="12">
        <v>43280</v>
      </c>
      <c r="D6137" s="217">
        <v>0.16200000000000001</v>
      </c>
      <c r="E6137" t="s">
        <v>465</v>
      </c>
    </row>
    <row r="6138" spans="1:5" x14ac:dyDescent="0.25">
      <c r="A6138" t="s">
        <v>714</v>
      </c>
      <c r="B6138" t="s">
        <v>715</v>
      </c>
      <c r="C6138" s="12">
        <v>43266</v>
      </c>
      <c r="D6138" s="217">
        <v>0</v>
      </c>
      <c r="E6138" t="s">
        <v>465</v>
      </c>
    </row>
    <row r="6139" spans="1:5" x14ac:dyDescent="0.25">
      <c r="A6139" t="s">
        <v>714</v>
      </c>
      <c r="B6139" t="s">
        <v>715</v>
      </c>
      <c r="C6139" s="12">
        <v>43273</v>
      </c>
      <c r="D6139" s="217">
        <v>0</v>
      </c>
      <c r="E6139" t="s">
        <v>465</v>
      </c>
    </row>
    <row r="6140" spans="1:5" x14ac:dyDescent="0.25">
      <c r="A6140" t="s">
        <v>714</v>
      </c>
      <c r="B6140" t="s">
        <v>715</v>
      </c>
      <c r="C6140" s="12">
        <v>43280</v>
      </c>
      <c r="D6140" s="217">
        <v>0</v>
      </c>
      <c r="E6140" t="s">
        <v>465</v>
      </c>
    </row>
    <row r="6141" spans="1:5" x14ac:dyDescent="0.25">
      <c r="A6141" t="s">
        <v>716</v>
      </c>
      <c r="B6141" t="s">
        <v>717</v>
      </c>
      <c r="C6141" s="12">
        <v>43273</v>
      </c>
      <c r="D6141" s="217">
        <v>0</v>
      </c>
      <c r="E6141" t="s">
        <v>465</v>
      </c>
    </row>
    <row r="6142" spans="1:5" x14ac:dyDescent="0.25">
      <c r="A6142" t="s">
        <v>716</v>
      </c>
      <c r="B6142" t="s">
        <v>717</v>
      </c>
      <c r="C6142" s="12">
        <v>43280</v>
      </c>
      <c r="D6142" s="217">
        <v>0</v>
      </c>
      <c r="E6142" t="s">
        <v>465</v>
      </c>
    </row>
    <row r="6143" spans="1:5" x14ac:dyDescent="0.25">
      <c r="A6143" t="s">
        <v>718</v>
      </c>
      <c r="B6143" t="s">
        <v>719</v>
      </c>
      <c r="C6143" s="12">
        <v>43273</v>
      </c>
      <c r="D6143" s="217">
        <v>0</v>
      </c>
      <c r="E6143" t="s">
        <v>465</v>
      </c>
    </row>
    <row r="6144" spans="1:5" x14ac:dyDescent="0.25">
      <c r="A6144" t="s">
        <v>718</v>
      </c>
      <c r="B6144" t="s">
        <v>719</v>
      </c>
      <c r="C6144" s="12">
        <v>43280</v>
      </c>
      <c r="D6144" s="217">
        <v>0</v>
      </c>
      <c r="E6144" t="s">
        <v>465</v>
      </c>
    </row>
    <row r="6145" spans="4:4" x14ac:dyDescent="0.25">
      <c r="D6145" s="217">
        <v>0</v>
      </c>
    </row>
    <row r="6146" spans="4:4" x14ac:dyDescent="0.25">
      <c r="D6146" s="217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76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>
    <row r="2" spans="1:3" x14ac:dyDescent="0.25">
      <c r="A2" t="s">
        <v>421</v>
      </c>
      <c r="B2">
        <v>25000</v>
      </c>
      <c r="C2" t="s">
        <v>87</v>
      </c>
    </row>
    <row r="3" spans="1:3" x14ac:dyDescent="0.25">
      <c r="A3" t="s">
        <v>421</v>
      </c>
      <c r="B3">
        <v>24996</v>
      </c>
      <c r="C3" t="s">
        <v>87</v>
      </c>
    </row>
    <row r="4" spans="1:3" x14ac:dyDescent="0.25">
      <c r="A4" t="s">
        <v>84</v>
      </c>
      <c r="B4">
        <v>30300</v>
      </c>
      <c r="C4" t="s">
        <v>87</v>
      </c>
    </row>
    <row r="5" spans="1:3" x14ac:dyDescent="0.25">
      <c r="A5" t="s">
        <v>381</v>
      </c>
      <c r="B5">
        <v>29832</v>
      </c>
      <c r="C5" t="s">
        <v>87</v>
      </c>
    </row>
    <row r="6" spans="1:3" x14ac:dyDescent="0.25">
      <c r="A6" t="s">
        <v>436</v>
      </c>
      <c r="B6">
        <v>31086</v>
      </c>
      <c r="C6" t="s">
        <v>87</v>
      </c>
    </row>
    <row r="7" spans="1:3" x14ac:dyDescent="0.25">
      <c r="A7" t="s">
        <v>406</v>
      </c>
      <c r="B7">
        <v>31679</v>
      </c>
      <c r="C7" t="s">
        <v>87</v>
      </c>
    </row>
    <row r="8" spans="1:3" x14ac:dyDescent="0.25">
      <c r="A8" t="s">
        <v>415</v>
      </c>
      <c r="B8">
        <v>31200</v>
      </c>
      <c r="C8" t="s">
        <v>87</v>
      </c>
    </row>
    <row r="9" spans="1:3" x14ac:dyDescent="0.25">
      <c r="A9" t="s">
        <v>387</v>
      </c>
      <c r="B9">
        <v>24396</v>
      </c>
      <c r="C9" t="s">
        <v>87</v>
      </c>
    </row>
    <row r="10" spans="1:3" x14ac:dyDescent="0.25">
      <c r="A10" t="s">
        <v>408</v>
      </c>
      <c r="B10">
        <v>25154</v>
      </c>
      <c r="C10" t="s">
        <v>87</v>
      </c>
    </row>
    <row r="11" spans="1:3" x14ac:dyDescent="0.25">
      <c r="A11" t="s">
        <v>404</v>
      </c>
      <c r="B11">
        <v>22750</v>
      </c>
      <c r="C11" t="s">
        <v>87</v>
      </c>
    </row>
    <row r="12" spans="1:3" x14ac:dyDescent="0.25">
      <c r="A12" t="s">
        <v>402</v>
      </c>
      <c r="B12">
        <v>20000</v>
      </c>
      <c r="C12" t="s">
        <v>87</v>
      </c>
    </row>
    <row r="13" spans="1:3" x14ac:dyDescent="0.25">
      <c r="A13" t="s">
        <v>432</v>
      </c>
      <c r="B13">
        <v>27000</v>
      </c>
      <c r="C13" t="s">
        <v>87</v>
      </c>
    </row>
    <row r="14" spans="1:3" x14ac:dyDescent="0.25">
      <c r="A14" t="s">
        <v>426</v>
      </c>
      <c r="B14">
        <v>29758</v>
      </c>
      <c r="C14" t="s">
        <v>87</v>
      </c>
    </row>
    <row r="15" spans="1:3" x14ac:dyDescent="0.25">
      <c r="A15" t="s">
        <v>395</v>
      </c>
      <c r="B15">
        <v>45900</v>
      </c>
      <c r="C15" t="s">
        <v>87</v>
      </c>
    </row>
    <row r="16" spans="1:3" x14ac:dyDescent="0.25">
      <c r="A16" t="s">
        <v>430</v>
      </c>
      <c r="B16">
        <v>27300</v>
      </c>
      <c r="C16" t="s">
        <v>87</v>
      </c>
    </row>
    <row r="17" spans="1:3" x14ac:dyDescent="0.25">
      <c r="A17" t="s">
        <v>549</v>
      </c>
      <c r="B17">
        <v>16800</v>
      </c>
      <c r="C17" t="s">
        <v>87</v>
      </c>
    </row>
    <row r="18" spans="1:3" x14ac:dyDescent="0.25">
      <c r="A18" t="s">
        <v>499</v>
      </c>
      <c r="B18">
        <v>25500</v>
      </c>
      <c r="C18" t="s">
        <v>87</v>
      </c>
    </row>
    <row r="19" spans="1:3" x14ac:dyDescent="0.25">
      <c r="A19" t="s">
        <v>434</v>
      </c>
      <c r="B19">
        <v>33711</v>
      </c>
      <c r="C19" t="s">
        <v>87</v>
      </c>
    </row>
    <row r="20" spans="1:3" x14ac:dyDescent="0.25">
      <c r="A20" t="s">
        <v>419</v>
      </c>
      <c r="B20">
        <v>28381</v>
      </c>
      <c r="C20" t="s">
        <v>87</v>
      </c>
    </row>
    <row r="21" spans="1:3" x14ac:dyDescent="0.25">
      <c r="A21" t="s">
        <v>383</v>
      </c>
      <c r="B21">
        <v>26568</v>
      </c>
      <c r="C21" t="s">
        <v>87</v>
      </c>
    </row>
    <row r="22" spans="1:3" x14ac:dyDescent="0.25">
      <c r="A22" t="s">
        <v>400</v>
      </c>
      <c r="B22">
        <v>30600</v>
      </c>
      <c r="C22" t="s">
        <v>87</v>
      </c>
    </row>
    <row r="23" spans="1:3" x14ac:dyDescent="0.25">
      <c r="A23" t="s">
        <v>450</v>
      </c>
      <c r="B23">
        <v>38677</v>
      </c>
      <c r="C23" t="s">
        <v>87</v>
      </c>
    </row>
    <row r="24" spans="1:3" x14ac:dyDescent="0.25">
      <c r="A24" t="s">
        <v>537</v>
      </c>
      <c r="B24">
        <v>55800</v>
      </c>
      <c r="C24" t="s">
        <v>87</v>
      </c>
    </row>
    <row r="25" spans="1:3" x14ac:dyDescent="0.25">
      <c r="A25" t="s">
        <v>424</v>
      </c>
      <c r="B25">
        <v>46752</v>
      </c>
      <c r="C25" t="s">
        <v>87</v>
      </c>
    </row>
    <row r="26" spans="1:3" x14ac:dyDescent="0.25">
      <c r="A26" t="s">
        <v>525</v>
      </c>
      <c r="B26">
        <v>30000</v>
      </c>
      <c r="C26" t="s">
        <v>87</v>
      </c>
    </row>
    <row r="27" spans="1:3" x14ac:dyDescent="0.25">
      <c r="A27" t="s">
        <v>533</v>
      </c>
      <c r="B27">
        <v>12000</v>
      </c>
      <c r="C27" t="s">
        <v>87</v>
      </c>
    </row>
    <row r="28" spans="1:3" x14ac:dyDescent="0.25">
      <c r="A28" t="s">
        <v>519</v>
      </c>
      <c r="B28">
        <v>27504</v>
      </c>
      <c r="C28" t="s">
        <v>87</v>
      </c>
    </row>
    <row r="29" spans="1:3" x14ac:dyDescent="0.25">
      <c r="A29" t="s">
        <v>521</v>
      </c>
      <c r="B29">
        <v>21252</v>
      </c>
      <c r="C29" t="s">
        <v>87</v>
      </c>
    </row>
    <row r="30" spans="1:3" x14ac:dyDescent="0.25">
      <c r="A30" t="s">
        <v>527</v>
      </c>
      <c r="B30">
        <v>24905</v>
      </c>
      <c r="C30" t="s">
        <v>87</v>
      </c>
    </row>
    <row r="31" spans="1:3" x14ac:dyDescent="0.25">
      <c r="A31" t="s">
        <v>555</v>
      </c>
      <c r="B31">
        <v>19161</v>
      </c>
      <c r="C31" t="s">
        <v>87</v>
      </c>
    </row>
    <row r="32" spans="1:3" x14ac:dyDescent="0.25">
      <c r="A32" t="s">
        <v>545</v>
      </c>
      <c r="B32">
        <v>30150</v>
      </c>
      <c r="C32" t="s">
        <v>87</v>
      </c>
    </row>
    <row r="33" spans="1:3" x14ac:dyDescent="0.25">
      <c r="A33" t="s">
        <v>523</v>
      </c>
      <c r="B33">
        <v>22500</v>
      </c>
      <c r="C33" t="s">
        <v>87</v>
      </c>
    </row>
    <row r="34" spans="1:3" x14ac:dyDescent="0.25">
      <c r="A34" t="s">
        <v>543</v>
      </c>
      <c r="B34">
        <v>30000</v>
      </c>
      <c r="C34" t="s">
        <v>87</v>
      </c>
    </row>
    <row r="35" spans="1:3" x14ac:dyDescent="0.25">
      <c r="A35" t="s">
        <v>539</v>
      </c>
      <c r="B35">
        <v>26250</v>
      </c>
      <c r="C35" t="s">
        <v>87</v>
      </c>
    </row>
    <row r="36" spans="1:3" x14ac:dyDescent="0.25">
      <c r="A36" t="s">
        <v>547</v>
      </c>
      <c r="B36">
        <v>34170</v>
      </c>
      <c r="C36" t="s">
        <v>87</v>
      </c>
    </row>
    <row r="37" spans="1:3" x14ac:dyDescent="0.25">
      <c r="A37" t="s">
        <v>529</v>
      </c>
      <c r="B37">
        <v>23355</v>
      </c>
      <c r="C37" t="s">
        <v>87</v>
      </c>
    </row>
    <row r="38" spans="1:3" x14ac:dyDescent="0.25">
      <c r="A38" t="s">
        <v>541</v>
      </c>
      <c r="B38">
        <v>29700</v>
      </c>
      <c r="C38" t="s">
        <v>87</v>
      </c>
    </row>
    <row r="39" spans="1:3" x14ac:dyDescent="0.25">
      <c r="A39" t="s">
        <v>410</v>
      </c>
      <c r="B39">
        <v>38016</v>
      </c>
      <c r="C39" t="s">
        <v>87</v>
      </c>
    </row>
    <row r="40" spans="1:3" x14ac:dyDescent="0.25">
      <c r="A40" t="s">
        <v>452</v>
      </c>
      <c r="B40">
        <v>48000</v>
      </c>
      <c r="C40" t="s">
        <v>87</v>
      </c>
    </row>
    <row r="41" spans="1:3" x14ac:dyDescent="0.25">
      <c r="A41" t="s">
        <v>478</v>
      </c>
      <c r="B41">
        <v>30300</v>
      </c>
      <c r="C41" t="s">
        <v>87</v>
      </c>
    </row>
    <row r="42" spans="1:3" x14ac:dyDescent="0.25">
      <c r="A42" t="s">
        <v>397</v>
      </c>
      <c r="B42">
        <v>35000</v>
      </c>
      <c r="C42" t="s">
        <v>87</v>
      </c>
    </row>
    <row r="43" spans="1:3" x14ac:dyDescent="0.25">
      <c r="A43" t="s">
        <v>393</v>
      </c>
      <c r="B43">
        <v>32498</v>
      </c>
      <c r="C43" t="s">
        <v>87</v>
      </c>
    </row>
    <row r="44" spans="1:3" x14ac:dyDescent="0.25">
      <c r="A44" t="s">
        <v>243</v>
      </c>
      <c r="B44">
        <v>20028</v>
      </c>
      <c r="C44" t="s">
        <v>87</v>
      </c>
    </row>
    <row r="45" spans="1:3" x14ac:dyDescent="0.25">
      <c r="A45" t="s">
        <v>442</v>
      </c>
      <c r="B45">
        <v>30719</v>
      </c>
      <c r="C45" t="s">
        <v>87</v>
      </c>
    </row>
    <row r="46" spans="1:3" x14ac:dyDescent="0.25">
      <c r="A46" t="s">
        <v>245</v>
      </c>
      <c r="B46">
        <v>22404</v>
      </c>
      <c r="C46" t="s">
        <v>87</v>
      </c>
    </row>
    <row r="47" spans="1:3" x14ac:dyDescent="0.25">
      <c r="A47" t="s">
        <v>249</v>
      </c>
      <c r="B47">
        <v>29004</v>
      </c>
      <c r="C47" t="s">
        <v>87</v>
      </c>
    </row>
    <row r="48" spans="1:3" x14ac:dyDescent="0.25">
      <c r="A48" t="s">
        <v>444</v>
      </c>
      <c r="B48">
        <v>30900</v>
      </c>
      <c r="C48" t="s">
        <v>87</v>
      </c>
    </row>
    <row r="49" spans="1:3" x14ac:dyDescent="0.25">
      <c r="A49" t="s">
        <v>446</v>
      </c>
      <c r="B49">
        <v>32400</v>
      </c>
      <c r="C49" t="s">
        <v>87</v>
      </c>
    </row>
    <row r="50" spans="1:3" x14ac:dyDescent="0.25">
      <c r="A50" t="s">
        <v>428</v>
      </c>
      <c r="B50">
        <v>30900</v>
      </c>
      <c r="C50" t="s">
        <v>87</v>
      </c>
    </row>
    <row r="51" spans="1:3" x14ac:dyDescent="0.25">
      <c r="A51" t="s">
        <v>413</v>
      </c>
      <c r="B51">
        <v>25000</v>
      </c>
      <c r="C51" t="s">
        <v>87</v>
      </c>
    </row>
    <row r="52" spans="1:3" x14ac:dyDescent="0.25">
      <c r="A52" t="s">
        <v>239</v>
      </c>
      <c r="B52">
        <v>22485</v>
      </c>
      <c r="C52" t="s">
        <v>87</v>
      </c>
    </row>
    <row r="53" spans="1:3" x14ac:dyDescent="0.25">
      <c r="A53" t="s">
        <v>438</v>
      </c>
      <c r="B53">
        <v>32700</v>
      </c>
      <c r="C53" t="s">
        <v>87</v>
      </c>
    </row>
    <row r="54" spans="1:3" x14ac:dyDescent="0.25">
      <c r="A54" t="s">
        <v>448</v>
      </c>
      <c r="B54">
        <v>33600</v>
      </c>
      <c r="C54" t="s">
        <v>87</v>
      </c>
    </row>
    <row r="55" spans="1:3" x14ac:dyDescent="0.25">
      <c r="A55" t="s">
        <v>241</v>
      </c>
      <c r="B55">
        <v>23760</v>
      </c>
      <c r="C55" t="s">
        <v>87</v>
      </c>
    </row>
    <row r="56" spans="1:3" x14ac:dyDescent="0.25">
      <c r="A56" t="s">
        <v>440</v>
      </c>
      <c r="B56">
        <v>31411</v>
      </c>
      <c r="C56" t="s">
        <v>87</v>
      </c>
    </row>
    <row r="57" spans="1:3" x14ac:dyDescent="0.25">
      <c r="A57" t="s">
        <v>557</v>
      </c>
      <c r="B57">
        <v>13524</v>
      </c>
      <c r="C57" t="s">
        <v>87</v>
      </c>
    </row>
    <row r="58" spans="1:3" x14ac:dyDescent="0.25">
      <c r="A58" t="s">
        <v>389</v>
      </c>
      <c r="B58">
        <v>26504</v>
      </c>
      <c r="C58" t="s">
        <v>87</v>
      </c>
    </row>
    <row r="59" spans="1:3" x14ac:dyDescent="0.25">
      <c r="A59" t="s">
        <v>553</v>
      </c>
      <c r="B59">
        <v>28957</v>
      </c>
      <c r="C59" t="s">
        <v>87</v>
      </c>
    </row>
    <row r="60" spans="1:3" x14ac:dyDescent="0.25">
      <c r="A60" t="s">
        <v>503</v>
      </c>
      <c r="B60">
        <v>25460</v>
      </c>
      <c r="C60" t="s">
        <v>87</v>
      </c>
    </row>
    <row r="61" spans="1:3" x14ac:dyDescent="0.25">
      <c r="A61" t="s">
        <v>551</v>
      </c>
      <c r="B61">
        <v>21595</v>
      </c>
      <c r="C61" t="s">
        <v>87</v>
      </c>
    </row>
    <row r="62" spans="1:3" x14ac:dyDescent="0.25">
      <c r="A62" t="s">
        <v>531</v>
      </c>
      <c r="B62">
        <v>55320</v>
      </c>
      <c r="C62" t="s">
        <v>87</v>
      </c>
    </row>
    <row r="63" spans="1:3" x14ac:dyDescent="0.25">
      <c r="A63" t="s">
        <v>391</v>
      </c>
      <c r="B63">
        <v>15000</v>
      </c>
      <c r="C63" t="s">
        <v>87</v>
      </c>
    </row>
    <row r="64" spans="1:3" x14ac:dyDescent="0.25">
      <c r="A64" t="s">
        <v>501</v>
      </c>
      <c r="B64">
        <v>47268</v>
      </c>
      <c r="C64" t="s">
        <v>87</v>
      </c>
    </row>
    <row r="65" spans="1:3" x14ac:dyDescent="0.25">
      <c r="A65" t="s">
        <v>535</v>
      </c>
      <c r="B65">
        <v>31800</v>
      </c>
      <c r="C65" t="s">
        <v>87</v>
      </c>
    </row>
    <row r="66" spans="1:3" x14ac:dyDescent="0.25">
      <c r="A66" t="s">
        <v>505</v>
      </c>
      <c r="B66">
        <v>45500</v>
      </c>
      <c r="C66" t="s">
        <v>87</v>
      </c>
    </row>
    <row r="67" spans="1:3" x14ac:dyDescent="0.25">
      <c r="A67" t="s">
        <v>497</v>
      </c>
      <c r="B67">
        <v>82000</v>
      </c>
      <c r="C67" t="s">
        <v>87</v>
      </c>
    </row>
    <row r="68" spans="1:3" x14ac:dyDescent="0.25">
      <c r="A68" t="s">
        <v>484</v>
      </c>
      <c r="B68">
        <v>21765</v>
      </c>
      <c r="C68" t="s">
        <v>87</v>
      </c>
    </row>
    <row r="69" spans="1:3" x14ac:dyDescent="0.25">
      <c r="A69" t="s">
        <v>385</v>
      </c>
      <c r="B69">
        <v>30800</v>
      </c>
      <c r="C69" t="s">
        <v>87</v>
      </c>
    </row>
    <row r="70" spans="1:3" x14ac:dyDescent="0.25">
      <c r="A70" t="s">
        <v>507</v>
      </c>
      <c r="B70">
        <v>31848</v>
      </c>
      <c r="C70" t="s">
        <v>87</v>
      </c>
    </row>
    <row r="71" spans="1:3" x14ac:dyDescent="0.25">
      <c r="A71" t="s">
        <v>417</v>
      </c>
      <c r="B71">
        <v>36252</v>
      </c>
      <c r="C71" t="s">
        <v>87</v>
      </c>
    </row>
    <row r="72" spans="1:3" x14ac:dyDescent="0.25">
      <c r="A72" t="s">
        <v>247</v>
      </c>
      <c r="B72">
        <v>60216</v>
      </c>
      <c r="C72" t="s">
        <v>87</v>
      </c>
    </row>
    <row r="73" spans="1:3" x14ac:dyDescent="0.25">
      <c r="A73" t="s">
        <v>426</v>
      </c>
      <c r="B73">
        <v>20000</v>
      </c>
      <c r="C73" t="s">
        <v>87</v>
      </c>
    </row>
    <row r="74" spans="1:3" x14ac:dyDescent="0.25">
      <c r="A74" t="s">
        <v>460</v>
      </c>
      <c r="B74">
        <v>1200</v>
      </c>
      <c r="C74" t="s">
        <v>87</v>
      </c>
    </row>
    <row r="75" spans="1:3" x14ac:dyDescent="0.25">
      <c r="A75" t="s">
        <v>517</v>
      </c>
      <c r="B75">
        <v>42000</v>
      </c>
      <c r="C75" t="s">
        <v>87</v>
      </c>
    </row>
    <row r="76" spans="1:3" x14ac:dyDescent="0.25">
      <c r="A76" t="s">
        <v>467</v>
      </c>
      <c r="B76">
        <v>16000</v>
      </c>
      <c r="C76" t="s">
        <v>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6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4" x14ac:dyDescent="0.25">
      <c r="A1" t="s">
        <v>70</v>
      </c>
      <c r="B1" t="s">
        <v>54</v>
      </c>
      <c r="C1" t="s">
        <v>71</v>
      </c>
    </row>
    <row r="2" spans="1:4" x14ac:dyDescent="0.25">
      <c r="A2" t="s">
        <v>459</v>
      </c>
      <c r="B2" t="s">
        <v>460</v>
      </c>
      <c r="C2" t="s">
        <v>731</v>
      </c>
      <c r="D2" t="s">
        <v>93</v>
      </c>
    </row>
    <row r="3" spans="1:4" x14ac:dyDescent="0.25">
      <c r="A3" t="s">
        <v>459</v>
      </c>
      <c r="B3" t="s">
        <v>460</v>
      </c>
      <c r="C3" t="s">
        <v>732</v>
      </c>
      <c r="D3" t="s">
        <v>93</v>
      </c>
    </row>
    <row r="4" spans="1:4" x14ac:dyDescent="0.25">
      <c r="A4" t="s">
        <v>494</v>
      </c>
      <c r="B4" t="s">
        <v>495</v>
      </c>
      <c r="C4" t="s">
        <v>731</v>
      </c>
      <c r="D4" t="s">
        <v>465</v>
      </c>
    </row>
    <row r="5" spans="1:4" x14ac:dyDescent="0.25">
      <c r="A5" t="s">
        <v>496</v>
      </c>
      <c r="B5" t="s">
        <v>497</v>
      </c>
      <c r="C5" t="s">
        <v>733</v>
      </c>
      <c r="D5" t="s">
        <v>465</v>
      </c>
    </row>
    <row r="6" spans="1:4" x14ac:dyDescent="0.25">
      <c r="A6" t="s">
        <v>498</v>
      </c>
      <c r="B6" t="s">
        <v>499</v>
      </c>
      <c r="C6" t="s">
        <v>732</v>
      </c>
      <c r="D6" t="s">
        <v>465</v>
      </c>
    </row>
    <row r="7" spans="1:4" x14ac:dyDescent="0.25">
      <c r="A7" t="s">
        <v>502</v>
      </c>
      <c r="B7" t="s">
        <v>503</v>
      </c>
      <c r="C7" t="s">
        <v>732</v>
      </c>
      <c r="D7" t="s">
        <v>465</v>
      </c>
    </row>
    <row r="8" spans="1:4" x14ac:dyDescent="0.25">
      <c r="A8" t="s">
        <v>504</v>
      </c>
      <c r="B8" t="s">
        <v>505</v>
      </c>
      <c r="C8" t="s">
        <v>732</v>
      </c>
      <c r="D8" t="s">
        <v>465</v>
      </c>
    </row>
    <row r="9" spans="1:4" x14ac:dyDescent="0.25">
      <c r="A9" t="s">
        <v>429</v>
      </c>
      <c r="B9" t="s">
        <v>430</v>
      </c>
      <c r="C9" t="s">
        <v>731</v>
      </c>
      <c r="D9" t="s">
        <v>93</v>
      </c>
    </row>
    <row r="10" spans="1:4" x14ac:dyDescent="0.25">
      <c r="A10" t="s">
        <v>433</v>
      </c>
      <c r="B10" t="s">
        <v>434</v>
      </c>
      <c r="C10" t="s">
        <v>731</v>
      </c>
      <c r="D10" t="s">
        <v>93</v>
      </c>
    </row>
    <row r="11" spans="1:4" x14ac:dyDescent="0.25">
      <c r="A11" t="s">
        <v>486</v>
      </c>
      <c r="B11" t="s">
        <v>487</v>
      </c>
      <c r="C11" t="s">
        <v>732</v>
      </c>
      <c r="D11" t="s">
        <v>465</v>
      </c>
    </row>
    <row r="12" spans="1:4" x14ac:dyDescent="0.25">
      <c r="A12" t="s">
        <v>423</v>
      </c>
      <c r="B12" t="s">
        <v>424</v>
      </c>
      <c r="C12" t="s">
        <v>731</v>
      </c>
      <c r="D12" t="s">
        <v>93</v>
      </c>
    </row>
    <row r="13" spans="1:4" x14ac:dyDescent="0.25">
      <c r="A13" t="s">
        <v>403</v>
      </c>
      <c r="B13" t="s">
        <v>404</v>
      </c>
      <c r="C13" t="s">
        <v>731</v>
      </c>
      <c r="D13" t="s">
        <v>93</v>
      </c>
    </row>
    <row r="14" spans="1:4" x14ac:dyDescent="0.25">
      <c r="A14" t="s">
        <v>409</v>
      </c>
      <c r="B14" t="s">
        <v>410</v>
      </c>
      <c r="C14" t="s">
        <v>731</v>
      </c>
      <c r="D14" t="s">
        <v>93</v>
      </c>
    </row>
    <row r="15" spans="1:4" x14ac:dyDescent="0.25">
      <c r="A15" t="s">
        <v>451</v>
      </c>
      <c r="B15" t="s">
        <v>452</v>
      </c>
      <c r="C15" t="s">
        <v>731</v>
      </c>
      <c r="D15" t="s">
        <v>93</v>
      </c>
    </row>
    <row r="16" spans="1:4" x14ac:dyDescent="0.25">
      <c r="A16" t="s">
        <v>418</v>
      </c>
      <c r="B16" t="s">
        <v>419</v>
      </c>
      <c r="C16" t="s">
        <v>731</v>
      </c>
      <c r="D16" t="s">
        <v>93</v>
      </c>
    </row>
    <row r="17" spans="1:4" x14ac:dyDescent="0.25">
      <c r="A17" t="s">
        <v>382</v>
      </c>
      <c r="B17" t="s">
        <v>383</v>
      </c>
      <c r="C17" t="s">
        <v>731</v>
      </c>
      <c r="D17" t="s">
        <v>93</v>
      </c>
    </row>
    <row r="18" spans="1:4" x14ac:dyDescent="0.25">
      <c r="A18" t="s">
        <v>420</v>
      </c>
      <c r="B18" t="s">
        <v>421</v>
      </c>
      <c r="C18" t="s">
        <v>731</v>
      </c>
      <c r="D18" t="s">
        <v>93</v>
      </c>
    </row>
    <row r="19" spans="1:4" x14ac:dyDescent="0.25">
      <c r="A19" t="s">
        <v>83</v>
      </c>
      <c r="B19" t="s">
        <v>84</v>
      </c>
      <c r="C19" t="s">
        <v>731</v>
      </c>
      <c r="D19" t="s">
        <v>93</v>
      </c>
    </row>
    <row r="20" spans="1:4" x14ac:dyDescent="0.25">
      <c r="A20" t="s">
        <v>506</v>
      </c>
      <c r="B20" t="s">
        <v>507</v>
      </c>
      <c r="C20" t="s">
        <v>732</v>
      </c>
      <c r="D20" t="s">
        <v>465</v>
      </c>
    </row>
    <row r="21" spans="1:4" x14ac:dyDescent="0.25">
      <c r="A21" t="s">
        <v>380</v>
      </c>
      <c r="B21" t="s">
        <v>381</v>
      </c>
      <c r="C21" t="s">
        <v>731</v>
      </c>
      <c r="D21" t="s">
        <v>93</v>
      </c>
    </row>
    <row r="22" spans="1:4" x14ac:dyDescent="0.25">
      <c r="A22" t="s">
        <v>435</v>
      </c>
      <c r="B22" t="s">
        <v>436</v>
      </c>
      <c r="C22" t="s">
        <v>731</v>
      </c>
      <c r="D22" t="s">
        <v>93</v>
      </c>
    </row>
    <row r="23" spans="1:4" x14ac:dyDescent="0.25">
      <c r="A23" t="s">
        <v>414</v>
      </c>
      <c r="B23" t="s">
        <v>415</v>
      </c>
      <c r="C23" t="s">
        <v>731</v>
      </c>
      <c r="D23" t="s">
        <v>93</v>
      </c>
    </row>
    <row r="24" spans="1:4" x14ac:dyDescent="0.25">
      <c r="A24" t="s">
        <v>386</v>
      </c>
      <c r="B24" t="s">
        <v>387</v>
      </c>
      <c r="C24" t="s">
        <v>731</v>
      </c>
      <c r="D24" t="s">
        <v>93</v>
      </c>
    </row>
    <row r="25" spans="1:4" x14ac:dyDescent="0.25">
      <c r="A25" t="s">
        <v>425</v>
      </c>
      <c r="B25" t="s">
        <v>426</v>
      </c>
      <c r="C25" t="s">
        <v>731</v>
      </c>
      <c r="D25" t="s">
        <v>93</v>
      </c>
    </row>
    <row r="26" spans="1:4" x14ac:dyDescent="0.25">
      <c r="A26" t="s">
        <v>401</v>
      </c>
      <c r="B26" t="s">
        <v>402</v>
      </c>
      <c r="C26" t="s">
        <v>731</v>
      </c>
      <c r="D26" t="s">
        <v>93</v>
      </c>
    </row>
    <row r="27" spans="1:4" x14ac:dyDescent="0.25">
      <c r="A27" t="s">
        <v>431</v>
      </c>
      <c r="B27" t="s">
        <v>432</v>
      </c>
      <c r="C27" t="s">
        <v>731</v>
      </c>
      <c r="D27" t="s">
        <v>93</v>
      </c>
    </row>
    <row r="28" spans="1:4" x14ac:dyDescent="0.25">
      <c r="A28" t="s">
        <v>394</v>
      </c>
      <c r="B28" t="s">
        <v>395</v>
      </c>
      <c r="C28" t="s">
        <v>731</v>
      </c>
      <c r="D28" t="s">
        <v>93</v>
      </c>
    </row>
    <row r="29" spans="1:4" x14ac:dyDescent="0.25">
      <c r="A29" t="s">
        <v>242</v>
      </c>
      <c r="B29" t="s">
        <v>243</v>
      </c>
      <c r="C29" t="s">
        <v>731</v>
      </c>
      <c r="D29" t="s">
        <v>93</v>
      </c>
    </row>
    <row r="30" spans="1:4" x14ac:dyDescent="0.25">
      <c r="A30" t="s">
        <v>441</v>
      </c>
      <c r="B30" t="s">
        <v>442</v>
      </c>
      <c r="C30" t="s">
        <v>731</v>
      </c>
      <c r="D30" t="s">
        <v>93</v>
      </c>
    </row>
    <row r="31" spans="1:4" x14ac:dyDescent="0.25">
      <c r="A31" t="s">
        <v>244</v>
      </c>
      <c r="B31" t="s">
        <v>245</v>
      </c>
      <c r="C31" t="s">
        <v>731</v>
      </c>
      <c r="D31" t="s">
        <v>93</v>
      </c>
    </row>
    <row r="32" spans="1:4" x14ac:dyDescent="0.25">
      <c r="A32" t="s">
        <v>248</v>
      </c>
      <c r="B32" t="s">
        <v>249</v>
      </c>
      <c r="C32" t="s">
        <v>731</v>
      </c>
      <c r="D32" t="s">
        <v>93</v>
      </c>
    </row>
    <row r="33" spans="1:4" x14ac:dyDescent="0.25">
      <c r="A33" t="s">
        <v>443</v>
      </c>
      <c r="B33" t="s">
        <v>444</v>
      </c>
      <c r="C33" t="s">
        <v>731</v>
      </c>
      <c r="D33" t="s">
        <v>93</v>
      </c>
    </row>
    <row r="34" spans="1:4" x14ac:dyDescent="0.25">
      <c r="A34" t="s">
        <v>445</v>
      </c>
      <c r="B34" t="s">
        <v>446</v>
      </c>
      <c r="C34" t="s">
        <v>731</v>
      </c>
      <c r="D34" t="s">
        <v>93</v>
      </c>
    </row>
    <row r="35" spans="1:4" x14ac:dyDescent="0.25">
      <c r="A35" t="s">
        <v>427</v>
      </c>
      <c r="B35" t="s">
        <v>428</v>
      </c>
      <c r="C35" t="s">
        <v>731</v>
      </c>
      <c r="D35" t="s">
        <v>93</v>
      </c>
    </row>
    <row r="36" spans="1:4" x14ac:dyDescent="0.25">
      <c r="A36" t="s">
        <v>412</v>
      </c>
      <c r="B36" t="s">
        <v>413</v>
      </c>
      <c r="C36" t="s">
        <v>731</v>
      </c>
      <c r="D36" t="s">
        <v>93</v>
      </c>
    </row>
    <row r="37" spans="1:4" x14ac:dyDescent="0.25">
      <c r="A37" t="s">
        <v>238</v>
      </c>
      <c r="B37" t="s">
        <v>239</v>
      </c>
      <c r="C37" t="s">
        <v>731</v>
      </c>
      <c r="D37" t="s">
        <v>93</v>
      </c>
    </row>
    <row r="38" spans="1:4" x14ac:dyDescent="0.25">
      <c r="A38" t="s">
        <v>437</v>
      </c>
      <c r="B38" t="s">
        <v>438</v>
      </c>
      <c r="C38" t="s">
        <v>731</v>
      </c>
      <c r="D38" t="s">
        <v>93</v>
      </c>
    </row>
    <row r="39" spans="1:4" x14ac:dyDescent="0.25">
      <c r="A39" t="s">
        <v>490</v>
      </c>
      <c r="B39" t="s">
        <v>491</v>
      </c>
      <c r="C39" t="s">
        <v>734</v>
      </c>
      <c r="D39" t="s">
        <v>465</v>
      </c>
    </row>
    <row r="40" spans="1:4" x14ac:dyDescent="0.25">
      <c r="A40" t="s">
        <v>447</v>
      </c>
      <c r="B40" t="s">
        <v>448</v>
      </c>
      <c r="C40" t="s">
        <v>731</v>
      </c>
      <c r="D40" t="s">
        <v>93</v>
      </c>
    </row>
    <row r="41" spans="1:4" x14ac:dyDescent="0.25">
      <c r="A41" t="s">
        <v>240</v>
      </c>
      <c r="B41" t="s">
        <v>241</v>
      </c>
      <c r="C41" t="s">
        <v>731</v>
      </c>
      <c r="D41" t="s">
        <v>93</v>
      </c>
    </row>
    <row r="42" spans="1:4" x14ac:dyDescent="0.25">
      <c r="A42" t="s">
        <v>439</v>
      </c>
      <c r="B42" t="s">
        <v>440</v>
      </c>
      <c r="C42" t="s">
        <v>731</v>
      </c>
      <c r="D42" t="s">
        <v>93</v>
      </c>
    </row>
    <row r="43" spans="1:4" x14ac:dyDescent="0.25">
      <c r="A43" t="s">
        <v>390</v>
      </c>
      <c r="B43" t="s">
        <v>391</v>
      </c>
      <c r="C43" t="s">
        <v>731</v>
      </c>
      <c r="D43" t="s">
        <v>93</v>
      </c>
    </row>
    <row r="44" spans="1:4" x14ac:dyDescent="0.25">
      <c r="A44" t="s">
        <v>384</v>
      </c>
      <c r="B44" t="s">
        <v>385</v>
      </c>
      <c r="C44" t="s">
        <v>731</v>
      </c>
      <c r="D44" t="s">
        <v>93</v>
      </c>
    </row>
    <row r="45" spans="1:4" x14ac:dyDescent="0.25">
      <c r="A45" t="s">
        <v>416</v>
      </c>
      <c r="B45" t="s">
        <v>417</v>
      </c>
      <c r="C45" t="s">
        <v>731</v>
      </c>
      <c r="D45" t="s">
        <v>93</v>
      </c>
    </row>
    <row r="46" spans="1:4" x14ac:dyDescent="0.25">
      <c r="A46" t="s">
        <v>246</v>
      </c>
      <c r="B46" t="s">
        <v>247</v>
      </c>
      <c r="C46" t="s">
        <v>731</v>
      </c>
      <c r="D46" t="s">
        <v>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E77"/>
  <sheetViews>
    <sheetView workbookViewId="0">
      <selection activeCell="E2" sqref="E2"/>
    </sheetView>
  </sheetViews>
  <sheetFormatPr defaultRowHeight="15" x14ac:dyDescent="0.25"/>
  <cols>
    <col min="2" max="2" width="21.7109375" bestFit="1" customWidth="1"/>
    <col min="4" max="4" width="13.5703125" customWidth="1"/>
    <col min="5" max="5" width="41.85546875" bestFit="1" customWidth="1"/>
  </cols>
  <sheetData>
    <row r="2" spans="1:5" x14ac:dyDescent="0.25">
      <c r="A2" t="s">
        <v>477</v>
      </c>
      <c r="B2" t="s">
        <v>738</v>
      </c>
      <c r="C2" t="s">
        <v>87</v>
      </c>
      <c r="D2">
        <v>310091</v>
      </c>
      <c r="E2" t="str">
        <f>INDEX(ProjectTypeData!$B$2:$B$165,MATCH($A2,ProjectTypeData!$A$2:$A$165,0),)</f>
        <v>Benet House</v>
      </c>
    </row>
    <row r="3" spans="1:5" x14ac:dyDescent="0.25">
      <c r="A3" t="s">
        <v>483</v>
      </c>
      <c r="B3" t="s">
        <v>739</v>
      </c>
      <c r="C3" t="s">
        <v>87</v>
      </c>
      <c r="D3">
        <v>288894</v>
      </c>
      <c r="E3" t="str">
        <f>INDEX(ProjectTypeData!$B$2:$B$165,MATCH($A3,ProjectTypeData!$A$2:$A$165,0),)</f>
        <v>Waverly Winds</v>
      </c>
    </row>
    <row r="4" spans="1:5" x14ac:dyDescent="0.25">
      <c r="A4" t="s">
        <v>496</v>
      </c>
      <c r="B4" t="s">
        <v>740</v>
      </c>
      <c r="C4" t="s">
        <v>87</v>
      </c>
      <c r="D4">
        <v>352352</v>
      </c>
      <c r="E4" t="str">
        <f>INDEX(ProjectTypeData!$B$2:$B$165,MATCH($A4,ProjectTypeData!$A$2:$A$165,0),)</f>
        <v>The Allendale</v>
      </c>
    </row>
    <row r="5" spans="1:5" x14ac:dyDescent="0.25">
      <c r="A5" t="s">
        <v>498</v>
      </c>
      <c r="B5" t="s">
        <v>741</v>
      </c>
      <c r="C5" t="s">
        <v>87</v>
      </c>
      <c r="D5">
        <v>81559</v>
      </c>
      <c r="E5" t="str">
        <f>INDEX(ProjectTypeData!$B$2:$B$165,MATCH($A5,ProjectTypeData!$A$2:$A$165,0),)</f>
        <v>Mulberry at Park</v>
      </c>
    </row>
    <row r="6" spans="1:5" x14ac:dyDescent="0.25">
      <c r="A6" t="s">
        <v>500</v>
      </c>
      <c r="B6" t="s">
        <v>742</v>
      </c>
      <c r="C6" t="s">
        <v>87</v>
      </c>
      <c r="D6">
        <v>570290</v>
      </c>
      <c r="E6" t="str">
        <f>INDEX(ProjectTypeData!$B$2:$B$165,MATCH($A6,ProjectTypeData!$A$2:$A$165,0),)</f>
        <v>Spyglass at Cedar Cove</v>
      </c>
    </row>
    <row r="7" spans="1:5" x14ac:dyDescent="0.25">
      <c r="A7" t="s">
        <v>502</v>
      </c>
      <c r="B7" t="s">
        <v>743</v>
      </c>
      <c r="C7" t="s">
        <v>87</v>
      </c>
      <c r="D7">
        <v>145423</v>
      </c>
      <c r="E7" t="str">
        <f>INDEX(ProjectTypeData!$B$2:$B$165,MATCH($A7,ProjectTypeData!$A$2:$A$165,0),)</f>
        <v>Riverwoods at North East</v>
      </c>
    </row>
    <row r="8" spans="1:5" x14ac:dyDescent="0.25">
      <c r="A8" t="s">
        <v>504</v>
      </c>
      <c r="B8" t="s">
        <v>744</v>
      </c>
      <c r="C8" t="s">
        <v>87</v>
      </c>
      <c r="D8">
        <v>762126</v>
      </c>
      <c r="E8" t="str">
        <f>INDEX(ProjectTypeData!$B$2:$B$165,MATCH($A8,ProjectTypeData!$A$2:$A$165,0),)</f>
        <v>Taney Village</v>
      </c>
    </row>
    <row r="9" spans="1:5" x14ac:dyDescent="0.25">
      <c r="A9" t="s">
        <v>506</v>
      </c>
      <c r="B9" t="s">
        <v>745</v>
      </c>
      <c r="C9" t="s">
        <v>87</v>
      </c>
      <c r="D9">
        <v>398256</v>
      </c>
      <c r="E9" t="str">
        <f>INDEX(ProjectTypeData!$B$2:$B$165,MATCH($A9,ProjectTypeData!$A$2:$A$165,0),)</f>
        <v>Westminster Overlook (FKA Locust House)</v>
      </c>
    </row>
    <row r="10" spans="1:5" x14ac:dyDescent="0.25">
      <c r="A10" t="s">
        <v>516</v>
      </c>
      <c r="B10" t="s">
        <v>746</v>
      </c>
      <c r="C10" t="s">
        <v>87</v>
      </c>
      <c r="D10">
        <v>14690</v>
      </c>
      <c r="E10" t="str">
        <f>INDEX(ProjectTypeData!$B$2:$B$165,MATCH($A10,ProjectTypeData!$A$2:$A$165,0),)</f>
        <v>Park Heights Place Senior Apts</v>
      </c>
    </row>
    <row r="11" spans="1:5" x14ac:dyDescent="0.25">
      <c r="A11" t="s">
        <v>518</v>
      </c>
      <c r="B11" t="s">
        <v>747</v>
      </c>
      <c r="C11" t="s">
        <v>87</v>
      </c>
      <c r="D11">
        <v>182342</v>
      </c>
      <c r="E11" t="str">
        <f>INDEX(ProjectTypeData!$B$2:$B$165,MATCH($A11,ProjectTypeData!$A$2:$A$165,0),)</f>
        <v>Ednor Apartments I</v>
      </c>
    </row>
    <row r="12" spans="1:5" x14ac:dyDescent="0.25">
      <c r="A12" t="s">
        <v>520</v>
      </c>
      <c r="B12" t="s">
        <v>748</v>
      </c>
      <c r="C12" t="s">
        <v>87</v>
      </c>
      <c r="D12">
        <v>101219</v>
      </c>
      <c r="E12" t="str">
        <f>INDEX(ProjectTypeData!$B$2:$B$165,MATCH($A12,ProjectTypeData!$A$2:$A$165,0),)</f>
        <v>Ednor Apartments II</v>
      </c>
    </row>
    <row r="13" spans="1:5" x14ac:dyDescent="0.25">
      <c r="A13" t="s">
        <v>522</v>
      </c>
      <c r="B13" t="s">
        <v>749</v>
      </c>
      <c r="C13" t="s">
        <v>87</v>
      </c>
      <c r="D13">
        <v>248260</v>
      </c>
      <c r="E13" t="str">
        <f>INDEX(ProjectTypeData!$B$2:$B$165,MATCH($A13,ProjectTypeData!$A$2:$A$165,0),)</f>
        <v>Greens at Hammonds Lane</v>
      </c>
    </row>
    <row r="14" spans="1:5" x14ac:dyDescent="0.25">
      <c r="A14" t="s">
        <v>524</v>
      </c>
      <c r="B14" t="s">
        <v>750</v>
      </c>
      <c r="C14" t="s">
        <v>87</v>
      </c>
      <c r="D14">
        <v>181713</v>
      </c>
      <c r="E14" t="str">
        <f>INDEX(ProjectTypeData!$B$2:$B$165,MATCH($A14,ProjectTypeData!$A$2:$A$165,0),)</f>
        <v>Cove Point I</v>
      </c>
    </row>
    <row r="15" spans="1:5" x14ac:dyDescent="0.25">
      <c r="A15" t="s">
        <v>526</v>
      </c>
      <c r="B15" t="s">
        <v>751</v>
      </c>
      <c r="C15" t="s">
        <v>87</v>
      </c>
      <c r="D15">
        <v>171409</v>
      </c>
      <c r="E15" t="str">
        <f>INDEX(ProjectTypeData!$B$2:$B$165,MATCH($A15,ProjectTypeData!$A$2:$A$165,0),)</f>
        <v>Evergreen Senior Apartments</v>
      </c>
    </row>
    <row r="16" spans="1:5" x14ac:dyDescent="0.25">
      <c r="A16" t="s">
        <v>528</v>
      </c>
      <c r="B16" t="s">
        <v>752</v>
      </c>
      <c r="C16" t="s">
        <v>87</v>
      </c>
      <c r="D16">
        <v>120242</v>
      </c>
      <c r="E16" t="str">
        <f>INDEX(ProjectTypeData!$B$2:$B$165,MATCH($A16,ProjectTypeData!$A$2:$A$165,0),)</f>
        <v>Greens at Rolling Road</v>
      </c>
    </row>
    <row r="17" spans="1:5" x14ac:dyDescent="0.25">
      <c r="A17" t="s">
        <v>530</v>
      </c>
      <c r="B17" t="s">
        <v>753</v>
      </c>
      <c r="C17" t="s">
        <v>87</v>
      </c>
      <c r="D17">
        <v>512999</v>
      </c>
      <c r="E17" t="str">
        <f>INDEX(ProjectTypeData!$B$2:$B$165,MATCH($A17,ProjectTypeData!$A$2:$A$165,0),)</f>
        <v>Sierra Woods</v>
      </c>
    </row>
    <row r="18" spans="1:5" x14ac:dyDescent="0.25">
      <c r="A18" t="s">
        <v>532</v>
      </c>
      <c r="B18" t="s">
        <v>754</v>
      </c>
      <c r="C18" t="s">
        <v>87</v>
      </c>
      <c r="D18">
        <v>55254</v>
      </c>
      <c r="E18" t="str">
        <f>INDEX(ProjectTypeData!$B$2:$B$165,MATCH($A18,ProjectTypeData!$A$2:$A$165,0),)</f>
        <v>Cove Point II</v>
      </c>
    </row>
    <row r="19" spans="1:5" x14ac:dyDescent="0.25">
      <c r="A19" t="s">
        <v>534</v>
      </c>
      <c r="B19" t="s">
        <v>755</v>
      </c>
      <c r="C19" t="s">
        <v>87</v>
      </c>
      <c r="D19">
        <v>459333</v>
      </c>
      <c r="E19" t="str">
        <f>INDEX(ProjectTypeData!$B$2:$B$165,MATCH($A19,ProjectTypeData!$A$2:$A$165,0),)</f>
        <v>Stevens Forest (fka Forest Ridge Apartments)</v>
      </c>
    </row>
    <row r="20" spans="1:5" x14ac:dyDescent="0.25">
      <c r="A20" t="s">
        <v>536</v>
      </c>
      <c r="B20" t="s">
        <v>756</v>
      </c>
      <c r="C20" t="s">
        <v>87</v>
      </c>
      <c r="D20">
        <v>285663</v>
      </c>
      <c r="E20" t="str">
        <f>INDEX(ProjectTypeData!$B$2:$B$165,MATCH($A20,ProjectTypeData!$A$2:$A$165,0),)</f>
        <v>Cherrydale Apartments</v>
      </c>
    </row>
    <row r="21" spans="1:5" x14ac:dyDescent="0.25">
      <c r="A21" t="s">
        <v>538</v>
      </c>
      <c r="B21" t="s">
        <v>757</v>
      </c>
      <c r="C21" t="s">
        <v>87</v>
      </c>
      <c r="D21">
        <v>238782</v>
      </c>
      <c r="E21" t="str">
        <f>INDEX(ProjectTypeData!$B$2:$B$165,MATCH($A21,ProjectTypeData!$A$2:$A$165,0),)</f>
        <v>Greens at Liberty Road</v>
      </c>
    </row>
    <row r="22" spans="1:5" x14ac:dyDescent="0.25">
      <c r="A22" t="s">
        <v>540</v>
      </c>
      <c r="B22" t="s">
        <v>758</v>
      </c>
      <c r="C22" t="s">
        <v>87</v>
      </c>
      <c r="D22">
        <v>534475</v>
      </c>
      <c r="E22" t="str">
        <f>INDEX(ProjectTypeData!$B$2:$B$165,MATCH($A22,ProjectTypeData!$A$2:$A$165,0),)</f>
        <v>Harper House</v>
      </c>
    </row>
    <row r="23" spans="1:5" x14ac:dyDescent="0.25">
      <c r="A23" t="s">
        <v>542</v>
      </c>
      <c r="B23" t="s">
        <v>759</v>
      </c>
      <c r="C23" t="s">
        <v>87</v>
      </c>
      <c r="D23">
        <v>45462</v>
      </c>
      <c r="E23" t="str">
        <f>INDEX(ProjectTypeData!$B$2:$B$165,MATCH($A23,ProjectTypeData!$A$2:$A$165,0),)</f>
        <v>Greens at Irvington Mews</v>
      </c>
    </row>
    <row r="24" spans="1:5" x14ac:dyDescent="0.25">
      <c r="A24" t="s">
        <v>544</v>
      </c>
      <c r="B24" t="s">
        <v>760</v>
      </c>
      <c r="C24" t="s">
        <v>87</v>
      </c>
      <c r="D24">
        <v>247589</v>
      </c>
      <c r="E24" t="str">
        <f>INDEX(ProjectTypeData!$B$2:$B$165,MATCH($A24,ProjectTypeData!$A$2:$A$165,0),)</f>
        <v>Greens at English Consul</v>
      </c>
    </row>
    <row r="25" spans="1:5" x14ac:dyDescent="0.25">
      <c r="A25" t="s">
        <v>546</v>
      </c>
      <c r="B25" t="s">
        <v>761</v>
      </c>
      <c r="C25" t="s">
        <v>87</v>
      </c>
      <c r="D25">
        <v>304808</v>
      </c>
      <c r="E25" t="str">
        <f>INDEX(ProjectTypeData!$B$2:$B$165,MATCH($A25,ProjectTypeData!$A$2:$A$165,0),)</f>
        <v>Greens at Logan Field</v>
      </c>
    </row>
    <row r="26" spans="1:5" x14ac:dyDescent="0.25">
      <c r="A26" t="s">
        <v>548</v>
      </c>
      <c r="B26" t="s">
        <v>762</v>
      </c>
      <c r="C26" t="s">
        <v>87</v>
      </c>
      <c r="D26">
        <v>133063</v>
      </c>
      <c r="E26" t="str">
        <f>INDEX(ProjectTypeData!$B$2:$B$165,MATCH($A26,ProjectTypeData!$A$2:$A$165,0),)</f>
        <v>Hollins Station</v>
      </c>
    </row>
    <row r="27" spans="1:5" x14ac:dyDescent="0.25">
      <c r="A27" t="s">
        <v>83</v>
      </c>
      <c r="B27" t="s">
        <v>763</v>
      </c>
      <c r="C27" t="s">
        <v>87</v>
      </c>
      <c r="D27">
        <v>322605</v>
      </c>
      <c r="E27" t="str">
        <f>INDEX(ProjectTypeData!$B$2:$B$165,MATCH($A27,ProjectTypeData!$A$2:$A$165,0),)</f>
        <v>Park View at Catonsville</v>
      </c>
    </row>
    <row r="28" spans="1:5" x14ac:dyDescent="0.25">
      <c r="A28" t="s">
        <v>238</v>
      </c>
      <c r="B28" t="s">
        <v>764</v>
      </c>
      <c r="C28" t="s">
        <v>87</v>
      </c>
      <c r="D28">
        <v>238173</v>
      </c>
      <c r="E28" t="str">
        <f>INDEX(ProjectTypeData!$B$2:$B$165,MATCH($A28,ProjectTypeData!$A$2:$A$165,0),)</f>
        <v>Park View at South Pantops</v>
      </c>
    </row>
    <row r="29" spans="1:5" x14ac:dyDescent="0.25">
      <c r="A29" t="s">
        <v>240</v>
      </c>
      <c r="B29" t="s">
        <v>765</v>
      </c>
      <c r="C29" t="s">
        <v>87</v>
      </c>
      <c r="D29">
        <v>65844</v>
      </c>
      <c r="E29" t="str">
        <f>INDEX(ProjectTypeData!$B$2:$B$165,MATCH($A29,ProjectTypeData!$A$2:$A$165,0),)</f>
        <v>Park View at Tyler Run</v>
      </c>
    </row>
    <row r="30" spans="1:5" x14ac:dyDescent="0.25">
      <c r="A30" t="s">
        <v>242</v>
      </c>
      <c r="B30" t="s">
        <v>766</v>
      </c>
      <c r="C30" t="s">
        <v>87</v>
      </c>
      <c r="D30">
        <v>50352</v>
      </c>
      <c r="E30" t="str">
        <f>INDEX(ProjectTypeData!$B$2:$B$165,MATCH($A30,ProjectTypeData!$A$2:$A$165,0),)</f>
        <v>Park View at Manchester Heights</v>
      </c>
    </row>
    <row r="31" spans="1:5" x14ac:dyDescent="0.25">
      <c r="A31" t="s">
        <v>244</v>
      </c>
      <c r="B31" t="s">
        <v>767</v>
      </c>
      <c r="C31" t="s">
        <v>87</v>
      </c>
      <c r="D31">
        <v>104568</v>
      </c>
      <c r="E31" t="str">
        <f>INDEX(ProjectTypeData!$B$2:$B$165,MATCH($A31,ProjectTypeData!$A$2:$A$165,0),)</f>
        <v>Park View at Naaman's Creek</v>
      </c>
    </row>
    <row r="32" spans="1:5" x14ac:dyDescent="0.25">
      <c r="A32" t="s">
        <v>246</v>
      </c>
      <c r="B32" t="s">
        <v>768</v>
      </c>
      <c r="C32" t="s">
        <v>87</v>
      </c>
      <c r="D32">
        <v>145481</v>
      </c>
      <c r="E32" t="str">
        <f>INDEX(ProjectTypeData!$B$2:$B$165,MATCH($A32,ProjectTypeData!$A$2:$A$165,0),)</f>
        <v>York Commons</v>
      </c>
    </row>
    <row r="33" spans="1:5" x14ac:dyDescent="0.25">
      <c r="A33" t="s">
        <v>248</v>
      </c>
      <c r="B33" t="s">
        <v>769</v>
      </c>
      <c r="C33" t="s">
        <v>87</v>
      </c>
      <c r="D33">
        <v>112320</v>
      </c>
      <c r="E33" t="str">
        <f>INDEX(ProjectTypeData!$B$2:$B$165,MATCH($A33,ProjectTypeData!$A$2:$A$165,0),)</f>
        <v>Park View at Oak Crest</v>
      </c>
    </row>
    <row r="34" spans="1:5" x14ac:dyDescent="0.25">
      <c r="A34" t="s">
        <v>380</v>
      </c>
      <c r="B34" t="s">
        <v>770</v>
      </c>
      <c r="C34" t="s">
        <v>87</v>
      </c>
      <c r="D34">
        <v>99851</v>
      </c>
      <c r="E34" t="str">
        <f>INDEX(ProjectTypeData!$B$2:$B$165,MATCH($A34,ProjectTypeData!$A$2:$A$165,0),)</f>
        <v>Park View at Cheltenham</v>
      </c>
    </row>
    <row r="35" spans="1:5" x14ac:dyDescent="0.25">
      <c r="A35" t="s">
        <v>382</v>
      </c>
      <c r="B35" t="s">
        <v>771</v>
      </c>
      <c r="C35" t="s">
        <v>87</v>
      </c>
      <c r="D35">
        <v>208452</v>
      </c>
      <c r="E35" t="str">
        <f>INDEX(ProjectTypeData!$B$2:$B$165,MATCH($A35,ProjectTypeData!$A$2:$A$165,0),)</f>
        <v>Park View at Bethlehem</v>
      </c>
    </row>
    <row r="36" spans="1:5" x14ac:dyDescent="0.25">
      <c r="A36" t="s">
        <v>384</v>
      </c>
      <c r="B36" t="s">
        <v>772</v>
      </c>
      <c r="C36" t="s">
        <v>87</v>
      </c>
      <c r="D36">
        <v>66633</v>
      </c>
      <c r="E36" t="str">
        <f>INDEX(ProjectTypeData!$B$2:$B$165,MATCH($A36,ProjectTypeData!$A$2:$A$165,0),)</f>
        <v>Westbrook Commons</v>
      </c>
    </row>
    <row r="37" spans="1:5" x14ac:dyDescent="0.25">
      <c r="A37" t="s">
        <v>386</v>
      </c>
      <c r="B37" t="s">
        <v>773</v>
      </c>
      <c r="C37" t="s">
        <v>87</v>
      </c>
      <c r="D37">
        <v>195061</v>
      </c>
      <c r="E37" t="str">
        <f>INDEX(ProjectTypeData!$B$2:$B$165,MATCH($A37,ProjectTypeData!$A$2:$A$165,0),)</f>
        <v>Park View at Easton</v>
      </c>
    </row>
    <row r="38" spans="1:5" x14ac:dyDescent="0.25">
      <c r="A38" t="s">
        <v>388</v>
      </c>
      <c r="B38" t="s">
        <v>774</v>
      </c>
      <c r="C38" t="s">
        <v>87</v>
      </c>
      <c r="D38">
        <v>34536</v>
      </c>
      <c r="E38" t="str">
        <f>INDEX(ProjectTypeData!$B$2:$B$165,MATCH($A38,ProjectTypeData!$A$2:$A$165,0),)</f>
        <v>Reserve at Somerset Commons</v>
      </c>
    </row>
    <row r="39" spans="1:5" x14ac:dyDescent="0.25">
      <c r="A39" t="s">
        <v>390</v>
      </c>
      <c r="B39" t="s">
        <v>775</v>
      </c>
      <c r="C39" t="s">
        <v>87</v>
      </c>
      <c r="D39">
        <v>112845</v>
      </c>
      <c r="E39" t="str">
        <f>INDEX(ProjectTypeData!$B$2:$B$165,MATCH($A39,ProjectTypeData!$A$2:$A$165,0),)</f>
        <v>Somerset Commons</v>
      </c>
    </row>
    <row r="40" spans="1:5" x14ac:dyDescent="0.25">
      <c r="A40" t="s">
        <v>392</v>
      </c>
      <c r="B40" t="s">
        <v>776</v>
      </c>
      <c r="C40" t="s">
        <v>87</v>
      </c>
      <c r="D40">
        <v>305265</v>
      </c>
      <c r="E40" t="str">
        <f>INDEX(ProjectTypeData!$B$2:$B$165,MATCH($A40,ProjectTypeData!$A$2:$A$165,0),)</f>
        <v>Park View at Laurel II</v>
      </c>
    </row>
    <row r="41" spans="1:5" x14ac:dyDescent="0.25">
      <c r="A41" t="s">
        <v>394</v>
      </c>
      <c r="B41" t="s">
        <v>777</v>
      </c>
      <c r="C41" t="s">
        <v>87</v>
      </c>
      <c r="D41">
        <v>454026</v>
      </c>
      <c r="E41" t="str">
        <f>INDEX(ProjectTypeData!$B$2:$B$165,MATCH($A41,ProjectTypeData!$A$2:$A$165,0),)</f>
        <v>Park View at Laurel I</v>
      </c>
    </row>
    <row r="42" spans="1:5" x14ac:dyDescent="0.25">
      <c r="A42" t="s">
        <v>396</v>
      </c>
      <c r="B42" t="s">
        <v>778</v>
      </c>
      <c r="C42" t="s">
        <v>87</v>
      </c>
      <c r="D42">
        <v>237115</v>
      </c>
      <c r="E42" t="str">
        <f>INDEX(ProjectTypeData!$B$2:$B$165,MATCH($A42,ProjectTypeData!$A$2:$A$165,0),)</f>
        <v>Bladensburg Commons</v>
      </c>
    </row>
    <row r="43" spans="1:5" x14ac:dyDescent="0.25">
      <c r="A43" t="s">
        <v>399</v>
      </c>
      <c r="B43" t="s">
        <v>779</v>
      </c>
      <c r="C43" t="s">
        <v>87</v>
      </c>
      <c r="D43">
        <v>236358</v>
      </c>
      <c r="E43" t="str">
        <f>INDEX(ProjectTypeData!$B$2:$B$165,MATCH($A43,ProjectTypeData!$A$2:$A$165,0),)</f>
        <v>Park View at Bladensburg</v>
      </c>
    </row>
    <row r="44" spans="1:5" x14ac:dyDescent="0.25">
      <c r="A44" t="s">
        <v>401</v>
      </c>
      <c r="B44" t="s">
        <v>780</v>
      </c>
      <c r="C44" t="s">
        <v>87</v>
      </c>
      <c r="D44">
        <v>165871</v>
      </c>
      <c r="E44" t="str">
        <f>INDEX(ProjectTypeData!$B$2:$B$165,MATCH($A44,ProjectTypeData!$A$2:$A$165,0),)</f>
        <v>Park View at Emerson</v>
      </c>
    </row>
    <row r="45" spans="1:5" x14ac:dyDescent="0.25">
      <c r="A45" t="s">
        <v>403</v>
      </c>
      <c r="B45" t="s">
        <v>781</v>
      </c>
      <c r="C45" t="s">
        <v>87</v>
      </c>
      <c r="D45">
        <v>266676</v>
      </c>
      <c r="E45" t="str">
        <f>INDEX(ProjectTypeData!$B$2:$B$165,MATCH($A45,ProjectTypeData!$A$2:$A$165,0),)</f>
        <v>Park View at Ellicott City II</v>
      </c>
    </row>
    <row r="46" spans="1:5" x14ac:dyDescent="0.25">
      <c r="A46" t="s">
        <v>405</v>
      </c>
      <c r="B46" t="s">
        <v>782</v>
      </c>
      <c r="C46" t="s">
        <v>87</v>
      </c>
      <c r="D46">
        <v>258132</v>
      </c>
      <c r="E46" t="str">
        <f>INDEX(ProjectTypeData!$B$2:$B$165,MATCH($A46,ProjectTypeData!$A$2:$A$165,0),)</f>
        <v>Park View at Colonial Landing</v>
      </c>
    </row>
    <row r="47" spans="1:5" x14ac:dyDescent="0.25">
      <c r="A47" t="s">
        <v>407</v>
      </c>
      <c r="B47" t="s">
        <v>783</v>
      </c>
      <c r="C47" t="s">
        <v>87</v>
      </c>
      <c r="D47">
        <v>203857</v>
      </c>
      <c r="E47" t="str">
        <f>INDEX(ProjectTypeData!$B$2:$B$165,MATCH($A47,ProjectTypeData!$A$2:$A$165,0),)</f>
        <v>Park View at Ellicott City</v>
      </c>
    </row>
    <row r="48" spans="1:5" x14ac:dyDescent="0.25">
      <c r="A48" t="s">
        <v>409</v>
      </c>
      <c r="B48" t="s">
        <v>784</v>
      </c>
      <c r="C48" t="s">
        <v>87</v>
      </c>
      <c r="D48">
        <v>363789</v>
      </c>
      <c r="E48" t="str">
        <f>INDEX(ProjectTypeData!$B$2:$B$165,MATCH($A48,ProjectTypeData!$A$2:$A$165,0),)</f>
        <v>Hickory Ridge</v>
      </c>
    </row>
    <row r="49" spans="1:5" x14ac:dyDescent="0.25">
      <c r="A49" t="s">
        <v>412</v>
      </c>
      <c r="B49" t="s">
        <v>785</v>
      </c>
      <c r="C49" t="s">
        <v>87</v>
      </c>
      <c r="D49">
        <v>256807</v>
      </c>
      <c r="E49" t="str">
        <f>INDEX(ProjectTypeData!$B$2:$B$165,MATCH($A49,ProjectTypeData!$A$2:$A$165,0),)</f>
        <v>Park View at Snowden River</v>
      </c>
    </row>
    <row r="50" spans="1:5" x14ac:dyDescent="0.25">
      <c r="A50" t="s">
        <v>414</v>
      </c>
      <c r="B50" t="s">
        <v>786</v>
      </c>
      <c r="C50" t="s">
        <v>87</v>
      </c>
      <c r="D50">
        <v>290863</v>
      </c>
      <c r="E50" t="str">
        <f>INDEX(ProjectTypeData!$B$2:$B$165,MATCH($A50,ProjectTypeData!$A$2:$A$165,0),)</f>
        <v>Park View at Columbia</v>
      </c>
    </row>
    <row r="51" spans="1:5" x14ac:dyDescent="0.25">
      <c r="A51" t="s">
        <v>416</v>
      </c>
      <c r="B51" t="s">
        <v>787</v>
      </c>
      <c r="C51" t="s">
        <v>87</v>
      </c>
      <c r="D51">
        <v>466361</v>
      </c>
      <c r="E51" t="str">
        <f>INDEX(ProjectTypeData!$B$2:$B$165,MATCH($A51,ProjectTypeData!$A$2:$A$165,0),)</f>
        <v>Woodbridge Commons</v>
      </c>
    </row>
    <row r="52" spans="1:5" x14ac:dyDescent="0.25">
      <c r="A52" t="s">
        <v>418</v>
      </c>
      <c r="B52" t="s">
        <v>788</v>
      </c>
      <c r="C52" t="s">
        <v>87</v>
      </c>
      <c r="D52">
        <v>317823</v>
      </c>
      <c r="E52" t="str">
        <f>INDEX(ProjectTypeData!$B$2:$B$165,MATCH($A52,ProjectTypeData!$A$2:$A$165,0),)</f>
        <v>Park View at Bel Air</v>
      </c>
    </row>
    <row r="53" spans="1:5" x14ac:dyDescent="0.25">
      <c r="A53" t="s">
        <v>420</v>
      </c>
      <c r="B53" t="s">
        <v>789</v>
      </c>
      <c r="C53" t="s">
        <v>87</v>
      </c>
      <c r="D53">
        <v>339242</v>
      </c>
      <c r="E53" t="str">
        <f>INDEX(ProjectTypeData!$B$2:$B$165,MATCH($A53,ProjectTypeData!$A$2:$A$165,0),)</f>
        <v>Park View at Box Hill</v>
      </c>
    </row>
    <row r="54" spans="1:5" x14ac:dyDescent="0.25">
      <c r="A54" t="s">
        <v>423</v>
      </c>
      <c r="B54" t="s">
        <v>790</v>
      </c>
      <c r="C54" t="s">
        <v>87</v>
      </c>
      <c r="D54">
        <v>1055056</v>
      </c>
      <c r="E54" t="str">
        <f>INDEX(ProjectTypeData!$B$2:$B$165,MATCH($A54,ProjectTypeData!$A$2:$A$165,0),)</f>
        <v>College Parkway Place</v>
      </c>
    </row>
    <row r="55" spans="1:5" x14ac:dyDescent="0.25">
      <c r="A55" t="s">
        <v>425</v>
      </c>
      <c r="B55" t="s">
        <v>791</v>
      </c>
      <c r="C55" t="s">
        <v>87</v>
      </c>
      <c r="D55">
        <v>215692</v>
      </c>
      <c r="E55" t="str">
        <f>INDEX(ProjectTypeData!$B$2:$B$165,MATCH($A55,ProjectTypeData!$A$2:$A$165,0),)</f>
        <v>Park View at Furnace Branch</v>
      </c>
    </row>
    <row r="56" spans="1:5" x14ac:dyDescent="0.25">
      <c r="A56" t="s">
        <v>427</v>
      </c>
      <c r="B56" t="s">
        <v>792</v>
      </c>
      <c r="C56" t="s">
        <v>87</v>
      </c>
      <c r="D56">
        <v>253576</v>
      </c>
      <c r="E56" t="str">
        <f>INDEX(ProjectTypeData!$B$2:$B$165,MATCH($A56,ProjectTypeData!$A$2:$A$165,0),)</f>
        <v>Park View at Severna Park</v>
      </c>
    </row>
    <row r="57" spans="1:5" x14ac:dyDescent="0.25">
      <c r="A57" t="s">
        <v>429</v>
      </c>
      <c r="B57" t="s">
        <v>793</v>
      </c>
      <c r="C57" t="s">
        <v>87</v>
      </c>
      <c r="D57">
        <v>207432</v>
      </c>
      <c r="E57" t="str">
        <f>INDEX(ProjectTypeData!$B$2:$B$165,MATCH($A57,ProjectTypeData!$A$2:$A$165,0),)</f>
        <v>Ashland Commons</v>
      </c>
    </row>
    <row r="58" spans="1:5" x14ac:dyDescent="0.25">
      <c r="A58" t="s">
        <v>431</v>
      </c>
      <c r="B58" t="s">
        <v>794</v>
      </c>
      <c r="C58" t="s">
        <v>87</v>
      </c>
      <c r="D58">
        <v>286662</v>
      </c>
      <c r="E58" t="str">
        <f>INDEX(ProjectTypeData!$B$2:$B$165,MATCH($A58,ProjectTypeData!$A$2:$A$165,0),)</f>
        <v>Park View at Fullerton</v>
      </c>
    </row>
    <row r="59" spans="1:5" x14ac:dyDescent="0.25">
      <c r="A59" t="s">
        <v>433</v>
      </c>
      <c r="B59" t="s">
        <v>795</v>
      </c>
      <c r="C59" t="s">
        <v>87</v>
      </c>
      <c r="D59">
        <v>44013</v>
      </c>
      <c r="E59" t="str">
        <f>INDEX(ProjectTypeData!$B$2:$B$165,MATCH($A59,ProjectTypeData!$A$2:$A$165,0),)</f>
        <v>Park View at Ashland Terrace</v>
      </c>
    </row>
    <row r="60" spans="1:5" x14ac:dyDescent="0.25">
      <c r="A60" t="s">
        <v>435</v>
      </c>
      <c r="B60" t="s">
        <v>796</v>
      </c>
      <c r="C60" t="s">
        <v>87</v>
      </c>
      <c r="D60">
        <v>143795</v>
      </c>
      <c r="E60" t="str">
        <f>INDEX(ProjectTypeData!$B$2:$B$165,MATCH($A60,ProjectTypeData!$A$2:$A$165,0),)</f>
        <v>Park View at Coldspring</v>
      </c>
    </row>
    <row r="61" spans="1:5" x14ac:dyDescent="0.25">
      <c r="A61" t="s">
        <v>437</v>
      </c>
      <c r="B61" t="s">
        <v>797</v>
      </c>
      <c r="C61" t="s">
        <v>87</v>
      </c>
      <c r="D61">
        <v>224969</v>
      </c>
      <c r="E61" t="str">
        <f>INDEX(ProjectTypeData!$B$2:$B$165,MATCH($A61,ProjectTypeData!$A$2:$A$165,0),)</f>
        <v>Park View at Taylor</v>
      </c>
    </row>
    <row r="62" spans="1:5" x14ac:dyDescent="0.25">
      <c r="A62" t="s">
        <v>439</v>
      </c>
      <c r="B62" t="s">
        <v>798</v>
      </c>
      <c r="C62" t="s">
        <v>87</v>
      </c>
      <c r="D62">
        <v>162349</v>
      </c>
      <c r="E62" t="str">
        <f>INDEX(ProjectTypeData!$B$2:$B$165,MATCH($A62,ProjectTypeData!$A$2:$A$165,0),)</f>
        <v>Park View at Woodlawn</v>
      </c>
    </row>
    <row r="63" spans="1:5" x14ac:dyDescent="0.25">
      <c r="A63" t="s">
        <v>441</v>
      </c>
      <c r="B63" t="s">
        <v>799</v>
      </c>
      <c r="C63" t="s">
        <v>87</v>
      </c>
      <c r="D63">
        <v>208920</v>
      </c>
      <c r="E63" t="str">
        <f>INDEX(ProjectTypeData!$B$2:$B$165,MATCH($A63,ProjectTypeData!$A$2:$A$165,0),)</f>
        <v>Park View at Miramar Landing</v>
      </c>
    </row>
    <row r="64" spans="1:5" x14ac:dyDescent="0.25">
      <c r="A64" t="s">
        <v>443</v>
      </c>
      <c r="B64" t="s">
        <v>800</v>
      </c>
      <c r="C64" t="s">
        <v>87</v>
      </c>
      <c r="D64">
        <v>302435</v>
      </c>
      <c r="E64" t="str">
        <f>INDEX(ProjectTypeData!$B$2:$B$165,MATCH($A64,ProjectTypeData!$A$2:$A$165,0),)</f>
        <v>Park View at Randallstown</v>
      </c>
    </row>
    <row r="65" spans="1:5" x14ac:dyDescent="0.25">
      <c r="A65" t="s">
        <v>445</v>
      </c>
      <c r="B65" t="s">
        <v>801</v>
      </c>
      <c r="C65" t="s">
        <v>87</v>
      </c>
      <c r="D65">
        <v>314625</v>
      </c>
      <c r="E65" t="str">
        <f>INDEX(ProjectTypeData!$B$2:$B$165,MATCH($A65,ProjectTypeData!$A$2:$A$165,0),)</f>
        <v>Park View at Rosedale</v>
      </c>
    </row>
    <row r="66" spans="1:5" x14ac:dyDescent="0.25">
      <c r="A66" t="s">
        <v>447</v>
      </c>
      <c r="B66" t="s">
        <v>802</v>
      </c>
      <c r="C66" t="s">
        <v>87</v>
      </c>
      <c r="D66">
        <v>376337</v>
      </c>
      <c r="E66" t="str">
        <f>INDEX(ProjectTypeData!$B$2:$B$165,MATCH($A66,ProjectTypeData!$A$2:$A$165,0),)</f>
        <v>Park View at Towson</v>
      </c>
    </row>
    <row r="67" spans="1:5" x14ac:dyDescent="0.25">
      <c r="A67" t="s">
        <v>449</v>
      </c>
      <c r="B67" t="s">
        <v>803</v>
      </c>
      <c r="C67" t="s">
        <v>87</v>
      </c>
      <c r="D67">
        <v>173219</v>
      </c>
      <c r="E67" t="str">
        <f>INDEX(ProjectTypeData!$B$2:$B$165,MATCH($A67,ProjectTypeData!$A$2:$A$165,0),)</f>
        <v>Cambridge Commons</v>
      </c>
    </row>
    <row r="68" spans="1:5" x14ac:dyDescent="0.25">
      <c r="A68" t="s">
        <v>451</v>
      </c>
      <c r="B68" t="s">
        <v>804</v>
      </c>
      <c r="C68" t="s">
        <v>87</v>
      </c>
      <c r="D68">
        <v>244381</v>
      </c>
      <c r="E68" t="str">
        <f>INDEX(ProjectTypeData!$B$2:$B$165,MATCH($A68,ProjectTypeData!$A$2:$A$165,0),)</f>
        <v>Highland Commons</v>
      </c>
    </row>
    <row r="69" spans="1:5" x14ac:dyDescent="0.25">
      <c r="A69" t="s">
        <v>550</v>
      </c>
      <c r="B69" t="s">
        <v>805</v>
      </c>
      <c r="C69" t="s">
        <v>87</v>
      </c>
      <c r="D69">
        <v>270255</v>
      </c>
      <c r="E69" t="str">
        <f>INDEX(ProjectTypeData!$B$2:$B$165,MATCH($A69,ProjectTypeData!$A$2:$A$165,0),)</f>
        <v>Roslyn Rise</v>
      </c>
    </row>
    <row r="70" spans="1:5" x14ac:dyDescent="0.25">
      <c r="A70" t="s">
        <v>552</v>
      </c>
      <c r="B70" t="s">
        <v>806</v>
      </c>
      <c r="C70" t="s">
        <v>87</v>
      </c>
      <c r="D70">
        <v>386745</v>
      </c>
      <c r="E70" t="str">
        <f>INDEX(ProjectTypeData!$B$2:$B$165,MATCH($A70,ProjectTypeData!$A$2:$A$165,0),)</f>
        <v>Rideout Heath</v>
      </c>
    </row>
    <row r="71" spans="1:5" x14ac:dyDescent="0.25">
      <c r="A71" t="s">
        <v>554</v>
      </c>
      <c r="B71" t="s">
        <v>807</v>
      </c>
      <c r="C71" t="s">
        <v>87</v>
      </c>
      <c r="D71">
        <v>260936</v>
      </c>
      <c r="E71" t="str">
        <f>INDEX(ProjectTypeData!$B$2:$B$165,MATCH($A71,ProjectTypeData!$A$2:$A$165,0),)</f>
        <v>Fall River Terrace</v>
      </c>
    </row>
    <row r="72" spans="1:5" x14ac:dyDescent="0.25">
      <c r="A72" t="s">
        <v>556</v>
      </c>
      <c r="B72" t="s">
        <v>808</v>
      </c>
      <c r="C72" t="s">
        <v>87</v>
      </c>
      <c r="D72">
        <v>191043</v>
      </c>
      <c r="E72" t="str">
        <f>INDEX(ProjectTypeData!$B$2:$B$165,MATCH($A72,ProjectTypeData!$A$2:$A$165,0),)</f>
        <v>Ranleagh Court</v>
      </c>
    </row>
    <row r="73" spans="1:5" x14ac:dyDescent="0.25">
      <c r="A73" t="s">
        <v>459</v>
      </c>
      <c r="B73" t="s">
        <v>809</v>
      </c>
      <c r="C73" t="s">
        <v>87</v>
      </c>
      <c r="D73">
        <v>0</v>
      </c>
      <c r="E73" t="str">
        <f>INDEX(ProjectTypeData!$B$2:$B$165,MATCH($A73,ProjectTypeData!$A$2:$A$165,0),)</f>
        <v>PK Test Quarterly Report</v>
      </c>
    </row>
    <row r="74" spans="1:5" x14ac:dyDescent="0.25">
      <c r="A74" t="s">
        <v>699</v>
      </c>
      <c r="B74" t="s">
        <v>810</v>
      </c>
      <c r="C74" t="s">
        <v>87</v>
      </c>
      <c r="D74">
        <v>367854</v>
      </c>
      <c r="E74" t="str">
        <f>INDEX(ProjectTypeData!$B$2:$B$165,MATCH($A74,ProjectTypeData!$A$2:$A$165,0),)</f>
        <v>pk test email _1</v>
      </c>
    </row>
    <row r="75" spans="1:5" x14ac:dyDescent="0.25">
      <c r="A75" t="s">
        <v>811</v>
      </c>
      <c r="B75" t="s">
        <v>812</v>
      </c>
      <c r="C75" t="s">
        <v>87</v>
      </c>
      <c r="D75">
        <v>115000</v>
      </c>
      <c r="E75" t="e">
        <f>INDEX(ProjectTypeData!$B$2:$B$165,MATCH($A75,ProjectTypeData!$A$2:$A$165,0),)</f>
        <v>#N/A</v>
      </c>
    </row>
    <row r="76" spans="1:5" x14ac:dyDescent="0.25">
      <c r="E76" t="e">
        <f>INDEX(ProjectTypeData!$B$2:$B$165,MATCH($A76,ProjectTypeData!$A$2:$A$165,0),)</f>
        <v>#N/A</v>
      </c>
    </row>
    <row r="77" spans="1:5" x14ac:dyDescent="0.25">
      <c r="E77" t="e">
        <f>INDEX(ProjectTypeData!$B$2:$B$165,MATCH($A77,ProjectTypeData!$A$2:$A$165,0),)</f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L4968"/>
  <sheetViews>
    <sheetView workbookViewId="0">
      <selection activeCell="D16" sqref="A2:L4968"/>
    </sheetView>
  </sheetViews>
  <sheetFormatPr defaultRowHeight="15" x14ac:dyDescent="0.25"/>
  <cols>
    <col min="2" max="2" width="30.7109375" bestFit="1" customWidth="1"/>
    <col min="3" max="3" width="21.28515625" customWidth="1"/>
  </cols>
  <sheetData>
    <row r="2" spans="1:12" x14ac:dyDescent="0.25">
      <c r="A2" t="s">
        <v>83</v>
      </c>
      <c r="B2" t="s">
        <v>84</v>
      </c>
      <c r="C2" t="s">
        <v>85</v>
      </c>
      <c r="D2">
        <v>101</v>
      </c>
      <c r="E2" t="s">
        <v>86</v>
      </c>
      <c r="F2" t="s">
        <v>735</v>
      </c>
      <c r="G2" t="s">
        <v>736</v>
      </c>
      <c r="H2" t="s">
        <v>90</v>
      </c>
      <c r="I2" t="s">
        <v>92</v>
      </c>
      <c r="J2">
        <v>0</v>
      </c>
      <c r="K2" t="s">
        <v>93</v>
      </c>
      <c r="L2">
        <v>590885</v>
      </c>
    </row>
    <row r="3" spans="1:12" x14ac:dyDescent="0.25">
      <c r="A3" t="s">
        <v>83</v>
      </c>
      <c r="B3" t="s">
        <v>84</v>
      </c>
      <c r="C3" t="s">
        <v>85</v>
      </c>
      <c r="D3">
        <v>101</v>
      </c>
      <c r="E3" t="s">
        <v>86</v>
      </c>
      <c r="F3" t="s">
        <v>735</v>
      </c>
      <c r="G3" t="s">
        <v>736</v>
      </c>
      <c r="H3" t="s">
        <v>94</v>
      </c>
      <c r="I3" t="s">
        <v>95</v>
      </c>
      <c r="J3">
        <v>0</v>
      </c>
      <c r="K3" t="s">
        <v>93</v>
      </c>
      <c r="L3">
        <v>590885</v>
      </c>
    </row>
    <row r="4" spans="1:12" x14ac:dyDescent="0.25">
      <c r="A4" t="s">
        <v>83</v>
      </c>
      <c r="B4" t="s">
        <v>84</v>
      </c>
      <c r="C4" t="s">
        <v>85</v>
      </c>
      <c r="D4">
        <v>101</v>
      </c>
      <c r="E4" t="s">
        <v>86</v>
      </c>
      <c r="F4" t="s">
        <v>735</v>
      </c>
      <c r="G4" t="s">
        <v>736</v>
      </c>
      <c r="H4" t="s">
        <v>96</v>
      </c>
      <c r="I4" t="s">
        <v>97</v>
      </c>
      <c r="J4">
        <v>0</v>
      </c>
      <c r="K4" t="s">
        <v>93</v>
      </c>
      <c r="L4">
        <v>590885</v>
      </c>
    </row>
    <row r="5" spans="1:12" x14ac:dyDescent="0.25">
      <c r="A5" t="s">
        <v>83</v>
      </c>
      <c r="B5" t="s">
        <v>84</v>
      </c>
      <c r="C5" t="s">
        <v>85</v>
      </c>
      <c r="D5">
        <v>101</v>
      </c>
      <c r="E5" t="s">
        <v>86</v>
      </c>
      <c r="F5" t="s">
        <v>735</v>
      </c>
      <c r="G5" t="s">
        <v>736</v>
      </c>
      <c r="H5" t="s">
        <v>98</v>
      </c>
      <c r="I5" t="s">
        <v>99</v>
      </c>
      <c r="J5">
        <v>0</v>
      </c>
      <c r="K5" t="s">
        <v>93</v>
      </c>
      <c r="L5">
        <v>590885</v>
      </c>
    </row>
    <row r="6" spans="1:12" x14ac:dyDescent="0.25">
      <c r="A6" t="s">
        <v>83</v>
      </c>
      <c r="B6" t="s">
        <v>84</v>
      </c>
      <c r="C6" t="s">
        <v>85</v>
      </c>
      <c r="D6">
        <v>101</v>
      </c>
      <c r="E6" t="s">
        <v>86</v>
      </c>
      <c r="F6" t="s">
        <v>735</v>
      </c>
      <c r="G6" t="s">
        <v>736</v>
      </c>
      <c r="H6" t="s">
        <v>100</v>
      </c>
      <c r="I6" t="s">
        <v>101</v>
      </c>
      <c r="J6">
        <v>0</v>
      </c>
      <c r="K6" t="s">
        <v>93</v>
      </c>
      <c r="L6">
        <v>590885</v>
      </c>
    </row>
    <row r="7" spans="1:12" x14ac:dyDescent="0.25">
      <c r="A7" t="s">
        <v>83</v>
      </c>
      <c r="B7" t="s">
        <v>84</v>
      </c>
      <c r="C7" t="s">
        <v>85</v>
      </c>
      <c r="D7">
        <v>101</v>
      </c>
      <c r="E7" t="s">
        <v>86</v>
      </c>
      <c r="F7" t="s">
        <v>735</v>
      </c>
      <c r="G7" t="s">
        <v>736</v>
      </c>
      <c r="H7" t="s">
        <v>102</v>
      </c>
      <c r="I7" t="s">
        <v>103</v>
      </c>
      <c r="J7">
        <v>0</v>
      </c>
      <c r="K7" t="s">
        <v>93</v>
      </c>
      <c r="L7">
        <v>590885</v>
      </c>
    </row>
    <row r="8" spans="1:12" x14ac:dyDescent="0.25">
      <c r="A8" t="s">
        <v>83</v>
      </c>
      <c r="B8" t="s">
        <v>84</v>
      </c>
      <c r="C8" t="s">
        <v>85</v>
      </c>
      <c r="D8">
        <v>101</v>
      </c>
      <c r="E8" t="s">
        <v>86</v>
      </c>
      <c r="F8" t="s">
        <v>735</v>
      </c>
      <c r="G8" t="s">
        <v>736</v>
      </c>
      <c r="H8" t="s">
        <v>104</v>
      </c>
      <c r="I8" t="s">
        <v>105</v>
      </c>
      <c r="J8">
        <v>0</v>
      </c>
      <c r="K8" t="s">
        <v>93</v>
      </c>
      <c r="L8">
        <v>590885</v>
      </c>
    </row>
    <row r="9" spans="1:12" x14ac:dyDescent="0.25">
      <c r="A9" t="s">
        <v>83</v>
      </c>
      <c r="B9" t="s">
        <v>84</v>
      </c>
      <c r="C9" t="s">
        <v>85</v>
      </c>
      <c r="D9">
        <v>101</v>
      </c>
      <c r="E9" t="s">
        <v>86</v>
      </c>
      <c r="F9" t="s">
        <v>735</v>
      </c>
      <c r="G9" t="s">
        <v>736</v>
      </c>
      <c r="H9" t="s">
        <v>106</v>
      </c>
      <c r="I9" t="s">
        <v>107</v>
      </c>
      <c r="J9">
        <v>0</v>
      </c>
      <c r="K9" t="s">
        <v>93</v>
      </c>
      <c r="L9">
        <v>590885</v>
      </c>
    </row>
    <row r="10" spans="1:12" x14ac:dyDescent="0.25">
      <c r="A10" t="s">
        <v>83</v>
      </c>
      <c r="B10" t="s">
        <v>84</v>
      </c>
      <c r="C10" t="s">
        <v>85</v>
      </c>
      <c r="D10">
        <v>101</v>
      </c>
      <c r="E10" t="s">
        <v>86</v>
      </c>
      <c r="F10" t="s">
        <v>735</v>
      </c>
      <c r="G10" t="s">
        <v>736</v>
      </c>
      <c r="H10" t="s">
        <v>108</v>
      </c>
      <c r="I10" t="s">
        <v>109</v>
      </c>
      <c r="J10">
        <v>0</v>
      </c>
      <c r="K10" t="s">
        <v>93</v>
      </c>
      <c r="L10">
        <v>590885</v>
      </c>
    </row>
    <row r="11" spans="1:12" x14ac:dyDescent="0.25">
      <c r="A11" t="s">
        <v>83</v>
      </c>
      <c r="B11" t="s">
        <v>84</v>
      </c>
      <c r="C11" t="s">
        <v>85</v>
      </c>
      <c r="D11">
        <v>101</v>
      </c>
      <c r="E11" t="s">
        <v>86</v>
      </c>
      <c r="F11" t="s">
        <v>735</v>
      </c>
      <c r="G11" t="s">
        <v>736</v>
      </c>
      <c r="H11" t="s">
        <v>110</v>
      </c>
      <c r="I11" t="s">
        <v>111</v>
      </c>
      <c r="J11">
        <v>0</v>
      </c>
      <c r="K11" t="s">
        <v>93</v>
      </c>
      <c r="L11">
        <v>590885</v>
      </c>
    </row>
    <row r="12" spans="1:12" x14ac:dyDescent="0.25">
      <c r="A12" t="s">
        <v>83</v>
      </c>
      <c r="B12" t="s">
        <v>84</v>
      </c>
      <c r="C12" t="s">
        <v>85</v>
      </c>
      <c r="D12">
        <v>101</v>
      </c>
      <c r="E12" t="s">
        <v>86</v>
      </c>
      <c r="F12" t="s">
        <v>735</v>
      </c>
      <c r="G12" t="s">
        <v>736</v>
      </c>
      <c r="H12" t="s">
        <v>112</v>
      </c>
      <c r="I12" t="s">
        <v>113</v>
      </c>
      <c r="J12">
        <v>0</v>
      </c>
      <c r="K12" t="s">
        <v>93</v>
      </c>
      <c r="L12">
        <v>590885</v>
      </c>
    </row>
    <row r="13" spans="1:12" x14ac:dyDescent="0.25">
      <c r="A13" t="s">
        <v>83</v>
      </c>
      <c r="B13" t="s">
        <v>84</v>
      </c>
      <c r="C13" t="s">
        <v>85</v>
      </c>
      <c r="D13">
        <v>101</v>
      </c>
      <c r="E13" t="s">
        <v>86</v>
      </c>
      <c r="F13" t="s">
        <v>735</v>
      </c>
      <c r="G13" t="s">
        <v>736</v>
      </c>
      <c r="H13" t="s">
        <v>114</v>
      </c>
      <c r="I13" t="s">
        <v>115</v>
      </c>
      <c r="J13">
        <v>28651</v>
      </c>
      <c r="K13" t="s">
        <v>93</v>
      </c>
      <c r="L13">
        <v>590885</v>
      </c>
    </row>
    <row r="14" spans="1:12" x14ac:dyDescent="0.25">
      <c r="A14" t="s">
        <v>83</v>
      </c>
      <c r="B14" t="s">
        <v>84</v>
      </c>
      <c r="C14" t="s">
        <v>85</v>
      </c>
      <c r="D14">
        <v>101</v>
      </c>
      <c r="E14" t="s">
        <v>86</v>
      </c>
      <c r="F14" t="s">
        <v>735</v>
      </c>
      <c r="G14" t="s">
        <v>736</v>
      </c>
      <c r="H14" t="s">
        <v>116</v>
      </c>
      <c r="I14" t="s">
        <v>117</v>
      </c>
      <c r="J14">
        <v>0</v>
      </c>
      <c r="K14" t="s">
        <v>93</v>
      </c>
      <c r="L14">
        <v>590885</v>
      </c>
    </row>
    <row r="15" spans="1:12" x14ac:dyDescent="0.25">
      <c r="A15" t="s">
        <v>83</v>
      </c>
      <c r="B15" t="s">
        <v>84</v>
      </c>
      <c r="C15" t="s">
        <v>85</v>
      </c>
      <c r="D15">
        <v>101</v>
      </c>
      <c r="E15" t="s">
        <v>86</v>
      </c>
      <c r="F15" t="s">
        <v>735</v>
      </c>
      <c r="G15" t="s">
        <v>736</v>
      </c>
      <c r="H15" t="s">
        <v>118</v>
      </c>
      <c r="I15" t="s">
        <v>119</v>
      </c>
      <c r="J15">
        <v>0</v>
      </c>
      <c r="K15" t="s">
        <v>93</v>
      </c>
      <c r="L15">
        <v>590885</v>
      </c>
    </row>
    <row r="16" spans="1:12" x14ac:dyDescent="0.25">
      <c r="A16" t="s">
        <v>83</v>
      </c>
      <c r="B16" t="s">
        <v>84</v>
      </c>
      <c r="C16" t="s">
        <v>85</v>
      </c>
      <c r="D16">
        <v>101</v>
      </c>
      <c r="E16" t="s">
        <v>86</v>
      </c>
      <c r="F16" t="s">
        <v>735</v>
      </c>
      <c r="G16" t="s">
        <v>736</v>
      </c>
      <c r="H16" t="s">
        <v>120</v>
      </c>
      <c r="I16" t="s">
        <v>121</v>
      </c>
      <c r="J16">
        <v>0</v>
      </c>
      <c r="K16" t="s">
        <v>93</v>
      </c>
      <c r="L16">
        <v>590885</v>
      </c>
    </row>
    <row r="17" spans="1:12" x14ac:dyDescent="0.25">
      <c r="A17" t="s">
        <v>83</v>
      </c>
      <c r="B17" t="s">
        <v>84</v>
      </c>
      <c r="C17" t="s">
        <v>85</v>
      </c>
      <c r="D17">
        <v>101</v>
      </c>
      <c r="E17" t="s">
        <v>86</v>
      </c>
      <c r="F17" t="s">
        <v>735</v>
      </c>
      <c r="G17" t="s">
        <v>736</v>
      </c>
      <c r="H17" t="s">
        <v>122</v>
      </c>
      <c r="I17" t="s">
        <v>123</v>
      </c>
      <c r="J17">
        <v>0</v>
      </c>
      <c r="K17" t="s">
        <v>93</v>
      </c>
      <c r="L17">
        <v>590885</v>
      </c>
    </row>
    <row r="18" spans="1:12" x14ac:dyDescent="0.25">
      <c r="A18" t="s">
        <v>83</v>
      </c>
      <c r="B18" t="s">
        <v>84</v>
      </c>
      <c r="C18" t="s">
        <v>85</v>
      </c>
      <c r="D18">
        <v>101</v>
      </c>
      <c r="E18" t="s">
        <v>86</v>
      </c>
      <c r="F18" t="s">
        <v>735</v>
      </c>
      <c r="G18" t="s">
        <v>736</v>
      </c>
      <c r="H18" t="s">
        <v>124</v>
      </c>
      <c r="I18" t="s">
        <v>125</v>
      </c>
      <c r="J18">
        <v>0</v>
      </c>
      <c r="K18" t="s">
        <v>93</v>
      </c>
      <c r="L18">
        <v>590885</v>
      </c>
    </row>
    <row r="19" spans="1:12" x14ac:dyDescent="0.25">
      <c r="A19" t="s">
        <v>83</v>
      </c>
      <c r="B19" t="s">
        <v>84</v>
      </c>
      <c r="C19" t="s">
        <v>85</v>
      </c>
      <c r="D19">
        <v>101</v>
      </c>
      <c r="E19" t="s">
        <v>86</v>
      </c>
      <c r="F19" t="s">
        <v>735</v>
      </c>
      <c r="G19" t="s">
        <v>736</v>
      </c>
      <c r="H19" t="s">
        <v>126</v>
      </c>
      <c r="I19" t="s">
        <v>127</v>
      </c>
      <c r="J19">
        <v>0</v>
      </c>
      <c r="K19" t="s">
        <v>93</v>
      </c>
      <c r="L19">
        <v>590885</v>
      </c>
    </row>
    <row r="20" spans="1:12" x14ac:dyDescent="0.25">
      <c r="A20" t="s">
        <v>83</v>
      </c>
      <c r="B20" t="s">
        <v>84</v>
      </c>
      <c r="C20" t="s">
        <v>85</v>
      </c>
      <c r="D20">
        <v>101</v>
      </c>
      <c r="E20" t="s">
        <v>86</v>
      </c>
      <c r="F20" t="s">
        <v>735</v>
      </c>
      <c r="G20" t="s">
        <v>736</v>
      </c>
      <c r="H20" t="s">
        <v>128</v>
      </c>
      <c r="I20" t="s">
        <v>129</v>
      </c>
      <c r="J20">
        <v>994085</v>
      </c>
      <c r="K20" t="s">
        <v>93</v>
      </c>
      <c r="L20">
        <v>590885</v>
      </c>
    </row>
    <row r="21" spans="1:12" x14ac:dyDescent="0.25">
      <c r="A21" t="s">
        <v>83</v>
      </c>
      <c r="B21" t="s">
        <v>84</v>
      </c>
      <c r="C21" t="s">
        <v>85</v>
      </c>
      <c r="D21">
        <v>101</v>
      </c>
      <c r="E21" t="s">
        <v>86</v>
      </c>
      <c r="F21" t="s">
        <v>735</v>
      </c>
      <c r="G21" t="s">
        <v>736</v>
      </c>
      <c r="H21" t="s">
        <v>130</v>
      </c>
      <c r="I21" t="s">
        <v>131</v>
      </c>
      <c r="J21">
        <v>28194</v>
      </c>
      <c r="K21" t="s">
        <v>93</v>
      </c>
      <c r="L21">
        <v>590885</v>
      </c>
    </row>
    <row r="22" spans="1:12" x14ac:dyDescent="0.25">
      <c r="A22" t="s">
        <v>83</v>
      </c>
      <c r="B22" t="s">
        <v>84</v>
      </c>
      <c r="C22" t="s">
        <v>85</v>
      </c>
      <c r="D22">
        <v>101</v>
      </c>
      <c r="E22" t="s">
        <v>86</v>
      </c>
      <c r="F22" t="s">
        <v>735</v>
      </c>
      <c r="G22" t="s">
        <v>736</v>
      </c>
      <c r="H22" t="s">
        <v>132</v>
      </c>
      <c r="I22" t="s">
        <v>133</v>
      </c>
      <c r="J22">
        <v>-75542</v>
      </c>
      <c r="K22" t="s">
        <v>93</v>
      </c>
      <c r="L22">
        <v>590885</v>
      </c>
    </row>
    <row r="23" spans="1:12" x14ac:dyDescent="0.25">
      <c r="A23" t="s">
        <v>83</v>
      </c>
      <c r="B23" t="s">
        <v>84</v>
      </c>
      <c r="C23" t="s">
        <v>85</v>
      </c>
      <c r="D23">
        <v>101</v>
      </c>
      <c r="E23" t="s">
        <v>86</v>
      </c>
      <c r="F23" t="s">
        <v>735</v>
      </c>
      <c r="G23" t="s">
        <v>736</v>
      </c>
      <c r="H23" t="s">
        <v>134</v>
      </c>
      <c r="I23" t="s">
        <v>135</v>
      </c>
      <c r="J23">
        <v>250849</v>
      </c>
      <c r="K23" t="s">
        <v>93</v>
      </c>
      <c r="L23">
        <v>590885</v>
      </c>
    </row>
    <row r="24" spans="1:12" x14ac:dyDescent="0.25">
      <c r="A24" t="s">
        <v>83</v>
      </c>
      <c r="B24" t="s">
        <v>84</v>
      </c>
      <c r="C24" t="s">
        <v>85</v>
      </c>
      <c r="D24">
        <v>101</v>
      </c>
      <c r="E24" t="s">
        <v>86</v>
      </c>
      <c r="F24" t="s">
        <v>735</v>
      </c>
      <c r="G24" t="s">
        <v>736</v>
      </c>
      <c r="H24" t="s">
        <v>136</v>
      </c>
      <c r="I24" t="s">
        <v>137</v>
      </c>
      <c r="J24">
        <v>29349</v>
      </c>
      <c r="K24" t="s">
        <v>93</v>
      </c>
      <c r="L24">
        <v>590885</v>
      </c>
    </row>
    <row r="25" spans="1:12" x14ac:dyDescent="0.25">
      <c r="A25" t="s">
        <v>83</v>
      </c>
      <c r="B25" t="s">
        <v>84</v>
      </c>
      <c r="C25" t="s">
        <v>85</v>
      </c>
      <c r="D25">
        <v>101</v>
      </c>
      <c r="E25" t="s">
        <v>86</v>
      </c>
      <c r="F25" t="s">
        <v>735</v>
      </c>
      <c r="G25" t="s">
        <v>736</v>
      </c>
      <c r="H25" t="s">
        <v>138</v>
      </c>
      <c r="I25" t="s">
        <v>139</v>
      </c>
      <c r="J25">
        <v>194019</v>
      </c>
      <c r="K25" t="s">
        <v>93</v>
      </c>
      <c r="L25">
        <v>590885</v>
      </c>
    </row>
    <row r="26" spans="1:12" x14ac:dyDescent="0.25">
      <c r="A26" t="s">
        <v>83</v>
      </c>
      <c r="B26" t="s">
        <v>84</v>
      </c>
      <c r="C26" t="s">
        <v>85</v>
      </c>
      <c r="D26">
        <v>101</v>
      </c>
      <c r="E26" t="s">
        <v>86</v>
      </c>
      <c r="F26" t="s">
        <v>735</v>
      </c>
      <c r="G26" t="s">
        <v>736</v>
      </c>
      <c r="H26" t="s">
        <v>140</v>
      </c>
      <c r="I26" t="s">
        <v>141</v>
      </c>
      <c r="J26">
        <v>0</v>
      </c>
      <c r="K26" t="s">
        <v>93</v>
      </c>
      <c r="L26">
        <v>590885</v>
      </c>
    </row>
    <row r="27" spans="1:12" x14ac:dyDescent="0.25">
      <c r="A27" t="s">
        <v>83</v>
      </c>
      <c r="B27" t="s">
        <v>84</v>
      </c>
      <c r="C27" t="s">
        <v>85</v>
      </c>
      <c r="D27">
        <v>101</v>
      </c>
      <c r="E27" t="s">
        <v>86</v>
      </c>
      <c r="F27" t="s">
        <v>735</v>
      </c>
      <c r="G27" t="s">
        <v>736</v>
      </c>
      <c r="H27" t="s">
        <v>142</v>
      </c>
      <c r="I27" t="s">
        <v>143</v>
      </c>
      <c r="J27">
        <v>0</v>
      </c>
      <c r="K27" t="s">
        <v>93</v>
      </c>
      <c r="L27">
        <v>590885</v>
      </c>
    </row>
    <row r="28" spans="1:12" x14ac:dyDescent="0.25">
      <c r="A28" t="s">
        <v>83</v>
      </c>
      <c r="B28" t="s">
        <v>84</v>
      </c>
      <c r="C28" t="s">
        <v>85</v>
      </c>
      <c r="D28">
        <v>101</v>
      </c>
      <c r="E28" t="s">
        <v>86</v>
      </c>
      <c r="F28" t="s">
        <v>735</v>
      </c>
      <c r="G28" t="s">
        <v>736</v>
      </c>
      <c r="H28" t="s">
        <v>144</v>
      </c>
      <c r="I28" t="s">
        <v>145</v>
      </c>
      <c r="J28">
        <v>0</v>
      </c>
      <c r="K28" t="s">
        <v>93</v>
      </c>
      <c r="L28">
        <v>590885</v>
      </c>
    </row>
    <row r="29" spans="1:12" x14ac:dyDescent="0.25">
      <c r="A29" t="s">
        <v>83</v>
      </c>
      <c r="B29" t="s">
        <v>84</v>
      </c>
      <c r="C29" t="s">
        <v>85</v>
      </c>
      <c r="D29">
        <v>101</v>
      </c>
      <c r="E29" t="s">
        <v>86</v>
      </c>
      <c r="F29" t="s">
        <v>735</v>
      </c>
      <c r="G29" t="s">
        <v>736</v>
      </c>
      <c r="H29" t="s">
        <v>146</v>
      </c>
      <c r="I29" t="s">
        <v>147</v>
      </c>
      <c r="J29">
        <v>69058</v>
      </c>
      <c r="K29" t="s">
        <v>93</v>
      </c>
      <c r="L29">
        <v>590885</v>
      </c>
    </row>
    <row r="30" spans="1:12" x14ac:dyDescent="0.25">
      <c r="A30" t="s">
        <v>83</v>
      </c>
      <c r="B30" t="s">
        <v>84</v>
      </c>
      <c r="C30" t="s">
        <v>85</v>
      </c>
      <c r="D30">
        <v>101</v>
      </c>
      <c r="E30" t="s">
        <v>86</v>
      </c>
      <c r="F30" t="s">
        <v>735</v>
      </c>
      <c r="G30" t="s">
        <v>736</v>
      </c>
      <c r="H30" t="s">
        <v>148</v>
      </c>
      <c r="I30" t="s">
        <v>149</v>
      </c>
      <c r="J30">
        <v>0</v>
      </c>
      <c r="K30" t="s">
        <v>93</v>
      </c>
      <c r="L30">
        <v>590885</v>
      </c>
    </row>
    <row r="31" spans="1:12" x14ac:dyDescent="0.25">
      <c r="A31" t="s">
        <v>83</v>
      </c>
      <c r="B31" t="s">
        <v>84</v>
      </c>
      <c r="C31" t="s">
        <v>85</v>
      </c>
      <c r="D31">
        <v>101</v>
      </c>
      <c r="E31" t="s">
        <v>86</v>
      </c>
      <c r="F31" t="s">
        <v>735</v>
      </c>
      <c r="G31" t="s">
        <v>736</v>
      </c>
      <c r="H31" t="s">
        <v>150</v>
      </c>
      <c r="I31" t="s">
        <v>151</v>
      </c>
      <c r="J31">
        <v>26260</v>
      </c>
      <c r="K31" t="s">
        <v>93</v>
      </c>
      <c r="L31">
        <v>590885</v>
      </c>
    </row>
    <row r="32" spans="1:12" x14ac:dyDescent="0.25">
      <c r="A32" t="s">
        <v>83</v>
      </c>
      <c r="B32" t="s">
        <v>84</v>
      </c>
      <c r="C32" t="s">
        <v>85</v>
      </c>
      <c r="D32">
        <v>101</v>
      </c>
      <c r="E32" t="s">
        <v>86</v>
      </c>
      <c r="F32" t="s">
        <v>735</v>
      </c>
      <c r="G32" t="s">
        <v>736</v>
      </c>
      <c r="H32" t="s">
        <v>152</v>
      </c>
      <c r="I32" t="s">
        <v>153</v>
      </c>
      <c r="J32">
        <v>0</v>
      </c>
      <c r="K32" t="s">
        <v>93</v>
      </c>
      <c r="L32">
        <v>590885</v>
      </c>
    </row>
    <row r="33" spans="1:12" x14ac:dyDescent="0.25">
      <c r="A33" t="s">
        <v>83</v>
      </c>
      <c r="B33" t="s">
        <v>84</v>
      </c>
      <c r="C33" t="s">
        <v>85</v>
      </c>
      <c r="D33">
        <v>101</v>
      </c>
      <c r="E33" t="s">
        <v>86</v>
      </c>
      <c r="F33" t="s">
        <v>735</v>
      </c>
      <c r="G33" t="s">
        <v>736</v>
      </c>
      <c r="H33" t="s">
        <v>154</v>
      </c>
      <c r="I33" t="s">
        <v>155</v>
      </c>
      <c r="J33">
        <v>0</v>
      </c>
      <c r="K33" t="s">
        <v>93</v>
      </c>
      <c r="L33">
        <v>590885</v>
      </c>
    </row>
    <row r="34" spans="1:12" x14ac:dyDescent="0.25">
      <c r="A34" t="s">
        <v>83</v>
      </c>
      <c r="B34" t="s">
        <v>84</v>
      </c>
      <c r="C34" t="s">
        <v>85</v>
      </c>
      <c r="D34">
        <v>101</v>
      </c>
      <c r="E34" t="s">
        <v>86</v>
      </c>
      <c r="F34" t="s">
        <v>735</v>
      </c>
      <c r="G34" t="s">
        <v>736</v>
      </c>
      <c r="H34" t="s">
        <v>156</v>
      </c>
      <c r="I34" t="s">
        <v>157</v>
      </c>
      <c r="J34">
        <v>363</v>
      </c>
      <c r="K34" t="s">
        <v>93</v>
      </c>
      <c r="L34">
        <v>590885</v>
      </c>
    </row>
    <row r="35" spans="1:12" x14ac:dyDescent="0.25">
      <c r="A35" t="s">
        <v>83</v>
      </c>
      <c r="B35" t="s">
        <v>84</v>
      </c>
      <c r="C35" t="s">
        <v>85</v>
      </c>
      <c r="D35">
        <v>101</v>
      </c>
      <c r="E35" t="s">
        <v>86</v>
      </c>
      <c r="F35" t="s">
        <v>735</v>
      </c>
      <c r="G35" t="s">
        <v>736</v>
      </c>
      <c r="H35" t="s">
        <v>158</v>
      </c>
      <c r="I35" t="s">
        <v>159</v>
      </c>
      <c r="J35">
        <v>1306</v>
      </c>
      <c r="K35" t="s">
        <v>93</v>
      </c>
      <c r="L35">
        <v>590885</v>
      </c>
    </row>
    <row r="36" spans="1:12" x14ac:dyDescent="0.25">
      <c r="A36" t="s">
        <v>83</v>
      </c>
      <c r="B36" t="s">
        <v>84</v>
      </c>
      <c r="C36" t="s">
        <v>85</v>
      </c>
      <c r="D36">
        <v>101</v>
      </c>
      <c r="E36" t="s">
        <v>86</v>
      </c>
      <c r="F36" t="s">
        <v>735</v>
      </c>
      <c r="G36" t="s">
        <v>736</v>
      </c>
      <c r="H36" t="s">
        <v>160</v>
      </c>
      <c r="I36" t="s">
        <v>161</v>
      </c>
      <c r="J36">
        <v>17582</v>
      </c>
      <c r="K36" t="s">
        <v>93</v>
      </c>
      <c r="L36">
        <v>590885</v>
      </c>
    </row>
    <row r="37" spans="1:12" x14ac:dyDescent="0.25">
      <c r="A37" t="s">
        <v>83</v>
      </c>
      <c r="B37" t="s">
        <v>84</v>
      </c>
      <c r="C37" t="s">
        <v>85</v>
      </c>
      <c r="D37">
        <v>101</v>
      </c>
      <c r="E37" t="s">
        <v>86</v>
      </c>
      <c r="F37" t="s">
        <v>735</v>
      </c>
      <c r="G37" t="s">
        <v>736</v>
      </c>
      <c r="H37" t="s">
        <v>162</v>
      </c>
      <c r="I37" t="s">
        <v>163</v>
      </c>
      <c r="J37">
        <v>96</v>
      </c>
      <c r="K37" t="s">
        <v>93</v>
      </c>
      <c r="L37">
        <v>590885</v>
      </c>
    </row>
    <row r="38" spans="1:12" x14ac:dyDescent="0.25">
      <c r="A38" t="s">
        <v>83</v>
      </c>
      <c r="B38" t="s">
        <v>84</v>
      </c>
      <c r="C38" t="s">
        <v>85</v>
      </c>
      <c r="D38">
        <v>101</v>
      </c>
      <c r="E38" t="s">
        <v>86</v>
      </c>
      <c r="F38" t="s">
        <v>735</v>
      </c>
      <c r="G38" t="s">
        <v>736</v>
      </c>
      <c r="H38" t="s">
        <v>164</v>
      </c>
      <c r="I38" t="s">
        <v>165</v>
      </c>
      <c r="J38">
        <v>1155</v>
      </c>
      <c r="K38" t="s">
        <v>93</v>
      </c>
      <c r="L38">
        <v>590885</v>
      </c>
    </row>
    <row r="39" spans="1:12" x14ac:dyDescent="0.25">
      <c r="A39" t="s">
        <v>83</v>
      </c>
      <c r="B39" t="s">
        <v>84</v>
      </c>
      <c r="C39" t="s">
        <v>85</v>
      </c>
      <c r="D39">
        <v>101</v>
      </c>
      <c r="E39" t="s">
        <v>86</v>
      </c>
      <c r="F39" t="s">
        <v>735</v>
      </c>
      <c r="G39" t="s">
        <v>736</v>
      </c>
      <c r="H39" t="s">
        <v>166</v>
      </c>
      <c r="I39" t="s">
        <v>167</v>
      </c>
      <c r="J39">
        <v>0</v>
      </c>
      <c r="K39" t="s">
        <v>93</v>
      </c>
      <c r="L39">
        <v>590885</v>
      </c>
    </row>
    <row r="40" spans="1:12" x14ac:dyDescent="0.25">
      <c r="A40" t="s">
        <v>83</v>
      </c>
      <c r="B40" t="s">
        <v>84</v>
      </c>
      <c r="C40" t="s">
        <v>85</v>
      </c>
      <c r="D40">
        <v>101</v>
      </c>
      <c r="E40" t="s">
        <v>86</v>
      </c>
      <c r="F40" t="s">
        <v>735</v>
      </c>
      <c r="G40" t="s">
        <v>736</v>
      </c>
      <c r="H40" t="s">
        <v>168</v>
      </c>
      <c r="I40" t="s">
        <v>169</v>
      </c>
      <c r="J40">
        <v>29001</v>
      </c>
      <c r="K40" t="s">
        <v>93</v>
      </c>
      <c r="L40">
        <v>590885</v>
      </c>
    </row>
    <row r="41" spans="1:12" x14ac:dyDescent="0.25">
      <c r="A41" t="s">
        <v>83</v>
      </c>
      <c r="B41" t="s">
        <v>84</v>
      </c>
      <c r="C41" t="s">
        <v>85</v>
      </c>
      <c r="D41">
        <v>101</v>
      </c>
      <c r="E41" t="s">
        <v>86</v>
      </c>
      <c r="F41" t="s">
        <v>735</v>
      </c>
      <c r="G41" t="s">
        <v>736</v>
      </c>
      <c r="H41" t="s">
        <v>170</v>
      </c>
      <c r="I41" t="s">
        <v>171</v>
      </c>
      <c r="J41">
        <v>6852</v>
      </c>
      <c r="K41" t="s">
        <v>93</v>
      </c>
      <c r="L41">
        <v>590885</v>
      </c>
    </row>
    <row r="42" spans="1:12" x14ac:dyDescent="0.25">
      <c r="A42" t="s">
        <v>83</v>
      </c>
      <c r="B42" t="s">
        <v>84</v>
      </c>
      <c r="C42" t="s">
        <v>85</v>
      </c>
      <c r="D42">
        <v>101</v>
      </c>
      <c r="E42" t="s">
        <v>86</v>
      </c>
      <c r="F42" t="s">
        <v>735</v>
      </c>
      <c r="G42" t="s">
        <v>736</v>
      </c>
      <c r="H42" t="s">
        <v>172</v>
      </c>
      <c r="I42" t="s">
        <v>173</v>
      </c>
      <c r="J42">
        <v>0</v>
      </c>
      <c r="K42" t="s">
        <v>93</v>
      </c>
      <c r="L42">
        <v>590885</v>
      </c>
    </row>
    <row r="43" spans="1:12" x14ac:dyDescent="0.25">
      <c r="A43" t="s">
        <v>83</v>
      </c>
      <c r="B43" t="s">
        <v>84</v>
      </c>
      <c r="C43" t="s">
        <v>85</v>
      </c>
      <c r="D43">
        <v>101</v>
      </c>
      <c r="E43" t="s">
        <v>86</v>
      </c>
      <c r="F43" t="s">
        <v>735</v>
      </c>
      <c r="G43" t="s">
        <v>736</v>
      </c>
      <c r="H43" t="s">
        <v>174</v>
      </c>
      <c r="I43" t="s">
        <v>175</v>
      </c>
      <c r="J43">
        <v>0</v>
      </c>
      <c r="K43" t="s">
        <v>93</v>
      </c>
      <c r="L43">
        <v>590885</v>
      </c>
    </row>
    <row r="44" spans="1:12" x14ac:dyDescent="0.25">
      <c r="A44" t="s">
        <v>83</v>
      </c>
      <c r="B44" t="s">
        <v>84</v>
      </c>
      <c r="C44" t="s">
        <v>85</v>
      </c>
      <c r="D44">
        <v>101</v>
      </c>
      <c r="E44" t="s">
        <v>86</v>
      </c>
      <c r="F44" t="s">
        <v>735</v>
      </c>
      <c r="G44" t="s">
        <v>736</v>
      </c>
      <c r="H44" t="s">
        <v>176</v>
      </c>
      <c r="I44" t="s">
        <v>177</v>
      </c>
      <c r="J44">
        <v>0</v>
      </c>
      <c r="K44" t="s">
        <v>93</v>
      </c>
      <c r="L44">
        <v>590885</v>
      </c>
    </row>
    <row r="45" spans="1:12" x14ac:dyDescent="0.25">
      <c r="A45" t="s">
        <v>83</v>
      </c>
      <c r="B45" t="s">
        <v>84</v>
      </c>
      <c r="C45" t="s">
        <v>85</v>
      </c>
      <c r="D45">
        <v>101</v>
      </c>
      <c r="E45" t="s">
        <v>86</v>
      </c>
      <c r="F45" t="s">
        <v>735</v>
      </c>
      <c r="G45" t="s">
        <v>736</v>
      </c>
      <c r="H45" t="s">
        <v>178</v>
      </c>
      <c r="I45" t="s">
        <v>179</v>
      </c>
      <c r="J45">
        <v>7360</v>
      </c>
      <c r="K45" t="s">
        <v>93</v>
      </c>
      <c r="L45">
        <v>590885</v>
      </c>
    </row>
    <row r="46" spans="1:12" x14ac:dyDescent="0.25">
      <c r="A46" t="s">
        <v>83</v>
      </c>
      <c r="B46" t="s">
        <v>84</v>
      </c>
      <c r="C46" t="s">
        <v>85</v>
      </c>
      <c r="D46">
        <v>101</v>
      </c>
      <c r="E46" t="s">
        <v>86</v>
      </c>
      <c r="F46" t="s">
        <v>735</v>
      </c>
      <c r="G46" t="s">
        <v>736</v>
      </c>
      <c r="H46" t="s">
        <v>180</v>
      </c>
      <c r="I46" t="s">
        <v>181</v>
      </c>
      <c r="J46">
        <v>48547</v>
      </c>
      <c r="K46" t="s">
        <v>93</v>
      </c>
      <c r="L46">
        <v>590885</v>
      </c>
    </row>
    <row r="47" spans="1:12" x14ac:dyDescent="0.25">
      <c r="A47" t="s">
        <v>83</v>
      </c>
      <c r="B47" t="s">
        <v>84</v>
      </c>
      <c r="C47" t="s">
        <v>85</v>
      </c>
      <c r="D47">
        <v>101</v>
      </c>
      <c r="E47" t="s">
        <v>86</v>
      </c>
      <c r="F47" t="s">
        <v>735</v>
      </c>
      <c r="G47" t="s">
        <v>736</v>
      </c>
      <c r="H47" t="s">
        <v>182</v>
      </c>
      <c r="I47" t="s">
        <v>183</v>
      </c>
      <c r="J47">
        <v>-1313</v>
      </c>
      <c r="K47" t="s">
        <v>93</v>
      </c>
      <c r="L47">
        <v>590885</v>
      </c>
    </row>
    <row r="48" spans="1:12" x14ac:dyDescent="0.25">
      <c r="A48" t="s">
        <v>83</v>
      </c>
      <c r="B48" t="s">
        <v>84</v>
      </c>
      <c r="C48" t="s">
        <v>85</v>
      </c>
      <c r="D48">
        <v>101</v>
      </c>
      <c r="E48" t="s">
        <v>86</v>
      </c>
      <c r="F48" t="s">
        <v>735</v>
      </c>
      <c r="G48" t="s">
        <v>736</v>
      </c>
      <c r="H48" t="s">
        <v>184</v>
      </c>
      <c r="I48" t="s">
        <v>185</v>
      </c>
      <c r="J48">
        <v>0</v>
      </c>
      <c r="K48" t="s">
        <v>93</v>
      </c>
      <c r="L48">
        <v>590885</v>
      </c>
    </row>
    <row r="49" spans="1:12" x14ac:dyDescent="0.25">
      <c r="A49" t="s">
        <v>83</v>
      </c>
      <c r="B49" t="s">
        <v>84</v>
      </c>
      <c r="C49" t="s">
        <v>85</v>
      </c>
      <c r="D49">
        <v>101</v>
      </c>
      <c r="E49" t="s">
        <v>86</v>
      </c>
      <c r="F49" t="s">
        <v>735</v>
      </c>
      <c r="G49" t="s">
        <v>736</v>
      </c>
      <c r="H49" t="s">
        <v>186</v>
      </c>
      <c r="I49" t="s">
        <v>187</v>
      </c>
      <c r="J49">
        <v>139</v>
      </c>
      <c r="K49" t="s">
        <v>93</v>
      </c>
      <c r="L49">
        <v>590885</v>
      </c>
    </row>
    <row r="50" spans="1:12" x14ac:dyDescent="0.25">
      <c r="A50" t="s">
        <v>83</v>
      </c>
      <c r="B50" t="s">
        <v>84</v>
      </c>
      <c r="C50" t="s">
        <v>85</v>
      </c>
      <c r="D50">
        <v>101</v>
      </c>
      <c r="E50" t="s">
        <v>86</v>
      </c>
      <c r="F50" t="s">
        <v>735</v>
      </c>
      <c r="G50" t="s">
        <v>736</v>
      </c>
      <c r="H50" t="s">
        <v>188</v>
      </c>
      <c r="I50" t="s">
        <v>189</v>
      </c>
      <c r="J50">
        <v>0</v>
      </c>
      <c r="K50" t="s">
        <v>93</v>
      </c>
      <c r="L50">
        <v>590885</v>
      </c>
    </row>
    <row r="51" spans="1:12" x14ac:dyDescent="0.25">
      <c r="A51" t="s">
        <v>83</v>
      </c>
      <c r="B51" t="s">
        <v>84</v>
      </c>
      <c r="C51" t="s">
        <v>85</v>
      </c>
      <c r="D51">
        <v>101</v>
      </c>
      <c r="E51" t="s">
        <v>86</v>
      </c>
      <c r="F51" t="s">
        <v>735</v>
      </c>
      <c r="G51" t="s">
        <v>736</v>
      </c>
      <c r="H51" t="s">
        <v>190</v>
      </c>
      <c r="I51" t="s">
        <v>191</v>
      </c>
      <c r="J51">
        <v>0</v>
      </c>
      <c r="K51" t="s">
        <v>93</v>
      </c>
      <c r="L51">
        <v>590885</v>
      </c>
    </row>
    <row r="52" spans="1:12" x14ac:dyDescent="0.25">
      <c r="A52" t="s">
        <v>83</v>
      </c>
      <c r="B52" t="s">
        <v>84</v>
      </c>
      <c r="C52" t="s">
        <v>85</v>
      </c>
      <c r="D52">
        <v>101</v>
      </c>
      <c r="E52" t="s">
        <v>86</v>
      </c>
      <c r="F52" t="s">
        <v>735</v>
      </c>
      <c r="G52" t="s">
        <v>736</v>
      </c>
      <c r="H52" t="s">
        <v>192</v>
      </c>
      <c r="I52" t="s">
        <v>193</v>
      </c>
      <c r="J52">
        <v>4339</v>
      </c>
      <c r="K52" t="s">
        <v>93</v>
      </c>
      <c r="L52">
        <v>590885</v>
      </c>
    </row>
    <row r="53" spans="1:12" x14ac:dyDescent="0.25">
      <c r="A53" t="s">
        <v>83</v>
      </c>
      <c r="B53" t="s">
        <v>84</v>
      </c>
      <c r="C53" t="s">
        <v>85</v>
      </c>
      <c r="D53">
        <v>101</v>
      </c>
      <c r="E53" t="s">
        <v>86</v>
      </c>
      <c r="F53" t="s">
        <v>735</v>
      </c>
      <c r="G53" t="s">
        <v>736</v>
      </c>
      <c r="H53" t="s">
        <v>194</v>
      </c>
      <c r="I53" t="s">
        <v>195</v>
      </c>
      <c r="J53">
        <v>63431</v>
      </c>
      <c r="K53" t="s">
        <v>93</v>
      </c>
      <c r="L53">
        <v>590885</v>
      </c>
    </row>
    <row r="54" spans="1:12" x14ac:dyDescent="0.25">
      <c r="A54" t="s">
        <v>83</v>
      </c>
      <c r="B54" t="s">
        <v>84</v>
      </c>
      <c r="C54" t="s">
        <v>85</v>
      </c>
      <c r="D54">
        <v>101</v>
      </c>
      <c r="E54" t="s">
        <v>86</v>
      </c>
      <c r="F54" t="s">
        <v>735</v>
      </c>
      <c r="G54" t="s">
        <v>736</v>
      </c>
      <c r="H54" t="s">
        <v>196</v>
      </c>
      <c r="I54" t="s">
        <v>197</v>
      </c>
      <c r="J54">
        <v>82642</v>
      </c>
      <c r="K54" t="s">
        <v>93</v>
      </c>
      <c r="L54">
        <v>590885</v>
      </c>
    </row>
    <row r="55" spans="1:12" x14ac:dyDescent="0.25">
      <c r="A55" t="s">
        <v>83</v>
      </c>
      <c r="B55" t="s">
        <v>84</v>
      </c>
      <c r="C55" t="s">
        <v>85</v>
      </c>
      <c r="D55">
        <v>101</v>
      </c>
      <c r="E55" t="s">
        <v>86</v>
      </c>
      <c r="F55" t="s">
        <v>735</v>
      </c>
      <c r="G55" t="s">
        <v>736</v>
      </c>
      <c r="H55" t="s">
        <v>198</v>
      </c>
      <c r="I55" t="s">
        <v>199</v>
      </c>
      <c r="J55">
        <v>6306</v>
      </c>
      <c r="K55" t="s">
        <v>93</v>
      </c>
      <c r="L55">
        <v>590885</v>
      </c>
    </row>
    <row r="56" spans="1:12" x14ac:dyDescent="0.25">
      <c r="A56" t="s">
        <v>83</v>
      </c>
      <c r="B56" t="s">
        <v>84</v>
      </c>
      <c r="C56" t="s">
        <v>85</v>
      </c>
      <c r="D56">
        <v>101</v>
      </c>
      <c r="E56" t="s">
        <v>86</v>
      </c>
      <c r="F56" t="s">
        <v>735</v>
      </c>
      <c r="G56" t="s">
        <v>736</v>
      </c>
      <c r="H56" t="s">
        <v>200</v>
      </c>
      <c r="I56" t="s">
        <v>201</v>
      </c>
      <c r="J56">
        <v>32392</v>
      </c>
      <c r="K56" t="s">
        <v>93</v>
      </c>
      <c r="L56">
        <v>590885</v>
      </c>
    </row>
    <row r="57" spans="1:12" x14ac:dyDescent="0.25">
      <c r="A57" t="s">
        <v>83</v>
      </c>
      <c r="B57" t="s">
        <v>84</v>
      </c>
      <c r="C57" t="s">
        <v>85</v>
      </c>
      <c r="D57">
        <v>101</v>
      </c>
      <c r="E57" t="s">
        <v>86</v>
      </c>
      <c r="F57" t="s">
        <v>735</v>
      </c>
      <c r="G57" t="s">
        <v>736</v>
      </c>
      <c r="H57" t="s">
        <v>202</v>
      </c>
      <c r="I57" t="s">
        <v>203</v>
      </c>
      <c r="J57">
        <v>7872</v>
      </c>
      <c r="K57" t="s">
        <v>93</v>
      </c>
      <c r="L57">
        <v>590885</v>
      </c>
    </row>
    <row r="58" spans="1:12" x14ac:dyDescent="0.25">
      <c r="A58" t="s">
        <v>83</v>
      </c>
      <c r="B58" t="s">
        <v>84</v>
      </c>
      <c r="C58" t="s">
        <v>85</v>
      </c>
      <c r="D58">
        <v>101</v>
      </c>
      <c r="E58" t="s">
        <v>86</v>
      </c>
      <c r="F58" t="s">
        <v>735</v>
      </c>
      <c r="G58" t="s">
        <v>736</v>
      </c>
      <c r="H58" t="s">
        <v>204</v>
      </c>
      <c r="I58" t="s">
        <v>205</v>
      </c>
      <c r="J58">
        <v>0</v>
      </c>
      <c r="K58" t="s">
        <v>93</v>
      </c>
      <c r="L58">
        <v>590885</v>
      </c>
    </row>
    <row r="59" spans="1:12" x14ac:dyDescent="0.25">
      <c r="A59" t="s">
        <v>83</v>
      </c>
      <c r="B59" t="s">
        <v>84</v>
      </c>
      <c r="C59" t="s">
        <v>85</v>
      </c>
      <c r="D59">
        <v>101</v>
      </c>
      <c r="E59" t="s">
        <v>86</v>
      </c>
      <c r="F59" t="s">
        <v>735</v>
      </c>
      <c r="G59" t="s">
        <v>736</v>
      </c>
      <c r="H59" t="s">
        <v>206</v>
      </c>
      <c r="I59" t="s">
        <v>207</v>
      </c>
      <c r="J59">
        <v>1053</v>
      </c>
      <c r="K59" t="s">
        <v>93</v>
      </c>
      <c r="L59">
        <v>590885</v>
      </c>
    </row>
    <row r="60" spans="1:12" x14ac:dyDescent="0.25">
      <c r="A60" t="s">
        <v>83</v>
      </c>
      <c r="B60" t="s">
        <v>84</v>
      </c>
      <c r="C60" t="s">
        <v>85</v>
      </c>
      <c r="D60">
        <v>101</v>
      </c>
      <c r="E60" t="s">
        <v>86</v>
      </c>
      <c r="F60" t="s">
        <v>735</v>
      </c>
      <c r="G60" t="s">
        <v>736</v>
      </c>
      <c r="H60" t="s">
        <v>208</v>
      </c>
      <c r="I60" t="s">
        <v>209</v>
      </c>
      <c r="J60">
        <v>41651</v>
      </c>
      <c r="K60" t="s">
        <v>93</v>
      </c>
      <c r="L60">
        <v>590885</v>
      </c>
    </row>
    <row r="61" spans="1:12" x14ac:dyDescent="0.25">
      <c r="A61" t="s">
        <v>83</v>
      </c>
      <c r="B61" t="s">
        <v>84</v>
      </c>
      <c r="C61" t="s">
        <v>85</v>
      </c>
      <c r="D61">
        <v>101</v>
      </c>
      <c r="E61" t="s">
        <v>86</v>
      </c>
      <c r="F61" t="s">
        <v>735</v>
      </c>
      <c r="G61" t="s">
        <v>736</v>
      </c>
      <c r="H61" t="s">
        <v>210</v>
      </c>
      <c r="I61" t="s">
        <v>211</v>
      </c>
      <c r="J61">
        <v>10700</v>
      </c>
      <c r="K61" t="s">
        <v>93</v>
      </c>
      <c r="L61">
        <v>590885</v>
      </c>
    </row>
    <row r="62" spans="1:12" x14ac:dyDescent="0.25">
      <c r="A62" t="s">
        <v>83</v>
      </c>
      <c r="B62" t="s">
        <v>84</v>
      </c>
      <c r="C62" t="s">
        <v>85</v>
      </c>
      <c r="D62">
        <v>101</v>
      </c>
      <c r="E62" t="s">
        <v>86</v>
      </c>
      <c r="F62" t="s">
        <v>735</v>
      </c>
      <c r="G62" t="s">
        <v>736</v>
      </c>
      <c r="H62" t="s">
        <v>212</v>
      </c>
      <c r="I62" t="s">
        <v>213</v>
      </c>
      <c r="J62">
        <v>5376</v>
      </c>
      <c r="K62" t="s">
        <v>93</v>
      </c>
      <c r="L62">
        <v>590885</v>
      </c>
    </row>
    <row r="63" spans="1:12" x14ac:dyDescent="0.25">
      <c r="A63" t="s">
        <v>83</v>
      </c>
      <c r="B63" t="s">
        <v>84</v>
      </c>
      <c r="C63" t="s">
        <v>85</v>
      </c>
      <c r="D63">
        <v>101</v>
      </c>
      <c r="E63" t="s">
        <v>86</v>
      </c>
      <c r="F63" t="s">
        <v>735</v>
      </c>
      <c r="G63" t="s">
        <v>736</v>
      </c>
      <c r="H63" t="s">
        <v>214</v>
      </c>
      <c r="I63" t="s">
        <v>215</v>
      </c>
      <c r="J63">
        <v>64187</v>
      </c>
      <c r="K63" t="s">
        <v>93</v>
      </c>
      <c r="L63">
        <v>590885</v>
      </c>
    </row>
    <row r="64" spans="1:12" x14ac:dyDescent="0.25">
      <c r="A64" t="s">
        <v>83</v>
      </c>
      <c r="B64" t="s">
        <v>84</v>
      </c>
      <c r="C64" t="s">
        <v>85</v>
      </c>
      <c r="D64">
        <v>101</v>
      </c>
      <c r="E64" t="s">
        <v>86</v>
      </c>
      <c r="F64" t="s">
        <v>735</v>
      </c>
      <c r="G64" t="s">
        <v>736</v>
      </c>
      <c r="H64" t="s">
        <v>216</v>
      </c>
      <c r="I64" t="s">
        <v>217</v>
      </c>
      <c r="J64">
        <v>12671</v>
      </c>
      <c r="K64" t="s">
        <v>93</v>
      </c>
      <c r="L64">
        <v>590885</v>
      </c>
    </row>
    <row r="65" spans="1:12" x14ac:dyDescent="0.25">
      <c r="A65" t="s">
        <v>83</v>
      </c>
      <c r="B65" t="s">
        <v>84</v>
      </c>
      <c r="C65" t="s">
        <v>85</v>
      </c>
      <c r="D65">
        <v>101</v>
      </c>
      <c r="E65" t="s">
        <v>86</v>
      </c>
      <c r="F65" t="s">
        <v>735</v>
      </c>
      <c r="G65" t="s">
        <v>736</v>
      </c>
      <c r="H65" t="s">
        <v>218</v>
      </c>
      <c r="I65" t="s">
        <v>219</v>
      </c>
      <c r="J65">
        <v>0</v>
      </c>
      <c r="K65" t="s">
        <v>93</v>
      </c>
      <c r="L65">
        <v>590885</v>
      </c>
    </row>
    <row r="66" spans="1:12" x14ac:dyDescent="0.25">
      <c r="A66" t="s">
        <v>83</v>
      </c>
      <c r="B66" t="s">
        <v>84</v>
      </c>
      <c r="C66" t="s">
        <v>85</v>
      </c>
      <c r="D66">
        <v>101</v>
      </c>
      <c r="E66" t="s">
        <v>86</v>
      </c>
      <c r="F66" t="s">
        <v>735</v>
      </c>
      <c r="G66" t="s">
        <v>736</v>
      </c>
      <c r="H66" t="s">
        <v>220</v>
      </c>
      <c r="I66" t="s">
        <v>221</v>
      </c>
      <c r="J66">
        <v>5147</v>
      </c>
      <c r="K66" t="s">
        <v>93</v>
      </c>
      <c r="L66">
        <v>590885</v>
      </c>
    </row>
    <row r="67" spans="1:12" x14ac:dyDescent="0.25">
      <c r="A67" t="s">
        <v>83</v>
      </c>
      <c r="B67" t="s">
        <v>84</v>
      </c>
      <c r="C67" t="s">
        <v>85</v>
      </c>
      <c r="D67">
        <v>101</v>
      </c>
      <c r="E67" t="s">
        <v>86</v>
      </c>
      <c r="F67" t="s">
        <v>735</v>
      </c>
      <c r="G67" t="s">
        <v>736</v>
      </c>
      <c r="H67" t="s">
        <v>222</v>
      </c>
      <c r="I67" t="s">
        <v>223</v>
      </c>
      <c r="J67">
        <v>5864</v>
      </c>
      <c r="K67" t="s">
        <v>93</v>
      </c>
      <c r="L67">
        <v>590885</v>
      </c>
    </row>
    <row r="68" spans="1:12" x14ac:dyDescent="0.25">
      <c r="A68" t="s">
        <v>83</v>
      </c>
      <c r="B68" t="s">
        <v>84</v>
      </c>
      <c r="C68" t="s">
        <v>85</v>
      </c>
      <c r="D68">
        <v>101</v>
      </c>
      <c r="E68" t="s">
        <v>86</v>
      </c>
      <c r="F68" t="s">
        <v>735</v>
      </c>
      <c r="G68" t="s">
        <v>736</v>
      </c>
      <c r="H68" t="s">
        <v>224</v>
      </c>
      <c r="I68" t="s">
        <v>225</v>
      </c>
      <c r="J68">
        <v>5111</v>
      </c>
      <c r="K68" t="s">
        <v>93</v>
      </c>
      <c r="L68">
        <v>590885</v>
      </c>
    </row>
    <row r="69" spans="1:12" x14ac:dyDescent="0.25">
      <c r="A69" t="s">
        <v>83</v>
      </c>
      <c r="B69" t="s">
        <v>84</v>
      </c>
      <c r="C69" t="s">
        <v>85</v>
      </c>
      <c r="D69">
        <v>101</v>
      </c>
      <c r="E69" t="s">
        <v>86</v>
      </c>
      <c r="F69" t="s">
        <v>735</v>
      </c>
      <c r="G69" t="s">
        <v>736</v>
      </c>
      <c r="H69" t="s">
        <v>226</v>
      </c>
      <c r="I69" t="s">
        <v>227</v>
      </c>
      <c r="J69">
        <v>2059</v>
      </c>
      <c r="K69" t="s">
        <v>93</v>
      </c>
      <c r="L69">
        <v>590885</v>
      </c>
    </row>
    <row r="70" spans="1:12" x14ac:dyDescent="0.25">
      <c r="A70" t="s">
        <v>83</v>
      </c>
      <c r="B70" t="s">
        <v>84</v>
      </c>
      <c r="C70" t="s">
        <v>85</v>
      </c>
      <c r="D70">
        <v>101</v>
      </c>
      <c r="E70" t="s">
        <v>86</v>
      </c>
      <c r="F70" t="s">
        <v>735</v>
      </c>
      <c r="G70" t="s">
        <v>736</v>
      </c>
      <c r="H70" t="s">
        <v>228</v>
      </c>
      <c r="I70" t="s">
        <v>229</v>
      </c>
      <c r="J70">
        <v>4629</v>
      </c>
      <c r="K70" t="s">
        <v>93</v>
      </c>
      <c r="L70">
        <v>590885</v>
      </c>
    </row>
    <row r="71" spans="1:12" x14ac:dyDescent="0.25">
      <c r="A71" t="s">
        <v>83</v>
      </c>
      <c r="B71" t="s">
        <v>84</v>
      </c>
      <c r="C71" t="s">
        <v>85</v>
      </c>
      <c r="D71">
        <v>101</v>
      </c>
      <c r="E71" t="s">
        <v>86</v>
      </c>
      <c r="F71" t="s">
        <v>735</v>
      </c>
      <c r="G71" t="s">
        <v>736</v>
      </c>
      <c r="H71" t="s">
        <v>230</v>
      </c>
      <c r="I71" t="s">
        <v>231</v>
      </c>
      <c r="J71">
        <v>1285</v>
      </c>
      <c r="K71" t="s">
        <v>93</v>
      </c>
      <c r="L71">
        <v>590885</v>
      </c>
    </row>
    <row r="72" spans="1:12" x14ac:dyDescent="0.25">
      <c r="A72" t="s">
        <v>83</v>
      </c>
      <c r="B72" t="s">
        <v>84</v>
      </c>
      <c r="C72" t="s">
        <v>85</v>
      </c>
      <c r="D72">
        <v>101</v>
      </c>
      <c r="E72" t="s">
        <v>86</v>
      </c>
      <c r="F72" t="s">
        <v>735</v>
      </c>
      <c r="G72" t="s">
        <v>736</v>
      </c>
      <c r="H72" t="s">
        <v>232</v>
      </c>
      <c r="I72" t="s">
        <v>233</v>
      </c>
      <c r="J72">
        <v>23501</v>
      </c>
      <c r="K72" t="s">
        <v>93</v>
      </c>
      <c r="L72">
        <v>590885</v>
      </c>
    </row>
    <row r="73" spans="1:12" x14ac:dyDescent="0.25">
      <c r="A73" t="s">
        <v>83</v>
      </c>
      <c r="B73" t="s">
        <v>84</v>
      </c>
      <c r="C73" t="s">
        <v>85</v>
      </c>
      <c r="D73">
        <v>101</v>
      </c>
      <c r="E73" t="s">
        <v>86</v>
      </c>
      <c r="F73" t="s">
        <v>735</v>
      </c>
      <c r="G73" t="s">
        <v>736</v>
      </c>
      <c r="H73" t="s">
        <v>234</v>
      </c>
      <c r="I73" t="s">
        <v>235</v>
      </c>
      <c r="J73">
        <v>140052</v>
      </c>
      <c r="K73" t="s">
        <v>93</v>
      </c>
      <c r="L73">
        <v>590885</v>
      </c>
    </row>
    <row r="74" spans="1:12" x14ac:dyDescent="0.25">
      <c r="A74" t="s">
        <v>83</v>
      </c>
      <c r="B74" t="s">
        <v>84</v>
      </c>
      <c r="C74" t="s">
        <v>85</v>
      </c>
      <c r="D74">
        <v>101</v>
      </c>
      <c r="E74" t="s">
        <v>86</v>
      </c>
      <c r="F74" t="s">
        <v>735</v>
      </c>
      <c r="G74" t="s">
        <v>736</v>
      </c>
      <c r="H74" t="s">
        <v>236</v>
      </c>
      <c r="I74" t="s">
        <v>237</v>
      </c>
      <c r="J74">
        <v>0</v>
      </c>
      <c r="K74" t="s">
        <v>93</v>
      </c>
      <c r="L74">
        <v>590885</v>
      </c>
    </row>
    <row r="75" spans="1:12" x14ac:dyDescent="0.25">
      <c r="A75" t="s">
        <v>83</v>
      </c>
      <c r="B75" t="s">
        <v>84</v>
      </c>
      <c r="C75" t="s">
        <v>85</v>
      </c>
      <c r="D75">
        <v>101</v>
      </c>
      <c r="E75" t="s">
        <v>86</v>
      </c>
      <c r="F75" t="s">
        <v>735</v>
      </c>
      <c r="G75" t="s">
        <v>736</v>
      </c>
      <c r="H75" t="s">
        <v>251</v>
      </c>
      <c r="I75" t="s">
        <v>252</v>
      </c>
      <c r="J75">
        <v>0</v>
      </c>
      <c r="K75" t="s">
        <v>93</v>
      </c>
      <c r="L75">
        <v>0</v>
      </c>
    </row>
    <row r="76" spans="1:12" x14ac:dyDescent="0.25">
      <c r="A76" t="s">
        <v>83</v>
      </c>
      <c r="B76" t="s">
        <v>84</v>
      </c>
      <c r="C76" t="s">
        <v>85</v>
      </c>
      <c r="D76">
        <v>101</v>
      </c>
      <c r="E76" t="s">
        <v>86</v>
      </c>
      <c r="F76" t="s">
        <v>735</v>
      </c>
      <c r="G76" t="s">
        <v>736</v>
      </c>
      <c r="H76" t="s">
        <v>253</v>
      </c>
      <c r="I76" t="s">
        <v>254</v>
      </c>
      <c r="J76">
        <v>0</v>
      </c>
      <c r="K76" t="s">
        <v>93</v>
      </c>
      <c r="L76">
        <v>0</v>
      </c>
    </row>
    <row r="77" spans="1:12" x14ac:dyDescent="0.25">
      <c r="A77" t="s">
        <v>83</v>
      </c>
      <c r="B77" t="s">
        <v>84</v>
      </c>
      <c r="C77" t="s">
        <v>85</v>
      </c>
      <c r="D77">
        <v>101</v>
      </c>
      <c r="E77" t="s">
        <v>86</v>
      </c>
      <c r="F77" t="s">
        <v>735</v>
      </c>
      <c r="G77" t="s">
        <v>736</v>
      </c>
      <c r="H77" t="s">
        <v>255</v>
      </c>
      <c r="I77" t="s">
        <v>256</v>
      </c>
      <c r="J77">
        <v>0</v>
      </c>
      <c r="K77" t="s">
        <v>93</v>
      </c>
      <c r="L77">
        <v>0</v>
      </c>
    </row>
    <row r="78" spans="1:12" x14ac:dyDescent="0.25">
      <c r="A78" t="s">
        <v>83</v>
      </c>
      <c r="B78" t="s">
        <v>84</v>
      </c>
      <c r="C78" t="s">
        <v>85</v>
      </c>
      <c r="D78">
        <v>101</v>
      </c>
      <c r="E78" t="s">
        <v>86</v>
      </c>
      <c r="F78" t="s">
        <v>735</v>
      </c>
      <c r="G78" t="s">
        <v>736</v>
      </c>
      <c r="H78" t="s">
        <v>257</v>
      </c>
      <c r="I78" t="s">
        <v>258</v>
      </c>
      <c r="J78">
        <v>0</v>
      </c>
      <c r="K78" t="s">
        <v>93</v>
      </c>
      <c r="L78">
        <v>0</v>
      </c>
    </row>
    <row r="79" spans="1:12" x14ac:dyDescent="0.25">
      <c r="A79" t="s">
        <v>83</v>
      </c>
      <c r="B79" t="s">
        <v>84</v>
      </c>
      <c r="C79" t="s">
        <v>85</v>
      </c>
      <c r="D79">
        <v>101</v>
      </c>
      <c r="E79" t="s">
        <v>86</v>
      </c>
      <c r="F79" t="s">
        <v>735</v>
      </c>
      <c r="G79" t="s">
        <v>736</v>
      </c>
      <c r="H79" t="s">
        <v>259</v>
      </c>
      <c r="I79" t="s">
        <v>260</v>
      </c>
      <c r="J79">
        <v>0</v>
      </c>
      <c r="K79" t="s">
        <v>93</v>
      </c>
      <c r="L79">
        <v>0</v>
      </c>
    </row>
    <row r="80" spans="1:12" x14ac:dyDescent="0.25">
      <c r="A80" t="s">
        <v>83</v>
      </c>
      <c r="B80" t="s">
        <v>84</v>
      </c>
      <c r="C80" t="s">
        <v>85</v>
      </c>
      <c r="D80">
        <v>101</v>
      </c>
      <c r="E80" t="s">
        <v>86</v>
      </c>
      <c r="F80" t="s">
        <v>735</v>
      </c>
      <c r="G80" t="s">
        <v>736</v>
      </c>
      <c r="H80" t="s">
        <v>261</v>
      </c>
      <c r="I80" t="s">
        <v>262</v>
      </c>
      <c r="J80">
        <v>0</v>
      </c>
      <c r="K80" t="s">
        <v>93</v>
      </c>
      <c r="L80">
        <v>0</v>
      </c>
    </row>
    <row r="81" spans="1:12" x14ac:dyDescent="0.25">
      <c r="A81" t="s">
        <v>83</v>
      </c>
      <c r="B81" t="s">
        <v>84</v>
      </c>
      <c r="C81" t="s">
        <v>85</v>
      </c>
      <c r="D81">
        <v>101</v>
      </c>
      <c r="E81" t="s">
        <v>86</v>
      </c>
      <c r="F81" t="s">
        <v>735</v>
      </c>
      <c r="G81" t="s">
        <v>736</v>
      </c>
      <c r="H81" t="s">
        <v>263</v>
      </c>
      <c r="I81" t="s">
        <v>264</v>
      </c>
      <c r="J81">
        <v>0</v>
      </c>
      <c r="K81" t="s">
        <v>93</v>
      </c>
      <c r="L81">
        <v>0</v>
      </c>
    </row>
    <row r="82" spans="1:12" x14ac:dyDescent="0.25">
      <c r="A82" t="s">
        <v>83</v>
      </c>
      <c r="B82" t="s">
        <v>84</v>
      </c>
      <c r="C82" t="s">
        <v>85</v>
      </c>
      <c r="D82">
        <v>101</v>
      </c>
      <c r="E82" t="s">
        <v>86</v>
      </c>
      <c r="F82" t="s">
        <v>735</v>
      </c>
      <c r="G82" t="s">
        <v>736</v>
      </c>
      <c r="H82" t="s">
        <v>265</v>
      </c>
      <c r="I82" t="s">
        <v>266</v>
      </c>
      <c r="J82">
        <v>0</v>
      </c>
      <c r="K82" t="s">
        <v>93</v>
      </c>
      <c r="L82">
        <v>0</v>
      </c>
    </row>
    <row r="83" spans="1:12" x14ac:dyDescent="0.25">
      <c r="A83" t="s">
        <v>83</v>
      </c>
      <c r="B83" t="s">
        <v>84</v>
      </c>
      <c r="C83" t="s">
        <v>85</v>
      </c>
      <c r="D83">
        <v>101</v>
      </c>
      <c r="E83" t="s">
        <v>86</v>
      </c>
      <c r="F83" t="s">
        <v>735</v>
      </c>
      <c r="G83" t="s">
        <v>736</v>
      </c>
      <c r="H83" t="s">
        <v>267</v>
      </c>
      <c r="I83" t="s">
        <v>268</v>
      </c>
      <c r="J83">
        <v>0</v>
      </c>
      <c r="K83" t="s">
        <v>93</v>
      </c>
      <c r="L83">
        <v>0</v>
      </c>
    </row>
    <row r="84" spans="1:12" x14ac:dyDescent="0.25">
      <c r="A84" t="s">
        <v>83</v>
      </c>
      <c r="B84" t="s">
        <v>84</v>
      </c>
      <c r="C84" t="s">
        <v>85</v>
      </c>
      <c r="D84">
        <v>101</v>
      </c>
      <c r="E84" t="s">
        <v>86</v>
      </c>
      <c r="F84" t="s">
        <v>735</v>
      </c>
      <c r="G84" t="s">
        <v>736</v>
      </c>
      <c r="H84" t="s">
        <v>269</v>
      </c>
      <c r="I84" t="s">
        <v>270</v>
      </c>
      <c r="J84">
        <v>-2442904</v>
      </c>
      <c r="K84" t="s">
        <v>93</v>
      </c>
      <c r="L84">
        <v>0</v>
      </c>
    </row>
    <row r="85" spans="1:12" x14ac:dyDescent="0.25">
      <c r="A85" t="s">
        <v>83</v>
      </c>
      <c r="B85" t="s">
        <v>84</v>
      </c>
      <c r="C85" t="s">
        <v>85</v>
      </c>
      <c r="D85">
        <v>101</v>
      </c>
      <c r="E85" t="s">
        <v>86</v>
      </c>
      <c r="F85" t="s">
        <v>735</v>
      </c>
      <c r="G85" t="s">
        <v>736</v>
      </c>
      <c r="H85" t="s">
        <v>271</v>
      </c>
      <c r="I85" t="s">
        <v>272</v>
      </c>
      <c r="J85">
        <v>9123282</v>
      </c>
      <c r="K85" t="s">
        <v>93</v>
      </c>
      <c r="L85">
        <v>0</v>
      </c>
    </row>
    <row r="86" spans="1:12" x14ac:dyDescent="0.25">
      <c r="A86" t="s">
        <v>83</v>
      </c>
      <c r="B86" t="s">
        <v>84</v>
      </c>
      <c r="C86" t="s">
        <v>85</v>
      </c>
      <c r="D86">
        <v>101</v>
      </c>
      <c r="E86" t="s">
        <v>86</v>
      </c>
      <c r="F86" t="s">
        <v>735</v>
      </c>
      <c r="G86" t="s">
        <v>736</v>
      </c>
      <c r="H86" t="s">
        <v>273</v>
      </c>
      <c r="I86" t="s">
        <v>274</v>
      </c>
      <c r="J86">
        <v>9148</v>
      </c>
      <c r="K86" t="s">
        <v>93</v>
      </c>
      <c r="L86">
        <v>0</v>
      </c>
    </row>
    <row r="87" spans="1:12" x14ac:dyDescent="0.25">
      <c r="A87" t="s">
        <v>83</v>
      </c>
      <c r="B87" t="s">
        <v>84</v>
      </c>
      <c r="C87" t="s">
        <v>85</v>
      </c>
      <c r="D87">
        <v>101</v>
      </c>
      <c r="E87" t="s">
        <v>86</v>
      </c>
      <c r="F87" t="s">
        <v>735</v>
      </c>
      <c r="G87" t="s">
        <v>736</v>
      </c>
      <c r="H87" t="s">
        <v>275</v>
      </c>
      <c r="I87" t="s">
        <v>276</v>
      </c>
      <c r="J87">
        <v>0</v>
      </c>
      <c r="K87" t="s">
        <v>93</v>
      </c>
      <c r="L87">
        <v>0</v>
      </c>
    </row>
    <row r="88" spans="1:12" x14ac:dyDescent="0.25">
      <c r="A88" t="s">
        <v>83</v>
      </c>
      <c r="B88" t="s">
        <v>84</v>
      </c>
      <c r="C88" t="s">
        <v>85</v>
      </c>
      <c r="D88">
        <v>101</v>
      </c>
      <c r="E88" t="s">
        <v>86</v>
      </c>
      <c r="F88" t="s">
        <v>735</v>
      </c>
      <c r="G88" t="s">
        <v>736</v>
      </c>
      <c r="H88" t="s">
        <v>277</v>
      </c>
      <c r="I88" t="s">
        <v>278</v>
      </c>
      <c r="J88">
        <v>303910</v>
      </c>
      <c r="K88" t="s">
        <v>93</v>
      </c>
      <c r="L88">
        <v>0</v>
      </c>
    </row>
    <row r="89" spans="1:12" x14ac:dyDescent="0.25">
      <c r="A89" t="s">
        <v>83</v>
      </c>
      <c r="B89" t="s">
        <v>84</v>
      </c>
      <c r="C89" t="s">
        <v>85</v>
      </c>
      <c r="D89">
        <v>101</v>
      </c>
      <c r="E89" t="s">
        <v>86</v>
      </c>
      <c r="F89" t="s">
        <v>735</v>
      </c>
      <c r="G89" t="s">
        <v>736</v>
      </c>
      <c r="H89" t="s">
        <v>279</v>
      </c>
      <c r="I89" t="s">
        <v>280</v>
      </c>
      <c r="J89">
        <v>28651</v>
      </c>
      <c r="K89" t="s">
        <v>93</v>
      </c>
      <c r="L89">
        <v>0</v>
      </c>
    </row>
    <row r="90" spans="1:12" x14ac:dyDescent="0.25">
      <c r="A90" t="s">
        <v>83</v>
      </c>
      <c r="B90" t="s">
        <v>84</v>
      </c>
      <c r="C90" t="s">
        <v>85</v>
      </c>
      <c r="D90">
        <v>101</v>
      </c>
      <c r="E90" t="s">
        <v>86</v>
      </c>
      <c r="F90" t="s">
        <v>735</v>
      </c>
      <c r="G90" t="s">
        <v>736</v>
      </c>
      <c r="H90" t="s">
        <v>281</v>
      </c>
      <c r="I90" t="s">
        <v>282</v>
      </c>
      <c r="J90">
        <v>268496</v>
      </c>
      <c r="K90" t="s">
        <v>93</v>
      </c>
      <c r="L90">
        <v>0</v>
      </c>
    </row>
    <row r="91" spans="1:12" x14ac:dyDescent="0.25">
      <c r="A91" t="s">
        <v>83</v>
      </c>
      <c r="B91" t="s">
        <v>84</v>
      </c>
      <c r="C91" t="s">
        <v>85</v>
      </c>
      <c r="D91">
        <v>101</v>
      </c>
      <c r="E91" t="s">
        <v>86</v>
      </c>
      <c r="F91" t="s">
        <v>735</v>
      </c>
      <c r="G91" t="s">
        <v>736</v>
      </c>
      <c r="H91" t="s">
        <v>283</v>
      </c>
      <c r="I91" t="s">
        <v>284</v>
      </c>
      <c r="J91">
        <v>0</v>
      </c>
      <c r="K91" t="s">
        <v>93</v>
      </c>
      <c r="L91">
        <v>0</v>
      </c>
    </row>
    <row r="92" spans="1:12" x14ac:dyDescent="0.25">
      <c r="A92" t="s">
        <v>83</v>
      </c>
      <c r="B92" t="s">
        <v>84</v>
      </c>
      <c r="C92" t="s">
        <v>85</v>
      </c>
      <c r="D92">
        <v>101</v>
      </c>
      <c r="E92" t="s">
        <v>86</v>
      </c>
      <c r="F92" t="s">
        <v>735</v>
      </c>
      <c r="G92" t="s">
        <v>736</v>
      </c>
      <c r="H92" t="s">
        <v>285</v>
      </c>
      <c r="I92" t="s">
        <v>286</v>
      </c>
      <c r="J92">
        <v>544133</v>
      </c>
      <c r="K92" t="s">
        <v>93</v>
      </c>
      <c r="L92">
        <v>0</v>
      </c>
    </row>
    <row r="93" spans="1:12" x14ac:dyDescent="0.25">
      <c r="A93" t="s">
        <v>83</v>
      </c>
      <c r="B93" t="s">
        <v>84</v>
      </c>
      <c r="C93" t="s">
        <v>85</v>
      </c>
      <c r="D93">
        <v>101</v>
      </c>
      <c r="E93" t="s">
        <v>86</v>
      </c>
      <c r="F93" t="s">
        <v>735</v>
      </c>
      <c r="G93" t="s">
        <v>736</v>
      </c>
      <c r="H93" t="s">
        <v>287</v>
      </c>
      <c r="I93" t="s">
        <v>288</v>
      </c>
      <c r="J93">
        <v>390728</v>
      </c>
      <c r="K93" t="s">
        <v>93</v>
      </c>
      <c r="L93">
        <v>0</v>
      </c>
    </row>
    <row r="94" spans="1:12" x14ac:dyDescent="0.25">
      <c r="A94" t="s">
        <v>83</v>
      </c>
      <c r="B94" t="s">
        <v>84</v>
      </c>
      <c r="C94" t="s">
        <v>85</v>
      </c>
      <c r="D94">
        <v>101</v>
      </c>
      <c r="E94" t="s">
        <v>86</v>
      </c>
      <c r="F94" t="s">
        <v>735</v>
      </c>
      <c r="G94" t="s">
        <v>736</v>
      </c>
      <c r="H94" t="s">
        <v>289</v>
      </c>
      <c r="I94" t="s">
        <v>290</v>
      </c>
      <c r="J94">
        <v>0</v>
      </c>
      <c r="K94" t="s">
        <v>93</v>
      </c>
      <c r="L94">
        <v>0</v>
      </c>
    </row>
    <row r="95" spans="1:12" x14ac:dyDescent="0.25">
      <c r="A95" t="s">
        <v>83</v>
      </c>
      <c r="B95" t="s">
        <v>84</v>
      </c>
      <c r="C95" t="s">
        <v>85</v>
      </c>
      <c r="D95">
        <v>101</v>
      </c>
      <c r="E95" t="s">
        <v>86</v>
      </c>
      <c r="F95" t="s">
        <v>735</v>
      </c>
      <c r="G95" t="s">
        <v>736</v>
      </c>
      <c r="H95" t="s">
        <v>291</v>
      </c>
      <c r="I95" t="s">
        <v>292</v>
      </c>
      <c r="J95">
        <v>-21714</v>
      </c>
      <c r="K95" t="s">
        <v>93</v>
      </c>
      <c r="L95">
        <v>0</v>
      </c>
    </row>
    <row r="96" spans="1:12" x14ac:dyDescent="0.25">
      <c r="A96" t="s">
        <v>83</v>
      </c>
      <c r="B96" t="s">
        <v>84</v>
      </c>
      <c r="C96" t="s">
        <v>85</v>
      </c>
      <c r="D96">
        <v>101</v>
      </c>
      <c r="E96" t="s">
        <v>86</v>
      </c>
      <c r="F96" t="s">
        <v>735</v>
      </c>
      <c r="G96" t="s">
        <v>736</v>
      </c>
      <c r="H96" t="s">
        <v>293</v>
      </c>
      <c r="I96" t="s">
        <v>294</v>
      </c>
      <c r="J96">
        <v>3609</v>
      </c>
      <c r="K96" t="s">
        <v>93</v>
      </c>
      <c r="L96">
        <v>0</v>
      </c>
    </row>
    <row r="97" spans="1:12" x14ac:dyDescent="0.25">
      <c r="A97" t="s">
        <v>83</v>
      </c>
      <c r="B97" t="s">
        <v>84</v>
      </c>
      <c r="C97" t="s">
        <v>85</v>
      </c>
      <c r="D97">
        <v>101</v>
      </c>
      <c r="E97" t="s">
        <v>86</v>
      </c>
      <c r="F97" t="s">
        <v>735</v>
      </c>
      <c r="G97" t="s">
        <v>736</v>
      </c>
      <c r="H97" t="s">
        <v>295</v>
      </c>
      <c r="I97" t="s">
        <v>296</v>
      </c>
      <c r="J97">
        <v>2037</v>
      </c>
      <c r="K97" t="s">
        <v>93</v>
      </c>
      <c r="L97">
        <v>0</v>
      </c>
    </row>
    <row r="98" spans="1:12" x14ac:dyDescent="0.25">
      <c r="A98" t="s">
        <v>83</v>
      </c>
      <c r="B98" t="s">
        <v>84</v>
      </c>
      <c r="C98" t="s">
        <v>85</v>
      </c>
      <c r="D98">
        <v>101</v>
      </c>
      <c r="E98" t="s">
        <v>86</v>
      </c>
      <c r="F98" t="s">
        <v>735</v>
      </c>
      <c r="G98" t="s">
        <v>736</v>
      </c>
      <c r="H98" t="s">
        <v>297</v>
      </c>
      <c r="I98" t="s">
        <v>298</v>
      </c>
      <c r="J98">
        <v>0</v>
      </c>
      <c r="K98" t="s">
        <v>93</v>
      </c>
      <c r="L98">
        <v>0</v>
      </c>
    </row>
    <row r="99" spans="1:12" x14ac:dyDescent="0.25">
      <c r="A99" t="s">
        <v>83</v>
      </c>
      <c r="B99" t="s">
        <v>84</v>
      </c>
      <c r="C99" t="s">
        <v>85</v>
      </c>
      <c r="D99">
        <v>101</v>
      </c>
      <c r="E99" t="s">
        <v>86</v>
      </c>
      <c r="F99" t="s">
        <v>735</v>
      </c>
      <c r="G99" t="s">
        <v>736</v>
      </c>
      <c r="H99" t="s">
        <v>299</v>
      </c>
      <c r="I99" t="s">
        <v>300</v>
      </c>
      <c r="J99">
        <v>0</v>
      </c>
      <c r="K99" t="s">
        <v>93</v>
      </c>
      <c r="L99">
        <v>0</v>
      </c>
    </row>
    <row r="100" spans="1:12" x14ac:dyDescent="0.25">
      <c r="A100" t="s">
        <v>83</v>
      </c>
      <c r="B100" t="s">
        <v>84</v>
      </c>
      <c r="C100" t="s">
        <v>85</v>
      </c>
      <c r="D100">
        <v>101</v>
      </c>
      <c r="E100" t="s">
        <v>86</v>
      </c>
      <c r="F100" t="s">
        <v>735</v>
      </c>
      <c r="G100" t="s">
        <v>736</v>
      </c>
      <c r="H100" t="s">
        <v>301</v>
      </c>
      <c r="I100" t="s">
        <v>302</v>
      </c>
      <c r="J100">
        <v>0</v>
      </c>
      <c r="K100" t="s">
        <v>93</v>
      </c>
      <c r="L100">
        <v>0</v>
      </c>
    </row>
    <row r="101" spans="1:12" x14ac:dyDescent="0.25">
      <c r="A101" t="s">
        <v>83</v>
      </c>
      <c r="B101" t="s">
        <v>84</v>
      </c>
      <c r="C101" t="s">
        <v>85</v>
      </c>
      <c r="D101">
        <v>101</v>
      </c>
      <c r="E101" t="s">
        <v>86</v>
      </c>
      <c r="F101" t="s">
        <v>735</v>
      </c>
      <c r="G101" t="s">
        <v>736</v>
      </c>
      <c r="H101" t="s">
        <v>303</v>
      </c>
      <c r="I101" t="s">
        <v>304</v>
      </c>
      <c r="J101">
        <v>0</v>
      </c>
      <c r="K101" t="s">
        <v>93</v>
      </c>
      <c r="L101">
        <v>0</v>
      </c>
    </row>
    <row r="102" spans="1:12" x14ac:dyDescent="0.25">
      <c r="A102" t="s">
        <v>83</v>
      </c>
      <c r="B102" t="s">
        <v>84</v>
      </c>
      <c r="C102" t="s">
        <v>85</v>
      </c>
      <c r="D102">
        <v>101</v>
      </c>
      <c r="E102" t="s">
        <v>86</v>
      </c>
      <c r="F102" t="s">
        <v>735</v>
      </c>
      <c r="G102" t="s">
        <v>736</v>
      </c>
      <c r="H102" t="s">
        <v>305</v>
      </c>
      <c r="I102" t="s">
        <v>306</v>
      </c>
      <c r="J102">
        <v>583182</v>
      </c>
      <c r="K102" t="s">
        <v>93</v>
      </c>
      <c r="L102">
        <v>0</v>
      </c>
    </row>
    <row r="103" spans="1:12" x14ac:dyDescent="0.25">
      <c r="A103" t="s">
        <v>83</v>
      </c>
      <c r="B103" t="s">
        <v>84</v>
      </c>
      <c r="C103" t="s">
        <v>85</v>
      </c>
      <c r="D103">
        <v>101</v>
      </c>
      <c r="E103" t="s">
        <v>86</v>
      </c>
      <c r="F103" t="s">
        <v>735</v>
      </c>
      <c r="G103" t="s">
        <v>736</v>
      </c>
      <c r="H103" t="s">
        <v>307</v>
      </c>
      <c r="I103" t="s">
        <v>308</v>
      </c>
      <c r="J103">
        <v>578132</v>
      </c>
      <c r="K103" t="s">
        <v>93</v>
      </c>
      <c r="L103">
        <v>0</v>
      </c>
    </row>
    <row r="104" spans="1:12" x14ac:dyDescent="0.25">
      <c r="A104" t="s">
        <v>83</v>
      </c>
      <c r="B104" t="s">
        <v>84</v>
      </c>
      <c r="C104" t="s">
        <v>85</v>
      </c>
      <c r="D104">
        <v>101</v>
      </c>
      <c r="E104" t="s">
        <v>86</v>
      </c>
      <c r="F104" t="s">
        <v>735</v>
      </c>
      <c r="G104" t="s">
        <v>736</v>
      </c>
      <c r="H104" t="s">
        <v>309</v>
      </c>
      <c r="I104" t="s">
        <v>310</v>
      </c>
      <c r="J104">
        <v>7463885</v>
      </c>
      <c r="K104" t="s">
        <v>93</v>
      </c>
      <c r="L104">
        <v>0</v>
      </c>
    </row>
    <row r="105" spans="1:12" x14ac:dyDescent="0.25">
      <c r="A105" t="s">
        <v>83</v>
      </c>
      <c r="B105" t="s">
        <v>84</v>
      </c>
      <c r="C105" t="s">
        <v>85</v>
      </c>
      <c r="D105">
        <v>101</v>
      </c>
      <c r="E105" t="s">
        <v>86</v>
      </c>
      <c r="F105" t="s">
        <v>735</v>
      </c>
      <c r="G105" t="s">
        <v>736</v>
      </c>
      <c r="H105" t="s">
        <v>311</v>
      </c>
      <c r="I105" t="s">
        <v>312</v>
      </c>
      <c r="J105">
        <v>0</v>
      </c>
      <c r="K105" t="s">
        <v>93</v>
      </c>
      <c r="L105">
        <v>0</v>
      </c>
    </row>
    <row r="106" spans="1:12" x14ac:dyDescent="0.25">
      <c r="A106" t="s">
        <v>83</v>
      </c>
      <c r="B106" t="s">
        <v>84</v>
      </c>
      <c r="C106" t="s">
        <v>85</v>
      </c>
      <c r="D106">
        <v>101</v>
      </c>
      <c r="E106" t="s">
        <v>86</v>
      </c>
      <c r="F106" t="s">
        <v>735</v>
      </c>
      <c r="G106" t="s">
        <v>736</v>
      </c>
      <c r="H106" t="s">
        <v>313</v>
      </c>
      <c r="I106" t="s">
        <v>314</v>
      </c>
      <c r="J106">
        <v>0</v>
      </c>
      <c r="K106" t="s">
        <v>93</v>
      </c>
      <c r="L106">
        <v>0</v>
      </c>
    </row>
    <row r="107" spans="1:12" x14ac:dyDescent="0.25">
      <c r="A107" t="s">
        <v>83</v>
      </c>
      <c r="B107" t="s">
        <v>84</v>
      </c>
      <c r="C107" t="s">
        <v>85</v>
      </c>
      <c r="D107">
        <v>101</v>
      </c>
      <c r="E107" t="s">
        <v>86</v>
      </c>
      <c r="F107" t="s">
        <v>735</v>
      </c>
      <c r="G107" t="s">
        <v>736</v>
      </c>
      <c r="H107" t="s">
        <v>315</v>
      </c>
      <c r="I107" t="s">
        <v>316</v>
      </c>
      <c r="J107">
        <v>0</v>
      </c>
      <c r="K107" t="s">
        <v>93</v>
      </c>
      <c r="L107">
        <v>0</v>
      </c>
    </row>
    <row r="108" spans="1:12" x14ac:dyDescent="0.25">
      <c r="A108" t="s">
        <v>83</v>
      </c>
      <c r="B108" t="s">
        <v>84</v>
      </c>
      <c r="C108" t="s">
        <v>85</v>
      </c>
      <c r="D108">
        <v>101</v>
      </c>
      <c r="E108" t="s">
        <v>86</v>
      </c>
      <c r="F108" t="s">
        <v>735</v>
      </c>
      <c r="G108" t="s">
        <v>736</v>
      </c>
      <c r="H108" t="s">
        <v>317</v>
      </c>
      <c r="I108" t="s">
        <v>318</v>
      </c>
      <c r="J108">
        <v>0</v>
      </c>
      <c r="K108" t="s">
        <v>93</v>
      </c>
      <c r="L108">
        <v>0</v>
      </c>
    </row>
    <row r="109" spans="1:12" x14ac:dyDescent="0.25">
      <c r="A109" t="s">
        <v>83</v>
      </c>
      <c r="B109" t="s">
        <v>84</v>
      </c>
      <c r="C109" t="s">
        <v>85</v>
      </c>
      <c r="D109">
        <v>101</v>
      </c>
      <c r="E109" t="s">
        <v>86</v>
      </c>
      <c r="F109" t="s">
        <v>735</v>
      </c>
      <c r="G109" t="s">
        <v>736</v>
      </c>
      <c r="H109" t="s">
        <v>319</v>
      </c>
      <c r="I109" t="s">
        <v>320</v>
      </c>
      <c r="J109">
        <v>28204</v>
      </c>
      <c r="K109" t="s">
        <v>93</v>
      </c>
      <c r="L109">
        <v>0</v>
      </c>
    </row>
    <row r="110" spans="1:12" x14ac:dyDescent="0.25">
      <c r="A110" t="s">
        <v>83</v>
      </c>
      <c r="B110" t="s">
        <v>84</v>
      </c>
      <c r="C110" t="s">
        <v>85</v>
      </c>
      <c r="D110">
        <v>101</v>
      </c>
      <c r="E110" t="s">
        <v>86</v>
      </c>
      <c r="F110" t="s">
        <v>735</v>
      </c>
      <c r="G110" t="s">
        <v>736</v>
      </c>
      <c r="H110" t="s">
        <v>321</v>
      </c>
      <c r="I110" t="s">
        <v>322</v>
      </c>
      <c r="J110">
        <v>12962</v>
      </c>
      <c r="K110" t="s">
        <v>93</v>
      </c>
      <c r="L110">
        <v>0</v>
      </c>
    </row>
    <row r="111" spans="1:12" x14ac:dyDescent="0.25">
      <c r="A111" t="s">
        <v>83</v>
      </c>
      <c r="B111" t="s">
        <v>84</v>
      </c>
      <c r="C111" t="s">
        <v>85</v>
      </c>
      <c r="D111">
        <v>101</v>
      </c>
      <c r="E111" t="s">
        <v>86</v>
      </c>
      <c r="F111" t="s">
        <v>735</v>
      </c>
      <c r="G111" t="s">
        <v>736</v>
      </c>
      <c r="H111" t="s">
        <v>323</v>
      </c>
      <c r="I111" t="s">
        <v>324</v>
      </c>
      <c r="J111">
        <v>3410</v>
      </c>
      <c r="K111" t="s">
        <v>93</v>
      </c>
      <c r="L111">
        <v>0</v>
      </c>
    </row>
    <row r="112" spans="1:12" x14ac:dyDescent="0.25">
      <c r="A112" t="s">
        <v>83</v>
      </c>
      <c r="B112" t="s">
        <v>84</v>
      </c>
      <c r="C112" t="s">
        <v>85</v>
      </c>
      <c r="D112">
        <v>101</v>
      </c>
      <c r="E112" t="s">
        <v>86</v>
      </c>
      <c r="F112" t="s">
        <v>735</v>
      </c>
      <c r="G112" t="s">
        <v>736</v>
      </c>
      <c r="H112" t="s">
        <v>325</v>
      </c>
      <c r="I112" t="s">
        <v>326</v>
      </c>
      <c r="J112">
        <v>28917</v>
      </c>
      <c r="K112" t="s">
        <v>93</v>
      </c>
      <c r="L112">
        <v>0</v>
      </c>
    </row>
    <row r="113" spans="1:12" x14ac:dyDescent="0.25">
      <c r="A113" t="s">
        <v>83</v>
      </c>
      <c r="B113" t="s">
        <v>84</v>
      </c>
      <c r="C113" t="s">
        <v>85</v>
      </c>
      <c r="D113">
        <v>101</v>
      </c>
      <c r="E113" t="s">
        <v>86</v>
      </c>
      <c r="F113" t="s">
        <v>735</v>
      </c>
      <c r="G113" t="s">
        <v>736</v>
      </c>
      <c r="H113" t="s">
        <v>327</v>
      </c>
      <c r="I113" t="s">
        <v>328</v>
      </c>
      <c r="J113">
        <v>0</v>
      </c>
      <c r="K113" t="s">
        <v>93</v>
      </c>
      <c r="L113">
        <v>0</v>
      </c>
    </row>
    <row r="114" spans="1:12" x14ac:dyDescent="0.25">
      <c r="A114" t="s">
        <v>83</v>
      </c>
      <c r="B114" t="s">
        <v>84</v>
      </c>
      <c r="C114" t="s">
        <v>85</v>
      </c>
      <c r="D114">
        <v>101</v>
      </c>
      <c r="E114" t="s">
        <v>86</v>
      </c>
      <c r="F114" t="s">
        <v>735</v>
      </c>
      <c r="G114" t="s">
        <v>736</v>
      </c>
      <c r="H114" t="s">
        <v>329</v>
      </c>
      <c r="I114" t="s">
        <v>330</v>
      </c>
      <c r="J114">
        <v>0</v>
      </c>
      <c r="K114" t="s">
        <v>93</v>
      </c>
      <c r="L114">
        <v>0</v>
      </c>
    </row>
    <row r="115" spans="1:12" x14ac:dyDescent="0.25">
      <c r="A115" t="s">
        <v>83</v>
      </c>
      <c r="B115" t="s">
        <v>84</v>
      </c>
      <c r="C115" t="s">
        <v>85</v>
      </c>
      <c r="D115">
        <v>101</v>
      </c>
      <c r="E115" t="s">
        <v>86</v>
      </c>
      <c r="F115" t="s">
        <v>735</v>
      </c>
      <c r="G115" t="s">
        <v>736</v>
      </c>
      <c r="H115" t="s">
        <v>331</v>
      </c>
      <c r="I115" t="s">
        <v>332</v>
      </c>
      <c r="J115">
        <v>532712</v>
      </c>
      <c r="K115" t="s">
        <v>93</v>
      </c>
      <c r="L115">
        <v>0</v>
      </c>
    </row>
    <row r="116" spans="1:12" x14ac:dyDescent="0.25">
      <c r="A116" t="s">
        <v>83</v>
      </c>
      <c r="B116" t="s">
        <v>84</v>
      </c>
      <c r="C116" t="s">
        <v>85</v>
      </c>
      <c r="D116">
        <v>101</v>
      </c>
      <c r="E116" t="s">
        <v>86</v>
      </c>
      <c r="F116" t="s">
        <v>735</v>
      </c>
      <c r="G116" t="s">
        <v>736</v>
      </c>
      <c r="H116" t="s">
        <v>333</v>
      </c>
      <c r="I116" t="s">
        <v>334</v>
      </c>
      <c r="J116">
        <v>222874</v>
      </c>
      <c r="K116" t="s">
        <v>93</v>
      </c>
      <c r="L116">
        <v>0</v>
      </c>
    </row>
    <row r="117" spans="1:12" x14ac:dyDescent="0.25">
      <c r="A117" t="s">
        <v>83</v>
      </c>
      <c r="B117" t="s">
        <v>84</v>
      </c>
      <c r="C117" t="s">
        <v>85</v>
      </c>
      <c r="D117">
        <v>101</v>
      </c>
      <c r="E117" t="s">
        <v>86</v>
      </c>
      <c r="F117" t="s">
        <v>735</v>
      </c>
      <c r="G117" t="s">
        <v>736</v>
      </c>
      <c r="H117" t="s">
        <v>335</v>
      </c>
      <c r="I117" t="s">
        <v>336</v>
      </c>
      <c r="J117">
        <v>226</v>
      </c>
      <c r="K117" t="s">
        <v>93</v>
      </c>
      <c r="L117">
        <v>0</v>
      </c>
    </row>
    <row r="118" spans="1:12" x14ac:dyDescent="0.25">
      <c r="A118" t="s">
        <v>83</v>
      </c>
      <c r="B118" t="s">
        <v>84</v>
      </c>
      <c r="C118" t="s">
        <v>85</v>
      </c>
      <c r="D118">
        <v>101</v>
      </c>
      <c r="E118" t="s">
        <v>86</v>
      </c>
      <c r="F118" t="s">
        <v>735</v>
      </c>
      <c r="G118" t="s">
        <v>736</v>
      </c>
      <c r="H118" t="s">
        <v>337</v>
      </c>
      <c r="I118" t="s">
        <v>338</v>
      </c>
      <c r="J118">
        <v>51096</v>
      </c>
      <c r="K118" t="s">
        <v>93</v>
      </c>
      <c r="L118">
        <v>0</v>
      </c>
    </row>
    <row r="119" spans="1:12" x14ac:dyDescent="0.25">
      <c r="A119" t="s">
        <v>83</v>
      </c>
      <c r="B119" t="s">
        <v>84</v>
      </c>
      <c r="C119" t="s">
        <v>85</v>
      </c>
      <c r="D119">
        <v>101</v>
      </c>
      <c r="E119" t="s">
        <v>86</v>
      </c>
      <c r="F119" t="s">
        <v>735</v>
      </c>
      <c r="G119" t="s">
        <v>736</v>
      </c>
      <c r="H119" t="s">
        <v>337</v>
      </c>
      <c r="I119" t="s">
        <v>339</v>
      </c>
      <c r="J119">
        <v>49852</v>
      </c>
      <c r="K119" t="s">
        <v>93</v>
      </c>
      <c r="L119">
        <v>0</v>
      </c>
    </row>
    <row r="120" spans="1:12" x14ac:dyDescent="0.25">
      <c r="A120" t="s">
        <v>83</v>
      </c>
      <c r="B120" t="s">
        <v>84</v>
      </c>
      <c r="C120" t="s">
        <v>85</v>
      </c>
      <c r="D120">
        <v>101</v>
      </c>
      <c r="E120" t="s">
        <v>86</v>
      </c>
      <c r="F120" t="s">
        <v>735</v>
      </c>
      <c r="G120" t="s">
        <v>736</v>
      </c>
      <c r="H120" t="s">
        <v>340</v>
      </c>
      <c r="I120" t="s">
        <v>341</v>
      </c>
      <c r="J120">
        <v>566391</v>
      </c>
      <c r="K120" t="s">
        <v>93</v>
      </c>
      <c r="L120">
        <v>0</v>
      </c>
    </row>
    <row r="121" spans="1:12" x14ac:dyDescent="0.25">
      <c r="A121" t="s">
        <v>83</v>
      </c>
      <c r="B121" t="s">
        <v>84</v>
      </c>
      <c r="C121" t="s">
        <v>85</v>
      </c>
      <c r="D121">
        <v>101</v>
      </c>
      <c r="E121" t="s">
        <v>86</v>
      </c>
      <c r="F121" t="s">
        <v>735</v>
      </c>
      <c r="G121" t="s">
        <v>736</v>
      </c>
      <c r="H121" t="s">
        <v>342</v>
      </c>
      <c r="I121" t="s">
        <v>343</v>
      </c>
      <c r="J121">
        <v>0</v>
      </c>
      <c r="K121" t="s">
        <v>93</v>
      </c>
      <c r="L121">
        <v>0</v>
      </c>
    </row>
    <row r="122" spans="1:12" x14ac:dyDescent="0.25">
      <c r="A122" t="s">
        <v>83</v>
      </c>
      <c r="B122" t="s">
        <v>84</v>
      </c>
      <c r="C122" t="s">
        <v>85</v>
      </c>
      <c r="D122">
        <v>101</v>
      </c>
      <c r="E122" t="s">
        <v>86</v>
      </c>
      <c r="F122" t="s">
        <v>735</v>
      </c>
      <c r="G122" t="s">
        <v>736</v>
      </c>
      <c r="H122" t="s">
        <v>344</v>
      </c>
      <c r="I122" t="s">
        <v>345</v>
      </c>
      <c r="J122">
        <v>0</v>
      </c>
      <c r="K122" t="s">
        <v>93</v>
      </c>
      <c r="L122">
        <v>0</v>
      </c>
    </row>
    <row r="123" spans="1:12" x14ac:dyDescent="0.25">
      <c r="A123" t="s">
        <v>83</v>
      </c>
      <c r="B123" t="s">
        <v>84</v>
      </c>
      <c r="C123" t="s">
        <v>85</v>
      </c>
      <c r="D123">
        <v>101</v>
      </c>
      <c r="E123" t="s">
        <v>86</v>
      </c>
      <c r="F123" t="s">
        <v>735</v>
      </c>
      <c r="G123" t="s">
        <v>736</v>
      </c>
      <c r="H123" t="s">
        <v>346</v>
      </c>
      <c r="I123" t="s">
        <v>347</v>
      </c>
      <c r="J123">
        <v>0</v>
      </c>
      <c r="K123" t="s">
        <v>93</v>
      </c>
      <c r="L123">
        <v>0</v>
      </c>
    </row>
    <row r="124" spans="1:12" x14ac:dyDescent="0.25">
      <c r="A124" t="s">
        <v>83</v>
      </c>
      <c r="B124" t="s">
        <v>84</v>
      </c>
      <c r="C124" t="s">
        <v>85</v>
      </c>
      <c r="D124">
        <v>101</v>
      </c>
      <c r="E124" t="s">
        <v>86</v>
      </c>
      <c r="F124" t="s">
        <v>735</v>
      </c>
      <c r="G124" t="s">
        <v>736</v>
      </c>
      <c r="H124" t="s">
        <v>348</v>
      </c>
      <c r="I124" t="s">
        <v>349</v>
      </c>
      <c r="J124">
        <v>0</v>
      </c>
      <c r="K124" t="s">
        <v>93</v>
      </c>
      <c r="L124">
        <v>0</v>
      </c>
    </row>
    <row r="125" spans="1:12" x14ac:dyDescent="0.25">
      <c r="A125" t="s">
        <v>83</v>
      </c>
      <c r="B125" t="s">
        <v>84</v>
      </c>
      <c r="C125" t="s">
        <v>85</v>
      </c>
      <c r="D125">
        <v>101</v>
      </c>
      <c r="E125" t="s">
        <v>86</v>
      </c>
      <c r="F125" t="s">
        <v>735</v>
      </c>
      <c r="G125" t="s">
        <v>736</v>
      </c>
      <c r="H125" t="s">
        <v>350</v>
      </c>
      <c r="I125" t="s">
        <v>351</v>
      </c>
      <c r="J125">
        <v>286758</v>
      </c>
      <c r="K125" t="s">
        <v>93</v>
      </c>
      <c r="L125">
        <v>0</v>
      </c>
    </row>
    <row r="126" spans="1:12" x14ac:dyDescent="0.25">
      <c r="A126" t="s">
        <v>83</v>
      </c>
      <c r="B126" t="s">
        <v>84</v>
      </c>
      <c r="C126" t="s">
        <v>85</v>
      </c>
      <c r="D126">
        <v>101</v>
      </c>
      <c r="E126" t="s">
        <v>86</v>
      </c>
      <c r="F126" t="s">
        <v>735</v>
      </c>
      <c r="G126" t="s">
        <v>736</v>
      </c>
      <c r="H126" t="s">
        <v>352</v>
      </c>
      <c r="I126" t="s">
        <v>353</v>
      </c>
      <c r="J126">
        <v>0</v>
      </c>
      <c r="K126" t="s">
        <v>93</v>
      </c>
      <c r="L126">
        <v>0</v>
      </c>
    </row>
    <row r="127" spans="1:12" x14ac:dyDescent="0.25">
      <c r="A127" t="s">
        <v>83</v>
      </c>
      <c r="B127" t="s">
        <v>84</v>
      </c>
      <c r="C127" t="s">
        <v>85</v>
      </c>
      <c r="D127">
        <v>101</v>
      </c>
      <c r="E127" t="s">
        <v>86</v>
      </c>
      <c r="F127" t="s">
        <v>735</v>
      </c>
      <c r="G127" t="s">
        <v>736</v>
      </c>
      <c r="H127" t="s">
        <v>354</v>
      </c>
      <c r="I127" t="s">
        <v>355</v>
      </c>
      <c r="J127">
        <v>0</v>
      </c>
      <c r="K127" t="s">
        <v>93</v>
      </c>
      <c r="L127">
        <v>0</v>
      </c>
    </row>
    <row r="128" spans="1:12" x14ac:dyDescent="0.25">
      <c r="A128" t="s">
        <v>83</v>
      </c>
      <c r="B128" t="s">
        <v>84</v>
      </c>
      <c r="C128" t="s">
        <v>85</v>
      </c>
      <c r="D128">
        <v>101</v>
      </c>
      <c r="E128" t="s">
        <v>86</v>
      </c>
      <c r="F128" t="s">
        <v>735</v>
      </c>
      <c r="G128" t="s">
        <v>736</v>
      </c>
      <c r="H128" t="s">
        <v>356</v>
      </c>
      <c r="I128" t="s">
        <v>357</v>
      </c>
      <c r="J128">
        <v>0</v>
      </c>
      <c r="K128" t="s">
        <v>93</v>
      </c>
      <c r="L128">
        <v>0</v>
      </c>
    </row>
    <row r="129" spans="1:12" x14ac:dyDescent="0.25">
      <c r="A129" t="s">
        <v>83</v>
      </c>
      <c r="B129" t="s">
        <v>84</v>
      </c>
      <c r="C129" t="s">
        <v>85</v>
      </c>
      <c r="D129">
        <v>101</v>
      </c>
      <c r="E129" t="s">
        <v>86</v>
      </c>
      <c r="F129" t="s">
        <v>735</v>
      </c>
      <c r="G129" t="s">
        <v>736</v>
      </c>
      <c r="H129" t="s">
        <v>358</v>
      </c>
      <c r="I129" t="s">
        <v>359</v>
      </c>
      <c r="J129">
        <v>0</v>
      </c>
      <c r="K129" t="s">
        <v>93</v>
      </c>
      <c r="L129">
        <v>0</v>
      </c>
    </row>
    <row r="130" spans="1:12" x14ac:dyDescent="0.25">
      <c r="A130" t="s">
        <v>83</v>
      </c>
      <c r="B130" t="s">
        <v>84</v>
      </c>
      <c r="C130" t="s">
        <v>85</v>
      </c>
      <c r="D130">
        <v>101</v>
      </c>
      <c r="E130" t="s">
        <v>86</v>
      </c>
      <c r="F130" t="s">
        <v>735</v>
      </c>
      <c r="G130" t="s">
        <v>736</v>
      </c>
      <c r="H130" t="s">
        <v>360</v>
      </c>
      <c r="I130" t="s">
        <v>361</v>
      </c>
      <c r="J130">
        <v>0</v>
      </c>
      <c r="K130" t="s">
        <v>93</v>
      </c>
      <c r="L130">
        <v>0</v>
      </c>
    </row>
    <row r="131" spans="1:12" x14ac:dyDescent="0.25">
      <c r="A131" t="s">
        <v>83</v>
      </c>
      <c r="B131" t="s">
        <v>84</v>
      </c>
      <c r="C131" t="s">
        <v>85</v>
      </c>
      <c r="D131">
        <v>101</v>
      </c>
      <c r="E131" t="s">
        <v>86</v>
      </c>
      <c r="F131" t="s">
        <v>735</v>
      </c>
      <c r="G131" t="s">
        <v>736</v>
      </c>
      <c r="H131" t="s">
        <v>362</v>
      </c>
      <c r="I131" t="s">
        <v>363</v>
      </c>
      <c r="J131">
        <v>0</v>
      </c>
      <c r="K131" t="s">
        <v>93</v>
      </c>
      <c r="L131">
        <v>0</v>
      </c>
    </row>
    <row r="132" spans="1:12" x14ac:dyDescent="0.25">
      <c r="A132" t="s">
        <v>83</v>
      </c>
      <c r="B132" t="s">
        <v>84</v>
      </c>
      <c r="C132" t="s">
        <v>85</v>
      </c>
      <c r="D132">
        <v>101</v>
      </c>
      <c r="E132" t="s">
        <v>86</v>
      </c>
      <c r="F132" t="s">
        <v>735</v>
      </c>
      <c r="G132" t="s">
        <v>736</v>
      </c>
      <c r="H132" t="s">
        <v>364</v>
      </c>
      <c r="I132" t="s">
        <v>365</v>
      </c>
      <c r="J132">
        <v>0</v>
      </c>
      <c r="K132" t="s">
        <v>93</v>
      </c>
      <c r="L132">
        <v>0</v>
      </c>
    </row>
    <row r="133" spans="1:12" x14ac:dyDescent="0.25">
      <c r="A133" t="s">
        <v>83</v>
      </c>
      <c r="B133" t="s">
        <v>84</v>
      </c>
      <c r="C133" t="s">
        <v>85</v>
      </c>
      <c r="D133">
        <v>101</v>
      </c>
      <c r="E133" t="s">
        <v>86</v>
      </c>
      <c r="F133" t="s">
        <v>735</v>
      </c>
      <c r="G133" t="s">
        <v>736</v>
      </c>
      <c r="H133" t="s">
        <v>366</v>
      </c>
      <c r="I133" t="s">
        <v>367</v>
      </c>
      <c r="J133">
        <v>0</v>
      </c>
      <c r="K133" t="s">
        <v>93</v>
      </c>
      <c r="L133">
        <v>0</v>
      </c>
    </row>
    <row r="134" spans="1:12" x14ac:dyDescent="0.25">
      <c r="A134" t="s">
        <v>83</v>
      </c>
      <c r="B134" t="s">
        <v>84</v>
      </c>
      <c r="C134" t="s">
        <v>85</v>
      </c>
      <c r="D134">
        <v>101</v>
      </c>
      <c r="E134" t="s">
        <v>86</v>
      </c>
      <c r="F134" t="s">
        <v>735</v>
      </c>
      <c r="G134" t="s">
        <v>736</v>
      </c>
      <c r="H134" t="s">
        <v>368</v>
      </c>
      <c r="I134" t="s">
        <v>369</v>
      </c>
      <c r="J134">
        <v>0</v>
      </c>
      <c r="K134" t="s">
        <v>93</v>
      </c>
      <c r="L134">
        <v>0</v>
      </c>
    </row>
    <row r="135" spans="1:12" x14ac:dyDescent="0.25">
      <c r="A135" t="s">
        <v>83</v>
      </c>
      <c r="B135" t="s">
        <v>84</v>
      </c>
      <c r="C135" t="s">
        <v>85</v>
      </c>
      <c r="D135">
        <v>101</v>
      </c>
      <c r="E135" t="s">
        <v>86</v>
      </c>
      <c r="F135" t="s">
        <v>735</v>
      </c>
      <c r="G135" t="s">
        <v>736</v>
      </c>
      <c r="H135" t="s">
        <v>370</v>
      </c>
      <c r="I135" t="s">
        <v>371</v>
      </c>
      <c r="J135">
        <v>0</v>
      </c>
      <c r="K135" t="s">
        <v>93</v>
      </c>
      <c r="L135">
        <v>0</v>
      </c>
    </row>
    <row r="136" spans="1:12" x14ac:dyDescent="0.25">
      <c r="A136" t="s">
        <v>83</v>
      </c>
      <c r="B136" t="s">
        <v>84</v>
      </c>
      <c r="C136" t="s">
        <v>85</v>
      </c>
      <c r="D136">
        <v>101</v>
      </c>
      <c r="E136" t="s">
        <v>86</v>
      </c>
      <c r="F136" t="s">
        <v>735</v>
      </c>
      <c r="G136" t="s">
        <v>736</v>
      </c>
      <c r="H136" t="s">
        <v>372</v>
      </c>
      <c r="I136" t="s">
        <v>373</v>
      </c>
      <c r="J136">
        <v>0</v>
      </c>
      <c r="K136" t="s">
        <v>93</v>
      </c>
      <c r="L136">
        <v>0</v>
      </c>
    </row>
    <row r="137" spans="1:12" x14ac:dyDescent="0.25">
      <c r="A137" t="s">
        <v>83</v>
      </c>
      <c r="B137" t="s">
        <v>84</v>
      </c>
      <c r="C137" t="s">
        <v>85</v>
      </c>
      <c r="D137">
        <v>101</v>
      </c>
      <c r="E137" t="s">
        <v>86</v>
      </c>
      <c r="F137" t="s">
        <v>735</v>
      </c>
      <c r="G137" t="s">
        <v>736</v>
      </c>
      <c r="H137" t="s">
        <v>374</v>
      </c>
      <c r="I137" t="s">
        <v>375</v>
      </c>
      <c r="J137">
        <v>0</v>
      </c>
      <c r="K137" t="s">
        <v>93</v>
      </c>
      <c r="L137">
        <v>0</v>
      </c>
    </row>
    <row r="138" spans="1:12" x14ac:dyDescent="0.25">
      <c r="A138" t="s">
        <v>83</v>
      </c>
      <c r="B138" t="s">
        <v>84</v>
      </c>
      <c r="C138" t="s">
        <v>85</v>
      </c>
      <c r="D138">
        <v>101</v>
      </c>
      <c r="E138" t="s">
        <v>86</v>
      </c>
      <c r="F138" t="s">
        <v>735</v>
      </c>
      <c r="G138" t="s">
        <v>736</v>
      </c>
      <c r="H138" t="s">
        <v>376</v>
      </c>
      <c r="I138" t="s">
        <v>377</v>
      </c>
      <c r="J138">
        <v>0</v>
      </c>
      <c r="K138" t="s">
        <v>93</v>
      </c>
      <c r="L138">
        <v>0</v>
      </c>
    </row>
    <row r="139" spans="1:12" x14ac:dyDescent="0.25">
      <c r="A139" t="s">
        <v>83</v>
      </c>
      <c r="B139" t="s">
        <v>84</v>
      </c>
      <c r="C139" t="s">
        <v>85</v>
      </c>
      <c r="D139">
        <v>101</v>
      </c>
      <c r="E139" t="s">
        <v>86</v>
      </c>
      <c r="F139" t="s">
        <v>735</v>
      </c>
      <c r="G139" t="s">
        <v>736</v>
      </c>
      <c r="H139" t="s">
        <v>378</v>
      </c>
      <c r="I139" t="s">
        <v>379</v>
      </c>
      <c r="J139">
        <v>0</v>
      </c>
      <c r="K139" t="s">
        <v>93</v>
      </c>
      <c r="L139">
        <v>0</v>
      </c>
    </row>
    <row r="140" spans="1:12" x14ac:dyDescent="0.25">
      <c r="A140" t="s">
        <v>238</v>
      </c>
      <c r="B140" t="s">
        <v>239</v>
      </c>
      <c r="C140" t="s">
        <v>85</v>
      </c>
      <c r="D140">
        <v>90</v>
      </c>
      <c r="E140" t="s">
        <v>86</v>
      </c>
      <c r="F140" t="s">
        <v>735</v>
      </c>
      <c r="G140" t="s">
        <v>736</v>
      </c>
      <c r="H140" t="s">
        <v>90</v>
      </c>
      <c r="I140" t="s">
        <v>92</v>
      </c>
      <c r="J140">
        <v>0</v>
      </c>
      <c r="K140" t="s">
        <v>93</v>
      </c>
      <c r="L140">
        <v>477589</v>
      </c>
    </row>
    <row r="141" spans="1:12" x14ac:dyDescent="0.25">
      <c r="A141" t="s">
        <v>238</v>
      </c>
      <c r="B141" t="s">
        <v>239</v>
      </c>
      <c r="C141" t="s">
        <v>85</v>
      </c>
      <c r="D141">
        <v>90</v>
      </c>
      <c r="E141" t="s">
        <v>86</v>
      </c>
      <c r="F141" t="s">
        <v>735</v>
      </c>
      <c r="G141" t="s">
        <v>736</v>
      </c>
      <c r="H141" t="s">
        <v>94</v>
      </c>
      <c r="I141" t="s">
        <v>95</v>
      </c>
      <c r="J141">
        <v>0</v>
      </c>
      <c r="K141" t="s">
        <v>93</v>
      </c>
      <c r="L141">
        <v>477589</v>
      </c>
    </row>
    <row r="142" spans="1:12" x14ac:dyDescent="0.25">
      <c r="A142" t="s">
        <v>238</v>
      </c>
      <c r="B142" t="s">
        <v>239</v>
      </c>
      <c r="C142" t="s">
        <v>85</v>
      </c>
      <c r="D142">
        <v>90</v>
      </c>
      <c r="E142" t="s">
        <v>86</v>
      </c>
      <c r="F142" t="s">
        <v>735</v>
      </c>
      <c r="G142" t="s">
        <v>736</v>
      </c>
      <c r="H142" t="s">
        <v>96</v>
      </c>
      <c r="I142" t="s">
        <v>97</v>
      </c>
      <c r="J142">
        <v>0</v>
      </c>
      <c r="K142" t="s">
        <v>93</v>
      </c>
      <c r="L142">
        <v>477589</v>
      </c>
    </row>
    <row r="143" spans="1:12" x14ac:dyDescent="0.25">
      <c r="A143" t="s">
        <v>238</v>
      </c>
      <c r="B143" t="s">
        <v>239</v>
      </c>
      <c r="C143" t="s">
        <v>85</v>
      </c>
      <c r="D143">
        <v>90</v>
      </c>
      <c r="E143" t="s">
        <v>86</v>
      </c>
      <c r="F143" t="s">
        <v>735</v>
      </c>
      <c r="G143" t="s">
        <v>736</v>
      </c>
      <c r="H143" t="s">
        <v>98</v>
      </c>
      <c r="I143" t="s">
        <v>99</v>
      </c>
      <c r="J143">
        <v>0</v>
      </c>
      <c r="K143" t="s">
        <v>93</v>
      </c>
      <c r="L143">
        <v>477589</v>
      </c>
    </row>
    <row r="144" spans="1:12" x14ac:dyDescent="0.25">
      <c r="A144" t="s">
        <v>238</v>
      </c>
      <c r="B144" t="s">
        <v>239</v>
      </c>
      <c r="C144" t="s">
        <v>85</v>
      </c>
      <c r="D144">
        <v>90</v>
      </c>
      <c r="E144" t="s">
        <v>86</v>
      </c>
      <c r="F144" t="s">
        <v>735</v>
      </c>
      <c r="G144" t="s">
        <v>736</v>
      </c>
      <c r="H144" t="s">
        <v>100</v>
      </c>
      <c r="I144" t="s">
        <v>101</v>
      </c>
      <c r="J144">
        <v>0</v>
      </c>
      <c r="K144" t="s">
        <v>93</v>
      </c>
      <c r="L144">
        <v>477589</v>
      </c>
    </row>
    <row r="145" spans="1:12" x14ac:dyDescent="0.25">
      <c r="A145" t="s">
        <v>238</v>
      </c>
      <c r="B145" t="s">
        <v>239</v>
      </c>
      <c r="C145" t="s">
        <v>85</v>
      </c>
      <c r="D145">
        <v>90</v>
      </c>
      <c r="E145" t="s">
        <v>86</v>
      </c>
      <c r="F145" t="s">
        <v>735</v>
      </c>
      <c r="G145" t="s">
        <v>736</v>
      </c>
      <c r="H145" t="s">
        <v>102</v>
      </c>
      <c r="I145" t="s">
        <v>103</v>
      </c>
      <c r="J145">
        <v>0</v>
      </c>
      <c r="K145" t="s">
        <v>93</v>
      </c>
      <c r="L145">
        <v>477589</v>
      </c>
    </row>
    <row r="146" spans="1:12" x14ac:dyDescent="0.25">
      <c r="A146" t="s">
        <v>238</v>
      </c>
      <c r="B146" t="s">
        <v>239</v>
      </c>
      <c r="C146" t="s">
        <v>85</v>
      </c>
      <c r="D146">
        <v>90</v>
      </c>
      <c r="E146" t="s">
        <v>86</v>
      </c>
      <c r="F146" t="s">
        <v>735</v>
      </c>
      <c r="G146" t="s">
        <v>736</v>
      </c>
      <c r="H146" t="s">
        <v>104</v>
      </c>
      <c r="I146" t="s">
        <v>105</v>
      </c>
      <c r="J146">
        <v>0</v>
      </c>
      <c r="K146" t="s">
        <v>93</v>
      </c>
      <c r="L146">
        <v>477589</v>
      </c>
    </row>
    <row r="147" spans="1:12" x14ac:dyDescent="0.25">
      <c r="A147" t="s">
        <v>238</v>
      </c>
      <c r="B147" t="s">
        <v>239</v>
      </c>
      <c r="C147" t="s">
        <v>85</v>
      </c>
      <c r="D147">
        <v>90</v>
      </c>
      <c r="E147" t="s">
        <v>86</v>
      </c>
      <c r="F147" t="s">
        <v>735</v>
      </c>
      <c r="G147" t="s">
        <v>736</v>
      </c>
      <c r="H147" t="s">
        <v>106</v>
      </c>
      <c r="I147" t="s">
        <v>107</v>
      </c>
      <c r="J147">
        <v>0</v>
      </c>
      <c r="K147" t="s">
        <v>93</v>
      </c>
      <c r="L147">
        <v>477589</v>
      </c>
    </row>
    <row r="148" spans="1:12" x14ac:dyDescent="0.25">
      <c r="A148" t="s">
        <v>238</v>
      </c>
      <c r="B148" t="s">
        <v>239</v>
      </c>
      <c r="C148" t="s">
        <v>85</v>
      </c>
      <c r="D148">
        <v>90</v>
      </c>
      <c r="E148" t="s">
        <v>86</v>
      </c>
      <c r="F148" t="s">
        <v>735</v>
      </c>
      <c r="G148" t="s">
        <v>736</v>
      </c>
      <c r="H148" t="s">
        <v>108</v>
      </c>
      <c r="I148" t="s">
        <v>109</v>
      </c>
      <c r="J148">
        <v>0</v>
      </c>
      <c r="K148" t="s">
        <v>93</v>
      </c>
      <c r="L148">
        <v>477589</v>
      </c>
    </row>
    <row r="149" spans="1:12" x14ac:dyDescent="0.25">
      <c r="A149" t="s">
        <v>238</v>
      </c>
      <c r="B149" t="s">
        <v>239</v>
      </c>
      <c r="C149" t="s">
        <v>85</v>
      </c>
      <c r="D149">
        <v>90</v>
      </c>
      <c r="E149" t="s">
        <v>86</v>
      </c>
      <c r="F149" t="s">
        <v>735</v>
      </c>
      <c r="G149" t="s">
        <v>736</v>
      </c>
      <c r="H149" t="s">
        <v>110</v>
      </c>
      <c r="I149" t="s">
        <v>111</v>
      </c>
      <c r="J149">
        <v>0</v>
      </c>
      <c r="K149" t="s">
        <v>93</v>
      </c>
      <c r="L149">
        <v>477589</v>
      </c>
    </row>
    <row r="150" spans="1:12" x14ac:dyDescent="0.25">
      <c r="A150" t="s">
        <v>238</v>
      </c>
      <c r="B150" t="s">
        <v>239</v>
      </c>
      <c r="C150" t="s">
        <v>85</v>
      </c>
      <c r="D150">
        <v>90</v>
      </c>
      <c r="E150" t="s">
        <v>86</v>
      </c>
      <c r="F150" t="s">
        <v>735</v>
      </c>
      <c r="G150" t="s">
        <v>736</v>
      </c>
      <c r="H150" t="s">
        <v>112</v>
      </c>
      <c r="I150" t="s">
        <v>113</v>
      </c>
      <c r="J150">
        <v>0</v>
      </c>
      <c r="K150" t="s">
        <v>93</v>
      </c>
      <c r="L150">
        <v>477589</v>
      </c>
    </row>
    <row r="151" spans="1:12" x14ac:dyDescent="0.25">
      <c r="A151" t="s">
        <v>238</v>
      </c>
      <c r="B151" t="s">
        <v>239</v>
      </c>
      <c r="C151" t="s">
        <v>85</v>
      </c>
      <c r="D151">
        <v>90</v>
      </c>
      <c r="E151" t="s">
        <v>86</v>
      </c>
      <c r="F151" t="s">
        <v>735</v>
      </c>
      <c r="G151" t="s">
        <v>736</v>
      </c>
      <c r="H151" t="s">
        <v>114</v>
      </c>
      <c r="I151" t="s">
        <v>115</v>
      </c>
      <c r="J151">
        <v>69549</v>
      </c>
      <c r="K151" t="s">
        <v>93</v>
      </c>
      <c r="L151">
        <v>477589</v>
      </c>
    </row>
    <row r="152" spans="1:12" x14ac:dyDescent="0.25">
      <c r="A152" t="s">
        <v>238</v>
      </c>
      <c r="B152" t="s">
        <v>239</v>
      </c>
      <c r="C152" t="s">
        <v>85</v>
      </c>
      <c r="D152">
        <v>90</v>
      </c>
      <c r="E152" t="s">
        <v>86</v>
      </c>
      <c r="F152" t="s">
        <v>735</v>
      </c>
      <c r="G152" t="s">
        <v>736</v>
      </c>
      <c r="H152" t="s">
        <v>116</v>
      </c>
      <c r="I152" t="s">
        <v>117</v>
      </c>
      <c r="J152">
        <v>0</v>
      </c>
      <c r="K152" t="s">
        <v>93</v>
      </c>
      <c r="L152">
        <v>477589</v>
      </c>
    </row>
    <row r="153" spans="1:12" x14ac:dyDescent="0.25">
      <c r="A153" t="s">
        <v>238</v>
      </c>
      <c r="B153" t="s">
        <v>239</v>
      </c>
      <c r="C153" t="s">
        <v>85</v>
      </c>
      <c r="D153">
        <v>90</v>
      </c>
      <c r="E153" t="s">
        <v>86</v>
      </c>
      <c r="F153" t="s">
        <v>735</v>
      </c>
      <c r="G153" t="s">
        <v>736</v>
      </c>
      <c r="H153" t="s">
        <v>118</v>
      </c>
      <c r="I153" t="s">
        <v>119</v>
      </c>
      <c r="J153">
        <v>0</v>
      </c>
      <c r="K153" t="s">
        <v>93</v>
      </c>
      <c r="L153">
        <v>477589</v>
      </c>
    </row>
    <row r="154" spans="1:12" x14ac:dyDescent="0.25">
      <c r="A154" t="s">
        <v>238</v>
      </c>
      <c r="B154" t="s">
        <v>239</v>
      </c>
      <c r="C154" t="s">
        <v>85</v>
      </c>
      <c r="D154">
        <v>90</v>
      </c>
      <c r="E154" t="s">
        <v>86</v>
      </c>
      <c r="F154" t="s">
        <v>735</v>
      </c>
      <c r="G154" t="s">
        <v>736</v>
      </c>
      <c r="H154" t="s">
        <v>120</v>
      </c>
      <c r="I154" t="s">
        <v>121</v>
      </c>
      <c r="J154">
        <v>0</v>
      </c>
      <c r="K154" t="s">
        <v>93</v>
      </c>
      <c r="L154">
        <v>477589</v>
      </c>
    </row>
    <row r="155" spans="1:12" x14ac:dyDescent="0.25">
      <c r="A155" t="s">
        <v>238</v>
      </c>
      <c r="B155" t="s">
        <v>239</v>
      </c>
      <c r="C155" t="s">
        <v>85</v>
      </c>
      <c r="D155">
        <v>90</v>
      </c>
      <c r="E155" t="s">
        <v>86</v>
      </c>
      <c r="F155" t="s">
        <v>735</v>
      </c>
      <c r="G155" t="s">
        <v>736</v>
      </c>
      <c r="H155" t="s">
        <v>122</v>
      </c>
      <c r="I155" t="s">
        <v>123</v>
      </c>
      <c r="J155">
        <v>0</v>
      </c>
      <c r="K155" t="s">
        <v>93</v>
      </c>
      <c r="L155">
        <v>477589</v>
      </c>
    </row>
    <row r="156" spans="1:12" x14ac:dyDescent="0.25">
      <c r="A156" t="s">
        <v>238</v>
      </c>
      <c r="B156" t="s">
        <v>239</v>
      </c>
      <c r="C156" t="s">
        <v>85</v>
      </c>
      <c r="D156">
        <v>90</v>
      </c>
      <c r="E156" t="s">
        <v>86</v>
      </c>
      <c r="F156" t="s">
        <v>735</v>
      </c>
      <c r="G156" t="s">
        <v>736</v>
      </c>
      <c r="H156" t="s">
        <v>124</v>
      </c>
      <c r="I156" t="s">
        <v>125</v>
      </c>
      <c r="J156">
        <v>0</v>
      </c>
      <c r="K156" t="s">
        <v>93</v>
      </c>
      <c r="L156">
        <v>477589</v>
      </c>
    </row>
    <row r="157" spans="1:12" x14ac:dyDescent="0.25">
      <c r="A157" t="s">
        <v>238</v>
      </c>
      <c r="B157" t="s">
        <v>239</v>
      </c>
      <c r="C157" t="s">
        <v>85</v>
      </c>
      <c r="D157">
        <v>90</v>
      </c>
      <c r="E157" t="s">
        <v>86</v>
      </c>
      <c r="F157" t="s">
        <v>735</v>
      </c>
      <c r="G157" t="s">
        <v>736</v>
      </c>
      <c r="H157" t="s">
        <v>126</v>
      </c>
      <c r="I157" t="s">
        <v>127</v>
      </c>
      <c r="J157">
        <v>0</v>
      </c>
      <c r="K157" t="s">
        <v>93</v>
      </c>
      <c r="L157">
        <v>477589</v>
      </c>
    </row>
    <row r="158" spans="1:12" x14ac:dyDescent="0.25">
      <c r="A158" t="s">
        <v>238</v>
      </c>
      <c r="B158" t="s">
        <v>239</v>
      </c>
      <c r="C158" t="s">
        <v>85</v>
      </c>
      <c r="D158">
        <v>90</v>
      </c>
      <c r="E158" t="s">
        <v>86</v>
      </c>
      <c r="F158" t="s">
        <v>735</v>
      </c>
      <c r="G158" t="s">
        <v>736</v>
      </c>
      <c r="H158" t="s">
        <v>128</v>
      </c>
      <c r="I158" t="s">
        <v>129</v>
      </c>
      <c r="J158">
        <v>770355</v>
      </c>
      <c r="K158" t="s">
        <v>93</v>
      </c>
      <c r="L158">
        <v>477589</v>
      </c>
    </row>
    <row r="159" spans="1:12" x14ac:dyDescent="0.25">
      <c r="A159" t="s">
        <v>238</v>
      </c>
      <c r="B159" t="s">
        <v>239</v>
      </c>
      <c r="C159" t="s">
        <v>85</v>
      </c>
      <c r="D159">
        <v>90</v>
      </c>
      <c r="E159" t="s">
        <v>86</v>
      </c>
      <c r="F159" t="s">
        <v>735</v>
      </c>
      <c r="G159" t="s">
        <v>736</v>
      </c>
      <c r="H159" t="s">
        <v>130</v>
      </c>
      <c r="I159" t="s">
        <v>131</v>
      </c>
      <c r="J159">
        <v>17081</v>
      </c>
      <c r="K159" t="s">
        <v>93</v>
      </c>
      <c r="L159">
        <v>477589</v>
      </c>
    </row>
    <row r="160" spans="1:12" x14ac:dyDescent="0.25">
      <c r="A160" t="s">
        <v>238</v>
      </c>
      <c r="B160" t="s">
        <v>239</v>
      </c>
      <c r="C160" t="s">
        <v>85</v>
      </c>
      <c r="D160">
        <v>90</v>
      </c>
      <c r="E160" t="s">
        <v>86</v>
      </c>
      <c r="F160" t="s">
        <v>735</v>
      </c>
      <c r="G160" t="s">
        <v>736</v>
      </c>
      <c r="H160" t="s">
        <v>132</v>
      </c>
      <c r="I160" t="s">
        <v>133</v>
      </c>
      <c r="J160">
        <v>-46988</v>
      </c>
      <c r="K160" t="s">
        <v>93</v>
      </c>
      <c r="L160">
        <v>477589</v>
      </c>
    </row>
    <row r="161" spans="1:12" x14ac:dyDescent="0.25">
      <c r="A161" t="s">
        <v>238</v>
      </c>
      <c r="B161" t="s">
        <v>239</v>
      </c>
      <c r="C161" t="s">
        <v>85</v>
      </c>
      <c r="D161">
        <v>90</v>
      </c>
      <c r="E161" t="s">
        <v>86</v>
      </c>
      <c r="F161" t="s">
        <v>735</v>
      </c>
      <c r="G161" t="s">
        <v>736</v>
      </c>
      <c r="H161" t="s">
        <v>134</v>
      </c>
      <c r="I161" t="s">
        <v>135</v>
      </c>
      <c r="J161">
        <v>250124</v>
      </c>
      <c r="K161" t="s">
        <v>93</v>
      </c>
      <c r="L161">
        <v>477589</v>
      </c>
    </row>
    <row r="162" spans="1:12" x14ac:dyDescent="0.25">
      <c r="A162" t="s">
        <v>238</v>
      </c>
      <c r="B162" t="s">
        <v>239</v>
      </c>
      <c r="C162" t="s">
        <v>85</v>
      </c>
      <c r="D162">
        <v>90</v>
      </c>
      <c r="E162" t="s">
        <v>86</v>
      </c>
      <c r="F162" t="s">
        <v>735</v>
      </c>
      <c r="G162" t="s">
        <v>736</v>
      </c>
      <c r="H162" t="s">
        <v>136</v>
      </c>
      <c r="I162" t="s">
        <v>137</v>
      </c>
      <c r="J162">
        <v>4709</v>
      </c>
      <c r="K162" t="s">
        <v>93</v>
      </c>
      <c r="L162">
        <v>477589</v>
      </c>
    </row>
    <row r="163" spans="1:12" x14ac:dyDescent="0.25">
      <c r="A163" t="s">
        <v>238</v>
      </c>
      <c r="B163" t="s">
        <v>239</v>
      </c>
      <c r="C163" t="s">
        <v>85</v>
      </c>
      <c r="D163">
        <v>90</v>
      </c>
      <c r="E163" t="s">
        <v>86</v>
      </c>
      <c r="F163" t="s">
        <v>735</v>
      </c>
      <c r="G163" t="s">
        <v>736</v>
      </c>
      <c r="H163" t="s">
        <v>138</v>
      </c>
      <c r="I163" t="s">
        <v>139</v>
      </c>
      <c r="J163">
        <v>135602</v>
      </c>
      <c r="K163" t="s">
        <v>93</v>
      </c>
      <c r="L163">
        <v>477589</v>
      </c>
    </row>
    <row r="164" spans="1:12" x14ac:dyDescent="0.25">
      <c r="A164" t="s">
        <v>238</v>
      </c>
      <c r="B164" t="s">
        <v>239</v>
      </c>
      <c r="C164" t="s">
        <v>85</v>
      </c>
      <c r="D164">
        <v>90</v>
      </c>
      <c r="E164" t="s">
        <v>86</v>
      </c>
      <c r="F164" t="s">
        <v>735</v>
      </c>
      <c r="G164" t="s">
        <v>736</v>
      </c>
      <c r="H164" t="s">
        <v>140</v>
      </c>
      <c r="I164" t="s">
        <v>141</v>
      </c>
      <c r="J164">
        <v>3133</v>
      </c>
      <c r="K164" t="s">
        <v>93</v>
      </c>
      <c r="L164">
        <v>477589</v>
      </c>
    </row>
    <row r="165" spans="1:12" x14ac:dyDescent="0.25">
      <c r="A165" t="s">
        <v>238</v>
      </c>
      <c r="B165" t="s">
        <v>239</v>
      </c>
      <c r="C165" t="s">
        <v>85</v>
      </c>
      <c r="D165">
        <v>90</v>
      </c>
      <c r="E165" t="s">
        <v>86</v>
      </c>
      <c r="F165" t="s">
        <v>735</v>
      </c>
      <c r="G165" t="s">
        <v>736</v>
      </c>
      <c r="H165" t="s">
        <v>142</v>
      </c>
      <c r="I165" t="s">
        <v>143</v>
      </c>
      <c r="J165">
        <v>0</v>
      </c>
      <c r="K165" t="s">
        <v>93</v>
      </c>
      <c r="L165">
        <v>477589</v>
      </c>
    </row>
    <row r="166" spans="1:12" x14ac:dyDescent="0.25">
      <c r="A166" t="s">
        <v>238</v>
      </c>
      <c r="B166" t="s">
        <v>239</v>
      </c>
      <c r="C166" t="s">
        <v>85</v>
      </c>
      <c r="D166">
        <v>90</v>
      </c>
      <c r="E166" t="s">
        <v>86</v>
      </c>
      <c r="F166" t="s">
        <v>735</v>
      </c>
      <c r="G166" t="s">
        <v>736</v>
      </c>
      <c r="H166" t="s">
        <v>144</v>
      </c>
      <c r="I166" t="s">
        <v>145</v>
      </c>
      <c r="J166">
        <v>0</v>
      </c>
      <c r="K166" t="s">
        <v>93</v>
      </c>
      <c r="L166">
        <v>477589</v>
      </c>
    </row>
    <row r="167" spans="1:12" x14ac:dyDescent="0.25">
      <c r="A167" t="s">
        <v>238</v>
      </c>
      <c r="B167" t="s">
        <v>239</v>
      </c>
      <c r="C167" t="s">
        <v>85</v>
      </c>
      <c r="D167">
        <v>90</v>
      </c>
      <c r="E167" t="s">
        <v>86</v>
      </c>
      <c r="F167" t="s">
        <v>735</v>
      </c>
      <c r="G167" t="s">
        <v>736</v>
      </c>
      <c r="H167" t="s">
        <v>146</v>
      </c>
      <c r="I167" t="s">
        <v>147</v>
      </c>
      <c r="J167">
        <v>26995</v>
      </c>
      <c r="K167" t="s">
        <v>93</v>
      </c>
      <c r="L167">
        <v>477589</v>
      </c>
    </row>
    <row r="168" spans="1:12" x14ac:dyDescent="0.25">
      <c r="A168" t="s">
        <v>238</v>
      </c>
      <c r="B168" t="s">
        <v>239</v>
      </c>
      <c r="C168" t="s">
        <v>85</v>
      </c>
      <c r="D168">
        <v>90</v>
      </c>
      <c r="E168" t="s">
        <v>86</v>
      </c>
      <c r="F168" t="s">
        <v>735</v>
      </c>
      <c r="G168" t="s">
        <v>736</v>
      </c>
      <c r="H168" t="s">
        <v>148</v>
      </c>
      <c r="I168" t="s">
        <v>149</v>
      </c>
      <c r="J168">
        <v>0</v>
      </c>
      <c r="K168" t="s">
        <v>93</v>
      </c>
      <c r="L168">
        <v>477589</v>
      </c>
    </row>
    <row r="169" spans="1:12" x14ac:dyDescent="0.25">
      <c r="A169" t="s">
        <v>238</v>
      </c>
      <c r="B169" t="s">
        <v>239</v>
      </c>
      <c r="C169" t="s">
        <v>85</v>
      </c>
      <c r="D169">
        <v>90</v>
      </c>
      <c r="E169" t="s">
        <v>86</v>
      </c>
      <c r="F169" t="s">
        <v>735</v>
      </c>
      <c r="G169" t="s">
        <v>736</v>
      </c>
      <c r="H169" t="s">
        <v>150</v>
      </c>
      <c r="I169" t="s">
        <v>151</v>
      </c>
      <c r="J169">
        <v>6750</v>
      </c>
      <c r="K169" t="s">
        <v>93</v>
      </c>
      <c r="L169">
        <v>477589</v>
      </c>
    </row>
    <row r="170" spans="1:12" x14ac:dyDescent="0.25">
      <c r="A170" t="s">
        <v>238</v>
      </c>
      <c r="B170" t="s">
        <v>239</v>
      </c>
      <c r="C170" t="s">
        <v>85</v>
      </c>
      <c r="D170">
        <v>90</v>
      </c>
      <c r="E170" t="s">
        <v>86</v>
      </c>
      <c r="F170" t="s">
        <v>735</v>
      </c>
      <c r="G170" t="s">
        <v>736</v>
      </c>
      <c r="H170" t="s">
        <v>152</v>
      </c>
      <c r="I170" t="s">
        <v>153</v>
      </c>
      <c r="J170">
        <v>2607</v>
      </c>
      <c r="K170" t="s">
        <v>93</v>
      </c>
      <c r="L170">
        <v>477589</v>
      </c>
    </row>
    <row r="171" spans="1:12" x14ac:dyDescent="0.25">
      <c r="A171" t="s">
        <v>238</v>
      </c>
      <c r="B171" t="s">
        <v>239</v>
      </c>
      <c r="C171" t="s">
        <v>85</v>
      </c>
      <c r="D171">
        <v>90</v>
      </c>
      <c r="E171" t="s">
        <v>86</v>
      </c>
      <c r="F171" t="s">
        <v>735</v>
      </c>
      <c r="G171" t="s">
        <v>736</v>
      </c>
      <c r="H171" t="s">
        <v>154</v>
      </c>
      <c r="I171" t="s">
        <v>155</v>
      </c>
      <c r="J171">
        <v>0</v>
      </c>
      <c r="K171" t="s">
        <v>93</v>
      </c>
      <c r="L171">
        <v>477589</v>
      </c>
    </row>
    <row r="172" spans="1:12" x14ac:dyDescent="0.25">
      <c r="A172" t="s">
        <v>238</v>
      </c>
      <c r="B172" t="s">
        <v>239</v>
      </c>
      <c r="C172" t="s">
        <v>85</v>
      </c>
      <c r="D172">
        <v>90</v>
      </c>
      <c r="E172" t="s">
        <v>86</v>
      </c>
      <c r="F172" t="s">
        <v>735</v>
      </c>
      <c r="G172" t="s">
        <v>736</v>
      </c>
      <c r="H172" t="s">
        <v>156</v>
      </c>
      <c r="I172" t="s">
        <v>157</v>
      </c>
      <c r="J172">
        <v>1516</v>
      </c>
      <c r="K172" t="s">
        <v>93</v>
      </c>
      <c r="L172">
        <v>477589</v>
      </c>
    </row>
    <row r="173" spans="1:12" x14ac:dyDescent="0.25">
      <c r="A173" t="s">
        <v>238</v>
      </c>
      <c r="B173" t="s">
        <v>239</v>
      </c>
      <c r="C173" t="s">
        <v>85</v>
      </c>
      <c r="D173">
        <v>90</v>
      </c>
      <c r="E173" t="s">
        <v>86</v>
      </c>
      <c r="F173" t="s">
        <v>735</v>
      </c>
      <c r="G173" t="s">
        <v>736</v>
      </c>
      <c r="H173" t="s">
        <v>158</v>
      </c>
      <c r="I173" t="s">
        <v>159</v>
      </c>
      <c r="J173">
        <v>2254</v>
      </c>
      <c r="K173" t="s">
        <v>93</v>
      </c>
      <c r="L173">
        <v>477589</v>
      </c>
    </row>
    <row r="174" spans="1:12" x14ac:dyDescent="0.25">
      <c r="A174" t="s">
        <v>238</v>
      </c>
      <c r="B174" t="s">
        <v>239</v>
      </c>
      <c r="C174" t="s">
        <v>85</v>
      </c>
      <c r="D174">
        <v>90</v>
      </c>
      <c r="E174" t="s">
        <v>86</v>
      </c>
      <c r="F174" t="s">
        <v>735</v>
      </c>
      <c r="G174" t="s">
        <v>736</v>
      </c>
      <c r="H174" t="s">
        <v>160</v>
      </c>
      <c r="I174" t="s">
        <v>161</v>
      </c>
      <c r="J174">
        <v>7725</v>
      </c>
      <c r="K174" t="s">
        <v>93</v>
      </c>
      <c r="L174">
        <v>477589</v>
      </c>
    </row>
    <row r="175" spans="1:12" x14ac:dyDescent="0.25">
      <c r="A175" t="s">
        <v>238</v>
      </c>
      <c r="B175" t="s">
        <v>239</v>
      </c>
      <c r="C175" t="s">
        <v>85</v>
      </c>
      <c r="D175">
        <v>90</v>
      </c>
      <c r="E175" t="s">
        <v>86</v>
      </c>
      <c r="F175" t="s">
        <v>735</v>
      </c>
      <c r="G175" t="s">
        <v>736</v>
      </c>
      <c r="H175" t="s">
        <v>162</v>
      </c>
      <c r="I175" t="s">
        <v>163</v>
      </c>
      <c r="J175">
        <v>127</v>
      </c>
      <c r="K175" t="s">
        <v>93</v>
      </c>
      <c r="L175">
        <v>477589</v>
      </c>
    </row>
    <row r="176" spans="1:12" x14ac:dyDescent="0.25">
      <c r="A176" t="s">
        <v>238</v>
      </c>
      <c r="B176" t="s">
        <v>239</v>
      </c>
      <c r="C176" t="s">
        <v>85</v>
      </c>
      <c r="D176">
        <v>90</v>
      </c>
      <c r="E176" t="s">
        <v>86</v>
      </c>
      <c r="F176" t="s">
        <v>735</v>
      </c>
      <c r="G176" t="s">
        <v>736</v>
      </c>
      <c r="H176" t="s">
        <v>164</v>
      </c>
      <c r="I176" t="s">
        <v>165</v>
      </c>
      <c r="J176">
        <v>245</v>
      </c>
      <c r="K176" t="s">
        <v>93</v>
      </c>
      <c r="L176">
        <v>477589</v>
      </c>
    </row>
    <row r="177" spans="1:12" x14ac:dyDescent="0.25">
      <c r="A177" t="s">
        <v>238</v>
      </c>
      <c r="B177" t="s">
        <v>239</v>
      </c>
      <c r="C177" t="s">
        <v>85</v>
      </c>
      <c r="D177">
        <v>90</v>
      </c>
      <c r="E177" t="s">
        <v>86</v>
      </c>
      <c r="F177" t="s">
        <v>735</v>
      </c>
      <c r="G177" t="s">
        <v>736</v>
      </c>
      <c r="H177" t="s">
        <v>166</v>
      </c>
      <c r="I177" t="s">
        <v>167</v>
      </c>
      <c r="J177">
        <v>0</v>
      </c>
      <c r="K177" t="s">
        <v>93</v>
      </c>
      <c r="L177">
        <v>477589</v>
      </c>
    </row>
    <row r="178" spans="1:12" x14ac:dyDescent="0.25">
      <c r="A178" t="s">
        <v>238</v>
      </c>
      <c r="B178" t="s">
        <v>239</v>
      </c>
      <c r="C178" t="s">
        <v>85</v>
      </c>
      <c r="D178">
        <v>90</v>
      </c>
      <c r="E178" t="s">
        <v>86</v>
      </c>
      <c r="F178" t="s">
        <v>735</v>
      </c>
      <c r="G178" t="s">
        <v>736</v>
      </c>
      <c r="H178" t="s">
        <v>168</v>
      </c>
      <c r="I178" t="s">
        <v>169</v>
      </c>
      <c r="J178">
        <v>16633</v>
      </c>
      <c r="K178" t="s">
        <v>93</v>
      </c>
      <c r="L178">
        <v>477589</v>
      </c>
    </row>
    <row r="179" spans="1:12" x14ac:dyDescent="0.25">
      <c r="A179" t="s">
        <v>238</v>
      </c>
      <c r="B179" t="s">
        <v>239</v>
      </c>
      <c r="C179" t="s">
        <v>85</v>
      </c>
      <c r="D179">
        <v>90</v>
      </c>
      <c r="E179" t="s">
        <v>86</v>
      </c>
      <c r="F179" t="s">
        <v>735</v>
      </c>
      <c r="G179" t="s">
        <v>736</v>
      </c>
      <c r="H179" t="s">
        <v>170</v>
      </c>
      <c r="I179" t="s">
        <v>171</v>
      </c>
      <c r="J179">
        <v>1470</v>
      </c>
      <c r="K179" t="s">
        <v>93</v>
      </c>
      <c r="L179">
        <v>477589</v>
      </c>
    </row>
    <row r="180" spans="1:12" x14ac:dyDescent="0.25">
      <c r="A180" t="s">
        <v>238</v>
      </c>
      <c r="B180" t="s">
        <v>239</v>
      </c>
      <c r="C180" t="s">
        <v>85</v>
      </c>
      <c r="D180">
        <v>90</v>
      </c>
      <c r="E180" t="s">
        <v>86</v>
      </c>
      <c r="F180" t="s">
        <v>735</v>
      </c>
      <c r="G180" t="s">
        <v>736</v>
      </c>
      <c r="H180" t="s">
        <v>172</v>
      </c>
      <c r="I180" t="s">
        <v>173</v>
      </c>
      <c r="J180">
        <v>0</v>
      </c>
      <c r="K180" t="s">
        <v>93</v>
      </c>
      <c r="L180">
        <v>477589</v>
      </c>
    </row>
    <row r="181" spans="1:12" x14ac:dyDescent="0.25">
      <c r="A181" t="s">
        <v>238</v>
      </c>
      <c r="B181" t="s">
        <v>239</v>
      </c>
      <c r="C181" t="s">
        <v>85</v>
      </c>
      <c r="D181">
        <v>90</v>
      </c>
      <c r="E181" t="s">
        <v>86</v>
      </c>
      <c r="F181" t="s">
        <v>735</v>
      </c>
      <c r="G181" t="s">
        <v>736</v>
      </c>
      <c r="H181" t="s">
        <v>174</v>
      </c>
      <c r="I181" t="s">
        <v>175</v>
      </c>
      <c r="J181">
        <v>0</v>
      </c>
      <c r="K181" t="s">
        <v>93</v>
      </c>
      <c r="L181">
        <v>477589</v>
      </c>
    </row>
    <row r="182" spans="1:12" x14ac:dyDescent="0.25">
      <c r="A182" t="s">
        <v>238</v>
      </c>
      <c r="B182" t="s">
        <v>239</v>
      </c>
      <c r="C182" t="s">
        <v>85</v>
      </c>
      <c r="D182">
        <v>90</v>
      </c>
      <c r="E182" t="s">
        <v>86</v>
      </c>
      <c r="F182" t="s">
        <v>735</v>
      </c>
      <c r="G182" t="s">
        <v>736</v>
      </c>
      <c r="H182" t="s">
        <v>176</v>
      </c>
      <c r="I182" t="s">
        <v>177</v>
      </c>
      <c r="J182">
        <v>0</v>
      </c>
      <c r="K182" t="s">
        <v>93</v>
      </c>
      <c r="L182">
        <v>477589</v>
      </c>
    </row>
    <row r="183" spans="1:12" x14ac:dyDescent="0.25">
      <c r="A183" t="s">
        <v>238</v>
      </c>
      <c r="B183" t="s">
        <v>239</v>
      </c>
      <c r="C183" t="s">
        <v>85</v>
      </c>
      <c r="D183">
        <v>90</v>
      </c>
      <c r="E183" t="s">
        <v>86</v>
      </c>
      <c r="F183" t="s">
        <v>735</v>
      </c>
      <c r="G183" t="s">
        <v>736</v>
      </c>
      <c r="H183" t="s">
        <v>178</v>
      </c>
      <c r="I183" t="s">
        <v>179</v>
      </c>
      <c r="J183">
        <v>30345</v>
      </c>
      <c r="K183" t="s">
        <v>93</v>
      </c>
      <c r="L183">
        <v>477589</v>
      </c>
    </row>
    <row r="184" spans="1:12" x14ac:dyDescent="0.25">
      <c r="A184" t="s">
        <v>238</v>
      </c>
      <c r="B184" t="s">
        <v>239</v>
      </c>
      <c r="C184" t="s">
        <v>85</v>
      </c>
      <c r="D184">
        <v>90</v>
      </c>
      <c r="E184" t="s">
        <v>86</v>
      </c>
      <c r="F184" t="s">
        <v>735</v>
      </c>
      <c r="G184" t="s">
        <v>736</v>
      </c>
      <c r="H184" t="s">
        <v>180</v>
      </c>
      <c r="I184" t="s">
        <v>181</v>
      </c>
      <c r="J184">
        <v>57924</v>
      </c>
      <c r="K184" t="s">
        <v>93</v>
      </c>
      <c r="L184">
        <v>477589</v>
      </c>
    </row>
    <row r="185" spans="1:12" x14ac:dyDescent="0.25">
      <c r="A185" t="s">
        <v>238</v>
      </c>
      <c r="B185" t="s">
        <v>239</v>
      </c>
      <c r="C185" t="s">
        <v>85</v>
      </c>
      <c r="D185">
        <v>90</v>
      </c>
      <c r="E185" t="s">
        <v>86</v>
      </c>
      <c r="F185" t="s">
        <v>735</v>
      </c>
      <c r="G185" t="s">
        <v>736</v>
      </c>
      <c r="H185" t="s">
        <v>182</v>
      </c>
      <c r="I185" t="s">
        <v>183</v>
      </c>
      <c r="J185">
        <v>0</v>
      </c>
      <c r="K185" t="s">
        <v>93</v>
      </c>
      <c r="L185">
        <v>477589</v>
      </c>
    </row>
    <row r="186" spans="1:12" x14ac:dyDescent="0.25">
      <c r="A186" t="s">
        <v>238</v>
      </c>
      <c r="B186" t="s">
        <v>239</v>
      </c>
      <c r="C186" t="s">
        <v>85</v>
      </c>
      <c r="D186">
        <v>90</v>
      </c>
      <c r="E186" t="s">
        <v>86</v>
      </c>
      <c r="F186" t="s">
        <v>735</v>
      </c>
      <c r="G186" t="s">
        <v>736</v>
      </c>
      <c r="H186" t="s">
        <v>184</v>
      </c>
      <c r="I186" t="s">
        <v>185</v>
      </c>
      <c r="J186">
        <v>0</v>
      </c>
      <c r="K186" t="s">
        <v>93</v>
      </c>
      <c r="L186">
        <v>477589</v>
      </c>
    </row>
    <row r="187" spans="1:12" x14ac:dyDescent="0.25">
      <c r="A187" t="s">
        <v>238</v>
      </c>
      <c r="B187" t="s">
        <v>239</v>
      </c>
      <c r="C187" t="s">
        <v>85</v>
      </c>
      <c r="D187">
        <v>90</v>
      </c>
      <c r="E187" t="s">
        <v>86</v>
      </c>
      <c r="F187" t="s">
        <v>735</v>
      </c>
      <c r="G187" t="s">
        <v>736</v>
      </c>
      <c r="H187" t="s">
        <v>186</v>
      </c>
      <c r="I187" t="s">
        <v>187</v>
      </c>
      <c r="J187">
        <v>143</v>
      </c>
      <c r="K187" t="s">
        <v>93</v>
      </c>
      <c r="L187">
        <v>477589</v>
      </c>
    </row>
    <row r="188" spans="1:12" x14ac:dyDescent="0.25">
      <c r="A188" t="s">
        <v>238</v>
      </c>
      <c r="B188" t="s">
        <v>239</v>
      </c>
      <c r="C188" t="s">
        <v>85</v>
      </c>
      <c r="D188">
        <v>90</v>
      </c>
      <c r="E188" t="s">
        <v>86</v>
      </c>
      <c r="F188" t="s">
        <v>735</v>
      </c>
      <c r="G188" t="s">
        <v>736</v>
      </c>
      <c r="H188" t="s">
        <v>188</v>
      </c>
      <c r="I188" t="s">
        <v>189</v>
      </c>
      <c r="J188">
        <v>0</v>
      </c>
      <c r="K188" t="s">
        <v>93</v>
      </c>
      <c r="L188">
        <v>477589</v>
      </c>
    </row>
    <row r="189" spans="1:12" x14ac:dyDescent="0.25">
      <c r="A189" t="s">
        <v>238</v>
      </c>
      <c r="B189" t="s">
        <v>239</v>
      </c>
      <c r="C189" t="s">
        <v>85</v>
      </c>
      <c r="D189">
        <v>90</v>
      </c>
      <c r="E189" t="s">
        <v>86</v>
      </c>
      <c r="F189" t="s">
        <v>735</v>
      </c>
      <c r="G189" t="s">
        <v>736</v>
      </c>
      <c r="H189" t="s">
        <v>190</v>
      </c>
      <c r="I189" t="s">
        <v>191</v>
      </c>
      <c r="J189">
        <v>53204</v>
      </c>
      <c r="K189" t="s">
        <v>93</v>
      </c>
      <c r="L189">
        <v>477589</v>
      </c>
    </row>
    <row r="190" spans="1:12" x14ac:dyDescent="0.25">
      <c r="A190" t="s">
        <v>238</v>
      </c>
      <c r="B190" t="s">
        <v>239</v>
      </c>
      <c r="C190" t="s">
        <v>85</v>
      </c>
      <c r="D190">
        <v>90</v>
      </c>
      <c r="E190" t="s">
        <v>86</v>
      </c>
      <c r="F190" t="s">
        <v>735</v>
      </c>
      <c r="G190" t="s">
        <v>736</v>
      </c>
      <c r="H190" t="s">
        <v>192</v>
      </c>
      <c r="I190" t="s">
        <v>193</v>
      </c>
      <c r="J190">
        <v>3469</v>
      </c>
      <c r="K190" t="s">
        <v>93</v>
      </c>
      <c r="L190">
        <v>477589</v>
      </c>
    </row>
    <row r="191" spans="1:12" x14ac:dyDescent="0.25">
      <c r="A191" t="s">
        <v>238</v>
      </c>
      <c r="B191" t="s">
        <v>239</v>
      </c>
      <c r="C191" t="s">
        <v>85</v>
      </c>
      <c r="D191">
        <v>90</v>
      </c>
      <c r="E191" t="s">
        <v>86</v>
      </c>
      <c r="F191" t="s">
        <v>735</v>
      </c>
      <c r="G191" t="s">
        <v>736</v>
      </c>
      <c r="H191" t="s">
        <v>194</v>
      </c>
      <c r="I191" t="s">
        <v>195</v>
      </c>
      <c r="J191">
        <v>64918</v>
      </c>
      <c r="K191" t="s">
        <v>93</v>
      </c>
      <c r="L191">
        <v>477589</v>
      </c>
    </row>
    <row r="192" spans="1:12" x14ac:dyDescent="0.25">
      <c r="A192" t="s">
        <v>238</v>
      </c>
      <c r="B192" t="s">
        <v>239</v>
      </c>
      <c r="C192" t="s">
        <v>85</v>
      </c>
      <c r="D192">
        <v>90</v>
      </c>
      <c r="E192" t="s">
        <v>86</v>
      </c>
      <c r="F192" t="s">
        <v>735</v>
      </c>
      <c r="G192" t="s">
        <v>736</v>
      </c>
      <c r="H192" t="s">
        <v>196</v>
      </c>
      <c r="I192" t="s">
        <v>197</v>
      </c>
      <c r="J192">
        <v>79069</v>
      </c>
      <c r="K192" t="s">
        <v>93</v>
      </c>
      <c r="L192">
        <v>477589</v>
      </c>
    </row>
    <row r="193" spans="1:12" x14ac:dyDescent="0.25">
      <c r="A193" t="s">
        <v>238</v>
      </c>
      <c r="B193" t="s">
        <v>239</v>
      </c>
      <c r="C193" t="s">
        <v>85</v>
      </c>
      <c r="D193">
        <v>90</v>
      </c>
      <c r="E193" t="s">
        <v>86</v>
      </c>
      <c r="F193" t="s">
        <v>735</v>
      </c>
      <c r="G193" t="s">
        <v>736</v>
      </c>
      <c r="H193" t="s">
        <v>198</v>
      </c>
      <c r="I193" t="s">
        <v>199</v>
      </c>
      <c r="J193">
        <v>6037</v>
      </c>
      <c r="K193" t="s">
        <v>93</v>
      </c>
      <c r="L193">
        <v>477589</v>
      </c>
    </row>
    <row r="194" spans="1:12" x14ac:dyDescent="0.25">
      <c r="A194" t="s">
        <v>238</v>
      </c>
      <c r="B194" t="s">
        <v>239</v>
      </c>
      <c r="C194" t="s">
        <v>85</v>
      </c>
      <c r="D194">
        <v>90</v>
      </c>
      <c r="E194" t="s">
        <v>86</v>
      </c>
      <c r="F194" t="s">
        <v>735</v>
      </c>
      <c r="G194" t="s">
        <v>736</v>
      </c>
      <c r="H194" t="s">
        <v>200</v>
      </c>
      <c r="I194" t="s">
        <v>201</v>
      </c>
      <c r="J194">
        <v>29894</v>
      </c>
      <c r="K194" t="s">
        <v>93</v>
      </c>
      <c r="L194">
        <v>477589</v>
      </c>
    </row>
    <row r="195" spans="1:12" x14ac:dyDescent="0.25">
      <c r="A195" t="s">
        <v>238</v>
      </c>
      <c r="B195" t="s">
        <v>239</v>
      </c>
      <c r="C195" t="s">
        <v>85</v>
      </c>
      <c r="D195">
        <v>90</v>
      </c>
      <c r="E195" t="s">
        <v>86</v>
      </c>
      <c r="F195" t="s">
        <v>735</v>
      </c>
      <c r="G195" t="s">
        <v>736</v>
      </c>
      <c r="H195" t="s">
        <v>202</v>
      </c>
      <c r="I195" t="s">
        <v>203</v>
      </c>
      <c r="J195">
        <v>1606</v>
      </c>
      <c r="K195" t="s">
        <v>93</v>
      </c>
      <c r="L195">
        <v>477589</v>
      </c>
    </row>
    <row r="196" spans="1:12" x14ac:dyDescent="0.25">
      <c r="A196" t="s">
        <v>238</v>
      </c>
      <c r="B196" t="s">
        <v>239</v>
      </c>
      <c r="C196" t="s">
        <v>85</v>
      </c>
      <c r="D196">
        <v>90</v>
      </c>
      <c r="E196" t="s">
        <v>86</v>
      </c>
      <c r="F196" t="s">
        <v>735</v>
      </c>
      <c r="G196" t="s">
        <v>736</v>
      </c>
      <c r="H196" t="s">
        <v>204</v>
      </c>
      <c r="I196" t="s">
        <v>205</v>
      </c>
      <c r="J196">
        <v>0</v>
      </c>
      <c r="K196" t="s">
        <v>93</v>
      </c>
      <c r="L196">
        <v>477589</v>
      </c>
    </row>
    <row r="197" spans="1:12" x14ac:dyDescent="0.25">
      <c r="A197" t="s">
        <v>238</v>
      </c>
      <c r="B197" t="s">
        <v>239</v>
      </c>
      <c r="C197" t="s">
        <v>85</v>
      </c>
      <c r="D197">
        <v>90</v>
      </c>
      <c r="E197" t="s">
        <v>86</v>
      </c>
      <c r="F197" t="s">
        <v>735</v>
      </c>
      <c r="G197" t="s">
        <v>736</v>
      </c>
      <c r="H197" t="s">
        <v>206</v>
      </c>
      <c r="I197" t="s">
        <v>207</v>
      </c>
      <c r="J197">
        <v>1118</v>
      </c>
      <c r="K197" t="s">
        <v>93</v>
      </c>
      <c r="L197">
        <v>477589</v>
      </c>
    </row>
    <row r="198" spans="1:12" x14ac:dyDescent="0.25">
      <c r="A198" t="s">
        <v>238</v>
      </c>
      <c r="B198" t="s">
        <v>239</v>
      </c>
      <c r="C198" t="s">
        <v>85</v>
      </c>
      <c r="D198">
        <v>90</v>
      </c>
      <c r="E198" t="s">
        <v>86</v>
      </c>
      <c r="F198" t="s">
        <v>735</v>
      </c>
      <c r="G198" t="s">
        <v>736</v>
      </c>
      <c r="H198" t="s">
        <v>208</v>
      </c>
      <c r="I198" t="s">
        <v>209</v>
      </c>
      <c r="J198">
        <v>21007</v>
      </c>
      <c r="K198" t="s">
        <v>93</v>
      </c>
      <c r="L198">
        <v>477589</v>
      </c>
    </row>
    <row r="199" spans="1:12" x14ac:dyDescent="0.25">
      <c r="A199" t="s">
        <v>238</v>
      </c>
      <c r="B199" t="s">
        <v>239</v>
      </c>
      <c r="C199" t="s">
        <v>85</v>
      </c>
      <c r="D199">
        <v>90</v>
      </c>
      <c r="E199" t="s">
        <v>86</v>
      </c>
      <c r="F199" t="s">
        <v>735</v>
      </c>
      <c r="G199" t="s">
        <v>736</v>
      </c>
      <c r="H199" t="s">
        <v>210</v>
      </c>
      <c r="I199" t="s">
        <v>211</v>
      </c>
      <c r="J199">
        <v>11575</v>
      </c>
      <c r="K199" t="s">
        <v>93</v>
      </c>
      <c r="L199">
        <v>477589</v>
      </c>
    </row>
    <row r="200" spans="1:12" x14ac:dyDescent="0.25">
      <c r="A200" t="s">
        <v>238</v>
      </c>
      <c r="B200" t="s">
        <v>239</v>
      </c>
      <c r="C200" t="s">
        <v>85</v>
      </c>
      <c r="D200">
        <v>90</v>
      </c>
      <c r="E200" t="s">
        <v>86</v>
      </c>
      <c r="F200" t="s">
        <v>735</v>
      </c>
      <c r="G200" t="s">
        <v>736</v>
      </c>
      <c r="H200" t="s">
        <v>212</v>
      </c>
      <c r="I200" t="s">
        <v>213</v>
      </c>
      <c r="J200">
        <v>6420</v>
      </c>
      <c r="K200" t="s">
        <v>93</v>
      </c>
      <c r="L200">
        <v>477589</v>
      </c>
    </row>
    <row r="201" spans="1:12" x14ac:dyDescent="0.25">
      <c r="A201" t="s">
        <v>238</v>
      </c>
      <c r="B201" t="s">
        <v>239</v>
      </c>
      <c r="C201" t="s">
        <v>85</v>
      </c>
      <c r="D201">
        <v>90</v>
      </c>
      <c r="E201" t="s">
        <v>86</v>
      </c>
      <c r="F201" t="s">
        <v>735</v>
      </c>
      <c r="G201" t="s">
        <v>736</v>
      </c>
      <c r="H201" t="s">
        <v>214</v>
      </c>
      <c r="I201" t="s">
        <v>215</v>
      </c>
      <c r="J201">
        <v>49823</v>
      </c>
      <c r="K201" t="s">
        <v>93</v>
      </c>
      <c r="L201">
        <v>477589</v>
      </c>
    </row>
    <row r="202" spans="1:12" x14ac:dyDescent="0.25">
      <c r="A202" t="s">
        <v>238</v>
      </c>
      <c r="B202" t="s">
        <v>239</v>
      </c>
      <c r="C202" t="s">
        <v>85</v>
      </c>
      <c r="D202">
        <v>90</v>
      </c>
      <c r="E202" t="s">
        <v>86</v>
      </c>
      <c r="F202" t="s">
        <v>735</v>
      </c>
      <c r="G202" t="s">
        <v>736</v>
      </c>
      <c r="H202" t="s">
        <v>216</v>
      </c>
      <c r="I202" t="s">
        <v>217</v>
      </c>
      <c r="J202">
        <v>11100</v>
      </c>
      <c r="K202" t="s">
        <v>93</v>
      </c>
      <c r="L202">
        <v>477589</v>
      </c>
    </row>
    <row r="203" spans="1:12" x14ac:dyDescent="0.25">
      <c r="A203" t="s">
        <v>238</v>
      </c>
      <c r="B203" t="s">
        <v>239</v>
      </c>
      <c r="C203" t="s">
        <v>85</v>
      </c>
      <c r="D203">
        <v>90</v>
      </c>
      <c r="E203" t="s">
        <v>86</v>
      </c>
      <c r="F203" t="s">
        <v>735</v>
      </c>
      <c r="G203" t="s">
        <v>736</v>
      </c>
      <c r="H203" t="s">
        <v>218</v>
      </c>
      <c r="I203" t="s">
        <v>219</v>
      </c>
      <c r="J203">
        <v>0</v>
      </c>
      <c r="K203" t="s">
        <v>93</v>
      </c>
      <c r="L203">
        <v>477589</v>
      </c>
    </row>
    <row r="204" spans="1:12" x14ac:dyDescent="0.25">
      <c r="A204" t="s">
        <v>238</v>
      </c>
      <c r="B204" t="s">
        <v>239</v>
      </c>
      <c r="C204" t="s">
        <v>85</v>
      </c>
      <c r="D204">
        <v>90</v>
      </c>
      <c r="E204" t="s">
        <v>86</v>
      </c>
      <c r="F204" t="s">
        <v>735</v>
      </c>
      <c r="G204" t="s">
        <v>736</v>
      </c>
      <c r="H204" t="s">
        <v>220</v>
      </c>
      <c r="I204" t="s">
        <v>221</v>
      </c>
      <c r="J204">
        <v>4158</v>
      </c>
      <c r="K204" t="s">
        <v>93</v>
      </c>
      <c r="L204">
        <v>477589</v>
      </c>
    </row>
    <row r="205" spans="1:12" x14ac:dyDescent="0.25">
      <c r="A205" t="s">
        <v>238</v>
      </c>
      <c r="B205" t="s">
        <v>239</v>
      </c>
      <c r="C205" t="s">
        <v>85</v>
      </c>
      <c r="D205">
        <v>90</v>
      </c>
      <c r="E205" t="s">
        <v>86</v>
      </c>
      <c r="F205" t="s">
        <v>735</v>
      </c>
      <c r="G205" t="s">
        <v>736</v>
      </c>
      <c r="H205" t="s">
        <v>222</v>
      </c>
      <c r="I205" t="s">
        <v>223</v>
      </c>
      <c r="J205">
        <v>863</v>
      </c>
      <c r="K205" t="s">
        <v>93</v>
      </c>
      <c r="L205">
        <v>477589</v>
      </c>
    </row>
    <row r="206" spans="1:12" x14ac:dyDescent="0.25">
      <c r="A206" t="s">
        <v>238</v>
      </c>
      <c r="B206" t="s">
        <v>239</v>
      </c>
      <c r="C206" t="s">
        <v>85</v>
      </c>
      <c r="D206">
        <v>90</v>
      </c>
      <c r="E206" t="s">
        <v>86</v>
      </c>
      <c r="F206" t="s">
        <v>735</v>
      </c>
      <c r="G206" t="s">
        <v>736</v>
      </c>
      <c r="H206" t="s">
        <v>224</v>
      </c>
      <c r="I206" t="s">
        <v>225</v>
      </c>
      <c r="J206">
        <v>3674</v>
      </c>
      <c r="K206" t="s">
        <v>93</v>
      </c>
      <c r="L206">
        <v>477589</v>
      </c>
    </row>
    <row r="207" spans="1:12" x14ac:dyDescent="0.25">
      <c r="A207" t="s">
        <v>238</v>
      </c>
      <c r="B207" t="s">
        <v>239</v>
      </c>
      <c r="C207" t="s">
        <v>85</v>
      </c>
      <c r="D207">
        <v>90</v>
      </c>
      <c r="E207" t="s">
        <v>86</v>
      </c>
      <c r="F207" t="s">
        <v>735</v>
      </c>
      <c r="G207" t="s">
        <v>736</v>
      </c>
      <c r="H207" t="s">
        <v>226</v>
      </c>
      <c r="I207" t="s">
        <v>227</v>
      </c>
      <c r="J207">
        <v>4242</v>
      </c>
      <c r="K207" t="s">
        <v>93</v>
      </c>
      <c r="L207">
        <v>477589</v>
      </c>
    </row>
    <row r="208" spans="1:12" x14ac:dyDescent="0.25">
      <c r="A208" t="s">
        <v>238</v>
      </c>
      <c r="B208" t="s">
        <v>239</v>
      </c>
      <c r="C208" t="s">
        <v>85</v>
      </c>
      <c r="D208">
        <v>90</v>
      </c>
      <c r="E208" t="s">
        <v>86</v>
      </c>
      <c r="F208" t="s">
        <v>735</v>
      </c>
      <c r="G208" t="s">
        <v>736</v>
      </c>
      <c r="H208" t="s">
        <v>228</v>
      </c>
      <c r="I208" t="s">
        <v>229</v>
      </c>
      <c r="J208">
        <v>0</v>
      </c>
      <c r="K208" t="s">
        <v>93</v>
      </c>
      <c r="L208">
        <v>477589</v>
      </c>
    </row>
    <row r="209" spans="1:12" x14ac:dyDescent="0.25">
      <c r="A209" t="s">
        <v>238</v>
      </c>
      <c r="B209" t="s">
        <v>239</v>
      </c>
      <c r="C209" t="s">
        <v>85</v>
      </c>
      <c r="D209">
        <v>90</v>
      </c>
      <c r="E209" t="s">
        <v>86</v>
      </c>
      <c r="F209" t="s">
        <v>735</v>
      </c>
      <c r="G209" t="s">
        <v>736</v>
      </c>
      <c r="H209" t="s">
        <v>230</v>
      </c>
      <c r="I209" t="s">
        <v>231</v>
      </c>
      <c r="J209">
        <v>2365</v>
      </c>
      <c r="K209" t="s">
        <v>93</v>
      </c>
      <c r="L209">
        <v>477589</v>
      </c>
    </row>
    <row r="210" spans="1:12" x14ac:dyDescent="0.25">
      <c r="A210" t="s">
        <v>238</v>
      </c>
      <c r="B210" t="s">
        <v>239</v>
      </c>
      <c r="C210" t="s">
        <v>85</v>
      </c>
      <c r="D210">
        <v>90</v>
      </c>
      <c r="E210" t="s">
        <v>86</v>
      </c>
      <c r="F210" t="s">
        <v>735</v>
      </c>
      <c r="G210" t="s">
        <v>736</v>
      </c>
      <c r="H210" t="s">
        <v>232</v>
      </c>
      <c r="I210" t="s">
        <v>233</v>
      </c>
      <c r="J210">
        <v>23701</v>
      </c>
      <c r="K210" t="s">
        <v>93</v>
      </c>
      <c r="L210">
        <v>477589</v>
      </c>
    </row>
    <row r="211" spans="1:12" x14ac:dyDescent="0.25">
      <c r="A211" t="s">
        <v>238</v>
      </c>
      <c r="B211" t="s">
        <v>239</v>
      </c>
      <c r="C211" t="s">
        <v>85</v>
      </c>
      <c r="D211">
        <v>90</v>
      </c>
      <c r="E211" t="s">
        <v>86</v>
      </c>
      <c r="F211" t="s">
        <v>735</v>
      </c>
      <c r="G211" t="s">
        <v>736</v>
      </c>
      <c r="H211" t="s">
        <v>234</v>
      </c>
      <c r="I211" t="s">
        <v>235</v>
      </c>
      <c r="J211">
        <v>252560</v>
      </c>
      <c r="K211" t="s">
        <v>93</v>
      </c>
      <c r="L211">
        <v>477589</v>
      </c>
    </row>
    <row r="212" spans="1:12" x14ac:dyDescent="0.25">
      <c r="A212" t="s">
        <v>238</v>
      </c>
      <c r="B212" t="s">
        <v>239</v>
      </c>
      <c r="C212" t="s">
        <v>85</v>
      </c>
      <c r="D212">
        <v>90</v>
      </c>
      <c r="E212" t="s">
        <v>86</v>
      </c>
      <c r="F212" t="s">
        <v>735</v>
      </c>
      <c r="G212" t="s">
        <v>736</v>
      </c>
      <c r="H212" t="s">
        <v>236</v>
      </c>
      <c r="I212" t="s">
        <v>237</v>
      </c>
      <c r="J212">
        <v>0</v>
      </c>
      <c r="K212" t="s">
        <v>93</v>
      </c>
      <c r="L212">
        <v>477589</v>
      </c>
    </row>
    <row r="213" spans="1:12" x14ac:dyDescent="0.25">
      <c r="A213" t="s">
        <v>238</v>
      </c>
      <c r="B213" t="s">
        <v>239</v>
      </c>
      <c r="C213" t="s">
        <v>85</v>
      </c>
      <c r="D213">
        <v>90</v>
      </c>
      <c r="E213" t="s">
        <v>86</v>
      </c>
      <c r="F213" t="s">
        <v>735</v>
      </c>
      <c r="G213" t="s">
        <v>736</v>
      </c>
      <c r="H213" t="s">
        <v>251</v>
      </c>
      <c r="I213" t="s">
        <v>252</v>
      </c>
      <c r="J213">
        <v>0</v>
      </c>
      <c r="K213" t="s">
        <v>93</v>
      </c>
      <c r="L213">
        <v>0</v>
      </c>
    </row>
    <row r="214" spans="1:12" x14ac:dyDescent="0.25">
      <c r="A214" t="s">
        <v>238</v>
      </c>
      <c r="B214" t="s">
        <v>239</v>
      </c>
      <c r="C214" t="s">
        <v>85</v>
      </c>
      <c r="D214">
        <v>90</v>
      </c>
      <c r="E214" t="s">
        <v>86</v>
      </c>
      <c r="F214" t="s">
        <v>735</v>
      </c>
      <c r="G214" t="s">
        <v>736</v>
      </c>
      <c r="H214" t="s">
        <v>253</v>
      </c>
      <c r="I214" t="s">
        <v>254</v>
      </c>
      <c r="J214">
        <v>0</v>
      </c>
      <c r="K214" t="s">
        <v>93</v>
      </c>
      <c r="L214">
        <v>0</v>
      </c>
    </row>
    <row r="215" spans="1:12" x14ac:dyDescent="0.25">
      <c r="A215" t="s">
        <v>238</v>
      </c>
      <c r="B215" t="s">
        <v>239</v>
      </c>
      <c r="C215" t="s">
        <v>85</v>
      </c>
      <c r="D215">
        <v>90</v>
      </c>
      <c r="E215" t="s">
        <v>86</v>
      </c>
      <c r="F215" t="s">
        <v>735</v>
      </c>
      <c r="G215" t="s">
        <v>736</v>
      </c>
      <c r="H215" t="s">
        <v>255</v>
      </c>
      <c r="I215" t="s">
        <v>256</v>
      </c>
      <c r="J215">
        <v>0</v>
      </c>
      <c r="K215" t="s">
        <v>93</v>
      </c>
      <c r="L215">
        <v>0</v>
      </c>
    </row>
    <row r="216" spans="1:12" x14ac:dyDescent="0.25">
      <c r="A216" t="s">
        <v>238</v>
      </c>
      <c r="B216" t="s">
        <v>239</v>
      </c>
      <c r="C216" t="s">
        <v>85</v>
      </c>
      <c r="D216">
        <v>90</v>
      </c>
      <c r="E216" t="s">
        <v>86</v>
      </c>
      <c r="F216" t="s">
        <v>735</v>
      </c>
      <c r="G216" t="s">
        <v>736</v>
      </c>
      <c r="H216" t="s">
        <v>257</v>
      </c>
      <c r="I216" t="s">
        <v>258</v>
      </c>
      <c r="J216">
        <v>0</v>
      </c>
      <c r="K216" t="s">
        <v>93</v>
      </c>
      <c r="L216">
        <v>0</v>
      </c>
    </row>
    <row r="217" spans="1:12" x14ac:dyDescent="0.25">
      <c r="A217" t="s">
        <v>238</v>
      </c>
      <c r="B217" t="s">
        <v>239</v>
      </c>
      <c r="C217" t="s">
        <v>85</v>
      </c>
      <c r="D217">
        <v>90</v>
      </c>
      <c r="E217" t="s">
        <v>86</v>
      </c>
      <c r="F217" t="s">
        <v>735</v>
      </c>
      <c r="G217" t="s">
        <v>736</v>
      </c>
      <c r="H217" t="s">
        <v>259</v>
      </c>
      <c r="I217" t="s">
        <v>260</v>
      </c>
      <c r="J217">
        <v>0</v>
      </c>
      <c r="K217" t="s">
        <v>93</v>
      </c>
      <c r="L217">
        <v>0</v>
      </c>
    </row>
    <row r="218" spans="1:12" x14ac:dyDescent="0.25">
      <c r="A218" t="s">
        <v>238</v>
      </c>
      <c r="B218" t="s">
        <v>239</v>
      </c>
      <c r="C218" t="s">
        <v>85</v>
      </c>
      <c r="D218">
        <v>90</v>
      </c>
      <c r="E218" t="s">
        <v>86</v>
      </c>
      <c r="F218" t="s">
        <v>735</v>
      </c>
      <c r="G218" t="s">
        <v>736</v>
      </c>
      <c r="H218" t="s">
        <v>261</v>
      </c>
      <c r="I218" t="s">
        <v>262</v>
      </c>
      <c r="J218">
        <v>0</v>
      </c>
      <c r="K218" t="s">
        <v>93</v>
      </c>
      <c r="L218">
        <v>0</v>
      </c>
    </row>
    <row r="219" spans="1:12" x14ac:dyDescent="0.25">
      <c r="A219" t="s">
        <v>238</v>
      </c>
      <c r="B219" t="s">
        <v>239</v>
      </c>
      <c r="C219" t="s">
        <v>85</v>
      </c>
      <c r="D219">
        <v>90</v>
      </c>
      <c r="E219" t="s">
        <v>86</v>
      </c>
      <c r="F219" t="s">
        <v>735</v>
      </c>
      <c r="G219" t="s">
        <v>736</v>
      </c>
      <c r="H219" t="s">
        <v>263</v>
      </c>
      <c r="I219" t="s">
        <v>264</v>
      </c>
      <c r="J219">
        <v>0</v>
      </c>
      <c r="K219" t="s">
        <v>93</v>
      </c>
      <c r="L219">
        <v>0</v>
      </c>
    </row>
    <row r="220" spans="1:12" x14ac:dyDescent="0.25">
      <c r="A220" t="s">
        <v>238</v>
      </c>
      <c r="B220" t="s">
        <v>239</v>
      </c>
      <c r="C220" t="s">
        <v>85</v>
      </c>
      <c r="D220">
        <v>90</v>
      </c>
      <c r="E220" t="s">
        <v>86</v>
      </c>
      <c r="F220" t="s">
        <v>735</v>
      </c>
      <c r="G220" t="s">
        <v>736</v>
      </c>
      <c r="H220" t="s">
        <v>265</v>
      </c>
      <c r="I220" t="s">
        <v>266</v>
      </c>
      <c r="J220">
        <v>0</v>
      </c>
      <c r="K220" t="s">
        <v>93</v>
      </c>
      <c r="L220">
        <v>0</v>
      </c>
    </row>
    <row r="221" spans="1:12" x14ac:dyDescent="0.25">
      <c r="A221" t="s">
        <v>238</v>
      </c>
      <c r="B221" t="s">
        <v>239</v>
      </c>
      <c r="C221" t="s">
        <v>85</v>
      </c>
      <c r="D221">
        <v>90</v>
      </c>
      <c r="E221" t="s">
        <v>86</v>
      </c>
      <c r="F221" t="s">
        <v>735</v>
      </c>
      <c r="G221" t="s">
        <v>736</v>
      </c>
      <c r="H221" t="s">
        <v>267</v>
      </c>
      <c r="I221" t="s">
        <v>268</v>
      </c>
      <c r="J221">
        <v>0</v>
      </c>
      <c r="K221" t="s">
        <v>93</v>
      </c>
      <c r="L221">
        <v>0</v>
      </c>
    </row>
    <row r="222" spans="1:12" x14ac:dyDescent="0.25">
      <c r="A222" t="s">
        <v>238</v>
      </c>
      <c r="B222" t="s">
        <v>239</v>
      </c>
      <c r="C222" t="s">
        <v>85</v>
      </c>
      <c r="D222">
        <v>90</v>
      </c>
      <c r="E222" t="s">
        <v>86</v>
      </c>
      <c r="F222" t="s">
        <v>735</v>
      </c>
      <c r="G222" t="s">
        <v>736</v>
      </c>
      <c r="H222" t="s">
        <v>269</v>
      </c>
      <c r="I222" t="s">
        <v>270</v>
      </c>
      <c r="J222">
        <v>-2826151</v>
      </c>
      <c r="K222" t="s">
        <v>93</v>
      </c>
      <c r="L222">
        <v>0</v>
      </c>
    </row>
    <row r="223" spans="1:12" x14ac:dyDescent="0.25">
      <c r="A223" t="s">
        <v>238</v>
      </c>
      <c r="B223" t="s">
        <v>239</v>
      </c>
      <c r="C223" t="s">
        <v>85</v>
      </c>
      <c r="D223">
        <v>90</v>
      </c>
      <c r="E223" t="s">
        <v>86</v>
      </c>
      <c r="F223" t="s">
        <v>735</v>
      </c>
      <c r="G223" t="s">
        <v>736</v>
      </c>
      <c r="H223" t="s">
        <v>271</v>
      </c>
      <c r="I223" t="s">
        <v>272</v>
      </c>
      <c r="J223">
        <v>8356155</v>
      </c>
      <c r="K223" t="s">
        <v>93</v>
      </c>
      <c r="L223">
        <v>0</v>
      </c>
    </row>
    <row r="224" spans="1:12" x14ac:dyDescent="0.25">
      <c r="A224" t="s">
        <v>238</v>
      </c>
      <c r="B224" t="s">
        <v>239</v>
      </c>
      <c r="C224" t="s">
        <v>85</v>
      </c>
      <c r="D224">
        <v>90</v>
      </c>
      <c r="E224" t="s">
        <v>86</v>
      </c>
      <c r="F224" t="s">
        <v>735</v>
      </c>
      <c r="G224" t="s">
        <v>736</v>
      </c>
      <c r="H224" t="s">
        <v>273</v>
      </c>
      <c r="I224" t="s">
        <v>274</v>
      </c>
      <c r="J224">
        <v>8371</v>
      </c>
      <c r="K224" t="s">
        <v>93</v>
      </c>
      <c r="L224">
        <v>0</v>
      </c>
    </row>
    <row r="225" spans="1:12" x14ac:dyDescent="0.25">
      <c r="A225" t="s">
        <v>238</v>
      </c>
      <c r="B225" t="s">
        <v>239</v>
      </c>
      <c r="C225" t="s">
        <v>85</v>
      </c>
      <c r="D225">
        <v>90</v>
      </c>
      <c r="E225" t="s">
        <v>86</v>
      </c>
      <c r="F225" t="s">
        <v>735</v>
      </c>
      <c r="G225" t="s">
        <v>736</v>
      </c>
      <c r="H225" t="s">
        <v>275</v>
      </c>
      <c r="I225" t="s">
        <v>276</v>
      </c>
      <c r="J225">
        <v>0</v>
      </c>
      <c r="K225" t="s">
        <v>93</v>
      </c>
      <c r="L225">
        <v>0</v>
      </c>
    </row>
    <row r="226" spans="1:12" x14ac:dyDescent="0.25">
      <c r="A226" t="s">
        <v>238</v>
      </c>
      <c r="B226" t="s">
        <v>239</v>
      </c>
      <c r="C226" t="s">
        <v>85</v>
      </c>
      <c r="D226">
        <v>90</v>
      </c>
      <c r="E226" t="s">
        <v>86</v>
      </c>
      <c r="F226" t="s">
        <v>735</v>
      </c>
      <c r="G226" t="s">
        <v>736</v>
      </c>
      <c r="H226" t="s">
        <v>277</v>
      </c>
      <c r="I226" t="s">
        <v>278</v>
      </c>
      <c r="J226">
        <v>311671</v>
      </c>
      <c r="K226" t="s">
        <v>93</v>
      </c>
      <c r="L226">
        <v>0</v>
      </c>
    </row>
    <row r="227" spans="1:12" x14ac:dyDescent="0.25">
      <c r="A227" t="s">
        <v>238</v>
      </c>
      <c r="B227" t="s">
        <v>239</v>
      </c>
      <c r="C227" t="s">
        <v>85</v>
      </c>
      <c r="D227">
        <v>90</v>
      </c>
      <c r="E227" t="s">
        <v>86</v>
      </c>
      <c r="F227" t="s">
        <v>735</v>
      </c>
      <c r="G227" t="s">
        <v>736</v>
      </c>
      <c r="H227" t="s">
        <v>279</v>
      </c>
      <c r="I227" t="s">
        <v>280</v>
      </c>
      <c r="J227">
        <v>72682</v>
      </c>
      <c r="K227" t="s">
        <v>93</v>
      </c>
      <c r="L227">
        <v>0</v>
      </c>
    </row>
    <row r="228" spans="1:12" x14ac:dyDescent="0.25">
      <c r="A228" t="s">
        <v>238</v>
      </c>
      <c r="B228" t="s">
        <v>239</v>
      </c>
      <c r="C228" t="s">
        <v>85</v>
      </c>
      <c r="D228">
        <v>90</v>
      </c>
      <c r="E228" t="s">
        <v>86</v>
      </c>
      <c r="F228" t="s">
        <v>735</v>
      </c>
      <c r="G228" t="s">
        <v>736</v>
      </c>
      <c r="H228" t="s">
        <v>281</v>
      </c>
      <c r="I228" t="s">
        <v>282</v>
      </c>
      <c r="J228">
        <v>285480</v>
      </c>
      <c r="K228" t="s">
        <v>93</v>
      </c>
      <c r="L228">
        <v>0</v>
      </c>
    </row>
    <row r="229" spans="1:12" x14ac:dyDescent="0.25">
      <c r="A229" t="s">
        <v>238</v>
      </c>
      <c r="B229" t="s">
        <v>239</v>
      </c>
      <c r="C229" t="s">
        <v>85</v>
      </c>
      <c r="D229">
        <v>90</v>
      </c>
      <c r="E229" t="s">
        <v>86</v>
      </c>
      <c r="F229" t="s">
        <v>735</v>
      </c>
      <c r="G229" t="s">
        <v>736</v>
      </c>
      <c r="H229" t="s">
        <v>283</v>
      </c>
      <c r="I229" t="s">
        <v>284</v>
      </c>
      <c r="J229">
        <v>0</v>
      </c>
      <c r="K229" t="s">
        <v>93</v>
      </c>
      <c r="L229">
        <v>0</v>
      </c>
    </row>
    <row r="230" spans="1:12" x14ac:dyDescent="0.25">
      <c r="A230" t="s">
        <v>238</v>
      </c>
      <c r="B230" t="s">
        <v>239</v>
      </c>
      <c r="C230" t="s">
        <v>85</v>
      </c>
      <c r="D230">
        <v>90</v>
      </c>
      <c r="E230" t="s">
        <v>86</v>
      </c>
      <c r="F230" t="s">
        <v>735</v>
      </c>
      <c r="G230" t="s">
        <v>736</v>
      </c>
      <c r="H230" t="s">
        <v>285</v>
      </c>
      <c r="I230" t="s">
        <v>286</v>
      </c>
      <c r="J230">
        <v>67520</v>
      </c>
      <c r="K230" t="s">
        <v>93</v>
      </c>
      <c r="L230">
        <v>0</v>
      </c>
    </row>
    <row r="231" spans="1:12" x14ac:dyDescent="0.25">
      <c r="A231" t="s">
        <v>238</v>
      </c>
      <c r="B231" t="s">
        <v>239</v>
      </c>
      <c r="C231" t="s">
        <v>85</v>
      </c>
      <c r="D231">
        <v>90</v>
      </c>
      <c r="E231" t="s">
        <v>86</v>
      </c>
      <c r="F231" t="s">
        <v>735</v>
      </c>
      <c r="G231" t="s">
        <v>736</v>
      </c>
      <c r="H231" t="s">
        <v>287</v>
      </c>
      <c r="I231" t="s">
        <v>288</v>
      </c>
      <c r="J231">
        <v>11217</v>
      </c>
      <c r="K231" t="s">
        <v>93</v>
      </c>
      <c r="L231">
        <v>0</v>
      </c>
    </row>
    <row r="232" spans="1:12" x14ac:dyDescent="0.25">
      <c r="A232" t="s">
        <v>238</v>
      </c>
      <c r="B232" t="s">
        <v>239</v>
      </c>
      <c r="C232" t="s">
        <v>85</v>
      </c>
      <c r="D232">
        <v>90</v>
      </c>
      <c r="E232" t="s">
        <v>86</v>
      </c>
      <c r="F232" t="s">
        <v>735</v>
      </c>
      <c r="G232" t="s">
        <v>736</v>
      </c>
      <c r="H232" t="s">
        <v>289</v>
      </c>
      <c r="I232" t="s">
        <v>290</v>
      </c>
      <c r="J232">
        <v>0</v>
      </c>
      <c r="K232" t="s">
        <v>93</v>
      </c>
      <c r="L232">
        <v>0</v>
      </c>
    </row>
    <row r="233" spans="1:12" x14ac:dyDescent="0.25">
      <c r="A233" t="s">
        <v>238</v>
      </c>
      <c r="B233" t="s">
        <v>239</v>
      </c>
      <c r="C233" t="s">
        <v>85</v>
      </c>
      <c r="D233">
        <v>90</v>
      </c>
      <c r="E233" t="s">
        <v>86</v>
      </c>
      <c r="F233" t="s">
        <v>735</v>
      </c>
      <c r="G233" t="s">
        <v>736</v>
      </c>
      <c r="H233" t="s">
        <v>291</v>
      </c>
      <c r="I233" t="s">
        <v>292</v>
      </c>
      <c r="J233">
        <v>-29337</v>
      </c>
      <c r="K233" t="s">
        <v>93</v>
      </c>
      <c r="L233">
        <v>0</v>
      </c>
    </row>
    <row r="234" spans="1:12" x14ac:dyDescent="0.25">
      <c r="A234" t="s">
        <v>238</v>
      </c>
      <c r="B234" t="s">
        <v>239</v>
      </c>
      <c r="C234" t="s">
        <v>85</v>
      </c>
      <c r="D234">
        <v>90</v>
      </c>
      <c r="E234" t="s">
        <v>86</v>
      </c>
      <c r="F234" t="s">
        <v>735</v>
      </c>
      <c r="G234" t="s">
        <v>736</v>
      </c>
      <c r="H234" t="s">
        <v>293</v>
      </c>
      <c r="I234" t="s">
        <v>294</v>
      </c>
      <c r="J234">
        <v>0</v>
      </c>
      <c r="K234" t="s">
        <v>93</v>
      </c>
      <c r="L234">
        <v>0</v>
      </c>
    </row>
    <row r="235" spans="1:12" x14ac:dyDescent="0.25">
      <c r="A235" t="s">
        <v>238</v>
      </c>
      <c r="B235" t="s">
        <v>239</v>
      </c>
      <c r="C235" t="s">
        <v>85</v>
      </c>
      <c r="D235">
        <v>90</v>
      </c>
      <c r="E235" t="s">
        <v>86</v>
      </c>
      <c r="F235" t="s">
        <v>735</v>
      </c>
      <c r="G235" t="s">
        <v>736</v>
      </c>
      <c r="H235" t="s">
        <v>295</v>
      </c>
      <c r="I235" t="s">
        <v>296</v>
      </c>
      <c r="J235">
        <v>1954</v>
      </c>
      <c r="K235" t="s">
        <v>93</v>
      </c>
      <c r="L235">
        <v>0</v>
      </c>
    </row>
    <row r="236" spans="1:12" x14ac:dyDescent="0.25">
      <c r="A236" t="s">
        <v>238</v>
      </c>
      <c r="B236" t="s">
        <v>239</v>
      </c>
      <c r="C236" t="s">
        <v>85</v>
      </c>
      <c r="D236">
        <v>90</v>
      </c>
      <c r="E236" t="s">
        <v>86</v>
      </c>
      <c r="F236" t="s">
        <v>735</v>
      </c>
      <c r="G236" t="s">
        <v>736</v>
      </c>
      <c r="H236" t="s">
        <v>297</v>
      </c>
      <c r="I236" t="s">
        <v>298</v>
      </c>
      <c r="J236">
        <v>0</v>
      </c>
      <c r="K236" t="s">
        <v>93</v>
      </c>
      <c r="L236">
        <v>0</v>
      </c>
    </row>
    <row r="237" spans="1:12" x14ac:dyDescent="0.25">
      <c r="A237" t="s">
        <v>238</v>
      </c>
      <c r="B237" t="s">
        <v>239</v>
      </c>
      <c r="C237" t="s">
        <v>85</v>
      </c>
      <c r="D237">
        <v>90</v>
      </c>
      <c r="E237" t="s">
        <v>86</v>
      </c>
      <c r="F237" t="s">
        <v>735</v>
      </c>
      <c r="G237" t="s">
        <v>736</v>
      </c>
      <c r="H237" t="s">
        <v>299</v>
      </c>
      <c r="I237" t="s">
        <v>300</v>
      </c>
      <c r="J237">
        <v>0</v>
      </c>
      <c r="K237" t="s">
        <v>93</v>
      </c>
      <c r="L237">
        <v>0</v>
      </c>
    </row>
    <row r="238" spans="1:12" x14ac:dyDescent="0.25">
      <c r="A238" t="s">
        <v>238</v>
      </c>
      <c r="B238" t="s">
        <v>239</v>
      </c>
      <c r="C238" t="s">
        <v>85</v>
      </c>
      <c r="D238">
        <v>90</v>
      </c>
      <c r="E238" t="s">
        <v>86</v>
      </c>
      <c r="F238" t="s">
        <v>735</v>
      </c>
      <c r="G238" t="s">
        <v>736</v>
      </c>
      <c r="H238" t="s">
        <v>301</v>
      </c>
      <c r="I238" t="s">
        <v>302</v>
      </c>
      <c r="J238">
        <v>0</v>
      </c>
      <c r="K238" t="s">
        <v>93</v>
      </c>
      <c r="L238">
        <v>0</v>
      </c>
    </row>
    <row r="239" spans="1:12" x14ac:dyDescent="0.25">
      <c r="A239" t="s">
        <v>238</v>
      </c>
      <c r="B239" t="s">
        <v>239</v>
      </c>
      <c r="C239" t="s">
        <v>85</v>
      </c>
      <c r="D239">
        <v>90</v>
      </c>
      <c r="E239" t="s">
        <v>86</v>
      </c>
      <c r="F239" t="s">
        <v>735</v>
      </c>
      <c r="G239" t="s">
        <v>736</v>
      </c>
      <c r="H239" t="s">
        <v>303</v>
      </c>
      <c r="I239" t="s">
        <v>304</v>
      </c>
      <c r="J239">
        <v>0</v>
      </c>
      <c r="K239" t="s">
        <v>93</v>
      </c>
      <c r="L239">
        <v>0</v>
      </c>
    </row>
    <row r="240" spans="1:12" x14ac:dyDescent="0.25">
      <c r="A240" t="s">
        <v>238</v>
      </c>
      <c r="B240" t="s">
        <v>239</v>
      </c>
      <c r="C240" t="s">
        <v>85</v>
      </c>
      <c r="D240">
        <v>90</v>
      </c>
      <c r="E240" t="s">
        <v>86</v>
      </c>
      <c r="F240" t="s">
        <v>735</v>
      </c>
      <c r="G240" t="s">
        <v>736</v>
      </c>
      <c r="H240" t="s">
        <v>305</v>
      </c>
      <c r="I240" t="s">
        <v>306</v>
      </c>
      <c r="J240">
        <v>40154</v>
      </c>
      <c r="K240" t="s">
        <v>93</v>
      </c>
      <c r="L240">
        <v>0</v>
      </c>
    </row>
    <row r="241" spans="1:12" x14ac:dyDescent="0.25">
      <c r="A241" t="s">
        <v>238</v>
      </c>
      <c r="B241" t="s">
        <v>239</v>
      </c>
      <c r="C241" t="s">
        <v>85</v>
      </c>
      <c r="D241">
        <v>90</v>
      </c>
      <c r="E241" t="s">
        <v>86</v>
      </c>
      <c r="F241" t="s">
        <v>735</v>
      </c>
      <c r="G241" t="s">
        <v>736</v>
      </c>
      <c r="H241" t="s">
        <v>307</v>
      </c>
      <c r="I241" t="s">
        <v>308</v>
      </c>
      <c r="J241">
        <v>954767</v>
      </c>
      <c r="K241" t="s">
        <v>93</v>
      </c>
      <c r="L241">
        <v>0</v>
      </c>
    </row>
    <row r="242" spans="1:12" x14ac:dyDescent="0.25">
      <c r="A242" t="s">
        <v>238</v>
      </c>
      <c r="B242" t="s">
        <v>239</v>
      </c>
      <c r="C242" t="s">
        <v>85</v>
      </c>
      <c r="D242">
        <v>90</v>
      </c>
      <c r="E242" t="s">
        <v>86</v>
      </c>
      <c r="F242" t="s">
        <v>735</v>
      </c>
      <c r="G242" t="s">
        <v>736</v>
      </c>
      <c r="H242" t="s">
        <v>309</v>
      </c>
      <c r="I242" t="s">
        <v>310</v>
      </c>
      <c r="J242">
        <v>4657541</v>
      </c>
      <c r="K242" t="s">
        <v>93</v>
      </c>
      <c r="L242">
        <v>0</v>
      </c>
    </row>
    <row r="243" spans="1:12" x14ac:dyDescent="0.25">
      <c r="A243" t="s">
        <v>238</v>
      </c>
      <c r="B243" t="s">
        <v>239</v>
      </c>
      <c r="C243" t="s">
        <v>85</v>
      </c>
      <c r="D243">
        <v>90</v>
      </c>
      <c r="E243" t="s">
        <v>86</v>
      </c>
      <c r="F243" t="s">
        <v>735</v>
      </c>
      <c r="G243" t="s">
        <v>736</v>
      </c>
      <c r="H243" t="s">
        <v>311</v>
      </c>
      <c r="I243" t="s">
        <v>312</v>
      </c>
      <c r="J243">
        <v>0</v>
      </c>
      <c r="K243" t="s">
        <v>93</v>
      </c>
      <c r="L243">
        <v>0</v>
      </c>
    </row>
    <row r="244" spans="1:12" x14ac:dyDescent="0.25">
      <c r="A244" t="s">
        <v>238</v>
      </c>
      <c r="B244" t="s">
        <v>239</v>
      </c>
      <c r="C244" t="s">
        <v>85</v>
      </c>
      <c r="D244">
        <v>90</v>
      </c>
      <c r="E244" t="s">
        <v>86</v>
      </c>
      <c r="F244" t="s">
        <v>735</v>
      </c>
      <c r="G244" t="s">
        <v>736</v>
      </c>
      <c r="H244" t="s">
        <v>313</v>
      </c>
      <c r="I244" t="s">
        <v>314</v>
      </c>
      <c r="J244">
        <v>0</v>
      </c>
      <c r="K244" t="s">
        <v>93</v>
      </c>
      <c r="L244">
        <v>0</v>
      </c>
    </row>
    <row r="245" spans="1:12" x14ac:dyDescent="0.25">
      <c r="A245" t="s">
        <v>238</v>
      </c>
      <c r="B245" t="s">
        <v>239</v>
      </c>
      <c r="C245" t="s">
        <v>85</v>
      </c>
      <c r="D245">
        <v>90</v>
      </c>
      <c r="E245" t="s">
        <v>86</v>
      </c>
      <c r="F245" t="s">
        <v>735</v>
      </c>
      <c r="G245" t="s">
        <v>736</v>
      </c>
      <c r="H245" t="s">
        <v>315</v>
      </c>
      <c r="I245" t="s">
        <v>316</v>
      </c>
      <c r="J245">
        <v>0</v>
      </c>
      <c r="K245" t="s">
        <v>93</v>
      </c>
      <c r="L245">
        <v>0</v>
      </c>
    </row>
    <row r="246" spans="1:12" x14ac:dyDescent="0.25">
      <c r="A246" t="s">
        <v>238</v>
      </c>
      <c r="B246" t="s">
        <v>239</v>
      </c>
      <c r="C246" t="s">
        <v>85</v>
      </c>
      <c r="D246">
        <v>90</v>
      </c>
      <c r="E246" t="s">
        <v>86</v>
      </c>
      <c r="F246" t="s">
        <v>735</v>
      </c>
      <c r="G246" t="s">
        <v>736</v>
      </c>
      <c r="H246" t="s">
        <v>317</v>
      </c>
      <c r="I246" t="s">
        <v>318</v>
      </c>
      <c r="J246">
        <v>0</v>
      </c>
      <c r="K246" t="s">
        <v>93</v>
      </c>
      <c r="L246">
        <v>0</v>
      </c>
    </row>
    <row r="247" spans="1:12" x14ac:dyDescent="0.25">
      <c r="A247" t="s">
        <v>238</v>
      </c>
      <c r="B247" t="s">
        <v>239</v>
      </c>
      <c r="C247" t="s">
        <v>85</v>
      </c>
      <c r="D247">
        <v>90</v>
      </c>
      <c r="E247" t="s">
        <v>86</v>
      </c>
      <c r="F247" t="s">
        <v>735</v>
      </c>
      <c r="G247" t="s">
        <v>736</v>
      </c>
      <c r="H247" t="s">
        <v>319</v>
      </c>
      <c r="I247" t="s">
        <v>320</v>
      </c>
      <c r="J247">
        <v>19641</v>
      </c>
      <c r="K247" t="s">
        <v>93</v>
      </c>
      <c r="L247">
        <v>0</v>
      </c>
    </row>
    <row r="248" spans="1:12" x14ac:dyDescent="0.25">
      <c r="A248" t="s">
        <v>238</v>
      </c>
      <c r="B248" t="s">
        <v>239</v>
      </c>
      <c r="C248" t="s">
        <v>85</v>
      </c>
      <c r="D248">
        <v>90</v>
      </c>
      <c r="E248" t="s">
        <v>86</v>
      </c>
      <c r="F248" t="s">
        <v>735</v>
      </c>
      <c r="G248" t="s">
        <v>736</v>
      </c>
      <c r="H248" t="s">
        <v>321</v>
      </c>
      <c r="I248" t="s">
        <v>322</v>
      </c>
      <c r="J248">
        <v>0</v>
      </c>
      <c r="K248" t="s">
        <v>93</v>
      </c>
      <c r="L248">
        <v>0</v>
      </c>
    </row>
    <row r="249" spans="1:12" x14ac:dyDescent="0.25">
      <c r="A249" t="s">
        <v>238</v>
      </c>
      <c r="B249" t="s">
        <v>239</v>
      </c>
      <c r="C249" t="s">
        <v>85</v>
      </c>
      <c r="D249">
        <v>90</v>
      </c>
      <c r="E249" t="s">
        <v>86</v>
      </c>
      <c r="F249" t="s">
        <v>735</v>
      </c>
      <c r="G249" t="s">
        <v>736</v>
      </c>
      <c r="H249" t="s">
        <v>323</v>
      </c>
      <c r="I249" t="s">
        <v>324</v>
      </c>
      <c r="J249">
        <v>4218</v>
      </c>
      <c r="K249" t="s">
        <v>93</v>
      </c>
      <c r="L249">
        <v>0</v>
      </c>
    </row>
    <row r="250" spans="1:12" x14ac:dyDescent="0.25">
      <c r="A250" t="s">
        <v>238</v>
      </c>
      <c r="B250" t="s">
        <v>239</v>
      </c>
      <c r="C250" t="s">
        <v>85</v>
      </c>
      <c r="D250">
        <v>90</v>
      </c>
      <c r="E250" t="s">
        <v>86</v>
      </c>
      <c r="F250" t="s">
        <v>735</v>
      </c>
      <c r="G250" t="s">
        <v>736</v>
      </c>
      <c r="H250" t="s">
        <v>325</v>
      </c>
      <c r="I250" t="s">
        <v>326</v>
      </c>
      <c r="J250">
        <v>45675</v>
      </c>
      <c r="K250" t="s">
        <v>93</v>
      </c>
      <c r="L250">
        <v>0</v>
      </c>
    </row>
    <row r="251" spans="1:12" x14ac:dyDescent="0.25">
      <c r="A251" t="s">
        <v>238</v>
      </c>
      <c r="B251" t="s">
        <v>239</v>
      </c>
      <c r="C251" t="s">
        <v>85</v>
      </c>
      <c r="D251">
        <v>90</v>
      </c>
      <c r="E251" t="s">
        <v>86</v>
      </c>
      <c r="F251" t="s">
        <v>735</v>
      </c>
      <c r="G251" t="s">
        <v>736</v>
      </c>
      <c r="H251" t="s">
        <v>327</v>
      </c>
      <c r="I251" t="s">
        <v>328</v>
      </c>
      <c r="J251">
        <v>0</v>
      </c>
      <c r="K251" t="s">
        <v>93</v>
      </c>
      <c r="L251">
        <v>0</v>
      </c>
    </row>
    <row r="252" spans="1:12" x14ac:dyDescent="0.25">
      <c r="A252" t="s">
        <v>238</v>
      </c>
      <c r="B252" t="s">
        <v>239</v>
      </c>
      <c r="C252" t="s">
        <v>85</v>
      </c>
      <c r="D252">
        <v>90</v>
      </c>
      <c r="E252" t="s">
        <v>86</v>
      </c>
      <c r="F252" t="s">
        <v>735</v>
      </c>
      <c r="G252" t="s">
        <v>736</v>
      </c>
      <c r="H252" t="s">
        <v>329</v>
      </c>
      <c r="I252" t="s">
        <v>330</v>
      </c>
      <c r="J252">
        <v>0</v>
      </c>
      <c r="K252" t="s">
        <v>93</v>
      </c>
      <c r="L252">
        <v>0</v>
      </c>
    </row>
    <row r="253" spans="1:12" x14ac:dyDescent="0.25">
      <c r="A253" t="s">
        <v>238</v>
      </c>
      <c r="B253" t="s">
        <v>239</v>
      </c>
      <c r="C253" t="s">
        <v>85</v>
      </c>
      <c r="D253">
        <v>90</v>
      </c>
      <c r="E253" t="s">
        <v>86</v>
      </c>
      <c r="F253" t="s">
        <v>735</v>
      </c>
      <c r="G253" t="s">
        <v>736</v>
      </c>
      <c r="H253" t="s">
        <v>331</v>
      </c>
      <c r="I253" t="s">
        <v>332</v>
      </c>
      <c r="J253">
        <v>2611105</v>
      </c>
      <c r="K253" t="s">
        <v>93</v>
      </c>
      <c r="L253">
        <v>0</v>
      </c>
    </row>
    <row r="254" spans="1:12" x14ac:dyDescent="0.25">
      <c r="A254" t="s">
        <v>238</v>
      </c>
      <c r="B254" t="s">
        <v>239</v>
      </c>
      <c r="C254" t="s">
        <v>85</v>
      </c>
      <c r="D254">
        <v>90</v>
      </c>
      <c r="E254" t="s">
        <v>86</v>
      </c>
      <c r="F254" t="s">
        <v>735</v>
      </c>
      <c r="G254" t="s">
        <v>736</v>
      </c>
      <c r="H254" t="s">
        <v>333</v>
      </c>
      <c r="I254" t="s">
        <v>334</v>
      </c>
      <c r="J254">
        <v>173653</v>
      </c>
      <c r="K254" t="s">
        <v>93</v>
      </c>
      <c r="L254">
        <v>0</v>
      </c>
    </row>
    <row r="255" spans="1:12" x14ac:dyDescent="0.25">
      <c r="A255" t="s">
        <v>238</v>
      </c>
      <c r="B255" t="s">
        <v>239</v>
      </c>
      <c r="C255" t="s">
        <v>85</v>
      </c>
      <c r="D255">
        <v>90</v>
      </c>
      <c r="E255" t="s">
        <v>86</v>
      </c>
      <c r="F255" t="s">
        <v>735</v>
      </c>
      <c r="G255" t="s">
        <v>736</v>
      </c>
      <c r="H255" t="s">
        <v>335</v>
      </c>
      <c r="I255" t="s">
        <v>336</v>
      </c>
      <c r="J255">
        <v>5128</v>
      </c>
      <c r="K255" t="s">
        <v>93</v>
      </c>
      <c r="L255">
        <v>0</v>
      </c>
    </row>
    <row r="256" spans="1:12" x14ac:dyDescent="0.25">
      <c r="A256" t="s">
        <v>238</v>
      </c>
      <c r="B256" t="s">
        <v>239</v>
      </c>
      <c r="C256" t="s">
        <v>85</v>
      </c>
      <c r="D256">
        <v>90</v>
      </c>
      <c r="E256" t="s">
        <v>86</v>
      </c>
      <c r="F256" t="s">
        <v>735</v>
      </c>
      <c r="G256" t="s">
        <v>736</v>
      </c>
      <c r="H256" t="s">
        <v>337</v>
      </c>
      <c r="I256" t="s">
        <v>338</v>
      </c>
      <c r="J256">
        <v>46908</v>
      </c>
      <c r="K256" t="s">
        <v>93</v>
      </c>
      <c r="L256">
        <v>0</v>
      </c>
    </row>
    <row r="257" spans="1:12" x14ac:dyDescent="0.25">
      <c r="A257" t="s">
        <v>238</v>
      </c>
      <c r="B257" t="s">
        <v>239</v>
      </c>
      <c r="C257" t="s">
        <v>85</v>
      </c>
      <c r="D257">
        <v>90</v>
      </c>
      <c r="E257" t="s">
        <v>86</v>
      </c>
      <c r="F257" t="s">
        <v>735</v>
      </c>
      <c r="G257" t="s">
        <v>736</v>
      </c>
      <c r="H257" t="s">
        <v>337</v>
      </c>
      <c r="I257" t="s">
        <v>339</v>
      </c>
      <c r="J257">
        <v>43349</v>
      </c>
      <c r="K257" t="s">
        <v>93</v>
      </c>
      <c r="L257">
        <v>0</v>
      </c>
    </row>
    <row r="258" spans="1:12" x14ac:dyDescent="0.25">
      <c r="A258" t="s">
        <v>238</v>
      </c>
      <c r="B258" t="s">
        <v>239</v>
      </c>
      <c r="C258" t="s">
        <v>85</v>
      </c>
      <c r="D258">
        <v>90</v>
      </c>
      <c r="E258" t="s">
        <v>86</v>
      </c>
      <c r="F258" t="s">
        <v>735</v>
      </c>
      <c r="G258" t="s">
        <v>736</v>
      </c>
      <c r="H258" t="s">
        <v>340</v>
      </c>
      <c r="I258" t="s">
        <v>341</v>
      </c>
      <c r="J258">
        <v>0</v>
      </c>
      <c r="K258" t="s">
        <v>93</v>
      </c>
      <c r="L258">
        <v>0</v>
      </c>
    </row>
    <row r="259" spans="1:12" x14ac:dyDescent="0.25">
      <c r="A259" t="s">
        <v>238</v>
      </c>
      <c r="B259" t="s">
        <v>239</v>
      </c>
      <c r="C259" t="s">
        <v>85</v>
      </c>
      <c r="D259">
        <v>90</v>
      </c>
      <c r="E259" t="s">
        <v>86</v>
      </c>
      <c r="F259" t="s">
        <v>735</v>
      </c>
      <c r="G259" t="s">
        <v>736</v>
      </c>
      <c r="H259" t="s">
        <v>342</v>
      </c>
      <c r="I259" t="s">
        <v>343</v>
      </c>
      <c r="J259">
        <v>0</v>
      </c>
      <c r="K259" t="s">
        <v>93</v>
      </c>
      <c r="L259">
        <v>0</v>
      </c>
    </row>
    <row r="260" spans="1:12" x14ac:dyDescent="0.25">
      <c r="A260" t="s">
        <v>238</v>
      </c>
      <c r="B260" t="s">
        <v>239</v>
      </c>
      <c r="C260" t="s">
        <v>85</v>
      </c>
      <c r="D260">
        <v>90</v>
      </c>
      <c r="E260" t="s">
        <v>86</v>
      </c>
      <c r="F260" t="s">
        <v>735</v>
      </c>
      <c r="G260" t="s">
        <v>736</v>
      </c>
      <c r="H260" t="s">
        <v>344</v>
      </c>
      <c r="I260" t="s">
        <v>345</v>
      </c>
      <c r="J260">
        <v>0</v>
      </c>
      <c r="K260" t="s">
        <v>93</v>
      </c>
      <c r="L260">
        <v>0</v>
      </c>
    </row>
    <row r="261" spans="1:12" x14ac:dyDescent="0.25">
      <c r="A261" t="s">
        <v>238</v>
      </c>
      <c r="B261" t="s">
        <v>239</v>
      </c>
      <c r="C261" t="s">
        <v>85</v>
      </c>
      <c r="D261">
        <v>90</v>
      </c>
      <c r="E261" t="s">
        <v>86</v>
      </c>
      <c r="F261" t="s">
        <v>735</v>
      </c>
      <c r="G261" t="s">
        <v>736</v>
      </c>
      <c r="H261" t="s">
        <v>346</v>
      </c>
      <c r="I261" t="s">
        <v>347</v>
      </c>
      <c r="J261">
        <v>0</v>
      </c>
      <c r="K261" t="s">
        <v>93</v>
      </c>
      <c r="L261">
        <v>0</v>
      </c>
    </row>
    <row r="262" spans="1:12" x14ac:dyDescent="0.25">
      <c r="A262" t="s">
        <v>238</v>
      </c>
      <c r="B262" t="s">
        <v>239</v>
      </c>
      <c r="C262" t="s">
        <v>85</v>
      </c>
      <c r="D262">
        <v>90</v>
      </c>
      <c r="E262" t="s">
        <v>86</v>
      </c>
      <c r="F262" t="s">
        <v>735</v>
      </c>
      <c r="G262" t="s">
        <v>736</v>
      </c>
      <c r="H262" t="s">
        <v>348</v>
      </c>
      <c r="I262" t="s">
        <v>349</v>
      </c>
      <c r="J262">
        <v>0</v>
      </c>
      <c r="K262" t="s">
        <v>93</v>
      </c>
      <c r="L262">
        <v>0</v>
      </c>
    </row>
    <row r="263" spans="1:12" x14ac:dyDescent="0.25">
      <c r="A263" t="s">
        <v>238</v>
      </c>
      <c r="B263" t="s">
        <v>239</v>
      </c>
      <c r="C263" t="s">
        <v>85</v>
      </c>
      <c r="D263">
        <v>90</v>
      </c>
      <c r="E263" t="s">
        <v>86</v>
      </c>
      <c r="F263" t="s">
        <v>735</v>
      </c>
      <c r="G263" t="s">
        <v>736</v>
      </c>
      <c r="H263" t="s">
        <v>350</v>
      </c>
      <c r="I263" t="s">
        <v>351</v>
      </c>
      <c r="J263">
        <v>-82977</v>
      </c>
      <c r="K263" t="s">
        <v>93</v>
      </c>
      <c r="L263">
        <v>0</v>
      </c>
    </row>
    <row r="264" spans="1:12" x14ac:dyDescent="0.25">
      <c r="A264" t="s">
        <v>238</v>
      </c>
      <c r="B264" t="s">
        <v>239</v>
      </c>
      <c r="C264" t="s">
        <v>85</v>
      </c>
      <c r="D264">
        <v>90</v>
      </c>
      <c r="E264" t="s">
        <v>86</v>
      </c>
      <c r="F264" t="s">
        <v>735</v>
      </c>
      <c r="G264" t="s">
        <v>736</v>
      </c>
      <c r="H264" t="s">
        <v>352</v>
      </c>
      <c r="I264" t="s">
        <v>353</v>
      </c>
      <c r="J264">
        <v>0</v>
      </c>
      <c r="K264" t="s">
        <v>93</v>
      </c>
      <c r="L264">
        <v>0</v>
      </c>
    </row>
    <row r="265" spans="1:12" x14ac:dyDescent="0.25">
      <c r="A265" t="s">
        <v>238</v>
      </c>
      <c r="B265" t="s">
        <v>239</v>
      </c>
      <c r="C265" t="s">
        <v>85</v>
      </c>
      <c r="D265">
        <v>90</v>
      </c>
      <c r="E265" t="s">
        <v>86</v>
      </c>
      <c r="F265" t="s">
        <v>735</v>
      </c>
      <c r="G265" t="s">
        <v>736</v>
      </c>
      <c r="H265" t="s">
        <v>354</v>
      </c>
      <c r="I265" t="s">
        <v>355</v>
      </c>
      <c r="J265">
        <v>0</v>
      </c>
      <c r="K265" t="s">
        <v>93</v>
      </c>
      <c r="L265">
        <v>0</v>
      </c>
    </row>
    <row r="266" spans="1:12" x14ac:dyDescent="0.25">
      <c r="A266" t="s">
        <v>238</v>
      </c>
      <c r="B266" t="s">
        <v>239</v>
      </c>
      <c r="C266" t="s">
        <v>85</v>
      </c>
      <c r="D266">
        <v>90</v>
      </c>
      <c r="E266" t="s">
        <v>86</v>
      </c>
      <c r="F266" t="s">
        <v>735</v>
      </c>
      <c r="G266" t="s">
        <v>736</v>
      </c>
      <c r="H266" t="s">
        <v>356</v>
      </c>
      <c r="I266" t="s">
        <v>357</v>
      </c>
      <c r="J266">
        <v>0</v>
      </c>
      <c r="K266" t="s">
        <v>93</v>
      </c>
      <c r="L266">
        <v>0</v>
      </c>
    </row>
    <row r="267" spans="1:12" x14ac:dyDescent="0.25">
      <c r="A267" t="s">
        <v>238</v>
      </c>
      <c r="B267" t="s">
        <v>239</v>
      </c>
      <c r="C267" t="s">
        <v>85</v>
      </c>
      <c r="D267">
        <v>90</v>
      </c>
      <c r="E267" t="s">
        <v>86</v>
      </c>
      <c r="F267" t="s">
        <v>735</v>
      </c>
      <c r="G267" t="s">
        <v>736</v>
      </c>
      <c r="H267" t="s">
        <v>358</v>
      </c>
      <c r="I267" t="s">
        <v>359</v>
      </c>
      <c r="J267">
        <v>0</v>
      </c>
      <c r="K267" t="s">
        <v>93</v>
      </c>
      <c r="L267">
        <v>0</v>
      </c>
    </row>
    <row r="268" spans="1:12" x14ac:dyDescent="0.25">
      <c r="A268" t="s">
        <v>238</v>
      </c>
      <c r="B268" t="s">
        <v>239</v>
      </c>
      <c r="C268" t="s">
        <v>85</v>
      </c>
      <c r="D268">
        <v>90</v>
      </c>
      <c r="E268" t="s">
        <v>86</v>
      </c>
      <c r="F268" t="s">
        <v>735</v>
      </c>
      <c r="G268" t="s">
        <v>736</v>
      </c>
      <c r="H268" t="s">
        <v>360</v>
      </c>
      <c r="I268" t="s">
        <v>361</v>
      </c>
      <c r="J268">
        <v>0</v>
      </c>
      <c r="K268" t="s">
        <v>93</v>
      </c>
      <c r="L268">
        <v>0</v>
      </c>
    </row>
    <row r="269" spans="1:12" x14ac:dyDescent="0.25">
      <c r="A269" t="s">
        <v>238</v>
      </c>
      <c r="B269" t="s">
        <v>239</v>
      </c>
      <c r="C269" t="s">
        <v>85</v>
      </c>
      <c r="D269">
        <v>90</v>
      </c>
      <c r="E269" t="s">
        <v>86</v>
      </c>
      <c r="F269" t="s">
        <v>735</v>
      </c>
      <c r="G269" t="s">
        <v>736</v>
      </c>
      <c r="H269" t="s">
        <v>362</v>
      </c>
      <c r="I269" t="s">
        <v>363</v>
      </c>
      <c r="J269">
        <v>0</v>
      </c>
      <c r="K269" t="s">
        <v>93</v>
      </c>
      <c r="L269">
        <v>0</v>
      </c>
    </row>
    <row r="270" spans="1:12" x14ac:dyDescent="0.25">
      <c r="A270" t="s">
        <v>238</v>
      </c>
      <c r="B270" t="s">
        <v>239</v>
      </c>
      <c r="C270" t="s">
        <v>85</v>
      </c>
      <c r="D270">
        <v>90</v>
      </c>
      <c r="E270" t="s">
        <v>86</v>
      </c>
      <c r="F270" t="s">
        <v>735</v>
      </c>
      <c r="G270" t="s">
        <v>736</v>
      </c>
      <c r="H270" t="s">
        <v>364</v>
      </c>
      <c r="I270" t="s">
        <v>365</v>
      </c>
      <c r="J270">
        <v>0</v>
      </c>
      <c r="K270" t="s">
        <v>93</v>
      </c>
      <c r="L270">
        <v>0</v>
      </c>
    </row>
    <row r="271" spans="1:12" x14ac:dyDescent="0.25">
      <c r="A271" t="s">
        <v>238</v>
      </c>
      <c r="B271" t="s">
        <v>239</v>
      </c>
      <c r="C271" t="s">
        <v>85</v>
      </c>
      <c r="D271">
        <v>90</v>
      </c>
      <c r="E271" t="s">
        <v>86</v>
      </c>
      <c r="F271" t="s">
        <v>735</v>
      </c>
      <c r="G271" t="s">
        <v>736</v>
      </c>
      <c r="H271" t="s">
        <v>366</v>
      </c>
      <c r="I271" t="s">
        <v>367</v>
      </c>
      <c r="J271">
        <v>0</v>
      </c>
      <c r="K271" t="s">
        <v>93</v>
      </c>
      <c r="L271">
        <v>0</v>
      </c>
    </row>
    <row r="272" spans="1:12" x14ac:dyDescent="0.25">
      <c r="A272" t="s">
        <v>238</v>
      </c>
      <c r="B272" t="s">
        <v>239</v>
      </c>
      <c r="C272" t="s">
        <v>85</v>
      </c>
      <c r="D272">
        <v>90</v>
      </c>
      <c r="E272" t="s">
        <v>86</v>
      </c>
      <c r="F272" t="s">
        <v>735</v>
      </c>
      <c r="G272" t="s">
        <v>736</v>
      </c>
      <c r="H272" t="s">
        <v>368</v>
      </c>
      <c r="I272" t="s">
        <v>369</v>
      </c>
      <c r="J272">
        <v>0</v>
      </c>
      <c r="K272" t="s">
        <v>93</v>
      </c>
      <c r="L272">
        <v>0</v>
      </c>
    </row>
    <row r="273" spans="1:12" x14ac:dyDescent="0.25">
      <c r="A273" t="s">
        <v>238</v>
      </c>
      <c r="B273" t="s">
        <v>239</v>
      </c>
      <c r="C273" t="s">
        <v>85</v>
      </c>
      <c r="D273">
        <v>90</v>
      </c>
      <c r="E273" t="s">
        <v>86</v>
      </c>
      <c r="F273" t="s">
        <v>735</v>
      </c>
      <c r="G273" t="s">
        <v>736</v>
      </c>
      <c r="H273" t="s">
        <v>370</v>
      </c>
      <c r="I273" t="s">
        <v>371</v>
      </c>
      <c r="J273">
        <v>0</v>
      </c>
      <c r="K273" t="s">
        <v>93</v>
      </c>
      <c r="L273">
        <v>0</v>
      </c>
    </row>
    <row r="274" spans="1:12" x14ac:dyDescent="0.25">
      <c r="A274" t="s">
        <v>238</v>
      </c>
      <c r="B274" t="s">
        <v>239</v>
      </c>
      <c r="C274" t="s">
        <v>85</v>
      </c>
      <c r="D274">
        <v>90</v>
      </c>
      <c r="E274" t="s">
        <v>86</v>
      </c>
      <c r="F274" t="s">
        <v>735</v>
      </c>
      <c r="G274" t="s">
        <v>736</v>
      </c>
      <c r="H274" t="s">
        <v>372</v>
      </c>
      <c r="I274" t="s">
        <v>373</v>
      </c>
      <c r="J274">
        <v>0</v>
      </c>
      <c r="K274" t="s">
        <v>93</v>
      </c>
      <c r="L274">
        <v>0</v>
      </c>
    </row>
    <row r="275" spans="1:12" x14ac:dyDescent="0.25">
      <c r="A275" t="s">
        <v>238</v>
      </c>
      <c r="B275" t="s">
        <v>239</v>
      </c>
      <c r="C275" t="s">
        <v>85</v>
      </c>
      <c r="D275">
        <v>90</v>
      </c>
      <c r="E275" t="s">
        <v>86</v>
      </c>
      <c r="F275" t="s">
        <v>735</v>
      </c>
      <c r="G275" t="s">
        <v>736</v>
      </c>
      <c r="H275" t="s">
        <v>374</v>
      </c>
      <c r="I275" t="s">
        <v>375</v>
      </c>
      <c r="J275">
        <v>0</v>
      </c>
      <c r="K275" t="s">
        <v>93</v>
      </c>
      <c r="L275">
        <v>0</v>
      </c>
    </row>
    <row r="276" spans="1:12" x14ac:dyDescent="0.25">
      <c r="A276" t="s">
        <v>238</v>
      </c>
      <c r="B276" t="s">
        <v>239</v>
      </c>
      <c r="C276" t="s">
        <v>85</v>
      </c>
      <c r="D276">
        <v>90</v>
      </c>
      <c r="E276" t="s">
        <v>86</v>
      </c>
      <c r="F276" t="s">
        <v>735</v>
      </c>
      <c r="G276" t="s">
        <v>736</v>
      </c>
      <c r="H276" t="s">
        <v>376</v>
      </c>
      <c r="I276" t="s">
        <v>377</v>
      </c>
      <c r="J276">
        <v>0</v>
      </c>
      <c r="K276" t="s">
        <v>93</v>
      </c>
      <c r="L276">
        <v>0</v>
      </c>
    </row>
    <row r="277" spans="1:12" x14ac:dyDescent="0.25">
      <c r="A277" t="s">
        <v>238</v>
      </c>
      <c r="B277" t="s">
        <v>239</v>
      </c>
      <c r="C277" t="s">
        <v>85</v>
      </c>
      <c r="D277">
        <v>90</v>
      </c>
      <c r="E277" t="s">
        <v>86</v>
      </c>
      <c r="F277" t="s">
        <v>735</v>
      </c>
      <c r="G277" t="s">
        <v>736</v>
      </c>
      <c r="H277" t="s">
        <v>378</v>
      </c>
      <c r="I277" t="s">
        <v>379</v>
      </c>
      <c r="J277">
        <v>0</v>
      </c>
      <c r="K277" t="s">
        <v>93</v>
      </c>
      <c r="L277">
        <v>0</v>
      </c>
    </row>
    <row r="278" spans="1:12" x14ac:dyDescent="0.25">
      <c r="A278" t="s">
        <v>240</v>
      </c>
      <c r="B278" t="s">
        <v>241</v>
      </c>
      <c r="C278" t="s">
        <v>85</v>
      </c>
      <c r="D278">
        <v>80</v>
      </c>
      <c r="E278" t="s">
        <v>86</v>
      </c>
      <c r="F278" t="s">
        <v>735</v>
      </c>
      <c r="G278" t="s">
        <v>736</v>
      </c>
      <c r="H278" t="s">
        <v>251</v>
      </c>
      <c r="I278" t="s">
        <v>252</v>
      </c>
      <c r="J278">
        <v>0</v>
      </c>
      <c r="K278" t="s">
        <v>93</v>
      </c>
      <c r="L278">
        <v>0</v>
      </c>
    </row>
    <row r="279" spans="1:12" x14ac:dyDescent="0.25">
      <c r="A279" t="s">
        <v>240</v>
      </c>
      <c r="B279" t="s">
        <v>241</v>
      </c>
      <c r="C279" t="s">
        <v>85</v>
      </c>
      <c r="D279">
        <v>80</v>
      </c>
      <c r="E279" t="s">
        <v>86</v>
      </c>
      <c r="F279" t="s">
        <v>735</v>
      </c>
      <c r="G279" t="s">
        <v>736</v>
      </c>
      <c r="H279" t="s">
        <v>253</v>
      </c>
      <c r="I279" t="s">
        <v>254</v>
      </c>
      <c r="J279">
        <v>0</v>
      </c>
      <c r="K279" t="s">
        <v>93</v>
      </c>
      <c r="L279">
        <v>0</v>
      </c>
    </row>
    <row r="280" spans="1:12" x14ac:dyDescent="0.25">
      <c r="A280" t="s">
        <v>240</v>
      </c>
      <c r="B280" t="s">
        <v>241</v>
      </c>
      <c r="C280" t="s">
        <v>85</v>
      </c>
      <c r="D280">
        <v>80</v>
      </c>
      <c r="E280" t="s">
        <v>86</v>
      </c>
      <c r="F280" t="s">
        <v>735</v>
      </c>
      <c r="G280" t="s">
        <v>736</v>
      </c>
      <c r="H280" t="s">
        <v>255</v>
      </c>
      <c r="I280" t="s">
        <v>256</v>
      </c>
      <c r="J280">
        <v>0</v>
      </c>
      <c r="K280" t="s">
        <v>93</v>
      </c>
      <c r="L280">
        <v>0</v>
      </c>
    </row>
    <row r="281" spans="1:12" x14ac:dyDescent="0.25">
      <c r="A281" t="s">
        <v>240</v>
      </c>
      <c r="B281" t="s">
        <v>241</v>
      </c>
      <c r="C281" t="s">
        <v>85</v>
      </c>
      <c r="D281">
        <v>80</v>
      </c>
      <c r="E281" t="s">
        <v>86</v>
      </c>
      <c r="F281" t="s">
        <v>735</v>
      </c>
      <c r="G281" t="s">
        <v>736</v>
      </c>
      <c r="H281" t="s">
        <v>257</v>
      </c>
      <c r="I281" t="s">
        <v>258</v>
      </c>
      <c r="J281">
        <v>0</v>
      </c>
      <c r="K281" t="s">
        <v>93</v>
      </c>
      <c r="L281">
        <v>0</v>
      </c>
    </row>
    <row r="282" spans="1:12" x14ac:dyDescent="0.25">
      <c r="A282" t="s">
        <v>240</v>
      </c>
      <c r="B282" t="s">
        <v>241</v>
      </c>
      <c r="C282" t="s">
        <v>85</v>
      </c>
      <c r="D282">
        <v>80</v>
      </c>
      <c r="E282" t="s">
        <v>86</v>
      </c>
      <c r="F282" t="s">
        <v>735</v>
      </c>
      <c r="G282" t="s">
        <v>736</v>
      </c>
      <c r="H282" t="s">
        <v>259</v>
      </c>
      <c r="I282" t="s">
        <v>260</v>
      </c>
      <c r="J282">
        <v>0</v>
      </c>
      <c r="K282" t="s">
        <v>93</v>
      </c>
      <c r="L282">
        <v>0</v>
      </c>
    </row>
    <row r="283" spans="1:12" x14ac:dyDescent="0.25">
      <c r="A283" t="s">
        <v>240</v>
      </c>
      <c r="B283" t="s">
        <v>241</v>
      </c>
      <c r="C283" t="s">
        <v>85</v>
      </c>
      <c r="D283">
        <v>80</v>
      </c>
      <c r="E283" t="s">
        <v>86</v>
      </c>
      <c r="F283" t="s">
        <v>735</v>
      </c>
      <c r="G283" t="s">
        <v>736</v>
      </c>
      <c r="H283" t="s">
        <v>261</v>
      </c>
      <c r="I283" t="s">
        <v>262</v>
      </c>
      <c r="J283">
        <v>0</v>
      </c>
      <c r="K283" t="s">
        <v>93</v>
      </c>
      <c r="L283">
        <v>0</v>
      </c>
    </row>
    <row r="284" spans="1:12" x14ac:dyDescent="0.25">
      <c r="A284" t="s">
        <v>240</v>
      </c>
      <c r="B284" t="s">
        <v>241</v>
      </c>
      <c r="C284" t="s">
        <v>85</v>
      </c>
      <c r="D284">
        <v>80</v>
      </c>
      <c r="E284" t="s">
        <v>86</v>
      </c>
      <c r="F284" t="s">
        <v>735</v>
      </c>
      <c r="G284" t="s">
        <v>736</v>
      </c>
      <c r="H284" t="s">
        <v>263</v>
      </c>
      <c r="I284" t="s">
        <v>264</v>
      </c>
      <c r="J284">
        <v>0</v>
      </c>
      <c r="K284" t="s">
        <v>93</v>
      </c>
      <c r="L284">
        <v>0</v>
      </c>
    </row>
    <row r="285" spans="1:12" x14ac:dyDescent="0.25">
      <c r="A285" t="s">
        <v>240</v>
      </c>
      <c r="B285" t="s">
        <v>241</v>
      </c>
      <c r="C285" t="s">
        <v>85</v>
      </c>
      <c r="D285">
        <v>80</v>
      </c>
      <c r="E285" t="s">
        <v>86</v>
      </c>
      <c r="F285" t="s">
        <v>735</v>
      </c>
      <c r="G285" t="s">
        <v>736</v>
      </c>
      <c r="H285" t="s">
        <v>265</v>
      </c>
      <c r="I285" t="s">
        <v>266</v>
      </c>
      <c r="J285">
        <v>0</v>
      </c>
      <c r="K285" t="s">
        <v>93</v>
      </c>
      <c r="L285">
        <v>0</v>
      </c>
    </row>
    <row r="286" spans="1:12" x14ac:dyDescent="0.25">
      <c r="A286" t="s">
        <v>240</v>
      </c>
      <c r="B286" t="s">
        <v>241</v>
      </c>
      <c r="C286" t="s">
        <v>85</v>
      </c>
      <c r="D286">
        <v>80</v>
      </c>
      <c r="E286" t="s">
        <v>86</v>
      </c>
      <c r="F286" t="s">
        <v>735</v>
      </c>
      <c r="G286" t="s">
        <v>736</v>
      </c>
      <c r="H286" t="s">
        <v>267</v>
      </c>
      <c r="I286" t="s">
        <v>268</v>
      </c>
      <c r="J286">
        <v>0</v>
      </c>
      <c r="K286" t="s">
        <v>93</v>
      </c>
      <c r="L286">
        <v>0</v>
      </c>
    </row>
    <row r="287" spans="1:12" x14ac:dyDescent="0.25">
      <c r="A287" t="s">
        <v>240</v>
      </c>
      <c r="B287" t="s">
        <v>241</v>
      </c>
      <c r="C287" t="s">
        <v>85</v>
      </c>
      <c r="D287">
        <v>80</v>
      </c>
      <c r="E287" t="s">
        <v>86</v>
      </c>
      <c r="F287" t="s">
        <v>735</v>
      </c>
      <c r="G287" t="s">
        <v>736</v>
      </c>
      <c r="H287" t="s">
        <v>269</v>
      </c>
      <c r="I287" t="s">
        <v>270</v>
      </c>
      <c r="J287">
        <v>-2625445</v>
      </c>
      <c r="K287" t="s">
        <v>93</v>
      </c>
      <c r="L287">
        <v>0</v>
      </c>
    </row>
    <row r="288" spans="1:12" x14ac:dyDescent="0.25">
      <c r="A288" t="s">
        <v>240</v>
      </c>
      <c r="B288" t="s">
        <v>241</v>
      </c>
      <c r="C288" t="s">
        <v>85</v>
      </c>
      <c r="D288">
        <v>80</v>
      </c>
      <c r="E288" t="s">
        <v>86</v>
      </c>
      <c r="F288" t="s">
        <v>735</v>
      </c>
      <c r="G288" t="s">
        <v>736</v>
      </c>
      <c r="H288" t="s">
        <v>271</v>
      </c>
      <c r="I288" t="s">
        <v>272</v>
      </c>
      <c r="J288">
        <v>4335982</v>
      </c>
      <c r="K288" t="s">
        <v>93</v>
      </c>
      <c r="L288">
        <v>0</v>
      </c>
    </row>
    <row r="289" spans="1:12" x14ac:dyDescent="0.25">
      <c r="A289" t="s">
        <v>240</v>
      </c>
      <c r="B289" t="s">
        <v>241</v>
      </c>
      <c r="C289" t="s">
        <v>85</v>
      </c>
      <c r="D289">
        <v>80</v>
      </c>
      <c r="E289" t="s">
        <v>86</v>
      </c>
      <c r="F289" t="s">
        <v>735</v>
      </c>
      <c r="G289" t="s">
        <v>736</v>
      </c>
      <c r="H289" t="s">
        <v>273</v>
      </c>
      <c r="I289" t="s">
        <v>274</v>
      </c>
      <c r="J289">
        <v>6300</v>
      </c>
      <c r="K289" t="s">
        <v>93</v>
      </c>
      <c r="L289">
        <v>0</v>
      </c>
    </row>
    <row r="290" spans="1:12" x14ac:dyDescent="0.25">
      <c r="A290" t="s">
        <v>240</v>
      </c>
      <c r="B290" t="s">
        <v>241</v>
      </c>
      <c r="C290" t="s">
        <v>85</v>
      </c>
      <c r="D290">
        <v>80</v>
      </c>
      <c r="E290" t="s">
        <v>86</v>
      </c>
      <c r="F290" t="s">
        <v>735</v>
      </c>
      <c r="G290" t="s">
        <v>736</v>
      </c>
      <c r="H290" t="s">
        <v>275</v>
      </c>
      <c r="I290" t="s">
        <v>276</v>
      </c>
      <c r="J290">
        <v>0</v>
      </c>
      <c r="K290" t="s">
        <v>93</v>
      </c>
      <c r="L290">
        <v>0</v>
      </c>
    </row>
    <row r="291" spans="1:12" x14ac:dyDescent="0.25">
      <c r="A291" t="s">
        <v>240</v>
      </c>
      <c r="B291" t="s">
        <v>241</v>
      </c>
      <c r="C291" t="s">
        <v>85</v>
      </c>
      <c r="D291">
        <v>80</v>
      </c>
      <c r="E291" t="s">
        <v>86</v>
      </c>
      <c r="F291" t="s">
        <v>735</v>
      </c>
      <c r="G291" t="s">
        <v>736</v>
      </c>
      <c r="H291" t="s">
        <v>277</v>
      </c>
      <c r="I291" t="s">
        <v>278</v>
      </c>
      <c r="J291">
        <v>132995</v>
      </c>
      <c r="K291" t="s">
        <v>93</v>
      </c>
      <c r="L291">
        <v>0</v>
      </c>
    </row>
    <row r="292" spans="1:12" x14ac:dyDescent="0.25">
      <c r="A292" t="s">
        <v>240</v>
      </c>
      <c r="B292" t="s">
        <v>241</v>
      </c>
      <c r="C292" t="s">
        <v>85</v>
      </c>
      <c r="D292">
        <v>80</v>
      </c>
      <c r="E292" t="s">
        <v>86</v>
      </c>
      <c r="F292" t="s">
        <v>735</v>
      </c>
      <c r="G292" t="s">
        <v>736</v>
      </c>
      <c r="H292" t="s">
        <v>279</v>
      </c>
      <c r="I292" t="s">
        <v>280</v>
      </c>
      <c r="J292">
        <v>0</v>
      </c>
      <c r="K292" t="s">
        <v>93</v>
      </c>
      <c r="L292">
        <v>0</v>
      </c>
    </row>
    <row r="293" spans="1:12" x14ac:dyDescent="0.25">
      <c r="A293" t="s">
        <v>240</v>
      </c>
      <c r="B293" t="s">
        <v>241</v>
      </c>
      <c r="C293" t="s">
        <v>85</v>
      </c>
      <c r="D293">
        <v>80</v>
      </c>
      <c r="E293" t="s">
        <v>86</v>
      </c>
      <c r="F293" t="s">
        <v>735</v>
      </c>
      <c r="G293" t="s">
        <v>736</v>
      </c>
      <c r="H293" t="s">
        <v>281</v>
      </c>
      <c r="I293" t="s">
        <v>282</v>
      </c>
      <c r="J293">
        <v>294273</v>
      </c>
      <c r="K293" t="s">
        <v>93</v>
      </c>
      <c r="L293">
        <v>0</v>
      </c>
    </row>
    <row r="294" spans="1:12" x14ac:dyDescent="0.25">
      <c r="A294" t="s">
        <v>240</v>
      </c>
      <c r="B294" t="s">
        <v>241</v>
      </c>
      <c r="C294" t="s">
        <v>85</v>
      </c>
      <c r="D294">
        <v>80</v>
      </c>
      <c r="E294" t="s">
        <v>86</v>
      </c>
      <c r="F294" t="s">
        <v>735</v>
      </c>
      <c r="G294" t="s">
        <v>736</v>
      </c>
      <c r="H294" t="s">
        <v>283</v>
      </c>
      <c r="I294" t="s">
        <v>284</v>
      </c>
      <c r="J294">
        <v>0</v>
      </c>
      <c r="K294" t="s">
        <v>93</v>
      </c>
      <c r="L294">
        <v>0</v>
      </c>
    </row>
    <row r="295" spans="1:12" x14ac:dyDescent="0.25">
      <c r="A295" t="s">
        <v>240</v>
      </c>
      <c r="B295" t="s">
        <v>241</v>
      </c>
      <c r="C295" t="s">
        <v>85</v>
      </c>
      <c r="D295">
        <v>80</v>
      </c>
      <c r="E295" t="s">
        <v>86</v>
      </c>
      <c r="F295" t="s">
        <v>735</v>
      </c>
      <c r="G295" t="s">
        <v>736</v>
      </c>
      <c r="H295" t="s">
        <v>285</v>
      </c>
      <c r="I295" t="s">
        <v>286</v>
      </c>
      <c r="J295">
        <v>73366</v>
      </c>
      <c r="K295" t="s">
        <v>93</v>
      </c>
      <c r="L295">
        <v>0</v>
      </c>
    </row>
    <row r="296" spans="1:12" x14ac:dyDescent="0.25">
      <c r="A296" t="s">
        <v>240</v>
      </c>
      <c r="B296" t="s">
        <v>241</v>
      </c>
      <c r="C296" t="s">
        <v>85</v>
      </c>
      <c r="D296">
        <v>80</v>
      </c>
      <c r="E296" t="s">
        <v>86</v>
      </c>
      <c r="F296" t="s">
        <v>735</v>
      </c>
      <c r="G296" t="s">
        <v>736</v>
      </c>
      <c r="H296" t="s">
        <v>287</v>
      </c>
      <c r="I296" t="s">
        <v>288</v>
      </c>
      <c r="J296">
        <v>321876</v>
      </c>
      <c r="K296" t="s">
        <v>93</v>
      </c>
      <c r="L296">
        <v>0</v>
      </c>
    </row>
    <row r="297" spans="1:12" x14ac:dyDescent="0.25">
      <c r="A297" t="s">
        <v>240</v>
      </c>
      <c r="B297" t="s">
        <v>241</v>
      </c>
      <c r="C297" t="s">
        <v>85</v>
      </c>
      <c r="D297">
        <v>80</v>
      </c>
      <c r="E297" t="s">
        <v>86</v>
      </c>
      <c r="F297" t="s">
        <v>735</v>
      </c>
      <c r="G297" t="s">
        <v>736</v>
      </c>
      <c r="H297" t="s">
        <v>289</v>
      </c>
      <c r="I297" t="s">
        <v>290</v>
      </c>
      <c r="J297">
        <v>0</v>
      </c>
      <c r="K297" t="s">
        <v>93</v>
      </c>
      <c r="L297">
        <v>0</v>
      </c>
    </row>
    <row r="298" spans="1:12" x14ac:dyDescent="0.25">
      <c r="A298" t="s">
        <v>240</v>
      </c>
      <c r="B298" t="s">
        <v>241</v>
      </c>
      <c r="C298" t="s">
        <v>85</v>
      </c>
      <c r="D298">
        <v>80</v>
      </c>
      <c r="E298" t="s">
        <v>86</v>
      </c>
      <c r="F298" t="s">
        <v>735</v>
      </c>
      <c r="G298" t="s">
        <v>736</v>
      </c>
      <c r="H298" t="s">
        <v>291</v>
      </c>
      <c r="I298" t="s">
        <v>292</v>
      </c>
      <c r="J298">
        <v>-806</v>
      </c>
      <c r="K298" t="s">
        <v>93</v>
      </c>
      <c r="L298">
        <v>0</v>
      </c>
    </row>
    <row r="299" spans="1:12" x14ac:dyDescent="0.25">
      <c r="A299" t="s">
        <v>240</v>
      </c>
      <c r="B299" t="s">
        <v>241</v>
      </c>
      <c r="C299" t="s">
        <v>85</v>
      </c>
      <c r="D299">
        <v>80</v>
      </c>
      <c r="E299" t="s">
        <v>86</v>
      </c>
      <c r="F299" t="s">
        <v>735</v>
      </c>
      <c r="G299" t="s">
        <v>736</v>
      </c>
      <c r="H299" t="s">
        <v>293</v>
      </c>
      <c r="I299" t="s">
        <v>294</v>
      </c>
      <c r="J299">
        <v>9</v>
      </c>
      <c r="K299" t="s">
        <v>93</v>
      </c>
      <c r="L299">
        <v>0</v>
      </c>
    </row>
    <row r="300" spans="1:12" x14ac:dyDescent="0.25">
      <c r="A300" t="s">
        <v>240</v>
      </c>
      <c r="B300" t="s">
        <v>241</v>
      </c>
      <c r="C300" t="s">
        <v>85</v>
      </c>
      <c r="D300">
        <v>80</v>
      </c>
      <c r="E300" t="s">
        <v>86</v>
      </c>
      <c r="F300" t="s">
        <v>735</v>
      </c>
      <c r="G300" t="s">
        <v>736</v>
      </c>
      <c r="H300" t="s">
        <v>295</v>
      </c>
      <c r="I300" t="s">
        <v>296</v>
      </c>
      <c r="J300">
        <v>1591</v>
      </c>
      <c r="K300" t="s">
        <v>93</v>
      </c>
      <c r="L300">
        <v>0</v>
      </c>
    </row>
    <row r="301" spans="1:12" x14ac:dyDescent="0.25">
      <c r="A301" t="s">
        <v>240</v>
      </c>
      <c r="B301" t="s">
        <v>241</v>
      </c>
      <c r="C301" t="s">
        <v>85</v>
      </c>
      <c r="D301">
        <v>80</v>
      </c>
      <c r="E301" t="s">
        <v>86</v>
      </c>
      <c r="F301" t="s">
        <v>735</v>
      </c>
      <c r="G301" t="s">
        <v>736</v>
      </c>
      <c r="H301" t="s">
        <v>297</v>
      </c>
      <c r="I301" t="s">
        <v>298</v>
      </c>
      <c r="J301">
        <v>0</v>
      </c>
      <c r="K301" t="s">
        <v>93</v>
      </c>
      <c r="L301">
        <v>0</v>
      </c>
    </row>
    <row r="302" spans="1:12" x14ac:dyDescent="0.25">
      <c r="A302" t="s">
        <v>240</v>
      </c>
      <c r="B302" t="s">
        <v>241</v>
      </c>
      <c r="C302" t="s">
        <v>85</v>
      </c>
      <c r="D302">
        <v>80</v>
      </c>
      <c r="E302" t="s">
        <v>86</v>
      </c>
      <c r="F302" t="s">
        <v>735</v>
      </c>
      <c r="G302" t="s">
        <v>736</v>
      </c>
      <c r="H302" t="s">
        <v>299</v>
      </c>
      <c r="I302" t="s">
        <v>300</v>
      </c>
      <c r="J302">
        <v>0</v>
      </c>
      <c r="K302" t="s">
        <v>93</v>
      </c>
      <c r="L302">
        <v>0</v>
      </c>
    </row>
    <row r="303" spans="1:12" x14ac:dyDescent="0.25">
      <c r="A303" t="s">
        <v>240</v>
      </c>
      <c r="B303" t="s">
        <v>241</v>
      </c>
      <c r="C303" t="s">
        <v>85</v>
      </c>
      <c r="D303">
        <v>80</v>
      </c>
      <c r="E303" t="s">
        <v>86</v>
      </c>
      <c r="F303" t="s">
        <v>735</v>
      </c>
      <c r="G303" t="s">
        <v>736</v>
      </c>
      <c r="H303" t="s">
        <v>301</v>
      </c>
      <c r="I303" t="s">
        <v>302</v>
      </c>
      <c r="J303">
        <v>0</v>
      </c>
      <c r="K303" t="s">
        <v>93</v>
      </c>
      <c r="L303">
        <v>0</v>
      </c>
    </row>
    <row r="304" spans="1:12" x14ac:dyDescent="0.25">
      <c r="A304" t="s">
        <v>240</v>
      </c>
      <c r="B304" t="s">
        <v>241</v>
      </c>
      <c r="C304" t="s">
        <v>85</v>
      </c>
      <c r="D304">
        <v>80</v>
      </c>
      <c r="E304" t="s">
        <v>86</v>
      </c>
      <c r="F304" t="s">
        <v>735</v>
      </c>
      <c r="G304" t="s">
        <v>736</v>
      </c>
      <c r="H304" t="s">
        <v>303</v>
      </c>
      <c r="I304" t="s">
        <v>304</v>
      </c>
      <c r="J304">
        <v>0</v>
      </c>
      <c r="K304" t="s">
        <v>93</v>
      </c>
      <c r="L304">
        <v>0</v>
      </c>
    </row>
    <row r="305" spans="1:12" x14ac:dyDescent="0.25">
      <c r="A305" t="s">
        <v>240</v>
      </c>
      <c r="B305" t="s">
        <v>241</v>
      </c>
      <c r="C305" t="s">
        <v>85</v>
      </c>
      <c r="D305">
        <v>80</v>
      </c>
      <c r="E305" t="s">
        <v>86</v>
      </c>
      <c r="F305" t="s">
        <v>735</v>
      </c>
      <c r="G305" t="s">
        <v>736</v>
      </c>
      <c r="H305" t="s">
        <v>305</v>
      </c>
      <c r="I305" t="s">
        <v>306</v>
      </c>
      <c r="J305">
        <v>48388</v>
      </c>
      <c r="K305" t="s">
        <v>93</v>
      </c>
      <c r="L305">
        <v>0</v>
      </c>
    </row>
    <row r="306" spans="1:12" x14ac:dyDescent="0.25">
      <c r="A306" t="s">
        <v>240</v>
      </c>
      <c r="B306" t="s">
        <v>241</v>
      </c>
      <c r="C306" t="s">
        <v>85</v>
      </c>
      <c r="D306">
        <v>80</v>
      </c>
      <c r="E306" t="s">
        <v>86</v>
      </c>
      <c r="F306" t="s">
        <v>735</v>
      </c>
      <c r="G306" t="s">
        <v>736</v>
      </c>
      <c r="H306" t="s">
        <v>307</v>
      </c>
      <c r="I306" t="s">
        <v>308</v>
      </c>
      <c r="J306">
        <v>214886</v>
      </c>
      <c r="K306" t="s">
        <v>93</v>
      </c>
      <c r="L306">
        <v>0</v>
      </c>
    </row>
    <row r="307" spans="1:12" x14ac:dyDescent="0.25">
      <c r="A307" t="s">
        <v>240</v>
      </c>
      <c r="B307" t="s">
        <v>241</v>
      </c>
      <c r="C307" t="s">
        <v>85</v>
      </c>
      <c r="D307">
        <v>80</v>
      </c>
      <c r="E307" t="s">
        <v>86</v>
      </c>
      <c r="F307" t="s">
        <v>735</v>
      </c>
      <c r="G307" t="s">
        <v>736</v>
      </c>
      <c r="H307" t="s">
        <v>309</v>
      </c>
      <c r="I307" t="s">
        <v>310</v>
      </c>
      <c r="J307">
        <v>3316380</v>
      </c>
      <c r="K307" t="s">
        <v>93</v>
      </c>
      <c r="L307">
        <v>0</v>
      </c>
    </row>
    <row r="308" spans="1:12" x14ac:dyDescent="0.25">
      <c r="A308" t="s">
        <v>240</v>
      </c>
      <c r="B308" t="s">
        <v>241</v>
      </c>
      <c r="C308" t="s">
        <v>85</v>
      </c>
      <c r="D308">
        <v>80</v>
      </c>
      <c r="E308" t="s">
        <v>86</v>
      </c>
      <c r="F308" t="s">
        <v>735</v>
      </c>
      <c r="G308" t="s">
        <v>736</v>
      </c>
      <c r="H308" t="s">
        <v>311</v>
      </c>
      <c r="I308" t="s">
        <v>312</v>
      </c>
      <c r="J308">
        <v>0</v>
      </c>
      <c r="K308" t="s">
        <v>93</v>
      </c>
      <c r="L308">
        <v>0</v>
      </c>
    </row>
    <row r="309" spans="1:12" x14ac:dyDescent="0.25">
      <c r="A309" t="s">
        <v>240</v>
      </c>
      <c r="B309" t="s">
        <v>241</v>
      </c>
      <c r="C309" t="s">
        <v>85</v>
      </c>
      <c r="D309">
        <v>80</v>
      </c>
      <c r="E309" t="s">
        <v>86</v>
      </c>
      <c r="F309" t="s">
        <v>735</v>
      </c>
      <c r="G309" t="s">
        <v>736</v>
      </c>
      <c r="H309" t="s">
        <v>313</v>
      </c>
      <c r="I309" t="s">
        <v>314</v>
      </c>
      <c r="J309">
        <v>0</v>
      </c>
      <c r="K309" t="s">
        <v>93</v>
      </c>
      <c r="L309">
        <v>0</v>
      </c>
    </row>
    <row r="310" spans="1:12" x14ac:dyDescent="0.25">
      <c r="A310" t="s">
        <v>240</v>
      </c>
      <c r="B310" t="s">
        <v>241</v>
      </c>
      <c r="C310" t="s">
        <v>85</v>
      </c>
      <c r="D310">
        <v>80</v>
      </c>
      <c r="E310" t="s">
        <v>86</v>
      </c>
      <c r="F310" t="s">
        <v>735</v>
      </c>
      <c r="G310" t="s">
        <v>736</v>
      </c>
      <c r="H310" t="s">
        <v>315</v>
      </c>
      <c r="I310" t="s">
        <v>316</v>
      </c>
      <c r="J310">
        <v>0</v>
      </c>
      <c r="K310" t="s">
        <v>93</v>
      </c>
      <c r="L310">
        <v>0</v>
      </c>
    </row>
    <row r="311" spans="1:12" x14ac:dyDescent="0.25">
      <c r="A311" t="s">
        <v>240</v>
      </c>
      <c r="B311" t="s">
        <v>241</v>
      </c>
      <c r="C311" t="s">
        <v>85</v>
      </c>
      <c r="D311">
        <v>80</v>
      </c>
      <c r="E311" t="s">
        <v>86</v>
      </c>
      <c r="F311" t="s">
        <v>735</v>
      </c>
      <c r="G311" t="s">
        <v>736</v>
      </c>
      <c r="H311" t="s">
        <v>317</v>
      </c>
      <c r="I311" t="s">
        <v>318</v>
      </c>
      <c r="J311">
        <v>0</v>
      </c>
      <c r="K311" t="s">
        <v>93</v>
      </c>
      <c r="L311">
        <v>0</v>
      </c>
    </row>
    <row r="312" spans="1:12" x14ac:dyDescent="0.25">
      <c r="A312" t="s">
        <v>240</v>
      </c>
      <c r="B312" t="s">
        <v>241</v>
      </c>
      <c r="C312" t="s">
        <v>85</v>
      </c>
      <c r="D312">
        <v>80</v>
      </c>
      <c r="E312" t="s">
        <v>86</v>
      </c>
      <c r="F312" t="s">
        <v>735</v>
      </c>
      <c r="G312" t="s">
        <v>736</v>
      </c>
      <c r="H312" t="s">
        <v>319</v>
      </c>
      <c r="I312" t="s">
        <v>320</v>
      </c>
      <c r="J312">
        <v>39109</v>
      </c>
      <c r="K312" t="s">
        <v>93</v>
      </c>
      <c r="L312">
        <v>0</v>
      </c>
    </row>
    <row r="313" spans="1:12" x14ac:dyDescent="0.25">
      <c r="A313" t="s">
        <v>240</v>
      </c>
      <c r="B313" t="s">
        <v>241</v>
      </c>
      <c r="C313" t="s">
        <v>85</v>
      </c>
      <c r="D313">
        <v>80</v>
      </c>
      <c r="E313" t="s">
        <v>86</v>
      </c>
      <c r="F313" t="s">
        <v>735</v>
      </c>
      <c r="G313" t="s">
        <v>736</v>
      </c>
      <c r="H313" t="s">
        <v>321</v>
      </c>
      <c r="I313" t="s">
        <v>322</v>
      </c>
      <c r="J313">
        <v>0</v>
      </c>
      <c r="K313" t="s">
        <v>93</v>
      </c>
      <c r="L313">
        <v>0</v>
      </c>
    </row>
    <row r="314" spans="1:12" x14ac:dyDescent="0.25">
      <c r="A314" t="s">
        <v>240</v>
      </c>
      <c r="B314" t="s">
        <v>241</v>
      </c>
      <c r="C314" t="s">
        <v>85</v>
      </c>
      <c r="D314">
        <v>80</v>
      </c>
      <c r="E314" t="s">
        <v>86</v>
      </c>
      <c r="F314" t="s">
        <v>735</v>
      </c>
      <c r="G314" t="s">
        <v>736</v>
      </c>
      <c r="H314" t="s">
        <v>323</v>
      </c>
      <c r="I314" t="s">
        <v>324</v>
      </c>
      <c r="J314">
        <v>14113</v>
      </c>
      <c r="K314" t="s">
        <v>93</v>
      </c>
      <c r="L314">
        <v>0</v>
      </c>
    </row>
    <row r="315" spans="1:12" x14ac:dyDescent="0.25">
      <c r="A315" t="s">
        <v>240</v>
      </c>
      <c r="B315" t="s">
        <v>241</v>
      </c>
      <c r="C315" t="s">
        <v>85</v>
      </c>
      <c r="D315">
        <v>80</v>
      </c>
      <c r="E315" t="s">
        <v>86</v>
      </c>
      <c r="F315" t="s">
        <v>735</v>
      </c>
      <c r="G315" t="s">
        <v>736</v>
      </c>
      <c r="H315" t="s">
        <v>325</v>
      </c>
      <c r="I315" t="s">
        <v>326</v>
      </c>
      <c r="J315">
        <v>29867</v>
      </c>
      <c r="K315" t="s">
        <v>93</v>
      </c>
      <c r="L315">
        <v>0</v>
      </c>
    </row>
    <row r="316" spans="1:12" x14ac:dyDescent="0.25">
      <c r="A316" t="s">
        <v>240</v>
      </c>
      <c r="B316" t="s">
        <v>241</v>
      </c>
      <c r="C316" t="s">
        <v>85</v>
      </c>
      <c r="D316">
        <v>80</v>
      </c>
      <c r="E316" t="s">
        <v>86</v>
      </c>
      <c r="F316" t="s">
        <v>735</v>
      </c>
      <c r="G316" t="s">
        <v>736</v>
      </c>
      <c r="H316" t="s">
        <v>327</v>
      </c>
      <c r="I316" t="s">
        <v>328</v>
      </c>
      <c r="J316">
        <v>0</v>
      </c>
      <c r="K316" t="s">
        <v>93</v>
      </c>
      <c r="L316">
        <v>0</v>
      </c>
    </row>
    <row r="317" spans="1:12" x14ac:dyDescent="0.25">
      <c r="A317" t="s">
        <v>240</v>
      </c>
      <c r="B317" t="s">
        <v>241</v>
      </c>
      <c r="C317" t="s">
        <v>85</v>
      </c>
      <c r="D317">
        <v>80</v>
      </c>
      <c r="E317" t="s">
        <v>86</v>
      </c>
      <c r="F317" t="s">
        <v>735</v>
      </c>
      <c r="G317" t="s">
        <v>736</v>
      </c>
      <c r="H317" t="s">
        <v>329</v>
      </c>
      <c r="I317" t="s">
        <v>330</v>
      </c>
      <c r="J317">
        <v>0</v>
      </c>
      <c r="K317" t="s">
        <v>93</v>
      </c>
      <c r="L317">
        <v>0</v>
      </c>
    </row>
    <row r="318" spans="1:12" x14ac:dyDescent="0.25">
      <c r="A318" t="s">
        <v>240</v>
      </c>
      <c r="B318" t="s">
        <v>241</v>
      </c>
      <c r="C318" t="s">
        <v>85</v>
      </c>
      <c r="D318">
        <v>80</v>
      </c>
      <c r="E318" t="s">
        <v>86</v>
      </c>
      <c r="F318" t="s">
        <v>735</v>
      </c>
      <c r="G318" t="s">
        <v>736</v>
      </c>
      <c r="H318" t="s">
        <v>331</v>
      </c>
      <c r="I318" t="s">
        <v>332</v>
      </c>
      <c r="J318">
        <v>-880123</v>
      </c>
      <c r="K318" t="s">
        <v>93</v>
      </c>
      <c r="L318">
        <v>0</v>
      </c>
    </row>
    <row r="319" spans="1:12" x14ac:dyDescent="0.25">
      <c r="A319" t="s">
        <v>240</v>
      </c>
      <c r="B319" t="s">
        <v>241</v>
      </c>
      <c r="C319" t="s">
        <v>85</v>
      </c>
      <c r="D319">
        <v>80</v>
      </c>
      <c r="E319" t="s">
        <v>86</v>
      </c>
      <c r="F319" t="s">
        <v>735</v>
      </c>
      <c r="G319" t="s">
        <v>736</v>
      </c>
      <c r="H319" t="s">
        <v>333</v>
      </c>
      <c r="I319" t="s">
        <v>334</v>
      </c>
      <c r="J319">
        <v>342294</v>
      </c>
      <c r="K319" t="s">
        <v>93</v>
      </c>
      <c r="L319">
        <v>0</v>
      </c>
    </row>
    <row r="320" spans="1:12" x14ac:dyDescent="0.25">
      <c r="A320" t="s">
        <v>240</v>
      </c>
      <c r="B320" t="s">
        <v>241</v>
      </c>
      <c r="C320" t="s">
        <v>85</v>
      </c>
      <c r="D320">
        <v>80</v>
      </c>
      <c r="E320" t="s">
        <v>86</v>
      </c>
      <c r="F320" t="s">
        <v>735</v>
      </c>
      <c r="G320" t="s">
        <v>736</v>
      </c>
      <c r="H320" t="s">
        <v>335</v>
      </c>
      <c r="I320" t="s">
        <v>336</v>
      </c>
      <c r="J320">
        <v>1290</v>
      </c>
      <c r="K320" t="s">
        <v>93</v>
      </c>
      <c r="L320">
        <v>0</v>
      </c>
    </row>
    <row r="321" spans="1:12" x14ac:dyDescent="0.25">
      <c r="A321" t="s">
        <v>240</v>
      </c>
      <c r="B321" t="s">
        <v>241</v>
      </c>
      <c r="C321" t="s">
        <v>85</v>
      </c>
      <c r="D321">
        <v>80</v>
      </c>
      <c r="E321" t="s">
        <v>86</v>
      </c>
      <c r="F321" t="s">
        <v>735</v>
      </c>
      <c r="G321" t="s">
        <v>736</v>
      </c>
      <c r="H321" t="s">
        <v>337</v>
      </c>
      <c r="I321" t="s">
        <v>338</v>
      </c>
      <c r="J321">
        <v>41527</v>
      </c>
      <c r="K321" t="s">
        <v>93</v>
      </c>
      <c r="L321">
        <v>0</v>
      </c>
    </row>
    <row r="322" spans="1:12" x14ac:dyDescent="0.25">
      <c r="A322" t="s">
        <v>240</v>
      </c>
      <c r="B322" t="s">
        <v>241</v>
      </c>
      <c r="C322" t="s">
        <v>85</v>
      </c>
      <c r="D322">
        <v>80</v>
      </c>
      <c r="E322" t="s">
        <v>86</v>
      </c>
      <c r="F322" t="s">
        <v>735</v>
      </c>
      <c r="G322" t="s">
        <v>736</v>
      </c>
      <c r="H322" t="s">
        <v>337</v>
      </c>
      <c r="I322" t="s">
        <v>339</v>
      </c>
      <c r="J322">
        <v>38574</v>
      </c>
      <c r="K322" t="s">
        <v>93</v>
      </c>
      <c r="L322">
        <v>0</v>
      </c>
    </row>
    <row r="323" spans="1:12" x14ac:dyDescent="0.25">
      <c r="A323" t="s">
        <v>240</v>
      </c>
      <c r="B323" t="s">
        <v>241</v>
      </c>
      <c r="C323" t="s">
        <v>85</v>
      </c>
      <c r="D323">
        <v>80</v>
      </c>
      <c r="E323" t="s">
        <v>86</v>
      </c>
      <c r="F323" t="s">
        <v>735</v>
      </c>
      <c r="G323" t="s">
        <v>736</v>
      </c>
      <c r="H323" t="s">
        <v>340</v>
      </c>
      <c r="I323" t="s">
        <v>341</v>
      </c>
      <c r="J323">
        <v>0</v>
      </c>
      <c r="K323" t="s">
        <v>93</v>
      </c>
      <c r="L323">
        <v>0</v>
      </c>
    </row>
    <row r="324" spans="1:12" x14ac:dyDescent="0.25">
      <c r="A324" t="s">
        <v>240</v>
      </c>
      <c r="B324" t="s">
        <v>241</v>
      </c>
      <c r="C324" t="s">
        <v>85</v>
      </c>
      <c r="D324">
        <v>80</v>
      </c>
      <c r="E324" t="s">
        <v>86</v>
      </c>
      <c r="F324" t="s">
        <v>735</v>
      </c>
      <c r="G324" t="s">
        <v>736</v>
      </c>
      <c r="H324" t="s">
        <v>342</v>
      </c>
      <c r="I324" t="s">
        <v>343</v>
      </c>
      <c r="J324">
        <v>0</v>
      </c>
      <c r="K324" t="s">
        <v>93</v>
      </c>
      <c r="L324">
        <v>0</v>
      </c>
    </row>
    <row r="325" spans="1:12" x14ac:dyDescent="0.25">
      <c r="A325" t="s">
        <v>240</v>
      </c>
      <c r="B325" t="s">
        <v>241</v>
      </c>
      <c r="C325" t="s">
        <v>85</v>
      </c>
      <c r="D325">
        <v>80</v>
      </c>
      <c r="E325" t="s">
        <v>86</v>
      </c>
      <c r="F325" t="s">
        <v>735</v>
      </c>
      <c r="G325" t="s">
        <v>736</v>
      </c>
      <c r="H325" t="s">
        <v>344</v>
      </c>
      <c r="I325" t="s">
        <v>345</v>
      </c>
      <c r="J325">
        <v>0</v>
      </c>
      <c r="K325" t="s">
        <v>93</v>
      </c>
      <c r="L325">
        <v>0</v>
      </c>
    </row>
    <row r="326" spans="1:12" x14ac:dyDescent="0.25">
      <c r="A326" t="s">
        <v>240</v>
      </c>
      <c r="B326" t="s">
        <v>241</v>
      </c>
      <c r="C326" t="s">
        <v>85</v>
      </c>
      <c r="D326">
        <v>80</v>
      </c>
      <c r="E326" t="s">
        <v>86</v>
      </c>
      <c r="F326" t="s">
        <v>735</v>
      </c>
      <c r="G326" t="s">
        <v>736</v>
      </c>
      <c r="H326" t="s">
        <v>346</v>
      </c>
      <c r="I326" t="s">
        <v>347</v>
      </c>
      <c r="J326">
        <v>0</v>
      </c>
      <c r="K326" t="s">
        <v>93</v>
      </c>
      <c r="L326">
        <v>0</v>
      </c>
    </row>
    <row r="327" spans="1:12" x14ac:dyDescent="0.25">
      <c r="A327" t="s">
        <v>240</v>
      </c>
      <c r="B327" t="s">
        <v>241</v>
      </c>
      <c r="C327" t="s">
        <v>85</v>
      </c>
      <c r="D327">
        <v>80</v>
      </c>
      <c r="E327" t="s">
        <v>86</v>
      </c>
      <c r="F327" t="s">
        <v>735</v>
      </c>
      <c r="G327" t="s">
        <v>736</v>
      </c>
      <c r="H327" t="s">
        <v>348</v>
      </c>
      <c r="I327" t="s">
        <v>349</v>
      </c>
      <c r="J327">
        <v>0</v>
      </c>
      <c r="K327" t="s">
        <v>93</v>
      </c>
      <c r="L327">
        <v>0</v>
      </c>
    </row>
    <row r="328" spans="1:12" x14ac:dyDescent="0.25">
      <c r="A328" t="s">
        <v>240</v>
      </c>
      <c r="B328" t="s">
        <v>241</v>
      </c>
      <c r="C328" t="s">
        <v>85</v>
      </c>
      <c r="D328">
        <v>80</v>
      </c>
      <c r="E328" t="s">
        <v>86</v>
      </c>
      <c r="F328" t="s">
        <v>735</v>
      </c>
      <c r="G328" t="s">
        <v>736</v>
      </c>
      <c r="H328" t="s">
        <v>350</v>
      </c>
      <c r="I328" t="s">
        <v>351</v>
      </c>
      <c r="J328">
        <v>-33468</v>
      </c>
      <c r="K328" t="s">
        <v>93</v>
      </c>
      <c r="L328">
        <v>0</v>
      </c>
    </row>
    <row r="329" spans="1:12" x14ac:dyDescent="0.25">
      <c r="A329" t="s">
        <v>240</v>
      </c>
      <c r="B329" t="s">
        <v>241</v>
      </c>
      <c r="C329" t="s">
        <v>85</v>
      </c>
      <c r="D329">
        <v>80</v>
      </c>
      <c r="E329" t="s">
        <v>86</v>
      </c>
      <c r="F329" t="s">
        <v>735</v>
      </c>
      <c r="G329" t="s">
        <v>736</v>
      </c>
      <c r="H329" t="s">
        <v>352</v>
      </c>
      <c r="I329" t="s">
        <v>353</v>
      </c>
      <c r="J329">
        <v>0</v>
      </c>
      <c r="K329" t="s">
        <v>93</v>
      </c>
      <c r="L329">
        <v>0</v>
      </c>
    </row>
    <row r="330" spans="1:12" x14ac:dyDescent="0.25">
      <c r="A330" t="s">
        <v>240</v>
      </c>
      <c r="B330" t="s">
        <v>241</v>
      </c>
      <c r="C330" t="s">
        <v>85</v>
      </c>
      <c r="D330">
        <v>80</v>
      </c>
      <c r="E330" t="s">
        <v>86</v>
      </c>
      <c r="F330" t="s">
        <v>735</v>
      </c>
      <c r="G330" t="s">
        <v>736</v>
      </c>
      <c r="H330" t="s">
        <v>354</v>
      </c>
      <c r="I330" t="s">
        <v>355</v>
      </c>
      <c r="J330">
        <v>0</v>
      </c>
      <c r="K330" t="s">
        <v>93</v>
      </c>
      <c r="L330">
        <v>0</v>
      </c>
    </row>
    <row r="331" spans="1:12" x14ac:dyDescent="0.25">
      <c r="A331" t="s">
        <v>240</v>
      </c>
      <c r="B331" t="s">
        <v>241</v>
      </c>
      <c r="C331" t="s">
        <v>85</v>
      </c>
      <c r="D331">
        <v>80</v>
      </c>
      <c r="E331" t="s">
        <v>86</v>
      </c>
      <c r="F331" t="s">
        <v>735</v>
      </c>
      <c r="G331" t="s">
        <v>736</v>
      </c>
      <c r="H331" t="s">
        <v>356</v>
      </c>
      <c r="I331" t="s">
        <v>357</v>
      </c>
      <c r="J331">
        <v>0</v>
      </c>
      <c r="K331" t="s">
        <v>93</v>
      </c>
      <c r="L331">
        <v>0</v>
      </c>
    </row>
    <row r="332" spans="1:12" x14ac:dyDescent="0.25">
      <c r="A332" t="s">
        <v>240</v>
      </c>
      <c r="B332" t="s">
        <v>241</v>
      </c>
      <c r="C332" t="s">
        <v>85</v>
      </c>
      <c r="D332">
        <v>80</v>
      </c>
      <c r="E332" t="s">
        <v>86</v>
      </c>
      <c r="F332" t="s">
        <v>735</v>
      </c>
      <c r="G332" t="s">
        <v>736</v>
      </c>
      <c r="H332" t="s">
        <v>358</v>
      </c>
      <c r="I332" t="s">
        <v>359</v>
      </c>
      <c r="J332">
        <v>0</v>
      </c>
      <c r="K332" t="s">
        <v>93</v>
      </c>
      <c r="L332">
        <v>0</v>
      </c>
    </row>
    <row r="333" spans="1:12" x14ac:dyDescent="0.25">
      <c r="A333" t="s">
        <v>240</v>
      </c>
      <c r="B333" t="s">
        <v>241</v>
      </c>
      <c r="C333" t="s">
        <v>85</v>
      </c>
      <c r="D333">
        <v>80</v>
      </c>
      <c r="E333" t="s">
        <v>86</v>
      </c>
      <c r="F333" t="s">
        <v>735</v>
      </c>
      <c r="G333" t="s">
        <v>736</v>
      </c>
      <c r="H333" t="s">
        <v>360</v>
      </c>
      <c r="I333" t="s">
        <v>361</v>
      </c>
      <c r="J333">
        <v>0</v>
      </c>
      <c r="K333" t="s">
        <v>93</v>
      </c>
      <c r="L333">
        <v>0</v>
      </c>
    </row>
    <row r="334" spans="1:12" x14ac:dyDescent="0.25">
      <c r="A334" t="s">
        <v>240</v>
      </c>
      <c r="B334" t="s">
        <v>241</v>
      </c>
      <c r="C334" t="s">
        <v>85</v>
      </c>
      <c r="D334">
        <v>80</v>
      </c>
      <c r="E334" t="s">
        <v>86</v>
      </c>
      <c r="F334" t="s">
        <v>735</v>
      </c>
      <c r="G334" t="s">
        <v>736</v>
      </c>
      <c r="H334" t="s">
        <v>362</v>
      </c>
      <c r="I334" t="s">
        <v>363</v>
      </c>
      <c r="J334">
        <v>0</v>
      </c>
      <c r="K334" t="s">
        <v>93</v>
      </c>
      <c r="L334">
        <v>0</v>
      </c>
    </row>
    <row r="335" spans="1:12" x14ac:dyDescent="0.25">
      <c r="A335" t="s">
        <v>240</v>
      </c>
      <c r="B335" t="s">
        <v>241</v>
      </c>
      <c r="C335" t="s">
        <v>85</v>
      </c>
      <c r="D335">
        <v>80</v>
      </c>
      <c r="E335" t="s">
        <v>86</v>
      </c>
      <c r="F335" t="s">
        <v>735</v>
      </c>
      <c r="G335" t="s">
        <v>736</v>
      </c>
      <c r="H335" t="s">
        <v>364</v>
      </c>
      <c r="I335" t="s">
        <v>365</v>
      </c>
      <c r="J335">
        <v>0</v>
      </c>
      <c r="K335" t="s">
        <v>93</v>
      </c>
      <c r="L335">
        <v>0</v>
      </c>
    </row>
    <row r="336" spans="1:12" x14ac:dyDescent="0.25">
      <c r="A336" t="s">
        <v>240</v>
      </c>
      <c r="B336" t="s">
        <v>241</v>
      </c>
      <c r="C336" t="s">
        <v>85</v>
      </c>
      <c r="D336">
        <v>80</v>
      </c>
      <c r="E336" t="s">
        <v>86</v>
      </c>
      <c r="F336" t="s">
        <v>735</v>
      </c>
      <c r="G336" t="s">
        <v>736</v>
      </c>
      <c r="H336" t="s">
        <v>366</v>
      </c>
      <c r="I336" t="s">
        <v>367</v>
      </c>
      <c r="J336">
        <v>0</v>
      </c>
      <c r="K336" t="s">
        <v>93</v>
      </c>
      <c r="L336">
        <v>0</v>
      </c>
    </row>
    <row r="337" spans="1:12" x14ac:dyDescent="0.25">
      <c r="A337" t="s">
        <v>240</v>
      </c>
      <c r="B337" t="s">
        <v>241</v>
      </c>
      <c r="C337" t="s">
        <v>85</v>
      </c>
      <c r="D337">
        <v>80</v>
      </c>
      <c r="E337" t="s">
        <v>86</v>
      </c>
      <c r="F337" t="s">
        <v>735</v>
      </c>
      <c r="G337" t="s">
        <v>736</v>
      </c>
      <c r="H337" t="s">
        <v>368</v>
      </c>
      <c r="I337" t="s">
        <v>369</v>
      </c>
      <c r="J337">
        <v>0</v>
      </c>
      <c r="K337" t="s">
        <v>93</v>
      </c>
      <c r="L337">
        <v>0</v>
      </c>
    </row>
    <row r="338" spans="1:12" x14ac:dyDescent="0.25">
      <c r="A338" t="s">
        <v>240</v>
      </c>
      <c r="B338" t="s">
        <v>241</v>
      </c>
      <c r="C338" t="s">
        <v>85</v>
      </c>
      <c r="D338">
        <v>80</v>
      </c>
      <c r="E338" t="s">
        <v>86</v>
      </c>
      <c r="F338" t="s">
        <v>735</v>
      </c>
      <c r="G338" t="s">
        <v>736</v>
      </c>
      <c r="H338" t="s">
        <v>370</v>
      </c>
      <c r="I338" t="s">
        <v>371</v>
      </c>
      <c r="J338">
        <v>0</v>
      </c>
      <c r="K338" t="s">
        <v>93</v>
      </c>
      <c r="L338">
        <v>0</v>
      </c>
    </row>
    <row r="339" spans="1:12" x14ac:dyDescent="0.25">
      <c r="A339" t="s">
        <v>240</v>
      </c>
      <c r="B339" t="s">
        <v>241</v>
      </c>
      <c r="C339" t="s">
        <v>85</v>
      </c>
      <c r="D339">
        <v>80</v>
      </c>
      <c r="E339" t="s">
        <v>86</v>
      </c>
      <c r="F339" t="s">
        <v>735</v>
      </c>
      <c r="G339" t="s">
        <v>736</v>
      </c>
      <c r="H339" t="s">
        <v>372</v>
      </c>
      <c r="I339" t="s">
        <v>373</v>
      </c>
      <c r="J339">
        <v>0</v>
      </c>
      <c r="K339" t="s">
        <v>93</v>
      </c>
      <c r="L339">
        <v>0</v>
      </c>
    </row>
    <row r="340" spans="1:12" x14ac:dyDescent="0.25">
      <c r="A340" t="s">
        <v>240</v>
      </c>
      <c r="B340" t="s">
        <v>241</v>
      </c>
      <c r="C340" t="s">
        <v>85</v>
      </c>
      <c r="D340">
        <v>80</v>
      </c>
      <c r="E340" t="s">
        <v>86</v>
      </c>
      <c r="F340" t="s">
        <v>735</v>
      </c>
      <c r="G340" t="s">
        <v>736</v>
      </c>
      <c r="H340" t="s">
        <v>374</v>
      </c>
      <c r="I340" t="s">
        <v>375</v>
      </c>
      <c r="J340">
        <v>0</v>
      </c>
      <c r="K340" t="s">
        <v>93</v>
      </c>
      <c r="L340">
        <v>0</v>
      </c>
    </row>
    <row r="341" spans="1:12" x14ac:dyDescent="0.25">
      <c r="A341" t="s">
        <v>240</v>
      </c>
      <c r="B341" t="s">
        <v>241</v>
      </c>
      <c r="C341" t="s">
        <v>85</v>
      </c>
      <c r="D341">
        <v>80</v>
      </c>
      <c r="E341" t="s">
        <v>86</v>
      </c>
      <c r="F341" t="s">
        <v>735</v>
      </c>
      <c r="G341" t="s">
        <v>736</v>
      </c>
      <c r="H341" t="s">
        <v>376</v>
      </c>
      <c r="I341" t="s">
        <v>377</v>
      </c>
      <c r="J341">
        <v>0</v>
      </c>
      <c r="K341" t="s">
        <v>93</v>
      </c>
      <c r="L341">
        <v>0</v>
      </c>
    </row>
    <row r="342" spans="1:12" x14ac:dyDescent="0.25">
      <c r="A342" t="s">
        <v>240</v>
      </c>
      <c r="B342" t="s">
        <v>241</v>
      </c>
      <c r="C342" t="s">
        <v>85</v>
      </c>
      <c r="D342">
        <v>80</v>
      </c>
      <c r="E342" t="s">
        <v>86</v>
      </c>
      <c r="F342" t="s">
        <v>735</v>
      </c>
      <c r="G342" t="s">
        <v>736</v>
      </c>
      <c r="H342" t="s">
        <v>378</v>
      </c>
      <c r="I342" t="s">
        <v>379</v>
      </c>
      <c r="J342">
        <v>0</v>
      </c>
      <c r="K342" t="s">
        <v>93</v>
      </c>
      <c r="L342">
        <v>0</v>
      </c>
    </row>
    <row r="343" spans="1:12" x14ac:dyDescent="0.25">
      <c r="A343" t="s">
        <v>240</v>
      </c>
      <c r="B343" t="s">
        <v>241</v>
      </c>
      <c r="C343" t="s">
        <v>85</v>
      </c>
      <c r="D343">
        <v>80</v>
      </c>
      <c r="E343" t="s">
        <v>86</v>
      </c>
      <c r="F343" t="s">
        <v>735</v>
      </c>
      <c r="G343" t="s">
        <v>736</v>
      </c>
      <c r="H343" t="s">
        <v>90</v>
      </c>
      <c r="I343" t="s">
        <v>92</v>
      </c>
      <c r="J343">
        <v>0</v>
      </c>
      <c r="K343" t="s">
        <v>93</v>
      </c>
      <c r="L343">
        <v>450661</v>
      </c>
    </row>
    <row r="344" spans="1:12" x14ac:dyDescent="0.25">
      <c r="A344" t="s">
        <v>240</v>
      </c>
      <c r="B344" t="s">
        <v>241</v>
      </c>
      <c r="C344" t="s">
        <v>85</v>
      </c>
      <c r="D344">
        <v>80</v>
      </c>
      <c r="E344" t="s">
        <v>86</v>
      </c>
      <c r="F344" t="s">
        <v>735</v>
      </c>
      <c r="G344" t="s">
        <v>736</v>
      </c>
      <c r="H344" t="s">
        <v>94</v>
      </c>
      <c r="I344" t="s">
        <v>95</v>
      </c>
      <c r="J344">
        <v>0</v>
      </c>
      <c r="K344" t="s">
        <v>93</v>
      </c>
      <c r="L344">
        <v>450661</v>
      </c>
    </row>
    <row r="345" spans="1:12" x14ac:dyDescent="0.25">
      <c r="A345" t="s">
        <v>240</v>
      </c>
      <c r="B345" t="s">
        <v>241</v>
      </c>
      <c r="C345" t="s">
        <v>85</v>
      </c>
      <c r="D345">
        <v>80</v>
      </c>
      <c r="E345" t="s">
        <v>86</v>
      </c>
      <c r="F345" t="s">
        <v>735</v>
      </c>
      <c r="G345" t="s">
        <v>736</v>
      </c>
      <c r="H345" t="s">
        <v>96</v>
      </c>
      <c r="I345" t="s">
        <v>97</v>
      </c>
      <c r="J345">
        <v>0</v>
      </c>
      <c r="K345" t="s">
        <v>93</v>
      </c>
      <c r="L345">
        <v>450661</v>
      </c>
    </row>
    <row r="346" spans="1:12" x14ac:dyDescent="0.25">
      <c r="A346" t="s">
        <v>240</v>
      </c>
      <c r="B346" t="s">
        <v>241</v>
      </c>
      <c r="C346" t="s">
        <v>85</v>
      </c>
      <c r="D346">
        <v>80</v>
      </c>
      <c r="E346" t="s">
        <v>86</v>
      </c>
      <c r="F346" t="s">
        <v>735</v>
      </c>
      <c r="G346" t="s">
        <v>736</v>
      </c>
      <c r="H346" t="s">
        <v>98</v>
      </c>
      <c r="I346" t="s">
        <v>99</v>
      </c>
      <c r="J346">
        <v>0</v>
      </c>
      <c r="K346" t="s">
        <v>93</v>
      </c>
      <c r="L346">
        <v>450661</v>
      </c>
    </row>
    <row r="347" spans="1:12" x14ac:dyDescent="0.25">
      <c r="A347" t="s">
        <v>240</v>
      </c>
      <c r="B347" t="s">
        <v>241</v>
      </c>
      <c r="C347" t="s">
        <v>85</v>
      </c>
      <c r="D347">
        <v>80</v>
      </c>
      <c r="E347" t="s">
        <v>86</v>
      </c>
      <c r="F347" t="s">
        <v>735</v>
      </c>
      <c r="G347" t="s">
        <v>736</v>
      </c>
      <c r="H347" t="s">
        <v>100</v>
      </c>
      <c r="I347" t="s">
        <v>101</v>
      </c>
      <c r="J347">
        <v>0</v>
      </c>
      <c r="K347" t="s">
        <v>93</v>
      </c>
      <c r="L347">
        <v>450661</v>
      </c>
    </row>
    <row r="348" spans="1:12" x14ac:dyDescent="0.25">
      <c r="A348" t="s">
        <v>240</v>
      </c>
      <c r="B348" t="s">
        <v>241</v>
      </c>
      <c r="C348" t="s">
        <v>85</v>
      </c>
      <c r="D348">
        <v>80</v>
      </c>
      <c r="E348" t="s">
        <v>86</v>
      </c>
      <c r="F348" t="s">
        <v>735</v>
      </c>
      <c r="G348" t="s">
        <v>736</v>
      </c>
      <c r="H348" t="s">
        <v>102</v>
      </c>
      <c r="I348" t="s">
        <v>103</v>
      </c>
      <c r="J348">
        <v>0</v>
      </c>
      <c r="K348" t="s">
        <v>93</v>
      </c>
      <c r="L348">
        <v>450661</v>
      </c>
    </row>
    <row r="349" spans="1:12" x14ac:dyDescent="0.25">
      <c r="A349" t="s">
        <v>240</v>
      </c>
      <c r="B349" t="s">
        <v>241</v>
      </c>
      <c r="C349" t="s">
        <v>85</v>
      </c>
      <c r="D349">
        <v>80</v>
      </c>
      <c r="E349" t="s">
        <v>86</v>
      </c>
      <c r="F349" t="s">
        <v>735</v>
      </c>
      <c r="G349" t="s">
        <v>736</v>
      </c>
      <c r="H349" t="s">
        <v>104</v>
      </c>
      <c r="I349" t="s">
        <v>105</v>
      </c>
      <c r="J349">
        <v>0</v>
      </c>
      <c r="K349" t="s">
        <v>93</v>
      </c>
      <c r="L349">
        <v>450661</v>
      </c>
    </row>
    <row r="350" spans="1:12" x14ac:dyDescent="0.25">
      <c r="A350" t="s">
        <v>240</v>
      </c>
      <c r="B350" t="s">
        <v>241</v>
      </c>
      <c r="C350" t="s">
        <v>85</v>
      </c>
      <c r="D350">
        <v>80</v>
      </c>
      <c r="E350" t="s">
        <v>86</v>
      </c>
      <c r="F350" t="s">
        <v>735</v>
      </c>
      <c r="G350" t="s">
        <v>736</v>
      </c>
      <c r="H350" t="s">
        <v>106</v>
      </c>
      <c r="I350" t="s">
        <v>107</v>
      </c>
      <c r="J350">
        <v>0</v>
      </c>
      <c r="K350" t="s">
        <v>93</v>
      </c>
      <c r="L350">
        <v>450661</v>
      </c>
    </row>
    <row r="351" spans="1:12" x14ac:dyDescent="0.25">
      <c r="A351" t="s">
        <v>240</v>
      </c>
      <c r="B351" t="s">
        <v>241</v>
      </c>
      <c r="C351" t="s">
        <v>85</v>
      </c>
      <c r="D351">
        <v>80</v>
      </c>
      <c r="E351" t="s">
        <v>86</v>
      </c>
      <c r="F351" t="s">
        <v>735</v>
      </c>
      <c r="G351" t="s">
        <v>736</v>
      </c>
      <c r="H351" t="s">
        <v>108</v>
      </c>
      <c r="I351" t="s">
        <v>109</v>
      </c>
      <c r="J351">
        <v>0</v>
      </c>
      <c r="K351" t="s">
        <v>93</v>
      </c>
      <c r="L351">
        <v>450661</v>
      </c>
    </row>
    <row r="352" spans="1:12" x14ac:dyDescent="0.25">
      <c r="A352" t="s">
        <v>240</v>
      </c>
      <c r="B352" t="s">
        <v>241</v>
      </c>
      <c r="C352" t="s">
        <v>85</v>
      </c>
      <c r="D352">
        <v>80</v>
      </c>
      <c r="E352" t="s">
        <v>86</v>
      </c>
      <c r="F352" t="s">
        <v>735</v>
      </c>
      <c r="G352" t="s">
        <v>736</v>
      </c>
      <c r="H352" t="s">
        <v>110</v>
      </c>
      <c r="I352" t="s">
        <v>111</v>
      </c>
      <c r="J352">
        <v>0</v>
      </c>
      <c r="K352" t="s">
        <v>93</v>
      </c>
      <c r="L352">
        <v>450661</v>
      </c>
    </row>
    <row r="353" spans="1:12" x14ac:dyDescent="0.25">
      <c r="A353" t="s">
        <v>240</v>
      </c>
      <c r="B353" t="s">
        <v>241</v>
      </c>
      <c r="C353" t="s">
        <v>85</v>
      </c>
      <c r="D353">
        <v>80</v>
      </c>
      <c r="E353" t="s">
        <v>86</v>
      </c>
      <c r="F353" t="s">
        <v>735</v>
      </c>
      <c r="G353" t="s">
        <v>736</v>
      </c>
      <c r="H353" t="s">
        <v>112</v>
      </c>
      <c r="I353" t="s">
        <v>113</v>
      </c>
      <c r="J353">
        <v>0</v>
      </c>
      <c r="K353" t="s">
        <v>93</v>
      </c>
      <c r="L353">
        <v>450661</v>
      </c>
    </row>
    <row r="354" spans="1:12" x14ac:dyDescent="0.25">
      <c r="A354" t="s">
        <v>240</v>
      </c>
      <c r="B354" t="s">
        <v>241</v>
      </c>
      <c r="C354" t="s">
        <v>85</v>
      </c>
      <c r="D354">
        <v>80</v>
      </c>
      <c r="E354" t="s">
        <v>86</v>
      </c>
      <c r="F354" t="s">
        <v>735</v>
      </c>
      <c r="G354" t="s">
        <v>736</v>
      </c>
      <c r="H354" t="s">
        <v>114</v>
      </c>
      <c r="I354" t="s">
        <v>115</v>
      </c>
      <c r="J354">
        <v>0</v>
      </c>
      <c r="K354" t="s">
        <v>93</v>
      </c>
      <c r="L354">
        <v>450661</v>
      </c>
    </row>
    <row r="355" spans="1:12" x14ac:dyDescent="0.25">
      <c r="A355" t="s">
        <v>240</v>
      </c>
      <c r="B355" t="s">
        <v>241</v>
      </c>
      <c r="C355" t="s">
        <v>85</v>
      </c>
      <c r="D355">
        <v>80</v>
      </c>
      <c r="E355" t="s">
        <v>86</v>
      </c>
      <c r="F355" t="s">
        <v>735</v>
      </c>
      <c r="G355" t="s">
        <v>736</v>
      </c>
      <c r="H355" t="s">
        <v>116</v>
      </c>
      <c r="I355" t="s">
        <v>117</v>
      </c>
      <c r="J355">
        <v>0</v>
      </c>
      <c r="K355" t="s">
        <v>93</v>
      </c>
      <c r="L355">
        <v>450661</v>
      </c>
    </row>
    <row r="356" spans="1:12" x14ac:dyDescent="0.25">
      <c r="A356" t="s">
        <v>240</v>
      </c>
      <c r="B356" t="s">
        <v>241</v>
      </c>
      <c r="C356" t="s">
        <v>85</v>
      </c>
      <c r="D356">
        <v>80</v>
      </c>
      <c r="E356" t="s">
        <v>86</v>
      </c>
      <c r="F356" t="s">
        <v>735</v>
      </c>
      <c r="G356" t="s">
        <v>736</v>
      </c>
      <c r="H356" t="s">
        <v>118</v>
      </c>
      <c r="I356" t="s">
        <v>119</v>
      </c>
      <c r="J356">
        <v>0</v>
      </c>
      <c r="K356" t="s">
        <v>93</v>
      </c>
      <c r="L356">
        <v>450661</v>
      </c>
    </row>
    <row r="357" spans="1:12" x14ac:dyDescent="0.25">
      <c r="A357" t="s">
        <v>240</v>
      </c>
      <c r="B357" t="s">
        <v>241</v>
      </c>
      <c r="C357" t="s">
        <v>85</v>
      </c>
      <c r="D357">
        <v>80</v>
      </c>
      <c r="E357" t="s">
        <v>86</v>
      </c>
      <c r="F357" t="s">
        <v>735</v>
      </c>
      <c r="G357" t="s">
        <v>736</v>
      </c>
      <c r="H357" t="s">
        <v>120</v>
      </c>
      <c r="I357" t="s">
        <v>121</v>
      </c>
      <c r="J357">
        <v>8243</v>
      </c>
      <c r="K357" t="s">
        <v>93</v>
      </c>
      <c r="L357">
        <v>450661</v>
      </c>
    </row>
    <row r="358" spans="1:12" x14ac:dyDescent="0.25">
      <c r="A358" t="s">
        <v>240</v>
      </c>
      <c r="B358" t="s">
        <v>241</v>
      </c>
      <c r="C358" t="s">
        <v>85</v>
      </c>
      <c r="D358">
        <v>80</v>
      </c>
      <c r="E358" t="s">
        <v>86</v>
      </c>
      <c r="F358" t="s">
        <v>735</v>
      </c>
      <c r="G358" t="s">
        <v>736</v>
      </c>
      <c r="H358" t="s">
        <v>122</v>
      </c>
      <c r="I358" t="s">
        <v>123</v>
      </c>
      <c r="J358">
        <v>0</v>
      </c>
      <c r="K358" t="s">
        <v>93</v>
      </c>
      <c r="L358">
        <v>450661</v>
      </c>
    </row>
    <row r="359" spans="1:12" x14ac:dyDescent="0.25">
      <c r="A359" t="s">
        <v>240</v>
      </c>
      <c r="B359" t="s">
        <v>241</v>
      </c>
      <c r="C359" t="s">
        <v>85</v>
      </c>
      <c r="D359">
        <v>80</v>
      </c>
      <c r="E359" t="s">
        <v>86</v>
      </c>
      <c r="F359" t="s">
        <v>735</v>
      </c>
      <c r="G359" t="s">
        <v>736</v>
      </c>
      <c r="H359" t="s">
        <v>124</v>
      </c>
      <c r="I359" t="s">
        <v>125</v>
      </c>
      <c r="J359">
        <v>0</v>
      </c>
      <c r="K359" t="s">
        <v>93</v>
      </c>
      <c r="L359">
        <v>450661</v>
      </c>
    </row>
    <row r="360" spans="1:12" x14ac:dyDescent="0.25">
      <c r="A360" t="s">
        <v>240</v>
      </c>
      <c r="B360" t="s">
        <v>241</v>
      </c>
      <c r="C360" t="s">
        <v>85</v>
      </c>
      <c r="D360">
        <v>80</v>
      </c>
      <c r="E360" t="s">
        <v>86</v>
      </c>
      <c r="F360" t="s">
        <v>735</v>
      </c>
      <c r="G360" t="s">
        <v>736</v>
      </c>
      <c r="H360" t="s">
        <v>126</v>
      </c>
      <c r="I360" t="s">
        <v>127</v>
      </c>
      <c r="J360">
        <v>0</v>
      </c>
      <c r="K360" t="s">
        <v>93</v>
      </c>
      <c r="L360">
        <v>450661</v>
      </c>
    </row>
    <row r="361" spans="1:12" x14ac:dyDescent="0.25">
      <c r="A361" t="s">
        <v>240</v>
      </c>
      <c r="B361" t="s">
        <v>241</v>
      </c>
      <c r="C361" t="s">
        <v>85</v>
      </c>
      <c r="D361">
        <v>80</v>
      </c>
      <c r="E361" t="s">
        <v>86</v>
      </c>
      <c r="F361" t="s">
        <v>735</v>
      </c>
      <c r="G361" t="s">
        <v>736</v>
      </c>
      <c r="H361" t="s">
        <v>128</v>
      </c>
      <c r="I361" t="s">
        <v>129</v>
      </c>
      <c r="J361">
        <v>497210</v>
      </c>
      <c r="K361" t="s">
        <v>93</v>
      </c>
      <c r="L361">
        <v>450661</v>
      </c>
    </row>
    <row r="362" spans="1:12" x14ac:dyDescent="0.25">
      <c r="A362" t="s">
        <v>240</v>
      </c>
      <c r="B362" t="s">
        <v>241</v>
      </c>
      <c r="C362" t="s">
        <v>85</v>
      </c>
      <c r="D362">
        <v>80</v>
      </c>
      <c r="E362" t="s">
        <v>86</v>
      </c>
      <c r="F362" t="s">
        <v>735</v>
      </c>
      <c r="G362" t="s">
        <v>736</v>
      </c>
      <c r="H362" t="s">
        <v>130</v>
      </c>
      <c r="I362" t="s">
        <v>131</v>
      </c>
      <c r="J362">
        <v>15137</v>
      </c>
      <c r="K362" t="s">
        <v>93</v>
      </c>
      <c r="L362">
        <v>450661</v>
      </c>
    </row>
    <row r="363" spans="1:12" x14ac:dyDescent="0.25">
      <c r="A363" t="s">
        <v>240</v>
      </c>
      <c r="B363" t="s">
        <v>241</v>
      </c>
      <c r="C363" t="s">
        <v>85</v>
      </c>
      <c r="D363">
        <v>80</v>
      </c>
      <c r="E363" t="s">
        <v>86</v>
      </c>
      <c r="F363" t="s">
        <v>735</v>
      </c>
      <c r="G363" t="s">
        <v>736</v>
      </c>
      <c r="H363" t="s">
        <v>132</v>
      </c>
      <c r="I363" t="s">
        <v>133</v>
      </c>
      <c r="J363">
        <v>-7431</v>
      </c>
      <c r="K363" t="s">
        <v>93</v>
      </c>
      <c r="L363">
        <v>450661</v>
      </c>
    </row>
    <row r="364" spans="1:12" x14ac:dyDescent="0.25">
      <c r="A364" t="s">
        <v>240</v>
      </c>
      <c r="B364" t="s">
        <v>241</v>
      </c>
      <c r="C364" t="s">
        <v>85</v>
      </c>
      <c r="D364">
        <v>80</v>
      </c>
      <c r="E364" t="s">
        <v>86</v>
      </c>
      <c r="F364" t="s">
        <v>735</v>
      </c>
      <c r="G364" t="s">
        <v>736</v>
      </c>
      <c r="H364" t="s">
        <v>134</v>
      </c>
      <c r="I364" t="s">
        <v>135</v>
      </c>
      <c r="J364">
        <v>43348</v>
      </c>
      <c r="K364" t="s">
        <v>93</v>
      </c>
      <c r="L364">
        <v>450661</v>
      </c>
    </row>
    <row r="365" spans="1:12" x14ac:dyDescent="0.25">
      <c r="A365" t="s">
        <v>240</v>
      </c>
      <c r="B365" t="s">
        <v>241</v>
      </c>
      <c r="C365" t="s">
        <v>85</v>
      </c>
      <c r="D365">
        <v>80</v>
      </c>
      <c r="E365" t="s">
        <v>86</v>
      </c>
      <c r="F365" t="s">
        <v>735</v>
      </c>
      <c r="G365" t="s">
        <v>736</v>
      </c>
      <c r="H365" t="s">
        <v>136</v>
      </c>
      <c r="I365" t="s">
        <v>137</v>
      </c>
      <c r="J365">
        <v>4515</v>
      </c>
      <c r="K365" t="s">
        <v>93</v>
      </c>
      <c r="L365">
        <v>450661</v>
      </c>
    </row>
    <row r="366" spans="1:12" x14ac:dyDescent="0.25">
      <c r="A366" t="s">
        <v>240</v>
      </c>
      <c r="B366" t="s">
        <v>241</v>
      </c>
      <c r="C366" t="s">
        <v>85</v>
      </c>
      <c r="D366">
        <v>80</v>
      </c>
      <c r="E366" t="s">
        <v>86</v>
      </c>
      <c r="F366" t="s">
        <v>735</v>
      </c>
      <c r="G366" t="s">
        <v>736</v>
      </c>
      <c r="H366" t="s">
        <v>138</v>
      </c>
      <c r="I366" t="s">
        <v>139</v>
      </c>
      <c r="J366">
        <v>57878</v>
      </c>
      <c r="K366" t="s">
        <v>93</v>
      </c>
      <c r="L366">
        <v>450661</v>
      </c>
    </row>
    <row r="367" spans="1:12" x14ac:dyDescent="0.25">
      <c r="A367" t="s">
        <v>240</v>
      </c>
      <c r="B367" t="s">
        <v>241</v>
      </c>
      <c r="C367" t="s">
        <v>85</v>
      </c>
      <c r="D367">
        <v>80</v>
      </c>
      <c r="E367" t="s">
        <v>86</v>
      </c>
      <c r="F367" t="s">
        <v>735</v>
      </c>
      <c r="G367" t="s">
        <v>736</v>
      </c>
      <c r="H367" t="s">
        <v>140</v>
      </c>
      <c r="I367" t="s">
        <v>141</v>
      </c>
      <c r="J367">
        <v>0</v>
      </c>
      <c r="K367" t="s">
        <v>93</v>
      </c>
      <c r="L367">
        <v>450661</v>
      </c>
    </row>
    <row r="368" spans="1:12" x14ac:dyDescent="0.25">
      <c r="A368" t="s">
        <v>240</v>
      </c>
      <c r="B368" t="s">
        <v>241</v>
      </c>
      <c r="C368" t="s">
        <v>85</v>
      </c>
      <c r="D368">
        <v>80</v>
      </c>
      <c r="E368" t="s">
        <v>86</v>
      </c>
      <c r="F368" t="s">
        <v>735</v>
      </c>
      <c r="G368" t="s">
        <v>736</v>
      </c>
      <c r="H368" t="s">
        <v>142</v>
      </c>
      <c r="I368" t="s">
        <v>143</v>
      </c>
      <c r="J368">
        <v>0</v>
      </c>
      <c r="K368" t="s">
        <v>93</v>
      </c>
      <c r="L368">
        <v>450661</v>
      </c>
    </row>
    <row r="369" spans="1:12" x14ac:dyDescent="0.25">
      <c r="A369" t="s">
        <v>240</v>
      </c>
      <c r="B369" t="s">
        <v>241</v>
      </c>
      <c r="C369" t="s">
        <v>85</v>
      </c>
      <c r="D369">
        <v>80</v>
      </c>
      <c r="E369" t="s">
        <v>86</v>
      </c>
      <c r="F369" t="s">
        <v>735</v>
      </c>
      <c r="G369" t="s">
        <v>736</v>
      </c>
      <c r="H369" t="s">
        <v>144</v>
      </c>
      <c r="I369" t="s">
        <v>145</v>
      </c>
      <c r="J369">
        <v>0</v>
      </c>
      <c r="K369" t="s">
        <v>93</v>
      </c>
      <c r="L369">
        <v>450661</v>
      </c>
    </row>
    <row r="370" spans="1:12" x14ac:dyDescent="0.25">
      <c r="A370" t="s">
        <v>240</v>
      </c>
      <c r="B370" t="s">
        <v>241</v>
      </c>
      <c r="C370" t="s">
        <v>85</v>
      </c>
      <c r="D370">
        <v>80</v>
      </c>
      <c r="E370" t="s">
        <v>86</v>
      </c>
      <c r="F370" t="s">
        <v>735</v>
      </c>
      <c r="G370" t="s">
        <v>736</v>
      </c>
      <c r="H370" t="s">
        <v>146</v>
      </c>
      <c r="I370" t="s">
        <v>147</v>
      </c>
      <c r="J370">
        <v>21498</v>
      </c>
      <c r="K370" t="s">
        <v>93</v>
      </c>
      <c r="L370">
        <v>450661</v>
      </c>
    </row>
    <row r="371" spans="1:12" x14ac:dyDescent="0.25">
      <c r="A371" t="s">
        <v>240</v>
      </c>
      <c r="B371" t="s">
        <v>241</v>
      </c>
      <c r="C371" t="s">
        <v>85</v>
      </c>
      <c r="D371">
        <v>80</v>
      </c>
      <c r="E371" t="s">
        <v>86</v>
      </c>
      <c r="F371" t="s">
        <v>735</v>
      </c>
      <c r="G371" t="s">
        <v>736</v>
      </c>
      <c r="H371" t="s">
        <v>148</v>
      </c>
      <c r="I371" t="s">
        <v>149</v>
      </c>
      <c r="J371">
        <v>0</v>
      </c>
      <c r="K371" t="s">
        <v>93</v>
      </c>
      <c r="L371">
        <v>450661</v>
      </c>
    </row>
    <row r="372" spans="1:12" x14ac:dyDescent="0.25">
      <c r="A372" t="s">
        <v>240</v>
      </c>
      <c r="B372" t="s">
        <v>241</v>
      </c>
      <c r="C372" t="s">
        <v>85</v>
      </c>
      <c r="D372">
        <v>80</v>
      </c>
      <c r="E372" t="s">
        <v>86</v>
      </c>
      <c r="F372" t="s">
        <v>735</v>
      </c>
      <c r="G372" t="s">
        <v>736</v>
      </c>
      <c r="H372" t="s">
        <v>150</v>
      </c>
      <c r="I372" t="s">
        <v>151</v>
      </c>
      <c r="J372">
        <v>2826</v>
      </c>
      <c r="K372" t="s">
        <v>93</v>
      </c>
      <c r="L372">
        <v>450661</v>
      </c>
    </row>
    <row r="373" spans="1:12" x14ac:dyDescent="0.25">
      <c r="A373" t="s">
        <v>240</v>
      </c>
      <c r="B373" t="s">
        <v>241</v>
      </c>
      <c r="C373" t="s">
        <v>85</v>
      </c>
      <c r="D373">
        <v>80</v>
      </c>
      <c r="E373" t="s">
        <v>86</v>
      </c>
      <c r="F373" t="s">
        <v>735</v>
      </c>
      <c r="G373" t="s">
        <v>736</v>
      </c>
      <c r="H373" t="s">
        <v>152</v>
      </c>
      <c r="I373" t="s">
        <v>153</v>
      </c>
      <c r="J373">
        <v>2481</v>
      </c>
      <c r="K373" t="s">
        <v>93</v>
      </c>
      <c r="L373">
        <v>450661</v>
      </c>
    </row>
    <row r="374" spans="1:12" x14ac:dyDescent="0.25">
      <c r="A374" t="s">
        <v>240</v>
      </c>
      <c r="B374" t="s">
        <v>241</v>
      </c>
      <c r="C374" t="s">
        <v>85</v>
      </c>
      <c r="D374">
        <v>80</v>
      </c>
      <c r="E374" t="s">
        <v>86</v>
      </c>
      <c r="F374" t="s">
        <v>735</v>
      </c>
      <c r="G374" t="s">
        <v>736</v>
      </c>
      <c r="H374" t="s">
        <v>154</v>
      </c>
      <c r="I374" t="s">
        <v>155</v>
      </c>
      <c r="J374">
        <v>0</v>
      </c>
      <c r="K374" t="s">
        <v>93</v>
      </c>
      <c r="L374">
        <v>450661</v>
      </c>
    </row>
    <row r="375" spans="1:12" x14ac:dyDescent="0.25">
      <c r="A375" t="s">
        <v>240</v>
      </c>
      <c r="B375" t="s">
        <v>241</v>
      </c>
      <c r="C375" t="s">
        <v>85</v>
      </c>
      <c r="D375">
        <v>80</v>
      </c>
      <c r="E375" t="s">
        <v>86</v>
      </c>
      <c r="F375" t="s">
        <v>735</v>
      </c>
      <c r="G375" t="s">
        <v>736</v>
      </c>
      <c r="H375" t="s">
        <v>156</v>
      </c>
      <c r="I375" t="s">
        <v>157</v>
      </c>
      <c r="J375">
        <v>485</v>
      </c>
      <c r="K375" t="s">
        <v>93</v>
      </c>
      <c r="L375">
        <v>450661</v>
      </c>
    </row>
    <row r="376" spans="1:12" x14ac:dyDescent="0.25">
      <c r="A376" t="s">
        <v>240</v>
      </c>
      <c r="B376" t="s">
        <v>241</v>
      </c>
      <c r="C376" t="s">
        <v>85</v>
      </c>
      <c r="D376">
        <v>80</v>
      </c>
      <c r="E376" t="s">
        <v>86</v>
      </c>
      <c r="F376" t="s">
        <v>735</v>
      </c>
      <c r="G376" t="s">
        <v>736</v>
      </c>
      <c r="H376" t="s">
        <v>158</v>
      </c>
      <c r="I376" t="s">
        <v>159</v>
      </c>
      <c r="J376">
        <v>6040</v>
      </c>
      <c r="K376" t="s">
        <v>93</v>
      </c>
      <c r="L376">
        <v>450661</v>
      </c>
    </row>
    <row r="377" spans="1:12" x14ac:dyDescent="0.25">
      <c r="A377" t="s">
        <v>240</v>
      </c>
      <c r="B377" t="s">
        <v>241</v>
      </c>
      <c r="C377" t="s">
        <v>85</v>
      </c>
      <c r="D377">
        <v>80</v>
      </c>
      <c r="E377" t="s">
        <v>86</v>
      </c>
      <c r="F377" t="s">
        <v>735</v>
      </c>
      <c r="G377" t="s">
        <v>736</v>
      </c>
      <c r="H377" t="s">
        <v>160</v>
      </c>
      <c r="I377" t="s">
        <v>161</v>
      </c>
      <c r="J377">
        <v>15678</v>
      </c>
      <c r="K377" t="s">
        <v>93</v>
      </c>
      <c r="L377">
        <v>450661</v>
      </c>
    </row>
    <row r="378" spans="1:12" x14ac:dyDescent="0.25">
      <c r="A378" t="s">
        <v>240</v>
      </c>
      <c r="B378" t="s">
        <v>241</v>
      </c>
      <c r="C378" t="s">
        <v>85</v>
      </c>
      <c r="D378">
        <v>80</v>
      </c>
      <c r="E378" t="s">
        <v>86</v>
      </c>
      <c r="F378" t="s">
        <v>735</v>
      </c>
      <c r="G378" t="s">
        <v>736</v>
      </c>
      <c r="H378" t="s">
        <v>162</v>
      </c>
      <c r="I378" t="s">
        <v>163</v>
      </c>
      <c r="J378">
        <v>61</v>
      </c>
      <c r="K378" t="s">
        <v>93</v>
      </c>
      <c r="L378">
        <v>450661</v>
      </c>
    </row>
    <row r="379" spans="1:12" x14ac:dyDescent="0.25">
      <c r="A379" t="s">
        <v>240</v>
      </c>
      <c r="B379" t="s">
        <v>241</v>
      </c>
      <c r="C379" t="s">
        <v>85</v>
      </c>
      <c r="D379">
        <v>80</v>
      </c>
      <c r="E379" t="s">
        <v>86</v>
      </c>
      <c r="F379" t="s">
        <v>735</v>
      </c>
      <c r="G379" t="s">
        <v>736</v>
      </c>
      <c r="H379" t="s">
        <v>164</v>
      </c>
      <c r="I379" t="s">
        <v>165</v>
      </c>
      <c r="J379">
        <v>4464</v>
      </c>
      <c r="K379" t="s">
        <v>93</v>
      </c>
      <c r="L379">
        <v>450661</v>
      </c>
    </row>
    <row r="380" spans="1:12" x14ac:dyDescent="0.25">
      <c r="A380" t="s">
        <v>240</v>
      </c>
      <c r="B380" t="s">
        <v>241</v>
      </c>
      <c r="C380" t="s">
        <v>85</v>
      </c>
      <c r="D380">
        <v>80</v>
      </c>
      <c r="E380" t="s">
        <v>86</v>
      </c>
      <c r="F380" t="s">
        <v>735</v>
      </c>
      <c r="G380" t="s">
        <v>736</v>
      </c>
      <c r="H380" t="s">
        <v>166</v>
      </c>
      <c r="I380" t="s">
        <v>167</v>
      </c>
      <c r="J380">
        <v>0</v>
      </c>
      <c r="K380" t="s">
        <v>93</v>
      </c>
      <c r="L380">
        <v>450661</v>
      </c>
    </row>
    <row r="381" spans="1:12" x14ac:dyDescent="0.25">
      <c r="A381" t="s">
        <v>240</v>
      </c>
      <c r="B381" t="s">
        <v>241</v>
      </c>
      <c r="C381" t="s">
        <v>85</v>
      </c>
      <c r="D381">
        <v>80</v>
      </c>
      <c r="E381" t="s">
        <v>86</v>
      </c>
      <c r="F381" t="s">
        <v>735</v>
      </c>
      <c r="G381" t="s">
        <v>736</v>
      </c>
      <c r="H381" t="s">
        <v>168</v>
      </c>
      <c r="I381" t="s">
        <v>169</v>
      </c>
      <c r="J381">
        <v>15792</v>
      </c>
      <c r="K381" t="s">
        <v>93</v>
      </c>
      <c r="L381">
        <v>450661</v>
      </c>
    </row>
    <row r="382" spans="1:12" x14ac:dyDescent="0.25">
      <c r="A382" t="s">
        <v>240</v>
      </c>
      <c r="B382" t="s">
        <v>241</v>
      </c>
      <c r="C382" t="s">
        <v>85</v>
      </c>
      <c r="D382">
        <v>80</v>
      </c>
      <c r="E382" t="s">
        <v>86</v>
      </c>
      <c r="F382" t="s">
        <v>735</v>
      </c>
      <c r="G382" t="s">
        <v>736</v>
      </c>
      <c r="H382" t="s">
        <v>170</v>
      </c>
      <c r="I382" t="s">
        <v>171</v>
      </c>
      <c r="J382">
        <v>2317</v>
      </c>
      <c r="K382" t="s">
        <v>93</v>
      </c>
      <c r="L382">
        <v>450661</v>
      </c>
    </row>
    <row r="383" spans="1:12" x14ac:dyDescent="0.25">
      <c r="A383" t="s">
        <v>240</v>
      </c>
      <c r="B383" t="s">
        <v>241</v>
      </c>
      <c r="C383" t="s">
        <v>85</v>
      </c>
      <c r="D383">
        <v>80</v>
      </c>
      <c r="E383" t="s">
        <v>86</v>
      </c>
      <c r="F383" t="s">
        <v>735</v>
      </c>
      <c r="G383" t="s">
        <v>736</v>
      </c>
      <c r="H383" t="s">
        <v>172</v>
      </c>
      <c r="I383" t="s">
        <v>173</v>
      </c>
      <c r="J383">
        <v>0</v>
      </c>
      <c r="K383" t="s">
        <v>93</v>
      </c>
      <c r="L383">
        <v>450661</v>
      </c>
    </row>
    <row r="384" spans="1:12" x14ac:dyDescent="0.25">
      <c r="A384" t="s">
        <v>240</v>
      </c>
      <c r="B384" t="s">
        <v>241</v>
      </c>
      <c r="C384" t="s">
        <v>85</v>
      </c>
      <c r="D384">
        <v>80</v>
      </c>
      <c r="E384" t="s">
        <v>86</v>
      </c>
      <c r="F384" t="s">
        <v>735</v>
      </c>
      <c r="G384" t="s">
        <v>736</v>
      </c>
      <c r="H384" t="s">
        <v>174</v>
      </c>
      <c r="I384" t="s">
        <v>175</v>
      </c>
      <c r="J384">
        <v>0</v>
      </c>
      <c r="K384" t="s">
        <v>93</v>
      </c>
      <c r="L384">
        <v>450661</v>
      </c>
    </row>
    <row r="385" spans="1:12" x14ac:dyDescent="0.25">
      <c r="A385" t="s">
        <v>240</v>
      </c>
      <c r="B385" t="s">
        <v>241</v>
      </c>
      <c r="C385" t="s">
        <v>85</v>
      </c>
      <c r="D385">
        <v>80</v>
      </c>
      <c r="E385" t="s">
        <v>86</v>
      </c>
      <c r="F385" t="s">
        <v>735</v>
      </c>
      <c r="G385" t="s">
        <v>736</v>
      </c>
      <c r="H385" t="s">
        <v>176</v>
      </c>
      <c r="I385" t="s">
        <v>177</v>
      </c>
      <c r="J385">
        <v>0</v>
      </c>
      <c r="K385" t="s">
        <v>93</v>
      </c>
      <c r="L385">
        <v>450661</v>
      </c>
    </row>
    <row r="386" spans="1:12" x14ac:dyDescent="0.25">
      <c r="A386" t="s">
        <v>240</v>
      </c>
      <c r="B386" t="s">
        <v>241</v>
      </c>
      <c r="C386" t="s">
        <v>85</v>
      </c>
      <c r="D386">
        <v>80</v>
      </c>
      <c r="E386" t="s">
        <v>86</v>
      </c>
      <c r="F386" t="s">
        <v>735</v>
      </c>
      <c r="G386" t="s">
        <v>736</v>
      </c>
      <c r="H386" t="s">
        <v>178</v>
      </c>
      <c r="I386" t="s">
        <v>179</v>
      </c>
      <c r="J386">
        <v>55155</v>
      </c>
      <c r="K386" t="s">
        <v>93</v>
      </c>
      <c r="L386">
        <v>450661</v>
      </c>
    </row>
    <row r="387" spans="1:12" x14ac:dyDescent="0.25">
      <c r="A387" t="s">
        <v>240</v>
      </c>
      <c r="B387" t="s">
        <v>241</v>
      </c>
      <c r="C387" t="s">
        <v>85</v>
      </c>
      <c r="D387">
        <v>80</v>
      </c>
      <c r="E387" t="s">
        <v>86</v>
      </c>
      <c r="F387" t="s">
        <v>735</v>
      </c>
      <c r="G387" t="s">
        <v>736</v>
      </c>
      <c r="H387" t="s">
        <v>180</v>
      </c>
      <c r="I387" t="s">
        <v>181</v>
      </c>
      <c r="J387">
        <v>61636</v>
      </c>
      <c r="K387" t="s">
        <v>93</v>
      </c>
      <c r="L387">
        <v>450661</v>
      </c>
    </row>
    <row r="388" spans="1:12" x14ac:dyDescent="0.25">
      <c r="A388" t="s">
        <v>240</v>
      </c>
      <c r="B388" t="s">
        <v>241</v>
      </c>
      <c r="C388" t="s">
        <v>85</v>
      </c>
      <c r="D388">
        <v>80</v>
      </c>
      <c r="E388" t="s">
        <v>86</v>
      </c>
      <c r="F388" t="s">
        <v>735</v>
      </c>
      <c r="G388" t="s">
        <v>736</v>
      </c>
      <c r="H388" t="s">
        <v>182</v>
      </c>
      <c r="I388" t="s">
        <v>183</v>
      </c>
      <c r="J388">
        <v>0</v>
      </c>
      <c r="K388" t="s">
        <v>93</v>
      </c>
      <c r="L388">
        <v>450661</v>
      </c>
    </row>
    <row r="389" spans="1:12" x14ac:dyDescent="0.25">
      <c r="A389" t="s">
        <v>240</v>
      </c>
      <c r="B389" t="s">
        <v>241</v>
      </c>
      <c r="C389" t="s">
        <v>85</v>
      </c>
      <c r="D389">
        <v>80</v>
      </c>
      <c r="E389" t="s">
        <v>86</v>
      </c>
      <c r="F389" t="s">
        <v>735</v>
      </c>
      <c r="G389" t="s">
        <v>736</v>
      </c>
      <c r="H389" t="s">
        <v>184</v>
      </c>
      <c r="I389" t="s">
        <v>185</v>
      </c>
      <c r="J389">
        <v>0</v>
      </c>
      <c r="K389" t="s">
        <v>93</v>
      </c>
      <c r="L389">
        <v>450661</v>
      </c>
    </row>
    <row r="390" spans="1:12" x14ac:dyDescent="0.25">
      <c r="A390" t="s">
        <v>240</v>
      </c>
      <c r="B390" t="s">
        <v>241</v>
      </c>
      <c r="C390" t="s">
        <v>85</v>
      </c>
      <c r="D390">
        <v>80</v>
      </c>
      <c r="E390" t="s">
        <v>86</v>
      </c>
      <c r="F390" t="s">
        <v>735</v>
      </c>
      <c r="G390" t="s">
        <v>736</v>
      </c>
      <c r="H390" t="s">
        <v>186</v>
      </c>
      <c r="I390" t="s">
        <v>187</v>
      </c>
      <c r="J390">
        <v>1819</v>
      </c>
      <c r="K390" t="s">
        <v>93</v>
      </c>
      <c r="L390">
        <v>450661</v>
      </c>
    </row>
    <row r="391" spans="1:12" x14ac:dyDescent="0.25">
      <c r="A391" t="s">
        <v>240</v>
      </c>
      <c r="B391" t="s">
        <v>241</v>
      </c>
      <c r="C391" t="s">
        <v>85</v>
      </c>
      <c r="D391">
        <v>80</v>
      </c>
      <c r="E391" t="s">
        <v>86</v>
      </c>
      <c r="F391" t="s">
        <v>735</v>
      </c>
      <c r="G391" t="s">
        <v>736</v>
      </c>
      <c r="H391" t="s">
        <v>188</v>
      </c>
      <c r="I391" t="s">
        <v>189</v>
      </c>
      <c r="J391">
        <v>0</v>
      </c>
      <c r="K391" t="s">
        <v>93</v>
      </c>
      <c r="L391">
        <v>450661</v>
      </c>
    </row>
    <row r="392" spans="1:12" x14ac:dyDescent="0.25">
      <c r="A392" t="s">
        <v>240</v>
      </c>
      <c r="B392" t="s">
        <v>241</v>
      </c>
      <c r="C392" t="s">
        <v>85</v>
      </c>
      <c r="D392">
        <v>80</v>
      </c>
      <c r="E392" t="s">
        <v>86</v>
      </c>
      <c r="F392" t="s">
        <v>735</v>
      </c>
      <c r="G392" t="s">
        <v>736</v>
      </c>
      <c r="H392" t="s">
        <v>190</v>
      </c>
      <c r="I392" t="s">
        <v>191</v>
      </c>
      <c r="J392">
        <v>32562</v>
      </c>
      <c r="K392" t="s">
        <v>93</v>
      </c>
      <c r="L392">
        <v>450661</v>
      </c>
    </row>
    <row r="393" spans="1:12" x14ac:dyDescent="0.25">
      <c r="A393" t="s">
        <v>240</v>
      </c>
      <c r="B393" t="s">
        <v>241</v>
      </c>
      <c r="C393" t="s">
        <v>85</v>
      </c>
      <c r="D393">
        <v>80</v>
      </c>
      <c r="E393" t="s">
        <v>86</v>
      </c>
      <c r="F393" t="s">
        <v>735</v>
      </c>
      <c r="G393" t="s">
        <v>736</v>
      </c>
      <c r="H393" t="s">
        <v>192</v>
      </c>
      <c r="I393" t="s">
        <v>193</v>
      </c>
      <c r="J393">
        <v>734</v>
      </c>
      <c r="K393" t="s">
        <v>93</v>
      </c>
      <c r="L393">
        <v>450661</v>
      </c>
    </row>
    <row r="394" spans="1:12" x14ac:dyDescent="0.25">
      <c r="A394" t="s">
        <v>240</v>
      </c>
      <c r="B394" t="s">
        <v>241</v>
      </c>
      <c r="C394" t="s">
        <v>85</v>
      </c>
      <c r="D394">
        <v>80</v>
      </c>
      <c r="E394" t="s">
        <v>86</v>
      </c>
      <c r="F394" t="s">
        <v>735</v>
      </c>
      <c r="G394" t="s">
        <v>736</v>
      </c>
      <c r="H394" t="s">
        <v>194</v>
      </c>
      <c r="I394" t="s">
        <v>195</v>
      </c>
      <c r="J394">
        <v>53217</v>
      </c>
      <c r="K394" t="s">
        <v>93</v>
      </c>
      <c r="L394">
        <v>450661</v>
      </c>
    </row>
    <row r="395" spans="1:12" x14ac:dyDescent="0.25">
      <c r="A395" t="s">
        <v>240</v>
      </c>
      <c r="B395" t="s">
        <v>241</v>
      </c>
      <c r="C395" t="s">
        <v>85</v>
      </c>
      <c r="D395">
        <v>80</v>
      </c>
      <c r="E395" t="s">
        <v>86</v>
      </c>
      <c r="F395" t="s">
        <v>735</v>
      </c>
      <c r="G395" t="s">
        <v>736</v>
      </c>
      <c r="H395" t="s">
        <v>196</v>
      </c>
      <c r="I395" t="s">
        <v>197</v>
      </c>
      <c r="J395">
        <v>54525</v>
      </c>
      <c r="K395" t="s">
        <v>93</v>
      </c>
      <c r="L395">
        <v>450661</v>
      </c>
    </row>
    <row r="396" spans="1:12" x14ac:dyDescent="0.25">
      <c r="A396" t="s">
        <v>240</v>
      </c>
      <c r="B396" t="s">
        <v>241</v>
      </c>
      <c r="C396" t="s">
        <v>85</v>
      </c>
      <c r="D396">
        <v>80</v>
      </c>
      <c r="E396" t="s">
        <v>86</v>
      </c>
      <c r="F396" t="s">
        <v>735</v>
      </c>
      <c r="G396" t="s">
        <v>736</v>
      </c>
      <c r="H396" t="s">
        <v>198</v>
      </c>
      <c r="I396" t="s">
        <v>199</v>
      </c>
      <c r="J396">
        <v>4466</v>
      </c>
      <c r="K396" t="s">
        <v>93</v>
      </c>
      <c r="L396">
        <v>450661</v>
      </c>
    </row>
    <row r="397" spans="1:12" x14ac:dyDescent="0.25">
      <c r="A397" t="s">
        <v>240</v>
      </c>
      <c r="B397" t="s">
        <v>241</v>
      </c>
      <c r="C397" t="s">
        <v>85</v>
      </c>
      <c r="D397">
        <v>80</v>
      </c>
      <c r="E397" t="s">
        <v>86</v>
      </c>
      <c r="F397" t="s">
        <v>735</v>
      </c>
      <c r="G397" t="s">
        <v>736</v>
      </c>
      <c r="H397" t="s">
        <v>200</v>
      </c>
      <c r="I397" t="s">
        <v>201</v>
      </c>
      <c r="J397">
        <v>31562</v>
      </c>
      <c r="K397" t="s">
        <v>93</v>
      </c>
      <c r="L397">
        <v>450661</v>
      </c>
    </row>
    <row r="398" spans="1:12" x14ac:dyDescent="0.25">
      <c r="A398" t="s">
        <v>240</v>
      </c>
      <c r="B398" t="s">
        <v>241</v>
      </c>
      <c r="C398" t="s">
        <v>85</v>
      </c>
      <c r="D398">
        <v>80</v>
      </c>
      <c r="E398" t="s">
        <v>86</v>
      </c>
      <c r="F398" t="s">
        <v>735</v>
      </c>
      <c r="G398" t="s">
        <v>736</v>
      </c>
      <c r="H398" t="s">
        <v>202</v>
      </c>
      <c r="I398" t="s">
        <v>203</v>
      </c>
      <c r="J398">
        <v>0</v>
      </c>
      <c r="K398" t="s">
        <v>93</v>
      </c>
      <c r="L398">
        <v>450661</v>
      </c>
    </row>
    <row r="399" spans="1:12" x14ac:dyDescent="0.25">
      <c r="A399" t="s">
        <v>240</v>
      </c>
      <c r="B399" t="s">
        <v>241</v>
      </c>
      <c r="C399" t="s">
        <v>85</v>
      </c>
      <c r="D399">
        <v>80</v>
      </c>
      <c r="E399" t="s">
        <v>86</v>
      </c>
      <c r="F399" t="s">
        <v>735</v>
      </c>
      <c r="G399" t="s">
        <v>736</v>
      </c>
      <c r="H399" t="s">
        <v>204</v>
      </c>
      <c r="I399" t="s">
        <v>205</v>
      </c>
      <c r="J399">
        <v>0</v>
      </c>
      <c r="K399" t="s">
        <v>93</v>
      </c>
      <c r="L399">
        <v>450661</v>
      </c>
    </row>
    <row r="400" spans="1:12" x14ac:dyDescent="0.25">
      <c r="A400" t="s">
        <v>240</v>
      </c>
      <c r="B400" t="s">
        <v>241</v>
      </c>
      <c r="C400" t="s">
        <v>85</v>
      </c>
      <c r="D400">
        <v>80</v>
      </c>
      <c r="E400" t="s">
        <v>86</v>
      </c>
      <c r="F400" t="s">
        <v>735</v>
      </c>
      <c r="G400" t="s">
        <v>736</v>
      </c>
      <c r="H400" t="s">
        <v>206</v>
      </c>
      <c r="I400" t="s">
        <v>207</v>
      </c>
      <c r="J400">
        <v>4468</v>
      </c>
      <c r="K400" t="s">
        <v>93</v>
      </c>
      <c r="L400">
        <v>450661</v>
      </c>
    </row>
    <row r="401" spans="1:12" x14ac:dyDescent="0.25">
      <c r="A401" t="s">
        <v>240</v>
      </c>
      <c r="B401" t="s">
        <v>241</v>
      </c>
      <c r="C401" t="s">
        <v>85</v>
      </c>
      <c r="D401">
        <v>80</v>
      </c>
      <c r="E401" t="s">
        <v>86</v>
      </c>
      <c r="F401" t="s">
        <v>735</v>
      </c>
      <c r="G401" t="s">
        <v>736</v>
      </c>
      <c r="H401" t="s">
        <v>208</v>
      </c>
      <c r="I401" t="s">
        <v>209</v>
      </c>
      <c r="J401">
        <v>20861</v>
      </c>
      <c r="K401" t="s">
        <v>93</v>
      </c>
      <c r="L401">
        <v>450661</v>
      </c>
    </row>
    <row r="402" spans="1:12" x14ac:dyDescent="0.25">
      <c r="A402" t="s">
        <v>240</v>
      </c>
      <c r="B402" t="s">
        <v>241</v>
      </c>
      <c r="C402" t="s">
        <v>85</v>
      </c>
      <c r="D402">
        <v>80</v>
      </c>
      <c r="E402" t="s">
        <v>86</v>
      </c>
      <c r="F402" t="s">
        <v>735</v>
      </c>
      <c r="G402" t="s">
        <v>736</v>
      </c>
      <c r="H402" t="s">
        <v>210</v>
      </c>
      <c r="I402" t="s">
        <v>211</v>
      </c>
      <c r="J402">
        <v>10075</v>
      </c>
      <c r="K402" t="s">
        <v>93</v>
      </c>
      <c r="L402">
        <v>450661</v>
      </c>
    </row>
    <row r="403" spans="1:12" x14ac:dyDescent="0.25">
      <c r="A403" t="s">
        <v>240</v>
      </c>
      <c r="B403" t="s">
        <v>241</v>
      </c>
      <c r="C403" t="s">
        <v>85</v>
      </c>
      <c r="D403">
        <v>80</v>
      </c>
      <c r="E403" t="s">
        <v>86</v>
      </c>
      <c r="F403" t="s">
        <v>735</v>
      </c>
      <c r="G403" t="s">
        <v>736</v>
      </c>
      <c r="H403" t="s">
        <v>212</v>
      </c>
      <c r="I403" t="s">
        <v>213</v>
      </c>
      <c r="J403">
        <v>5412</v>
      </c>
      <c r="K403" t="s">
        <v>93</v>
      </c>
      <c r="L403">
        <v>450661</v>
      </c>
    </row>
    <row r="404" spans="1:12" x14ac:dyDescent="0.25">
      <c r="A404" t="s">
        <v>240</v>
      </c>
      <c r="B404" t="s">
        <v>241</v>
      </c>
      <c r="C404" t="s">
        <v>85</v>
      </c>
      <c r="D404">
        <v>80</v>
      </c>
      <c r="E404" t="s">
        <v>86</v>
      </c>
      <c r="F404" t="s">
        <v>735</v>
      </c>
      <c r="G404" t="s">
        <v>736</v>
      </c>
      <c r="H404" t="s">
        <v>214</v>
      </c>
      <c r="I404" t="s">
        <v>215</v>
      </c>
      <c r="J404">
        <v>43675</v>
      </c>
      <c r="K404" t="s">
        <v>93</v>
      </c>
      <c r="L404">
        <v>450661</v>
      </c>
    </row>
    <row r="405" spans="1:12" x14ac:dyDescent="0.25">
      <c r="A405" t="s">
        <v>240</v>
      </c>
      <c r="B405" t="s">
        <v>241</v>
      </c>
      <c r="C405" t="s">
        <v>85</v>
      </c>
      <c r="D405">
        <v>80</v>
      </c>
      <c r="E405" t="s">
        <v>86</v>
      </c>
      <c r="F405" t="s">
        <v>735</v>
      </c>
      <c r="G405" t="s">
        <v>736</v>
      </c>
      <c r="H405" t="s">
        <v>216</v>
      </c>
      <c r="I405" t="s">
        <v>217</v>
      </c>
      <c r="J405">
        <v>142</v>
      </c>
      <c r="K405" t="s">
        <v>93</v>
      </c>
      <c r="L405">
        <v>450661</v>
      </c>
    </row>
    <row r="406" spans="1:12" x14ac:dyDescent="0.25">
      <c r="A406" t="s">
        <v>240</v>
      </c>
      <c r="B406" t="s">
        <v>241</v>
      </c>
      <c r="C406" t="s">
        <v>85</v>
      </c>
      <c r="D406">
        <v>80</v>
      </c>
      <c r="E406" t="s">
        <v>86</v>
      </c>
      <c r="F406" t="s">
        <v>735</v>
      </c>
      <c r="G406" t="s">
        <v>736</v>
      </c>
      <c r="H406" t="s">
        <v>218</v>
      </c>
      <c r="I406" t="s">
        <v>219</v>
      </c>
      <c r="J406">
        <v>0</v>
      </c>
      <c r="K406" t="s">
        <v>93</v>
      </c>
      <c r="L406">
        <v>450661</v>
      </c>
    </row>
    <row r="407" spans="1:12" x14ac:dyDescent="0.25">
      <c r="A407" t="s">
        <v>240</v>
      </c>
      <c r="B407" t="s">
        <v>241</v>
      </c>
      <c r="C407" t="s">
        <v>85</v>
      </c>
      <c r="D407">
        <v>80</v>
      </c>
      <c r="E407" t="s">
        <v>86</v>
      </c>
      <c r="F407" t="s">
        <v>735</v>
      </c>
      <c r="G407" t="s">
        <v>736</v>
      </c>
      <c r="H407" t="s">
        <v>220</v>
      </c>
      <c r="I407" t="s">
        <v>221</v>
      </c>
      <c r="J407">
        <v>4244</v>
      </c>
      <c r="K407" t="s">
        <v>93</v>
      </c>
      <c r="L407">
        <v>450661</v>
      </c>
    </row>
    <row r="408" spans="1:12" x14ac:dyDescent="0.25">
      <c r="A408" t="s">
        <v>240</v>
      </c>
      <c r="B408" t="s">
        <v>241</v>
      </c>
      <c r="C408" t="s">
        <v>85</v>
      </c>
      <c r="D408">
        <v>80</v>
      </c>
      <c r="E408" t="s">
        <v>86</v>
      </c>
      <c r="F408" t="s">
        <v>735</v>
      </c>
      <c r="G408" t="s">
        <v>736</v>
      </c>
      <c r="H408" t="s">
        <v>222</v>
      </c>
      <c r="I408" t="s">
        <v>223</v>
      </c>
      <c r="J408">
        <v>38</v>
      </c>
      <c r="K408" t="s">
        <v>93</v>
      </c>
      <c r="L408">
        <v>450661</v>
      </c>
    </row>
    <row r="409" spans="1:12" x14ac:dyDescent="0.25">
      <c r="A409" t="s">
        <v>240</v>
      </c>
      <c r="B409" t="s">
        <v>241</v>
      </c>
      <c r="C409" t="s">
        <v>85</v>
      </c>
      <c r="D409">
        <v>80</v>
      </c>
      <c r="E409" t="s">
        <v>86</v>
      </c>
      <c r="F409" t="s">
        <v>735</v>
      </c>
      <c r="G409" t="s">
        <v>736</v>
      </c>
      <c r="H409" t="s">
        <v>224</v>
      </c>
      <c r="I409" t="s">
        <v>225</v>
      </c>
      <c r="J409">
        <v>4035</v>
      </c>
      <c r="K409" t="s">
        <v>93</v>
      </c>
      <c r="L409">
        <v>450661</v>
      </c>
    </row>
    <row r="410" spans="1:12" x14ac:dyDescent="0.25">
      <c r="A410" t="s">
        <v>240</v>
      </c>
      <c r="B410" t="s">
        <v>241</v>
      </c>
      <c r="C410" t="s">
        <v>85</v>
      </c>
      <c r="D410">
        <v>80</v>
      </c>
      <c r="E410" t="s">
        <v>86</v>
      </c>
      <c r="F410" t="s">
        <v>735</v>
      </c>
      <c r="G410" t="s">
        <v>736</v>
      </c>
      <c r="H410" t="s">
        <v>226</v>
      </c>
      <c r="I410" t="s">
        <v>227</v>
      </c>
      <c r="J410">
        <v>1361</v>
      </c>
      <c r="K410" t="s">
        <v>93</v>
      </c>
      <c r="L410">
        <v>450661</v>
      </c>
    </row>
    <row r="411" spans="1:12" x14ac:dyDescent="0.25">
      <c r="A411" t="s">
        <v>240</v>
      </c>
      <c r="B411" t="s">
        <v>241</v>
      </c>
      <c r="C411" t="s">
        <v>85</v>
      </c>
      <c r="D411">
        <v>80</v>
      </c>
      <c r="E411" t="s">
        <v>86</v>
      </c>
      <c r="F411" t="s">
        <v>735</v>
      </c>
      <c r="G411" t="s">
        <v>736</v>
      </c>
      <c r="H411" t="s">
        <v>228</v>
      </c>
      <c r="I411" t="s">
        <v>229</v>
      </c>
      <c r="J411">
        <v>0</v>
      </c>
      <c r="K411" t="s">
        <v>93</v>
      </c>
      <c r="L411">
        <v>450661</v>
      </c>
    </row>
    <row r="412" spans="1:12" x14ac:dyDescent="0.25">
      <c r="A412" t="s">
        <v>240</v>
      </c>
      <c r="B412" t="s">
        <v>241</v>
      </c>
      <c r="C412" t="s">
        <v>85</v>
      </c>
      <c r="D412">
        <v>80</v>
      </c>
      <c r="E412" t="s">
        <v>86</v>
      </c>
      <c r="F412" t="s">
        <v>735</v>
      </c>
      <c r="G412" t="s">
        <v>736</v>
      </c>
      <c r="H412" t="s">
        <v>230</v>
      </c>
      <c r="I412" t="s">
        <v>231</v>
      </c>
      <c r="J412">
        <v>1174</v>
      </c>
      <c r="K412" t="s">
        <v>93</v>
      </c>
      <c r="L412">
        <v>450661</v>
      </c>
    </row>
    <row r="413" spans="1:12" x14ac:dyDescent="0.25">
      <c r="A413" t="s">
        <v>240</v>
      </c>
      <c r="B413" t="s">
        <v>241</v>
      </c>
      <c r="C413" t="s">
        <v>85</v>
      </c>
      <c r="D413">
        <v>80</v>
      </c>
      <c r="E413" t="s">
        <v>86</v>
      </c>
      <c r="F413" t="s">
        <v>735</v>
      </c>
      <c r="G413" t="s">
        <v>736</v>
      </c>
      <c r="H413" t="s">
        <v>232</v>
      </c>
      <c r="I413" t="s">
        <v>233</v>
      </c>
      <c r="J413">
        <v>20550</v>
      </c>
      <c r="K413" t="s">
        <v>93</v>
      </c>
      <c r="L413">
        <v>450661</v>
      </c>
    </row>
    <row r="414" spans="1:12" x14ac:dyDescent="0.25">
      <c r="A414" t="s">
        <v>240</v>
      </c>
      <c r="B414" t="s">
        <v>241</v>
      </c>
      <c r="C414" t="s">
        <v>85</v>
      </c>
      <c r="D414">
        <v>80</v>
      </c>
      <c r="E414" t="s">
        <v>86</v>
      </c>
      <c r="F414" t="s">
        <v>735</v>
      </c>
      <c r="G414" t="s">
        <v>736</v>
      </c>
      <c r="H414" t="s">
        <v>234</v>
      </c>
      <c r="I414" t="s">
        <v>235</v>
      </c>
      <c r="J414">
        <v>112751</v>
      </c>
      <c r="K414" t="s">
        <v>93</v>
      </c>
      <c r="L414">
        <v>450661</v>
      </c>
    </row>
    <row r="415" spans="1:12" x14ac:dyDescent="0.25">
      <c r="A415" t="s">
        <v>240</v>
      </c>
      <c r="B415" t="s">
        <v>241</v>
      </c>
      <c r="C415" t="s">
        <v>85</v>
      </c>
      <c r="D415">
        <v>80</v>
      </c>
      <c r="E415" t="s">
        <v>86</v>
      </c>
      <c r="F415" t="s">
        <v>735</v>
      </c>
      <c r="G415" t="s">
        <v>736</v>
      </c>
      <c r="H415" t="s">
        <v>236</v>
      </c>
      <c r="I415" t="s">
        <v>237</v>
      </c>
      <c r="J415">
        <v>0</v>
      </c>
      <c r="K415" t="s">
        <v>93</v>
      </c>
      <c r="L415">
        <v>450661</v>
      </c>
    </row>
    <row r="416" spans="1:12" x14ac:dyDescent="0.25">
      <c r="A416" t="s">
        <v>242</v>
      </c>
      <c r="B416" t="s">
        <v>243</v>
      </c>
      <c r="C416" t="s">
        <v>85</v>
      </c>
      <c r="D416">
        <v>64</v>
      </c>
      <c r="E416" t="s">
        <v>86</v>
      </c>
      <c r="F416" t="s">
        <v>735</v>
      </c>
      <c r="G416" t="s">
        <v>736</v>
      </c>
      <c r="H416" t="s">
        <v>251</v>
      </c>
      <c r="I416" t="s">
        <v>252</v>
      </c>
      <c r="J416">
        <v>0</v>
      </c>
      <c r="K416" t="s">
        <v>93</v>
      </c>
      <c r="L416">
        <v>0</v>
      </c>
    </row>
    <row r="417" spans="1:12" x14ac:dyDescent="0.25">
      <c r="A417" t="s">
        <v>242</v>
      </c>
      <c r="B417" t="s">
        <v>243</v>
      </c>
      <c r="C417" t="s">
        <v>85</v>
      </c>
      <c r="D417">
        <v>64</v>
      </c>
      <c r="E417" t="s">
        <v>86</v>
      </c>
      <c r="F417" t="s">
        <v>735</v>
      </c>
      <c r="G417" t="s">
        <v>736</v>
      </c>
      <c r="H417" t="s">
        <v>253</v>
      </c>
      <c r="I417" t="s">
        <v>254</v>
      </c>
      <c r="J417">
        <v>0</v>
      </c>
      <c r="K417" t="s">
        <v>93</v>
      </c>
      <c r="L417">
        <v>0</v>
      </c>
    </row>
    <row r="418" spans="1:12" x14ac:dyDescent="0.25">
      <c r="A418" t="s">
        <v>242</v>
      </c>
      <c r="B418" t="s">
        <v>243</v>
      </c>
      <c r="C418" t="s">
        <v>85</v>
      </c>
      <c r="D418">
        <v>64</v>
      </c>
      <c r="E418" t="s">
        <v>86</v>
      </c>
      <c r="F418" t="s">
        <v>735</v>
      </c>
      <c r="G418" t="s">
        <v>736</v>
      </c>
      <c r="H418" t="s">
        <v>255</v>
      </c>
      <c r="I418" t="s">
        <v>256</v>
      </c>
      <c r="J418">
        <v>0</v>
      </c>
      <c r="K418" t="s">
        <v>93</v>
      </c>
      <c r="L418">
        <v>0</v>
      </c>
    </row>
    <row r="419" spans="1:12" x14ac:dyDescent="0.25">
      <c r="A419" t="s">
        <v>242</v>
      </c>
      <c r="B419" t="s">
        <v>243</v>
      </c>
      <c r="C419" t="s">
        <v>85</v>
      </c>
      <c r="D419">
        <v>64</v>
      </c>
      <c r="E419" t="s">
        <v>86</v>
      </c>
      <c r="F419" t="s">
        <v>735</v>
      </c>
      <c r="G419" t="s">
        <v>736</v>
      </c>
      <c r="H419" t="s">
        <v>257</v>
      </c>
      <c r="I419" t="s">
        <v>258</v>
      </c>
      <c r="J419">
        <v>0</v>
      </c>
      <c r="K419" t="s">
        <v>93</v>
      </c>
      <c r="L419">
        <v>0</v>
      </c>
    </row>
    <row r="420" spans="1:12" x14ac:dyDescent="0.25">
      <c r="A420" t="s">
        <v>242</v>
      </c>
      <c r="B420" t="s">
        <v>243</v>
      </c>
      <c r="C420" t="s">
        <v>85</v>
      </c>
      <c r="D420">
        <v>64</v>
      </c>
      <c r="E420" t="s">
        <v>86</v>
      </c>
      <c r="F420" t="s">
        <v>735</v>
      </c>
      <c r="G420" t="s">
        <v>736</v>
      </c>
      <c r="H420" t="s">
        <v>259</v>
      </c>
      <c r="I420" t="s">
        <v>260</v>
      </c>
      <c r="J420">
        <v>0</v>
      </c>
      <c r="K420" t="s">
        <v>93</v>
      </c>
      <c r="L420">
        <v>0</v>
      </c>
    </row>
    <row r="421" spans="1:12" x14ac:dyDescent="0.25">
      <c r="A421" t="s">
        <v>242</v>
      </c>
      <c r="B421" t="s">
        <v>243</v>
      </c>
      <c r="C421" t="s">
        <v>85</v>
      </c>
      <c r="D421">
        <v>64</v>
      </c>
      <c r="E421" t="s">
        <v>86</v>
      </c>
      <c r="F421" t="s">
        <v>735</v>
      </c>
      <c r="G421" t="s">
        <v>736</v>
      </c>
      <c r="H421" t="s">
        <v>261</v>
      </c>
      <c r="I421" t="s">
        <v>262</v>
      </c>
      <c r="J421">
        <v>0</v>
      </c>
      <c r="K421" t="s">
        <v>93</v>
      </c>
      <c r="L421">
        <v>0</v>
      </c>
    </row>
    <row r="422" spans="1:12" x14ac:dyDescent="0.25">
      <c r="A422" t="s">
        <v>242</v>
      </c>
      <c r="B422" t="s">
        <v>243</v>
      </c>
      <c r="C422" t="s">
        <v>85</v>
      </c>
      <c r="D422">
        <v>64</v>
      </c>
      <c r="E422" t="s">
        <v>86</v>
      </c>
      <c r="F422" t="s">
        <v>735</v>
      </c>
      <c r="G422" t="s">
        <v>736</v>
      </c>
      <c r="H422" t="s">
        <v>263</v>
      </c>
      <c r="I422" t="s">
        <v>264</v>
      </c>
      <c r="J422">
        <v>0</v>
      </c>
      <c r="K422" t="s">
        <v>93</v>
      </c>
      <c r="L422">
        <v>0</v>
      </c>
    </row>
    <row r="423" spans="1:12" x14ac:dyDescent="0.25">
      <c r="A423" t="s">
        <v>242</v>
      </c>
      <c r="B423" t="s">
        <v>243</v>
      </c>
      <c r="C423" t="s">
        <v>85</v>
      </c>
      <c r="D423">
        <v>64</v>
      </c>
      <c r="E423" t="s">
        <v>86</v>
      </c>
      <c r="F423" t="s">
        <v>735</v>
      </c>
      <c r="G423" t="s">
        <v>736</v>
      </c>
      <c r="H423" t="s">
        <v>265</v>
      </c>
      <c r="I423" t="s">
        <v>266</v>
      </c>
      <c r="J423">
        <v>0</v>
      </c>
      <c r="K423" t="s">
        <v>93</v>
      </c>
      <c r="L423">
        <v>0</v>
      </c>
    </row>
    <row r="424" spans="1:12" x14ac:dyDescent="0.25">
      <c r="A424" t="s">
        <v>242</v>
      </c>
      <c r="B424" t="s">
        <v>243</v>
      </c>
      <c r="C424" t="s">
        <v>85</v>
      </c>
      <c r="D424">
        <v>64</v>
      </c>
      <c r="E424" t="s">
        <v>86</v>
      </c>
      <c r="F424" t="s">
        <v>735</v>
      </c>
      <c r="G424" t="s">
        <v>736</v>
      </c>
      <c r="H424" t="s">
        <v>267</v>
      </c>
      <c r="I424" t="s">
        <v>268</v>
      </c>
      <c r="J424">
        <v>0</v>
      </c>
      <c r="K424" t="s">
        <v>93</v>
      </c>
      <c r="L424">
        <v>0</v>
      </c>
    </row>
    <row r="425" spans="1:12" x14ac:dyDescent="0.25">
      <c r="A425" t="s">
        <v>242</v>
      </c>
      <c r="B425" t="s">
        <v>243</v>
      </c>
      <c r="C425" t="s">
        <v>85</v>
      </c>
      <c r="D425">
        <v>64</v>
      </c>
      <c r="E425" t="s">
        <v>86</v>
      </c>
      <c r="F425" t="s">
        <v>735</v>
      </c>
      <c r="G425" t="s">
        <v>736</v>
      </c>
      <c r="H425" t="s">
        <v>269</v>
      </c>
      <c r="I425" t="s">
        <v>270</v>
      </c>
      <c r="J425">
        <v>-2213723</v>
      </c>
      <c r="K425" t="s">
        <v>93</v>
      </c>
      <c r="L425">
        <v>0</v>
      </c>
    </row>
    <row r="426" spans="1:12" x14ac:dyDescent="0.25">
      <c r="A426" t="s">
        <v>242</v>
      </c>
      <c r="B426" t="s">
        <v>243</v>
      </c>
      <c r="C426" t="s">
        <v>85</v>
      </c>
      <c r="D426">
        <v>64</v>
      </c>
      <c r="E426" t="s">
        <v>86</v>
      </c>
      <c r="F426" t="s">
        <v>735</v>
      </c>
      <c r="G426" t="s">
        <v>736</v>
      </c>
      <c r="H426" t="s">
        <v>271</v>
      </c>
      <c r="I426" t="s">
        <v>272</v>
      </c>
      <c r="J426">
        <v>4189975</v>
      </c>
      <c r="K426" t="s">
        <v>93</v>
      </c>
      <c r="L426">
        <v>0</v>
      </c>
    </row>
    <row r="427" spans="1:12" x14ac:dyDescent="0.25">
      <c r="A427" t="s">
        <v>242</v>
      </c>
      <c r="B427" t="s">
        <v>243</v>
      </c>
      <c r="C427" t="s">
        <v>85</v>
      </c>
      <c r="D427">
        <v>64</v>
      </c>
      <c r="E427" t="s">
        <v>86</v>
      </c>
      <c r="F427" t="s">
        <v>735</v>
      </c>
      <c r="G427" t="s">
        <v>736</v>
      </c>
      <c r="H427" t="s">
        <v>273</v>
      </c>
      <c r="I427" t="s">
        <v>274</v>
      </c>
      <c r="J427">
        <v>5133</v>
      </c>
      <c r="K427" t="s">
        <v>93</v>
      </c>
      <c r="L427">
        <v>0</v>
      </c>
    </row>
    <row r="428" spans="1:12" x14ac:dyDescent="0.25">
      <c r="A428" t="s">
        <v>242</v>
      </c>
      <c r="B428" t="s">
        <v>243</v>
      </c>
      <c r="C428" t="s">
        <v>85</v>
      </c>
      <c r="D428">
        <v>64</v>
      </c>
      <c r="E428" t="s">
        <v>86</v>
      </c>
      <c r="F428" t="s">
        <v>735</v>
      </c>
      <c r="G428" t="s">
        <v>736</v>
      </c>
      <c r="H428" t="s">
        <v>275</v>
      </c>
      <c r="I428" t="s">
        <v>276</v>
      </c>
      <c r="J428">
        <v>0</v>
      </c>
      <c r="K428" t="s">
        <v>93</v>
      </c>
      <c r="L428">
        <v>0</v>
      </c>
    </row>
    <row r="429" spans="1:12" x14ac:dyDescent="0.25">
      <c r="A429" t="s">
        <v>242</v>
      </c>
      <c r="B429" t="s">
        <v>243</v>
      </c>
      <c r="C429" t="s">
        <v>85</v>
      </c>
      <c r="D429">
        <v>64</v>
      </c>
      <c r="E429" t="s">
        <v>86</v>
      </c>
      <c r="F429" t="s">
        <v>735</v>
      </c>
      <c r="G429" t="s">
        <v>736</v>
      </c>
      <c r="H429" t="s">
        <v>277</v>
      </c>
      <c r="I429" t="s">
        <v>278</v>
      </c>
      <c r="J429">
        <v>123004</v>
      </c>
      <c r="K429" t="s">
        <v>93</v>
      </c>
      <c r="L429">
        <v>0</v>
      </c>
    </row>
    <row r="430" spans="1:12" x14ac:dyDescent="0.25">
      <c r="A430" t="s">
        <v>242</v>
      </c>
      <c r="B430" t="s">
        <v>243</v>
      </c>
      <c r="C430" t="s">
        <v>85</v>
      </c>
      <c r="D430">
        <v>64</v>
      </c>
      <c r="E430" t="s">
        <v>86</v>
      </c>
      <c r="F430" t="s">
        <v>735</v>
      </c>
      <c r="G430" t="s">
        <v>736</v>
      </c>
      <c r="H430" t="s">
        <v>279</v>
      </c>
      <c r="I430" t="s">
        <v>280</v>
      </c>
      <c r="J430">
        <v>0</v>
      </c>
      <c r="K430" t="s">
        <v>93</v>
      </c>
      <c r="L430">
        <v>0</v>
      </c>
    </row>
    <row r="431" spans="1:12" x14ac:dyDescent="0.25">
      <c r="A431" t="s">
        <v>242</v>
      </c>
      <c r="B431" t="s">
        <v>243</v>
      </c>
      <c r="C431" t="s">
        <v>85</v>
      </c>
      <c r="D431">
        <v>64</v>
      </c>
      <c r="E431" t="s">
        <v>86</v>
      </c>
      <c r="F431" t="s">
        <v>735</v>
      </c>
      <c r="G431" t="s">
        <v>736</v>
      </c>
      <c r="H431" t="s">
        <v>281</v>
      </c>
      <c r="I431" t="s">
        <v>282</v>
      </c>
      <c r="J431">
        <v>253722</v>
      </c>
      <c r="K431" t="s">
        <v>93</v>
      </c>
      <c r="L431">
        <v>0</v>
      </c>
    </row>
    <row r="432" spans="1:12" x14ac:dyDescent="0.25">
      <c r="A432" t="s">
        <v>242</v>
      </c>
      <c r="B432" t="s">
        <v>243</v>
      </c>
      <c r="C432" t="s">
        <v>85</v>
      </c>
      <c r="D432">
        <v>64</v>
      </c>
      <c r="E432" t="s">
        <v>86</v>
      </c>
      <c r="F432" t="s">
        <v>735</v>
      </c>
      <c r="G432" t="s">
        <v>736</v>
      </c>
      <c r="H432" t="s">
        <v>283</v>
      </c>
      <c r="I432" t="s">
        <v>284</v>
      </c>
      <c r="J432">
        <v>0</v>
      </c>
      <c r="K432" t="s">
        <v>93</v>
      </c>
      <c r="L432">
        <v>0</v>
      </c>
    </row>
    <row r="433" spans="1:12" x14ac:dyDescent="0.25">
      <c r="A433" t="s">
        <v>242</v>
      </c>
      <c r="B433" t="s">
        <v>243</v>
      </c>
      <c r="C433" t="s">
        <v>85</v>
      </c>
      <c r="D433">
        <v>64</v>
      </c>
      <c r="E433" t="s">
        <v>86</v>
      </c>
      <c r="F433" t="s">
        <v>735</v>
      </c>
      <c r="G433" t="s">
        <v>736</v>
      </c>
      <c r="H433" t="s">
        <v>285</v>
      </c>
      <c r="I433" t="s">
        <v>286</v>
      </c>
      <c r="J433">
        <v>45884</v>
      </c>
      <c r="K433" t="s">
        <v>93</v>
      </c>
      <c r="L433">
        <v>0</v>
      </c>
    </row>
    <row r="434" spans="1:12" x14ac:dyDescent="0.25">
      <c r="A434" t="s">
        <v>242</v>
      </c>
      <c r="B434" t="s">
        <v>243</v>
      </c>
      <c r="C434" t="s">
        <v>85</v>
      </c>
      <c r="D434">
        <v>64</v>
      </c>
      <c r="E434" t="s">
        <v>86</v>
      </c>
      <c r="F434" t="s">
        <v>735</v>
      </c>
      <c r="G434" t="s">
        <v>736</v>
      </c>
      <c r="H434" t="s">
        <v>287</v>
      </c>
      <c r="I434" t="s">
        <v>288</v>
      </c>
      <c r="J434">
        <v>147898</v>
      </c>
      <c r="K434" t="s">
        <v>93</v>
      </c>
      <c r="L434">
        <v>0</v>
      </c>
    </row>
    <row r="435" spans="1:12" x14ac:dyDescent="0.25">
      <c r="A435" t="s">
        <v>242</v>
      </c>
      <c r="B435" t="s">
        <v>243</v>
      </c>
      <c r="C435" t="s">
        <v>85</v>
      </c>
      <c r="D435">
        <v>64</v>
      </c>
      <c r="E435" t="s">
        <v>86</v>
      </c>
      <c r="F435" t="s">
        <v>735</v>
      </c>
      <c r="G435" t="s">
        <v>736</v>
      </c>
      <c r="H435" t="s">
        <v>289</v>
      </c>
      <c r="I435" t="s">
        <v>290</v>
      </c>
      <c r="J435">
        <v>0</v>
      </c>
      <c r="K435" t="s">
        <v>93</v>
      </c>
      <c r="L435">
        <v>0</v>
      </c>
    </row>
    <row r="436" spans="1:12" x14ac:dyDescent="0.25">
      <c r="A436" t="s">
        <v>242</v>
      </c>
      <c r="B436" t="s">
        <v>243</v>
      </c>
      <c r="C436" t="s">
        <v>85</v>
      </c>
      <c r="D436">
        <v>64</v>
      </c>
      <c r="E436" t="s">
        <v>86</v>
      </c>
      <c r="F436" t="s">
        <v>735</v>
      </c>
      <c r="G436" t="s">
        <v>736</v>
      </c>
      <c r="H436" t="s">
        <v>291</v>
      </c>
      <c r="I436" t="s">
        <v>292</v>
      </c>
      <c r="J436">
        <v>-64</v>
      </c>
      <c r="K436" t="s">
        <v>93</v>
      </c>
      <c r="L436">
        <v>0</v>
      </c>
    </row>
    <row r="437" spans="1:12" x14ac:dyDescent="0.25">
      <c r="A437" t="s">
        <v>242</v>
      </c>
      <c r="B437" t="s">
        <v>243</v>
      </c>
      <c r="C437" t="s">
        <v>85</v>
      </c>
      <c r="D437">
        <v>64</v>
      </c>
      <c r="E437" t="s">
        <v>86</v>
      </c>
      <c r="F437" t="s">
        <v>735</v>
      </c>
      <c r="G437" t="s">
        <v>736</v>
      </c>
      <c r="H437" t="s">
        <v>293</v>
      </c>
      <c r="I437" t="s">
        <v>294</v>
      </c>
      <c r="J437">
        <v>110</v>
      </c>
      <c r="K437" t="s">
        <v>93</v>
      </c>
      <c r="L437">
        <v>0</v>
      </c>
    </row>
    <row r="438" spans="1:12" x14ac:dyDescent="0.25">
      <c r="A438" t="s">
        <v>242</v>
      </c>
      <c r="B438" t="s">
        <v>243</v>
      </c>
      <c r="C438" t="s">
        <v>85</v>
      </c>
      <c r="D438">
        <v>64</v>
      </c>
      <c r="E438" t="s">
        <v>86</v>
      </c>
      <c r="F438" t="s">
        <v>735</v>
      </c>
      <c r="G438" t="s">
        <v>736</v>
      </c>
      <c r="H438" t="s">
        <v>295</v>
      </c>
      <c r="I438" t="s">
        <v>296</v>
      </c>
      <c r="J438">
        <v>1103</v>
      </c>
      <c r="K438" t="s">
        <v>93</v>
      </c>
      <c r="L438">
        <v>0</v>
      </c>
    </row>
    <row r="439" spans="1:12" x14ac:dyDescent="0.25">
      <c r="A439" t="s">
        <v>242</v>
      </c>
      <c r="B439" t="s">
        <v>243</v>
      </c>
      <c r="C439" t="s">
        <v>85</v>
      </c>
      <c r="D439">
        <v>64</v>
      </c>
      <c r="E439" t="s">
        <v>86</v>
      </c>
      <c r="F439" t="s">
        <v>735</v>
      </c>
      <c r="G439" t="s">
        <v>736</v>
      </c>
      <c r="H439" t="s">
        <v>297</v>
      </c>
      <c r="I439" t="s">
        <v>298</v>
      </c>
      <c r="J439">
        <v>0</v>
      </c>
      <c r="K439" t="s">
        <v>93</v>
      </c>
      <c r="L439">
        <v>0</v>
      </c>
    </row>
    <row r="440" spans="1:12" x14ac:dyDescent="0.25">
      <c r="A440" t="s">
        <v>242</v>
      </c>
      <c r="B440" t="s">
        <v>243</v>
      </c>
      <c r="C440" t="s">
        <v>85</v>
      </c>
      <c r="D440">
        <v>64</v>
      </c>
      <c r="E440" t="s">
        <v>86</v>
      </c>
      <c r="F440" t="s">
        <v>735</v>
      </c>
      <c r="G440" t="s">
        <v>736</v>
      </c>
      <c r="H440" t="s">
        <v>299</v>
      </c>
      <c r="I440" t="s">
        <v>300</v>
      </c>
      <c r="J440">
        <v>0</v>
      </c>
      <c r="K440" t="s">
        <v>93</v>
      </c>
      <c r="L440">
        <v>0</v>
      </c>
    </row>
    <row r="441" spans="1:12" x14ac:dyDescent="0.25">
      <c r="A441" t="s">
        <v>242</v>
      </c>
      <c r="B441" t="s">
        <v>243</v>
      </c>
      <c r="C441" t="s">
        <v>85</v>
      </c>
      <c r="D441">
        <v>64</v>
      </c>
      <c r="E441" t="s">
        <v>86</v>
      </c>
      <c r="F441" t="s">
        <v>735</v>
      </c>
      <c r="G441" t="s">
        <v>736</v>
      </c>
      <c r="H441" t="s">
        <v>301</v>
      </c>
      <c r="I441" t="s">
        <v>302</v>
      </c>
      <c r="J441">
        <v>0</v>
      </c>
      <c r="K441" t="s">
        <v>93</v>
      </c>
      <c r="L441">
        <v>0</v>
      </c>
    </row>
    <row r="442" spans="1:12" x14ac:dyDescent="0.25">
      <c r="A442" t="s">
        <v>242</v>
      </c>
      <c r="B442" t="s">
        <v>243</v>
      </c>
      <c r="C442" t="s">
        <v>85</v>
      </c>
      <c r="D442">
        <v>64</v>
      </c>
      <c r="E442" t="s">
        <v>86</v>
      </c>
      <c r="F442" t="s">
        <v>735</v>
      </c>
      <c r="G442" t="s">
        <v>736</v>
      </c>
      <c r="H442" t="s">
        <v>303</v>
      </c>
      <c r="I442" t="s">
        <v>304</v>
      </c>
      <c r="J442">
        <v>0</v>
      </c>
      <c r="K442" t="s">
        <v>93</v>
      </c>
      <c r="L442">
        <v>0</v>
      </c>
    </row>
    <row r="443" spans="1:12" x14ac:dyDescent="0.25">
      <c r="A443" t="s">
        <v>242</v>
      </c>
      <c r="B443" t="s">
        <v>243</v>
      </c>
      <c r="C443" t="s">
        <v>85</v>
      </c>
      <c r="D443">
        <v>64</v>
      </c>
      <c r="E443" t="s">
        <v>86</v>
      </c>
      <c r="F443" t="s">
        <v>735</v>
      </c>
      <c r="G443" t="s">
        <v>736</v>
      </c>
      <c r="H443" t="s">
        <v>305</v>
      </c>
      <c r="I443" t="s">
        <v>306</v>
      </c>
      <c r="J443">
        <v>42664</v>
      </c>
      <c r="K443" t="s">
        <v>93</v>
      </c>
      <c r="L443">
        <v>0</v>
      </c>
    </row>
    <row r="444" spans="1:12" x14ac:dyDescent="0.25">
      <c r="A444" t="s">
        <v>242</v>
      </c>
      <c r="B444" t="s">
        <v>243</v>
      </c>
      <c r="C444" t="s">
        <v>85</v>
      </c>
      <c r="D444">
        <v>64</v>
      </c>
      <c r="E444" t="s">
        <v>86</v>
      </c>
      <c r="F444" t="s">
        <v>735</v>
      </c>
      <c r="G444" t="s">
        <v>736</v>
      </c>
      <c r="H444" t="s">
        <v>307</v>
      </c>
      <c r="I444" t="s">
        <v>308</v>
      </c>
      <c r="J444">
        <v>413494</v>
      </c>
      <c r="K444" t="s">
        <v>93</v>
      </c>
      <c r="L444">
        <v>0</v>
      </c>
    </row>
    <row r="445" spans="1:12" x14ac:dyDescent="0.25">
      <c r="A445" t="s">
        <v>242</v>
      </c>
      <c r="B445" t="s">
        <v>243</v>
      </c>
      <c r="C445" t="s">
        <v>85</v>
      </c>
      <c r="D445">
        <v>64</v>
      </c>
      <c r="E445" t="s">
        <v>86</v>
      </c>
      <c r="F445" t="s">
        <v>735</v>
      </c>
      <c r="G445" t="s">
        <v>736</v>
      </c>
      <c r="H445" t="s">
        <v>309</v>
      </c>
      <c r="I445" t="s">
        <v>310</v>
      </c>
      <c r="J445">
        <v>2618500</v>
      </c>
      <c r="K445" t="s">
        <v>93</v>
      </c>
      <c r="L445">
        <v>0</v>
      </c>
    </row>
    <row r="446" spans="1:12" x14ac:dyDescent="0.25">
      <c r="A446" t="s">
        <v>242</v>
      </c>
      <c r="B446" t="s">
        <v>243</v>
      </c>
      <c r="C446" t="s">
        <v>85</v>
      </c>
      <c r="D446">
        <v>64</v>
      </c>
      <c r="E446" t="s">
        <v>86</v>
      </c>
      <c r="F446" t="s">
        <v>735</v>
      </c>
      <c r="G446" t="s">
        <v>736</v>
      </c>
      <c r="H446" t="s">
        <v>311</v>
      </c>
      <c r="I446" t="s">
        <v>312</v>
      </c>
      <c r="J446">
        <v>0</v>
      </c>
      <c r="K446" t="s">
        <v>93</v>
      </c>
      <c r="L446">
        <v>0</v>
      </c>
    </row>
    <row r="447" spans="1:12" x14ac:dyDescent="0.25">
      <c r="A447" t="s">
        <v>242</v>
      </c>
      <c r="B447" t="s">
        <v>243</v>
      </c>
      <c r="C447" t="s">
        <v>85</v>
      </c>
      <c r="D447">
        <v>64</v>
      </c>
      <c r="E447" t="s">
        <v>86</v>
      </c>
      <c r="F447" t="s">
        <v>735</v>
      </c>
      <c r="G447" t="s">
        <v>736</v>
      </c>
      <c r="H447" t="s">
        <v>313</v>
      </c>
      <c r="I447" t="s">
        <v>314</v>
      </c>
      <c r="J447">
        <v>0</v>
      </c>
      <c r="K447" t="s">
        <v>93</v>
      </c>
      <c r="L447">
        <v>0</v>
      </c>
    </row>
    <row r="448" spans="1:12" x14ac:dyDescent="0.25">
      <c r="A448" t="s">
        <v>242</v>
      </c>
      <c r="B448" t="s">
        <v>243</v>
      </c>
      <c r="C448" t="s">
        <v>85</v>
      </c>
      <c r="D448">
        <v>64</v>
      </c>
      <c r="E448" t="s">
        <v>86</v>
      </c>
      <c r="F448" t="s">
        <v>735</v>
      </c>
      <c r="G448" t="s">
        <v>736</v>
      </c>
      <c r="H448" t="s">
        <v>315</v>
      </c>
      <c r="I448" t="s">
        <v>316</v>
      </c>
      <c r="J448">
        <v>0</v>
      </c>
      <c r="K448" t="s">
        <v>93</v>
      </c>
      <c r="L448">
        <v>0</v>
      </c>
    </row>
    <row r="449" spans="1:12" x14ac:dyDescent="0.25">
      <c r="A449" t="s">
        <v>242</v>
      </c>
      <c r="B449" t="s">
        <v>243</v>
      </c>
      <c r="C449" t="s">
        <v>85</v>
      </c>
      <c r="D449">
        <v>64</v>
      </c>
      <c r="E449" t="s">
        <v>86</v>
      </c>
      <c r="F449" t="s">
        <v>735</v>
      </c>
      <c r="G449" t="s">
        <v>736</v>
      </c>
      <c r="H449" t="s">
        <v>317</v>
      </c>
      <c r="I449" t="s">
        <v>318</v>
      </c>
      <c r="J449">
        <v>0</v>
      </c>
      <c r="K449" t="s">
        <v>93</v>
      </c>
      <c r="L449">
        <v>0</v>
      </c>
    </row>
    <row r="450" spans="1:12" x14ac:dyDescent="0.25">
      <c r="A450" t="s">
        <v>242</v>
      </c>
      <c r="B450" t="s">
        <v>243</v>
      </c>
      <c r="C450" t="s">
        <v>85</v>
      </c>
      <c r="D450">
        <v>64</v>
      </c>
      <c r="E450" t="s">
        <v>86</v>
      </c>
      <c r="F450" t="s">
        <v>735</v>
      </c>
      <c r="G450" t="s">
        <v>736</v>
      </c>
      <c r="H450" t="s">
        <v>319</v>
      </c>
      <c r="I450" t="s">
        <v>320</v>
      </c>
      <c r="J450">
        <v>29521</v>
      </c>
      <c r="K450" t="s">
        <v>93</v>
      </c>
      <c r="L450">
        <v>0</v>
      </c>
    </row>
    <row r="451" spans="1:12" x14ac:dyDescent="0.25">
      <c r="A451" t="s">
        <v>242</v>
      </c>
      <c r="B451" t="s">
        <v>243</v>
      </c>
      <c r="C451" t="s">
        <v>85</v>
      </c>
      <c r="D451">
        <v>64</v>
      </c>
      <c r="E451" t="s">
        <v>86</v>
      </c>
      <c r="F451" t="s">
        <v>735</v>
      </c>
      <c r="G451" t="s">
        <v>736</v>
      </c>
      <c r="H451" t="s">
        <v>321</v>
      </c>
      <c r="I451" t="s">
        <v>322</v>
      </c>
      <c r="J451">
        <v>0</v>
      </c>
      <c r="K451" t="s">
        <v>93</v>
      </c>
      <c r="L451">
        <v>0</v>
      </c>
    </row>
    <row r="452" spans="1:12" x14ac:dyDescent="0.25">
      <c r="A452" t="s">
        <v>242</v>
      </c>
      <c r="B452" t="s">
        <v>243</v>
      </c>
      <c r="C452" t="s">
        <v>85</v>
      </c>
      <c r="D452">
        <v>64</v>
      </c>
      <c r="E452" t="s">
        <v>86</v>
      </c>
      <c r="F452" t="s">
        <v>735</v>
      </c>
      <c r="G452" t="s">
        <v>736</v>
      </c>
      <c r="H452" t="s">
        <v>323</v>
      </c>
      <c r="I452" t="s">
        <v>324</v>
      </c>
      <c r="J452">
        <v>0</v>
      </c>
      <c r="K452" t="s">
        <v>93</v>
      </c>
      <c r="L452">
        <v>0</v>
      </c>
    </row>
    <row r="453" spans="1:12" x14ac:dyDescent="0.25">
      <c r="A453" t="s">
        <v>242</v>
      </c>
      <c r="B453" t="s">
        <v>243</v>
      </c>
      <c r="C453" t="s">
        <v>85</v>
      </c>
      <c r="D453">
        <v>64</v>
      </c>
      <c r="E453" t="s">
        <v>86</v>
      </c>
      <c r="F453" t="s">
        <v>735</v>
      </c>
      <c r="G453" t="s">
        <v>736</v>
      </c>
      <c r="H453" t="s">
        <v>325</v>
      </c>
      <c r="I453" t="s">
        <v>326</v>
      </c>
      <c r="J453">
        <v>28402</v>
      </c>
      <c r="K453" t="s">
        <v>93</v>
      </c>
      <c r="L453">
        <v>0</v>
      </c>
    </row>
    <row r="454" spans="1:12" x14ac:dyDescent="0.25">
      <c r="A454" t="s">
        <v>242</v>
      </c>
      <c r="B454" t="s">
        <v>243</v>
      </c>
      <c r="C454" t="s">
        <v>85</v>
      </c>
      <c r="D454">
        <v>64</v>
      </c>
      <c r="E454" t="s">
        <v>86</v>
      </c>
      <c r="F454" t="s">
        <v>735</v>
      </c>
      <c r="G454" t="s">
        <v>736</v>
      </c>
      <c r="H454" t="s">
        <v>327</v>
      </c>
      <c r="I454" t="s">
        <v>328</v>
      </c>
      <c r="J454">
        <v>0</v>
      </c>
      <c r="K454" t="s">
        <v>93</v>
      </c>
      <c r="L454">
        <v>0</v>
      </c>
    </row>
    <row r="455" spans="1:12" x14ac:dyDescent="0.25">
      <c r="A455" t="s">
        <v>242</v>
      </c>
      <c r="B455" t="s">
        <v>243</v>
      </c>
      <c r="C455" t="s">
        <v>85</v>
      </c>
      <c r="D455">
        <v>64</v>
      </c>
      <c r="E455" t="s">
        <v>86</v>
      </c>
      <c r="F455" t="s">
        <v>735</v>
      </c>
      <c r="G455" t="s">
        <v>736</v>
      </c>
      <c r="H455" t="s">
        <v>329</v>
      </c>
      <c r="I455" t="s">
        <v>330</v>
      </c>
      <c r="J455">
        <v>0</v>
      </c>
      <c r="K455" t="s">
        <v>93</v>
      </c>
      <c r="L455">
        <v>0</v>
      </c>
    </row>
    <row r="456" spans="1:12" x14ac:dyDescent="0.25">
      <c r="A456" t="s">
        <v>242</v>
      </c>
      <c r="B456" t="s">
        <v>243</v>
      </c>
      <c r="C456" t="s">
        <v>85</v>
      </c>
      <c r="D456">
        <v>64</v>
      </c>
      <c r="E456" t="s">
        <v>86</v>
      </c>
      <c r="F456" t="s">
        <v>735</v>
      </c>
      <c r="G456" t="s">
        <v>736</v>
      </c>
      <c r="H456" t="s">
        <v>331</v>
      </c>
      <c r="I456" t="s">
        <v>332</v>
      </c>
      <c r="J456">
        <v>306957</v>
      </c>
      <c r="K456" t="s">
        <v>93</v>
      </c>
      <c r="L456">
        <v>0</v>
      </c>
    </row>
    <row r="457" spans="1:12" x14ac:dyDescent="0.25">
      <c r="A457" t="s">
        <v>242</v>
      </c>
      <c r="B457" t="s">
        <v>243</v>
      </c>
      <c r="C457" t="s">
        <v>85</v>
      </c>
      <c r="D457">
        <v>64</v>
      </c>
      <c r="E457" t="s">
        <v>86</v>
      </c>
      <c r="F457" t="s">
        <v>735</v>
      </c>
      <c r="G457" t="s">
        <v>736</v>
      </c>
      <c r="H457" t="s">
        <v>333</v>
      </c>
      <c r="I457" t="s">
        <v>334</v>
      </c>
      <c r="J457">
        <v>227524</v>
      </c>
      <c r="K457" t="s">
        <v>93</v>
      </c>
      <c r="L457">
        <v>0</v>
      </c>
    </row>
    <row r="458" spans="1:12" x14ac:dyDescent="0.25">
      <c r="A458" t="s">
        <v>242</v>
      </c>
      <c r="B458" t="s">
        <v>243</v>
      </c>
      <c r="C458" t="s">
        <v>85</v>
      </c>
      <c r="D458">
        <v>64</v>
      </c>
      <c r="E458" t="s">
        <v>86</v>
      </c>
      <c r="F458" t="s">
        <v>735</v>
      </c>
      <c r="G458" t="s">
        <v>736</v>
      </c>
      <c r="H458" t="s">
        <v>335</v>
      </c>
      <c r="I458" t="s">
        <v>336</v>
      </c>
      <c r="J458">
        <v>0</v>
      </c>
      <c r="K458" t="s">
        <v>93</v>
      </c>
      <c r="L458">
        <v>0</v>
      </c>
    </row>
    <row r="459" spans="1:12" x14ac:dyDescent="0.25">
      <c r="A459" t="s">
        <v>242</v>
      </c>
      <c r="B459" t="s">
        <v>243</v>
      </c>
      <c r="C459" t="s">
        <v>85</v>
      </c>
      <c r="D459">
        <v>64</v>
      </c>
      <c r="E459" t="s">
        <v>86</v>
      </c>
      <c r="F459" t="s">
        <v>735</v>
      </c>
      <c r="G459" t="s">
        <v>736</v>
      </c>
      <c r="H459" t="s">
        <v>337</v>
      </c>
      <c r="I459" t="s">
        <v>338</v>
      </c>
      <c r="J459">
        <v>33102</v>
      </c>
      <c r="K459" t="s">
        <v>93</v>
      </c>
      <c r="L459">
        <v>0</v>
      </c>
    </row>
    <row r="460" spans="1:12" x14ac:dyDescent="0.25">
      <c r="A460" t="s">
        <v>242</v>
      </c>
      <c r="B460" t="s">
        <v>243</v>
      </c>
      <c r="C460" t="s">
        <v>85</v>
      </c>
      <c r="D460">
        <v>64</v>
      </c>
      <c r="E460" t="s">
        <v>86</v>
      </c>
      <c r="F460" t="s">
        <v>735</v>
      </c>
      <c r="G460" t="s">
        <v>736</v>
      </c>
      <c r="H460" t="s">
        <v>337</v>
      </c>
      <c r="I460" t="s">
        <v>339</v>
      </c>
      <c r="J460">
        <v>29586</v>
      </c>
      <c r="K460" t="s">
        <v>93</v>
      </c>
      <c r="L460">
        <v>0</v>
      </c>
    </row>
    <row r="461" spans="1:12" x14ac:dyDescent="0.25">
      <c r="A461" t="s">
        <v>242</v>
      </c>
      <c r="B461" t="s">
        <v>243</v>
      </c>
      <c r="C461" t="s">
        <v>85</v>
      </c>
      <c r="D461">
        <v>64</v>
      </c>
      <c r="E461" t="s">
        <v>86</v>
      </c>
      <c r="F461" t="s">
        <v>735</v>
      </c>
      <c r="G461" t="s">
        <v>736</v>
      </c>
      <c r="H461" t="s">
        <v>340</v>
      </c>
      <c r="I461" t="s">
        <v>341</v>
      </c>
      <c r="J461">
        <v>0</v>
      </c>
      <c r="K461" t="s">
        <v>93</v>
      </c>
      <c r="L461">
        <v>0</v>
      </c>
    </row>
    <row r="462" spans="1:12" x14ac:dyDescent="0.25">
      <c r="A462" t="s">
        <v>242</v>
      </c>
      <c r="B462" t="s">
        <v>243</v>
      </c>
      <c r="C462" t="s">
        <v>85</v>
      </c>
      <c r="D462">
        <v>64</v>
      </c>
      <c r="E462" t="s">
        <v>86</v>
      </c>
      <c r="F462" t="s">
        <v>735</v>
      </c>
      <c r="G462" t="s">
        <v>736</v>
      </c>
      <c r="H462" t="s">
        <v>342</v>
      </c>
      <c r="I462" t="s">
        <v>343</v>
      </c>
      <c r="J462">
        <v>0</v>
      </c>
      <c r="K462" t="s">
        <v>93</v>
      </c>
      <c r="L462">
        <v>0</v>
      </c>
    </row>
    <row r="463" spans="1:12" x14ac:dyDescent="0.25">
      <c r="A463" t="s">
        <v>242</v>
      </c>
      <c r="B463" t="s">
        <v>243</v>
      </c>
      <c r="C463" t="s">
        <v>85</v>
      </c>
      <c r="D463">
        <v>64</v>
      </c>
      <c r="E463" t="s">
        <v>86</v>
      </c>
      <c r="F463" t="s">
        <v>735</v>
      </c>
      <c r="G463" t="s">
        <v>736</v>
      </c>
      <c r="H463" t="s">
        <v>344</v>
      </c>
      <c r="I463" t="s">
        <v>345</v>
      </c>
      <c r="J463">
        <v>0</v>
      </c>
      <c r="K463" t="s">
        <v>93</v>
      </c>
      <c r="L463">
        <v>0</v>
      </c>
    </row>
    <row r="464" spans="1:12" x14ac:dyDescent="0.25">
      <c r="A464" t="s">
        <v>242</v>
      </c>
      <c r="B464" t="s">
        <v>243</v>
      </c>
      <c r="C464" t="s">
        <v>85</v>
      </c>
      <c r="D464">
        <v>64</v>
      </c>
      <c r="E464" t="s">
        <v>86</v>
      </c>
      <c r="F464" t="s">
        <v>735</v>
      </c>
      <c r="G464" t="s">
        <v>736</v>
      </c>
      <c r="H464" t="s">
        <v>346</v>
      </c>
      <c r="I464" t="s">
        <v>347</v>
      </c>
      <c r="J464">
        <v>0</v>
      </c>
      <c r="K464" t="s">
        <v>93</v>
      </c>
      <c r="L464">
        <v>0</v>
      </c>
    </row>
    <row r="465" spans="1:12" x14ac:dyDescent="0.25">
      <c r="A465" t="s">
        <v>242</v>
      </c>
      <c r="B465" t="s">
        <v>243</v>
      </c>
      <c r="C465" t="s">
        <v>85</v>
      </c>
      <c r="D465">
        <v>64</v>
      </c>
      <c r="E465" t="s">
        <v>86</v>
      </c>
      <c r="F465" t="s">
        <v>735</v>
      </c>
      <c r="G465" t="s">
        <v>736</v>
      </c>
      <c r="H465" t="s">
        <v>348</v>
      </c>
      <c r="I465" t="s">
        <v>349</v>
      </c>
      <c r="J465">
        <v>0</v>
      </c>
      <c r="K465" t="s">
        <v>93</v>
      </c>
      <c r="L465">
        <v>0</v>
      </c>
    </row>
    <row r="466" spans="1:12" x14ac:dyDescent="0.25">
      <c r="A466" t="s">
        <v>242</v>
      </c>
      <c r="B466" t="s">
        <v>243</v>
      </c>
      <c r="C466" t="s">
        <v>85</v>
      </c>
      <c r="D466">
        <v>64</v>
      </c>
      <c r="E466" t="s">
        <v>86</v>
      </c>
      <c r="F466" t="s">
        <v>735</v>
      </c>
      <c r="G466" t="s">
        <v>736</v>
      </c>
      <c r="H466" t="s">
        <v>350</v>
      </c>
      <c r="I466" t="s">
        <v>351</v>
      </c>
      <c r="J466">
        <v>-33537</v>
      </c>
      <c r="K466" t="s">
        <v>93</v>
      </c>
      <c r="L466">
        <v>0</v>
      </c>
    </row>
    <row r="467" spans="1:12" x14ac:dyDescent="0.25">
      <c r="A467" t="s">
        <v>242</v>
      </c>
      <c r="B467" t="s">
        <v>243</v>
      </c>
      <c r="C467" t="s">
        <v>85</v>
      </c>
      <c r="D467">
        <v>64</v>
      </c>
      <c r="E467" t="s">
        <v>86</v>
      </c>
      <c r="F467" t="s">
        <v>735</v>
      </c>
      <c r="G467" t="s">
        <v>736</v>
      </c>
      <c r="H467" t="s">
        <v>352</v>
      </c>
      <c r="I467" t="s">
        <v>353</v>
      </c>
      <c r="J467">
        <v>0</v>
      </c>
      <c r="K467" t="s">
        <v>93</v>
      </c>
      <c r="L467">
        <v>0</v>
      </c>
    </row>
    <row r="468" spans="1:12" x14ac:dyDescent="0.25">
      <c r="A468" t="s">
        <v>242</v>
      </c>
      <c r="B468" t="s">
        <v>243</v>
      </c>
      <c r="C468" t="s">
        <v>85</v>
      </c>
      <c r="D468">
        <v>64</v>
      </c>
      <c r="E468" t="s">
        <v>86</v>
      </c>
      <c r="F468" t="s">
        <v>735</v>
      </c>
      <c r="G468" t="s">
        <v>736</v>
      </c>
      <c r="H468" t="s">
        <v>354</v>
      </c>
      <c r="I468" t="s">
        <v>355</v>
      </c>
      <c r="J468">
        <v>0</v>
      </c>
      <c r="K468" t="s">
        <v>93</v>
      </c>
      <c r="L468">
        <v>0</v>
      </c>
    </row>
    <row r="469" spans="1:12" x14ac:dyDescent="0.25">
      <c r="A469" t="s">
        <v>242</v>
      </c>
      <c r="B469" t="s">
        <v>243</v>
      </c>
      <c r="C469" t="s">
        <v>85</v>
      </c>
      <c r="D469">
        <v>64</v>
      </c>
      <c r="E469" t="s">
        <v>86</v>
      </c>
      <c r="F469" t="s">
        <v>735</v>
      </c>
      <c r="G469" t="s">
        <v>736</v>
      </c>
      <c r="H469" t="s">
        <v>356</v>
      </c>
      <c r="I469" t="s">
        <v>357</v>
      </c>
      <c r="J469">
        <v>0</v>
      </c>
      <c r="K469" t="s">
        <v>93</v>
      </c>
      <c r="L469">
        <v>0</v>
      </c>
    </row>
    <row r="470" spans="1:12" x14ac:dyDescent="0.25">
      <c r="A470" t="s">
        <v>242</v>
      </c>
      <c r="B470" t="s">
        <v>243</v>
      </c>
      <c r="C470" t="s">
        <v>85</v>
      </c>
      <c r="D470">
        <v>64</v>
      </c>
      <c r="E470" t="s">
        <v>86</v>
      </c>
      <c r="F470" t="s">
        <v>735</v>
      </c>
      <c r="G470" t="s">
        <v>736</v>
      </c>
      <c r="H470" t="s">
        <v>358</v>
      </c>
      <c r="I470" t="s">
        <v>359</v>
      </c>
      <c r="J470">
        <v>0</v>
      </c>
      <c r="K470" t="s">
        <v>93</v>
      </c>
      <c r="L470">
        <v>0</v>
      </c>
    </row>
    <row r="471" spans="1:12" x14ac:dyDescent="0.25">
      <c r="A471" t="s">
        <v>242</v>
      </c>
      <c r="B471" t="s">
        <v>243</v>
      </c>
      <c r="C471" t="s">
        <v>85</v>
      </c>
      <c r="D471">
        <v>64</v>
      </c>
      <c r="E471" t="s">
        <v>86</v>
      </c>
      <c r="F471" t="s">
        <v>735</v>
      </c>
      <c r="G471" t="s">
        <v>736</v>
      </c>
      <c r="H471" t="s">
        <v>360</v>
      </c>
      <c r="I471" t="s">
        <v>361</v>
      </c>
      <c r="J471">
        <v>0</v>
      </c>
      <c r="K471" t="s">
        <v>93</v>
      </c>
      <c r="L471">
        <v>0</v>
      </c>
    </row>
    <row r="472" spans="1:12" x14ac:dyDescent="0.25">
      <c r="A472" t="s">
        <v>242</v>
      </c>
      <c r="B472" t="s">
        <v>243</v>
      </c>
      <c r="C472" t="s">
        <v>85</v>
      </c>
      <c r="D472">
        <v>64</v>
      </c>
      <c r="E472" t="s">
        <v>86</v>
      </c>
      <c r="F472" t="s">
        <v>735</v>
      </c>
      <c r="G472" t="s">
        <v>736</v>
      </c>
      <c r="H472" t="s">
        <v>362</v>
      </c>
      <c r="I472" t="s">
        <v>363</v>
      </c>
      <c r="J472">
        <v>0</v>
      </c>
      <c r="K472" t="s">
        <v>93</v>
      </c>
      <c r="L472">
        <v>0</v>
      </c>
    </row>
    <row r="473" spans="1:12" x14ac:dyDescent="0.25">
      <c r="A473" t="s">
        <v>242</v>
      </c>
      <c r="B473" t="s">
        <v>243</v>
      </c>
      <c r="C473" t="s">
        <v>85</v>
      </c>
      <c r="D473">
        <v>64</v>
      </c>
      <c r="E473" t="s">
        <v>86</v>
      </c>
      <c r="F473" t="s">
        <v>735</v>
      </c>
      <c r="G473" t="s">
        <v>736</v>
      </c>
      <c r="H473" t="s">
        <v>364</v>
      </c>
      <c r="I473" t="s">
        <v>365</v>
      </c>
      <c r="J473">
        <v>0</v>
      </c>
      <c r="K473" t="s">
        <v>93</v>
      </c>
      <c r="L473">
        <v>0</v>
      </c>
    </row>
    <row r="474" spans="1:12" x14ac:dyDescent="0.25">
      <c r="A474" t="s">
        <v>242</v>
      </c>
      <c r="B474" t="s">
        <v>243</v>
      </c>
      <c r="C474" t="s">
        <v>85</v>
      </c>
      <c r="D474">
        <v>64</v>
      </c>
      <c r="E474" t="s">
        <v>86</v>
      </c>
      <c r="F474" t="s">
        <v>735</v>
      </c>
      <c r="G474" t="s">
        <v>736</v>
      </c>
      <c r="H474" t="s">
        <v>366</v>
      </c>
      <c r="I474" t="s">
        <v>367</v>
      </c>
      <c r="J474">
        <v>0</v>
      </c>
      <c r="K474" t="s">
        <v>93</v>
      </c>
      <c r="L474">
        <v>0</v>
      </c>
    </row>
    <row r="475" spans="1:12" x14ac:dyDescent="0.25">
      <c r="A475" t="s">
        <v>242</v>
      </c>
      <c r="B475" t="s">
        <v>243</v>
      </c>
      <c r="C475" t="s">
        <v>85</v>
      </c>
      <c r="D475">
        <v>64</v>
      </c>
      <c r="E475" t="s">
        <v>86</v>
      </c>
      <c r="F475" t="s">
        <v>735</v>
      </c>
      <c r="G475" t="s">
        <v>736</v>
      </c>
      <c r="H475" t="s">
        <v>368</v>
      </c>
      <c r="I475" t="s">
        <v>369</v>
      </c>
      <c r="J475">
        <v>0</v>
      </c>
      <c r="K475" t="s">
        <v>93</v>
      </c>
      <c r="L475">
        <v>0</v>
      </c>
    </row>
    <row r="476" spans="1:12" x14ac:dyDescent="0.25">
      <c r="A476" t="s">
        <v>242</v>
      </c>
      <c r="B476" t="s">
        <v>243</v>
      </c>
      <c r="C476" t="s">
        <v>85</v>
      </c>
      <c r="D476">
        <v>64</v>
      </c>
      <c r="E476" t="s">
        <v>86</v>
      </c>
      <c r="F476" t="s">
        <v>735</v>
      </c>
      <c r="G476" t="s">
        <v>736</v>
      </c>
      <c r="H476" t="s">
        <v>370</v>
      </c>
      <c r="I476" t="s">
        <v>371</v>
      </c>
      <c r="J476">
        <v>0</v>
      </c>
      <c r="K476" t="s">
        <v>93</v>
      </c>
      <c r="L476">
        <v>0</v>
      </c>
    </row>
    <row r="477" spans="1:12" x14ac:dyDescent="0.25">
      <c r="A477" t="s">
        <v>242</v>
      </c>
      <c r="B477" t="s">
        <v>243</v>
      </c>
      <c r="C477" t="s">
        <v>85</v>
      </c>
      <c r="D477">
        <v>64</v>
      </c>
      <c r="E477" t="s">
        <v>86</v>
      </c>
      <c r="F477" t="s">
        <v>735</v>
      </c>
      <c r="G477" t="s">
        <v>736</v>
      </c>
      <c r="H477" t="s">
        <v>372</v>
      </c>
      <c r="I477" t="s">
        <v>373</v>
      </c>
      <c r="J477">
        <v>0</v>
      </c>
      <c r="K477" t="s">
        <v>93</v>
      </c>
      <c r="L477">
        <v>0</v>
      </c>
    </row>
    <row r="478" spans="1:12" x14ac:dyDescent="0.25">
      <c r="A478" t="s">
        <v>242</v>
      </c>
      <c r="B478" t="s">
        <v>243</v>
      </c>
      <c r="C478" t="s">
        <v>85</v>
      </c>
      <c r="D478">
        <v>64</v>
      </c>
      <c r="E478" t="s">
        <v>86</v>
      </c>
      <c r="F478" t="s">
        <v>735</v>
      </c>
      <c r="G478" t="s">
        <v>736</v>
      </c>
      <c r="H478" t="s">
        <v>374</v>
      </c>
      <c r="I478" t="s">
        <v>375</v>
      </c>
      <c r="J478">
        <v>0</v>
      </c>
      <c r="K478" t="s">
        <v>93</v>
      </c>
      <c r="L478">
        <v>0</v>
      </c>
    </row>
    <row r="479" spans="1:12" x14ac:dyDescent="0.25">
      <c r="A479" t="s">
        <v>242</v>
      </c>
      <c r="B479" t="s">
        <v>243</v>
      </c>
      <c r="C479" t="s">
        <v>85</v>
      </c>
      <c r="D479">
        <v>64</v>
      </c>
      <c r="E479" t="s">
        <v>86</v>
      </c>
      <c r="F479" t="s">
        <v>735</v>
      </c>
      <c r="G479" t="s">
        <v>736</v>
      </c>
      <c r="H479" t="s">
        <v>376</v>
      </c>
      <c r="I479" t="s">
        <v>377</v>
      </c>
      <c r="J479">
        <v>0</v>
      </c>
      <c r="K479" t="s">
        <v>93</v>
      </c>
      <c r="L479">
        <v>0</v>
      </c>
    </row>
    <row r="480" spans="1:12" x14ac:dyDescent="0.25">
      <c r="A480" t="s">
        <v>242</v>
      </c>
      <c r="B480" t="s">
        <v>243</v>
      </c>
      <c r="C480" t="s">
        <v>85</v>
      </c>
      <c r="D480">
        <v>64</v>
      </c>
      <c r="E480" t="s">
        <v>86</v>
      </c>
      <c r="F480" t="s">
        <v>735</v>
      </c>
      <c r="G480" t="s">
        <v>736</v>
      </c>
      <c r="H480" t="s">
        <v>378</v>
      </c>
      <c r="I480" t="s">
        <v>379</v>
      </c>
      <c r="J480">
        <v>0</v>
      </c>
      <c r="K480" t="s">
        <v>93</v>
      </c>
      <c r="L480">
        <v>0</v>
      </c>
    </row>
    <row r="481" spans="1:12" x14ac:dyDescent="0.25">
      <c r="A481" t="s">
        <v>242</v>
      </c>
      <c r="B481" t="s">
        <v>243</v>
      </c>
      <c r="C481" t="s">
        <v>85</v>
      </c>
      <c r="D481">
        <v>64</v>
      </c>
      <c r="E481" t="s">
        <v>86</v>
      </c>
      <c r="F481" t="s">
        <v>735</v>
      </c>
      <c r="G481" t="s">
        <v>736</v>
      </c>
      <c r="H481" t="s">
        <v>90</v>
      </c>
      <c r="I481" t="s">
        <v>92</v>
      </c>
      <c r="J481">
        <v>0</v>
      </c>
      <c r="K481" t="s">
        <v>93</v>
      </c>
      <c r="L481">
        <v>368772</v>
      </c>
    </row>
    <row r="482" spans="1:12" x14ac:dyDescent="0.25">
      <c r="A482" t="s">
        <v>242</v>
      </c>
      <c r="B482" t="s">
        <v>243</v>
      </c>
      <c r="C482" t="s">
        <v>85</v>
      </c>
      <c r="D482">
        <v>64</v>
      </c>
      <c r="E482" t="s">
        <v>86</v>
      </c>
      <c r="F482" t="s">
        <v>735</v>
      </c>
      <c r="G482" t="s">
        <v>736</v>
      </c>
      <c r="H482" t="s">
        <v>94</v>
      </c>
      <c r="I482" t="s">
        <v>95</v>
      </c>
      <c r="J482">
        <v>0</v>
      </c>
      <c r="K482" t="s">
        <v>93</v>
      </c>
      <c r="L482">
        <v>368772</v>
      </c>
    </row>
    <row r="483" spans="1:12" x14ac:dyDescent="0.25">
      <c r="A483" t="s">
        <v>242</v>
      </c>
      <c r="B483" t="s">
        <v>243</v>
      </c>
      <c r="C483" t="s">
        <v>85</v>
      </c>
      <c r="D483">
        <v>64</v>
      </c>
      <c r="E483" t="s">
        <v>86</v>
      </c>
      <c r="F483" t="s">
        <v>735</v>
      </c>
      <c r="G483" t="s">
        <v>736</v>
      </c>
      <c r="H483" t="s">
        <v>96</v>
      </c>
      <c r="I483" t="s">
        <v>97</v>
      </c>
      <c r="J483">
        <v>0</v>
      </c>
      <c r="K483" t="s">
        <v>93</v>
      </c>
      <c r="L483">
        <v>368772</v>
      </c>
    </row>
    <row r="484" spans="1:12" x14ac:dyDescent="0.25">
      <c r="A484" t="s">
        <v>242</v>
      </c>
      <c r="B484" t="s">
        <v>243</v>
      </c>
      <c r="C484" t="s">
        <v>85</v>
      </c>
      <c r="D484">
        <v>64</v>
      </c>
      <c r="E484" t="s">
        <v>86</v>
      </c>
      <c r="F484" t="s">
        <v>735</v>
      </c>
      <c r="G484" t="s">
        <v>736</v>
      </c>
      <c r="H484" t="s">
        <v>98</v>
      </c>
      <c r="I484" t="s">
        <v>99</v>
      </c>
      <c r="J484">
        <v>0</v>
      </c>
      <c r="K484" t="s">
        <v>93</v>
      </c>
      <c r="L484">
        <v>368772</v>
      </c>
    </row>
    <row r="485" spans="1:12" x14ac:dyDescent="0.25">
      <c r="A485" t="s">
        <v>242</v>
      </c>
      <c r="B485" t="s">
        <v>243</v>
      </c>
      <c r="C485" t="s">
        <v>85</v>
      </c>
      <c r="D485">
        <v>64</v>
      </c>
      <c r="E485" t="s">
        <v>86</v>
      </c>
      <c r="F485" t="s">
        <v>735</v>
      </c>
      <c r="G485" t="s">
        <v>736</v>
      </c>
      <c r="H485" t="s">
        <v>100</v>
      </c>
      <c r="I485" t="s">
        <v>101</v>
      </c>
      <c r="J485">
        <v>0</v>
      </c>
      <c r="K485" t="s">
        <v>93</v>
      </c>
      <c r="L485">
        <v>368772</v>
      </c>
    </row>
    <row r="486" spans="1:12" x14ac:dyDescent="0.25">
      <c r="A486" t="s">
        <v>242</v>
      </c>
      <c r="B486" t="s">
        <v>243</v>
      </c>
      <c r="C486" t="s">
        <v>85</v>
      </c>
      <c r="D486">
        <v>64</v>
      </c>
      <c r="E486" t="s">
        <v>86</v>
      </c>
      <c r="F486" t="s">
        <v>735</v>
      </c>
      <c r="G486" t="s">
        <v>736</v>
      </c>
      <c r="H486" t="s">
        <v>102</v>
      </c>
      <c r="I486" t="s">
        <v>103</v>
      </c>
      <c r="J486">
        <v>0</v>
      </c>
      <c r="K486" t="s">
        <v>93</v>
      </c>
      <c r="L486">
        <v>368772</v>
      </c>
    </row>
    <row r="487" spans="1:12" x14ac:dyDescent="0.25">
      <c r="A487" t="s">
        <v>242</v>
      </c>
      <c r="B487" t="s">
        <v>243</v>
      </c>
      <c r="C487" t="s">
        <v>85</v>
      </c>
      <c r="D487">
        <v>64</v>
      </c>
      <c r="E487" t="s">
        <v>86</v>
      </c>
      <c r="F487" t="s">
        <v>735</v>
      </c>
      <c r="G487" t="s">
        <v>736</v>
      </c>
      <c r="H487" t="s">
        <v>104</v>
      </c>
      <c r="I487" t="s">
        <v>105</v>
      </c>
      <c r="J487">
        <v>0</v>
      </c>
      <c r="K487" t="s">
        <v>93</v>
      </c>
      <c r="L487">
        <v>368772</v>
      </c>
    </row>
    <row r="488" spans="1:12" x14ac:dyDescent="0.25">
      <c r="A488" t="s">
        <v>242</v>
      </c>
      <c r="B488" t="s">
        <v>243</v>
      </c>
      <c r="C488" t="s">
        <v>85</v>
      </c>
      <c r="D488">
        <v>64</v>
      </c>
      <c r="E488" t="s">
        <v>86</v>
      </c>
      <c r="F488" t="s">
        <v>735</v>
      </c>
      <c r="G488" t="s">
        <v>736</v>
      </c>
      <c r="H488" t="s">
        <v>106</v>
      </c>
      <c r="I488" t="s">
        <v>107</v>
      </c>
      <c r="J488">
        <v>0</v>
      </c>
      <c r="K488" t="s">
        <v>93</v>
      </c>
      <c r="L488">
        <v>368772</v>
      </c>
    </row>
    <row r="489" spans="1:12" x14ac:dyDescent="0.25">
      <c r="A489" t="s">
        <v>242</v>
      </c>
      <c r="B489" t="s">
        <v>243</v>
      </c>
      <c r="C489" t="s">
        <v>85</v>
      </c>
      <c r="D489">
        <v>64</v>
      </c>
      <c r="E489" t="s">
        <v>86</v>
      </c>
      <c r="F489" t="s">
        <v>735</v>
      </c>
      <c r="G489" t="s">
        <v>736</v>
      </c>
      <c r="H489" t="s">
        <v>108</v>
      </c>
      <c r="I489" t="s">
        <v>109</v>
      </c>
      <c r="J489">
        <v>0</v>
      </c>
      <c r="K489" t="s">
        <v>93</v>
      </c>
      <c r="L489">
        <v>368772</v>
      </c>
    </row>
    <row r="490" spans="1:12" x14ac:dyDescent="0.25">
      <c r="A490" t="s">
        <v>242</v>
      </c>
      <c r="B490" t="s">
        <v>243</v>
      </c>
      <c r="C490" t="s">
        <v>85</v>
      </c>
      <c r="D490">
        <v>64</v>
      </c>
      <c r="E490" t="s">
        <v>86</v>
      </c>
      <c r="F490" t="s">
        <v>735</v>
      </c>
      <c r="G490" t="s">
        <v>736</v>
      </c>
      <c r="H490" t="s">
        <v>110</v>
      </c>
      <c r="I490" t="s">
        <v>111</v>
      </c>
      <c r="J490">
        <v>0</v>
      </c>
      <c r="K490" t="s">
        <v>93</v>
      </c>
      <c r="L490">
        <v>368772</v>
      </c>
    </row>
    <row r="491" spans="1:12" x14ac:dyDescent="0.25">
      <c r="A491" t="s">
        <v>242</v>
      </c>
      <c r="B491" t="s">
        <v>243</v>
      </c>
      <c r="C491" t="s">
        <v>85</v>
      </c>
      <c r="D491">
        <v>64</v>
      </c>
      <c r="E491" t="s">
        <v>86</v>
      </c>
      <c r="F491" t="s">
        <v>735</v>
      </c>
      <c r="G491" t="s">
        <v>736</v>
      </c>
      <c r="H491" t="s">
        <v>112</v>
      </c>
      <c r="I491" t="s">
        <v>113</v>
      </c>
      <c r="J491">
        <v>0</v>
      </c>
      <c r="K491" t="s">
        <v>93</v>
      </c>
      <c r="L491">
        <v>368772</v>
      </c>
    </row>
    <row r="492" spans="1:12" x14ac:dyDescent="0.25">
      <c r="A492" t="s">
        <v>242</v>
      </c>
      <c r="B492" t="s">
        <v>243</v>
      </c>
      <c r="C492" t="s">
        <v>85</v>
      </c>
      <c r="D492">
        <v>64</v>
      </c>
      <c r="E492" t="s">
        <v>86</v>
      </c>
      <c r="F492" t="s">
        <v>735</v>
      </c>
      <c r="G492" t="s">
        <v>736</v>
      </c>
      <c r="H492" t="s">
        <v>114</v>
      </c>
      <c r="I492" t="s">
        <v>115</v>
      </c>
      <c r="J492">
        <v>6926</v>
      </c>
      <c r="K492" t="s">
        <v>93</v>
      </c>
      <c r="L492">
        <v>368772</v>
      </c>
    </row>
    <row r="493" spans="1:12" x14ac:dyDescent="0.25">
      <c r="A493" t="s">
        <v>242</v>
      </c>
      <c r="B493" t="s">
        <v>243</v>
      </c>
      <c r="C493" t="s">
        <v>85</v>
      </c>
      <c r="D493">
        <v>64</v>
      </c>
      <c r="E493" t="s">
        <v>86</v>
      </c>
      <c r="F493" t="s">
        <v>735</v>
      </c>
      <c r="G493" t="s">
        <v>736</v>
      </c>
      <c r="H493" t="s">
        <v>116</v>
      </c>
      <c r="I493" t="s">
        <v>117</v>
      </c>
      <c r="J493">
        <v>0</v>
      </c>
      <c r="K493" t="s">
        <v>93</v>
      </c>
      <c r="L493">
        <v>368772</v>
      </c>
    </row>
    <row r="494" spans="1:12" x14ac:dyDescent="0.25">
      <c r="A494" t="s">
        <v>242</v>
      </c>
      <c r="B494" t="s">
        <v>243</v>
      </c>
      <c r="C494" t="s">
        <v>85</v>
      </c>
      <c r="D494">
        <v>64</v>
      </c>
      <c r="E494" t="s">
        <v>86</v>
      </c>
      <c r="F494" t="s">
        <v>735</v>
      </c>
      <c r="G494" t="s">
        <v>736</v>
      </c>
      <c r="H494" t="s">
        <v>118</v>
      </c>
      <c r="I494" t="s">
        <v>119</v>
      </c>
      <c r="J494">
        <v>0</v>
      </c>
      <c r="K494" t="s">
        <v>93</v>
      </c>
      <c r="L494">
        <v>368772</v>
      </c>
    </row>
    <row r="495" spans="1:12" x14ac:dyDescent="0.25">
      <c r="A495" t="s">
        <v>242</v>
      </c>
      <c r="B495" t="s">
        <v>243</v>
      </c>
      <c r="C495" t="s">
        <v>85</v>
      </c>
      <c r="D495">
        <v>64</v>
      </c>
      <c r="E495" t="s">
        <v>86</v>
      </c>
      <c r="F495" t="s">
        <v>735</v>
      </c>
      <c r="G495" t="s">
        <v>736</v>
      </c>
      <c r="H495" t="s">
        <v>120</v>
      </c>
      <c r="I495" t="s">
        <v>121</v>
      </c>
      <c r="J495">
        <v>0</v>
      </c>
      <c r="K495" t="s">
        <v>93</v>
      </c>
      <c r="L495">
        <v>368772</v>
      </c>
    </row>
    <row r="496" spans="1:12" x14ac:dyDescent="0.25">
      <c r="A496" t="s">
        <v>242</v>
      </c>
      <c r="B496" t="s">
        <v>243</v>
      </c>
      <c r="C496" t="s">
        <v>85</v>
      </c>
      <c r="D496">
        <v>64</v>
      </c>
      <c r="E496" t="s">
        <v>86</v>
      </c>
      <c r="F496" t="s">
        <v>735</v>
      </c>
      <c r="G496" t="s">
        <v>736</v>
      </c>
      <c r="H496" t="s">
        <v>122</v>
      </c>
      <c r="I496" t="s">
        <v>123</v>
      </c>
      <c r="J496">
        <v>0</v>
      </c>
      <c r="K496" t="s">
        <v>93</v>
      </c>
      <c r="L496">
        <v>368772</v>
      </c>
    </row>
    <row r="497" spans="1:12" x14ac:dyDescent="0.25">
      <c r="A497" t="s">
        <v>242</v>
      </c>
      <c r="B497" t="s">
        <v>243</v>
      </c>
      <c r="C497" t="s">
        <v>85</v>
      </c>
      <c r="D497">
        <v>64</v>
      </c>
      <c r="E497" t="s">
        <v>86</v>
      </c>
      <c r="F497" t="s">
        <v>735</v>
      </c>
      <c r="G497" t="s">
        <v>736</v>
      </c>
      <c r="H497" t="s">
        <v>124</v>
      </c>
      <c r="I497" t="s">
        <v>125</v>
      </c>
      <c r="J497">
        <v>0</v>
      </c>
      <c r="K497" t="s">
        <v>93</v>
      </c>
      <c r="L497">
        <v>368772</v>
      </c>
    </row>
    <row r="498" spans="1:12" x14ac:dyDescent="0.25">
      <c r="A498" t="s">
        <v>242</v>
      </c>
      <c r="B498" t="s">
        <v>243</v>
      </c>
      <c r="C498" t="s">
        <v>85</v>
      </c>
      <c r="D498">
        <v>64</v>
      </c>
      <c r="E498" t="s">
        <v>86</v>
      </c>
      <c r="F498" t="s">
        <v>735</v>
      </c>
      <c r="G498" t="s">
        <v>736</v>
      </c>
      <c r="H498" t="s">
        <v>126</v>
      </c>
      <c r="I498" t="s">
        <v>127</v>
      </c>
      <c r="J498">
        <v>0</v>
      </c>
      <c r="K498" t="s">
        <v>93</v>
      </c>
      <c r="L498">
        <v>368772</v>
      </c>
    </row>
    <row r="499" spans="1:12" x14ac:dyDescent="0.25">
      <c r="A499" t="s">
        <v>242</v>
      </c>
      <c r="B499" t="s">
        <v>243</v>
      </c>
      <c r="C499" t="s">
        <v>85</v>
      </c>
      <c r="D499">
        <v>64</v>
      </c>
      <c r="E499" t="s">
        <v>86</v>
      </c>
      <c r="F499" t="s">
        <v>735</v>
      </c>
      <c r="G499" t="s">
        <v>736</v>
      </c>
      <c r="H499" t="s">
        <v>128</v>
      </c>
      <c r="I499" t="s">
        <v>129</v>
      </c>
      <c r="J499">
        <v>464866</v>
      </c>
      <c r="K499" t="s">
        <v>93</v>
      </c>
      <c r="L499">
        <v>368772</v>
      </c>
    </row>
    <row r="500" spans="1:12" x14ac:dyDescent="0.25">
      <c r="A500" t="s">
        <v>242</v>
      </c>
      <c r="B500" t="s">
        <v>243</v>
      </c>
      <c r="C500" t="s">
        <v>85</v>
      </c>
      <c r="D500">
        <v>64</v>
      </c>
      <c r="E500" t="s">
        <v>86</v>
      </c>
      <c r="F500" t="s">
        <v>735</v>
      </c>
      <c r="G500" t="s">
        <v>736</v>
      </c>
      <c r="H500" t="s">
        <v>130</v>
      </c>
      <c r="I500" t="s">
        <v>131</v>
      </c>
      <c r="J500">
        <v>13773</v>
      </c>
      <c r="K500" t="s">
        <v>93</v>
      </c>
      <c r="L500">
        <v>368772</v>
      </c>
    </row>
    <row r="501" spans="1:12" x14ac:dyDescent="0.25">
      <c r="A501" t="s">
        <v>242</v>
      </c>
      <c r="B501" t="s">
        <v>243</v>
      </c>
      <c r="C501" t="s">
        <v>85</v>
      </c>
      <c r="D501">
        <v>64</v>
      </c>
      <c r="E501" t="s">
        <v>86</v>
      </c>
      <c r="F501" t="s">
        <v>735</v>
      </c>
      <c r="G501" t="s">
        <v>736</v>
      </c>
      <c r="H501" t="s">
        <v>132</v>
      </c>
      <c r="I501" t="s">
        <v>133</v>
      </c>
      <c r="J501">
        <v>-13882</v>
      </c>
      <c r="K501" t="s">
        <v>93</v>
      </c>
      <c r="L501">
        <v>368772</v>
      </c>
    </row>
    <row r="502" spans="1:12" x14ac:dyDescent="0.25">
      <c r="A502" t="s">
        <v>242</v>
      </c>
      <c r="B502" t="s">
        <v>243</v>
      </c>
      <c r="C502" t="s">
        <v>85</v>
      </c>
      <c r="D502">
        <v>64</v>
      </c>
      <c r="E502" t="s">
        <v>86</v>
      </c>
      <c r="F502" t="s">
        <v>735</v>
      </c>
      <c r="G502" t="s">
        <v>736</v>
      </c>
      <c r="H502" t="s">
        <v>134</v>
      </c>
      <c r="I502" t="s">
        <v>135</v>
      </c>
      <c r="J502">
        <v>47187</v>
      </c>
      <c r="K502" t="s">
        <v>93</v>
      </c>
      <c r="L502">
        <v>368772</v>
      </c>
    </row>
    <row r="503" spans="1:12" x14ac:dyDescent="0.25">
      <c r="A503" t="s">
        <v>242</v>
      </c>
      <c r="B503" t="s">
        <v>243</v>
      </c>
      <c r="C503" t="s">
        <v>85</v>
      </c>
      <c r="D503">
        <v>64</v>
      </c>
      <c r="E503" t="s">
        <v>86</v>
      </c>
      <c r="F503" t="s">
        <v>735</v>
      </c>
      <c r="G503" t="s">
        <v>736</v>
      </c>
      <c r="H503" t="s">
        <v>136</v>
      </c>
      <c r="I503" t="s">
        <v>137</v>
      </c>
      <c r="J503">
        <v>4365</v>
      </c>
      <c r="K503" t="s">
        <v>93</v>
      </c>
      <c r="L503">
        <v>368772</v>
      </c>
    </row>
    <row r="504" spans="1:12" x14ac:dyDescent="0.25">
      <c r="A504" t="s">
        <v>242</v>
      </c>
      <c r="B504" t="s">
        <v>243</v>
      </c>
      <c r="C504" t="s">
        <v>85</v>
      </c>
      <c r="D504">
        <v>64</v>
      </c>
      <c r="E504" t="s">
        <v>86</v>
      </c>
      <c r="F504" t="s">
        <v>735</v>
      </c>
      <c r="G504" t="s">
        <v>736</v>
      </c>
      <c r="H504" t="s">
        <v>138</v>
      </c>
      <c r="I504" t="s">
        <v>139</v>
      </c>
      <c r="J504">
        <v>50486</v>
      </c>
      <c r="K504" t="s">
        <v>93</v>
      </c>
      <c r="L504">
        <v>368772</v>
      </c>
    </row>
    <row r="505" spans="1:12" x14ac:dyDescent="0.25">
      <c r="A505" t="s">
        <v>242</v>
      </c>
      <c r="B505" t="s">
        <v>243</v>
      </c>
      <c r="C505" t="s">
        <v>85</v>
      </c>
      <c r="D505">
        <v>64</v>
      </c>
      <c r="E505" t="s">
        <v>86</v>
      </c>
      <c r="F505" t="s">
        <v>735</v>
      </c>
      <c r="G505" t="s">
        <v>736</v>
      </c>
      <c r="H505" t="s">
        <v>140</v>
      </c>
      <c r="I505" t="s">
        <v>141</v>
      </c>
      <c r="J505">
        <v>0</v>
      </c>
      <c r="K505" t="s">
        <v>93</v>
      </c>
      <c r="L505">
        <v>368772</v>
      </c>
    </row>
    <row r="506" spans="1:12" x14ac:dyDescent="0.25">
      <c r="A506" t="s">
        <v>242</v>
      </c>
      <c r="B506" t="s">
        <v>243</v>
      </c>
      <c r="C506" t="s">
        <v>85</v>
      </c>
      <c r="D506">
        <v>64</v>
      </c>
      <c r="E506" t="s">
        <v>86</v>
      </c>
      <c r="F506" t="s">
        <v>735</v>
      </c>
      <c r="G506" t="s">
        <v>736</v>
      </c>
      <c r="H506" t="s">
        <v>142</v>
      </c>
      <c r="I506" t="s">
        <v>143</v>
      </c>
      <c r="J506">
        <v>0</v>
      </c>
      <c r="K506" t="s">
        <v>93</v>
      </c>
      <c r="L506">
        <v>368772</v>
      </c>
    </row>
    <row r="507" spans="1:12" x14ac:dyDescent="0.25">
      <c r="A507" t="s">
        <v>242</v>
      </c>
      <c r="B507" t="s">
        <v>243</v>
      </c>
      <c r="C507" t="s">
        <v>85</v>
      </c>
      <c r="D507">
        <v>64</v>
      </c>
      <c r="E507" t="s">
        <v>86</v>
      </c>
      <c r="F507" t="s">
        <v>735</v>
      </c>
      <c r="G507" t="s">
        <v>736</v>
      </c>
      <c r="H507" t="s">
        <v>144</v>
      </c>
      <c r="I507" t="s">
        <v>145</v>
      </c>
      <c r="J507">
        <v>0</v>
      </c>
      <c r="K507" t="s">
        <v>93</v>
      </c>
      <c r="L507">
        <v>368772</v>
      </c>
    </row>
    <row r="508" spans="1:12" x14ac:dyDescent="0.25">
      <c r="A508" t="s">
        <v>242</v>
      </c>
      <c r="B508" t="s">
        <v>243</v>
      </c>
      <c r="C508" t="s">
        <v>85</v>
      </c>
      <c r="D508">
        <v>64</v>
      </c>
      <c r="E508" t="s">
        <v>86</v>
      </c>
      <c r="F508" t="s">
        <v>735</v>
      </c>
      <c r="G508" t="s">
        <v>736</v>
      </c>
      <c r="H508" t="s">
        <v>146</v>
      </c>
      <c r="I508" t="s">
        <v>147</v>
      </c>
      <c r="J508">
        <v>8809</v>
      </c>
      <c r="K508" t="s">
        <v>93</v>
      </c>
      <c r="L508">
        <v>368772</v>
      </c>
    </row>
    <row r="509" spans="1:12" x14ac:dyDescent="0.25">
      <c r="A509" t="s">
        <v>242</v>
      </c>
      <c r="B509" t="s">
        <v>243</v>
      </c>
      <c r="C509" t="s">
        <v>85</v>
      </c>
      <c r="D509">
        <v>64</v>
      </c>
      <c r="E509" t="s">
        <v>86</v>
      </c>
      <c r="F509" t="s">
        <v>735</v>
      </c>
      <c r="G509" t="s">
        <v>736</v>
      </c>
      <c r="H509" t="s">
        <v>148</v>
      </c>
      <c r="I509" t="s">
        <v>149</v>
      </c>
      <c r="J509">
        <v>0</v>
      </c>
      <c r="K509" t="s">
        <v>93</v>
      </c>
      <c r="L509">
        <v>368772</v>
      </c>
    </row>
    <row r="510" spans="1:12" x14ac:dyDescent="0.25">
      <c r="A510" t="s">
        <v>242</v>
      </c>
      <c r="B510" t="s">
        <v>243</v>
      </c>
      <c r="C510" t="s">
        <v>85</v>
      </c>
      <c r="D510">
        <v>64</v>
      </c>
      <c r="E510" t="s">
        <v>86</v>
      </c>
      <c r="F510" t="s">
        <v>735</v>
      </c>
      <c r="G510" t="s">
        <v>736</v>
      </c>
      <c r="H510" t="s">
        <v>150</v>
      </c>
      <c r="I510" t="s">
        <v>151</v>
      </c>
      <c r="J510">
        <v>3648</v>
      </c>
      <c r="K510" t="s">
        <v>93</v>
      </c>
      <c r="L510">
        <v>368772</v>
      </c>
    </row>
    <row r="511" spans="1:12" x14ac:dyDescent="0.25">
      <c r="A511" t="s">
        <v>242</v>
      </c>
      <c r="B511" t="s">
        <v>243</v>
      </c>
      <c r="C511" t="s">
        <v>85</v>
      </c>
      <c r="D511">
        <v>64</v>
      </c>
      <c r="E511" t="s">
        <v>86</v>
      </c>
      <c r="F511" t="s">
        <v>735</v>
      </c>
      <c r="G511" t="s">
        <v>736</v>
      </c>
      <c r="H511" t="s">
        <v>152</v>
      </c>
      <c r="I511" t="s">
        <v>153</v>
      </c>
      <c r="J511">
        <v>1564</v>
      </c>
      <c r="K511" t="s">
        <v>93</v>
      </c>
      <c r="L511">
        <v>368772</v>
      </c>
    </row>
    <row r="512" spans="1:12" x14ac:dyDescent="0.25">
      <c r="A512" t="s">
        <v>242</v>
      </c>
      <c r="B512" t="s">
        <v>243</v>
      </c>
      <c r="C512" t="s">
        <v>85</v>
      </c>
      <c r="D512">
        <v>64</v>
      </c>
      <c r="E512" t="s">
        <v>86</v>
      </c>
      <c r="F512" t="s">
        <v>735</v>
      </c>
      <c r="G512" t="s">
        <v>736</v>
      </c>
      <c r="H512" t="s">
        <v>154</v>
      </c>
      <c r="I512" t="s">
        <v>155</v>
      </c>
      <c r="J512">
        <v>0</v>
      </c>
      <c r="K512" t="s">
        <v>93</v>
      </c>
      <c r="L512">
        <v>368772</v>
      </c>
    </row>
    <row r="513" spans="1:12" x14ac:dyDescent="0.25">
      <c r="A513" t="s">
        <v>242</v>
      </c>
      <c r="B513" t="s">
        <v>243</v>
      </c>
      <c r="C513" t="s">
        <v>85</v>
      </c>
      <c r="D513">
        <v>64</v>
      </c>
      <c r="E513" t="s">
        <v>86</v>
      </c>
      <c r="F513" t="s">
        <v>735</v>
      </c>
      <c r="G513" t="s">
        <v>736</v>
      </c>
      <c r="H513" t="s">
        <v>156</v>
      </c>
      <c r="I513" t="s">
        <v>157</v>
      </c>
      <c r="J513">
        <v>0</v>
      </c>
      <c r="K513" t="s">
        <v>93</v>
      </c>
      <c r="L513">
        <v>368772</v>
      </c>
    </row>
    <row r="514" spans="1:12" x14ac:dyDescent="0.25">
      <c r="A514" t="s">
        <v>242</v>
      </c>
      <c r="B514" t="s">
        <v>243</v>
      </c>
      <c r="C514" t="s">
        <v>85</v>
      </c>
      <c r="D514">
        <v>64</v>
      </c>
      <c r="E514" t="s">
        <v>86</v>
      </c>
      <c r="F514" t="s">
        <v>735</v>
      </c>
      <c r="G514" t="s">
        <v>736</v>
      </c>
      <c r="H514" t="s">
        <v>158</v>
      </c>
      <c r="I514" t="s">
        <v>159</v>
      </c>
      <c r="J514">
        <v>1139</v>
      </c>
      <c r="K514" t="s">
        <v>93</v>
      </c>
      <c r="L514">
        <v>368772</v>
      </c>
    </row>
    <row r="515" spans="1:12" x14ac:dyDescent="0.25">
      <c r="A515" t="s">
        <v>242</v>
      </c>
      <c r="B515" t="s">
        <v>243</v>
      </c>
      <c r="C515" t="s">
        <v>85</v>
      </c>
      <c r="D515">
        <v>64</v>
      </c>
      <c r="E515" t="s">
        <v>86</v>
      </c>
      <c r="F515" t="s">
        <v>735</v>
      </c>
      <c r="G515" t="s">
        <v>736</v>
      </c>
      <c r="H515" t="s">
        <v>160</v>
      </c>
      <c r="I515" t="s">
        <v>161</v>
      </c>
      <c r="J515">
        <v>15191</v>
      </c>
      <c r="K515" t="s">
        <v>93</v>
      </c>
      <c r="L515">
        <v>368772</v>
      </c>
    </row>
    <row r="516" spans="1:12" x14ac:dyDescent="0.25">
      <c r="A516" t="s">
        <v>242</v>
      </c>
      <c r="B516" t="s">
        <v>243</v>
      </c>
      <c r="C516" t="s">
        <v>85</v>
      </c>
      <c r="D516">
        <v>64</v>
      </c>
      <c r="E516" t="s">
        <v>86</v>
      </c>
      <c r="F516" t="s">
        <v>735</v>
      </c>
      <c r="G516" t="s">
        <v>736</v>
      </c>
      <c r="H516" t="s">
        <v>162</v>
      </c>
      <c r="I516" t="s">
        <v>163</v>
      </c>
      <c r="J516">
        <v>49</v>
      </c>
      <c r="K516" t="s">
        <v>93</v>
      </c>
      <c r="L516">
        <v>368772</v>
      </c>
    </row>
    <row r="517" spans="1:12" x14ac:dyDescent="0.25">
      <c r="A517" t="s">
        <v>242</v>
      </c>
      <c r="B517" t="s">
        <v>243</v>
      </c>
      <c r="C517" t="s">
        <v>85</v>
      </c>
      <c r="D517">
        <v>64</v>
      </c>
      <c r="E517" t="s">
        <v>86</v>
      </c>
      <c r="F517" t="s">
        <v>735</v>
      </c>
      <c r="G517" t="s">
        <v>736</v>
      </c>
      <c r="H517" t="s">
        <v>164</v>
      </c>
      <c r="I517" t="s">
        <v>165</v>
      </c>
      <c r="J517">
        <v>4330</v>
      </c>
      <c r="K517" t="s">
        <v>93</v>
      </c>
      <c r="L517">
        <v>368772</v>
      </c>
    </row>
    <row r="518" spans="1:12" x14ac:dyDescent="0.25">
      <c r="A518" t="s">
        <v>242</v>
      </c>
      <c r="B518" t="s">
        <v>243</v>
      </c>
      <c r="C518" t="s">
        <v>85</v>
      </c>
      <c r="D518">
        <v>64</v>
      </c>
      <c r="E518" t="s">
        <v>86</v>
      </c>
      <c r="F518" t="s">
        <v>735</v>
      </c>
      <c r="G518" t="s">
        <v>736</v>
      </c>
      <c r="H518" t="s">
        <v>166</v>
      </c>
      <c r="I518" t="s">
        <v>167</v>
      </c>
      <c r="J518">
        <v>0</v>
      </c>
      <c r="K518" t="s">
        <v>93</v>
      </c>
      <c r="L518">
        <v>368772</v>
      </c>
    </row>
    <row r="519" spans="1:12" x14ac:dyDescent="0.25">
      <c r="A519" t="s">
        <v>242</v>
      </c>
      <c r="B519" t="s">
        <v>243</v>
      </c>
      <c r="C519" t="s">
        <v>85</v>
      </c>
      <c r="D519">
        <v>64</v>
      </c>
      <c r="E519" t="s">
        <v>86</v>
      </c>
      <c r="F519" t="s">
        <v>735</v>
      </c>
      <c r="G519" t="s">
        <v>736</v>
      </c>
      <c r="H519" t="s">
        <v>168</v>
      </c>
      <c r="I519" t="s">
        <v>169</v>
      </c>
      <c r="J519">
        <v>16203</v>
      </c>
      <c r="K519" t="s">
        <v>93</v>
      </c>
      <c r="L519">
        <v>368772</v>
      </c>
    </row>
    <row r="520" spans="1:12" x14ac:dyDescent="0.25">
      <c r="A520" t="s">
        <v>242</v>
      </c>
      <c r="B520" t="s">
        <v>243</v>
      </c>
      <c r="C520" t="s">
        <v>85</v>
      </c>
      <c r="D520">
        <v>64</v>
      </c>
      <c r="E520" t="s">
        <v>86</v>
      </c>
      <c r="F520" t="s">
        <v>735</v>
      </c>
      <c r="G520" t="s">
        <v>736</v>
      </c>
      <c r="H520" t="s">
        <v>170</v>
      </c>
      <c r="I520" t="s">
        <v>171</v>
      </c>
      <c r="J520">
        <v>2317</v>
      </c>
      <c r="K520" t="s">
        <v>93</v>
      </c>
      <c r="L520">
        <v>368772</v>
      </c>
    </row>
    <row r="521" spans="1:12" x14ac:dyDescent="0.25">
      <c r="A521" t="s">
        <v>242</v>
      </c>
      <c r="B521" t="s">
        <v>243</v>
      </c>
      <c r="C521" t="s">
        <v>85</v>
      </c>
      <c r="D521">
        <v>64</v>
      </c>
      <c r="E521" t="s">
        <v>86</v>
      </c>
      <c r="F521" t="s">
        <v>735</v>
      </c>
      <c r="G521" t="s">
        <v>736</v>
      </c>
      <c r="H521" t="s">
        <v>172</v>
      </c>
      <c r="I521" t="s">
        <v>173</v>
      </c>
      <c r="J521">
        <v>0</v>
      </c>
      <c r="K521" t="s">
        <v>93</v>
      </c>
      <c r="L521">
        <v>368772</v>
      </c>
    </row>
    <row r="522" spans="1:12" x14ac:dyDescent="0.25">
      <c r="A522" t="s">
        <v>242</v>
      </c>
      <c r="B522" t="s">
        <v>243</v>
      </c>
      <c r="C522" t="s">
        <v>85</v>
      </c>
      <c r="D522">
        <v>64</v>
      </c>
      <c r="E522" t="s">
        <v>86</v>
      </c>
      <c r="F522" t="s">
        <v>735</v>
      </c>
      <c r="G522" t="s">
        <v>736</v>
      </c>
      <c r="H522" t="s">
        <v>174</v>
      </c>
      <c r="I522" t="s">
        <v>175</v>
      </c>
      <c r="J522">
        <v>0</v>
      </c>
      <c r="K522" t="s">
        <v>93</v>
      </c>
      <c r="L522">
        <v>368772</v>
      </c>
    </row>
    <row r="523" spans="1:12" x14ac:dyDescent="0.25">
      <c r="A523" t="s">
        <v>242</v>
      </c>
      <c r="B523" t="s">
        <v>243</v>
      </c>
      <c r="C523" t="s">
        <v>85</v>
      </c>
      <c r="D523">
        <v>64</v>
      </c>
      <c r="E523" t="s">
        <v>86</v>
      </c>
      <c r="F523" t="s">
        <v>735</v>
      </c>
      <c r="G523" t="s">
        <v>736</v>
      </c>
      <c r="H523" t="s">
        <v>176</v>
      </c>
      <c r="I523" t="s">
        <v>177</v>
      </c>
      <c r="J523">
        <v>0</v>
      </c>
      <c r="K523" t="s">
        <v>93</v>
      </c>
      <c r="L523">
        <v>368772</v>
      </c>
    </row>
    <row r="524" spans="1:12" x14ac:dyDescent="0.25">
      <c r="A524" t="s">
        <v>242</v>
      </c>
      <c r="B524" t="s">
        <v>243</v>
      </c>
      <c r="C524" t="s">
        <v>85</v>
      </c>
      <c r="D524">
        <v>64</v>
      </c>
      <c r="E524" t="s">
        <v>86</v>
      </c>
      <c r="F524" t="s">
        <v>735</v>
      </c>
      <c r="G524" t="s">
        <v>736</v>
      </c>
      <c r="H524" t="s">
        <v>178</v>
      </c>
      <c r="I524" t="s">
        <v>179</v>
      </c>
      <c r="J524">
        <v>49927</v>
      </c>
      <c r="K524" t="s">
        <v>93</v>
      </c>
      <c r="L524">
        <v>368772</v>
      </c>
    </row>
    <row r="525" spans="1:12" x14ac:dyDescent="0.25">
      <c r="A525" t="s">
        <v>242</v>
      </c>
      <c r="B525" t="s">
        <v>243</v>
      </c>
      <c r="C525" t="s">
        <v>85</v>
      </c>
      <c r="D525">
        <v>64</v>
      </c>
      <c r="E525" t="s">
        <v>86</v>
      </c>
      <c r="F525" t="s">
        <v>735</v>
      </c>
      <c r="G525" t="s">
        <v>736</v>
      </c>
      <c r="H525" t="s">
        <v>180</v>
      </c>
      <c r="I525" t="s">
        <v>181</v>
      </c>
      <c r="J525">
        <v>48901</v>
      </c>
      <c r="K525" t="s">
        <v>93</v>
      </c>
      <c r="L525">
        <v>368772</v>
      </c>
    </row>
    <row r="526" spans="1:12" x14ac:dyDescent="0.25">
      <c r="A526" t="s">
        <v>242</v>
      </c>
      <c r="B526" t="s">
        <v>243</v>
      </c>
      <c r="C526" t="s">
        <v>85</v>
      </c>
      <c r="D526">
        <v>64</v>
      </c>
      <c r="E526" t="s">
        <v>86</v>
      </c>
      <c r="F526" t="s">
        <v>735</v>
      </c>
      <c r="G526" t="s">
        <v>736</v>
      </c>
      <c r="H526" t="s">
        <v>182</v>
      </c>
      <c r="I526" t="s">
        <v>183</v>
      </c>
      <c r="J526">
        <v>0</v>
      </c>
      <c r="K526" t="s">
        <v>93</v>
      </c>
      <c r="L526">
        <v>368772</v>
      </c>
    </row>
    <row r="527" spans="1:12" x14ac:dyDescent="0.25">
      <c r="A527" t="s">
        <v>242</v>
      </c>
      <c r="B527" t="s">
        <v>243</v>
      </c>
      <c r="C527" t="s">
        <v>85</v>
      </c>
      <c r="D527">
        <v>64</v>
      </c>
      <c r="E527" t="s">
        <v>86</v>
      </c>
      <c r="F527" t="s">
        <v>735</v>
      </c>
      <c r="G527" t="s">
        <v>736</v>
      </c>
      <c r="H527" t="s">
        <v>184</v>
      </c>
      <c r="I527" t="s">
        <v>185</v>
      </c>
      <c r="J527">
        <v>0</v>
      </c>
      <c r="K527" t="s">
        <v>93</v>
      </c>
      <c r="L527">
        <v>368772</v>
      </c>
    </row>
    <row r="528" spans="1:12" x14ac:dyDescent="0.25">
      <c r="A528" t="s">
        <v>242</v>
      </c>
      <c r="B528" t="s">
        <v>243</v>
      </c>
      <c r="C528" t="s">
        <v>85</v>
      </c>
      <c r="D528">
        <v>64</v>
      </c>
      <c r="E528" t="s">
        <v>86</v>
      </c>
      <c r="F528" t="s">
        <v>735</v>
      </c>
      <c r="G528" t="s">
        <v>736</v>
      </c>
      <c r="H528" t="s">
        <v>186</v>
      </c>
      <c r="I528" t="s">
        <v>187</v>
      </c>
      <c r="J528">
        <v>1273</v>
      </c>
      <c r="K528" t="s">
        <v>93</v>
      </c>
      <c r="L528">
        <v>368772</v>
      </c>
    </row>
    <row r="529" spans="1:12" x14ac:dyDescent="0.25">
      <c r="A529" t="s">
        <v>242</v>
      </c>
      <c r="B529" t="s">
        <v>243</v>
      </c>
      <c r="C529" t="s">
        <v>85</v>
      </c>
      <c r="D529">
        <v>64</v>
      </c>
      <c r="E529" t="s">
        <v>86</v>
      </c>
      <c r="F529" t="s">
        <v>735</v>
      </c>
      <c r="G529" t="s">
        <v>736</v>
      </c>
      <c r="H529" t="s">
        <v>188</v>
      </c>
      <c r="I529" t="s">
        <v>189</v>
      </c>
      <c r="J529">
        <v>0</v>
      </c>
      <c r="K529" t="s">
        <v>93</v>
      </c>
      <c r="L529">
        <v>368772</v>
      </c>
    </row>
    <row r="530" spans="1:12" x14ac:dyDescent="0.25">
      <c r="A530" t="s">
        <v>242</v>
      </c>
      <c r="B530" t="s">
        <v>243</v>
      </c>
      <c r="C530" t="s">
        <v>85</v>
      </c>
      <c r="D530">
        <v>64</v>
      </c>
      <c r="E530" t="s">
        <v>86</v>
      </c>
      <c r="F530" t="s">
        <v>735</v>
      </c>
      <c r="G530" t="s">
        <v>736</v>
      </c>
      <c r="H530" t="s">
        <v>190</v>
      </c>
      <c r="I530" t="s">
        <v>191</v>
      </c>
      <c r="J530">
        <v>33570</v>
      </c>
      <c r="K530" t="s">
        <v>93</v>
      </c>
      <c r="L530">
        <v>368772</v>
      </c>
    </row>
    <row r="531" spans="1:12" x14ac:dyDescent="0.25">
      <c r="A531" t="s">
        <v>242</v>
      </c>
      <c r="B531" t="s">
        <v>243</v>
      </c>
      <c r="C531" t="s">
        <v>85</v>
      </c>
      <c r="D531">
        <v>64</v>
      </c>
      <c r="E531" t="s">
        <v>86</v>
      </c>
      <c r="F531" t="s">
        <v>735</v>
      </c>
      <c r="G531" t="s">
        <v>736</v>
      </c>
      <c r="H531" t="s">
        <v>192</v>
      </c>
      <c r="I531" t="s">
        <v>193</v>
      </c>
      <c r="J531">
        <v>1152</v>
      </c>
      <c r="K531" t="s">
        <v>93</v>
      </c>
      <c r="L531">
        <v>368772</v>
      </c>
    </row>
    <row r="532" spans="1:12" x14ac:dyDescent="0.25">
      <c r="A532" t="s">
        <v>242</v>
      </c>
      <c r="B532" t="s">
        <v>243</v>
      </c>
      <c r="C532" t="s">
        <v>85</v>
      </c>
      <c r="D532">
        <v>64</v>
      </c>
      <c r="E532" t="s">
        <v>86</v>
      </c>
      <c r="F532" t="s">
        <v>735</v>
      </c>
      <c r="G532" t="s">
        <v>736</v>
      </c>
      <c r="H532" t="s">
        <v>194</v>
      </c>
      <c r="I532" t="s">
        <v>195</v>
      </c>
      <c r="J532">
        <v>42616</v>
      </c>
      <c r="K532" t="s">
        <v>93</v>
      </c>
      <c r="L532">
        <v>368772</v>
      </c>
    </row>
    <row r="533" spans="1:12" x14ac:dyDescent="0.25">
      <c r="A533" t="s">
        <v>242</v>
      </c>
      <c r="B533" t="s">
        <v>243</v>
      </c>
      <c r="C533" t="s">
        <v>85</v>
      </c>
      <c r="D533">
        <v>64</v>
      </c>
      <c r="E533" t="s">
        <v>86</v>
      </c>
      <c r="F533" t="s">
        <v>735</v>
      </c>
      <c r="G533" t="s">
        <v>736</v>
      </c>
      <c r="H533" t="s">
        <v>196</v>
      </c>
      <c r="I533" t="s">
        <v>197</v>
      </c>
      <c r="J533">
        <v>48691</v>
      </c>
      <c r="K533" t="s">
        <v>93</v>
      </c>
      <c r="L533">
        <v>368772</v>
      </c>
    </row>
    <row r="534" spans="1:12" x14ac:dyDescent="0.25">
      <c r="A534" t="s">
        <v>242</v>
      </c>
      <c r="B534" t="s">
        <v>243</v>
      </c>
      <c r="C534" t="s">
        <v>85</v>
      </c>
      <c r="D534">
        <v>64</v>
      </c>
      <c r="E534" t="s">
        <v>86</v>
      </c>
      <c r="F534" t="s">
        <v>735</v>
      </c>
      <c r="G534" t="s">
        <v>736</v>
      </c>
      <c r="H534" t="s">
        <v>198</v>
      </c>
      <c r="I534" t="s">
        <v>199</v>
      </c>
      <c r="J534">
        <v>4547</v>
      </c>
      <c r="K534" t="s">
        <v>93</v>
      </c>
      <c r="L534">
        <v>368772</v>
      </c>
    </row>
    <row r="535" spans="1:12" x14ac:dyDescent="0.25">
      <c r="A535" t="s">
        <v>242</v>
      </c>
      <c r="B535" t="s">
        <v>243</v>
      </c>
      <c r="C535" t="s">
        <v>85</v>
      </c>
      <c r="D535">
        <v>64</v>
      </c>
      <c r="E535" t="s">
        <v>86</v>
      </c>
      <c r="F535" t="s">
        <v>735</v>
      </c>
      <c r="G535" t="s">
        <v>736</v>
      </c>
      <c r="H535" t="s">
        <v>200</v>
      </c>
      <c r="I535" t="s">
        <v>201</v>
      </c>
      <c r="J535">
        <v>25336</v>
      </c>
      <c r="K535" t="s">
        <v>93</v>
      </c>
      <c r="L535">
        <v>368772</v>
      </c>
    </row>
    <row r="536" spans="1:12" x14ac:dyDescent="0.25">
      <c r="A536" t="s">
        <v>242</v>
      </c>
      <c r="B536" t="s">
        <v>243</v>
      </c>
      <c r="C536" t="s">
        <v>85</v>
      </c>
      <c r="D536">
        <v>64</v>
      </c>
      <c r="E536" t="s">
        <v>86</v>
      </c>
      <c r="F536" t="s">
        <v>735</v>
      </c>
      <c r="G536" t="s">
        <v>736</v>
      </c>
      <c r="H536" t="s">
        <v>202</v>
      </c>
      <c r="I536" t="s">
        <v>203</v>
      </c>
      <c r="J536">
        <v>239</v>
      </c>
      <c r="K536" t="s">
        <v>93</v>
      </c>
      <c r="L536">
        <v>368772</v>
      </c>
    </row>
    <row r="537" spans="1:12" x14ac:dyDescent="0.25">
      <c r="A537" t="s">
        <v>242</v>
      </c>
      <c r="B537" t="s">
        <v>243</v>
      </c>
      <c r="C537" t="s">
        <v>85</v>
      </c>
      <c r="D537">
        <v>64</v>
      </c>
      <c r="E537" t="s">
        <v>86</v>
      </c>
      <c r="F537" t="s">
        <v>735</v>
      </c>
      <c r="G537" t="s">
        <v>736</v>
      </c>
      <c r="H537" t="s">
        <v>204</v>
      </c>
      <c r="I537" t="s">
        <v>205</v>
      </c>
      <c r="J537">
        <v>0</v>
      </c>
      <c r="K537" t="s">
        <v>93</v>
      </c>
      <c r="L537">
        <v>368772</v>
      </c>
    </row>
    <row r="538" spans="1:12" x14ac:dyDescent="0.25">
      <c r="A538" t="s">
        <v>242</v>
      </c>
      <c r="B538" t="s">
        <v>243</v>
      </c>
      <c r="C538" t="s">
        <v>85</v>
      </c>
      <c r="D538">
        <v>64</v>
      </c>
      <c r="E538" t="s">
        <v>86</v>
      </c>
      <c r="F538" t="s">
        <v>735</v>
      </c>
      <c r="G538" t="s">
        <v>736</v>
      </c>
      <c r="H538" t="s">
        <v>206</v>
      </c>
      <c r="I538" t="s">
        <v>207</v>
      </c>
      <c r="J538">
        <v>3791</v>
      </c>
      <c r="K538" t="s">
        <v>93</v>
      </c>
      <c r="L538">
        <v>368772</v>
      </c>
    </row>
    <row r="539" spans="1:12" x14ac:dyDescent="0.25">
      <c r="A539" t="s">
        <v>242</v>
      </c>
      <c r="B539" t="s">
        <v>243</v>
      </c>
      <c r="C539" t="s">
        <v>85</v>
      </c>
      <c r="D539">
        <v>64</v>
      </c>
      <c r="E539" t="s">
        <v>86</v>
      </c>
      <c r="F539" t="s">
        <v>735</v>
      </c>
      <c r="G539" t="s">
        <v>736</v>
      </c>
      <c r="H539" t="s">
        <v>208</v>
      </c>
      <c r="I539" t="s">
        <v>209</v>
      </c>
      <c r="J539">
        <v>17503</v>
      </c>
      <c r="K539" t="s">
        <v>93</v>
      </c>
      <c r="L539">
        <v>368772</v>
      </c>
    </row>
    <row r="540" spans="1:12" x14ac:dyDescent="0.25">
      <c r="A540" t="s">
        <v>242</v>
      </c>
      <c r="B540" t="s">
        <v>243</v>
      </c>
      <c r="C540" t="s">
        <v>85</v>
      </c>
      <c r="D540">
        <v>64</v>
      </c>
      <c r="E540" t="s">
        <v>86</v>
      </c>
      <c r="F540" t="s">
        <v>735</v>
      </c>
      <c r="G540" t="s">
        <v>736</v>
      </c>
      <c r="H540" t="s">
        <v>210</v>
      </c>
      <c r="I540" t="s">
        <v>211</v>
      </c>
      <c r="J540">
        <v>10075</v>
      </c>
      <c r="K540" t="s">
        <v>93</v>
      </c>
      <c r="L540">
        <v>368772</v>
      </c>
    </row>
    <row r="541" spans="1:12" x14ac:dyDescent="0.25">
      <c r="A541" t="s">
        <v>242</v>
      </c>
      <c r="B541" t="s">
        <v>243</v>
      </c>
      <c r="C541" t="s">
        <v>85</v>
      </c>
      <c r="D541">
        <v>64</v>
      </c>
      <c r="E541" t="s">
        <v>86</v>
      </c>
      <c r="F541" t="s">
        <v>735</v>
      </c>
      <c r="G541" t="s">
        <v>736</v>
      </c>
      <c r="H541" t="s">
        <v>212</v>
      </c>
      <c r="I541" t="s">
        <v>213</v>
      </c>
      <c r="J541">
        <v>6095</v>
      </c>
      <c r="K541" t="s">
        <v>93</v>
      </c>
      <c r="L541">
        <v>368772</v>
      </c>
    </row>
    <row r="542" spans="1:12" x14ac:dyDescent="0.25">
      <c r="A542" t="s">
        <v>242</v>
      </c>
      <c r="B542" t="s">
        <v>243</v>
      </c>
      <c r="C542" t="s">
        <v>85</v>
      </c>
      <c r="D542">
        <v>64</v>
      </c>
      <c r="E542" t="s">
        <v>86</v>
      </c>
      <c r="F542" t="s">
        <v>735</v>
      </c>
      <c r="G542" t="s">
        <v>736</v>
      </c>
      <c r="H542" t="s">
        <v>214</v>
      </c>
      <c r="I542" t="s">
        <v>215</v>
      </c>
      <c r="J542">
        <v>29439</v>
      </c>
      <c r="K542" t="s">
        <v>93</v>
      </c>
      <c r="L542">
        <v>368772</v>
      </c>
    </row>
    <row r="543" spans="1:12" x14ac:dyDescent="0.25">
      <c r="A543" t="s">
        <v>242</v>
      </c>
      <c r="B543" t="s">
        <v>243</v>
      </c>
      <c r="C543" t="s">
        <v>85</v>
      </c>
      <c r="D543">
        <v>64</v>
      </c>
      <c r="E543" t="s">
        <v>86</v>
      </c>
      <c r="F543" t="s">
        <v>735</v>
      </c>
      <c r="G543" t="s">
        <v>736</v>
      </c>
      <c r="H543" t="s">
        <v>216</v>
      </c>
      <c r="I543" t="s">
        <v>217</v>
      </c>
      <c r="J543">
        <v>-115</v>
      </c>
      <c r="K543" t="s">
        <v>93</v>
      </c>
      <c r="L543">
        <v>368772</v>
      </c>
    </row>
    <row r="544" spans="1:12" x14ac:dyDescent="0.25">
      <c r="A544" t="s">
        <v>242</v>
      </c>
      <c r="B544" t="s">
        <v>243</v>
      </c>
      <c r="C544" t="s">
        <v>85</v>
      </c>
      <c r="D544">
        <v>64</v>
      </c>
      <c r="E544" t="s">
        <v>86</v>
      </c>
      <c r="F544" t="s">
        <v>735</v>
      </c>
      <c r="G544" t="s">
        <v>736</v>
      </c>
      <c r="H544" t="s">
        <v>218</v>
      </c>
      <c r="I544" t="s">
        <v>219</v>
      </c>
      <c r="J544">
        <v>0</v>
      </c>
      <c r="K544" t="s">
        <v>93</v>
      </c>
      <c r="L544">
        <v>368772</v>
      </c>
    </row>
    <row r="545" spans="1:12" x14ac:dyDescent="0.25">
      <c r="A545" t="s">
        <v>242</v>
      </c>
      <c r="B545" t="s">
        <v>243</v>
      </c>
      <c r="C545" t="s">
        <v>85</v>
      </c>
      <c r="D545">
        <v>64</v>
      </c>
      <c r="E545" t="s">
        <v>86</v>
      </c>
      <c r="F545" t="s">
        <v>735</v>
      </c>
      <c r="G545" t="s">
        <v>736</v>
      </c>
      <c r="H545" t="s">
        <v>220</v>
      </c>
      <c r="I545" t="s">
        <v>221</v>
      </c>
      <c r="J545">
        <v>4283</v>
      </c>
      <c r="K545" t="s">
        <v>93</v>
      </c>
      <c r="L545">
        <v>368772</v>
      </c>
    </row>
    <row r="546" spans="1:12" x14ac:dyDescent="0.25">
      <c r="A546" t="s">
        <v>242</v>
      </c>
      <c r="B546" t="s">
        <v>243</v>
      </c>
      <c r="C546" t="s">
        <v>85</v>
      </c>
      <c r="D546">
        <v>64</v>
      </c>
      <c r="E546" t="s">
        <v>86</v>
      </c>
      <c r="F546" t="s">
        <v>735</v>
      </c>
      <c r="G546" t="s">
        <v>736</v>
      </c>
      <c r="H546" t="s">
        <v>222</v>
      </c>
      <c r="I546" t="s">
        <v>223</v>
      </c>
      <c r="J546">
        <v>0</v>
      </c>
      <c r="K546" t="s">
        <v>93</v>
      </c>
      <c r="L546">
        <v>368772</v>
      </c>
    </row>
    <row r="547" spans="1:12" x14ac:dyDescent="0.25">
      <c r="A547" t="s">
        <v>242</v>
      </c>
      <c r="B547" t="s">
        <v>243</v>
      </c>
      <c r="C547" t="s">
        <v>85</v>
      </c>
      <c r="D547">
        <v>64</v>
      </c>
      <c r="E547" t="s">
        <v>86</v>
      </c>
      <c r="F547" t="s">
        <v>735</v>
      </c>
      <c r="G547" t="s">
        <v>736</v>
      </c>
      <c r="H547" t="s">
        <v>224</v>
      </c>
      <c r="I547" t="s">
        <v>225</v>
      </c>
      <c r="J547">
        <v>2283</v>
      </c>
      <c r="K547" t="s">
        <v>93</v>
      </c>
      <c r="L547">
        <v>368772</v>
      </c>
    </row>
    <row r="548" spans="1:12" x14ac:dyDescent="0.25">
      <c r="A548" t="s">
        <v>242</v>
      </c>
      <c r="B548" t="s">
        <v>243</v>
      </c>
      <c r="C548" t="s">
        <v>85</v>
      </c>
      <c r="D548">
        <v>64</v>
      </c>
      <c r="E548" t="s">
        <v>86</v>
      </c>
      <c r="F548" t="s">
        <v>735</v>
      </c>
      <c r="G548" t="s">
        <v>736</v>
      </c>
      <c r="H548" t="s">
        <v>226</v>
      </c>
      <c r="I548" t="s">
        <v>227</v>
      </c>
      <c r="J548">
        <v>1406</v>
      </c>
      <c r="K548" t="s">
        <v>93</v>
      </c>
      <c r="L548">
        <v>368772</v>
      </c>
    </row>
    <row r="549" spans="1:12" x14ac:dyDescent="0.25">
      <c r="A549" t="s">
        <v>242</v>
      </c>
      <c r="B549" t="s">
        <v>243</v>
      </c>
      <c r="C549" t="s">
        <v>85</v>
      </c>
      <c r="D549">
        <v>64</v>
      </c>
      <c r="E549" t="s">
        <v>86</v>
      </c>
      <c r="F549" t="s">
        <v>735</v>
      </c>
      <c r="G549" t="s">
        <v>736</v>
      </c>
      <c r="H549" t="s">
        <v>228</v>
      </c>
      <c r="I549" t="s">
        <v>229</v>
      </c>
      <c r="J549">
        <v>0</v>
      </c>
      <c r="K549" t="s">
        <v>93</v>
      </c>
      <c r="L549">
        <v>368772</v>
      </c>
    </row>
    <row r="550" spans="1:12" x14ac:dyDescent="0.25">
      <c r="A550" t="s">
        <v>242</v>
      </c>
      <c r="B550" t="s">
        <v>243</v>
      </c>
      <c r="C550" t="s">
        <v>85</v>
      </c>
      <c r="D550">
        <v>64</v>
      </c>
      <c r="E550" t="s">
        <v>86</v>
      </c>
      <c r="F550" t="s">
        <v>735</v>
      </c>
      <c r="G550" t="s">
        <v>736</v>
      </c>
      <c r="H550" t="s">
        <v>230</v>
      </c>
      <c r="I550" t="s">
        <v>231</v>
      </c>
      <c r="J550">
        <v>1385</v>
      </c>
      <c r="K550" t="s">
        <v>93</v>
      </c>
      <c r="L550">
        <v>368772</v>
      </c>
    </row>
    <row r="551" spans="1:12" x14ac:dyDescent="0.25">
      <c r="A551" t="s">
        <v>242</v>
      </c>
      <c r="B551" t="s">
        <v>243</v>
      </c>
      <c r="C551" t="s">
        <v>85</v>
      </c>
      <c r="D551">
        <v>64</v>
      </c>
      <c r="E551" t="s">
        <v>86</v>
      </c>
      <c r="F551" t="s">
        <v>735</v>
      </c>
      <c r="G551" t="s">
        <v>736</v>
      </c>
      <c r="H551" t="s">
        <v>232</v>
      </c>
      <c r="I551" t="s">
        <v>233</v>
      </c>
      <c r="J551">
        <v>17251</v>
      </c>
      <c r="K551" t="s">
        <v>93</v>
      </c>
      <c r="L551">
        <v>368772</v>
      </c>
    </row>
    <row r="552" spans="1:12" x14ac:dyDescent="0.25">
      <c r="A552" t="s">
        <v>242</v>
      </c>
      <c r="B552" t="s">
        <v>243</v>
      </c>
      <c r="C552" t="s">
        <v>85</v>
      </c>
      <c r="D552">
        <v>64</v>
      </c>
      <c r="E552" t="s">
        <v>86</v>
      </c>
      <c r="F552" t="s">
        <v>735</v>
      </c>
      <c r="G552" t="s">
        <v>736</v>
      </c>
      <c r="H552" t="s">
        <v>234</v>
      </c>
      <c r="I552" t="s">
        <v>235</v>
      </c>
      <c r="J552">
        <v>50546</v>
      </c>
      <c r="K552" t="s">
        <v>93</v>
      </c>
      <c r="L552">
        <v>368772</v>
      </c>
    </row>
    <row r="553" spans="1:12" x14ac:dyDescent="0.25">
      <c r="A553" t="s">
        <v>242</v>
      </c>
      <c r="B553" t="s">
        <v>243</v>
      </c>
      <c r="C553" t="s">
        <v>85</v>
      </c>
      <c r="D553">
        <v>64</v>
      </c>
      <c r="E553" t="s">
        <v>86</v>
      </c>
      <c r="F553" t="s">
        <v>735</v>
      </c>
      <c r="G553" t="s">
        <v>736</v>
      </c>
      <c r="H553" t="s">
        <v>236</v>
      </c>
      <c r="I553" t="s">
        <v>237</v>
      </c>
      <c r="J553">
        <v>0</v>
      </c>
      <c r="K553" t="s">
        <v>93</v>
      </c>
      <c r="L553">
        <v>368772</v>
      </c>
    </row>
    <row r="554" spans="1:12" x14ac:dyDescent="0.25">
      <c r="A554" t="s">
        <v>244</v>
      </c>
      <c r="B554" t="s">
        <v>245</v>
      </c>
      <c r="C554" t="s">
        <v>85</v>
      </c>
      <c r="D554">
        <v>79</v>
      </c>
      <c r="E554" t="s">
        <v>86</v>
      </c>
      <c r="F554" t="s">
        <v>735</v>
      </c>
      <c r="G554" t="s">
        <v>736</v>
      </c>
      <c r="H554" t="s">
        <v>251</v>
      </c>
      <c r="I554" t="s">
        <v>252</v>
      </c>
      <c r="J554">
        <v>0</v>
      </c>
      <c r="K554" t="s">
        <v>93</v>
      </c>
      <c r="L554">
        <v>0</v>
      </c>
    </row>
    <row r="555" spans="1:12" x14ac:dyDescent="0.25">
      <c r="A555" t="s">
        <v>244</v>
      </c>
      <c r="B555" t="s">
        <v>245</v>
      </c>
      <c r="C555" t="s">
        <v>85</v>
      </c>
      <c r="D555">
        <v>79</v>
      </c>
      <c r="E555" t="s">
        <v>86</v>
      </c>
      <c r="F555" t="s">
        <v>735</v>
      </c>
      <c r="G555" t="s">
        <v>736</v>
      </c>
      <c r="H555" t="s">
        <v>253</v>
      </c>
      <c r="I555" t="s">
        <v>254</v>
      </c>
      <c r="J555">
        <v>0</v>
      </c>
      <c r="K555" t="s">
        <v>93</v>
      </c>
      <c r="L555">
        <v>0</v>
      </c>
    </row>
    <row r="556" spans="1:12" x14ac:dyDescent="0.25">
      <c r="A556" t="s">
        <v>244</v>
      </c>
      <c r="B556" t="s">
        <v>245</v>
      </c>
      <c r="C556" t="s">
        <v>85</v>
      </c>
      <c r="D556">
        <v>79</v>
      </c>
      <c r="E556" t="s">
        <v>86</v>
      </c>
      <c r="F556" t="s">
        <v>735</v>
      </c>
      <c r="G556" t="s">
        <v>736</v>
      </c>
      <c r="H556" t="s">
        <v>255</v>
      </c>
      <c r="I556" t="s">
        <v>256</v>
      </c>
      <c r="J556">
        <v>0</v>
      </c>
      <c r="K556" t="s">
        <v>93</v>
      </c>
      <c r="L556">
        <v>0</v>
      </c>
    </row>
    <row r="557" spans="1:12" x14ac:dyDescent="0.25">
      <c r="A557" t="s">
        <v>244</v>
      </c>
      <c r="B557" t="s">
        <v>245</v>
      </c>
      <c r="C557" t="s">
        <v>85</v>
      </c>
      <c r="D557">
        <v>79</v>
      </c>
      <c r="E557" t="s">
        <v>86</v>
      </c>
      <c r="F557" t="s">
        <v>735</v>
      </c>
      <c r="G557" t="s">
        <v>736</v>
      </c>
      <c r="H557" t="s">
        <v>257</v>
      </c>
      <c r="I557" t="s">
        <v>258</v>
      </c>
      <c r="J557">
        <v>0</v>
      </c>
      <c r="K557" t="s">
        <v>93</v>
      </c>
      <c r="L557">
        <v>0</v>
      </c>
    </row>
    <row r="558" spans="1:12" x14ac:dyDescent="0.25">
      <c r="A558" t="s">
        <v>244</v>
      </c>
      <c r="B558" t="s">
        <v>245</v>
      </c>
      <c r="C558" t="s">
        <v>85</v>
      </c>
      <c r="D558">
        <v>79</v>
      </c>
      <c r="E558" t="s">
        <v>86</v>
      </c>
      <c r="F558" t="s">
        <v>735</v>
      </c>
      <c r="G558" t="s">
        <v>736</v>
      </c>
      <c r="H558" t="s">
        <v>259</v>
      </c>
      <c r="I558" t="s">
        <v>260</v>
      </c>
      <c r="J558">
        <v>0</v>
      </c>
      <c r="K558" t="s">
        <v>93</v>
      </c>
      <c r="L558">
        <v>0</v>
      </c>
    </row>
    <row r="559" spans="1:12" x14ac:dyDescent="0.25">
      <c r="A559" t="s">
        <v>244</v>
      </c>
      <c r="B559" t="s">
        <v>245</v>
      </c>
      <c r="C559" t="s">
        <v>85</v>
      </c>
      <c r="D559">
        <v>79</v>
      </c>
      <c r="E559" t="s">
        <v>86</v>
      </c>
      <c r="F559" t="s">
        <v>735</v>
      </c>
      <c r="G559" t="s">
        <v>736</v>
      </c>
      <c r="H559" t="s">
        <v>261</v>
      </c>
      <c r="I559" t="s">
        <v>262</v>
      </c>
      <c r="J559">
        <v>0</v>
      </c>
      <c r="K559" t="s">
        <v>93</v>
      </c>
      <c r="L559">
        <v>0</v>
      </c>
    </row>
    <row r="560" spans="1:12" x14ac:dyDescent="0.25">
      <c r="A560" t="s">
        <v>244</v>
      </c>
      <c r="B560" t="s">
        <v>245</v>
      </c>
      <c r="C560" t="s">
        <v>85</v>
      </c>
      <c r="D560">
        <v>79</v>
      </c>
      <c r="E560" t="s">
        <v>86</v>
      </c>
      <c r="F560" t="s">
        <v>735</v>
      </c>
      <c r="G560" t="s">
        <v>736</v>
      </c>
      <c r="H560" t="s">
        <v>263</v>
      </c>
      <c r="I560" t="s">
        <v>264</v>
      </c>
      <c r="J560">
        <v>0</v>
      </c>
      <c r="K560" t="s">
        <v>93</v>
      </c>
      <c r="L560">
        <v>0</v>
      </c>
    </row>
    <row r="561" spans="1:12" x14ac:dyDescent="0.25">
      <c r="A561" t="s">
        <v>244</v>
      </c>
      <c r="B561" t="s">
        <v>245</v>
      </c>
      <c r="C561" t="s">
        <v>85</v>
      </c>
      <c r="D561">
        <v>79</v>
      </c>
      <c r="E561" t="s">
        <v>86</v>
      </c>
      <c r="F561" t="s">
        <v>735</v>
      </c>
      <c r="G561" t="s">
        <v>736</v>
      </c>
      <c r="H561" t="s">
        <v>265</v>
      </c>
      <c r="I561" t="s">
        <v>266</v>
      </c>
      <c r="J561">
        <v>0</v>
      </c>
      <c r="K561" t="s">
        <v>93</v>
      </c>
      <c r="L561">
        <v>0</v>
      </c>
    </row>
    <row r="562" spans="1:12" x14ac:dyDescent="0.25">
      <c r="A562" t="s">
        <v>244</v>
      </c>
      <c r="B562" t="s">
        <v>245</v>
      </c>
      <c r="C562" t="s">
        <v>85</v>
      </c>
      <c r="D562">
        <v>79</v>
      </c>
      <c r="E562" t="s">
        <v>86</v>
      </c>
      <c r="F562" t="s">
        <v>735</v>
      </c>
      <c r="G562" t="s">
        <v>736</v>
      </c>
      <c r="H562" t="s">
        <v>267</v>
      </c>
      <c r="I562" t="s">
        <v>268</v>
      </c>
      <c r="J562">
        <v>0</v>
      </c>
      <c r="K562" t="s">
        <v>93</v>
      </c>
      <c r="L562">
        <v>0</v>
      </c>
    </row>
    <row r="563" spans="1:12" x14ac:dyDescent="0.25">
      <c r="A563" t="s">
        <v>244</v>
      </c>
      <c r="B563" t="s">
        <v>245</v>
      </c>
      <c r="C563" t="s">
        <v>85</v>
      </c>
      <c r="D563">
        <v>79</v>
      </c>
      <c r="E563" t="s">
        <v>86</v>
      </c>
      <c r="F563" t="s">
        <v>735</v>
      </c>
      <c r="G563" t="s">
        <v>736</v>
      </c>
      <c r="H563" t="s">
        <v>269</v>
      </c>
      <c r="I563" t="s">
        <v>270</v>
      </c>
      <c r="J563">
        <v>-2875834</v>
      </c>
      <c r="K563" t="s">
        <v>93</v>
      </c>
      <c r="L563">
        <v>0</v>
      </c>
    </row>
    <row r="564" spans="1:12" x14ac:dyDescent="0.25">
      <c r="A564" t="s">
        <v>244</v>
      </c>
      <c r="B564" t="s">
        <v>245</v>
      </c>
      <c r="C564" t="s">
        <v>85</v>
      </c>
      <c r="D564">
        <v>79</v>
      </c>
      <c r="E564" t="s">
        <v>86</v>
      </c>
      <c r="F564" t="s">
        <v>735</v>
      </c>
      <c r="G564" t="s">
        <v>736</v>
      </c>
      <c r="H564" t="s">
        <v>271</v>
      </c>
      <c r="I564" t="s">
        <v>272</v>
      </c>
      <c r="J564">
        <v>5148497</v>
      </c>
      <c r="K564" t="s">
        <v>93</v>
      </c>
      <c r="L564">
        <v>0</v>
      </c>
    </row>
    <row r="565" spans="1:12" x14ac:dyDescent="0.25">
      <c r="A565" t="s">
        <v>244</v>
      </c>
      <c r="B565" t="s">
        <v>245</v>
      </c>
      <c r="C565" t="s">
        <v>85</v>
      </c>
      <c r="D565">
        <v>79</v>
      </c>
      <c r="E565" t="s">
        <v>86</v>
      </c>
      <c r="F565" t="s">
        <v>735</v>
      </c>
      <c r="G565" t="s">
        <v>736</v>
      </c>
      <c r="H565" t="s">
        <v>273</v>
      </c>
      <c r="I565" t="s">
        <v>274</v>
      </c>
      <c r="J565">
        <v>6300</v>
      </c>
      <c r="K565" t="s">
        <v>93</v>
      </c>
      <c r="L565">
        <v>0</v>
      </c>
    </row>
    <row r="566" spans="1:12" x14ac:dyDescent="0.25">
      <c r="A566" t="s">
        <v>244</v>
      </c>
      <c r="B566" t="s">
        <v>245</v>
      </c>
      <c r="C566" t="s">
        <v>85</v>
      </c>
      <c r="D566">
        <v>79</v>
      </c>
      <c r="E566" t="s">
        <v>86</v>
      </c>
      <c r="F566" t="s">
        <v>735</v>
      </c>
      <c r="G566" t="s">
        <v>736</v>
      </c>
      <c r="H566" t="s">
        <v>275</v>
      </c>
      <c r="I566" t="s">
        <v>276</v>
      </c>
      <c r="J566">
        <v>0</v>
      </c>
      <c r="K566" t="s">
        <v>93</v>
      </c>
      <c r="L566">
        <v>0</v>
      </c>
    </row>
    <row r="567" spans="1:12" x14ac:dyDescent="0.25">
      <c r="A567" t="s">
        <v>244</v>
      </c>
      <c r="B567" t="s">
        <v>245</v>
      </c>
      <c r="C567" t="s">
        <v>85</v>
      </c>
      <c r="D567">
        <v>79</v>
      </c>
      <c r="E567" t="s">
        <v>86</v>
      </c>
      <c r="F567" t="s">
        <v>735</v>
      </c>
      <c r="G567" t="s">
        <v>736</v>
      </c>
      <c r="H567" t="s">
        <v>277</v>
      </c>
      <c r="I567" t="s">
        <v>278</v>
      </c>
      <c r="J567">
        <v>254823</v>
      </c>
      <c r="K567" t="s">
        <v>93</v>
      </c>
      <c r="L567">
        <v>0</v>
      </c>
    </row>
    <row r="568" spans="1:12" x14ac:dyDescent="0.25">
      <c r="A568" t="s">
        <v>244</v>
      </c>
      <c r="B568" t="s">
        <v>245</v>
      </c>
      <c r="C568" t="s">
        <v>85</v>
      </c>
      <c r="D568">
        <v>79</v>
      </c>
      <c r="E568" t="s">
        <v>86</v>
      </c>
      <c r="F568" t="s">
        <v>735</v>
      </c>
      <c r="G568" t="s">
        <v>736</v>
      </c>
      <c r="H568" t="s">
        <v>279</v>
      </c>
      <c r="I568" t="s">
        <v>280</v>
      </c>
      <c r="J568">
        <v>0</v>
      </c>
      <c r="K568" t="s">
        <v>93</v>
      </c>
      <c r="L568">
        <v>0</v>
      </c>
    </row>
    <row r="569" spans="1:12" x14ac:dyDescent="0.25">
      <c r="A569" t="s">
        <v>244</v>
      </c>
      <c r="B569" t="s">
        <v>245</v>
      </c>
      <c r="C569" t="s">
        <v>85</v>
      </c>
      <c r="D569">
        <v>79</v>
      </c>
      <c r="E569" t="s">
        <v>86</v>
      </c>
      <c r="F569" t="s">
        <v>735</v>
      </c>
      <c r="G569" t="s">
        <v>736</v>
      </c>
      <c r="H569" t="s">
        <v>281</v>
      </c>
      <c r="I569" t="s">
        <v>282</v>
      </c>
      <c r="J569">
        <v>311231</v>
      </c>
      <c r="K569" t="s">
        <v>93</v>
      </c>
      <c r="L569">
        <v>0</v>
      </c>
    </row>
    <row r="570" spans="1:12" x14ac:dyDescent="0.25">
      <c r="A570" t="s">
        <v>244</v>
      </c>
      <c r="B570" t="s">
        <v>245</v>
      </c>
      <c r="C570" t="s">
        <v>85</v>
      </c>
      <c r="D570">
        <v>79</v>
      </c>
      <c r="E570" t="s">
        <v>86</v>
      </c>
      <c r="F570" t="s">
        <v>735</v>
      </c>
      <c r="G570" t="s">
        <v>736</v>
      </c>
      <c r="H570" t="s">
        <v>283</v>
      </c>
      <c r="I570" t="s">
        <v>284</v>
      </c>
      <c r="J570">
        <v>0</v>
      </c>
      <c r="K570" t="s">
        <v>93</v>
      </c>
      <c r="L570">
        <v>0</v>
      </c>
    </row>
    <row r="571" spans="1:12" x14ac:dyDescent="0.25">
      <c r="A571" t="s">
        <v>244</v>
      </c>
      <c r="B571" t="s">
        <v>245</v>
      </c>
      <c r="C571" t="s">
        <v>85</v>
      </c>
      <c r="D571">
        <v>79</v>
      </c>
      <c r="E571" t="s">
        <v>86</v>
      </c>
      <c r="F571" t="s">
        <v>735</v>
      </c>
      <c r="G571" t="s">
        <v>736</v>
      </c>
      <c r="H571" t="s">
        <v>285</v>
      </c>
      <c r="I571" t="s">
        <v>286</v>
      </c>
      <c r="J571">
        <v>66559</v>
      </c>
      <c r="K571" t="s">
        <v>93</v>
      </c>
      <c r="L571">
        <v>0</v>
      </c>
    </row>
    <row r="572" spans="1:12" x14ac:dyDescent="0.25">
      <c r="A572" t="s">
        <v>244</v>
      </c>
      <c r="B572" t="s">
        <v>245</v>
      </c>
      <c r="C572" t="s">
        <v>85</v>
      </c>
      <c r="D572">
        <v>79</v>
      </c>
      <c r="E572" t="s">
        <v>86</v>
      </c>
      <c r="F572" t="s">
        <v>735</v>
      </c>
      <c r="G572" t="s">
        <v>736</v>
      </c>
      <c r="H572" t="s">
        <v>287</v>
      </c>
      <c r="I572" t="s">
        <v>288</v>
      </c>
      <c r="J572">
        <v>134479</v>
      </c>
      <c r="K572" t="s">
        <v>93</v>
      </c>
      <c r="L572">
        <v>0</v>
      </c>
    </row>
    <row r="573" spans="1:12" x14ac:dyDescent="0.25">
      <c r="A573" t="s">
        <v>244</v>
      </c>
      <c r="B573" t="s">
        <v>245</v>
      </c>
      <c r="C573" t="s">
        <v>85</v>
      </c>
      <c r="D573">
        <v>79</v>
      </c>
      <c r="E573" t="s">
        <v>86</v>
      </c>
      <c r="F573" t="s">
        <v>735</v>
      </c>
      <c r="G573" t="s">
        <v>736</v>
      </c>
      <c r="H573" t="s">
        <v>289</v>
      </c>
      <c r="I573" t="s">
        <v>290</v>
      </c>
      <c r="J573">
        <v>0</v>
      </c>
      <c r="K573" t="s">
        <v>93</v>
      </c>
      <c r="L573">
        <v>0</v>
      </c>
    </row>
    <row r="574" spans="1:12" x14ac:dyDescent="0.25">
      <c r="A574" t="s">
        <v>244</v>
      </c>
      <c r="B574" t="s">
        <v>245</v>
      </c>
      <c r="C574" t="s">
        <v>85</v>
      </c>
      <c r="D574">
        <v>79</v>
      </c>
      <c r="E574" t="s">
        <v>86</v>
      </c>
      <c r="F574" t="s">
        <v>735</v>
      </c>
      <c r="G574" t="s">
        <v>736</v>
      </c>
      <c r="H574" t="s">
        <v>291</v>
      </c>
      <c r="I574" t="s">
        <v>292</v>
      </c>
      <c r="J574">
        <v>-958</v>
      </c>
      <c r="K574" t="s">
        <v>93</v>
      </c>
      <c r="L574">
        <v>0</v>
      </c>
    </row>
    <row r="575" spans="1:12" x14ac:dyDescent="0.25">
      <c r="A575" t="s">
        <v>244</v>
      </c>
      <c r="B575" t="s">
        <v>245</v>
      </c>
      <c r="C575" t="s">
        <v>85</v>
      </c>
      <c r="D575">
        <v>79</v>
      </c>
      <c r="E575" t="s">
        <v>86</v>
      </c>
      <c r="F575" t="s">
        <v>735</v>
      </c>
      <c r="G575" t="s">
        <v>736</v>
      </c>
      <c r="H575" t="s">
        <v>293</v>
      </c>
      <c r="I575" t="s">
        <v>294</v>
      </c>
      <c r="J575">
        <v>516</v>
      </c>
      <c r="K575" t="s">
        <v>93</v>
      </c>
      <c r="L575">
        <v>0</v>
      </c>
    </row>
    <row r="576" spans="1:12" x14ac:dyDescent="0.25">
      <c r="A576" t="s">
        <v>244</v>
      </c>
      <c r="B576" t="s">
        <v>245</v>
      </c>
      <c r="C576" t="s">
        <v>85</v>
      </c>
      <c r="D576">
        <v>79</v>
      </c>
      <c r="E576" t="s">
        <v>86</v>
      </c>
      <c r="F576" t="s">
        <v>735</v>
      </c>
      <c r="G576" t="s">
        <v>736</v>
      </c>
      <c r="H576" t="s">
        <v>295</v>
      </c>
      <c r="I576" t="s">
        <v>296</v>
      </c>
      <c r="J576">
        <v>1072</v>
      </c>
      <c r="K576" t="s">
        <v>93</v>
      </c>
      <c r="L576">
        <v>0</v>
      </c>
    </row>
    <row r="577" spans="1:12" x14ac:dyDescent="0.25">
      <c r="A577" t="s">
        <v>244</v>
      </c>
      <c r="B577" t="s">
        <v>245</v>
      </c>
      <c r="C577" t="s">
        <v>85</v>
      </c>
      <c r="D577">
        <v>79</v>
      </c>
      <c r="E577" t="s">
        <v>86</v>
      </c>
      <c r="F577" t="s">
        <v>735</v>
      </c>
      <c r="G577" t="s">
        <v>736</v>
      </c>
      <c r="H577" t="s">
        <v>297</v>
      </c>
      <c r="I577" t="s">
        <v>298</v>
      </c>
      <c r="J577">
        <v>0</v>
      </c>
      <c r="K577" t="s">
        <v>93</v>
      </c>
      <c r="L577">
        <v>0</v>
      </c>
    </row>
    <row r="578" spans="1:12" x14ac:dyDescent="0.25">
      <c r="A578" t="s">
        <v>244</v>
      </c>
      <c r="B578" t="s">
        <v>245</v>
      </c>
      <c r="C578" t="s">
        <v>85</v>
      </c>
      <c r="D578">
        <v>79</v>
      </c>
      <c r="E578" t="s">
        <v>86</v>
      </c>
      <c r="F578" t="s">
        <v>735</v>
      </c>
      <c r="G578" t="s">
        <v>736</v>
      </c>
      <c r="H578" t="s">
        <v>299</v>
      </c>
      <c r="I578" t="s">
        <v>300</v>
      </c>
      <c r="J578">
        <v>0</v>
      </c>
      <c r="K578" t="s">
        <v>93</v>
      </c>
      <c r="L578">
        <v>0</v>
      </c>
    </row>
    <row r="579" spans="1:12" x14ac:dyDescent="0.25">
      <c r="A579" t="s">
        <v>244</v>
      </c>
      <c r="B579" t="s">
        <v>245</v>
      </c>
      <c r="C579" t="s">
        <v>85</v>
      </c>
      <c r="D579">
        <v>79</v>
      </c>
      <c r="E579" t="s">
        <v>86</v>
      </c>
      <c r="F579" t="s">
        <v>735</v>
      </c>
      <c r="G579" t="s">
        <v>736</v>
      </c>
      <c r="H579" t="s">
        <v>301</v>
      </c>
      <c r="I579" t="s">
        <v>302</v>
      </c>
      <c r="J579">
        <v>0</v>
      </c>
      <c r="K579" t="s">
        <v>93</v>
      </c>
      <c r="L579">
        <v>0</v>
      </c>
    </row>
    <row r="580" spans="1:12" x14ac:dyDescent="0.25">
      <c r="A580" t="s">
        <v>244</v>
      </c>
      <c r="B580" t="s">
        <v>245</v>
      </c>
      <c r="C580" t="s">
        <v>85</v>
      </c>
      <c r="D580">
        <v>79</v>
      </c>
      <c r="E580" t="s">
        <v>86</v>
      </c>
      <c r="F580" t="s">
        <v>735</v>
      </c>
      <c r="G580" t="s">
        <v>736</v>
      </c>
      <c r="H580" t="s">
        <v>303</v>
      </c>
      <c r="I580" t="s">
        <v>304</v>
      </c>
      <c r="J580">
        <v>0</v>
      </c>
      <c r="K580" t="s">
        <v>93</v>
      </c>
      <c r="L580">
        <v>0</v>
      </c>
    </row>
    <row r="581" spans="1:12" x14ac:dyDescent="0.25">
      <c r="A581" t="s">
        <v>244</v>
      </c>
      <c r="B581" t="s">
        <v>245</v>
      </c>
      <c r="C581" t="s">
        <v>85</v>
      </c>
      <c r="D581">
        <v>79</v>
      </c>
      <c r="E581" t="s">
        <v>86</v>
      </c>
      <c r="F581" t="s">
        <v>735</v>
      </c>
      <c r="G581" t="s">
        <v>736</v>
      </c>
      <c r="H581" t="s">
        <v>305</v>
      </c>
      <c r="I581" t="s">
        <v>306</v>
      </c>
      <c r="J581">
        <v>57499</v>
      </c>
      <c r="K581" t="s">
        <v>93</v>
      </c>
      <c r="L581">
        <v>0</v>
      </c>
    </row>
    <row r="582" spans="1:12" x14ac:dyDescent="0.25">
      <c r="A582" t="s">
        <v>244</v>
      </c>
      <c r="B582" t="s">
        <v>245</v>
      </c>
      <c r="C582" t="s">
        <v>85</v>
      </c>
      <c r="D582">
        <v>79</v>
      </c>
      <c r="E582" t="s">
        <v>86</v>
      </c>
      <c r="F582" t="s">
        <v>735</v>
      </c>
      <c r="G582" t="s">
        <v>736</v>
      </c>
      <c r="H582" t="s">
        <v>307</v>
      </c>
      <c r="I582" t="s">
        <v>308</v>
      </c>
      <c r="J582">
        <v>769214</v>
      </c>
      <c r="K582" t="s">
        <v>93</v>
      </c>
      <c r="L582">
        <v>0</v>
      </c>
    </row>
    <row r="583" spans="1:12" x14ac:dyDescent="0.25">
      <c r="A583" t="s">
        <v>244</v>
      </c>
      <c r="B583" t="s">
        <v>245</v>
      </c>
      <c r="C583" t="s">
        <v>85</v>
      </c>
      <c r="D583">
        <v>79</v>
      </c>
      <c r="E583" t="s">
        <v>86</v>
      </c>
      <c r="F583" t="s">
        <v>735</v>
      </c>
      <c r="G583" t="s">
        <v>736</v>
      </c>
      <c r="H583" t="s">
        <v>309</v>
      </c>
      <c r="I583" t="s">
        <v>310</v>
      </c>
      <c r="J583">
        <v>4619754</v>
      </c>
      <c r="K583" t="s">
        <v>93</v>
      </c>
      <c r="L583">
        <v>0</v>
      </c>
    </row>
    <row r="584" spans="1:12" x14ac:dyDescent="0.25">
      <c r="A584" t="s">
        <v>244</v>
      </c>
      <c r="B584" t="s">
        <v>245</v>
      </c>
      <c r="C584" t="s">
        <v>85</v>
      </c>
      <c r="D584">
        <v>79</v>
      </c>
      <c r="E584" t="s">
        <v>86</v>
      </c>
      <c r="F584" t="s">
        <v>735</v>
      </c>
      <c r="G584" t="s">
        <v>736</v>
      </c>
      <c r="H584" t="s">
        <v>311</v>
      </c>
      <c r="I584" t="s">
        <v>312</v>
      </c>
      <c r="J584">
        <v>10707</v>
      </c>
      <c r="K584" t="s">
        <v>93</v>
      </c>
      <c r="L584">
        <v>0</v>
      </c>
    </row>
    <row r="585" spans="1:12" x14ac:dyDescent="0.25">
      <c r="A585" t="s">
        <v>244</v>
      </c>
      <c r="B585" t="s">
        <v>245</v>
      </c>
      <c r="C585" t="s">
        <v>85</v>
      </c>
      <c r="D585">
        <v>79</v>
      </c>
      <c r="E585" t="s">
        <v>86</v>
      </c>
      <c r="F585" t="s">
        <v>735</v>
      </c>
      <c r="G585" t="s">
        <v>736</v>
      </c>
      <c r="H585" t="s">
        <v>313</v>
      </c>
      <c r="I585" t="s">
        <v>314</v>
      </c>
      <c r="J585">
        <v>0</v>
      </c>
      <c r="K585" t="s">
        <v>93</v>
      </c>
      <c r="L585">
        <v>0</v>
      </c>
    </row>
    <row r="586" spans="1:12" x14ac:dyDescent="0.25">
      <c r="A586" t="s">
        <v>244</v>
      </c>
      <c r="B586" t="s">
        <v>245</v>
      </c>
      <c r="C586" t="s">
        <v>85</v>
      </c>
      <c r="D586">
        <v>79</v>
      </c>
      <c r="E586" t="s">
        <v>86</v>
      </c>
      <c r="F586" t="s">
        <v>735</v>
      </c>
      <c r="G586" t="s">
        <v>736</v>
      </c>
      <c r="H586" t="s">
        <v>315</v>
      </c>
      <c r="I586" t="s">
        <v>316</v>
      </c>
      <c r="J586">
        <v>0</v>
      </c>
      <c r="K586" t="s">
        <v>93</v>
      </c>
      <c r="L586">
        <v>0</v>
      </c>
    </row>
    <row r="587" spans="1:12" x14ac:dyDescent="0.25">
      <c r="A587" t="s">
        <v>244</v>
      </c>
      <c r="B587" t="s">
        <v>245</v>
      </c>
      <c r="C587" t="s">
        <v>85</v>
      </c>
      <c r="D587">
        <v>79</v>
      </c>
      <c r="E587" t="s">
        <v>86</v>
      </c>
      <c r="F587" t="s">
        <v>735</v>
      </c>
      <c r="G587" t="s">
        <v>736</v>
      </c>
      <c r="H587" t="s">
        <v>317</v>
      </c>
      <c r="I587" t="s">
        <v>318</v>
      </c>
      <c r="J587">
        <v>4969</v>
      </c>
      <c r="K587" t="s">
        <v>93</v>
      </c>
      <c r="L587">
        <v>0</v>
      </c>
    </row>
    <row r="588" spans="1:12" x14ac:dyDescent="0.25">
      <c r="A588" t="s">
        <v>244</v>
      </c>
      <c r="B588" t="s">
        <v>245</v>
      </c>
      <c r="C588" t="s">
        <v>85</v>
      </c>
      <c r="D588">
        <v>79</v>
      </c>
      <c r="E588" t="s">
        <v>86</v>
      </c>
      <c r="F588" t="s">
        <v>735</v>
      </c>
      <c r="G588" t="s">
        <v>736</v>
      </c>
      <c r="H588" t="s">
        <v>319</v>
      </c>
      <c r="I588" t="s">
        <v>320</v>
      </c>
      <c r="J588">
        <v>41269</v>
      </c>
      <c r="K588" t="s">
        <v>93</v>
      </c>
      <c r="L588">
        <v>0</v>
      </c>
    </row>
    <row r="589" spans="1:12" x14ac:dyDescent="0.25">
      <c r="A589" t="s">
        <v>244</v>
      </c>
      <c r="B589" t="s">
        <v>245</v>
      </c>
      <c r="C589" t="s">
        <v>85</v>
      </c>
      <c r="D589">
        <v>79</v>
      </c>
      <c r="E589" t="s">
        <v>86</v>
      </c>
      <c r="F589" t="s">
        <v>735</v>
      </c>
      <c r="G589" t="s">
        <v>736</v>
      </c>
      <c r="H589" t="s">
        <v>321</v>
      </c>
      <c r="I589" t="s">
        <v>322</v>
      </c>
      <c r="J589">
        <v>0</v>
      </c>
      <c r="K589" t="s">
        <v>93</v>
      </c>
      <c r="L589">
        <v>0</v>
      </c>
    </row>
    <row r="590" spans="1:12" x14ac:dyDescent="0.25">
      <c r="A590" t="s">
        <v>244</v>
      </c>
      <c r="B590" t="s">
        <v>245</v>
      </c>
      <c r="C590" t="s">
        <v>85</v>
      </c>
      <c r="D590">
        <v>79</v>
      </c>
      <c r="E590" t="s">
        <v>86</v>
      </c>
      <c r="F590" t="s">
        <v>735</v>
      </c>
      <c r="G590" t="s">
        <v>736</v>
      </c>
      <c r="H590" t="s">
        <v>323</v>
      </c>
      <c r="I590" t="s">
        <v>324</v>
      </c>
      <c r="J590">
        <v>0</v>
      </c>
      <c r="K590" t="s">
        <v>93</v>
      </c>
      <c r="L590">
        <v>0</v>
      </c>
    </row>
    <row r="591" spans="1:12" x14ac:dyDescent="0.25">
      <c r="A591" t="s">
        <v>244</v>
      </c>
      <c r="B591" t="s">
        <v>245</v>
      </c>
      <c r="C591" t="s">
        <v>85</v>
      </c>
      <c r="D591">
        <v>79</v>
      </c>
      <c r="E591" t="s">
        <v>86</v>
      </c>
      <c r="F591" t="s">
        <v>735</v>
      </c>
      <c r="G591" t="s">
        <v>736</v>
      </c>
      <c r="H591" t="s">
        <v>325</v>
      </c>
      <c r="I591" t="s">
        <v>326</v>
      </c>
      <c r="J591">
        <v>36494</v>
      </c>
      <c r="K591" t="s">
        <v>93</v>
      </c>
      <c r="L591">
        <v>0</v>
      </c>
    </row>
    <row r="592" spans="1:12" x14ac:dyDescent="0.25">
      <c r="A592" t="s">
        <v>244</v>
      </c>
      <c r="B592" t="s">
        <v>245</v>
      </c>
      <c r="C592" t="s">
        <v>85</v>
      </c>
      <c r="D592">
        <v>79</v>
      </c>
      <c r="E592" t="s">
        <v>86</v>
      </c>
      <c r="F592" t="s">
        <v>735</v>
      </c>
      <c r="G592" t="s">
        <v>736</v>
      </c>
      <c r="H592" t="s">
        <v>327</v>
      </c>
      <c r="I592" t="s">
        <v>328</v>
      </c>
      <c r="J592">
        <v>0</v>
      </c>
      <c r="K592" t="s">
        <v>93</v>
      </c>
      <c r="L592">
        <v>0</v>
      </c>
    </row>
    <row r="593" spans="1:12" x14ac:dyDescent="0.25">
      <c r="A593" t="s">
        <v>244</v>
      </c>
      <c r="B593" t="s">
        <v>245</v>
      </c>
      <c r="C593" t="s">
        <v>85</v>
      </c>
      <c r="D593">
        <v>79</v>
      </c>
      <c r="E593" t="s">
        <v>86</v>
      </c>
      <c r="F593" t="s">
        <v>735</v>
      </c>
      <c r="G593" t="s">
        <v>736</v>
      </c>
      <c r="H593" t="s">
        <v>329</v>
      </c>
      <c r="I593" t="s">
        <v>330</v>
      </c>
      <c r="J593">
        <v>0</v>
      </c>
      <c r="K593" t="s">
        <v>93</v>
      </c>
      <c r="L593">
        <v>0</v>
      </c>
    </row>
    <row r="594" spans="1:12" x14ac:dyDescent="0.25">
      <c r="A594" t="s">
        <v>244</v>
      </c>
      <c r="B594" t="s">
        <v>245</v>
      </c>
      <c r="C594" t="s">
        <v>85</v>
      </c>
      <c r="D594">
        <v>79</v>
      </c>
      <c r="E594" t="s">
        <v>86</v>
      </c>
      <c r="F594" t="s">
        <v>735</v>
      </c>
      <c r="G594" t="s">
        <v>736</v>
      </c>
      <c r="H594" t="s">
        <v>331</v>
      </c>
      <c r="I594" t="s">
        <v>332</v>
      </c>
      <c r="J594">
        <v>-760803</v>
      </c>
      <c r="K594" t="s">
        <v>93</v>
      </c>
      <c r="L594">
        <v>0</v>
      </c>
    </row>
    <row r="595" spans="1:12" x14ac:dyDescent="0.25">
      <c r="A595" t="s">
        <v>244</v>
      </c>
      <c r="B595" t="s">
        <v>245</v>
      </c>
      <c r="C595" t="s">
        <v>85</v>
      </c>
      <c r="D595">
        <v>79</v>
      </c>
      <c r="E595" t="s">
        <v>86</v>
      </c>
      <c r="F595" t="s">
        <v>735</v>
      </c>
      <c r="G595" t="s">
        <v>736</v>
      </c>
      <c r="H595" t="s">
        <v>333</v>
      </c>
      <c r="I595" t="s">
        <v>334</v>
      </c>
      <c r="J595">
        <v>345113</v>
      </c>
      <c r="K595" t="s">
        <v>93</v>
      </c>
      <c r="L595">
        <v>0</v>
      </c>
    </row>
    <row r="596" spans="1:12" x14ac:dyDescent="0.25">
      <c r="A596" t="s">
        <v>244</v>
      </c>
      <c r="B596" t="s">
        <v>245</v>
      </c>
      <c r="C596" t="s">
        <v>85</v>
      </c>
      <c r="D596">
        <v>79</v>
      </c>
      <c r="E596" t="s">
        <v>86</v>
      </c>
      <c r="F596" t="s">
        <v>735</v>
      </c>
      <c r="G596" t="s">
        <v>736</v>
      </c>
      <c r="H596" t="s">
        <v>335</v>
      </c>
      <c r="I596" t="s">
        <v>336</v>
      </c>
      <c r="J596">
        <v>892</v>
      </c>
      <c r="K596" t="s">
        <v>93</v>
      </c>
      <c r="L596">
        <v>0</v>
      </c>
    </row>
    <row r="597" spans="1:12" x14ac:dyDescent="0.25">
      <c r="A597" t="s">
        <v>244</v>
      </c>
      <c r="B597" t="s">
        <v>245</v>
      </c>
      <c r="C597" t="s">
        <v>85</v>
      </c>
      <c r="D597">
        <v>79</v>
      </c>
      <c r="E597" t="s">
        <v>86</v>
      </c>
      <c r="F597" t="s">
        <v>735</v>
      </c>
      <c r="G597" t="s">
        <v>736</v>
      </c>
      <c r="H597" t="s">
        <v>337</v>
      </c>
      <c r="I597" t="s">
        <v>338</v>
      </c>
      <c r="J597">
        <v>38085</v>
      </c>
      <c r="K597" t="s">
        <v>93</v>
      </c>
      <c r="L597">
        <v>0</v>
      </c>
    </row>
    <row r="598" spans="1:12" x14ac:dyDescent="0.25">
      <c r="A598" t="s">
        <v>244</v>
      </c>
      <c r="B598" t="s">
        <v>245</v>
      </c>
      <c r="C598" t="s">
        <v>85</v>
      </c>
      <c r="D598">
        <v>79</v>
      </c>
      <c r="E598" t="s">
        <v>86</v>
      </c>
      <c r="F598" t="s">
        <v>735</v>
      </c>
      <c r="G598" t="s">
        <v>736</v>
      </c>
      <c r="H598" t="s">
        <v>337</v>
      </c>
      <c r="I598" t="s">
        <v>339</v>
      </c>
      <c r="J598">
        <v>33998</v>
      </c>
      <c r="K598" t="s">
        <v>93</v>
      </c>
      <c r="L598">
        <v>0</v>
      </c>
    </row>
    <row r="599" spans="1:12" x14ac:dyDescent="0.25">
      <c r="A599" t="s">
        <v>244</v>
      </c>
      <c r="B599" t="s">
        <v>245</v>
      </c>
      <c r="C599" t="s">
        <v>85</v>
      </c>
      <c r="D599">
        <v>79</v>
      </c>
      <c r="E599" t="s">
        <v>86</v>
      </c>
      <c r="F599" t="s">
        <v>735</v>
      </c>
      <c r="G599" t="s">
        <v>736</v>
      </c>
      <c r="H599" t="s">
        <v>340</v>
      </c>
      <c r="I599" t="s">
        <v>341</v>
      </c>
      <c r="J599">
        <v>0</v>
      </c>
      <c r="K599" t="s">
        <v>93</v>
      </c>
      <c r="L599">
        <v>0</v>
      </c>
    </row>
    <row r="600" spans="1:12" x14ac:dyDescent="0.25">
      <c r="A600" t="s">
        <v>244</v>
      </c>
      <c r="B600" t="s">
        <v>245</v>
      </c>
      <c r="C600" t="s">
        <v>85</v>
      </c>
      <c r="D600">
        <v>79</v>
      </c>
      <c r="E600" t="s">
        <v>86</v>
      </c>
      <c r="F600" t="s">
        <v>735</v>
      </c>
      <c r="G600" t="s">
        <v>736</v>
      </c>
      <c r="H600" t="s">
        <v>342</v>
      </c>
      <c r="I600" t="s">
        <v>343</v>
      </c>
      <c r="J600">
        <v>0</v>
      </c>
      <c r="K600" t="s">
        <v>93</v>
      </c>
      <c r="L600">
        <v>0</v>
      </c>
    </row>
    <row r="601" spans="1:12" x14ac:dyDescent="0.25">
      <c r="A601" t="s">
        <v>244</v>
      </c>
      <c r="B601" t="s">
        <v>245</v>
      </c>
      <c r="C601" t="s">
        <v>85</v>
      </c>
      <c r="D601">
        <v>79</v>
      </c>
      <c r="E601" t="s">
        <v>86</v>
      </c>
      <c r="F601" t="s">
        <v>735</v>
      </c>
      <c r="G601" t="s">
        <v>736</v>
      </c>
      <c r="H601" t="s">
        <v>344</v>
      </c>
      <c r="I601" t="s">
        <v>345</v>
      </c>
      <c r="J601">
        <v>0</v>
      </c>
      <c r="K601" t="s">
        <v>93</v>
      </c>
      <c r="L601">
        <v>0</v>
      </c>
    </row>
    <row r="602" spans="1:12" x14ac:dyDescent="0.25">
      <c r="A602" t="s">
        <v>244</v>
      </c>
      <c r="B602" t="s">
        <v>245</v>
      </c>
      <c r="C602" t="s">
        <v>85</v>
      </c>
      <c r="D602">
        <v>79</v>
      </c>
      <c r="E602" t="s">
        <v>86</v>
      </c>
      <c r="F602" t="s">
        <v>735</v>
      </c>
      <c r="G602" t="s">
        <v>736</v>
      </c>
      <c r="H602" t="s">
        <v>346</v>
      </c>
      <c r="I602" t="s">
        <v>347</v>
      </c>
      <c r="J602">
        <v>0</v>
      </c>
      <c r="K602" t="s">
        <v>93</v>
      </c>
      <c r="L602">
        <v>0</v>
      </c>
    </row>
    <row r="603" spans="1:12" x14ac:dyDescent="0.25">
      <c r="A603" t="s">
        <v>244</v>
      </c>
      <c r="B603" t="s">
        <v>245</v>
      </c>
      <c r="C603" t="s">
        <v>85</v>
      </c>
      <c r="D603">
        <v>79</v>
      </c>
      <c r="E603" t="s">
        <v>86</v>
      </c>
      <c r="F603" t="s">
        <v>735</v>
      </c>
      <c r="G603" t="s">
        <v>736</v>
      </c>
      <c r="H603" t="s">
        <v>348</v>
      </c>
      <c r="I603" t="s">
        <v>349</v>
      </c>
      <c r="J603">
        <v>0</v>
      </c>
      <c r="K603" t="s">
        <v>93</v>
      </c>
      <c r="L603">
        <v>0</v>
      </c>
    </row>
    <row r="604" spans="1:12" x14ac:dyDescent="0.25">
      <c r="A604" t="s">
        <v>244</v>
      </c>
      <c r="B604" t="s">
        <v>245</v>
      </c>
      <c r="C604" t="s">
        <v>85</v>
      </c>
      <c r="D604">
        <v>79</v>
      </c>
      <c r="E604" t="s">
        <v>86</v>
      </c>
      <c r="F604" t="s">
        <v>735</v>
      </c>
      <c r="G604" t="s">
        <v>736</v>
      </c>
      <c r="H604" t="s">
        <v>350</v>
      </c>
      <c r="I604" t="s">
        <v>351</v>
      </c>
      <c r="J604">
        <v>-41483</v>
      </c>
      <c r="K604" t="s">
        <v>93</v>
      </c>
      <c r="L604">
        <v>0</v>
      </c>
    </row>
    <row r="605" spans="1:12" x14ac:dyDescent="0.25">
      <c r="A605" t="s">
        <v>244</v>
      </c>
      <c r="B605" t="s">
        <v>245</v>
      </c>
      <c r="C605" t="s">
        <v>85</v>
      </c>
      <c r="D605">
        <v>79</v>
      </c>
      <c r="E605" t="s">
        <v>86</v>
      </c>
      <c r="F605" t="s">
        <v>735</v>
      </c>
      <c r="G605" t="s">
        <v>736</v>
      </c>
      <c r="H605" t="s">
        <v>352</v>
      </c>
      <c r="I605" t="s">
        <v>353</v>
      </c>
      <c r="J605">
        <v>0</v>
      </c>
      <c r="K605" t="s">
        <v>93</v>
      </c>
      <c r="L605">
        <v>0</v>
      </c>
    </row>
    <row r="606" spans="1:12" x14ac:dyDescent="0.25">
      <c r="A606" t="s">
        <v>244</v>
      </c>
      <c r="B606" t="s">
        <v>245</v>
      </c>
      <c r="C606" t="s">
        <v>85</v>
      </c>
      <c r="D606">
        <v>79</v>
      </c>
      <c r="E606" t="s">
        <v>86</v>
      </c>
      <c r="F606" t="s">
        <v>735</v>
      </c>
      <c r="G606" t="s">
        <v>736</v>
      </c>
      <c r="H606" t="s">
        <v>354</v>
      </c>
      <c r="I606" t="s">
        <v>355</v>
      </c>
      <c r="J606">
        <v>0</v>
      </c>
      <c r="K606" t="s">
        <v>93</v>
      </c>
      <c r="L606">
        <v>0</v>
      </c>
    </row>
    <row r="607" spans="1:12" x14ac:dyDescent="0.25">
      <c r="A607" t="s">
        <v>244</v>
      </c>
      <c r="B607" t="s">
        <v>245</v>
      </c>
      <c r="C607" t="s">
        <v>85</v>
      </c>
      <c r="D607">
        <v>79</v>
      </c>
      <c r="E607" t="s">
        <v>86</v>
      </c>
      <c r="F607" t="s">
        <v>735</v>
      </c>
      <c r="G607" t="s">
        <v>736</v>
      </c>
      <c r="H607" t="s">
        <v>356</v>
      </c>
      <c r="I607" t="s">
        <v>357</v>
      </c>
      <c r="J607">
        <v>0</v>
      </c>
      <c r="K607" t="s">
        <v>93</v>
      </c>
      <c r="L607">
        <v>0</v>
      </c>
    </row>
    <row r="608" spans="1:12" x14ac:dyDescent="0.25">
      <c r="A608" t="s">
        <v>244</v>
      </c>
      <c r="B608" t="s">
        <v>245</v>
      </c>
      <c r="C608" t="s">
        <v>85</v>
      </c>
      <c r="D608">
        <v>79</v>
      </c>
      <c r="E608" t="s">
        <v>86</v>
      </c>
      <c r="F608" t="s">
        <v>735</v>
      </c>
      <c r="G608" t="s">
        <v>736</v>
      </c>
      <c r="H608" t="s">
        <v>358</v>
      </c>
      <c r="I608" t="s">
        <v>359</v>
      </c>
      <c r="J608">
        <v>0</v>
      </c>
      <c r="K608" t="s">
        <v>93</v>
      </c>
      <c r="L608">
        <v>0</v>
      </c>
    </row>
    <row r="609" spans="1:12" x14ac:dyDescent="0.25">
      <c r="A609" t="s">
        <v>244</v>
      </c>
      <c r="B609" t="s">
        <v>245</v>
      </c>
      <c r="C609" t="s">
        <v>85</v>
      </c>
      <c r="D609">
        <v>79</v>
      </c>
      <c r="E609" t="s">
        <v>86</v>
      </c>
      <c r="F609" t="s">
        <v>735</v>
      </c>
      <c r="G609" t="s">
        <v>736</v>
      </c>
      <c r="H609" t="s">
        <v>360</v>
      </c>
      <c r="I609" t="s">
        <v>361</v>
      </c>
      <c r="J609">
        <v>0</v>
      </c>
      <c r="K609" t="s">
        <v>93</v>
      </c>
      <c r="L609">
        <v>0</v>
      </c>
    </row>
    <row r="610" spans="1:12" x14ac:dyDescent="0.25">
      <c r="A610" t="s">
        <v>244</v>
      </c>
      <c r="B610" t="s">
        <v>245</v>
      </c>
      <c r="C610" t="s">
        <v>85</v>
      </c>
      <c r="D610">
        <v>79</v>
      </c>
      <c r="E610" t="s">
        <v>86</v>
      </c>
      <c r="F610" t="s">
        <v>735</v>
      </c>
      <c r="G610" t="s">
        <v>736</v>
      </c>
      <c r="H610" t="s">
        <v>362</v>
      </c>
      <c r="I610" t="s">
        <v>363</v>
      </c>
      <c r="J610">
        <v>0</v>
      </c>
      <c r="K610" t="s">
        <v>93</v>
      </c>
      <c r="L610">
        <v>0</v>
      </c>
    </row>
    <row r="611" spans="1:12" x14ac:dyDescent="0.25">
      <c r="A611" t="s">
        <v>244</v>
      </c>
      <c r="B611" t="s">
        <v>245</v>
      </c>
      <c r="C611" t="s">
        <v>85</v>
      </c>
      <c r="D611">
        <v>79</v>
      </c>
      <c r="E611" t="s">
        <v>86</v>
      </c>
      <c r="F611" t="s">
        <v>735</v>
      </c>
      <c r="G611" t="s">
        <v>736</v>
      </c>
      <c r="H611" t="s">
        <v>364</v>
      </c>
      <c r="I611" t="s">
        <v>365</v>
      </c>
      <c r="J611">
        <v>0</v>
      </c>
      <c r="K611" t="s">
        <v>93</v>
      </c>
      <c r="L611">
        <v>0</v>
      </c>
    </row>
    <row r="612" spans="1:12" x14ac:dyDescent="0.25">
      <c r="A612" t="s">
        <v>244</v>
      </c>
      <c r="B612" t="s">
        <v>245</v>
      </c>
      <c r="C612" t="s">
        <v>85</v>
      </c>
      <c r="D612">
        <v>79</v>
      </c>
      <c r="E612" t="s">
        <v>86</v>
      </c>
      <c r="F612" t="s">
        <v>735</v>
      </c>
      <c r="G612" t="s">
        <v>736</v>
      </c>
      <c r="H612" t="s">
        <v>366</v>
      </c>
      <c r="I612" t="s">
        <v>367</v>
      </c>
      <c r="J612">
        <v>0</v>
      </c>
      <c r="K612" t="s">
        <v>93</v>
      </c>
      <c r="L612">
        <v>0</v>
      </c>
    </row>
    <row r="613" spans="1:12" x14ac:dyDescent="0.25">
      <c r="A613" t="s">
        <v>244</v>
      </c>
      <c r="B613" t="s">
        <v>245</v>
      </c>
      <c r="C613" t="s">
        <v>85</v>
      </c>
      <c r="D613">
        <v>79</v>
      </c>
      <c r="E613" t="s">
        <v>86</v>
      </c>
      <c r="F613" t="s">
        <v>735</v>
      </c>
      <c r="G613" t="s">
        <v>736</v>
      </c>
      <c r="H613" t="s">
        <v>368</v>
      </c>
      <c r="I613" t="s">
        <v>369</v>
      </c>
      <c r="J613">
        <v>0</v>
      </c>
      <c r="K613" t="s">
        <v>93</v>
      </c>
      <c r="L613">
        <v>0</v>
      </c>
    </row>
    <row r="614" spans="1:12" x14ac:dyDescent="0.25">
      <c r="A614" t="s">
        <v>244</v>
      </c>
      <c r="B614" t="s">
        <v>245</v>
      </c>
      <c r="C614" t="s">
        <v>85</v>
      </c>
      <c r="D614">
        <v>79</v>
      </c>
      <c r="E614" t="s">
        <v>86</v>
      </c>
      <c r="F614" t="s">
        <v>735</v>
      </c>
      <c r="G614" t="s">
        <v>736</v>
      </c>
      <c r="H614" t="s">
        <v>370</v>
      </c>
      <c r="I614" t="s">
        <v>371</v>
      </c>
      <c r="J614">
        <v>0</v>
      </c>
      <c r="K614" t="s">
        <v>93</v>
      </c>
      <c r="L614">
        <v>0</v>
      </c>
    </row>
    <row r="615" spans="1:12" x14ac:dyDescent="0.25">
      <c r="A615" t="s">
        <v>244</v>
      </c>
      <c r="B615" t="s">
        <v>245</v>
      </c>
      <c r="C615" t="s">
        <v>85</v>
      </c>
      <c r="D615">
        <v>79</v>
      </c>
      <c r="E615" t="s">
        <v>86</v>
      </c>
      <c r="F615" t="s">
        <v>735</v>
      </c>
      <c r="G615" t="s">
        <v>736</v>
      </c>
      <c r="H615" t="s">
        <v>372</v>
      </c>
      <c r="I615" t="s">
        <v>373</v>
      </c>
      <c r="J615">
        <v>0</v>
      </c>
      <c r="K615" t="s">
        <v>93</v>
      </c>
      <c r="L615">
        <v>0</v>
      </c>
    </row>
    <row r="616" spans="1:12" x14ac:dyDescent="0.25">
      <c r="A616" t="s">
        <v>244</v>
      </c>
      <c r="B616" t="s">
        <v>245</v>
      </c>
      <c r="C616" t="s">
        <v>85</v>
      </c>
      <c r="D616">
        <v>79</v>
      </c>
      <c r="E616" t="s">
        <v>86</v>
      </c>
      <c r="F616" t="s">
        <v>735</v>
      </c>
      <c r="G616" t="s">
        <v>736</v>
      </c>
      <c r="H616" t="s">
        <v>374</v>
      </c>
      <c r="I616" t="s">
        <v>375</v>
      </c>
      <c r="J616">
        <v>0</v>
      </c>
      <c r="K616" t="s">
        <v>93</v>
      </c>
      <c r="L616">
        <v>0</v>
      </c>
    </row>
    <row r="617" spans="1:12" x14ac:dyDescent="0.25">
      <c r="A617" t="s">
        <v>244</v>
      </c>
      <c r="B617" t="s">
        <v>245</v>
      </c>
      <c r="C617" t="s">
        <v>85</v>
      </c>
      <c r="D617">
        <v>79</v>
      </c>
      <c r="E617" t="s">
        <v>86</v>
      </c>
      <c r="F617" t="s">
        <v>735</v>
      </c>
      <c r="G617" t="s">
        <v>736</v>
      </c>
      <c r="H617" t="s">
        <v>376</v>
      </c>
      <c r="I617" t="s">
        <v>377</v>
      </c>
      <c r="J617">
        <v>0</v>
      </c>
      <c r="K617" t="s">
        <v>93</v>
      </c>
      <c r="L617">
        <v>0</v>
      </c>
    </row>
    <row r="618" spans="1:12" x14ac:dyDescent="0.25">
      <c r="A618" t="s">
        <v>244</v>
      </c>
      <c r="B618" t="s">
        <v>245</v>
      </c>
      <c r="C618" t="s">
        <v>85</v>
      </c>
      <c r="D618">
        <v>79</v>
      </c>
      <c r="E618" t="s">
        <v>86</v>
      </c>
      <c r="F618" t="s">
        <v>735</v>
      </c>
      <c r="G618" t="s">
        <v>736</v>
      </c>
      <c r="H618" t="s">
        <v>378</v>
      </c>
      <c r="I618" t="s">
        <v>379</v>
      </c>
      <c r="J618">
        <v>0</v>
      </c>
      <c r="K618" t="s">
        <v>93</v>
      </c>
      <c r="L618">
        <v>0</v>
      </c>
    </row>
    <row r="619" spans="1:12" x14ac:dyDescent="0.25">
      <c r="A619" t="s">
        <v>244</v>
      </c>
      <c r="B619" t="s">
        <v>245</v>
      </c>
      <c r="C619" t="s">
        <v>85</v>
      </c>
      <c r="D619">
        <v>79</v>
      </c>
      <c r="E619" t="s">
        <v>86</v>
      </c>
      <c r="F619" t="s">
        <v>735</v>
      </c>
      <c r="G619" t="s">
        <v>736</v>
      </c>
      <c r="H619" t="s">
        <v>90</v>
      </c>
      <c r="I619" t="s">
        <v>92</v>
      </c>
      <c r="J619">
        <v>0</v>
      </c>
      <c r="K619" t="s">
        <v>93</v>
      </c>
      <c r="L619">
        <v>495634</v>
      </c>
    </row>
    <row r="620" spans="1:12" x14ac:dyDescent="0.25">
      <c r="A620" t="s">
        <v>244</v>
      </c>
      <c r="B620" t="s">
        <v>245</v>
      </c>
      <c r="C620" t="s">
        <v>85</v>
      </c>
      <c r="D620">
        <v>79</v>
      </c>
      <c r="E620" t="s">
        <v>86</v>
      </c>
      <c r="F620" t="s">
        <v>735</v>
      </c>
      <c r="G620" t="s">
        <v>736</v>
      </c>
      <c r="H620" t="s">
        <v>94</v>
      </c>
      <c r="I620" t="s">
        <v>95</v>
      </c>
      <c r="J620">
        <v>0</v>
      </c>
      <c r="K620" t="s">
        <v>93</v>
      </c>
      <c r="L620">
        <v>495634</v>
      </c>
    </row>
    <row r="621" spans="1:12" x14ac:dyDescent="0.25">
      <c r="A621" t="s">
        <v>244</v>
      </c>
      <c r="B621" t="s">
        <v>245</v>
      </c>
      <c r="C621" t="s">
        <v>85</v>
      </c>
      <c r="D621">
        <v>79</v>
      </c>
      <c r="E621" t="s">
        <v>86</v>
      </c>
      <c r="F621" t="s">
        <v>735</v>
      </c>
      <c r="G621" t="s">
        <v>736</v>
      </c>
      <c r="H621" t="s">
        <v>96</v>
      </c>
      <c r="I621" t="s">
        <v>97</v>
      </c>
      <c r="J621">
        <v>0</v>
      </c>
      <c r="K621" t="s">
        <v>93</v>
      </c>
      <c r="L621">
        <v>495634</v>
      </c>
    </row>
    <row r="622" spans="1:12" x14ac:dyDescent="0.25">
      <c r="A622" t="s">
        <v>244</v>
      </c>
      <c r="B622" t="s">
        <v>245</v>
      </c>
      <c r="C622" t="s">
        <v>85</v>
      </c>
      <c r="D622">
        <v>79</v>
      </c>
      <c r="E622" t="s">
        <v>86</v>
      </c>
      <c r="F622" t="s">
        <v>735</v>
      </c>
      <c r="G622" t="s">
        <v>736</v>
      </c>
      <c r="H622" t="s">
        <v>98</v>
      </c>
      <c r="I622" t="s">
        <v>99</v>
      </c>
      <c r="J622">
        <v>0</v>
      </c>
      <c r="K622" t="s">
        <v>93</v>
      </c>
      <c r="L622">
        <v>495634</v>
      </c>
    </row>
    <row r="623" spans="1:12" x14ac:dyDescent="0.25">
      <c r="A623" t="s">
        <v>244</v>
      </c>
      <c r="B623" t="s">
        <v>245</v>
      </c>
      <c r="C623" t="s">
        <v>85</v>
      </c>
      <c r="D623">
        <v>79</v>
      </c>
      <c r="E623" t="s">
        <v>86</v>
      </c>
      <c r="F623" t="s">
        <v>735</v>
      </c>
      <c r="G623" t="s">
        <v>736</v>
      </c>
      <c r="H623" t="s">
        <v>100</v>
      </c>
      <c r="I623" t="s">
        <v>101</v>
      </c>
      <c r="J623">
        <v>0</v>
      </c>
      <c r="K623" t="s">
        <v>93</v>
      </c>
      <c r="L623">
        <v>495634</v>
      </c>
    </row>
    <row r="624" spans="1:12" x14ac:dyDescent="0.25">
      <c r="A624" t="s">
        <v>244</v>
      </c>
      <c r="B624" t="s">
        <v>245</v>
      </c>
      <c r="C624" t="s">
        <v>85</v>
      </c>
      <c r="D624">
        <v>79</v>
      </c>
      <c r="E624" t="s">
        <v>86</v>
      </c>
      <c r="F624" t="s">
        <v>735</v>
      </c>
      <c r="G624" t="s">
        <v>736</v>
      </c>
      <c r="H624" t="s">
        <v>102</v>
      </c>
      <c r="I624" t="s">
        <v>103</v>
      </c>
      <c r="J624">
        <v>0</v>
      </c>
      <c r="K624" t="s">
        <v>93</v>
      </c>
      <c r="L624">
        <v>495634</v>
      </c>
    </row>
    <row r="625" spans="1:12" x14ac:dyDescent="0.25">
      <c r="A625" t="s">
        <v>244</v>
      </c>
      <c r="B625" t="s">
        <v>245</v>
      </c>
      <c r="C625" t="s">
        <v>85</v>
      </c>
      <c r="D625">
        <v>79</v>
      </c>
      <c r="E625" t="s">
        <v>86</v>
      </c>
      <c r="F625" t="s">
        <v>735</v>
      </c>
      <c r="G625" t="s">
        <v>736</v>
      </c>
      <c r="H625" t="s">
        <v>104</v>
      </c>
      <c r="I625" t="s">
        <v>105</v>
      </c>
      <c r="J625">
        <v>0</v>
      </c>
      <c r="K625" t="s">
        <v>93</v>
      </c>
      <c r="L625">
        <v>495634</v>
      </c>
    </row>
    <row r="626" spans="1:12" x14ac:dyDescent="0.25">
      <c r="A626" t="s">
        <v>244</v>
      </c>
      <c r="B626" t="s">
        <v>245</v>
      </c>
      <c r="C626" t="s">
        <v>85</v>
      </c>
      <c r="D626">
        <v>79</v>
      </c>
      <c r="E626" t="s">
        <v>86</v>
      </c>
      <c r="F626" t="s">
        <v>735</v>
      </c>
      <c r="G626" t="s">
        <v>736</v>
      </c>
      <c r="H626" t="s">
        <v>106</v>
      </c>
      <c r="I626" t="s">
        <v>107</v>
      </c>
      <c r="J626">
        <v>0</v>
      </c>
      <c r="K626" t="s">
        <v>93</v>
      </c>
      <c r="L626">
        <v>495634</v>
      </c>
    </row>
    <row r="627" spans="1:12" x14ac:dyDescent="0.25">
      <c r="A627" t="s">
        <v>244</v>
      </c>
      <c r="B627" t="s">
        <v>245</v>
      </c>
      <c r="C627" t="s">
        <v>85</v>
      </c>
      <c r="D627">
        <v>79</v>
      </c>
      <c r="E627" t="s">
        <v>86</v>
      </c>
      <c r="F627" t="s">
        <v>735</v>
      </c>
      <c r="G627" t="s">
        <v>736</v>
      </c>
      <c r="H627" t="s">
        <v>108</v>
      </c>
      <c r="I627" t="s">
        <v>109</v>
      </c>
      <c r="J627">
        <v>0</v>
      </c>
      <c r="K627" t="s">
        <v>93</v>
      </c>
      <c r="L627">
        <v>495634</v>
      </c>
    </row>
    <row r="628" spans="1:12" x14ac:dyDescent="0.25">
      <c r="A628" t="s">
        <v>244</v>
      </c>
      <c r="B628" t="s">
        <v>245</v>
      </c>
      <c r="C628" t="s">
        <v>85</v>
      </c>
      <c r="D628">
        <v>79</v>
      </c>
      <c r="E628" t="s">
        <v>86</v>
      </c>
      <c r="F628" t="s">
        <v>735</v>
      </c>
      <c r="G628" t="s">
        <v>736</v>
      </c>
      <c r="H628" t="s">
        <v>110</v>
      </c>
      <c r="I628" t="s">
        <v>111</v>
      </c>
      <c r="J628">
        <v>0</v>
      </c>
      <c r="K628" t="s">
        <v>93</v>
      </c>
      <c r="L628">
        <v>495634</v>
      </c>
    </row>
    <row r="629" spans="1:12" x14ac:dyDescent="0.25">
      <c r="A629" t="s">
        <v>244</v>
      </c>
      <c r="B629" t="s">
        <v>245</v>
      </c>
      <c r="C629" t="s">
        <v>85</v>
      </c>
      <c r="D629">
        <v>79</v>
      </c>
      <c r="E629" t="s">
        <v>86</v>
      </c>
      <c r="F629" t="s">
        <v>735</v>
      </c>
      <c r="G629" t="s">
        <v>736</v>
      </c>
      <c r="H629" t="s">
        <v>112</v>
      </c>
      <c r="I629" t="s">
        <v>113</v>
      </c>
      <c r="J629">
        <v>0</v>
      </c>
      <c r="K629" t="s">
        <v>93</v>
      </c>
      <c r="L629">
        <v>495634</v>
      </c>
    </row>
    <row r="630" spans="1:12" x14ac:dyDescent="0.25">
      <c r="A630" t="s">
        <v>244</v>
      </c>
      <c r="B630" t="s">
        <v>245</v>
      </c>
      <c r="C630" t="s">
        <v>85</v>
      </c>
      <c r="D630">
        <v>79</v>
      </c>
      <c r="E630" t="s">
        <v>86</v>
      </c>
      <c r="F630" t="s">
        <v>735</v>
      </c>
      <c r="G630" t="s">
        <v>736</v>
      </c>
      <c r="H630" t="s">
        <v>114</v>
      </c>
      <c r="I630" t="s">
        <v>115</v>
      </c>
      <c r="J630">
        <v>0</v>
      </c>
      <c r="K630" t="s">
        <v>93</v>
      </c>
      <c r="L630">
        <v>495634</v>
      </c>
    </row>
    <row r="631" spans="1:12" x14ac:dyDescent="0.25">
      <c r="A631" t="s">
        <v>244</v>
      </c>
      <c r="B631" t="s">
        <v>245</v>
      </c>
      <c r="C631" t="s">
        <v>85</v>
      </c>
      <c r="D631">
        <v>79</v>
      </c>
      <c r="E631" t="s">
        <v>86</v>
      </c>
      <c r="F631" t="s">
        <v>735</v>
      </c>
      <c r="G631" t="s">
        <v>736</v>
      </c>
      <c r="H631" t="s">
        <v>116</v>
      </c>
      <c r="I631" t="s">
        <v>117</v>
      </c>
      <c r="J631">
        <v>0</v>
      </c>
      <c r="K631" t="s">
        <v>93</v>
      </c>
      <c r="L631">
        <v>495634</v>
      </c>
    </row>
    <row r="632" spans="1:12" x14ac:dyDescent="0.25">
      <c r="A632" t="s">
        <v>244</v>
      </c>
      <c r="B632" t="s">
        <v>245</v>
      </c>
      <c r="C632" t="s">
        <v>85</v>
      </c>
      <c r="D632">
        <v>79</v>
      </c>
      <c r="E632" t="s">
        <v>86</v>
      </c>
      <c r="F632" t="s">
        <v>735</v>
      </c>
      <c r="G632" t="s">
        <v>736</v>
      </c>
      <c r="H632" t="s">
        <v>118</v>
      </c>
      <c r="I632" t="s">
        <v>119</v>
      </c>
      <c r="J632">
        <v>0</v>
      </c>
      <c r="K632" t="s">
        <v>93</v>
      </c>
      <c r="L632">
        <v>495634</v>
      </c>
    </row>
    <row r="633" spans="1:12" x14ac:dyDescent="0.25">
      <c r="A633" t="s">
        <v>244</v>
      </c>
      <c r="B633" t="s">
        <v>245</v>
      </c>
      <c r="C633" t="s">
        <v>85</v>
      </c>
      <c r="D633">
        <v>79</v>
      </c>
      <c r="E633" t="s">
        <v>86</v>
      </c>
      <c r="F633" t="s">
        <v>735</v>
      </c>
      <c r="G633" t="s">
        <v>736</v>
      </c>
      <c r="H633" t="s">
        <v>120</v>
      </c>
      <c r="I633" t="s">
        <v>121</v>
      </c>
      <c r="J633">
        <v>0</v>
      </c>
      <c r="K633" t="s">
        <v>93</v>
      </c>
      <c r="L633">
        <v>495634</v>
      </c>
    </row>
    <row r="634" spans="1:12" x14ac:dyDescent="0.25">
      <c r="A634" t="s">
        <v>244</v>
      </c>
      <c r="B634" t="s">
        <v>245</v>
      </c>
      <c r="C634" t="s">
        <v>85</v>
      </c>
      <c r="D634">
        <v>79</v>
      </c>
      <c r="E634" t="s">
        <v>86</v>
      </c>
      <c r="F634" t="s">
        <v>735</v>
      </c>
      <c r="G634" t="s">
        <v>736</v>
      </c>
      <c r="H634" t="s">
        <v>122</v>
      </c>
      <c r="I634" t="s">
        <v>123</v>
      </c>
      <c r="J634">
        <v>0</v>
      </c>
      <c r="K634" t="s">
        <v>93</v>
      </c>
      <c r="L634">
        <v>495634</v>
      </c>
    </row>
    <row r="635" spans="1:12" x14ac:dyDescent="0.25">
      <c r="A635" t="s">
        <v>244</v>
      </c>
      <c r="B635" t="s">
        <v>245</v>
      </c>
      <c r="C635" t="s">
        <v>85</v>
      </c>
      <c r="D635">
        <v>79</v>
      </c>
      <c r="E635" t="s">
        <v>86</v>
      </c>
      <c r="F635" t="s">
        <v>735</v>
      </c>
      <c r="G635" t="s">
        <v>736</v>
      </c>
      <c r="H635" t="s">
        <v>124</v>
      </c>
      <c r="I635" t="s">
        <v>125</v>
      </c>
      <c r="J635">
        <v>0</v>
      </c>
      <c r="K635" t="s">
        <v>93</v>
      </c>
      <c r="L635">
        <v>495634</v>
      </c>
    </row>
    <row r="636" spans="1:12" x14ac:dyDescent="0.25">
      <c r="A636" t="s">
        <v>244</v>
      </c>
      <c r="B636" t="s">
        <v>245</v>
      </c>
      <c r="C636" t="s">
        <v>85</v>
      </c>
      <c r="D636">
        <v>79</v>
      </c>
      <c r="E636" t="s">
        <v>86</v>
      </c>
      <c r="F636" t="s">
        <v>735</v>
      </c>
      <c r="G636" t="s">
        <v>736</v>
      </c>
      <c r="H636" t="s">
        <v>126</v>
      </c>
      <c r="I636" t="s">
        <v>127</v>
      </c>
      <c r="J636">
        <v>0</v>
      </c>
      <c r="K636" t="s">
        <v>93</v>
      </c>
      <c r="L636">
        <v>495634</v>
      </c>
    </row>
    <row r="637" spans="1:12" x14ac:dyDescent="0.25">
      <c r="A637" t="s">
        <v>244</v>
      </c>
      <c r="B637" t="s">
        <v>245</v>
      </c>
      <c r="C637" t="s">
        <v>85</v>
      </c>
      <c r="D637">
        <v>79</v>
      </c>
      <c r="E637" t="s">
        <v>86</v>
      </c>
      <c r="F637" t="s">
        <v>735</v>
      </c>
      <c r="G637" t="s">
        <v>736</v>
      </c>
      <c r="H637" t="s">
        <v>128</v>
      </c>
      <c r="I637" t="s">
        <v>129</v>
      </c>
      <c r="J637">
        <v>687933</v>
      </c>
      <c r="K637" t="s">
        <v>93</v>
      </c>
      <c r="L637">
        <v>495634</v>
      </c>
    </row>
    <row r="638" spans="1:12" x14ac:dyDescent="0.25">
      <c r="A638" t="s">
        <v>244</v>
      </c>
      <c r="B638" t="s">
        <v>245</v>
      </c>
      <c r="C638" t="s">
        <v>85</v>
      </c>
      <c r="D638">
        <v>79</v>
      </c>
      <c r="E638" t="s">
        <v>86</v>
      </c>
      <c r="F638" t="s">
        <v>735</v>
      </c>
      <c r="G638" t="s">
        <v>736</v>
      </c>
      <c r="H638" t="s">
        <v>130</v>
      </c>
      <c r="I638" t="s">
        <v>131</v>
      </c>
      <c r="J638">
        <v>21120</v>
      </c>
      <c r="K638" t="s">
        <v>93</v>
      </c>
      <c r="L638">
        <v>495634</v>
      </c>
    </row>
    <row r="639" spans="1:12" x14ac:dyDescent="0.25">
      <c r="A639" t="s">
        <v>244</v>
      </c>
      <c r="B639" t="s">
        <v>245</v>
      </c>
      <c r="C639" t="s">
        <v>85</v>
      </c>
      <c r="D639">
        <v>79</v>
      </c>
      <c r="E639" t="s">
        <v>86</v>
      </c>
      <c r="F639" t="s">
        <v>735</v>
      </c>
      <c r="G639" t="s">
        <v>736</v>
      </c>
      <c r="H639" t="s">
        <v>132</v>
      </c>
      <c r="I639" t="s">
        <v>133</v>
      </c>
      <c r="J639">
        <v>-27669</v>
      </c>
      <c r="K639" t="s">
        <v>93</v>
      </c>
      <c r="L639">
        <v>495634</v>
      </c>
    </row>
    <row r="640" spans="1:12" x14ac:dyDescent="0.25">
      <c r="A640" t="s">
        <v>244</v>
      </c>
      <c r="B640" t="s">
        <v>245</v>
      </c>
      <c r="C640" t="s">
        <v>85</v>
      </c>
      <c r="D640">
        <v>79</v>
      </c>
      <c r="E640" t="s">
        <v>86</v>
      </c>
      <c r="F640" t="s">
        <v>735</v>
      </c>
      <c r="G640" t="s">
        <v>736</v>
      </c>
      <c r="H640" t="s">
        <v>134</v>
      </c>
      <c r="I640" t="s">
        <v>135</v>
      </c>
      <c r="J640">
        <v>60710</v>
      </c>
      <c r="K640" t="s">
        <v>93</v>
      </c>
      <c r="L640">
        <v>495634</v>
      </c>
    </row>
    <row r="641" spans="1:12" x14ac:dyDescent="0.25">
      <c r="A641" t="s">
        <v>244</v>
      </c>
      <c r="B641" t="s">
        <v>245</v>
      </c>
      <c r="C641" t="s">
        <v>85</v>
      </c>
      <c r="D641">
        <v>79</v>
      </c>
      <c r="E641" t="s">
        <v>86</v>
      </c>
      <c r="F641" t="s">
        <v>735</v>
      </c>
      <c r="G641" t="s">
        <v>736</v>
      </c>
      <c r="H641" t="s">
        <v>136</v>
      </c>
      <c r="I641" t="s">
        <v>137</v>
      </c>
      <c r="J641">
        <v>11416</v>
      </c>
      <c r="K641" t="s">
        <v>93</v>
      </c>
      <c r="L641">
        <v>495634</v>
      </c>
    </row>
    <row r="642" spans="1:12" x14ac:dyDescent="0.25">
      <c r="A642" t="s">
        <v>244</v>
      </c>
      <c r="B642" t="s">
        <v>245</v>
      </c>
      <c r="C642" t="s">
        <v>85</v>
      </c>
      <c r="D642">
        <v>79</v>
      </c>
      <c r="E642" t="s">
        <v>86</v>
      </c>
      <c r="F642" t="s">
        <v>735</v>
      </c>
      <c r="G642" t="s">
        <v>736</v>
      </c>
      <c r="H642" t="s">
        <v>138</v>
      </c>
      <c r="I642" t="s">
        <v>139</v>
      </c>
      <c r="J642">
        <v>80327</v>
      </c>
      <c r="K642" t="s">
        <v>93</v>
      </c>
      <c r="L642">
        <v>495634</v>
      </c>
    </row>
    <row r="643" spans="1:12" x14ac:dyDescent="0.25">
      <c r="A643" t="s">
        <v>244</v>
      </c>
      <c r="B643" t="s">
        <v>245</v>
      </c>
      <c r="C643" t="s">
        <v>85</v>
      </c>
      <c r="D643">
        <v>79</v>
      </c>
      <c r="E643" t="s">
        <v>86</v>
      </c>
      <c r="F643" t="s">
        <v>735</v>
      </c>
      <c r="G643" t="s">
        <v>736</v>
      </c>
      <c r="H643" t="s">
        <v>140</v>
      </c>
      <c r="I643" t="s">
        <v>141</v>
      </c>
      <c r="J643">
        <v>0</v>
      </c>
      <c r="K643" t="s">
        <v>93</v>
      </c>
      <c r="L643">
        <v>495634</v>
      </c>
    </row>
    <row r="644" spans="1:12" x14ac:dyDescent="0.25">
      <c r="A644" t="s">
        <v>244</v>
      </c>
      <c r="B644" t="s">
        <v>245</v>
      </c>
      <c r="C644" t="s">
        <v>85</v>
      </c>
      <c r="D644">
        <v>79</v>
      </c>
      <c r="E644" t="s">
        <v>86</v>
      </c>
      <c r="F644" t="s">
        <v>735</v>
      </c>
      <c r="G644" t="s">
        <v>736</v>
      </c>
      <c r="H644" t="s">
        <v>142</v>
      </c>
      <c r="I644" t="s">
        <v>143</v>
      </c>
      <c r="J644">
        <v>0</v>
      </c>
      <c r="K644" t="s">
        <v>93</v>
      </c>
      <c r="L644">
        <v>495634</v>
      </c>
    </row>
    <row r="645" spans="1:12" x14ac:dyDescent="0.25">
      <c r="A645" t="s">
        <v>244</v>
      </c>
      <c r="B645" t="s">
        <v>245</v>
      </c>
      <c r="C645" t="s">
        <v>85</v>
      </c>
      <c r="D645">
        <v>79</v>
      </c>
      <c r="E645" t="s">
        <v>86</v>
      </c>
      <c r="F645" t="s">
        <v>735</v>
      </c>
      <c r="G645" t="s">
        <v>736</v>
      </c>
      <c r="H645" t="s">
        <v>144</v>
      </c>
      <c r="I645" t="s">
        <v>145</v>
      </c>
      <c r="J645">
        <v>0</v>
      </c>
      <c r="K645" t="s">
        <v>93</v>
      </c>
      <c r="L645">
        <v>495634</v>
      </c>
    </row>
    <row r="646" spans="1:12" x14ac:dyDescent="0.25">
      <c r="A646" t="s">
        <v>244</v>
      </c>
      <c r="B646" t="s">
        <v>245</v>
      </c>
      <c r="C646" t="s">
        <v>85</v>
      </c>
      <c r="D646">
        <v>79</v>
      </c>
      <c r="E646" t="s">
        <v>86</v>
      </c>
      <c r="F646" t="s">
        <v>735</v>
      </c>
      <c r="G646" t="s">
        <v>736</v>
      </c>
      <c r="H646" t="s">
        <v>146</v>
      </c>
      <c r="I646" t="s">
        <v>147</v>
      </c>
      <c r="J646">
        <v>28118</v>
      </c>
      <c r="K646" t="s">
        <v>93</v>
      </c>
      <c r="L646">
        <v>495634</v>
      </c>
    </row>
    <row r="647" spans="1:12" x14ac:dyDescent="0.25">
      <c r="A647" t="s">
        <v>244</v>
      </c>
      <c r="B647" t="s">
        <v>245</v>
      </c>
      <c r="C647" t="s">
        <v>85</v>
      </c>
      <c r="D647">
        <v>79</v>
      </c>
      <c r="E647" t="s">
        <v>86</v>
      </c>
      <c r="F647" t="s">
        <v>735</v>
      </c>
      <c r="G647" t="s">
        <v>736</v>
      </c>
      <c r="H647" t="s">
        <v>148</v>
      </c>
      <c r="I647" t="s">
        <v>149</v>
      </c>
      <c r="J647">
        <v>0</v>
      </c>
      <c r="K647" t="s">
        <v>93</v>
      </c>
      <c r="L647">
        <v>495634</v>
      </c>
    </row>
    <row r="648" spans="1:12" x14ac:dyDescent="0.25">
      <c r="A648" t="s">
        <v>244</v>
      </c>
      <c r="B648" t="s">
        <v>245</v>
      </c>
      <c r="C648" t="s">
        <v>85</v>
      </c>
      <c r="D648">
        <v>79</v>
      </c>
      <c r="E648" t="s">
        <v>86</v>
      </c>
      <c r="F648" t="s">
        <v>735</v>
      </c>
      <c r="G648" t="s">
        <v>736</v>
      </c>
      <c r="H648" t="s">
        <v>150</v>
      </c>
      <c r="I648" t="s">
        <v>151</v>
      </c>
      <c r="J648">
        <v>5440</v>
      </c>
      <c r="K648" t="s">
        <v>93</v>
      </c>
      <c r="L648">
        <v>495634</v>
      </c>
    </row>
    <row r="649" spans="1:12" x14ac:dyDescent="0.25">
      <c r="A649" t="s">
        <v>244</v>
      </c>
      <c r="B649" t="s">
        <v>245</v>
      </c>
      <c r="C649" t="s">
        <v>85</v>
      </c>
      <c r="D649">
        <v>79</v>
      </c>
      <c r="E649" t="s">
        <v>86</v>
      </c>
      <c r="F649" t="s">
        <v>735</v>
      </c>
      <c r="G649" t="s">
        <v>736</v>
      </c>
      <c r="H649" t="s">
        <v>152</v>
      </c>
      <c r="I649" t="s">
        <v>153</v>
      </c>
      <c r="J649">
        <v>9264</v>
      </c>
      <c r="K649" t="s">
        <v>93</v>
      </c>
      <c r="L649">
        <v>495634</v>
      </c>
    </row>
    <row r="650" spans="1:12" x14ac:dyDescent="0.25">
      <c r="A650" t="s">
        <v>244</v>
      </c>
      <c r="B650" t="s">
        <v>245</v>
      </c>
      <c r="C650" t="s">
        <v>85</v>
      </c>
      <c r="D650">
        <v>79</v>
      </c>
      <c r="E650" t="s">
        <v>86</v>
      </c>
      <c r="F650" t="s">
        <v>735</v>
      </c>
      <c r="G650" t="s">
        <v>736</v>
      </c>
      <c r="H650" t="s">
        <v>154</v>
      </c>
      <c r="I650" t="s">
        <v>155</v>
      </c>
      <c r="J650">
        <v>0</v>
      </c>
      <c r="K650" t="s">
        <v>93</v>
      </c>
      <c r="L650">
        <v>495634</v>
      </c>
    </row>
    <row r="651" spans="1:12" x14ac:dyDescent="0.25">
      <c r="A651" t="s">
        <v>244</v>
      </c>
      <c r="B651" t="s">
        <v>245</v>
      </c>
      <c r="C651" t="s">
        <v>85</v>
      </c>
      <c r="D651">
        <v>79</v>
      </c>
      <c r="E651" t="s">
        <v>86</v>
      </c>
      <c r="F651" t="s">
        <v>735</v>
      </c>
      <c r="G651" t="s">
        <v>736</v>
      </c>
      <c r="H651" t="s">
        <v>156</v>
      </c>
      <c r="I651" t="s">
        <v>157</v>
      </c>
      <c r="J651">
        <v>924</v>
      </c>
      <c r="K651" t="s">
        <v>93</v>
      </c>
      <c r="L651">
        <v>495634</v>
      </c>
    </row>
    <row r="652" spans="1:12" x14ac:dyDescent="0.25">
      <c r="A652" t="s">
        <v>244</v>
      </c>
      <c r="B652" t="s">
        <v>245</v>
      </c>
      <c r="C652" t="s">
        <v>85</v>
      </c>
      <c r="D652">
        <v>79</v>
      </c>
      <c r="E652" t="s">
        <v>86</v>
      </c>
      <c r="F652" t="s">
        <v>735</v>
      </c>
      <c r="G652" t="s">
        <v>736</v>
      </c>
      <c r="H652" t="s">
        <v>158</v>
      </c>
      <c r="I652" t="s">
        <v>159</v>
      </c>
      <c r="J652">
        <v>4374</v>
      </c>
      <c r="K652" t="s">
        <v>93</v>
      </c>
      <c r="L652">
        <v>495634</v>
      </c>
    </row>
    <row r="653" spans="1:12" x14ac:dyDescent="0.25">
      <c r="A653" t="s">
        <v>244</v>
      </c>
      <c r="B653" t="s">
        <v>245</v>
      </c>
      <c r="C653" t="s">
        <v>85</v>
      </c>
      <c r="D653">
        <v>79</v>
      </c>
      <c r="E653" t="s">
        <v>86</v>
      </c>
      <c r="F653" t="s">
        <v>735</v>
      </c>
      <c r="G653" t="s">
        <v>736</v>
      </c>
      <c r="H653" t="s">
        <v>160</v>
      </c>
      <c r="I653" t="s">
        <v>161</v>
      </c>
      <c r="J653">
        <v>14485</v>
      </c>
      <c r="K653" t="s">
        <v>93</v>
      </c>
      <c r="L653">
        <v>495634</v>
      </c>
    </row>
    <row r="654" spans="1:12" x14ac:dyDescent="0.25">
      <c r="A654" t="s">
        <v>244</v>
      </c>
      <c r="B654" t="s">
        <v>245</v>
      </c>
      <c r="C654" t="s">
        <v>85</v>
      </c>
      <c r="D654">
        <v>79</v>
      </c>
      <c r="E654" t="s">
        <v>86</v>
      </c>
      <c r="F654" t="s">
        <v>735</v>
      </c>
      <c r="G654" t="s">
        <v>736</v>
      </c>
      <c r="H654" t="s">
        <v>162</v>
      </c>
      <c r="I654" t="s">
        <v>163</v>
      </c>
      <c r="J654">
        <v>49</v>
      </c>
      <c r="K654" t="s">
        <v>93</v>
      </c>
      <c r="L654">
        <v>495634</v>
      </c>
    </row>
    <row r="655" spans="1:12" x14ac:dyDescent="0.25">
      <c r="A655" t="s">
        <v>244</v>
      </c>
      <c r="B655" t="s">
        <v>245</v>
      </c>
      <c r="C655" t="s">
        <v>85</v>
      </c>
      <c r="D655">
        <v>79</v>
      </c>
      <c r="E655" t="s">
        <v>86</v>
      </c>
      <c r="F655" t="s">
        <v>735</v>
      </c>
      <c r="G655" t="s">
        <v>736</v>
      </c>
      <c r="H655" t="s">
        <v>164</v>
      </c>
      <c r="I655" t="s">
        <v>165</v>
      </c>
      <c r="J655">
        <v>4375</v>
      </c>
      <c r="K655" t="s">
        <v>93</v>
      </c>
      <c r="L655">
        <v>495634</v>
      </c>
    </row>
    <row r="656" spans="1:12" x14ac:dyDescent="0.25">
      <c r="A656" t="s">
        <v>244</v>
      </c>
      <c r="B656" t="s">
        <v>245</v>
      </c>
      <c r="C656" t="s">
        <v>85</v>
      </c>
      <c r="D656">
        <v>79</v>
      </c>
      <c r="E656" t="s">
        <v>86</v>
      </c>
      <c r="F656" t="s">
        <v>735</v>
      </c>
      <c r="G656" t="s">
        <v>736</v>
      </c>
      <c r="H656" t="s">
        <v>166</v>
      </c>
      <c r="I656" t="s">
        <v>167</v>
      </c>
      <c r="J656">
        <v>0</v>
      </c>
      <c r="K656" t="s">
        <v>93</v>
      </c>
      <c r="L656">
        <v>495634</v>
      </c>
    </row>
    <row r="657" spans="1:12" x14ac:dyDescent="0.25">
      <c r="A657" t="s">
        <v>244</v>
      </c>
      <c r="B657" t="s">
        <v>245</v>
      </c>
      <c r="C657" t="s">
        <v>85</v>
      </c>
      <c r="D657">
        <v>79</v>
      </c>
      <c r="E657" t="s">
        <v>86</v>
      </c>
      <c r="F657" t="s">
        <v>735</v>
      </c>
      <c r="G657" t="s">
        <v>736</v>
      </c>
      <c r="H657" t="s">
        <v>168</v>
      </c>
      <c r="I657" t="s">
        <v>169</v>
      </c>
      <c r="J657">
        <v>19293</v>
      </c>
      <c r="K657" t="s">
        <v>93</v>
      </c>
      <c r="L657">
        <v>495634</v>
      </c>
    </row>
    <row r="658" spans="1:12" x14ac:dyDescent="0.25">
      <c r="A658" t="s">
        <v>244</v>
      </c>
      <c r="B658" t="s">
        <v>245</v>
      </c>
      <c r="C658" t="s">
        <v>85</v>
      </c>
      <c r="D658">
        <v>79</v>
      </c>
      <c r="E658" t="s">
        <v>86</v>
      </c>
      <c r="F658" t="s">
        <v>735</v>
      </c>
      <c r="G658" t="s">
        <v>736</v>
      </c>
      <c r="H658" t="s">
        <v>170</v>
      </c>
      <c r="I658" t="s">
        <v>171</v>
      </c>
      <c r="J658">
        <v>2061</v>
      </c>
      <c r="K658" t="s">
        <v>93</v>
      </c>
      <c r="L658">
        <v>495634</v>
      </c>
    </row>
    <row r="659" spans="1:12" x14ac:dyDescent="0.25">
      <c r="A659" t="s">
        <v>244</v>
      </c>
      <c r="B659" t="s">
        <v>245</v>
      </c>
      <c r="C659" t="s">
        <v>85</v>
      </c>
      <c r="D659">
        <v>79</v>
      </c>
      <c r="E659" t="s">
        <v>86</v>
      </c>
      <c r="F659" t="s">
        <v>735</v>
      </c>
      <c r="G659" t="s">
        <v>736</v>
      </c>
      <c r="H659" t="s">
        <v>172</v>
      </c>
      <c r="I659" t="s">
        <v>173</v>
      </c>
      <c r="J659">
        <v>0</v>
      </c>
      <c r="K659" t="s">
        <v>93</v>
      </c>
      <c r="L659">
        <v>495634</v>
      </c>
    </row>
    <row r="660" spans="1:12" x14ac:dyDescent="0.25">
      <c r="A660" t="s">
        <v>244</v>
      </c>
      <c r="B660" t="s">
        <v>245</v>
      </c>
      <c r="C660" t="s">
        <v>85</v>
      </c>
      <c r="D660">
        <v>79</v>
      </c>
      <c r="E660" t="s">
        <v>86</v>
      </c>
      <c r="F660" t="s">
        <v>735</v>
      </c>
      <c r="G660" t="s">
        <v>736</v>
      </c>
      <c r="H660" t="s">
        <v>174</v>
      </c>
      <c r="I660" t="s">
        <v>175</v>
      </c>
      <c r="J660">
        <v>0</v>
      </c>
      <c r="K660" t="s">
        <v>93</v>
      </c>
      <c r="L660">
        <v>495634</v>
      </c>
    </row>
    <row r="661" spans="1:12" x14ac:dyDescent="0.25">
      <c r="A661" t="s">
        <v>244</v>
      </c>
      <c r="B661" t="s">
        <v>245</v>
      </c>
      <c r="C661" t="s">
        <v>85</v>
      </c>
      <c r="D661">
        <v>79</v>
      </c>
      <c r="E661" t="s">
        <v>86</v>
      </c>
      <c r="F661" t="s">
        <v>735</v>
      </c>
      <c r="G661" t="s">
        <v>736</v>
      </c>
      <c r="H661" t="s">
        <v>176</v>
      </c>
      <c r="I661" t="s">
        <v>177</v>
      </c>
      <c r="J661">
        <v>0</v>
      </c>
      <c r="K661" t="s">
        <v>93</v>
      </c>
      <c r="L661">
        <v>495634</v>
      </c>
    </row>
    <row r="662" spans="1:12" x14ac:dyDescent="0.25">
      <c r="A662" t="s">
        <v>244</v>
      </c>
      <c r="B662" t="s">
        <v>245</v>
      </c>
      <c r="C662" t="s">
        <v>85</v>
      </c>
      <c r="D662">
        <v>79</v>
      </c>
      <c r="E662" t="s">
        <v>86</v>
      </c>
      <c r="F662" t="s">
        <v>735</v>
      </c>
      <c r="G662" t="s">
        <v>736</v>
      </c>
      <c r="H662" t="s">
        <v>178</v>
      </c>
      <c r="I662" t="s">
        <v>179</v>
      </c>
      <c r="J662">
        <v>38380</v>
      </c>
      <c r="K662" t="s">
        <v>93</v>
      </c>
      <c r="L662">
        <v>495634</v>
      </c>
    </row>
    <row r="663" spans="1:12" x14ac:dyDescent="0.25">
      <c r="A663" t="s">
        <v>244</v>
      </c>
      <c r="B663" t="s">
        <v>245</v>
      </c>
      <c r="C663" t="s">
        <v>85</v>
      </c>
      <c r="D663">
        <v>79</v>
      </c>
      <c r="E663" t="s">
        <v>86</v>
      </c>
      <c r="F663" t="s">
        <v>735</v>
      </c>
      <c r="G663" t="s">
        <v>736</v>
      </c>
      <c r="H663" t="s">
        <v>180</v>
      </c>
      <c r="I663" t="s">
        <v>181</v>
      </c>
      <c r="J663">
        <v>67852</v>
      </c>
      <c r="K663" t="s">
        <v>93</v>
      </c>
      <c r="L663">
        <v>495634</v>
      </c>
    </row>
    <row r="664" spans="1:12" x14ac:dyDescent="0.25">
      <c r="A664" t="s">
        <v>244</v>
      </c>
      <c r="B664" t="s">
        <v>245</v>
      </c>
      <c r="C664" t="s">
        <v>85</v>
      </c>
      <c r="D664">
        <v>79</v>
      </c>
      <c r="E664" t="s">
        <v>86</v>
      </c>
      <c r="F664" t="s">
        <v>735</v>
      </c>
      <c r="G664" t="s">
        <v>736</v>
      </c>
      <c r="H664" t="s">
        <v>182</v>
      </c>
      <c r="I664" t="s">
        <v>183</v>
      </c>
      <c r="J664">
        <v>0</v>
      </c>
      <c r="K664" t="s">
        <v>93</v>
      </c>
      <c r="L664">
        <v>495634</v>
      </c>
    </row>
    <row r="665" spans="1:12" x14ac:dyDescent="0.25">
      <c r="A665" t="s">
        <v>244</v>
      </c>
      <c r="B665" t="s">
        <v>245</v>
      </c>
      <c r="C665" t="s">
        <v>85</v>
      </c>
      <c r="D665">
        <v>79</v>
      </c>
      <c r="E665" t="s">
        <v>86</v>
      </c>
      <c r="F665" t="s">
        <v>735</v>
      </c>
      <c r="G665" t="s">
        <v>736</v>
      </c>
      <c r="H665" t="s">
        <v>184</v>
      </c>
      <c r="I665" t="s">
        <v>185</v>
      </c>
      <c r="J665">
        <v>0</v>
      </c>
      <c r="K665" t="s">
        <v>93</v>
      </c>
      <c r="L665">
        <v>495634</v>
      </c>
    </row>
    <row r="666" spans="1:12" x14ac:dyDescent="0.25">
      <c r="A666" t="s">
        <v>244</v>
      </c>
      <c r="B666" t="s">
        <v>245</v>
      </c>
      <c r="C666" t="s">
        <v>85</v>
      </c>
      <c r="D666">
        <v>79</v>
      </c>
      <c r="E666" t="s">
        <v>86</v>
      </c>
      <c r="F666" t="s">
        <v>735</v>
      </c>
      <c r="G666" t="s">
        <v>736</v>
      </c>
      <c r="H666" t="s">
        <v>186</v>
      </c>
      <c r="I666" t="s">
        <v>187</v>
      </c>
      <c r="J666">
        <v>1942</v>
      </c>
      <c r="K666" t="s">
        <v>93</v>
      </c>
      <c r="L666">
        <v>495634</v>
      </c>
    </row>
    <row r="667" spans="1:12" x14ac:dyDescent="0.25">
      <c r="A667" t="s">
        <v>244</v>
      </c>
      <c r="B667" t="s">
        <v>245</v>
      </c>
      <c r="C667" t="s">
        <v>85</v>
      </c>
      <c r="D667">
        <v>79</v>
      </c>
      <c r="E667" t="s">
        <v>86</v>
      </c>
      <c r="F667" t="s">
        <v>735</v>
      </c>
      <c r="G667" t="s">
        <v>736</v>
      </c>
      <c r="H667" t="s">
        <v>188</v>
      </c>
      <c r="I667" t="s">
        <v>189</v>
      </c>
      <c r="J667">
        <v>0</v>
      </c>
      <c r="K667" t="s">
        <v>93</v>
      </c>
      <c r="L667">
        <v>495634</v>
      </c>
    </row>
    <row r="668" spans="1:12" x14ac:dyDescent="0.25">
      <c r="A668" t="s">
        <v>244</v>
      </c>
      <c r="B668" t="s">
        <v>245</v>
      </c>
      <c r="C668" t="s">
        <v>85</v>
      </c>
      <c r="D668">
        <v>79</v>
      </c>
      <c r="E668" t="s">
        <v>86</v>
      </c>
      <c r="F668" t="s">
        <v>735</v>
      </c>
      <c r="G668" t="s">
        <v>736</v>
      </c>
      <c r="H668" t="s">
        <v>190</v>
      </c>
      <c r="I668" t="s">
        <v>191</v>
      </c>
      <c r="J668">
        <v>46045</v>
      </c>
      <c r="K668" t="s">
        <v>93</v>
      </c>
      <c r="L668">
        <v>495634</v>
      </c>
    </row>
    <row r="669" spans="1:12" x14ac:dyDescent="0.25">
      <c r="A669" t="s">
        <v>244</v>
      </c>
      <c r="B669" t="s">
        <v>245</v>
      </c>
      <c r="C669" t="s">
        <v>85</v>
      </c>
      <c r="D669">
        <v>79</v>
      </c>
      <c r="E669" t="s">
        <v>86</v>
      </c>
      <c r="F669" t="s">
        <v>735</v>
      </c>
      <c r="G669" t="s">
        <v>736</v>
      </c>
      <c r="H669" t="s">
        <v>192</v>
      </c>
      <c r="I669" t="s">
        <v>193</v>
      </c>
      <c r="J669">
        <v>687</v>
      </c>
      <c r="K669" t="s">
        <v>93</v>
      </c>
      <c r="L669">
        <v>495634</v>
      </c>
    </row>
    <row r="670" spans="1:12" x14ac:dyDescent="0.25">
      <c r="A670" t="s">
        <v>244</v>
      </c>
      <c r="B670" t="s">
        <v>245</v>
      </c>
      <c r="C670" t="s">
        <v>85</v>
      </c>
      <c r="D670">
        <v>79</v>
      </c>
      <c r="E670" t="s">
        <v>86</v>
      </c>
      <c r="F670" t="s">
        <v>735</v>
      </c>
      <c r="G670" t="s">
        <v>736</v>
      </c>
      <c r="H670" t="s">
        <v>194</v>
      </c>
      <c r="I670" t="s">
        <v>195</v>
      </c>
      <c r="J670">
        <v>60129</v>
      </c>
      <c r="K670" t="s">
        <v>93</v>
      </c>
      <c r="L670">
        <v>495634</v>
      </c>
    </row>
    <row r="671" spans="1:12" x14ac:dyDescent="0.25">
      <c r="A671" t="s">
        <v>244</v>
      </c>
      <c r="B671" t="s">
        <v>245</v>
      </c>
      <c r="C671" t="s">
        <v>85</v>
      </c>
      <c r="D671">
        <v>79</v>
      </c>
      <c r="E671" t="s">
        <v>86</v>
      </c>
      <c r="F671" t="s">
        <v>735</v>
      </c>
      <c r="G671" t="s">
        <v>736</v>
      </c>
      <c r="H671" t="s">
        <v>196</v>
      </c>
      <c r="I671" t="s">
        <v>197</v>
      </c>
      <c r="J671">
        <v>49945</v>
      </c>
      <c r="K671" t="s">
        <v>93</v>
      </c>
      <c r="L671">
        <v>495634</v>
      </c>
    </row>
    <row r="672" spans="1:12" x14ac:dyDescent="0.25">
      <c r="A672" t="s">
        <v>244</v>
      </c>
      <c r="B672" t="s">
        <v>245</v>
      </c>
      <c r="C672" t="s">
        <v>85</v>
      </c>
      <c r="D672">
        <v>79</v>
      </c>
      <c r="E672" t="s">
        <v>86</v>
      </c>
      <c r="F672" t="s">
        <v>735</v>
      </c>
      <c r="G672" t="s">
        <v>736</v>
      </c>
      <c r="H672" t="s">
        <v>198</v>
      </c>
      <c r="I672" t="s">
        <v>199</v>
      </c>
      <c r="J672">
        <v>4516</v>
      </c>
      <c r="K672" t="s">
        <v>93</v>
      </c>
      <c r="L672">
        <v>495634</v>
      </c>
    </row>
    <row r="673" spans="1:12" x14ac:dyDescent="0.25">
      <c r="A673" t="s">
        <v>244</v>
      </c>
      <c r="B673" t="s">
        <v>245</v>
      </c>
      <c r="C673" t="s">
        <v>85</v>
      </c>
      <c r="D673">
        <v>79</v>
      </c>
      <c r="E673" t="s">
        <v>86</v>
      </c>
      <c r="F673" t="s">
        <v>735</v>
      </c>
      <c r="G673" t="s">
        <v>736</v>
      </c>
      <c r="H673" t="s">
        <v>200</v>
      </c>
      <c r="I673" t="s">
        <v>201</v>
      </c>
      <c r="J673">
        <v>31243</v>
      </c>
      <c r="K673" t="s">
        <v>93</v>
      </c>
      <c r="L673">
        <v>495634</v>
      </c>
    </row>
    <row r="674" spans="1:12" x14ac:dyDescent="0.25">
      <c r="A674" t="s">
        <v>244</v>
      </c>
      <c r="B674" t="s">
        <v>245</v>
      </c>
      <c r="C674" t="s">
        <v>85</v>
      </c>
      <c r="D674">
        <v>79</v>
      </c>
      <c r="E674" t="s">
        <v>86</v>
      </c>
      <c r="F674" t="s">
        <v>735</v>
      </c>
      <c r="G674" t="s">
        <v>736</v>
      </c>
      <c r="H674" t="s">
        <v>202</v>
      </c>
      <c r="I674" t="s">
        <v>203</v>
      </c>
      <c r="J674">
        <v>801</v>
      </c>
      <c r="K674" t="s">
        <v>93</v>
      </c>
      <c r="L674">
        <v>495634</v>
      </c>
    </row>
    <row r="675" spans="1:12" x14ac:dyDescent="0.25">
      <c r="A675" t="s">
        <v>244</v>
      </c>
      <c r="B675" t="s">
        <v>245</v>
      </c>
      <c r="C675" t="s">
        <v>85</v>
      </c>
      <c r="D675">
        <v>79</v>
      </c>
      <c r="E675" t="s">
        <v>86</v>
      </c>
      <c r="F675" t="s">
        <v>735</v>
      </c>
      <c r="G675" t="s">
        <v>736</v>
      </c>
      <c r="H675" t="s">
        <v>204</v>
      </c>
      <c r="I675" t="s">
        <v>205</v>
      </c>
      <c r="J675">
        <v>0</v>
      </c>
      <c r="K675" t="s">
        <v>93</v>
      </c>
      <c r="L675">
        <v>495634</v>
      </c>
    </row>
    <row r="676" spans="1:12" x14ac:dyDescent="0.25">
      <c r="A676" t="s">
        <v>244</v>
      </c>
      <c r="B676" t="s">
        <v>245</v>
      </c>
      <c r="C676" t="s">
        <v>85</v>
      </c>
      <c r="D676">
        <v>79</v>
      </c>
      <c r="E676" t="s">
        <v>86</v>
      </c>
      <c r="F676" t="s">
        <v>735</v>
      </c>
      <c r="G676" t="s">
        <v>736</v>
      </c>
      <c r="H676" t="s">
        <v>206</v>
      </c>
      <c r="I676" t="s">
        <v>207</v>
      </c>
      <c r="J676">
        <v>5271</v>
      </c>
      <c r="K676" t="s">
        <v>93</v>
      </c>
      <c r="L676">
        <v>495634</v>
      </c>
    </row>
    <row r="677" spans="1:12" x14ac:dyDescent="0.25">
      <c r="A677" t="s">
        <v>244</v>
      </c>
      <c r="B677" t="s">
        <v>245</v>
      </c>
      <c r="C677" t="s">
        <v>85</v>
      </c>
      <c r="D677">
        <v>79</v>
      </c>
      <c r="E677" t="s">
        <v>86</v>
      </c>
      <c r="F677" t="s">
        <v>735</v>
      </c>
      <c r="G677" t="s">
        <v>736</v>
      </c>
      <c r="H677" t="s">
        <v>208</v>
      </c>
      <c r="I677" t="s">
        <v>209</v>
      </c>
      <c r="J677">
        <v>25154</v>
      </c>
      <c r="K677" t="s">
        <v>93</v>
      </c>
      <c r="L677">
        <v>495634</v>
      </c>
    </row>
    <row r="678" spans="1:12" x14ac:dyDescent="0.25">
      <c r="A678" t="s">
        <v>244</v>
      </c>
      <c r="B678" t="s">
        <v>245</v>
      </c>
      <c r="C678" t="s">
        <v>85</v>
      </c>
      <c r="D678">
        <v>79</v>
      </c>
      <c r="E678" t="s">
        <v>86</v>
      </c>
      <c r="F678" t="s">
        <v>735</v>
      </c>
      <c r="G678" t="s">
        <v>736</v>
      </c>
      <c r="H678" t="s">
        <v>210</v>
      </c>
      <c r="I678" t="s">
        <v>211</v>
      </c>
      <c r="J678">
        <v>10075</v>
      </c>
      <c r="K678" t="s">
        <v>93</v>
      </c>
      <c r="L678">
        <v>495634</v>
      </c>
    </row>
    <row r="679" spans="1:12" x14ac:dyDescent="0.25">
      <c r="A679" t="s">
        <v>244</v>
      </c>
      <c r="B679" t="s">
        <v>245</v>
      </c>
      <c r="C679" t="s">
        <v>85</v>
      </c>
      <c r="D679">
        <v>79</v>
      </c>
      <c r="E679" t="s">
        <v>86</v>
      </c>
      <c r="F679" t="s">
        <v>735</v>
      </c>
      <c r="G679" t="s">
        <v>736</v>
      </c>
      <c r="H679" t="s">
        <v>212</v>
      </c>
      <c r="I679" t="s">
        <v>213</v>
      </c>
      <c r="J679">
        <v>6816</v>
      </c>
      <c r="K679" t="s">
        <v>93</v>
      </c>
      <c r="L679">
        <v>495634</v>
      </c>
    </row>
    <row r="680" spans="1:12" x14ac:dyDescent="0.25">
      <c r="A680" t="s">
        <v>244</v>
      </c>
      <c r="B680" t="s">
        <v>245</v>
      </c>
      <c r="C680" t="s">
        <v>85</v>
      </c>
      <c r="D680">
        <v>79</v>
      </c>
      <c r="E680" t="s">
        <v>86</v>
      </c>
      <c r="F680" t="s">
        <v>735</v>
      </c>
      <c r="G680" t="s">
        <v>736</v>
      </c>
      <c r="H680" t="s">
        <v>214</v>
      </c>
      <c r="I680" t="s">
        <v>215</v>
      </c>
      <c r="J680">
        <v>65939</v>
      </c>
      <c r="K680" t="s">
        <v>93</v>
      </c>
      <c r="L680">
        <v>495634</v>
      </c>
    </row>
    <row r="681" spans="1:12" x14ac:dyDescent="0.25">
      <c r="A681" t="s">
        <v>244</v>
      </c>
      <c r="B681" t="s">
        <v>245</v>
      </c>
      <c r="C681" t="s">
        <v>85</v>
      </c>
      <c r="D681">
        <v>79</v>
      </c>
      <c r="E681" t="s">
        <v>86</v>
      </c>
      <c r="F681" t="s">
        <v>735</v>
      </c>
      <c r="G681" t="s">
        <v>736</v>
      </c>
      <c r="H681" t="s">
        <v>216</v>
      </c>
      <c r="I681" t="s">
        <v>217</v>
      </c>
      <c r="J681">
        <v>1924</v>
      </c>
      <c r="K681" t="s">
        <v>93</v>
      </c>
      <c r="L681">
        <v>495634</v>
      </c>
    </row>
    <row r="682" spans="1:12" x14ac:dyDescent="0.25">
      <c r="A682" t="s">
        <v>244</v>
      </c>
      <c r="B682" t="s">
        <v>245</v>
      </c>
      <c r="C682" t="s">
        <v>85</v>
      </c>
      <c r="D682">
        <v>79</v>
      </c>
      <c r="E682" t="s">
        <v>86</v>
      </c>
      <c r="F682" t="s">
        <v>735</v>
      </c>
      <c r="G682" t="s">
        <v>736</v>
      </c>
      <c r="H682" t="s">
        <v>218</v>
      </c>
      <c r="I682" t="s">
        <v>219</v>
      </c>
      <c r="J682">
        <v>0</v>
      </c>
      <c r="K682" t="s">
        <v>93</v>
      </c>
      <c r="L682">
        <v>495634</v>
      </c>
    </row>
    <row r="683" spans="1:12" x14ac:dyDescent="0.25">
      <c r="A683" t="s">
        <v>244</v>
      </c>
      <c r="B683" t="s">
        <v>245</v>
      </c>
      <c r="C683" t="s">
        <v>85</v>
      </c>
      <c r="D683">
        <v>79</v>
      </c>
      <c r="E683" t="s">
        <v>86</v>
      </c>
      <c r="F683" t="s">
        <v>735</v>
      </c>
      <c r="G683" t="s">
        <v>736</v>
      </c>
      <c r="H683" t="s">
        <v>220</v>
      </c>
      <c r="I683" t="s">
        <v>221</v>
      </c>
      <c r="J683">
        <v>722</v>
      </c>
      <c r="K683" t="s">
        <v>93</v>
      </c>
      <c r="L683">
        <v>495634</v>
      </c>
    </row>
    <row r="684" spans="1:12" x14ac:dyDescent="0.25">
      <c r="A684" t="s">
        <v>244</v>
      </c>
      <c r="B684" t="s">
        <v>245</v>
      </c>
      <c r="C684" t="s">
        <v>85</v>
      </c>
      <c r="D684">
        <v>79</v>
      </c>
      <c r="E684" t="s">
        <v>86</v>
      </c>
      <c r="F684" t="s">
        <v>735</v>
      </c>
      <c r="G684" t="s">
        <v>736</v>
      </c>
      <c r="H684" t="s">
        <v>222</v>
      </c>
      <c r="I684" t="s">
        <v>223</v>
      </c>
      <c r="J684">
        <v>324</v>
      </c>
      <c r="K684" t="s">
        <v>93</v>
      </c>
      <c r="L684">
        <v>495634</v>
      </c>
    </row>
    <row r="685" spans="1:12" x14ac:dyDescent="0.25">
      <c r="A685" t="s">
        <v>244</v>
      </c>
      <c r="B685" t="s">
        <v>245</v>
      </c>
      <c r="C685" t="s">
        <v>85</v>
      </c>
      <c r="D685">
        <v>79</v>
      </c>
      <c r="E685" t="s">
        <v>86</v>
      </c>
      <c r="F685" t="s">
        <v>735</v>
      </c>
      <c r="G685" t="s">
        <v>736</v>
      </c>
      <c r="H685" t="s">
        <v>224</v>
      </c>
      <c r="I685" t="s">
        <v>225</v>
      </c>
      <c r="J685">
        <v>3233</v>
      </c>
      <c r="K685" t="s">
        <v>93</v>
      </c>
      <c r="L685">
        <v>495634</v>
      </c>
    </row>
    <row r="686" spans="1:12" x14ac:dyDescent="0.25">
      <c r="A686" t="s">
        <v>244</v>
      </c>
      <c r="B686" t="s">
        <v>245</v>
      </c>
      <c r="C686" t="s">
        <v>85</v>
      </c>
      <c r="D686">
        <v>79</v>
      </c>
      <c r="E686" t="s">
        <v>86</v>
      </c>
      <c r="F686" t="s">
        <v>735</v>
      </c>
      <c r="G686" t="s">
        <v>736</v>
      </c>
      <c r="H686" t="s">
        <v>226</v>
      </c>
      <c r="I686" t="s">
        <v>227</v>
      </c>
      <c r="J686">
        <v>2241</v>
      </c>
      <c r="K686" t="s">
        <v>93</v>
      </c>
      <c r="L686">
        <v>495634</v>
      </c>
    </row>
    <row r="687" spans="1:12" x14ac:dyDescent="0.25">
      <c r="A687" t="s">
        <v>244</v>
      </c>
      <c r="B687" t="s">
        <v>245</v>
      </c>
      <c r="C687" t="s">
        <v>85</v>
      </c>
      <c r="D687">
        <v>79</v>
      </c>
      <c r="E687" t="s">
        <v>86</v>
      </c>
      <c r="F687" t="s">
        <v>735</v>
      </c>
      <c r="G687" t="s">
        <v>736</v>
      </c>
      <c r="H687" t="s">
        <v>228</v>
      </c>
      <c r="I687" t="s">
        <v>229</v>
      </c>
      <c r="J687">
        <v>0</v>
      </c>
      <c r="K687" t="s">
        <v>93</v>
      </c>
      <c r="L687">
        <v>495634</v>
      </c>
    </row>
    <row r="688" spans="1:12" x14ac:dyDescent="0.25">
      <c r="A688" t="s">
        <v>244</v>
      </c>
      <c r="B688" t="s">
        <v>245</v>
      </c>
      <c r="C688" t="s">
        <v>85</v>
      </c>
      <c r="D688">
        <v>79</v>
      </c>
      <c r="E688" t="s">
        <v>86</v>
      </c>
      <c r="F688" t="s">
        <v>735</v>
      </c>
      <c r="G688" t="s">
        <v>736</v>
      </c>
      <c r="H688" t="s">
        <v>230</v>
      </c>
      <c r="I688" t="s">
        <v>231</v>
      </c>
      <c r="J688">
        <v>4762</v>
      </c>
      <c r="K688" t="s">
        <v>93</v>
      </c>
      <c r="L688">
        <v>495634</v>
      </c>
    </row>
    <row r="689" spans="1:12" x14ac:dyDescent="0.25">
      <c r="A689" t="s">
        <v>244</v>
      </c>
      <c r="B689" t="s">
        <v>245</v>
      </c>
      <c r="C689" t="s">
        <v>85</v>
      </c>
      <c r="D689">
        <v>79</v>
      </c>
      <c r="E689" t="s">
        <v>86</v>
      </c>
      <c r="F689" t="s">
        <v>735</v>
      </c>
      <c r="G689" t="s">
        <v>736</v>
      </c>
      <c r="H689" t="s">
        <v>232</v>
      </c>
      <c r="I689" t="s">
        <v>233</v>
      </c>
      <c r="J689">
        <v>21261</v>
      </c>
      <c r="K689" t="s">
        <v>93</v>
      </c>
      <c r="L689">
        <v>495634</v>
      </c>
    </row>
    <row r="690" spans="1:12" x14ac:dyDescent="0.25">
      <c r="A690" t="s">
        <v>244</v>
      </c>
      <c r="B690" t="s">
        <v>245</v>
      </c>
      <c r="C690" t="s">
        <v>85</v>
      </c>
      <c r="D690">
        <v>79</v>
      </c>
      <c r="E690" t="s">
        <v>86</v>
      </c>
      <c r="F690" t="s">
        <v>735</v>
      </c>
      <c r="G690" t="s">
        <v>736</v>
      </c>
      <c r="H690" t="s">
        <v>234</v>
      </c>
      <c r="I690" t="s">
        <v>235</v>
      </c>
      <c r="J690">
        <v>65025</v>
      </c>
      <c r="K690" t="s">
        <v>93</v>
      </c>
      <c r="L690">
        <v>495634</v>
      </c>
    </row>
    <row r="691" spans="1:12" x14ac:dyDescent="0.25">
      <c r="A691" t="s">
        <v>244</v>
      </c>
      <c r="B691" t="s">
        <v>245</v>
      </c>
      <c r="C691" t="s">
        <v>85</v>
      </c>
      <c r="D691">
        <v>79</v>
      </c>
      <c r="E691" t="s">
        <v>86</v>
      </c>
      <c r="F691" t="s">
        <v>735</v>
      </c>
      <c r="G691" t="s">
        <v>736</v>
      </c>
      <c r="H691" t="s">
        <v>236</v>
      </c>
      <c r="I691" t="s">
        <v>237</v>
      </c>
      <c r="J691">
        <v>0</v>
      </c>
      <c r="K691" t="s">
        <v>93</v>
      </c>
      <c r="L691">
        <v>495634</v>
      </c>
    </row>
    <row r="692" spans="1:12" x14ac:dyDescent="0.25">
      <c r="A692" t="s">
        <v>246</v>
      </c>
      <c r="B692" t="s">
        <v>247</v>
      </c>
      <c r="D692">
        <v>102</v>
      </c>
      <c r="E692" t="s">
        <v>86</v>
      </c>
      <c r="F692" t="s">
        <v>735</v>
      </c>
      <c r="G692" t="s">
        <v>736</v>
      </c>
      <c r="H692" t="s">
        <v>90</v>
      </c>
      <c r="I692" t="s">
        <v>92</v>
      </c>
      <c r="J692">
        <v>0</v>
      </c>
      <c r="K692" t="s">
        <v>93</v>
      </c>
      <c r="L692">
        <v>705810</v>
      </c>
    </row>
    <row r="693" spans="1:12" x14ac:dyDescent="0.25">
      <c r="A693" t="s">
        <v>246</v>
      </c>
      <c r="B693" t="s">
        <v>247</v>
      </c>
      <c r="D693">
        <v>102</v>
      </c>
      <c r="E693" t="s">
        <v>86</v>
      </c>
      <c r="F693" t="s">
        <v>735</v>
      </c>
      <c r="G693" t="s">
        <v>736</v>
      </c>
      <c r="H693" t="s">
        <v>94</v>
      </c>
      <c r="I693" t="s">
        <v>95</v>
      </c>
      <c r="J693">
        <v>0</v>
      </c>
      <c r="K693" t="s">
        <v>93</v>
      </c>
      <c r="L693">
        <v>705810</v>
      </c>
    </row>
    <row r="694" spans="1:12" x14ac:dyDescent="0.25">
      <c r="A694" t="s">
        <v>246</v>
      </c>
      <c r="B694" t="s">
        <v>247</v>
      </c>
      <c r="D694">
        <v>102</v>
      </c>
      <c r="E694" t="s">
        <v>86</v>
      </c>
      <c r="F694" t="s">
        <v>735</v>
      </c>
      <c r="G694" t="s">
        <v>736</v>
      </c>
      <c r="H694" t="s">
        <v>96</v>
      </c>
      <c r="I694" t="s">
        <v>97</v>
      </c>
      <c r="J694">
        <v>0</v>
      </c>
      <c r="K694" t="s">
        <v>93</v>
      </c>
      <c r="L694">
        <v>705810</v>
      </c>
    </row>
    <row r="695" spans="1:12" x14ac:dyDescent="0.25">
      <c r="A695" t="s">
        <v>246</v>
      </c>
      <c r="B695" t="s">
        <v>247</v>
      </c>
      <c r="D695">
        <v>102</v>
      </c>
      <c r="E695" t="s">
        <v>86</v>
      </c>
      <c r="F695" t="s">
        <v>735</v>
      </c>
      <c r="G695" t="s">
        <v>736</v>
      </c>
      <c r="H695" t="s">
        <v>98</v>
      </c>
      <c r="I695" t="s">
        <v>99</v>
      </c>
      <c r="J695">
        <v>0</v>
      </c>
      <c r="K695" t="s">
        <v>93</v>
      </c>
      <c r="L695">
        <v>705810</v>
      </c>
    </row>
    <row r="696" spans="1:12" x14ac:dyDescent="0.25">
      <c r="A696" t="s">
        <v>246</v>
      </c>
      <c r="B696" t="s">
        <v>247</v>
      </c>
      <c r="D696">
        <v>102</v>
      </c>
      <c r="E696" t="s">
        <v>86</v>
      </c>
      <c r="F696" t="s">
        <v>735</v>
      </c>
      <c r="G696" t="s">
        <v>736</v>
      </c>
      <c r="H696" t="s">
        <v>100</v>
      </c>
      <c r="I696" t="s">
        <v>101</v>
      </c>
      <c r="J696">
        <v>0</v>
      </c>
      <c r="K696" t="s">
        <v>93</v>
      </c>
      <c r="L696">
        <v>705810</v>
      </c>
    </row>
    <row r="697" spans="1:12" x14ac:dyDescent="0.25">
      <c r="A697" t="s">
        <v>246</v>
      </c>
      <c r="B697" t="s">
        <v>247</v>
      </c>
      <c r="D697">
        <v>102</v>
      </c>
      <c r="E697" t="s">
        <v>86</v>
      </c>
      <c r="F697" t="s">
        <v>735</v>
      </c>
      <c r="G697" t="s">
        <v>736</v>
      </c>
      <c r="H697" t="s">
        <v>102</v>
      </c>
      <c r="I697" t="s">
        <v>103</v>
      </c>
      <c r="J697">
        <v>0</v>
      </c>
      <c r="K697" t="s">
        <v>93</v>
      </c>
      <c r="L697">
        <v>705810</v>
      </c>
    </row>
    <row r="698" spans="1:12" x14ac:dyDescent="0.25">
      <c r="A698" t="s">
        <v>246</v>
      </c>
      <c r="B698" t="s">
        <v>247</v>
      </c>
      <c r="D698">
        <v>102</v>
      </c>
      <c r="E698" t="s">
        <v>86</v>
      </c>
      <c r="F698" t="s">
        <v>735</v>
      </c>
      <c r="G698" t="s">
        <v>736</v>
      </c>
      <c r="H698" t="s">
        <v>104</v>
      </c>
      <c r="I698" t="s">
        <v>105</v>
      </c>
      <c r="J698">
        <v>0</v>
      </c>
      <c r="K698" t="s">
        <v>93</v>
      </c>
      <c r="L698">
        <v>705810</v>
      </c>
    </row>
    <row r="699" spans="1:12" x14ac:dyDescent="0.25">
      <c r="A699" t="s">
        <v>246</v>
      </c>
      <c r="B699" t="s">
        <v>247</v>
      </c>
      <c r="D699">
        <v>102</v>
      </c>
      <c r="E699" t="s">
        <v>86</v>
      </c>
      <c r="F699" t="s">
        <v>735</v>
      </c>
      <c r="G699" t="s">
        <v>736</v>
      </c>
      <c r="H699" t="s">
        <v>106</v>
      </c>
      <c r="I699" t="s">
        <v>107</v>
      </c>
      <c r="J699">
        <v>0</v>
      </c>
      <c r="K699" t="s">
        <v>93</v>
      </c>
      <c r="L699">
        <v>705810</v>
      </c>
    </row>
    <row r="700" spans="1:12" x14ac:dyDescent="0.25">
      <c r="A700" t="s">
        <v>246</v>
      </c>
      <c r="B700" t="s">
        <v>247</v>
      </c>
      <c r="D700">
        <v>102</v>
      </c>
      <c r="E700" t="s">
        <v>86</v>
      </c>
      <c r="F700" t="s">
        <v>735</v>
      </c>
      <c r="G700" t="s">
        <v>736</v>
      </c>
      <c r="H700" t="s">
        <v>108</v>
      </c>
      <c r="I700" t="s">
        <v>109</v>
      </c>
      <c r="J700">
        <v>0</v>
      </c>
      <c r="K700" t="s">
        <v>93</v>
      </c>
      <c r="L700">
        <v>705810</v>
      </c>
    </row>
    <row r="701" spans="1:12" x14ac:dyDescent="0.25">
      <c r="A701" t="s">
        <v>246</v>
      </c>
      <c r="B701" t="s">
        <v>247</v>
      </c>
      <c r="D701">
        <v>102</v>
      </c>
      <c r="E701" t="s">
        <v>86</v>
      </c>
      <c r="F701" t="s">
        <v>735</v>
      </c>
      <c r="G701" t="s">
        <v>736</v>
      </c>
      <c r="H701" t="s">
        <v>110</v>
      </c>
      <c r="I701" t="s">
        <v>111</v>
      </c>
      <c r="J701">
        <v>0</v>
      </c>
      <c r="K701" t="s">
        <v>93</v>
      </c>
      <c r="L701">
        <v>705810</v>
      </c>
    </row>
    <row r="702" spans="1:12" x14ac:dyDescent="0.25">
      <c r="A702" t="s">
        <v>246</v>
      </c>
      <c r="B702" t="s">
        <v>247</v>
      </c>
      <c r="D702">
        <v>102</v>
      </c>
      <c r="E702" t="s">
        <v>86</v>
      </c>
      <c r="F702" t="s">
        <v>735</v>
      </c>
      <c r="G702" t="s">
        <v>736</v>
      </c>
      <c r="H702" t="s">
        <v>112</v>
      </c>
      <c r="I702" t="s">
        <v>113</v>
      </c>
      <c r="J702">
        <v>0</v>
      </c>
      <c r="K702" t="s">
        <v>93</v>
      </c>
      <c r="L702">
        <v>705810</v>
      </c>
    </row>
    <row r="703" spans="1:12" x14ac:dyDescent="0.25">
      <c r="A703" t="s">
        <v>246</v>
      </c>
      <c r="B703" t="s">
        <v>247</v>
      </c>
      <c r="D703">
        <v>102</v>
      </c>
      <c r="E703" t="s">
        <v>86</v>
      </c>
      <c r="F703" t="s">
        <v>735</v>
      </c>
      <c r="G703" t="s">
        <v>736</v>
      </c>
      <c r="H703" t="s">
        <v>114</v>
      </c>
      <c r="I703" t="s">
        <v>115</v>
      </c>
      <c r="J703">
        <v>0</v>
      </c>
      <c r="K703" t="s">
        <v>93</v>
      </c>
      <c r="L703">
        <v>705810</v>
      </c>
    </row>
    <row r="704" spans="1:12" x14ac:dyDescent="0.25">
      <c r="A704" t="s">
        <v>246</v>
      </c>
      <c r="B704" t="s">
        <v>247</v>
      </c>
      <c r="D704">
        <v>102</v>
      </c>
      <c r="E704" t="s">
        <v>86</v>
      </c>
      <c r="F704" t="s">
        <v>735</v>
      </c>
      <c r="G704" t="s">
        <v>736</v>
      </c>
      <c r="H704" t="s">
        <v>116</v>
      </c>
      <c r="I704" t="s">
        <v>117</v>
      </c>
      <c r="J704">
        <v>0</v>
      </c>
      <c r="K704" t="s">
        <v>93</v>
      </c>
      <c r="L704">
        <v>705810</v>
      </c>
    </row>
    <row r="705" spans="1:12" x14ac:dyDescent="0.25">
      <c r="A705" t="s">
        <v>246</v>
      </c>
      <c r="B705" t="s">
        <v>247</v>
      </c>
      <c r="D705">
        <v>102</v>
      </c>
      <c r="E705" t="s">
        <v>86</v>
      </c>
      <c r="F705" t="s">
        <v>735</v>
      </c>
      <c r="G705" t="s">
        <v>736</v>
      </c>
      <c r="H705" t="s">
        <v>118</v>
      </c>
      <c r="I705" t="s">
        <v>119</v>
      </c>
      <c r="J705">
        <v>0</v>
      </c>
      <c r="K705" t="s">
        <v>93</v>
      </c>
      <c r="L705">
        <v>705810</v>
      </c>
    </row>
    <row r="706" spans="1:12" x14ac:dyDescent="0.25">
      <c r="A706" t="s">
        <v>246</v>
      </c>
      <c r="B706" t="s">
        <v>247</v>
      </c>
      <c r="D706">
        <v>102</v>
      </c>
      <c r="E706" t="s">
        <v>86</v>
      </c>
      <c r="F706" t="s">
        <v>735</v>
      </c>
      <c r="G706" t="s">
        <v>736</v>
      </c>
      <c r="H706" t="s">
        <v>120</v>
      </c>
      <c r="I706" t="s">
        <v>121</v>
      </c>
      <c r="J706">
        <v>0</v>
      </c>
      <c r="K706" t="s">
        <v>93</v>
      </c>
      <c r="L706">
        <v>705810</v>
      </c>
    </row>
    <row r="707" spans="1:12" x14ac:dyDescent="0.25">
      <c r="A707" t="s">
        <v>246</v>
      </c>
      <c r="B707" t="s">
        <v>247</v>
      </c>
      <c r="D707">
        <v>102</v>
      </c>
      <c r="E707" t="s">
        <v>86</v>
      </c>
      <c r="F707" t="s">
        <v>735</v>
      </c>
      <c r="G707" t="s">
        <v>736</v>
      </c>
      <c r="H707" t="s">
        <v>122</v>
      </c>
      <c r="I707" t="s">
        <v>123</v>
      </c>
      <c r="J707">
        <v>0</v>
      </c>
      <c r="K707" t="s">
        <v>93</v>
      </c>
      <c r="L707">
        <v>705810</v>
      </c>
    </row>
    <row r="708" spans="1:12" x14ac:dyDescent="0.25">
      <c r="A708" t="s">
        <v>246</v>
      </c>
      <c r="B708" t="s">
        <v>247</v>
      </c>
      <c r="D708">
        <v>102</v>
      </c>
      <c r="E708" t="s">
        <v>86</v>
      </c>
      <c r="F708" t="s">
        <v>735</v>
      </c>
      <c r="G708" t="s">
        <v>736</v>
      </c>
      <c r="H708" t="s">
        <v>124</v>
      </c>
      <c r="I708" t="s">
        <v>125</v>
      </c>
      <c r="J708">
        <v>0</v>
      </c>
      <c r="K708" t="s">
        <v>93</v>
      </c>
      <c r="L708">
        <v>705810</v>
      </c>
    </row>
    <row r="709" spans="1:12" x14ac:dyDescent="0.25">
      <c r="A709" t="s">
        <v>246</v>
      </c>
      <c r="B709" t="s">
        <v>247</v>
      </c>
      <c r="D709">
        <v>102</v>
      </c>
      <c r="E709" t="s">
        <v>86</v>
      </c>
      <c r="F709" t="s">
        <v>735</v>
      </c>
      <c r="G709" t="s">
        <v>736</v>
      </c>
      <c r="H709" t="s">
        <v>126</v>
      </c>
      <c r="I709" t="s">
        <v>127</v>
      </c>
      <c r="J709">
        <v>0</v>
      </c>
      <c r="K709" t="s">
        <v>93</v>
      </c>
      <c r="L709">
        <v>705810</v>
      </c>
    </row>
    <row r="710" spans="1:12" x14ac:dyDescent="0.25">
      <c r="A710" t="s">
        <v>246</v>
      </c>
      <c r="B710" t="s">
        <v>247</v>
      </c>
      <c r="D710">
        <v>102</v>
      </c>
      <c r="E710" t="s">
        <v>86</v>
      </c>
      <c r="F710" t="s">
        <v>735</v>
      </c>
      <c r="G710" t="s">
        <v>736</v>
      </c>
      <c r="H710" t="s">
        <v>128</v>
      </c>
      <c r="I710" t="s">
        <v>129</v>
      </c>
      <c r="J710">
        <v>659189</v>
      </c>
      <c r="K710" t="s">
        <v>93</v>
      </c>
      <c r="L710">
        <v>705810</v>
      </c>
    </row>
    <row r="711" spans="1:12" x14ac:dyDescent="0.25">
      <c r="A711" t="s">
        <v>246</v>
      </c>
      <c r="B711" t="s">
        <v>247</v>
      </c>
      <c r="D711">
        <v>102</v>
      </c>
      <c r="E711" t="s">
        <v>86</v>
      </c>
      <c r="F711" t="s">
        <v>735</v>
      </c>
      <c r="G711" t="s">
        <v>736</v>
      </c>
      <c r="H711" t="s">
        <v>130</v>
      </c>
      <c r="I711" t="s">
        <v>131</v>
      </c>
      <c r="J711">
        <v>24256</v>
      </c>
      <c r="K711" t="s">
        <v>93</v>
      </c>
      <c r="L711">
        <v>705810</v>
      </c>
    </row>
    <row r="712" spans="1:12" x14ac:dyDescent="0.25">
      <c r="A712" t="s">
        <v>246</v>
      </c>
      <c r="B712" t="s">
        <v>247</v>
      </c>
      <c r="D712">
        <v>102</v>
      </c>
      <c r="E712" t="s">
        <v>86</v>
      </c>
      <c r="F712" t="s">
        <v>735</v>
      </c>
      <c r="G712" t="s">
        <v>736</v>
      </c>
      <c r="H712" t="s">
        <v>132</v>
      </c>
      <c r="I712" t="s">
        <v>133</v>
      </c>
      <c r="J712">
        <v>-40254</v>
      </c>
      <c r="K712" t="s">
        <v>93</v>
      </c>
      <c r="L712">
        <v>705810</v>
      </c>
    </row>
    <row r="713" spans="1:12" x14ac:dyDescent="0.25">
      <c r="A713" t="s">
        <v>246</v>
      </c>
      <c r="B713" t="s">
        <v>247</v>
      </c>
      <c r="D713">
        <v>102</v>
      </c>
      <c r="E713" t="s">
        <v>86</v>
      </c>
      <c r="F713" t="s">
        <v>735</v>
      </c>
      <c r="G713" t="s">
        <v>736</v>
      </c>
      <c r="H713" t="s">
        <v>134</v>
      </c>
      <c r="I713" t="s">
        <v>135</v>
      </c>
      <c r="J713">
        <v>249076</v>
      </c>
      <c r="K713" t="s">
        <v>93</v>
      </c>
      <c r="L713">
        <v>705810</v>
      </c>
    </row>
    <row r="714" spans="1:12" x14ac:dyDescent="0.25">
      <c r="A714" t="s">
        <v>246</v>
      </c>
      <c r="B714" t="s">
        <v>247</v>
      </c>
      <c r="D714">
        <v>102</v>
      </c>
      <c r="E714" t="s">
        <v>86</v>
      </c>
      <c r="F714" t="s">
        <v>735</v>
      </c>
      <c r="G714" t="s">
        <v>736</v>
      </c>
      <c r="H714" t="s">
        <v>136</v>
      </c>
      <c r="I714" t="s">
        <v>137</v>
      </c>
      <c r="J714">
        <v>11376</v>
      </c>
      <c r="K714" t="s">
        <v>93</v>
      </c>
      <c r="L714">
        <v>705810</v>
      </c>
    </row>
    <row r="715" spans="1:12" x14ac:dyDescent="0.25">
      <c r="A715" t="s">
        <v>246</v>
      </c>
      <c r="B715" t="s">
        <v>247</v>
      </c>
      <c r="D715">
        <v>102</v>
      </c>
      <c r="E715" t="s">
        <v>86</v>
      </c>
      <c r="F715" t="s">
        <v>735</v>
      </c>
      <c r="G715" t="s">
        <v>736</v>
      </c>
      <c r="H715" t="s">
        <v>138</v>
      </c>
      <c r="I715" t="s">
        <v>139</v>
      </c>
      <c r="J715">
        <v>125603</v>
      </c>
      <c r="K715" t="s">
        <v>93</v>
      </c>
      <c r="L715">
        <v>705810</v>
      </c>
    </row>
    <row r="716" spans="1:12" x14ac:dyDescent="0.25">
      <c r="A716" t="s">
        <v>246</v>
      </c>
      <c r="B716" t="s">
        <v>247</v>
      </c>
      <c r="D716">
        <v>102</v>
      </c>
      <c r="E716" t="s">
        <v>86</v>
      </c>
      <c r="F716" t="s">
        <v>735</v>
      </c>
      <c r="G716" t="s">
        <v>736</v>
      </c>
      <c r="H716" t="s">
        <v>140</v>
      </c>
      <c r="I716" t="s">
        <v>141</v>
      </c>
      <c r="J716">
        <v>3134</v>
      </c>
      <c r="K716" t="s">
        <v>93</v>
      </c>
      <c r="L716">
        <v>705810</v>
      </c>
    </row>
    <row r="717" spans="1:12" x14ac:dyDescent="0.25">
      <c r="A717" t="s">
        <v>246</v>
      </c>
      <c r="B717" t="s">
        <v>247</v>
      </c>
      <c r="D717">
        <v>102</v>
      </c>
      <c r="E717" t="s">
        <v>86</v>
      </c>
      <c r="F717" t="s">
        <v>735</v>
      </c>
      <c r="G717" t="s">
        <v>736</v>
      </c>
      <c r="H717" t="s">
        <v>142</v>
      </c>
      <c r="I717" t="s">
        <v>143</v>
      </c>
      <c r="J717">
        <v>0</v>
      </c>
      <c r="K717" t="s">
        <v>93</v>
      </c>
      <c r="L717">
        <v>705810</v>
      </c>
    </row>
    <row r="718" spans="1:12" x14ac:dyDescent="0.25">
      <c r="A718" t="s">
        <v>246</v>
      </c>
      <c r="B718" t="s">
        <v>247</v>
      </c>
      <c r="D718">
        <v>102</v>
      </c>
      <c r="E718" t="s">
        <v>86</v>
      </c>
      <c r="F718" t="s">
        <v>735</v>
      </c>
      <c r="G718" t="s">
        <v>736</v>
      </c>
      <c r="H718" t="s">
        <v>144</v>
      </c>
      <c r="I718" t="s">
        <v>145</v>
      </c>
      <c r="J718">
        <v>0</v>
      </c>
      <c r="K718" t="s">
        <v>93</v>
      </c>
      <c r="L718">
        <v>705810</v>
      </c>
    </row>
    <row r="719" spans="1:12" x14ac:dyDescent="0.25">
      <c r="A719" t="s">
        <v>246</v>
      </c>
      <c r="B719" t="s">
        <v>247</v>
      </c>
      <c r="D719">
        <v>102</v>
      </c>
      <c r="E719" t="s">
        <v>86</v>
      </c>
      <c r="F719" t="s">
        <v>735</v>
      </c>
      <c r="G719" t="s">
        <v>736</v>
      </c>
      <c r="H719" t="s">
        <v>146</v>
      </c>
      <c r="I719" t="s">
        <v>147</v>
      </c>
      <c r="J719">
        <v>11963</v>
      </c>
      <c r="K719" t="s">
        <v>93</v>
      </c>
      <c r="L719">
        <v>705810</v>
      </c>
    </row>
    <row r="720" spans="1:12" x14ac:dyDescent="0.25">
      <c r="A720" t="s">
        <v>246</v>
      </c>
      <c r="B720" t="s">
        <v>247</v>
      </c>
      <c r="D720">
        <v>102</v>
      </c>
      <c r="E720" t="s">
        <v>86</v>
      </c>
      <c r="F720" t="s">
        <v>735</v>
      </c>
      <c r="G720" t="s">
        <v>736</v>
      </c>
      <c r="H720" t="s">
        <v>148</v>
      </c>
      <c r="I720" t="s">
        <v>149</v>
      </c>
      <c r="J720">
        <v>0</v>
      </c>
      <c r="K720" t="s">
        <v>93</v>
      </c>
      <c r="L720">
        <v>705810</v>
      </c>
    </row>
    <row r="721" spans="1:12" x14ac:dyDescent="0.25">
      <c r="A721" t="s">
        <v>246</v>
      </c>
      <c r="B721" t="s">
        <v>247</v>
      </c>
      <c r="D721">
        <v>102</v>
      </c>
      <c r="E721" t="s">
        <v>86</v>
      </c>
      <c r="F721" t="s">
        <v>735</v>
      </c>
      <c r="G721" t="s">
        <v>736</v>
      </c>
      <c r="H721" t="s">
        <v>150</v>
      </c>
      <c r="I721" t="s">
        <v>151</v>
      </c>
      <c r="J721">
        <v>8249</v>
      </c>
      <c r="K721" t="s">
        <v>93</v>
      </c>
      <c r="L721">
        <v>705810</v>
      </c>
    </row>
    <row r="722" spans="1:12" x14ac:dyDescent="0.25">
      <c r="A722" t="s">
        <v>246</v>
      </c>
      <c r="B722" t="s">
        <v>247</v>
      </c>
      <c r="D722">
        <v>102</v>
      </c>
      <c r="E722" t="s">
        <v>86</v>
      </c>
      <c r="F722" t="s">
        <v>735</v>
      </c>
      <c r="G722" t="s">
        <v>736</v>
      </c>
      <c r="H722" t="s">
        <v>152</v>
      </c>
      <c r="I722" t="s">
        <v>153</v>
      </c>
      <c r="J722">
        <v>10433</v>
      </c>
      <c r="K722" t="s">
        <v>93</v>
      </c>
      <c r="L722">
        <v>705810</v>
      </c>
    </row>
    <row r="723" spans="1:12" x14ac:dyDescent="0.25">
      <c r="A723" t="s">
        <v>246</v>
      </c>
      <c r="B723" t="s">
        <v>247</v>
      </c>
      <c r="D723">
        <v>102</v>
      </c>
      <c r="E723" t="s">
        <v>86</v>
      </c>
      <c r="F723" t="s">
        <v>735</v>
      </c>
      <c r="G723" t="s">
        <v>736</v>
      </c>
      <c r="H723" t="s">
        <v>154</v>
      </c>
      <c r="I723" t="s">
        <v>155</v>
      </c>
      <c r="J723">
        <v>0</v>
      </c>
      <c r="K723" t="s">
        <v>93</v>
      </c>
      <c r="L723">
        <v>705810</v>
      </c>
    </row>
    <row r="724" spans="1:12" x14ac:dyDescent="0.25">
      <c r="A724" t="s">
        <v>246</v>
      </c>
      <c r="B724" t="s">
        <v>247</v>
      </c>
      <c r="D724">
        <v>102</v>
      </c>
      <c r="E724" t="s">
        <v>86</v>
      </c>
      <c r="F724" t="s">
        <v>735</v>
      </c>
      <c r="G724" t="s">
        <v>736</v>
      </c>
      <c r="H724" t="s">
        <v>156</v>
      </c>
      <c r="I724" t="s">
        <v>157</v>
      </c>
      <c r="J724">
        <v>25</v>
      </c>
      <c r="K724" t="s">
        <v>93</v>
      </c>
      <c r="L724">
        <v>705810</v>
      </c>
    </row>
    <row r="725" spans="1:12" x14ac:dyDescent="0.25">
      <c r="A725" t="s">
        <v>246</v>
      </c>
      <c r="B725" t="s">
        <v>247</v>
      </c>
      <c r="D725">
        <v>102</v>
      </c>
      <c r="E725" t="s">
        <v>86</v>
      </c>
      <c r="F725" t="s">
        <v>735</v>
      </c>
      <c r="G725" t="s">
        <v>736</v>
      </c>
      <c r="H725" t="s">
        <v>158</v>
      </c>
      <c r="I725" t="s">
        <v>159</v>
      </c>
      <c r="J725">
        <v>1220</v>
      </c>
      <c r="K725" t="s">
        <v>93</v>
      </c>
      <c r="L725">
        <v>705810</v>
      </c>
    </row>
    <row r="726" spans="1:12" x14ac:dyDescent="0.25">
      <c r="A726" t="s">
        <v>246</v>
      </c>
      <c r="B726" t="s">
        <v>247</v>
      </c>
      <c r="D726">
        <v>102</v>
      </c>
      <c r="E726" t="s">
        <v>86</v>
      </c>
      <c r="F726" t="s">
        <v>735</v>
      </c>
      <c r="G726" t="s">
        <v>736</v>
      </c>
      <c r="H726" t="s">
        <v>160</v>
      </c>
      <c r="I726" t="s">
        <v>161</v>
      </c>
      <c r="J726">
        <v>19877</v>
      </c>
      <c r="K726" t="s">
        <v>93</v>
      </c>
      <c r="L726">
        <v>705810</v>
      </c>
    </row>
    <row r="727" spans="1:12" x14ac:dyDescent="0.25">
      <c r="A727" t="s">
        <v>246</v>
      </c>
      <c r="B727" t="s">
        <v>247</v>
      </c>
      <c r="D727">
        <v>102</v>
      </c>
      <c r="E727" t="s">
        <v>86</v>
      </c>
      <c r="F727" t="s">
        <v>735</v>
      </c>
      <c r="G727" t="s">
        <v>736</v>
      </c>
      <c r="H727" t="s">
        <v>162</v>
      </c>
      <c r="I727" t="s">
        <v>163</v>
      </c>
      <c r="J727">
        <v>127</v>
      </c>
      <c r="K727" t="s">
        <v>93</v>
      </c>
      <c r="L727">
        <v>705810</v>
      </c>
    </row>
    <row r="728" spans="1:12" x14ac:dyDescent="0.25">
      <c r="A728" t="s">
        <v>246</v>
      </c>
      <c r="B728" t="s">
        <v>247</v>
      </c>
      <c r="D728">
        <v>102</v>
      </c>
      <c r="E728" t="s">
        <v>86</v>
      </c>
      <c r="F728" t="s">
        <v>735</v>
      </c>
      <c r="G728" t="s">
        <v>736</v>
      </c>
      <c r="H728" t="s">
        <v>164</v>
      </c>
      <c r="I728" t="s">
        <v>165</v>
      </c>
      <c r="J728">
        <v>10553</v>
      </c>
      <c r="K728" t="s">
        <v>93</v>
      </c>
      <c r="L728">
        <v>705810</v>
      </c>
    </row>
    <row r="729" spans="1:12" x14ac:dyDescent="0.25">
      <c r="A729" t="s">
        <v>246</v>
      </c>
      <c r="B729" t="s">
        <v>247</v>
      </c>
      <c r="D729">
        <v>102</v>
      </c>
      <c r="E729" t="s">
        <v>86</v>
      </c>
      <c r="F729" t="s">
        <v>735</v>
      </c>
      <c r="G729" t="s">
        <v>736</v>
      </c>
      <c r="H729" t="s">
        <v>166</v>
      </c>
      <c r="I729" t="s">
        <v>167</v>
      </c>
      <c r="J729">
        <v>0</v>
      </c>
      <c r="K729" t="s">
        <v>93</v>
      </c>
      <c r="L729">
        <v>705810</v>
      </c>
    </row>
    <row r="730" spans="1:12" x14ac:dyDescent="0.25">
      <c r="A730" t="s">
        <v>246</v>
      </c>
      <c r="B730" t="s">
        <v>247</v>
      </c>
      <c r="D730">
        <v>102</v>
      </c>
      <c r="E730" t="s">
        <v>86</v>
      </c>
      <c r="F730" t="s">
        <v>735</v>
      </c>
      <c r="G730" t="s">
        <v>736</v>
      </c>
      <c r="H730" t="s">
        <v>168</v>
      </c>
      <c r="I730" t="s">
        <v>169</v>
      </c>
      <c r="J730">
        <v>15633</v>
      </c>
      <c r="K730" t="s">
        <v>93</v>
      </c>
      <c r="L730">
        <v>705810</v>
      </c>
    </row>
    <row r="731" spans="1:12" x14ac:dyDescent="0.25">
      <c r="A731" t="s">
        <v>246</v>
      </c>
      <c r="B731" t="s">
        <v>247</v>
      </c>
      <c r="D731">
        <v>102</v>
      </c>
      <c r="E731" t="s">
        <v>86</v>
      </c>
      <c r="F731" t="s">
        <v>735</v>
      </c>
      <c r="G731" t="s">
        <v>736</v>
      </c>
      <c r="H731" t="s">
        <v>170</v>
      </c>
      <c r="I731" t="s">
        <v>171</v>
      </c>
      <c r="J731">
        <v>10368</v>
      </c>
      <c r="K731" t="s">
        <v>93</v>
      </c>
      <c r="L731">
        <v>705810</v>
      </c>
    </row>
    <row r="732" spans="1:12" x14ac:dyDescent="0.25">
      <c r="A732" t="s">
        <v>246</v>
      </c>
      <c r="B732" t="s">
        <v>247</v>
      </c>
      <c r="D732">
        <v>102</v>
      </c>
      <c r="E732" t="s">
        <v>86</v>
      </c>
      <c r="F732" t="s">
        <v>735</v>
      </c>
      <c r="G732" t="s">
        <v>736</v>
      </c>
      <c r="H732" t="s">
        <v>172</v>
      </c>
      <c r="I732" t="s">
        <v>173</v>
      </c>
      <c r="J732">
        <v>0</v>
      </c>
      <c r="K732" t="s">
        <v>93</v>
      </c>
      <c r="L732">
        <v>705810</v>
      </c>
    </row>
    <row r="733" spans="1:12" x14ac:dyDescent="0.25">
      <c r="A733" t="s">
        <v>246</v>
      </c>
      <c r="B733" t="s">
        <v>247</v>
      </c>
      <c r="D733">
        <v>102</v>
      </c>
      <c r="E733" t="s">
        <v>86</v>
      </c>
      <c r="F733" t="s">
        <v>735</v>
      </c>
      <c r="G733" t="s">
        <v>736</v>
      </c>
      <c r="H733" t="s">
        <v>174</v>
      </c>
      <c r="I733" t="s">
        <v>175</v>
      </c>
      <c r="J733">
        <v>7</v>
      </c>
      <c r="K733" t="s">
        <v>93</v>
      </c>
      <c r="L733">
        <v>705810</v>
      </c>
    </row>
    <row r="734" spans="1:12" x14ac:dyDescent="0.25">
      <c r="A734" t="s">
        <v>246</v>
      </c>
      <c r="B734" t="s">
        <v>247</v>
      </c>
      <c r="D734">
        <v>102</v>
      </c>
      <c r="E734" t="s">
        <v>86</v>
      </c>
      <c r="F734" t="s">
        <v>735</v>
      </c>
      <c r="G734" t="s">
        <v>736</v>
      </c>
      <c r="H734" t="s">
        <v>176</v>
      </c>
      <c r="I734" t="s">
        <v>177</v>
      </c>
      <c r="J734">
        <v>0</v>
      </c>
      <c r="K734" t="s">
        <v>93</v>
      </c>
      <c r="L734">
        <v>705810</v>
      </c>
    </row>
    <row r="735" spans="1:12" x14ac:dyDescent="0.25">
      <c r="A735" t="s">
        <v>246</v>
      </c>
      <c r="B735" t="s">
        <v>247</v>
      </c>
      <c r="D735">
        <v>102</v>
      </c>
      <c r="E735" t="s">
        <v>86</v>
      </c>
      <c r="F735" t="s">
        <v>735</v>
      </c>
      <c r="G735" t="s">
        <v>736</v>
      </c>
      <c r="H735" t="s">
        <v>178</v>
      </c>
      <c r="I735" t="s">
        <v>179</v>
      </c>
      <c r="J735">
        <v>87344</v>
      </c>
      <c r="K735" t="s">
        <v>93</v>
      </c>
      <c r="L735">
        <v>705810</v>
      </c>
    </row>
    <row r="736" spans="1:12" x14ac:dyDescent="0.25">
      <c r="A736" t="s">
        <v>246</v>
      </c>
      <c r="B736" t="s">
        <v>247</v>
      </c>
      <c r="D736">
        <v>102</v>
      </c>
      <c r="E736" t="s">
        <v>86</v>
      </c>
      <c r="F736" t="s">
        <v>735</v>
      </c>
      <c r="G736" t="s">
        <v>736</v>
      </c>
      <c r="H736" t="s">
        <v>180</v>
      </c>
      <c r="I736" t="s">
        <v>181</v>
      </c>
      <c r="J736">
        <v>140157</v>
      </c>
      <c r="K736" t="s">
        <v>93</v>
      </c>
      <c r="L736">
        <v>705810</v>
      </c>
    </row>
    <row r="737" spans="1:12" x14ac:dyDescent="0.25">
      <c r="A737" t="s">
        <v>246</v>
      </c>
      <c r="B737" t="s">
        <v>247</v>
      </c>
      <c r="D737">
        <v>102</v>
      </c>
      <c r="E737" t="s">
        <v>86</v>
      </c>
      <c r="F737" t="s">
        <v>735</v>
      </c>
      <c r="G737" t="s">
        <v>736</v>
      </c>
      <c r="H737" t="s">
        <v>182</v>
      </c>
      <c r="I737" t="s">
        <v>183</v>
      </c>
      <c r="J737">
        <v>0</v>
      </c>
      <c r="K737" t="s">
        <v>93</v>
      </c>
      <c r="L737">
        <v>705810</v>
      </c>
    </row>
    <row r="738" spans="1:12" x14ac:dyDescent="0.25">
      <c r="A738" t="s">
        <v>246</v>
      </c>
      <c r="B738" t="s">
        <v>247</v>
      </c>
      <c r="D738">
        <v>102</v>
      </c>
      <c r="E738" t="s">
        <v>86</v>
      </c>
      <c r="F738" t="s">
        <v>735</v>
      </c>
      <c r="G738" t="s">
        <v>736</v>
      </c>
      <c r="H738" t="s">
        <v>184</v>
      </c>
      <c r="I738" t="s">
        <v>185</v>
      </c>
      <c r="J738">
        <v>0</v>
      </c>
      <c r="K738" t="s">
        <v>93</v>
      </c>
      <c r="L738">
        <v>705810</v>
      </c>
    </row>
    <row r="739" spans="1:12" x14ac:dyDescent="0.25">
      <c r="A739" t="s">
        <v>246</v>
      </c>
      <c r="B739" t="s">
        <v>247</v>
      </c>
      <c r="D739">
        <v>102</v>
      </c>
      <c r="E739" t="s">
        <v>86</v>
      </c>
      <c r="F739" t="s">
        <v>735</v>
      </c>
      <c r="G739" t="s">
        <v>736</v>
      </c>
      <c r="H739" t="s">
        <v>186</v>
      </c>
      <c r="I739" t="s">
        <v>187</v>
      </c>
      <c r="J739">
        <v>2567</v>
      </c>
      <c r="K739" t="s">
        <v>93</v>
      </c>
      <c r="L739">
        <v>705810</v>
      </c>
    </row>
    <row r="740" spans="1:12" x14ac:dyDescent="0.25">
      <c r="A740" t="s">
        <v>246</v>
      </c>
      <c r="B740" t="s">
        <v>247</v>
      </c>
      <c r="D740">
        <v>102</v>
      </c>
      <c r="E740" t="s">
        <v>86</v>
      </c>
      <c r="F740" t="s">
        <v>735</v>
      </c>
      <c r="G740" t="s">
        <v>736</v>
      </c>
      <c r="H740" t="s">
        <v>188</v>
      </c>
      <c r="I740" t="s">
        <v>189</v>
      </c>
      <c r="J740">
        <v>0</v>
      </c>
      <c r="K740" t="s">
        <v>93</v>
      </c>
      <c r="L740">
        <v>705810</v>
      </c>
    </row>
    <row r="741" spans="1:12" x14ac:dyDescent="0.25">
      <c r="A741" t="s">
        <v>246</v>
      </c>
      <c r="B741" t="s">
        <v>247</v>
      </c>
      <c r="D741">
        <v>102</v>
      </c>
      <c r="E741" t="s">
        <v>86</v>
      </c>
      <c r="F741" t="s">
        <v>735</v>
      </c>
      <c r="G741" t="s">
        <v>736</v>
      </c>
      <c r="H741" t="s">
        <v>190</v>
      </c>
      <c r="I741" t="s">
        <v>191</v>
      </c>
      <c r="J741">
        <v>45595</v>
      </c>
      <c r="K741" t="s">
        <v>93</v>
      </c>
      <c r="L741">
        <v>705810</v>
      </c>
    </row>
    <row r="742" spans="1:12" x14ac:dyDescent="0.25">
      <c r="A742" t="s">
        <v>246</v>
      </c>
      <c r="B742" t="s">
        <v>247</v>
      </c>
      <c r="D742">
        <v>102</v>
      </c>
      <c r="E742" t="s">
        <v>86</v>
      </c>
      <c r="F742" t="s">
        <v>735</v>
      </c>
      <c r="G742" t="s">
        <v>736</v>
      </c>
      <c r="H742" t="s">
        <v>192</v>
      </c>
      <c r="I742" t="s">
        <v>193</v>
      </c>
      <c r="J742">
        <v>474</v>
      </c>
      <c r="K742" t="s">
        <v>93</v>
      </c>
      <c r="L742">
        <v>705810</v>
      </c>
    </row>
    <row r="743" spans="1:12" x14ac:dyDescent="0.25">
      <c r="A743" t="s">
        <v>246</v>
      </c>
      <c r="B743" t="s">
        <v>247</v>
      </c>
      <c r="D743">
        <v>102</v>
      </c>
      <c r="E743" t="s">
        <v>86</v>
      </c>
      <c r="F743" t="s">
        <v>735</v>
      </c>
      <c r="G743" t="s">
        <v>736</v>
      </c>
      <c r="H743" t="s">
        <v>194</v>
      </c>
      <c r="I743" t="s">
        <v>195</v>
      </c>
      <c r="J743">
        <v>94095</v>
      </c>
      <c r="K743" t="s">
        <v>93</v>
      </c>
      <c r="L743">
        <v>705810</v>
      </c>
    </row>
    <row r="744" spans="1:12" x14ac:dyDescent="0.25">
      <c r="A744" t="s">
        <v>246</v>
      </c>
      <c r="B744" t="s">
        <v>247</v>
      </c>
      <c r="D744">
        <v>102</v>
      </c>
      <c r="E744" t="s">
        <v>86</v>
      </c>
      <c r="F744" t="s">
        <v>735</v>
      </c>
      <c r="G744" t="s">
        <v>736</v>
      </c>
      <c r="H744" t="s">
        <v>196</v>
      </c>
      <c r="I744" t="s">
        <v>197</v>
      </c>
      <c r="J744">
        <v>87572</v>
      </c>
      <c r="K744" t="s">
        <v>93</v>
      </c>
      <c r="L744">
        <v>705810</v>
      </c>
    </row>
    <row r="745" spans="1:12" x14ac:dyDescent="0.25">
      <c r="A745" t="s">
        <v>246</v>
      </c>
      <c r="B745" t="s">
        <v>247</v>
      </c>
      <c r="D745">
        <v>102</v>
      </c>
      <c r="E745" t="s">
        <v>86</v>
      </c>
      <c r="F745" t="s">
        <v>735</v>
      </c>
      <c r="G745" t="s">
        <v>736</v>
      </c>
      <c r="H745" t="s">
        <v>198</v>
      </c>
      <c r="I745" t="s">
        <v>199</v>
      </c>
      <c r="J745">
        <v>8191</v>
      </c>
      <c r="K745" t="s">
        <v>93</v>
      </c>
      <c r="L745">
        <v>705810</v>
      </c>
    </row>
    <row r="746" spans="1:12" x14ac:dyDescent="0.25">
      <c r="A746" t="s">
        <v>246</v>
      </c>
      <c r="B746" t="s">
        <v>247</v>
      </c>
      <c r="D746">
        <v>102</v>
      </c>
      <c r="E746" t="s">
        <v>86</v>
      </c>
      <c r="F746" t="s">
        <v>735</v>
      </c>
      <c r="G746" t="s">
        <v>736</v>
      </c>
      <c r="H746" t="s">
        <v>200</v>
      </c>
      <c r="I746" t="s">
        <v>201</v>
      </c>
      <c r="J746">
        <v>39349</v>
      </c>
      <c r="K746" t="s">
        <v>93</v>
      </c>
      <c r="L746">
        <v>705810</v>
      </c>
    </row>
    <row r="747" spans="1:12" x14ac:dyDescent="0.25">
      <c r="A747" t="s">
        <v>246</v>
      </c>
      <c r="B747" t="s">
        <v>247</v>
      </c>
      <c r="D747">
        <v>102</v>
      </c>
      <c r="E747" t="s">
        <v>86</v>
      </c>
      <c r="F747" t="s">
        <v>735</v>
      </c>
      <c r="G747" t="s">
        <v>736</v>
      </c>
      <c r="H747" t="s">
        <v>202</v>
      </c>
      <c r="I747" t="s">
        <v>203</v>
      </c>
      <c r="J747">
        <v>6956</v>
      </c>
      <c r="K747" t="s">
        <v>93</v>
      </c>
      <c r="L747">
        <v>705810</v>
      </c>
    </row>
    <row r="748" spans="1:12" x14ac:dyDescent="0.25">
      <c r="A748" t="s">
        <v>246</v>
      </c>
      <c r="B748" t="s">
        <v>247</v>
      </c>
      <c r="D748">
        <v>102</v>
      </c>
      <c r="E748" t="s">
        <v>86</v>
      </c>
      <c r="F748" t="s">
        <v>735</v>
      </c>
      <c r="G748" t="s">
        <v>736</v>
      </c>
      <c r="H748" t="s">
        <v>204</v>
      </c>
      <c r="I748" t="s">
        <v>205</v>
      </c>
      <c r="J748">
        <v>0</v>
      </c>
      <c r="K748" t="s">
        <v>93</v>
      </c>
      <c r="L748">
        <v>705810</v>
      </c>
    </row>
    <row r="749" spans="1:12" x14ac:dyDescent="0.25">
      <c r="A749" t="s">
        <v>246</v>
      </c>
      <c r="B749" t="s">
        <v>247</v>
      </c>
      <c r="D749">
        <v>102</v>
      </c>
      <c r="E749" t="s">
        <v>86</v>
      </c>
      <c r="F749" t="s">
        <v>735</v>
      </c>
      <c r="G749" t="s">
        <v>736</v>
      </c>
      <c r="H749" t="s">
        <v>206</v>
      </c>
      <c r="I749" t="s">
        <v>207</v>
      </c>
      <c r="J749">
        <v>6330</v>
      </c>
      <c r="K749" t="s">
        <v>93</v>
      </c>
      <c r="L749">
        <v>705810</v>
      </c>
    </row>
    <row r="750" spans="1:12" x14ac:dyDescent="0.25">
      <c r="A750" t="s">
        <v>246</v>
      </c>
      <c r="B750" t="s">
        <v>247</v>
      </c>
      <c r="D750">
        <v>102</v>
      </c>
      <c r="E750" t="s">
        <v>86</v>
      </c>
      <c r="F750" t="s">
        <v>735</v>
      </c>
      <c r="G750" t="s">
        <v>736</v>
      </c>
      <c r="H750" t="s">
        <v>208</v>
      </c>
      <c r="I750" t="s">
        <v>209</v>
      </c>
      <c r="J750">
        <v>24864</v>
      </c>
      <c r="K750" t="s">
        <v>93</v>
      </c>
      <c r="L750">
        <v>705810</v>
      </c>
    </row>
    <row r="751" spans="1:12" x14ac:dyDescent="0.25">
      <c r="A751" t="s">
        <v>246</v>
      </c>
      <c r="B751" t="s">
        <v>247</v>
      </c>
      <c r="D751">
        <v>102</v>
      </c>
      <c r="E751" t="s">
        <v>86</v>
      </c>
      <c r="F751" t="s">
        <v>735</v>
      </c>
      <c r="G751" t="s">
        <v>736</v>
      </c>
      <c r="H751" t="s">
        <v>210</v>
      </c>
      <c r="I751" t="s">
        <v>211</v>
      </c>
      <c r="J751">
        <v>10075</v>
      </c>
      <c r="K751" t="s">
        <v>93</v>
      </c>
      <c r="L751">
        <v>705810</v>
      </c>
    </row>
    <row r="752" spans="1:12" x14ac:dyDescent="0.25">
      <c r="A752" t="s">
        <v>246</v>
      </c>
      <c r="B752" t="s">
        <v>247</v>
      </c>
      <c r="D752">
        <v>102</v>
      </c>
      <c r="E752" t="s">
        <v>86</v>
      </c>
      <c r="F752" t="s">
        <v>735</v>
      </c>
      <c r="G752" t="s">
        <v>736</v>
      </c>
      <c r="H752" t="s">
        <v>212</v>
      </c>
      <c r="I752" t="s">
        <v>213</v>
      </c>
      <c r="J752">
        <v>5267</v>
      </c>
      <c r="K752" t="s">
        <v>93</v>
      </c>
      <c r="L752">
        <v>705810</v>
      </c>
    </row>
    <row r="753" spans="1:12" x14ac:dyDescent="0.25">
      <c r="A753" t="s">
        <v>246</v>
      </c>
      <c r="B753" t="s">
        <v>247</v>
      </c>
      <c r="D753">
        <v>102</v>
      </c>
      <c r="E753" t="s">
        <v>86</v>
      </c>
      <c r="F753" t="s">
        <v>735</v>
      </c>
      <c r="G753" t="s">
        <v>736</v>
      </c>
      <c r="H753" t="s">
        <v>214</v>
      </c>
      <c r="I753" t="s">
        <v>215</v>
      </c>
      <c r="J753">
        <v>60681</v>
      </c>
      <c r="K753" t="s">
        <v>93</v>
      </c>
      <c r="L753">
        <v>705810</v>
      </c>
    </row>
    <row r="754" spans="1:12" x14ac:dyDescent="0.25">
      <c r="A754" t="s">
        <v>246</v>
      </c>
      <c r="B754" t="s">
        <v>247</v>
      </c>
      <c r="D754">
        <v>102</v>
      </c>
      <c r="E754" t="s">
        <v>86</v>
      </c>
      <c r="F754" t="s">
        <v>735</v>
      </c>
      <c r="G754" t="s">
        <v>736</v>
      </c>
      <c r="H754" t="s">
        <v>216</v>
      </c>
      <c r="I754" t="s">
        <v>217</v>
      </c>
      <c r="J754">
        <v>150</v>
      </c>
      <c r="K754" t="s">
        <v>93</v>
      </c>
      <c r="L754">
        <v>705810</v>
      </c>
    </row>
    <row r="755" spans="1:12" x14ac:dyDescent="0.25">
      <c r="A755" t="s">
        <v>246</v>
      </c>
      <c r="B755" t="s">
        <v>247</v>
      </c>
      <c r="D755">
        <v>102</v>
      </c>
      <c r="E755" t="s">
        <v>86</v>
      </c>
      <c r="F755" t="s">
        <v>735</v>
      </c>
      <c r="G755" t="s">
        <v>736</v>
      </c>
      <c r="H755" t="s">
        <v>218</v>
      </c>
      <c r="I755" t="s">
        <v>219</v>
      </c>
      <c r="J755">
        <v>0</v>
      </c>
      <c r="K755" t="s">
        <v>93</v>
      </c>
      <c r="L755">
        <v>705810</v>
      </c>
    </row>
    <row r="756" spans="1:12" x14ac:dyDescent="0.25">
      <c r="A756" t="s">
        <v>246</v>
      </c>
      <c r="B756" t="s">
        <v>247</v>
      </c>
      <c r="D756">
        <v>102</v>
      </c>
      <c r="E756" t="s">
        <v>86</v>
      </c>
      <c r="F756" t="s">
        <v>735</v>
      </c>
      <c r="G756" t="s">
        <v>736</v>
      </c>
      <c r="H756" t="s">
        <v>220</v>
      </c>
      <c r="I756" t="s">
        <v>221</v>
      </c>
      <c r="J756">
        <v>0</v>
      </c>
      <c r="K756" t="s">
        <v>93</v>
      </c>
      <c r="L756">
        <v>705810</v>
      </c>
    </row>
    <row r="757" spans="1:12" x14ac:dyDescent="0.25">
      <c r="A757" t="s">
        <v>246</v>
      </c>
      <c r="B757" t="s">
        <v>247</v>
      </c>
      <c r="D757">
        <v>102</v>
      </c>
      <c r="E757" t="s">
        <v>86</v>
      </c>
      <c r="F757" t="s">
        <v>735</v>
      </c>
      <c r="G757" t="s">
        <v>736</v>
      </c>
      <c r="H757" t="s">
        <v>222</v>
      </c>
      <c r="I757" t="s">
        <v>223</v>
      </c>
      <c r="J757">
        <v>2435</v>
      </c>
      <c r="K757" t="s">
        <v>93</v>
      </c>
      <c r="L757">
        <v>705810</v>
      </c>
    </row>
    <row r="758" spans="1:12" x14ac:dyDescent="0.25">
      <c r="A758" t="s">
        <v>246</v>
      </c>
      <c r="B758" t="s">
        <v>247</v>
      </c>
      <c r="D758">
        <v>102</v>
      </c>
      <c r="E758" t="s">
        <v>86</v>
      </c>
      <c r="F758" t="s">
        <v>735</v>
      </c>
      <c r="G758" t="s">
        <v>736</v>
      </c>
      <c r="H758" t="s">
        <v>224</v>
      </c>
      <c r="I758" t="s">
        <v>225</v>
      </c>
      <c r="J758">
        <v>5143</v>
      </c>
      <c r="K758" t="s">
        <v>93</v>
      </c>
      <c r="L758">
        <v>705810</v>
      </c>
    </row>
    <row r="759" spans="1:12" x14ac:dyDescent="0.25">
      <c r="A759" t="s">
        <v>246</v>
      </c>
      <c r="B759" t="s">
        <v>247</v>
      </c>
      <c r="D759">
        <v>102</v>
      </c>
      <c r="E759" t="s">
        <v>86</v>
      </c>
      <c r="F759" t="s">
        <v>735</v>
      </c>
      <c r="G759" t="s">
        <v>736</v>
      </c>
      <c r="H759" t="s">
        <v>226</v>
      </c>
      <c r="I759" t="s">
        <v>227</v>
      </c>
      <c r="J759">
        <v>7242</v>
      </c>
      <c r="K759" t="s">
        <v>93</v>
      </c>
      <c r="L759">
        <v>705810</v>
      </c>
    </row>
    <row r="760" spans="1:12" x14ac:dyDescent="0.25">
      <c r="A760" t="s">
        <v>246</v>
      </c>
      <c r="B760" t="s">
        <v>247</v>
      </c>
      <c r="D760">
        <v>102</v>
      </c>
      <c r="E760" t="s">
        <v>86</v>
      </c>
      <c r="F760" t="s">
        <v>735</v>
      </c>
      <c r="G760" t="s">
        <v>736</v>
      </c>
      <c r="H760" t="s">
        <v>228</v>
      </c>
      <c r="I760" t="s">
        <v>229</v>
      </c>
      <c r="J760">
        <v>0</v>
      </c>
      <c r="K760" t="s">
        <v>93</v>
      </c>
      <c r="L760">
        <v>705810</v>
      </c>
    </row>
    <row r="761" spans="1:12" x14ac:dyDescent="0.25">
      <c r="A761" t="s">
        <v>246</v>
      </c>
      <c r="B761" t="s">
        <v>247</v>
      </c>
      <c r="D761">
        <v>102</v>
      </c>
      <c r="E761" t="s">
        <v>86</v>
      </c>
      <c r="F761" t="s">
        <v>735</v>
      </c>
      <c r="G761" t="s">
        <v>736</v>
      </c>
      <c r="H761" t="s">
        <v>230</v>
      </c>
      <c r="I761" t="s">
        <v>231</v>
      </c>
      <c r="J761">
        <v>393</v>
      </c>
      <c r="K761" t="s">
        <v>93</v>
      </c>
      <c r="L761">
        <v>705810</v>
      </c>
    </row>
    <row r="762" spans="1:12" x14ac:dyDescent="0.25">
      <c r="A762" t="s">
        <v>246</v>
      </c>
      <c r="B762" t="s">
        <v>247</v>
      </c>
      <c r="D762">
        <v>102</v>
      </c>
      <c r="E762" t="s">
        <v>86</v>
      </c>
      <c r="F762" t="s">
        <v>735</v>
      </c>
      <c r="G762" t="s">
        <v>736</v>
      </c>
      <c r="H762" t="s">
        <v>232</v>
      </c>
      <c r="I762" t="s">
        <v>233</v>
      </c>
      <c r="J762">
        <v>27510</v>
      </c>
      <c r="K762" t="s">
        <v>93</v>
      </c>
      <c r="L762">
        <v>705810</v>
      </c>
    </row>
    <row r="763" spans="1:12" x14ac:dyDescent="0.25">
      <c r="A763" t="s">
        <v>246</v>
      </c>
      <c r="B763" t="s">
        <v>247</v>
      </c>
      <c r="D763">
        <v>102</v>
      </c>
      <c r="E763" t="s">
        <v>86</v>
      </c>
      <c r="F763" t="s">
        <v>735</v>
      </c>
      <c r="G763" t="s">
        <v>736</v>
      </c>
      <c r="H763" t="s">
        <v>234</v>
      </c>
      <c r="I763" t="s">
        <v>235</v>
      </c>
      <c r="J763">
        <v>283692</v>
      </c>
      <c r="K763" t="s">
        <v>93</v>
      </c>
      <c r="L763">
        <v>705810</v>
      </c>
    </row>
    <row r="764" spans="1:12" x14ac:dyDescent="0.25">
      <c r="A764" t="s">
        <v>246</v>
      </c>
      <c r="B764" t="s">
        <v>247</v>
      </c>
      <c r="D764">
        <v>102</v>
      </c>
      <c r="E764" t="s">
        <v>86</v>
      </c>
      <c r="F764" t="s">
        <v>735</v>
      </c>
      <c r="G764" t="s">
        <v>736</v>
      </c>
      <c r="H764" t="s">
        <v>236</v>
      </c>
      <c r="I764" t="s">
        <v>237</v>
      </c>
      <c r="J764">
        <v>0</v>
      </c>
      <c r="K764" t="s">
        <v>93</v>
      </c>
      <c r="L764">
        <v>705810</v>
      </c>
    </row>
    <row r="765" spans="1:12" x14ac:dyDescent="0.25">
      <c r="A765" t="s">
        <v>246</v>
      </c>
      <c r="B765" t="s">
        <v>247</v>
      </c>
      <c r="D765">
        <v>102</v>
      </c>
      <c r="E765" t="s">
        <v>86</v>
      </c>
      <c r="F765" t="s">
        <v>735</v>
      </c>
      <c r="G765" t="s">
        <v>736</v>
      </c>
      <c r="H765" t="s">
        <v>251</v>
      </c>
      <c r="I765" t="s">
        <v>252</v>
      </c>
      <c r="J765">
        <v>0</v>
      </c>
      <c r="K765" t="s">
        <v>93</v>
      </c>
      <c r="L765">
        <v>0</v>
      </c>
    </row>
    <row r="766" spans="1:12" x14ac:dyDescent="0.25">
      <c r="A766" t="s">
        <v>246</v>
      </c>
      <c r="B766" t="s">
        <v>247</v>
      </c>
      <c r="D766">
        <v>102</v>
      </c>
      <c r="E766" t="s">
        <v>86</v>
      </c>
      <c r="F766" t="s">
        <v>735</v>
      </c>
      <c r="G766" t="s">
        <v>736</v>
      </c>
      <c r="H766" t="s">
        <v>253</v>
      </c>
      <c r="I766" t="s">
        <v>254</v>
      </c>
      <c r="J766">
        <v>0</v>
      </c>
      <c r="K766" t="s">
        <v>93</v>
      </c>
      <c r="L766">
        <v>0</v>
      </c>
    </row>
    <row r="767" spans="1:12" x14ac:dyDescent="0.25">
      <c r="A767" t="s">
        <v>246</v>
      </c>
      <c r="B767" t="s">
        <v>247</v>
      </c>
      <c r="D767">
        <v>102</v>
      </c>
      <c r="E767" t="s">
        <v>86</v>
      </c>
      <c r="F767" t="s">
        <v>735</v>
      </c>
      <c r="G767" t="s">
        <v>736</v>
      </c>
      <c r="H767" t="s">
        <v>255</v>
      </c>
      <c r="I767" t="s">
        <v>256</v>
      </c>
      <c r="J767">
        <v>0</v>
      </c>
      <c r="K767" t="s">
        <v>93</v>
      </c>
      <c r="L767">
        <v>0</v>
      </c>
    </row>
    <row r="768" spans="1:12" x14ac:dyDescent="0.25">
      <c r="A768" t="s">
        <v>246</v>
      </c>
      <c r="B768" t="s">
        <v>247</v>
      </c>
      <c r="D768">
        <v>102</v>
      </c>
      <c r="E768" t="s">
        <v>86</v>
      </c>
      <c r="F768" t="s">
        <v>735</v>
      </c>
      <c r="G768" t="s">
        <v>736</v>
      </c>
      <c r="H768" t="s">
        <v>257</v>
      </c>
      <c r="I768" t="s">
        <v>258</v>
      </c>
      <c r="J768">
        <v>0</v>
      </c>
      <c r="K768" t="s">
        <v>93</v>
      </c>
      <c r="L768">
        <v>0</v>
      </c>
    </row>
    <row r="769" spans="1:12" x14ac:dyDescent="0.25">
      <c r="A769" t="s">
        <v>246</v>
      </c>
      <c r="B769" t="s">
        <v>247</v>
      </c>
      <c r="D769">
        <v>102</v>
      </c>
      <c r="E769" t="s">
        <v>86</v>
      </c>
      <c r="F769" t="s">
        <v>735</v>
      </c>
      <c r="G769" t="s">
        <v>736</v>
      </c>
      <c r="H769" t="s">
        <v>259</v>
      </c>
      <c r="I769" t="s">
        <v>260</v>
      </c>
      <c r="J769">
        <v>0</v>
      </c>
      <c r="K769" t="s">
        <v>93</v>
      </c>
      <c r="L769">
        <v>0</v>
      </c>
    </row>
    <row r="770" spans="1:12" x14ac:dyDescent="0.25">
      <c r="A770" t="s">
        <v>246</v>
      </c>
      <c r="B770" t="s">
        <v>247</v>
      </c>
      <c r="D770">
        <v>102</v>
      </c>
      <c r="E770" t="s">
        <v>86</v>
      </c>
      <c r="F770" t="s">
        <v>735</v>
      </c>
      <c r="G770" t="s">
        <v>736</v>
      </c>
      <c r="H770" t="s">
        <v>261</v>
      </c>
      <c r="I770" t="s">
        <v>262</v>
      </c>
      <c r="J770">
        <v>0</v>
      </c>
      <c r="K770" t="s">
        <v>93</v>
      </c>
      <c r="L770">
        <v>0</v>
      </c>
    </row>
    <row r="771" spans="1:12" x14ac:dyDescent="0.25">
      <c r="A771" t="s">
        <v>246</v>
      </c>
      <c r="B771" t="s">
        <v>247</v>
      </c>
      <c r="D771">
        <v>102</v>
      </c>
      <c r="E771" t="s">
        <v>86</v>
      </c>
      <c r="F771" t="s">
        <v>735</v>
      </c>
      <c r="G771" t="s">
        <v>736</v>
      </c>
      <c r="H771" t="s">
        <v>263</v>
      </c>
      <c r="I771" t="s">
        <v>264</v>
      </c>
      <c r="J771">
        <v>0</v>
      </c>
      <c r="K771" t="s">
        <v>93</v>
      </c>
      <c r="L771">
        <v>0</v>
      </c>
    </row>
    <row r="772" spans="1:12" x14ac:dyDescent="0.25">
      <c r="A772" t="s">
        <v>246</v>
      </c>
      <c r="B772" t="s">
        <v>247</v>
      </c>
      <c r="D772">
        <v>102</v>
      </c>
      <c r="E772" t="s">
        <v>86</v>
      </c>
      <c r="F772" t="s">
        <v>735</v>
      </c>
      <c r="G772" t="s">
        <v>736</v>
      </c>
      <c r="H772" t="s">
        <v>265</v>
      </c>
      <c r="I772" t="s">
        <v>266</v>
      </c>
      <c r="J772">
        <v>0</v>
      </c>
      <c r="K772" t="s">
        <v>93</v>
      </c>
      <c r="L772">
        <v>0</v>
      </c>
    </row>
    <row r="773" spans="1:12" x14ac:dyDescent="0.25">
      <c r="A773" t="s">
        <v>246</v>
      </c>
      <c r="B773" t="s">
        <v>247</v>
      </c>
      <c r="D773">
        <v>102</v>
      </c>
      <c r="E773" t="s">
        <v>86</v>
      </c>
      <c r="F773" t="s">
        <v>735</v>
      </c>
      <c r="G773" t="s">
        <v>736</v>
      </c>
      <c r="H773" t="s">
        <v>267</v>
      </c>
      <c r="I773" t="s">
        <v>268</v>
      </c>
      <c r="J773">
        <v>0</v>
      </c>
      <c r="K773" t="s">
        <v>93</v>
      </c>
      <c r="L773">
        <v>0</v>
      </c>
    </row>
    <row r="774" spans="1:12" x14ac:dyDescent="0.25">
      <c r="A774" t="s">
        <v>246</v>
      </c>
      <c r="B774" t="s">
        <v>247</v>
      </c>
      <c r="D774">
        <v>102</v>
      </c>
      <c r="E774" t="s">
        <v>86</v>
      </c>
      <c r="F774" t="s">
        <v>735</v>
      </c>
      <c r="G774" t="s">
        <v>736</v>
      </c>
      <c r="H774" t="s">
        <v>269</v>
      </c>
      <c r="I774" t="s">
        <v>270</v>
      </c>
      <c r="J774">
        <v>-3723150</v>
      </c>
      <c r="K774" t="s">
        <v>93</v>
      </c>
      <c r="L774">
        <v>0</v>
      </c>
    </row>
    <row r="775" spans="1:12" x14ac:dyDescent="0.25">
      <c r="A775" t="s">
        <v>246</v>
      </c>
      <c r="B775" t="s">
        <v>247</v>
      </c>
      <c r="D775">
        <v>102</v>
      </c>
      <c r="E775" t="s">
        <v>86</v>
      </c>
      <c r="F775" t="s">
        <v>735</v>
      </c>
      <c r="G775" t="s">
        <v>736</v>
      </c>
      <c r="H775" t="s">
        <v>271</v>
      </c>
      <c r="I775" t="s">
        <v>272</v>
      </c>
      <c r="J775">
        <v>8865618</v>
      </c>
      <c r="K775" t="s">
        <v>93</v>
      </c>
      <c r="L775">
        <v>0</v>
      </c>
    </row>
    <row r="776" spans="1:12" x14ac:dyDescent="0.25">
      <c r="A776" t="s">
        <v>246</v>
      </c>
      <c r="B776" t="s">
        <v>247</v>
      </c>
      <c r="D776">
        <v>102</v>
      </c>
      <c r="E776" t="s">
        <v>86</v>
      </c>
      <c r="F776" t="s">
        <v>735</v>
      </c>
      <c r="G776" t="s">
        <v>736</v>
      </c>
      <c r="H776" t="s">
        <v>273</v>
      </c>
      <c r="I776" t="s">
        <v>274</v>
      </c>
      <c r="J776">
        <v>9294</v>
      </c>
      <c r="K776" t="s">
        <v>93</v>
      </c>
      <c r="L776">
        <v>0</v>
      </c>
    </row>
    <row r="777" spans="1:12" x14ac:dyDescent="0.25">
      <c r="A777" t="s">
        <v>246</v>
      </c>
      <c r="B777" t="s">
        <v>247</v>
      </c>
      <c r="D777">
        <v>102</v>
      </c>
      <c r="E777" t="s">
        <v>86</v>
      </c>
      <c r="F777" t="s">
        <v>735</v>
      </c>
      <c r="G777" t="s">
        <v>736</v>
      </c>
      <c r="H777" t="s">
        <v>275</v>
      </c>
      <c r="I777" t="s">
        <v>276</v>
      </c>
      <c r="J777">
        <v>268587</v>
      </c>
      <c r="K777" t="s">
        <v>93</v>
      </c>
      <c r="L777">
        <v>0</v>
      </c>
    </row>
    <row r="778" spans="1:12" x14ac:dyDescent="0.25">
      <c r="A778" t="s">
        <v>246</v>
      </c>
      <c r="B778" t="s">
        <v>247</v>
      </c>
      <c r="D778">
        <v>102</v>
      </c>
      <c r="E778" t="s">
        <v>86</v>
      </c>
      <c r="F778" t="s">
        <v>735</v>
      </c>
      <c r="G778" t="s">
        <v>736</v>
      </c>
      <c r="H778" t="s">
        <v>277</v>
      </c>
      <c r="I778" t="s">
        <v>278</v>
      </c>
      <c r="J778">
        <v>125245</v>
      </c>
      <c r="K778" t="s">
        <v>93</v>
      </c>
      <c r="L778">
        <v>0</v>
      </c>
    </row>
    <row r="779" spans="1:12" x14ac:dyDescent="0.25">
      <c r="A779" t="s">
        <v>246</v>
      </c>
      <c r="B779" t="s">
        <v>247</v>
      </c>
      <c r="D779">
        <v>102</v>
      </c>
      <c r="E779" t="s">
        <v>86</v>
      </c>
      <c r="F779" t="s">
        <v>735</v>
      </c>
      <c r="G779" t="s">
        <v>736</v>
      </c>
      <c r="H779" t="s">
        <v>279</v>
      </c>
      <c r="I779" t="s">
        <v>280</v>
      </c>
      <c r="J779">
        <v>3133</v>
      </c>
      <c r="K779" t="s">
        <v>93</v>
      </c>
      <c r="L779">
        <v>0</v>
      </c>
    </row>
    <row r="780" spans="1:12" x14ac:dyDescent="0.25">
      <c r="A780" t="s">
        <v>246</v>
      </c>
      <c r="B780" t="s">
        <v>247</v>
      </c>
      <c r="D780">
        <v>102</v>
      </c>
      <c r="E780" t="s">
        <v>86</v>
      </c>
      <c r="F780" t="s">
        <v>735</v>
      </c>
      <c r="G780" t="s">
        <v>736</v>
      </c>
      <c r="H780" t="s">
        <v>281</v>
      </c>
      <c r="I780" t="s">
        <v>282</v>
      </c>
      <c r="J780">
        <v>474786</v>
      </c>
      <c r="K780" t="s">
        <v>93</v>
      </c>
      <c r="L780">
        <v>0</v>
      </c>
    </row>
    <row r="781" spans="1:12" x14ac:dyDescent="0.25">
      <c r="A781" t="s">
        <v>246</v>
      </c>
      <c r="B781" t="s">
        <v>247</v>
      </c>
      <c r="D781">
        <v>102</v>
      </c>
      <c r="E781" t="s">
        <v>86</v>
      </c>
      <c r="F781" t="s">
        <v>735</v>
      </c>
      <c r="G781" t="s">
        <v>736</v>
      </c>
      <c r="H781" t="s">
        <v>283</v>
      </c>
      <c r="I781" t="s">
        <v>284</v>
      </c>
      <c r="J781">
        <v>0</v>
      </c>
      <c r="K781" t="s">
        <v>93</v>
      </c>
      <c r="L781">
        <v>0</v>
      </c>
    </row>
    <row r="782" spans="1:12" x14ac:dyDescent="0.25">
      <c r="A782" t="s">
        <v>246</v>
      </c>
      <c r="B782" t="s">
        <v>247</v>
      </c>
      <c r="D782">
        <v>102</v>
      </c>
      <c r="E782" t="s">
        <v>86</v>
      </c>
      <c r="F782" t="s">
        <v>735</v>
      </c>
      <c r="G782" t="s">
        <v>736</v>
      </c>
      <c r="H782" t="s">
        <v>285</v>
      </c>
      <c r="I782" t="s">
        <v>286</v>
      </c>
      <c r="J782">
        <v>88019</v>
      </c>
      <c r="K782" t="s">
        <v>93</v>
      </c>
      <c r="L782">
        <v>0</v>
      </c>
    </row>
    <row r="783" spans="1:12" x14ac:dyDescent="0.25">
      <c r="A783" t="s">
        <v>246</v>
      </c>
      <c r="B783" t="s">
        <v>247</v>
      </c>
      <c r="D783">
        <v>102</v>
      </c>
      <c r="E783" t="s">
        <v>86</v>
      </c>
      <c r="F783" t="s">
        <v>735</v>
      </c>
      <c r="G783" t="s">
        <v>736</v>
      </c>
      <c r="H783" t="s">
        <v>287</v>
      </c>
      <c r="I783" t="s">
        <v>288</v>
      </c>
      <c r="J783">
        <v>435194</v>
      </c>
      <c r="K783" t="s">
        <v>93</v>
      </c>
      <c r="L783">
        <v>0</v>
      </c>
    </row>
    <row r="784" spans="1:12" x14ac:dyDescent="0.25">
      <c r="A784" t="s">
        <v>246</v>
      </c>
      <c r="B784" t="s">
        <v>247</v>
      </c>
      <c r="D784">
        <v>102</v>
      </c>
      <c r="E784" t="s">
        <v>86</v>
      </c>
      <c r="F784" t="s">
        <v>735</v>
      </c>
      <c r="G784" t="s">
        <v>736</v>
      </c>
      <c r="H784" t="s">
        <v>289</v>
      </c>
      <c r="I784" t="s">
        <v>290</v>
      </c>
      <c r="J784">
        <v>0</v>
      </c>
      <c r="K784" t="s">
        <v>93</v>
      </c>
      <c r="L784">
        <v>0</v>
      </c>
    </row>
    <row r="785" spans="1:12" x14ac:dyDescent="0.25">
      <c r="A785" t="s">
        <v>246</v>
      </c>
      <c r="B785" t="s">
        <v>247</v>
      </c>
      <c r="D785">
        <v>102</v>
      </c>
      <c r="E785" t="s">
        <v>86</v>
      </c>
      <c r="F785" t="s">
        <v>735</v>
      </c>
      <c r="G785" t="s">
        <v>736</v>
      </c>
      <c r="H785" t="s">
        <v>291</v>
      </c>
      <c r="I785" t="s">
        <v>292</v>
      </c>
      <c r="J785">
        <v>0</v>
      </c>
      <c r="K785" t="s">
        <v>93</v>
      </c>
      <c r="L785">
        <v>0</v>
      </c>
    </row>
    <row r="786" spans="1:12" x14ac:dyDescent="0.25">
      <c r="A786" t="s">
        <v>246</v>
      </c>
      <c r="B786" t="s">
        <v>247</v>
      </c>
      <c r="D786">
        <v>102</v>
      </c>
      <c r="E786" t="s">
        <v>86</v>
      </c>
      <c r="F786" t="s">
        <v>735</v>
      </c>
      <c r="G786" t="s">
        <v>736</v>
      </c>
      <c r="H786" t="s">
        <v>293</v>
      </c>
      <c r="I786" t="s">
        <v>294</v>
      </c>
      <c r="J786">
        <v>1495</v>
      </c>
      <c r="K786" t="s">
        <v>93</v>
      </c>
      <c r="L786">
        <v>0</v>
      </c>
    </row>
    <row r="787" spans="1:12" x14ac:dyDescent="0.25">
      <c r="A787" t="s">
        <v>246</v>
      </c>
      <c r="B787" t="s">
        <v>247</v>
      </c>
      <c r="D787">
        <v>102</v>
      </c>
      <c r="E787" t="s">
        <v>86</v>
      </c>
      <c r="F787" t="s">
        <v>735</v>
      </c>
      <c r="G787" t="s">
        <v>736</v>
      </c>
      <c r="H787" t="s">
        <v>295</v>
      </c>
      <c r="I787" t="s">
        <v>296</v>
      </c>
      <c r="J787">
        <v>1837</v>
      </c>
      <c r="K787" t="s">
        <v>93</v>
      </c>
      <c r="L787">
        <v>0</v>
      </c>
    </row>
    <row r="788" spans="1:12" x14ac:dyDescent="0.25">
      <c r="A788" t="s">
        <v>246</v>
      </c>
      <c r="B788" t="s">
        <v>247</v>
      </c>
      <c r="D788">
        <v>102</v>
      </c>
      <c r="E788" t="s">
        <v>86</v>
      </c>
      <c r="F788" t="s">
        <v>735</v>
      </c>
      <c r="G788" t="s">
        <v>736</v>
      </c>
      <c r="H788" t="s">
        <v>297</v>
      </c>
      <c r="I788" t="s">
        <v>298</v>
      </c>
      <c r="J788">
        <v>0</v>
      </c>
      <c r="K788" t="s">
        <v>93</v>
      </c>
      <c r="L788">
        <v>0</v>
      </c>
    </row>
    <row r="789" spans="1:12" x14ac:dyDescent="0.25">
      <c r="A789" t="s">
        <v>246</v>
      </c>
      <c r="B789" t="s">
        <v>247</v>
      </c>
      <c r="D789">
        <v>102</v>
      </c>
      <c r="E789" t="s">
        <v>86</v>
      </c>
      <c r="F789" t="s">
        <v>735</v>
      </c>
      <c r="G789" t="s">
        <v>736</v>
      </c>
      <c r="H789" t="s">
        <v>299</v>
      </c>
      <c r="I789" t="s">
        <v>300</v>
      </c>
      <c r="J789">
        <v>0</v>
      </c>
      <c r="K789" t="s">
        <v>93</v>
      </c>
      <c r="L789">
        <v>0</v>
      </c>
    </row>
    <row r="790" spans="1:12" x14ac:dyDescent="0.25">
      <c r="A790" t="s">
        <v>246</v>
      </c>
      <c r="B790" t="s">
        <v>247</v>
      </c>
      <c r="D790">
        <v>102</v>
      </c>
      <c r="E790" t="s">
        <v>86</v>
      </c>
      <c r="F790" t="s">
        <v>735</v>
      </c>
      <c r="G790" t="s">
        <v>736</v>
      </c>
      <c r="H790" t="s">
        <v>301</v>
      </c>
      <c r="I790" t="s">
        <v>302</v>
      </c>
      <c r="J790">
        <v>0</v>
      </c>
      <c r="K790" t="s">
        <v>93</v>
      </c>
      <c r="L790">
        <v>0</v>
      </c>
    </row>
    <row r="791" spans="1:12" x14ac:dyDescent="0.25">
      <c r="A791" t="s">
        <v>246</v>
      </c>
      <c r="B791" t="s">
        <v>247</v>
      </c>
      <c r="D791">
        <v>102</v>
      </c>
      <c r="E791" t="s">
        <v>86</v>
      </c>
      <c r="F791" t="s">
        <v>735</v>
      </c>
      <c r="G791" t="s">
        <v>736</v>
      </c>
      <c r="H791" t="s">
        <v>303</v>
      </c>
      <c r="I791" t="s">
        <v>304</v>
      </c>
      <c r="J791">
        <v>0</v>
      </c>
      <c r="K791" t="s">
        <v>93</v>
      </c>
      <c r="L791">
        <v>0</v>
      </c>
    </row>
    <row r="792" spans="1:12" x14ac:dyDescent="0.25">
      <c r="A792" t="s">
        <v>246</v>
      </c>
      <c r="B792" t="s">
        <v>247</v>
      </c>
      <c r="D792">
        <v>102</v>
      </c>
      <c r="E792" t="s">
        <v>86</v>
      </c>
      <c r="F792" t="s">
        <v>735</v>
      </c>
      <c r="G792" t="s">
        <v>736</v>
      </c>
      <c r="H792" t="s">
        <v>305</v>
      </c>
      <c r="I792" t="s">
        <v>306</v>
      </c>
      <c r="J792">
        <v>0</v>
      </c>
      <c r="K792" t="s">
        <v>93</v>
      </c>
      <c r="L792">
        <v>0</v>
      </c>
    </row>
    <row r="793" spans="1:12" x14ac:dyDescent="0.25">
      <c r="A793" t="s">
        <v>246</v>
      </c>
      <c r="B793" t="s">
        <v>247</v>
      </c>
      <c r="D793">
        <v>102</v>
      </c>
      <c r="E793" t="s">
        <v>86</v>
      </c>
      <c r="F793" t="s">
        <v>735</v>
      </c>
      <c r="G793" t="s">
        <v>736</v>
      </c>
      <c r="H793" t="s">
        <v>307</v>
      </c>
      <c r="I793" t="s">
        <v>308</v>
      </c>
      <c r="J793">
        <v>965229</v>
      </c>
      <c r="K793" t="s">
        <v>93</v>
      </c>
      <c r="L793">
        <v>0</v>
      </c>
    </row>
    <row r="794" spans="1:12" x14ac:dyDescent="0.25">
      <c r="A794" t="s">
        <v>246</v>
      </c>
      <c r="B794" t="s">
        <v>247</v>
      </c>
      <c r="D794">
        <v>102</v>
      </c>
      <c r="E794" t="s">
        <v>86</v>
      </c>
      <c r="F794" t="s">
        <v>735</v>
      </c>
      <c r="G794" t="s">
        <v>736</v>
      </c>
      <c r="H794" t="s">
        <v>309</v>
      </c>
      <c r="I794" t="s">
        <v>310</v>
      </c>
      <c r="J794">
        <v>3261756</v>
      </c>
      <c r="K794" t="s">
        <v>93</v>
      </c>
      <c r="L794">
        <v>0</v>
      </c>
    </row>
    <row r="795" spans="1:12" x14ac:dyDescent="0.25">
      <c r="A795" t="s">
        <v>246</v>
      </c>
      <c r="B795" t="s">
        <v>247</v>
      </c>
      <c r="D795">
        <v>102</v>
      </c>
      <c r="E795" t="s">
        <v>86</v>
      </c>
      <c r="F795" t="s">
        <v>735</v>
      </c>
      <c r="G795" t="s">
        <v>736</v>
      </c>
      <c r="H795" t="s">
        <v>311</v>
      </c>
      <c r="I795" t="s">
        <v>312</v>
      </c>
      <c r="J795">
        <v>0</v>
      </c>
      <c r="K795" t="s">
        <v>93</v>
      </c>
      <c r="L795">
        <v>0</v>
      </c>
    </row>
    <row r="796" spans="1:12" x14ac:dyDescent="0.25">
      <c r="A796" t="s">
        <v>246</v>
      </c>
      <c r="B796" t="s">
        <v>247</v>
      </c>
      <c r="D796">
        <v>102</v>
      </c>
      <c r="E796" t="s">
        <v>86</v>
      </c>
      <c r="F796" t="s">
        <v>735</v>
      </c>
      <c r="G796" t="s">
        <v>736</v>
      </c>
      <c r="H796" t="s">
        <v>313</v>
      </c>
      <c r="I796" t="s">
        <v>314</v>
      </c>
      <c r="J796">
        <v>0</v>
      </c>
      <c r="K796" t="s">
        <v>93</v>
      </c>
      <c r="L796">
        <v>0</v>
      </c>
    </row>
    <row r="797" spans="1:12" x14ac:dyDescent="0.25">
      <c r="A797" t="s">
        <v>246</v>
      </c>
      <c r="B797" t="s">
        <v>247</v>
      </c>
      <c r="D797">
        <v>102</v>
      </c>
      <c r="E797" t="s">
        <v>86</v>
      </c>
      <c r="F797" t="s">
        <v>735</v>
      </c>
      <c r="G797" t="s">
        <v>736</v>
      </c>
      <c r="H797" t="s">
        <v>315</v>
      </c>
      <c r="I797" t="s">
        <v>316</v>
      </c>
      <c r="J797">
        <v>0</v>
      </c>
      <c r="K797" t="s">
        <v>93</v>
      </c>
      <c r="L797">
        <v>0</v>
      </c>
    </row>
    <row r="798" spans="1:12" x14ac:dyDescent="0.25">
      <c r="A798" t="s">
        <v>246</v>
      </c>
      <c r="B798" t="s">
        <v>247</v>
      </c>
      <c r="D798">
        <v>102</v>
      </c>
      <c r="E798" t="s">
        <v>86</v>
      </c>
      <c r="F798" t="s">
        <v>735</v>
      </c>
      <c r="G798" t="s">
        <v>736</v>
      </c>
      <c r="H798" t="s">
        <v>317</v>
      </c>
      <c r="I798" t="s">
        <v>318</v>
      </c>
      <c r="J798">
        <v>3647</v>
      </c>
      <c r="K798" t="s">
        <v>93</v>
      </c>
      <c r="L798">
        <v>0</v>
      </c>
    </row>
    <row r="799" spans="1:12" x14ac:dyDescent="0.25">
      <c r="A799" t="s">
        <v>246</v>
      </c>
      <c r="B799" t="s">
        <v>247</v>
      </c>
      <c r="D799">
        <v>102</v>
      </c>
      <c r="E799" t="s">
        <v>86</v>
      </c>
      <c r="F799" t="s">
        <v>735</v>
      </c>
      <c r="G799" t="s">
        <v>736</v>
      </c>
      <c r="H799" t="s">
        <v>319</v>
      </c>
      <c r="I799" t="s">
        <v>320</v>
      </c>
      <c r="J799">
        <v>59958</v>
      </c>
      <c r="K799" t="s">
        <v>93</v>
      </c>
      <c r="L799">
        <v>0</v>
      </c>
    </row>
    <row r="800" spans="1:12" x14ac:dyDescent="0.25">
      <c r="A800" t="s">
        <v>246</v>
      </c>
      <c r="B800" t="s">
        <v>247</v>
      </c>
      <c r="D800">
        <v>102</v>
      </c>
      <c r="E800" t="s">
        <v>86</v>
      </c>
      <c r="F800" t="s">
        <v>735</v>
      </c>
      <c r="G800" t="s">
        <v>736</v>
      </c>
      <c r="H800" t="s">
        <v>321</v>
      </c>
      <c r="I800" t="s">
        <v>322</v>
      </c>
      <c r="J800">
        <v>0</v>
      </c>
      <c r="K800" t="s">
        <v>93</v>
      </c>
      <c r="L800">
        <v>0</v>
      </c>
    </row>
    <row r="801" spans="1:12" x14ac:dyDescent="0.25">
      <c r="A801" t="s">
        <v>246</v>
      </c>
      <c r="B801" t="s">
        <v>247</v>
      </c>
      <c r="D801">
        <v>102</v>
      </c>
      <c r="E801" t="s">
        <v>86</v>
      </c>
      <c r="F801" t="s">
        <v>735</v>
      </c>
      <c r="G801" t="s">
        <v>736</v>
      </c>
      <c r="H801" t="s">
        <v>323</v>
      </c>
      <c r="I801" t="s">
        <v>324</v>
      </c>
      <c r="J801">
        <v>4971</v>
      </c>
      <c r="K801" t="s">
        <v>93</v>
      </c>
      <c r="L801">
        <v>0</v>
      </c>
    </row>
    <row r="802" spans="1:12" x14ac:dyDescent="0.25">
      <c r="A802" t="s">
        <v>246</v>
      </c>
      <c r="B802" t="s">
        <v>247</v>
      </c>
      <c r="D802">
        <v>102</v>
      </c>
      <c r="E802" t="s">
        <v>86</v>
      </c>
      <c r="F802" t="s">
        <v>735</v>
      </c>
      <c r="G802" t="s">
        <v>736</v>
      </c>
      <c r="H802" t="s">
        <v>325</v>
      </c>
      <c r="I802" t="s">
        <v>326</v>
      </c>
      <c r="J802">
        <v>59060</v>
      </c>
      <c r="K802" t="s">
        <v>93</v>
      </c>
      <c r="L802">
        <v>0</v>
      </c>
    </row>
    <row r="803" spans="1:12" x14ac:dyDescent="0.25">
      <c r="A803" t="s">
        <v>246</v>
      </c>
      <c r="B803" t="s">
        <v>247</v>
      </c>
      <c r="D803">
        <v>102</v>
      </c>
      <c r="E803" t="s">
        <v>86</v>
      </c>
      <c r="F803" t="s">
        <v>735</v>
      </c>
      <c r="G803" t="s">
        <v>736</v>
      </c>
      <c r="H803" t="s">
        <v>327</v>
      </c>
      <c r="I803" t="s">
        <v>328</v>
      </c>
      <c r="J803">
        <v>0</v>
      </c>
      <c r="K803" t="s">
        <v>93</v>
      </c>
      <c r="L803">
        <v>0</v>
      </c>
    </row>
    <row r="804" spans="1:12" x14ac:dyDescent="0.25">
      <c r="A804" t="s">
        <v>246</v>
      </c>
      <c r="B804" t="s">
        <v>247</v>
      </c>
      <c r="D804">
        <v>102</v>
      </c>
      <c r="E804" t="s">
        <v>86</v>
      </c>
      <c r="F804" t="s">
        <v>735</v>
      </c>
      <c r="G804" t="s">
        <v>736</v>
      </c>
      <c r="H804" t="s">
        <v>329</v>
      </c>
      <c r="I804" t="s">
        <v>330</v>
      </c>
      <c r="J804">
        <v>0</v>
      </c>
      <c r="K804" t="s">
        <v>93</v>
      </c>
      <c r="L804">
        <v>0</v>
      </c>
    </row>
    <row r="805" spans="1:12" x14ac:dyDescent="0.25">
      <c r="A805" t="s">
        <v>246</v>
      </c>
      <c r="B805" t="s">
        <v>247</v>
      </c>
      <c r="D805">
        <v>102</v>
      </c>
      <c r="E805" t="s">
        <v>86</v>
      </c>
      <c r="F805" t="s">
        <v>735</v>
      </c>
      <c r="G805" t="s">
        <v>736</v>
      </c>
      <c r="H805" t="s">
        <v>331</v>
      </c>
      <c r="I805" t="s">
        <v>332</v>
      </c>
      <c r="J805">
        <v>3522796</v>
      </c>
      <c r="K805" t="s">
        <v>93</v>
      </c>
      <c r="L805">
        <v>0</v>
      </c>
    </row>
    <row r="806" spans="1:12" x14ac:dyDescent="0.25">
      <c r="A806" t="s">
        <v>246</v>
      </c>
      <c r="B806" t="s">
        <v>247</v>
      </c>
      <c r="D806">
        <v>102</v>
      </c>
      <c r="E806" t="s">
        <v>86</v>
      </c>
      <c r="F806" t="s">
        <v>735</v>
      </c>
      <c r="G806" t="s">
        <v>736</v>
      </c>
      <c r="H806" t="s">
        <v>333</v>
      </c>
      <c r="I806" t="s">
        <v>334</v>
      </c>
      <c r="J806">
        <v>467176</v>
      </c>
      <c r="K806" t="s">
        <v>93</v>
      </c>
      <c r="L806">
        <v>0</v>
      </c>
    </row>
    <row r="807" spans="1:12" x14ac:dyDescent="0.25">
      <c r="A807" t="s">
        <v>246</v>
      </c>
      <c r="B807" t="s">
        <v>247</v>
      </c>
      <c r="D807">
        <v>102</v>
      </c>
      <c r="E807" t="s">
        <v>86</v>
      </c>
      <c r="F807" t="s">
        <v>735</v>
      </c>
      <c r="G807" t="s">
        <v>736</v>
      </c>
      <c r="H807" t="s">
        <v>335</v>
      </c>
      <c r="I807" t="s">
        <v>336</v>
      </c>
      <c r="J807">
        <v>5071</v>
      </c>
      <c r="K807" t="s">
        <v>93</v>
      </c>
      <c r="L807">
        <v>0</v>
      </c>
    </row>
    <row r="808" spans="1:12" x14ac:dyDescent="0.25">
      <c r="A808" t="s">
        <v>246</v>
      </c>
      <c r="B808" t="s">
        <v>247</v>
      </c>
      <c r="D808">
        <v>102</v>
      </c>
      <c r="E808" t="s">
        <v>86</v>
      </c>
      <c r="F808" t="s">
        <v>735</v>
      </c>
      <c r="G808" t="s">
        <v>736</v>
      </c>
      <c r="H808" t="s">
        <v>337</v>
      </c>
      <c r="I808" t="s">
        <v>338</v>
      </c>
      <c r="J808">
        <v>51102</v>
      </c>
      <c r="K808" t="s">
        <v>93</v>
      </c>
      <c r="L808">
        <v>0</v>
      </c>
    </row>
    <row r="809" spans="1:12" x14ac:dyDescent="0.25">
      <c r="A809" t="s">
        <v>246</v>
      </c>
      <c r="B809" t="s">
        <v>247</v>
      </c>
      <c r="D809">
        <v>102</v>
      </c>
      <c r="E809" t="s">
        <v>86</v>
      </c>
      <c r="F809" t="s">
        <v>735</v>
      </c>
      <c r="G809" t="s">
        <v>736</v>
      </c>
      <c r="H809" t="s">
        <v>337</v>
      </c>
      <c r="I809" t="s">
        <v>339</v>
      </c>
      <c r="J809">
        <v>50284</v>
      </c>
      <c r="K809" t="s">
        <v>93</v>
      </c>
      <c r="L809">
        <v>0</v>
      </c>
    </row>
    <row r="810" spans="1:12" x14ac:dyDescent="0.25">
      <c r="A810" t="s">
        <v>246</v>
      </c>
      <c r="B810" t="s">
        <v>247</v>
      </c>
      <c r="D810">
        <v>102</v>
      </c>
      <c r="E810" t="s">
        <v>86</v>
      </c>
      <c r="F810" t="s">
        <v>735</v>
      </c>
      <c r="G810" t="s">
        <v>736</v>
      </c>
      <c r="H810" t="s">
        <v>340</v>
      </c>
      <c r="I810" t="s">
        <v>341</v>
      </c>
      <c r="J810">
        <v>0</v>
      </c>
      <c r="K810" t="s">
        <v>93</v>
      </c>
      <c r="L810">
        <v>0</v>
      </c>
    </row>
    <row r="811" spans="1:12" x14ac:dyDescent="0.25">
      <c r="A811" t="s">
        <v>246</v>
      </c>
      <c r="B811" t="s">
        <v>247</v>
      </c>
      <c r="D811">
        <v>102</v>
      </c>
      <c r="E811" t="s">
        <v>86</v>
      </c>
      <c r="F811" t="s">
        <v>735</v>
      </c>
      <c r="G811" t="s">
        <v>736</v>
      </c>
      <c r="H811" t="s">
        <v>342</v>
      </c>
      <c r="I811" t="s">
        <v>343</v>
      </c>
      <c r="J811">
        <v>0</v>
      </c>
      <c r="K811" t="s">
        <v>93</v>
      </c>
      <c r="L811">
        <v>0</v>
      </c>
    </row>
    <row r="812" spans="1:12" x14ac:dyDescent="0.25">
      <c r="A812" t="s">
        <v>246</v>
      </c>
      <c r="B812" t="s">
        <v>247</v>
      </c>
      <c r="D812">
        <v>102</v>
      </c>
      <c r="E812" t="s">
        <v>86</v>
      </c>
      <c r="F812" t="s">
        <v>735</v>
      </c>
      <c r="G812" t="s">
        <v>736</v>
      </c>
      <c r="H812" t="s">
        <v>344</v>
      </c>
      <c r="I812" t="s">
        <v>345</v>
      </c>
      <c r="J812">
        <v>0</v>
      </c>
      <c r="K812" t="s">
        <v>93</v>
      </c>
      <c r="L812">
        <v>0</v>
      </c>
    </row>
    <row r="813" spans="1:12" x14ac:dyDescent="0.25">
      <c r="A813" t="s">
        <v>246</v>
      </c>
      <c r="B813" t="s">
        <v>247</v>
      </c>
      <c r="D813">
        <v>102</v>
      </c>
      <c r="E813" t="s">
        <v>86</v>
      </c>
      <c r="F813" t="s">
        <v>735</v>
      </c>
      <c r="G813" t="s">
        <v>736</v>
      </c>
      <c r="H813" t="s">
        <v>346</v>
      </c>
      <c r="I813" t="s">
        <v>347</v>
      </c>
      <c r="J813">
        <v>0</v>
      </c>
      <c r="K813" t="s">
        <v>93</v>
      </c>
      <c r="L813">
        <v>0</v>
      </c>
    </row>
    <row r="814" spans="1:12" x14ac:dyDescent="0.25">
      <c r="A814" t="s">
        <v>246</v>
      </c>
      <c r="B814" t="s">
        <v>247</v>
      </c>
      <c r="D814">
        <v>102</v>
      </c>
      <c r="E814" t="s">
        <v>86</v>
      </c>
      <c r="F814" t="s">
        <v>735</v>
      </c>
      <c r="G814" t="s">
        <v>736</v>
      </c>
      <c r="H814" t="s">
        <v>348</v>
      </c>
      <c r="I814" t="s">
        <v>349</v>
      </c>
      <c r="J814">
        <v>0</v>
      </c>
      <c r="K814" t="s">
        <v>93</v>
      </c>
      <c r="L814">
        <v>0</v>
      </c>
    </row>
    <row r="815" spans="1:12" x14ac:dyDescent="0.25">
      <c r="A815" t="s">
        <v>246</v>
      </c>
      <c r="B815" t="s">
        <v>247</v>
      </c>
      <c r="D815">
        <v>102</v>
      </c>
      <c r="E815" t="s">
        <v>86</v>
      </c>
      <c r="F815" t="s">
        <v>735</v>
      </c>
      <c r="G815" t="s">
        <v>736</v>
      </c>
      <c r="H815" t="s">
        <v>350</v>
      </c>
      <c r="I815" t="s">
        <v>351</v>
      </c>
      <c r="J815">
        <v>-75665</v>
      </c>
      <c r="K815" t="s">
        <v>93</v>
      </c>
      <c r="L815">
        <v>0</v>
      </c>
    </row>
    <row r="816" spans="1:12" x14ac:dyDescent="0.25">
      <c r="A816" t="s">
        <v>246</v>
      </c>
      <c r="B816" t="s">
        <v>247</v>
      </c>
      <c r="D816">
        <v>102</v>
      </c>
      <c r="E816" t="s">
        <v>86</v>
      </c>
      <c r="F816" t="s">
        <v>735</v>
      </c>
      <c r="G816" t="s">
        <v>736</v>
      </c>
      <c r="H816" t="s">
        <v>352</v>
      </c>
      <c r="I816" t="s">
        <v>353</v>
      </c>
      <c r="J816">
        <v>0</v>
      </c>
      <c r="K816" t="s">
        <v>93</v>
      </c>
      <c r="L816">
        <v>0</v>
      </c>
    </row>
    <row r="817" spans="1:12" x14ac:dyDescent="0.25">
      <c r="A817" t="s">
        <v>246</v>
      </c>
      <c r="B817" t="s">
        <v>247</v>
      </c>
      <c r="D817">
        <v>102</v>
      </c>
      <c r="E817" t="s">
        <v>86</v>
      </c>
      <c r="F817" t="s">
        <v>735</v>
      </c>
      <c r="G817" t="s">
        <v>736</v>
      </c>
      <c r="H817" t="s">
        <v>354</v>
      </c>
      <c r="I817" t="s">
        <v>355</v>
      </c>
      <c r="J817">
        <v>0</v>
      </c>
      <c r="K817" t="s">
        <v>93</v>
      </c>
      <c r="L817">
        <v>0</v>
      </c>
    </row>
    <row r="818" spans="1:12" x14ac:dyDescent="0.25">
      <c r="A818" t="s">
        <v>246</v>
      </c>
      <c r="B818" t="s">
        <v>247</v>
      </c>
      <c r="D818">
        <v>102</v>
      </c>
      <c r="E818" t="s">
        <v>86</v>
      </c>
      <c r="F818" t="s">
        <v>735</v>
      </c>
      <c r="G818" t="s">
        <v>736</v>
      </c>
      <c r="H818" t="s">
        <v>356</v>
      </c>
      <c r="I818" t="s">
        <v>357</v>
      </c>
      <c r="J818">
        <v>0</v>
      </c>
      <c r="K818" t="s">
        <v>93</v>
      </c>
      <c r="L818">
        <v>0</v>
      </c>
    </row>
    <row r="819" spans="1:12" x14ac:dyDescent="0.25">
      <c r="A819" t="s">
        <v>246</v>
      </c>
      <c r="B819" t="s">
        <v>247</v>
      </c>
      <c r="D819">
        <v>102</v>
      </c>
      <c r="E819" t="s">
        <v>86</v>
      </c>
      <c r="F819" t="s">
        <v>735</v>
      </c>
      <c r="G819" t="s">
        <v>736</v>
      </c>
      <c r="H819" t="s">
        <v>358</v>
      </c>
      <c r="I819" t="s">
        <v>359</v>
      </c>
      <c r="J819">
        <v>0</v>
      </c>
      <c r="K819" t="s">
        <v>93</v>
      </c>
      <c r="L819">
        <v>0</v>
      </c>
    </row>
    <row r="820" spans="1:12" x14ac:dyDescent="0.25">
      <c r="A820" t="s">
        <v>246</v>
      </c>
      <c r="B820" t="s">
        <v>247</v>
      </c>
      <c r="D820">
        <v>102</v>
      </c>
      <c r="E820" t="s">
        <v>86</v>
      </c>
      <c r="F820" t="s">
        <v>735</v>
      </c>
      <c r="G820" t="s">
        <v>736</v>
      </c>
      <c r="H820" t="s">
        <v>360</v>
      </c>
      <c r="I820" t="s">
        <v>361</v>
      </c>
      <c r="J820">
        <v>0</v>
      </c>
      <c r="K820" t="s">
        <v>93</v>
      </c>
      <c r="L820">
        <v>0</v>
      </c>
    </row>
    <row r="821" spans="1:12" x14ac:dyDescent="0.25">
      <c r="A821" t="s">
        <v>246</v>
      </c>
      <c r="B821" t="s">
        <v>247</v>
      </c>
      <c r="D821">
        <v>102</v>
      </c>
      <c r="E821" t="s">
        <v>86</v>
      </c>
      <c r="F821" t="s">
        <v>735</v>
      </c>
      <c r="G821" t="s">
        <v>736</v>
      </c>
      <c r="H821" t="s">
        <v>362</v>
      </c>
      <c r="I821" t="s">
        <v>363</v>
      </c>
      <c r="J821">
        <v>0</v>
      </c>
      <c r="K821" t="s">
        <v>93</v>
      </c>
      <c r="L821">
        <v>0</v>
      </c>
    </row>
    <row r="822" spans="1:12" x14ac:dyDescent="0.25">
      <c r="A822" t="s">
        <v>246</v>
      </c>
      <c r="B822" t="s">
        <v>247</v>
      </c>
      <c r="D822">
        <v>102</v>
      </c>
      <c r="E822" t="s">
        <v>86</v>
      </c>
      <c r="F822" t="s">
        <v>735</v>
      </c>
      <c r="G822" t="s">
        <v>736</v>
      </c>
      <c r="H822" t="s">
        <v>364</v>
      </c>
      <c r="I822" t="s">
        <v>365</v>
      </c>
      <c r="J822">
        <v>0</v>
      </c>
      <c r="K822" t="s">
        <v>93</v>
      </c>
      <c r="L822">
        <v>0</v>
      </c>
    </row>
    <row r="823" spans="1:12" x14ac:dyDescent="0.25">
      <c r="A823" t="s">
        <v>246</v>
      </c>
      <c r="B823" t="s">
        <v>247</v>
      </c>
      <c r="D823">
        <v>102</v>
      </c>
      <c r="E823" t="s">
        <v>86</v>
      </c>
      <c r="F823" t="s">
        <v>735</v>
      </c>
      <c r="G823" t="s">
        <v>736</v>
      </c>
      <c r="H823" t="s">
        <v>366</v>
      </c>
      <c r="I823" t="s">
        <v>367</v>
      </c>
      <c r="J823">
        <v>0</v>
      </c>
      <c r="K823" t="s">
        <v>93</v>
      </c>
      <c r="L823">
        <v>0</v>
      </c>
    </row>
    <row r="824" spans="1:12" x14ac:dyDescent="0.25">
      <c r="A824" t="s">
        <v>246</v>
      </c>
      <c r="B824" t="s">
        <v>247</v>
      </c>
      <c r="D824">
        <v>102</v>
      </c>
      <c r="E824" t="s">
        <v>86</v>
      </c>
      <c r="F824" t="s">
        <v>735</v>
      </c>
      <c r="G824" t="s">
        <v>736</v>
      </c>
      <c r="H824" t="s">
        <v>368</v>
      </c>
      <c r="I824" t="s">
        <v>369</v>
      </c>
      <c r="J824">
        <v>0</v>
      </c>
      <c r="K824" t="s">
        <v>93</v>
      </c>
      <c r="L824">
        <v>0</v>
      </c>
    </row>
    <row r="825" spans="1:12" x14ac:dyDescent="0.25">
      <c r="A825" t="s">
        <v>246</v>
      </c>
      <c r="B825" t="s">
        <v>247</v>
      </c>
      <c r="D825">
        <v>102</v>
      </c>
      <c r="E825" t="s">
        <v>86</v>
      </c>
      <c r="F825" t="s">
        <v>735</v>
      </c>
      <c r="G825" t="s">
        <v>736</v>
      </c>
      <c r="H825" t="s">
        <v>370</v>
      </c>
      <c r="I825" t="s">
        <v>371</v>
      </c>
      <c r="J825">
        <v>0</v>
      </c>
      <c r="K825" t="s">
        <v>93</v>
      </c>
      <c r="L825">
        <v>0</v>
      </c>
    </row>
    <row r="826" spans="1:12" x14ac:dyDescent="0.25">
      <c r="A826" t="s">
        <v>246</v>
      </c>
      <c r="B826" t="s">
        <v>247</v>
      </c>
      <c r="D826">
        <v>102</v>
      </c>
      <c r="E826" t="s">
        <v>86</v>
      </c>
      <c r="F826" t="s">
        <v>735</v>
      </c>
      <c r="G826" t="s">
        <v>736</v>
      </c>
      <c r="H826" t="s">
        <v>372</v>
      </c>
      <c r="I826" t="s">
        <v>373</v>
      </c>
      <c r="J826">
        <v>0</v>
      </c>
      <c r="K826" t="s">
        <v>93</v>
      </c>
      <c r="L826">
        <v>0</v>
      </c>
    </row>
    <row r="827" spans="1:12" x14ac:dyDescent="0.25">
      <c r="A827" t="s">
        <v>246</v>
      </c>
      <c r="B827" t="s">
        <v>247</v>
      </c>
      <c r="D827">
        <v>102</v>
      </c>
      <c r="E827" t="s">
        <v>86</v>
      </c>
      <c r="F827" t="s">
        <v>735</v>
      </c>
      <c r="G827" t="s">
        <v>736</v>
      </c>
      <c r="H827" t="s">
        <v>374</v>
      </c>
      <c r="I827" t="s">
        <v>375</v>
      </c>
      <c r="J827">
        <v>0</v>
      </c>
      <c r="K827" t="s">
        <v>93</v>
      </c>
      <c r="L827">
        <v>0</v>
      </c>
    </row>
    <row r="828" spans="1:12" x14ac:dyDescent="0.25">
      <c r="A828" t="s">
        <v>246</v>
      </c>
      <c r="B828" t="s">
        <v>247</v>
      </c>
      <c r="D828">
        <v>102</v>
      </c>
      <c r="E828" t="s">
        <v>86</v>
      </c>
      <c r="F828" t="s">
        <v>735</v>
      </c>
      <c r="G828" t="s">
        <v>736</v>
      </c>
      <c r="H828" t="s">
        <v>376</v>
      </c>
      <c r="I828" t="s">
        <v>377</v>
      </c>
      <c r="J828">
        <v>0</v>
      </c>
      <c r="K828" t="s">
        <v>93</v>
      </c>
      <c r="L828">
        <v>0</v>
      </c>
    </row>
    <row r="829" spans="1:12" x14ac:dyDescent="0.25">
      <c r="A829" t="s">
        <v>246</v>
      </c>
      <c r="B829" t="s">
        <v>247</v>
      </c>
      <c r="D829">
        <v>102</v>
      </c>
      <c r="E829" t="s">
        <v>86</v>
      </c>
      <c r="F829" t="s">
        <v>735</v>
      </c>
      <c r="G829" t="s">
        <v>736</v>
      </c>
      <c r="H829" t="s">
        <v>378</v>
      </c>
      <c r="I829" t="s">
        <v>379</v>
      </c>
      <c r="J829">
        <v>0</v>
      </c>
      <c r="K829" t="s">
        <v>93</v>
      </c>
      <c r="L829">
        <v>0</v>
      </c>
    </row>
    <row r="830" spans="1:12" x14ac:dyDescent="0.25">
      <c r="A830" t="s">
        <v>248</v>
      </c>
      <c r="B830" t="s">
        <v>249</v>
      </c>
      <c r="C830" t="s">
        <v>85</v>
      </c>
      <c r="D830">
        <v>99</v>
      </c>
      <c r="E830" t="s">
        <v>86</v>
      </c>
      <c r="F830" t="s">
        <v>735</v>
      </c>
      <c r="G830" t="s">
        <v>736</v>
      </c>
      <c r="H830" t="s">
        <v>90</v>
      </c>
      <c r="I830" t="s">
        <v>92</v>
      </c>
      <c r="J830">
        <v>0</v>
      </c>
      <c r="K830" t="s">
        <v>93</v>
      </c>
      <c r="L830">
        <v>677365</v>
      </c>
    </row>
    <row r="831" spans="1:12" x14ac:dyDescent="0.25">
      <c r="A831" t="s">
        <v>248</v>
      </c>
      <c r="B831" t="s">
        <v>249</v>
      </c>
      <c r="C831" t="s">
        <v>85</v>
      </c>
      <c r="D831">
        <v>99</v>
      </c>
      <c r="E831" t="s">
        <v>86</v>
      </c>
      <c r="F831" t="s">
        <v>735</v>
      </c>
      <c r="G831" t="s">
        <v>736</v>
      </c>
      <c r="H831" t="s">
        <v>94</v>
      </c>
      <c r="I831" t="s">
        <v>95</v>
      </c>
      <c r="J831">
        <v>0</v>
      </c>
      <c r="K831" t="s">
        <v>93</v>
      </c>
      <c r="L831">
        <v>677365</v>
      </c>
    </row>
    <row r="832" spans="1:12" x14ac:dyDescent="0.25">
      <c r="A832" t="s">
        <v>248</v>
      </c>
      <c r="B832" t="s">
        <v>249</v>
      </c>
      <c r="C832" t="s">
        <v>85</v>
      </c>
      <c r="D832">
        <v>99</v>
      </c>
      <c r="E832" t="s">
        <v>86</v>
      </c>
      <c r="F832" t="s">
        <v>735</v>
      </c>
      <c r="G832" t="s">
        <v>736</v>
      </c>
      <c r="H832" t="s">
        <v>96</v>
      </c>
      <c r="I832" t="s">
        <v>97</v>
      </c>
      <c r="J832">
        <v>0</v>
      </c>
      <c r="K832" t="s">
        <v>93</v>
      </c>
      <c r="L832">
        <v>677365</v>
      </c>
    </row>
    <row r="833" spans="1:12" x14ac:dyDescent="0.25">
      <c r="A833" t="s">
        <v>248</v>
      </c>
      <c r="B833" t="s">
        <v>249</v>
      </c>
      <c r="C833" t="s">
        <v>85</v>
      </c>
      <c r="D833">
        <v>99</v>
      </c>
      <c r="E833" t="s">
        <v>86</v>
      </c>
      <c r="F833" t="s">
        <v>735</v>
      </c>
      <c r="G833" t="s">
        <v>736</v>
      </c>
      <c r="H833" t="s">
        <v>98</v>
      </c>
      <c r="I833" t="s">
        <v>99</v>
      </c>
      <c r="J833">
        <v>0</v>
      </c>
      <c r="K833" t="s">
        <v>93</v>
      </c>
      <c r="L833">
        <v>677365</v>
      </c>
    </row>
    <row r="834" spans="1:12" x14ac:dyDescent="0.25">
      <c r="A834" t="s">
        <v>248</v>
      </c>
      <c r="B834" t="s">
        <v>249</v>
      </c>
      <c r="C834" t="s">
        <v>85</v>
      </c>
      <c r="D834">
        <v>99</v>
      </c>
      <c r="E834" t="s">
        <v>86</v>
      </c>
      <c r="F834" t="s">
        <v>735</v>
      </c>
      <c r="G834" t="s">
        <v>736</v>
      </c>
      <c r="H834" t="s">
        <v>100</v>
      </c>
      <c r="I834" t="s">
        <v>101</v>
      </c>
      <c r="J834">
        <v>0</v>
      </c>
      <c r="K834" t="s">
        <v>93</v>
      </c>
      <c r="L834">
        <v>677365</v>
      </c>
    </row>
    <row r="835" spans="1:12" x14ac:dyDescent="0.25">
      <c r="A835" t="s">
        <v>248</v>
      </c>
      <c r="B835" t="s">
        <v>249</v>
      </c>
      <c r="C835" t="s">
        <v>85</v>
      </c>
      <c r="D835">
        <v>99</v>
      </c>
      <c r="E835" t="s">
        <v>86</v>
      </c>
      <c r="F835" t="s">
        <v>735</v>
      </c>
      <c r="G835" t="s">
        <v>736</v>
      </c>
      <c r="H835" t="s">
        <v>102</v>
      </c>
      <c r="I835" t="s">
        <v>103</v>
      </c>
      <c r="J835">
        <v>0</v>
      </c>
      <c r="K835" t="s">
        <v>93</v>
      </c>
      <c r="L835">
        <v>677365</v>
      </c>
    </row>
    <row r="836" spans="1:12" x14ac:dyDescent="0.25">
      <c r="A836" t="s">
        <v>248</v>
      </c>
      <c r="B836" t="s">
        <v>249</v>
      </c>
      <c r="C836" t="s">
        <v>85</v>
      </c>
      <c r="D836">
        <v>99</v>
      </c>
      <c r="E836" t="s">
        <v>86</v>
      </c>
      <c r="F836" t="s">
        <v>735</v>
      </c>
      <c r="G836" t="s">
        <v>736</v>
      </c>
      <c r="H836" t="s">
        <v>104</v>
      </c>
      <c r="I836" t="s">
        <v>105</v>
      </c>
      <c r="J836">
        <v>0</v>
      </c>
      <c r="K836" t="s">
        <v>93</v>
      </c>
      <c r="L836">
        <v>677365</v>
      </c>
    </row>
    <row r="837" spans="1:12" x14ac:dyDescent="0.25">
      <c r="A837" t="s">
        <v>248</v>
      </c>
      <c r="B837" t="s">
        <v>249</v>
      </c>
      <c r="C837" t="s">
        <v>85</v>
      </c>
      <c r="D837">
        <v>99</v>
      </c>
      <c r="E837" t="s">
        <v>86</v>
      </c>
      <c r="F837" t="s">
        <v>735</v>
      </c>
      <c r="G837" t="s">
        <v>736</v>
      </c>
      <c r="H837" t="s">
        <v>106</v>
      </c>
      <c r="I837" t="s">
        <v>107</v>
      </c>
      <c r="J837">
        <v>0</v>
      </c>
      <c r="K837" t="s">
        <v>93</v>
      </c>
      <c r="L837">
        <v>677365</v>
      </c>
    </row>
    <row r="838" spans="1:12" x14ac:dyDescent="0.25">
      <c r="A838" t="s">
        <v>248</v>
      </c>
      <c r="B838" t="s">
        <v>249</v>
      </c>
      <c r="C838" t="s">
        <v>85</v>
      </c>
      <c r="D838">
        <v>99</v>
      </c>
      <c r="E838" t="s">
        <v>86</v>
      </c>
      <c r="F838" t="s">
        <v>735</v>
      </c>
      <c r="G838" t="s">
        <v>736</v>
      </c>
      <c r="H838" t="s">
        <v>108</v>
      </c>
      <c r="I838" t="s">
        <v>109</v>
      </c>
      <c r="J838">
        <v>0</v>
      </c>
      <c r="K838" t="s">
        <v>93</v>
      </c>
      <c r="L838">
        <v>677365</v>
      </c>
    </row>
    <row r="839" spans="1:12" x14ac:dyDescent="0.25">
      <c r="A839" t="s">
        <v>248</v>
      </c>
      <c r="B839" t="s">
        <v>249</v>
      </c>
      <c r="C839" t="s">
        <v>85</v>
      </c>
      <c r="D839">
        <v>99</v>
      </c>
      <c r="E839" t="s">
        <v>86</v>
      </c>
      <c r="F839" t="s">
        <v>735</v>
      </c>
      <c r="G839" t="s">
        <v>736</v>
      </c>
      <c r="H839" t="s">
        <v>110</v>
      </c>
      <c r="I839" t="s">
        <v>111</v>
      </c>
      <c r="J839">
        <v>0</v>
      </c>
      <c r="K839" t="s">
        <v>93</v>
      </c>
      <c r="L839">
        <v>677365</v>
      </c>
    </row>
    <row r="840" spans="1:12" x14ac:dyDescent="0.25">
      <c r="A840" t="s">
        <v>248</v>
      </c>
      <c r="B840" t="s">
        <v>249</v>
      </c>
      <c r="C840" t="s">
        <v>85</v>
      </c>
      <c r="D840">
        <v>99</v>
      </c>
      <c r="E840" t="s">
        <v>86</v>
      </c>
      <c r="F840" t="s">
        <v>735</v>
      </c>
      <c r="G840" t="s">
        <v>736</v>
      </c>
      <c r="H840" t="s">
        <v>112</v>
      </c>
      <c r="I840" t="s">
        <v>113</v>
      </c>
      <c r="J840">
        <v>0</v>
      </c>
      <c r="K840" t="s">
        <v>93</v>
      </c>
      <c r="L840">
        <v>677365</v>
      </c>
    </row>
    <row r="841" spans="1:12" x14ac:dyDescent="0.25">
      <c r="A841" t="s">
        <v>248</v>
      </c>
      <c r="B841" t="s">
        <v>249</v>
      </c>
      <c r="C841" t="s">
        <v>85</v>
      </c>
      <c r="D841">
        <v>99</v>
      </c>
      <c r="E841" t="s">
        <v>86</v>
      </c>
      <c r="F841" t="s">
        <v>735</v>
      </c>
      <c r="G841" t="s">
        <v>736</v>
      </c>
      <c r="H841" t="s">
        <v>114</v>
      </c>
      <c r="I841" t="s">
        <v>115</v>
      </c>
      <c r="J841">
        <v>34400</v>
      </c>
      <c r="K841" t="s">
        <v>93</v>
      </c>
      <c r="L841">
        <v>677365</v>
      </c>
    </row>
    <row r="842" spans="1:12" x14ac:dyDescent="0.25">
      <c r="A842" t="s">
        <v>248</v>
      </c>
      <c r="B842" t="s">
        <v>249</v>
      </c>
      <c r="C842" t="s">
        <v>85</v>
      </c>
      <c r="D842">
        <v>99</v>
      </c>
      <c r="E842" t="s">
        <v>86</v>
      </c>
      <c r="F842" t="s">
        <v>735</v>
      </c>
      <c r="G842" t="s">
        <v>736</v>
      </c>
      <c r="H842" t="s">
        <v>116</v>
      </c>
      <c r="I842" t="s">
        <v>117</v>
      </c>
      <c r="J842">
        <v>0</v>
      </c>
      <c r="K842" t="s">
        <v>93</v>
      </c>
      <c r="L842">
        <v>677365</v>
      </c>
    </row>
    <row r="843" spans="1:12" x14ac:dyDescent="0.25">
      <c r="A843" t="s">
        <v>248</v>
      </c>
      <c r="B843" t="s">
        <v>249</v>
      </c>
      <c r="C843" t="s">
        <v>85</v>
      </c>
      <c r="D843">
        <v>99</v>
      </c>
      <c r="E843" t="s">
        <v>86</v>
      </c>
      <c r="F843" t="s">
        <v>735</v>
      </c>
      <c r="G843" t="s">
        <v>736</v>
      </c>
      <c r="H843" t="s">
        <v>118</v>
      </c>
      <c r="I843" t="s">
        <v>119</v>
      </c>
      <c r="J843">
        <v>0</v>
      </c>
      <c r="K843" t="s">
        <v>93</v>
      </c>
      <c r="L843">
        <v>677365</v>
      </c>
    </row>
    <row r="844" spans="1:12" x14ac:dyDescent="0.25">
      <c r="A844" t="s">
        <v>248</v>
      </c>
      <c r="B844" t="s">
        <v>249</v>
      </c>
      <c r="C844" t="s">
        <v>85</v>
      </c>
      <c r="D844">
        <v>99</v>
      </c>
      <c r="E844" t="s">
        <v>86</v>
      </c>
      <c r="F844" t="s">
        <v>735</v>
      </c>
      <c r="G844" t="s">
        <v>736</v>
      </c>
      <c r="H844" t="s">
        <v>120</v>
      </c>
      <c r="I844" t="s">
        <v>121</v>
      </c>
      <c r="J844">
        <v>0</v>
      </c>
      <c r="K844" t="s">
        <v>93</v>
      </c>
      <c r="L844">
        <v>677365</v>
      </c>
    </row>
    <row r="845" spans="1:12" x14ac:dyDescent="0.25">
      <c r="A845" t="s">
        <v>248</v>
      </c>
      <c r="B845" t="s">
        <v>249</v>
      </c>
      <c r="C845" t="s">
        <v>85</v>
      </c>
      <c r="D845">
        <v>99</v>
      </c>
      <c r="E845" t="s">
        <v>86</v>
      </c>
      <c r="F845" t="s">
        <v>735</v>
      </c>
      <c r="G845" t="s">
        <v>736</v>
      </c>
      <c r="H845" t="s">
        <v>122</v>
      </c>
      <c r="I845" t="s">
        <v>123</v>
      </c>
      <c r="J845">
        <v>0</v>
      </c>
      <c r="K845" t="s">
        <v>93</v>
      </c>
      <c r="L845">
        <v>677365</v>
      </c>
    </row>
    <row r="846" spans="1:12" x14ac:dyDescent="0.25">
      <c r="A846" t="s">
        <v>248</v>
      </c>
      <c r="B846" t="s">
        <v>249</v>
      </c>
      <c r="C846" t="s">
        <v>85</v>
      </c>
      <c r="D846">
        <v>99</v>
      </c>
      <c r="E846" t="s">
        <v>86</v>
      </c>
      <c r="F846" t="s">
        <v>735</v>
      </c>
      <c r="G846" t="s">
        <v>736</v>
      </c>
      <c r="H846" t="s">
        <v>124</v>
      </c>
      <c r="I846" t="s">
        <v>125</v>
      </c>
      <c r="J846">
        <v>0</v>
      </c>
      <c r="K846" t="s">
        <v>93</v>
      </c>
      <c r="L846">
        <v>677365</v>
      </c>
    </row>
    <row r="847" spans="1:12" x14ac:dyDescent="0.25">
      <c r="A847" t="s">
        <v>248</v>
      </c>
      <c r="B847" t="s">
        <v>249</v>
      </c>
      <c r="C847" t="s">
        <v>85</v>
      </c>
      <c r="D847">
        <v>99</v>
      </c>
      <c r="E847" t="s">
        <v>86</v>
      </c>
      <c r="F847" t="s">
        <v>735</v>
      </c>
      <c r="G847" t="s">
        <v>736</v>
      </c>
      <c r="H847" t="s">
        <v>126</v>
      </c>
      <c r="I847" t="s">
        <v>127</v>
      </c>
      <c r="J847">
        <v>0</v>
      </c>
      <c r="K847" t="s">
        <v>93</v>
      </c>
      <c r="L847">
        <v>677365</v>
      </c>
    </row>
    <row r="848" spans="1:12" x14ac:dyDescent="0.25">
      <c r="A848" t="s">
        <v>248</v>
      </c>
      <c r="B848" t="s">
        <v>249</v>
      </c>
      <c r="C848" t="s">
        <v>85</v>
      </c>
      <c r="D848">
        <v>99</v>
      </c>
      <c r="E848" t="s">
        <v>86</v>
      </c>
      <c r="F848" t="s">
        <v>735</v>
      </c>
      <c r="G848" t="s">
        <v>736</v>
      </c>
      <c r="H848" t="s">
        <v>128</v>
      </c>
      <c r="I848" t="s">
        <v>129</v>
      </c>
      <c r="J848">
        <v>853464</v>
      </c>
      <c r="K848" t="s">
        <v>93</v>
      </c>
      <c r="L848">
        <v>677365</v>
      </c>
    </row>
    <row r="849" spans="1:12" x14ac:dyDescent="0.25">
      <c r="A849" t="s">
        <v>248</v>
      </c>
      <c r="B849" t="s">
        <v>249</v>
      </c>
      <c r="C849" t="s">
        <v>85</v>
      </c>
      <c r="D849">
        <v>99</v>
      </c>
      <c r="E849" t="s">
        <v>86</v>
      </c>
      <c r="F849" t="s">
        <v>735</v>
      </c>
      <c r="G849" t="s">
        <v>736</v>
      </c>
      <c r="H849" t="s">
        <v>130</v>
      </c>
      <c r="I849" t="s">
        <v>131</v>
      </c>
      <c r="J849">
        <v>20851</v>
      </c>
      <c r="K849" t="s">
        <v>93</v>
      </c>
      <c r="L849">
        <v>677365</v>
      </c>
    </row>
    <row r="850" spans="1:12" x14ac:dyDescent="0.25">
      <c r="A850" t="s">
        <v>248</v>
      </c>
      <c r="B850" t="s">
        <v>249</v>
      </c>
      <c r="C850" t="s">
        <v>85</v>
      </c>
      <c r="D850">
        <v>99</v>
      </c>
      <c r="E850" t="s">
        <v>86</v>
      </c>
      <c r="F850" t="s">
        <v>735</v>
      </c>
      <c r="G850" t="s">
        <v>736</v>
      </c>
      <c r="H850" t="s">
        <v>132</v>
      </c>
      <c r="I850" t="s">
        <v>133</v>
      </c>
      <c r="J850">
        <v>-4776</v>
      </c>
      <c r="K850" t="s">
        <v>93</v>
      </c>
      <c r="L850">
        <v>677365</v>
      </c>
    </row>
    <row r="851" spans="1:12" x14ac:dyDescent="0.25">
      <c r="A851" t="s">
        <v>248</v>
      </c>
      <c r="B851" t="s">
        <v>249</v>
      </c>
      <c r="C851" t="s">
        <v>85</v>
      </c>
      <c r="D851">
        <v>99</v>
      </c>
      <c r="E851" t="s">
        <v>86</v>
      </c>
      <c r="F851" t="s">
        <v>735</v>
      </c>
      <c r="G851" t="s">
        <v>736</v>
      </c>
      <c r="H851" t="s">
        <v>134</v>
      </c>
      <c r="I851" t="s">
        <v>135</v>
      </c>
      <c r="J851">
        <v>109322</v>
      </c>
      <c r="K851" t="s">
        <v>93</v>
      </c>
      <c r="L851">
        <v>677365</v>
      </c>
    </row>
    <row r="852" spans="1:12" x14ac:dyDescent="0.25">
      <c r="A852" t="s">
        <v>248</v>
      </c>
      <c r="B852" t="s">
        <v>249</v>
      </c>
      <c r="C852" t="s">
        <v>85</v>
      </c>
      <c r="D852">
        <v>99</v>
      </c>
      <c r="E852" t="s">
        <v>86</v>
      </c>
      <c r="F852" t="s">
        <v>735</v>
      </c>
      <c r="G852" t="s">
        <v>736</v>
      </c>
      <c r="H852" t="s">
        <v>136</v>
      </c>
      <c r="I852" t="s">
        <v>137</v>
      </c>
      <c r="J852">
        <v>8923</v>
      </c>
      <c r="K852" t="s">
        <v>93</v>
      </c>
      <c r="L852">
        <v>677365</v>
      </c>
    </row>
    <row r="853" spans="1:12" x14ac:dyDescent="0.25">
      <c r="A853" t="s">
        <v>248</v>
      </c>
      <c r="B853" t="s">
        <v>249</v>
      </c>
      <c r="C853" t="s">
        <v>85</v>
      </c>
      <c r="D853">
        <v>99</v>
      </c>
      <c r="E853" t="s">
        <v>86</v>
      </c>
      <c r="F853" t="s">
        <v>735</v>
      </c>
      <c r="G853" t="s">
        <v>736</v>
      </c>
      <c r="H853" t="s">
        <v>138</v>
      </c>
      <c r="I853" t="s">
        <v>139</v>
      </c>
      <c r="J853">
        <v>295292</v>
      </c>
      <c r="K853" t="s">
        <v>93</v>
      </c>
      <c r="L853">
        <v>677365</v>
      </c>
    </row>
    <row r="854" spans="1:12" x14ac:dyDescent="0.25">
      <c r="A854" t="s">
        <v>248</v>
      </c>
      <c r="B854" t="s">
        <v>249</v>
      </c>
      <c r="C854" t="s">
        <v>85</v>
      </c>
      <c r="D854">
        <v>99</v>
      </c>
      <c r="E854" t="s">
        <v>86</v>
      </c>
      <c r="F854" t="s">
        <v>735</v>
      </c>
      <c r="G854" t="s">
        <v>736</v>
      </c>
      <c r="H854" t="s">
        <v>140</v>
      </c>
      <c r="I854" t="s">
        <v>141</v>
      </c>
      <c r="J854">
        <v>0</v>
      </c>
      <c r="K854" t="s">
        <v>93</v>
      </c>
      <c r="L854">
        <v>677365</v>
      </c>
    </row>
    <row r="855" spans="1:12" x14ac:dyDescent="0.25">
      <c r="A855" t="s">
        <v>248</v>
      </c>
      <c r="B855" t="s">
        <v>249</v>
      </c>
      <c r="C855" t="s">
        <v>85</v>
      </c>
      <c r="D855">
        <v>99</v>
      </c>
      <c r="E855" t="s">
        <v>86</v>
      </c>
      <c r="F855" t="s">
        <v>735</v>
      </c>
      <c r="G855" t="s">
        <v>736</v>
      </c>
      <c r="H855" t="s">
        <v>142</v>
      </c>
      <c r="I855" t="s">
        <v>143</v>
      </c>
      <c r="J855">
        <v>0</v>
      </c>
      <c r="K855" t="s">
        <v>93</v>
      </c>
      <c r="L855">
        <v>677365</v>
      </c>
    </row>
    <row r="856" spans="1:12" x14ac:dyDescent="0.25">
      <c r="A856" t="s">
        <v>248</v>
      </c>
      <c r="B856" t="s">
        <v>249</v>
      </c>
      <c r="C856" t="s">
        <v>85</v>
      </c>
      <c r="D856">
        <v>99</v>
      </c>
      <c r="E856" t="s">
        <v>86</v>
      </c>
      <c r="F856" t="s">
        <v>735</v>
      </c>
      <c r="G856" t="s">
        <v>736</v>
      </c>
      <c r="H856" t="s">
        <v>144</v>
      </c>
      <c r="I856" t="s">
        <v>145</v>
      </c>
      <c r="J856">
        <v>0</v>
      </c>
      <c r="K856" t="s">
        <v>93</v>
      </c>
      <c r="L856">
        <v>677365</v>
      </c>
    </row>
    <row r="857" spans="1:12" x14ac:dyDescent="0.25">
      <c r="A857" t="s">
        <v>248</v>
      </c>
      <c r="B857" t="s">
        <v>249</v>
      </c>
      <c r="C857" t="s">
        <v>85</v>
      </c>
      <c r="D857">
        <v>99</v>
      </c>
      <c r="E857" t="s">
        <v>86</v>
      </c>
      <c r="F857" t="s">
        <v>735</v>
      </c>
      <c r="G857" t="s">
        <v>736</v>
      </c>
      <c r="H857" t="s">
        <v>146</v>
      </c>
      <c r="I857" t="s">
        <v>147</v>
      </c>
      <c r="J857">
        <v>17617</v>
      </c>
      <c r="K857" t="s">
        <v>93</v>
      </c>
      <c r="L857">
        <v>677365</v>
      </c>
    </row>
    <row r="858" spans="1:12" x14ac:dyDescent="0.25">
      <c r="A858" t="s">
        <v>248</v>
      </c>
      <c r="B858" t="s">
        <v>249</v>
      </c>
      <c r="C858" t="s">
        <v>85</v>
      </c>
      <c r="D858">
        <v>99</v>
      </c>
      <c r="E858" t="s">
        <v>86</v>
      </c>
      <c r="F858" t="s">
        <v>735</v>
      </c>
      <c r="G858" t="s">
        <v>736</v>
      </c>
      <c r="H858" t="s">
        <v>148</v>
      </c>
      <c r="I858" t="s">
        <v>149</v>
      </c>
      <c r="J858">
        <v>0</v>
      </c>
      <c r="K858" t="s">
        <v>93</v>
      </c>
      <c r="L858">
        <v>677365</v>
      </c>
    </row>
    <row r="859" spans="1:12" x14ac:dyDescent="0.25">
      <c r="A859" t="s">
        <v>248</v>
      </c>
      <c r="B859" t="s">
        <v>249</v>
      </c>
      <c r="C859" t="s">
        <v>85</v>
      </c>
      <c r="D859">
        <v>99</v>
      </c>
      <c r="E859" t="s">
        <v>86</v>
      </c>
      <c r="F859" t="s">
        <v>735</v>
      </c>
      <c r="G859" t="s">
        <v>736</v>
      </c>
      <c r="H859" t="s">
        <v>150</v>
      </c>
      <c r="I859" t="s">
        <v>151</v>
      </c>
      <c r="J859">
        <v>6649</v>
      </c>
      <c r="K859" t="s">
        <v>93</v>
      </c>
      <c r="L859">
        <v>677365</v>
      </c>
    </row>
    <row r="860" spans="1:12" x14ac:dyDescent="0.25">
      <c r="A860" t="s">
        <v>248</v>
      </c>
      <c r="B860" t="s">
        <v>249</v>
      </c>
      <c r="C860" t="s">
        <v>85</v>
      </c>
      <c r="D860">
        <v>99</v>
      </c>
      <c r="E860" t="s">
        <v>86</v>
      </c>
      <c r="F860" t="s">
        <v>735</v>
      </c>
      <c r="G860" t="s">
        <v>736</v>
      </c>
      <c r="H860" t="s">
        <v>152</v>
      </c>
      <c r="I860" t="s">
        <v>153</v>
      </c>
      <c r="J860">
        <v>7019</v>
      </c>
      <c r="K860" t="s">
        <v>93</v>
      </c>
      <c r="L860">
        <v>677365</v>
      </c>
    </row>
    <row r="861" spans="1:12" x14ac:dyDescent="0.25">
      <c r="A861" t="s">
        <v>248</v>
      </c>
      <c r="B861" t="s">
        <v>249</v>
      </c>
      <c r="C861" t="s">
        <v>85</v>
      </c>
      <c r="D861">
        <v>99</v>
      </c>
      <c r="E861" t="s">
        <v>86</v>
      </c>
      <c r="F861" t="s">
        <v>735</v>
      </c>
      <c r="G861" t="s">
        <v>736</v>
      </c>
      <c r="H861" t="s">
        <v>154</v>
      </c>
      <c r="I861" t="s">
        <v>155</v>
      </c>
      <c r="J861">
        <v>0</v>
      </c>
      <c r="K861" t="s">
        <v>93</v>
      </c>
      <c r="L861">
        <v>677365</v>
      </c>
    </row>
    <row r="862" spans="1:12" x14ac:dyDescent="0.25">
      <c r="A862" t="s">
        <v>248</v>
      </c>
      <c r="B862" t="s">
        <v>249</v>
      </c>
      <c r="C862" t="s">
        <v>85</v>
      </c>
      <c r="D862">
        <v>99</v>
      </c>
      <c r="E862" t="s">
        <v>86</v>
      </c>
      <c r="F862" t="s">
        <v>735</v>
      </c>
      <c r="G862" t="s">
        <v>736</v>
      </c>
      <c r="H862" t="s">
        <v>156</v>
      </c>
      <c r="I862" t="s">
        <v>157</v>
      </c>
      <c r="J862">
        <v>2911</v>
      </c>
      <c r="K862" t="s">
        <v>93</v>
      </c>
      <c r="L862">
        <v>677365</v>
      </c>
    </row>
    <row r="863" spans="1:12" x14ac:dyDescent="0.25">
      <c r="A863" t="s">
        <v>248</v>
      </c>
      <c r="B863" t="s">
        <v>249</v>
      </c>
      <c r="C863" t="s">
        <v>85</v>
      </c>
      <c r="D863">
        <v>99</v>
      </c>
      <c r="E863" t="s">
        <v>86</v>
      </c>
      <c r="F863" t="s">
        <v>735</v>
      </c>
      <c r="G863" t="s">
        <v>736</v>
      </c>
      <c r="H863" t="s">
        <v>158</v>
      </c>
      <c r="I863" t="s">
        <v>159</v>
      </c>
      <c r="J863">
        <v>2781</v>
      </c>
      <c r="K863" t="s">
        <v>93</v>
      </c>
      <c r="L863">
        <v>677365</v>
      </c>
    </row>
    <row r="864" spans="1:12" x14ac:dyDescent="0.25">
      <c r="A864" t="s">
        <v>248</v>
      </c>
      <c r="B864" t="s">
        <v>249</v>
      </c>
      <c r="C864" t="s">
        <v>85</v>
      </c>
      <c r="D864">
        <v>99</v>
      </c>
      <c r="E864" t="s">
        <v>86</v>
      </c>
      <c r="F864" t="s">
        <v>735</v>
      </c>
      <c r="G864" t="s">
        <v>736</v>
      </c>
      <c r="H864" t="s">
        <v>160</v>
      </c>
      <c r="I864" t="s">
        <v>161</v>
      </c>
      <c r="J864">
        <v>21264</v>
      </c>
      <c r="K864" t="s">
        <v>93</v>
      </c>
      <c r="L864">
        <v>677365</v>
      </c>
    </row>
    <row r="865" spans="1:12" x14ac:dyDescent="0.25">
      <c r="A865" t="s">
        <v>248</v>
      </c>
      <c r="B865" t="s">
        <v>249</v>
      </c>
      <c r="C865" t="s">
        <v>85</v>
      </c>
      <c r="D865">
        <v>99</v>
      </c>
      <c r="E865" t="s">
        <v>86</v>
      </c>
      <c r="F865" t="s">
        <v>735</v>
      </c>
      <c r="G865" t="s">
        <v>736</v>
      </c>
      <c r="H865" t="s">
        <v>162</v>
      </c>
      <c r="I865" t="s">
        <v>163</v>
      </c>
      <c r="J865">
        <v>114</v>
      </c>
      <c r="K865" t="s">
        <v>93</v>
      </c>
      <c r="L865">
        <v>677365</v>
      </c>
    </row>
    <row r="866" spans="1:12" x14ac:dyDescent="0.25">
      <c r="A866" t="s">
        <v>248</v>
      </c>
      <c r="B866" t="s">
        <v>249</v>
      </c>
      <c r="C866" t="s">
        <v>85</v>
      </c>
      <c r="D866">
        <v>99</v>
      </c>
      <c r="E866" t="s">
        <v>86</v>
      </c>
      <c r="F866" t="s">
        <v>735</v>
      </c>
      <c r="G866" t="s">
        <v>736</v>
      </c>
      <c r="H866" t="s">
        <v>164</v>
      </c>
      <c r="I866" t="s">
        <v>165</v>
      </c>
      <c r="J866">
        <v>10026</v>
      </c>
      <c r="K866" t="s">
        <v>93</v>
      </c>
      <c r="L866">
        <v>677365</v>
      </c>
    </row>
    <row r="867" spans="1:12" x14ac:dyDescent="0.25">
      <c r="A867" t="s">
        <v>248</v>
      </c>
      <c r="B867" t="s">
        <v>249</v>
      </c>
      <c r="C867" t="s">
        <v>85</v>
      </c>
      <c r="D867">
        <v>99</v>
      </c>
      <c r="E867" t="s">
        <v>86</v>
      </c>
      <c r="F867" t="s">
        <v>735</v>
      </c>
      <c r="G867" t="s">
        <v>736</v>
      </c>
      <c r="H867" t="s">
        <v>166</v>
      </c>
      <c r="I867" t="s">
        <v>167</v>
      </c>
      <c r="J867">
        <v>0</v>
      </c>
      <c r="K867" t="s">
        <v>93</v>
      </c>
      <c r="L867">
        <v>677365</v>
      </c>
    </row>
    <row r="868" spans="1:12" x14ac:dyDescent="0.25">
      <c r="A868" t="s">
        <v>248</v>
      </c>
      <c r="B868" t="s">
        <v>249</v>
      </c>
      <c r="C868" t="s">
        <v>85</v>
      </c>
      <c r="D868">
        <v>99</v>
      </c>
      <c r="E868" t="s">
        <v>86</v>
      </c>
      <c r="F868" t="s">
        <v>735</v>
      </c>
      <c r="G868" t="s">
        <v>736</v>
      </c>
      <c r="H868" t="s">
        <v>168</v>
      </c>
      <c r="I868" t="s">
        <v>169</v>
      </c>
      <c r="J868">
        <v>23964</v>
      </c>
      <c r="K868" t="s">
        <v>93</v>
      </c>
      <c r="L868">
        <v>677365</v>
      </c>
    </row>
    <row r="869" spans="1:12" x14ac:dyDescent="0.25">
      <c r="A869" t="s">
        <v>248</v>
      </c>
      <c r="B869" t="s">
        <v>249</v>
      </c>
      <c r="C869" t="s">
        <v>85</v>
      </c>
      <c r="D869">
        <v>99</v>
      </c>
      <c r="E869" t="s">
        <v>86</v>
      </c>
      <c r="F869" t="s">
        <v>735</v>
      </c>
      <c r="G869" t="s">
        <v>736</v>
      </c>
      <c r="H869" t="s">
        <v>170</v>
      </c>
      <c r="I869" t="s">
        <v>171</v>
      </c>
      <c r="J869">
        <v>2170</v>
      </c>
      <c r="K869" t="s">
        <v>93</v>
      </c>
      <c r="L869">
        <v>677365</v>
      </c>
    </row>
    <row r="870" spans="1:12" x14ac:dyDescent="0.25">
      <c r="A870" t="s">
        <v>248</v>
      </c>
      <c r="B870" t="s">
        <v>249</v>
      </c>
      <c r="C870" t="s">
        <v>85</v>
      </c>
      <c r="D870">
        <v>99</v>
      </c>
      <c r="E870" t="s">
        <v>86</v>
      </c>
      <c r="F870" t="s">
        <v>735</v>
      </c>
      <c r="G870" t="s">
        <v>736</v>
      </c>
      <c r="H870" t="s">
        <v>172</v>
      </c>
      <c r="I870" t="s">
        <v>173</v>
      </c>
      <c r="J870">
        <v>120</v>
      </c>
      <c r="K870" t="s">
        <v>93</v>
      </c>
      <c r="L870">
        <v>677365</v>
      </c>
    </row>
    <row r="871" spans="1:12" x14ac:dyDescent="0.25">
      <c r="A871" t="s">
        <v>248</v>
      </c>
      <c r="B871" t="s">
        <v>249</v>
      </c>
      <c r="C871" t="s">
        <v>85</v>
      </c>
      <c r="D871">
        <v>99</v>
      </c>
      <c r="E871" t="s">
        <v>86</v>
      </c>
      <c r="F871" t="s">
        <v>735</v>
      </c>
      <c r="G871" t="s">
        <v>736</v>
      </c>
      <c r="H871" t="s">
        <v>174</v>
      </c>
      <c r="I871" t="s">
        <v>175</v>
      </c>
      <c r="J871">
        <v>12</v>
      </c>
      <c r="K871" t="s">
        <v>93</v>
      </c>
      <c r="L871">
        <v>677365</v>
      </c>
    </row>
    <row r="872" spans="1:12" x14ac:dyDescent="0.25">
      <c r="A872" t="s">
        <v>248</v>
      </c>
      <c r="B872" t="s">
        <v>249</v>
      </c>
      <c r="C872" t="s">
        <v>85</v>
      </c>
      <c r="D872">
        <v>99</v>
      </c>
      <c r="E872" t="s">
        <v>86</v>
      </c>
      <c r="F872" t="s">
        <v>735</v>
      </c>
      <c r="G872" t="s">
        <v>736</v>
      </c>
      <c r="H872" t="s">
        <v>176</v>
      </c>
      <c r="I872" t="s">
        <v>177</v>
      </c>
      <c r="J872">
        <v>0</v>
      </c>
      <c r="K872" t="s">
        <v>93</v>
      </c>
      <c r="L872">
        <v>677365</v>
      </c>
    </row>
    <row r="873" spans="1:12" x14ac:dyDescent="0.25">
      <c r="A873" t="s">
        <v>248</v>
      </c>
      <c r="B873" t="s">
        <v>249</v>
      </c>
      <c r="C873" t="s">
        <v>85</v>
      </c>
      <c r="D873">
        <v>99</v>
      </c>
      <c r="E873" t="s">
        <v>86</v>
      </c>
      <c r="F873" t="s">
        <v>735</v>
      </c>
      <c r="G873" t="s">
        <v>736</v>
      </c>
      <c r="H873" t="s">
        <v>178</v>
      </c>
      <c r="I873" t="s">
        <v>179</v>
      </c>
      <c r="J873">
        <v>65760</v>
      </c>
      <c r="K873" t="s">
        <v>93</v>
      </c>
      <c r="L873">
        <v>677365</v>
      </c>
    </row>
    <row r="874" spans="1:12" x14ac:dyDescent="0.25">
      <c r="A874" t="s">
        <v>248</v>
      </c>
      <c r="B874" t="s">
        <v>249</v>
      </c>
      <c r="C874" t="s">
        <v>85</v>
      </c>
      <c r="D874">
        <v>99</v>
      </c>
      <c r="E874" t="s">
        <v>86</v>
      </c>
      <c r="F874" t="s">
        <v>735</v>
      </c>
      <c r="G874" t="s">
        <v>736</v>
      </c>
      <c r="H874" t="s">
        <v>180</v>
      </c>
      <c r="I874" t="s">
        <v>181</v>
      </c>
      <c r="J874">
        <v>79814</v>
      </c>
      <c r="K874" t="s">
        <v>93</v>
      </c>
      <c r="L874">
        <v>677365</v>
      </c>
    </row>
    <row r="875" spans="1:12" x14ac:dyDescent="0.25">
      <c r="A875" t="s">
        <v>248</v>
      </c>
      <c r="B875" t="s">
        <v>249</v>
      </c>
      <c r="C875" t="s">
        <v>85</v>
      </c>
      <c r="D875">
        <v>99</v>
      </c>
      <c r="E875" t="s">
        <v>86</v>
      </c>
      <c r="F875" t="s">
        <v>735</v>
      </c>
      <c r="G875" t="s">
        <v>736</v>
      </c>
      <c r="H875" t="s">
        <v>182</v>
      </c>
      <c r="I875" t="s">
        <v>183</v>
      </c>
      <c r="J875">
        <v>0</v>
      </c>
      <c r="K875" t="s">
        <v>93</v>
      </c>
      <c r="L875">
        <v>677365</v>
      </c>
    </row>
    <row r="876" spans="1:12" x14ac:dyDescent="0.25">
      <c r="A876" t="s">
        <v>248</v>
      </c>
      <c r="B876" t="s">
        <v>249</v>
      </c>
      <c r="C876" t="s">
        <v>85</v>
      </c>
      <c r="D876">
        <v>99</v>
      </c>
      <c r="E876" t="s">
        <v>86</v>
      </c>
      <c r="F876" t="s">
        <v>735</v>
      </c>
      <c r="G876" t="s">
        <v>736</v>
      </c>
      <c r="H876" t="s">
        <v>184</v>
      </c>
      <c r="I876" t="s">
        <v>185</v>
      </c>
      <c r="J876">
        <v>2024</v>
      </c>
      <c r="K876" t="s">
        <v>93</v>
      </c>
      <c r="L876">
        <v>677365</v>
      </c>
    </row>
    <row r="877" spans="1:12" x14ac:dyDescent="0.25">
      <c r="A877" t="s">
        <v>248</v>
      </c>
      <c r="B877" t="s">
        <v>249</v>
      </c>
      <c r="C877" t="s">
        <v>85</v>
      </c>
      <c r="D877">
        <v>99</v>
      </c>
      <c r="E877" t="s">
        <v>86</v>
      </c>
      <c r="F877" t="s">
        <v>735</v>
      </c>
      <c r="G877" t="s">
        <v>736</v>
      </c>
      <c r="H877" t="s">
        <v>186</v>
      </c>
      <c r="I877" t="s">
        <v>187</v>
      </c>
      <c r="J877">
        <v>2562</v>
      </c>
      <c r="K877" t="s">
        <v>93</v>
      </c>
      <c r="L877">
        <v>677365</v>
      </c>
    </row>
    <row r="878" spans="1:12" x14ac:dyDescent="0.25">
      <c r="A878" t="s">
        <v>248</v>
      </c>
      <c r="B878" t="s">
        <v>249</v>
      </c>
      <c r="C878" t="s">
        <v>85</v>
      </c>
      <c r="D878">
        <v>99</v>
      </c>
      <c r="E878" t="s">
        <v>86</v>
      </c>
      <c r="F878" t="s">
        <v>735</v>
      </c>
      <c r="G878" t="s">
        <v>736</v>
      </c>
      <c r="H878" t="s">
        <v>188</v>
      </c>
      <c r="I878" t="s">
        <v>189</v>
      </c>
      <c r="J878">
        <v>0</v>
      </c>
      <c r="K878" t="s">
        <v>93</v>
      </c>
      <c r="L878">
        <v>677365</v>
      </c>
    </row>
    <row r="879" spans="1:12" x14ac:dyDescent="0.25">
      <c r="A879" t="s">
        <v>248</v>
      </c>
      <c r="B879" t="s">
        <v>249</v>
      </c>
      <c r="C879" t="s">
        <v>85</v>
      </c>
      <c r="D879">
        <v>99</v>
      </c>
      <c r="E879" t="s">
        <v>86</v>
      </c>
      <c r="F879" t="s">
        <v>735</v>
      </c>
      <c r="G879" t="s">
        <v>736</v>
      </c>
      <c r="H879" t="s">
        <v>190</v>
      </c>
      <c r="I879" t="s">
        <v>191</v>
      </c>
      <c r="J879">
        <v>66878</v>
      </c>
      <c r="K879" t="s">
        <v>93</v>
      </c>
      <c r="L879">
        <v>677365</v>
      </c>
    </row>
    <row r="880" spans="1:12" x14ac:dyDescent="0.25">
      <c r="A880" t="s">
        <v>248</v>
      </c>
      <c r="B880" t="s">
        <v>249</v>
      </c>
      <c r="C880" t="s">
        <v>85</v>
      </c>
      <c r="D880">
        <v>99</v>
      </c>
      <c r="E880" t="s">
        <v>86</v>
      </c>
      <c r="F880" t="s">
        <v>735</v>
      </c>
      <c r="G880" t="s">
        <v>736</v>
      </c>
      <c r="H880" t="s">
        <v>192</v>
      </c>
      <c r="I880" t="s">
        <v>193</v>
      </c>
      <c r="J880">
        <v>386</v>
      </c>
      <c r="K880" t="s">
        <v>93</v>
      </c>
      <c r="L880">
        <v>677365</v>
      </c>
    </row>
    <row r="881" spans="1:12" x14ac:dyDescent="0.25">
      <c r="A881" t="s">
        <v>248</v>
      </c>
      <c r="B881" t="s">
        <v>249</v>
      </c>
      <c r="C881" t="s">
        <v>85</v>
      </c>
      <c r="D881">
        <v>99</v>
      </c>
      <c r="E881" t="s">
        <v>86</v>
      </c>
      <c r="F881" t="s">
        <v>735</v>
      </c>
      <c r="G881" t="s">
        <v>736</v>
      </c>
      <c r="H881" t="s">
        <v>194</v>
      </c>
      <c r="I881" t="s">
        <v>195</v>
      </c>
      <c r="J881">
        <v>105758</v>
      </c>
      <c r="K881" t="s">
        <v>93</v>
      </c>
      <c r="L881">
        <v>677365</v>
      </c>
    </row>
    <row r="882" spans="1:12" x14ac:dyDescent="0.25">
      <c r="A882" t="s">
        <v>248</v>
      </c>
      <c r="B882" t="s">
        <v>249</v>
      </c>
      <c r="C882" t="s">
        <v>85</v>
      </c>
      <c r="D882">
        <v>99</v>
      </c>
      <c r="E882" t="s">
        <v>86</v>
      </c>
      <c r="F882" t="s">
        <v>735</v>
      </c>
      <c r="G882" t="s">
        <v>736</v>
      </c>
      <c r="H882" t="s">
        <v>196</v>
      </c>
      <c r="I882" t="s">
        <v>197</v>
      </c>
      <c r="J882">
        <v>79094</v>
      </c>
      <c r="K882" t="s">
        <v>93</v>
      </c>
      <c r="L882">
        <v>677365</v>
      </c>
    </row>
    <row r="883" spans="1:12" x14ac:dyDescent="0.25">
      <c r="A883" t="s">
        <v>248</v>
      </c>
      <c r="B883" t="s">
        <v>249</v>
      </c>
      <c r="C883" t="s">
        <v>85</v>
      </c>
      <c r="D883">
        <v>99</v>
      </c>
      <c r="E883" t="s">
        <v>86</v>
      </c>
      <c r="F883" t="s">
        <v>735</v>
      </c>
      <c r="G883" t="s">
        <v>736</v>
      </c>
      <c r="H883" t="s">
        <v>198</v>
      </c>
      <c r="I883" t="s">
        <v>199</v>
      </c>
      <c r="J883">
        <v>8120</v>
      </c>
      <c r="K883" t="s">
        <v>93</v>
      </c>
      <c r="L883">
        <v>677365</v>
      </c>
    </row>
    <row r="884" spans="1:12" x14ac:dyDescent="0.25">
      <c r="A884" t="s">
        <v>248</v>
      </c>
      <c r="B884" t="s">
        <v>249</v>
      </c>
      <c r="C884" t="s">
        <v>85</v>
      </c>
      <c r="D884">
        <v>99</v>
      </c>
      <c r="E884" t="s">
        <v>86</v>
      </c>
      <c r="F884" t="s">
        <v>735</v>
      </c>
      <c r="G884" t="s">
        <v>736</v>
      </c>
      <c r="H884" t="s">
        <v>200</v>
      </c>
      <c r="I884" t="s">
        <v>201</v>
      </c>
      <c r="J884">
        <v>44684</v>
      </c>
      <c r="K884" t="s">
        <v>93</v>
      </c>
      <c r="L884">
        <v>677365</v>
      </c>
    </row>
    <row r="885" spans="1:12" x14ac:dyDescent="0.25">
      <c r="A885" t="s">
        <v>248</v>
      </c>
      <c r="B885" t="s">
        <v>249</v>
      </c>
      <c r="C885" t="s">
        <v>85</v>
      </c>
      <c r="D885">
        <v>99</v>
      </c>
      <c r="E885" t="s">
        <v>86</v>
      </c>
      <c r="F885" t="s">
        <v>735</v>
      </c>
      <c r="G885" t="s">
        <v>736</v>
      </c>
      <c r="H885" t="s">
        <v>202</v>
      </c>
      <c r="I885" t="s">
        <v>203</v>
      </c>
      <c r="J885">
        <v>491</v>
      </c>
      <c r="K885" t="s">
        <v>93</v>
      </c>
      <c r="L885">
        <v>677365</v>
      </c>
    </row>
    <row r="886" spans="1:12" x14ac:dyDescent="0.25">
      <c r="A886" t="s">
        <v>248</v>
      </c>
      <c r="B886" t="s">
        <v>249</v>
      </c>
      <c r="C886" t="s">
        <v>85</v>
      </c>
      <c r="D886">
        <v>99</v>
      </c>
      <c r="E886" t="s">
        <v>86</v>
      </c>
      <c r="F886" t="s">
        <v>735</v>
      </c>
      <c r="G886" t="s">
        <v>736</v>
      </c>
      <c r="H886" t="s">
        <v>204</v>
      </c>
      <c r="I886" t="s">
        <v>205</v>
      </c>
      <c r="J886">
        <v>0</v>
      </c>
      <c r="K886" t="s">
        <v>93</v>
      </c>
      <c r="L886">
        <v>677365</v>
      </c>
    </row>
    <row r="887" spans="1:12" x14ac:dyDescent="0.25">
      <c r="A887" t="s">
        <v>248</v>
      </c>
      <c r="B887" t="s">
        <v>249</v>
      </c>
      <c r="C887" t="s">
        <v>85</v>
      </c>
      <c r="D887">
        <v>99</v>
      </c>
      <c r="E887" t="s">
        <v>86</v>
      </c>
      <c r="F887" t="s">
        <v>735</v>
      </c>
      <c r="G887" t="s">
        <v>736</v>
      </c>
      <c r="H887" t="s">
        <v>206</v>
      </c>
      <c r="I887" t="s">
        <v>207</v>
      </c>
      <c r="J887">
        <v>6573</v>
      </c>
      <c r="K887" t="s">
        <v>93</v>
      </c>
      <c r="L887">
        <v>677365</v>
      </c>
    </row>
    <row r="888" spans="1:12" x14ac:dyDescent="0.25">
      <c r="A888" t="s">
        <v>248</v>
      </c>
      <c r="B888" t="s">
        <v>249</v>
      </c>
      <c r="C888" t="s">
        <v>85</v>
      </c>
      <c r="D888">
        <v>99</v>
      </c>
      <c r="E888" t="s">
        <v>86</v>
      </c>
      <c r="F888" t="s">
        <v>735</v>
      </c>
      <c r="G888" t="s">
        <v>736</v>
      </c>
      <c r="H888" t="s">
        <v>208</v>
      </c>
      <c r="I888" t="s">
        <v>209</v>
      </c>
      <c r="J888">
        <v>36659</v>
      </c>
      <c r="K888" t="s">
        <v>93</v>
      </c>
      <c r="L888">
        <v>677365</v>
      </c>
    </row>
    <row r="889" spans="1:12" x14ac:dyDescent="0.25">
      <c r="A889" t="s">
        <v>248</v>
      </c>
      <c r="B889" t="s">
        <v>249</v>
      </c>
      <c r="C889" t="s">
        <v>85</v>
      </c>
      <c r="D889">
        <v>99</v>
      </c>
      <c r="E889" t="s">
        <v>86</v>
      </c>
      <c r="F889" t="s">
        <v>735</v>
      </c>
      <c r="G889" t="s">
        <v>736</v>
      </c>
      <c r="H889" t="s">
        <v>210</v>
      </c>
      <c r="I889" t="s">
        <v>211</v>
      </c>
      <c r="J889">
        <v>10075</v>
      </c>
      <c r="K889" t="s">
        <v>93</v>
      </c>
      <c r="L889">
        <v>677365</v>
      </c>
    </row>
    <row r="890" spans="1:12" x14ac:dyDescent="0.25">
      <c r="A890" t="s">
        <v>248</v>
      </c>
      <c r="B890" t="s">
        <v>249</v>
      </c>
      <c r="C890" t="s">
        <v>85</v>
      </c>
      <c r="D890">
        <v>99</v>
      </c>
      <c r="E890" t="s">
        <v>86</v>
      </c>
      <c r="F890" t="s">
        <v>735</v>
      </c>
      <c r="G890" t="s">
        <v>736</v>
      </c>
      <c r="H890" t="s">
        <v>212</v>
      </c>
      <c r="I890" t="s">
        <v>213</v>
      </c>
      <c r="J890">
        <v>9307</v>
      </c>
      <c r="K890" t="s">
        <v>93</v>
      </c>
      <c r="L890">
        <v>677365</v>
      </c>
    </row>
    <row r="891" spans="1:12" x14ac:dyDescent="0.25">
      <c r="A891" t="s">
        <v>248</v>
      </c>
      <c r="B891" t="s">
        <v>249</v>
      </c>
      <c r="C891" t="s">
        <v>85</v>
      </c>
      <c r="D891">
        <v>99</v>
      </c>
      <c r="E891" t="s">
        <v>86</v>
      </c>
      <c r="F891" t="s">
        <v>735</v>
      </c>
      <c r="G891" t="s">
        <v>736</v>
      </c>
      <c r="H891" t="s">
        <v>214</v>
      </c>
      <c r="I891" t="s">
        <v>215</v>
      </c>
      <c r="J891">
        <v>85679</v>
      </c>
      <c r="K891" t="s">
        <v>93</v>
      </c>
      <c r="L891">
        <v>677365</v>
      </c>
    </row>
    <row r="892" spans="1:12" x14ac:dyDescent="0.25">
      <c r="A892" t="s">
        <v>248</v>
      </c>
      <c r="B892" t="s">
        <v>249</v>
      </c>
      <c r="C892" t="s">
        <v>85</v>
      </c>
      <c r="D892">
        <v>99</v>
      </c>
      <c r="E892" t="s">
        <v>86</v>
      </c>
      <c r="F892" t="s">
        <v>735</v>
      </c>
      <c r="G892" t="s">
        <v>736</v>
      </c>
      <c r="H892" t="s">
        <v>216</v>
      </c>
      <c r="I892" t="s">
        <v>217</v>
      </c>
      <c r="J892">
        <v>140</v>
      </c>
      <c r="K892" t="s">
        <v>93</v>
      </c>
      <c r="L892">
        <v>677365</v>
      </c>
    </row>
    <row r="893" spans="1:12" x14ac:dyDescent="0.25">
      <c r="A893" t="s">
        <v>248</v>
      </c>
      <c r="B893" t="s">
        <v>249</v>
      </c>
      <c r="C893" t="s">
        <v>85</v>
      </c>
      <c r="D893">
        <v>99</v>
      </c>
      <c r="E893" t="s">
        <v>86</v>
      </c>
      <c r="F893" t="s">
        <v>735</v>
      </c>
      <c r="G893" t="s">
        <v>736</v>
      </c>
      <c r="H893" t="s">
        <v>218</v>
      </c>
      <c r="I893" t="s">
        <v>219</v>
      </c>
      <c r="J893">
        <v>0</v>
      </c>
      <c r="K893" t="s">
        <v>93</v>
      </c>
      <c r="L893">
        <v>677365</v>
      </c>
    </row>
    <row r="894" spans="1:12" x14ac:dyDescent="0.25">
      <c r="A894" t="s">
        <v>248</v>
      </c>
      <c r="B894" t="s">
        <v>249</v>
      </c>
      <c r="C894" t="s">
        <v>85</v>
      </c>
      <c r="D894">
        <v>99</v>
      </c>
      <c r="E894" t="s">
        <v>86</v>
      </c>
      <c r="F894" t="s">
        <v>735</v>
      </c>
      <c r="G894" t="s">
        <v>736</v>
      </c>
      <c r="H894" t="s">
        <v>220</v>
      </c>
      <c r="I894" t="s">
        <v>221</v>
      </c>
      <c r="J894">
        <v>2860</v>
      </c>
      <c r="K894" t="s">
        <v>93</v>
      </c>
      <c r="L894">
        <v>677365</v>
      </c>
    </row>
    <row r="895" spans="1:12" x14ac:dyDescent="0.25">
      <c r="A895" t="s">
        <v>248</v>
      </c>
      <c r="B895" t="s">
        <v>249</v>
      </c>
      <c r="C895" t="s">
        <v>85</v>
      </c>
      <c r="D895">
        <v>99</v>
      </c>
      <c r="E895" t="s">
        <v>86</v>
      </c>
      <c r="F895" t="s">
        <v>735</v>
      </c>
      <c r="G895" t="s">
        <v>736</v>
      </c>
      <c r="H895" t="s">
        <v>222</v>
      </c>
      <c r="I895" t="s">
        <v>223</v>
      </c>
      <c r="J895">
        <v>438</v>
      </c>
      <c r="K895" t="s">
        <v>93</v>
      </c>
      <c r="L895">
        <v>677365</v>
      </c>
    </row>
    <row r="896" spans="1:12" x14ac:dyDescent="0.25">
      <c r="A896" t="s">
        <v>248</v>
      </c>
      <c r="B896" t="s">
        <v>249</v>
      </c>
      <c r="C896" t="s">
        <v>85</v>
      </c>
      <c r="D896">
        <v>99</v>
      </c>
      <c r="E896" t="s">
        <v>86</v>
      </c>
      <c r="F896" t="s">
        <v>735</v>
      </c>
      <c r="G896" t="s">
        <v>736</v>
      </c>
      <c r="H896" t="s">
        <v>224</v>
      </c>
      <c r="I896" t="s">
        <v>225</v>
      </c>
      <c r="J896">
        <v>6959</v>
      </c>
      <c r="K896" t="s">
        <v>93</v>
      </c>
      <c r="L896">
        <v>677365</v>
      </c>
    </row>
    <row r="897" spans="1:12" x14ac:dyDescent="0.25">
      <c r="A897" t="s">
        <v>248</v>
      </c>
      <c r="B897" t="s">
        <v>249</v>
      </c>
      <c r="C897" t="s">
        <v>85</v>
      </c>
      <c r="D897">
        <v>99</v>
      </c>
      <c r="E897" t="s">
        <v>86</v>
      </c>
      <c r="F897" t="s">
        <v>735</v>
      </c>
      <c r="G897" t="s">
        <v>736</v>
      </c>
      <c r="H897" t="s">
        <v>226</v>
      </c>
      <c r="I897" t="s">
        <v>227</v>
      </c>
      <c r="J897">
        <v>5314</v>
      </c>
      <c r="K897" t="s">
        <v>93</v>
      </c>
      <c r="L897">
        <v>677365</v>
      </c>
    </row>
    <row r="898" spans="1:12" x14ac:dyDescent="0.25">
      <c r="A898" t="s">
        <v>248</v>
      </c>
      <c r="B898" t="s">
        <v>249</v>
      </c>
      <c r="C898" t="s">
        <v>85</v>
      </c>
      <c r="D898">
        <v>99</v>
      </c>
      <c r="E898" t="s">
        <v>86</v>
      </c>
      <c r="F898" t="s">
        <v>735</v>
      </c>
      <c r="G898" t="s">
        <v>736</v>
      </c>
      <c r="H898" t="s">
        <v>228</v>
      </c>
      <c r="I898" t="s">
        <v>229</v>
      </c>
      <c r="J898">
        <v>0</v>
      </c>
      <c r="K898" t="s">
        <v>93</v>
      </c>
      <c r="L898">
        <v>677365</v>
      </c>
    </row>
    <row r="899" spans="1:12" x14ac:dyDescent="0.25">
      <c r="A899" t="s">
        <v>248</v>
      </c>
      <c r="B899" t="s">
        <v>249</v>
      </c>
      <c r="C899" t="s">
        <v>85</v>
      </c>
      <c r="D899">
        <v>99</v>
      </c>
      <c r="E899" t="s">
        <v>86</v>
      </c>
      <c r="F899" t="s">
        <v>735</v>
      </c>
      <c r="G899" t="s">
        <v>736</v>
      </c>
      <c r="H899" t="s">
        <v>230</v>
      </c>
      <c r="I899" t="s">
        <v>231</v>
      </c>
      <c r="J899">
        <v>402</v>
      </c>
      <c r="K899" t="s">
        <v>93</v>
      </c>
      <c r="L899">
        <v>677365</v>
      </c>
    </row>
    <row r="900" spans="1:12" x14ac:dyDescent="0.25">
      <c r="A900" t="s">
        <v>248</v>
      </c>
      <c r="B900" t="s">
        <v>249</v>
      </c>
      <c r="C900" t="s">
        <v>85</v>
      </c>
      <c r="D900">
        <v>99</v>
      </c>
      <c r="E900" t="s">
        <v>86</v>
      </c>
      <c r="F900" t="s">
        <v>735</v>
      </c>
      <c r="G900" t="s">
        <v>736</v>
      </c>
      <c r="H900" t="s">
        <v>232</v>
      </c>
      <c r="I900" t="s">
        <v>233</v>
      </c>
      <c r="J900">
        <v>29907</v>
      </c>
      <c r="K900" t="s">
        <v>93</v>
      </c>
      <c r="L900">
        <v>677365</v>
      </c>
    </row>
    <row r="901" spans="1:12" x14ac:dyDescent="0.25">
      <c r="A901" t="s">
        <v>248</v>
      </c>
      <c r="B901" t="s">
        <v>249</v>
      </c>
      <c r="C901" t="s">
        <v>85</v>
      </c>
      <c r="D901">
        <v>99</v>
      </c>
      <c r="E901" t="s">
        <v>86</v>
      </c>
      <c r="F901" t="s">
        <v>735</v>
      </c>
      <c r="G901" t="s">
        <v>736</v>
      </c>
      <c r="H901" t="s">
        <v>234</v>
      </c>
      <c r="I901" t="s">
        <v>235</v>
      </c>
      <c r="J901">
        <v>112655</v>
      </c>
      <c r="K901" t="s">
        <v>93</v>
      </c>
      <c r="L901">
        <v>677365</v>
      </c>
    </row>
    <row r="902" spans="1:12" x14ac:dyDescent="0.25">
      <c r="A902" t="s">
        <v>248</v>
      </c>
      <c r="B902" t="s">
        <v>249</v>
      </c>
      <c r="C902" t="s">
        <v>85</v>
      </c>
      <c r="D902">
        <v>99</v>
      </c>
      <c r="E902" t="s">
        <v>86</v>
      </c>
      <c r="F902" t="s">
        <v>735</v>
      </c>
      <c r="G902" t="s">
        <v>736</v>
      </c>
      <c r="H902" t="s">
        <v>236</v>
      </c>
      <c r="I902" t="s">
        <v>237</v>
      </c>
      <c r="J902">
        <v>0</v>
      </c>
      <c r="K902" t="s">
        <v>93</v>
      </c>
      <c r="L902">
        <v>677365</v>
      </c>
    </row>
    <row r="903" spans="1:12" x14ac:dyDescent="0.25">
      <c r="A903" t="s">
        <v>248</v>
      </c>
      <c r="B903" t="s">
        <v>249</v>
      </c>
      <c r="C903" t="s">
        <v>85</v>
      </c>
      <c r="D903">
        <v>99</v>
      </c>
      <c r="E903" t="s">
        <v>86</v>
      </c>
      <c r="F903" t="s">
        <v>735</v>
      </c>
      <c r="G903" t="s">
        <v>736</v>
      </c>
      <c r="H903" t="s">
        <v>251</v>
      </c>
      <c r="I903" t="s">
        <v>252</v>
      </c>
      <c r="J903">
        <v>0</v>
      </c>
      <c r="K903" t="s">
        <v>93</v>
      </c>
      <c r="L903">
        <v>0</v>
      </c>
    </row>
    <row r="904" spans="1:12" x14ac:dyDescent="0.25">
      <c r="A904" t="s">
        <v>248</v>
      </c>
      <c r="B904" t="s">
        <v>249</v>
      </c>
      <c r="C904" t="s">
        <v>85</v>
      </c>
      <c r="D904">
        <v>99</v>
      </c>
      <c r="E904" t="s">
        <v>86</v>
      </c>
      <c r="F904" t="s">
        <v>735</v>
      </c>
      <c r="G904" t="s">
        <v>736</v>
      </c>
      <c r="H904" t="s">
        <v>253</v>
      </c>
      <c r="I904" t="s">
        <v>254</v>
      </c>
      <c r="J904">
        <v>0</v>
      </c>
      <c r="K904" t="s">
        <v>93</v>
      </c>
      <c r="L904">
        <v>0</v>
      </c>
    </row>
    <row r="905" spans="1:12" x14ac:dyDescent="0.25">
      <c r="A905" t="s">
        <v>248</v>
      </c>
      <c r="B905" t="s">
        <v>249</v>
      </c>
      <c r="C905" t="s">
        <v>85</v>
      </c>
      <c r="D905">
        <v>99</v>
      </c>
      <c r="E905" t="s">
        <v>86</v>
      </c>
      <c r="F905" t="s">
        <v>735</v>
      </c>
      <c r="G905" t="s">
        <v>736</v>
      </c>
      <c r="H905" t="s">
        <v>255</v>
      </c>
      <c r="I905" t="s">
        <v>256</v>
      </c>
      <c r="J905">
        <v>0</v>
      </c>
      <c r="K905" t="s">
        <v>93</v>
      </c>
      <c r="L905">
        <v>0</v>
      </c>
    </row>
    <row r="906" spans="1:12" x14ac:dyDescent="0.25">
      <c r="A906" t="s">
        <v>248</v>
      </c>
      <c r="B906" t="s">
        <v>249</v>
      </c>
      <c r="C906" t="s">
        <v>85</v>
      </c>
      <c r="D906">
        <v>99</v>
      </c>
      <c r="E906" t="s">
        <v>86</v>
      </c>
      <c r="F906" t="s">
        <v>735</v>
      </c>
      <c r="G906" t="s">
        <v>736</v>
      </c>
      <c r="H906" t="s">
        <v>257</v>
      </c>
      <c r="I906" t="s">
        <v>258</v>
      </c>
      <c r="J906">
        <v>0</v>
      </c>
      <c r="K906" t="s">
        <v>93</v>
      </c>
      <c r="L906">
        <v>0</v>
      </c>
    </row>
    <row r="907" spans="1:12" x14ac:dyDescent="0.25">
      <c r="A907" t="s">
        <v>248</v>
      </c>
      <c r="B907" t="s">
        <v>249</v>
      </c>
      <c r="C907" t="s">
        <v>85</v>
      </c>
      <c r="D907">
        <v>99</v>
      </c>
      <c r="E907" t="s">
        <v>86</v>
      </c>
      <c r="F907" t="s">
        <v>735</v>
      </c>
      <c r="G907" t="s">
        <v>736</v>
      </c>
      <c r="H907" t="s">
        <v>259</v>
      </c>
      <c r="I907" t="s">
        <v>260</v>
      </c>
      <c r="J907">
        <v>0</v>
      </c>
      <c r="K907" t="s">
        <v>93</v>
      </c>
      <c r="L907">
        <v>0</v>
      </c>
    </row>
    <row r="908" spans="1:12" x14ac:dyDescent="0.25">
      <c r="A908" t="s">
        <v>248</v>
      </c>
      <c r="B908" t="s">
        <v>249</v>
      </c>
      <c r="C908" t="s">
        <v>85</v>
      </c>
      <c r="D908">
        <v>99</v>
      </c>
      <c r="E908" t="s">
        <v>86</v>
      </c>
      <c r="F908" t="s">
        <v>735</v>
      </c>
      <c r="G908" t="s">
        <v>736</v>
      </c>
      <c r="H908" t="s">
        <v>261</v>
      </c>
      <c r="I908" t="s">
        <v>262</v>
      </c>
      <c r="J908">
        <v>0</v>
      </c>
      <c r="K908" t="s">
        <v>93</v>
      </c>
      <c r="L908">
        <v>0</v>
      </c>
    </row>
    <row r="909" spans="1:12" x14ac:dyDescent="0.25">
      <c r="A909" t="s">
        <v>248</v>
      </c>
      <c r="B909" t="s">
        <v>249</v>
      </c>
      <c r="C909" t="s">
        <v>85</v>
      </c>
      <c r="D909">
        <v>99</v>
      </c>
      <c r="E909" t="s">
        <v>86</v>
      </c>
      <c r="F909" t="s">
        <v>735</v>
      </c>
      <c r="G909" t="s">
        <v>736</v>
      </c>
      <c r="H909" t="s">
        <v>263</v>
      </c>
      <c r="I909" t="s">
        <v>264</v>
      </c>
      <c r="J909">
        <v>0</v>
      </c>
      <c r="K909" t="s">
        <v>93</v>
      </c>
      <c r="L909">
        <v>0</v>
      </c>
    </row>
    <row r="910" spans="1:12" x14ac:dyDescent="0.25">
      <c r="A910" t="s">
        <v>248</v>
      </c>
      <c r="B910" t="s">
        <v>249</v>
      </c>
      <c r="C910" t="s">
        <v>85</v>
      </c>
      <c r="D910">
        <v>99</v>
      </c>
      <c r="E910" t="s">
        <v>86</v>
      </c>
      <c r="F910" t="s">
        <v>735</v>
      </c>
      <c r="G910" t="s">
        <v>736</v>
      </c>
      <c r="H910" t="s">
        <v>265</v>
      </c>
      <c r="I910" t="s">
        <v>266</v>
      </c>
      <c r="J910">
        <v>0</v>
      </c>
      <c r="K910" t="s">
        <v>93</v>
      </c>
      <c r="L910">
        <v>0</v>
      </c>
    </row>
    <row r="911" spans="1:12" x14ac:dyDescent="0.25">
      <c r="A911" t="s">
        <v>248</v>
      </c>
      <c r="B911" t="s">
        <v>249</v>
      </c>
      <c r="C911" t="s">
        <v>85</v>
      </c>
      <c r="D911">
        <v>99</v>
      </c>
      <c r="E911" t="s">
        <v>86</v>
      </c>
      <c r="F911" t="s">
        <v>735</v>
      </c>
      <c r="G911" t="s">
        <v>736</v>
      </c>
      <c r="H911" t="s">
        <v>267</v>
      </c>
      <c r="I911" t="s">
        <v>268</v>
      </c>
      <c r="J911">
        <v>0</v>
      </c>
      <c r="K911" t="s">
        <v>93</v>
      </c>
      <c r="L911">
        <v>0</v>
      </c>
    </row>
    <row r="912" spans="1:12" x14ac:dyDescent="0.25">
      <c r="A912" t="s">
        <v>248</v>
      </c>
      <c r="B912" t="s">
        <v>249</v>
      </c>
      <c r="C912" t="s">
        <v>85</v>
      </c>
      <c r="D912">
        <v>99</v>
      </c>
      <c r="E912" t="s">
        <v>86</v>
      </c>
      <c r="F912" t="s">
        <v>735</v>
      </c>
      <c r="G912" t="s">
        <v>736</v>
      </c>
      <c r="H912" t="s">
        <v>269</v>
      </c>
      <c r="I912" t="s">
        <v>270</v>
      </c>
      <c r="J912">
        <v>-4444704</v>
      </c>
      <c r="K912" t="s">
        <v>93</v>
      </c>
      <c r="L912">
        <v>0</v>
      </c>
    </row>
    <row r="913" spans="1:12" x14ac:dyDescent="0.25">
      <c r="A913" t="s">
        <v>248</v>
      </c>
      <c r="B913" t="s">
        <v>249</v>
      </c>
      <c r="C913" t="s">
        <v>85</v>
      </c>
      <c r="D913">
        <v>99</v>
      </c>
      <c r="E913" t="s">
        <v>86</v>
      </c>
      <c r="F913" t="s">
        <v>735</v>
      </c>
      <c r="G913" t="s">
        <v>736</v>
      </c>
      <c r="H913" t="s">
        <v>271</v>
      </c>
      <c r="I913" t="s">
        <v>272</v>
      </c>
      <c r="J913">
        <v>9705285</v>
      </c>
      <c r="K913" t="s">
        <v>93</v>
      </c>
      <c r="L913">
        <v>0</v>
      </c>
    </row>
    <row r="914" spans="1:12" x14ac:dyDescent="0.25">
      <c r="A914" t="s">
        <v>248</v>
      </c>
      <c r="B914" t="s">
        <v>249</v>
      </c>
      <c r="C914" t="s">
        <v>85</v>
      </c>
      <c r="D914">
        <v>99</v>
      </c>
      <c r="E914" t="s">
        <v>86</v>
      </c>
      <c r="F914" t="s">
        <v>735</v>
      </c>
      <c r="G914" t="s">
        <v>736</v>
      </c>
      <c r="H914" t="s">
        <v>273</v>
      </c>
      <c r="I914" t="s">
        <v>274</v>
      </c>
      <c r="J914">
        <v>7893</v>
      </c>
      <c r="K914" t="s">
        <v>93</v>
      </c>
      <c r="L914">
        <v>0</v>
      </c>
    </row>
    <row r="915" spans="1:12" x14ac:dyDescent="0.25">
      <c r="A915" t="s">
        <v>248</v>
      </c>
      <c r="B915" t="s">
        <v>249</v>
      </c>
      <c r="C915" t="s">
        <v>85</v>
      </c>
      <c r="D915">
        <v>99</v>
      </c>
      <c r="E915" t="s">
        <v>86</v>
      </c>
      <c r="F915" t="s">
        <v>735</v>
      </c>
      <c r="G915" t="s">
        <v>736</v>
      </c>
      <c r="H915" t="s">
        <v>275</v>
      </c>
      <c r="I915" t="s">
        <v>276</v>
      </c>
      <c r="J915">
        <v>0</v>
      </c>
      <c r="K915" t="s">
        <v>93</v>
      </c>
      <c r="L915">
        <v>0</v>
      </c>
    </row>
    <row r="916" spans="1:12" x14ac:dyDescent="0.25">
      <c r="A916" t="s">
        <v>248</v>
      </c>
      <c r="B916" t="s">
        <v>249</v>
      </c>
      <c r="C916" t="s">
        <v>85</v>
      </c>
      <c r="D916">
        <v>99</v>
      </c>
      <c r="E916" t="s">
        <v>86</v>
      </c>
      <c r="F916" t="s">
        <v>735</v>
      </c>
      <c r="G916" t="s">
        <v>736</v>
      </c>
      <c r="H916" t="s">
        <v>277</v>
      </c>
      <c r="I916" t="s">
        <v>278</v>
      </c>
      <c r="J916">
        <v>277725</v>
      </c>
      <c r="K916" t="s">
        <v>93</v>
      </c>
      <c r="L916">
        <v>0</v>
      </c>
    </row>
    <row r="917" spans="1:12" x14ac:dyDescent="0.25">
      <c r="A917" t="s">
        <v>248</v>
      </c>
      <c r="B917" t="s">
        <v>249</v>
      </c>
      <c r="C917" t="s">
        <v>85</v>
      </c>
      <c r="D917">
        <v>99</v>
      </c>
      <c r="E917" t="s">
        <v>86</v>
      </c>
      <c r="F917" t="s">
        <v>735</v>
      </c>
      <c r="G917" t="s">
        <v>736</v>
      </c>
      <c r="H917" t="s">
        <v>279</v>
      </c>
      <c r="I917" t="s">
        <v>280</v>
      </c>
      <c r="J917">
        <v>0</v>
      </c>
      <c r="K917" t="s">
        <v>93</v>
      </c>
      <c r="L917">
        <v>0</v>
      </c>
    </row>
    <row r="918" spans="1:12" x14ac:dyDescent="0.25">
      <c r="A918" t="s">
        <v>248</v>
      </c>
      <c r="B918" t="s">
        <v>249</v>
      </c>
      <c r="C918" t="s">
        <v>85</v>
      </c>
      <c r="D918">
        <v>99</v>
      </c>
      <c r="E918" t="s">
        <v>86</v>
      </c>
      <c r="F918" t="s">
        <v>735</v>
      </c>
      <c r="G918" t="s">
        <v>736</v>
      </c>
      <c r="H918" t="s">
        <v>281</v>
      </c>
      <c r="I918" t="s">
        <v>282</v>
      </c>
      <c r="J918">
        <v>467506</v>
      </c>
      <c r="K918" t="s">
        <v>93</v>
      </c>
      <c r="L918">
        <v>0</v>
      </c>
    </row>
    <row r="919" spans="1:12" x14ac:dyDescent="0.25">
      <c r="A919" t="s">
        <v>248</v>
      </c>
      <c r="B919" t="s">
        <v>249</v>
      </c>
      <c r="C919" t="s">
        <v>85</v>
      </c>
      <c r="D919">
        <v>99</v>
      </c>
      <c r="E919" t="s">
        <v>86</v>
      </c>
      <c r="F919" t="s">
        <v>735</v>
      </c>
      <c r="G919" t="s">
        <v>736</v>
      </c>
      <c r="H919" t="s">
        <v>283</v>
      </c>
      <c r="I919" t="s">
        <v>284</v>
      </c>
      <c r="J919">
        <v>0</v>
      </c>
      <c r="K919" t="s">
        <v>93</v>
      </c>
      <c r="L919">
        <v>0</v>
      </c>
    </row>
    <row r="920" spans="1:12" x14ac:dyDescent="0.25">
      <c r="A920" t="s">
        <v>248</v>
      </c>
      <c r="B920" t="s">
        <v>249</v>
      </c>
      <c r="C920" t="s">
        <v>85</v>
      </c>
      <c r="D920">
        <v>99</v>
      </c>
      <c r="E920" t="s">
        <v>86</v>
      </c>
      <c r="F920" t="s">
        <v>735</v>
      </c>
      <c r="G920" t="s">
        <v>736</v>
      </c>
      <c r="H920" t="s">
        <v>285</v>
      </c>
      <c r="I920" t="s">
        <v>286</v>
      </c>
      <c r="J920">
        <v>77814</v>
      </c>
      <c r="K920" t="s">
        <v>93</v>
      </c>
      <c r="L920">
        <v>0</v>
      </c>
    </row>
    <row r="921" spans="1:12" x14ac:dyDescent="0.25">
      <c r="A921" t="s">
        <v>248</v>
      </c>
      <c r="B921" t="s">
        <v>249</v>
      </c>
      <c r="C921" t="s">
        <v>85</v>
      </c>
      <c r="D921">
        <v>99</v>
      </c>
      <c r="E921" t="s">
        <v>86</v>
      </c>
      <c r="F921" t="s">
        <v>735</v>
      </c>
      <c r="G921" t="s">
        <v>736</v>
      </c>
      <c r="H921" t="s">
        <v>287</v>
      </c>
      <c r="I921" t="s">
        <v>288</v>
      </c>
      <c r="J921">
        <v>9664</v>
      </c>
      <c r="K921" t="s">
        <v>93</v>
      </c>
      <c r="L921">
        <v>0</v>
      </c>
    </row>
    <row r="922" spans="1:12" x14ac:dyDescent="0.25">
      <c r="A922" t="s">
        <v>248</v>
      </c>
      <c r="B922" t="s">
        <v>249</v>
      </c>
      <c r="C922" t="s">
        <v>85</v>
      </c>
      <c r="D922">
        <v>99</v>
      </c>
      <c r="E922" t="s">
        <v>86</v>
      </c>
      <c r="F922" t="s">
        <v>735</v>
      </c>
      <c r="G922" t="s">
        <v>736</v>
      </c>
      <c r="H922" t="s">
        <v>289</v>
      </c>
      <c r="I922" t="s">
        <v>290</v>
      </c>
      <c r="J922">
        <v>0</v>
      </c>
      <c r="K922" t="s">
        <v>93</v>
      </c>
      <c r="L922">
        <v>0</v>
      </c>
    </row>
    <row r="923" spans="1:12" x14ac:dyDescent="0.25">
      <c r="A923" t="s">
        <v>248</v>
      </c>
      <c r="B923" t="s">
        <v>249</v>
      </c>
      <c r="C923" t="s">
        <v>85</v>
      </c>
      <c r="D923">
        <v>99</v>
      </c>
      <c r="E923" t="s">
        <v>86</v>
      </c>
      <c r="F923" t="s">
        <v>735</v>
      </c>
      <c r="G923" t="s">
        <v>736</v>
      </c>
      <c r="H923" t="s">
        <v>291</v>
      </c>
      <c r="I923" t="s">
        <v>292</v>
      </c>
      <c r="J923">
        <v>-459</v>
      </c>
      <c r="K923" t="s">
        <v>93</v>
      </c>
      <c r="L923">
        <v>0</v>
      </c>
    </row>
    <row r="924" spans="1:12" x14ac:dyDescent="0.25">
      <c r="A924" t="s">
        <v>248</v>
      </c>
      <c r="B924" t="s">
        <v>249</v>
      </c>
      <c r="C924" t="s">
        <v>85</v>
      </c>
      <c r="D924">
        <v>99</v>
      </c>
      <c r="E924" t="s">
        <v>86</v>
      </c>
      <c r="F924" t="s">
        <v>735</v>
      </c>
      <c r="G924" t="s">
        <v>736</v>
      </c>
      <c r="H924" t="s">
        <v>293</v>
      </c>
      <c r="I924" t="s">
        <v>294</v>
      </c>
      <c r="J924">
        <v>0</v>
      </c>
      <c r="K924" t="s">
        <v>93</v>
      </c>
      <c r="L924">
        <v>0</v>
      </c>
    </row>
    <row r="925" spans="1:12" x14ac:dyDescent="0.25">
      <c r="A925" t="s">
        <v>248</v>
      </c>
      <c r="B925" t="s">
        <v>249</v>
      </c>
      <c r="C925" t="s">
        <v>85</v>
      </c>
      <c r="D925">
        <v>99</v>
      </c>
      <c r="E925" t="s">
        <v>86</v>
      </c>
      <c r="F925" t="s">
        <v>735</v>
      </c>
      <c r="G925" t="s">
        <v>736</v>
      </c>
      <c r="H925" t="s">
        <v>295</v>
      </c>
      <c r="I925" t="s">
        <v>296</v>
      </c>
      <c r="J925">
        <v>6066</v>
      </c>
      <c r="K925" t="s">
        <v>93</v>
      </c>
      <c r="L925">
        <v>0</v>
      </c>
    </row>
    <row r="926" spans="1:12" x14ac:dyDescent="0.25">
      <c r="A926" t="s">
        <v>248</v>
      </c>
      <c r="B926" t="s">
        <v>249</v>
      </c>
      <c r="C926" t="s">
        <v>85</v>
      </c>
      <c r="D926">
        <v>99</v>
      </c>
      <c r="E926" t="s">
        <v>86</v>
      </c>
      <c r="F926" t="s">
        <v>735</v>
      </c>
      <c r="G926" t="s">
        <v>736</v>
      </c>
      <c r="H926" t="s">
        <v>297</v>
      </c>
      <c r="I926" t="s">
        <v>298</v>
      </c>
      <c r="J926">
        <v>0</v>
      </c>
      <c r="K926" t="s">
        <v>93</v>
      </c>
      <c r="L926">
        <v>0</v>
      </c>
    </row>
    <row r="927" spans="1:12" x14ac:dyDescent="0.25">
      <c r="A927" t="s">
        <v>248</v>
      </c>
      <c r="B927" t="s">
        <v>249</v>
      </c>
      <c r="C927" t="s">
        <v>85</v>
      </c>
      <c r="D927">
        <v>99</v>
      </c>
      <c r="E927" t="s">
        <v>86</v>
      </c>
      <c r="F927" t="s">
        <v>735</v>
      </c>
      <c r="G927" t="s">
        <v>736</v>
      </c>
      <c r="H927" t="s">
        <v>299</v>
      </c>
      <c r="I927" t="s">
        <v>300</v>
      </c>
      <c r="J927">
        <v>0</v>
      </c>
      <c r="K927" t="s">
        <v>93</v>
      </c>
      <c r="L927">
        <v>0</v>
      </c>
    </row>
    <row r="928" spans="1:12" x14ac:dyDescent="0.25">
      <c r="A928" t="s">
        <v>248</v>
      </c>
      <c r="B928" t="s">
        <v>249</v>
      </c>
      <c r="C928" t="s">
        <v>85</v>
      </c>
      <c r="D928">
        <v>99</v>
      </c>
      <c r="E928" t="s">
        <v>86</v>
      </c>
      <c r="F928" t="s">
        <v>735</v>
      </c>
      <c r="G928" t="s">
        <v>736</v>
      </c>
      <c r="H928" t="s">
        <v>301</v>
      </c>
      <c r="I928" t="s">
        <v>302</v>
      </c>
      <c r="J928">
        <v>0</v>
      </c>
      <c r="K928" t="s">
        <v>93</v>
      </c>
      <c r="L928">
        <v>0</v>
      </c>
    </row>
    <row r="929" spans="1:12" x14ac:dyDescent="0.25">
      <c r="A929" t="s">
        <v>248</v>
      </c>
      <c r="B929" t="s">
        <v>249</v>
      </c>
      <c r="C929" t="s">
        <v>85</v>
      </c>
      <c r="D929">
        <v>99</v>
      </c>
      <c r="E929" t="s">
        <v>86</v>
      </c>
      <c r="F929" t="s">
        <v>735</v>
      </c>
      <c r="G929" t="s">
        <v>736</v>
      </c>
      <c r="H929" t="s">
        <v>303</v>
      </c>
      <c r="I929" t="s">
        <v>304</v>
      </c>
      <c r="J929">
        <v>0</v>
      </c>
      <c r="K929" t="s">
        <v>93</v>
      </c>
      <c r="L929">
        <v>0</v>
      </c>
    </row>
    <row r="930" spans="1:12" x14ac:dyDescent="0.25">
      <c r="A930" t="s">
        <v>248</v>
      </c>
      <c r="B930" t="s">
        <v>249</v>
      </c>
      <c r="C930" t="s">
        <v>85</v>
      </c>
      <c r="D930">
        <v>99</v>
      </c>
      <c r="E930" t="s">
        <v>86</v>
      </c>
      <c r="F930" t="s">
        <v>735</v>
      </c>
      <c r="G930" t="s">
        <v>736</v>
      </c>
      <c r="H930" t="s">
        <v>305</v>
      </c>
      <c r="I930" t="s">
        <v>306</v>
      </c>
      <c r="J930">
        <v>82264</v>
      </c>
      <c r="K930" t="s">
        <v>93</v>
      </c>
      <c r="L930">
        <v>0</v>
      </c>
    </row>
    <row r="931" spans="1:12" x14ac:dyDescent="0.25">
      <c r="A931" t="s">
        <v>248</v>
      </c>
      <c r="B931" t="s">
        <v>249</v>
      </c>
      <c r="C931" t="s">
        <v>85</v>
      </c>
      <c r="D931">
        <v>99</v>
      </c>
      <c r="E931" t="s">
        <v>86</v>
      </c>
      <c r="F931" t="s">
        <v>735</v>
      </c>
      <c r="G931" t="s">
        <v>736</v>
      </c>
      <c r="H931" t="s">
        <v>307</v>
      </c>
      <c r="I931" t="s">
        <v>308</v>
      </c>
      <c r="J931">
        <v>714855</v>
      </c>
      <c r="K931" t="s">
        <v>93</v>
      </c>
      <c r="L931">
        <v>0</v>
      </c>
    </row>
    <row r="932" spans="1:12" x14ac:dyDescent="0.25">
      <c r="A932" t="s">
        <v>248</v>
      </c>
      <c r="B932" t="s">
        <v>249</v>
      </c>
      <c r="C932" t="s">
        <v>85</v>
      </c>
      <c r="D932">
        <v>99</v>
      </c>
      <c r="E932" t="s">
        <v>86</v>
      </c>
      <c r="F932" t="s">
        <v>735</v>
      </c>
      <c r="G932" t="s">
        <v>736</v>
      </c>
      <c r="H932" t="s">
        <v>309</v>
      </c>
      <c r="I932" t="s">
        <v>310</v>
      </c>
      <c r="J932">
        <v>3174117</v>
      </c>
      <c r="K932" t="s">
        <v>93</v>
      </c>
      <c r="L932">
        <v>0</v>
      </c>
    </row>
    <row r="933" spans="1:12" x14ac:dyDescent="0.25">
      <c r="A933" t="s">
        <v>248</v>
      </c>
      <c r="B933" t="s">
        <v>249</v>
      </c>
      <c r="C933" t="s">
        <v>85</v>
      </c>
      <c r="D933">
        <v>99</v>
      </c>
      <c r="E933" t="s">
        <v>86</v>
      </c>
      <c r="F933" t="s">
        <v>735</v>
      </c>
      <c r="G933" t="s">
        <v>736</v>
      </c>
      <c r="H933" t="s">
        <v>311</v>
      </c>
      <c r="I933" t="s">
        <v>312</v>
      </c>
      <c r="J933">
        <v>0</v>
      </c>
      <c r="K933" t="s">
        <v>93</v>
      </c>
      <c r="L933">
        <v>0</v>
      </c>
    </row>
    <row r="934" spans="1:12" x14ac:dyDescent="0.25">
      <c r="A934" t="s">
        <v>248</v>
      </c>
      <c r="B934" t="s">
        <v>249</v>
      </c>
      <c r="C934" t="s">
        <v>85</v>
      </c>
      <c r="D934">
        <v>99</v>
      </c>
      <c r="E934" t="s">
        <v>86</v>
      </c>
      <c r="F934" t="s">
        <v>735</v>
      </c>
      <c r="G934" t="s">
        <v>736</v>
      </c>
      <c r="H934" t="s">
        <v>313</v>
      </c>
      <c r="I934" t="s">
        <v>314</v>
      </c>
      <c r="J934">
        <v>0</v>
      </c>
      <c r="K934" t="s">
        <v>93</v>
      </c>
      <c r="L934">
        <v>0</v>
      </c>
    </row>
    <row r="935" spans="1:12" x14ac:dyDescent="0.25">
      <c r="A935" t="s">
        <v>248</v>
      </c>
      <c r="B935" t="s">
        <v>249</v>
      </c>
      <c r="C935" t="s">
        <v>85</v>
      </c>
      <c r="D935">
        <v>99</v>
      </c>
      <c r="E935" t="s">
        <v>86</v>
      </c>
      <c r="F935" t="s">
        <v>735</v>
      </c>
      <c r="G935" t="s">
        <v>736</v>
      </c>
      <c r="H935" t="s">
        <v>315</v>
      </c>
      <c r="I935" t="s">
        <v>316</v>
      </c>
      <c r="J935">
        <v>0</v>
      </c>
      <c r="K935" t="s">
        <v>93</v>
      </c>
      <c r="L935">
        <v>0</v>
      </c>
    </row>
    <row r="936" spans="1:12" x14ac:dyDescent="0.25">
      <c r="A936" t="s">
        <v>248</v>
      </c>
      <c r="B936" t="s">
        <v>249</v>
      </c>
      <c r="C936" t="s">
        <v>85</v>
      </c>
      <c r="D936">
        <v>99</v>
      </c>
      <c r="E936" t="s">
        <v>86</v>
      </c>
      <c r="F936" t="s">
        <v>735</v>
      </c>
      <c r="G936" t="s">
        <v>736</v>
      </c>
      <c r="H936" t="s">
        <v>317</v>
      </c>
      <c r="I936" t="s">
        <v>318</v>
      </c>
      <c r="J936">
        <v>0</v>
      </c>
      <c r="K936" t="s">
        <v>93</v>
      </c>
      <c r="L936">
        <v>0</v>
      </c>
    </row>
    <row r="937" spans="1:12" x14ac:dyDescent="0.25">
      <c r="A937" t="s">
        <v>248</v>
      </c>
      <c r="B937" t="s">
        <v>249</v>
      </c>
      <c r="C937" t="s">
        <v>85</v>
      </c>
      <c r="D937">
        <v>99</v>
      </c>
      <c r="E937" t="s">
        <v>86</v>
      </c>
      <c r="F937" t="s">
        <v>735</v>
      </c>
      <c r="G937" t="s">
        <v>736</v>
      </c>
      <c r="H937" t="s">
        <v>319</v>
      </c>
      <c r="I937" t="s">
        <v>320</v>
      </c>
      <c r="J937">
        <v>51077</v>
      </c>
      <c r="K937" t="s">
        <v>93</v>
      </c>
      <c r="L937">
        <v>0</v>
      </c>
    </row>
    <row r="938" spans="1:12" x14ac:dyDescent="0.25">
      <c r="A938" t="s">
        <v>248</v>
      </c>
      <c r="B938" t="s">
        <v>249</v>
      </c>
      <c r="C938" t="s">
        <v>85</v>
      </c>
      <c r="D938">
        <v>99</v>
      </c>
      <c r="E938" t="s">
        <v>86</v>
      </c>
      <c r="F938" t="s">
        <v>735</v>
      </c>
      <c r="G938" t="s">
        <v>736</v>
      </c>
      <c r="H938" t="s">
        <v>321</v>
      </c>
      <c r="I938" t="s">
        <v>322</v>
      </c>
      <c r="J938">
        <v>0</v>
      </c>
      <c r="K938" t="s">
        <v>93</v>
      </c>
      <c r="L938">
        <v>0</v>
      </c>
    </row>
    <row r="939" spans="1:12" x14ac:dyDescent="0.25">
      <c r="A939" t="s">
        <v>248</v>
      </c>
      <c r="B939" t="s">
        <v>249</v>
      </c>
      <c r="C939" t="s">
        <v>85</v>
      </c>
      <c r="D939">
        <v>99</v>
      </c>
      <c r="E939" t="s">
        <v>86</v>
      </c>
      <c r="F939" t="s">
        <v>735</v>
      </c>
      <c r="G939" t="s">
        <v>736</v>
      </c>
      <c r="H939" t="s">
        <v>323</v>
      </c>
      <c r="I939" t="s">
        <v>324</v>
      </c>
      <c r="J939">
        <v>0</v>
      </c>
      <c r="K939" t="s">
        <v>93</v>
      </c>
      <c r="L939">
        <v>0</v>
      </c>
    </row>
    <row r="940" spans="1:12" x14ac:dyDescent="0.25">
      <c r="A940" t="s">
        <v>248</v>
      </c>
      <c r="B940" t="s">
        <v>249</v>
      </c>
      <c r="C940" t="s">
        <v>85</v>
      </c>
      <c r="D940">
        <v>99</v>
      </c>
      <c r="E940" t="s">
        <v>86</v>
      </c>
      <c r="F940" t="s">
        <v>735</v>
      </c>
      <c r="G940" t="s">
        <v>736</v>
      </c>
      <c r="H940" t="s">
        <v>325</v>
      </c>
      <c r="I940" t="s">
        <v>326</v>
      </c>
      <c r="J940">
        <v>43627</v>
      </c>
      <c r="K940" t="s">
        <v>93</v>
      </c>
      <c r="L940">
        <v>0</v>
      </c>
    </row>
    <row r="941" spans="1:12" x14ac:dyDescent="0.25">
      <c r="A941" t="s">
        <v>248</v>
      </c>
      <c r="B941" t="s">
        <v>249</v>
      </c>
      <c r="C941" t="s">
        <v>85</v>
      </c>
      <c r="D941">
        <v>99</v>
      </c>
      <c r="E941" t="s">
        <v>86</v>
      </c>
      <c r="F941" t="s">
        <v>735</v>
      </c>
      <c r="G941" t="s">
        <v>736</v>
      </c>
      <c r="H941" t="s">
        <v>327</v>
      </c>
      <c r="I941" t="s">
        <v>328</v>
      </c>
      <c r="J941">
        <v>0</v>
      </c>
      <c r="K941" t="s">
        <v>93</v>
      </c>
      <c r="L941">
        <v>0</v>
      </c>
    </row>
    <row r="942" spans="1:12" x14ac:dyDescent="0.25">
      <c r="A942" t="s">
        <v>248</v>
      </c>
      <c r="B942" t="s">
        <v>249</v>
      </c>
      <c r="C942" t="s">
        <v>85</v>
      </c>
      <c r="D942">
        <v>99</v>
      </c>
      <c r="E942" t="s">
        <v>86</v>
      </c>
      <c r="F942" t="s">
        <v>735</v>
      </c>
      <c r="G942" t="s">
        <v>736</v>
      </c>
      <c r="H942" t="s">
        <v>329</v>
      </c>
      <c r="I942" t="s">
        <v>330</v>
      </c>
      <c r="J942">
        <v>0</v>
      </c>
      <c r="K942" t="s">
        <v>93</v>
      </c>
      <c r="L942">
        <v>0</v>
      </c>
    </row>
    <row r="943" spans="1:12" x14ac:dyDescent="0.25">
      <c r="A943" t="s">
        <v>248</v>
      </c>
      <c r="B943" t="s">
        <v>249</v>
      </c>
      <c r="C943" t="s">
        <v>85</v>
      </c>
      <c r="D943">
        <v>99</v>
      </c>
      <c r="E943" t="s">
        <v>86</v>
      </c>
      <c r="F943" t="s">
        <v>735</v>
      </c>
      <c r="G943" t="s">
        <v>736</v>
      </c>
      <c r="H943" t="s">
        <v>331</v>
      </c>
      <c r="I943" t="s">
        <v>332</v>
      </c>
      <c r="J943">
        <v>4311148</v>
      </c>
      <c r="K943" t="s">
        <v>93</v>
      </c>
      <c r="L943">
        <v>0</v>
      </c>
    </row>
    <row r="944" spans="1:12" x14ac:dyDescent="0.25">
      <c r="A944" t="s">
        <v>248</v>
      </c>
      <c r="B944" t="s">
        <v>249</v>
      </c>
      <c r="C944" t="s">
        <v>85</v>
      </c>
      <c r="D944">
        <v>99</v>
      </c>
      <c r="E944" t="s">
        <v>86</v>
      </c>
      <c r="F944" t="s">
        <v>735</v>
      </c>
      <c r="G944" t="s">
        <v>736</v>
      </c>
      <c r="H944" t="s">
        <v>333</v>
      </c>
      <c r="I944" t="s">
        <v>334</v>
      </c>
      <c r="J944">
        <v>367847</v>
      </c>
      <c r="K944" t="s">
        <v>93</v>
      </c>
      <c r="L944">
        <v>0</v>
      </c>
    </row>
    <row r="945" spans="1:12" x14ac:dyDescent="0.25">
      <c r="A945" t="s">
        <v>248</v>
      </c>
      <c r="B945" t="s">
        <v>249</v>
      </c>
      <c r="C945" t="s">
        <v>85</v>
      </c>
      <c r="D945">
        <v>99</v>
      </c>
      <c r="E945" t="s">
        <v>86</v>
      </c>
      <c r="F945" t="s">
        <v>735</v>
      </c>
      <c r="G945" t="s">
        <v>736</v>
      </c>
      <c r="H945" t="s">
        <v>335</v>
      </c>
      <c r="I945" t="s">
        <v>336</v>
      </c>
      <c r="J945">
        <v>0</v>
      </c>
      <c r="K945" t="s">
        <v>93</v>
      </c>
      <c r="L945">
        <v>0</v>
      </c>
    </row>
    <row r="946" spans="1:12" x14ac:dyDescent="0.25">
      <c r="A946" t="s">
        <v>248</v>
      </c>
      <c r="B946" t="s">
        <v>249</v>
      </c>
      <c r="C946" t="s">
        <v>85</v>
      </c>
      <c r="D946">
        <v>99</v>
      </c>
      <c r="E946" t="s">
        <v>86</v>
      </c>
      <c r="F946" t="s">
        <v>735</v>
      </c>
      <c r="G946" t="s">
        <v>736</v>
      </c>
      <c r="H946" t="s">
        <v>337</v>
      </c>
      <c r="I946" t="s">
        <v>338</v>
      </c>
      <c r="J946">
        <v>48033</v>
      </c>
      <c r="K946" t="s">
        <v>93</v>
      </c>
      <c r="L946">
        <v>0</v>
      </c>
    </row>
    <row r="947" spans="1:12" x14ac:dyDescent="0.25">
      <c r="A947" t="s">
        <v>248</v>
      </c>
      <c r="B947" t="s">
        <v>249</v>
      </c>
      <c r="C947" t="s">
        <v>85</v>
      </c>
      <c r="D947">
        <v>99</v>
      </c>
      <c r="E947" t="s">
        <v>86</v>
      </c>
      <c r="F947" t="s">
        <v>735</v>
      </c>
      <c r="G947" t="s">
        <v>736</v>
      </c>
      <c r="H947" t="s">
        <v>337</v>
      </c>
      <c r="I947" t="s">
        <v>339</v>
      </c>
      <c r="J947">
        <v>46158</v>
      </c>
      <c r="K947" t="s">
        <v>93</v>
      </c>
      <c r="L947">
        <v>0</v>
      </c>
    </row>
    <row r="948" spans="1:12" x14ac:dyDescent="0.25">
      <c r="A948" t="s">
        <v>248</v>
      </c>
      <c r="B948" t="s">
        <v>249</v>
      </c>
      <c r="C948" t="s">
        <v>85</v>
      </c>
      <c r="D948">
        <v>99</v>
      </c>
      <c r="E948" t="s">
        <v>86</v>
      </c>
      <c r="F948" t="s">
        <v>735</v>
      </c>
      <c r="G948" t="s">
        <v>736</v>
      </c>
      <c r="H948" t="s">
        <v>340</v>
      </c>
      <c r="I948" t="s">
        <v>341</v>
      </c>
      <c r="J948">
        <v>0</v>
      </c>
      <c r="K948" t="s">
        <v>93</v>
      </c>
      <c r="L948">
        <v>0</v>
      </c>
    </row>
    <row r="949" spans="1:12" x14ac:dyDescent="0.25">
      <c r="A949" t="s">
        <v>248</v>
      </c>
      <c r="B949" t="s">
        <v>249</v>
      </c>
      <c r="C949" t="s">
        <v>85</v>
      </c>
      <c r="D949">
        <v>99</v>
      </c>
      <c r="E949" t="s">
        <v>86</v>
      </c>
      <c r="F949" t="s">
        <v>735</v>
      </c>
      <c r="G949" t="s">
        <v>736</v>
      </c>
      <c r="H949" t="s">
        <v>342</v>
      </c>
      <c r="I949" t="s">
        <v>343</v>
      </c>
      <c r="J949">
        <v>50232</v>
      </c>
      <c r="K949" t="s">
        <v>93</v>
      </c>
      <c r="L949">
        <v>0</v>
      </c>
    </row>
    <row r="950" spans="1:12" x14ac:dyDescent="0.25">
      <c r="A950" t="s">
        <v>248</v>
      </c>
      <c r="B950" t="s">
        <v>249</v>
      </c>
      <c r="C950" t="s">
        <v>85</v>
      </c>
      <c r="D950">
        <v>99</v>
      </c>
      <c r="E950" t="s">
        <v>86</v>
      </c>
      <c r="F950" t="s">
        <v>735</v>
      </c>
      <c r="G950" t="s">
        <v>736</v>
      </c>
      <c r="H950" t="s">
        <v>344</v>
      </c>
      <c r="I950" t="s">
        <v>345</v>
      </c>
      <c r="J950">
        <v>0</v>
      </c>
      <c r="K950" t="s">
        <v>93</v>
      </c>
      <c r="L950">
        <v>0</v>
      </c>
    </row>
    <row r="951" spans="1:12" x14ac:dyDescent="0.25">
      <c r="A951" t="s">
        <v>248</v>
      </c>
      <c r="B951" t="s">
        <v>249</v>
      </c>
      <c r="C951" t="s">
        <v>85</v>
      </c>
      <c r="D951">
        <v>99</v>
      </c>
      <c r="E951" t="s">
        <v>86</v>
      </c>
      <c r="F951" t="s">
        <v>735</v>
      </c>
      <c r="G951" t="s">
        <v>736</v>
      </c>
      <c r="H951" t="s">
        <v>346</v>
      </c>
      <c r="I951" t="s">
        <v>347</v>
      </c>
      <c r="J951">
        <v>0</v>
      </c>
      <c r="K951" t="s">
        <v>93</v>
      </c>
      <c r="L951">
        <v>0</v>
      </c>
    </row>
    <row r="952" spans="1:12" x14ac:dyDescent="0.25">
      <c r="A952" t="s">
        <v>248</v>
      </c>
      <c r="B952" t="s">
        <v>249</v>
      </c>
      <c r="C952" t="s">
        <v>85</v>
      </c>
      <c r="D952">
        <v>99</v>
      </c>
      <c r="E952" t="s">
        <v>86</v>
      </c>
      <c r="F952" t="s">
        <v>735</v>
      </c>
      <c r="G952" t="s">
        <v>736</v>
      </c>
      <c r="H952" t="s">
        <v>348</v>
      </c>
      <c r="I952" t="s">
        <v>349</v>
      </c>
      <c r="J952">
        <v>0</v>
      </c>
      <c r="K952" t="s">
        <v>93</v>
      </c>
      <c r="L952">
        <v>0</v>
      </c>
    </row>
    <row r="953" spans="1:12" x14ac:dyDescent="0.25">
      <c r="A953" t="s">
        <v>248</v>
      </c>
      <c r="B953" t="s">
        <v>249</v>
      </c>
      <c r="C953" t="s">
        <v>85</v>
      </c>
      <c r="D953">
        <v>99</v>
      </c>
      <c r="E953" t="s">
        <v>86</v>
      </c>
      <c r="F953" t="s">
        <v>735</v>
      </c>
      <c r="G953" t="s">
        <v>736</v>
      </c>
      <c r="H953" t="s">
        <v>350</v>
      </c>
      <c r="I953" t="s">
        <v>351</v>
      </c>
      <c r="J953">
        <v>-64422</v>
      </c>
      <c r="K953" t="s">
        <v>93</v>
      </c>
      <c r="L953">
        <v>0</v>
      </c>
    </row>
    <row r="954" spans="1:12" x14ac:dyDescent="0.25">
      <c r="A954" t="s">
        <v>248</v>
      </c>
      <c r="B954" t="s">
        <v>249</v>
      </c>
      <c r="C954" t="s">
        <v>85</v>
      </c>
      <c r="D954">
        <v>99</v>
      </c>
      <c r="E954" t="s">
        <v>86</v>
      </c>
      <c r="F954" t="s">
        <v>735</v>
      </c>
      <c r="G954" t="s">
        <v>736</v>
      </c>
      <c r="H954" t="s">
        <v>352</v>
      </c>
      <c r="I954" t="s">
        <v>353</v>
      </c>
      <c r="J954">
        <v>0</v>
      </c>
      <c r="K954" t="s">
        <v>93</v>
      </c>
      <c r="L954">
        <v>0</v>
      </c>
    </row>
    <row r="955" spans="1:12" x14ac:dyDescent="0.25">
      <c r="A955" t="s">
        <v>248</v>
      </c>
      <c r="B955" t="s">
        <v>249</v>
      </c>
      <c r="C955" t="s">
        <v>85</v>
      </c>
      <c r="D955">
        <v>99</v>
      </c>
      <c r="E955" t="s">
        <v>86</v>
      </c>
      <c r="F955" t="s">
        <v>735</v>
      </c>
      <c r="G955" t="s">
        <v>736</v>
      </c>
      <c r="H955" t="s">
        <v>354</v>
      </c>
      <c r="I955" t="s">
        <v>355</v>
      </c>
      <c r="J955">
        <v>0</v>
      </c>
      <c r="K955" t="s">
        <v>93</v>
      </c>
      <c r="L955">
        <v>0</v>
      </c>
    </row>
    <row r="956" spans="1:12" x14ac:dyDescent="0.25">
      <c r="A956" t="s">
        <v>248</v>
      </c>
      <c r="B956" t="s">
        <v>249</v>
      </c>
      <c r="C956" t="s">
        <v>85</v>
      </c>
      <c r="D956">
        <v>99</v>
      </c>
      <c r="E956" t="s">
        <v>86</v>
      </c>
      <c r="F956" t="s">
        <v>735</v>
      </c>
      <c r="G956" t="s">
        <v>736</v>
      </c>
      <c r="H956" t="s">
        <v>356</v>
      </c>
      <c r="I956" t="s">
        <v>357</v>
      </c>
      <c r="J956">
        <v>0</v>
      </c>
      <c r="K956" t="s">
        <v>93</v>
      </c>
      <c r="L956">
        <v>0</v>
      </c>
    </row>
    <row r="957" spans="1:12" x14ac:dyDescent="0.25">
      <c r="A957" t="s">
        <v>248</v>
      </c>
      <c r="B957" t="s">
        <v>249</v>
      </c>
      <c r="C957" t="s">
        <v>85</v>
      </c>
      <c r="D957">
        <v>99</v>
      </c>
      <c r="E957" t="s">
        <v>86</v>
      </c>
      <c r="F957" t="s">
        <v>735</v>
      </c>
      <c r="G957" t="s">
        <v>736</v>
      </c>
      <c r="H957" t="s">
        <v>358</v>
      </c>
      <c r="I957" t="s">
        <v>359</v>
      </c>
      <c r="J957">
        <v>0</v>
      </c>
      <c r="K957" t="s">
        <v>93</v>
      </c>
      <c r="L957">
        <v>0</v>
      </c>
    </row>
    <row r="958" spans="1:12" x14ac:dyDescent="0.25">
      <c r="A958" t="s">
        <v>248</v>
      </c>
      <c r="B958" t="s">
        <v>249</v>
      </c>
      <c r="C958" t="s">
        <v>85</v>
      </c>
      <c r="D958">
        <v>99</v>
      </c>
      <c r="E958" t="s">
        <v>86</v>
      </c>
      <c r="F958" t="s">
        <v>735</v>
      </c>
      <c r="G958" t="s">
        <v>736</v>
      </c>
      <c r="H958" t="s">
        <v>360</v>
      </c>
      <c r="I958" t="s">
        <v>361</v>
      </c>
      <c r="J958">
        <v>0</v>
      </c>
      <c r="K958" t="s">
        <v>93</v>
      </c>
      <c r="L958">
        <v>0</v>
      </c>
    </row>
    <row r="959" spans="1:12" x14ac:dyDescent="0.25">
      <c r="A959" t="s">
        <v>248</v>
      </c>
      <c r="B959" t="s">
        <v>249</v>
      </c>
      <c r="C959" t="s">
        <v>85</v>
      </c>
      <c r="D959">
        <v>99</v>
      </c>
      <c r="E959" t="s">
        <v>86</v>
      </c>
      <c r="F959" t="s">
        <v>735</v>
      </c>
      <c r="G959" t="s">
        <v>736</v>
      </c>
      <c r="H959" t="s">
        <v>362</v>
      </c>
      <c r="I959" t="s">
        <v>363</v>
      </c>
      <c r="J959">
        <v>0</v>
      </c>
      <c r="K959" t="s">
        <v>93</v>
      </c>
      <c r="L959">
        <v>0</v>
      </c>
    </row>
    <row r="960" spans="1:12" x14ac:dyDescent="0.25">
      <c r="A960" t="s">
        <v>248</v>
      </c>
      <c r="B960" t="s">
        <v>249</v>
      </c>
      <c r="C960" t="s">
        <v>85</v>
      </c>
      <c r="D960">
        <v>99</v>
      </c>
      <c r="E960" t="s">
        <v>86</v>
      </c>
      <c r="F960" t="s">
        <v>735</v>
      </c>
      <c r="G960" t="s">
        <v>736</v>
      </c>
      <c r="H960" t="s">
        <v>364</v>
      </c>
      <c r="I960" t="s">
        <v>365</v>
      </c>
      <c r="J960">
        <v>0</v>
      </c>
      <c r="K960" t="s">
        <v>93</v>
      </c>
      <c r="L960">
        <v>0</v>
      </c>
    </row>
    <row r="961" spans="1:12" x14ac:dyDescent="0.25">
      <c r="A961" t="s">
        <v>248</v>
      </c>
      <c r="B961" t="s">
        <v>249</v>
      </c>
      <c r="C961" t="s">
        <v>85</v>
      </c>
      <c r="D961">
        <v>99</v>
      </c>
      <c r="E961" t="s">
        <v>86</v>
      </c>
      <c r="F961" t="s">
        <v>735</v>
      </c>
      <c r="G961" t="s">
        <v>736</v>
      </c>
      <c r="H961" t="s">
        <v>366</v>
      </c>
      <c r="I961" t="s">
        <v>367</v>
      </c>
      <c r="J961">
        <v>0</v>
      </c>
      <c r="K961" t="s">
        <v>93</v>
      </c>
      <c r="L961">
        <v>0</v>
      </c>
    </row>
    <row r="962" spans="1:12" x14ac:dyDescent="0.25">
      <c r="A962" t="s">
        <v>248</v>
      </c>
      <c r="B962" t="s">
        <v>249</v>
      </c>
      <c r="C962" t="s">
        <v>85</v>
      </c>
      <c r="D962">
        <v>99</v>
      </c>
      <c r="E962" t="s">
        <v>86</v>
      </c>
      <c r="F962" t="s">
        <v>735</v>
      </c>
      <c r="G962" t="s">
        <v>736</v>
      </c>
      <c r="H962" t="s">
        <v>368</v>
      </c>
      <c r="I962" t="s">
        <v>369</v>
      </c>
      <c r="J962">
        <v>0</v>
      </c>
      <c r="K962" t="s">
        <v>93</v>
      </c>
      <c r="L962">
        <v>0</v>
      </c>
    </row>
    <row r="963" spans="1:12" x14ac:dyDescent="0.25">
      <c r="A963" t="s">
        <v>248</v>
      </c>
      <c r="B963" t="s">
        <v>249</v>
      </c>
      <c r="C963" t="s">
        <v>85</v>
      </c>
      <c r="D963">
        <v>99</v>
      </c>
      <c r="E963" t="s">
        <v>86</v>
      </c>
      <c r="F963" t="s">
        <v>735</v>
      </c>
      <c r="G963" t="s">
        <v>736</v>
      </c>
      <c r="H963" t="s">
        <v>370</v>
      </c>
      <c r="I963" t="s">
        <v>371</v>
      </c>
      <c r="J963">
        <v>0</v>
      </c>
      <c r="K963" t="s">
        <v>93</v>
      </c>
      <c r="L963">
        <v>0</v>
      </c>
    </row>
    <row r="964" spans="1:12" x14ac:dyDescent="0.25">
      <c r="A964" t="s">
        <v>248</v>
      </c>
      <c r="B964" t="s">
        <v>249</v>
      </c>
      <c r="C964" t="s">
        <v>85</v>
      </c>
      <c r="D964">
        <v>99</v>
      </c>
      <c r="E964" t="s">
        <v>86</v>
      </c>
      <c r="F964" t="s">
        <v>735</v>
      </c>
      <c r="G964" t="s">
        <v>736</v>
      </c>
      <c r="H964" t="s">
        <v>372</v>
      </c>
      <c r="I964" t="s">
        <v>373</v>
      </c>
      <c r="J964">
        <v>0</v>
      </c>
      <c r="K964" t="s">
        <v>93</v>
      </c>
      <c r="L964">
        <v>0</v>
      </c>
    </row>
    <row r="965" spans="1:12" x14ac:dyDescent="0.25">
      <c r="A965" t="s">
        <v>248</v>
      </c>
      <c r="B965" t="s">
        <v>249</v>
      </c>
      <c r="C965" t="s">
        <v>85</v>
      </c>
      <c r="D965">
        <v>99</v>
      </c>
      <c r="E965" t="s">
        <v>86</v>
      </c>
      <c r="F965" t="s">
        <v>735</v>
      </c>
      <c r="G965" t="s">
        <v>736</v>
      </c>
      <c r="H965" t="s">
        <v>374</v>
      </c>
      <c r="I965" t="s">
        <v>375</v>
      </c>
      <c r="J965">
        <v>0</v>
      </c>
      <c r="K965" t="s">
        <v>93</v>
      </c>
      <c r="L965">
        <v>0</v>
      </c>
    </row>
    <row r="966" spans="1:12" x14ac:dyDescent="0.25">
      <c r="A966" t="s">
        <v>248</v>
      </c>
      <c r="B966" t="s">
        <v>249</v>
      </c>
      <c r="C966" t="s">
        <v>85</v>
      </c>
      <c r="D966">
        <v>99</v>
      </c>
      <c r="E966" t="s">
        <v>86</v>
      </c>
      <c r="F966" t="s">
        <v>735</v>
      </c>
      <c r="G966" t="s">
        <v>736</v>
      </c>
      <c r="H966" t="s">
        <v>376</v>
      </c>
      <c r="I966" t="s">
        <v>377</v>
      </c>
      <c r="J966">
        <v>0</v>
      </c>
      <c r="K966" t="s">
        <v>93</v>
      </c>
      <c r="L966">
        <v>0</v>
      </c>
    </row>
    <row r="967" spans="1:12" x14ac:dyDescent="0.25">
      <c r="A967" t="s">
        <v>248</v>
      </c>
      <c r="B967" t="s">
        <v>249</v>
      </c>
      <c r="C967" t="s">
        <v>85</v>
      </c>
      <c r="D967">
        <v>99</v>
      </c>
      <c r="E967" t="s">
        <v>86</v>
      </c>
      <c r="F967" t="s">
        <v>735</v>
      </c>
      <c r="G967" t="s">
        <v>736</v>
      </c>
      <c r="H967" t="s">
        <v>378</v>
      </c>
      <c r="I967" t="s">
        <v>379</v>
      </c>
      <c r="J967">
        <v>0</v>
      </c>
      <c r="K967" t="s">
        <v>93</v>
      </c>
      <c r="L967">
        <v>0</v>
      </c>
    </row>
    <row r="968" spans="1:12" x14ac:dyDescent="0.25">
      <c r="A968" t="s">
        <v>380</v>
      </c>
      <c r="B968" t="s">
        <v>381</v>
      </c>
      <c r="C968" t="s">
        <v>85</v>
      </c>
      <c r="D968">
        <v>75</v>
      </c>
      <c r="E968" t="s">
        <v>86</v>
      </c>
      <c r="F968" t="s">
        <v>735</v>
      </c>
      <c r="G968" t="s">
        <v>736</v>
      </c>
      <c r="H968" t="s">
        <v>90</v>
      </c>
      <c r="I968" t="s">
        <v>92</v>
      </c>
      <c r="J968">
        <v>0</v>
      </c>
      <c r="K968" t="s">
        <v>93</v>
      </c>
      <c r="L968">
        <v>486757</v>
      </c>
    </row>
    <row r="969" spans="1:12" x14ac:dyDescent="0.25">
      <c r="A969" t="s">
        <v>380</v>
      </c>
      <c r="B969" t="s">
        <v>381</v>
      </c>
      <c r="C969" t="s">
        <v>85</v>
      </c>
      <c r="D969">
        <v>75</v>
      </c>
      <c r="E969" t="s">
        <v>86</v>
      </c>
      <c r="F969" t="s">
        <v>735</v>
      </c>
      <c r="G969" t="s">
        <v>736</v>
      </c>
      <c r="H969" t="s">
        <v>94</v>
      </c>
      <c r="I969" t="s">
        <v>95</v>
      </c>
      <c r="J969">
        <v>0</v>
      </c>
      <c r="K969" t="s">
        <v>93</v>
      </c>
      <c r="L969">
        <v>486757</v>
      </c>
    </row>
    <row r="970" spans="1:12" x14ac:dyDescent="0.25">
      <c r="A970" t="s">
        <v>380</v>
      </c>
      <c r="B970" t="s">
        <v>381</v>
      </c>
      <c r="C970" t="s">
        <v>85</v>
      </c>
      <c r="D970">
        <v>75</v>
      </c>
      <c r="E970" t="s">
        <v>86</v>
      </c>
      <c r="F970" t="s">
        <v>735</v>
      </c>
      <c r="G970" t="s">
        <v>736</v>
      </c>
      <c r="H970" t="s">
        <v>96</v>
      </c>
      <c r="I970" t="s">
        <v>97</v>
      </c>
      <c r="J970">
        <v>0</v>
      </c>
      <c r="K970" t="s">
        <v>93</v>
      </c>
      <c r="L970">
        <v>486757</v>
      </c>
    </row>
    <row r="971" spans="1:12" x14ac:dyDescent="0.25">
      <c r="A971" t="s">
        <v>380</v>
      </c>
      <c r="B971" t="s">
        <v>381</v>
      </c>
      <c r="C971" t="s">
        <v>85</v>
      </c>
      <c r="D971">
        <v>75</v>
      </c>
      <c r="E971" t="s">
        <v>86</v>
      </c>
      <c r="F971" t="s">
        <v>735</v>
      </c>
      <c r="G971" t="s">
        <v>736</v>
      </c>
      <c r="H971" t="s">
        <v>98</v>
      </c>
      <c r="I971" t="s">
        <v>99</v>
      </c>
      <c r="J971">
        <v>0</v>
      </c>
      <c r="K971" t="s">
        <v>93</v>
      </c>
      <c r="L971">
        <v>486757</v>
      </c>
    </row>
    <row r="972" spans="1:12" x14ac:dyDescent="0.25">
      <c r="A972" t="s">
        <v>380</v>
      </c>
      <c r="B972" t="s">
        <v>381</v>
      </c>
      <c r="C972" t="s">
        <v>85</v>
      </c>
      <c r="D972">
        <v>75</v>
      </c>
      <c r="E972" t="s">
        <v>86</v>
      </c>
      <c r="F972" t="s">
        <v>735</v>
      </c>
      <c r="G972" t="s">
        <v>736</v>
      </c>
      <c r="H972" t="s">
        <v>100</v>
      </c>
      <c r="I972" t="s">
        <v>101</v>
      </c>
      <c r="J972">
        <v>0</v>
      </c>
      <c r="K972" t="s">
        <v>93</v>
      </c>
      <c r="L972">
        <v>486757</v>
      </c>
    </row>
    <row r="973" spans="1:12" x14ac:dyDescent="0.25">
      <c r="A973" t="s">
        <v>380</v>
      </c>
      <c r="B973" t="s">
        <v>381</v>
      </c>
      <c r="C973" t="s">
        <v>85</v>
      </c>
      <c r="D973">
        <v>75</v>
      </c>
      <c r="E973" t="s">
        <v>86</v>
      </c>
      <c r="F973" t="s">
        <v>735</v>
      </c>
      <c r="G973" t="s">
        <v>736</v>
      </c>
      <c r="H973" t="s">
        <v>102</v>
      </c>
      <c r="I973" t="s">
        <v>103</v>
      </c>
      <c r="J973">
        <v>0</v>
      </c>
      <c r="K973" t="s">
        <v>93</v>
      </c>
      <c r="L973">
        <v>486757</v>
      </c>
    </row>
    <row r="974" spans="1:12" x14ac:dyDescent="0.25">
      <c r="A974" t="s">
        <v>380</v>
      </c>
      <c r="B974" t="s">
        <v>381</v>
      </c>
      <c r="C974" t="s">
        <v>85</v>
      </c>
      <c r="D974">
        <v>75</v>
      </c>
      <c r="E974" t="s">
        <v>86</v>
      </c>
      <c r="F974" t="s">
        <v>735</v>
      </c>
      <c r="G974" t="s">
        <v>736</v>
      </c>
      <c r="H974" t="s">
        <v>104</v>
      </c>
      <c r="I974" t="s">
        <v>105</v>
      </c>
      <c r="J974">
        <v>0</v>
      </c>
      <c r="K974" t="s">
        <v>93</v>
      </c>
      <c r="L974">
        <v>486757</v>
      </c>
    </row>
    <row r="975" spans="1:12" x14ac:dyDescent="0.25">
      <c r="A975" t="s">
        <v>380</v>
      </c>
      <c r="B975" t="s">
        <v>381</v>
      </c>
      <c r="C975" t="s">
        <v>85</v>
      </c>
      <c r="D975">
        <v>75</v>
      </c>
      <c r="E975" t="s">
        <v>86</v>
      </c>
      <c r="F975" t="s">
        <v>735</v>
      </c>
      <c r="G975" t="s">
        <v>736</v>
      </c>
      <c r="H975" t="s">
        <v>106</v>
      </c>
      <c r="I975" t="s">
        <v>107</v>
      </c>
      <c r="J975">
        <v>0</v>
      </c>
      <c r="K975" t="s">
        <v>93</v>
      </c>
      <c r="L975">
        <v>486757</v>
      </c>
    </row>
    <row r="976" spans="1:12" x14ac:dyDescent="0.25">
      <c r="A976" t="s">
        <v>380</v>
      </c>
      <c r="B976" t="s">
        <v>381</v>
      </c>
      <c r="C976" t="s">
        <v>85</v>
      </c>
      <c r="D976">
        <v>75</v>
      </c>
      <c r="E976" t="s">
        <v>86</v>
      </c>
      <c r="F976" t="s">
        <v>735</v>
      </c>
      <c r="G976" t="s">
        <v>736</v>
      </c>
      <c r="H976" t="s">
        <v>108</v>
      </c>
      <c r="I976" t="s">
        <v>109</v>
      </c>
      <c r="J976">
        <v>0</v>
      </c>
      <c r="K976" t="s">
        <v>93</v>
      </c>
      <c r="L976">
        <v>486757</v>
      </c>
    </row>
    <row r="977" spans="1:12" x14ac:dyDescent="0.25">
      <c r="A977" t="s">
        <v>380</v>
      </c>
      <c r="B977" t="s">
        <v>381</v>
      </c>
      <c r="C977" t="s">
        <v>85</v>
      </c>
      <c r="D977">
        <v>75</v>
      </c>
      <c r="E977" t="s">
        <v>86</v>
      </c>
      <c r="F977" t="s">
        <v>735</v>
      </c>
      <c r="G977" t="s">
        <v>736</v>
      </c>
      <c r="H977" t="s">
        <v>110</v>
      </c>
      <c r="I977" t="s">
        <v>111</v>
      </c>
      <c r="J977">
        <v>0</v>
      </c>
      <c r="K977" t="s">
        <v>93</v>
      </c>
      <c r="L977">
        <v>486757</v>
      </c>
    </row>
    <row r="978" spans="1:12" x14ac:dyDescent="0.25">
      <c r="A978" t="s">
        <v>380</v>
      </c>
      <c r="B978" t="s">
        <v>381</v>
      </c>
      <c r="C978" t="s">
        <v>85</v>
      </c>
      <c r="D978">
        <v>75</v>
      </c>
      <c r="E978" t="s">
        <v>86</v>
      </c>
      <c r="F978" t="s">
        <v>735</v>
      </c>
      <c r="G978" t="s">
        <v>736</v>
      </c>
      <c r="H978" t="s">
        <v>112</v>
      </c>
      <c r="I978" t="s">
        <v>113</v>
      </c>
      <c r="J978">
        <v>0</v>
      </c>
      <c r="K978" t="s">
        <v>93</v>
      </c>
      <c r="L978">
        <v>486757</v>
      </c>
    </row>
    <row r="979" spans="1:12" x14ac:dyDescent="0.25">
      <c r="A979" t="s">
        <v>380</v>
      </c>
      <c r="B979" t="s">
        <v>381</v>
      </c>
      <c r="C979" t="s">
        <v>85</v>
      </c>
      <c r="D979">
        <v>75</v>
      </c>
      <c r="E979" t="s">
        <v>86</v>
      </c>
      <c r="F979" t="s">
        <v>735</v>
      </c>
      <c r="G979" t="s">
        <v>736</v>
      </c>
      <c r="H979" t="s">
        <v>114</v>
      </c>
      <c r="I979" t="s">
        <v>115</v>
      </c>
      <c r="J979">
        <v>27990</v>
      </c>
      <c r="K979" t="s">
        <v>93</v>
      </c>
      <c r="L979">
        <v>486757</v>
      </c>
    </row>
    <row r="980" spans="1:12" x14ac:dyDescent="0.25">
      <c r="A980" t="s">
        <v>380</v>
      </c>
      <c r="B980" t="s">
        <v>381</v>
      </c>
      <c r="C980" t="s">
        <v>85</v>
      </c>
      <c r="D980">
        <v>75</v>
      </c>
      <c r="E980" t="s">
        <v>86</v>
      </c>
      <c r="F980" t="s">
        <v>735</v>
      </c>
      <c r="G980" t="s">
        <v>736</v>
      </c>
      <c r="H980" t="s">
        <v>116</v>
      </c>
      <c r="I980" t="s">
        <v>117</v>
      </c>
      <c r="J980">
        <v>0</v>
      </c>
      <c r="K980" t="s">
        <v>93</v>
      </c>
      <c r="L980">
        <v>486757</v>
      </c>
    </row>
    <row r="981" spans="1:12" x14ac:dyDescent="0.25">
      <c r="A981" t="s">
        <v>380</v>
      </c>
      <c r="B981" t="s">
        <v>381</v>
      </c>
      <c r="C981" t="s">
        <v>85</v>
      </c>
      <c r="D981">
        <v>75</v>
      </c>
      <c r="E981" t="s">
        <v>86</v>
      </c>
      <c r="F981" t="s">
        <v>735</v>
      </c>
      <c r="G981" t="s">
        <v>736</v>
      </c>
      <c r="H981" t="s">
        <v>118</v>
      </c>
      <c r="I981" t="s">
        <v>119</v>
      </c>
      <c r="J981">
        <v>0</v>
      </c>
      <c r="K981" t="s">
        <v>93</v>
      </c>
      <c r="L981">
        <v>486757</v>
      </c>
    </row>
    <row r="982" spans="1:12" x14ac:dyDescent="0.25">
      <c r="A982" t="s">
        <v>380</v>
      </c>
      <c r="B982" t="s">
        <v>381</v>
      </c>
      <c r="C982" t="s">
        <v>85</v>
      </c>
      <c r="D982">
        <v>75</v>
      </c>
      <c r="E982" t="s">
        <v>86</v>
      </c>
      <c r="F982" t="s">
        <v>735</v>
      </c>
      <c r="G982" t="s">
        <v>736</v>
      </c>
      <c r="H982" t="s">
        <v>120</v>
      </c>
      <c r="I982" t="s">
        <v>121</v>
      </c>
      <c r="J982">
        <v>0</v>
      </c>
      <c r="K982" t="s">
        <v>93</v>
      </c>
      <c r="L982">
        <v>486757</v>
      </c>
    </row>
    <row r="983" spans="1:12" x14ac:dyDescent="0.25">
      <c r="A983" t="s">
        <v>380</v>
      </c>
      <c r="B983" t="s">
        <v>381</v>
      </c>
      <c r="C983" t="s">
        <v>85</v>
      </c>
      <c r="D983">
        <v>75</v>
      </c>
      <c r="E983" t="s">
        <v>86</v>
      </c>
      <c r="F983" t="s">
        <v>735</v>
      </c>
      <c r="G983" t="s">
        <v>736</v>
      </c>
      <c r="H983" t="s">
        <v>122</v>
      </c>
      <c r="I983" t="s">
        <v>123</v>
      </c>
      <c r="J983">
        <v>0</v>
      </c>
      <c r="K983" t="s">
        <v>93</v>
      </c>
      <c r="L983">
        <v>486757</v>
      </c>
    </row>
    <row r="984" spans="1:12" x14ac:dyDescent="0.25">
      <c r="A984" t="s">
        <v>380</v>
      </c>
      <c r="B984" t="s">
        <v>381</v>
      </c>
      <c r="C984" t="s">
        <v>85</v>
      </c>
      <c r="D984">
        <v>75</v>
      </c>
      <c r="E984" t="s">
        <v>86</v>
      </c>
      <c r="F984" t="s">
        <v>735</v>
      </c>
      <c r="G984" t="s">
        <v>736</v>
      </c>
      <c r="H984" t="s">
        <v>124</v>
      </c>
      <c r="I984" t="s">
        <v>125</v>
      </c>
      <c r="J984">
        <v>0</v>
      </c>
      <c r="K984" t="s">
        <v>93</v>
      </c>
      <c r="L984">
        <v>486757</v>
      </c>
    </row>
    <row r="985" spans="1:12" x14ac:dyDescent="0.25">
      <c r="A985" t="s">
        <v>380</v>
      </c>
      <c r="B985" t="s">
        <v>381</v>
      </c>
      <c r="C985" t="s">
        <v>85</v>
      </c>
      <c r="D985">
        <v>75</v>
      </c>
      <c r="E985" t="s">
        <v>86</v>
      </c>
      <c r="F985" t="s">
        <v>735</v>
      </c>
      <c r="G985" t="s">
        <v>736</v>
      </c>
      <c r="H985" t="s">
        <v>126</v>
      </c>
      <c r="I985" t="s">
        <v>127</v>
      </c>
      <c r="J985">
        <v>0</v>
      </c>
      <c r="K985" t="s">
        <v>93</v>
      </c>
      <c r="L985">
        <v>486757</v>
      </c>
    </row>
    <row r="986" spans="1:12" x14ac:dyDescent="0.25">
      <c r="A986" t="s">
        <v>380</v>
      </c>
      <c r="B986" t="s">
        <v>381</v>
      </c>
      <c r="C986" t="s">
        <v>85</v>
      </c>
      <c r="D986">
        <v>75</v>
      </c>
      <c r="E986" t="s">
        <v>86</v>
      </c>
      <c r="F986" t="s">
        <v>735</v>
      </c>
      <c r="G986" t="s">
        <v>736</v>
      </c>
      <c r="H986" t="s">
        <v>128</v>
      </c>
      <c r="I986" t="s">
        <v>129</v>
      </c>
      <c r="J986">
        <v>664106</v>
      </c>
      <c r="K986" t="s">
        <v>93</v>
      </c>
      <c r="L986">
        <v>486757</v>
      </c>
    </row>
    <row r="987" spans="1:12" x14ac:dyDescent="0.25">
      <c r="A987" t="s">
        <v>380</v>
      </c>
      <c r="B987" t="s">
        <v>381</v>
      </c>
      <c r="C987" t="s">
        <v>85</v>
      </c>
      <c r="D987">
        <v>75</v>
      </c>
      <c r="E987" t="s">
        <v>86</v>
      </c>
      <c r="F987" t="s">
        <v>735</v>
      </c>
      <c r="G987" t="s">
        <v>736</v>
      </c>
      <c r="H987" t="s">
        <v>130</v>
      </c>
      <c r="I987" t="s">
        <v>131</v>
      </c>
      <c r="J987">
        <v>14358</v>
      </c>
      <c r="K987" t="s">
        <v>93</v>
      </c>
      <c r="L987">
        <v>486757</v>
      </c>
    </row>
    <row r="988" spans="1:12" x14ac:dyDescent="0.25">
      <c r="A988" t="s">
        <v>380</v>
      </c>
      <c r="B988" t="s">
        <v>381</v>
      </c>
      <c r="C988" t="s">
        <v>85</v>
      </c>
      <c r="D988">
        <v>75</v>
      </c>
      <c r="E988" t="s">
        <v>86</v>
      </c>
      <c r="F988" t="s">
        <v>735</v>
      </c>
      <c r="G988" t="s">
        <v>736</v>
      </c>
      <c r="H988" t="s">
        <v>132</v>
      </c>
      <c r="I988" t="s">
        <v>133</v>
      </c>
      <c r="J988">
        <v>-23160</v>
      </c>
      <c r="K988" t="s">
        <v>93</v>
      </c>
      <c r="L988">
        <v>486757</v>
      </c>
    </row>
    <row r="989" spans="1:12" x14ac:dyDescent="0.25">
      <c r="A989" t="s">
        <v>380</v>
      </c>
      <c r="B989" t="s">
        <v>381</v>
      </c>
      <c r="C989" t="s">
        <v>85</v>
      </c>
      <c r="D989">
        <v>75</v>
      </c>
      <c r="E989" t="s">
        <v>86</v>
      </c>
      <c r="F989" t="s">
        <v>735</v>
      </c>
      <c r="G989" t="s">
        <v>736</v>
      </c>
      <c r="H989" t="s">
        <v>134</v>
      </c>
      <c r="I989" t="s">
        <v>135</v>
      </c>
      <c r="J989">
        <v>236597</v>
      </c>
      <c r="K989" t="s">
        <v>93</v>
      </c>
      <c r="L989">
        <v>486757</v>
      </c>
    </row>
    <row r="990" spans="1:12" x14ac:dyDescent="0.25">
      <c r="A990" t="s">
        <v>380</v>
      </c>
      <c r="B990" t="s">
        <v>381</v>
      </c>
      <c r="C990" t="s">
        <v>85</v>
      </c>
      <c r="D990">
        <v>75</v>
      </c>
      <c r="E990" t="s">
        <v>86</v>
      </c>
      <c r="F990" t="s">
        <v>735</v>
      </c>
      <c r="G990" t="s">
        <v>736</v>
      </c>
      <c r="H990" t="s">
        <v>136</v>
      </c>
      <c r="I990" t="s">
        <v>137</v>
      </c>
      <c r="J990">
        <v>4969</v>
      </c>
      <c r="K990" t="s">
        <v>93</v>
      </c>
      <c r="L990">
        <v>486757</v>
      </c>
    </row>
    <row r="991" spans="1:12" x14ac:dyDescent="0.25">
      <c r="A991" t="s">
        <v>380</v>
      </c>
      <c r="B991" t="s">
        <v>381</v>
      </c>
      <c r="C991" t="s">
        <v>85</v>
      </c>
      <c r="D991">
        <v>75</v>
      </c>
      <c r="E991" t="s">
        <v>86</v>
      </c>
      <c r="F991" t="s">
        <v>735</v>
      </c>
      <c r="G991" t="s">
        <v>736</v>
      </c>
      <c r="H991" t="s">
        <v>138</v>
      </c>
      <c r="I991" t="s">
        <v>139</v>
      </c>
      <c r="J991">
        <v>121952</v>
      </c>
      <c r="K991" t="s">
        <v>93</v>
      </c>
      <c r="L991">
        <v>486757</v>
      </c>
    </row>
    <row r="992" spans="1:12" x14ac:dyDescent="0.25">
      <c r="A992" t="s">
        <v>380</v>
      </c>
      <c r="B992" t="s">
        <v>381</v>
      </c>
      <c r="C992" t="s">
        <v>85</v>
      </c>
      <c r="D992">
        <v>75</v>
      </c>
      <c r="E992" t="s">
        <v>86</v>
      </c>
      <c r="F992" t="s">
        <v>735</v>
      </c>
      <c r="G992" t="s">
        <v>736</v>
      </c>
      <c r="H992" t="s">
        <v>140</v>
      </c>
      <c r="I992" t="s">
        <v>141</v>
      </c>
      <c r="J992">
        <v>3109</v>
      </c>
      <c r="K992" t="s">
        <v>93</v>
      </c>
      <c r="L992">
        <v>486757</v>
      </c>
    </row>
    <row r="993" spans="1:12" x14ac:dyDescent="0.25">
      <c r="A993" t="s">
        <v>380</v>
      </c>
      <c r="B993" t="s">
        <v>381</v>
      </c>
      <c r="C993" t="s">
        <v>85</v>
      </c>
      <c r="D993">
        <v>75</v>
      </c>
      <c r="E993" t="s">
        <v>86</v>
      </c>
      <c r="F993" t="s">
        <v>735</v>
      </c>
      <c r="G993" t="s">
        <v>736</v>
      </c>
      <c r="H993" t="s">
        <v>142</v>
      </c>
      <c r="I993" t="s">
        <v>143</v>
      </c>
      <c r="J993">
        <v>0</v>
      </c>
      <c r="K993" t="s">
        <v>93</v>
      </c>
      <c r="L993">
        <v>486757</v>
      </c>
    </row>
    <row r="994" spans="1:12" x14ac:dyDescent="0.25">
      <c r="A994" t="s">
        <v>380</v>
      </c>
      <c r="B994" t="s">
        <v>381</v>
      </c>
      <c r="C994" t="s">
        <v>85</v>
      </c>
      <c r="D994">
        <v>75</v>
      </c>
      <c r="E994" t="s">
        <v>86</v>
      </c>
      <c r="F994" t="s">
        <v>735</v>
      </c>
      <c r="G994" t="s">
        <v>736</v>
      </c>
      <c r="H994" t="s">
        <v>144</v>
      </c>
      <c r="I994" t="s">
        <v>145</v>
      </c>
      <c r="J994">
        <v>0</v>
      </c>
      <c r="K994" t="s">
        <v>93</v>
      </c>
      <c r="L994">
        <v>486757</v>
      </c>
    </row>
    <row r="995" spans="1:12" x14ac:dyDescent="0.25">
      <c r="A995" t="s">
        <v>380</v>
      </c>
      <c r="B995" t="s">
        <v>381</v>
      </c>
      <c r="C995" t="s">
        <v>85</v>
      </c>
      <c r="D995">
        <v>75</v>
      </c>
      <c r="E995" t="s">
        <v>86</v>
      </c>
      <c r="F995" t="s">
        <v>735</v>
      </c>
      <c r="G995" t="s">
        <v>736</v>
      </c>
      <c r="H995" t="s">
        <v>146</v>
      </c>
      <c r="I995" t="s">
        <v>147</v>
      </c>
      <c r="J995">
        <v>476</v>
      </c>
      <c r="K995" t="s">
        <v>93</v>
      </c>
      <c r="L995">
        <v>486757</v>
      </c>
    </row>
    <row r="996" spans="1:12" x14ac:dyDescent="0.25">
      <c r="A996" t="s">
        <v>380</v>
      </c>
      <c r="B996" t="s">
        <v>381</v>
      </c>
      <c r="C996" t="s">
        <v>85</v>
      </c>
      <c r="D996">
        <v>75</v>
      </c>
      <c r="E996" t="s">
        <v>86</v>
      </c>
      <c r="F996" t="s">
        <v>735</v>
      </c>
      <c r="G996" t="s">
        <v>736</v>
      </c>
      <c r="H996" t="s">
        <v>148</v>
      </c>
      <c r="I996" t="s">
        <v>149</v>
      </c>
      <c r="J996">
        <v>0</v>
      </c>
      <c r="K996" t="s">
        <v>93</v>
      </c>
      <c r="L996">
        <v>486757</v>
      </c>
    </row>
    <row r="997" spans="1:12" x14ac:dyDescent="0.25">
      <c r="A997" t="s">
        <v>380</v>
      </c>
      <c r="B997" t="s">
        <v>381</v>
      </c>
      <c r="C997" t="s">
        <v>85</v>
      </c>
      <c r="D997">
        <v>75</v>
      </c>
      <c r="E997" t="s">
        <v>86</v>
      </c>
      <c r="F997" t="s">
        <v>735</v>
      </c>
      <c r="G997" t="s">
        <v>736</v>
      </c>
      <c r="H997" t="s">
        <v>150</v>
      </c>
      <c r="I997" t="s">
        <v>151</v>
      </c>
      <c r="J997">
        <v>9312</v>
      </c>
      <c r="K997" t="s">
        <v>93</v>
      </c>
      <c r="L997">
        <v>486757</v>
      </c>
    </row>
    <row r="998" spans="1:12" x14ac:dyDescent="0.25">
      <c r="A998" t="s">
        <v>380</v>
      </c>
      <c r="B998" t="s">
        <v>381</v>
      </c>
      <c r="C998" t="s">
        <v>85</v>
      </c>
      <c r="D998">
        <v>75</v>
      </c>
      <c r="E998" t="s">
        <v>86</v>
      </c>
      <c r="F998" t="s">
        <v>735</v>
      </c>
      <c r="G998" t="s">
        <v>736</v>
      </c>
      <c r="H998" t="s">
        <v>152</v>
      </c>
      <c r="I998" t="s">
        <v>153</v>
      </c>
      <c r="J998">
        <v>6205</v>
      </c>
      <c r="K998" t="s">
        <v>93</v>
      </c>
      <c r="L998">
        <v>486757</v>
      </c>
    </row>
    <row r="999" spans="1:12" x14ac:dyDescent="0.25">
      <c r="A999" t="s">
        <v>380</v>
      </c>
      <c r="B999" t="s">
        <v>381</v>
      </c>
      <c r="C999" t="s">
        <v>85</v>
      </c>
      <c r="D999">
        <v>75</v>
      </c>
      <c r="E999" t="s">
        <v>86</v>
      </c>
      <c r="F999" t="s">
        <v>735</v>
      </c>
      <c r="G999" t="s">
        <v>736</v>
      </c>
      <c r="H999" t="s">
        <v>154</v>
      </c>
      <c r="I999" t="s">
        <v>155</v>
      </c>
      <c r="J999">
        <v>0</v>
      </c>
      <c r="K999" t="s">
        <v>93</v>
      </c>
      <c r="L999">
        <v>486757</v>
      </c>
    </row>
    <row r="1000" spans="1:12" x14ac:dyDescent="0.25">
      <c r="A1000" t="s">
        <v>380</v>
      </c>
      <c r="B1000" t="s">
        <v>381</v>
      </c>
      <c r="C1000" t="s">
        <v>85</v>
      </c>
      <c r="D1000">
        <v>75</v>
      </c>
      <c r="E1000" t="s">
        <v>86</v>
      </c>
      <c r="F1000" t="s">
        <v>735</v>
      </c>
      <c r="G1000" t="s">
        <v>736</v>
      </c>
      <c r="H1000" t="s">
        <v>156</v>
      </c>
      <c r="I1000" t="s">
        <v>157</v>
      </c>
      <c r="J1000">
        <v>115</v>
      </c>
      <c r="K1000" t="s">
        <v>93</v>
      </c>
      <c r="L1000">
        <v>486757</v>
      </c>
    </row>
    <row r="1001" spans="1:12" x14ac:dyDescent="0.25">
      <c r="A1001" t="s">
        <v>380</v>
      </c>
      <c r="B1001" t="s">
        <v>381</v>
      </c>
      <c r="C1001" t="s">
        <v>85</v>
      </c>
      <c r="D1001">
        <v>75</v>
      </c>
      <c r="E1001" t="s">
        <v>86</v>
      </c>
      <c r="F1001" t="s">
        <v>735</v>
      </c>
      <c r="G1001" t="s">
        <v>736</v>
      </c>
      <c r="H1001" t="s">
        <v>158</v>
      </c>
      <c r="I1001" t="s">
        <v>159</v>
      </c>
      <c r="J1001">
        <v>1994</v>
      </c>
      <c r="K1001" t="s">
        <v>93</v>
      </c>
      <c r="L1001">
        <v>486757</v>
      </c>
    </row>
    <row r="1002" spans="1:12" x14ac:dyDescent="0.25">
      <c r="A1002" t="s">
        <v>380</v>
      </c>
      <c r="B1002" t="s">
        <v>381</v>
      </c>
      <c r="C1002" t="s">
        <v>85</v>
      </c>
      <c r="D1002">
        <v>75</v>
      </c>
      <c r="E1002" t="s">
        <v>86</v>
      </c>
      <c r="F1002" t="s">
        <v>735</v>
      </c>
      <c r="G1002" t="s">
        <v>736</v>
      </c>
      <c r="H1002" t="s">
        <v>160</v>
      </c>
      <c r="I1002" t="s">
        <v>161</v>
      </c>
      <c r="J1002">
        <v>13655</v>
      </c>
      <c r="K1002" t="s">
        <v>93</v>
      </c>
      <c r="L1002">
        <v>486757</v>
      </c>
    </row>
    <row r="1003" spans="1:12" x14ac:dyDescent="0.25">
      <c r="A1003" t="s">
        <v>380</v>
      </c>
      <c r="B1003" t="s">
        <v>381</v>
      </c>
      <c r="C1003" t="s">
        <v>85</v>
      </c>
      <c r="D1003">
        <v>75</v>
      </c>
      <c r="E1003" t="s">
        <v>86</v>
      </c>
      <c r="F1003" t="s">
        <v>735</v>
      </c>
      <c r="G1003" t="s">
        <v>736</v>
      </c>
      <c r="H1003" t="s">
        <v>162</v>
      </c>
      <c r="I1003" t="s">
        <v>163</v>
      </c>
      <c r="J1003">
        <v>60</v>
      </c>
      <c r="K1003" t="s">
        <v>93</v>
      </c>
      <c r="L1003">
        <v>486757</v>
      </c>
    </row>
    <row r="1004" spans="1:12" x14ac:dyDescent="0.25">
      <c r="A1004" t="s">
        <v>380</v>
      </c>
      <c r="B1004" t="s">
        <v>381</v>
      </c>
      <c r="C1004" t="s">
        <v>85</v>
      </c>
      <c r="D1004">
        <v>75</v>
      </c>
      <c r="E1004" t="s">
        <v>86</v>
      </c>
      <c r="F1004" t="s">
        <v>735</v>
      </c>
      <c r="G1004" t="s">
        <v>736</v>
      </c>
      <c r="H1004" t="s">
        <v>164</v>
      </c>
      <c r="I1004" t="s">
        <v>165</v>
      </c>
      <c r="J1004">
        <v>10699</v>
      </c>
      <c r="K1004" t="s">
        <v>93</v>
      </c>
      <c r="L1004">
        <v>486757</v>
      </c>
    </row>
    <row r="1005" spans="1:12" x14ac:dyDescent="0.25">
      <c r="A1005" t="s">
        <v>380</v>
      </c>
      <c r="B1005" t="s">
        <v>381</v>
      </c>
      <c r="C1005" t="s">
        <v>85</v>
      </c>
      <c r="D1005">
        <v>75</v>
      </c>
      <c r="E1005" t="s">
        <v>86</v>
      </c>
      <c r="F1005" t="s">
        <v>735</v>
      </c>
      <c r="G1005" t="s">
        <v>736</v>
      </c>
      <c r="H1005" t="s">
        <v>166</v>
      </c>
      <c r="I1005" t="s">
        <v>167</v>
      </c>
      <c r="J1005">
        <v>0</v>
      </c>
      <c r="K1005" t="s">
        <v>93</v>
      </c>
      <c r="L1005">
        <v>486757</v>
      </c>
    </row>
    <row r="1006" spans="1:12" x14ac:dyDescent="0.25">
      <c r="A1006" t="s">
        <v>380</v>
      </c>
      <c r="B1006" t="s">
        <v>381</v>
      </c>
      <c r="C1006" t="s">
        <v>85</v>
      </c>
      <c r="D1006">
        <v>75</v>
      </c>
      <c r="E1006" t="s">
        <v>86</v>
      </c>
      <c r="F1006" t="s">
        <v>735</v>
      </c>
      <c r="G1006" t="s">
        <v>736</v>
      </c>
      <c r="H1006" t="s">
        <v>168</v>
      </c>
      <c r="I1006" t="s">
        <v>169</v>
      </c>
      <c r="J1006">
        <v>19919</v>
      </c>
      <c r="K1006" t="s">
        <v>93</v>
      </c>
      <c r="L1006">
        <v>486757</v>
      </c>
    </row>
    <row r="1007" spans="1:12" x14ac:dyDescent="0.25">
      <c r="A1007" t="s">
        <v>380</v>
      </c>
      <c r="B1007" t="s">
        <v>381</v>
      </c>
      <c r="C1007" t="s">
        <v>85</v>
      </c>
      <c r="D1007">
        <v>75</v>
      </c>
      <c r="E1007" t="s">
        <v>86</v>
      </c>
      <c r="F1007" t="s">
        <v>735</v>
      </c>
      <c r="G1007" t="s">
        <v>736</v>
      </c>
      <c r="H1007" t="s">
        <v>170</v>
      </c>
      <c r="I1007" t="s">
        <v>171</v>
      </c>
      <c r="J1007">
        <v>1887</v>
      </c>
      <c r="K1007" t="s">
        <v>93</v>
      </c>
      <c r="L1007">
        <v>486757</v>
      </c>
    </row>
    <row r="1008" spans="1:12" x14ac:dyDescent="0.25">
      <c r="A1008" t="s">
        <v>380</v>
      </c>
      <c r="B1008" t="s">
        <v>381</v>
      </c>
      <c r="C1008" t="s">
        <v>85</v>
      </c>
      <c r="D1008">
        <v>75</v>
      </c>
      <c r="E1008" t="s">
        <v>86</v>
      </c>
      <c r="F1008" t="s">
        <v>735</v>
      </c>
      <c r="G1008" t="s">
        <v>736</v>
      </c>
      <c r="H1008" t="s">
        <v>172</v>
      </c>
      <c r="I1008" t="s">
        <v>173</v>
      </c>
      <c r="J1008">
        <v>0</v>
      </c>
      <c r="K1008" t="s">
        <v>93</v>
      </c>
      <c r="L1008">
        <v>486757</v>
      </c>
    </row>
    <row r="1009" spans="1:12" x14ac:dyDescent="0.25">
      <c r="A1009" t="s">
        <v>380</v>
      </c>
      <c r="B1009" t="s">
        <v>381</v>
      </c>
      <c r="C1009" t="s">
        <v>85</v>
      </c>
      <c r="D1009">
        <v>75</v>
      </c>
      <c r="E1009" t="s">
        <v>86</v>
      </c>
      <c r="F1009" t="s">
        <v>735</v>
      </c>
      <c r="G1009" t="s">
        <v>736</v>
      </c>
      <c r="H1009" t="s">
        <v>174</v>
      </c>
      <c r="I1009" t="s">
        <v>175</v>
      </c>
      <c r="J1009">
        <v>0</v>
      </c>
      <c r="K1009" t="s">
        <v>93</v>
      </c>
      <c r="L1009">
        <v>486757</v>
      </c>
    </row>
    <row r="1010" spans="1:12" x14ac:dyDescent="0.25">
      <c r="A1010" t="s">
        <v>380</v>
      </c>
      <c r="B1010" t="s">
        <v>381</v>
      </c>
      <c r="C1010" t="s">
        <v>85</v>
      </c>
      <c r="D1010">
        <v>75</v>
      </c>
      <c r="E1010" t="s">
        <v>86</v>
      </c>
      <c r="F1010" t="s">
        <v>735</v>
      </c>
      <c r="G1010" t="s">
        <v>736</v>
      </c>
      <c r="H1010" t="s">
        <v>176</v>
      </c>
      <c r="I1010" t="s">
        <v>177</v>
      </c>
      <c r="J1010">
        <v>0</v>
      </c>
      <c r="K1010" t="s">
        <v>93</v>
      </c>
      <c r="L1010">
        <v>486757</v>
      </c>
    </row>
    <row r="1011" spans="1:12" x14ac:dyDescent="0.25">
      <c r="A1011" t="s">
        <v>380</v>
      </c>
      <c r="B1011" t="s">
        <v>381</v>
      </c>
      <c r="C1011" t="s">
        <v>85</v>
      </c>
      <c r="D1011">
        <v>75</v>
      </c>
      <c r="E1011" t="s">
        <v>86</v>
      </c>
      <c r="F1011" t="s">
        <v>735</v>
      </c>
      <c r="G1011" t="s">
        <v>736</v>
      </c>
      <c r="H1011" t="s">
        <v>178</v>
      </c>
      <c r="I1011" t="s">
        <v>179</v>
      </c>
      <c r="J1011">
        <v>45623</v>
      </c>
      <c r="K1011" t="s">
        <v>93</v>
      </c>
      <c r="L1011">
        <v>486757</v>
      </c>
    </row>
    <row r="1012" spans="1:12" x14ac:dyDescent="0.25">
      <c r="A1012" t="s">
        <v>380</v>
      </c>
      <c r="B1012" t="s">
        <v>381</v>
      </c>
      <c r="C1012" t="s">
        <v>85</v>
      </c>
      <c r="D1012">
        <v>75</v>
      </c>
      <c r="E1012" t="s">
        <v>86</v>
      </c>
      <c r="F1012" t="s">
        <v>735</v>
      </c>
      <c r="G1012" t="s">
        <v>736</v>
      </c>
      <c r="H1012" t="s">
        <v>180</v>
      </c>
      <c r="I1012" t="s">
        <v>181</v>
      </c>
      <c r="J1012">
        <v>100332</v>
      </c>
      <c r="K1012" t="s">
        <v>93</v>
      </c>
      <c r="L1012">
        <v>486757</v>
      </c>
    </row>
    <row r="1013" spans="1:12" x14ac:dyDescent="0.25">
      <c r="A1013" t="s">
        <v>380</v>
      </c>
      <c r="B1013" t="s">
        <v>381</v>
      </c>
      <c r="C1013" t="s">
        <v>85</v>
      </c>
      <c r="D1013">
        <v>75</v>
      </c>
      <c r="E1013" t="s">
        <v>86</v>
      </c>
      <c r="F1013" t="s">
        <v>735</v>
      </c>
      <c r="G1013" t="s">
        <v>736</v>
      </c>
      <c r="H1013" t="s">
        <v>182</v>
      </c>
      <c r="I1013" t="s">
        <v>183</v>
      </c>
      <c r="J1013">
        <v>0</v>
      </c>
      <c r="K1013" t="s">
        <v>93</v>
      </c>
      <c r="L1013">
        <v>486757</v>
      </c>
    </row>
    <row r="1014" spans="1:12" x14ac:dyDescent="0.25">
      <c r="A1014" t="s">
        <v>380</v>
      </c>
      <c r="B1014" t="s">
        <v>381</v>
      </c>
      <c r="C1014" t="s">
        <v>85</v>
      </c>
      <c r="D1014">
        <v>75</v>
      </c>
      <c r="E1014" t="s">
        <v>86</v>
      </c>
      <c r="F1014" t="s">
        <v>735</v>
      </c>
      <c r="G1014" t="s">
        <v>736</v>
      </c>
      <c r="H1014" t="s">
        <v>184</v>
      </c>
      <c r="I1014" t="s">
        <v>185</v>
      </c>
      <c r="J1014">
        <v>0</v>
      </c>
      <c r="K1014" t="s">
        <v>93</v>
      </c>
      <c r="L1014">
        <v>486757</v>
      </c>
    </row>
    <row r="1015" spans="1:12" x14ac:dyDescent="0.25">
      <c r="A1015" t="s">
        <v>380</v>
      </c>
      <c r="B1015" t="s">
        <v>381</v>
      </c>
      <c r="C1015" t="s">
        <v>85</v>
      </c>
      <c r="D1015">
        <v>75</v>
      </c>
      <c r="E1015" t="s">
        <v>86</v>
      </c>
      <c r="F1015" t="s">
        <v>735</v>
      </c>
      <c r="G1015" t="s">
        <v>736</v>
      </c>
      <c r="H1015" t="s">
        <v>186</v>
      </c>
      <c r="I1015" t="s">
        <v>187</v>
      </c>
      <c r="J1015">
        <v>1190</v>
      </c>
      <c r="K1015" t="s">
        <v>93</v>
      </c>
      <c r="L1015">
        <v>486757</v>
      </c>
    </row>
    <row r="1016" spans="1:12" x14ac:dyDescent="0.25">
      <c r="A1016" t="s">
        <v>380</v>
      </c>
      <c r="B1016" t="s">
        <v>381</v>
      </c>
      <c r="C1016" t="s">
        <v>85</v>
      </c>
      <c r="D1016">
        <v>75</v>
      </c>
      <c r="E1016" t="s">
        <v>86</v>
      </c>
      <c r="F1016" t="s">
        <v>735</v>
      </c>
      <c r="G1016" t="s">
        <v>736</v>
      </c>
      <c r="H1016" t="s">
        <v>188</v>
      </c>
      <c r="I1016" t="s">
        <v>189</v>
      </c>
      <c r="J1016">
        <v>0</v>
      </c>
      <c r="K1016" t="s">
        <v>93</v>
      </c>
      <c r="L1016">
        <v>486757</v>
      </c>
    </row>
    <row r="1017" spans="1:12" x14ac:dyDescent="0.25">
      <c r="A1017" t="s">
        <v>380</v>
      </c>
      <c r="B1017" t="s">
        <v>381</v>
      </c>
      <c r="C1017" t="s">
        <v>85</v>
      </c>
      <c r="D1017">
        <v>75</v>
      </c>
      <c r="E1017" t="s">
        <v>86</v>
      </c>
      <c r="F1017" t="s">
        <v>735</v>
      </c>
      <c r="G1017" t="s">
        <v>736</v>
      </c>
      <c r="H1017" t="s">
        <v>190</v>
      </c>
      <c r="I1017" t="s">
        <v>191</v>
      </c>
      <c r="J1017">
        <v>17655</v>
      </c>
      <c r="K1017" t="s">
        <v>93</v>
      </c>
      <c r="L1017">
        <v>486757</v>
      </c>
    </row>
    <row r="1018" spans="1:12" x14ac:dyDescent="0.25">
      <c r="A1018" t="s">
        <v>380</v>
      </c>
      <c r="B1018" t="s">
        <v>381</v>
      </c>
      <c r="C1018" t="s">
        <v>85</v>
      </c>
      <c r="D1018">
        <v>75</v>
      </c>
      <c r="E1018" t="s">
        <v>86</v>
      </c>
      <c r="F1018" t="s">
        <v>735</v>
      </c>
      <c r="G1018" t="s">
        <v>736</v>
      </c>
      <c r="H1018" t="s">
        <v>192</v>
      </c>
      <c r="I1018" t="s">
        <v>193</v>
      </c>
      <c r="J1018">
        <v>371</v>
      </c>
      <c r="K1018" t="s">
        <v>93</v>
      </c>
      <c r="L1018">
        <v>486757</v>
      </c>
    </row>
    <row r="1019" spans="1:12" x14ac:dyDescent="0.25">
      <c r="A1019" t="s">
        <v>380</v>
      </c>
      <c r="B1019" t="s">
        <v>381</v>
      </c>
      <c r="C1019" t="s">
        <v>85</v>
      </c>
      <c r="D1019">
        <v>75</v>
      </c>
      <c r="E1019" t="s">
        <v>86</v>
      </c>
      <c r="F1019" t="s">
        <v>735</v>
      </c>
      <c r="G1019" t="s">
        <v>736</v>
      </c>
      <c r="H1019" t="s">
        <v>194</v>
      </c>
      <c r="I1019" t="s">
        <v>195</v>
      </c>
      <c r="J1019">
        <v>58385</v>
      </c>
      <c r="K1019" t="s">
        <v>93</v>
      </c>
      <c r="L1019">
        <v>486757</v>
      </c>
    </row>
    <row r="1020" spans="1:12" x14ac:dyDescent="0.25">
      <c r="A1020" t="s">
        <v>380</v>
      </c>
      <c r="B1020" t="s">
        <v>381</v>
      </c>
      <c r="C1020" t="s">
        <v>85</v>
      </c>
      <c r="D1020">
        <v>75</v>
      </c>
      <c r="E1020" t="s">
        <v>86</v>
      </c>
      <c r="F1020" t="s">
        <v>735</v>
      </c>
      <c r="G1020" t="s">
        <v>736</v>
      </c>
      <c r="H1020" t="s">
        <v>196</v>
      </c>
      <c r="I1020" t="s">
        <v>197</v>
      </c>
      <c r="J1020">
        <v>61222</v>
      </c>
      <c r="K1020" t="s">
        <v>93</v>
      </c>
      <c r="L1020">
        <v>486757</v>
      </c>
    </row>
    <row r="1021" spans="1:12" x14ac:dyDescent="0.25">
      <c r="A1021" t="s">
        <v>380</v>
      </c>
      <c r="B1021" t="s">
        <v>381</v>
      </c>
      <c r="C1021" t="s">
        <v>85</v>
      </c>
      <c r="D1021">
        <v>75</v>
      </c>
      <c r="E1021" t="s">
        <v>86</v>
      </c>
      <c r="F1021" t="s">
        <v>735</v>
      </c>
      <c r="G1021" t="s">
        <v>736</v>
      </c>
      <c r="H1021" t="s">
        <v>198</v>
      </c>
      <c r="I1021" t="s">
        <v>199</v>
      </c>
      <c r="J1021">
        <v>5754</v>
      </c>
      <c r="K1021" t="s">
        <v>93</v>
      </c>
      <c r="L1021">
        <v>486757</v>
      </c>
    </row>
    <row r="1022" spans="1:12" x14ac:dyDescent="0.25">
      <c r="A1022" t="s">
        <v>380</v>
      </c>
      <c r="B1022" t="s">
        <v>381</v>
      </c>
      <c r="C1022" t="s">
        <v>85</v>
      </c>
      <c r="D1022">
        <v>75</v>
      </c>
      <c r="E1022" t="s">
        <v>86</v>
      </c>
      <c r="F1022" t="s">
        <v>735</v>
      </c>
      <c r="G1022" t="s">
        <v>736</v>
      </c>
      <c r="H1022" t="s">
        <v>200</v>
      </c>
      <c r="I1022" t="s">
        <v>201</v>
      </c>
      <c r="J1022">
        <v>30450</v>
      </c>
      <c r="K1022" t="s">
        <v>93</v>
      </c>
      <c r="L1022">
        <v>486757</v>
      </c>
    </row>
    <row r="1023" spans="1:12" x14ac:dyDescent="0.25">
      <c r="A1023" t="s">
        <v>380</v>
      </c>
      <c r="B1023" t="s">
        <v>381</v>
      </c>
      <c r="C1023" t="s">
        <v>85</v>
      </c>
      <c r="D1023">
        <v>75</v>
      </c>
      <c r="E1023" t="s">
        <v>86</v>
      </c>
      <c r="F1023" t="s">
        <v>735</v>
      </c>
      <c r="G1023" t="s">
        <v>736</v>
      </c>
      <c r="H1023" t="s">
        <v>202</v>
      </c>
      <c r="I1023" t="s">
        <v>203</v>
      </c>
      <c r="J1023">
        <v>288</v>
      </c>
      <c r="K1023" t="s">
        <v>93</v>
      </c>
      <c r="L1023">
        <v>486757</v>
      </c>
    </row>
    <row r="1024" spans="1:12" x14ac:dyDescent="0.25">
      <c r="A1024" t="s">
        <v>380</v>
      </c>
      <c r="B1024" t="s">
        <v>381</v>
      </c>
      <c r="C1024" t="s">
        <v>85</v>
      </c>
      <c r="D1024">
        <v>75</v>
      </c>
      <c r="E1024" t="s">
        <v>86</v>
      </c>
      <c r="F1024" t="s">
        <v>735</v>
      </c>
      <c r="G1024" t="s">
        <v>736</v>
      </c>
      <c r="H1024" t="s">
        <v>204</v>
      </c>
      <c r="I1024" t="s">
        <v>205</v>
      </c>
      <c r="J1024">
        <v>0</v>
      </c>
      <c r="K1024" t="s">
        <v>93</v>
      </c>
      <c r="L1024">
        <v>486757</v>
      </c>
    </row>
    <row r="1025" spans="1:12" x14ac:dyDescent="0.25">
      <c r="A1025" t="s">
        <v>380</v>
      </c>
      <c r="B1025" t="s">
        <v>381</v>
      </c>
      <c r="C1025" t="s">
        <v>85</v>
      </c>
      <c r="D1025">
        <v>75</v>
      </c>
      <c r="E1025" t="s">
        <v>86</v>
      </c>
      <c r="F1025" t="s">
        <v>735</v>
      </c>
      <c r="G1025" t="s">
        <v>736</v>
      </c>
      <c r="H1025" t="s">
        <v>206</v>
      </c>
      <c r="I1025" t="s">
        <v>207</v>
      </c>
      <c r="J1025">
        <v>1897</v>
      </c>
      <c r="K1025" t="s">
        <v>93</v>
      </c>
      <c r="L1025">
        <v>486757</v>
      </c>
    </row>
    <row r="1026" spans="1:12" x14ac:dyDescent="0.25">
      <c r="A1026" t="s">
        <v>380</v>
      </c>
      <c r="B1026" t="s">
        <v>381</v>
      </c>
      <c r="C1026" t="s">
        <v>85</v>
      </c>
      <c r="D1026">
        <v>75</v>
      </c>
      <c r="E1026" t="s">
        <v>86</v>
      </c>
      <c r="F1026" t="s">
        <v>735</v>
      </c>
      <c r="G1026" t="s">
        <v>736</v>
      </c>
      <c r="H1026" t="s">
        <v>208</v>
      </c>
      <c r="I1026" t="s">
        <v>209</v>
      </c>
      <c r="J1026">
        <v>20426</v>
      </c>
      <c r="K1026" t="s">
        <v>93</v>
      </c>
      <c r="L1026">
        <v>486757</v>
      </c>
    </row>
    <row r="1027" spans="1:12" x14ac:dyDescent="0.25">
      <c r="A1027" t="s">
        <v>380</v>
      </c>
      <c r="B1027" t="s">
        <v>381</v>
      </c>
      <c r="C1027" t="s">
        <v>85</v>
      </c>
      <c r="D1027">
        <v>75</v>
      </c>
      <c r="E1027" t="s">
        <v>86</v>
      </c>
      <c r="F1027" t="s">
        <v>735</v>
      </c>
      <c r="G1027" t="s">
        <v>736</v>
      </c>
      <c r="H1027" t="s">
        <v>210</v>
      </c>
      <c r="I1027" t="s">
        <v>211</v>
      </c>
      <c r="J1027">
        <v>10075</v>
      </c>
      <c r="K1027" t="s">
        <v>93</v>
      </c>
      <c r="L1027">
        <v>486757</v>
      </c>
    </row>
    <row r="1028" spans="1:12" x14ac:dyDescent="0.25">
      <c r="A1028" t="s">
        <v>380</v>
      </c>
      <c r="B1028" t="s">
        <v>381</v>
      </c>
      <c r="C1028" t="s">
        <v>85</v>
      </c>
      <c r="D1028">
        <v>75</v>
      </c>
      <c r="E1028" t="s">
        <v>86</v>
      </c>
      <c r="F1028" t="s">
        <v>735</v>
      </c>
      <c r="G1028" t="s">
        <v>736</v>
      </c>
      <c r="H1028" t="s">
        <v>212</v>
      </c>
      <c r="I1028" t="s">
        <v>213</v>
      </c>
      <c r="J1028">
        <v>7863</v>
      </c>
      <c r="K1028" t="s">
        <v>93</v>
      </c>
      <c r="L1028">
        <v>486757</v>
      </c>
    </row>
    <row r="1029" spans="1:12" x14ac:dyDescent="0.25">
      <c r="A1029" t="s">
        <v>380</v>
      </c>
      <c r="B1029" t="s">
        <v>381</v>
      </c>
      <c r="C1029" t="s">
        <v>85</v>
      </c>
      <c r="D1029">
        <v>75</v>
      </c>
      <c r="E1029" t="s">
        <v>86</v>
      </c>
      <c r="F1029" t="s">
        <v>735</v>
      </c>
      <c r="G1029" t="s">
        <v>736</v>
      </c>
      <c r="H1029" t="s">
        <v>214</v>
      </c>
      <c r="I1029" t="s">
        <v>215</v>
      </c>
      <c r="J1029">
        <v>49171</v>
      </c>
      <c r="K1029" t="s">
        <v>93</v>
      </c>
      <c r="L1029">
        <v>486757</v>
      </c>
    </row>
    <row r="1030" spans="1:12" x14ac:dyDescent="0.25">
      <c r="A1030" t="s">
        <v>380</v>
      </c>
      <c r="B1030" t="s">
        <v>381</v>
      </c>
      <c r="C1030" t="s">
        <v>85</v>
      </c>
      <c r="D1030">
        <v>75</v>
      </c>
      <c r="E1030" t="s">
        <v>86</v>
      </c>
      <c r="F1030" t="s">
        <v>735</v>
      </c>
      <c r="G1030" t="s">
        <v>736</v>
      </c>
      <c r="H1030" t="s">
        <v>216</v>
      </c>
      <c r="I1030" t="s">
        <v>217</v>
      </c>
      <c r="J1030">
        <v>135</v>
      </c>
      <c r="K1030" t="s">
        <v>93</v>
      </c>
      <c r="L1030">
        <v>486757</v>
      </c>
    </row>
    <row r="1031" spans="1:12" x14ac:dyDescent="0.25">
      <c r="A1031" t="s">
        <v>380</v>
      </c>
      <c r="B1031" t="s">
        <v>381</v>
      </c>
      <c r="C1031" t="s">
        <v>85</v>
      </c>
      <c r="D1031">
        <v>75</v>
      </c>
      <c r="E1031" t="s">
        <v>86</v>
      </c>
      <c r="F1031" t="s">
        <v>735</v>
      </c>
      <c r="G1031" t="s">
        <v>736</v>
      </c>
      <c r="H1031" t="s">
        <v>218</v>
      </c>
      <c r="I1031" t="s">
        <v>219</v>
      </c>
      <c r="J1031">
        <v>0</v>
      </c>
      <c r="K1031" t="s">
        <v>93</v>
      </c>
      <c r="L1031">
        <v>486757</v>
      </c>
    </row>
    <row r="1032" spans="1:12" x14ac:dyDescent="0.25">
      <c r="A1032" t="s">
        <v>380</v>
      </c>
      <c r="B1032" t="s">
        <v>381</v>
      </c>
      <c r="C1032" t="s">
        <v>85</v>
      </c>
      <c r="D1032">
        <v>75</v>
      </c>
      <c r="E1032" t="s">
        <v>86</v>
      </c>
      <c r="F1032" t="s">
        <v>735</v>
      </c>
      <c r="G1032" t="s">
        <v>736</v>
      </c>
      <c r="H1032" t="s">
        <v>220</v>
      </c>
      <c r="I1032" t="s">
        <v>221</v>
      </c>
      <c r="J1032">
        <v>2568</v>
      </c>
      <c r="K1032" t="s">
        <v>93</v>
      </c>
      <c r="L1032">
        <v>486757</v>
      </c>
    </row>
    <row r="1033" spans="1:12" x14ac:dyDescent="0.25">
      <c r="A1033" t="s">
        <v>380</v>
      </c>
      <c r="B1033" t="s">
        <v>381</v>
      </c>
      <c r="C1033" t="s">
        <v>85</v>
      </c>
      <c r="D1033">
        <v>75</v>
      </c>
      <c r="E1033" t="s">
        <v>86</v>
      </c>
      <c r="F1033" t="s">
        <v>735</v>
      </c>
      <c r="G1033" t="s">
        <v>736</v>
      </c>
      <c r="H1033" t="s">
        <v>222</v>
      </c>
      <c r="I1033" t="s">
        <v>223</v>
      </c>
      <c r="J1033">
        <v>1990</v>
      </c>
      <c r="K1033" t="s">
        <v>93</v>
      </c>
      <c r="L1033">
        <v>486757</v>
      </c>
    </row>
    <row r="1034" spans="1:12" x14ac:dyDescent="0.25">
      <c r="A1034" t="s">
        <v>380</v>
      </c>
      <c r="B1034" t="s">
        <v>381</v>
      </c>
      <c r="C1034" t="s">
        <v>85</v>
      </c>
      <c r="D1034">
        <v>75</v>
      </c>
      <c r="E1034" t="s">
        <v>86</v>
      </c>
      <c r="F1034" t="s">
        <v>735</v>
      </c>
      <c r="G1034" t="s">
        <v>736</v>
      </c>
      <c r="H1034" t="s">
        <v>224</v>
      </c>
      <c r="I1034" t="s">
        <v>225</v>
      </c>
      <c r="J1034">
        <v>6262</v>
      </c>
      <c r="K1034" t="s">
        <v>93</v>
      </c>
      <c r="L1034">
        <v>486757</v>
      </c>
    </row>
    <row r="1035" spans="1:12" x14ac:dyDescent="0.25">
      <c r="A1035" t="s">
        <v>380</v>
      </c>
      <c r="B1035" t="s">
        <v>381</v>
      </c>
      <c r="C1035" t="s">
        <v>85</v>
      </c>
      <c r="D1035">
        <v>75</v>
      </c>
      <c r="E1035" t="s">
        <v>86</v>
      </c>
      <c r="F1035" t="s">
        <v>735</v>
      </c>
      <c r="G1035" t="s">
        <v>736</v>
      </c>
      <c r="H1035" t="s">
        <v>226</v>
      </c>
      <c r="I1035" t="s">
        <v>227</v>
      </c>
      <c r="J1035">
        <v>977</v>
      </c>
      <c r="K1035" t="s">
        <v>93</v>
      </c>
      <c r="L1035">
        <v>486757</v>
      </c>
    </row>
    <row r="1036" spans="1:12" x14ac:dyDescent="0.25">
      <c r="A1036" t="s">
        <v>380</v>
      </c>
      <c r="B1036" t="s">
        <v>381</v>
      </c>
      <c r="C1036" t="s">
        <v>85</v>
      </c>
      <c r="D1036">
        <v>75</v>
      </c>
      <c r="E1036" t="s">
        <v>86</v>
      </c>
      <c r="F1036" t="s">
        <v>735</v>
      </c>
      <c r="G1036" t="s">
        <v>736</v>
      </c>
      <c r="H1036" t="s">
        <v>228</v>
      </c>
      <c r="I1036" t="s">
        <v>229</v>
      </c>
      <c r="J1036">
        <v>0</v>
      </c>
      <c r="K1036" t="s">
        <v>93</v>
      </c>
      <c r="L1036">
        <v>486757</v>
      </c>
    </row>
    <row r="1037" spans="1:12" x14ac:dyDescent="0.25">
      <c r="A1037" t="s">
        <v>380</v>
      </c>
      <c r="B1037" t="s">
        <v>381</v>
      </c>
      <c r="C1037" t="s">
        <v>85</v>
      </c>
      <c r="D1037">
        <v>75</v>
      </c>
      <c r="E1037" t="s">
        <v>86</v>
      </c>
      <c r="F1037" t="s">
        <v>735</v>
      </c>
      <c r="G1037" t="s">
        <v>736</v>
      </c>
      <c r="H1037" t="s">
        <v>230</v>
      </c>
      <c r="I1037" t="s">
        <v>231</v>
      </c>
      <c r="J1037">
        <v>3060</v>
      </c>
      <c r="K1037" t="s">
        <v>93</v>
      </c>
      <c r="L1037">
        <v>486757</v>
      </c>
    </row>
    <row r="1038" spans="1:12" x14ac:dyDescent="0.25">
      <c r="A1038" t="s">
        <v>380</v>
      </c>
      <c r="B1038" t="s">
        <v>381</v>
      </c>
      <c r="C1038" t="s">
        <v>85</v>
      </c>
      <c r="D1038">
        <v>75</v>
      </c>
      <c r="E1038" t="s">
        <v>86</v>
      </c>
      <c r="F1038" t="s">
        <v>735</v>
      </c>
      <c r="G1038" t="s">
        <v>736</v>
      </c>
      <c r="H1038" t="s">
        <v>232</v>
      </c>
      <c r="I1038" t="s">
        <v>233</v>
      </c>
      <c r="J1038">
        <v>19929</v>
      </c>
      <c r="K1038" t="s">
        <v>93</v>
      </c>
      <c r="L1038">
        <v>486757</v>
      </c>
    </row>
    <row r="1039" spans="1:12" x14ac:dyDescent="0.25">
      <c r="A1039" t="s">
        <v>380</v>
      </c>
      <c r="B1039" t="s">
        <v>381</v>
      </c>
      <c r="C1039" t="s">
        <v>85</v>
      </c>
      <c r="D1039">
        <v>75</v>
      </c>
      <c r="E1039" t="s">
        <v>86</v>
      </c>
      <c r="F1039" t="s">
        <v>735</v>
      </c>
      <c r="G1039" t="s">
        <v>736</v>
      </c>
      <c r="H1039" t="s">
        <v>234</v>
      </c>
      <c r="I1039" t="s">
        <v>235</v>
      </c>
      <c r="J1039">
        <v>30148</v>
      </c>
      <c r="K1039" t="s">
        <v>93</v>
      </c>
      <c r="L1039">
        <v>486757</v>
      </c>
    </row>
    <row r="1040" spans="1:12" x14ac:dyDescent="0.25">
      <c r="A1040" t="s">
        <v>380</v>
      </c>
      <c r="B1040" t="s">
        <v>381</v>
      </c>
      <c r="C1040" t="s">
        <v>85</v>
      </c>
      <c r="D1040">
        <v>75</v>
      </c>
      <c r="E1040" t="s">
        <v>86</v>
      </c>
      <c r="F1040" t="s">
        <v>735</v>
      </c>
      <c r="G1040" t="s">
        <v>736</v>
      </c>
      <c r="H1040" t="s">
        <v>236</v>
      </c>
      <c r="I1040" t="s">
        <v>237</v>
      </c>
      <c r="J1040">
        <v>0</v>
      </c>
      <c r="K1040" t="s">
        <v>93</v>
      </c>
      <c r="L1040">
        <v>486757</v>
      </c>
    </row>
    <row r="1041" spans="1:12" x14ac:dyDescent="0.25">
      <c r="A1041" t="s">
        <v>380</v>
      </c>
      <c r="B1041" t="s">
        <v>381</v>
      </c>
      <c r="C1041" t="s">
        <v>85</v>
      </c>
      <c r="D1041">
        <v>75</v>
      </c>
      <c r="E1041" t="s">
        <v>86</v>
      </c>
      <c r="F1041" t="s">
        <v>735</v>
      </c>
      <c r="G1041" t="s">
        <v>736</v>
      </c>
      <c r="H1041" t="s">
        <v>251</v>
      </c>
      <c r="I1041" t="s">
        <v>252</v>
      </c>
      <c r="J1041">
        <v>0</v>
      </c>
      <c r="K1041" t="s">
        <v>93</v>
      </c>
      <c r="L1041">
        <v>0</v>
      </c>
    </row>
    <row r="1042" spans="1:12" x14ac:dyDescent="0.25">
      <c r="A1042" t="s">
        <v>380</v>
      </c>
      <c r="B1042" t="s">
        <v>381</v>
      </c>
      <c r="C1042" t="s">
        <v>85</v>
      </c>
      <c r="D1042">
        <v>75</v>
      </c>
      <c r="E1042" t="s">
        <v>86</v>
      </c>
      <c r="F1042" t="s">
        <v>735</v>
      </c>
      <c r="G1042" t="s">
        <v>736</v>
      </c>
      <c r="H1042" t="s">
        <v>253</v>
      </c>
      <c r="I1042" t="s">
        <v>254</v>
      </c>
      <c r="J1042">
        <v>0</v>
      </c>
      <c r="K1042" t="s">
        <v>93</v>
      </c>
      <c r="L1042">
        <v>0</v>
      </c>
    </row>
    <row r="1043" spans="1:12" x14ac:dyDescent="0.25">
      <c r="A1043" t="s">
        <v>380</v>
      </c>
      <c r="B1043" t="s">
        <v>381</v>
      </c>
      <c r="C1043" t="s">
        <v>85</v>
      </c>
      <c r="D1043">
        <v>75</v>
      </c>
      <c r="E1043" t="s">
        <v>86</v>
      </c>
      <c r="F1043" t="s">
        <v>735</v>
      </c>
      <c r="G1043" t="s">
        <v>736</v>
      </c>
      <c r="H1043" t="s">
        <v>255</v>
      </c>
      <c r="I1043" t="s">
        <v>256</v>
      </c>
      <c r="J1043">
        <v>0</v>
      </c>
      <c r="K1043" t="s">
        <v>93</v>
      </c>
      <c r="L1043">
        <v>0</v>
      </c>
    </row>
    <row r="1044" spans="1:12" x14ac:dyDescent="0.25">
      <c r="A1044" t="s">
        <v>380</v>
      </c>
      <c r="B1044" t="s">
        <v>381</v>
      </c>
      <c r="C1044" t="s">
        <v>85</v>
      </c>
      <c r="D1044">
        <v>75</v>
      </c>
      <c r="E1044" t="s">
        <v>86</v>
      </c>
      <c r="F1044" t="s">
        <v>735</v>
      </c>
      <c r="G1044" t="s">
        <v>736</v>
      </c>
      <c r="H1044" t="s">
        <v>257</v>
      </c>
      <c r="I1044" t="s">
        <v>258</v>
      </c>
      <c r="J1044">
        <v>0</v>
      </c>
      <c r="K1044" t="s">
        <v>93</v>
      </c>
      <c r="L1044">
        <v>0</v>
      </c>
    </row>
    <row r="1045" spans="1:12" x14ac:dyDescent="0.25">
      <c r="A1045" t="s">
        <v>380</v>
      </c>
      <c r="B1045" t="s">
        <v>381</v>
      </c>
      <c r="C1045" t="s">
        <v>85</v>
      </c>
      <c r="D1045">
        <v>75</v>
      </c>
      <c r="E1045" t="s">
        <v>86</v>
      </c>
      <c r="F1045" t="s">
        <v>735</v>
      </c>
      <c r="G1045" t="s">
        <v>736</v>
      </c>
      <c r="H1045" t="s">
        <v>259</v>
      </c>
      <c r="I1045" t="s">
        <v>260</v>
      </c>
      <c r="J1045">
        <v>0</v>
      </c>
      <c r="K1045" t="s">
        <v>93</v>
      </c>
      <c r="L1045">
        <v>0</v>
      </c>
    </row>
    <row r="1046" spans="1:12" x14ac:dyDescent="0.25">
      <c r="A1046" t="s">
        <v>380</v>
      </c>
      <c r="B1046" t="s">
        <v>381</v>
      </c>
      <c r="C1046" t="s">
        <v>85</v>
      </c>
      <c r="D1046">
        <v>75</v>
      </c>
      <c r="E1046" t="s">
        <v>86</v>
      </c>
      <c r="F1046" t="s">
        <v>735</v>
      </c>
      <c r="G1046" t="s">
        <v>736</v>
      </c>
      <c r="H1046" t="s">
        <v>261</v>
      </c>
      <c r="I1046" t="s">
        <v>262</v>
      </c>
      <c r="J1046">
        <v>0</v>
      </c>
      <c r="K1046" t="s">
        <v>93</v>
      </c>
      <c r="L1046">
        <v>0</v>
      </c>
    </row>
    <row r="1047" spans="1:12" x14ac:dyDescent="0.25">
      <c r="A1047" t="s">
        <v>380</v>
      </c>
      <c r="B1047" t="s">
        <v>381</v>
      </c>
      <c r="C1047" t="s">
        <v>85</v>
      </c>
      <c r="D1047">
        <v>75</v>
      </c>
      <c r="E1047" t="s">
        <v>86</v>
      </c>
      <c r="F1047" t="s">
        <v>735</v>
      </c>
      <c r="G1047" t="s">
        <v>736</v>
      </c>
      <c r="H1047" t="s">
        <v>263</v>
      </c>
      <c r="I1047" t="s">
        <v>264</v>
      </c>
      <c r="J1047">
        <v>0</v>
      </c>
      <c r="K1047" t="s">
        <v>93</v>
      </c>
      <c r="L1047">
        <v>0</v>
      </c>
    </row>
    <row r="1048" spans="1:12" x14ac:dyDescent="0.25">
      <c r="A1048" t="s">
        <v>380</v>
      </c>
      <c r="B1048" t="s">
        <v>381</v>
      </c>
      <c r="C1048" t="s">
        <v>85</v>
      </c>
      <c r="D1048">
        <v>75</v>
      </c>
      <c r="E1048" t="s">
        <v>86</v>
      </c>
      <c r="F1048" t="s">
        <v>735</v>
      </c>
      <c r="G1048" t="s">
        <v>736</v>
      </c>
      <c r="H1048" t="s">
        <v>265</v>
      </c>
      <c r="I1048" t="s">
        <v>266</v>
      </c>
      <c r="J1048">
        <v>0</v>
      </c>
      <c r="K1048" t="s">
        <v>93</v>
      </c>
      <c r="L1048">
        <v>0</v>
      </c>
    </row>
    <row r="1049" spans="1:12" x14ac:dyDescent="0.25">
      <c r="A1049" t="s">
        <v>380</v>
      </c>
      <c r="B1049" t="s">
        <v>381</v>
      </c>
      <c r="C1049" t="s">
        <v>85</v>
      </c>
      <c r="D1049">
        <v>75</v>
      </c>
      <c r="E1049" t="s">
        <v>86</v>
      </c>
      <c r="F1049" t="s">
        <v>735</v>
      </c>
      <c r="G1049" t="s">
        <v>736</v>
      </c>
      <c r="H1049" t="s">
        <v>267</v>
      </c>
      <c r="I1049" t="s">
        <v>268</v>
      </c>
      <c r="J1049">
        <v>0</v>
      </c>
      <c r="K1049" t="s">
        <v>93</v>
      </c>
      <c r="L1049">
        <v>0</v>
      </c>
    </row>
    <row r="1050" spans="1:12" x14ac:dyDescent="0.25">
      <c r="A1050" t="s">
        <v>380</v>
      </c>
      <c r="B1050" t="s">
        <v>381</v>
      </c>
      <c r="C1050" t="s">
        <v>85</v>
      </c>
      <c r="D1050">
        <v>75</v>
      </c>
      <c r="E1050" t="s">
        <v>86</v>
      </c>
      <c r="F1050" t="s">
        <v>735</v>
      </c>
      <c r="G1050" t="s">
        <v>736</v>
      </c>
      <c r="H1050" t="s">
        <v>269</v>
      </c>
      <c r="I1050" t="s">
        <v>270</v>
      </c>
      <c r="J1050">
        <v>-2652816</v>
      </c>
      <c r="K1050" t="s">
        <v>93</v>
      </c>
      <c r="L1050">
        <v>0</v>
      </c>
    </row>
    <row r="1051" spans="1:12" x14ac:dyDescent="0.25">
      <c r="A1051" t="s">
        <v>380</v>
      </c>
      <c r="B1051" t="s">
        <v>381</v>
      </c>
      <c r="C1051" t="s">
        <v>85</v>
      </c>
      <c r="D1051">
        <v>75</v>
      </c>
      <c r="E1051" t="s">
        <v>86</v>
      </c>
      <c r="F1051" t="s">
        <v>735</v>
      </c>
      <c r="G1051" t="s">
        <v>736</v>
      </c>
      <c r="H1051" t="s">
        <v>271</v>
      </c>
      <c r="I1051" t="s">
        <v>272</v>
      </c>
      <c r="J1051">
        <v>8421994</v>
      </c>
      <c r="K1051" t="s">
        <v>93</v>
      </c>
      <c r="L1051">
        <v>0</v>
      </c>
    </row>
    <row r="1052" spans="1:12" x14ac:dyDescent="0.25">
      <c r="A1052" t="s">
        <v>380</v>
      </c>
      <c r="B1052" t="s">
        <v>381</v>
      </c>
      <c r="C1052" t="s">
        <v>85</v>
      </c>
      <c r="D1052">
        <v>75</v>
      </c>
      <c r="E1052" t="s">
        <v>86</v>
      </c>
      <c r="F1052" t="s">
        <v>735</v>
      </c>
      <c r="G1052" t="s">
        <v>736</v>
      </c>
      <c r="H1052" t="s">
        <v>273</v>
      </c>
      <c r="I1052" t="s">
        <v>274</v>
      </c>
      <c r="J1052">
        <v>9197</v>
      </c>
      <c r="K1052" t="s">
        <v>93</v>
      </c>
      <c r="L1052">
        <v>0</v>
      </c>
    </row>
    <row r="1053" spans="1:12" x14ac:dyDescent="0.25">
      <c r="A1053" t="s">
        <v>380</v>
      </c>
      <c r="B1053" t="s">
        <v>381</v>
      </c>
      <c r="C1053" t="s">
        <v>85</v>
      </c>
      <c r="D1053">
        <v>75</v>
      </c>
      <c r="E1053" t="s">
        <v>86</v>
      </c>
      <c r="F1053" t="s">
        <v>735</v>
      </c>
      <c r="G1053" t="s">
        <v>736</v>
      </c>
      <c r="H1053" t="s">
        <v>275</v>
      </c>
      <c r="I1053" t="s">
        <v>276</v>
      </c>
      <c r="J1053">
        <v>0</v>
      </c>
      <c r="K1053" t="s">
        <v>93</v>
      </c>
      <c r="L1053">
        <v>0</v>
      </c>
    </row>
    <row r="1054" spans="1:12" x14ac:dyDescent="0.25">
      <c r="A1054" t="s">
        <v>380</v>
      </c>
      <c r="B1054" t="s">
        <v>381</v>
      </c>
      <c r="C1054" t="s">
        <v>85</v>
      </c>
      <c r="D1054">
        <v>75</v>
      </c>
      <c r="E1054" t="s">
        <v>86</v>
      </c>
      <c r="F1054" t="s">
        <v>735</v>
      </c>
      <c r="G1054" t="s">
        <v>736</v>
      </c>
      <c r="H1054" t="s">
        <v>277</v>
      </c>
      <c r="I1054" t="s">
        <v>278</v>
      </c>
      <c r="J1054">
        <v>102210</v>
      </c>
      <c r="K1054" t="s">
        <v>93</v>
      </c>
      <c r="L1054">
        <v>0</v>
      </c>
    </row>
    <row r="1055" spans="1:12" x14ac:dyDescent="0.25">
      <c r="A1055" t="s">
        <v>380</v>
      </c>
      <c r="B1055" t="s">
        <v>381</v>
      </c>
      <c r="C1055" t="s">
        <v>85</v>
      </c>
      <c r="D1055">
        <v>75</v>
      </c>
      <c r="E1055" t="s">
        <v>86</v>
      </c>
      <c r="F1055" t="s">
        <v>735</v>
      </c>
      <c r="G1055" t="s">
        <v>736</v>
      </c>
      <c r="H1055" t="s">
        <v>279</v>
      </c>
      <c r="I1055" t="s">
        <v>280</v>
      </c>
      <c r="J1055">
        <v>20933</v>
      </c>
      <c r="K1055" t="s">
        <v>93</v>
      </c>
      <c r="L1055">
        <v>0</v>
      </c>
    </row>
    <row r="1056" spans="1:12" x14ac:dyDescent="0.25">
      <c r="A1056" t="s">
        <v>380</v>
      </c>
      <c r="B1056" t="s">
        <v>381</v>
      </c>
      <c r="C1056" t="s">
        <v>85</v>
      </c>
      <c r="D1056">
        <v>75</v>
      </c>
      <c r="E1056" t="s">
        <v>86</v>
      </c>
      <c r="F1056" t="s">
        <v>735</v>
      </c>
      <c r="G1056" t="s">
        <v>736</v>
      </c>
      <c r="H1056" t="s">
        <v>281</v>
      </c>
      <c r="I1056" t="s">
        <v>282</v>
      </c>
      <c r="J1056">
        <v>207875</v>
      </c>
      <c r="K1056" t="s">
        <v>93</v>
      </c>
      <c r="L1056">
        <v>0</v>
      </c>
    </row>
    <row r="1057" spans="1:12" x14ac:dyDescent="0.25">
      <c r="A1057" t="s">
        <v>380</v>
      </c>
      <c r="B1057" t="s">
        <v>381</v>
      </c>
      <c r="C1057" t="s">
        <v>85</v>
      </c>
      <c r="D1057">
        <v>75</v>
      </c>
      <c r="E1057" t="s">
        <v>86</v>
      </c>
      <c r="F1057" t="s">
        <v>735</v>
      </c>
      <c r="G1057" t="s">
        <v>736</v>
      </c>
      <c r="H1057" t="s">
        <v>283</v>
      </c>
      <c r="I1057" t="s">
        <v>284</v>
      </c>
      <c r="J1057">
        <v>0</v>
      </c>
      <c r="K1057" t="s">
        <v>93</v>
      </c>
      <c r="L1057">
        <v>0</v>
      </c>
    </row>
    <row r="1058" spans="1:12" x14ac:dyDescent="0.25">
      <c r="A1058" t="s">
        <v>380</v>
      </c>
      <c r="B1058" t="s">
        <v>381</v>
      </c>
      <c r="C1058" t="s">
        <v>85</v>
      </c>
      <c r="D1058">
        <v>75</v>
      </c>
      <c r="E1058" t="s">
        <v>86</v>
      </c>
      <c r="F1058" t="s">
        <v>735</v>
      </c>
      <c r="G1058" t="s">
        <v>736</v>
      </c>
      <c r="H1058" t="s">
        <v>285</v>
      </c>
      <c r="I1058" t="s">
        <v>286</v>
      </c>
      <c r="J1058">
        <v>59053</v>
      </c>
      <c r="K1058" t="s">
        <v>93</v>
      </c>
      <c r="L1058">
        <v>0</v>
      </c>
    </row>
    <row r="1059" spans="1:12" x14ac:dyDescent="0.25">
      <c r="A1059" t="s">
        <v>380</v>
      </c>
      <c r="B1059" t="s">
        <v>381</v>
      </c>
      <c r="C1059" t="s">
        <v>85</v>
      </c>
      <c r="D1059">
        <v>75</v>
      </c>
      <c r="E1059" t="s">
        <v>86</v>
      </c>
      <c r="F1059" t="s">
        <v>735</v>
      </c>
      <c r="G1059" t="s">
        <v>736</v>
      </c>
      <c r="H1059" t="s">
        <v>287</v>
      </c>
      <c r="I1059" t="s">
        <v>288</v>
      </c>
      <c r="J1059">
        <v>596491</v>
      </c>
      <c r="K1059" t="s">
        <v>93</v>
      </c>
      <c r="L1059">
        <v>0</v>
      </c>
    </row>
    <row r="1060" spans="1:12" x14ac:dyDescent="0.25">
      <c r="A1060" t="s">
        <v>380</v>
      </c>
      <c r="B1060" t="s">
        <v>381</v>
      </c>
      <c r="C1060" t="s">
        <v>85</v>
      </c>
      <c r="D1060">
        <v>75</v>
      </c>
      <c r="E1060" t="s">
        <v>86</v>
      </c>
      <c r="F1060" t="s">
        <v>735</v>
      </c>
      <c r="G1060" t="s">
        <v>736</v>
      </c>
      <c r="H1060" t="s">
        <v>289</v>
      </c>
      <c r="I1060" t="s">
        <v>290</v>
      </c>
      <c r="J1060">
        <v>0</v>
      </c>
      <c r="K1060" t="s">
        <v>93</v>
      </c>
      <c r="L1060">
        <v>0</v>
      </c>
    </row>
    <row r="1061" spans="1:12" x14ac:dyDescent="0.25">
      <c r="A1061" t="s">
        <v>380</v>
      </c>
      <c r="B1061" t="s">
        <v>381</v>
      </c>
      <c r="C1061" t="s">
        <v>85</v>
      </c>
      <c r="D1061">
        <v>75</v>
      </c>
      <c r="E1061" t="s">
        <v>86</v>
      </c>
      <c r="F1061" t="s">
        <v>735</v>
      </c>
      <c r="G1061" t="s">
        <v>736</v>
      </c>
      <c r="H1061" t="s">
        <v>291</v>
      </c>
      <c r="I1061" t="s">
        <v>292</v>
      </c>
      <c r="J1061">
        <v>-40034</v>
      </c>
      <c r="K1061" t="s">
        <v>93</v>
      </c>
      <c r="L1061">
        <v>0</v>
      </c>
    </row>
    <row r="1062" spans="1:12" x14ac:dyDescent="0.25">
      <c r="A1062" t="s">
        <v>380</v>
      </c>
      <c r="B1062" t="s">
        <v>381</v>
      </c>
      <c r="C1062" t="s">
        <v>85</v>
      </c>
      <c r="D1062">
        <v>75</v>
      </c>
      <c r="E1062" t="s">
        <v>86</v>
      </c>
      <c r="F1062" t="s">
        <v>735</v>
      </c>
      <c r="G1062" t="s">
        <v>736</v>
      </c>
      <c r="H1062" t="s">
        <v>293</v>
      </c>
      <c r="I1062" t="s">
        <v>294</v>
      </c>
      <c r="J1062">
        <v>1669</v>
      </c>
      <c r="K1062" t="s">
        <v>93</v>
      </c>
      <c r="L1062">
        <v>0</v>
      </c>
    </row>
    <row r="1063" spans="1:12" x14ac:dyDescent="0.25">
      <c r="A1063" t="s">
        <v>380</v>
      </c>
      <c r="B1063" t="s">
        <v>381</v>
      </c>
      <c r="C1063" t="s">
        <v>85</v>
      </c>
      <c r="D1063">
        <v>75</v>
      </c>
      <c r="E1063" t="s">
        <v>86</v>
      </c>
      <c r="F1063" t="s">
        <v>735</v>
      </c>
      <c r="G1063" t="s">
        <v>736</v>
      </c>
      <c r="H1063" t="s">
        <v>295</v>
      </c>
      <c r="I1063" t="s">
        <v>296</v>
      </c>
      <c r="J1063">
        <v>1082</v>
      </c>
      <c r="K1063" t="s">
        <v>93</v>
      </c>
      <c r="L1063">
        <v>0</v>
      </c>
    </row>
    <row r="1064" spans="1:12" x14ac:dyDescent="0.25">
      <c r="A1064" t="s">
        <v>380</v>
      </c>
      <c r="B1064" t="s">
        <v>381</v>
      </c>
      <c r="C1064" t="s">
        <v>85</v>
      </c>
      <c r="D1064">
        <v>75</v>
      </c>
      <c r="E1064" t="s">
        <v>86</v>
      </c>
      <c r="F1064" t="s">
        <v>735</v>
      </c>
      <c r="G1064" t="s">
        <v>736</v>
      </c>
      <c r="H1064" t="s">
        <v>297</v>
      </c>
      <c r="I1064" t="s">
        <v>298</v>
      </c>
      <c r="J1064">
        <v>0</v>
      </c>
      <c r="K1064" t="s">
        <v>93</v>
      </c>
      <c r="L1064">
        <v>0</v>
      </c>
    </row>
    <row r="1065" spans="1:12" x14ac:dyDescent="0.25">
      <c r="A1065" t="s">
        <v>380</v>
      </c>
      <c r="B1065" t="s">
        <v>381</v>
      </c>
      <c r="C1065" t="s">
        <v>85</v>
      </c>
      <c r="D1065">
        <v>75</v>
      </c>
      <c r="E1065" t="s">
        <v>86</v>
      </c>
      <c r="F1065" t="s">
        <v>735</v>
      </c>
      <c r="G1065" t="s">
        <v>736</v>
      </c>
      <c r="H1065" t="s">
        <v>299</v>
      </c>
      <c r="I1065" t="s">
        <v>300</v>
      </c>
      <c r="J1065">
        <v>0</v>
      </c>
      <c r="K1065" t="s">
        <v>93</v>
      </c>
      <c r="L1065">
        <v>0</v>
      </c>
    </row>
    <row r="1066" spans="1:12" x14ac:dyDescent="0.25">
      <c r="A1066" t="s">
        <v>380</v>
      </c>
      <c r="B1066" t="s">
        <v>381</v>
      </c>
      <c r="C1066" t="s">
        <v>85</v>
      </c>
      <c r="D1066">
        <v>75</v>
      </c>
      <c r="E1066" t="s">
        <v>86</v>
      </c>
      <c r="F1066" t="s">
        <v>735</v>
      </c>
      <c r="G1066" t="s">
        <v>736</v>
      </c>
      <c r="H1066" t="s">
        <v>301</v>
      </c>
      <c r="I1066" t="s">
        <v>302</v>
      </c>
      <c r="J1066">
        <v>0</v>
      </c>
      <c r="K1066" t="s">
        <v>93</v>
      </c>
      <c r="L1066">
        <v>0</v>
      </c>
    </row>
    <row r="1067" spans="1:12" x14ac:dyDescent="0.25">
      <c r="A1067" t="s">
        <v>380</v>
      </c>
      <c r="B1067" t="s">
        <v>381</v>
      </c>
      <c r="C1067" t="s">
        <v>85</v>
      </c>
      <c r="D1067">
        <v>75</v>
      </c>
      <c r="E1067" t="s">
        <v>86</v>
      </c>
      <c r="F1067" t="s">
        <v>735</v>
      </c>
      <c r="G1067" t="s">
        <v>736</v>
      </c>
      <c r="H1067" t="s">
        <v>303</v>
      </c>
      <c r="I1067" t="s">
        <v>304</v>
      </c>
      <c r="J1067">
        <v>0</v>
      </c>
      <c r="K1067" t="s">
        <v>93</v>
      </c>
      <c r="L1067">
        <v>0</v>
      </c>
    </row>
    <row r="1068" spans="1:12" x14ac:dyDescent="0.25">
      <c r="A1068" t="s">
        <v>380</v>
      </c>
      <c r="B1068" t="s">
        <v>381</v>
      </c>
      <c r="C1068" t="s">
        <v>85</v>
      </c>
      <c r="D1068">
        <v>75</v>
      </c>
      <c r="E1068" t="s">
        <v>86</v>
      </c>
      <c r="F1068" t="s">
        <v>735</v>
      </c>
      <c r="G1068" t="s">
        <v>736</v>
      </c>
      <c r="H1068" t="s">
        <v>305</v>
      </c>
      <c r="I1068" t="s">
        <v>306</v>
      </c>
      <c r="J1068">
        <v>167990</v>
      </c>
      <c r="K1068" t="s">
        <v>93</v>
      </c>
      <c r="L1068">
        <v>0</v>
      </c>
    </row>
    <row r="1069" spans="1:12" x14ac:dyDescent="0.25">
      <c r="A1069" t="s">
        <v>380</v>
      </c>
      <c r="B1069" t="s">
        <v>381</v>
      </c>
      <c r="C1069" t="s">
        <v>85</v>
      </c>
      <c r="D1069">
        <v>75</v>
      </c>
      <c r="E1069" t="s">
        <v>86</v>
      </c>
      <c r="F1069" t="s">
        <v>735</v>
      </c>
      <c r="G1069" t="s">
        <v>736</v>
      </c>
      <c r="H1069" t="s">
        <v>307</v>
      </c>
      <c r="I1069" t="s">
        <v>308</v>
      </c>
      <c r="J1069">
        <v>1220137</v>
      </c>
      <c r="K1069" t="s">
        <v>93</v>
      </c>
      <c r="L1069">
        <v>0</v>
      </c>
    </row>
    <row r="1070" spans="1:12" x14ac:dyDescent="0.25">
      <c r="A1070" t="s">
        <v>380</v>
      </c>
      <c r="B1070" t="s">
        <v>381</v>
      </c>
      <c r="C1070" t="s">
        <v>85</v>
      </c>
      <c r="D1070">
        <v>75</v>
      </c>
      <c r="E1070" t="s">
        <v>86</v>
      </c>
      <c r="F1070" t="s">
        <v>735</v>
      </c>
      <c r="G1070" t="s">
        <v>736</v>
      </c>
      <c r="H1070" t="s">
        <v>309</v>
      </c>
      <c r="I1070" t="s">
        <v>310</v>
      </c>
      <c r="J1070">
        <v>3761746</v>
      </c>
      <c r="K1070" t="s">
        <v>93</v>
      </c>
      <c r="L1070">
        <v>0</v>
      </c>
    </row>
    <row r="1071" spans="1:12" x14ac:dyDescent="0.25">
      <c r="A1071" t="s">
        <v>380</v>
      </c>
      <c r="B1071" t="s">
        <v>381</v>
      </c>
      <c r="C1071" t="s">
        <v>85</v>
      </c>
      <c r="D1071">
        <v>75</v>
      </c>
      <c r="E1071" t="s">
        <v>86</v>
      </c>
      <c r="F1071" t="s">
        <v>735</v>
      </c>
      <c r="G1071" t="s">
        <v>736</v>
      </c>
      <c r="H1071" t="s">
        <v>311</v>
      </c>
      <c r="I1071" t="s">
        <v>312</v>
      </c>
      <c r="J1071">
        <v>0</v>
      </c>
      <c r="K1071" t="s">
        <v>93</v>
      </c>
      <c r="L1071">
        <v>0</v>
      </c>
    </row>
    <row r="1072" spans="1:12" x14ac:dyDescent="0.25">
      <c r="A1072" t="s">
        <v>380</v>
      </c>
      <c r="B1072" t="s">
        <v>381</v>
      </c>
      <c r="C1072" t="s">
        <v>85</v>
      </c>
      <c r="D1072">
        <v>75</v>
      </c>
      <c r="E1072" t="s">
        <v>86</v>
      </c>
      <c r="F1072" t="s">
        <v>735</v>
      </c>
      <c r="G1072" t="s">
        <v>736</v>
      </c>
      <c r="H1072" t="s">
        <v>313</v>
      </c>
      <c r="I1072" t="s">
        <v>314</v>
      </c>
      <c r="J1072">
        <v>0</v>
      </c>
      <c r="K1072" t="s">
        <v>93</v>
      </c>
      <c r="L1072">
        <v>0</v>
      </c>
    </row>
    <row r="1073" spans="1:12" x14ac:dyDescent="0.25">
      <c r="A1073" t="s">
        <v>380</v>
      </c>
      <c r="B1073" t="s">
        <v>381</v>
      </c>
      <c r="C1073" t="s">
        <v>85</v>
      </c>
      <c r="D1073">
        <v>75</v>
      </c>
      <c r="E1073" t="s">
        <v>86</v>
      </c>
      <c r="F1073" t="s">
        <v>735</v>
      </c>
      <c r="G1073" t="s">
        <v>736</v>
      </c>
      <c r="H1073" t="s">
        <v>315</v>
      </c>
      <c r="I1073" t="s">
        <v>316</v>
      </c>
      <c r="J1073">
        <v>0</v>
      </c>
      <c r="K1073" t="s">
        <v>93</v>
      </c>
      <c r="L1073">
        <v>0</v>
      </c>
    </row>
    <row r="1074" spans="1:12" x14ac:dyDescent="0.25">
      <c r="A1074" t="s">
        <v>380</v>
      </c>
      <c r="B1074" t="s">
        <v>381</v>
      </c>
      <c r="C1074" t="s">
        <v>85</v>
      </c>
      <c r="D1074">
        <v>75</v>
      </c>
      <c r="E1074" t="s">
        <v>86</v>
      </c>
      <c r="F1074" t="s">
        <v>735</v>
      </c>
      <c r="G1074" t="s">
        <v>736</v>
      </c>
      <c r="H1074" t="s">
        <v>317</v>
      </c>
      <c r="I1074" t="s">
        <v>318</v>
      </c>
      <c r="J1074">
        <v>6732</v>
      </c>
      <c r="K1074" t="s">
        <v>93</v>
      </c>
      <c r="L1074">
        <v>0</v>
      </c>
    </row>
    <row r="1075" spans="1:12" x14ac:dyDescent="0.25">
      <c r="A1075" t="s">
        <v>380</v>
      </c>
      <c r="B1075" t="s">
        <v>381</v>
      </c>
      <c r="C1075" t="s">
        <v>85</v>
      </c>
      <c r="D1075">
        <v>75</v>
      </c>
      <c r="E1075" t="s">
        <v>86</v>
      </c>
      <c r="F1075" t="s">
        <v>735</v>
      </c>
      <c r="G1075" t="s">
        <v>736</v>
      </c>
      <c r="H1075" t="s">
        <v>319</v>
      </c>
      <c r="I1075" t="s">
        <v>320</v>
      </c>
      <c r="J1075">
        <v>52617</v>
      </c>
      <c r="K1075" t="s">
        <v>93</v>
      </c>
      <c r="L1075">
        <v>0</v>
      </c>
    </row>
    <row r="1076" spans="1:12" x14ac:dyDescent="0.25">
      <c r="A1076" t="s">
        <v>380</v>
      </c>
      <c r="B1076" t="s">
        <v>381</v>
      </c>
      <c r="C1076" t="s">
        <v>85</v>
      </c>
      <c r="D1076">
        <v>75</v>
      </c>
      <c r="E1076" t="s">
        <v>86</v>
      </c>
      <c r="F1076" t="s">
        <v>735</v>
      </c>
      <c r="G1076" t="s">
        <v>736</v>
      </c>
      <c r="H1076" t="s">
        <v>321</v>
      </c>
      <c r="I1076" t="s">
        <v>322</v>
      </c>
      <c r="J1076">
        <v>0</v>
      </c>
      <c r="K1076" t="s">
        <v>93</v>
      </c>
      <c r="L1076">
        <v>0</v>
      </c>
    </row>
    <row r="1077" spans="1:12" x14ac:dyDescent="0.25">
      <c r="A1077" t="s">
        <v>380</v>
      </c>
      <c r="B1077" t="s">
        <v>381</v>
      </c>
      <c r="C1077" t="s">
        <v>85</v>
      </c>
      <c r="D1077">
        <v>75</v>
      </c>
      <c r="E1077" t="s">
        <v>86</v>
      </c>
      <c r="F1077" t="s">
        <v>735</v>
      </c>
      <c r="G1077" t="s">
        <v>736</v>
      </c>
      <c r="H1077" t="s">
        <v>323</v>
      </c>
      <c r="I1077" t="s">
        <v>324</v>
      </c>
      <c r="J1077">
        <v>3470</v>
      </c>
      <c r="K1077" t="s">
        <v>93</v>
      </c>
      <c r="L1077">
        <v>0</v>
      </c>
    </row>
    <row r="1078" spans="1:12" x14ac:dyDescent="0.25">
      <c r="A1078" t="s">
        <v>380</v>
      </c>
      <c r="B1078" t="s">
        <v>381</v>
      </c>
      <c r="C1078" t="s">
        <v>85</v>
      </c>
      <c r="D1078">
        <v>75</v>
      </c>
      <c r="E1078" t="s">
        <v>86</v>
      </c>
      <c r="F1078" t="s">
        <v>735</v>
      </c>
      <c r="G1078" t="s">
        <v>736</v>
      </c>
      <c r="H1078" t="s">
        <v>325</v>
      </c>
      <c r="I1078" t="s">
        <v>326</v>
      </c>
      <c r="J1078">
        <v>54487</v>
      </c>
      <c r="K1078" t="s">
        <v>93</v>
      </c>
      <c r="L1078">
        <v>0</v>
      </c>
    </row>
    <row r="1079" spans="1:12" x14ac:dyDescent="0.25">
      <c r="A1079" t="s">
        <v>380</v>
      </c>
      <c r="B1079" t="s">
        <v>381</v>
      </c>
      <c r="C1079" t="s">
        <v>85</v>
      </c>
      <c r="D1079">
        <v>75</v>
      </c>
      <c r="E1079" t="s">
        <v>86</v>
      </c>
      <c r="F1079" t="s">
        <v>735</v>
      </c>
      <c r="G1079" t="s">
        <v>736</v>
      </c>
      <c r="H1079" t="s">
        <v>327</v>
      </c>
      <c r="I1079" t="s">
        <v>328</v>
      </c>
      <c r="J1079">
        <v>0</v>
      </c>
      <c r="K1079" t="s">
        <v>93</v>
      </c>
      <c r="L1079">
        <v>0</v>
      </c>
    </row>
    <row r="1080" spans="1:12" x14ac:dyDescent="0.25">
      <c r="A1080" t="s">
        <v>380</v>
      </c>
      <c r="B1080" t="s">
        <v>381</v>
      </c>
      <c r="C1080" t="s">
        <v>85</v>
      </c>
      <c r="D1080">
        <v>75</v>
      </c>
      <c r="E1080" t="s">
        <v>86</v>
      </c>
      <c r="F1080" t="s">
        <v>735</v>
      </c>
      <c r="G1080" t="s">
        <v>736</v>
      </c>
      <c r="H1080" t="s">
        <v>329</v>
      </c>
      <c r="I1080" t="s">
        <v>330</v>
      </c>
      <c r="J1080">
        <v>0</v>
      </c>
      <c r="K1080" t="s">
        <v>93</v>
      </c>
      <c r="L1080">
        <v>0</v>
      </c>
    </row>
    <row r="1081" spans="1:12" x14ac:dyDescent="0.25">
      <c r="A1081" t="s">
        <v>380</v>
      </c>
      <c r="B1081" t="s">
        <v>381</v>
      </c>
      <c r="C1081" t="s">
        <v>85</v>
      </c>
      <c r="D1081">
        <v>75</v>
      </c>
      <c r="E1081" t="s">
        <v>86</v>
      </c>
      <c r="F1081" t="s">
        <v>735</v>
      </c>
      <c r="G1081" t="s">
        <v>736</v>
      </c>
      <c r="H1081" t="s">
        <v>331</v>
      </c>
      <c r="I1081" t="s">
        <v>332</v>
      </c>
      <c r="J1081">
        <v>3523846</v>
      </c>
      <c r="K1081" t="s">
        <v>93</v>
      </c>
      <c r="L1081">
        <v>0</v>
      </c>
    </row>
    <row r="1082" spans="1:12" x14ac:dyDescent="0.25">
      <c r="A1082" t="s">
        <v>380</v>
      </c>
      <c r="B1082" t="s">
        <v>381</v>
      </c>
      <c r="C1082" t="s">
        <v>85</v>
      </c>
      <c r="D1082">
        <v>75</v>
      </c>
      <c r="E1082" t="s">
        <v>86</v>
      </c>
      <c r="F1082" t="s">
        <v>735</v>
      </c>
      <c r="G1082" t="s">
        <v>736</v>
      </c>
      <c r="H1082" t="s">
        <v>333</v>
      </c>
      <c r="I1082" t="s">
        <v>334</v>
      </c>
      <c r="J1082">
        <v>172005</v>
      </c>
      <c r="K1082" t="s">
        <v>93</v>
      </c>
      <c r="L1082">
        <v>0</v>
      </c>
    </row>
    <row r="1083" spans="1:12" x14ac:dyDescent="0.25">
      <c r="A1083" t="s">
        <v>380</v>
      </c>
      <c r="B1083" t="s">
        <v>381</v>
      </c>
      <c r="C1083" t="s">
        <v>85</v>
      </c>
      <c r="D1083">
        <v>75</v>
      </c>
      <c r="E1083" t="s">
        <v>86</v>
      </c>
      <c r="F1083" t="s">
        <v>735</v>
      </c>
      <c r="G1083" t="s">
        <v>736</v>
      </c>
      <c r="H1083" t="s">
        <v>335</v>
      </c>
      <c r="I1083" t="s">
        <v>336</v>
      </c>
      <c r="J1083">
        <v>6249</v>
      </c>
      <c r="K1083" t="s">
        <v>93</v>
      </c>
      <c r="L1083">
        <v>0</v>
      </c>
    </row>
    <row r="1084" spans="1:12" x14ac:dyDescent="0.25">
      <c r="A1084" t="s">
        <v>380</v>
      </c>
      <c r="B1084" t="s">
        <v>381</v>
      </c>
      <c r="C1084" t="s">
        <v>85</v>
      </c>
      <c r="D1084">
        <v>75</v>
      </c>
      <c r="E1084" t="s">
        <v>86</v>
      </c>
      <c r="F1084" t="s">
        <v>735</v>
      </c>
      <c r="G1084" t="s">
        <v>736</v>
      </c>
      <c r="H1084" t="s">
        <v>337</v>
      </c>
      <c r="I1084" t="s">
        <v>338</v>
      </c>
      <c r="J1084">
        <v>35718</v>
      </c>
      <c r="K1084" t="s">
        <v>93</v>
      </c>
      <c r="L1084">
        <v>0</v>
      </c>
    </row>
    <row r="1085" spans="1:12" x14ac:dyDescent="0.25">
      <c r="A1085" t="s">
        <v>380</v>
      </c>
      <c r="B1085" t="s">
        <v>381</v>
      </c>
      <c r="C1085" t="s">
        <v>85</v>
      </c>
      <c r="D1085">
        <v>75</v>
      </c>
      <c r="E1085" t="s">
        <v>86</v>
      </c>
      <c r="F1085" t="s">
        <v>735</v>
      </c>
      <c r="G1085" t="s">
        <v>736</v>
      </c>
      <c r="H1085" t="s">
        <v>337</v>
      </c>
      <c r="I1085" t="s">
        <v>339</v>
      </c>
      <c r="J1085">
        <v>32738</v>
      </c>
      <c r="K1085" t="s">
        <v>93</v>
      </c>
      <c r="L1085">
        <v>0</v>
      </c>
    </row>
    <row r="1086" spans="1:12" x14ac:dyDescent="0.25">
      <c r="A1086" t="s">
        <v>380</v>
      </c>
      <c r="B1086" t="s">
        <v>381</v>
      </c>
      <c r="C1086" t="s">
        <v>85</v>
      </c>
      <c r="D1086">
        <v>75</v>
      </c>
      <c r="E1086" t="s">
        <v>86</v>
      </c>
      <c r="F1086" t="s">
        <v>735</v>
      </c>
      <c r="G1086" t="s">
        <v>736</v>
      </c>
      <c r="H1086" t="s">
        <v>340</v>
      </c>
      <c r="I1086" t="s">
        <v>341</v>
      </c>
      <c r="J1086">
        <v>0</v>
      </c>
      <c r="K1086" t="s">
        <v>93</v>
      </c>
      <c r="L1086">
        <v>0</v>
      </c>
    </row>
    <row r="1087" spans="1:12" x14ac:dyDescent="0.25">
      <c r="A1087" t="s">
        <v>380</v>
      </c>
      <c r="B1087" t="s">
        <v>381</v>
      </c>
      <c r="C1087" t="s">
        <v>85</v>
      </c>
      <c r="D1087">
        <v>75</v>
      </c>
      <c r="E1087" t="s">
        <v>86</v>
      </c>
      <c r="F1087" t="s">
        <v>735</v>
      </c>
      <c r="G1087" t="s">
        <v>736</v>
      </c>
      <c r="H1087" t="s">
        <v>342</v>
      </c>
      <c r="I1087" t="s">
        <v>343</v>
      </c>
      <c r="J1087">
        <v>87514</v>
      </c>
      <c r="K1087" t="s">
        <v>93</v>
      </c>
      <c r="L1087">
        <v>0</v>
      </c>
    </row>
    <row r="1088" spans="1:12" x14ac:dyDescent="0.25">
      <c r="A1088" t="s">
        <v>380</v>
      </c>
      <c r="B1088" t="s">
        <v>381</v>
      </c>
      <c r="C1088" t="s">
        <v>85</v>
      </c>
      <c r="D1088">
        <v>75</v>
      </c>
      <c r="E1088" t="s">
        <v>86</v>
      </c>
      <c r="F1088" t="s">
        <v>735</v>
      </c>
      <c r="G1088" t="s">
        <v>736</v>
      </c>
      <c r="H1088" t="s">
        <v>344</v>
      </c>
      <c r="I1088" t="s">
        <v>345</v>
      </c>
      <c r="J1088">
        <v>0</v>
      </c>
      <c r="K1088" t="s">
        <v>93</v>
      </c>
      <c r="L1088">
        <v>0</v>
      </c>
    </row>
    <row r="1089" spans="1:12" x14ac:dyDescent="0.25">
      <c r="A1089" t="s">
        <v>380</v>
      </c>
      <c r="B1089" t="s">
        <v>381</v>
      </c>
      <c r="C1089" t="s">
        <v>85</v>
      </c>
      <c r="D1089">
        <v>75</v>
      </c>
      <c r="E1089" t="s">
        <v>86</v>
      </c>
      <c r="F1089" t="s">
        <v>735</v>
      </c>
      <c r="G1089" t="s">
        <v>736</v>
      </c>
      <c r="H1089" t="s">
        <v>346</v>
      </c>
      <c r="I1089" t="s">
        <v>347</v>
      </c>
      <c r="J1089">
        <v>0</v>
      </c>
      <c r="K1089" t="s">
        <v>93</v>
      </c>
      <c r="L1089">
        <v>0</v>
      </c>
    </row>
    <row r="1090" spans="1:12" x14ac:dyDescent="0.25">
      <c r="A1090" t="s">
        <v>380</v>
      </c>
      <c r="B1090" t="s">
        <v>381</v>
      </c>
      <c r="C1090" t="s">
        <v>85</v>
      </c>
      <c r="D1090">
        <v>75</v>
      </c>
      <c r="E1090" t="s">
        <v>86</v>
      </c>
      <c r="F1090" t="s">
        <v>735</v>
      </c>
      <c r="G1090" t="s">
        <v>736</v>
      </c>
      <c r="H1090" t="s">
        <v>348</v>
      </c>
      <c r="I1090" t="s">
        <v>349</v>
      </c>
      <c r="J1090">
        <v>0</v>
      </c>
      <c r="K1090" t="s">
        <v>93</v>
      </c>
      <c r="L1090">
        <v>0</v>
      </c>
    </row>
    <row r="1091" spans="1:12" x14ac:dyDescent="0.25">
      <c r="A1091" t="s">
        <v>380</v>
      </c>
      <c r="B1091" t="s">
        <v>381</v>
      </c>
      <c r="C1091" t="s">
        <v>85</v>
      </c>
      <c r="D1091">
        <v>75</v>
      </c>
      <c r="E1091" t="s">
        <v>86</v>
      </c>
      <c r="F1091" t="s">
        <v>735</v>
      </c>
      <c r="G1091" t="s">
        <v>736</v>
      </c>
      <c r="H1091" t="s">
        <v>350</v>
      </c>
      <c r="I1091" t="s">
        <v>351</v>
      </c>
      <c r="J1091">
        <v>56123</v>
      </c>
      <c r="K1091" t="s">
        <v>93</v>
      </c>
      <c r="L1091">
        <v>0</v>
      </c>
    </row>
    <row r="1092" spans="1:12" x14ac:dyDescent="0.25">
      <c r="A1092" t="s">
        <v>380</v>
      </c>
      <c r="B1092" t="s">
        <v>381</v>
      </c>
      <c r="C1092" t="s">
        <v>85</v>
      </c>
      <c r="D1092">
        <v>75</v>
      </c>
      <c r="E1092" t="s">
        <v>86</v>
      </c>
      <c r="F1092" t="s">
        <v>735</v>
      </c>
      <c r="G1092" t="s">
        <v>736</v>
      </c>
      <c r="H1092" t="s">
        <v>352</v>
      </c>
      <c r="I1092" t="s">
        <v>353</v>
      </c>
      <c r="J1092">
        <v>0</v>
      </c>
      <c r="K1092" t="s">
        <v>93</v>
      </c>
      <c r="L1092">
        <v>0</v>
      </c>
    </row>
    <row r="1093" spans="1:12" x14ac:dyDescent="0.25">
      <c r="A1093" t="s">
        <v>380</v>
      </c>
      <c r="B1093" t="s">
        <v>381</v>
      </c>
      <c r="C1093" t="s">
        <v>85</v>
      </c>
      <c r="D1093">
        <v>75</v>
      </c>
      <c r="E1093" t="s">
        <v>86</v>
      </c>
      <c r="F1093" t="s">
        <v>735</v>
      </c>
      <c r="G1093" t="s">
        <v>736</v>
      </c>
      <c r="H1093" t="s">
        <v>354</v>
      </c>
      <c r="I1093" t="s">
        <v>355</v>
      </c>
      <c r="J1093">
        <v>0</v>
      </c>
      <c r="K1093" t="s">
        <v>93</v>
      </c>
      <c r="L1093">
        <v>0</v>
      </c>
    </row>
    <row r="1094" spans="1:12" x14ac:dyDescent="0.25">
      <c r="A1094" t="s">
        <v>380</v>
      </c>
      <c r="B1094" t="s">
        <v>381</v>
      </c>
      <c r="C1094" t="s">
        <v>85</v>
      </c>
      <c r="D1094">
        <v>75</v>
      </c>
      <c r="E1094" t="s">
        <v>86</v>
      </c>
      <c r="F1094" t="s">
        <v>735</v>
      </c>
      <c r="G1094" t="s">
        <v>736</v>
      </c>
      <c r="H1094" t="s">
        <v>356</v>
      </c>
      <c r="I1094" t="s">
        <v>357</v>
      </c>
      <c r="J1094">
        <v>0</v>
      </c>
      <c r="K1094" t="s">
        <v>93</v>
      </c>
      <c r="L1094">
        <v>0</v>
      </c>
    </row>
    <row r="1095" spans="1:12" x14ac:dyDescent="0.25">
      <c r="A1095" t="s">
        <v>380</v>
      </c>
      <c r="B1095" t="s">
        <v>381</v>
      </c>
      <c r="C1095" t="s">
        <v>85</v>
      </c>
      <c r="D1095">
        <v>75</v>
      </c>
      <c r="E1095" t="s">
        <v>86</v>
      </c>
      <c r="F1095" t="s">
        <v>735</v>
      </c>
      <c r="G1095" t="s">
        <v>736</v>
      </c>
      <c r="H1095" t="s">
        <v>358</v>
      </c>
      <c r="I1095" t="s">
        <v>359</v>
      </c>
      <c r="J1095">
        <v>0</v>
      </c>
      <c r="K1095" t="s">
        <v>93</v>
      </c>
      <c r="L1095">
        <v>0</v>
      </c>
    </row>
    <row r="1096" spans="1:12" x14ac:dyDescent="0.25">
      <c r="A1096" t="s">
        <v>380</v>
      </c>
      <c r="B1096" t="s">
        <v>381</v>
      </c>
      <c r="C1096" t="s">
        <v>85</v>
      </c>
      <c r="D1096">
        <v>75</v>
      </c>
      <c r="E1096" t="s">
        <v>86</v>
      </c>
      <c r="F1096" t="s">
        <v>735</v>
      </c>
      <c r="G1096" t="s">
        <v>736</v>
      </c>
      <c r="H1096" t="s">
        <v>360</v>
      </c>
      <c r="I1096" t="s">
        <v>361</v>
      </c>
      <c r="J1096">
        <v>0</v>
      </c>
      <c r="K1096" t="s">
        <v>93</v>
      </c>
      <c r="L1096">
        <v>0</v>
      </c>
    </row>
    <row r="1097" spans="1:12" x14ac:dyDescent="0.25">
      <c r="A1097" t="s">
        <v>380</v>
      </c>
      <c r="B1097" t="s">
        <v>381</v>
      </c>
      <c r="C1097" t="s">
        <v>85</v>
      </c>
      <c r="D1097">
        <v>75</v>
      </c>
      <c r="E1097" t="s">
        <v>86</v>
      </c>
      <c r="F1097" t="s">
        <v>735</v>
      </c>
      <c r="G1097" t="s">
        <v>736</v>
      </c>
      <c r="H1097" t="s">
        <v>362</v>
      </c>
      <c r="I1097" t="s">
        <v>363</v>
      </c>
      <c r="J1097">
        <v>0</v>
      </c>
      <c r="K1097" t="s">
        <v>93</v>
      </c>
      <c r="L1097">
        <v>0</v>
      </c>
    </row>
    <row r="1098" spans="1:12" x14ac:dyDescent="0.25">
      <c r="A1098" t="s">
        <v>380</v>
      </c>
      <c r="B1098" t="s">
        <v>381</v>
      </c>
      <c r="C1098" t="s">
        <v>85</v>
      </c>
      <c r="D1098">
        <v>75</v>
      </c>
      <c r="E1098" t="s">
        <v>86</v>
      </c>
      <c r="F1098" t="s">
        <v>735</v>
      </c>
      <c r="G1098" t="s">
        <v>736</v>
      </c>
      <c r="H1098" t="s">
        <v>364</v>
      </c>
      <c r="I1098" t="s">
        <v>365</v>
      </c>
      <c r="J1098">
        <v>0</v>
      </c>
      <c r="K1098" t="s">
        <v>93</v>
      </c>
      <c r="L1098">
        <v>0</v>
      </c>
    </row>
    <row r="1099" spans="1:12" x14ac:dyDescent="0.25">
      <c r="A1099" t="s">
        <v>380</v>
      </c>
      <c r="B1099" t="s">
        <v>381</v>
      </c>
      <c r="C1099" t="s">
        <v>85</v>
      </c>
      <c r="D1099">
        <v>75</v>
      </c>
      <c r="E1099" t="s">
        <v>86</v>
      </c>
      <c r="F1099" t="s">
        <v>735</v>
      </c>
      <c r="G1099" t="s">
        <v>736</v>
      </c>
      <c r="H1099" t="s">
        <v>366</v>
      </c>
      <c r="I1099" t="s">
        <v>367</v>
      </c>
      <c r="J1099">
        <v>0</v>
      </c>
      <c r="K1099" t="s">
        <v>93</v>
      </c>
      <c r="L1099">
        <v>0</v>
      </c>
    </row>
    <row r="1100" spans="1:12" x14ac:dyDescent="0.25">
      <c r="A1100" t="s">
        <v>380</v>
      </c>
      <c r="B1100" t="s">
        <v>381</v>
      </c>
      <c r="C1100" t="s">
        <v>85</v>
      </c>
      <c r="D1100">
        <v>75</v>
      </c>
      <c r="E1100" t="s">
        <v>86</v>
      </c>
      <c r="F1100" t="s">
        <v>735</v>
      </c>
      <c r="G1100" t="s">
        <v>736</v>
      </c>
      <c r="H1100" t="s">
        <v>368</v>
      </c>
      <c r="I1100" t="s">
        <v>369</v>
      </c>
      <c r="J1100">
        <v>0</v>
      </c>
      <c r="K1100" t="s">
        <v>93</v>
      </c>
      <c r="L1100">
        <v>0</v>
      </c>
    </row>
    <row r="1101" spans="1:12" x14ac:dyDescent="0.25">
      <c r="A1101" t="s">
        <v>380</v>
      </c>
      <c r="B1101" t="s">
        <v>381</v>
      </c>
      <c r="C1101" t="s">
        <v>85</v>
      </c>
      <c r="D1101">
        <v>75</v>
      </c>
      <c r="E1101" t="s">
        <v>86</v>
      </c>
      <c r="F1101" t="s">
        <v>735</v>
      </c>
      <c r="G1101" t="s">
        <v>736</v>
      </c>
      <c r="H1101" t="s">
        <v>370</v>
      </c>
      <c r="I1101" t="s">
        <v>371</v>
      </c>
      <c r="J1101">
        <v>0</v>
      </c>
      <c r="K1101" t="s">
        <v>93</v>
      </c>
      <c r="L1101">
        <v>0</v>
      </c>
    </row>
    <row r="1102" spans="1:12" x14ac:dyDescent="0.25">
      <c r="A1102" t="s">
        <v>380</v>
      </c>
      <c r="B1102" t="s">
        <v>381</v>
      </c>
      <c r="C1102" t="s">
        <v>85</v>
      </c>
      <c r="D1102">
        <v>75</v>
      </c>
      <c r="E1102" t="s">
        <v>86</v>
      </c>
      <c r="F1102" t="s">
        <v>735</v>
      </c>
      <c r="G1102" t="s">
        <v>736</v>
      </c>
      <c r="H1102" t="s">
        <v>372</v>
      </c>
      <c r="I1102" t="s">
        <v>373</v>
      </c>
      <c r="J1102">
        <v>0</v>
      </c>
      <c r="K1102" t="s">
        <v>93</v>
      </c>
      <c r="L1102">
        <v>0</v>
      </c>
    </row>
    <row r="1103" spans="1:12" x14ac:dyDescent="0.25">
      <c r="A1103" t="s">
        <v>380</v>
      </c>
      <c r="B1103" t="s">
        <v>381</v>
      </c>
      <c r="C1103" t="s">
        <v>85</v>
      </c>
      <c r="D1103">
        <v>75</v>
      </c>
      <c r="E1103" t="s">
        <v>86</v>
      </c>
      <c r="F1103" t="s">
        <v>735</v>
      </c>
      <c r="G1103" t="s">
        <v>736</v>
      </c>
      <c r="H1103" t="s">
        <v>374</v>
      </c>
      <c r="I1103" t="s">
        <v>375</v>
      </c>
      <c r="J1103">
        <v>0</v>
      </c>
      <c r="K1103" t="s">
        <v>93</v>
      </c>
      <c r="L1103">
        <v>0</v>
      </c>
    </row>
    <row r="1104" spans="1:12" x14ac:dyDescent="0.25">
      <c r="A1104" t="s">
        <v>380</v>
      </c>
      <c r="B1104" t="s">
        <v>381</v>
      </c>
      <c r="C1104" t="s">
        <v>85</v>
      </c>
      <c r="D1104">
        <v>75</v>
      </c>
      <c r="E1104" t="s">
        <v>86</v>
      </c>
      <c r="F1104" t="s">
        <v>735</v>
      </c>
      <c r="G1104" t="s">
        <v>736</v>
      </c>
      <c r="H1104" t="s">
        <v>376</v>
      </c>
      <c r="I1104" t="s">
        <v>377</v>
      </c>
      <c r="J1104">
        <v>0</v>
      </c>
      <c r="K1104" t="s">
        <v>93</v>
      </c>
      <c r="L1104">
        <v>0</v>
      </c>
    </row>
    <row r="1105" spans="1:12" x14ac:dyDescent="0.25">
      <c r="A1105" t="s">
        <v>380</v>
      </c>
      <c r="B1105" t="s">
        <v>381</v>
      </c>
      <c r="C1105" t="s">
        <v>85</v>
      </c>
      <c r="D1105">
        <v>75</v>
      </c>
      <c r="E1105" t="s">
        <v>86</v>
      </c>
      <c r="F1105" t="s">
        <v>735</v>
      </c>
      <c r="G1105" t="s">
        <v>736</v>
      </c>
      <c r="H1105" t="s">
        <v>378</v>
      </c>
      <c r="I1105" t="s">
        <v>379</v>
      </c>
      <c r="J1105">
        <v>0</v>
      </c>
      <c r="K1105" t="s">
        <v>93</v>
      </c>
      <c r="L1105">
        <v>0</v>
      </c>
    </row>
    <row r="1106" spans="1:12" x14ac:dyDescent="0.25">
      <c r="A1106" t="s">
        <v>382</v>
      </c>
      <c r="B1106" t="s">
        <v>383</v>
      </c>
      <c r="C1106" t="s">
        <v>85</v>
      </c>
      <c r="D1106">
        <v>115</v>
      </c>
      <c r="E1106" t="s">
        <v>86</v>
      </c>
      <c r="F1106" t="s">
        <v>735</v>
      </c>
      <c r="G1106" t="s">
        <v>736</v>
      </c>
      <c r="H1106" t="s">
        <v>90</v>
      </c>
      <c r="I1106" t="s">
        <v>92</v>
      </c>
      <c r="J1106">
        <v>0</v>
      </c>
      <c r="K1106" t="s">
        <v>93</v>
      </c>
      <c r="L1106">
        <v>799329</v>
      </c>
    </row>
    <row r="1107" spans="1:12" x14ac:dyDescent="0.25">
      <c r="A1107" t="s">
        <v>382</v>
      </c>
      <c r="B1107" t="s">
        <v>383</v>
      </c>
      <c r="C1107" t="s">
        <v>85</v>
      </c>
      <c r="D1107">
        <v>115</v>
      </c>
      <c r="E1107" t="s">
        <v>86</v>
      </c>
      <c r="F1107" t="s">
        <v>735</v>
      </c>
      <c r="G1107" t="s">
        <v>736</v>
      </c>
      <c r="H1107" t="s">
        <v>94</v>
      </c>
      <c r="I1107" t="s">
        <v>95</v>
      </c>
      <c r="J1107">
        <v>0</v>
      </c>
      <c r="K1107" t="s">
        <v>93</v>
      </c>
      <c r="L1107">
        <v>799329</v>
      </c>
    </row>
    <row r="1108" spans="1:12" x14ac:dyDescent="0.25">
      <c r="A1108" t="s">
        <v>382</v>
      </c>
      <c r="B1108" t="s">
        <v>383</v>
      </c>
      <c r="C1108" t="s">
        <v>85</v>
      </c>
      <c r="D1108">
        <v>115</v>
      </c>
      <c r="E1108" t="s">
        <v>86</v>
      </c>
      <c r="F1108" t="s">
        <v>735</v>
      </c>
      <c r="G1108" t="s">
        <v>736</v>
      </c>
      <c r="H1108" t="s">
        <v>96</v>
      </c>
      <c r="I1108" t="s">
        <v>97</v>
      </c>
      <c r="J1108">
        <v>0</v>
      </c>
      <c r="K1108" t="s">
        <v>93</v>
      </c>
      <c r="L1108">
        <v>799329</v>
      </c>
    </row>
    <row r="1109" spans="1:12" x14ac:dyDescent="0.25">
      <c r="A1109" t="s">
        <v>382</v>
      </c>
      <c r="B1109" t="s">
        <v>383</v>
      </c>
      <c r="C1109" t="s">
        <v>85</v>
      </c>
      <c r="D1109">
        <v>115</v>
      </c>
      <c r="E1109" t="s">
        <v>86</v>
      </c>
      <c r="F1109" t="s">
        <v>735</v>
      </c>
      <c r="G1109" t="s">
        <v>736</v>
      </c>
      <c r="H1109" t="s">
        <v>98</v>
      </c>
      <c r="I1109" t="s">
        <v>99</v>
      </c>
      <c r="J1109">
        <v>0</v>
      </c>
      <c r="K1109" t="s">
        <v>93</v>
      </c>
      <c r="L1109">
        <v>799329</v>
      </c>
    </row>
    <row r="1110" spans="1:12" x14ac:dyDescent="0.25">
      <c r="A1110" t="s">
        <v>382</v>
      </c>
      <c r="B1110" t="s">
        <v>383</v>
      </c>
      <c r="C1110" t="s">
        <v>85</v>
      </c>
      <c r="D1110">
        <v>115</v>
      </c>
      <c r="E1110" t="s">
        <v>86</v>
      </c>
      <c r="F1110" t="s">
        <v>735</v>
      </c>
      <c r="G1110" t="s">
        <v>736</v>
      </c>
      <c r="H1110" t="s">
        <v>100</v>
      </c>
      <c r="I1110" t="s">
        <v>101</v>
      </c>
      <c r="J1110">
        <v>0</v>
      </c>
      <c r="K1110" t="s">
        <v>93</v>
      </c>
      <c r="L1110">
        <v>799329</v>
      </c>
    </row>
    <row r="1111" spans="1:12" x14ac:dyDescent="0.25">
      <c r="A1111" t="s">
        <v>382</v>
      </c>
      <c r="B1111" t="s">
        <v>383</v>
      </c>
      <c r="C1111" t="s">
        <v>85</v>
      </c>
      <c r="D1111">
        <v>115</v>
      </c>
      <c r="E1111" t="s">
        <v>86</v>
      </c>
      <c r="F1111" t="s">
        <v>735</v>
      </c>
      <c r="G1111" t="s">
        <v>736</v>
      </c>
      <c r="H1111" t="s">
        <v>102</v>
      </c>
      <c r="I1111" t="s">
        <v>103</v>
      </c>
      <c r="J1111">
        <v>0</v>
      </c>
      <c r="K1111" t="s">
        <v>93</v>
      </c>
      <c r="L1111">
        <v>799329</v>
      </c>
    </row>
    <row r="1112" spans="1:12" x14ac:dyDescent="0.25">
      <c r="A1112" t="s">
        <v>382</v>
      </c>
      <c r="B1112" t="s">
        <v>383</v>
      </c>
      <c r="C1112" t="s">
        <v>85</v>
      </c>
      <c r="D1112">
        <v>115</v>
      </c>
      <c r="E1112" t="s">
        <v>86</v>
      </c>
      <c r="F1112" t="s">
        <v>735</v>
      </c>
      <c r="G1112" t="s">
        <v>736</v>
      </c>
      <c r="H1112" t="s">
        <v>104</v>
      </c>
      <c r="I1112" t="s">
        <v>105</v>
      </c>
      <c r="J1112">
        <v>0</v>
      </c>
      <c r="K1112" t="s">
        <v>93</v>
      </c>
      <c r="L1112">
        <v>799329</v>
      </c>
    </row>
    <row r="1113" spans="1:12" x14ac:dyDescent="0.25">
      <c r="A1113" t="s">
        <v>382</v>
      </c>
      <c r="B1113" t="s">
        <v>383</v>
      </c>
      <c r="C1113" t="s">
        <v>85</v>
      </c>
      <c r="D1113">
        <v>115</v>
      </c>
      <c r="E1113" t="s">
        <v>86</v>
      </c>
      <c r="F1113" t="s">
        <v>735</v>
      </c>
      <c r="G1113" t="s">
        <v>736</v>
      </c>
      <c r="H1113" t="s">
        <v>106</v>
      </c>
      <c r="I1113" t="s">
        <v>107</v>
      </c>
      <c r="J1113">
        <v>0</v>
      </c>
      <c r="K1113" t="s">
        <v>93</v>
      </c>
      <c r="L1113">
        <v>799329</v>
      </c>
    </row>
    <row r="1114" spans="1:12" x14ac:dyDescent="0.25">
      <c r="A1114" t="s">
        <v>382</v>
      </c>
      <c r="B1114" t="s">
        <v>383</v>
      </c>
      <c r="C1114" t="s">
        <v>85</v>
      </c>
      <c r="D1114">
        <v>115</v>
      </c>
      <c r="E1114" t="s">
        <v>86</v>
      </c>
      <c r="F1114" t="s">
        <v>735</v>
      </c>
      <c r="G1114" t="s">
        <v>736</v>
      </c>
      <c r="H1114" t="s">
        <v>108</v>
      </c>
      <c r="I1114" t="s">
        <v>109</v>
      </c>
      <c r="J1114">
        <v>0</v>
      </c>
      <c r="K1114" t="s">
        <v>93</v>
      </c>
      <c r="L1114">
        <v>799329</v>
      </c>
    </row>
    <row r="1115" spans="1:12" x14ac:dyDescent="0.25">
      <c r="A1115" t="s">
        <v>382</v>
      </c>
      <c r="B1115" t="s">
        <v>383</v>
      </c>
      <c r="C1115" t="s">
        <v>85</v>
      </c>
      <c r="D1115">
        <v>115</v>
      </c>
      <c r="E1115" t="s">
        <v>86</v>
      </c>
      <c r="F1115" t="s">
        <v>735</v>
      </c>
      <c r="G1115" t="s">
        <v>736</v>
      </c>
      <c r="H1115" t="s">
        <v>110</v>
      </c>
      <c r="I1115" t="s">
        <v>111</v>
      </c>
      <c r="J1115">
        <v>0</v>
      </c>
      <c r="K1115" t="s">
        <v>93</v>
      </c>
      <c r="L1115">
        <v>799329</v>
      </c>
    </row>
    <row r="1116" spans="1:12" x14ac:dyDescent="0.25">
      <c r="A1116" t="s">
        <v>382</v>
      </c>
      <c r="B1116" t="s">
        <v>383</v>
      </c>
      <c r="C1116" t="s">
        <v>85</v>
      </c>
      <c r="D1116">
        <v>115</v>
      </c>
      <c r="E1116" t="s">
        <v>86</v>
      </c>
      <c r="F1116" t="s">
        <v>735</v>
      </c>
      <c r="G1116" t="s">
        <v>736</v>
      </c>
      <c r="H1116" t="s">
        <v>112</v>
      </c>
      <c r="I1116" t="s">
        <v>113</v>
      </c>
      <c r="J1116">
        <v>0</v>
      </c>
      <c r="K1116" t="s">
        <v>93</v>
      </c>
      <c r="L1116">
        <v>799329</v>
      </c>
    </row>
    <row r="1117" spans="1:12" x14ac:dyDescent="0.25">
      <c r="A1117" t="s">
        <v>382</v>
      </c>
      <c r="B1117" t="s">
        <v>383</v>
      </c>
      <c r="C1117" t="s">
        <v>85</v>
      </c>
      <c r="D1117">
        <v>115</v>
      </c>
      <c r="E1117" t="s">
        <v>86</v>
      </c>
      <c r="F1117" t="s">
        <v>735</v>
      </c>
      <c r="G1117" t="s">
        <v>736</v>
      </c>
      <c r="H1117" t="s">
        <v>114</v>
      </c>
      <c r="I1117" t="s">
        <v>115</v>
      </c>
      <c r="J1117">
        <v>2692</v>
      </c>
      <c r="K1117" t="s">
        <v>93</v>
      </c>
      <c r="L1117">
        <v>799329</v>
      </c>
    </row>
    <row r="1118" spans="1:12" x14ac:dyDescent="0.25">
      <c r="A1118" t="s">
        <v>382</v>
      </c>
      <c r="B1118" t="s">
        <v>383</v>
      </c>
      <c r="C1118" t="s">
        <v>85</v>
      </c>
      <c r="D1118">
        <v>115</v>
      </c>
      <c r="E1118" t="s">
        <v>86</v>
      </c>
      <c r="F1118" t="s">
        <v>735</v>
      </c>
      <c r="G1118" t="s">
        <v>736</v>
      </c>
      <c r="H1118" t="s">
        <v>116</v>
      </c>
      <c r="I1118" t="s">
        <v>117</v>
      </c>
      <c r="J1118">
        <v>0</v>
      </c>
      <c r="K1118" t="s">
        <v>93</v>
      </c>
      <c r="L1118">
        <v>799329</v>
      </c>
    </row>
    <row r="1119" spans="1:12" x14ac:dyDescent="0.25">
      <c r="A1119" t="s">
        <v>382</v>
      </c>
      <c r="B1119" t="s">
        <v>383</v>
      </c>
      <c r="C1119" t="s">
        <v>85</v>
      </c>
      <c r="D1119">
        <v>115</v>
      </c>
      <c r="E1119" t="s">
        <v>86</v>
      </c>
      <c r="F1119" t="s">
        <v>735</v>
      </c>
      <c r="G1119" t="s">
        <v>736</v>
      </c>
      <c r="H1119" t="s">
        <v>118</v>
      </c>
      <c r="I1119" t="s">
        <v>119</v>
      </c>
      <c r="J1119">
        <v>0</v>
      </c>
      <c r="K1119" t="s">
        <v>93</v>
      </c>
      <c r="L1119">
        <v>799329</v>
      </c>
    </row>
    <row r="1120" spans="1:12" x14ac:dyDescent="0.25">
      <c r="A1120" t="s">
        <v>382</v>
      </c>
      <c r="B1120" t="s">
        <v>383</v>
      </c>
      <c r="C1120" t="s">
        <v>85</v>
      </c>
      <c r="D1120">
        <v>115</v>
      </c>
      <c r="E1120" t="s">
        <v>86</v>
      </c>
      <c r="F1120" t="s">
        <v>735</v>
      </c>
      <c r="G1120" t="s">
        <v>736</v>
      </c>
      <c r="H1120" t="s">
        <v>120</v>
      </c>
      <c r="I1120" t="s">
        <v>121</v>
      </c>
      <c r="J1120">
        <v>0</v>
      </c>
      <c r="K1120" t="s">
        <v>93</v>
      </c>
      <c r="L1120">
        <v>799329</v>
      </c>
    </row>
    <row r="1121" spans="1:12" x14ac:dyDescent="0.25">
      <c r="A1121" t="s">
        <v>382</v>
      </c>
      <c r="B1121" t="s">
        <v>383</v>
      </c>
      <c r="C1121" t="s">
        <v>85</v>
      </c>
      <c r="D1121">
        <v>115</v>
      </c>
      <c r="E1121" t="s">
        <v>86</v>
      </c>
      <c r="F1121" t="s">
        <v>735</v>
      </c>
      <c r="G1121" t="s">
        <v>736</v>
      </c>
      <c r="H1121" t="s">
        <v>122</v>
      </c>
      <c r="I1121" t="s">
        <v>123</v>
      </c>
      <c r="J1121">
        <v>0</v>
      </c>
      <c r="K1121" t="s">
        <v>93</v>
      </c>
      <c r="L1121">
        <v>799329</v>
      </c>
    </row>
    <row r="1122" spans="1:12" x14ac:dyDescent="0.25">
      <c r="A1122" t="s">
        <v>382</v>
      </c>
      <c r="B1122" t="s">
        <v>383</v>
      </c>
      <c r="C1122" t="s">
        <v>85</v>
      </c>
      <c r="D1122">
        <v>115</v>
      </c>
      <c r="E1122" t="s">
        <v>86</v>
      </c>
      <c r="F1122" t="s">
        <v>735</v>
      </c>
      <c r="G1122" t="s">
        <v>736</v>
      </c>
      <c r="H1122" t="s">
        <v>124</v>
      </c>
      <c r="I1122" t="s">
        <v>125</v>
      </c>
      <c r="J1122">
        <v>0</v>
      </c>
      <c r="K1122" t="s">
        <v>93</v>
      </c>
      <c r="L1122">
        <v>799329</v>
      </c>
    </row>
    <row r="1123" spans="1:12" x14ac:dyDescent="0.25">
      <c r="A1123" t="s">
        <v>382</v>
      </c>
      <c r="B1123" t="s">
        <v>383</v>
      </c>
      <c r="C1123" t="s">
        <v>85</v>
      </c>
      <c r="D1123">
        <v>115</v>
      </c>
      <c r="E1123" t="s">
        <v>86</v>
      </c>
      <c r="F1123" t="s">
        <v>735</v>
      </c>
      <c r="G1123" t="s">
        <v>736</v>
      </c>
      <c r="H1123" t="s">
        <v>126</v>
      </c>
      <c r="I1123" t="s">
        <v>127</v>
      </c>
      <c r="J1123">
        <v>0</v>
      </c>
      <c r="K1123" t="s">
        <v>93</v>
      </c>
      <c r="L1123">
        <v>799329</v>
      </c>
    </row>
    <row r="1124" spans="1:12" x14ac:dyDescent="0.25">
      <c r="A1124" t="s">
        <v>382</v>
      </c>
      <c r="B1124" t="s">
        <v>383</v>
      </c>
      <c r="C1124" t="s">
        <v>85</v>
      </c>
      <c r="D1124">
        <v>115</v>
      </c>
      <c r="E1124" t="s">
        <v>86</v>
      </c>
      <c r="F1124" t="s">
        <v>735</v>
      </c>
      <c r="G1124" t="s">
        <v>736</v>
      </c>
      <c r="H1124" t="s">
        <v>128</v>
      </c>
      <c r="I1124" t="s">
        <v>129</v>
      </c>
      <c r="J1124">
        <v>975723</v>
      </c>
      <c r="K1124" t="s">
        <v>93</v>
      </c>
      <c r="L1124">
        <v>799329</v>
      </c>
    </row>
    <row r="1125" spans="1:12" x14ac:dyDescent="0.25">
      <c r="A1125" t="s">
        <v>382</v>
      </c>
      <c r="B1125" t="s">
        <v>383</v>
      </c>
      <c r="C1125" t="s">
        <v>85</v>
      </c>
      <c r="D1125">
        <v>115</v>
      </c>
      <c r="E1125" t="s">
        <v>86</v>
      </c>
      <c r="F1125" t="s">
        <v>735</v>
      </c>
      <c r="G1125" t="s">
        <v>736</v>
      </c>
      <c r="H1125" t="s">
        <v>130</v>
      </c>
      <c r="I1125" t="s">
        <v>131</v>
      </c>
      <c r="J1125">
        <v>12453</v>
      </c>
      <c r="K1125" t="s">
        <v>93</v>
      </c>
      <c r="L1125">
        <v>799329</v>
      </c>
    </row>
    <row r="1126" spans="1:12" x14ac:dyDescent="0.25">
      <c r="A1126" t="s">
        <v>382</v>
      </c>
      <c r="B1126" t="s">
        <v>383</v>
      </c>
      <c r="C1126" t="s">
        <v>85</v>
      </c>
      <c r="D1126">
        <v>115</v>
      </c>
      <c r="E1126" t="s">
        <v>86</v>
      </c>
      <c r="F1126" t="s">
        <v>735</v>
      </c>
      <c r="G1126" t="s">
        <v>736</v>
      </c>
      <c r="H1126" t="s">
        <v>132</v>
      </c>
      <c r="I1126" t="s">
        <v>133</v>
      </c>
      <c r="J1126">
        <v>-29525</v>
      </c>
      <c r="K1126" t="s">
        <v>93</v>
      </c>
      <c r="L1126">
        <v>799329</v>
      </c>
    </row>
    <row r="1127" spans="1:12" x14ac:dyDescent="0.25">
      <c r="A1127" t="s">
        <v>382</v>
      </c>
      <c r="B1127" t="s">
        <v>383</v>
      </c>
      <c r="C1127" t="s">
        <v>85</v>
      </c>
      <c r="D1127">
        <v>115</v>
      </c>
      <c r="E1127" t="s">
        <v>86</v>
      </c>
      <c r="F1127" t="s">
        <v>735</v>
      </c>
      <c r="G1127" t="s">
        <v>736</v>
      </c>
      <c r="H1127" t="s">
        <v>134</v>
      </c>
      <c r="I1127" t="s">
        <v>135</v>
      </c>
      <c r="J1127">
        <v>113131</v>
      </c>
      <c r="K1127" t="s">
        <v>93</v>
      </c>
      <c r="L1127">
        <v>799329</v>
      </c>
    </row>
    <row r="1128" spans="1:12" x14ac:dyDescent="0.25">
      <c r="A1128" t="s">
        <v>382</v>
      </c>
      <c r="B1128" t="s">
        <v>383</v>
      </c>
      <c r="C1128" t="s">
        <v>85</v>
      </c>
      <c r="D1128">
        <v>115</v>
      </c>
      <c r="E1128" t="s">
        <v>86</v>
      </c>
      <c r="F1128" t="s">
        <v>735</v>
      </c>
      <c r="G1128" t="s">
        <v>736</v>
      </c>
      <c r="H1128" t="s">
        <v>136</v>
      </c>
      <c r="I1128" t="s">
        <v>137</v>
      </c>
      <c r="J1128">
        <v>38487</v>
      </c>
      <c r="K1128" t="s">
        <v>93</v>
      </c>
      <c r="L1128">
        <v>799329</v>
      </c>
    </row>
    <row r="1129" spans="1:12" x14ac:dyDescent="0.25">
      <c r="A1129" t="s">
        <v>382</v>
      </c>
      <c r="B1129" t="s">
        <v>383</v>
      </c>
      <c r="C1129" t="s">
        <v>85</v>
      </c>
      <c r="D1129">
        <v>115</v>
      </c>
      <c r="E1129" t="s">
        <v>86</v>
      </c>
      <c r="F1129" t="s">
        <v>735</v>
      </c>
      <c r="G1129" t="s">
        <v>736</v>
      </c>
      <c r="H1129" t="s">
        <v>138</v>
      </c>
      <c r="I1129" t="s">
        <v>139</v>
      </c>
      <c r="J1129">
        <v>283714</v>
      </c>
      <c r="K1129" t="s">
        <v>93</v>
      </c>
      <c r="L1129">
        <v>799329</v>
      </c>
    </row>
    <row r="1130" spans="1:12" x14ac:dyDescent="0.25">
      <c r="A1130" t="s">
        <v>382</v>
      </c>
      <c r="B1130" t="s">
        <v>383</v>
      </c>
      <c r="C1130" t="s">
        <v>85</v>
      </c>
      <c r="D1130">
        <v>115</v>
      </c>
      <c r="E1130" t="s">
        <v>86</v>
      </c>
      <c r="F1130" t="s">
        <v>735</v>
      </c>
      <c r="G1130" t="s">
        <v>736</v>
      </c>
      <c r="H1130" t="s">
        <v>140</v>
      </c>
      <c r="I1130" t="s">
        <v>141</v>
      </c>
      <c r="J1130">
        <v>0</v>
      </c>
      <c r="K1130" t="s">
        <v>93</v>
      </c>
      <c r="L1130">
        <v>799329</v>
      </c>
    </row>
    <row r="1131" spans="1:12" x14ac:dyDescent="0.25">
      <c r="A1131" t="s">
        <v>382</v>
      </c>
      <c r="B1131" t="s">
        <v>383</v>
      </c>
      <c r="C1131" t="s">
        <v>85</v>
      </c>
      <c r="D1131">
        <v>115</v>
      </c>
      <c r="E1131" t="s">
        <v>86</v>
      </c>
      <c r="F1131" t="s">
        <v>735</v>
      </c>
      <c r="G1131" t="s">
        <v>736</v>
      </c>
      <c r="H1131" t="s">
        <v>142</v>
      </c>
      <c r="I1131" t="s">
        <v>143</v>
      </c>
      <c r="J1131">
        <v>0</v>
      </c>
      <c r="K1131" t="s">
        <v>93</v>
      </c>
      <c r="L1131">
        <v>799329</v>
      </c>
    </row>
    <row r="1132" spans="1:12" x14ac:dyDescent="0.25">
      <c r="A1132" t="s">
        <v>382</v>
      </c>
      <c r="B1132" t="s">
        <v>383</v>
      </c>
      <c r="C1132" t="s">
        <v>85</v>
      </c>
      <c r="D1132">
        <v>115</v>
      </c>
      <c r="E1132" t="s">
        <v>86</v>
      </c>
      <c r="F1132" t="s">
        <v>735</v>
      </c>
      <c r="G1132" t="s">
        <v>736</v>
      </c>
      <c r="H1132" t="s">
        <v>144</v>
      </c>
      <c r="I1132" t="s">
        <v>145</v>
      </c>
      <c r="J1132">
        <v>0</v>
      </c>
      <c r="K1132" t="s">
        <v>93</v>
      </c>
      <c r="L1132">
        <v>799329</v>
      </c>
    </row>
    <row r="1133" spans="1:12" x14ac:dyDescent="0.25">
      <c r="A1133" t="s">
        <v>382</v>
      </c>
      <c r="B1133" t="s">
        <v>383</v>
      </c>
      <c r="C1133" t="s">
        <v>85</v>
      </c>
      <c r="D1133">
        <v>115</v>
      </c>
      <c r="E1133" t="s">
        <v>86</v>
      </c>
      <c r="F1133" t="s">
        <v>735</v>
      </c>
      <c r="G1133" t="s">
        <v>736</v>
      </c>
      <c r="H1133" t="s">
        <v>146</v>
      </c>
      <c r="I1133" t="s">
        <v>147</v>
      </c>
      <c r="J1133">
        <v>115492</v>
      </c>
      <c r="K1133" t="s">
        <v>93</v>
      </c>
      <c r="L1133">
        <v>799329</v>
      </c>
    </row>
    <row r="1134" spans="1:12" x14ac:dyDescent="0.25">
      <c r="A1134" t="s">
        <v>382</v>
      </c>
      <c r="B1134" t="s">
        <v>383</v>
      </c>
      <c r="C1134" t="s">
        <v>85</v>
      </c>
      <c r="D1134">
        <v>115</v>
      </c>
      <c r="E1134" t="s">
        <v>86</v>
      </c>
      <c r="F1134" t="s">
        <v>735</v>
      </c>
      <c r="G1134" t="s">
        <v>736</v>
      </c>
      <c r="H1134" t="s">
        <v>148</v>
      </c>
      <c r="I1134" t="s">
        <v>149</v>
      </c>
      <c r="J1134">
        <v>0</v>
      </c>
      <c r="K1134" t="s">
        <v>93</v>
      </c>
      <c r="L1134">
        <v>799329</v>
      </c>
    </row>
    <row r="1135" spans="1:12" x14ac:dyDescent="0.25">
      <c r="A1135" t="s">
        <v>382</v>
      </c>
      <c r="B1135" t="s">
        <v>383</v>
      </c>
      <c r="C1135" t="s">
        <v>85</v>
      </c>
      <c r="D1135">
        <v>115</v>
      </c>
      <c r="E1135" t="s">
        <v>86</v>
      </c>
      <c r="F1135" t="s">
        <v>735</v>
      </c>
      <c r="G1135" t="s">
        <v>736</v>
      </c>
      <c r="H1135" t="s">
        <v>150</v>
      </c>
      <c r="I1135" t="s">
        <v>151</v>
      </c>
      <c r="J1135">
        <v>8498</v>
      </c>
      <c r="K1135" t="s">
        <v>93</v>
      </c>
      <c r="L1135">
        <v>799329</v>
      </c>
    </row>
    <row r="1136" spans="1:12" x14ac:dyDescent="0.25">
      <c r="A1136" t="s">
        <v>382</v>
      </c>
      <c r="B1136" t="s">
        <v>383</v>
      </c>
      <c r="C1136" t="s">
        <v>85</v>
      </c>
      <c r="D1136">
        <v>115</v>
      </c>
      <c r="E1136" t="s">
        <v>86</v>
      </c>
      <c r="F1136" t="s">
        <v>735</v>
      </c>
      <c r="G1136" t="s">
        <v>736</v>
      </c>
      <c r="H1136" t="s">
        <v>152</v>
      </c>
      <c r="I1136" t="s">
        <v>153</v>
      </c>
      <c r="J1136">
        <v>12998</v>
      </c>
      <c r="K1136" t="s">
        <v>93</v>
      </c>
      <c r="L1136">
        <v>799329</v>
      </c>
    </row>
    <row r="1137" spans="1:12" x14ac:dyDescent="0.25">
      <c r="A1137" t="s">
        <v>382</v>
      </c>
      <c r="B1137" t="s">
        <v>383</v>
      </c>
      <c r="C1137" t="s">
        <v>85</v>
      </c>
      <c r="D1137">
        <v>115</v>
      </c>
      <c r="E1137" t="s">
        <v>86</v>
      </c>
      <c r="F1137" t="s">
        <v>735</v>
      </c>
      <c r="G1137" t="s">
        <v>736</v>
      </c>
      <c r="H1137" t="s">
        <v>154</v>
      </c>
      <c r="I1137" t="s">
        <v>155</v>
      </c>
      <c r="J1137">
        <v>0</v>
      </c>
      <c r="K1137" t="s">
        <v>93</v>
      </c>
      <c r="L1137">
        <v>799329</v>
      </c>
    </row>
    <row r="1138" spans="1:12" x14ac:dyDescent="0.25">
      <c r="A1138" t="s">
        <v>382</v>
      </c>
      <c r="B1138" t="s">
        <v>383</v>
      </c>
      <c r="C1138" t="s">
        <v>85</v>
      </c>
      <c r="D1138">
        <v>115</v>
      </c>
      <c r="E1138" t="s">
        <v>86</v>
      </c>
      <c r="F1138" t="s">
        <v>735</v>
      </c>
      <c r="G1138" t="s">
        <v>736</v>
      </c>
      <c r="H1138" t="s">
        <v>156</v>
      </c>
      <c r="I1138" t="s">
        <v>157</v>
      </c>
      <c r="J1138">
        <v>7134</v>
      </c>
      <c r="K1138" t="s">
        <v>93</v>
      </c>
      <c r="L1138">
        <v>799329</v>
      </c>
    </row>
    <row r="1139" spans="1:12" x14ac:dyDescent="0.25">
      <c r="A1139" t="s">
        <v>382</v>
      </c>
      <c r="B1139" t="s">
        <v>383</v>
      </c>
      <c r="C1139" t="s">
        <v>85</v>
      </c>
      <c r="D1139">
        <v>115</v>
      </c>
      <c r="E1139" t="s">
        <v>86</v>
      </c>
      <c r="F1139" t="s">
        <v>735</v>
      </c>
      <c r="G1139" t="s">
        <v>736</v>
      </c>
      <c r="H1139" t="s">
        <v>158</v>
      </c>
      <c r="I1139" t="s">
        <v>159</v>
      </c>
      <c r="J1139">
        <v>1468</v>
      </c>
      <c r="K1139" t="s">
        <v>93</v>
      </c>
      <c r="L1139">
        <v>799329</v>
      </c>
    </row>
    <row r="1140" spans="1:12" x14ac:dyDescent="0.25">
      <c r="A1140" t="s">
        <v>382</v>
      </c>
      <c r="B1140" t="s">
        <v>383</v>
      </c>
      <c r="C1140" t="s">
        <v>85</v>
      </c>
      <c r="D1140">
        <v>115</v>
      </c>
      <c r="E1140" t="s">
        <v>86</v>
      </c>
      <c r="F1140" t="s">
        <v>735</v>
      </c>
      <c r="G1140" t="s">
        <v>736</v>
      </c>
      <c r="H1140" t="s">
        <v>160</v>
      </c>
      <c r="I1140" t="s">
        <v>161</v>
      </c>
      <c r="J1140">
        <v>31417</v>
      </c>
      <c r="K1140" t="s">
        <v>93</v>
      </c>
      <c r="L1140">
        <v>799329</v>
      </c>
    </row>
    <row r="1141" spans="1:12" x14ac:dyDescent="0.25">
      <c r="A1141" t="s">
        <v>382</v>
      </c>
      <c r="B1141" t="s">
        <v>383</v>
      </c>
      <c r="C1141" t="s">
        <v>85</v>
      </c>
      <c r="D1141">
        <v>115</v>
      </c>
      <c r="E1141" t="s">
        <v>86</v>
      </c>
      <c r="F1141" t="s">
        <v>735</v>
      </c>
      <c r="G1141" t="s">
        <v>736</v>
      </c>
      <c r="H1141" t="s">
        <v>162</v>
      </c>
      <c r="I1141" t="s">
        <v>163</v>
      </c>
      <c r="J1141">
        <v>326</v>
      </c>
      <c r="K1141" t="s">
        <v>93</v>
      </c>
      <c r="L1141">
        <v>799329</v>
      </c>
    </row>
    <row r="1142" spans="1:12" x14ac:dyDescent="0.25">
      <c r="A1142" t="s">
        <v>382</v>
      </c>
      <c r="B1142" t="s">
        <v>383</v>
      </c>
      <c r="C1142" t="s">
        <v>85</v>
      </c>
      <c r="D1142">
        <v>115</v>
      </c>
      <c r="E1142" t="s">
        <v>86</v>
      </c>
      <c r="F1142" t="s">
        <v>735</v>
      </c>
      <c r="G1142" t="s">
        <v>736</v>
      </c>
      <c r="H1142" t="s">
        <v>164</v>
      </c>
      <c r="I1142" t="s">
        <v>165</v>
      </c>
      <c r="J1142">
        <v>5225</v>
      </c>
      <c r="K1142" t="s">
        <v>93</v>
      </c>
      <c r="L1142">
        <v>799329</v>
      </c>
    </row>
    <row r="1143" spans="1:12" x14ac:dyDescent="0.25">
      <c r="A1143" t="s">
        <v>382</v>
      </c>
      <c r="B1143" t="s">
        <v>383</v>
      </c>
      <c r="C1143" t="s">
        <v>85</v>
      </c>
      <c r="D1143">
        <v>115</v>
      </c>
      <c r="E1143" t="s">
        <v>86</v>
      </c>
      <c r="F1143" t="s">
        <v>735</v>
      </c>
      <c r="G1143" t="s">
        <v>736</v>
      </c>
      <c r="H1143" t="s">
        <v>166</v>
      </c>
      <c r="I1143" t="s">
        <v>167</v>
      </c>
      <c r="J1143">
        <v>0</v>
      </c>
      <c r="K1143" t="s">
        <v>93</v>
      </c>
      <c r="L1143">
        <v>799329</v>
      </c>
    </row>
    <row r="1144" spans="1:12" x14ac:dyDescent="0.25">
      <c r="A1144" t="s">
        <v>382</v>
      </c>
      <c r="B1144" t="s">
        <v>383</v>
      </c>
      <c r="C1144" t="s">
        <v>85</v>
      </c>
      <c r="D1144">
        <v>115</v>
      </c>
      <c r="E1144" t="s">
        <v>86</v>
      </c>
      <c r="F1144" t="s">
        <v>735</v>
      </c>
      <c r="G1144" t="s">
        <v>736</v>
      </c>
      <c r="H1144" t="s">
        <v>168</v>
      </c>
      <c r="I1144" t="s">
        <v>169</v>
      </c>
      <c r="J1144">
        <v>18172</v>
      </c>
      <c r="K1144" t="s">
        <v>93</v>
      </c>
      <c r="L1144">
        <v>799329</v>
      </c>
    </row>
    <row r="1145" spans="1:12" x14ac:dyDescent="0.25">
      <c r="A1145" t="s">
        <v>382</v>
      </c>
      <c r="B1145" t="s">
        <v>383</v>
      </c>
      <c r="C1145" t="s">
        <v>85</v>
      </c>
      <c r="D1145">
        <v>115</v>
      </c>
      <c r="E1145" t="s">
        <v>86</v>
      </c>
      <c r="F1145" t="s">
        <v>735</v>
      </c>
      <c r="G1145" t="s">
        <v>736</v>
      </c>
      <c r="H1145" t="s">
        <v>170</v>
      </c>
      <c r="I1145" t="s">
        <v>171</v>
      </c>
      <c r="J1145">
        <v>2159</v>
      </c>
      <c r="K1145" t="s">
        <v>93</v>
      </c>
      <c r="L1145">
        <v>799329</v>
      </c>
    </row>
    <row r="1146" spans="1:12" x14ac:dyDescent="0.25">
      <c r="A1146" t="s">
        <v>382</v>
      </c>
      <c r="B1146" t="s">
        <v>383</v>
      </c>
      <c r="C1146" t="s">
        <v>85</v>
      </c>
      <c r="D1146">
        <v>115</v>
      </c>
      <c r="E1146" t="s">
        <v>86</v>
      </c>
      <c r="F1146" t="s">
        <v>735</v>
      </c>
      <c r="G1146" t="s">
        <v>736</v>
      </c>
      <c r="H1146" t="s">
        <v>172</v>
      </c>
      <c r="I1146" t="s">
        <v>173</v>
      </c>
      <c r="J1146">
        <v>601</v>
      </c>
      <c r="K1146" t="s">
        <v>93</v>
      </c>
      <c r="L1146">
        <v>799329</v>
      </c>
    </row>
    <row r="1147" spans="1:12" x14ac:dyDescent="0.25">
      <c r="A1147" t="s">
        <v>382</v>
      </c>
      <c r="B1147" t="s">
        <v>383</v>
      </c>
      <c r="C1147" t="s">
        <v>85</v>
      </c>
      <c r="D1147">
        <v>115</v>
      </c>
      <c r="E1147" t="s">
        <v>86</v>
      </c>
      <c r="F1147" t="s">
        <v>735</v>
      </c>
      <c r="G1147" t="s">
        <v>736</v>
      </c>
      <c r="H1147" t="s">
        <v>174</v>
      </c>
      <c r="I1147" t="s">
        <v>175</v>
      </c>
      <c r="J1147">
        <v>27</v>
      </c>
      <c r="K1147" t="s">
        <v>93</v>
      </c>
      <c r="L1147">
        <v>799329</v>
      </c>
    </row>
    <row r="1148" spans="1:12" x14ac:dyDescent="0.25">
      <c r="A1148" t="s">
        <v>382</v>
      </c>
      <c r="B1148" t="s">
        <v>383</v>
      </c>
      <c r="C1148" t="s">
        <v>85</v>
      </c>
      <c r="D1148">
        <v>115</v>
      </c>
      <c r="E1148" t="s">
        <v>86</v>
      </c>
      <c r="F1148" t="s">
        <v>735</v>
      </c>
      <c r="G1148" t="s">
        <v>736</v>
      </c>
      <c r="H1148" t="s">
        <v>176</v>
      </c>
      <c r="I1148" t="s">
        <v>177</v>
      </c>
      <c r="J1148">
        <v>0</v>
      </c>
      <c r="K1148" t="s">
        <v>93</v>
      </c>
      <c r="L1148">
        <v>799329</v>
      </c>
    </row>
    <row r="1149" spans="1:12" x14ac:dyDescent="0.25">
      <c r="A1149" t="s">
        <v>382</v>
      </c>
      <c r="B1149" t="s">
        <v>383</v>
      </c>
      <c r="C1149" t="s">
        <v>85</v>
      </c>
      <c r="D1149">
        <v>115</v>
      </c>
      <c r="E1149" t="s">
        <v>86</v>
      </c>
      <c r="F1149" t="s">
        <v>735</v>
      </c>
      <c r="G1149" t="s">
        <v>736</v>
      </c>
      <c r="H1149" t="s">
        <v>178</v>
      </c>
      <c r="I1149" t="s">
        <v>179</v>
      </c>
      <c r="J1149">
        <v>38051</v>
      </c>
      <c r="K1149" t="s">
        <v>93</v>
      </c>
      <c r="L1149">
        <v>799329</v>
      </c>
    </row>
    <row r="1150" spans="1:12" x14ac:dyDescent="0.25">
      <c r="A1150" t="s">
        <v>382</v>
      </c>
      <c r="B1150" t="s">
        <v>383</v>
      </c>
      <c r="C1150" t="s">
        <v>85</v>
      </c>
      <c r="D1150">
        <v>115</v>
      </c>
      <c r="E1150" t="s">
        <v>86</v>
      </c>
      <c r="F1150" t="s">
        <v>735</v>
      </c>
      <c r="G1150" t="s">
        <v>736</v>
      </c>
      <c r="H1150" t="s">
        <v>180</v>
      </c>
      <c r="I1150" t="s">
        <v>181</v>
      </c>
      <c r="J1150">
        <v>121080</v>
      </c>
      <c r="K1150" t="s">
        <v>93</v>
      </c>
      <c r="L1150">
        <v>799329</v>
      </c>
    </row>
    <row r="1151" spans="1:12" x14ac:dyDescent="0.25">
      <c r="A1151" t="s">
        <v>382</v>
      </c>
      <c r="B1151" t="s">
        <v>383</v>
      </c>
      <c r="C1151" t="s">
        <v>85</v>
      </c>
      <c r="D1151">
        <v>115</v>
      </c>
      <c r="E1151" t="s">
        <v>86</v>
      </c>
      <c r="F1151" t="s">
        <v>735</v>
      </c>
      <c r="G1151" t="s">
        <v>736</v>
      </c>
      <c r="H1151" t="s">
        <v>182</v>
      </c>
      <c r="I1151" t="s">
        <v>183</v>
      </c>
      <c r="J1151">
        <v>0</v>
      </c>
      <c r="K1151" t="s">
        <v>93</v>
      </c>
      <c r="L1151">
        <v>799329</v>
      </c>
    </row>
    <row r="1152" spans="1:12" x14ac:dyDescent="0.25">
      <c r="A1152" t="s">
        <v>382</v>
      </c>
      <c r="B1152" t="s">
        <v>383</v>
      </c>
      <c r="C1152" t="s">
        <v>85</v>
      </c>
      <c r="D1152">
        <v>115</v>
      </c>
      <c r="E1152" t="s">
        <v>86</v>
      </c>
      <c r="F1152" t="s">
        <v>735</v>
      </c>
      <c r="G1152" t="s">
        <v>736</v>
      </c>
      <c r="H1152" t="s">
        <v>184</v>
      </c>
      <c r="I1152" t="s">
        <v>185</v>
      </c>
      <c r="J1152">
        <v>0</v>
      </c>
      <c r="K1152" t="s">
        <v>93</v>
      </c>
      <c r="L1152">
        <v>799329</v>
      </c>
    </row>
    <row r="1153" spans="1:12" x14ac:dyDescent="0.25">
      <c r="A1153" t="s">
        <v>382</v>
      </c>
      <c r="B1153" t="s">
        <v>383</v>
      </c>
      <c r="C1153" t="s">
        <v>85</v>
      </c>
      <c r="D1153">
        <v>115</v>
      </c>
      <c r="E1153" t="s">
        <v>86</v>
      </c>
      <c r="F1153" t="s">
        <v>735</v>
      </c>
      <c r="G1153" t="s">
        <v>736</v>
      </c>
      <c r="H1153" t="s">
        <v>186</v>
      </c>
      <c r="I1153" t="s">
        <v>187</v>
      </c>
      <c r="J1153">
        <v>2061</v>
      </c>
      <c r="K1153" t="s">
        <v>93</v>
      </c>
      <c r="L1153">
        <v>799329</v>
      </c>
    </row>
    <row r="1154" spans="1:12" x14ac:dyDescent="0.25">
      <c r="A1154" t="s">
        <v>382</v>
      </c>
      <c r="B1154" t="s">
        <v>383</v>
      </c>
      <c r="C1154" t="s">
        <v>85</v>
      </c>
      <c r="D1154">
        <v>115</v>
      </c>
      <c r="E1154" t="s">
        <v>86</v>
      </c>
      <c r="F1154" t="s">
        <v>735</v>
      </c>
      <c r="G1154" t="s">
        <v>736</v>
      </c>
      <c r="H1154" t="s">
        <v>188</v>
      </c>
      <c r="I1154" t="s">
        <v>189</v>
      </c>
      <c r="J1154">
        <v>0</v>
      </c>
      <c r="K1154" t="s">
        <v>93</v>
      </c>
      <c r="L1154">
        <v>799329</v>
      </c>
    </row>
    <row r="1155" spans="1:12" x14ac:dyDescent="0.25">
      <c r="A1155" t="s">
        <v>382</v>
      </c>
      <c r="B1155" t="s">
        <v>383</v>
      </c>
      <c r="C1155" t="s">
        <v>85</v>
      </c>
      <c r="D1155">
        <v>115</v>
      </c>
      <c r="E1155" t="s">
        <v>86</v>
      </c>
      <c r="F1155" t="s">
        <v>735</v>
      </c>
      <c r="G1155" t="s">
        <v>736</v>
      </c>
      <c r="H1155" t="s">
        <v>190</v>
      </c>
      <c r="I1155" t="s">
        <v>191</v>
      </c>
      <c r="J1155">
        <v>1</v>
      </c>
      <c r="K1155" t="s">
        <v>93</v>
      </c>
      <c r="L1155">
        <v>799329</v>
      </c>
    </row>
    <row r="1156" spans="1:12" x14ac:dyDescent="0.25">
      <c r="A1156" t="s">
        <v>382</v>
      </c>
      <c r="B1156" t="s">
        <v>383</v>
      </c>
      <c r="C1156" t="s">
        <v>85</v>
      </c>
      <c r="D1156">
        <v>115</v>
      </c>
      <c r="E1156" t="s">
        <v>86</v>
      </c>
      <c r="F1156" t="s">
        <v>735</v>
      </c>
      <c r="G1156" t="s">
        <v>736</v>
      </c>
      <c r="H1156" t="s">
        <v>192</v>
      </c>
      <c r="I1156" t="s">
        <v>193</v>
      </c>
      <c r="J1156">
        <v>146</v>
      </c>
      <c r="K1156" t="s">
        <v>93</v>
      </c>
      <c r="L1156">
        <v>799329</v>
      </c>
    </row>
    <row r="1157" spans="1:12" x14ac:dyDescent="0.25">
      <c r="A1157" t="s">
        <v>382</v>
      </c>
      <c r="B1157" t="s">
        <v>383</v>
      </c>
      <c r="C1157" t="s">
        <v>85</v>
      </c>
      <c r="D1157">
        <v>115</v>
      </c>
      <c r="E1157" t="s">
        <v>86</v>
      </c>
      <c r="F1157" t="s">
        <v>735</v>
      </c>
      <c r="G1157" t="s">
        <v>736</v>
      </c>
      <c r="H1157" t="s">
        <v>194</v>
      </c>
      <c r="I1157" t="s">
        <v>195</v>
      </c>
      <c r="J1157">
        <v>56941</v>
      </c>
      <c r="K1157" t="s">
        <v>93</v>
      </c>
      <c r="L1157">
        <v>799329</v>
      </c>
    </row>
    <row r="1158" spans="1:12" x14ac:dyDescent="0.25">
      <c r="A1158" t="s">
        <v>382</v>
      </c>
      <c r="B1158" t="s">
        <v>383</v>
      </c>
      <c r="C1158" t="s">
        <v>85</v>
      </c>
      <c r="D1158">
        <v>115</v>
      </c>
      <c r="E1158" t="s">
        <v>86</v>
      </c>
      <c r="F1158" t="s">
        <v>735</v>
      </c>
      <c r="G1158" t="s">
        <v>736</v>
      </c>
      <c r="H1158" t="s">
        <v>196</v>
      </c>
      <c r="I1158" t="s">
        <v>197</v>
      </c>
      <c r="J1158">
        <v>79825</v>
      </c>
      <c r="K1158" t="s">
        <v>93</v>
      </c>
      <c r="L1158">
        <v>799329</v>
      </c>
    </row>
    <row r="1159" spans="1:12" x14ac:dyDescent="0.25">
      <c r="A1159" t="s">
        <v>382</v>
      </c>
      <c r="B1159" t="s">
        <v>383</v>
      </c>
      <c r="C1159" t="s">
        <v>85</v>
      </c>
      <c r="D1159">
        <v>115</v>
      </c>
      <c r="E1159" t="s">
        <v>86</v>
      </c>
      <c r="F1159" t="s">
        <v>735</v>
      </c>
      <c r="G1159" t="s">
        <v>736</v>
      </c>
      <c r="H1159" t="s">
        <v>198</v>
      </c>
      <c r="I1159" t="s">
        <v>199</v>
      </c>
      <c r="J1159">
        <v>6378</v>
      </c>
      <c r="K1159" t="s">
        <v>93</v>
      </c>
      <c r="L1159">
        <v>799329</v>
      </c>
    </row>
    <row r="1160" spans="1:12" x14ac:dyDescent="0.25">
      <c r="A1160" t="s">
        <v>382</v>
      </c>
      <c r="B1160" t="s">
        <v>383</v>
      </c>
      <c r="C1160" t="s">
        <v>85</v>
      </c>
      <c r="D1160">
        <v>115</v>
      </c>
      <c r="E1160" t="s">
        <v>86</v>
      </c>
      <c r="F1160" t="s">
        <v>735</v>
      </c>
      <c r="G1160" t="s">
        <v>736</v>
      </c>
      <c r="H1160" t="s">
        <v>200</v>
      </c>
      <c r="I1160" t="s">
        <v>201</v>
      </c>
      <c r="J1160">
        <v>40139</v>
      </c>
      <c r="K1160" t="s">
        <v>93</v>
      </c>
      <c r="L1160">
        <v>799329</v>
      </c>
    </row>
    <row r="1161" spans="1:12" x14ac:dyDescent="0.25">
      <c r="A1161" t="s">
        <v>382</v>
      </c>
      <c r="B1161" t="s">
        <v>383</v>
      </c>
      <c r="C1161" t="s">
        <v>85</v>
      </c>
      <c r="D1161">
        <v>115</v>
      </c>
      <c r="E1161" t="s">
        <v>86</v>
      </c>
      <c r="F1161" t="s">
        <v>735</v>
      </c>
      <c r="G1161" t="s">
        <v>736</v>
      </c>
      <c r="H1161" t="s">
        <v>202</v>
      </c>
      <c r="I1161" t="s">
        <v>203</v>
      </c>
      <c r="J1161">
        <v>274</v>
      </c>
      <c r="K1161" t="s">
        <v>93</v>
      </c>
      <c r="L1161">
        <v>799329</v>
      </c>
    </row>
    <row r="1162" spans="1:12" x14ac:dyDescent="0.25">
      <c r="A1162" t="s">
        <v>382</v>
      </c>
      <c r="B1162" t="s">
        <v>383</v>
      </c>
      <c r="C1162" t="s">
        <v>85</v>
      </c>
      <c r="D1162">
        <v>115</v>
      </c>
      <c r="E1162" t="s">
        <v>86</v>
      </c>
      <c r="F1162" t="s">
        <v>735</v>
      </c>
      <c r="G1162" t="s">
        <v>736</v>
      </c>
      <c r="H1162" t="s">
        <v>204</v>
      </c>
      <c r="I1162" t="s">
        <v>205</v>
      </c>
      <c r="J1162">
        <v>0</v>
      </c>
      <c r="K1162" t="s">
        <v>93</v>
      </c>
      <c r="L1162">
        <v>799329</v>
      </c>
    </row>
    <row r="1163" spans="1:12" x14ac:dyDescent="0.25">
      <c r="A1163" t="s">
        <v>382</v>
      </c>
      <c r="B1163" t="s">
        <v>383</v>
      </c>
      <c r="C1163" t="s">
        <v>85</v>
      </c>
      <c r="D1163">
        <v>115</v>
      </c>
      <c r="E1163" t="s">
        <v>86</v>
      </c>
      <c r="F1163" t="s">
        <v>735</v>
      </c>
      <c r="G1163" t="s">
        <v>736</v>
      </c>
      <c r="H1163" t="s">
        <v>206</v>
      </c>
      <c r="I1163" t="s">
        <v>207</v>
      </c>
      <c r="J1163">
        <v>10796</v>
      </c>
      <c r="K1163" t="s">
        <v>93</v>
      </c>
      <c r="L1163">
        <v>799329</v>
      </c>
    </row>
    <row r="1164" spans="1:12" x14ac:dyDescent="0.25">
      <c r="A1164" t="s">
        <v>382</v>
      </c>
      <c r="B1164" t="s">
        <v>383</v>
      </c>
      <c r="C1164" t="s">
        <v>85</v>
      </c>
      <c r="D1164">
        <v>115</v>
      </c>
      <c r="E1164" t="s">
        <v>86</v>
      </c>
      <c r="F1164" t="s">
        <v>735</v>
      </c>
      <c r="G1164" t="s">
        <v>736</v>
      </c>
      <c r="H1164" t="s">
        <v>208</v>
      </c>
      <c r="I1164" t="s">
        <v>209</v>
      </c>
      <c r="J1164">
        <v>33225</v>
      </c>
      <c r="K1164" t="s">
        <v>93</v>
      </c>
      <c r="L1164">
        <v>799329</v>
      </c>
    </row>
    <row r="1165" spans="1:12" x14ac:dyDescent="0.25">
      <c r="A1165" t="s">
        <v>382</v>
      </c>
      <c r="B1165" t="s">
        <v>383</v>
      </c>
      <c r="C1165" t="s">
        <v>85</v>
      </c>
      <c r="D1165">
        <v>115</v>
      </c>
      <c r="E1165" t="s">
        <v>86</v>
      </c>
      <c r="F1165" t="s">
        <v>735</v>
      </c>
      <c r="G1165" t="s">
        <v>736</v>
      </c>
      <c r="H1165" t="s">
        <v>210</v>
      </c>
      <c r="I1165" t="s">
        <v>211</v>
      </c>
      <c r="J1165">
        <v>10075</v>
      </c>
      <c r="K1165" t="s">
        <v>93</v>
      </c>
      <c r="L1165">
        <v>799329</v>
      </c>
    </row>
    <row r="1166" spans="1:12" x14ac:dyDescent="0.25">
      <c r="A1166" t="s">
        <v>382</v>
      </c>
      <c r="B1166" t="s">
        <v>383</v>
      </c>
      <c r="C1166" t="s">
        <v>85</v>
      </c>
      <c r="D1166">
        <v>115</v>
      </c>
      <c r="E1166" t="s">
        <v>86</v>
      </c>
      <c r="F1166" t="s">
        <v>735</v>
      </c>
      <c r="G1166" t="s">
        <v>736</v>
      </c>
      <c r="H1166" t="s">
        <v>212</v>
      </c>
      <c r="I1166" t="s">
        <v>213</v>
      </c>
      <c r="J1166">
        <v>5649</v>
      </c>
      <c r="K1166" t="s">
        <v>93</v>
      </c>
      <c r="L1166">
        <v>799329</v>
      </c>
    </row>
    <row r="1167" spans="1:12" x14ac:dyDescent="0.25">
      <c r="A1167" t="s">
        <v>382</v>
      </c>
      <c r="B1167" t="s">
        <v>383</v>
      </c>
      <c r="C1167" t="s">
        <v>85</v>
      </c>
      <c r="D1167">
        <v>115</v>
      </c>
      <c r="E1167" t="s">
        <v>86</v>
      </c>
      <c r="F1167" t="s">
        <v>735</v>
      </c>
      <c r="G1167" t="s">
        <v>736</v>
      </c>
      <c r="H1167" t="s">
        <v>214</v>
      </c>
      <c r="I1167" t="s">
        <v>215</v>
      </c>
      <c r="J1167">
        <v>85112</v>
      </c>
      <c r="K1167" t="s">
        <v>93</v>
      </c>
      <c r="L1167">
        <v>799329</v>
      </c>
    </row>
    <row r="1168" spans="1:12" x14ac:dyDescent="0.25">
      <c r="A1168" t="s">
        <v>382</v>
      </c>
      <c r="B1168" t="s">
        <v>383</v>
      </c>
      <c r="C1168" t="s">
        <v>85</v>
      </c>
      <c r="D1168">
        <v>115</v>
      </c>
      <c r="E1168" t="s">
        <v>86</v>
      </c>
      <c r="F1168" t="s">
        <v>735</v>
      </c>
      <c r="G1168" t="s">
        <v>736</v>
      </c>
      <c r="H1168" t="s">
        <v>216</v>
      </c>
      <c r="I1168" t="s">
        <v>217</v>
      </c>
      <c r="J1168">
        <v>1432</v>
      </c>
      <c r="K1168" t="s">
        <v>93</v>
      </c>
      <c r="L1168">
        <v>799329</v>
      </c>
    </row>
    <row r="1169" spans="1:12" x14ac:dyDescent="0.25">
      <c r="A1169" t="s">
        <v>382</v>
      </c>
      <c r="B1169" t="s">
        <v>383</v>
      </c>
      <c r="C1169" t="s">
        <v>85</v>
      </c>
      <c r="D1169">
        <v>115</v>
      </c>
      <c r="E1169" t="s">
        <v>86</v>
      </c>
      <c r="F1169" t="s">
        <v>735</v>
      </c>
      <c r="G1169" t="s">
        <v>736</v>
      </c>
      <c r="H1169" t="s">
        <v>218</v>
      </c>
      <c r="I1169" t="s">
        <v>219</v>
      </c>
      <c r="J1169">
        <v>0</v>
      </c>
      <c r="K1169" t="s">
        <v>93</v>
      </c>
      <c r="L1169">
        <v>799329</v>
      </c>
    </row>
    <row r="1170" spans="1:12" x14ac:dyDescent="0.25">
      <c r="A1170" t="s">
        <v>382</v>
      </c>
      <c r="B1170" t="s">
        <v>383</v>
      </c>
      <c r="C1170" t="s">
        <v>85</v>
      </c>
      <c r="D1170">
        <v>115</v>
      </c>
      <c r="E1170" t="s">
        <v>86</v>
      </c>
      <c r="F1170" t="s">
        <v>735</v>
      </c>
      <c r="G1170" t="s">
        <v>736</v>
      </c>
      <c r="H1170" t="s">
        <v>220</v>
      </c>
      <c r="I1170" t="s">
        <v>221</v>
      </c>
      <c r="J1170">
        <v>5292</v>
      </c>
      <c r="K1170" t="s">
        <v>93</v>
      </c>
      <c r="L1170">
        <v>799329</v>
      </c>
    </row>
    <row r="1171" spans="1:12" x14ac:dyDescent="0.25">
      <c r="A1171" t="s">
        <v>382</v>
      </c>
      <c r="B1171" t="s">
        <v>383</v>
      </c>
      <c r="C1171" t="s">
        <v>85</v>
      </c>
      <c r="D1171">
        <v>115</v>
      </c>
      <c r="E1171" t="s">
        <v>86</v>
      </c>
      <c r="F1171" t="s">
        <v>735</v>
      </c>
      <c r="G1171" t="s">
        <v>736</v>
      </c>
      <c r="H1171" t="s">
        <v>222</v>
      </c>
      <c r="I1171" t="s">
        <v>223</v>
      </c>
      <c r="J1171">
        <v>18779</v>
      </c>
      <c r="K1171" t="s">
        <v>93</v>
      </c>
      <c r="L1171">
        <v>799329</v>
      </c>
    </row>
    <row r="1172" spans="1:12" x14ac:dyDescent="0.25">
      <c r="A1172" t="s">
        <v>382</v>
      </c>
      <c r="B1172" t="s">
        <v>383</v>
      </c>
      <c r="C1172" t="s">
        <v>85</v>
      </c>
      <c r="D1172">
        <v>115</v>
      </c>
      <c r="E1172" t="s">
        <v>86</v>
      </c>
      <c r="F1172" t="s">
        <v>735</v>
      </c>
      <c r="G1172" t="s">
        <v>736</v>
      </c>
      <c r="H1172" t="s">
        <v>224</v>
      </c>
      <c r="I1172" t="s">
        <v>225</v>
      </c>
      <c r="J1172">
        <v>7323</v>
      </c>
      <c r="K1172" t="s">
        <v>93</v>
      </c>
      <c r="L1172">
        <v>799329</v>
      </c>
    </row>
    <row r="1173" spans="1:12" x14ac:dyDescent="0.25">
      <c r="A1173" t="s">
        <v>382</v>
      </c>
      <c r="B1173" t="s">
        <v>383</v>
      </c>
      <c r="C1173" t="s">
        <v>85</v>
      </c>
      <c r="D1173">
        <v>115</v>
      </c>
      <c r="E1173" t="s">
        <v>86</v>
      </c>
      <c r="F1173" t="s">
        <v>735</v>
      </c>
      <c r="G1173" t="s">
        <v>736</v>
      </c>
      <c r="H1173" t="s">
        <v>226</v>
      </c>
      <c r="I1173" t="s">
        <v>227</v>
      </c>
      <c r="J1173">
        <v>7963</v>
      </c>
      <c r="K1173" t="s">
        <v>93</v>
      </c>
      <c r="L1173">
        <v>799329</v>
      </c>
    </row>
    <row r="1174" spans="1:12" x14ac:dyDescent="0.25">
      <c r="A1174" t="s">
        <v>382</v>
      </c>
      <c r="B1174" t="s">
        <v>383</v>
      </c>
      <c r="C1174" t="s">
        <v>85</v>
      </c>
      <c r="D1174">
        <v>115</v>
      </c>
      <c r="E1174" t="s">
        <v>86</v>
      </c>
      <c r="F1174" t="s">
        <v>735</v>
      </c>
      <c r="G1174" t="s">
        <v>736</v>
      </c>
      <c r="H1174" t="s">
        <v>228</v>
      </c>
      <c r="I1174" t="s">
        <v>229</v>
      </c>
      <c r="J1174">
        <v>3392</v>
      </c>
      <c r="K1174" t="s">
        <v>93</v>
      </c>
      <c r="L1174">
        <v>799329</v>
      </c>
    </row>
    <row r="1175" spans="1:12" x14ac:dyDescent="0.25">
      <c r="A1175" t="s">
        <v>382</v>
      </c>
      <c r="B1175" t="s">
        <v>383</v>
      </c>
      <c r="C1175" t="s">
        <v>85</v>
      </c>
      <c r="D1175">
        <v>115</v>
      </c>
      <c r="E1175" t="s">
        <v>86</v>
      </c>
      <c r="F1175" t="s">
        <v>735</v>
      </c>
      <c r="G1175" t="s">
        <v>736</v>
      </c>
      <c r="H1175" t="s">
        <v>230</v>
      </c>
      <c r="I1175" t="s">
        <v>231</v>
      </c>
      <c r="J1175">
        <v>2270</v>
      </c>
      <c r="K1175" t="s">
        <v>93</v>
      </c>
      <c r="L1175">
        <v>799329</v>
      </c>
    </row>
    <row r="1176" spans="1:12" x14ac:dyDescent="0.25">
      <c r="A1176" t="s">
        <v>382</v>
      </c>
      <c r="B1176" t="s">
        <v>383</v>
      </c>
      <c r="C1176" t="s">
        <v>85</v>
      </c>
      <c r="D1176">
        <v>115</v>
      </c>
      <c r="E1176" t="s">
        <v>86</v>
      </c>
      <c r="F1176" t="s">
        <v>735</v>
      </c>
      <c r="G1176" t="s">
        <v>736</v>
      </c>
      <c r="H1176" t="s">
        <v>232</v>
      </c>
      <c r="I1176" t="s">
        <v>233</v>
      </c>
      <c r="J1176">
        <v>31681</v>
      </c>
      <c r="K1176" t="s">
        <v>93</v>
      </c>
      <c r="L1176">
        <v>799329</v>
      </c>
    </row>
    <row r="1177" spans="1:12" x14ac:dyDescent="0.25">
      <c r="A1177" t="s">
        <v>382</v>
      </c>
      <c r="B1177" t="s">
        <v>383</v>
      </c>
      <c r="C1177" t="s">
        <v>85</v>
      </c>
      <c r="D1177">
        <v>115</v>
      </c>
      <c r="E1177" t="s">
        <v>86</v>
      </c>
      <c r="F1177" t="s">
        <v>735</v>
      </c>
      <c r="G1177" t="s">
        <v>736</v>
      </c>
      <c r="H1177" t="s">
        <v>234</v>
      </c>
      <c r="I1177" t="s">
        <v>235</v>
      </c>
      <c r="J1177">
        <v>58193</v>
      </c>
      <c r="K1177" t="s">
        <v>93</v>
      </c>
      <c r="L1177">
        <v>799329</v>
      </c>
    </row>
    <row r="1178" spans="1:12" x14ac:dyDescent="0.25">
      <c r="A1178" t="s">
        <v>382</v>
      </c>
      <c r="B1178" t="s">
        <v>383</v>
      </c>
      <c r="C1178" t="s">
        <v>85</v>
      </c>
      <c r="D1178">
        <v>115</v>
      </c>
      <c r="E1178" t="s">
        <v>86</v>
      </c>
      <c r="F1178" t="s">
        <v>735</v>
      </c>
      <c r="G1178" t="s">
        <v>736</v>
      </c>
      <c r="H1178" t="s">
        <v>236</v>
      </c>
      <c r="I1178" t="s">
        <v>237</v>
      </c>
      <c r="J1178">
        <v>0</v>
      </c>
      <c r="K1178" t="s">
        <v>93</v>
      </c>
      <c r="L1178">
        <v>799329</v>
      </c>
    </row>
    <row r="1179" spans="1:12" x14ac:dyDescent="0.25">
      <c r="A1179" t="s">
        <v>382</v>
      </c>
      <c r="B1179" t="s">
        <v>383</v>
      </c>
      <c r="C1179" t="s">
        <v>85</v>
      </c>
      <c r="D1179">
        <v>115</v>
      </c>
      <c r="E1179" t="s">
        <v>86</v>
      </c>
      <c r="F1179" t="s">
        <v>735</v>
      </c>
      <c r="G1179" t="s">
        <v>736</v>
      </c>
      <c r="H1179" t="s">
        <v>251</v>
      </c>
      <c r="I1179" t="s">
        <v>252</v>
      </c>
      <c r="J1179">
        <v>0</v>
      </c>
      <c r="K1179" t="s">
        <v>93</v>
      </c>
      <c r="L1179">
        <v>0</v>
      </c>
    </row>
    <row r="1180" spans="1:12" x14ac:dyDescent="0.25">
      <c r="A1180" t="s">
        <v>382</v>
      </c>
      <c r="B1180" t="s">
        <v>383</v>
      </c>
      <c r="C1180" t="s">
        <v>85</v>
      </c>
      <c r="D1180">
        <v>115</v>
      </c>
      <c r="E1180" t="s">
        <v>86</v>
      </c>
      <c r="F1180" t="s">
        <v>735</v>
      </c>
      <c r="G1180" t="s">
        <v>736</v>
      </c>
      <c r="H1180" t="s">
        <v>253</v>
      </c>
      <c r="I1180" t="s">
        <v>254</v>
      </c>
      <c r="J1180">
        <v>0</v>
      </c>
      <c r="K1180" t="s">
        <v>93</v>
      </c>
      <c r="L1180">
        <v>0</v>
      </c>
    </row>
    <row r="1181" spans="1:12" x14ac:dyDescent="0.25">
      <c r="A1181" t="s">
        <v>382</v>
      </c>
      <c r="B1181" t="s">
        <v>383</v>
      </c>
      <c r="C1181" t="s">
        <v>85</v>
      </c>
      <c r="D1181">
        <v>115</v>
      </c>
      <c r="E1181" t="s">
        <v>86</v>
      </c>
      <c r="F1181" t="s">
        <v>735</v>
      </c>
      <c r="G1181" t="s">
        <v>736</v>
      </c>
      <c r="H1181" t="s">
        <v>255</v>
      </c>
      <c r="I1181" t="s">
        <v>256</v>
      </c>
      <c r="J1181">
        <v>0</v>
      </c>
      <c r="K1181" t="s">
        <v>93</v>
      </c>
      <c r="L1181">
        <v>0</v>
      </c>
    </row>
    <row r="1182" spans="1:12" x14ac:dyDescent="0.25">
      <c r="A1182" t="s">
        <v>382</v>
      </c>
      <c r="B1182" t="s">
        <v>383</v>
      </c>
      <c r="C1182" t="s">
        <v>85</v>
      </c>
      <c r="D1182">
        <v>115</v>
      </c>
      <c r="E1182" t="s">
        <v>86</v>
      </c>
      <c r="F1182" t="s">
        <v>735</v>
      </c>
      <c r="G1182" t="s">
        <v>736</v>
      </c>
      <c r="H1182" t="s">
        <v>257</v>
      </c>
      <c r="I1182" t="s">
        <v>258</v>
      </c>
      <c r="J1182">
        <v>0</v>
      </c>
      <c r="K1182" t="s">
        <v>93</v>
      </c>
      <c r="L1182">
        <v>0</v>
      </c>
    </row>
    <row r="1183" spans="1:12" x14ac:dyDescent="0.25">
      <c r="A1183" t="s">
        <v>382</v>
      </c>
      <c r="B1183" t="s">
        <v>383</v>
      </c>
      <c r="C1183" t="s">
        <v>85</v>
      </c>
      <c r="D1183">
        <v>115</v>
      </c>
      <c r="E1183" t="s">
        <v>86</v>
      </c>
      <c r="F1183" t="s">
        <v>735</v>
      </c>
      <c r="G1183" t="s">
        <v>736</v>
      </c>
      <c r="H1183" t="s">
        <v>259</v>
      </c>
      <c r="I1183" t="s">
        <v>260</v>
      </c>
      <c r="J1183">
        <v>0</v>
      </c>
      <c r="K1183" t="s">
        <v>93</v>
      </c>
      <c r="L1183">
        <v>0</v>
      </c>
    </row>
    <row r="1184" spans="1:12" x14ac:dyDescent="0.25">
      <c r="A1184" t="s">
        <v>382</v>
      </c>
      <c r="B1184" t="s">
        <v>383</v>
      </c>
      <c r="C1184" t="s">
        <v>85</v>
      </c>
      <c r="D1184">
        <v>115</v>
      </c>
      <c r="E1184" t="s">
        <v>86</v>
      </c>
      <c r="F1184" t="s">
        <v>735</v>
      </c>
      <c r="G1184" t="s">
        <v>736</v>
      </c>
      <c r="H1184" t="s">
        <v>261</v>
      </c>
      <c r="I1184" t="s">
        <v>262</v>
      </c>
      <c r="J1184">
        <v>0</v>
      </c>
      <c r="K1184" t="s">
        <v>93</v>
      </c>
      <c r="L1184">
        <v>0</v>
      </c>
    </row>
    <row r="1185" spans="1:12" x14ac:dyDescent="0.25">
      <c r="A1185" t="s">
        <v>382</v>
      </c>
      <c r="B1185" t="s">
        <v>383</v>
      </c>
      <c r="C1185" t="s">
        <v>85</v>
      </c>
      <c r="D1185">
        <v>115</v>
      </c>
      <c r="E1185" t="s">
        <v>86</v>
      </c>
      <c r="F1185" t="s">
        <v>735</v>
      </c>
      <c r="G1185" t="s">
        <v>736</v>
      </c>
      <c r="H1185" t="s">
        <v>263</v>
      </c>
      <c r="I1185" t="s">
        <v>264</v>
      </c>
      <c r="J1185">
        <v>0</v>
      </c>
      <c r="K1185" t="s">
        <v>93</v>
      </c>
      <c r="L1185">
        <v>0</v>
      </c>
    </row>
    <row r="1186" spans="1:12" x14ac:dyDescent="0.25">
      <c r="A1186" t="s">
        <v>382</v>
      </c>
      <c r="B1186" t="s">
        <v>383</v>
      </c>
      <c r="C1186" t="s">
        <v>85</v>
      </c>
      <c r="D1186">
        <v>115</v>
      </c>
      <c r="E1186" t="s">
        <v>86</v>
      </c>
      <c r="F1186" t="s">
        <v>735</v>
      </c>
      <c r="G1186" t="s">
        <v>736</v>
      </c>
      <c r="H1186" t="s">
        <v>265</v>
      </c>
      <c r="I1186" t="s">
        <v>266</v>
      </c>
      <c r="J1186">
        <v>0</v>
      </c>
      <c r="K1186" t="s">
        <v>93</v>
      </c>
      <c r="L1186">
        <v>0</v>
      </c>
    </row>
    <row r="1187" spans="1:12" x14ac:dyDescent="0.25">
      <c r="A1187" t="s">
        <v>382</v>
      </c>
      <c r="B1187" t="s">
        <v>383</v>
      </c>
      <c r="C1187" t="s">
        <v>85</v>
      </c>
      <c r="D1187">
        <v>115</v>
      </c>
      <c r="E1187" t="s">
        <v>86</v>
      </c>
      <c r="F1187" t="s">
        <v>735</v>
      </c>
      <c r="G1187" t="s">
        <v>736</v>
      </c>
      <c r="H1187" t="s">
        <v>267</v>
      </c>
      <c r="I1187" t="s">
        <v>268</v>
      </c>
      <c r="J1187">
        <v>0</v>
      </c>
      <c r="K1187" t="s">
        <v>93</v>
      </c>
      <c r="L1187">
        <v>0</v>
      </c>
    </row>
    <row r="1188" spans="1:12" x14ac:dyDescent="0.25">
      <c r="A1188" t="s">
        <v>382</v>
      </c>
      <c r="B1188" t="s">
        <v>383</v>
      </c>
      <c r="C1188" t="s">
        <v>85</v>
      </c>
      <c r="D1188">
        <v>115</v>
      </c>
      <c r="E1188" t="s">
        <v>86</v>
      </c>
      <c r="F1188" t="s">
        <v>735</v>
      </c>
      <c r="G1188" t="s">
        <v>736</v>
      </c>
      <c r="H1188" t="s">
        <v>269</v>
      </c>
      <c r="I1188" t="s">
        <v>270</v>
      </c>
      <c r="J1188">
        <v>-4143914</v>
      </c>
      <c r="K1188" t="s">
        <v>93</v>
      </c>
      <c r="L1188">
        <v>0</v>
      </c>
    </row>
    <row r="1189" spans="1:12" x14ac:dyDescent="0.25">
      <c r="A1189" t="s">
        <v>382</v>
      </c>
      <c r="B1189" t="s">
        <v>383</v>
      </c>
      <c r="C1189" t="s">
        <v>85</v>
      </c>
      <c r="D1189">
        <v>115</v>
      </c>
      <c r="E1189" t="s">
        <v>86</v>
      </c>
      <c r="F1189" t="s">
        <v>735</v>
      </c>
      <c r="G1189" t="s">
        <v>736</v>
      </c>
      <c r="H1189" t="s">
        <v>271</v>
      </c>
      <c r="I1189" t="s">
        <v>272</v>
      </c>
      <c r="J1189">
        <v>9314310</v>
      </c>
      <c r="K1189" t="s">
        <v>93</v>
      </c>
      <c r="L1189">
        <v>0</v>
      </c>
    </row>
    <row r="1190" spans="1:12" x14ac:dyDescent="0.25">
      <c r="A1190" t="s">
        <v>382</v>
      </c>
      <c r="B1190" t="s">
        <v>383</v>
      </c>
      <c r="C1190" t="s">
        <v>85</v>
      </c>
      <c r="D1190">
        <v>115</v>
      </c>
      <c r="E1190" t="s">
        <v>86</v>
      </c>
      <c r="F1190" t="s">
        <v>735</v>
      </c>
      <c r="G1190" t="s">
        <v>736</v>
      </c>
      <c r="H1190" t="s">
        <v>273</v>
      </c>
      <c r="I1190" t="s">
        <v>274</v>
      </c>
      <c r="J1190">
        <v>2154</v>
      </c>
      <c r="K1190" t="s">
        <v>93</v>
      </c>
      <c r="L1190">
        <v>0</v>
      </c>
    </row>
    <row r="1191" spans="1:12" x14ac:dyDescent="0.25">
      <c r="A1191" t="s">
        <v>382</v>
      </c>
      <c r="B1191" t="s">
        <v>383</v>
      </c>
      <c r="C1191" t="s">
        <v>85</v>
      </c>
      <c r="D1191">
        <v>115</v>
      </c>
      <c r="E1191" t="s">
        <v>86</v>
      </c>
      <c r="F1191" t="s">
        <v>735</v>
      </c>
      <c r="G1191" t="s">
        <v>736</v>
      </c>
      <c r="H1191" t="s">
        <v>275</v>
      </c>
      <c r="I1191" t="s">
        <v>276</v>
      </c>
      <c r="J1191">
        <v>0</v>
      </c>
      <c r="K1191" t="s">
        <v>93</v>
      </c>
      <c r="L1191">
        <v>0</v>
      </c>
    </row>
    <row r="1192" spans="1:12" x14ac:dyDescent="0.25">
      <c r="A1192" t="s">
        <v>382</v>
      </c>
      <c r="B1192" t="s">
        <v>383</v>
      </c>
      <c r="C1192" t="s">
        <v>85</v>
      </c>
      <c r="D1192">
        <v>115</v>
      </c>
      <c r="E1192" t="s">
        <v>86</v>
      </c>
      <c r="F1192" t="s">
        <v>735</v>
      </c>
      <c r="G1192" t="s">
        <v>736</v>
      </c>
      <c r="H1192" t="s">
        <v>277</v>
      </c>
      <c r="I1192" t="s">
        <v>278</v>
      </c>
      <c r="J1192">
        <v>253673</v>
      </c>
      <c r="K1192" t="s">
        <v>93</v>
      </c>
      <c r="L1192">
        <v>0</v>
      </c>
    </row>
    <row r="1193" spans="1:12" x14ac:dyDescent="0.25">
      <c r="A1193" t="s">
        <v>382</v>
      </c>
      <c r="B1193" t="s">
        <v>383</v>
      </c>
      <c r="C1193" t="s">
        <v>85</v>
      </c>
      <c r="D1193">
        <v>115</v>
      </c>
      <c r="E1193" t="s">
        <v>86</v>
      </c>
      <c r="F1193" t="s">
        <v>735</v>
      </c>
      <c r="G1193" t="s">
        <v>736</v>
      </c>
      <c r="H1193" t="s">
        <v>279</v>
      </c>
      <c r="I1193" t="s">
        <v>280</v>
      </c>
      <c r="J1193">
        <v>0</v>
      </c>
      <c r="K1193" t="s">
        <v>93</v>
      </c>
      <c r="L1193">
        <v>0</v>
      </c>
    </row>
    <row r="1194" spans="1:12" x14ac:dyDescent="0.25">
      <c r="A1194" t="s">
        <v>382</v>
      </c>
      <c r="B1194" t="s">
        <v>383</v>
      </c>
      <c r="C1194" t="s">
        <v>85</v>
      </c>
      <c r="D1194">
        <v>115</v>
      </c>
      <c r="E1194" t="s">
        <v>86</v>
      </c>
      <c r="F1194" t="s">
        <v>735</v>
      </c>
      <c r="G1194" t="s">
        <v>736</v>
      </c>
      <c r="H1194" t="s">
        <v>281</v>
      </c>
      <c r="I1194" t="s">
        <v>282</v>
      </c>
      <c r="J1194">
        <v>367155</v>
      </c>
      <c r="K1194" t="s">
        <v>93</v>
      </c>
      <c r="L1194">
        <v>0</v>
      </c>
    </row>
    <row r="1195" spans="1:12" x14ac:dyDescent="0.25">
      <c r="A1195" t="s">
        <v>382</v>
      </c>
      <c r="B1195" t="s">
        <v>383</v>
      </c>
      <c r="C1195" t="s">
        <v>85</v>
      </c>
      <c r="D1195">
        <v>115</v>
      </c>
      <c r="E1195" t="s">
        <v>86</v>
      </c>
      <c r="F1195" t="s">
        <v>735</v>
      </c>
      <c r="G1195" t="s">
        <v>736</v>
      </c>
      <c r="H1195" t="s">
        <v>283</v>
      </c>
      <c r="I1195" t="s">
        <v>284</v>
      </c>
      <c r="J1195">
        <v>0</v>
      </c>
      <c r="K1195" t="s">
        <v>93</v>
      </c>
      <c r="L1195">
        <v>0</v>
      </c>
    </row>
    <row r="1196" spans="1:12" x14ac:dyDescent="0.25">
      <c r="A1196" t="s">
        <v>382</v>
      </c>
      <c r="B1196" t="s">
        <v>383</v>
      </c>
      <c r="C1196" t="s">
        <v>85</v>
      </c>
      <c r="D1196">
        <v>115</v>
      </c>
      <c r="E1196" t="s">
        <v>86</v>
      </c>
      <c r="F1196" t="s">
        <v>735</v>
      </c>
      <c r="G1196" t="s">
        <v>736</v>
      </c>
      <c r="H1196" t="s">
        <v>285</v>
      </c>
      <c r="I1196" t="s">
        <v>286</v>
      </c>
      <c r="J1196">
        <v>77525</v>
      </c>
      <c r="K1196" t="s">
        <v>93</v>
      </c>
      <c r="L1196">
        <v>0</v>
      </c>
    </row>
    <row r="1197" spans="1:12" x14ac:dyDescent="0.25">
      <c r="A1197" t="s">
        <v>382</v>
      </c>
      <c r="B1197" t="s">
        <v>383</v>
      </c>
      <c r="C1197" t="s">
        <v>85</v>
      </c>
      <c r="D1197">
        <v>115</v>
      </c>
      <c r="E1197" t="s">
        <v>86</v>
      </c>
      <c r="F1197" t="s">
        <v>735</v>
      </c>
      <c r="G1197" t="s">
        <v>736</v>
      </c>
      <c r="H1197" t="s">
        <v>287</v>
      </c>
      <c r="I1197" t="s">
        <v>288</v>
      </c>
      <c r="J1197">
        <v>17936</v>
      </c>
      <c r="K1197" t="s">
        <v>93</v>
      </c>
      <c r="L1197">
        <v>0</v>
      </c>
    </row>
    <row r="1198" spans="1:12" x14ac:dyDescent="0.25">
      <c r="A1198" t="s">
        <v>382</v>
      </c>
      <c r="B1198" t="s">
        <v>383</v>
      </c>
      <c r="C1198" t="s">
        <v>85</v>
      </c>
      <c r="D1198">
        <v>115</v>
      </c>
      <c r="E1198" t="s">
        <v>86</v>
      </c>
      <c r="F1198" t="s">
        <v>735</v>
      </c>
      <c r="G1198" t="s">
        <v>736</v>
      </c>
      <c r="H1198" t="s">
        <v>289</v>
      </c>
      <c r="I1198" t="s">
        <v>290</v>
      </c>
      <c r="J1198">
        <v>0</v>
      </c>
      <c r="K1198" t="s">
        <v>93</v>
      </c>
      <c r="L1198">
        <v>0</v>
      </c>
    </row>
    <row r="1199" spans="1:12" x14ac:dyDescent="0.25">
      <c r="A1199" t="s">
        <v>382</v>
      </c>
      <c r="B1199" t="s">
        <v>383</v>
      </c>
      <c r="C1199" t="s">
        <v>85</v>
      </c>
      <c r="D1199">
        <v>115</v>
      </c>
      <c r="E1199" t="s">
        <v>86</v>
      </c>
      <c r="F1199" t="s">
        <v>735</v>
      </c>
      <c r="G1199" t="s">
        <v>736</v>
      </c>
      <c r="H1199" t="s">
        <v>291</v>
      </c>
      <c r="I1199" t="s">
        <v>292</v>
      </c>
      <c r="J1199">
        <v>-1497</v>
      </c>
      <c r="K1199" t="s">
        <v>93</v>
      </c>
      <c r="L1199">
        <v>0</v>
      </c>
    </row>
    <row r="1200" spans="1:12" x14ac:dyDescent="0.25">
      <c r="A1200" t="s">
        <v>382</v>
      </c>
      <c r="B1200" t="s">
        <v>383</v>
      </c>
      <c r="C1200" t="s">
        <v>85</v>
      </c>
      <c r="D1200">
        <v>115</v>
      </c>
      <c r="E1200" t="s">
        <v>86</v>
      </c>
      <c r="F1200" t="s">
        <v>735</v>
      </c>
      <c r="G1200" t="s">
        <v>736</v>
      </c>
      <c r="H1200" t="s">
        <v>293</v>
      </c>
      <c r="I1200" t="s">
        <v>294</v>
      </c>
      <c r="J1200">
        <v>0</v>
      </c>
      <c r="K1200" t="s">
        <v>93</v>
      </c>
      <c r="L1200">
        <v>0</v>
      </c>
    </row>
    <row r="1201" spans="1:12" x14ac:dyDescent="0.25">
      <c r="A1201" t="s">
        <v>382</v>
      </c>
      <c r="B1201" t="s">
        <v>383</v>
      </c>
      <c r="C1201" t="s">
        <v>85</v>
      </c>
      <c r="D1201">
        <v>115</v>
      </c>
      <c r="E1201" t="s">
        <v>86</v>
      </c>
      <c r="F1201" t="s">
        <v>735</v>
      </c>
      <c r="G1201" t="s">
        <v>736</v>
      </c>
      <c r="H1201" t="s">
        <v>295</v>
      </c>
      <c r="I1201" t="s">
        <v>296</v>
      </c>
      <c r="J1201">
        <v>2888</v>
      </c>
      <c r="K1201" t="s">
        <v>93</v>
      </c>
      <c r="L1201">
        <v>0</v>
      </c>
    </row>
    <row r="1202" spans="1:12" x14ac:dyDescent="0.25">
      <c r="A1202" t="s">
        <v>382</v>
      </c>
      <c r="B1202" t="s">
        <v>383</v>
      </c>
      <c r="C1202" t="s">
        <v>85</v>
      </c>
      <c r="D1202">
        <v>115</v>
      </c>
      <c r="E1202" t="s">
        <v>86</v>
      </c>
      <c r="F1202" t="s">
        <v>735</v>
      </c>
      <c r="G1202" t="s">
        <v>736</v>
      </c>
      <c r="H1202" t="s">
        <v>297</v>
      </c>
      <c r="I1202" t="s">
        <v>298</v>
      </c>
      <c r="J1202">
        <v>0</v>
      </c>
      <c r="K1202" t="s">
        <v>93</v>
      </c>
      <c r="L1202">
        <v>0</v>
      </c>
    </row>
    <row r="1203" spans="1:12" x14ac:dyDescent="0.25">
      <c r="A1203" t="s">
        <v>382</v>
      </c>
      <c r="B1203" t="s">
        <v>383</v>
      </c>
      <c r="C1203" t="s">
        <v>85</v>
      </c>
      <c r="D1203">
        <v>115</v>
      </c>
      <c r="E1203" t="s">
        <v>86</v>
      </c>
      <c r="F1203" t="s">
        <v>735</v>
      </c>
      <c r="G1203" t="s">
        <v>736</v>
      </c>
      <c r="H1203" t="s">
        <v>299</v>
      </c>
      <c r="I1203" t="s">
        <v>300</v>
      </c>
      <c r="J1203">
        <v>0</v>
      </c>
      <c r="K1203" t="s">
        <v>93</v>
      </c>
      <c r="L1203">
        <v>0</v>
      </c>
    </row>
    <row r="1204" spans="1:12" x14ac:dyDescent="0.25">
      <c r="A1204" t="s">
        <v>382</v>
      </c>
      <c r="B1204" t="s">
        <v>383</v>
      </c>
      <c r="C1204" t="s">
        <v>85</v>
      </c>
      <c r="D1204">
        <v>115</v>
      </c>
      <c r="E1204" t="s">
        <v>86</v>
      </c>
      <c r="F1204" t="s">
        <v>735</v>
      </c>
      <c r="G1204" t="s">
        <v>736</v>
      </c>
      <c r="H1204" t="s">
        <v>301</v>
      </c>
      <c r="I1204" t="s">
        <v>302</v>
      </c>
      <c r="J1204">
        <v>0</v>
      </c>
      <c r="K1204" t="s">
        <v>93</v>
      </c>
      <c r="L1204">
        <v>0</v>
      </c>
    </row>
    <row r="1205" spans="1:12" x14ac:dyDescent="0.25">
      <c r="A1205" t="s">
        <v>382</v>
      </c>
      <c r="B1205" t="s">
        <v>383</v>
      </c>
      <c r="C1205" t="s">
        <v>85</v>
      </c>
      <c r="D1205">
        <v>115</v>
      </c>
      <c r="E1205" t="s">
        <v>86</v>
      </c>
      <c r="F1205" t="s">
        <v>735</v>
      </c>
      <c r="G1205" t="s">
        <v>736</v>
      </c>
      <c r="H1205" t="s">
        <v>303</v>
      </c>
      <c r="I1205" t="s">
        <v>304</v>
      </c>
      <c r="J1205">
        <v>0</v>
      </c>
      <c r="K1205" t="s">
        <v>93</v>
      </c>
      <c r="L1205">
        <v>0</v>
      </c>
    </row>
    <row r="1206" spans="1:12" x14ac:dyDescent="0.25">
      <c r="A1206" t="s">
        <v>382</v>
      </c>
      <c r="B1206" t="s">
        <v>383</v>
      </c>
      <c r="C1206" t="s">
        <v>85</v>
      </c>
      <c r="D1206">
        <v>115</v>
      </c>
      <c r="E1206" t="s">
        <v>86</v>
      </c>
      <c r="F1206" t="s">
        <v>735</v>
      </c>
      <c r="G1206" t="s">
        <v>736</v>
      </c>
      <c r="H1206" t="s">
        <v>305</v>
      </c>
      <c r="I1206" t="s">
        <v>306</v>
      </c>
      <c r="J1206">
        <v>31525</v>
      </c>
      <c r="K1206" t="s">
        <v>93</v>
      </c>
      <c r="L1206">
        <v>0</v>
      </c>
    </row>
    <row r="1207" spans="1:12" x14ac:dyDescent="0.25">
      <c r="A1207" t="s">
        <v>382</v>
      </c>
      <c r="B1207" t="s">
        <v>383</v>
      </c>
      <c r="C1207" t="s">
        <v>85</v>
      </c>
      <c r="D1207">
        <v>115</v>
      </c>
      <c r="E1207" t="s">
        <v>86</v>
      </c>
      <c r="F1207" t="s">
        <v>735</v>
      </c>
      <c r="G1207" t="s">
        <v>736</v>
      </c>
      <c r="H1207" t="s">
        <v>307</v>
      </c>
      <c r="I1207" t="s">
        <v>308</v>
      </c>
      <c r="J1207">
        <v>1324724</v>
      </c>
      <c r="K1207" t="s">
        <v>93</v>
      </c>
      <c r="L1207">
        <v>0</v>
      </c>
    </row>
    <row r="1208" spans="1:12" x14ac:dyDescent="0.25">
      <c r="A1208" t="s">
        <v>382</v>
      </c>
      <c r="B1208" t="s">
        <v>383</v>
      </c>
      <c r="C1208" t="s">
        <v>85</v>
      </c>
      <c r="D1208">
        <v>115</v>
      </c>
      <c r="E1208" t="s">
        <v>86</v>
      </c>
      <c r="F1208" t="s">
        <v>735</v>
      </c>
      <c r="G1208" t="s">
        <v>736</v>
      </c>
      <c r="H1208" t="s">
        <v>309</v>
      </c>
      <c r="I1208" t="s">
        <v>310</v>
      </c>
      <c r="J1208">
        <v>5633308</v>
      </c>
      <c r="K1208" t="s">
        <v>93</v>
      </c>
      <c r="L1208">
        <v>0</v>
      </c>
    </row>
    <row r="1209" spans="1:12" x14ac:dyDescent="0.25">
      <c r="A1209" t="s">
        <v>382</v>
      </c>
      <c r="B1209" t="s">
        <v>383</v>
      </c>
      <c r="C1209" t="s">
        <v>85</v>
      </c>
      <c r="D1209">
        <v>115</v>
      </c>
      <c r="E1209" t="s">
        <v>86</v>
      </c>
      <c r="F1209" t="s">
        <v>735</v>
      </c>
      <c r="G1209" t="s">
        <v>736</v>
      </c>
      <c r="H1209" t="s">
        <v>311</v>
      </c>
      <c r="I1209" t="s">
        <v>312</v>
      </c>
      <c r="J1209">
        <v>0</v>
      </c>
      <c r="K1209" t="s">
        <v>93</v>
      </c>
      <c r="L1209">
        <v>0</v>
      </c>
    </row>
    <row r="1210" spans="1:12" x14ac:dyDescent="0.25">
      <c r="A1210" t="s">
        <v>382</v>
      </c>
      <c r="B1210" t="s">
        <v>383</v>
      </c>
      <c r="C1210" t="s">
        <v>85</v>
      </c>
      <c r="D1210">
        <v>115</v>
      </c>
      <c r="E1210" t="s">
        <v>86</v>
      </c>
      <c r="F1210" t="s">
        <v>735</v>
      </c>
      <c r="G1210" t="s">
        <v>736</v>
      </c>
      <c r="H1210" t="s">
        <v>313</v>
      </c>
      <c r="I1210" t="s">
        <v>314</v>
      </c>
      <c r="J1210">
        <v>0</v>
      </c>
      <c r="K1210" t="s">
        <v>93</v>
      </c>
      <c r="L1210">
        <v>0</v>
      </c>
    </row>
    <row r="1211" spans="1:12" x14ac:dyDescent="0.25">
      <c r="A1211" t="s">
        <v>382</v>
      </c>
      <c r="B1211" t="s">
        <v>383</v>
      </c>
      <c r="C1211" t="s">
        <v>85</v>
      </c>
      <c r="D1211">
        <v>115</v>
      </c>
      <c r="E1211" t="s">
        <v>86</v>
      </c>
      <c r="F1211" t="s">
        <v>735</v>
      </c>
      <c r="G1211" t="s">
        <v>736</v>
      </c>
      <c r="H1211" t="s">
        <v>315</v>
      </c>
      <c r="I1211" t="s">
        <v>316</v>
      </c>
      <c r="J1211">
        <v>0</v>
      </c>
      <c r="K1211" t="s">
        <v>93</v>
      </c>
      <c r="L1211">
        <v>0</v>
      </c>
    </row>
    <row r="1212" spans="1:12" x14ac:dyDescent="0.25">
      <c r="A1212" t="s">
        <v>382</v>
      </c>
      <c r="B1212" t="s">
        <v>383</v>
      </c>
      <c r="C1212" t="s">
        <v>85</v>
      </c>
      <c r="D1212">
        <v>115</v>
      </c>
      <c r="E1212" t="s">
        <v>86</v>
      </c>
      <c r="F1212" t="s">
        <v>735</v>
      </c>
      <c r="G1212" t="s">
        <v>736</v>
      </c>
      <c r="H1212" t="s">
        <v>317</v>
      </c>
      <c r="I1212" t="s">
        <v>318</v>
      </c>
      <c r="J1212">
        <v>0</v>
      </c>
      <c r="K1212" t="s">
        <v>93</v>
      </c>
      <c r="L1212">
        <v>0</v>
      </c>
    </row>
    <row r="1213" spans="1:12" x14ac:dyDescent="0.25">
      <c r="A1213" t="s">
        <v>382</v>
      </c>
      <c r="B1213" t="s">
        <v>383</v>
      </c>
      <c r="C1213" t="s">
        <v>85</v>
      </c>
      <c r="D1213">
        <v>115</v>
      </c>
      <c r="E1213" t="s">
        <v>86</v>
      </c>
      <c r="F1213" t="s">
        <v>735</v>
      </c>
      <c r="G1213" t="s">
        <v>736</v>
      </c>
      <c r="H1213" t="s">
        <v>319</v>
      </c>
      <c r="I1213" t="s">
        <v>320</v>
      </c>
      <c r="J1213">
        <v>56660</v>
      </c>
      <c r="K1213" t="s">
        <v>93</v>
      </c>
      <c r="L1213">
        <v>0</v>
      </c>
    </row>
    <row r="1214" spans="1:12" x14ac:dyDescent="0.25">
      <c r="A1214" t="s">
        <v>382</v>
      </c>
      <c r="B1214" t="s">
        <v>383</v>
      </c>
      <c r="C1214" t="s">
        <v>85</v>
      </c>
      <c r="D1214">
        <v>115</v>
      </c>
      <c r="E1214" t="s">
        <v>86</v>
      </c>
      <c r="F1214" t="s">
        <v>735</v>
      </c>
      <c r="G1214" t="s">
        <v>736</v>
      </c>
      <c r="H1214" t="s">
        <v>321</v>
      </c>
      <c r="I1214" t="s">
        <v>322</v>
      </c>
      <c r="J1214">
        <v>92345</v>
      </c>
      <c r="K1214" t="s">
        <v>93</v>
      </c>
      <c r="L1214">
        <v>0</v>
      </c>
    </row>
    <row r="1215" spans="1:12" x14ac:dyDescent="0.25">
      <c r="A1215" t="s">
        <v>382</v>
      </c>
      <c r="B1215" t="s">
        <v>383</v>
      </c>
      <c r="C1215" t="s">
        <v>85</v>
      </c>
      <c r="D1215">
        <v>115</v>
      </c>
      <c r="E1215" t="s">
        <v>86</v>
      </c>
      <c r="F1215" t="s">
        <v>735</v>
      </c>
      <c r="G1215" t="s">
        <v>736</v>
      </c>
      <c r="H1215" t="s">
        <v>323</v>
      </c>
      <c r="I1215" t="s">
        <v>324</v>
      </c>
      <c r="J1215">
        <v>0</v>
      </c>
      <c r="K1215" t="s">
        <v>93</v>
      </c>
      <c r="L1215">
        <v>0</v>
      </c>
    </row>
    <row r="1216" spans="1:12" x14ac:dyDescent="0.25">
      <c r="A1216" t="s">
        <v>382</v>
      </c>
      <c r="B1216" t="s">
        <v>383</v>
      </c>
      <c r="C1216" t="s">
        <v>85</v>
      </c>
      <c r="D1216">
        <v>115</v>
      </c>
      <c r="E1216" t="s">
        <v>86</v>
      </c>
      <c r="F1216" t="s">
        <v>735</v>
      </c>
      <c r="G1216" t="s">
        <v>736</v>
      </c>
      <c r="H1216" t="s">
        <v>325</v>
      </c>
      <c r="I1216" t="s">
        <v>326</v>
      </c>
      <c r="J1216">
        <v>61506</v>
      </c>
      <c r="K1216" t="s">
        <v>93</v>
      </c>
      <c r="L1216">
        <v>0</v>
      </c>
    </row>
    <row r="1217" spans="1:12" x14ac:dyDescent="0.25">
      <c r="A1217" t="s">
        <v>382</v>
      </c>
      <c r="B1217" t="s">
        <v>383</v>
      </c>
      <c r="C1217" t="s">
        <v>85</v>
      </c>
      <c r="D1217">
        <v>115</v>
      </c>
      <c r="E1217" t="s">
        <v>86</v>
      </c>
      <c r="F1217" t="s">
        <v>735</v>
      </c>
      <c r="G1217" t="s">
        <v>736</v>
      </c>
      <c r="H1217" t="s">
        <v>327</v>
      </c>
      <c r="I1217" t="s">
        <v>328</v>
      </c>
      <c r="J1217">
        <v>0</v>
      </c>
      <c r="K1217" t="s">
        <v>93</v>
      </c>
      <c r="L1217">
        <v>0</v>
      </c>
    </row>
    <row r="1218" spans="1:12" x14ac:dyDescent="0.25">
      <c r="A1218" t="s">
        <v>382</v>
      </c>
      <c r="B1218" t="s">
        <v>383</v>
      </c>
      <c r="C1218" t="s">
        <v>85</v>
      </c>
      <c r="D1218">
        <v>115</v>
      </c>
      <c r="E1218" t="s">
        <v>86</v>
      </c>
      <c r="F1218" t="s">
        <v>735</v>
      </c>
      <c r="G1218" t="s">
        <v>736</v>
      </c>
      <c r="H1218" t="s">
        <v>329</v>
      </c>
      <c r="I1218" t="s">
        <v>330</v>
      </c>
      <c r="J1218">
        <v>0</v>
      </c>
      <c r="K1218" t="s">
        <v>93</v>
      </c>
      <c r="L1218">
        <v>0</v>
      </c>
    </row>
    <row r="1219" spans="1:12" x14ac:dyDescent="0.25">
      <c r="A1219" t="s">
        <v>382</v>
      </c>
      <c r="B1219" t="s">
        <v>383</v>
      </c>
      <c r="C1219" t="s">
        <v>85</v>
      </c>
      <c r="D1219">
        <v>115</v>
      </c>
      <c r="E1219" t="s">
        <v>86</v>
      </c>
      <c r="F1219" t="s">
        <v>735</v>
      </c>
      <c r="G1219" t="s">
        <v>736</v>
      </c>
      <c r="H1219" t="s">
        <v>331</v>
      </c>
      <c r="I1219" t="s">
        <v>332</v>
      </c>
      <c r="J1219">
        <v>2301579</v>
      </c>
      <c r="K1219" t="s">
        <v>93</v>
      </c>
      <c r="L1219">
        <v>0</v>
      </c>
    </row>
    <row r="1220" spans="1:12" x14ac:dyDescent="0.25">
      <c r="A1220" t="s">
        <v>382</v>
      </c>
      <c r="B1220" t="s">
        <v>383</v>
      </c>
      <c r="C1220" t="s">
        <v>85</v>
      </c>
      <c r="D1220">
        <v>115</v>
      </c>
      <c r="E1220" t="s">
        <v>86</v>
      </c>
      <c r="F1220" t="s">
        <v>735</v>
      </c>
      <c r="G1220" t="s">
        <v>736</v>
      </c>
      <c r="H1220" t="s">
        <v>333</v>
      </c>
      <c r="I1220" t="s">
        <v>334</v>
      </c>
      <c r="J1220">
        <v>377613</v>
      </c>
      <c r="K1220" t="s">
        <v>93</v>
      </c>
      <c r="L1220">
        <v>0</v>
      </c>
    </row>
    <row r="1221" spans="1:12" x14ac:dyDescent="0.25">
      <c r="A1221" t="s">
        <v>382</v>
      </c>
      <c r="B1221" t="s">
        <v>383</v>
      </c>
      <c r="C1221" t="s">
        <v>85</v>
      </c>
      <c r="D1221">
        <v>115</v>
      </c>
      <c r="E1221" t="s">
        <v>86</v>
      </c>
      <c r="F1221" t="s">
        <v>735</v>
      </c>
      <c r="G1221" t="s">
        <v>736</v>
      </c>
      <c r="H1221" t="s">
        <v>335</v>
      </c>
      <c r="I1221" t="s">
        <v>336</v>
      </c>
      <c r="J1221">
        <v>2605</v>
      </c>
      <c r="K1221" t="s">
        <v>93</v>
      </c>
      <c r="L1221">
        <v>0</v>
      </c>
    </row>
    <row r="1222" spans="1:12" x14ac:dyDescent="0.25">
      <c r="A1222" t="s">
        <v>382</v>
      </c>
      <c r="B1222" t="s">
        <v>383</v>
      </c>
      <c r="C1222" t="s">
        <v>85</v>
      </c>
      <c r="D1222">
        <v>115</v>
      </c>
      <c r="E1222" t="s">
        <v>86</v>
      </c>
      <c r="F1222" t="s">
        <v>735</v>
      </c>
      <c r="G1222" t="s">
        <v>736</v>
      </c>
      <c r="H1222" t="s">
        <v>337</v>
      </c>
      <c r="I1222" t="s">
        <v>338</v>
      </c>
      <c r="J1222">
        <v>55426</v>
      </c>
      <c r="K1222" t="s">
        <v>93</v>
      </c>
      <c r="L1222">
        <v>0</v>
      </c>
    </row>
    <row r="1223" spans="1:12" x14ac:dyDescent="0.25">
      <c r="A1223" t="s">
        <v>382</v>
      </c>
      <c r="B1223" t="s">
        <v>383</v>
      </c>
      <c r="C1223" t="s">
        <v>85</v>
      </c>
      <c r="D1223">
        <v>115</v>
      </c>
      <c r="E1223" t="s">
        <v>86</v>
      </c>
      <c r="F1223" t="s">
        <v>735</v>
      </c>
      <c r="G1223" t="s">
        <v>736</v>
      </c>
      <c r="H1223" t="s">
        <v>337</v>
      </c>
      <c r="I1223" t="s">
        <v>339</v>
      </c>
      <c r="J1223">
        <v>52426</v>
      </c>
      <c r="K1223" t="s">
        <v>93</v>
      </c>
      <c r="L1223">
        <v>0</v>
      </c>
    </row>
    <row r="1224" spans="1:12" x14ac:dyDescent="0.25">
      <c r="A1224" t="s">
        <v>382</v>
      </c>
      <c r="B1224" t="s">
        <v>383</v>
      </c>
      <c r="C1224" t="s">
        <v>85</v>
      </c>
      <c r="D1224">
        <v>115</v>
      </c>
      <c r="E1224" t="s">
        <v>86</v>
      </c>
      <c r="F1224" t="s">
        <v>735</v>
      </c>
      <c r="G1224" t="s">
        <v>736</v>
      </c>
      <c r="H1224" t="s">
        <v>340</v>
      </c>
      <c r="I1224" t="s">
        <v>341</v>
      </c>
      <c r="J1224">
        <v>0</v>
      </c>
      <c r="K1224" t="s">
        <v>93</v>
      </c>
      <c r="L1224">
        <v>0</v>
      </c>
    </row>
    <row r="1225" spans="1:12" x14ac:dyDescent="0.25">
      <c r="A1225" t="s">
        <v>382</v>
      </c>
      <c r="B1225" t="s">
        <v>383</v>
      </c>
      <c r="C1225" t="s">
        <v>85</v>
      </c>
      <c r="D1225">
        <v>115</v>
      </c>
      <c r="E1225" t="s">
        <v>86</v>
      </c>
      <c r="F1225" t="s">
        <v>735</v>
      </c>
      <c r="G1225" t="s">
        <v>736</v>
      </c>
      <c r="H1225" t="s">
        <v>342</v>
      </c>
      <c r="I1225" t="s">
        <v>343</v>
      </c>
      <c r="J1225">
        <v>31309</v>
      </c>
      <c r="K1225" t="s">
        <v>93</v>
      </c>
      <c r="L1225">
        <v>0</v>
      </c>
    </row>
    <row r="1226" spans="1:12" x14ac:dyDescent="0.25">
      <c r="A1226" t="s">
        <v>382</v>
      </c>
      <c r="B1226" t="s">
        <v>383</v>
      </c>
      <c r="C1226" t="s">
        <v>85</v>
      </c>
      <c r="D1226">
        <v>115</v>
      </c>
      <c r="E1226" t="s">
        <v>86</v>
      </c>
      <c r="F1226" t="s">
        <v>735</v>
      </c>
      <c r="G1226" t="s">
        <v>736</v>
      </c>
      <c r="H1226" t="s">
        <v>344</v>
      </c>
      <c r="I1226" t="s">
        <v>345</v>
      </c>
      <c r="J1226">
        <v>0</v>
      </c>
      <c r="K1226" t="s">
        <v>93</v>
      </c>
      <c r="L1226">
        <v>0</v>
      </c>
    </row>
    <row r="1227" spans="1:12" x14ac:dyDescent="0.25">
      <c r="A1227" t="s">
        <v>382</v>
      </c>
      <c r="B1227" t="s">
        <v>383</v>
      </c>
      <c r="C1227" t="s">
        <v>85</v>
      </c>
      <c r="D1227">
        <v>115</v>
      </c>
      <c r="E1227" t="s">
        <v>86</v>
      </c>
      <c r="F1227" t="s">
        <v>735</v>
      </c>
      <c r="G1227" t="s">
        <v>736</v>
      </c>
      <c r="H1227" t="s">
        <v>346</v>
      </c>
      <c r="I1227" t="s">
        <v>347</v>
      </c>
      <c r="J1227">
        <v>0</v>
      </c>
      <c r="K1227" t="s">
        <v>93</v>
      </c>
      <c r="L1227">
        <v>0</v>
      </c>
    </row>
    <row r="1228" spans="1:12" x14ac:dyDescent="0.25">
      <c r="A1228" t="s">
        <v>382</v>
      </c>
      <c r="B1228" t="s">
        <v>383</v>
      </c>
      <c r="C1228" t="s">
        <v>85</v>
      </c>
      <c r="D1228">
        <v>115</v>
      </c>
      <c r="E1228" t="s">
        <v>86</v>
      </c>
      <c r="F1228" t="s">
        <v>735</v>
      </c>
      <c r="G1228" t="s">
        <v>736</v>
      </c>
      <c r="H1228" t="s">
        <v>348</v>
      </c>
      <c r="I1228" t="s">
        <v>349</v>
      </c>
      <c r="J1228">
        <v>0</v>
      </c>
      <c r="K1228" t="s">
        <v>93</v>
      </c>
      <c r="L1228">
        <v>0</v>
      </c>
    </row>
    <row r="1229" spans="1:12" x14ac:dyDescent="0.25">
      <c r="A1229" t="s">
        <v>382</v>
      </c>
      <c r="B1229" t="s">
        <v>383</v>
      </c>
      <c r="C1229" t="s">
        <v>85</v>
      </c>
      <c r="D1229">
        <v>115</v>
      </c>
      <c r="E1229" t="s">
        <v>86</v>
      </c>
      <c r="F1229" t="s">
        <v>735</v>
      </c>
      <c r="G1229" t="s">
        <v>736</v>
      </c>
      <c r="H1229" t="s">
        <v>350</v>
      </c>
      <c r="I1229" t="s">
        <v>351</v>
      </c>
      <c r="J1229">
        <v>-75916</v>
      </c>
      <c r="K1229" t="s">
        <v>93</v>
      </c>
      <c r="L1229">
        <v>0</v>
      </c>
    </row>
    <row r="1230" spans="1:12" x14ac:dyDescent="0.25">
      <c r="A1230" t="s">
        <v>382</v>
      </c>
      <c r="B1230" t="s">
        <v>383</v>
      </c>
      <c r="C1230" t="s">
        <v>85</v>
      </c>
      <c r="D1230">
        <v>115</v>
      </c>
      <c r="E1230" t="s">
        <v>86</v>
      </c>
      <c r="F1230" t="s">
        <v>735</v>
      </c>
      <c r="G1230" t="s">
        <v>736</v>
      </c>
      <c r="H1230" t="s">
        <v>352</v>
      </c>
      <c r="I1230" t="s">
        <v>353</v>
      </c>
      <c r="J1230">
        <v>0</v>
      </c>
      <c r="K1230" t="s">
        <v>93</v>
      </c>
      <c r="L1230">
        <v>0</v>
      </c>
    </row>
    <row r="1231" spans="1:12" x14ac:dyDescent="0.25">
      <c r="A1231" t="s">
        <v>382</v>
      </c>
      <c r="B1231" t="s">
        <v>383</v>
      </c>
      <c r="C1231" t="s">
        <v>85</v>
      </c>
      <c r="D1231">
        <v>115</v>
      </c>
      <c r="E1231" t="s">
        <v>86</v>
      </c>
      <c r="F1231" t="s">
        <v>735</v>
      </c>
      <c r="G1231" t="s">
        <v>736</v>
      </c>
      <c r="H1231" t="s">
        <v>354</v>
      </c>
      <c r="I1231" t="s">
        <v>355</v>
      </c>
      <c r="J1231">
        <v>0</v>
      </c>
      <c r="K1231" t="s">
        <v>93</v>
      </c>
      <c r="L1231">
        <v>0</v>
      </c>
    </row>
    <row r="1232" spans="1:12" x14ac:dyDescent="0.25">
      <c r="A1232" t="s">
        <v>382</v>
      </c>
      <c r="B1232" t="s">
        <v>383</v>
      </c>
      <c r="C1232" t="s">
        <v>85</v>
      </c>
      <c r="D1232">
        <v>115</v>
      </c>
      <c r="E1232" t="s">
        <v>86</v>
      </c>
      <c r="F1232" t="s">
        <v>735</v>
      </c>
      <c r="G1232" t="s">
        <v>736</v>
      </c>
      <c r="H1232" t="s">
        <v>356</v>
      </c>
      <c r="I1232" t="s">
        <v>357</v>
      </c>
      <c r="J1232">
        <v>0</v>
      </c>
      <c r="K1232" t="s">
        <v>93</v>
      </c>
      <c r="L1232">
        <v>0</v>
      </c>
    </row>
    <row r="1233" spans="1:12" x14ac:dyDescent="0.25">
      <c r="A1233" t="s">
        <v>382</v>
      </c>
      <c r="B1233" t="s">
        <v>383</v>
      </c>
      <c r="C1233" t="s">
        <v>85</v>
      </c>
      <c r="D1233">
        <v>115</v>
      </c>
      <c r="E1233" t="s">
        <v>86</v>
      </c>
      <c r="F1233" t="s">
        <v>735</v>
      </c>
      <c r="G1233" t="s">
        <v>736</v>
      </c>
      <c r="H1233" t="s">
        <v>358</v>
      </c>
      <c r="I1233" t="s">
        <v>359</v>
      </c>
      <c r="J1233">
        <v>0</v>
      </c>
      <c r="K1233" t="s">
        <v>93</v>
      </c>
      <c r="L1233">
        <v>0</v>
      </c>
    </row>
    <row r="1234" spans="1:12" x14ac:dyDescent="0.25">
      <c r="A1234" t="s">
        <v>382</v>
      </c>
      <c r="B1234" t="s">
        <v>383</v>
      </c>
      <c r="C1234" t="s">
        <v>85</v>
      </c>
      <c r="D1234">
        <v>115</v>
      </c>
      <c r="E1234" t="s">
        <v>86</v>
      </c>
      <c r="F1234" t="s">
        <v>735</v>
      </c>
      <c r="G1234" t="s">
        <v>736</v>
      </c>
      <c r="H1234" t="s">
        <v>360</v>
      </c>
      <c r="I1234" t="s">
        <v>361</v>
      </c>
      <c r="J1234">
        <v>0</v>
      </c>
      <c r="K1234" t="s">
        <v>93</v>
      </c>
      <c r="L1234">
        <v>0</v>
      </c>
    </row>
    <row r="1235" spans="1:12" x14ac:dyDescent="0.25">
      <c r="A1235" t="s">
        <v>382</v>
      </c>
      <c r="B1235" t="s">
        <v>383</v>
      </c>
      <c r="C1235" t="s">
        <v>85</v>
      </c>
      <c r="D1235">
        <v>115</v>
      </c>
      <c r="E1235" t="s">
        <v>86</v>
      </c>
      <c r="F1235" t="s">
        <v>735</v>
      </c>
      <c r="G1235" t="s">
        <v>736</v>
      </c>
      <c r="H1235" t="s">
        <v>362</v>
      </c>
      <c r="I1235" t="s">
        <v>363</v>
      </c>
      <c r="J1235">
        <v>0</v>
      </c>
      <c r="K1235" t="s">
        <v>93</v>
      </c>
      <c r="L1235">
        <v>0</v>
      </c>
    </row>
    <row r="1236" spans="1:12" x14ac:dyDescent="0.25">
      <c r="A1236" t="s">
        <v>382</v>
      </c>
      <c r="B1236" t="s">
        <v>383</v>
      </c>
      <c r="C1236" t="s">
        <v>85</v>
      </c>
      <c r="D1236">
        <v>115</v>
      </c>
      <c r="E1236" t="s">
        <v>86</v>
      </c>
      <c r="F1236" t="s">
        <v>735</v>
      </c>
      <c r="G1236" t="s">
        <v>736</v>
      </c>
      <c r="H1236" t="s">
        <v>364</v>
      </c>
      <c r="I1236" t="s">
        <v>365</v>
      </c>
      <c r="J1236">
        <v>0</v>
      </c>
      <c r="K1236" t="s">
        <v>93</v>
      </c>
      <c r="L1236">
        <v>0</v>
      </c>
    </row>
    <row r="1237" spans="1:12" x14ac:dyDescent="0.25">
      <c r="A1237" t="s">
        <v>382</v>
      </c>
      <c r="B1237" t="s">
        <v>383</v>
      </c>
      <c r="C1237" t="s">
        <v>85</v>
      </c>
      <c r="D1237">
        <v>115</v>
      </c>
      <c r="E1237" t="s">
        <v>86</v>
      </c>
      <c r="F1237" t="s">
        <v>735</v>
      </c>
      <c r="G1237" t="s">
        <v>736</v>
      </c>
      <c r="H1237" t="s">
        <v>366</v>
      </c>
      <c r="I1237" t="s">
        <v>367</v>
      </c>
      <c r="J1237">
        <v>0</v>
      </c>
      <c r="K1237" t="s">
        <v>93</v>
      </c>
      <c r="L1237">
        <v>0</v>
      </c>
    </row>
    <row r="1238" spans="1:12" x14ac:dyDescent="0.25">
      <c r="A1238" t="s">
        <v>382</v>
      </c>
      <c r="B1238" t="s">
        <v>383</v>
      </c>
      <c r="C1238" t="s">
        <v>85</v>
      </c>
      <c r="D1238">
        <v>115</v>
      </c>
      <c r="E1238" t="s">
        <v>86</v>
      </c>
      <c r="F1238" t="s">
        <v>735</v>
      </c>
      <c r="G1238" t="s">
        <v>736</v>
      </c>
      <c r="H1238" t="s">
        <v>368</v>
      </c>
      <c r="I1238" t="s">
        <v>369</v>
      </c>
      <c r="J1238">
        <v>0</v>
      </c>
      <c r="K1238" t="s">
        <v>93</v>
      </c>
      <c r="L1238">
        <v>0</v>
      </c>
    </row>
    <row r="1239" spans="1:12" x14ac:dyDescent="0.25">
      <c r="A1239" t="s">
        <v>382</v>
      </c>
      <c r="B1239" t="s">
        <v>383</v>
      </c>
      <c r="C1239" t="s">
        <v>85</v>
      </c>
      <c r="D1239">
        <v>115</v>
      </c>
      <c r="E1239" t="s">
        <v>86</v>
      </c>
      <c r="F1239" t="s">
        <v>735</v>
      </c>
      <c r="G1239" t="s">
        <v>736</v>
      </c>
      <c r="H1239" t="s">
        <v>370</v>
      </c>
      <c r="I1239" t="s">
        <v>371</v>
      </c>
      <c r="J1239">
        <v>0</v>
      </c>
      <c r="K1239" t="s">
        <v>93</v>
      </c>
      <c r="L1239">
        <v>0</v>
      </c>
    </row>
    <row r="1240" spans="1:12" x14ac:dyDescent="0.25">
      <c r="A1240" t="s">
        <v>382</v>
      </c>
      <c r="B1240" t="s">
        <v>383</v>
      </c>
      <c r="C1240" t="s">
        <v>85</v>
      </c>
      <c r="D1240">
        <v>115</v>
      </c>
      <c r="E1240" t="s">
        <v>86</v>
      </c>
      <c r="F1240" t="s">
        <v>735</v>
      </c>
      <c r="G1240" t="s">
        <v>736</v>
      </c>
      <c r="H1240" t="s">
        <v>372</v>
      </c>
      <c r="I1240" t="s">
        <v>373</v>
      </c>
      <c r="J1240">
        <v>0</v>
      </c>
      <c r="K1240" t="s">
        <v>93</v>
      </c>
      <c r="L1240">
        <v>0</v>
      </c>
    </row>
    <row r="1241" spans="1:12" x14ac:dyDescent="0.25">
      <c r="A1241" t="s">
        <v>382</v>
      </c>
      <c r="B1241" t="s">
        <v>383</v>
      </c>
      <c r="C1241" t="s">
        <v>85</v>
      </c>
      <c r="D1241">
        <v>115</v>
      </c>
      <c r="E1241" t="s">
        <v>86</v>
      </c>
      <c r="F1241" t="s">
        <v>735</v>
      </c>
      <c r="G1241" t="s">
        <v>736</v>
      </c>
      <c r="H1241" t="s">
        <v>374</v>
      </c>
      <c r="I1241" t="s">
        <v>375</v>
      </c>
      <c r="J1241">
        <v>0</v>
      </c>
      <c r="K1241" t="s">
        <v>93</v>
      </c>
      <c r="L1241">
        <v>0</v>
      </c>
    </row>
    <row r="1242" spans="1:12" x14ac:dyDescent="0.25">
      <c r="A1242" t="s">
        <v>382</v>
      </c>
      <c r="B1242" t="s">
        <v>383</v>
      </c>
      <c r="C1242" t="s">
        <v>85</v>
      </c>
      <c r="D1242">
        <v>115</v>
      </c>
      <c r="E1242" t="s">
        <v>86</v>
      </c>
      <c r="F1242" t="s">
        <v>735</v>
      </c>
      <c r="G1242" t="s">
        <v>736</v>
      </c>
      <c r="H1242" t="s">
        <v>376</v>
      </c>
      <c r="I1242" t="s">
        <v>377</v>
      </c>
      <c r="J1242">
        <v>0</v>
      </c>
      <c r="K1242" t="s">
        <v>93</v>
      </c>
      <c r="L1242">
        <v>0</v>
      </c>
    </row>
    <row r="1243" spans="1:12" x14ac:dyDescent="0.25">
      <c r="A1243" t="s">
        <v>382</v>
      </c>
      <c r="B1243" t="s">
        <v>383</v>
      </c>
      <c r="C1243" t="s">
        <v>85</v>
      </c>
      <c r="D1243">
        <v>115</v>
      </c>
      <c r="E1243" t="s">
        <v>86</v>
      </c>
      <c r="F1243" t="s">
        <v>735</v>
      </c>
      <c r="G1243" t="s">
        <v>736</v>
      </c>
      <c r="H1243" t="s">
        <v>378</v>
      </c>
      <c r="I1243" t="s">
        <v>379</v>
      </c>
      <c r="J1243">
        <v>0</v>
      </c>
      <c r="K1243" t="s">
        <v>93</v>
      </c>
      <c r="L1243">
        <v>0</v>
      </c>
    </row>
    <row r="1244" spans="1:12" x14ac:dyDescent="0.25">
      <c r="A1244" t="s">
        <v>384</v>
      </c>
      <c r="B1244" t="s">
        <v>385</v>
      </c>
      <c r="C1244" t="s">
        <v>85</v>
      </c>
      <c r="D1244">
        <v>96</v>
      </c>
      <c r="E1244" t="s">
        <v>86</v>
      </c>
      <c r="F1244" t="s">
        <v>735</v>
      </c>
      <c r="G1244" t="s">
        <v>736</v>
      </c>
      <c r="H1244" t="s">
        <v>90</v>
      </c>
      <c r="I1244" t="s">
        <v>92</v>
      </c>
      <c r="J1244">
        <v>0</v>
      </c>
      <c r="K1244" t="s">
        <v>93</v>
      </c>
      <c r="L1244">
        <v>606340</v>
      </c>
    </row>
    <row r="1245" spans="1:12" x14ac:dyDescent="0.25">
      <c r="A1245" t="s">
        <v>384</v>
      </c>
      <c r="B1245" t="s">
        <v>385</v>
      </c>
      <c r="C1245" t="s">
        <v>85</v>
      </c>
      <c r="D1245">
        <v>96</v>
      </c>
      <c r="E1245" t="s">
        <v>86</v>
      </c>
      <c r="F1245" t="s">
        <v>735</v>
      </c>
      <c r="G1245" t="s">
        <v>736</v>
      </c>
      <c r="H1245" t="s">
        <v>94</v>
      </c>
      <c r="I1245" t="s">
        <v>95</v>
      </c>
      <c r="J1245">
        <v>0</v>
      </c>
      <c r="K1245" t="s">
        <v>93</v>
      </c>
      <c r="L1245">
        <v>606340</v>
      </c>
    </row>
    <row r="1246" spans="1:12" x14ac:dyDescent="0.25">
      <c r="A1246" t="s">
        <v>384</v>
      </c>
      <c r="B1246" t="s">
        <v>385</v>
      </c>
      <c r="C1246" t="s">
        <v>85</v>
      </c>
      <c r="D1246">
        <v>96</v>
      </c>
      <c r="E1246" t="s">
        <v>86</v>
      </c>
      <c r="F1246" t="s">
        <v>735</v>
      </c>
      <c r="G1246" t="s">
        <v>736</v>
      </c>
      <c r="H1246" t="s">
        <v>96</v>
      </c>
      <c r="I1246" t="s">
        <v>97</v>
      </c>
      <c r="J1246">
        <v>0</v>
      </c>
      <c r="K1246" t="s">
        <v>93</v>
      </c>
      <c r="L1246">
        <v>606340</v>
      </c>
    </row>
    <row r="1247" spans="1:12" x14ac:dyDescent="0.25">
      <c r="A1247" t="s">
        <v>384</v>
      </c>
      <c r="B1247" t="s">
        <v>385</v>
      </c>
      <c r="C1247" t="s">
        <v>85</v>
      </c>
      <c r="D1247">
        <v>96</v>
      </c>
      <c r="E1247" t="s">
        <v>86</v>
      </c>
      <c r="F1247" t="s">
        <v>735</v>
      </c>
      <c r="G1247" t="s">
        <v>736</v>
      </c>
      <c r="H1247" t="s">
        <v>98</v>
      </c>
      <c r="I1247" t="s">
        <v>99</v>
      </c>
      <c r="J1247">
        <v>0</v>
      </c>
      <c r="K1247" t="s">
        <v>93</v>
      </c>
      <c r="L1247">
        <v>606340</v>
      </c>
    </row>
    <row r="1248" spans="1:12" x14ac:dyDescent="0.25">
      <c r="A1248" t="s">
        <v>384</v>
      </c>
      <c r="B1248" t="s">
        <v>385</v>
      </c>
      <c r="C1248" t="s">
        <v>85</v>
      </c>
      <c r="D1248">
        <v>96</v>
      </c>
      <c r="E1248" t="s">
        <v>86</v>
      </c>
      <c r="F1248" t="s">
        <v>735</v>
      </c>
      <c r="G1248" t="s">
        <v>736</v>
      </c>
      <c r="H1248" t="s">
        <v>100</v>
      </c>
      <c r="I1248" t="s">
        <v>101</v>
      </c>
      <c r="J1248">
        <v>0</v>
      </c>
      <c r="K1248" t="s">
        <v>93</v>
      </c>
      <c r="L1248">
        <v>606340</v>
      </c>
    </row>
    <row r="1249" spans="1:12" x14ac:dyDescent="0.25">
      <c r="A1249" t="s">
        <v>384</v>
      </c>
      <c r="B1249" t="s">
        <v>385</v>
      </c>
      <c r="C1249" t="s">
        <v>85</v>
      </c>
      <c r="D1249">
        <v>96</v>
      </c>
      <c r="E1249" t="s">
        <v>86</v>
      </c>
      <c r="F1249" t="s">
        <v>735</v>
      </c>
      <c r="G1249" t="s">
        <v>736</v>
      </c>
      <c r="H1249" t="s">
        <v>102</v>
      </c>
      <c r="I1249" t="s">
        <v>103</v>
      </c>
      <c r="J1249">
        <v>0</v>
      </c>
      <c r="K1249" t="s">
        <v>93</v>
      </c>
      <c r="L1249">
        <v>606340</v>
      </c>
    </row>
    <row r="1250" spans="1:12" x14ac:dyDescent="0.25">
      <c r="A1250" t="s">
        <v>384</v>
      </c>
      <c r="B1250" t="s">
        <v>385</v>
      </c>
      <c r="C1250" t="s">
        <v>85</v>
      </c>
      <c r="D1250">
        <v>96</v>
      </c>
      <c r="E1250" t="s">
        <v>86</v>
      </c>
      <c r="F1250" t="s">
        <v>735</v>
      </c>
      <c r="G1250" t="s">
        <v>736</v>
      </c>
      <c r="H1250" t="s">
        <v>104</v>
      </c>
      <c r="I1250" t="s">
        <v>105</v>
      </c>
      <c r="J1250">
        <v>0</v>
      </c>
      <c r="K1250" t="s">
        <v>93</v>
      </c>
      <c r="L1250">
        <v>606340</v>
      </c>
    </row>
    <row r="1251" spans="1:12" x14ac:dyDescent="0.25">
      <c r="A1251" t="s">
        <v>384</v>
      </c>
      <c r="B1251" t="s">
        <v>385</v>
      </c>
      <c r="C1251" t="s">
        <v>85</v>
      </c>
      <c r="D1251">
        <v>96</v>
      </c>
      <c r="E1251" t="s">
        <v>86</v>
      </c>
      <c r="F1251" t="s">
        <v>735</v>
      </c>
      <c r="G1251" t="s">
        <v>736</v>
      </c>
      <c r="H1251" t="s">
        <v>106</v>
      </c>
      <c r="I1251" t="s">
        <v>107</v>
      </c>
      <c r="J1251">
        <v>0</v>
      </c>
      <c r="K1251" t="s">
        <v>93</v>
      </c>
      <c r="L1251">
        <v>606340</v>
      </c>
    </row>
    <row r="1252" spans="1:12" x14ac:dyDescent="0.25">
      <c r="A1252" t="s">
        <v>384</v>
      </c>
      <c r="B1252" t="s">
        <v>385</v>
      </c>
      <c r="C1252" t="s">
        <v>85</v>
      </c>
      <c r="D1252">
        <v>96</v>
      </c>
      <c r="E1252" t="s">
        <v>86</v>
      </c>
      <c r="F1252" t="s">
        <v>735</v>
      </c>
      <c r="G1252" t="s">
        <v>736</v>
      </c>
      <c r="H1252" t="s">
        <v>108</v>
      </c>
      <c r="I1252" t="s">
        <v>109</v>
      </c>
      <c r="J1252">
        <v>0</v>
      </c>
      <c r="K1252" t="s">
        <v>93</v>
      </c>
      <c r="L1252">
        <v>606340</v>
      </c>
    </row>
    <row r="1253" spans="1:12" x14ac:dyDescent="0.25">
      <c r="A1253" t="s">
        <v>384</v>
      </c>
      <c r="B1253" t="s">
        <v>385</v>
      </c>
      <c r="C1253" t="s">
        <v>85</v>
      </c>
      <c r="D1253">
        <v>96</v>
      </c>
      <c r="E1253" t="s">
        <v>86</v>
      </c>
      <c r="F1253" t="s">
        <v>735</v>
      </c>
      <c r="G1253" t="s">
        <v>736</v>
      </c>
      <c r="H1253" t="s">
        <v>110</v>
      </c>
      <c r="I1253" t="s">
        <v>111</v>
      </c>
      <c r="J1253">
        <v>0</v>
      </c>
      <c r="K1253" t="s">
        <v>93</v>
      </c>
      <c r="L1253">
        <v>606340</v>
      </c>
    </row>
    <row r="1254" spans="1:12" x14ac:dyDescent="0.25">
      <c r="A1254" t="s">
        <v>384</v>
      </c>
      <c r="B1254" t="s">
        <v>385</v>
      </c>
      <c r="C1254" t="s">
        <v>85</v>
      </c>
      <c r="D1254">
        <v>96</v>
      </c>
      <c r="E1254" t="s">
        <v>86</v>
      </c>
      <c r="F1254" t="s">
        <v>735</v>
      </c>
      <c r="G1254" t="s">
        <v>736</v>
      </c>
      <c r="H1254" t="s">
        <v>112</v>
      </c>
      <c r="I1254" t="s">
        <v>113</v>
      </c>
      <c r="J1254">
        <v>0</v>
      </c>
      <c r="K1254" t="s">
        <v>93</v>
      </c>
      <c r="L1254">
        <v>606340</v>
      </c>
    </row>
    <row r="1255" spans="1:12" x14ac:dyDescent="0.25">
      <c r="A1255" t="s">
        <v>384</v>
      </c>
      <c r="B1255" t="s">
        <v>385</v>
      </c>
      <c r="C1255" t="s">
        <v>85</v>
      </c>
      <c r="D1255">
        <v>96</v>
      </c>
      <c r="E1255" t="s">
        <v>86</v>
      </c>
      <c r="F1255" t="s">
        <v>735</v>
      </c>
      <c r="G1255" t="s">
        <v>736</v>
      </c>
      <c r="H1255" t="s">
        <v>114</v>
      </c>
      <c r="I1255" t="s">
        <v>115</v>
      </c>
      <c r="J1255">
        <v>0</v>
      </c>
      <c r="K1255" t="s">
        <v>93</v>
      </c>
      <c r="L1255">
        <v>606340</v>
      </c>
    </row>
    <row r="1256" spans="1:12" x14ac:dyDescent="0.25">
      <c r="A1256" t="s">
        <v>384</v>
      </c>
      <c r="B1256" t="s">
        <v>385</v>
      </c>
      <c r="C1256" t="s">
        <v>85</v>
      </c>
      <c r="D1256">
        <v>96</v>
      </c>
      <c r="E1256" t="s">
        <v>86</v>
      </c>
      <c r="F1256" t="s">
        <v>735</v>
      </c>
      <c r="G1256" t="s">
        <v>736</v>
      </c>
      <c r="H1256" t="s">
        <v>116</v>
      </c>
      <c r="I1256" t="s">
        <v>117</v>
      </c>
      <c r="J1256">
        <v>0</v>
      </c>
      <c r="K1256" t="s">
        <v>93</v>
      </c>
      <c r="L1256">
        <v>606340</v>
      </c>
    </row>
    <row r="1257" spans="1:12" x14ac:dyDescent="0.25">
      <c r="A1257" t="s">
        <v>384</v>
      </c>
      <c r="B1257" t="s">
        <v>385</v>
      </c>
      <c r="C1257" t="s">
        <v>85</v>
      </c>
      <c r="D1257">
        <v>96</v>
      </c>
      <c r="E1257" t="s">
        <v>86</v>
      </c>
      <c r="F1257" t="s">
        <v>735</v>
      </c>
      <c r="G1257" t="s">
        <v>736</v>
      </c>
      <c r="H1257" t="s">
        <v>118</v>
      </c>
      <c r="I1257" t="s">
        <v>119</v>
      </c>
      <c r="J1257">
        <v>0</v>
      </c>
      <c r="K1257" t="s">
        <v>93</v>
      </c>
      <c r="L1257">
        <v>606340</v>
      </c>
    </row>
    <row r="1258" spans="1:12" x14ac:dyDescent="0.25">
      <c r="A1258" t="s">
        <v>384</v>
      </c>
      <c r="B1258" t="s">
        <v>385</v>
      </c>
      <c r="C1258" t="s">
        <v>85</v>
      </c>
      <c r="D1258">
        <v>96</v>
      </c>
      <c r="E1258" t="s">
        <v>86</v>
      </c>
      <c r="F1258" t="s">
        <v>735</v>
      </c>
      <c r="G1258" t="s">
        <v>736</v>
      </c>
      <c r="H1258" t="s">
        <v>120</v>
      </c>
      <c r="I1258" t="s">
        <v>121</v>
      </c>
      <c r="J1258">
        <v>0</v>
      </c>
      <c r="K1258" t="s">
        <v>93</v>
      </c>
      <c r="L1258">
        <v>606340</v>
      </c>
    </row>
    <row r="1259" spans="1:12" x14ac:dyDescent="0.25">
      <c r="A1259" t="s">
        <v>384</v>
      </c>
      <c r="B1259" t="s">
        <v>385</v>
      </c>
      <c r="C1259" t="s">
        <v>85</v>
      </c>
      <c r="D1259">
        <v>96</v>
      </c>
      <c r="E1259" t="s">
        <v>86</v>
      </c>
      <c r="F1259" t="s">
        <v>735</v>
      </c>
      <c r="G1259" t="s">
        <v>736</v>
      </c>
      <c r="H1259" t="s">
        <v>122</v>
      </c>
      <c r="I1259" t="s">
        <v>123</v>
      </c>
      <c r="J1259">
        <v>0</v>
      </c>
      <c r="K1259" t="s">
        <v>93</v>
      </c>
      <c r="L1259">
        <v>606340</v>
      </c>
    </row>
    <row r="1260" spans="1:12" x14ac:dyDescent="0.25">
      <c r="A1260" t="s">
        <v>384</v>
      </c>
      <c r="B1260" t="s">
        <v>385</v>
      </c>
      <c r="C1260" t="s">
        <v>85</v>
      </c>
      <c r="D1260">
        <v>96</v>
      </c>
      <c r="E1260" t="s">
        <v>86</v>
      </c>
      <c r="F1260" t="s">
        <v>735</v>
      </c>
      <c r="G1260" t="s">
        <v>736</v>
      </c>
      <c r="H1260" t="s">
        <v>124</v>
      </c>
      <c r="I1260" t="s">
        <v>125</v>
      </c>
      <c r="J1260">
        <v>0</v>
      </c>
      <c r="K1260" t="s">
        <v>93</v>
      </c>
      <c r="L1260">
        <v>606340</v>
      </c>
    </row>
    <row r="1261" spans="1:12" x14ac:dyDescent="0.25">
      <c r="A1261" t="s">
        <v>384</v>
      </c>
      <c r="B1261" t="s">
        <v>385</v>
      </c>
      <c r="C1261" t="s">
        <v>85</v>
      </c>
      <c r="D1261">
        <v>96</v>
      </c>
      <c r="E1261" t="s">
        <v>86</v>
      </c>
      <c r="F1261" t="s">
        <v>735</v>
      </c>
      <c r="G1261" t="s">
        <v>736</v>
      </c>
      <c r="H1261" t="s">
        <v>126</v>
      </c>
      <c r="I1261" t="s">
        <v>127</v>
      </c>
      <c r="J1261">
        <v>0</v>
      </c>
      <c r="K1261" t="s">
        <v>93</v>
      </c>
      <c r="L1261">
        <v>606340</v>
      </c>
    </row>
    <row r="1262" spans="1:12" x14ac:dyDescent="0.25">
      <c r="A1262" t="s">
        <v>384</v>
      </c>
      <c r="B1262" t="s">
        <v>385</v>
      </c>
      <c r="C1262" t="s">
        <v>85</v>
      </c>
      <c r="D1262">
        <v>96</v>
      </c>
      <c r="E1262" t="s">
        <v>86</v>
      </c>
      <c r="F1262" t="s">
        <v>735</v>
      </c>
      <c r="G1262" t="s">
        <v>736</v>
      </c>
      <c r="H1262" t="s">
        <v>128</v>
      </c>
      <c r="I1262" t="s">
        <v>129</v>
      </c>
      <c r="J1262">
        <v>732763</v>
      </c>
      <c r="K1262" t="s">
        <v>93</v>
      </c>
      <c r="L1262">
        <v>606340</v>
      </c>
    </row>
    <row r="1263" spans="1:12" x14ac:dyDescent="0.25">
      <c r="A1263" t="s">
        <v>384</v>
      </c>
      <c r="B1263" t="s">
        <v>385</v>
      </c>
      <c r="C1263" t="s">
        <v>85</v>
      </c>
      <c r="D1263">
        <v>96</v>
      </c>
      <c r="E1263" t="s">
        <v>86</v>
      </c>
      <c r="F1263" t="s">
        <v>735</v>
      </c>
      <c r="G1263" t="s">
        <v>736</v>
      </c>
      <c r="H1263" t="s">
        <v>130</v>
      </c>
      <c r="I1263" t="s">
        <v>131</v>
      </c>
      <c r="J1263">
        <v>27624</v>
      </c>
      <c r="K1263" t="s">
        <v>93</v>
      </c>
      <c r="L1263">
        <v>606340</v>
      </c>
    </row>
    <row r="1264" spans="1:12" x14ac:dyDescent="0.25">
      <c r="A1264" t="s">
        <v>384</v>
      </c>
      <c r="B1264" t="s">
        <v>385</v>
      </c>
      <c r="C1264" t="s">
        <v>85</v>
      </c>
      <c r="D1264">
        <v>96</v>
      </c>
      <c r="E1264" t="s">
        <v>86</v>
      </c>
      <c r="F1264" t="s">
        <v>735</v>
      </c>
      <c r="G1264" t="s">
        <v>736</v>
      </c>
      <c r="H1264" t="s">
        <v>132</v>
      </c>
      <c r="I1264" t="s">
        <v>133</v>
      </c>
      <c r="J1264">
        <v>-45933</v>
      </c>
      <c r="K1264" t="s">
        <v>93</v>
      </c>
      <c r="L1264">
        <v>606340</v>
      </c>
    </row>
    <row r="1265" spans="1:12" x14ac:dyDescent="0.25">
      <c r="A1265" t="s">
        <v>384</v>
      </c>
      <c r="B1265" t="s">
        <v>385</v>
      </c>
      <c r="C1265" t="s">
        <v>85</v>
      </c>
      <c r="D1265">
        <v>96</v>
      </c>
      <c r="E1265" t="s">
        <v>86</v>
      </c>
      <c r="F1265" t="s">
        <v>735</v>
      </c>
      <c r="G1265" t="s">
        <v>736</v>
      </c>
      <c r="H1265" t="s">
        <v>134</v>
      </c>
      <c r="I1265" t="s">
        <v>135</v>
      </c>
      <c r="J1265">
        <v>329539</v>
      </c>
      <c r="K1265" t="s">
        <v>93</v>
      </c>
      <c r="L1265">
        <v>606340</v>
      </c>
    </row>
    <row r="1266" spans="1:12" x14ac:dyDescent="0.25">
      <c r="A1266" t="s">
        <v>384</v>
      </c>
      <c r="B1266" t="s">
        <v>385</v>
      </c>
      <c r="C1266" t="s">
        <v>85</v>
      </c>
      <c r="D1266">
        <v>96</v>
      </c>
      <c r="E1266" t="s">
        <v>86</v>
      </c>
      <c r="F1266" t="s">
        <v>735</v>
      </c>
      <c r="G1266" t="s">
        <v>736</v>
      </c>
      <c r="H1266" t="s">
        <v>136</v>
      </c>
      <c r="I1266" t="s">
        <v>137</v>
      </c>
      <c r="J1266">
        <v>9479</v>
      </c>
      <c r="K1266" t="s">
        <v>93</v>
      </c>
      <c r="L1266">
        <v>606340</v>
      </c>
    </row>
    <row r="1267" spans="1:12" x14ac:dyDescent="0.25">
      <c r="A1267" t="s">
        <v>384</v>
      </c>
      <c r="B1267" t="s">
        <v>385</v>
      </c>
      <c r="C1267" t="s">
        <v>85</v>
      </c>
      <c r="D1267">
        <v>96</v>
      </c>
      <c r="E1267" t="s">
        <v>86</v>
      </c>
      <c r="F1267" t="s">
        <v>735</v>
      </c>
      <c r="G1267" t="s">
        <v>736</v>
      </c>
      <c r="H1267" t="s">
        <v>138</v>
      </c>
      <c r="I1267" t="s">
        <v>139</v>
      </c>
      <c r="J1267">
        <v>112037</v>
      </c>
      <c r="K1267" t="s">
        <v>93</v>
      </c>
      <c r="L1267">
        <v>606340</v>
      </c>
    </row>
    <row r="1268" spans="1:12" x14ac:dyDescent="0.25">
      <c r="A1268" t="s">
        <v>384</v>
      </c>
      <c r="B1268" t="s">
        <v>385</v>
      </c>
      <c r="C1268" t="s">
        <v>85</v>
      </c>
      <c r="D1268">
        <v>96</v>
      </c>
      <c r="E1268" t="s">
        <v>86</v>
      </c>
      <c r="F1268" t="s">
        <v>735</v>
      </c>
      <c r="G1268" t="s">
        <v>736</v>
      </c>
      <c r="H1268" t="s">
        <v>140</v>
      </c>
      <c r="I1268" t="s">
        <v>141</v>
      </c>
      <c r="J1268">
        <v>3060</v>
      </c>
      <c r="K1268" t="s">
        <v>93</v>
      </c>
      <c r="L1268">
        <v>606340</v>
      </c>
    </row>
    <row r="1269" spans="1:12" x14ac:dyDescent="0.25">
      <c r="A1269" t="s">
        <v>384</v>
      </c>
      <c r="B1269" t="s">
        <v>385</v>
      </c>
      <c r="C1269" t="s">
        <v>85</v>
      </c>
      <c r="D1269">
        <v>96</v>
      </c>
      <c r="E1269" t="s">
        <v>86</v>
      </c>
      <c r="F1269" t="s">
        <v>735</v>
      </c>
      <c r="G1269" t="s">
        <v>736</v>
      </c>
      <c r="H1269" t="s">
        <v>142</v>
      </c>
      <c r="I1269" t="s">
        <v>143</v>
      </c>
      <c r="J1269">
        <v>0</v>
      </c>
      <c r="K1269" t="s">
        <v>93</v>
      </c>
      <c r="L1269">
        <v>606340</v>
      </c>
    </row>
    <row r="1270" spans="1:12" x14ac:dyDescent="0.25">
      <c r="A1270" t="s">
        <v>384</v>
      </c>
      <c r="B1270" t="s">
        <v>385</v>
      </c>
      <c r="C1270" t="s">
        <v>85</v>
      </c>
      <c r="D1270">
        <v>96</v>
      </c>
      <c r="E1270" t="s">
        <v>86</v>
      </c>
      <c r="F1270" t="s">
        <v>735</v>
      </c>
      <c r="G1270" t="s">
        <v>736</v>
      </c>
      <c r="H1270" t="s">
        <v>144</v>
      </c>
      <c r="I1270" t="s">
        <v>145</v>
      </c>
      <c r="J1270">
        <v>0</v>
      </c>
      <c r="K1270" t="s">
        <v>93</v>
      </c>
      <c r="L1270">
        <v>606340</v>
      </c>
    </row>
    <row r="1271" spans="1:12" x14ac:dyDescent="0.25">
      <c r="A1271" t="s">
        <v>384</v>
      </c>
      <c r="B1271" t="s">
        <v>385</v>
      </c>
      <c r="C1271" t="s">
        <v>85</v>
      </c>
      <c r="D1271">
        <v>96</v>
      </c>
      <c r="E1271" t="s">
        <v>86</v>
      </c>
      <c r="F1271" t="s">
        <v>735</v>
      </c>
      <c r="G1271" t="s">
        <v>736</v>
      </c>
      <c r="H1271" t="s">
        <v>146</v>
      </c>
      <c r="I1271" t="s">
        <v>147</v>
      </c>
      <c r="J1271">
        <v>4336</v>
      </c>
      <c r="K1271" t="s">
        <v>93</v>
      </c>
      <c r="L1271">
        <v>606340</v>
      </c>
    </row>
    <row r="1272" spans="1:12" x14ac:dyDescent="0.25">
      <c r="A1272" t="s">
        <v>384</v>
      </c>
      <c r="B1272" t="s">
        <v>385</v>
      </c>
      <c r="C1272" t="s">
        <v>85</v>
      </c>
      <c r="D1272">
        <v>96</v>
      </c>
      <c r="E1272" t="s">
        <v>86</v>
      </c>
      <c r="F1272" t="s">
        <v>735</v>
      </c>
      <c r="G1272" t="s">
        <v>736</v>
      </c>
      <c r="H1272" t="s">
        <v>148</v>
      </c>
      <c r="I1272" t="s">
        <v>149</v>
      </c>
      <c r="J1272">
        <v>0</v>
      </c>
      <c r="K1272" t="s">
        <v>93</v>
      </c>
      <c r="L1272">
        <v>606340</v>
      </c>
    </row>
    <row r="1273" spans="1:12" x14ac:dyDescent="0.25">
      <c r="A1273" t="s">
        <v>384</v>
      </c>
      <c r="B1273" t="s">
        <v>385</v>
      </c>
      <c r="C1273" t="s">
        <v>85</v>
      </c>
      <c r="D1273">
        <v>96</v>
      </c>
      <c r="E1273" t="s">
        <v>86</v>
      </c>
      <c r="F1273" t="s">
        <v>735</v>
      </c>
      <c r="G1273" t="s">
        <v>736</v>
      </c>
      <c r="H1273" t="s">
        <v>150</v>
      </c>
      <c r="I1273" t="s">
        <v>151</v>
      </c>
      <c r="J1273">
        <v>12158</v>
      </c>
      <c r="K1273" t="s">
        <v>93</v>
      </c>
      <c r="L1273">
        <v>606340</v>
      </c>
    </row>
    <row r="1274" spans="1:12" x14ac:dyDescent="0.25">
      <c r="A1274" t="s">
        <v>384</v>
      </c>
      <c r="B1274" t="s">
        <v>385</v>
      </c>
      <c r="C1274" t="s">
        <v>85</v>
      </c>
      <c r="D1274">
        <v>96</v>
      </c>
      <c r="E1274" t="s">
        <v>86</v>
      </c>
      <c r="F1274" t="s">
        <v>735</v>
      </c>
      <c r="G1274" t="s">
        <v>736</v>
      </c>
      <c r="H1274" t="s">
        <v>152</v>
      </c>
      <c r="I1274" t="s">
        <v>153</v>
      </c>
      <c r="J1274">
        <v>20479</v>
      </c>
      <c r="K1274" t="s">
        <v>93</v>
      </c>
      <c r="L1274">
        <v>606340</v>
      </c>
    </row>
    <row r="1275" spans="1:12" x14ac:dyDescent="0.25">
      <c r="A1275" t="s">
        <v>384</v>
      </c>
      <c r="B1275" t="s">
        <v>385</v>
      </c>
      <c r="C1275" t="s">
        <v>85</v>
      </c>
      <c r="D1275">
        <v>96</v>
      </c>
      <c r="E1275" t="s">
        <v>86</v>
      </c>
      <c r="F1275" t="s">
        <v>735</v>
      </c>
      <c r="G1275" t="s">
        <v>736</v>
      </c>
      <c r="H1275" t="s">
        <v>154</v>
      </c>
      <c r="I1275" t="s">
        <v>155</v>
      </c>
      <c r="J1275">
        <v>0</v>
      </c>
      <c r="K1275" t="s">
        <v>93</v>
      </c>
      <c r="L1275">
        <v>606340</v>
      </c>
    </row>
    <row r="1276" spans="1:12" x14ac:dyDescent="0.25">
      <c r="A1276" t="s">
        <v>384</v>
      </c>
      <c r="B1276" t="s">
        <v>385</v>
      </c>
      <c r="C1276" t="s">
        <v>85</v>
      </c>
      <c r="D1276">
        <v>96</v>
      </c>
      <c r="E1276" t="s">
        <v>86</v>
      </c>
      <c r="F1276" t="s">
        <v>735</v>
      </c>
      <c r="G1276" t="s">
        <v>736</v>
      </c>
      <c r="H1276" t="s">
        <v>156</v>
      </c>
      <c r="I1276" t="s">
        <v>157</v>
      </c>
      <c r="J1276">
        <v>505</v>
      </c>
      <c r="K1276" t="s">
        <v>93</v>
      </c>
      <c r="L1276">
        <v>606340</v>
      </c>
    </row>
    <row r="1277" spans="1:12" x14ac:dyDescent="0.25">
      <c r="A1277" t="s">
        <v>384</v>
      </c>
      <c r="B1277" t="s">
        <v>385</v>
      </c>
      <c r="C1277" t="s">
        <v>85</v>
      </c>
      <c r="D1277">
        <v>96</v>
      </c>
      <c r="E1277" t="s">
        <v>86</v>
      </c>
      <c r="F1277" t="s">
        <v>735</v>
      </c>
      <c r="G1277" t="s">
        <v>736</v>
      </c>
      <c r="H1277" t="s">
        <v>158</v>
      </c>
      <c r="I1277" t="s">
        <v>159</v>
      </c>
      <c r="J1277">
        <v>2598</v>
      </c>
      <c r="K1277" t="s">
        <v>93</v>
      </c>
      <c r="L1277">
        <v>606340</v>
      </c>
    </row>
    <row r="1278" spans="1:12" x14ac:dyDescent="0.25">
      <c r="A1278" t="s">
        <v>384</v>
      </c>
      <c r="B1278" t="s">
        <v>385</v>
      </c>
      <c r="C1278" t="s">
        <v>85</v>
      </c>
      <c r="D1278">
        <v>96</v>
      </c>
      <c r="E1278" t="s">
        <v>86</v>
      </c>
      <c r="F1278" t="s">
        <v>735</v>
      </c>
      <c r="G1278" t="s">
        <v>736</v>
      </c>
      <c r="H1278" t="s">
        <v>160</v>
      </c>
      <c r="I1278" t="s">
        <v>161</v>
      </c>
      <c r="J1278">
        <v>20781</v>
      </c>
      <c r="K1278" t="s">
        <v>93</v>
      </c>
      <c r="L1278">
        <v>606340</v>
      </c>
    </row>
    <row r="1279" spans="1:12" x14ac:dyDescent="0.25">
      <c r="A1279" t="s">
        <v>384</v>
      </c>
      <c r="B1279" t="s">
        <v>385</v>
      </c>
      <c r="C1279" t="s">
        <v>85</v>
      </c>
      <c r="D1279">
        <v>96</v>
      </c>
      <c r="E1279" t="s">
        <v>86</v>
      </c>
      <c r="F1279" t="s">
        <v>735</v>
      </c>
      <c r="G1279" t="s">
        <v>736</v>
      </c>
      <c r="H1279" t="s">
        <v>162</v>
      </c>
      <c r="I1279" t="s">
        <v>163</v>
      </c>
      <c r="J1279">
        <v>448</v>
      </c>
      <c r="K1279" t="s">
        <v>93</v>
      </c>
      <c r="L1279">
        <v>606340</v>
      </c>
    </row>
    <row r="1280" spans="1:12" x14ac:dyDescent="0.25">
      <c r="A1280" t="s">
        <v>384</v>
      </c>
      <c r="B1280" t="s">
        <v>385</v>
      </c>
      <c r="C1280" t="s">
        <v>85</v>
      </c>
      <c r="D1280">
        <v>96</v>
      </c>
      <c r="E1280" t="s">
        <v>86</v>
      </c>
      <c r="F1280" t="s">
        <v>735</v>
      </c>
      <c r="G1280" t="s">
        <v>736</v>
      </c>
      <c r="H1280" t="s">
        <v>164</v>
      </c>
      <c r="I1280" t="s">
        <v>165</v>
      </c>
      <c r="J1280">
        <v>3107</v>
      </c>
      <c r="K1280" t="s">
        <v>93</v>
      </c>
      <c r="L1280">
        <v>606340</v>
      </c>
    </row>
    <row r="1281" spans="1:12" x14ac:dyDescent="0.25">
      <c r="A1281" t="s">
        <v>384</v>
      </c>
      <c r="B1281" t="s">
        <v>385</v>
      </c>
      <c r="C1281" t="s">
        <v>85</v>
      </c>
      <c r="D1281">
        <v>96</v>
      </c>
      <c r="E1281" t="s">
        <v>86</v>
      </c>
      <c r="F1281" t="s">
        <v>735</v>
      </c>
      <c r="G1281" t="s">
        <v>736</v>
      </c>
      <c r="H1281" t="s">
        <v>166</v>
      </c>
      <c r="I1281" t="s">
        <v>167</v>
      </c>
      <c r="J1281">
        <v>0</v>
      </c>
      <c r="K1281" t="s">
        <v>93</v>
      </c>
      <c r="L1281">
        <v>606340</v>
      </c>
    </row>
    <row r="1282" spans="1:12" x14ac:dyDescent="0.25">
      <c r="A1282" t="s">
        <v>384</v>
      </c>
      <c r="B1282" t="s">
        <v>385</v>
      </c>
      <c r="C1282" t="s">
        <v>85</v>
      </c>
      <c r="D1282">
        <v>96</v>
      </c>
      <c r="E1282" t="s">
        <v>86</v>
      </c>
      <c r="F1282" t="s">
        <v>735</v>
      </c>
      <c r="G1282" t="s">
        <v>736</v>
      </c>
      <c r="H1282" t="s">
        <v>168</v>
      </c>
      <c r="I1282" t="s">
        <v>169</v>
      </c>
      <c r="J1282">
        <v>18135</v>
      </c>
      <c r="K1282" t="s">
        <v>93</v>
      </c>
      <c r="L1282">
        <v>606340</v>
      </c>
    </row>
    <row r="1283" spans="1:12" x14ac:dyDescent="0.25">
      <c r="A1283" t="s">
        <v>384</v>
      </c>
      <c r="B1283" t="s">
        <v>385</v>
      </c>
      <c r="C1283" t="s">
        <v>85</v>
      </c>
      <c r="D1283">
        <v>96</v>
      </c>
      <c r="E1283" t="s">
        <v>86</v>
      </c>
      <c r="F1283" t="s">
        <v>735</v>
      </c>
      <c r="G1283" t="s">
        <v>736</v>
      </c>
      <c r="H1283" t="s">
        <v>170</v>
      </c>
      <c r="I1283" t="s">
        <v>171</v>
      </c>
      <c r="J1283">
        <v>4945</v>
      </c>
      <c r="K1283" t="s">
        <v>93</v>
      </c>
      <c r="L1283">
        <v>606340</v>
      </c>
    </row>
    <row r="1284" spans="1:12" x14ac:dyDescent="0.25">
      <c r="A1284" t="s">
        <v>384</v>
      </c>
      <c r="B1284" t="s">
        <v>385</v>
      </c>
      <c r="C1284" t="s">
        <v>85</v>
      </c>
      <c r="D1284">
        <v>96</v>
      </c>
      <c r="E1284" t="s">
        <v>86</v>
      </c>
      <c r="F1284" t="s">
        <v>735</v>
      </c>
      <c r="G1284" t="s">
        <v>736</v>
      </c>
      <c r="H1284" t="s">
        <v>172</v>
      </c>
      <c r="I1284" t="s">
        <v>173</v>
      </c>
      <c r="J1284">
        <v>0</v>
      </c>
      <c r="K1284" t="s">
        <v>93</v>
      </c>
      <c r="L1284">
        <v>606340</v>
      </c>
    </row>
    <row r="1285" spans="1:12" x14ac:dyDescent="0.25">
      <c r="A1285" t="s">
        <v>384</v>
      </c>
      <c r="B1285" t="s">
        <v>385</v>
      </c>
      <c r="C1285" t="s">
        <v>85</v>
      </c>
      <c r="D1285">
        <v>96</v>
      </c>
      <c r="E1285" t="s">
        <v>86</v>
      </c>
      <c r="F1285" t="s">
        <v>735</v>
      </c>
      <c r="G1285" t="s">
        <v>736</v>
      </c>
      <c r="H1285" t="s">
        <v>174</v>
      </c>
      <c r="I1285" t="s">
        <v>175</v>
      </c>
      <c r="J1285">
        <v>11</v>
      </c>
      <c r="K1285" t="s">
        <v>93</v>
      </c>
      <c r="L1285">
        <v>606340</v>
      </c>
    </row>
    <row r="1286" spans="1:12" x14ac:dyDescent="0.25">
      <c r="A1286" t="s">
        <v>384</v>
      </c>
      <c r="B1286" t="s">
        <v>385</v>
      </c>
      <c r="C1286" t="s">
        <v>85</v>
      </c>
      <c r="D1286">
        <v>96</v>
      </c>
      <c r="E1286" t="s">
        <v>86</v>
      </c>
      <c r="F1286" t="s">
        <v>735</v>
      </c>
      <c r="G1286" t="s">
        <v>736</v>
      </c>
      <c r="H1286" t="s">
        <v>176</v>
      </c>
      <c r="I1286" t="s">
        <v>177</v>
      </c>
      <c r="J1286">
        <v>0</v>
      </c>
      <c r="K1286" t="s">
        <v>93</v>
      </c>
      <c r="L1286">
        <v>606340</v>
      </c>
    </row>
    <row r="1287" spans="1:12" x14ac:dyDescent="0.25">
      <c r="A1287" t="s">
        <v>384</v>
      </c>
      <c r="B1287" t="s">
        <v>385</v>
      </c>
      <c r="C1287" t="s">
        <v>85</v>
      </c>
      <c r="D1287">
        <v>96</v>
      </c>
      <c r="E1287" t="s">
        <v>86</v>
      </c>
      <c r="F1287" t="s">
        <v>735</v>
      </c>
      <c r="G1287" t="s">
        <v>736</v>
      </c>
      <c r="H1287" t="s">
        <v>178</v>
      </c>
      <c r="I1287" t="s">
        <v>179</v>
      </c>
      <c r="J1287">
        <v>37484</v>
      </c>
      <c r="K1287" t="s">
        <v>93</v>
      </c>
      <c r="L1287">
        <v>606340</v>
      </c>
    </row>
    <row r="1288" spans="1:12" x14ac:dyDescent="0.25">
      <c r="A1288" t="s">
        <v>384</v>
      </c>
      <c r="B1288" t="s">
        <v>385</v>
      </c>
      <c r="C1288" t="s">
        <v>85</v>
      </c>
      <c r="D1288">
        <v>96</v>
      </c>
      <c r="E1288" t="s">
        <v>86</v>
      </c>
      <c r="F1288" t="s">
        <v>735</v>
      </c>
      <c r="G1288" t="s">
        <v>736</v>
      </c>
      <c r="H1288" t="s">
        <v>180</v>
      </c>
      <c r="I1288" t="s">
        <v>181</v>
      </c>
      <c r="J1288">
        <v>35202</v>
      </c>
      <c r="K1288" t="s">
        <v>93</v>
      </c>
      <c r="L1288">
        <v>606340</v>
      </c>
    </row>
    <row r="1289" spans="1:12" x14ac:dyDescent="0.25">
      <c r="A1289" t="s">
        <v>384</v>
      </c>
      <c r="B1289" t="s">
        <v>385</v>
      </c>
      <c r="C1289" t="s">
        <v>85</v>
      </c>
      <c r="D1289">
        <v>96</v>
      </c>
      <c r="E1289" t="s">
        <v>86</v>
      </c>
      <c r="F1289" t="s">
        <v>735</v>
      </c>
      <c r="G1289" t="s">
        <v>736</v>
      </c>
      <c r="H1289" t="s">
        <v>182</v>
      </c>
      <c r="I1289" t="s">
        <v>183</v>
      </c>
      <c r="J1289">
        <v>0</v>
      </c>
      <c r="K1289" t="s">
        <v>93</v>
      </c>
      <c r="L1289">
        <v>606340</v>
      </c>
    </row>
    <row r="1290" spans="1:12" x14ac:dyDescent="0.25">
      <c r="A1290" t="s">
        <v>384</v>
      </c>
      <c r="B1290" t="s">
        <v>385</v>
      </c>
      <c r="C1290" t="s">
        <v>85</v>
      </c>
      <c r="D1290">
        <v>96</v>
      </c>
      <c r="E1290" t="s">
        <v>86</v>
      </c>
      <c r="F1290" t="s">
        <v>735</v>
      </c>
      <c r="G1290" t="s">
        <v>736</v>
      </c>
      <c r="H1290" t="s">
        <v>184</v>
      </c>
      <c r="I1290" t="s">
        <v>185</v>
      </c>
      <c r="J1290">
        <v>10344</v>
      </c>
      <c r="K1290" t="s">
        <v>93</v>
      </c>
      <c r="L1290">
        <v>606340</v>
      </c>
    </row>
    <row r="1291" spans="1:12" x14ac:dyDescent="0.25">
      <c r="A1291" t="s">
        <v>384</v>
      </c>
      <c r="B1291" t="s">
        <v>385</v>
      </c>
      <c r="C1291" t="s">
        <v>85</v>
      </c>
      <c r="D1291">
        <v>96</v>
      </c>
      <c r="E1291" t="s">
        <v>86</v>
      </c>
      <c r="F1291" t="s">
        <v>735</v>
      </c>
      <c r="G1291" t="s">
        <v>736</v>
      </c>
      <c r="H1291" t="s">
        <v>186</v>
      </c>
      <c r="I1291" t="s">
        <v>187</v>
      </c>
      <c r="J1291">
        <v>129</v>
      </c>
      <c r="K1291" t="s">
        <v>93</v>
      </c>
      <c r="L1291">
        <v>606340</v>
      </c>
    </row>
    <row r="1292" spans="1:12" x14ac:dyDescent="0.25">
      <c r="A1292" t="s">
        <v>384</v>
      </c>
      <c r="B1292" t="s">
        <v>385</v>
      </c>
      <c r="C1292" t="s">
        <v>85</v>
      </c>
      <c r="D1292">
        <v>96</v>
      </c>
      <c r="E1292" t="s">
        <v>86</v>
      </c>
      <c r="F1292" t="s">
        <v>735</v>
      </c>
      <c r="G1292" t="s">
        <v>736</v>
      </c>
      <c r="H1292" t="s">
        <v>188</v>
      </c>
      <c r="I1292" t="s">
        <v>189</v>
      </c>
      <c r="J1292">
        <v>0</v>
      </c>
      <c r="K1292" t="s">
        <v>93</v>
      </c>
      <c r="L1292">
        <v>606340</v>
      </c>
    </row>
    <row r="1293" spans="1:12" x14ac:dyDescent="0.25">
      <c r="A1293" t="s">
        <v>384</v>
      </c>
      <c r="B1293" t="s">
        <v>385</v>
      </c>
      <c r="C1293" t="s">
        <v>85</v>
      </c>
      <c r="D1293">
        <v>96</v>
      </c>
      <c r="E1293" t="s">
        <v>86</v>
      </c>
      <c r="F1293" t="s">
        <v>735</v>
      </c>
      <c r="G1293" t="s">
        <v>736</v>
      </c>
      <c r="H1293" t="s">
        <v>190</v>
      </c>
      <c r="I1293" t="s">
        <v>191</v>
      </c>
      <c r="J1293">
        <v>95720</v>
      </c>
      <c r="K1293" t="s">
        <v>93</v>
      </c>
      <c r="L1293">
        <v>606340</v>
      </c>
    </row>
    <row r="1294" spans="1:12" x14ac:dyDescent="0.25">
      <c r="A1294" t="s">
        <v>384</v>
      </c>
      <c r="B1294" t="s">
        <v>385</v>
      </c>
      <c r="C1294" t="s">
        <v>85</v>
      </c>
      <c r="D1294">
        <v>96</v>
      </c>
      <c r="E1294" t="s">
        <v>86</v>
      </c>
      <c r="F1294" t="s">
        <v>735</v>
      </c>
      <c r="G1294" t="s">
        <v>736</v>
      </c>
      <c r="H1294" t="s">
        <v>192</v>
      </c>
      <c r="I1294" t="s">
        <v>193</v>
      </c>
      <c r="J1294">
        <v>1818</v>
      </c>
      <c r="K1294" t="s">
        <v>93</v>
      </c>
      <c r="L1294">
        <v>606340</v>
      </c>
    </row>
    <row r="1295" spans="1:12" x14ac:dyDescent="0.25">
      <c r="A1295" t="s">
        <v>384</v>
      </c>
      <c r="B1295" t="s">
        <v>385</v>
      </c>
      <c r="C1295" t="s">
        <v>85</v>
      </c>
      <c r="D1295">
        <v>96</v>
      </c>
      <c r="E1295" t="s">
        <v>86</v>
      </c>
      <c r="F1295" t="s">
        <v>735</v>
      </c>
      <c r="G1295" t="s">
        <v>736</v>
      </c>
      <c r="H1295" t="s">
        <v>194</v>
      </c>
      <c r="I1295" t="s">
        <v>195</v>
      </c>
      <c r="J1295">
        <v>97983</v>
      </c>
      <c r="K1295" t="s">
        <v>93</v>
      </c>
      <c r="L1295">
        <v>606340</v>
      </c>
    </row>
    <row r="1296" spans="1:12" x14ac:dyDescent="0.25">
      <c r="A1296" t="s">
        <v>384</v>
      </c>
      <c r="B1296" t="s">
        <v>385</v>
      </c>
      <c r="C1296" t="s">
        <v>85</v>
      </c>
      <c r="D1296">
        <v>96</v>
      </c>
      <c r="E1296" t="s">
        <v>86</v>
      </c>
      <c r="F1296" t="s">
        <v>735</v>
      </c>
      <c r="G1296" t="s">
        <v>736</v>
      </c>
      <c r="H1296" t="s">
        <v>196</v>
      </c>
      <c r="I1296" t="s">
        <v>197</v>
      </c>
      <c r="J1296">
        <v>84070</v>
      </c>
      <c r="K1296" t="s">
        <v>93</v>
      </c>
      <c r="L1296">
        <v>606340</v>
      </c>
    </row>
    <row r="1297" spans="1:12" x14ac:dyDescent="0.25">
      <c r="A1297" t="s">
        <v>384</v>
      </c>
      <c r="B1297" t="s">
        <v>385</v>
      </c>
      <c r="C1297" t="s">
        <v>85</v>
      </c>
      <c r="D1297">
        <v>96</v>
      </c>
      <c r="E1297" t="s">
        <v>86</v>
      </c>
      <c r="F1297" t="s">
        <v>735</v>
      </c>
      <c r="G1297" t="s">
        <v>736</v>
      </c>
      <c r="H1297" t="s">
        <v>198</v>
      </c>
      <c r="I1297" t="s">
        <v>199</v>
      </c>
      <c r="J1297">
        <v>7876</v>
      </c>
      <c r="K1297" t="s">
        <v>93</v>
      </c>
      <c r="L1297">
        <v>606340</v>
      </c>
    </row>
    <row r="1298" spans="1:12" x14ac:dyDescent="0.25">
      <c r="A1298" t="s">
        <v>384</v>
      </c>
      <c r="B1298" t="s">
        <v>385</v>
      </c>
      <c r="C1298" t="s">
        <v>85</v>
      </c>
      <c r="D1298">
        <v>96</v>
      </c>
      <c r="E1298" t="s">
        <v>86</v>
      </c>
      <c r="F1298" t="s">
        <v>735</v>
      </c>
      <c r="G1298" t="s">
        <v>736</v>
      </c>
      <c r="H1298" t="s">
        <v>200</v>
      </c>
      <c r="I1298" t="s">
        <v>201</v>
      </c>
      <c r="J1298">
        <v>42733</v>
      </c>
      <c r="K1298" t="s">
        <v>93</v>
      </c>
      <c r="L1298">
        <v>606340</v>
      </c>
    </row>
    <row r="1299" spans="1:12" x14ac:dyDescent="0.25">
      <c r="A1299" t="s">
        <v>384</v>
      </c>
      <c r="B1299" t="s">
        <v>385</v>
      </c>
      <c r="C1299" t="s">
        <v>85</v>
      </c>
      <c r="D1299">
        <v>96</v>
      </c>
      <c r="E1299" t="s">
        <v>86</v>
      </c>
      <c r="F1299" t="s">
        <v>735</v>
      </c>
      <c r="G1299" t="s">
        <v>736</v>
      </c>
      <c r="H1299" t="s">
        <v>202</v>
      </c>
      <c r="I1299" t="s">
        <v>203</v>
      </c>
      <c r="J1299">
        <v>4167</v>
      </c>
      <c r="K1299" t="s">
        <v>93</v>
      </c>
      <c r="L1299">
        <v>606340</v>
      </c>
    </row>
    <row r="1300" spans="1:12" x14ac:dyDescent="0.25">
      <c r="A1300" t="s">
        <v>384</v>
      </c>
      <c r="B1300" t="s">
        <v>385</v>
      </c>
      <c r="C1300" t="s">
        <v>85</v>
      </c>
      <c r="D1300">
        <v>96</v>
      </c>
      <c r="E1300" t="s">
        <v>86</v>
      </c>
      <c r="F1300" t="s">
        <v>735</v>
      </c>
      <c r="G1300" t="s">
        <v>736</v>
      </c>
      <c r="H1300" t="s">
        <v>204</v>
      </c>
      <c r="I1300" t="s">
        <v>205</v>
      </c>
      <c r="J1300">
        <v>0</v>
      </c>
      <c r="K1300" t="s">
        <v>93</v>
      </c>
      <c r="L1300">
        <v>606340</v>
      </c>
    </row>
    <row r="1301" spans="1:12" x14ac:dyDescent="0.25">
      <c r="A1301" t="s">
        <v>384</v>
      </c>
      <c r="B1301" t="s">
        <v>385</v>
      </c>
      <c r="C1301" t="s">
        <v>85</v>
      </c>
      <c r="D1301">
        <v>96</v>
      </c>
      <c r="E1301" t="s">
        <v>86</v>
      </c>
      <c r="F1301" t="s">
        <v>735</v>
      </c>
      <c r="G1301" t="s">
        <v>736</v>
      </c>
      <c r="H1301" t="s">
        <v>206</v>
      </c>
      <c r="I1301" t="s">
        <v>207</v>
      </c>
      <c r="J1301">
        <v>9035</v>
      </c>
      <c r="K1301" t="s">
        <v>93</v>
      </c>
      <c r="L1301">
        <v>606340</v>
      </c>
    </row>
    <row r="1302" spans="1:12" x14ac:dyDescent="0.25">
      <c r="A1302" t="s">
        <v>384</v>
      </c>
      <c r="B1302" t="s">
        <v>385</v>
      </c>
      <c r="C1302" t="s">
        <v>85</v>
      </c>
      <c r="D1302">
        <v>96</v>
      </c>
      <c r="E1302" t="s">
        <v>86</v>
      </c>
      <c r="F1302" t="s">
        <v>735</v>
      </c>
      <c r="G1302" t="s">
        <v>736</v>
      </c>
      <c r="H1302" t="s">
        <v>208</v>
      </c>
      <c r="I1302" t="s">
        <v>209</v>
      </c>
      <c r="J1302">
        <v>43136</v>
      </c>
      <c r="K1302" t="s">
        <v>93</v>
      </c>
      <c r="L1302">
        <v>606340</v>
      </c>
    </row>
    <row r="1303" spans="1:12" x14ac:dyDescent="0.25">
      <c r="A1303" t="s">
        <v>384</v>
      </c>
      <c r="B1303" t="s">
        <v>385</v>
      </c>
      <c r="C1303" t="s">
        <v>85</v>
      </c>
      <c r="D1303">
        <v>96</v>
      </c>
      <c r="E1303" t="s">
        <v>86</v>
      </c>
      <c r="F1303" t="s">
        <v>735</v>
      </c>
      <c r="G1303" t="s">
        <v>736</v>
      </c>
      <c r="H1303" t="s">
        <v>210</v>
      </c>
      <c r="I1303" t="s">
        <v>211</v>
      </c>
      <c r="J1303">
        <v>10700</v>
      </c>
      <c r="K1303" t="s">
        <v>93</v>
      </c>
      <c r="L1303">
        <v>606340</v>
      </c>
    </row>
    <row r="1304" spans="1:12" x14ac:dyDescent="0.25">
      <c r="A1304" t="s">
        <v>384</v>
      </c>
      <c r="B1304" t="s">
        <v>385</v>
      </c>
      <c r="C1304" t="s">
        <v>85</v>
      </c>
      <c r="D1304">
        <v>96</v>
      </c>
      <c r="E1304" t="s">
        <v>86</v>
      </c>
      <c r="F1304" t="s">
        <v>735</v>
      </c>
      <c r="G1304" t="s">
        <v>736</v>
      </c>
      <c r="H1304" t="s">
        <v>212</v>
      </c>
      <c r="I1304" t="s">
        <v>213</v>
      </c>
      <c r="J1304">
        <v>4582</v>
      </c>
      <c r="K1304" t="s">
        <v>93</v>
      </c>
      <c r="L1304">
        <v>606340</v>
      </c>
    </row>
    <row r="1305" spans="1:12" x14ac:dyDescent="0.25">
      <c r="A1305" t="s">
        <v>384</v>
      </c>
      <c r="B1305" t="s">
        <v>385</v>
      </c>
      <c r="C1305" t="s">
        <v>85</v>
      </c>
      <c r="D1305">
        <v>96</v>
      </c>
      <c r="E1305" t="s">
        <v>86</v>
      </c>
      <c r="F1305" t="s">
        <v>735</v>
      </c>
      <c r="G1305" t="s">
        <v>736</v>
      </c>
      <c r="H1305" t="s">
        <v>214</v>
      </c>
      <c r="I1305" t="s">
        <v>215</v>
      </c>
      <c r="J1305">
        <v>56502</v>
      </c>
      <c r="K1305" t="s">
        <v>93</v>
      </c>
      <c r="L1305">
        <v>606340</v>
      </c>
    </row>
    <row r="1306" spans="1:12" x14ac:dyDescent="0.25">
      <c r="A1306" t="s">
        <v>384</v>
      </c>
      <c r="B1306" t="s">
        <v>385</v>
      </c>
      <c r="C1306" t="s">
        <v>85</v>
      </c>
      <c r="D1306">
        <v>96</v>
      </c>
      <c r="E1306" t="s">
        <v>86</v>
      </c>
      <c r="F1306" t="s">
        <v>735</v>
      </c>
      <c r="G1306" t="s">
        <v>736</v>
      </c>
      <c r="H1306" t="s">
        <v>216</v>
      </c>
      <c r="I1306" t="s">
        <v>217</v>
      </c>
      <c r="J1306">
        <v>11704</v>
      </c>
      <c r="K1306" t="s">
        <v>93</v>
      </c>
      <c r="L1306">
        <v>606340</v>
      </c>
    </row>
    <row r="1307" spans="1:12" x14ac:dyDescent="0.25">
      <c r="A1307" t="s">
        <v>384</v>
      </c>
      <c r="B1307" t="s">
        <v>385</v>
      </c>
      <c r="C1307" t="s">
        <v>85</v>
      </c>
      <c r="D1307">
        <v>96</v>
      </c>
      <c r="E1307" t="s">
        <v>86</v>
      </c>
      <c r="F1307" t="s">
        <v>735</v>
      </c>
      <c r="G1307" t="s">
        <v>736</v>
      </c>
      <c r="H1307" t="s">
        <v>218</v>
      </c>
      <c r="I1307" t="s">
        <v>219</v>
      </c>
      <c r="J1307">
        <v>0</v>
      </c>
      <c r="K1307" t="s">
        <v>93</v>
      </c>
      <c r="L1307">
        <v>606340</v>
      </c>
    </row>
    <row r="1308" spans="1:12" x14ac:dyDescent="0.25">
      <c r="A1308" t="s">
        <v>384</v>
      </c>
      <c r="B1308" t="s">
        <v>385</v>
      </c>
      <c r="C1308" t="s">
        <v>85</v>
      </c>
      <c r="D1308">
        <v>96</v>
      </c>
      <c r="E1308" t="s">
        <v>86</v>
      </c>
      <c r="F1308" t="s">
        <v>735</v>
      </c>
      <c r="G1308" t="s">
        <v>736</v>
      </c>
      <c r="H1308" t="s">
        <v>220</v>
      </c>
      <c r="I1308" t="s">
        <v>221</v>
      </c>
      <c r="J1308">
        <v>0</v>
      </c>
      <c r="K1308" t="s">
        <v>93</v>
      </c>
      <c r="L1308">
        <v>606340</v>
      </c>
    </row>
    <row r="1309" spans="1:12" x14ac:dyDescent="0.25">
      <c r="A1309" t="s">
        <v>384</v>
      </c>
      <c r="B1309" t="s">
        <v>385</v>
      </c>
      <c r="C1309" t="s">
        <v>85</v>
      </c>
      <c r="D1309">
        <v>96</v>
      </c>
      <c r="E1309" t="s">
        <v>86</v>
      </c>
      <c r="F1309" t="s">
        <v>735</v>
      </c>
      <c r="G1309" t="s">
        <v>736</v>
      </c>
      <c r="H1309" t="s">
        <v>222</v>
      </c>
      <c r="I1309" t="s">
        <v>223</v>
      </c>
      <c r="J1309">
        <v>2088</v>
      </c>
      <c r="K1309" t="s">
        <v>93</v>
      </c>
      <c r="L1309">
        <v>606340</v>
      </c>
    </row>
    <row r="1310" spans="1:12" x14ac:dyDescent="0.25">
      <c r="A1310" t="s">
        <v>384</v>
      </c>
      <c r="B1310" t="s">
        <v>385</v>
      </c>
      <c r="C1310" t="s">
        <v>85</v>
      </c>
      <c r="D1310">
        <v>96</v>
      </c>
      <c r="E1310" t="s">
        <v>86</v>
      </c>
      <c r="F1310" t="s">
        <v>735</v>
      </c>
      <c r="G1310" t="s">
        <v>736</v>
      </c>
      <c r="H1310" t="s">
        <v>224</v>
      </c>
      <c r="I1310" t="s">
        <v>225</v>
      </c>
      <c r="J1310">
        <v>11266</v>
      </c>
      <c r="K1310" t="s">
        <v>93</v>
      </c>
      <c r="L1310">
        <v>606340</v>
      </c>
    </row>
    <row r="1311" spans="1:12" x14ac:dyDescent="0.25">
      <c r="A1311" t="s">
        <v>384</v>
      </c>
      <c r="B1311" t="s">
        <v>385</v>
      </c>
      <c r="C1311" t="s">
        <v>85</v>
      </c>
      <c r="D1311">
        <v>96</v>
      </c>
      <c r="E1311" t="s">
        <v>86</v>
      </c>
      <c r="F1311" t="s">
        <v>735</v>
      </c>
      <c r="G1311" t="s">
        <v>736</v>
      </c>
      <c r="H1311" t="s">
        <v>226</v>
      </c>
      <c r="I1311" t="s">
        <v>227</v>
      </c>
      <c r="J1311">
        <v>4578</v>
      </c>
      <c r="K1311" t="s">
        <v>93</v>
      </c>
      <c r="L1311">
        <v>606340</v>
      </c>
    </row>
    <row r="1312" spans="1:12" x14ac:dyDescent="0.25">
      <c r="A1312" t="s">
        <v>384</v>
      </c>
      <c r="B1312" t="s">
        <v>385</v>
      </c>
      <c r="C1312" t="s">
        <v>85</v>
      </c>
      <c r="D1312">
        <v>96</v>
      </c>
      <c r="E1312" t="s">
        <v>86</v>
      </c>
      <c r="F1312" t="s">
        <v>735</v>
      </c>
      <c r="G1312" t="s">
        <v>736</v>
      </c>
      <c r="H1312" t="s">
        <v>228</v>
      </c>
      <c r="I1312" t="s">
        <v>229</v>
      </c>
      <c r="J1312">
        <v>1254</v>
      </c>
      <c r="K1312" t="s">
        <v>93</v>
      </c>
      <c r="L1312">
        <v>606340</v>
      </c>
    </row>
    <row r="1313" spans="1:12" x14ac:dyDescent="0.25">
      <c r="A1313" t="s">
        <v>384</v>
      </c>
      <c r="B1313" t="s">
        <v>385</v>
      </c>
      <c r="C1313" t="s">
        <v>85</v>
      </c>
      <c r="D1313">
        <v>96</v>
      </c>
      <c r="E1313" t="s">
        <v>86</v>
      </c>
      <c r="F1313" t="s">
        <v>735</v>
      </c>
      <c r="G1313" t="s">
        <v>736</v>
      </c>
      <c r="H1313" t="s">
        <v>230</v>
      </c>
      <c r="I1313" t="s">
        <v>231</v>
      </c>
      <c r="J1313">
        <v>8508</v>
      </c>
      <c r="K1313" t="s">
        <v>93</v>
      </c>
      <c r="L1313">
        <v>606340</v>
      </c>
    </row>
    <row r="1314" spans="1:12" x14ac:dyDescent="0.25">
      <c r="A1314" t="s">
        <v>384</v>
      </c>
      <c r="B1314" t="s">
        <v>385</v>
      </c>
      <c r="C1314" t="s">
        <v>85</v>
      </c>
      <c r="D1314">
        <v>96</v>
      </c>
      <c r="E1314" t="s">
        <v>86</v>
      </c>
      <c r="F1314" t="s">
        <v>735</v>
      </c>
      <c r="G1314" t="s">
        <v>736</v>
      </c>
      <c r="H1314" t="s">
        <v>232</v>
      </c>
      <c r="I1314" t="s">
        <v>233</v>
      </c>
      <c r="J1314">
        <v>36486</v>
      </c>
      <c r="K1314" t="s">
        <v>93</v>
      </c>
      <c r="L1314">
        <v>606340</v>
      </c>
    </row>
    <row r="1315" spans="1:12" x14ac:dyDescent="0.25">
      <c r="A1315" t="s">
        <v>384</v>
      </c>
      <c r="B1315" t="s">
        <v>385</v>
      </c>
      <c r="C1315" t="s">
        <v>85</v>
      </c>
      <c r="D1315">
        <v>96</v>
      </c>
      <c r="E1315" t="s">
        <v>86</v>
      </c>
      <c r="F1315" t="s">
        <v>735</v>
      </c>
      <c r="G1315" t="s">
        <v>736</v>
      </c>
      <c r="H1315" t="s">
        <v>234</v>
      </c>
      <c r="I1315" t="s">
        <v>235</v>
      </c>
      <c r="J1315">
        <v>91646</v>
      </c>
      <c r="K1315" t="s">
        <v>93</v>
      </c>
      <c r="L1315">
        <v>606340</v>
      </c>
    </row>
    <row r="1316" spans="1:12" x14ac:dyDescent="0.25">
      <c r="A1316" t="s">
        <v>384</v>
      </c>
      <c r="B1316" t="s">
        <v>385</v>
      </c>
      <c r="C1316" t="s">
        <v>85</v>
      </c>
      <c r="D1316">
        <v>96</v>
      </c>
      <c r="E1316" t="s">
        <v>86</v>
      </c>
      <c r="F1316" t="s">
        <v>735</v>
      </c>
      <c r="G1316" t="s">
        <v>736</v>
      </c>
      <c r="H1316" t="s">
        <v>236</v>
      </c>
      <c r="I1316" t="s">
        <v>237</v>
      </c>
      <c r="J1316">
        <v>0</v>
      </c>
      <c r="K1316" t="s">
        <v>93</v>
      </c>
      <c r="L1316">
        <v>606340</v>
      </c>
    </row>
    <row r="1317" spans="1:12" x14ac:dyDescent="0.25">
      <c r="A1317" t="s">
        <v>384</v>
      </c>
      <c r="B1317" t="s">
        <v>385</v>
      </c>
      <c r="C1317" t="s">
        <v>85</v>
      </c>
      <c r="D1317">
        <v>96</v>
      </c>
      <c r="E1317" t="s">
        <v>86</v>
      </c>
      <c r="F1317" t="s">
        <v>735</v>
      </c>
      <c r="G1317" t="s">
        <v>736</v>
      </c>
      <c r="H1317" t="s">
        <v>251</v>
      </c>
      <c r="I1317" t="s">
        <v>252</v>
      </c>
      <c r="J1317">
        <v>0</v>
      </c>
      <c r="K1317" t="s">
        <v>93</v>
      </c>
      <c r="L1317">
        <v>0</v>
      </c>
    </row>
    <row r="1318" spans="1:12" x14ac:dyDescent="0.25">
      <c r="A1318" t="s">
        <v>384</v>
      </c>
      <c r="B1318" t="s">
        <v>385</v>
      </c>
      <c r="C1318" t="s">
        <v>85</v>
      </c>
      <c r="D1318">
        <v>96</v>
      </c>
      <c r="E1318" t="s">
        <v>86</v>
      </c>
      <c r="F1318" t="s">
        <v>735</v>
      </c>
      <c r="G1318" t="s">
        <v>736</v>
      </c>
      <c r="H1318" t="s">
        <v>253</v>
      </c>
      <c r="I1318" t="s">
        <v>254</v>
      </c>
      <c r="J1318">
        <v>0</v>
      </c>
      <c r="K1318" t="s">
        <v>93</v>
      </c>
      <c r="L1318">
        <v>0</v>
      </c>
    </row>
    <row r="1319" spans="1:12" x14ac:dyDescent="0.25">
      <c r="A1319" t="s">
        <v>384</v>
      </c>
      <c r="B1319" t="s">
        <v>385</v>
      </c>
      <c r="C1319" t="s">
        <v>85</v>
      </c>
      <c r="D1319">
        <v>96</v>
      </c>
      <c r="E1319" t="s">
        <v>86</v>
      </c>
      <c r="F1319" t="s">
        <v>735</v>
      </c>
      <c r="G1319" t="s">
        <v>736</v>
      </c>
      <c r="H1319" t="s">
        <v>255</v>
      </c>
      <c r="I1319" t="s">
        <v>256</v>
      </c>
      <c r="J1319">
        <v>0</v>
      </c>
      <c r="K1319" t="s">
        <v>93</v>
      </c>
      <c r="L1319">
        <v>0</v>
      </c>
    </row>
    <row r="1320" spans="1:12" x14ac:dyDescent="0.25">
      <c r="A1320" t="s">
        <v>384</v>
      </c>
      <c r="B1320" t="s">
        <v>385</v>
      </c>
      <c r="C1320" t="s">
        <v>85</v>
      </c>
      <c r="D1320">
        <v>96</v>
      </c>
      <c r="E1320" t="s">
        <v>86</v>
      </c>
      <c r="F1320" t="s">
        <v>735</v>
      </c>
      <c r="G1320" t="s">
        <v>736</v>
      </c>
      <c r="H1320" t="s">
        <v>257</v>
      </c>
      <c r="I1320" t="s">
        <v>258</v>
      </c>
      <c r="J1320">
        <v>0</v>
      </c>
      <c r="K1320" t="s">
        <v>93</v>
      </c>
      <c r="L1320">
        <v>0</v>
      </c>
    </row>
    <row r="1321" spans="1:12" x14ac:dyDescent="0.25">
      <c r="A1321" t="s">
        <v>384</v>
      </c>
      <c r="B1321" t="s">
        <v>385</v>
      </c>
      <c r="C1321" t="s">
        <v>85</v>
      </c>
      <c r="D1321">
        <v>96</v>
      </c>
      <c r="E1321" t="s">
        <v>86</v>
      </c>
      <c r="F1321" t="s">
        <v>735</v>
      </c>
      <c r="G1321" t="s">
        <v>736</v>
      </c>
      <c r="H1321" t="s">
        <v>259</v>
      </c>
      <c r="I1321" t="s">
        <v>260</v>
      </c>
      <c r="J1321">
        <v>0</v>
      </c>
      <c r="K1321" t="s">
        <v>93</v>
      </c>
      <c r="L1321">
        <v>0</v>
      </c>
    </row>
    <row r="1322" spans="1:12" x14ac:dyDescent="0.25">
      <c r="A1322" t="s">
        <v>384</v>
      </c>
      <c r="B1322" t="s">
        <v>385</v>
      </c>
      <c r="C1322" t="s">
        <v>85</v>
      </c>
      <c r="D1322">
        <v>96</v>
      </c>
      <c r="E1322" t="s">
        <v>86</v>
      </c>
      <c r="F1322" t="s">
        <v>735</v>
      </c>
      <c r="G1322" t="s">
        <v>736</v>
      </c>
      <c r="H1322" t="s">
        <v>261</v>
      </c>
      <c r="I1322" t="s">
        <v>262</v>
      </c>
      <c r="J1322">
        <v>0</v>
      </c>
      <c r="K1322" t="s">
        <v>93</v>
      </c>
      <c r="L1322">
        <v>0</v>
      </c>
    </row>
    <row r="1323" spans="1:12" x14ac:dyDescent="0.25">
      <c r="A1323" t="s">
        <v>384</v>
      </c>
      <c r="B1323" t="s">
        <v>385</v>
      </c>
      <c r="C1323" t="s">
        <v>85</v>
      </c>
      <c r="D1323">
        <v>96</v>
      </c>
      <c r="E1323" t="s">
        <v>86</v>
      </c>
      <c r="F1323" t="s">
        <v>735</v>
      </c>
      <c r="G1323" t="s">
        <v>736</v>
      </c>
      <c r="H1323" t="s">
        <v>263</v>
      </c>
      <c r="I1323" t="s">
        <v>264</v>
      </c>
      <c r="J1323">
        <v>0</v>
      </c>
      <c r="K1323" t="s">
        <v>93</v>
      </c>
      <c r="L1323">
        <v>0</v>
      </c>
    </row>
    <row r="1324" spans="1:12" x14ac:dyDescent="0.25">
      <c r="A1324" t="s">
        <v>384</v>
      </c>
      <c r="B1324" t="s">
        <v>385</v>
      </c>
      <c r="C1324" t="s">
        <v>85</v>
      </c>
      <c r="D1324">
        <v>96</v>
      </c>
      <c r="E1324" t="s">
        <v>86</v>
      </c>
      <c r="F1324" t="s">
        <v>735</v>
      </c>
      <c r="G1324" t="s">
        <v>736</v>
      </c>
      <c r="H1324" t="s">
        <v>265</v>
      </c>
      <c r="I1324" t="s">
        <v>266</v>
      </c>
      <c r="J1324">
        <v>0</v>
      </c>
      <c r="K1324" t="s">
        <v>93</v>
      </c>
      <c r="L1324">
        <v>0</v>
      </c>
    </row>
    <row r="1325" spans="1:12" x14ac:dyDescent="0.25">
      <c r="A1325" t="s">
        <v>384</v>
      </c>
      <c r="B1325" t="s">
        <v>385</v>
      </c>
      <c r="C1325" t="s">
        <v>85</v>
      </c>
      <c r="D1325">
        <v>96</v>
      </c>
      <c r="E1325" t="s">
        <v>86</v>
      </c>
      <c r="F1325" t="s">
        <v>735</v>
      </c>
      <c r="G1325" t="s">
        <v>736</v>
      </c>
      <c r="H1325" t="s">
        <v>267</v>
      </c>
      <c r="I1325" t="s">
        <v>268</v>
      </c>
      <c r="J1325">
        <v>0</v>
      </c>
      <c r="K1325" t="s">
        <v>93</v>
      </c>
      <c r="L1325">
        <v>0</v>
      </c>
    </row>
    <row r="1326" spans="1:12" x14ac:dyDescent="0.25">
      <c r="A1326" t="s">
        <v>384</v>
      </c>
      <c r="B1326" t="s">
        <v>385</v>
      </c>
      <c r="C1326" t="s">
        <v>85</v>
      </c>
      <c r="D1326">
        <v>96</v>
      </c>
      <c r="E1326" t="s">
        <v>86</v>
      </c>
      <c r="F1326" t="s">
        <v>735</v>
      </c>
      <c r="G1326" t="s">
        <v>736</v>
      </c>
      <c r="H1326" t="s">
        <v>269</v>
      </c>
      <c r="I1326" t="s">
        <v>270</v>
      </c>
      <c r="J1326">
        <v>-3520279</v>
      </c>
      <c r="K1326" t="s">
        <v>93</v>
      </c>
      <c r="L1326">
        <v>0</v>
      </c>
    </row>
    <row r="1327" spans="1:12" x14ac:dyDescent="0.25">
      <c r="A1327" t="s">
        <v>384</v>
      </c>
      <c r="B1327" t="s">
        <v>385</v>
      </c>
      <c r="C1327" t="s">
        <v>85</v>
      </c>
      <c r="D1327">
        <v>96</v>
      </c>
      <c r="E1327" t="s">
        <v>86</v>
      </c>
      <c r="F1327" t="s">
        <v>735</v>
      </c>
      <c r="G1327" t="s">
        <v>736</v>
      </c>
      <c r="H1327" t="s">
        <v>271</v>
      </c>
      <c r="I1327" t="s">
        <v>272</v>
      </c>
      <c r="J1327">
        <v>10281479</v>
      </c>
      <c r="K1327" t="s">
        <v>93</v>
      </c>
      <c r="L1327">
        <v>0</v>
      </c>
    </row>
    <row r="1328" spans="1:12" x14ac:dyDescent="0.25">
      <c r="A1328" t="s">
        <v>384</v>
      </c>
      <c r="B1328" t="s">
        <v>385</v>
      </c>
      <c r="C1328" t="s">
        <v>85</v>
      </c>
      <c r="D1328">
        <v>96</v>
      </c>
      <c r="E1328" t="s">
        <v>86</v>
      </c>
      <c r="F1328" t="s">
        <v>735</v>
      </c>
      <c r="G1328" t="s">
        <v>736</v>
      </c>
      <c r="H1328" t="s">
        <v>273</v>
      </c>
      <c r="I1328" t="s">
        <v>274</v>
      </c>
      <c r="J1328">
        <v>8411</v>
      </c>
      <c r="K1328" t="s">
        <v>93</v>
      </c>
      <c r="L1328">
        <v>0</v>
      </c>
    </row>
    <row r="1329" spans="1:12" x14ac:dyDescent="0.25">
      <c r="A1329" t="s">
        <v>384</v>
      </c>
      <c r="B1329" t="s">
        <v>385</v>
      </c>
      <c r="C1329" t="s">
        <v>85</v>
      </c>
      <c r="D1329">
        <v>96</v>
      </c>
      <c r="E1329" t="s">
        <v>86</v>
      </c>
      <c r="F1329" t="s">
        <v>735</v>
      </c>
      <c r="G1329" t="s">
        <v>736</v>
      </c>
      <c r="H1329" t="s">
        <v>275</v>
      </c>
      <c r="I1329" t="s">
        <v>276</v>
      </c>
      <c r="J1329">
        <v>0</v>
      </c>
      <c r="K1329" t="s">
        <v>93</v>
      </c>
      <c r="L1329">
        <v>0</v>
      </c>
    </row>
    <row r="1330" spans="1:12" x14ac:dyDescent="0.25">
      <c r="A1330" t="s">
        <v>384</v>
      </c>
      <c r="B1330" t="s">
        <v>385</v>
      </c>
      <c r="C1330" t="s">
        <v>85</v>
      </c>
      <c r="D1330">
        <v>96</v>
      </c>
      <c r="E1330" t="s">
        <v>86</v>
      </c>
      <c r="F1330" t="s">
        <v>735</v>
      </c>
      <c r="G1330" t="s">
        <v>736</v>
      </c>
      <c r="H1330" t="s">
        <v>277</v>
      </c>
      <c r="I1330" t="s">
        <v>278</v>
      </c>
      <c r="J1330">
        <v>106127</v>
      </c>
      <c r="K1330" t="s">
        <v>93</v>
      </c>
      <c r="L1330">
        <v>0</v>
      </c>
    </row>
    <row r="1331" spans="1:12" x14ac:dyDescent="0.25">
      <c r="A1331" t="s">
        <v>384</v>
      </c>
      <c r="B1331" t="s">
        <v>385</v>
      </c>
      <c r="C1331" t="s">
        <v>85</v>
      </c>
      <c r="D1331">
        <v>96</v>
      </c>
      <c r="E1331" t="s">
        <v>86</v>
      </c>
      <c r="F1331" t="s">
        <v>735</v>
      </c>
      <c r="G1331" t="s">
        <v>736</v>
      </c>
      <c r="H1331" t="s">
        <v>279</v>
      </c>
      <c r="I1331" t="s">
        <v>280</v>
      </c>
      <c r="J1331">
        <v>3060</v>
      </c>
      <c r="K1331" t="s">
        <v>93</v>
      </c>
      <c r="L1331">
        <v>0</v>
      </c>
    </row>
    <row r="1332" spans="1:12" x14ac:dyDescent="0.25">
      <c r="A1332" t="s">
        <v>384</v>
      </c>
      <c r="B1332" t="s">
        <v>385</v>
      </c>
      <c r="C1332" t="s">
        <v>85</v>
      </c>
      <c r="D1332">
        <v>96</v>
      </c>
      <c r="E1332" t="s">
        <v>86</v>
      </c>
      <c r="F1332" t="s">
        <v>735</v>
      </c>
      <c r="G1332" t="s">
        <v>736</v>
      </c>
      <c r="H1332" t="s">
        <v>281</v>
      </c>
      <c r="I1332" t="s">
        <v>282</v>
      </c>
      <c r="J1332">
        <v>641459</v>
      </c>
      <c r="K1332" t="s">
        <v>93</v>
      </c>
      <c r="L1332">
        <v>0</v>
      </c>
    </row>
    <row r="1333" spans="1:12" x14ac:dyDescent="0.25">
      <c r="A1333" t="s">
        <v>384</v>
      </c>
      <c r="B1333" t="s">
        <v>385</v>
      </c>
      <c r="C1333" t="s">
        <v>85</v>
      </c>
      <c r="D1333">
        <v>96</v>
      </c>
      <c r="E1333" t="s">
        <v>86</v>
      </c>
      <c r="F1333" t="s">
        <v>735</v>
      </c>
      <c r="G1333" t="s">
        <v>736</v>
      </c>
      <c r="H1333" t="s">
        <v>283</v>
      </c>
      <c r="I1333" t="s">
        <v>284</v>
      </c>
      <c r="J1333">
        <v>0</v>
      </c>
      <c r="K1333" t="s">
        <v>93</v>
      </c>
      <c r="L1333">
        <v>0</v>
      </c>
    </row>
    <row r="1334" spans="1:12" x14ac:dyDescent="0.25">
      <c r="A1334" t="s">
        <v>384</v>
      </c>
      <c r="B1334" t="s">
        <v>385</v>
      </c>
      <c r="C1334" t="s">
        <v>85</v>
      </c>
      <c r="D1334">
        <v>96</v>
      </c>
      <c r="E1334" t="s">
        <v>86</v>
      </c>
      <c r="F1334" t="s">
        <v>735</v>
      </c>
      <c r="G1334" t="s">
        <v>736</v>
      </c>
      <c r="H1334" t="s">
        <v>285</v>
      </c>
      <c r="I1334" t="s">
        <v>286</v>
      </c>
      <c r="J1334">
        <v>96505</v>
      </c>
      <c r="K1334" t="s">
        <v>93</v>
      </c>
      <c r="L1334">
        <v>0</v>
      </c>
    </row>
    <row r="1335" spans="1:12" x14ac:dyDescent="0.25">
      <c r="A1335" t="s">
        <v>384</v>
      </c>
      <c r="B1335" t="s">
        <v>385</v>
      </c>
      <c r="C1335" t="s">
        <v>85</v>
      </c>
      <c r="D1335">
        <v>96</v>
      </c>
      <c r="E1335" t="s">
        <v>86</v>
      </c>
      <c r="F1335" t="s">
        <v>735</v>
      </c>
      <c r="G1335" t="s">
        <v>736</v>
      </c>
      <c r="H1335" t="s">
        <v>287</v>
      </c>
      <c r="I1335" t="s">
        <v>288</v>
      </c>
      <c r="J1335">
        <v>61551</v>
      </c>
      <c r="K1335" t="s">
        <v>93</v>
      </c>
      <c r="L1335">
        <v>0</v>
      </c>
    </row>
    <row r="1336" spans="1:12" x14ac:dyDescent="0.25">
      <c r="A1336" t="s">
        <v>384</v>
      </c>
      <c r="B1336" t="s">
        <v>385</v>
      </c>
      <c r="C1336" t="s">
        <v>85</v>
      </c>
      <c r="D1336">
        <v>96</v>
      </c>
      <c r="E1336" t="s">
        <v>86</v>
      </c>
      <c r="F1336" t="s">
        <v>735</v>
      </c>
      <c r="G1336" t="s">
        <v>736</v>
      </c>
      <c r="H1336" t="s">
        <v>289</v>
      </c>
      <c r="I1336" t="s">
        <v>290</v>
      </c>
      <c r="J1336">
        <v>0</v>
      </c>
      <c r="K1336" t="s">
        <v>93</v>
      </c>
      <c r="L1336">
        <v>0</v>
      </c>
    </row>
    <row r="1337" spans="1:12" x14ac:dyDescent="0.25">
      <c r="A1337" t="s">
        <v>384</v>
      </c>
      <c r="B1337" t="s">
        <v>385</v>
      </c>
      <c r="C1337" t="s">
        <v>85</v>
      </c>
      <c r="D1337">
        <v>96</v>
      </c>
      <c r="E1337" t="s">
        <v>86</v>
      </c>
      <c r="F1337" t="s">
        <v>735</v>
      </c>
      <c r="G1337" t="s">
        <v>736</v>
      </c>
      <c r="H1337" t="s">
        <v>291</v>
      </c>
      <c r="I1337" t="s">
        <v>292</v>
      </c>
      <c r="J1337">
        <v>-32750</v>
      </c>
      <c r="K1337" t="s">
        <v>93</v>
      </c>
      <c r="L1337">
        <v>0</v>
      </c>
    </row>
    <row r="1338" spans="1:12" x14ac:dyDescent="0.25">
      <c r="A1338" t="s">
        <v>384</v>
      </c>
      <c r="B1338" t="s">
        <v>385</v>
      </c>
      <c r="C1338" t="s">
        <v>85</v>
      </c>
      <c r="D1338">
        <v>96</v>
      </c>
      <c r="E1338" t="s">
        <v>86</v>
      </c>
      <c r="F1338" t="s">
        <v>735</v>
      </c>
      <c r="G1338" t="s">
        <v>736</v>
      </c>
      <c r="H1338" t="s">
        <v>293</v>
      </c>
      <c r="I1338" t="s">
        <v>294</v>
      </c>
      <c r="J1338">
        <v>0</v>
      </c>
      <c r="K1338" t="s">
        <v>93</v>
      </c>
      <c r="L1338">
        <v>0</v>
      </c>
    </row>
    <row r="1339" spans="1:12" x14ac:dyDescent="0.25">
      <c r="A1339" t="s">
        <v>384</v>
      </c>
      <c r="B1339" t="s">
        <v>385</v>
      </c>
      <c r="C1339" t="s">
        <v>85</v>
      </c>
      <c r="D1339">
        <v>96</v>
      </c>
      <c r="E1339" t="s">
        <v>86</v>
      </c>
      <c r="F1339" t="s">
        <v>735</v>
      </c>
      <c r="G1339" t="s">
        <v>736</v>
      </c>
      <c r="H1339" t="s">
        <v>295</v>
      </c>
      <c r="I1339" t="s">
        <v>296</v>
      </c>
      <c r="J1339">
        <v>3003</v>
      </c>
      <c r="K1339" t="s">
        <v>93</v>
      </c>
      <c r="L1339">
        <v>0</v>
      </c>
    </row>
    <row r="1340" spans="1:12" x14ac:dyDescent="0.25">
      <c r="A1340" t="s">
        <v>384</v>
      </c>
      <c r="B1340" t="s">
        <v>385</v>
      </c>
      <c r="C1340" t="s">
        <v>85</v>
      </c>
      <c r="D1340">
        <v>96</v>
      </c>
      <c r="E1340" t="s">
        <v>86</v>
      </c>
      <c r="F1340" t="s">
        <v>735</v>
      </c>
      <c r="G1340" t="s">
        <v>736</v>
      </c>
      <c r="H1340" t="s">
        <v>297</v>
      </c>
      <c r="I1340" t="s">
        <v>298</v>
      </c>
      <c r="J1340">
        <v>0</v>
      </c>
      <c r="K1340" t="s">
        <v>93</v>
      </c>
      <c r="L1340">
        <v>0</v>
      </c>
    </row>
    <row r="1341" spans="1:12" x14ac:dyDescent="0.25">
      <c r="A1341" t="s">
        <v>384</v>
      </c>
      <c r="B1341" t="s">
        <v>385</v>
      </c>
      <c r="C1341" t="s">
        <v>85</v>
      </c>
      <c r="D1341">
        <v>96</v>
      </c>
      <c r="E1341" t="s">
        <v>86</v>
      </c>
      <c r="F1341" t="s">
        <v>735</v>
      </c>
      <c r="G1341" t="s">
        <v>736</v>
      </c>
      <c r="H1341" t="s">
        <v>299</v>
      </c>
      <c r="I1341" t="s">
        <v>300</v>
      </c>
      <c r="J1341">
        <v>0</v>
      </c>
      <c r="K1341" t="s">
        <v>93</v>
      </c>
      <c r="L1341">
        <v>0</v>
      </c>
    </row>
    <row r="1342" spans="1:12" x14ac:dyDescent="0.25">
      <c r="A1342" t="s">
        <v>384</v>
      </c>
      <c r="B1342" t="s">
        <v>385</v>
      </c>
      <c r="C1342" t="s">
        <v>85</v>
      </c>
      <c r="D1342">
        <v>96</v>
      </c>
      <c r="E1342" t="s">
        <v>86</v>
      </c>
      <c r="F1342" t="s">
        <v>735</v>
      </c>
      <c r="G1342" t="s">
        <v>736</v>
      </c>
      <c r="H1342" t="s">
        <v>301</v>
      </c>
      <c r="I1342" t="s">
        <v>302</v>
      </c>
      <c r="J1342">
        <v>0</v>
      </c>
      <c r="K1342" t="s">
        <v>93</v>
      </c>
      <c r="L1342">
        <v>0</v>
      </c>
    </row>
    <row r="1343" spans="1:12" x14ac:dyDescent="0.25">
      <c r="A1343" t="s">
        <v>384</v>
      </c>
      <c r="B1343" t="s">
        <v>385</v>
      </c>
      <c r="C1343" t="s">
        <v>85</v>
      </c>
      <c r="D1343">
        <v>96</v>
      </c>
      <c r="E1343" t="s">
        <v>86</v>
      </c>
      <c r="F1343" t="s">
        <v>735</v>
      </c>
      <c r="G1343" t="s">
        <v>736</v>
      </c>
      <c r="H1343" t="s">
        <v>303</v>
      </c>
      <c r="I1343" t="s">
        <v>304</v>
      </c>
      <c r="J1343">
        <v>0</v>
      </c>
      <c r="K1343" t="s">
        <v>93</v>
      </c>
      <c r="L1343">
        <v>0</v>
      </c>
    </row>
    <row r="1344" spans="1:12" x14ac:dyDescent="0.25">
      <c r="A1344" t="s">
        <v>384</v>
      </c>
      <c r="B1344" t="s">
        <v>385</v>
      </c>
      <c r="C1344" t="s">
        <v>85</v>
      </c>
      <c r="D1344">
        <v>96</v>
      </c>
      <c r="E1344" t="s">
        <v>86</v>
      </c>
      <c r="F1344" t="s">
        <v>735</v>
      </c>
      <c r="G1344" t="s">
        <v>736</v>
      </c>
      <c r="H1344" t="s">
        <v>305</v>
      </c>
      <c r="I1344" t="s">
        <v>306</v>
      </c>
      <c r="J1344">
        <v>177164</v>
      </c>
      <c r="K1344" t="s">
        <v>93</v>
      </c>
      <c r="L1344">
        <v>0</v>
      </c>
    </row>
    <row r="1345" spans="1:12" x14ac:dyDescent="0.25">
      <c r="A1345" t="s">
        <v>384</v>
      </c>
      <c r="B1345" t="s">
        <v>385</v>
      </c>
      <c r="C1345" t="s">
        <v>85</v>
      </c>
      <c r="D1345">
        <v>96</v>
      </c>
      <c r="E1345" t="s">
        <v>86</v>
      </c>
      <c r="F1345" t="s">
        <v>735</v>
      </c>
      <c r="G1345" t="s">
        <v>736</v>
      </c>
      <c r="H1345" t="s">
        <v>307</v>
      </c>
      <c r="I1345" t="s">
        <v>308</v>
      </c>
      <c r="J1345">
        <v>827264</v>
      </c>
      <c r="K1345" t="s">
        <v>93</v>
      </c>
      <c r="L1345">
        <v>0</v>
      </c>
    </row>
    <row r="1346" spans="1:12" x14ac:dyDescent="0.25">
      <c r="A1346" t="s">
        <v>384</v>
      </c>
      <c r="B1346" t="s">
        <v>385</v>
      </c>
      <c r="C1346" t="s">
        <v>85</v>
      </c>
      <c r="D1346">
        <v>96</v>
      </c>
      <c r="E1346" t="s">
        <v>86</v>
      </c>
      <c r="F1346" t="s">
        <v>735</v>
      </c>
      <c r="G1346" t="s">
        <v>736</v>
      </c>
      <c r="H1346" t="s">
        <v>309</v>
      </c>
      <c r="I1346" t="s">
        <v>310</v>
      </c>
      <c r="J1346">
        <v>2105858</v>
      </c>
      <c r="K1346" t="s">
        <v>93</v>
      </c>
      <c r="L1346">
        <v>0</v>
      </c>
    </row>
    <row r="1347" spans="1:12" x14ac:dyDescent="0.25">
      <c r="A1347" t="s">
        <v>384</v>
      </c>
      <c r="B1347" t="s">
        <v>385</v>
      </c>
      <c r="C1347" t="s">
        <v>85</v>
      </c>
      <c r="D1347">
        <v>96</v>
      </c>
      <c r="E1347" t="s">
        <v>86</v>
      </c>
      <c r="F1347" t="s">
        <v>735</v>
      </c>
      <c r="G1347" t="s">
        <v>736</v>
      </c>
      <c r="H1347" t="s">
        <v>311</v>
      </c>
      <c r="I1347" t="s">
        <v>312</v>
      </c>
      <c r="J1347">
        <v>0</v>
      </c>
      <c r="K1347" t="s">
        <v>93</v>
      </c>
      <c r="L1347">
        <v>0</v>
      </c>
    </row>
    <row r="1348" spans="1:12" x14ac:dyDescent="0.25">
      <c r="A1348" t="s">
        <v>384</v>
      </c>
      <c r="B1348" t="s">
        <v>385</v>
      </c>
      <c r="C1348" t="s">
        <v>85</v>
      </c>
      <c r="D1348">
        <v>96</v>
      </c>
      <c r="E1348" t="s">
        <v>86</v>
      </c>
      <c r="F1348" t="s">
        <v>735</v>
      </c>
      <c r="G1348" t="s">
        <v>736</v>
      </c>
      <c r="H1348" t="s">
        <v>313</v>
      </c>
      <c r="I1348" t="s">
        <v>314</v>
      </c>
      <c r="J1348">
        <v>0</v>
      </c>
      <c r="K1348" t="s">
        <v>93</v>
      </c>
      <c r="L1348">
        <v>0</v>
      </c>
    </row>
    <row r="1349" spans="1:12" x14ac:dyDescent="0.25">
      <c r="A1349" t="s">
        <v>384</v>
      </c>
      <c r="B1349" t="s">
        <v>385</v>
      </c>
      <c r="C1349" t="s">
        <v>85</v>
      </c>
      <c r="D1349">
        <v>96</v>
      </c>
      <c r="E1349" t="s">
        <v>86</v>
      </c>
      <c r="F1349" t="s">
        <v>735</v>
      </c>
      <c r="G1349" t="s">
        <v>736</v>
      </c>
      <c r="H1349" t="s">
        <v>315</v>
      </c>
      <c r="I1349" t="s">
        <v>316</v>
      </c>
      <c r="J1349">
        <v>0</v>
      </c>
      <c r="K1349" t="s">
        <v>93</v>
      </c>
      <c r="L1349">
        <v>0</v>
      </c>
    </row>
    <row r="1350" spans="1:12" x14ac:dyDescent="0.25">
      <c r="A1350" t="s">
        <v>384</v>
      </c>
      <c r="B1350" t="s">
        <v>385</v>
      </c>
      <c r="C1350" t="s">
        <v>85</v>
      </c>
      <c r="D1350">
        <v>96</v>
      </c>
      <c r="E1350" t="s">
        <v>86</v>
      </c>
      <c r="F1350" t="s">
        <v>735</v>
      </c>
      <c r="G1350" t="s">
        <v>736</v>
      </c>
      <c r="H1350" t="s">
        <v>317</v>
      </c>
      <c r="I1350" t="s">
        <v>318</v>
      </c>
      <c r="J1350">
        <v>0</v>
      </c>
      <c r="K1350" t="s">
        <v>93</v>
      </c>
      <c r="L1350">
        <v>0</v>
      </c>
    </row>
    <row r="1351" spans="1:12" x14ac:dyDescent="0.25">
      <c r="A1351" t="s">
        <v>384</v>
      </c>
      <c r="B1351" t="s">
        <v>385</v>
      </c>
      <c r="C1351" t="s">
        <v>85</v>
      </c>
      <c r="D1351">
        <v>96</v>
      </c>
      <c r="E1351" t="s">
        <v>86</v>
      </c>
      <c r="F1351" t="s">
        <v>735</v>
      </c>
      <c r="G1351" t="s">
        <v>736</v>
      </c>
      <c r="H1351" t="s">
        <v>319</v>
      </c>
      <c r="I1351" t="s">
        <v>320</v>
      </c>
      <c r="J1351">
        <v>42904</v>
      </c>
      <c r="K1351" t="s">
        <v>93</v>
      </c>
      <c r="L1351">
        <v>0</v>
      </c>
    </row>
    <row r="1352" spans="1:12" x14ac:dyDescent="0.25">
      <c r="A1352" t="s">
        <v>384</v>
      </c>
      <c r="B1352" t="s">
        <v>385</v>
      </c>
      <c r="C1352" t="s">
        <v>85</v>
      </c>
      <c r="D1352">
        <v>96</v>
      </c>
      <c r="E1352" t="s">
        <v>86</v>
      </c>
      <c r="F1352" t="s">
        <v>735</v>
      </c>
      <c r="G1352" t="s">
        <v>736</v>
      </c>
      <c r="H1352" t="s">
        <v>321</v>
      </c>
      <c r="I1352" t="s">
        <v>322</v>
      </c>
      <c r="J1352">
        <v>0</v>
      </c>
      <c r="K1352" t="s">
        <v>93</v>
      </c>
      <c r="L1352">
        <v>0</v>
      </c>
    </row>
    <row r="1353" spans="1:12" x14ac:dyDescent="0.25">
      <c r="A1353" t="s">
        <v>384</v>
      </c>
      <c r="B1353" t="s">
        <v>385</v>
      </c>
      <c r="C1353" t="s">
        <v>85</v>
      </c>
      <c r="D1353">
        <v>96</v>
      </c>
      <c r="E1353" t="s">
        <v>86</v>
      </c>
      <c r="F1353" t="s">
        <v>735</v>
      </c>
      <c r="G1353" t="s">
        <v>736</v>
      </c>
      <c r="H1353" t="s">
        <v>323</v>
      </c>
      <c r="I1353" t="s">
        <v>324</v>
      </c>
      <c r="J1353">
        <v>3969</v>
      </c>
      <c r="K1353" t="s">
        <v>93</v>
      </c>
      <c r="L1353">
        <v>0</v>
      </c>
    </row>
    <row r="1354" spans="1:12" x14ac:dyDescent="0.25">
      <c r="A1354" t="s">
        <v>384</v>
      </c>
      <c r="B1354" t="s">
        <v>385</v>
      </c>
      <c r="C1354" t="s">
        <v>85</v>
      </c>
      <c r="D1354">
        <v>96</v>
      </c>
      <c r="E1354" t="s">
        <v>86</v>
      </c>
      <c r="F1354" t="s">
        <v>735</v>
      </c>
      <c r="G1354" t="s">
        <v>736</v>
      </c>
      <c r="H1354" t="s">
        <v>325</v>
      </c>
      <c r="I1354" t="s">
        <v>326</v>
      </c>
      <c r="J1354">
        <v>41519</v>
      </c>
      <c r="K1354" t="s">
        <v>93</v>
      </c>
      <c r="L1354">
        <v>0</v>
      </c>
    </row>
    <row r="1355" spans="1:12" x14ac:dyDescent="0.25">
      <c r="A1355" t="s">
        <v>384</v>
      </c>
      <c r="B1355" t="s">
        <v>385</v>
      </c>
      <c r="C1355" t="s">
        <v>85</v>
      </c>
      <c r="D1355">
        <v>96</v>
      </c>
      <c r="E1355" t="s">
        <v>86</v>
      </c>
      <c r="F1355" t="s">
        <v>735</v>
      </c>
      <c r="G1355" t="s">
        <v>736</v>
      </c>
      <c r="H1355" t="s">
        <v>327</v>
      </c>
      <c r="I1355" t="s">
        <v>328</v>
      </c>
      <c r="J1355">
        <v>0</v>
      </c>
      <c r="K1355" t="s">
        <v>93</v>
      </c>
      <c r="L1355">
        <v>0</v>
      </c>
    </row>
    <row r="1356" spans="1:12" x14ac:dyDescent="0.25">
      <c r="A1356" t="s">
        <v>384</v>
      </c>
      <c r="B1356" t="s">
        <v>385</v>
      </c>
      <c r="C1356" t="s">
        <v>85</v>
      </c>
      <c r="D1356">
        <v>96</v>
      </c>
      <c r="E1356" t="s">
        <v>86</v>
      </c>
      <c r="F1356" t="s">
        <v>735</v>
      </c>
      <c r="G1356" t="s">
        <v>736</v>
      </c>
      <c r="H1356" t="s">
        <v>329</v>
      </c>
      <c r="I1356" t="s">
        <v>330</v>
      </c>
      <c r="J1356">
        <v>0</v>
      </c>
      <c r="K1356" t="s">
        <v>93</v>
      </c>
      <c r="L1356">
        <v>0</v>
      </c>
    </row>
    <row r="1357" spans="1:12" x14ac:dyDescent="0.25">
      <c r="A1357" t="s">
        <v>384</v>
      </c>
      <c r="B1357" t="s">
        <v>385</v>
      </c>
      <c r="C1357" t="s">
        <v>85</v>
      </c>
      <c r="D1357">
        <v>96</v>
      </c>
      <c r="E1357" t="s">
        <v>86</v>
      </c>
      <c r="F1357" t="s">
        <v>735</v>
      </c>
      <c r="G1357" t="s">
        <v>736</v>
      </c>
      <c r="H1357" t="s">
        <v>331</v>
      </c>
      <c r="I1357" t="s">
        <v>332</v>
      </c>
      <c r="J1357">
        <v>6967524</v>
      </c>
      <c r="K1357" t="s">
        <v>93</v>
      </c>
      <c r="L1357">
        <v>0</v>
      </c>
    </row>
    <row r="1358" spans="1:12" x14ac:dyDescent="0.25">
      <c r="A1358" t="s">
        <v>384</v>
      </c>
      <c r="B1358" t="s">
        <v>385</v>
      </c>
      <c r="C1358" t="s">
        <v>85</v>
      </c>
      <c r="D1358">
        <v>96</v>
      </c>
      <c r="E1358" t="s">
        <v>86</v>
      </c>
      <c r="F1358" t="s">
        <v>735</v>
      </c>
      <c r="G1358" t="s">
        <v>736</v>
      </c>
      <c r="H1358" t="s">
        <v>333</v>
      </c>
      <c r="I1358" t="s">
        <v>334</v>
      </c>
      <c r="J1358">
        <v>393007</v>
      </c>
      <c r="K1358" t="s">
        <v>93</v>
      </c>
      <c r="L1358">
        <v>0</v>
      </c>
    </row>
    <row r="1359" spans="1:12" x14ac:dyDescent="0.25">
      <c r="A1359" t="s">
        <v>384</v>
      </c>
      <c r="B1359" t="s">
        <v>385</v>
      </c>
      <c r="C1359" t="s">
        <v>85</v>
      </c>
      <c r="D1359">
        <v>96</v>
      </c>
      <c r="E1359" t="s">
        <v>86</v>
      </c>
      <c r="F1359" t="s">
        <v>735</v>
      </c>
      <c r="G1359" t="s">
        <v>736</v>
      </c>
      <c r="H1359" t="s">
        <v>335</v>
      </c>
      <c r="I1359" t="s">
        <v>336</v>
      </c>
      <c r="J1359">
        <v>11611</v>
      </c>
      <c r="K1359" t="s">
        <v>93</v>
      </c>
      <c r="L1359">
        <v>0</v>
      </c>
    </row>
    <row r="1360" spans="1:12" x14ac:dyDescent="0.25">
      <c r="A1360" t="s">
        <v>384</v>
      </c>
      <c r="B1360" t="s">
        <v>385</v>
      </c>
      <c r="C1360" t="s">
        <v>85</v>
      </c>
      <c r="D1360">
        <v>96</v>
      </c>
      <c r="E1360" t="s">
        <v>86</v>
      </c>
      <c r="F1360" t="s">
        <v>735</v>
      </c>
      <c r="G1360" t="s">
        <v>736</v>
      </c>
      <c r="H1360" t="s">
        <v>337</v>
      </c>
      <c r="I1360" t="s">
        <v>338</v>
      </c>
      <c r="J1360">
        <v>71215</v>
      </c>
      <c r="K1360" t="s">
        <v>93</v>
      </c>
      <c r="L1360">
        <v>0</v>
      </c>
    </row>
    <row r="1361" spans="1:12" x14ac:dyDescent="0.25">
      <c r="A1361" t="s">
        <v>384</v>
      </c>
      <c r="B1361" t="s">
        <v>385</v>
      </c>
      <c r="C1361" t="s">
        <v>85</v>
      </c>
      <c r="D1361">
        <v>96</v>
      </c>
      <c r="E1361" t="s">
        <v>86</v>
      </c>
      <c r="F1361" t="s">
        <v>735</v>
      </c>
      <c r="G1361" t="s">
        <v>736</v>
      </c>
      <c r="H1361" t="s">
        <v>337</v>
      </c>
      <c r="I1361" t="s">
        <v>339</v>
      </c>
      <c r="J1361">
        <v>67912</v>
      </c>
      <c r="K1361" t="s">
        <v>93</v>
      </c>
      <c r="L1361">
        <v>0</v>
      </c>
    </row>
    <row r="1362" spans="1:12" x14ac:dyDescent="0.25">
      <c r="A1362" t="s">
        <v>384</v>
      </c>
      <c r="B1362" t="s">
        <v>385</v>
      </c>
      <c r="C1362" t="s">
        <v>85</v>
      </c>
      <c r="D1362">
        <v>96</v>
      </c>
      <c r="E1362" t="s">
        <v>86</v>
      </c>
      <c r="F1362" t="s">
        <v>735</v>
      </c>
      <c r="G1362" t="s">
        <v>736</v>
      </c>
      <c r="H1362" t="s">
        <v>340</v>
      </c>
      <c r="I1362" t="s">
        <v>341</v>
      </c>
      <c r="J1362">
        <v>0</v>
      </c>
      <c r="K1362" t="s">
        <v>93</v>
      </c>
      <c r="L1362">
        <v>0</v>
      </c>
    </row>
    <row r="1363" spans="1:12" x14ac:dyDescent="0.25">
      <c r="A1363" t="s">
        <v>384</v>
      </c>
      <c r="B1363" t="s">
        <v>385</v>
      </c>
      <c r="C1363" t="s">
        <v>85</v>
      </c>
      <c r="D1363">
        <v>96</v>
      </c>
      <c r="E1363" t="s">
        <v>86</v>
      </c>
      <c r="F1363" t="s">
        <v>735</v>
      </c>
      <c r="G1363" t="s">
        <v>736</v>
      </c>
      <c r="H1363" t="s">
        <v>342</v>
      </c>
      <c r="I1363" t="s">
        <v>343</v>
      </c>
      <c r="J1363">
        <v>0</v>
      </c>
      <c r="K1363" t="s">
        <v>93</v>
      </c>
      <c r="L1363">
        <v>0</v>
      </c>
    </row>
    <row r="1364" spans="1:12" x14ac:dyDescent="0.25">
      <c r="A1364" t="s">
        <v>384</v>
      </c>
      <c r="B1364" t="s">
        <v>385</v>
      </c>
      <c r="C1364" t="s">
        <v>85</v>
      </c>
      <c r="D1364">
        <v>96</v>
      </c>
      <c r="E1364" t="s">
        <v>86</v>
      </c>
      <c r="F1364" t="s">
        <v>735</v>
      </c>
      <c r="G1364" t="s">
        <v>736</v>
      </c>
      <c r="H1364" t="s">
        <v>344</v>
      </c>
      <c r="I1364" t="s">
        <v>345</v>
      </c>
      <c r="J1364">
        <v>0</v>
      </c>
      <c r="K1364" t="s">
        <v>93</v>
      </c>
      <c r="L1364">
        <v>0</v>
      </c>
    </row>
    <row r="1365" spans="1:12" x14ac:dyDescent="0.25">
      <c r="A1365" t="s">
        <v>384</v>
      </c>
      <c r="B1365" t="s">
        <v>385</v>
      </c>
      <c r="C1365" t="s">
        <v>85</v>
      </c>
      <c r="D1365">
        <v>96</v>
      </c>
      <c r="E1365" t="s">
        <v>86</v>
      </c>
      <c r="F1365" t="s">
        <v>735</v>
      </c>
      <c r="G1365" t="s">
        <v>736</v>
      </c>
      <c r="H1365" t="s">
        <v>346</v>
      </c>
      <c r="I1365" t="s">
        <v>347</v>
      </c>
      <c r="J1365">
        <v>0</v>
      </c>
      <c r="K1365" t="s">
        <v>93</v>
      </c>
      <c r="L1365">
        <v>0</v>
      </c>
    </row>
    <row r="1366" spans="1:12" x14ac:dyDescent="0.25">
      <c r="A1366" t="s">
        <v>384</v>
      </c>
      <c r="B1366" t="s">
        <v>385</v>
      </c>
      <c r="C1366" t="s">
        <v>85</v>
      </c>
      <c r="D1366">
        <v>96</v>
      </c>
      <c r="E1366" t="s">
        <v>86</v>
      </c>
      <c r="F1366" t="s">
        <v>735</v>
      </c>
      <c r="G1366" t="s">
        <v>736</v>
      </c>
      <c r="H1366" t="s">
        <v>348</v>
      </c>
      <c r="I1366" t="s">
        <v>349</v>
      </c>
      <c r="J1366">
        <v>0</v>
      </c>
      <c r="K1366" t="s">
        <v>93</v>
      </c>
      <c r="L1366">
        <v>0</v>
      </c>
    </row>
    <row r="1367" spans="1:12" x14ac:dyDescent="0.25">
      <c r="A1367" t="s">
        <v>384</v>
      </c>
      <c r="B1367" t="s">
        <v>385</v>
      </c>
      <c r="C1367" t="s">
        <v>85</v>
      </c>
      <c r="D1367">
        <v>96</v>
      </c>
      <c r="E1367" t="s">
        <v>86</v>
      </c>
      <c r="F1367" t="s">
        <v>735</v>
      </c>
      <c r="G1367" t="s">
        <v>736</v>
      </c>
      <c r="H1367" t="s">
        <v>350</v>
      </c>
      <c r="I1367" t="s">
        <v>351</v>
      </c>
      <c r="J1367">
        <v>83490</v>
      </c>
      <c r="K1367" t="s">
        <v>93</v>
      </c>
      <c r="L1367">
        <v>0</v>
      </c>
    </row>
    <row r="1368" spans="1:12" x14ac:dyDescent="0.25">
      <c r="A1368" t="s">
        <v>384</v>
      </c>
      <c r="B1368" t="s">
        <v>385</v>
      </c>
      <c r="C1368" t="s">
        <v>85</v>
      </c>
      <c r="D1368">
        <v>96</v>
      </c>
      <c r="E1368" t="s">
        <v>86</v>
      </c>
      <c r="F1368" t="s">
        <v>735</v>
      </c>
      <c r="G1368" t="s">
        <v>736</v>
      </c>
      <c r="H1368" t="s">
        <v>352</v>
      </c>
      <c r="I1368" t="s">
        <v>353</v>
      </c>
      <c r="J1368">
        <v>0</v>
      </c>
      <c r="K1368" t="s">
        <v>93</v>
      </c>
      <c r="L1368">
        <v>0</v>
      </c>
    </row>
    <row r="1369" spans="1:12" x14ac:dyDescent="0.25">
      <c r="A1369" t="s">
        <v>384</v>
      </c>
      <c r="B1369" t="s">
        <v>385</v>
      </c>
      <c r="C1369" t="s">
        <v>85</v>
      </c>
      <c r="D1369">
        <v>96</v>
      </c>
      <c r="E1369" t="s">
        <v>86</v>
      </c>
      <c r="F1369" t="s">
        <v>735</v>
      </c>
      <c r="G1369" t="s">
        <v>736</v>
      </c>
      <c r="H1369" t="s">
        <v>354</v>
      </c>
      <c r="I1369" t="s">
        <v>355</v>
      </c>
      <c r="J1369">
        <v>0</v>
      </c>
      <c r="K1369" t="s">
        <v>93</v>
      </c>
      <c r="L1369">
        <v>0</v>
      </c>
    </row>
    <row r="1370" spans="1:12" x14ac:dyDescent="0.25">
      <c r="A1370" t="s">
        <v>384</v>
      </c>
      <c r="B1370" t="s">
        <v>385</v>
      </c>
      <c r="C1370" t="s">
        <v>85</v>
      </c>
      <c r="D1370">
        <v>96</v>
      </c>
      <c r="E1370" t="s">
        <v>86</v>
      </c>
      <c r="F1370" t="s">
        <v>735</v>
      </c>
      <c r="G1370" t="s">
        <v>736</v>
      </c>
      <c r="H1370" t="s">
        <v>356</v>
      </c>
      <c r="I1370" t="s">
        <v>357</v>
      </c>
      <c r="J1370">
        <v>0</v>
      </c>
      <c r="K1370" t="s">
        <v>93</v>
      </c>
      <c r="L1370">
        <v>0</v>
      </c>
    </row>
    <row r="1371" spans="1:12" x14ac:dyDescent="0.25">
      <c r="A1371" t="s">
        <v>384</v>
      </c>
      <c r="B1371" t="s">
        <v>385</v>
      </c>
      <c r="C1371" t="s">
        <v>85</v>
      </c>
      <c r="D1371">
        <v>96</v>
      </c>
      <c r="E1371" t="s">
        <v>86</v>
      </c>
      <c r="F1371" t="s">
        <v>735</v>
      </c>
      <c r="G1371" t="s">
        <v>736</v>
      </c>
      <c r="H1371" t="s">
        <v>358</v>
      </c>
      <c r="I1371" t="s">
        <v>359</v>
      </c>
      <c r="J1371">
        <v>0</v>
      </c>
      <c r="K1371" t="s">
        <v>93</v>
      </c>
      <c r="L1371">
        <v>0</v>
      </c>
    </row>
    <row r="1372" spans="1:12" x14ac:dyDescent="0.25">
      <c r="A1372" t="s">
        <v>384</v>
      </c>
      <c r="B1372" t="s">
        <v>385</v>
      </c>
      <c r="C1372" t="s">
        <v>85</v>
      </c>
      <c r="D1372">
        <v>96</v>
      </c>
      <c r="E1372" t="s">
        <v>86</v>
      </c>
      <c r="F1372" t="s">
        <v>735</v>
      </c>
      <c r="G1372" t="s">
        <v>736</v>
      </c>
      <c r="H1372" t="s">
        <v>360</v>
      </c>
      <c r="I1372" t="s">
        <v>361</v>
      </c>
      <c r="J1372">
        <v>0</v>
      </c>
      <c r="K1372" t="s">
        <v>93</v>
      </c>
      <c r="L1372">
        <v>0</v>
      </c>
    </row>
    <row r="1373" spans="1:12" x14ac:dyDescent="0.25">
      <c r="A1373" t="s">
        <v>384</v>
      </c>
      <c r="B1373" t="s">
        <v>385</v>
      </c>
      <c r="C1373" t="s">
        <v>85</v>
      </c>
      <c r="D1373">
        <v>96</v>
      </c>
      <c r="E1373" t="s">
        <v>86</v>
      </c>
      <c r="F1373" t="s">
        <v>735</v>
      </c>
      <c r="G1373" t="s">
        <v>736</v>
      </c>
      <c r="H1373" t="s">
        <v>362</v>
      </c>
      <c r="I1373" t="s">
        <v>363</v>
      </c>
      <c r="J1373">
        <v>0</v>
      </c>
      <c r="K1373" t="s">
        <v>93</v>
      </c>
      <c r="L1373">
        <v>0</v>
      </c>
    </row>
    <row r="1374" spans="1:12" x14ac:dyDescent="0.25">
      <c r="A1374" t="s">
        <v>384</v>
      </c>
      <c r="B1374" t="s">
        <v>385</v>
      </c>
      <c r="C1374" t="s">
        <v>85</v>
      </c>
      <c r="D1374">
        <v>96</v>
      </c>
      <c r="E1374" t="s">
        <v>86</v>
      </c>
      <c r="F1374" t="s">
        <v>735</v>
      </c>
      <c r="G1374" t="s">
        <v>736</v>
      </c>
      <c r="H1374" t="s">
        <v>364</v>
      </c>
      <c r="I1374" t="s">
        <v>365</v>
      </c>
      <c r="J1374">
        <v>0</v>
      </c>
      <c r="K1374" t="s">
        <v>93</v>
      </c>
      <c r="L1374">
        <v>0</v>
      </c>
    </row>
    <row r="1375" spans="1:12" x14ac:dyDescent="0.25">
      <c r="A1375" t="s">
        <v>384</v>
      </c>
      <c r="B1375" t="s">
        <v>385</v>
      </c>
      <c r="C1375" t="s">
        <v>85</v>
      </c>
      <c r="D1375">
        <v>96</v>
      </c>
      <c r="E1375" t="s">
        <v>86</v>
      </c>
      <c r="F1375" t="s">
        <v>735</v>
      </c>
      <c r="G1375" t="s">
        <v>736</v>
      </c>
      <c r="H1375" t="s">
        <v>366</v>
      </c>
      <c r="I1375" t="s">
        <v>367</v>
      </c>
      <c r="J1375">
        <v>0</v>
      </c>
      <c r="K1375" t="s">
        <v>93</v>
      </c>
      <c r="L1375">
        <v>0</v>
      </c>
    </row>
    <row r="1376" spans="1:12" x14ac:dyDescent="0.25">
      <c r="A1376" t="s">
        <v>384</v>
      </c>
      <c r="B1376" t="s">
        <v>385</v>
      </c>
      <c r="C1376" t="s">
        <v>85</v>
      </c>
      <c r="D1376">
        <v>96</v>
      </c>
      <c r="E1376" t="s">
        <v>86</v>
      </c>
      <c r="F1376" t="s">
        <v>735</v>
      </c>
      <c r="G1376" t="s">
        <v>736</v>
      </c>
      <c r="H1376" t="s">
        <v>368</v>
      </c>
      <c r="I1376" t="s">
        <v>369</v>
      </c>
      <c r="J1376">
        <v>0</v>
      </c>
      <c r="K1376" t="s">
        <v>93</v>
      </c>
      <c r="L1376">
        <v>0</v>
      </c>
    </row>
    <row r="1377" spans="1:12" x14ac:dyDescent="0.25">
      <c r="A1377" t="s">
        <v>384</v>
      </c>
      <c r="B1377" t="s">
        <v>385</v>
      </c>
      <c r="C1377" t="s">
        <v>85</v>
      </c>
      <c r="D1377">
        <v>96</v>
      </c>
      <c r="E1377" t="s">
        <v>86</v>
      </c>
      <c r="F1377" t="s">
        <v>735</v>
      </c>
      <c r="G1377" t="s">
        <v>736</v>
      </c>
      <c r="H1377" t="s">
        <v>370</v>
      </c>
      <c r="I1377" t="s">
        <v>371</v>
      </c>
      <c r="J1377">
        <v>0</v>
      </c>
      <c r="K1377" t="s">
        <v>93</v>
      </c>
      <c r="L1377">
        <v>0</v>
      </c>
    </row>
    <row r="1378" spans="1:12" x14ac:dyDescent="0.25">
      <c r="A1378" t="s">
        <v>384</v>
      </c>
      <c r="B1378" t="s">
        <v>385</v>
      </c>
      <c r="C1378" t="s">
        <v>85</v>
      </c>
      <c r="D1378">
        <v>96</v>
      </c>
      <c r="E1378" t="s">
        <v>86</v>
      </c>
      <c r="F1378" t="s">
        <v>735</v>
      </c>
      <c r="G1378" t="s">
        <v>736</v>
      </c>
      <c r="H1378" t="s">
        <v>372</v>
      </c>
      <c r="I1378" t="s">
        <v>373</v>
      </c>
      <c r="J1378">
        <v>0</v>
      </c>
      <c r="K1378" t="s">
        <v>93</v>
      </c>
      <c r="L1378">
        <v>0</v>
      </c>
    </row>
    <row r="1379" spans="1:12" x14ac:dyDescent="0.25">
      <c r="A1379" t="s">
        <v>384</v>
      </c>
      <c r="B1379" t="s">
        <v>385</v>
      </c>
      <c r="C1379" t="s">
        <v>85</v>
      </c>
      <c r="D1379">
        <v>96</v>
      </c>
      <c r="E1379" t="s">
        <v>86</v>
      </c>
      <c r="F1379" t="s">
        <v>735</v>
      </c>
      <c r="G1379" t="s">
        <v>736</v>
      </c>
      <c r="H1379" t="s">
        <v>374</v>
      </c>
      <c r="I1379" t="s">
        <v>375</v>
      </c>
      <c r="J1379">
        <v>0</v>
      </c>
      <c r="K1379" t="s">
        <v>93</v>
      </c>
      <c r="L1379">
        <v>0</v>
      </c>
    </row>
    <row r="1380" spans="1:12" x14ac:dyDescent="0.25">
      <c r="A1380" t="s">
        <v>384</v>
      </c>
      <c r="B1380" t="s">
        <v>385</v>
      </c>
      <c r="C1380" t="s">
        <v>85</v>
      </c>
      <c r="D1380">
        <v>96</v>
      </c>
      <c r="E1380" t="s">
        <v>86</v>
      </c>
      <c r="F1380" t="s">
        <v>735</v>
      </c>
      <c r="G1380" t="s">
        <v>736</v>
      </c>
      <c r="H1380" t="s">
        <v>376</v>
      </c>
      <c r="I1380" t="s">
        <v>377</v>
      </c>
      <c r="J1380">
        <v>0</v>
      </c>
      <c r="K1380" t="s">
        <v>93</v>
      </c>
      <c r="L1380">
        <v>0</v>
      </c>
    </row>
    <row r="1381" spans="1:12" x14ac:dyDescent="0.25">
      <c r="A1381" t="s">
        <v>384</v>
      </c>
      <c r="B1381" t="s">
        <v>385</v>
      </c>
      <c r="C1381" t="s">
        <v>85</v>
      </c>
      <c r="D1381">
        <v>96</v>
      </c>
      <c r="E1381" t="s">
        <v>86</v>
      </c>
      <c r="F1381" t="s">
        <v>735</v>
      </c>
      <c r="G1381" t="s">
        <v>736</v>
      </c>
      <c r="H1381" t="s">
        <v>378</v>
      </c>
      <c r="I1381" t="s">
        <v>379</v>
      </c>
      <c r="J1381">
        <v>0</v>
      </c>
      <c r="K1381" t="s">
        <v>93</v>
      </c>
      <c r="L1381">
        <v>0</v>
      </c>
    </row>
    <row r="1382" spans="1:12" x14ac:dyDescent="0.25">
      <c r="A1382" t="s">
        <v>386</v>
      </c>
      <c r="B1382" t="s">
        <v>387</v>
      </c>
      <c r="C1382" t="s">
        <v>85</v>
      </c>
      <c r="D1382">
        <v>80</v>
      </c>
      <c r="E1382" t="s">
        <v>86</v>
      </c>
      <c r="F1382" t="s">
        <v>735</v>
      </c>
      <c r="G1382" t="s">
        <v>736</v>
      </c>
      <c r="H1382" t="s">
        <v>90</v>
      </c>
      <c r="I1382" t="s">
        <v>92</v>
      </c>
      <c r="J1382">
        <v>0</v>
      </c>
      <c r="K1382" t="s">
        <v>93</v>
      </c>
      <c r="L1382">
        <v>499587</v>
      </c>
    </row>
    <row r="1383" spans="1:12" x14ac:dyDescent="0.25">
      <c r="A1383" t="s">
        <v>386</v>
      </c>
      <c r="B1383" t="s">
        <v>387</v>
      </c>
      <c r="C1383" t="s">
        <v>85</v>
      </c>
      <c r="D1383">
        <v>80</v>
      </c>
      <c r="E1383" t="s">
        <v>86</v>
      </c>
      <c r="F1383" t="s">
        <v>735</v>
      </c>
      <c r="G1383" t="s">
        <v>736</v>
      </c>
      <c r="H1383" t="s">
        <v>94</v>
      </c>
      <c r="I1383" t="s">
        <v>95</v>
      </c>
      <c r="J1383">
        <v>0</v>
      </c>
      <c r="K1383" t="s">
        <v>93</v>
      </c>
      <c r="L1383">
        <v>499587</v>
      </c>
    </row>
    <row r="1384" spans="1:12" x14ac:dyDescent="0.25">
      <c r="A1384" t="s">
        <v>386</v>
      </c>
      <c r="B1384" t="s">
        <v>387</v>
      </c>
      <c r="C1384" t="s">
        <v>85</v>
      </c>
      <c r="D1384">
        <v>80</v>
      </c>
      <c r="E1384" t="s">
        <v>86</v>
      </c>
      <c r="F1384" t="s">
        <v>735</v>
      </c>
      <c r="G1384" t="s">
        <v>736</v>
      </c>
      <c r="H1384" t="s">
        <v>96</v>
      </c>
      <c r="I1384" t="s">
        <v>97</v>
      </c>
      <c r="J1384">
        <v>0</v>
      </c>
      <c r="K1384" t="s">
        <v>93</v>
      </c>
      <c r="L1384">
        <v>499587</v>
      </c>
    </row>
    <row r="1385" spans="1:12" x14ac:dyDescent="0.25">
      <c r="A1385" t="s">
        <v>386</v>
      </c>
      <c r="B1385" t="s">
        <v>387</v>
      </c>
      <c r="C1385" t="s">
        <v>85</v>
      </c>
      <c r="D1385">
        <v>80</v>
      </c>
      <c r="E1385" t="s">
        <v>86</v>
      </c>
      <c r="F1385" t="s">
        <v>735</v>
      </c>
      <c r="G1385" t="s">
        <v>736</v>
      </c>
      <c r="H1385" t="s">
        <v>98</v>
      </c>
      <c r="I1385" t="s">
        <v>99</v>
      </c>
      <c r="J1385">
        <v>0</v>
      </c>
      <c r="K1385" t="s">
        <v>93</v>
      </c>
      <c r="L1385">
        <v>499587</v>
      </c>
    </row>
    <row r="1386" spans="1:12" x14ac:dyDescent="0.25">
      <c r="A1386" t="s">
        <v>386</v>
      </c>
      <c r="B1386" t="s">
        <v>387</v>
      </c>
      <c r="C1386" t="s">
        <v>85</v>
      </c>
      <c r="D1386">
        <v>80</v>
      </c>
      <c r="E1386" t="s">
        <v>86</v>
      </c>
      <c r="F1386" t="s">
        <v>735</v>
      </c>
      <c r="G1386" t="s">
        <v>736</v>
      </c>
      <c r="H1386" t="s">
        <v>100</v>
      </c>
      <c r="I1386" t="s">
        <v>101</v>
      </c>
      <c r="J1386">
        <v>0</v>
      </c>
      <c r="K1386" t="s">
        <v>93</v>
      </c>
      <c r="L1386">
        <v>499587</v>
      </c>
    </row>
    <row r="1387" spans="1:12" x14ac:dyDescent="0.25">
      <c r="A1387" t="s">
        <v>386</v>
      </c>
      <c r="B1387" t="s">
        <v>387</v>
      </c>
      <c r="C1387" t="s">
        <v>85</v>
      </c>
      <c r="D1387">
        <v>80</v>
      </c>
      <c r="E1387" t="s">
        <v>86</v>
      </c>
      <c r="F1387" t="s">
        <v>735</v>
      </c>
      <c r="G1387" t="s">
        <v>736</v>
      </c>
      <c r="H1387" t="s">
        <v>102</v>
      </c>
      <c r="I1387" t="s">
        <v>103</v>
      </c>
      <c r="J1387">
        <v>0</v>
      </c>
      <c r="K1387" t="s">
        <v>93</v>
      </c>
      <c r="L1387">
        <v>499587</v>
      </c>
    </row>
    <row r="1388" spans="1:12" x14ac:dyDescent="0.25">
      <c r="A1388" t="s">
        <v>386</v>
      </c>
      <c r="B1388" t="s">
        <v>387</v>
      </c>
      <c r="C1388" t="s">
        <v>85</v>
      </c>
      <c r="D1388">
        <v>80</v>
      </c>
      <c r="E1388" t="s">
        <v>86</v>
      </c>
      <c r="F1388" t="s">
        <v>735</v>
      </c>
      <c r="G1388" t="s">
        <v>736</v>
      </c>
      <c r="H1388" t="s">
        <v>104</v>
      </c>
      <c r="I1388" t="s">
        <v>105</v>
      </c>
      <c r="J1388">
        <v>0</v>
      </c>
      <c r="K1388" t="s">
        <v>93</v>
      </c>
      <c r="L1388">
        <v>499587</v>
      </c>
    </row>
    <row r="1389" spans="1:12" x14ac:dyDescent="0.25">
      <c r="A1389" t="s">
        <v>386</v>
      </c>
      <c r="B1389" t="s">
        <v>387</v>
      </c>
      <c r="C1389" t="s">
        <v>85</v>
      </c>
      <c r="D1389">
        <v>80</v>
      </c>
      <c r="E1389" t="s">
        <v>86</v>
      </c>
      <c r="F1389" t="s">
        <v>735</v>
      </c>
      <c r="G1389" t="s">
        <v>736</v>
      </c>
      <c r="H1389" t="s">
        <v>106</v>
      </c>
      <c r="I1389" t="s">
        <v>107</v>
      </c>
      <c r="J1389">
        <v>0</v>
      </c>
      <c r="K1389" t="s">
        <v>93</v>
      </c>
      <c r="L1389">
        <v>499587</v>
      </c>
    </row>
    <row r="1390" spans="1:12" x14ac:dyDescent="0.25">
      <c r="A1390" t="s">
        <v>386</v>
      </c>
      <c r="B1390" t="s">
        <v>387</v>
      </c>
      <c r="C1390" t="s">
        <v>85</v>
      </c>
      <c r="D1390">
        <v>80</v>
      </c>
      <c r="E1390" t="s">
        <v>86</v>
      </c>
      <c r="F1390" t="s">
        <v>735</v>
      </c>
      <c r="G1390" t="s">
        <v>736</v>
      </c>
      <c r="H1390" t="s">
        <v>108</v>
      </c>
      <c r="I1390" t="s">
        <v>109</v>
      </c>
      <c r="J1390">
        <v>0</v>
      </c>
      <c r="K1390" t="s">
        <v>93</v>
      </c>
      <c r="L1390">
        <v>499587</v>
      </c>
    </row>
    <row r="1391" spans="1:12" x14ac:dyDescent="0.25">
      <c r="A1391" t="s">
        <v>386</v>
      </c>
      <c r="B1391" t="s">
        <v>387</v>
      </c>
      <c r="C1391" t="s">
        <v>85</v>
      </c>
      <c r="D1391">
        <v>80</v>
      </c>
      <c r="E1391" t="s">
        <v>86</v>
      </c>
      <c r="F1391" t="s">
        <v>735</v>
      </c>
      <c r="G1391" t="s">
        <v>736</v>
      </c>
      <c r="H1391" t="s">
        <v>110</v>
      </c>
      <c r="I1391" t="s">
        <v>111</v>
      </c>
      <c r="J1391">
        <v>0</v>
      </c>
      <c r="K1391" t="s">
        <v>93</v>
      </c>
      <c r="L1391">
        <v>499587</v>
      </c>
    </row>
    <row r="1392" spans="1:12" x14ac:dyDescent="0.25">
      <c r="A1392" t="s">
        <v>386</v>
      </c>
      <c r="B1392" t="s">
        <v>387</v>
      </c>
      <c r="C1392" t="s">
        <v>85</v>
      </c>
      <c r="D1392">
        <v>80</v>
      </c>
      <c r="E1392" t="s">
        <v>86</v>
      </c>
      <c r="F1392" t="s">
        <v>735</v>
      </c>
      <c r="G1392" t="s">
        <v>736</v>
      </c>
      <c r="H1392" t="s">
        <v>112</v>
      </c>
      <c r="I1392" t="s">
        <v>113</v>
      </c>
      <c r="J1392">
        <v>0</v>
      </c>
      <c r="K1392" t="s">
        <v>93</v>
      </c>
      <c r="L1392">
        <v>499587</v>
      </c>
    </row>
    <row r="1393" spans="1:12" x14ac:dyDescent="0.25">
      <c r="A1393" t="s">
        <v>386</v>
      </c>
      <c r="B1393" t="s">
        <v>387</v>
      </c>
      <c r="C1393" t="s">
        <v>85</v>
      </c>
      <c r="D1393">
        <v>80</v>
      </c>
      <c r="E1393" t="s">
        <v>86</v>
      </c>
      <c r="F1393" t="s">
        <v>735</v>
      </c>
      <c r="G1393" t="s">
        <v>736</v>
      </c>
      <c r="H1393" t="s">
        <v>114</v>
      </c>
      <c r="I1393" t="s">
        <v>115</v>
      </c>
      <c r="J1393">
        <v>0</v>
      </c>
      <c r="K1393" t="s">
        <v>93</v>
      </c>
      <c r="L1393">
        <v>499587</v>
      </c>
    </row>
    <row r="1394" spans="1:12" x14ac:dyDescent="0.25">
      <c r="A1394" t="s">
        <v>386</v>
      </c>
      <c r="B1394" t="s">
        <v>387</v>
      </c>
      <c r="C1394" t="s">
        <v>85</v>
      </c>
      <c r="D1394">
        <v>80</v>
      </c>
      <c r="E1394" t="s">
        <v>86</v>
      </c>
      <c r="F1394" t="s">
        <v>735</v>
      </c>
      <c r="G1394" t="s">
        <v>736</v>
      </c>
      <c r="H1394" t="s">
        <v>116</v>
      </c>
      <c r="I1394" t="s">
        <v>117</v>
      </c>
      <c r="J1394">
        <v>0</v>
      </c>
      <c r="K1394" t="s">
        <v>93</v>
      </c>
      <c r="L1394">
        <v>499587</v>
      </c>
    </row>
    <row r="1395" spans="1:12" x14ac:dyDescent="0.25">
      <c r="A1395" t="s">
        <v>386</v>
      </c>
      <c r="B1395" t="s">
        <v>387</v>
      </c>
      <c r="C1395" t="s">
        <v>85</v>
      </c>
      <c r="D1395">
        <v>80</v>
      </c>
      <c r="E1395" t="s">
        <v>86</v>
      </c>
      <c r="F1395" t="s">
        <v>735</v>
      </c>
      <c r="G1395" t="s">
        <v>736</v>
      </c>
      <c r="H1395" t="s">
        <v>118</v>
      </c>
      <c r="I1395" t="s">
        <v>119</v>
      </c>
      <c r="J1395">
        <v>0</v>
      </c>
      <c r="K1395" t="s">
        <v>93</v>
      </c>
      <c r="L1395">
        <v>499587</v>
      </c>
    </row>
    <row r="1396" spans="1:12" x14ac:dyDescent="0.25">
      <c r="A1396" t="s">
        <v>386</v>
      </c>
      <c r="B1396" t="s">
        <v>387</v>
      </c>
      <c r="C1396" t="s">
        <v>85</v>
      </c>
      <c r="D1396">
        <v>80</v>
      </c>
      <c r="E1396" t="s">
        <v>86</v>
      </c>
      <c r="F1396" t="s">
        <v>735</v>
      </c>
      <c r="G1396" t="s">
        <v>736</v>
      </c>
      <c r="H1396" t="s">
        <v>120</v>
      </c>
      <c r="I1396" t="s">
        <v>121</v>
      </c>
      <c r="J1396">
        <v>0</v>
      </c>
      <c r="K1396" t="s">
        <v>93</v>
      </c>
      <c r="L1396">
        <v>499587</v>
      </c>
    </row>
    <row r="1397" spans="1:12" x14ac:dyDescent="0.25">
      <c r="A1397" t="s">
        <v>386</v>
      </c>
      <c r="B1397" t="s">
        <v>387</v>
      </c>
      <c r="C1397" t="s">
        <v>85</v>
      </c>
      <c r="D1397">
        <v>80</v>
      </c>
      <c r="E1397" t="s">
        <v>86</v>
      </c>
      <c r="F1397" t="s">
        <v>735</v>
      </c>
      <c r="G1397" t="s">
        <v>736</v>
      </c>
      <c r="H1397" t="s">
        <v>122</v>
      </c>
      <c r="I1397" t="s">
        <v>123</v>
      </c>
      <c r="J1397">
        <v>0</v>
      </c>
      <c r="K1397" t="s">
        <v>93</v>
      </c>
      <c r="L1397">
        <v>499587</v>
      </c>
    </row>
    <row r="1398" spans="1:12" x14ac:dyDescent="0.25">
      <c r="A1398" t="s">
        <v>386</v>
      </c>
      <c r="B1398" t="s">
        <v>387</v>
      </c>
      <c r="C1398" t="s">
        <v>85</v>
      </c>
      <c r="D1398">
        <v>80</v>
      </c>
      <c r="E1398" t="s">
        <v>86</v>
      </c>
      <c r="F1398" t="s">
        <v>735</v>
      </c>
      <c r="G1398" t="s">
        <v>736</v>
      </c>
      <c r="H1398" t="s">
        <v>124</v>
      </c>
      <c r="I1398" t="s">
        <v>125</v>
      </c>
      <c r="J1398">
        <v>0</v>
      </c>
      <c r="K1398" t="s">
        <v>93</v>
      </c>
      <c r="L1398">
        <v>499587</v>
      </c>
    </row>
    <row r="1399" spans="1:12" x14ac:dyDescent="0.25">
      <c r="A1399" t="s">
        <v>386</v>
      </c>
      <c r="B1399" t="s">
        <v>387</v>
      </c>
      <c r="C1399" t="s">
        <v>85</v>
      </c>
      <c r="D1399">
        <v>80</v>
      </c>
      <c r="E1399" t="s">
        <v>86</v>
      </c>
      <c r="F1399" t="s">
        <v>735</v>
      </c>
      <c r="G1399" t="s">
        <v>736</v>
      </c>
      <c r="H1399" t="s">
        <v>126</v>
      </c>
      <c r="I1399" t="s">
        <v>127</v>
      </c>
      <c r="J1399">
        <v>0</v>
      </c>
      <c r="K1399" t="s">
        <v>93</v>
      </c>
      <c r="L1399">
        <v>499587</v>
      </c>
    </row>
    <row r="1400" spans="1:12" x14ac:dyDescent="0.25">
      <c r="A1400" t="s">
        <v>386</v>
      </c>
      <c r="B1400" t="s">
        <v>387</v>
      </c>
      <c r="C1400" t="s">
        <v>85</v>
      </c>
      <c r="D1400">
        <v>80</v>
      </c>
      <c r="E1400" t="s">
        <v>86</v>
      </c>
      <c r="F1400" t="s">
        <v>735</v>
      </c>
      <c r="G1400" t="s">
        <v>736</v>
      </c>
      <c r="H1400" t="s">
        <v>128</v>
      </c>
      <c r="I1400" t="s">
        <v>129</v>
      </c>
      <c r="J1400">
        <v>739745</v>
      </c>
      <c r="K1400" t="s">
        <v>93</v>
      </c>
      <c r="L1400">
        <v>499587</v>
      </c>
    </row>
    <row r="1401" spans="1:12" x14ac:dyDescent="0.25">
      <c r="A1401" t="s">
        <v>386</v>
      </c>
      <c r="B1401" t="s">
        <v>387</v>
      </c>
      <c r="C1401" t="s">
        <v>85</v>
      </c>
      <c r="D1401">
        <v>80</v>
      </c>
      <c r="E1401" t="s">
        <v>86</v>
      </c>
      <c r="F1401" t="s">
        <v>735</v>
      </c>
      <c r="G1401" t="s">
        <v>736</v>
      </c>
      <c r="H1401" t="s">
        <v>130</v>
      </c>
      <c r="I1401" t="s">
        <v>131</v>
      </c>
      <c r="J1401">
        <v>19182</v>
      </c>
      <c r="K1401" t="s">
        <v>93</v>
      </c>
      <c r="L1401">
        <v>499587</v>
      </c>
    </row>
    <row r="1402" spans="1:12" x14ac:dyDescent="0.25">
      <c r="A1402" t="s">
        <v>386</v>
      </c>
      <c r="B1402" t="s">
        <v>387</v>
      </c>
      <c r="C1402" t="s">
        <v>85</v>
      </c>
      <c r="D1402">
        <v>80</v>
      </c>
      <c r="E1402" t="s">
        <v>86</v>
      </c>
      <c r="F1402" t="s">
        <v>735</v>
      </c>
      <c r="G1402" t="s">
        <v>736</v>
      </c>
      <c r="H1402" t="s">
        <v>132</v>
      </c>
      <c r="I1402" t="s">
        <v>133</v>
      </c>
      <c r="J1402">
        <v>-28525</v>
      </c>
      <c r="K1402" t="s">
        <v>93</v>
      </c>
      <c r="L1402">
        <v>499587</v>
      </c>
    </row>
    <row r="1403" spans="1:12" x14ac:dyDescent="0.25">
      <c r="A1403" t="s">
        <v>386</v>
      </c>
      <c r="B1403" t="s">
        <v>387</v>
      </c>
      <c r="C1403" t="s">
        <v>85</v>
      </c>
      <c r="D1403">
        <v>80</v>
      </c>
      <c r="E1403" t="s">
        <v>86</v>
      </c>
      <c r="F1403" t="s">
        <v>735</v>
      </c>
      <c r="G1403" t="s">
        <v>736</v>
      </c>
      <c r="H1403" t="s">
        <v>134</v>
      </c>
      <c r="I1403" t="s">
        <v>135</v>
      </c>
      <c r="J1403">
        <v>48790</v>
      </c>
      <c r="K1403" t="s">
        <v>93</v>
      </c>
      <c r="L1403">
        <v>499587</v>
      </c>
    </row>
    <row r="1404" spans="1:12" x14ac:dyDescent="0.25">
      <c r="A1404" t="s">
        <v>386</v>
      </c>
      <c r="B1404" t="s">
        <v>387</v>
      </c>
      <c r="C1404" t="s">
        <v>85</v>
      </c>
      <c r="D1404">
        <v>80</v>
      </c>
      <c r="E1404" t="s">
        <v>86</v>
      </c>
      <c r="F1404" t="s">
        <v>735</v>
      </c>
      <c r="G1404" t="s">
        <v>736</v>
      </c>
      <c r="H1404" t="s">
        <v>136</v>
      </c>
      <c r="I1404" t="s">
        <v>137</v>
      </c>
      <c r="J1404">
        <v>24329</v>
      </c>
      <c r="K1404" t="s">
        <v>93</v>
      </c>
      <c r="L1404">
        <v>499587</v>
      </c>
    </row>
    <row r="1405" spans="1:12" x14ac:dyDescent="0.25">
      <c r="A1405" t="s">
        <v>386</v>
      </c>
      <c r="B1405" t="s">
        <v>387</v>
      </c>
      <c r="C1405" t="s">
        <v>85</v>
      </c>
      <c r="D1405">
        <v>80</v>
      </c>
      <c r="E1405" t="s">
        <v>86</v>
      </c>
      <c r="F1405" t="s">
        <v>735</v>
      </c>
      <c r="G1405" t="s">
        <v>736</v>
      </c>
      <c r="H1405" t="s">
        <v>138</v>
      </c>
      <c r="I1405" t="s">
        <v>139</v>
      </c>
      <c r="J1405">
        <v>174049</v>
      </c>
      <c r="K1405" t="s">
        <v>93</v>
      </c>
      <c r="L1405">
        <v>499587</v>
      </c>
    </row>
    <row r="1406" spans="1:12" x14ac:dyDescent="0.25">
      <c r="A1406" t="s">
        <v>386</v>
      </c>
      <c r="B1406" t="s">
        <v>387</v>
      </c>
      <c r="C1406" t="s">
        <v>85</v>
      </c>
      <c r="D1406">
        <v>80</v>
      </c>
      <c r="E1406" t="s">
        <v>86</v>
      </c>
      <c r="F1406" t="s">
        <v>735</v>
      </c>
      <c r="G1406" t="s">
        <v>736</v>
      </c>
      <c r="H1406" t="s">
        <v>140</v>
      </c>
      <c r="I1406" t="s">
        <v>141</v>
      </c>
      <c r="J1406">
        <v>0</v>
      </c>
      <c r="K1406" t="s">
        <v>93</v>
      </c>
      <c r="L1406">
        <v>499587</v>
      </c>
    </row>
    <row r="1407" spans="1:12" x14ac:dyDescent="0.25">
      <c r="A1407" t="s">
        <v>386</v>
      </c>
      <c r="B1407" t="s">
        <v>387</v>
      </c>
      <c r="C1407" t="s">
        <v>85</v>
      </c>
      <c r="D1407">
        <v>80</v>
      </c>
      <c r="E1407" t="s">
        <v>86</v>
      </c>
      <c r="F1407" t="s">
        <v>735</v>
      </c>
      <c r="G1407" t="s">
        <v>736</v>
      </c>
      <c r="H1407" t="s">
        <v>142</v>
      </c>
      <c r="I1407" t="s">
        <v>143</v>
      </c>
      <c r="J1407">
        <v>0</v>
      </c>
      <c r="K1407" t="s">
        <v>93</v>
      </c>
      <c r="L1407">
        <v>499587</v>
      </c>
    </row>
    <row r="1408" spans="1:12" x14ac:dyDescent="0.25">
      <c r="A1408" t="s">
        <v>386</v>
      </c>
      <c r="B1408" t="s">
        <v>387</v>
      </c>
      <c r="C1408" t="s">
        <v>85</v>
      </c>
      <c r="D1408">
        <v>80</v>
      </c>
      <c r="E1408" t="s">
        <v>86</v>
      </c>
      <c r="F1408" t="s">
        <v>735</v>
      </c>
      <c r="G1408" t="s">
        <v>736</v>
      </c>
      <c r="H1408" t="s">
        <v>144</v>
      </c>
      <c r="I1408" t="s">
        <v>145</v>
      </c>
      <c r="J1408">
        <v>0</v>
      </c>
      <c r="K1408" t="s">
        <v>93</v>
      </c>
      <c r="L1408">
        <v>499587</v>
      </c>
    </row>
    <row r="1409" spans="1:12" x14ac:dyDescent="0.25">
      <c r="A1409" t="s">
        <v>386</v>
      </c>
      <c r="B1409" t="s">
        <v>387</v>
      </c>
      <c r="C1409" t="s">
        <v>85</v>
      </c>
      <c r="D1409">
        <v>80</v>
      </c>
      <c r="E1409" t="s">
        <v>86</v>
      </c>
      <c r="F1409" t="s">
        <v>735</v>
      </c>
      <c r="G1409" t="s">
        <v>736</v>
      </c>
      <c r="H1409" t="s">
        <v>146</v>
      </c>
      <c r="I1409" t="s">
        <v>147</v>
      </c>
      <c r="J1409">
        <v>4491</v>
      </c>
      <c r="K1409" t="s">
        <v>93</v>
      </c>
      <c r="L1409">
        <v>499587</v>
      </c>
    </row>
    <row r="1410" spans="1:12" x14ac:dyDescent="0.25">
      <c r="A1410" t="s">
        <v>386</v>
      </c>
      <c r="B1410" t="s">
        <v>387</v>
      </c>
      <c r="C1410" t="s">
        <v>85</v>
      </c>
      <c r="D1410">
        <v>80</v>
      </c>
      <c r="E1410" t="s">
        <v>86</v>
      </c>
      <c r="F1410" t="s">
        <v>735</v>
      </c>
      <c r="G1410" t="s">
        <v>736</v>
      </c>
      <c r="H1410" t="s">
        <v>148</v>
      </c>
      <c r="I1410" t="s">
        <v>149</v>
      </c>
      <c r="J1410">
        <v>0</v>
      </c>
      <c r="K1410" t="s">
        <v>93</v>
      </c>
      <c r="L1410">
        <v>499587</v>
      </c>
    </row>
    <row r="1411" spans="1:12" x14ac:dyDescent="0.25">
      <c r="A1411" t="s">
        <v>386</v>
      </c>
      <c r="B1411" t="s">
        <v>387</v>
      </c>
      <c r="C1411" t="s">
        <v>85</v>
      </c>
      <c r="D1411">
        <v>80</v>
      </c>
      <c r="E1411" t="s">
        <v>86</v>
      </c>
      <c r="F1411" t="s">
        <v>735</v>
      </c>
      <c r="G1411" t="s">
        <v>736</v>
      </c>
      <c r="H1411" t="s">
        <v>150</v>
      </c>
      <c r="I1411" t="s">
        <v>151</v>
      </c>
      <c r="J1411">
        <v>7439</v>
      </c>
      <c r="K1411" t="s">
        <v>93</v>
      </c>
      <c r="L1411">
        <v>499587</v>
      </c>
    </row>
    <row r="1412" spans="1:12" x14ac:dyDescent="0.25">
      <c r="A1412" t="s">
        <v>386</v>
      </c>
      <c r="B1412" t="s">
        <v>387</v>
      </c>
      <c r="C1412" t="s">
        <v>85</v>
      </c>
      <c r="D1412">
        <v>80</v>
      </c>
      <c r="E1412" t="s">
        <v>86</v>
      </c>
      <c r="F1412" t="s">
        <v>735</v>
      </c>
      <c r="G1412" t="s">
        <v>736</v>
      </c>
      <c r="H1412" t="s">
        <v>152</v>
      </c>
      <c r="I1412" t="s">
        <v>153</v>
      </c>
      <c r="J1412">
        <v>5015</v>
      </c>
      <c r="K1412" t="s">
        <v>93</v>
      </c>
      <c r="L1412">
        <v>499587</v>
      </c>
    </row>
    <row r="1413" spans="1:12" x14ac:dyDescent="0.25">
      <c r="A1413" t="s">
        <v>386</v>
      </c>
      <c r="B1413" t="s">
        <v>387</v>
      </c>
      <c r="C1413" t="s">
        <v>85</v>
      </c>
      <c r="D1413">
        <v>80</v>
      </c>
      <c r="E1413" t="s">
        <v>86</v>
      </c>
      <c r="F1413" t="s">
        <v>735</v>
      </c>
      <c r="G1413" t="s">
        <v>736</v>
      </c>
      <c r="H1413" t="s">
        <v>154</v>
      </c>
      <c r="I1413" t="s">
        <v>155</v>
      </c>
      <c r="J1413">
        <v>0</v>
      </c>
      <c r="K1413" t="s">
        <v>93</v>
      </c>
      <c r="L1413">
        <v>499587</v>
      </c>
    </row>
    <row r="1414" spans="1:12" x14ac:dyDescent="0.25">
      <c r="A1414" t="s">
        <v>386</v>
      </c>
      <c r="B1414" t="s">
        <v>387</v>
      </c>
      <c r="C1414" t="s">
        <v>85</v>
      </c>
      <c r="D1414">
        <v>80</v>
      </c>
      <c r="E1414" t="s">
        <v>86</v>
      </c>
      <c r="F1414" t="s">
        <v>735</v>
      </c>
      <c r="G1414" t="s">
        <v>736</v>
      </c>
      <c r="H1414" t="s">
        <v>156</v>
      </c>
      <c r="I1414" t="s">
        <v>157</v>
      </c>
      <c r="J1414">
        <v>1428</v>
      </c>
      <c r="K1414" t="s">
        <v>93</v>
      </c>
      <c r="L1414">
        <v>499587</v>
      </c>
    </row>
    <row r="1415" spans="1:12" x14ac:dyDescent="0.25">
      <c r="A1415" t="s">
        <v>386</v>
      </c>
      <c r="B1415" t="s">
        <v>387</v>
      </c>
      <c r="C1415" t="s">
        <v>85</v>
      </c>
      <c r="D1415">
        <v>80</v>
      </c>
      <c r="E1415" t="s">
        <v>86</v>
      </c>
      <c r="F1415" t="s">
        <v>735</v>
      </c>
      <c r="G1415" t="s">
        <v>736</v>
      </c>
      <c r="H1415" t="s">
        <v>158</v>
      </c>
      <c r="I1415" t="s">
        <v>159</v>
      </c>
      <c r="J1415">
        <v>3398</v>
      </c>
      <c r="K1415" t="s">
        <v>93</v>
      </c>
      <c r="L1415">
        <v>499587</v>
      </c>
    </row>
    <row r="1416" spans="1:12" x14ac:dyDescent="0.25">
      <c r="A1416" t="s">
        <v>386</v>
      </c>
      <c r="B1416" t="s">
        <v>387</v>
      </c>
      <c r="C1416" t="s">
        <v>85</v>
      </c>
      <c r="D1416">
        <v>80</v>
      </c>
      <c r="E1416" t="s">
        <v>86</v>
      </c>
      <c r="F1416" t="s">
        <v>735</v>
      </c>
      <c r="G1416" t="s">
        <v>736</v>
      </c>
      <c r="H1416" t="s">
        <v>160</v>
      </c>
      <c r="I1416" t="s">
        <v>161</v>
      </c>
      <c r="J1416">
        <v>23153</v>
      </c>
      <c r="K1416" t="s">
        <v>93</v>
      </c>
      <c r="L1416">
        <v>499587</v>
      </c>
    </row>
    <row r="1417" spans="1:12" x14ac:dyDescent="0.25">
      <c r="A1417" t="s">
        <v>386</v>
      </c>
      <c r="B1417" t="s">
        <v>387</v>
      </c>
      <c r="C1417" t="s">
        <v>85</v>
      </c>
      <c r="D1417">
        <v>80</v>
      </c>
      <c r="E1417" t="s">
        <v>86</v>
      </c>
      <c r="F1417" t="s">
        <v>735</v>
      </c>
      <c r="G1417" t="s">
        <v>736</v>
      </c>
      <c r="H1417" t="s">
        <v>162</v>
      </c>
      <c r="I1417" t="s">
        <v>163</v>
      </c>
      <c r="J1417">
        <v>495</v>
      </c>
      <c r="K1417" t="s">
        <v>93</v>
      </c>
      <c r="L1417">
        <v>499587</v>
      </c>
    </row>
    <row r="1418" spans="1:12" x14ac:dyDescent="0.25">
      <c r="A1418" t="s">
        <v>386</v>
      </c>
      <c r="B1418" t="s">
        <v>387</v>
      </c>
      <c r="C1418" t="s">
        <v>85</v>
      </c>
      <c r="D1418">
        <v>80</v>
      </c>
      <c r="E1418" t="s">
        <v>86</v>
      </c>
      <c r="F1418" t="s">
        <v>735</v>
      </c>
      <c r="G1418" t="s">
        <v>736</v>
      </c>
      <c r="H1418" t="s">
        <v>164</v>
      </c>
      <c r="I1418" t="s">
        <v>165</v>
      </c>
      <c r="J1418">
        <v>1758</v>
      </c>
      <c r="K1418" t="s">
        <v>93</v>
      </c>
      <c r="L1418">
        <v>499587</v>
      </c>
    </row>
    <row r="1419" spans="1:12" x14ac:dyDescent="0.25">
      <c r="A1419" t="s">
        <v>386</v>
      </c>
      <c r="B1419" t="s">
        <v>387</v>
      </c>
      <c r="C1419" t="s">
        <v>85</v>
      </c>
      <c r="D1419">
        <v>80</v>
      </c>
      <c r="E1419" t="s">
        <v>86</v>
      </c>
      <c r="F1419" t="s">
        <v>735</v>
      </c>
      <c r="G1419" t="s">
        <v>736</v>
      </c>
      <c r="H1419" t="s">
        <v>166</v>
      </c>
      <c r="I1419" t="s">
        <v>167</v>
      </c>
      <c r="J1419">
        <v>0</v>
      </c>
      <c r="K1419" t="s">
        <v>93</v>
      </c>
      <c r="L1419">
        <v>499587</v>
      </c>
    </row>
    <row r="1420" spans="1:12" x14ac:dyDescent="0.25">
      <c r="A1420" t="s">
        <v>386</v>
      </c>
      <c r="B1420" t="s">
        <v>387</v>
      </c>
      <c r="C1420" t="s">
        <v>85</v>
      </c>
      <c r="D1420">
        <v>80</v>
      </c>
      <c r="E1420" t="s">
        <v>86</v>
      </c>
      <c r="F1420" t="s">
        <v>735</v>
      </c>
      <c r="G1420" t="s">
        <v>736</v>
      </c>
      <c r="H1420" t="s">
        <v>168</v>
      </c>
      <c r="I1420" t="s">
        <v>169</v>
      </c>
      <c r="J1420">
        <v>27893</v>
      </c>
      <c r="K1420" t="s">
        <v>93</v>
      </c>
      <c r="L1420">
        <v>499587</v>
      </c>
    </row>
    <row r="1421" spans="1:12" x14ac:dyDescent="0.25">
      <c r="A1421" t="s">
        <v>386</v>
      </c>
      <c r="B1421" t="s">
        <v>387</v>
      </c>
      <c r="C1421" t="s">
        <v>85</v>
      </c>
      <c r="D1421">
        <v>80</v>
      </c>
      <c r="E1421" t="s">
        <v>86</v>
      </c>
      <c r="F1421" t="s">
        <v>735</v>
      </c>
      <c r="G1421" t="s">
        <v>736</v>
      </c>
      <c r="H1421" t="s">
        <v>170</v>
      </c>
      <c r="I1421" t="s">
        <v>171</v>
      </c>
      <c r="J1421">
        <v>3742</v>
      </c>
      <c r="K1421" t="s">
        <v>93</v>
      </c>
      <c r="L1421">
        <v>499587</v>
      </c>
    </row>
    <row r="1422" spans="1:12" x14ac:dyDescent="0.25">
      <c r="A1422" t="s">
        <v>386</v>
      </c>
      <c r="B1422" t="s">
        <v>387</v>
      </c>
      <c r="C1422" t="s">
        <v>85</v>
      </c>
      <c r="D1422">
        <v>80</v>
      </c>
      <c r="E1422" t="s">
        <v>86</v>
      </c>
      <c r="F1422" t="s">
        <v>735</v>
      </c>
      <c r="G1422" t="s">
        <v>736</v>
      </c>
      <c r="H1422" t="s">
        <v>172</v>
      </c>
      <c r="I1422" t="s">
        <v>173</v>
      </c>
      <c r="J1422">
        <v>1238</v>
      </c>
      <c r="K1422" t="s">
        <v>93</v>
      </c>
      <c r="L1422">
        <v>499587</v>
      </c>
    </row>
    <row r="1423" spans="1:12" x14ac:dyDescent="0.25">
      <c r="A1423" t="s">
        <v>386</v>
      </c>
      <c r="B1423" t="s">
        <v>387</v>
      </c>
      <c r="C1423" t="s">
        <v>85</v>
      </c>
      <c r="D1423">
        <v>80</v>
      </c>
      <c r="E1423" t="s">
        <v>86</v>
      </c>
      <c r="F1423" t="s">
        <v>735</v>
      </c>
      <c r="G1423" t="s">
        <v>736</v>
      </c>
      <c r="H1423" t="s">
        <v>174</v>
      </c>
      <c r="I1423" t="s">
        <v>175</v>
      </c>
      <c r="J1423">
        <v>0</v>
      </c>
      <c r="K1423" t="s">
        <v>93</v>
      </c>
      <c r="L1423">
        <v>499587</v>
      </c>
    </row>
    <row r="1424" spans="1:12" x14ac:dyDescent="0.25">
      <c r="A1424" t="s">
        <v>386</v>
      </c>
      <c r="B1424" t="s">
        <v>387</v>
      </c>
      <c r="C1424" t="s">
        <v>85</v>
      </c>
      <c r="D1424">
        <v>80</v>
      </c>
      <c r="E1424" t="s">
        <v>86</v>
      </c>
      <c r="F1424" t="s">
        <v>735</v>
      </c>
      <c r="G1424" t="s">
        <v>736</v>
      </c>
      <c r="H1424" t="s">
        <v>176</v>
      </c>
      <c r="I1424" t="s">
        <v>177</v>
      </c>
      <c r="J1424">
        <v>0</v>
      </c>
      <c r="K1424" t="s">
        <v>93</v>
      </c>
      <c r="L1424">
        <v>499587</v>
      </c>
    </row>
    <row r="1425" spans="1:12" x14ac:dyDescent="0.25">
      <c r="A1425" t="s">
        <v>386</v>
      </c>
      <c r="B1425" t="s">
        <v>387</v>
      </c>
      <c r="C1425" t="s">
        <v>85</v>
      </c>
      <c r="D1425">
        <v>80</v>
      </c>
      <c r="E1425" t="s">
        <v>86</v>
      </c>
      <c r="F1425" t="s">
        <v>735</v>
      </c>
      <c r="G1425" t="s">
        <v>736</v>
      </c>
      <c r="H1425" t="s">
        <v>178</v>
      </c>
      <c r="I1425" t="s">
        <v>179</v>
      </c>
      <c r="J1425">
        <v>34807</v>
      </c>
      <c r="K1425" t="s">
        <v>93</v>
      </c>
      <c r="L1425">
        <v>499587</v>
      </c>
    </row>
    <row r="1426" spans="1:12" x14ac:dyDescent="0.25">
      <c r="A1426" t="s">
        <v>386</v>
      </c>
      <c r="B1426" t="s">
        <v>387</v>
      </c>
      <c r="C1426" t="s">
        <v>85</v>
      </c>
      <c r="D1426">
        <v>80</v>
      </c>
      <c r="E1426" t="s">
        <v>86</v>
      </c>
      <c r="F1426" t="s">
        <v>735</v>
      </c>
      <c r="G1426" t="s">
        <v>736</v>
      </c>
      <c r="H1426" t="s">
        <v>180</v>
      </c>
      <c r="I1426" t="s">
        <v>181</v>
      </c>
      <c r="J1426">
        <v>22596</v>
      </c>
      <c r="K1426" t="s">
        <v>93</v>
      </c>
      <c r="L1426">
        <v>499587</v>
      </c>
    </row>
    <row r="1427" spans="1:12" x14ac:dyDescent="0.25">
      <c r="A1427" t="s">
        <v>386</v>
      </c>
      <c r="B1427" t="s">
        <v>387</v>
      </c>
      <c r="C1427" t="s">
        <v>85</v>
      </c>
      <c r="D1427">
        <v>80</v>
      </c>
      <c r="E1427" t="s">
        <v>86</v>
      </c>
      <c r="F1427" t="s">
        <v>735</v>
      </c>
      <c r="G1427" t="s">
        <v>736</v>
      </c>
      <c r="H1427" t="s">
        <v>182</v>
      </c>
      <c r="I1427" t="s">
        <v>183</v>
      </c>
      <c r="J1427">
        <v>0</v>
      </c>
      <c r="K1427" t="s">
        <v>93</v>
      </c>
      <c r="L1427">
        <v>499587</v>
      </c>
    </row>
    <row r="1428" spans="1:12" x14ac:dyDescent="0.25">
      <c r="A1428" t="s">
        <v>386</v>
      </c>
      <c r="B1428" t="s">
        <v>387</v>
      </c>
      <c r="C1428" t="s">
        <v>85</v>
      </c>
      <c r="D1428">
        <v>80</v>
      </c>
      <c r="E1428" t="s">
        <v>86</v>
      </c>
      <c r="F1428" t="s">
        <v>735</v>
      </c>
      <c r="G1428" t="s">
        <v>736</v>
      </c>
      <c r="H1428" t="s">
        <v>184</v>
      </c>
      <c r="I1428" t="s">
        <v>185</v>
      </c>
      <c r="J1428">
        <v>0</v>
      </c>
      <c r="K1428" t="s">
        <v>93</v>
      </c>
      <c r="L1428">
        <v>499587</v>
      </c>
    </row>
    <row r="1429" spans="1:12" x14ac:dyDescent="0.25">
      <c r="A1429" t="s">
        <v>386</v>
      </c>
      <c r="B1429" t="s">
        <v>387</v>
      </c>
      <c r="C1429" t="s">
        <v>85</v>
      </c>
      <c r="D1429">
        <v>80</v>
      </c>
      <c r="E1429" t="s">
        <v>86</v>
      </c>
      <c r="F1429" t="s">
        <v>735</v>
      </c>
      <c r="G1429" t="s">
        <v>736</v>
      </c>
      <c r="H1429" t="s">
        <v>186</v>
      </c>
      <c r="I1429" t="s">
        <v>187</v>
      </c>
      <c r="J1429">
        <v>218</v>
      </c>
      <c r="K1429" t="s">
        <v>93</v>
      </c>
      <c r="L1429">
        <v>499587</v>
      </c>
    </row>
    <row r="1430" spans="1:12" x14ac:dyDescent="0.25">
      <c r="A1430" t="s">
        <v>386</v>
      </c>
      <c r="B1430" t="s">
        <v>387</v>
      </c>
      <c r="C1430" t="s">
        <v>85</v>
      </c>
      <c r="D1430">
        <v>80</v>
      </c>
      <c r="E1430" t="s">
        <v>86</v>
      </c>
      <c r="F1430" t="s">
        <v>735</v>
      </c>
      <c r="G1430" t="s">
        <v>736</v>
      </c>
      <c r="H1430" t="s">
        <v>188</v>
      </c>
      <c r="I1430" t="s">
        <v>189</v>
      </c>
      <c r="J1430">
        <v>0</v>
      </c>
      <c r="K1430" t="s">
        <v>93</v>
      </c>
      <c r="L1430">
        <v>499587</v>
      </c>
    </row>
    <row r="1431" spans="1:12" x14ac:dyDescent="0.25">
      <c r="A1431" t="s">
        <v>386</v>
      </c>
      <c r="B1431" t="s">
        <v>387</v>
      </c>
      <c r="C1431" t="s">
        <v>85</v>
      </c>
      <c r="D1431">
        <v>80</v>
      </c>
      <c r="E1431" t="s">
        <v>86</v>
      </c>
      <c r="F1431" t="s">
        <v>735</v>
      </c>
      <c r="G1431" t="s">
        <v>736</v>
      </c>
      <c r="H1431" t="s">
        <v>190</v>
      </c>
      <c r="I1431" t="s">
        <v>191</v>
      </c>
      <c r="J1431">
        <v>1</v>
      </c>
      <c r="K1431" t="s">
        <v>93</v>
      </c>
      <c r="L1431">
        <v>499587</v>
      </c>
    </row>
    <row r="1432" spans="1:12" x14ac:dyDescent="0.25">
      <c r="A1432" t="s">
        <v>386</v>
      </c>
      <c r="B1432" t="s">
        <v>387</v>
      </c>
      <c r="C1432" t="s">
        <v>85</v>
      </c>
      <c r="D1432">
        <v>80</v>
      </c>
      <c r="E1432" t="s">
        <v>86</v>
      </c>
      <c r="F1432" t="s">
        <v>735</v>
      </c>
      <c r="G1432" t="s">
        <v>736</v>
      </c>
      <c r="H1432" t="s">
        <v>192</v>
      </c>
      <c r="I1432" t="s">
        <v>193</v>
      </c>
      <c r="J1432">
        <v>10886</v>
      </c>
      <c r="K1432" t="s">
        <v>93</v>
      </c>
      <c r="L1432">
        <v>499587</v>
      </c>
    </row>
    <row r="1433" spans="1:12" x14ac:dyDescent="0.25">
      <c r="A1433" t="s">
        <v>386</v>
      </c>
      <c r="B1433" t="s">
        <v>387</v>
      </c>
      <c r="C1433" t="s">
        <v>85</v>
      </c>
      <c r="D1433">
        <v>80</v>
      </c>
      <c r="E1433" t="s">
        <v>86</v>
      </c>
      <c r="F1433" t="s">
        <v>735</v>
      </c>
      <c r="G1433" t="s">
        <v>736</v>
      </c>
      <c r="H1433" t="s">
        <v>194</v>
      </c>
      <c r="I1433" t="s">
        <v>195</v>
      </c>
      <c r="J1433">
        <v>51886</v>
      </c>
      <c r="K1433" t="s">
        <v>93</v>
      </c>
      <c r="L1433">
        <v>499587</v>
      </c>
    </row>
    <row r="1434" spans="1:12" x14ac:dyDescent="0.25">
      <c r="A1434" t="s">
        <v>386</v>
      </c>
      <c r="B1434" t="s">
        <v>387</v>
      </c>
      <c r="C1434" t="s">
        <v>85</v>
      </c>
      <c r="D1434">
        <v>80</v>
      </c>
      <c r="E1434" t="s">
        <v>86</v>
      </c>
      <c r="F1434" t="s">
        <v>735</v>
      </c>
      <c r="G1434" t="s">
        <v>736</v>
      </c>
      <c r="H1434" t="s">
        <v>196</v>
      </c>
      <c r="I1434" t="s">
        <v>197</v>
      </c>
      <c r="J1434">
        <v>72168</v>
      </c>
      <c r="K1434" t="s">
        <v>93</v>
      </c>
      <c r="L1434">
        <v>499587</v>
      </c>
    </row>
    <row r="1435" spans="1:12" x14ac:dyDescent="0.25">
      <c r="A1435" t="s">
        <v>386</v>
      </c>
      <c r="B1435" t="s">
        <v>387</v>
      </c>
      <c r="C1435" t="s">
        <v>85</v>
      </c>
      <c r="D1435">
        <v>80</v>
      </c>
      <c r="E1435" t="s">
        <v>86</v>
      </c>
      <c r="F1435" t="s">
        <v>735</v>
      </c>
      <c r="G1435" t="s">
        <v>736</v>
      </c>
      <c r="H1435" t="s">
        <v>198</v>
      </c>
      <c r="I1435" t="s">
        <v>199</v>
      </c>
      <c r="J1435">
        <v>5114</v>
      </c>
      <c r="K1435" t="s">
        <v>93</v>
      </c>
      <c r="L1435">
        <v>499587</v>
      </c>
    </row>
    <row r="1436" spans="1:12" x14ac:dyDescent="0.25">
      <c r="A1436" t="s">
        <v>386</v>
      </c>
      <c r="B1436" t="s">
        <v>387</v>
      </c>
      <c r="C1436" t="s">
        <v>85</v>
      </c>
      <c r="D1436">
        <v>80</v>
      </c>
      <c r="E1436" t="s">
        <v>86</v>
      </c>
      <c r="F1436" t="s">
        <v>735</v>
      </c>
      <c r="G1436" t="s">
        <v>736</v>
      </c>
      <c r="H1436" t="s">
        <v>200</v>
      </c>
      <c r="I1436" t="s">
        <v>201</v>
      </c>
      <c r="J1436">
        <v>27571</v>
      </c>
      <c r="K1436" t="s">
        <v>93</v>
      </c>
      <c r="L1436">
        <v>499587</v>
      </c>
    </row>
    <row r="1437" spans="1:12" x14ac:dyDescent="0.25">
      <c r="A1437" t="s">
        <v>386</v>
      </c>
      <c r="B1437" t="s">
        <v>387</v>
      </c>
      <c r="C1437" t="s">
        <v>85</v>
      </c>
      <c r="D1437">
        <v>80</v>
      </c>
      <c r="E1437" t="s">
        <v>86</v>
      </c>
      <c r="F1437" t="s">
        <v>735</v>
      </c>
      <c r="G1437" t="s">
        <v>736</v>
      </c>
      <c r="H1437" t="s">
        <v>202</v>
      </c>
      <c r="I1437" t="s">
        <v>203</v>
      </c>
      <c r="J1437">
        <v>1483</v>
      </c>
      <c r="K1437" t="s">
        <v>93</v>
      </c>
      <c r="L1437">
        <v>499587</v>
      </c>
    </row>
    <row r="1438" spans="1:12" x14ac:dyDescent="0.25">
      <c r="A1438" t="s">
        <v>386</v>
      </c>
      <c r="B1438" t="s">
        <v>387</v>
      </c>
      <c r="C1438" t="s">
        <v>85</v>
      </c>
      <c r="D1438">
        <v>80</v>
      </c>
      <c r="E1438" t="s">
        <v>86</v>
      </c>
      <c r="F1438" t="s">
        <v>735</v>
      </c>
      <c r="G1438" t="s">
        <v>736</v>
      </c>
      <c r="H1438" t="s">
        <v>204</v>
      </c>
      <c r="I1438" t="s">
        <v>205</v>
      </c>
      <c r="J1438">
        <v>0</v>
      </c>
      <c r="K1438" t="s">
        <v>93</v>
      </c>
      <c r="L1438">
        <v>499587</v>
      </c>
    </row>
    <row r="1439" spans="1:12" x14ac:dyDescent="0.25">
      <c r="A1439" t="s">
        <v>386</v>
      </c>
      <c r="B1439" t="s">
        <v>387</v>
      </c>
      <c r="C1439" t="s">
        <v>85</v>
      </c>
      <c r="D1439">
        <v>80</v>
      </c>
      <c r="E1439" t="s">
        <v>86</v>
      </c>
      <c r="F1439" t="s">
        <v>735</v>
      </c>
      <c r="G1439" t="s">
        <v>736</v>
      </c>
      <c r="H1439" t="s">
        <v>206</v>
      </c>
      <c r="I1439" t="s">
        <v>207</v>
      </c>
      <c r="J1439">
        <v>5927</v>
      </c>
      <c r="K1439" t="s">
        <v>93</v>
      </c>
      <c r="L1439">
        <v>499587</v>
      </c>
    </row>
    <row r="1440" spans="1:12" x14ac:dyDescent="0.25">
      <c r="A1440" t="s">
        <v>386</v>
      </c>
      <c r="B1440" t="s">
        <v>387</v>
      </c>
      <c r="C1440" t="s">
        <v>85</v>
      </c>
      <c r="D1440">
        <v>80</v>
      </c>
      <c r="E1440" t="s">
        <v>86</v>
      </c>
      <c r="F1440" t="s">
        <v>735</v>
      </c>
      <c r="G1440" t="s">
        <v>736</v>
      </c>
      <c r="H1440" t="s">
        <v>208</v>
      </c>
      <c r="I1440" t="s">
        <v>209</v>
      </c>
      <c r="J1440">
        <v>37213</v>
      </c>
      <c r="K1440" t="s">
        <v>93</v>
      </c>
      <c r="L1440">
        <v>499587</v>
      </c>
    </row>
    <row r="1441" spans="1:12" x14ac:dyDescent="0.25">
      <c r="A1441" t="s">
        <v>386</v>
      </c>
      <c r="B1441" t="s">
        <v>387</v>
      </c>
      <c r="C1441" t="s">
        <v>85</v>
      </c>
      <c r="D1441">
        <v>80</v>
      </c>
      <c r="E1441" t="s">
        <v>86</v>
      </c>
      <c r="F1441" t="s">
        <v>735</v>
      </c>
      <c r="G1441" t="s">
        <v>736</v>
      </c>
      <c r="H1441" t="s">
        <v>210</v>
      </c>
      <c r="I1441" t="s">
        <v>211</v>
      </c>
      <c r="J1441">
        <v>10700</v>
      </c>
      <c r="K1441" t="s">
        <v>93</v>
      </c>
      <c r="L1441">
        <v>499587</v>
      </c>
    </row>
    <row r="1442" spans="1:12" x14ac:dyDescent="0.25">
      <c r="A1442" t="s">
        <v>386</v>
      </c>
      <c r="B1442" t="s">
        <v>387</v>
      </c>
      <c r="C1442" t="s">
        <v>85</v>
      </c>
      <c r="D1442">
        <v>80</v>
      </c>
      <c r="E1442" t="s">
        <v>86</v>
      </c>
      <c r="F1442" t="s">
        <v>735</v>
      </c>
      <c r="G1442" t="s">
        <v>736</v>
      </c>
      <c r="H1442" t="s">
        <v>212</v>
      </c>
      <c r="I1442" t="s">
        <v>213</v>
      </c>
      <c r="J1442">
        <v>4161</v>
      </c>
      <c r="K1442" t="s">
        <v>93</v>
      </c>
      <c r="L1442">
        <v>499587</v>
      </c>
    </row>
    <row r="1443" spans="1:12" x14ac:dyDescent="0.25">
      <c r="A1443" t="s">
        <v>386</v>
      </c>
      <c r="B1443" t="s">
        <v>387</v>
      </c>
      <c r="C1443" t="s">
        <v>85</v>
      </c>
      <c r="D1443">
        <v>80</v>
      </c>
      <c r="E1443" t="s">
        <v>86</v>
      </c>
      <c r="F1443" t="s">
        <v>735</v>
      </c>
      <c r="G1443" t="s">
        <v>736</v>
      </c>
      <c r="H1443" t="s">
        <v>214</v>
      </c>
      <c r="I1443" t="s">
        <v>215</v>
      </c>
      <c r="J1443">
        <v>57494</v>
      </c>
      <c r="K1443" t="s">
        <v>93</v>
      </c>
      <c r="L1443">
        <v>499587</v>
      </c>
    </row>
    <row r="1444" spans="1:12" x14ac:dyDescent="0.25">
      <c r="A1444" t="s">
        <v>386</v>
      </c>
      <c r="B1444" t="s">
        <v>387</v>
      </c>
      <c r="C1444" t="s">
        <v>85</v>
      </c>
      <c r="D1444">
        <v>80</v>
      </c>
      <c r="E1444" t="s">
        <v>86</v>
      </c>
      <c r="F1444" t="s">
        <v>735</v>
      </c>
      <c r="G1444" t="s">
        <v>736</v>
      </c>
      <c r="H1444" t="s">
        <v>216</v>
      </c>
      <c r="I1444" t="s">
        <v>217</v>
      </c>
      <c r="J1444">
        <v>9765</v>
      </c>
      <c r="K1444" t="s">
        <v>93</v>
      </c>
      <c r="L1444">
        <v>499587</v>
      </c>
    </row>
    <row r="1445" spans="1:12" x14ac:dyDescent="0.25">
      <c r="A1445" t="s">
        <v>386</v>
      </c>
      <c r="B1445" t="s">
        <v>387</v>
      </c>
      <c r="C1445" t="s">
        <v>85</v>
      </c>
      <c r="D1445">
        <v>80</v>
      </c>
      <c r="E1445" t="s">
        <v>86</v>
      </c>
      <c r="F1445" t="s">
        <v>735</v>
      </c>
      <c r="G1445" t="s">
        <v>736</v>
      </c>
      <c r="H1445" t="s">
        <v>218</v>
      </c>
      <c r="I1445" t="s">
        <v>219</v>
      </c>
      <c r="J1445">
        <v>0</v>
      </c>
      <c r="K1445" t="s">
        <v>93</v>
      </c>
      <c r="L1445">
        <v>499587</v>
      </c>
    </row>
    <row r="1446" spans="1:12" x14ac:dyDescent="0.25">
      <c r="A1446" t="s">
        <v>386</v>
      </c>
      <c r="B1446" t="s">
        <v>387</v>
      </c>
      <c r="C1446" t="s">
        <v>85</v>
      </c>
      <c r="D1446">
        <v>80</v>
      </c>
      <c r="E1446" t="s">
        <v>86</v>
      </c>
      <c r="F1446" t="s">
        <v>735</v>
      </c>
      <c r="G1446" t="s">
        <v>736</v>
      </c>
      <c r="H1446" t="s">
        <v>220</v>
      </c>
      <c r="I1446" t="s">
        <v>221</v>
      </c>
      <c r="J1446">
        <v>4962</v>
      </c>
      <c r="K1446" t="s">
        <v>93</v>
      </c>
      <c r="L1446">
        <v>499587</v>
      </c>
    </row>
    <row r="1447" spans="1:12" x14ac:dyDescent="0.25">
      <c r="A1447" t="s">
        <v>386</v>
      </c>
      <c r="B1447" t="s">
        <v>387</v>
      </c>
      <c r="C1447" t="s">
        <v>85</v>
      </c>
      <c r="D1447">
        <v>80</v>
      </c>
      <c r="E1447" t="s">
        <v>86</v>
      </c>
      <c r="F1447" t="s">
        <v>735</v>
      </c>
      <c r="G1447" t="s">
        <v>736</v>
      </c>
      <c r="H1447" t="s">
        <v>222</v>
      </c>
      <c r="I1447" t="s">
        <v>223</v>
      </c>
      <c r="J1447">
        <v>15953</v>
      </c>
      <c r="K1447" t="s">
        <v>93</v>
      </c>
      <c r="L1447">
        <v>499587</v>
      </c>
    </row>
    <row r="1448" spans="1:12" x14ac:dyDescent="0.25">
      <c r="A1448" t="s">
        <v>386</v>
      </c>
      <c r="B1448" t="s">
        <v>387</v>
      </c>
      <c r="C1448" t="s">
        <v>85</v>
      </c>
      <c r="D1448">
        <v>80</v>
      </c>
      <c r="E1448" t="s">
        <v>86</v>
      </c>
      <c r="F1448" t="s">
        <v>735</v>
      </c>
      <c r="G1448" t="s">
        <v>736</v>
      </c>
      <c r="H1448" t="s">
        <v>224</v>
      </c>
      <c r="I1448" t="s">
        <v>225</v>
      </c>
      <c r="J1448">
        <v>3150</v>
      </c>
      <c r="K1448" t="s">
        <v>93</v>
      </c>
      <c r="L1448">
        <v>499587</v>
      </c>
    </row>
    <row r="1449" spans="1:12" x14ac:dyDescent="0.25">
      <c r="A1449" t="s">
        <v>386</v>
      </c>
      <c r="B1449" t="s">
        <v>387</v>
      </c>
      <c r="C1449" t="s">
        <v>85</v>
      </c>
      <c r="D1449">
        <v>80</v>
      </c>
      <c r="E1449" t="s">
        <v>86</v>
      </c>
      <c r="F1449" t="s">
        <v>735</v>
      </c>
      <c r="G1449" t="s">
        <v>736</v>
      </c>
      <c r="H1449" t="s">
        <v>226</v>
      </c>
      <c r="I1449" t="s">
        <v>227</v>
      </c>
      <c r="J1449">
        <v>2134</v>
      </c>
      <c r="K1449" t="s">
        <v>93</v>
      </c>
      <c r="L1449">
        <v>499587</v>
      </c>
    </row>
    <row r="1450" spans="1:12" x14ac:dyDescent="0.25">
      <c r="A1450" t="s">
        <v>386</v>
      </c>
      <c r="B1450" t="s">
        <v>387</v>
      </c>
      <c r="C1450" t="s">
        <v>85</v>
      </c>
      <c r="D1450">
        <v>80</v>
      </c>
      <c r="E1450" t="s">
        <v>86</v>
      </c>
      <c r="F1450" t="s">
        <v>735</v>
      </c>
      <c r="G1450" t="s">
        <v>736</v>
      </c>
      <c r="H1450" t="s">
        <v>228</v>
      </c>
      <c r="I1450" t="s">
        <v>229</v>
      </c>
      <c r="J1450">
        <v>0</v>
      </c>
      <c r="K1450" t="s">
        <v>93</v>
      </c>
      <c r="L1450">
        <v>499587</v>
      </c>
    </row>
    <row r="1451" spans="1:12" x14ac:dyDescent="0.25">
      <c r="A1451" t="s">
        <v>386</v>
      </c>
      <c r="B1451" t="s">
        <v>387</v>
      </c>
      <c r="C1451" t="s">
        <v>85</v>
      </c>
      <c r="D1451">
        <v>80</v>
      </c>
      <c r="E1451" t="s">
        <v>86</v>
      </c>
      <c r="F1451" t="s">
        <v>735</v>
      </c>
      <c r="G1451" t="s">
        <v>736</v>
      </c>
      <c r="H1451" t="s">
        <v>230</v>
      </c>
      <c r="I1451" t="s">
        <v>231</v>
      </c>
      <c r="J1451">
        <v>2883</v>
      </c>
      <c r="K1451" t="s">
        <v>93</v>
      </c>
      <c r="L1451">
        <v>499587</v>
      </c>
    </row>
    <row r="1452" spans="1:12" x14ac:dyDescent="0.25">
      <c r="A1452" t="s">
        <v>386</v>
      </c>
      <c r="B1452" t="s">
        <v>387</v>
      </c>
      <c r="C1452" t="s">
        <v>85</v>
      </c>
      <c r="D1452">
        <v>80</v>
      </c>
      <c r="E1452" t="s">
        <v>86</v>
      </c>
      <c r="F1452" t="s">
        <v>735</v>
      </c>
      <c r="G1452" t="s">
        <v>736</v>
      </c>
      <c r="H1452" t="s">
        <v>232</v>
      </c>
      <c r="I1452" t="s">
        <v>233</v>
      </c>
      <c r="J1452">
        <v>21794</v>
      </c>
      <c r="K1452" t="s">
        <v>93</v>
      </c>
      <c r="L1452">
        <v>499587</v>
      </c>
    </row>
    <row r="1453" spans="1:12" x14ac:dyDescent="0.25">
      <c r="A1453" t="s">
        <v>386</v>
      </c>
      <c r="B1453" t="s">
        <v>387</v>
      </c>
      <c r="C1453" t="s">
        <v>85</v>
      </c>
      <c r="D1453">
        <v>80</v>
      </c>
      <c r="E1453" t="s">
        <v>86</v>
      </c>
      <c r="F1453" t="s">
        <v>735</v>
      </c>
      <c r="G1453" t="s">
        <v>736</v>
      </c>
      <c r="H1453" t="s">
        <v>234</v>
      </c>
      <c r="I1453" t="s">
        <v>235</v>
      </c>
      <c r="J1453">
        <v>25392</v>
      </c>
      <c r="K1453" t="s">
        <v>93</v>
      </c>
      <c r="L1453">
        <v>499587</v>
      </c>
    </row>
    <row r="1454" spans="1:12" x14ac:dyDescent="0.25">
      <c r="A1454" t="s">
        <v>386</v>
      </c>
      <c r="B1454" t="s">
        <v>387</v>
      </c>
      <c r="C1454" t="s">
        <v>85</v>
      </c>
      <c r="D1454">
        <v>80</v>
      </c>
      <c r="E1454" t="s">
        <v>86</v>
      </c>
      <c r="F1454" t="s">
        <v>735</v>
      </c>
      <c r="G1454" t="s">
        <v>736</v>
      </c>
      <c r="H1454" t="s">
        <v>236</v>
      </c>
      <c r="I1454" t="s">
        <v>237</v>
      </c>
      <c r="J1454">
        <v>0</v>
      </c>
      <c r="K1454" t="s">
        <v>93</v>
      </c>
      <c r="L1454">
        <v>499587</v>
      </c>
    </row>
    <row r="1455" spans="1:12" x14ac:dyDescent="0.25">
      <c r="A1455" t="s">
        <v>386</v>
      </c>
      <c r="B1455" t="s">
        <v>387</v>
      </c>
      <c r="C1455" t="s">
        <v>85</v>
      </c>
      <c r="D1455">
        <v>80</v>
      </c>
      <c r="E1455" t="s">
        <v>86</v>
      </c>
      <c r="F1455" t="s">
        <v>735</v>
      </c>
      <c r="G1455" t="s">
        <v>736</v>
      </c>
      <c r="H1455" t="s">
        <v>251</v>
      </c>
      <c r="I1455" t="s">
        <v>252</v>
      </c>
      <c r="J1455">
        <v>0</v>
      </c>
      <c r="K1455" t="s">
        <v>93</v>
      </c>
      <c r="L1455">
        <v>0</v>
      </c>
    </row>
    <row r="1456" spans="1:12" x14ac:dyDescent="0.25">
      <c r="A1456" t="s">
        <v>386</v>
      </c>
      <c r="B1456" t="s">
        <v>387</v>
      </c>
      <c r="C1456" t="s">
        <v>85</v>
      </c>
      <c r="D1456">
        <v>80</v>
      </c>
      <c r="E1456" t="s">
        <v>86</v>
      </c>
      <c r="F1456" t="s">
        <v>735</v>
      </c>
      <c r="G1456" t="s">
        <v>736</v>
      </c>
      <c r="H1456" t="s">
        <v>253</v>
      </c>
      <c r="I1456" t="s">
        <v>254</v>
      </c>
      <c r="J1456">
        <v>0</v>
      </c>
      <c r="K1456" t="s">
        <v>93</v>
      </c>
      <c r="L1456">
        <v>0</v>
      </c>
    </row>
    <row r="1457" spans="1:12" x14ac:dyDescent="0.25">
      <c r="A1457" t="s">
        <v>386</v>
      </c>
      <c r="B1457" t="s">
        <v>387</v>
      </c>
      <c r="C1457" t="s">
        <v>85</v>
      </c>
      <c r="D1457">
        <v>80</v>
      </c>
      <c r="E1457" t="s">
        <v>86</v>
      </c>
      <c r="F1457" t="s">
        <v>735</v>
      </c>
      <c r="G1457" t="s">
        <v>736</v>
      </c>
      <c r="H1457" t="s">
        <v>255</v>
      </c>
      <c r="I1457" t="s">
        <v>256</v>
      </c>
      <c r="J1457">
        <v>0</v>
      </c>
      <c r="K1457" t="s">
        <v>93</v>
      </c>
      <c r="L1457">
        <v>0</v>
      </c>
    </row>
    <row r="1458" spans="1:12" x14ac:dyDescent="0.25">
      <c r="A1458" t="s">
        <v>386</v>
      </c>
      <c r="B1458" t="s">
        <v>387</v>
      </c>
      <c r="C1458" t="s">
        <v>85</v>
      </c>
      <c r="D1458">
        <v>80</v>
      </c>
      <c r="E1458" t="s">
        <v>86</v>
      </c>
      <c r="F1458" t="s">
        <v>735</v>
      </c>
      <c r="G1458" t="s">
        <v>736</v>
      </c>
      <c r="H1458" t="s">
        <v>257</v>
      </c>
      <c r="I1458" t="s">
        <v>258</v>
      </c>
      <c r="J1458">
        <v>0</v>
      </c>
      <c r="K1458" t="s">
        <v>93</v>
      </c>
      <c r="L1458">
        <v>0</v>
      </c>
    </row>
    <row r="1459" spans="1:12" x14ac:dyDescent="0.25">
      <c r="A1459" t="s">
        <v>386</v>
      </c>
      <c r="B1459" t="s">
        <v>387</v>
      </c>
      <c r="C1459" t="s">
        <v>85</v>
      </c>
      <c r="D1459">
        <v>80</v>
      </c>
      <c r="E1459" t="s">
        <v>86</v>
      </c>
      <c r="F1459" t="s">
        <v>735</v>
      </c>
      <c r="G1459" t="s">
        <v>736</v>
      </c>
      <c r="H1459" t="s">
        <v>259</v>
      </c>
      <c r="I1459" t="s">
        <v>260</v>
      </c>
      <c r="J1459">
        <v>0</v>
      </c>
      <c r="K1459" t="s">
        <v>93</v>
      </c>
      <c r="L1459">
        <v>0</v>
      </c>
    </row>
    <row r="1460" spans="1:12" x14ac:dyDescent="0.25">
      <c r="A1460" t="s">
        <v>386</v>
      </c>
      <c r="B1460" t="s">
        <v>387</v>
      </c>
      <c r="C1460" t="s">
        <v>85</v>
      </c>
      <c r="D1460">
        <v>80</v>
      </c>
      <c r="E1460" t="s">
        <v>86</v>
      </c>
      <c r="F1460" t="s">
        <v>735</v>
      </c>
      <c r="G1460" t="s">
        <v>736</v>
      </c>
      <c r="H1460" t="s">
        <v>261</v>
      </c>
      <c r="I1460" t="s">
        <v>262</v>
      </c>
      <c r="J1460">
        <v>0</v>
      </c>
      <c r="K1460" t="s">
        <v>93</v>
      </c>
      <c r="L1460">
        <v>0</v>
      </c>
    </row>
    <row r="1461" spans="1:12" x14ac:dyDescent="0.25">
      <c r="A1461" t="s">
        <v>386</v>
      </c>
      <c r="B1461" t="s">
        <v>387</v>
      </c>
      <c r="C1461" t="s">
        <v>85</v>
      </c>
      <c r="D1461">
        <v>80</v>
      </c>
      <c r="E1461" t="s">
        <v>86</v>
      </c>
      <c r="F1461" t="s">
        <v>735</v>
      </c>
      <c r="G1461" t="s">
        <v>736</v>
      </c>
      <c r="H1461" t="s">
        <v>263</v>
      </c>
      <c r="I1461" t="s">
        <v>264</v>
      </c>
      <c r="J1461">
        <v>0</v>
      </c>
      <c r="K1461" t="s">
        <v>93</v>
      </c>
      <c r="L1461">
        <v>0</v>
      </c>
    </row>
    <row r="1462" spans="1:12" x14ac:dyDescent="0.25">
      <c r="A1462" t="s">
        <v>386</v>
      </c>
      <c r="B1462" t="s">
        <v>387</v>
      </c>
      <c r="C1462" t="s">
        <v>85</v>
      </c>
      <c r="D1462">
        <v>80</v>
      </c>
      <c r="E1462" t="s">
        <v>86</v>
      </c>
      <c r="F1462" t="s">
        <v>735</v>
      </c>
      <c r="G1462" t="s">
        <v>736</v>
      </c>
      <c r="H1462" t="s">
        <v>265</v>
      </c>
      <c r="I1462" t="s">
        <v>266</v>
      </c>
      <c r="J1462">
        <v>0</v>
      </c>
      <c r="K1462" t="s">
        <v>93</v>
      </c>
      <c r="L1462">
        <v>0</v>
      </c>
    </row>
    <row r="1463" spans="1:12" x14ac:dyDescent="0.25">
      <c r="A1463" t="s">
        <v>386</v>
      </c>
      <c r="B1463" t="s">
        <v>387</v>
      </c>
      <c r="C1463" t="s">
        <v>85</v>
      </c>
      <c r="D1463">
        <v>80</v>
      </c>
      <c r="E1463" t="s">
        <v>86</v>
      </c>
      <c r="F1463" t="s">
        <v>735</v>
      </c>
      <c r="G1463" t="s">
        <v>736</v>
      </c>
      <c r="H1463" t="s">
        <v>267</v>
      </c>
      <c r="I1463" t="s">
        <v>268</v>
      </c>
      <c r="J1463">
        <v>0</v>
      </c>
      <c r="K1463" t="s">
        <v>93</v>
      </c>
      <c r="L1463">
        <v>0</v>
      </c>
    </row>
    <row r="1464" spans="1:12" x14ac:dyDescent="0.25">
      <c r="A1464" t="s">
        <v>386</v>
      </c>
      <c r="B1464" t="s">
        <v>387</v>
      </c>
      <c r="C1464" t="s">
        <v>85</v>
      </c>
      <c r="D1464">
        <v>80</v>
      </c>
      <c r="E1464" t="s">
        <v>86</v>
      </c>
      <c r="F1464" t="s">
        <v>735</v>
      </c>
      <c r="G1464" t="s">
        <v>736</v>
      </c>
      <c r="H1464" t="s">
        <v>269</v>
      </c>
      <c r="I1464" t="s">
        <v>270</v>
      </c>
      <c r="J1464">
        <v>-2560127</v>
      </c>
      <c r="K1464" t="s">
        <v>93</v>
      </c>
      <c r="L1464">
        <v>0</v>
      </c>
    </row>
    <row r="1465" spans="1:12" x14ac:dyDescent="0.25">
      <c r="A1465" t="s">
        <v>386</v>
      </c>
      <c r="B1465" t="s">
        <v>387</v>
      </c>
      <c r="C1465" t="s">
        <v>85</v>
      </c>
      <c r="D1465">
        <v>80</v>
      </c>
      <c r="E1465" t="s">
        <v>86</v>
      </c>
      <c r="F1465" t="s">
        <v>735</v>
      </c>
      <c r="G1465" t="s">
        <v>736</v>
      </c>
      <c r="H1465" t="s">
        <v>271</v>
      </c>
      <c r="I1465" t="s">
        <v>272</v>
      </c>
      <c r="J1465">
        <v>4723007</v>
      </c>
      <c r="K1465" t="s">
        <v>93</v>
      </c>
      <c r="L1465">
        <v>0</v>
      </c>
    </row>
    <row r="1466" spans="1:12" x14ac:dyDescent="0.25">
      <c r="A1466" t="s">
        <v>386</v>
      </c>
      <c r="B1466" t="s">
        <v>387</v>
      </c>
      <c r="C1466" t="s">
        <v>85</v>
      </c>
      <c r="D1466">
        <v>80</v>
      </c>
      <c r="E1466" t="s">
        <v>86</v>
      </c>
      <c r="F1466" t="s">
        <v>735</v>
      </c>
      <c r="G1466" t="s">
        <v>736</v>
      </c>
      <c r="H1466" t="s">
        <v>273</v>
      </c>
      <c r="I1466" t="s">
        <v>274</v>
      </c>
      <c r="J1466">
        <v>98</v>
      </c>
      <c r="K1466" t="s">
        <v>93</v>
      </c>
      <c r="L1466">
        <v>0</v>
      </c>
    </row>
    <row r="1467" spans="1:12" x14ac:dyDescent="0.25">
      <c r="A1467" t="s">
        <v>386</v>
      </c>
      <c r="B1467" t="s">
        <v>387</v>
      </c>
      <c r="C1467" t="s">
        <v>85</v>
      </c>
      <c r="D1467">
        <v>80</v>
      </c>
      <c r="E1467" t="s">
        <v>86</v>
      </c>
      <c r="F1467" t="s">
        <v>735</v>
      </c>
      <c r="G1467" t="s">
        <v>736</v>
      </c>
      <c r="H1467" t="s">
        <v>275</v>
      </c>
      <c r="I1467" t="s">
        <v>276</v>
      </c>
      <c r="J1467">
        <v>0</v>
      </c>
      <c r="K1467" t="s">
        <v>93</v>
      </c>
      <c r="L1467">
        <v>0</v>
      </c>
    </row>
    <row r="1468" spans="1:12" x14ac:dyDescent="0.25">
      <c r="A1468" t="s">
        <v>386</v>
      </c>
      <c r="B1468" t="s">
        <v>387</v>
      </c>
      <c r="C1468" t="s">
        <v>85</v>
      </c>
      <c r="D1468">
        <v>80</v>
      </c>
      <c r="E1468" t="s">
        <v>86</v>
      </c>
      <c r="F1468" t="s">
        <v>735</v>
      </c>
      <c r="G1468" t="s">
        <v>736</v>
      </c>
      <c r="H1468" t="s">
        <v>277</v>
      </c>
      <c r="I1468" t="s">
        <v>278</v>
      </c>
      <c r="J1468">
        <v>198875</v>
      </c>
      <c r="K1468" t="s">
        <v>93</v>
      </c>
      <c r="L1468">
        <v>0</v>
      </c>
    </row>
    <row r="1469" spans="1:12" x14ac:dyDescent="0.25">
      <c r="A1469" t="s">
        <v>386</v>
      </c>
      <c r="B1469" t="s">
        <v>387</v>
      </c>
      <c r="C1469" t="s">
        <v>85</v>
      </c>
      <c r="D1469">
        <v>80</v>
      </c>
      <c r="E1469" t="s">
        <v>86</v>
      </c>
      <c r="F1469" t="s">
        <v>735</v>
      </c>
      <c r="G1469" t="s">
        <v>736</v>
      </c>
      <c r="H1469" t="s">
        <v>279</v>
      </c>
      <c r="I1469" t="s">
        <v>280</v>
      </c>
      <c r="J1469">
        <v>0</v>
      </c>
      <c r="K1469" t="s">
        <v>93</v>
      </c>
      <c r="L1469">
        <v>0</v>
      </c>
    </row>
    <row r="1470" spans="1:12" x14ac:dyDescent="0.25">
      <c r="A1470" t="s">
        <v>386</v>
      </c>
      <c r="B1470" t="s">
        <v>387</v>
      </c>
      <c r="C1470" t="s">
        <v>85</v>
      </c>
      <c r="D1470">
        <v>80</v>
      </c>
      <c r="E1470" t="s">
        <v>86</v>
      </c>
      <c r="F1470" t="s">
        <v>735</v>
      </c>
      <c r="G1470" t="s">
        <v>736</v>
      </c>
      <c r="H1470" t="s">
        <v>281</v>
      </c>
      <c r="I1470" t="s">
        <v>282</v>
      </c>
      <c r="J1470">
        <v>381152</v>
      </c>
      <c r="K1470" t="s">
        <v>93</v>
      </c>
      <c r="L1470">
        <v>0</v>
      </c>
    </row>
    <row r="1471" spans="1:12" x14ac:dyDescent="0.25">
      <c r="A1471" t="s">
        <v>386</v>
      </c>
      <c r="B1471" t="s">
        <v>387</v>
      </c>
      <c r="C1471" t="s">
        <v>85</v>
      </c>
      <c r="D1471">
        <v>80</v>
      </c>
      <c r="E1471" t="s">
        <v>86</v>
      </c>
      <c r="F1471" t="s">
        <v>735</v>
      </c>
      <c r="G1471" t="s">
        <v>736</v>
      </c>
      <c r="H1471" t="s">
        <v>283</v>
      </c>
      <c r="I1471" t="s">
        <v>284</v>
      </c>
      <c r="J1471">
        <v>0</v>
      </c>
      <c r="K1471" t="s">
        <v>93</v>
      </c>
      <c r="L1471">
        <v>0</v>
      </c>
    </row>
    <row r="1472" spans="1:12" x14ac:dyDescent="0.25">
      <c r="A1472" t="s">
        <v>386</v>
      </c>
      <c r="B1472" t="s">
        <v>387</v>
      </c>
      <c r="C1472" t="s">
        <v>85</v>
      </c>
      <c r="D1472">
        <v>80</v>
      </c>
      <c r="E1472" t="s">
        <v>86</v>
      </c>
      <c r="F1472" t="s">
        <v>735</v>
      </c>
      <c r="G1472" t="s">
        <v>736</v>
      </c>
      <c r="H1472" t="s">
        <v>285</v>
      </c>
      <c r="I1472" t="s">
        <v>286</v>
      </c>
      <c r="J1472">
        <v>76860</v>
      </c>
      <c r="K1472" t="s">
        <v>93</v>
      </c>
      <c r="L1472">
        <v>0</v>
      </c>
    </row>
    <row r="1473" spans="1:12" x14ac:dyDescent="0.25">
      <c r="A1473" t="s">
        <v>386</v>
      </c>
      <c r="B1473" t="s">
        <v>387</v>
      </c>
      <c r="C1473" t="s">
        <v>85</v>
      </c>
      <c r="D1473">
        <v>80</v>
      </c>
      <c r="E1473" t="s">
        <v>86</v>
      </c>
      <c r="F1473" t="s">
        <v>735</v>
      </c>
      <c r="G1473" t="s">
        <v>736</v>
      </c>
      <c r="H1473" t="s">
        <v>287</v>
      </c>
      <c r="I1473" t="s">
        <v>288</v>
      </c>
      <c r="J1473">
        <v>227854</v>
      </c>
      <c r="K1473" t="s">
        <v>93</v>
      </c>
      <c r="L1473">
        <v>0</v>
      </c>
    </row>
    <row r="1474" spans="1:12" x14ac:dyDescent="0.25">
      <c r="A1474" t="s">
        <v>386</v>
      </c>
      <c r="B1474" t="s">
        <v>387</v>
      </c>
      <c r="C1474" t="s">
        <v>85</v>
      </c>
      <c r="D1474">
        <v>80</v>
      </c>
      <c r="E1474" t="s">
        <v>86</v>
      </c>
      <c r="F1474" t="s">
        <v>735</v>
      </c>
      <c r="G1474" t="s">
        <v>736</v>
      </c>
      <c r="H1474" t="s">
        <v>289</v>
      </c>
      <c r="I1474" t="s">
        <v>290</v>
      </c>
      <c r="J1474">
        <v>0</v>
      </c>
      <c r="K1474" t="s">
        <v>93</v>
      </c>
      <c r="L1474">
        <v>0</v>
      </c>
    </row>
    <row r="1475" spans="1:12" x14ac:dyDescent="0.25">
      <c r="A1475" t="s">
        <v>386</v>
      </c>
      <c r="B1475" t="s">
        <v>387</v>
      </c>
      <c r="C1475" t="s">
        <v>85</v>
      </c>
      <c r="D1475">
        <v>80</v>
      </c>
      <c r="E1475" t="s">
        <v>86</v>
      </c>
      <c r="F1475" t="s">
        <v>735</v>
      </c>
      <c r="G1475" t="s">
        <v>736</v>
      </c>
      <c r="H1475" t="s">
        <v>291</v>
      </c>
      <c r="I1475" t="s">
        <v>292</v>
      </c>
      <c r="J1475">
        <v>-3806</v>
      </c>
      <c r="K1475" t="s">
        <v>93</v>
      </c>
      <c r="L1475">
        <v>0</v>
      </c>
    </row>
    <row r="1476" spans="1:12" x14ac:dyDescent="0.25">
      <c r="A1476" t="s">
        <v>386</v>
      </c>
      <c r="B1476" t="s">
        <v>387</v>
      </c>
      <c r="C1476" t="s">
        <v>85</v>
      </c>
      <c r="D1476">
        <v>80</v>
      </c>
      <c r="E1476" t="s">
        <v>86</v>
      </c>
      <c r="F1476" t="s">
        <v>735</v>
      </c>
      <c r="G1476" t="s">
        <v>736</v>
      </c>
      <c r="H1476" t="s">
        <v>293</v>
      </c>
      <c r="I1476" t="s">
        <v>294</v>
      </c>
      <c r="J1476">
        <v>0</v>
      </c>
      <c r="K1476" t="s">
        <v>93</v>
      </c>
      <c r="L1476">
        <v>0</v>
      </c>
    </row>
    <row r="1477" spans="1:12" x14ac:dyDescent="0.25">
      <c r="A1477" t="s">
        <v>386</v>
      </c>
      <c r="B1477" t="s">
        <v>387</v>
      </c>
      <c r="C1477" t="s">
        <v>85</v>
      </c>
      <c r="D1477">
        <v>80</v>
      </c>
      <c r="E1477" t="s">
        <v>86</v>
      </c>
      <c r="F1477" t="s">
        <v>735</v>
      </c>
      <c r="G1477" t="s">
        <v>736</v>
      </c>
      <c r="H1477" t="s">
        <v>295</v>
      </c>
      <c r="I1477" t="s">
        <v>296</v>
      </c>
      <c r="J1477">
        <v>3132</v>
      </c>
      <c r="K1477" t="s">
        <v>93</v>
      </c>
      <c r="L1477">
        <v>0</v>
      </c>
    </row>
    <row r="1478" spans="1:12" x14ac:dyDescent="0.25">
      <c r="A1478" t="s">
        <v>386</v>
      </c>
      <c r="B1478" t="s">
        <v>387</v>
      </c>
      <c r="C1478" t="s">
        <v>85</v>
      </c>
      <c r="D1478">
        <v>80</v>
      </c>
      <c r="E1478" t="s">
        <v>86</v>
      </c>
      <c r="F1478" t="s">
        <v>735</v>
      </c>
      <c r="G1478" t="s">
        <v>736</v>
      </c>
      <c r="H1478" t="s">
        <v>297</v>
      </c>
      <c r="I1478" t="s">
        <v>298</v>
      </c>
      <c r="J1478">
        <v>0</v>
      </c>
      <c r="K1478" t="s">
        <v>93</v>
      </c>
      <c r="L1478">
        <v>0</v>
      </c>
    </row>
    <row r="1479" spans="1:12" x14ac:dyDescent="0.25">
      <c r="A1479" t="s">
        <v>386</v>
      </c>
      <c r="B1479" t="s">
        <v>387</v>
      </c>
      <c r="C1479" t="s">
        <v>85</v>
      </c>
      <c r="D1479">
        <v>80</v>
      </c>
      <c r="E1479" t="s">
        <v>86</v>
      </c>
      <c r="F1479" t="s">
        <v>735</v>
      </c>
      <c r="G1479" t="s">
        <v>736</v>
      </c>
      <c r="H1479" t="s">
        <v>299</v>
      </c>
      <c r="I1479" t="s">
        <v>300</v>
      </c>
      <c r="J1479">
        <v>0</v>
      </c>
      <c r="K1479" t="s">
        <v>93</v>
      </c>
      <c r="L1479">
        <v>0</v>
      </c>
    </row>
    <row r="1480" spans="1:12" x14ac:dyDescent="0.25">
      <c r="A1480" t="s">
        <v>386</v>
      </c>
      <c r="B1480" t="s">
        <v>387</v>
      </c>
      <c r="C1480" t="s">
        <v>85</v>
      </c>
      <c r="D1480">
        <v>80</v>
      </c>
      <c r="E1480" t="s">
        <v>86</v>
      </c>
      <c r="F1480" t="s">
        <v>735</v>
      </c>
      <c r="G1480" t="s">
        <v>736</v>
      </c>
      <c r="H1480" t="s">
        <v>301</v>
      </c>
      <c r="I1480" t="s">
        <v>302</v>
      </c>
      <c r="J1480">
        <v>0</v>
      </c>
      <c r="K1480" t="s">
        <v>93</v>
      </c>
      <c r="L1480">
        <v>0</v>
      </c>
    </row>
    <row r="1481" spans="1:12" x14ac:dyDescent="0.25">
      <c r="A1481" t="s">
        <v>386</v>
      </c>
      <c r="B1481" t="s">
        <v>387</v>
      </c>
      <c r="C1481" t="s">
        <v>85</v>
      </c>
      <c r="D1481">
        <v>80</v>
      </c>
      <c r="E1481" t="s">
        <v>86</v>
      </c>
      <c r="F1481" t="s">
        <v>735</v>
      </c>
      <c r="G1481" t="s">
        <v>736</v>
      </c>
      <c r="H1481" t="s">
        <v>303</v>
      </c>
      <c r="I1481" t="s">
        <v>304</v>
      </c>
      <c r="J1481">
        <v>0</v>
      </c>
      <c r="K1481" t="s">
        <v>93</v>
      </c>
      <c r="L1481">
        <v>0</v>
      </c>
    </row>
    <row r="1482" spans="1:12" x14ac:dyDescent="0.25">
      <c r="A1482" t="s">
        <v>386</v>
      </c>
      <c r="B1482" t="s">
        <v>387</v>
      </c>
      <c r="C1482" t="s">
        <v>85</v>
      </c>
      <c r="D1482">
        <v>80</v>
      </c>
      <c r="E1482" t="s">
        <v>86</v>
      </c>
      <c r="F1482" t="s">
        <v>735</v>
      </c>
      <c r="G1482" t="s">
        <v>736</v>
      </c>
      <c r="H1482" t="s">
        <v>305</v>
      </c>
      <c r="I1482" t="s">
        <v>306</v>
      </c>
      <c r="J1482">
        <v>0</v>
      </c>
      <c r="K1482" t="s">
        <v>93</v>
      </c>
      <c r="L1482">
        <v>0</v>
      </c>
    </row>
    <row r="1483" spans="1:12" x14ac:dyDescent="0.25">
      <c r="A1483" t="s">
        <v>386</v>
      </c>
      <c r="B1483" t="s">
        <v>387</v>
      </c>
      <c r="C1483" t="s">
        <v>85</v>
      </c>
      <c r="D1483">
        <v>80</v>
      </c>
      <c r="E1483" t="s">
        <v>86</v>
      </c>
      <c r="F1483" t="s">
        <v>735</v>
      </c>
      <c r="G1483" t="s">
        <v>736</v>
      </c>
      <c r="H1483" t="s">
        <v>307</v>
      </c>
      <c r="I1483" t="s">
        <v>308</v>
      </c>
      <c r="J1483">
        <v>208760</v>
      </c>
      <c r="K1483" t="s">
        <v>93</v>
      </c>
      <c r="L1483">
        <v>0</v>
      </c>
    </row>
    <row r="1484" spans="1:12" x14ac:dyDescent="0.25">
      <c r="A1484" t="s">
        <v>386</v>
      </c>
      <c r="B1484" t="s">
        <v>387</v>
      </c>
      <c r="C1484" t="s">
        <v>85</v>
      </c>
      <c r="D1484">
        <v>80</v>
      </c>
      <c r="E1484" t="s">
        <v>86</v>
      </c>
      <c r="F1484" t="s">
        <v>735</v>
      </c>
      <c r="G1484" t="s">
        <v>736</v>
      </c>
      <c r="H1484" t="s">
        <v>309</v>
      </c>
      <c r="I1484" t="s">
        <v>310</v>
      </c>
      <c r="J1484">
        <v>5795785</v>
      </c>
      <c r="K1484" t="s">
        <v>93</v>
      </c>
      <c r="L1484">
        <v>0</v>
      </c>
    </row>
    <row r="1485" spans="1:12" x14ac:dyDescent="0.25">
      <c r="A1485" t="s">
        <v>386</v>
      </c>
      <c r="B1485" t="s">
        <v>387</v>
      </c>
      <c r="C1485" t="s">
        <v>85</v>
      </c>
      <c r="D1485">
        <v>80</v>
      </c>
      <c r="E1485" t="s">
        <v>86</v>
      </c>
      <c r="F1485" t="s">
        <v>735</v>
      </c>
      <c r="G1485" t="s">
        <v>736</v>
      </c>
      <c r="H1485" t="s">
        <v>311</v>
      </c>
      <c r="I1485" t="s">
        <v>312</v>
      </c>
      <c r="J1485">
        <v>0</v>
      </c>
      <c r="K1485" t="s">
        <v>93</v>
      </c>
      <c r="L1485">
        <v>0</v>
      </c>
    </row>
    <row r="1486" spans="1:12" x14ac:dyDescent="0.25">
      <c r="A1486" t="s">
        <v>386</v>
      </c>
      <c r="B1486" t="s">
        <v>387</v>
      </c>
      <c r="C1486" t="s">
        <v>85</v>
      </c>
      <c r="D1486">
        <v>80</v>
      </c>
      <c r="E1486" t="s">
        <v>86</v>
      </c>
      <c r="F1486" t="s">
        <v>735</v>
      </c>
      <c r="G1486" t="s">
        <v>736</v>
      </c>
      <c r="H1486" t="s">
        <v>313</v>
      </c>
      <c r="I1486" t="s">
        <v>314</v>
      </c>
      <c r="J1486">
        <v>0</v>
      </c>
      <c r="K1486" t="s">
        <v>93</v>
      </c>
      <c r="L1486">
        <v>0</v>
      </c>
    </row>
    <row r="1487" spans="1:12" x14ac:dyDescent="0.25">
      <c r="A1487" t="s">
        <v>386</v>
      </c>
      <c r="B1487" t="s">
        <v>387</v>
      </c>
      <c r="C1487" t="s">
        <v>85</v>
      </c>
      <c r="D1487">
        <v>80</v>
      </c>
      <c r="E1487" t="s">
        <v>86</v>
      </c>
      <c r="F1487" t="s">
        <v>735</v>
      </c>
      <c r="G1487" t="s">
        <v>736</v>
      </c>
      <c r="H1487" t="s">
        <v>315</v>
      </c>
      <c r="I1487" t="s">
        <v>316</v>
      </c>
      <c r="J1487">
        <v>0</v>
      </c>
      <c r="K1487" t="s">
        <v>93</v>
      </c>
      <c r="L1487">
        <v>0</v>
      </c>
    </row>
    <row r="1488" spans="1:12" x14ac:dyDescent="0.25">
      <c r="A1488" t="s">
        <v>386</v>
      </c>
      <c r="B1488" t="s">
        <v>387</v>
      </c>
      <c r="C1488" t="s">
        <v>85</v>
      </c>
      <c r="D1488">
        <v>80</v>
      </c>
      <c r="E1488" t="s">
        <v>86</v>
      </c>
      <c r="F1488" t="s">
        <v>735</v>
      </c>
      <c r="G1488" t="s">
        <v>736</v>
      </c>
      <c r="H1488" t="s">
        <v>317</v>
      </c>
      <c r="I1488" t="s">
        <v>318</v>
      </c>
      <c r="J1488">
        <v>0</v>
      </c>
      <c r="K1488" t="s">
        <v>93</v>
      </c>
      <c r="L1488">
        <v>0</v>
      </c>
    </row>
    <row r="1489" spans="1:12" x14ac:dyDescent="0.25">
      <c r="A1489" t="s">
        <v>386</v>
      </c>
      <c r="B1489" t="s">
        <v>387</v>
      </c>
      <c r="C1489" t="s">
        <v>85</v>
      </c>
      <c r="D1489">
        <v>80</v>
      </c>
      <c r="E1489" t="s">
        <v>86</v>
      </c>
      <c r="F1489" t="s">
        <v>735</v>
      </c>
      <c r="G1489" t="s">
        <v>736</v>
      </c>
      <c r="H1489" t="s">
        <v>319</v>
      </c>
      <c r="I1489" t="s">
        <v>320</v>
      </c>
      <c r="J1489">
        <v>23890</v>
      </c>
      <c r="K1489" t="s">
        <v>93</v>
      </c>
      <c r="L1489">
        <v>0</v>
      </c>
    </row>
    <row r="1490" spans="1:12" x14ac:dyDescent="0.25">
      <c r="A1490" t="s">
        <v>386</v>
      </c>
      <c r="B1490" t="s">
        <v>387</v>
      </c>
      <c r="C1490" t="s">
        <v>85</v>
      </c>
      <c r="D1490">
        <v>80</v>
      </c>
      <c r="E1490" t="s">
        <v>86</v>
      </c>
      <c r="F1490" t="s">
        <v>735</v>
      </c>
      <c r="G1490" t="s">
        <v>736</v>
      </c>
      <c r="H1490" t="s">
        <v>321</v>
      </c>
      <c r="I1490" t="s">
        <v>322</v>
      </c>
      <c r="J1490">
        <v>114169</v>
      </c>
      <c r="K1490" t="s">
        <v>93</v>
      </c>
      <c r="L1490">
        <v>0</v>
      </c>
    </row>
    <row r="1491" spans="1:12" x14ac:dyDescent="0.25">
      <c r="A1491" t="s">
        <v>386</v>
      </c>
      <c r="B1491" t="s">
        <v>387</v>
      </c>
      <c r="C1491" t="s">
        <v>85</v>
      </c>
      <c r="D1491">
        <v>80</v>
      </c>
      <c r="E1491" t="s">
        <v>86</v>
      </c>
      <c r="F1491" t="s">
        <v>735</v>
      </c>
      <c r="G1491" t="s">
        <v>736</v>
      </c>
      <c r="H1491" t="s">
        <v>323</v>
      </c>
      <c r="I1491" t="s">
        <v>324</v>
      </c>
      <c r="J1491">
        <v>0</v>
      </c>
      <c r="K1491" t="s">
        <v>93</v>
      </c>
      <c r="L1491">
        <v>0</v>
      </c>
    </row>
    <row r="1492" spans="1:12" x14ac:dyDescent="0.25">
      <c r="A1492" t="s">
        <v>386</v>
      </c>
      <c r="B1492" t="s">
        <v>387</v>
      </c>
      <c r="C1492" t="s">
        <v>85</v>
      </c>
      <c r="D1492">
        <v>80</v>
      </c>
      <c r="E1492" t="s">
        <v>86</v>
      </c>
      <c r="F1492" t="s">
        <v>735</v>
      </c>
      <c r="G1492" t="s">
        <v>736</v>
      </c>
      <c r="H1492" t="s">
        <v>325</v>
      </c>
      <c r="I1492" t="s">
        <v>326</v>
      </c>
      <c r="J1492">
        <v>22732</v>
      </c>
      <c r="K1492" t="s">
        <v>93</v>
      </c>
      <c r="L1492">
        <v>0</v>
      </c>
    </row>
    <row r="1493" spans="1:12" x14ac:dyDescent="0.25">
      <c r="A1493" t="s">
        <v>386</v>
      </c>
      <c r="B1493" t="s">
        <v>387</v>
      </c>
      <c r="C1493" t="s">
        <v>85</v>
      </c>
      <c r="D1493">
        <v>80</v>
      </c>
      <c r="E1493" t="s">
        <v>86</v>
      </c>
      <c r="F1493" t="s">
        <v>735</v>
      </c>
      <c r="G1493" t="s">
        <v>736</v>
      </c>
      <c r="H1493" t="s">
        <v>327</v>
      </c>
      <c r="I1493" t="s">
        <v>328</v>
      </c>
      <c r="J1493">
        <v>0</v>
      </c>
      <c r="K1493" t="s">
        <v>93</v>
      </c>
      <c r="L1493">
        <v>0</v>
      </c>
    </row>
    <row r="1494" spans="1:12" x14ac:dyDescent="0.25">
      <c r="A1494" t="s">
        <v>386</v>
      </c>
      <c r="B1494" t="s">
        <v>387</v>
      </c>
      <c r="C1494" t="s">
        <v>85</v>
      </c>
      <c r="D1494">
        <v>80</v>
      </c>
      <c r="E1494" t="s">
        <v>86</v>
      </c>
      <c r="F1494" t="s">
        <v>735</v>
      </c>
      <c r="G1494" t="s">
        <v>736</v>
      </c>
      <c r="H1494" t="s">
        <v>329</v>
      </c>
      <c r="I1494" t="s">
        <v>330</v>
      </c>
      <c r="J1494">
        <v>0</v>
      </c>
      <c r="K1494" t="s">
        <v>93</v>
      </c>
      <c r="L1494">
        <v>0</v>
      </c>
    </row>
    <row r="1495" spans="1:12" x14ac:dyDescent="0.25">
      <c r="A1495" t="s">
        <v>386</v>
      </c>
      <c r="B1495" t="s">
        <v>387</v>
      </c>
      <c r="C1495" t="s">
        <v>85</v>
      </c>
      <c r="D1495">
        <v>80</v>
      </c>
      <c r="E1495" t="s">
        <v>86</v>
      </c>
      <c r="F1495" t="s">
        <v>735</v>
      </c>
      <c r="G1495" t="s">
        <v>736</v>
      </c>
      <c r="H1495" t="s">
        <v>331</v>
      </c>
      <c r="I1495" t="s">
        <v>332</v>
      </c>
      <c r="J1495">
        <v>-2927041</v>
      </c>
      <c r="K1495" t="s">
        <v>93</v>
      </c>
      <c r="L1495">
        <v>0</v>
      </c>
    </row>
    <row r="1496" spans="1:12" x14ac:dyDescent="0.25">
      <c r="A1496" t="s">
        <v>386</v>
      </c>
      <c r="B1496" t="s">
        <v>387</v>
      </c>
      <c r="C1496" t="s">
        <v>85</v>
      </c>
      <c r="D1496">
        <v>80</v>
      </c>
      <c r="E1496" t="s">
        <v>86</v>
      </c>
      <c r="F1496" t="s">
        <v>735</v>
      </c>
      <c r="G1496" t="s">
        <v>736</v>
      </c>
      <c r="H1496" t="s">
        <v>333</v>
      </c>
      <c r="I1496" t="s">
        <v>334</v>
      </c>
      <c r="J1496">
        <v>68144</v>
      </c>
      <c r="K1496" t="s">
        <v>93</v>
      </c>
      <c r="L1496">
        <v>0</v>
      </c>
    </row>
    <row r="1497" spans="1:12" x14ac:dyDescent="0.25">
      <c r="A1497" t="s">
        <v>386</v>
      </c>
      <c r="B1497" t="s">
        <v>387</v>
      </c>
      <c r="C1497" t="s">
        <v>85</v>
      </c>
      <c r="D1497">
        <v>80</v>
      </c>
      <c r="E1497" t="s">
        <v>86</v>
      </c>
      <c r="F1497" t="s">
        <v>735</v>
      </c>
      <c r="G1497" t="s">
        <v>736</v>
      </c>
      <c r="H1497" t="s">
        <v>335</v>
      </c>
      <c r="I1497" t="s">
        <v>336</v>
      </c>
      <c r="J1497">
        <v>36</v>
      </c>
      <c r="K1497" t="s">
        <v>93</v>
      </c>
      <c r="L1497">
        <v>0</v>
      </c>
    </row>
    <row r="1498" spans="1:12" x14ac:dyDescent="0.25">
      <c r="A1498" t="s">
        <v>386</v>
      </c>
      <c r="B1498" t="s">
        <v>387</v>
      </c>
      <c r="C1498" t="s">
        <v>85</v>
      </c>
      <c r="D1498">
        <v>80</v>
      </c>
      <c r="E1498" t="s">
        <v>86</v>
      </c>
      <c r="F1498" t="s">
        <v>735</v>
      </c>
      <c r="G1498" t="s">
        <v>736</v>
      </c>
      <c r="H1498" t="s">
        <v>337</v>
      </c>
      <c r="I1498" t="s">
        <v>338</v>
      </c>
      <c r="J1498">
        <v>47705</v>
      </c>
      <c r="K1498" t="s">
        <v>93</v>
      </c>
      <c r="L1498">
        <v>0</v>
      </c>
    </row>
    <row r="1499" spans="1:12" x14ac:dyDescent="0.25">
      <c r="A1499" t="s">
        <v>386</v>
      </c>
      <c r="B1499" t="s">
        <v>387</v>
      </c>
      <c r="C1499" t="s">
        <v>85</v>
      </c>
      <c r="D1499">
        <v>80</v>
      </c>
      <c r="E1499" t="s">
        <v>86</v>
      </c>
      <c r="F1499" t="s">
        <v>735</v>
      </c>
      <c r="G1499" t="s">
        <v>736</v>
      </c>
      <c r="H1499" t="s">
        <v>337</v>
      </c>
      <c r="I1499" t="s">
        <v>339</v>
      </c>
      <c r="J1499">
        <v>44780</v>
      </c>
      <c r="K1499" t="s">
        <v>93</v>
      </c>
      <c r="L1499">
        <v>0</v>
      </c>
    </row>
    <row r="1500" spans="1:12" x14ac:dyDescent="0.25">
      <c r="A1500" t="s">
        <v>386</v>
      </c>
      <c r="B1500" t="s">
        <v>387</v>
      </c>
      <c r="C1500" t="s">
        <v>85</v>
      </c>
      <c r="D1500">
        <v>80</v>
      </c>
      <c r="E1500" t="s">
        <v>86</v>
      </c>
      <c r="F1500" t="s">
        <v>735</v>
      </c>
      <c r="G1500" t="s">
        <v>736</v>
      </c>
      <c r="H1500" t="s">
        <v>340</v>
      </c>
      <c r="I1500" t="s">
        <v>341</v>
      </c>
      <c r="J1500">
        <v>0</v>
      </c>
      <c r="K1500" t="s">
        <v>93</v>
      </c>
      <c r="L1500">
        <v>0</v>
      </c>
    </row>
    <row r="1501" spans="1:12" x14ac:dyDescent="0.25">
      <c r="A1501" t="s">
        <v>386</v>
      </c>
      <c r="B1501" t="s">
        <v>387</v>
      </c>
      <c r="C1501" t="s">
        <v>85</v>
      </c>
      <c r="D1501">
        <v>80</v>
      </c>
      <c r="E1501" t="s">
        <v>86</v>
      </c>
      <c r="F1501" t="s">
        <v>735</v>
      </c>
      <c r="G1501" t="s">
        <v>736</v>
      </c>
      <c r="H1501" t="s">
        <v>342</v>
      </c>
      <c r="I1501" t="s">
        <v>343</v>
      </c>
      <c r="J1501">
        <v>0</v>
      </c>
      <c r="K1501" t="s">
        <v>93</v>
      </c>
      <c r="L1501">
        <v>0</v>
      </c>
    </row>
    <row r="1502" spans="1:12" x14ac:dyDescent="0.25">
      <c r="A1502" t="s">
        <v>386</v>
      </c>
      <c r="B1502" t="s">
        <v>387</v>
      </c>
      <c r="C1502" t="s">
        <v>85</v>
      </c>
      <c r="D1502">
        <v>80</v>
      </c>
      <c r="E1502" t="s">
        <v>86</v>
      </c>
      <c r="F1502" t="s">
        <v>735</v>
      </c>
      <c r="G1502" t="s">
        <v>736</v>
      </c>
      <c r="H1502" t="s">
        <v>344</v>
      </c>
      <c r="I1502" t="s">
        <v>345</v>
      </c>
      <c r="J1502">
        <v>0</v>
      </c>
      <c r="K1502" t="s">
        <v>93</v>
      </c>
      <c r="L1502">
        <v>0</v>
      </c>
    </row>
    <row r="1503" spans="1:12" x14ac:dyDescent="0.25">
      <c r="A1503" t="s">
        <v>386</v>
      </c>
      <c r="B1503" t="s">
        <v>387</v>
      </c>
      <c r="C1503" t="s">
        <v>85</v>
      </c>
      <c r="D1503">
        <v>80</v>
      </c>
      <c r="E1503" t="s">
        <v>86</v>
      </c>
      <c r="F1503" t="s">
        <v>735</v>
      </c>
      <c r="G1503" t="s">
        <v>736</v>
      </c>
      <c r="H1503" t="s">
        <v>346</v>
      </c>
      <c r="I1503" t="s">
        <v>347</v>
      </c>
      <c r="J1503">
        <v>0</v>
      </c>
      <c r="K1503" t="s">
        <v>93</v>
      </c>
      <c r="L1503">
        <v>0</v>
      </c>
    </row>
    <row r="1504" spans="1:12" x14ac:dyDescent="0.25">
      <c r="A1504" t="s">
        <v>386</v>
      </c>
      <c r="B1504" t="s">
        <v>387</v>
      </c>
      <c r="C1504" t="s">
        <v>85</v>
      </c>
      <c r="D1504">
        <v>80</v>
      </c>
      <c r="E1504" t="s">
        <v>86</v>
      </c>
      <c r="F1504" t="s">
        <v>735</v>
      </c>
      <c r="G1504" t="s">
        <v>736</v>
      </c>
      <c r="H1504" t="s">
        <v>348</v>
      </c>
      <c r="I1504" t="s">
        <v>349</v>
      </c>
      <c r="J1504">
        <v>0</v>
      </c>
      <c r="K1504" t="s">
        <v>93</v>
      </c>
      <c r="L1504">
        <v>0</v>
      </c>
    </row>
    <row r="1505" spans="1:12" x14ac:dyDescent="0.25">
      <c r="A1505" t="s">
        <v>386</v>
      </c>
      <c r="B1505" t="s">
        <v>387</v>
      </c>
      <c r="C1505" t="s">
        <v>85</v>
      </c>
      <c r="D1505">
        <v>80</v>
      </c>
      <c r="E1505" t="s">
        <v>86</v>
      </c>
      <c r="F1505" t="s">
        <v>735</v>
      </c>
      <c r="G1505" t="s">
        <v>736</v>
      </c>
      <c r="H1505" t="s">
        <v>350</v>
      </c>
      <c r="I1505" t="s">
        <v>351</v>
      </c>
      <c r="J1505">
        <v>-23077</v>
      </c>
      <c r="K1505" t="s">
        <v>93</v>
      </c>
      <c r="L1505">
        <v>0</v>
      </c>
    </row>
    <row r="1506" spans="1:12" x14ac:dyDescent="0.25">
      <c r="A1506" t="s">
        <v>386</v>
      </c>
      <c r="B1506" t="s">
        <v>387</v>
      </c>
      <c r="C1506" t="s">
        <v>85</v>
      </c>
      <c r="D1506">
        <v>80</v>
      </c>
      <c r="E1506" t="s">
        <v>86</v>
      </c>
      <c r="F1506" t="s">
        <v>735</v>
      </c>
      <c r="G1506" t="s">
        <v>736</v>
      </c>
      <c r="H1506" t="s">
        <v>352</v>
      </c>
      <c r="I1506" t="s">
        <v>353</v>
      </c>
      <c r="J1506">
        <v>0</v>
      </c>
      <c r="K1506" t="s">
        <v>93</v>
      </c>
      <c r="L1506">
        <v>0</v>
      </c>
    </row>
    <row r="1507" spans="1:12" x14ac:dyDescent="0.25">
      <c r="A1507" t="s">
        <v>386</v>
      </c>
      <c r="B1507" t="s">
        <v>387</v>
      </c>
      <c r="C1507" t="s">
        <v>85</v>
      </c>
      <c r="D1507">
        <v>80</v>
      </c>
      <c r="E1507" t="s">
        <v>86</v>
      </c>
      <c r="F1507" t="s">
        <v>735</v>
      </c>
      <c r="G1507" t="s">
        <v>736</v>
      </c>
      <c r="H1507" t="s">
        <v>354</v>
      </c>
      <c r="I1507" t="s">
        <v>355</v>
      </c>
      <c r="J1507">
        <v>0</v>
      </c>
      <c r="K1507" t="s">
        <v>93</v>
      </c>
      <c r="L1507">
        <v>0</v>
      </c>
    </row>
    <row r="1508" spans="1:12" x14ac:dyDescent="0.25">
      <c r="A1508" t="s">
        <v>386</v>
      </c>
      <c r="B1508" t="s">
        <v>387</v>
      </c>
      <c r="C1508" t="s">
        <v>85</v>
      </c>
      <c r="D1508">
        <v>80</v>
      </c>
      <c r="E1508" t="s">
        <v>86</v>
      </c>
      <c r="F1508" t="s">
        <v>735</v>
      </c>
      <c r="G1508" t="s">
        <v>736</v>
      </c>
      <c r="H1508" t="s">
        <v>356</v>
      </c>
      <c r="I1508" t="s">
        <v>357</v>
      </c>
      <c r="J1508">
        <v>0</v>
      </c>
      <c r="K1508" t="s">
        <v>93</v>
      </c>
      <c r="L1508">
        <v>0</v>
      </c>
    </row>
    <row r="1509" spans="1:12" x14ac:dyDescent="0.25">
      <c r="A1509" t="s">
        <v>386</v>
      </c>
      <c r="B1509" t="s">
        <v>387</v>
      </c>
      <c r="C1509" t="s">
        <v>85</v>
      </c>
      <c r="D1509">
        <v>80</v>
      </c>
      <c r="E1509" t="s">
        <v>86</v>
      </c>
      <c r="F1509" t="s">
        <v>735</v>
      </c>
      <c r="G1509" t="s">
        <v>736</v>
      </c>
      <c r="H1509" t="s">
        <v>358</v>
      </c>
      <c r="I1509" t="s">
        <v>359</v>
      </c>
      <c r="J1509">
        <v>0</v>
      </c>
      <c r="K1509" t="s">
        <v>93</v>
      </c>
      <c r="L1509">
        <v>0</v>
      </c>
    </row>
    <row r="1510" spans="1:12" x14ac:dyDescent="0.25">
      <c r="A1510" t="s">
        <v>386</v>
      </c>
      <c r="B1510" t="s">
        <v>387</v>
      </c>
      <c r="C1510" t="s">
        <v>85</v>
      </c>
      <c r="D1510">
        <v>80</v>
      </c>
      <c r="E1510" t="s">
        <v>86</v>
      </c>
      <c r="F1510" t="s">
        <v>735</v>
      </c>
      <c r="G1510" t="s">
        <v>736</v>
      </c>
      <c r="H1510" t="s">
        <v>360</v>
      </c>
      <c r="I1510" t="s">
        <v>361</v>
      </c>
      <c r="J1510">
        <v>0</v>
      </c>
      <c r="K1510" t="s">
        <v>93</v>
      </c>
      <c r="L1510">
        <v>0</v>
      </c>
    </row>
    <row r="1511" spans="1:12" x14ac:dyDescent="0.25">
      <c r="A1511" t="s">
        <v>386</v>
      </c>
      <c r="B1511" t="s">
        <v>387</v>
      </c>
      <c r="C1511" t="s">
        <v>85</v>
      </c>
      <c r="D1511">
        <v>80</v>
      </c>
      <c r="E1511" t="s">
        <v>86</v>
      </c>
      <c r="F1511" t="s">
        <v>735</v>
      </c>
      <c r="G1511" t="s">
        <v>736</v>
      </c>
      <c r="H1511" t="s">
        <v>362</v>
      </c>
      <c r="I1511" t="s">
        <v>363</v>
      </c>
      <c r="J1511">
        <v>0</v>
      </c>
      <c r="K1511" t="s">
        <v>93</v>
      </c>
      <c r="L1511">
        <v>0</v>
      </c>
    </row>
    <row r="1512" spans="1:12" x14ac:dyDescent="0.25">
      <c r="A1512" t="s">
        <v>386</v>
      </c>
      <c r="B1512" t="s">
        <v>387</v>
      </c>
      <c r="C1512" t="s">
        <v>85</v>
      </c>
      <c r="D1512">
        <v>80</v>
      </c>
      <c r="E1512" t="s">
        <v>86</v>
      </c>
      <c r="F1512" t="s">
        <v>735</v>
      </c>
      <c r="G1512" t="s">
        <v>736</v>
      </c>
      <c r="H1512" t="s">
        <v>364</v>
      </c>
      <c r="I1512" t="s">
        <v>365</v>
      </c>
      <c r="J1512">
        <v>0</v>
      </c>
      <c r="K1512" t="s">
        <v>93</v>
      </c>
      <c r="L1512">
        <v>0</v>
      </c>
    </row>
    <row r="1513" spans="1:12" x14ac:dyDescent="0.25">
      <c r="A1513" t="s">
        <v>386</v>
      </c>
      <c r="B1513" t="s">
        <v>387</v>
      </c>
      <c r="C1513" t="s">
        <v>85</v>
      </c>
      <c r="D1513">
        <v>80</v>
      </c>
      <c r="E1513" t="s">
        <v>86</v>
      </c>
      <c r="F1513" t="s">
        <v>735</v>
      </c>
      <c r="G1513" t="s">
        <v>736</v>
      </c>
      <c r="H1513" t="s">
        <v>366</v>
      </c>
      <c r="I1513" t="s">
        <v>367</v>
      </c>
      <c r="J1513">
        <v>0</v>
      </c>
      <c r="K1513" t="s">
        <v>93</v>
      </c>
      <c r="L1513">
        <v>0</v>
      </c>
    </row>
    <row r="1514" spans="1:12" x14ac:dyDescent="0.25">
      <c r="A1514" t="s">
        <v>386</v>
      </c>
      <c r="B1514" t="s">
        <v>387</v>
      </c>
      <c r="C1514" t="s">
        <v>85</v>
      </c>
      <c r="D1514">
        <v>80</v>
      </c>
      <c r="E1514" t="s">
        <v>86</v>
      </c>
      <c r="F1514" t="s">
        <v>735</v>
      </c>
      <c r="G1514" t="s">
        <v>736</v>
      </c>
      <c r="H1514" t="s">
        <v>368</v>
      </c>
      <c r="I1514" t="s">
        <v>369</v>
      </c>
      <c r="J1514">
        <v>0</v>
      </c>
      <c r="K1514" t="s">
        <v>93</v>
      </c>
      <c r="L1514">
        <v>0</v>
      </c>
    </row>
    <row r="1515" spans="1:12" x14ac:dyDescent="0.25">
      <c r="A1515" t="s">
        <v>386</v>
      </c>
      <c r="B1515" t="s">
        <v>387</v>
      </c>
      <c r="C1515" t="s">
        <v>85</v>
      </c>
      <c r="D1515">
        <v>80</v>
      </c>
      <c r="E1515" t="s">
        <v>86</v>
      </c>
      <c r="F1515" t="s">
        <v>735</v>
      </c>
      <c r="G1515" t="s">
        <v>736</v>
      </c>
      <c r="H1515" t="s">
        <v>370</v>
      </c>
      <c r="I1515" t="s">
        <v>371</v>
      </c>
      <c r="J1515">
        <v>0</v>
      </c>
      <c r="K1515" t="s">
        <v>93</v>
      </c>
      <c r="L1515">
        <v>0</v>
      </c>
    </row>
    <row r="1516" spans="1:12" x14ac:dyDescent="0.25">
      <c r="A1516" t="s">
        <v>386</v>
      </c>
      <c r="B1516" t="s">
        <v>387</v>
      </c>
      <c r="C1516" t="s">
        <v>85</v>
      </c>
      <c r="D1516">
        <v>80</v>
      </c>
      <c r="E1516" t="s">
        <v>86</v>
      </c>
      <c r="F1516" t="s">
        <v>735</v>
      </c>
      <c r="G1516" t="s">
        <v>736</v>
      </c>
      <c r="H1516" t="s">
        <v>372</v>
      </c>
      <c r="I1516" t="s">
        <v>373</v>
      </c>
      <c r="J1516">
        <v>0</v>
      </c>
      <c r="K1516" t="s">
        <v>93</v>
      </c>
      <c r="L1516">
        <v>0</v>
      </c>
    </row>
    <row r="1517" spans="1:12" x14ac:dyDescent="0.25">
      <c r="A1517" t="s">
        <v>386</v>
      </c>
      <c r="B1517" t="s">
        <v>387</v>
      </c>
      <c r="C1517" t="s">
        <v>85</v>
      </c>
      <c r="D1517">
        <v>80</v>
      </c>
      <c r="E1517" t="s">
        <v>86</v>
      </c>
      <c r="F1517" t="s">
        <v>735</v>
      </c>
      <c r="G1517" t="s">
        <v>736</v>
      </c>
      <c r="H1517" t="s">
        <v>374</v>
      </c>
      <c r="I1517" t="s">
        <v>375</v>
      </c>
      <c r="J1517">
        <v>0</v>
      </c>
      <c r="K1517" t="s">
        <v>93</v>
      </c>
      <c r="L1517">
        <v>0</v>
      </c>
    </row>
    <row r="1518" spans="1:12" x14ac:dyDescent="0.25">
      <c r="A1518" t="s">
        <v>386</v>
      </c>
      <c r="B1518" t="s">
        <v>387</v>
      </c>
      <c r="C1518" t="s">
        <v>85</v>
      </c>
      <c r="D1518">
        <v>80</v>
      </c>
      <c r="E1518" t="s">
        <v>86</v>
      </c>
      <c r="F1518" t="s">
        <v>735</v>
      </c>
      <c r="G1518" t="s">
        <v>736</v>
      </c>
      <c r="H1518" t="s">
        <v>376</v>
      </c>
      <c r="I1518" t="s">
        <v>377</v>
      </c>
      <c r="J1518">
        <v>0</v>
      </c>
      <c r="K1518" t="s">
        <v>93</v>
      </c>
      <c r="L1518">
        <v>0</v>
      </c>
    </row>
    <row r="1519" spans="1:12" x14ac:dyDescent="0.25">
      <c r="A1519" t="s">
        <v>386</v>
      </c>
      <c r="B1519" t="s">
        <v>387</v>
      </c>
      <c r="C1519" t="s">
        <v>85</v>
      </c>
      <c r="D1519">
        <v>80</v>
      </c>
      <c r="E1519" t="s">
        <v>86</v>
      </c>
      <c r="F1519" t="s">
        <v>735</v>
      </c>
      <c r="G1519" t="s">
        <v>736</v>
      </c>
      <c r="H1519" t="s">
        <v>378</v>
      </c>
      <c r="I1519" t="s">
        <v>379</v>
      </c>
      <c r="J1519">
        <v>0</v>
      </c>
      <c r="K1519" t="s">
        <v>93</v>
      </c>
      <c r="L1519">
        <v>0</v>
      </c>
    </row>
    <row r="1520" spans="1:12" x14ac:dyDescent="0.25">
      <c r="A1520" t="s">
        <v>390</v>
      </c>
      <c r="B1520" t="s">
        <v>391</v>
      </c>
      <c r="C1520" t="s">
        <v>85</v>
      </c>
      <c r="D1520">
        <v>60</v>
      </c>
      <c r="E1520" t="s">
        <v>86</v>
      </c>
      <c r="F1520" t="s">
        <v>735</v>
      </c>
      <c r="G1520" t="s">
        <v>736</v>
      </c>
      <c r="H1520" t="s">
        <v>90</v>
      </c>
      <c r="I1520" t="s">
        <v>92</v>
      </c>
      <c r="J1520">
        <v>0</v>
      </c>
      <c r="K1520" t="s">
        <v>93</v>
      </c>
      <c r="L1520">
        <v>384826</v>
      </c>
    </row>
    <row r="1521" spans="1:12" x14ac:dyDescent="0.25">
      <c r="A1521" t="s">
        <v>390</v>
      </c>
      <c r="B1521" t="s">
        <v>391</v>
      </c>
      <c r="C1521" t="s">
        <v>85</v>
      </c>
      <c r="D1521">
        <v>60</v>
      </c>
      <c r="E1521" t="s">
        <v>86</v>
      </c>
      <c r="F1521" t="s">
        <v>735</v>
      </c>
      <c r="G1521" t="s">
        <v>736</v>
      </c>
      <c r="H1521" t="s">
        <v>94</v>
      </c>
      <c r="I1521" t="s">
        <v>95</v>
      </c>
      <c r="J1521">
        <v>0</v>
      </c>
      <c r="K1521" t="s">
        <v>93</v>
      </c>
      <c r="L1521">
        <v>384826</v>
      </c>
    </row>
    <row r="1522" spans="1:12" x14ac:dyDescent="0.25">
      <c r="A1522" t="s">
        <v>390</v>
      </c>
      <c r="B1522" t="s">
        <v>391</v>
      </c>
      <c r="C1522" t="s">
        <v>85</v>
      </c>
      <c r="D1522">
        <v>60</v>
      </c>
      <c r="E1522" t="s">
        <v>86</v>
      </c>
      <c r="F1522" t="s">
        <v>735</v>
      </c>
      <c r="G1522" t="s">
        <v>736</v>
      </c>
      <c r="H1522" t="s">
        <v>96</v>
      </c>
      <c r="I1522" t="s">
        <v>97</v>
      </c>
      <c r="J1522">
        <v>0</v>
      </c>
      <c r="K1522" t="s">
        <v>93</v>
      </c>
      <c r="L1522">
        <v>384826</v>
      </c>
    </row>
    <row r="1523" spans="1:12" x14ac:dyDescent="0.25">
      <c r="A1523" t="s">
        <v>390</v>
      </c>
      <c r="B1523" t="s">
        <v>391</v>
      </c>
      <c r="C1523" t="s">
        <v>85</v>
      </c>
      <c r="D1523">
        <v>60</v>
      </c>
      <c r="E1523" t="s">
        <v>86</v>
      </c>
      <c r="F1523" t="s">
        <v>735</v>
      </c>
      <c r="G1523" t="s">
        <v>736</v>
      </c>
      <c r="H1523" t="s">
        <v>98</v>
      </c>
      <c r="I1523" t="s">
        <v>99</v>
      </c>
      <c r="J1523">
        <v>0</v>
      </c>
      <c r="K1523" t="s">
        <v>93</v>
      </c>
      <c r="L1523">
        <v>384826</v>
      </c>
    </row>
    <row r="1524" spans="1:12" x14ac:dyDescent="0.25">
      <c r="A1524" t="s">
        <v>390</v>
      </c>
      <c r="B1524" t="s">
        <v>391</v>
      </c>
      <c r="C1524" t="s">
        <v>85</v>
      </c>
      <c r="D1524">
        <v>60</v>
      </c>
      <c r="E1524" t="s">
        <v>86</v>
      </c>
      <c r="F1524" t="s">
        <v>735</v>
      </c>
      <c r="G1524" t="s">
        <v>736</v>
      </c>
      <c r="H1524" t="s">
        <v>100</v>
      </c>
      <c r="I1524" t="s">
        <v>101</v>
      </c>
      <c r="J1524">
        <v>0</v>
      </c>
      <c r="K1524" t="s">
        <v>93</v>
      </c>
      <c r="L1524">
        <v>384826</v>
      </c>
    </row>
    <row r="1525" spans="1:12" x14ac:dyDescent="0.25">
      <c r="A1525" t="s">
        <v>390</v>
      </c>
      <c r="B1525" t="s">
        <v>391</v>
      </c>
      <c r="C1525" t="s">
        <v>85</v>
      </c>
      <c r="D1525">
        <v>60</v>
      </c>
      <c r="E1525" t="s">
        <v>86</v>
      </c>
      <c r="F1525" t="s">
        <v>735</v>
      </c>
      <c r="G1525" t="s">
        <v>736</v>
      </c>
      <c r="H1525" t="s">
        <v>102</v>
      </c>
      <c r="I1525" t="s">
        <v>103</v>
      </c>
      <c r="J1525">
        <v>0</v>
      </c>
      <c r="K1525" t="s">
        <v>93</v>
      </c>
      <c r="L1525">
        <v>384826</v>
      </c>
    </row>
    <row r="1526" spans="1:12" x14ac:dyDescent="0.25">
      <c r="A1526" t="s">
        <v>390</v>
      </c>
      <c r="B1526" t="s">
        <v>391</v>
      </c>
      <c r="C1526" t="s">
        <v>85</v>
      </c>
      <c r="D1526">
        <v>60</v>
      </c>
      <c r="E1526" t="s">
        <v>86</v>
      </c>
      <c r="F1526" t="s">
        <v>735</v>
      </c>
      <c r="G1526" t="s">
        <v>736</v>
      </c>
      <c r="H1526" t="s">
        <v>104</v>
      </c>
      <c r="I1526" t="s">
        <v>105</v>
      </c>
      <c r="J1526">
        <v>0</v>
      </c>
      <c r="K1526" t="s">
        <v>93</v>
      </c>
      <c r="L1526">
        <v>384826</v>
      </c>
    </row>
    <row r="1527" spans="1:12" x14ac:dyDescent="0.25">
      <c r="A1527" t="s">
        <v>390</v>
      </c>
      <c r="B1527" t="s">
        <v>391</v>
      </c>
      <c r="C1527" t="s">
        <v>85</v>
      </c>
      <c r="D1527">
        <v>60</v>
      </c>
      <c r="E1527" t="s">
        <v>86</v>
      </c>
      <c r="F1527" t="s">
        <v>735</v>
      </c>
      <c r="G1527" t="s">
        <v>736</v>
      </c>
      <c r="H1527" t="s">
        <v>106</v>
      </c>
      <c r="I1527" t="s">
        <v>107</v>
      </c>
      <c r="J1527">
        <v>0</v>
      </c>
      <c r="K1527" t="s">
        <v>93</v>
      </c>
      <c r="L1527">
        <v>384826</v>
      </c>
    </row>
    <row r="1528" spans="1:12" x14ac:dyDescent="0.25">
      <c r="A1528" t="s">
        <v>390</v>
      </c>
      <c r="B1528" t="s">
        <v>391</v>
      </c>
      <c r="C1528" t="s">
        <v>85</v>
      </c>
      <c r="D1528">
        <v>60</v>
      </c>
      <c r="E1528" t="s">
        <v>86</v>
      </c>
      <c r="F1528" t="s">
        <v>735</v>
      </c>
      <c r="G1528" t="s">
        <v>736</v>
      </c>
      <c r="H1528" t="s">
        <v>108</v>
      </c>
      <c r="I1528" t="s">
        <v>109</v>
      </c>
      <c r="J1528">
        <v>0</v>
      </c>
      <c r="K1528" t="s">
        <v>93</v>
      </c>
      <c r="L1528">
        <v>384826</v>
      </c>
    </row>
    <row r="1529" spans="1:12" x14ac:dyDescent="0.25">
      <c r="A1529" t="s">
        <v>390</v>
      </c>
      <c r="B1529" t="s">
        <v>391</v>
      </c>
      <c r="C1529" t="s">
        <v>85</v>
      </c>
      <c r="D1529">
        <v>60</v>
      </c>
      <c r="E1529" t="s">
        <v>86</v>
      </c>
      <c r="F1529" t="s">
        <v>735</v>
      </c>
      <c r="G1529" t="s">
        <v>736</v>
      </c>
      <c r="H1529" t="s">
        <v>110</v>
      </c>
      <c r="I1529" t="s">
        <v>111</v>
      </c>
      <c r="J1529">
        <v>0</v>
      </c>
      <c r="K1529" t="s">
        <v>93</v>
      </c>
      <c r="L1529">
        <v>384826</v>
      </c>
    </row>
    <row r="1530" spans="1:12" x14ac:dyDescent="0.25">
      <c r="A1530" t="s">
        <v>390</v>
      </c>
      <c r="B1530" t="s">
        <v>391</v>
      </c>
      <c r="C1530" t="s">
        <v>85</v>
      </c>
      <c r="D1530">
        <v>60</v>
      </c>
      <c r="E1530" t="s">
        <v>86</v>
      </c>
      <c r="F1530" t="s">
        <v>735</v>
      </c>
      <c r="G1530" t="s">
        <v>736</v>
      </c>
      <c r="H1530" t="s">
        <v>112</v>
      </c>
      <c r="I1530" t="s">
        <v>113</v>
      </c>
      <c r="J1530">
        <v>0</v>
      </c>
      <c r="K1530" t="s">
        <v>93</v>
      </c>
      <c r="L1530">
        <v>384826</v>
      </c>
    </row>
    <row r="1531" spans="1:12" x14ac:dyDescent="0.25">
      <c r="A1531" t="s">
        <v>390</v>
      </c>
      <c r="B1531" t="s">
        <v>391</v>
      </c>
      <c r="C1531" t="s">
        <v>85</v>
      </c>
      <c r="D1531">
        <v>60</v>
      </c>
      <c r="E1531" t="s">
        <v>86</v>
      </c>
      <c r="F1531" t="s">
        <v>735</v>
      </c>
      <c r="G1531" t="s">
        <v>736</v>
      </c>
      <c r="H1531" t="s">
        <v>114</v>
      </c>
      <c r="I1531" t="s">
        <v>115</v>
      </c>
      <c r="J1531">
        <v>0</v>
      </c>
      <c r="K1531" t="s">
        <v>93</v>
      </c>
      <c r="L1531">
        <v>384826</v>
      </c>
    </row>
    <row r="1532" spans="1:12" x14ac:dyDescent="0.25">
      <c r="A1532" t="s">
        <v>390</v>
      </c>
      <c r="B1532" t="s">
        <v>391</v>
      </c>
      <c r="C1532" t="s">
        <v>85</v>
      </c>
      <c r="D1532">
        <v>60</v>
      </c>
      <c r="E1532" t="s">
        <v>86</v>
      </c>
      <c r="F1532" t="s">
        <v>735</v>
      </c>
      <c r="G1532" t="s">
        <v>736</v>
      </c>
      <c r="H1532" t="s">
        <v>116</v>
      </c>
      <c r="I1532" t="s">
        <v>117</v>
      </c>
      <c r="J1532">
        <v>0</v>
      </c>
      <c r="K1532" t="s">
        <v>93</v>
      </c>
      <c r="L1532">
        <v>384826</v>
      </c>
    </row>
    <row r="1533" spans="1:12" x14ac:dyDescent="0.25">
      <c r="A1533" t="s">
        <v>390</v>
      </c>
      <c r="B1533" t="s">
        <v>391</v>
      </c>
      <c r="C1533" t="s">
        <v>85</v>
      </c>
      <c r="D1533">
        <v>60</v>
      </c>
      <c r="E1533" t="s">
        <v>86</v>
      </c>
      <c r="F1533" t="s">
        <v>735</v>
      </c>
      <c r="G1533" t="s">
        <v>736</v>
      </c>
      <c r="H1533" t="s">
        <v>118</v>
      </c>
      <c r="I1533" t="s">
        <v>119</v>
      </c>
      <c r="J1533">
        <v>0</v>
      </c>
      <c r="K1533" t="s">
        <v>93</v>
      </c>
      <c r="L1533">
        <v>384826</v>
      </c>
    </row>
    <row r="1534" spans="1:12" x14ac:dyDescent="0.25">
      <c r="A1534" t="s">
        <v>390</v>
      </c>
      <c r="B1534" t="s">
        <v>391</v>
      </c>
      <c r="C1534" t="s">
        <v>85</v>
      </c>
      <c r="D1534">
        <v>60</v>
      </c>
      <c r="E1534" t="s">
        <v>86</v>
      </c>
      <c r="F1534" t="s">
        <v>735</v>
      </c>
      <c r="G1534" t="s">
        <v>736</v>
      </c>
      <c r="H1534" t="s">
        <v>120</v>
      </c>
      <c r="I1534" t="s">
        <v>121</v>
      </c>
      <c r="J1534">
        <v>0</v>
      </c>
      <c r="K1534" t="s">
        <v>93</v>
      </c>
      <c r="L1534">
        <v>384826</v>
      </c>
    </row>
    <row r="1535" spans="1:12" x14ac:dyDescent="0.25">
      <c r="A1535" t="s">
        <v>390</v>
      </c>
      <c r="B1535" t="s">
        <v>391</v>
      </c>
      <c r="C1535" t="s">
        <v>85</v>
      </c>
      <c r="D1535">
        <v>60</v>
      </c>
      <c r="E1535" t="s">
        <v>86</v>
      </c>
      <c r="F1535" t="s">
        <v>735</v>
      </c>
      <c r="G1535" t="s">
        <v>736</v>
      </c>
      <c r="H1535" t="s">
        <v>122</v>
      </c>
      <c r="I1535" t="s">
        <v>123</v>
      </c>
      <c r="J1535">
        <v>0</v>
      </c>
      <c r="K1535" t="s">
        <v>93</v>
      </c>
      <c r="L1535">
        <v>384826</v>
      </c>
    </row>
    <row r="1536" spans="1:12" x14ac:dyDescent="0.25">
      <c r="A1536" t="s">
        <v>390</v>
      </c>
      <c r="B1536" t="s">
        <v>391</v>
      </c>
      <c r="C1536" t="s">
        <v>85</v>
      </c>
      <c r="D1536">
        <v>60</v>
      </c>
      <c r="E1536" t="s">
        <v>86</v>
      </c>
      <c r="F1536" t="s">
        <v>735</v>
      </c>
      <c r="G1536" t="s">
        <v>736</v>
      </c>
      <c r="H1536" t="s">
        <v>124</v>
      </c>
      <c r="I1536" t="s">
        <v>125</v>
      </c>
      <c r="J1536">
        <v>0</v>
      </c>
      <c r="K1536" t="s">
        <v>93</v>
      </c>
      <c r="L1536">
        <v>384826</v>
      </c>
    </row>
    <row r="1537" spans="1:12" x14ac:dyDescent="0.25">
      <c r="A1537" t="s">
        <v>390</v>
      </c>
      <c r="B1537" t="s">
        <v>391</v>
      </c>
      <c r="C1537" t="s">
        <v>85</v>
      </c>
      <c r="D1537">
        <v>60</v>
      </c>
      <c r="E1537" t="s">
        <v>86</v>
      </c>
      <c r="F1537" t="s">
        <v>735</v>
      </c>
      <c r="G1537" t="s">
        <v>736</v>
      </c>
      <c r="H1537" t="s">
        <v>126</v>
      </c>
      <c r="I1537" t="s">
        <v>127</v>
      </c>
      <c r="J1537">
        <v>0</v>
      </c>
      <c r="K1537" t="s">
        <v>93</v>
      </c>
      <c r="L1537">
        <v>384826</v>
      </c>
    </row>
    <row r="1538" spans="1:12" x14ac:dyDescent="0.25">
      <c r="A1538" t="s">
        <v>390</v>
      </c>
      <c r="B1538" t="s">
        <v>391</v>
      </c>
      <c r="C1538" t="s">
        <v>85</v>
      </c>
      <c r="D1538">
        <v>60</v>
      </c>
      <c r="E1538" t="s">
        <v>86</v>
      </c>
      <c r="F1538" t="s">
        <v>735</v>
      </c>
      <c r="G1538" t="s">
        <v>736</v>
      </c>
      <c r="H1538" t="s">
        <v>128</v>
      </c>
      <c r="I1538" t="s">
        <v>129</v>
      </c>
      <c r="J1538">
        <v>589288</v>
      </c>
      <c r="K1538" t="s">
        <v>93</v>
      </c>
      <c r="L1538">
        <v>384826</v>
      </c>
    </row>
    <row r="1539" spans="1:12" x14ac:dyDescent="0.25">
      <c r="A1539" t="s">
        <v>390</v>
      </c>
      <c r="B1539" t="s">
        <v>391</v>
      </c>
      <c r="C1539" t="s">
        <v>85</v>
      </c>
      <c r="D1539">
        <v>60</v>
      </c>
      <c r="E1539" t="s">
        <v>86</v>
      </c>
      <c r="F1539" t="s">
        <v>735</v>
      </c>
      <c r="G1539" t="s">
        <v>736</v>
      </c>
      <c r="H1539" t="s">
        <v>130</v>
      </c>
      <c r="I1539" t="s">
        <v>131</v>
      </c>
      <c r="J1539">
        <v>16173</v>
      </c>
      <c r="K1539" t="s">
        <v>93</v>
      </c>
      <c r="L1539">
        <v>384826</v>
      </c>
    </row>
    <row r="1540" spans="1:12" x14ac:dyDescent="0.25">
      <c r="A1540" t="s">
        <v>390</v>
      </c>
      <c r="B1540" t="s">
        <v>391</v>
      </c>
      <c r="C1540" t="s">
        <v>85</v>
      </c>
      <c r="D1540">
        <v>60</v>
      </c>
      <c r="E1540" t="s">
        <v>86</v>
      </c>
      <c r="F1540" t="s">
        <v>735</v>
      </c>
      <c r="G1540" t="s">
        <v>736</v>
      </c>
      <c r="H1540" t="s">
        <v>132</v>
      </c>
      <c r="I1540" t="s">
        <v>133</v>
      </c>
      <c r="J1540">
        <v>-39868</v>
      </c>
      <c r="K1540" t="s">
        <v>93</v>
      </c>
      <c r="L1540">
        <v>384826</v>
      </c>
    </row>
    <row r="1541" spans="1:12" x14ac:dyDescent="0.25">
      <c r="A1541" t="s">
        <v>390</v>
      </c>
      <c r="B1541" t="s">
        <v>391</v>
      </c>
      <c r="C1541" t="s">
        <v>85</v>
      </c>
      <c r="D1541">
        <v>60</v>
      </c>
      <c r="E1541" t="s">
        <v>86</v>
      </c>
      <c r="F1541" t="s">
        <v>735</v>
      </c>
      <c r="G1541" t="s">
        <v>736</v>
      </c>
      <c r="H1541" t="s">
        <v>134</v>
      </c>
      <c r="I1541" t="s">
        <v>135</v>
      </c>
      <c r="J1541">
        <v>91095</v>
      </c>
      <c r="K1541" t="s">
        <v>93</v>
      </c>
      <c r="L1541">
        <v>384826</v>
      </c>
    </row>
    <row r="1542" spans="1:12" x14ac:dyDescent="0.25">
      <c r="A1542" t="s">
        <v>390</v>
      </c>
      <c r="B1542" t="s">
        <v>391</v>
      </c>
      <c r="C1542" t="s">
        <v>85</v>
      </c>
      <c r="D1542">
        <v>60</v>
      </c>
      <c r="E1542" t="s">
        <v>86</v>
      </c>
      <c r="F1542" t="s">
        <v>735</v>
      </c>
      <c r="G1542" t="s">
        <v>736</v>
      </c>
      <c r="H1542" t="s">
        <v>136</v>
      </c>
      <c r="I1542" t="s">
        <v>137</v>
      </c>
      <c r="J1542">
        <v>9549</v>
      </c>
      <c r="K1542" t="s">
        <v>93</v>
      </c>
      <c r="L1542">
        <v>384826</v>
      </c>
    </row>
    <row r="1543" spans="1:12" x14ac:dyDescent="0.25">
      <c r="A1543" t="s">
        <v>390</v>
      </c>
      <c r="B1543" t="s">
        <v>391</v>
      </c>
      <c r="C1543" t="s">
        <v>85</v>
      </c>
      <c r="D1543">
        <v>60</v>
      </c>
      <c r="E1543" t="s">
        <v>86</v>
      </c>
      <c r="F1543" t="s">
        <v>735</v>
      </c>
      <c r="G1543" t="s">
        <v>736</v>
      </c>
      <c r="H1543" t="s">
        <v>138</v>
      </c>
      <c r="I1543" t="s">
        <v>139</v>
      </c>
      <c r="J1543">
        <v>88792</v>
      </c>
      <c r="K1543" t="s">
        <v>93</v>
      </c>
      <c r="L1543">
        <v>384826</v>
      </c>
    </row>
    <row r="1544" spans="1:12" x14ac:dyDescent="0.25">
      <c r="A1544" t="s">
        <v>390</v>
      </c>
      <c r="B1544" t="s">
        <v>391</v>
      </c>
      <c r="C1544" t="s">
        <v>85</v>
      </c>
      <c r="D1544">
        <v>60</v>
      </c>
      <c r="E1544" t="s">
        <v>86</v>
      </c>
      <c r="F1544" t="s">
        <v>735</v>
      </c>
      <c r="G1544" t="s">
        <v>736</v>
      </c>
      <c r="H1544" t="s">
        <v>140</v>
      </c>
      <c r="I1544" t="s">
        <v>141</v>
      </c>
      <c r="J1544">
        <v>0</v>
      </c>
      <c r="K1544" t="s">
        <v>93</v>
      </c>
      <c r="L1544">
        <v>384826</v>
      </c>
    </row>
    <row r="1545" spans="1:12" x14ac:dyDescent="0.25">
      <c r="A1545" t="s">
        <v>390</v>
      </c>
      <c r="B1545" t="s">
        <v>391</v>
      </c>
      <c r="C1545" t="s">
        <v>85</v>
      </c>
      <c r="D1545">
        <v>60</v>
      </c>
      <c r="E1545" t="s">
        <v>86</v>
      </c>
      <c r="F1545" t="s">
        <v>735</v>
      </c>
      <c r="G1545" t="s">
        <v>736</v>
      </c>
      <c r="H1545" t="s">
        <v>142</v>
      </c>
      <c r="I1545" t="s">
        <v>143</v>
      </c>
      <c r="J1545">
        <v>0</v>
      </c>
      <c r="K1545" t="s">
        <v>93</v>
      </c>
      <c r="L1545">
        <v>384826</v>
      </c>
    </row>
    <row r="1546" spans="1:12" x14ac:dyDescent="0.25">
      <c r="A1546" t="s">
        <v>390</v>
      </c>
      <c r="B1546" t="s">
        <v>391</v>
      </c>
      <c r="C1546" t="s">
        <v>85</v>
      </c>
      <c r="D1546">
        <v>60</v>
      </c>
      <c r="E1546" t="s">
        <v>86</v>
      </c>
      <c r="F1546" t="s">
        <v>735</v>
      </c>
      <c r="G1546" t="s">
        <v>736</v>
      </c>
      <c r="H1546" t="s">
        <v>144</v>
      </c>
      <c r="I1546" t="s">
        <v>145</v>
      </c>
      <c r="J1546">
        <v>0</v>
      </c>
      <c r="K1546" t="s">
        <v>93</v>
      </c>
      <c r="L1546">
        <v>384826</v>
      </c>
    </row>
    <row r="1547" spans="1:12" x14ac:dyDescent="0.25">
      <c r="A1547" t="s">
        <v>390</v>
      </c>
      <c r="B1547" t="s">
        <v>391</v>
      </c>
      <c r="C1547" t="s">
        <v>85</v>
      </c>
      <c r="D1547">
        <v>60</v>
      </c>
      <c r="E1547" t="s">
        <v>86</v>
      </c>
      <c r="F1547" t="s">
        <v>735</v>
      </c>
      <c r="G1547" t="s">
        <v>736</v>
      </c>
      <c r="H1547" t="s">
        <v>146</v>
      </c>
      <c r="I1547" t="s">
        <v>147</v>
      </c>
      <c r="J1547">
        <v>6356</v>
      </c>
      <c r="K1547" t="s">
        <v>93</v>
      </c>
      <c r="L1547">
        <v>384826</v>
      </c>
    </row>
    <row r="1548" spans="1:12" x14ac:dyDescent="0.25">
      <c r="A1548" t="s">
        <v>390</v>
      </c>
      <c r="B1548" t="s">
        <v>391</v>
      </c>
      <c r="C1548" t="s">
        <v>85</v>
      </c>
      <c r="D1548">
        <v>60</v>
      </c>
      <c r="E1548" t="s">
        <v>86</v>
      </c>
      <c r="F1548" t="s">
        <v>735</v>
      </c>
      <c r="G1548" t="s">
        <v>736</v>
      </c>
      <c r="H1548" t="s">
        <v>148</v>
      </c>
      <c r="I1548" t="s">
        <v>149</v>
      </c>
      <c r="J1548">
        <v>0</v>
      </c>
      <c r="K1548" t="s">
        <v>93</v>
      </c>
      <c r="L1548">
        <v>384826</v>
      </c>
    </row>
    <row r="1549" spans="1:12" x14ac:dyDescent="0.25">
      <c r="A1549" t="s">
        <v>390</v>
      </c>
      <c r="B1549" t="s">
        <v>391</v>
      </c>
      <c r="C1549" t="s">
        <v>85</v>
      </c>
      <c r="D1549">
        <v>60</v>
      </c>
      <c r="E1549" t="s">
        <v>86</v>
      </c>
      <c r="F1549" t="s">
        <v>735</v>
      </c>
      <c r="G1549" t="s">
        <v>736</v>
      </c>
      <c r="H1549" t="s">
        <v>150</v>
      </c>
      <c r="I1549" t="s">
        <v>151</v>
      </c>
      <c r="J1549">
        <v>4418</v>
      </c>
      <c r="K1549" t="s">
        <v>93</v>
      </c>
      <c r="L1549">
        <v>384826</v>
      </c>
    </row>
    <row r="1550" spans="1:12" x14ac:dyDescent="0.25">
      <c r="A1550" t="s">
        <v>390</v>
      </c>
      <c r="B1550" t="s">
        <v>391</v>
      </c>
      <c r="C1550" t="s">
        <v>85</v>
      </c>
      <c r="D1550">
        <v>60</v>
      </c>
      <c r="E1550" t="s">
        <v>86</v>
      </c>
      <c r="F1550" t="s">
        <v>735</v>
      </c>
      <c r="G1550" t="s">
        <v>736</v>
      </c>
      <c r="H1550" t="s">
        <v>152</v>
      </c>
      <c r="I1550" t="s">
        <v>153</v>
      </c>
      <c r="J1550">
        <v>9782</v>
      </c>
      <c r="K1550" t="s">
        <v>93</v>
      </c>
      <c r="L1550">
        <v>384826</v>
      </c>
    </row>
    <row r="1551" spans="1:12" x14ac:dyDescent="0.25">
      <c r="A1551" t="s">
        <v>390</v>
      </c>
      <c r="B1551" t="s">
        <v>391</v>
      </c>
      <c r="C1551" t="s">
        <v>85</v>
      </c>
      <c r="D1551">
        <v>60</v>
      </c>
      <c r="E1551" t="s">
        <v>86</v>
      </c>
      <c r="F1551" t="s">
        <v>735</v>
      </c>
      <c r="G1551" t="s">
        <v>736</v>
      </c>
      <c r="H1551" t="s">
        <v>154</v>
      </c>
      <c r="I1551" t="s">
        <v>155</v>
      </c>
      <c r="J1551">
        <v>0</v>
      </c>
      <c r="K1551" t="s">
        <v>93</v>
      </c>
      <c r="L1551">
        <v>384826</v>
      </c>
    </row>
    <row r="1552" spans="1:12" x14ac:dyDescent="0.25">
      <c r="A1552" t="s">
        <v>390</v>
      </c>
      <c r="B1552" t="s">
        <v>391</v>
      </c>
      <c r="C1552" t="s">
        <v>85</v>
      </c>
      <c r="D1552">
        <v>60</v>
      </c>
      <c r="E1552" t="s">
        <v>86</v>
      </c>
      <c r="F1552" t="s">
        <v>735</v>
      </c>
      <c r="G1552" t="s">
        <v>736</v>
      </c>
      <c r="H1552" t="s">
        <v>156</v>
      </c>
      <c r="I1552" t="s">
        <v>157</v>
      </c>
      <c r="J1552">
        <v>582</v>
      </c>
      <c r="K1552" t="s">
        <v>93</v>
      </c>
      <c r="L1552">
        <v>384826</v>
      </c>
    </row>
    <row r="1553" spans="1:12" x14ac:dyDescent="0.25">
      <c r="A1553" t="s">
        <v>390</v>
      </c>
      <c r="B1553" t="s">
        <v>391</v>
      </c>
      <c r="C1553" t="s">
        <v>85</v>
      </c>
      <c r="D1553">
        <v>60</v>
      </c>
      <c r="E1553" t="s">
        <v>86</v>
      </c>
      <c r="F1553" t="s">
        <v>735</v>
      </c>
      <c r="G1553" t="s">
        <v>736</v>
      </c>
      <c r="H1553" t="s">
        <v>158</v>
      </c>
      <c r="I1553" t="s">
        <v>159</v>
      </c>
      <c r="J1553">
        <v>2445</v>
      </c>
      <c r="K1553" t="s">
        <v>93</v>
      </c>
      <c r="L1553">
        <v>384826</v>
      </c>
    </row>
    <row r="1554" spans="1:12" x14ac:dyDescent="0.25">
      <c r="A1554" t="s">
        <v>390</v>
      </c>
      <c r="B1554" t="s">
        <v>391</v>
      </c>
      <c r="C1554" t="s">
        <v>85</v>
      </c>
      <c r="D1554">
        <v>60</v>
      </c>
      <c r="E1554" t="s">
        <v>86</v>
      </c>
      <c r="F1554" t="s">
        <v>735</v>
      </c>
      <c r="G1554" t="s">
        <v>736</v>
      </c>
      <c r="H1554" t="s">
        <v>160</v>
      </c>
      <c r="I1554" t="s">
        <v>161</v>
      </c>
      <c r="J1554">
        <v>15813</v>
      </c>
      <c r="K1554" t="s">
        <v>93</v>
      </c>
      <c r="L1554">
        <v>384826</v>
      </c>
    </row>
    <row r="1555" spans="1:12" x14ac:dyDescent="0.25">
      <c r="A1555" t="s">
        <v>390</v>
      </c>
      <c r="B1555" t="s">
        <v>391</v>
      </c>
      <c r="C1555" t="s">
        <v>85</v>
      </c>
      <c r="D1555">
        <v>60</v>
      </c>
      <c r="E1555" t="s">
        <v>86</v>
      </c>
      <c r="F1555" t="s">
        <v>735</v>
      </c>
      <c r="G1555" t="s">
        <v>736</v>
      </c>
      <c r="H1555" t="s">
        <v>162</v>
      </c>
      <c r="I1555" t="s">
        <v>163</v>
      </c>
      <c r="J1555">
        <v>86</v>
      </c>
      <c r="K1555" t="s">
        <v>93</v>
      </c>
      <c r="L1555">
        <v>384826</v>
      </c>
    </row>
    <row r="1556" spans="1:12" x14ac:dyDescent="0.25">
      <c r="A1556" t="s">
        <v>390</v>
      </c>
      <c r="B1556" t="s">
        <v>391</v>
      </c>
      <c r="C1556" t="s">
        <v>85</v>
      </c>
      <c r="D1556">
        <v>60</v>
      </c>
      <c r="E1556" t="s">
        <v>86</v>
      </c>
      <c r="F1556" t="s">
        <v>735</v>
      </c>
      <c r="G1556" t="s">
        <v>736</v>
      </c>
      <c r="H1556" t="s">
        <v>164</v>
      </c>
      <c r="I1556" t="s">
        <v>165</v>
      </c>
      <c r="J1556">
        <v>3018</v>
      </c>
      <c r="K1556" t="s">
        <v>93</v>
      </c>
      <c r="L1556">
        <v>384826</v>
      </c>
    </row>
    <row r="1557" spans="1:12" x14ac:dyDescent="0.25">
      <c r="A1557" t="s">
        <v>390</v>
      </c>
      <c r="B1557" t="s">
        <v>391</v>
      </c>
      <c r="C1557" t="s">
        <v>85</v>
      </c>
      <c r="D1557">
        <v>60</v>
      </c>
      <c r="E1557" t="s">
        <v>86</v>
      </c>
      <c r="F1557" t="s">
        <v>735</v>
      </c>
      <c r="G1557" t="s">
        <v>736</v>
      </c>
      <c r="H1557" t="s">
        <v>166</v>
      </c>
      <c r="I1557" t="s">
        <v>167</v>
      </c>
      <c r="J1557">
        <v>0</v>
      </c>
      <c r="K1557" t="s">
        <v>93</v>
      </c>
      <c r="L1557">
        <v>384826</v>
      </c>
    </row>
    <row r="1558" spans="1:12" x14ac:dyDescent="0.25">
      <c r="A1558" t="s">
        <v>390</v>
      </c>
      <c r="B1558" t="s">
        <v>391</v>
      </c>
      <c r="C1558" t="s">
        <v>85</v>
      </c>
      <c r="D1558">
        <v>60</v>
      </c>
      <c r="E1558" t="s">
        <v>86</v>
      </c>
      <c r="F1558" t="s">
        <v>735</v>
      </c>
      <c r="G1558" t="s">
        <v>736</v>
      </c>
      <c r="H1558" t="s">
        <v>168</v>
      </c>
      <c r="I1558" t="s">
        <v>169</v>
      </c>
      <c r="J1558">
        <v>12313</v>
      </c>
      <c r="K1558" t="s">
        <v>93</v>
      </c>
      <c r="L1558">
        <v>384826</v>
      </c>
    </row>
    <row r="1559" spans="1:12" x14ac:dyDescent="0.25">
      <c r="A1559" t="s">
        <v>390</v>
      </c>
      <c r="B1559" t="s">
        <v>391</v>
      </c>
      <c r="C1559" t="s">
        <v>85</v>
      </c>
      <c r="D1559">
        <v>60</v>
      </c>
      <c r="E1559" t="s">
        <v>86</v>
      </c>
      <c r="F1559" t="s">
        <v>735</v>
      </c>
      <c r="G1559" t="s">
        <v>736</v>
      </c>
      <c r="H1559" t="s">
        <v>170</v>
      </c>
      <c r="I1559" t="s">
        <v>171</v>
      </c>
      <c r="J1559">
        <v>4154</v>
      </c>
      <c r="K1559" t="s">
        <v>93</v>
      </c>
      <c r="L1559">
        <v>384826</v>
      </c>
    </row>
    <row r="1560" spans="1:12" x14ac:dyDescent="0.25">
      <c r="A1560" t="s">
        <v>390</v>
      </c>
      <c r="B1560" t="s">
        <v>391</v>
      </c>
      <c r="C1560" t="s">
        <v>85</v>
      </c>
      <c r="D1560">
        <v>60</v>
      </c>
      <c r="E1560" t="s">
        <v>86</v>
      </c>
      <c r="F1560" t="s">
        <v>735</v>
      </c>
      <c r="G1560" t="s">
        <v>736</v>
      </c>
      <c r="H1560" t="s">
        <v>172</v>
      </c>
      <c r="I1560" t="s">
        <v>173</v>
      </c>
      <c r="J1560">
        <v>0</v>
      </c>
      <c r="K1560" t="s">
        <v>93</v>
      </c>
      <c r="L1560">
        <v>384826</v>
      </c>
    </row>
    <row r="1561" spans="1:12" x14ac:dyDescent="0.25">
      <c r="A1561" t="s">
        <v>390</v>
      </c>
      <c r="B1561" t="s">
        <v>391</v>
      </c>
      <c r="C1561" t="s">
        <v>85</v>
      </c>
      <c r="D1561">
        <v>60</v>
      </c>
      <c r="E1561" t="s">
        <v>86</v>
      </c>
      <c r="F1561" t="s">
        <v>735</v>
      </c>
      <c r="G1561" t="s">
        <v>736</v>
      </c>
      <c r="H1561" t="s">
        <v>174</v>
      </c>
      <c r="I1561" t="s">
        <v>175</v>
      </c>
      <c r="J1561">
        <v>77</v>
      </c>
      <c r="K1561" t="s">
        <v>93</v>
      </c>
      <c r="L1561">
        <v>384826</v>
      </c>
    </row>
    <row r="1562" spans="1:12" x14ac:dyDescent="0.25">
      <c r="A1562" t="s">
        <v>390</v>
      </c>
      <c r="B1562" t="s">
        <v>391</v>
      </c>
      <c r="C1562" t="s">
        <v>85</v>
      </c>
      <c r="D1562">
        <v>60</v>
      </c>
      <c r="E1562" t="s">
        <v>86</v>
      </c>
      <c r="F1562" t="s">
        <v>735</v>
      </c>
      <c r="G1562" t="s">
        <v>736</v>
      </c>
      <c r="H1562" t="s">
        <v>176</v>
      </c>
      <c r="I1562" t="s">
        <v>177</v>
      </c>
      <c r="J1562">
        <v>0</v>
      </c>
      <c r="K1562" t="s">
        <v>93</v>
      </c>
      <c r="L1562">
        <v>384826</v>
      </c>
    </row>
    <row r="1563" spans="1:12" x14ac:dyDescent="0.25">
      <c r="A1563" t="s">
        <v>390</v>
      </c>
      <c r="B1563" t="s">
        <v>391</v>
      </c>
      <c r="C1563" t="s">
        <v>85</v>
      </c>
      <c r="D1563">
        <v>60</v>
      </c>
      <c r="E1563" t="s">
        <v>86</v>
      </c>
      <c r="F1563" t="s">
        <v>735</v>
      </c>
      <c r="G1563" t="s">
        <v>736</v>
      </c>
      <c r="H1563" t="s">
        <v>178</v>
      </c>
      <c r="I1563" t="s">
        <v>179</v>
      </c>
      <c r="J1563">
        <v>16699</v>
      </c>
      <c r="K1563" t="s">
        <v>93</v>
      </c>
      <c r="L1563">
        <v>384826</v>
      </c>
    </row>
    <row r="1564" spans="1:12" x14ac:dyDescent="0.25">
      <c r="A1564" t="s">
        <v>390</v>
      </c>
      <c r="B1564" t="s">
        <v>391</v>
      </c>
      <c r="C1564" t="s">
        <v>85</v>
      </c>
      <c r="D1564">
        <v>60</v>
      </c>
      <c r="E1564" t="s">
        <v>86</v>
      </c>
      <c r="F1564" t="s">
        <v>735</v>
      </c>
      <c r="G1564" t="s">
        <v>736</v>
      </c>
      <c r="H1564" t="s">
        <v>180</v>
      </c>
      <c r="I1564" t="s">
        <v>181</v>
      </c>
      <c r="J1564">
        <v>44477</v>
      </c>
      <c r="K1564" t="s">
        <v>93</v>
      </c>
      <c r="L1564">
        <v>384826</v>
      </c>
    </row>
    <row r="1565" spans="1:12" x14ac:dyDescent="0.25">
      <c r="A1565" t="s">
        <v>390</v>
      </c>
      <c r="B1565" t="s">
        <v>391</v>
      </c>
      <c r="C1565" t="s">
        <v>85</v>
      </c>
      <c r="D1565">
        <v>60</v>
      </c>
      <c r="E1565" t="s">
        <v>86</v>
      </c>
      <c r="F1565" t="s">
        <v>735</v>
      </c>
      <c r="G1565" t="s">
        <v>736</v>
      </c>
      <c r="H1565" t="s">
        <v>182</v>
      </c>
      <c r="I1565" t="s">
        <v>183</v>
      </c>
      <c r="J1565">
        <v>0</v>
      </c>
      <c r="K1565" t="s">
        <v>93</v>
      </c>
      <c r="L1565">
        <v>384826</v>
      </c>
    </row>
    <row r="1566" spans="1:12" x14ac:dyDescent="0.25">
      <c r="A1566" t="s">
        <v>390</v>
      </c>
      <c r="B1566" t="s">
        <v>391</v>
      </c>
      <c r="C1566" t="s">
        <v>85</v>
      </c>
      <c r="D1566">
        <v>60</v>
      </c>
      <c r="E1566" t="s">
        <v>86</v>
      </c>
      <c r="F1566" t="s">
        <v>735</v>
      </c>
      <c r="G1566" t="s">
        <v>736</v>
      </c>
      <c r="H1566" t="s">
        <v>184</v>
      </c>
      <c r="I1566" t="s">
        <v>185</v>
      </c>
      <c r="J1566">
        <v>0</v>
      </c>
      <c r="K1566" t="s">
        <v>93</v>
      </c>
      <c r="L1566">
        <v>384826</v>
      </c>
    </row>
    <row r="1567" spans="1:12" x14ac:dyDescent="0.25">
      <c r="A1567" t="s">
        <v>390</v>
      </c>
      <c r="B1567" t="s">
        <v>391</v>
      </c>
      <c r="C1567" t="s">
        <v>85</v>
      </c>
      <c r="D1567">
        <v>60</v>
      </c>
      <c r="E1567" t="s">
        <v>86</v>
      </c>
      <c r="F1567" t="s">
        <v>735</v>
      </c>
      <c r="G1567" t="s">
        <v>736</v>
      </c>
      <c r="H1567" t="s">
        <v>186</v>
      </c>
      <c r="I1567" t="s">
        <v>187</v>
      </c>
      <c r="J1567">
        <v>0</v>
      </c>
      <c r="K1567" t="s">
        <v>93</v>
      </c>
      <c r="L1567">
        <v>384826</v>
      </c>
    </row>
    <row r="1568" spans="1:12" x14ac:dyDescent="0.25">
      <c r="A1568" t="s">
        <v>390</v>
      </c>
      <c r="B1568" t="s">
        <v>391</v>
      </c>
      <c r="C1568" t="s">
        <v>85</v>
      </c>
      <c r="D1568">
        <v>60</v>
      </c>
      <c r="E1568" t="s">
        <v>86</v>
      </c>
      <c r="F1568" t="s">
        <v>735</v>
      </c>
      <c r="G1568" t="s">
        <v>736</v>
      </c>
      <c r="H1568" t="s">
        <v>188</v>
      </c>
      <c r="I1568" t="s">
        <v>189</v>
      </c>
      <c r="J1568">
        <v>212476</v>
      </c>
      <c r="K1568" t="s">
        <v>93</v>
      </c>
      <c r="L1568">
        <v>384826</v>
      </c>
    </row>
    <row r="1569" spans="1:12" x14ac:dyDescent="0.25">
      <c r="A1569" t="s">
        <v>390</v>
      </c>
      <c r="B1569" t="s">
        <v>391</v>
      </c>
      <c r="C1569" t="s">
        <v>85</v>
      </c>
      <c r="D1569">
        <v>60</v>
      </c>
      <c r="E1569" t="s">
        <v>86</v>
      </c>
      <c r="F1569" t="s">
        <v>735</v>
      </c>
      <c r="G1569" t="s">
        <v>736</v>
      </c>
      <c r="H1569" t="s">
        <v>190</v>
      </c>
      <c r="I1569" t="s">
        <v>191</v>
      </c>
      <c r="J1569">
        <v>32356</v>
      </c>
      <c r="K1569" t="s">
        <v>93</v>
      </c>
      <c r="L1569">
        <v>384826</v>
      </c>
    </row>
    <row r="1570" spans="1:12" x14ac:dyDescent="0.25">
      <c r="A1570" t="s">
        <v>390</v>
      </c>
      <c r="B1570" t="s">
        <v>391</v>
      </c>
      <c r="C1570" t="s">
        <v>85</v>
      </c>
      <c r="D1570">
        <v>60</v>
      </c>
      <c r="E1570" t="s">
        <v>86</v>
      </c>
      <c r="F1570" t="s">
        <v>735</v>
      </c>
      <c r="G1570" t="s">
        <v>736</v>
      </c>
      <c r="H1570" t="s">
        <v>192</v>
      </c>
      <c r="I1570" t="s">
        <v>193</v>
      </c>
      <c r="J1570">
        <v>567</v>
      </c>
      <c r="K1570" t="s">
        <v>93</v>
      </c>
      <c r="L1570">
        <v>384826</v>
      </c>
    </row>
    <row r="1571" spans="1:12" x14ac:dyDescent="0.25">
      <c r="A1571" t="s">
        <v>390</v>
      </c>
      <c r="B1571" t="s">
        <v>391</v>
      </c>
      <c r="C1571" t="s">
        <v>85</v>
      </c>
      <c r="D1571">
        <v>60</v>
      </c>
      <c r="E1571" t="s">
        <v>86</v>
      </c>
      <c r="F1571" t="s">
        <v>735</v>
      </c>
      <c r="G1571" t="s">
        <v>736</v>
      </c>
      <c r="H1571" t="s">
        <v>194</v>
      </c>
      <c r="I1571" t="s">
        <v>195</v>
      </c>
      <c r="J1571">
        <v>34109</v>
      </c>
      <c r="K1571" t="s">
        <v>93</v>
      </c>
      <c r="L1571">
        <v>384826</v>
      </c>
    </row>
    <row r="1572" spans="1:12" x14ac:dyDescent="0.25">
      <c r="A1572" t="s">
        <v>390</v>
      </c>
      <c r="B1572" t="s">
        <v>391</v>
      </c>
      <c r="C1572" t="s">
        <v>85</v>
      </c>
      <c r="D1572">
        <v>60</v>
      </c>
      <c r="E1572" t="s">
        <v>86</v>
      </c>
      <c r="F1572" t="s">
        <v>735</v>
      </c>
      <c r="G1572" t="s">
        <v>736</v>
      </c>
      <c r="H1572" t="s">
        <v>196</v>
      </c>
      <c r="I1572" t="s">
        <v>197</v>
      </c>
      <c r="J1572">
        <v>31093</v>
      </c>
      <c r="K1572" t="s">
        <v>93</v>
      </c>
      <c r="L1572">
        <v>384826</v>
      </c>
    </row>
    <row r="1573" spans="1:12" x14ac:dyDescent="0.25">
      <c r="A1573" t="s">
        <v>390</v>
      </c>
      <c r="B1573" t="s">
        <v>391</v>
      </c>
      <c r="C1573" t="s">
        <v>85</v>
      </c>
      <c r="D1573">
        <v>60</v>
      </c>
      <c r="E1573" t="s">
        <v>86</v>
      </c>
      <c r="F1573" t="s">
        <v>735</v>
      </c>
      <c r="G1573" t="s">
        <v>736</v>
      </c>
      <c r="H1573" t="s">
        <v>198</v>
      </c>
      <c r="I1573" t="s">
        <v>199</v>
      </c>
      <c r="J1573">
        <v>2989</v>
      </c>
      <c r="K1573" t="s">
        <v>93</v>
      </c>
      <c r="L1573">
        <v>384826</v>
      </c>
    </row>
    <row r="1574" spans="1:12" x14ac:dyDescent="0.25">
      <c r="A1574" t="s">
        <v>390</v>
      </c>
      <c r="B1574" t="s">
        <v>391</v>
      </c>
      <c r="C1574" t="s">
        <v>85</v>
      </c>
      <c r="D1574">
        <v>60</v>
      </c>
      <c r="E1574" t="s">
        <v>86</v>
      </c>
      <c r="F1574" t="s">
        <v>735</v>
      </c>
      <c r="G1574" t="s">
        <v>736</v>
      </c>
      <c r="H1574" t="s">
        <v>200</v>
      </c>
      <c r="I1574" t="s">
        <v>201</v>
      </c>
      <c r="J1574">
        <v>14572</v>
      </c>
      <c r="K1574" t="s">
        <v>93</v>
      </c>
      <c r="L1574">
        <v>384826</v>
      </c>
    </row>
    <row r="1575" spans="1:12" x14ac:dyDescent="0.25">
      <c r="A1575" t="s">
        <v>390</v>
      </c>
      <c r="B1575" t="s">
        <v>391</v>
      </c>
      <c r="C1575" t="s">
        <v>85</v>
      </c>
      <c r="D1575">
        <v>60</v>
      </c>
      <c r="E1575" t="s">
        <v>86</v>
      </c>
      <c r="F1575" t="s">
        <v>735</v>
      </c>
      <c r="G1575" t="s">
        <v>736</v>
      </c>
      <c r="H1575" t="s">
        <v>202</v>
      </c>
      <c r="I1575" t="s">
        <v>203</v>
      </c>
      <c r="J1575">
        <v>11507</v>
      </c>
      <c r="K1575" t="s">
        <v>93</v>
      </c>
      <c r="L1575">
        <v>384826</v>
      </c>
    </row>
    <row r="1576" spans="1:12" x14ac:dyDescent="0.25">
      <c r="A1576" t="s">
        <v>390</v>
      </c>
      <c r="B1576" t="s">
        <v>391</v>
      </c>
      <c r="C1576" t="s">
        <v>85</v>
      </c>
      <c r="D1576">
        <v>60</v>
      </c>
      <c r="E1576" t="s">
        <v>86</v>
      </c>
      <c r="F1576" t="s">
        <v>735</v>
      </c>
      <c r="G1576" t="s">
        <v>736</v>
      </c>
      <c r="H1576" t="s">
        <v>204</v>
      </c>
      <c r="I1576" t="s">
        <v>205</v>
      </c>
      <c r="J1576">
        <v>0</v>
      </c>
      <c r="K1576" t="s">
        <v>93</v>
      </c>
      <c r="L1576">
        <v>384826</v>
      </c>
    </row>
    <row r="1577" spans="1:12" x14ac:dyDescent="0.25">
      <c r="A1577" t="s">
        <v>390</v>
      </c>
      <c r="B1577" t="s">
        <v>391</v>
      </c>
      <c r="C1577" t="s">
        <v>85</v>
      </c>
      <c r="D1577">
        <v>60</v>
      </c>
      <c r="E1577" t="s">
        <v>86</v>
      </c>
      <c r="F1577" t="s">
        <v>735</v>
      </c>
      <c r="G1577" t="s">
        <v>736</v>
      </c>
      <c r="H1577" t="s">
        <v>206</v>
      </c>
      <c r="I1577" t="s">
        <v>207</v>
      </c>
      <c r="J1577">
        <v>9554</v>
      </c>
      <c r="K1577" t="s">
        <v>93</v>
      </c>
      <c r="L1577">
        <v>384826</v>
      </c>
    </row>
    <row r="1578" spans="1:12" x14ac:dyDescent="0.25">
      <c r="A1578" t="s">
        <v>390</v>
      </c>
      <c r="B1578" t="s">
        <v>391</v>
      </c>
      <c r="C1578" t="s">
        <v>85</v>
      </c>
      <c r="D1578">
        <v>60</v>
      </c>
      <c r="E1578" t="s">
        <v>86</v>
      </c>
      <c r="F1578" t="s">
        <v>735</v>
      </c>
      <c r="G1578" t="s">
        <v>736</v>
      </c>
      <c r="H1578" t="s">
        <v>208</v>
      </c>
      <c r="I1578" t="s">
        <v>209</v>
      </c>
      <c r="J1578">
        <v>31687</v>
      </c>
      <c r="K1578" t="s">
        <v>93</v>
      </c>
      <c r="L1578">
        <v>384826</v>
      </c>
    </row>
    <row r="1579" spans="1:12" x14ac:dyDescent="0.25">
      <c r="A1579" t="s">
        <v>390</v>
      </c>
      <c r="B1579" t="s">
        <v>391</v>
      </c>
      <c r="C1579" t="s">
        <v>85</v>
      </c>
      <c r="D1579">
        <v>60</v>
      </c>
      <c r="E1579" t="s">
        <v>86</v>
      </c>
      <c r="F1579" t="s">
        <v>735</v>
      </c>
      <c r="G1579" t="s">
        <v>736</v>
      </c>
      <c r="H1579" t="s">
        <v>210</v>
      </c>
      <c r="I1579" t="s">
        <v>211</v>
      </c>
      <c r="J1579">
        <v>10700</v>
      </c>
      <c r="K1579" t="s">
        <v>93</v>
      </c>
      <c r="L1579">
        <v>384826</v>
      </c>
    </row>
    <row r="1580" spans="1:12" x14ac:dyDescent="0.25">
      <c r="A1580" t="s">
        <v>390</v>
      </c>
      <c r="B1580" t="s">
        <v>391</v>
      </c>
      <c r="C1580" t="s">
        <v>85</v>
      </c>
      <c r="D1580">
        <v>60</v>
      </c>
      <c r="E1580" t="s">
        <v>86</v>
      </c>
      <c r="F1580" t="s">
        <v>735</v>
      </c>
      <c r="G1580" t="s">
        <v>736</v>
      </c>
      <c r="H1580" t="s">
        <v>212</v>
      </c>
      <c r="I1580" t="s">
        <v>213</v>
      </c>
      <c r="J1580">
        <v>5846</v>
      </c>
      <c r="K1580" t="s">
        <v>93</v>
      </c>
      <c r="L1580">
        <v>384826</v>
      </c>
    </row>
    <row r="1581" spans="1:12" x14ac:dyDescent="0.25">
      <c r="A1581" t="s">
        <v>390</v>
      </c>
      <c r="B1581" t="s">
        <v>391</v>
      </c>
      <c r="C1581" t="s">
        <v>85</v>
      </c>
      <c r="D1581">
        <v>60</v>
      </c>
      <c r="E1581" t="s">
        <v>86</v>
      </c>
      <c r="F1581" t="s">
        <v>735</v>
      </c>
      <c r="G1581" t="s">
        <v>736</v>
      </c>
      <c r="H1581" t="s">
        <v>214</v>
      </c>
      <c r="I1581" t="s">
        <v>215</v>
      </c>
      <c r="J1581">
        <v>44771</v>
      </c>
      <c r="K1581" t="s">
        <v>93</v>
      </c>
      <c r="L1581">
        <v>384826</v>
      </c>
    </row>
    <row r="1582" spans="1:12" x14ac:dyDescent="0.25">
      <c r="A1582" t="s">
        <v>390</v>
      </c>
      <c r="B1582" t="s">
        <v>391</v>
      </c>
      <c r="C1582" t="s">
        <v>85</v>
      </c>
      <c r="D1582">
        <v>60</v>
      </c>
      <c r="E1582" t="s">
        <v>86</v>
      </c>
      <c r="F1582" t="s">
        <v>735</v>
      </c>
      <c r="G1582" t="s">
        <v>736</v>
      </c>
      <c r="H1582" t="s">
        <v>216</v>
      </c>
      <c r="I1582" t="s">
        <v>217</v>
      </c>
      <c r="J1582">
        <v>7357</v>
      </c>
      <c r="K1582" t="s">
        <v>93</v>
      </c>
      <c r="L1582">
        <v>384826</v>
      </c>
    </row>
    <row r="1583" spans="1:12" x14ac:dyDescent="0.25">
      <c r="A1583" t="s">
        <v>390</v>
      </c>
      <c r="B1583" t="s">
        <v>391</v>
      </c>
      <c r="C1583" t="s">
        <v>85</v>
      </c>
      <c r="D1583">
        <v>60</v>
      </c>
      <c r="E1583" t="s">
        <v>86</v>
      </c>
      <c r="F1583" t="s">
        <v>735</v>
      </c>
      <c r="G1583" t="s">
        <v>736</v>
      </c>
      <c r="H1583" t="s">
        <v>218</v>
      </c>
      <c r="I1583" t="s">
        <v>219</v>
      </c>
      <c r="J1583">
        <v>0</v>
      </c>
      <c r="K1583" t="s">
        <v>93</v>
      </c>
      <c r="L1583">
        <v>384826</v>
      </c>
    </row>
    <row r="1584" spans="1:12" x14ac:dyDescent="0.25">
      <c r="A1584" t="s">
        <v>390</v>
      </c>
      <c r="B1584" t="s">
        <v>391</v>
      </c>
      <c r="C1584" t="s">
        <v>85</v>
      </c>
      <c r="D1584">
        <v>60</v>
      </c>
      <c r="E1584" t="s">
        <v>86</v>
      </c>
      <c r="F1584" t="s">
        <v>735</v>
      </c>
      <c r="G1584" t="s">
        <v>736</v>
      </c>
      <c r="H1584" t="s">
        <v>220</v>
      </c>
      <c r="I1584" t="s">
        <v>221</v>
      </c>
      <c r="J1584">
        <v>0</v>
      </c>
      <c r="K1584" t="s">
        <v>93</v>
      </c>
      <c r="L1584">
        <v>384826</v>
      </c>
    </row>
    <row r="1585" spans="1:12" x14ac:dyDescent="0.25">
      <c r="A1585" t="s">
        <v>390</v>
      </c>
      <c r="B1585" t="s">
        <v>391</v>
      </c>
      <c r="C1585" t="s">
        <v>85</v>
      </c>
      <c r="D1585">
        <v>60</v>
      </c>
      <c r="E1585" t="s">
        <v>86</v>
      </c>
      <c r="F1585" t="s">
        <v>735</v>
      </c>
      <c r="G1585" t="s">
        <v>736</v>
      </c>
      <c r="H1585" t="s">
        <v>222</v>
      </c>
      <c r="I1585" t="s">
        <v>223</v>
      </c>
      <c r="J1585">
        <v>1420</v>
      </c>
      <c r="K1585" t="s">
        <v>93</v>
      </c>
      <c r="L1585">
        <v>384826</v>
      </c>
    </row>
    <row r="1586" spans="1:12" x14ac:dyDescent="0.25">
      <c r="A1586" t="s">
        <v>390</v>
      </c>
      <c r="B1586" t="s">
        <v>391</v>
      </c>
      <c r="C1586" t="s">
        <v>85</v>
      </c>
      <c r="D1586">
        <v>60</v>
      </c>
      <c r="E1586" t="s">
        <v>86</v>
      </c>
      <c r="F1586" t="s">
        <v>735</v>
      </c>
      <c r="G1586" t="s">
        <v>736</v>
      </c>
      <c r="H1586" t="s">
        <v>224</v>
      </c>
      <c r="I1586" t="s">
        <v>225</v>
      </c>
      <c r="J1586">
        <v>4027</v>
      </c>
      <c r="K1586" t="s">
        <v>93</v>
      </c>
      <c r="L1586">
        <v>384826</v>
      </c>
    </row>
    <row r="1587" spans="1:12" x14ac:dyDescent="0.25">
      <c r="A1587" t="s">
        <v>390</v>
      </c>
      <c r="B1587" t="s">
        <v>391</v>
      </c>
      <c r="C1587" t="s">
        <v>85</v>
      </c>
      <c r="D1587">
        <v>60</v>
      </c>
      <c r="E1587" t="s">
        <v>86</v>
      </c>
      <c r="F1587" t="s">
        <v>735</v>
      </c>
      <c r="G1587" t="s">
        <v>736</v>
      </c>
      <c r="H1587" t="s">
        <v>226</v>
      </c>
      <c r="I1587" t="s">
        <v>227</v>
      </c>
      <c r="J1587">
        <v>4683</v>
      </c>
      <c r="K1587" t="s">
        <v>93</v>
      </c>
      <c r="L1587">
        <v>384826</v>
      </c>
    </row>
    <row r="1588" spans="1:12" x14ac:dyDescent="0.25">
      <c r="A1588" t="s">
        <v>390</v>
      </c>
      <c r="B1588" t="s">
        <v>391</v>
      </c>
      <c r="C1588" t="s">
        <v>85</v>
      </c>
      <c r="D1588">
        <v>60</v>
      </c>
      <c r="E1588" t="s">
        <v>86</v>
      </c>
      <c r="F1588" t="s">
        <v>735</v>
      </c>
      <c r="G1588" t="s">
        <v>736</v>
      </c>
      <c r="H1588" t="s">
        <v>228</v>
      </c>
      <c r="I1588" t="s">
        <v>229</v>
      </c>
      <c r="J1588">
        <v>734</v>
      </c>
      <c r="K1588" t="s">
        <v>93</v>
      </c>
      <c r="L1588">
        <v>384826</v>
      </c>
    </row>
    <row r="1589" spans="1:12" x14ac:dyDescent="0.25">
      <c r="A1589" t="s">
        <v>390</v>
      </c>
      <c r="B1589" t="s">
        <v>391</v>
      </c>
      <c r="C1589" t="s">
        <v>85</v>
      </c>
      <c r="D1589">
        <v>60</v>
      </c>
      <c r="E1589" t="s">
        <v>86</v>
      </c>
      <c r="F1589" t="s">
        <v>735</v>
      </c>
      <c r="G1589" t="s">
        <v>736</v>
      </c>
      <c r="H1589" t="s">
        <v>230</v>
      </c>
      <c r="I1589" t="s">
        <v>231</v>
      </c>
      <c r="J1589">
        <v>23394</v>
      </c>
      <c r="K1589" t="s">
        <v>93</v>
      </c>
      <c r="L1589">
        <v>384826</v>
      </c>
    </row>
    <row r="1590" spans="1:12" x14ac:dyDescent="0.25">
      <c r="A1590" t="s">
        <v>390</v>
      </c>
      <c r="B1590" t="s">
        <v>391</v>
      </c>
      <c r="C1590" t="s">
        <v>85</v>
      </c>
      <c r="D1590">
        <v>60</v>
      </c>
      <c r="E1590" t="s">
        <v>86</v>
      </c>
      <c r="F1590" t="s">
        <v>735</v>
      </c>
      <c r="G1590" t="s">
        <v>736</v>
      </c>
      <c r="H1590" t="s">
        <v>232</v>
      </c>
      <c r="I1590" t="s">
        <v>233</v>
      </c>
      <c r="J1590">
        <v>20465</v>
      </c>
      <c r="K1590" t="s">
        <v>93</v>
      </c>
      <c r="L1590">
        <v>384826</v>
      </c>
    </row>
    <row r="1591" spans="1:12" x14ac:dyDescent="0.25">
      <c r="A1591" t="s">
        <v>390</v>
      </c>
      <c r="B1591" t="s">
        <v>391</v>
      </c>
      <c r="C1591" t="s">
        <v>85</v>
      </c>
      <c r="D1591">
        <v>60</v>
      </c>
      <c r="E1591" t="s">
        <v>86</v>
      </c>
      <c r="F1591" t="s">
        <v>735</v>
      </c>
      <c r="G1591" t="s">
        <v>736</v>
      </c>
      <c r="H1591" t="s">
        <v>234</v>
      </c>
      <c r="I1591" t="s">
        <v>235</v>
      </c>
      <c r="J1591">
        <v>15110</v>
      </c>
      <c r="K1591" t="s">
        <v>93</v>
      </c>
      <c r="L1591">
        <v>384826</v>
      </c>
    </row>
    <row r="1592" spans="1:12" x14ac:dyDescent="0.25">
      <c r="A1592" t="s">
        <v>390</v>
      </c>
      <c r="B1592" t="s">
        <v>391</v>
      </c>
      <c r="C1592" t="s">
        <v>85</v>
      </c>
      <c r="D1592">
        <v>60</v>
      </c>
      <c r="E1592" t="s">
        <v>86</v>
      </c>
      <c r="F1592" t="s">
        <v>735</v>
      </c>
      <c r="G1592" t="s">
        <v>736</v>
      </c>
      <c r="H1592" t="s">
        <v>236</v>
      </c>
      <c r="I1592" t="s">
        <v>237</v>
      </c>
      <c r="J1592">
        <v>0</v>
      </c>
      <c r="K1592" t="s">
        <v>93</v>
      </c>
      <c r="L1592">
        <v>384826</v>
      </c>
    </row>
    <row r="1593" spans="1:12" x14ac:dyDescent="0.25">
      <c r="A1593" t="s">
        <v>390</v>
      </c>
      <c r="B1593" t="s">
        <v>391</v>
      </c>
      <c r="C1593" t="s">
        <v>85</v>
      </c>
      <c r="D1593">
        <v>60</v>
      </c>
      <c r="E1593" t="s">
        <v>86</v>
      </c>
      <c r="F1593" t="s">
        <v>735</v>
      </c>
      <c r="G1593" t="s">
        <v>736</v>
      </c>
      <c r="H1593" t="s">
        <v>251</v>
      </c>
      <c r="I1593" t="s">
        <v>252</v>
      </c>
      <c r="J1593">
        <v>0</v>
      </c>
      <c r="K1593" t="s">
        <v>93</v>
      </c>
      <c r="L1593">
        <v>0</v>
      </c>
    </row>
    <row r="1594" spans="1:12" x14ac:dyDescent="0.25">
      <c r="A1594" t="s">
        <v>390</v>
      </c>
      <c r="B1594" t="s">
        <v>391</v>
      </c>
      <c r="C1594" t="s">
        <v>85</v>
      </c>
      <c r="D1594">
        <v>60</v>
      </c>
      <c r="E1594" t="s">
        <v>86</v>
      </c>
      <c r="F1594" t="s">
        <v>735</v>
      </c>
      <c r="G1594" t="s">
        <v>736</v>
      </c>
      <c r="H1594" t="s">
        <v>253</v>
      </c>
      <c r="I1594" t="s">
        <v>254</v>
      </c>
      <c r="J1594">
        <v>0</v>
      </c>
      <c r="K1594" t="s">
        <v>93</v>
      </c>
      <c r="L1594">
        <v>0</v>
      </c>
    </row>
    <row r="1595" spans="1:12" x14ac:dyDescent="0.25">
      <c r="A1595" t="s">
        <v>390</v>
      </c>
      <c r="B1595" t="s">
        <v>391</v>
      </c>
      <c r="C1595" t="s">
        <v>85</v>
      </c>
      <c r="D1595">
        <v>60</v>
      </c>
      <c r="E1595" t="s">
        <v>86</v>
      </c>
      <c r="F1595" t="s">
        <v>735</v>
      </c>
      <c r="G1595" t="s">
        <v>736</v>
      </c>
      <c r="H1595" t="s">
        <v>255</v>
      </c>
      <c r="I1595" t="s">
        <v>256</v>
      </c>
      <c r="J1595">
        <v>0</v>
      </c>
      <c r="K1595" t="s">
        <v>93</v>
      </c>
      <c r="L1595">
        <v>0</v>
      </c>
    </row>
    <row r="1596" spans="1:12" x14ac:dyDescent="0.25">
      <c r="A1596" t="s">
        <v>390</v>
      </c>
      <c r="B1596" t="s">
        <v>391</v>
      </c>
      <c r="C1596" t="s">
        <v>85</v>
      </c>
      <c r="D1596">
        <v>60</v>
      </c>
      <c r="E1596" t="s">
        <v>86</v>
      </c>
      <c r="F1596" t="s">
        <v>735</v>
      </c>
      <c r="G1596" t="s">
        <v>736</v>
      </c>
      <c r="H1596" t="s">
        <v>257</v>
      </c>
      <c r="I1596" t="s">
        <v>258</v>
      </c>
      <c r="J1596">
        <v>0</v>
      </c>
      <c r="K1596" t="s">
        <v>93</v>
      </c>
      <c r="L1596">
        <v>0</v>
      </c>
    </row>
    <row r="1597" spans="1:12" x14ac:dyDescent="0.25">
      <c r="A1597" t="s">
        <v>390</v>
      </c>
      <c r="B1597" t="s">
        <v>391</v>
      </c>
      <c r="C1597" t="s">
        <v>85</v>
      </c>
      <c r="D1597">
        <v>60</v>
      </c>
      <c r="E1597" t="s">
        <v>86</v>
      </c>
      <c r="F1597" t="s">
        <v>735</v>
      </c>
      <c r="G1597" t="s">
        <v>736</v>
      </c>
      <c r="H1597" t="s">
        <v>259</v>
      </c>
      <c r="I1597" t="s">
        <v>260</v>
      </c>
      <c r="J1597">
        <v>0</v>
      </c>
      <c r="K1597" t="s">
        <v>93</v>
      </c>
      <c r="L1597">
        <v>0</v>
      </c>
    </row>
    <row r="1598" spans="1:12" x14ac:dyDescent="0.25">
      <c r="A1598" t="s">
        <v>390</v>
      </c>
      <c r="B1598" t="s">
        <v>391</v>
      </c>
      <c r="C1598" t="s">
        <v>85</v>
      </c>
      <c r="D1598">
        <v>60</v>
      </c>
      <c r="E1598" t="s">
        <v>86</v>
      </c>
      <c r="F1598" t="s">
        <v>735</v>
      </c>
      <c r="G1598" t="s">
        <v>736</v>
      </c>
      <c r="H1598" t="s">
        <v>261</v>
      </c>
      <c r="I1598" t="s">
        <v>262</v>
      </c>
      <c r="J1598">
        <v>0</v>
      </c>
      <c r="K1598" t="s">
        <v>93</v>
      </c>
      <c r="L1598">
        <v>0</v>
      </c>
    </row>
    <row r="1599" spans="1:12" x14ac:dyDescent="0.25">
      <c r="A1599" t="s">
        <v>390</v>
      </c>
      <c r="B1599" t="s">
        <v>391</v>
      </c>
      <c r="C1599" t="s">
        <v>85</v>
      </c>
      <c r="D1599">
        <v>60</v>
      </c>
      <c r="E1599" t="s">
        <v>86</v>
      </c>
      <c r="F1599" t="s">
        <v>735</v>
      </c>
      <c r="G1599" t="s">
        <v>736</v>
      </c>
      <c r="H1599" t="s">
        <v>263</v>
      </c>
      <c r="I1599" t="s">
        <v>264</v>
      </c>
      <c r="J1599">
        <v>0</v>
      </c>
      <c r="K1599" t="s">
        <v>93</v>
      </c>
      <c r="L1599">
        <v>0</v>
      </c>
    </row>
    <row r="1600" spans="1:12" x14ac:dyDescent="0.25">
      <c r="A1600" t="s">
        <v>390</v>
      </c>
      <c r="B1600" t="s">
        <v>391</v>
      </c>
      <c r="C1600" t="s">
        <v>85</v>
      </c>
      <c r="D1600">
        <v>60</v>
      </c>
      <c r="E1600" t="s">
        <v>86</v>
      </c>
      <c r="F1600" t="s">
        <v>735</v>
      </c>
      <c r="G1600" t="s">
        <v>736</v>
      </c>
      <c r="H1600" t="s">
        <v>265</v>
      </c>
      <c r="I1600" t="s">
        <v>266</v>
      </c>
      <c r="J1600">
        <v>0</v>
      </c>
      <c r="K1600" t="s">
        <v>93</v>
      </c>
      <c r="L1600">
        <v>0</v>
      </c>
    </row>
    <row r="1601" spans="1:12" x14ac:dyDescent="0.25">
      <c r="A1601" t="s">
        <v>390</v>
      </c>
      <c r="B1601" t="s">
        <v>391</v>
      </c>
      <c r="C1601" t="s">
        <v>85</v>
      </c>
      <c r="D1601">
        <v>60</v>
      </c>
      <c r="E1601" t="s">
        <v>86</v>
      </c>
      <c r="F1601" t="s">
        <v>735</v>
      </c>
      <c r="G1601" t="s">
        <v>736</v>
      </c>
      <c r="H1601" t="s">
        <v>267</v>
      </c>
      <c r="I1601" t="s">
        <v>268</v>
      </c>
      <c r="J1601">
        <v>0</v>
      </c>
      <c r="K1601" t="s">
        <v>93</v>
      </c>
      <c r="L1601">
        <v>0</v>
      </c>
    </row>
    <row r="1602" spans="1:12" x14ac:dyDescent="0.25">
      <c r="A1602" t="s">
        <v>390</v>
      </c>
      <c r="B1602" t="s">
        <v>391</v>
      </c>
      <c r="C1602" t="s">
        <v>85</v>
      </c>
      <c r="D1602">
        <v>60</v>
      </c>
      <c r="E1602" t="s">
        <v>86</v>
      </c>
      <c r="F1602" t="s">
        <v>735</v>
      </c>
      <c r="G1602" t="s">
        <v>736</v>
      </c>
      <c r="H1602" t="s">
        <v>269</v>
      </c>
      <c r="I1602" t="s">
        <v>270</v>
      </c>
      <c r="J1602">
        <v>-1724611</v>
      </c>
      <c r="K1602" t="s">
        <v>93</v>
      </c>
      <c r="L1602">
        <v>0</v>
      </c>
    </row>
    <row r="1603" spans="1:12" x14ac:dyDescent="0.25">
      <c r="A1603" t="s">
        <v>390</v>
      </c>
      <c r="B1603" t="s">
        <v>391</v>
      </c>
      <c r="C1603" t="s">
        <v>85</v>
      </c>
      <c r="D1603">
        <v>60</v>
      </c>
      <c r="E1603" t="s">
        <v>86</v>
      </c>
      <c r="F1603" t="s">
        <v>735</v>
      </c>
      <c r="G1603" t="s">
        <v>736</v>
      </c>
      <c r="H1603" t="s">
        <v>271</v>
      </c>
      <c r="I1603" t="s">
        <v>272</v>
      </c>
      <c r="J1603">
        <v>7792375</v>
      </c>
      <c r="K1603" t="s">
        <v>93</v>
      </c>
      <c r="L1603">
        <v>0</v>
      </c>
    </row>
    <row r="1604" spans="1:12" x14ac:dyDescent="0.25">
      <c r="A1604" t="s">
        <v>390</v>
      </c>
      <c r="B1604" t="s">
        <v>391</v>
      </c>
      <c r="C1604" t="s">
        <v>85</v>
      </c>
      <c r="D1604">
        <v>60</v>
      </c>
      <c r="E1604" t="s">
        <v>86</v>
      </c>
      <c r="F1604" t="s">
        <v>735</v>
      </c>
      <c r="G1604" t="s">
        <v>736</v>
      </c>
      <c r="H1604" t="s">
        <v>273</v>
      </c>
      <c r="I1604" t="s">
        <v>274</v>
      </c>
      <c r="J1604">
        <v>2575610</v>
      </c>
      <c r="K1604" t="s">
        <v>93</v>
      </c>
      <c r="L1604">
        <v>0</v>
      </c>
    </row>
    <row r="1605" spans="1:12" x14ac:dyDescent="0.25">
      <c r="A1605" t="s">
        <v>390</v>
      </c>
      <c r="B1605" t="s">
        <v>391</v>
      </c>
      <c r="C1605" t="s">
        <v>85</v>
      </c>
      <c r="D1605">
        <v>60</v>
      </c>
      <c r="E1605" t="s">
        <v>86</v>
      </c>
      <c r="F1605" t="s">
        <v>735</v>
      </c>
      <c r="G1605" t="s">
        <v>736</v>
      </c>
      <c r="H1605" t="s">
        <v>275</v>
      </c>
      <c r="I1605" t="s">
        <v>276</v>
      </c>
      <c r="J1605">
        <v>0</v>
      </c>
      <c r="K1605" t="s">
        <v>93</v>
      </c>
      <c r="L1605">
        <v>0</v>
      </c>
    </row>
    <row r="1606" spans="1:12" x14ac:dyDescent="0.25">
      <c r="A1606" t="s">
        <v>390</v>
      </c>
      <c r="B1606" t="s">
        <v>391</v>
      </c>
      <c r="C1606" t="s">
        <v>85</v>
      </c>
      <c r="D1606">
        <v>60</v>
      </c>
      <c r="E1606" t="s">
        <v>86</v>
      </c>
      <c r="F1606" t="s">
        <v>735</v>
      </c>
      <c r="G1606" t="s">
        <v>736</v>
      </c>
      <c r="H1606" t="s">
        <v>277</v>
      </c>
      <c r="I1606" t="s">
        <v>278</v>
      </c>
      <c r="J1606">
        <v>540908</v>
      </c>
      <c r="K1606" t="s">
        <v>93</v>
      </c>
      <c r="L1606">
        <v>0</v>
      </c>
    </row>
    <row r="1607" spans="1:12" x14ac:dyDescent="0.25">
      <c r="A1607" t="s">
        <v>390</v>
      </c>
      <c r="B1607" t="s">
        <v>391</v>
      </c>
      <c r="C1607" t="s">
        <v>85</v>
      </c>
      <c r="D1607">
        <v>60</v>
      </c>
      <c r="E1607" t="s">
        <v>86</v>
      </c>
      <c r="F1607" t="s">
        <v>735</v>
      </c>
      <c r="G1607" t="s">
        <v>736</v>
      </c>
      <c r="H1607" t="s">
        <v>279</v>
      </c>
      <c r="I1607" t="s">
        <v>280</v>
      </c>
      <c r="J1607">
        <v>0</v>
      </c>
      <c r="K1607" t="s">
        <v>93</v>
      </c>
      <c r="L1607">
        <v>0</v>
      </c>
    </row>
    <row r="1608" spans="1:12" x14ac:dyDescent="0.25">
      <c r="A1608" t="s">
        <v>390</v>
      </c>
      <c r="B1608" t="s">
        <v>391</v>
      </c>
      <c r="C1608" t="s">
        <v>85</v>
      </c>
      <c r="D1608">
        <v>60</v>
      </c>
      <c r="E1608" t="s">
        <v>86</v>
      </c>
      <c r="F1608" t="s">
        <v>735</v>
      </c>
      <c r="G1608" t="s">
        <v>736</v>
      </c>
      <c r="H1608" t="s">
        <v>281</v>
      </c>
      <c r="I1608" t="s">
        <v>282</v>
      </c>
      <c r="J1608">
        <v>351895</v>
      </c>
      <c r="K1608" t="s">
        <v>93</v>
      </c>
      <c r="L1608">
        <v>0</v>
      </c>
    </row>
    <row r="1609" spans="1:12" x14ac:dyDescent="0.25">
      <c r="A1609" t="s">
        <v>390</v>
      </c>
      <c r="B1609" t="s">
        <v>391</v>
      </c>
      <c r="C1609" t="s">
        <v>85</v>
      </c>
      <c r="D1609">
        <v>60</v>
      </c>
      <c r="E1609" t="s">
        <v>86</v>
      </c>
      <c r="F1609" t="s">
        <v>735</v>
      </c>
      <c r="G1609" t="s">
        <v>736</v>
      </c>
      <c r="H1609" t="s">
        <v>283</v>
      </c>
      <c r="I1609" t="s">
        <v>284</v>
      </c>
      <c r="J1609">
        <v>0</v>
      </c>
      <c r="K1609" t="s">
        <v>93</v>
      </c>
      <c r="L1609">
        <v>0</v>
      </c>
    </row>
    <row r="1610" spans="1:12" x14ac:dyDescent="0.25">
      <c r="A1610" t="s">
        <v>390</v>
      </c>
      <c r="B1610" t="s">
        <v>391</v>
      </c>
      <c r="C1610" t="s">
        <v>85</v>
      </c>
      <c r="D1610">
        <v>60</v>
      </c>
      <c r="E1610" t="s">
        <v>86</v>
      </c>
      <c r="F1610" t="s">
        <v>735</v>
      </c>
      <c r="G1610" t="s">
        <v>736</v>
      </c>
      <c r="H1610" t="s">
        <v>285</v>
      </c>
      <c r="I1610" t="s">
        <v>286</v>
      </c>
      <c r="J1610">
        <v>54496</v>
      </c>
      <c r="K1610" t="s">
        <v>93</v>
      </c>
      <c r="L1610">
        <v>0</v>
      </c>
    </row>
    <row r="1611" spans="1:12" x14ac:dyDescent="0.25">
      <c r="A1611" t="s">
        <v>390</v>
      </c>
      <c r="B1611" t="s">
        <v>391</v>
      </c>
      <c r="C1611" t="s">
        <v>85</v>
      </c>
      <c r="D1611">
        <v>60</v>
      </c>
      <c r="E1611" t="s">
        <v>86</v>
      </c>
      <c r="F1611" t="s">
        <v>735</v>
      </c>
      <c r="G1611" t="s">
        <v>736</v>
      </c>
      <c r="H1611" t="s">
        <v>287</v>
      </c>
      <c r="I1611" t="s">
        <v>288</v>
      </c>
      <c r="J1611">
        <v>19163</v>
      </c>
      <c r="K1611" t="s">
        <v>93</v>
      </c>
      <c r="L1611">
        <v>0</v>
      </c>
    </row>
    <row r="1612" spans="1:12" x14ac:dyDescent="0.25">
      <c r="A1612" t="s">
        <v>390</v>
      </c>
      <c r="B1612" t="s">
        <v>391</v>
      </c>
      <c r="C1612" t="s">
        <v>85</v>
      </c>
      <c r="D1612">
        <v>60</v>
      </c>
      <c r="E1612" t="s">
        <v>86</v>
      </c>
      <c r="F1612" t="s">
        <v>735</v>
      </c>
      <c r="G1612" t="s">
        <v>736</v>
      </c>
      <c r="H1612" t="s">
        <v>289</v>
      </c>
      <c r="I1612" t="s">
        <v>290</v>
      </c>
      <c r="J1612">
        <v>0</v>
      </c>
      <c r="K1612" t="s">
        <v>93</v>
      </c>
      <c r="L1612">
        <v>0</v>
      </c>
    </row>
    <row r="1613" spans="1:12" x14ac:dyDescent="0.25">
      <c r="A1613" t="s">
        <v>390</v>
      </c>
      <c r="B1613" t="s">
        <v>391</v>
      </c>
      <c r="C1613" t="s">
        <v>85</v>
      </c>
      <c r="D1613">
        <v>60</v>
      </c>
      <c r="E1613" t="s">
        <v>86</v>
      </c>
      <c r="F1613" t="s">
        <v>735</v>
      </c>
      <c r="G1613" t="s">
        <v>736</v>
      </c>
      <c r="H1613" t="s">
        <v>291</v>
      </c>
      <c r="I1613" t="s">
        <v>292</v>
      </c>
      <c r="J1613">
        <v>-3701</v>
      </c>
      <c r="K1613" t="s">
        <v>93</v>
      </c>
      <c r="L1613">
        <v>0</v>
      </c>
    </row>
    <row r="1614" spans="1:12" x14ac:dyDescent="0.25">
      <c r="A1614" t="s">
        <v>390</v>
      </c>
      <c r="B1614" t="s">
        <v>391</v>
      </c>
      <c r="C1614" t="s">
        <v>85</v>
      </c>
      <c r="D1614">
        <v>60</v>
      </c>
      <c r="E1614" t="s">
        <v>86</v>
      </c>
      <c r="F1614" t="s">
        <v>735</v>
      </c>
      <c r="G1614" t="s">
        <v>736</v>
      </c>
      <c r="H1614" t="s">
        <v>293</v>
      </c>
      <c r="I1614" t="s">
        <v>294</v>
      </c>
      <c r="J1614">
        <v>0</v>
      </c>
      <c r="K1614" t="s">
        <v>93</v>
      </c>
      <c r="L1614">
        <v>0</v>
      </c>
    </row>
    <row r="1615" spans="1:12" x14ac:dyDescent="0.25">
      <c r="A1615" t="s">
        <v>390</v>
      </c>
      <c r="B1615" t="s">
        <v>391</v>
      </c>
      <c r="C1615" t="s">
        <v>85</v>
      </c>
      <c r="D1615">
        <v>60</v>
      </c>
      <c r="E1615" t="s">
        <v>86</v>
      </c>
      <c r="F1615" t="s">
        <v>735</v>
      </c>
      <c r="G1615" t="s">
        <v>736</v>
      </c>
      <c r="H1615" t="s">
        <v>295</v>
      </c>
      <c r="I1615" t="s">
        <v>296</v>
      </c>
      <c r="J1615">
        <v>2184</v>
      </c>
      <c r="K1615" t="s">
        <v>93</v>
      </c>
      <c r="L1615">
        <v>0</v>
      </c>
    </row>
    <row r="1616" spans="1:12" x14ac:dyDescent="0.25">
      <c r="A1616" t="s">
        <v>390</v>
      </c>
      <c r="B1616" t="s">
        <v>391</v>
      </c>
      <c r="C1616" t="s">
        <v>85</v>
      </c>
      <c r="D1616">
        <v>60</v>
      </c>
      <c r="E1616" t="s">
        <v>86</v>
      </c>
      <c r="F1616" t="s">
        <v>735</v>
      </c>
      <c r="G1616" t="s">
        <v>736</v>
      </c>
      <c r="H1616" t="s">
        <v>297</v>
      </c>
      <c r="I1616" t="s">
        <v>298</v>
      </c>
      <c r="J1616">
        <v>0</v>
      </c>
      <c r="K1616" t="s">
        <v>93</v>
      </c>
      <c r="L1616">
        <v>0</v>
      </c>
    </row>
    <row r="1617" spans="1:12" x14ac:dyDescent="0.25">
      <c r="A1617" t="s">
        <v>390</v>
      </c>
      <c r="B1617" t="s">
        <v>391</v>
      </c>
      <c r="C1617" t="s">
        <v>85</v>
      </c>
      <c r="D1617">
        <v>60</v>
      </c>
      <c r="E1617" t="s">
        <v>86</v>
      </c>
      <c r="F1617" t="s">
        <v>735</v>
      </c>
      <c r="G1617" t="s">
        <v>736</v>
      </c>
      <c r="H1617" t="s">
        <v>299</v>
      </c>
      <c r="I1617" t="s">
        <v>300</v>
      </c>
      <c r="J1617">
        <v>0</v>
      </c>
      <c r="K1617" t="s">
        <v>93</v>
      </c>
      <c r="L1617">
        <v>0</v>
      </c>
    </row>
    <row r="1618" spans="1:12" x14ac:dyDescent="0.25">
      <c r="A1618" t="s">
        <v>390</v>
      </c>
      <c r="B1618" t="s">
        <v>391</v>
      </c>
      <c r="C1618" t="s">
        <v>85</v>
      </c>
      <c r="D1618">
        <v>60</v>
      </c>
      <c r="E1618" t="s">
        <v>86</v>
      </c>
      <c r="F1618" t="s">
        <v>735</v>
      </c>
      <c r="G1618" t="s">
        <v>736</v>
      </c>
      <c r="H1618" t="s">
        <v>301</v>
      </c>
      <c r="I1618" t="s">
        <v>302</v>
      </c>
      <c r="J1618">
        <v>0</v>
      </c>
      <c r="K1618" t="s">
        <v>93</v>
      </c>
      <c r="L1618">
        <v>0</v>
      </c>
    </row>
    <row r="1619" spans="1:12" x14ac:dyDescent="0.25">
      <c r="A1619" t="s">
        <v>390</v>
      </c>
      <c r="B1619" t="s">
        <v>391</v>
      </c>
      <c r="C1619" t="s">
        <v>85</v>
      </c>
      <c r="D1619">
        <v>60</v>
      </c>
      <c r="E1619" t="s">
        <v>86</v>
      </c>
      <c r="F1619" t="s">
        <v>735</v>
      </c>
      <c r="G1619" t="s">
        <v>736</v>
      </c>
      <c r="H1619" t="s">
        <v>303</v>
      </c>
      <c r="I1619" t="s">
        <v>304</v>
      </c>
      <c r="J1619">
        <v>0</v>
      </c>
      <c r="K1619" t="s">
        <v>93</v>
      </c>
      <c r="L1619">
        <v>0</v>
      </c>
    </row>
    <row r="1620" spans="1:12" x14ac:dyDescent="0.25">
      <c r="A1620" t="s">
        <v>390</v>
      </c>
      <c r="B1620" t="s">
        <v>391</v>
      </c>
      <c r="C1620" t="s">
        <v>85</v>
      </c>
      <c r="D1620">
        <v>60</v>
      </c>
      <c r="E1620" t="s">
        <v>86</v>
      </c>
      <c r="F1620" t="s">
        <v>735</v>
      </c>
      <c r="G1620" t="s">
        <v>736</v>
      </c>
      <c r="H1620" t="s">
        <v>305</v>
      </c>
      <c r="I1620" t="s">
        <v>306</v>
      </c>
      <c r="J1620">
        <v>122960</v>
      </c>
      <c r="K1620" t="s">
        <v>93</v>
      </c>
      <c r="L1620">
        <v>0</v>
      </c>
    </row>
    <row r="1621" spans="1:12" x14ac:dyDescent="0.25">
      <c r="A1621" t="s">
        <v>390</v>
      </c>
      <c r="B1621" t="s">
        <v>391</v>
      </c>
      <c r="C1621" t="s">
        <v>85</v>
      </c>
      <c r="D1621">
        <v>60</v>
      </c>
      <c r="E1621" t="s">
        <v>86</v>
      </c>
      <c r="F1621" t="s">
        <v>735</v>
      </c>
      <c r="G1621" t="s">
        <v>736</v>
      </c>
      <c r="H1621" t="s">
        <v>307</v>
      </c>
      <c r="I1621" t="s">
        <v>308</v>
      </c>
      <c r="J1621">
        <v>1212591</v>
      </c>
      <c r="K1621" t="s">
        <v>93</v>
      </c>
      <c r="L1621">
        <v>0</v>
      </c>
    </row>
    <row r="1622" spans="1:12" x14ac:dyDescent="0.25">
      <c r="A1622" t="s">
        <v>390</v>
      </c>
      <c r="B1622" t="s">
        <v>391</v>
      </c>
      <c r="C1622" t="s">
        <v>85</v>
      </c>
      <c r="D1622">
        <v>60</v>
      </c>
      <c r="E1622" t="s">
        <v>86</v>
      </c>
      <c r="F1622" t="s">
        <v>735</v>
      </c>
      <c r="G1622" t="s">
        <v>736</v>
      </c>
      <c r="H1622" t="s">
        <v>309</v>
      </c>
      <c r="I1622" t="s">
        <v>310</v>
      </c>
      <c r="J1622">
        <v>7385145</v>
      </c>
      <c r="K1622" t="s">
        <v>93</v>
      </c>
      <c r="L1622">
        <v>0</v>
      </c>
    </row>
    <row r="1623" spans="1:12" x14ac:dyDescent="0.25">
      <c r="A1623" t="s">
        <v>390</v>
      </c>
      <c r="B1623" t="s">
        <v>391</v>
      </c>
      <c r="C1623" t="s">
        <v>85</v>
      </c>
      <c r="D1623">
        <v>60</v>
      </c>
      <c r="E1623" t="s">
        <v>86</v>
      </c>
      <c r="F1623" t="s">
        <v>735</v>
      </c>
      <c r="G1623" t="s">
        <v>736</v>
      </c>
      <c r="H1623" t="s">
        <v>311</v>
      </c>
      <c r="I1623" t="s">
        <v>312</v>
      </c>
      <c r="J1623">
        <v>0</v>
      </c>
      <c r="K1623" t="s">
        <v>93</v>
      </c>
      <c r="L1623">
        <v>0</v>
      </c>
    </row>
    <row r="1624" spans="1:12" x14ac:dyDescent="0.25">
      <c r="A1624" t="s">
        <v>390</v>
      </c>
      <c r="B1624" t="s">
        <v>391</v>
      </c>
      <c r="C1624" t="s">
        <v>85</v>
      </c>
      <c r="D1624">
        <v>60</v>
      </c>
      <c r="E1624" t="s">
        <v>86</v>
      </c>
      <c r="F1624" t="s">
        <v>735</v>
      </c>
      <c r="G1624" t="s">
        <v>736</v>
      </c>
      <c r="H1624" t="s">
        <v>313</v>
      </c>
      <c r="I1624" t="s">
        <v>314</v>
      </c>
      <c r="J1624">
        <v>0</v>
      </c>
      <c r="K1624" t="s">
        <v>93</v>
      </c>
      <c r="L1624">
        <v>0</v>
      </c>
    </row>
    <row r="1625" spans="1:12" x14ac:dyDescent="0.25">
      <c r="A1625" t="s">
        <v>390</v>
      </c>
      <c r="B1625" t="s">
        <v>391</v>
      </c>
      <c r="C1625" t="s">
        <v>85</v>
      </c>
      <c r="D1625">
        <v>60</v>
      </c>
      <c r="E1625" t="s">
        <v>86</v>
      </c>
      <c r="F1625" t="s">
        <v>735</v>
      </c>
      <c r="G1625" t="s">
        <v>736</v>
      </c>
      <c r="H1625" t="s">
        <v>315</v>
      </c>
      <c r="I1625" t="s">
        <v>316</v>
      </c>
      <c r="J1625">
        <v>0</v>
      </c>
      <c r="K1625" t="s">
        <v>93</v>
      </c>
      <c r="L1625">
        <v>0</v>
      </c>
    </row>
    <row r="1626" spans="1:12" x14ac:dyDescent="0.25">
      <c r="A1626" t="s">
        <v>390</v>
      </c>
      <c r="B1626" t="s">
        <v>391</v>
      </c>
      <c r="C1626" t="s">
        <v>85</v>
      </c>
      <c r="D1626">
        <v>60</v>
      </c>
      <c r="E1626" t="s">
        <v>86</v>
      </c>
      <c r="F1626" t="s">
        <v>735</v>
      </c>
      <c r="G1626" t="s">
        <v>736</v>
      </c>
      <c r="H1626" t="s">
        <v>317</v>
      </c>
      <c r="I1626" t="s">
        <v>318</v>
      </c>
      <c r="J1626">
        <v>0</v>
      </c>
      <c r="K1626" t="s">
        <v>93</v>
      </c>
      <c r="L1626">
        <v>0</v>
      </c>
    </row>
    <row r="1627" spans="1:12" x14ac:dyDescent="0.25">
      <c r="A1627" t="s">
        <v>390</v>
      </c>
      <c r="B1627" t="s">
        <v>391</v>
      </c>
      <c r="C1627" t="s">
        <v>85</v>
      </c>
      <c r="D1627">
        <v>60</v>
      </c>
      <c r="E1627" t="s">
        <v>86</v>
      </c>
      <c r="F1627" t="s">
        <v>735</v>
      </c>
      <c r="G1627" t="s">
        <v>736</v>
      </c>
      <c r="H1627" t="s">
        <v>319</v>
      </c>
      <c r="I1627" t="s">
        <v>320</v>
      </c>
      <c r="J1627">
        <v>35535</v>
      </c>
      <c r="K1627" t="s">
        <v>93</v>
      </c>
      <c r="L1627">
        <v>0</v>
      </c>
    </row>
    <row r="1628" spans="1:12" x14ac:dyDescent="0.25">
      <c r="A1628" t="s">
        <v>390</v>
      </c>
      <c r="B1628" t="s">
        <v>391</v>
      </c>
      <c r="C1628" t="s">
        <v>85</v>
      </c>
      <c r="D1628">
        <v>60</v>
      </c>
      <c r="E1628" t="s">
        <v>86</v>
      </c>
      <c r="F1628" t="s">
        <v>735</v>
      </c>
      <c r="G1628" t="s">
        <v>736</v>
      </c>
      <c r="H1628" t="s">
        <v>321</v>
      </c>
      <c r="I1628" t="s">
        <v>322</v>
      </c>
      <c r="J1628">
        <v>0</v>
      </c>
      <c r="K1628" t="s">
        <v>93</v>
      </c>
      <c r="L1628">
        <v>0</v>
      </c>
    </row>
    <row r="1629" spans="1:12" x14ac:dyDescent="0.25">
      <c r="A1629" t="s">
        <v>390</v>
      </c>
      <c r="B1629" t="s">
        <v>391</v>
      </c>
      <c r="C1629" t="s">
        <v>85</v>
      </c>
      <c r="D1629">
        <v>60</v>
      </c>
      <c r="E1629" t="s">
        <v>86</v>
      </c>
      <c r="F1629" t="s">
        <v>735</v>
      </c>
      <c r="G1629" t="s">
        <v>736</v>
      </c>
      <c r="H1629" t="s">
        <v>323</v>
      </c>
      <c r="I1629" t="s">
        <v>324</v>
      </c>
      <c r="J1629">
        <v>4964</v>
      </c>
      <c r="K1629" t="s">
        <v>93</v>
      </c>
      <c r="L1629">
        <v>0</v>
      </c>
    </row>
    <row r="1630" spans="1:12" x14ac:dyDescent="0.25">
      <c r="A1630" t="s">
        <v>390</v>
      </c>
      <c r="B1630" t="s">
        <v>391</v>
      </c>
      <c r="C1630" t="s">
        <v>85</v>
      </c>
      <c r="D1630">
        <v>60</v>
      </c>
      <c r="E1630" t="s">
        <v>86</v>
      </c>
      <c r="F1630" t="s">
        <v>735</v>
      </c>
      <c r="G1630" t="s">
        <v>736</v>
      </c>
      <c r="H1630" t="s">
        <v>325</v>
      </c>
      <c r="I1630" t="s">
        <v>326</v>
      </c>
      <c r="J1630">
        <v>24626</v>
      </c>
      <c r="K1630" t="s">
        <v>93</v>
      </c>
      <c r="L1630">
        <v>0</v>
      </c>
    </row>
    <row r="1631" spans="1:12" x14ac:dyDescent="0.25">
      <c r="A1631" t="s">
        <v>390</v>
      </c>
      <c r="B1631" t="s">
        <v>391</v>
      </c>
      <c r="C1631" t="s">
        <v>85</v>
      </c>
      <c r="D1631">
        <v>60</v>
      </c>
      <c r="E1631" t="s">
        <v>86</v>
      </c>
      <c r="F1631" t="s">
        <v>735</v>
      </c>
      <c r="G1631" t="s">
        <v>736</v>
      </c>
      <c r="H1631" t="s">
        <v>327</v>
      </c>
      <c r="I1631" t="s">
        <v>328</v>
      </c>
      <c r="J1631">
        <v>0</v>
      </c>
      <c r="K1631" t="s">
        <v>93</v>
      </c>
      <c r="L1631">
        <v>0</v>
      </c>
    </row>
    <row r="1632" spans="1:12" x14ac:dyDescent="0.25">
      <c r="A1632" t="s">
        <v>390</v>
      </c>
      <c r="B1632" t="s">
        <v>391</v>
      </c>
      <c r="C1632" t="s">
        <v>85</v>
      </c>
      <c r="D1632">
        <v>60</v>
      </c>
      <c r="E1632" t="s">
        <v>86</v>
      </c>
      <c r="F1632" t="s">
        <v>735</v>
      </c>
      <c r="G1632" t="s">
        <v>736</v>
      </c>
      <c r="H1632" t="s">
        <v>329</v>
      </c>
      <c r="I1632" t="s">
        <v>330</v>
      </c>
      <c r="J1632">
        <v>0</v>
      </c>
      <c r="K1632" t="s">
        <v>93</v>
      </c>
      <c r="L1632">
        <v>0</v>
      </c>
    </row>
    <row r="1633" spans="1:12" x14ac:dyDescent="0.25">
      <c r="A1633" t="s">
        <v>390</v>
      </c>
      <c r="B1633" t="s">
        <v>391</v>
      </c>
      <c r="C1633" t="s">
        <v>85</v>
      </c>
      <c r="D1633">
        <v>60</v>
      </c>
      <c r="E1633" t="s">
        <v>86</v>
      </c>
      <c r="F1633" t="s">
        <v>735</v>
      </c>
      <c r="G1633" t="s">
        <v>736</v>
      </c>
      <c r="H1633" t="s">
        <v>331</v>
      </c>
      <c r="I1633" t="s">
        <v>332</v>
      </c>
      <c r="J1633">
        <v>-1795464</v>
      </c>
      <c r="K1633" t="s">
        <v>93</v>
      </c>
      <c r="L1633">
        <v>0</v>
      </c>
    </row>
    <row r="1634" spans="1:12" x14ac:dyDescent="0.25">
      <c r="A1634" t="s">
        <v>390</v>
      </c>
      <c r="B1634" t="s">
        <v>391</v>
      </c>
      <c r="C1634" t="s">
        <v>85</v>
      </c>
      <c r="D1634">
        <v>60</v>
      </c>
      <c r="E1634" t="s">
        <v>86</v>
      </c>
      <c r="F1634" t="s">
        <v>735</v>
      </c>
      <c r="G1634" t="s">
        <v>736</v>
      </c>
      <c r="H1634" t="s">
        <v>333</v>
      </c>
      <c r="I1634" t="s">
        <v>334</v>
      </c>
      <c r="J1634">
        <v>68000</v>
      </c>
      <c r="K1634" t="s">
        <v>93</v>
      </c>
      <c r="L1634">
        <v>0</v>
      </c>
    </row>
    <row r="1635" spans="1:12" x14ac:dyDescent="0.25">
      <c r="A1635" t="s">
        <v>390</v>
      </c>
      <c r="B1635" t="s">
        <v>391</v>
      </c>
      <c r="C1635" t="s">
        <v>85</v>
      </c>
      <c r="D1635">
        <v>60</v>
      </c>
      <c r="E1635" t="s">
        <v>86</v>
      </c>
      <c r="F1635" t="s">
        <v>735</v>
      </c>
      <c r="G1635" t="s">
        <v>736</v>
      </c>
      <c r="H1635" t="s">
        <v>335</v>
      </c>
      <c r="I1635" t="s">
        <v>336</v>
      </c>
      <c r="J1635">
        <v>3255</v>
      </c>
      <c r="K1635" t="s">
        <v>93</v>
      </c>
      <c r="L1635">
        <v>0</v>
      </c>
    </row>
    <row r="1636" spans="1:12" x14ac:dyDescent="0.25">
      <c r="A1636" t="s">
        <v>390</v>
      </c>
      <c r="B1636" t="s">
        <v>391</v>
      </c>
      <c r="C1636" t="s">
        <v>85</v>
      </c>
      <c r="D1636">
        <v>60</v>
      </c>
      <c r="E1636" t="s">
        <v>86</v>
      </c>
      <c r="F1636" t="s">
        <v>735</v>
      </c>
      <c r="G1636" t="s">
        <v>736</v>
      </c>
      <c r="H1636" t="s">
        <v>337</v>
      </c>
      <c r="I1636" t="s">
        <v>338</v>
      </c>
      <c r="J1636">
        <v>40841</v>
      </c>
      <c r="K1636" t="s">
        <v>93</v>
      </c>
      <c r="L1636">
        <v>0</v>
      </c>
    </row>
    <row r="1637" spans="1:12" x14ac:dyDescent="0.25">
      <c r="A1637" t="s">
        <v>390</v>
      </c>
      <c r="B1637" t="s">
        <v>391</v>
      </c>
      <c r="C1637" t="s">
        <v>85</v>
      </c>
      <c r="D1637">
        <v>60</v>
      </c>
      <c r="E1637" t="s">
        <v>86</v>
      </c>
      <c r="F1637" t="s">
        <v>735</v>
      </c>
      <c r="G1637" t="s">
        <v>736</v>
      </c>
      <c r="H1637" t="s">
        <v>337</v>
      </c>
      <c r="I1637" t="s">
        <v>339</v>
      </c>
      <c r="J1637">
        <v>36375</v>
      </c>
      <c r="K1637" t="s">
        <v>93</v>
      </c>
      <c r="L1637">
        <v>0</v>
      </c>
    </row>
    <row r="1638" spans="1:12" x14ac:dyDescent="0.25">
      <c r="A1638" t="s">
        <v>390</v>
      </c>
      <c r="B1638" t="s">
        <v>391</v>
      </c>
      <c r="C1638" t="s">
        <v>85</v>
      </c>
      <c r="D1638">
        <v>60</v>
      </c>
      <c r="E1638" t="s">
        <v>86</v>
      </c>
      <c r="F1638" t="s">
        <v>735</v>
      </c>
      <c r="G1638" t="s">
        <v>736</v>
      </c>
      <c r="H1638" t="s">
        <v>340</v>
      </c>
      <c r="I1638" t="s">
        <v>341</v>
      </c>
      <c r="J1638">
        <v>0</v>
      </c>
      <c r="K1638" t="s">
        <v>93</v>
      </c>
      <c r="L1638">
        <v>0</v>
      </c>
    </row>
    <row r="1639" spans="1:12" x14ac:dyDescent="0.25">
      <c r="A1639" t="s">
        <v>390</v>
      </c>
      <c r="B1639" t="s">
        <v>391</v>
      </c>
      <c r="C1639" t="s">
        <v>85</v>
      </c>
      <c r="D1639">
        <v>60</v>
      </c>
      <c r="E1639" t="s">
        <v>86</v>
      </c>
      <c r="F1639" t="s">
        <v>735</v>
      </c>
      <c r="G1639" t="s">
        <v>736</v>
      </c>
      <c r="H1639" t="s">
        <v>342</v>
      </c>
      <c r="I1639" t="s">
        <v>343</v>
      </c>
      <c r="J1639">
        <v>0</v>
      </c>
      <c r="K1639" t="s">
        <v>93</v>
      </c>
      <c r="L1639">
        <v>0</v>
      </c>
    </row>
    <row r="1640" spans="1:12" x14ac:dyDescent="0.25">
      <c r="A1640" t="s">
        <v>390</v>
      </c>
      <c r="B1640" t="s">
        <v>391</v>
      </c>
      <c r="C1640" t="s">
        <v>85</v>
      </c>
      <c r="D1640">
        <v>60</v>
      </c>
      <c r="E1640" t="s">
        <v>86</v>
      </c>
      <c r="F1640" t="s">
        <v>735</v>
      </c>
      <c r="G1640" t="s">
        <v>736</v>
      </c>
      <c r="H1640" t="s">
        <v>344</v>
      </c>
      <c r="I1640" t="s">
        <v>345</v>
      </c>
      <c r="J1640">
        <v>0</v>
      </c>
      <c r="K1640" t="s">
        <v>93</v>
      </c>
      <c r="L1640">
        <v>0</v>
      </c>
    </row>
    <row r="1641" spans="1:12" x14ac:dyDescent="0.25">
      <c r="A1641" t="s">
        <v>390</v>
      </c>
      <c r="B1641" t="s">
        <v>391</v>
      </c>
      <c r="C1641" t="s">
        <v>85</v>
      </c>
      <c r="D1641">
        <v>60</v>
      </c>
      <c r="E1641" t="s">
        <v>86</v>
      </c>
      <c r="F1641" t="s">
        <v>735</v>
      </c>
      <c r="G1641" t="s">
        <v>736</v>
      </c>
      <c r="H1641" t="s">
        <v>346</v>
      </c>
      <c r="I1641" t="s">
        <v>347</v>
      </c>
      <c r="J1641">
        <v>0</v>
      </c>
      <c r="K1641" t="s">
        <v>93</v>
      </c>
      <c r="L1641">
        <v>0</v>
      </c>
    </row>
    <row r="1642" spans="1:12" x14ac:dyDescent="0.25">
      <c r="A1642" t="s">
        <v>390</v>
      </c>
      <c r="B1642" t="s">
        <v>391</v>
      </c>
      <c r="C1642" t="s">
        <v>85</v>
      </c>
      <c r="D1642">
        <v>60</v>
      </c>
      <c r="E1642" t="s">
        <v>86</v>
      </c>
      <c r="F1642" t="s">
        <v>735</v>
      </c>
      <c r="G1642" t="s">
        <v>736</v>
      </c>
      <c r="H1642" t="s">
        <v>348</v>
      </c>
      <c r="I1642" t="s">
        <v>349</v>
      </c>
      <c r="J1642">
        <v>0</v>
      </c>
      <c r="K1642" t="s">
        <v>93</v>
      </c>
      <c r="L1642">
        <v>0</v>
      </c>
    </row>
    <row r="1643" spans="1:12" x14ac:dyDescent="0.25">
      <c r="A1643" t="s">
        <v>390</v>
      </c>
      <c r="B1643" t="s">
        <v>391</v>
      </c>
      <c r="C1643" t="s">
        <v>85</v>
      </c>
      <c r="D1643">
        <v>60</v>
      </c>
      <c r="E1643" t="s">
        <v>86</v>
      </c>
      <c r="F1643" t="s">
        <v>735</v>
      </c>
      <c r="G1643" t="s">
        <v>736</v>
      </c>
      <c r="H1643" t="s">
        <v>350</v>
      </c>
      <c r="I1643" t="s">
        <v>351</v>
      </c>
      <c r="J1643">
        <v>437</v>
      </c>
      <c r="K1643" t="s">
        <v>93</v>
      </c>
      <c r="L1643">
        <v>0</v>
      </c>
    </row>
    <row r="1644" spans="1:12" x14ac:dyDescent="0.25">
      <c r="A1644" t="s">
        <v>390</v>
      </c>
      <c r="B1644" t="s">
        <v>391</v>
      </c>
      <c r="C1644" t="s">
        <v>85</v>
      </c>
      <c r="D1644">
        <v>60</v>
      </c>
      <c r="E1644" t="s">
        <v>86</v>
      </c>
      <c r="F1644" t="s">
        <v>735</v>
      </c>
      <c r="G1644" t="s">
        <v>736</v>
      </c>
      <c r="H1644" t="s">
        <v>352</v>
      </c>
      <c r="I1644" t="s">
        <v>353</v>
      </c>
      <c r="J1644">
        <v>0</v>
      </c>
      <c r="K1644" t="s">
        <v>93</v>
      </c>
      <c r="L1644">
        <v>0</v>
      </c>
    </row>
    <row r="1645" spans="1:12" x14ac:dyDescent="0.25">
      <c r="A1645" t="s">
        <v>390</v>
      </c>
      <c r="B1645" t="s">
        <v>391</v>
      </c>
      <c r="C1645" t="s">
        <v>85</v>
      </c>
      <c r="D1645">
        <v>60</v>
      </c>
      <c r="E1645" t="s">
        <v>86</v>
      </c>
      <c r="F1645" t="s">
        <v>735</v>
      </c>
      <c r="G1645" t="s">
        <v>736</v>
      </c>
      <c r="H1645" t="s">
        <v>354</v>
      </c>
      <c r="I1645" t="s">
        <v>355</v>
      </c>
      <c r="J1645">
        <v>0</v>
      </c>
      <c r="K1645" t="s">
        <v>93</v>
      </c>
      <c r="L1645">
        <v>0</v>
      </c>
    </row>
    <row r="1646" spans="1:12" x14ac:dyDescent="0.25">
      <c r="A1646" t="s">
        <v>390</v>
      </c>
      <c r="B1646" t="s">
        <v>391</v>
      </c>
      <c r="C1646" t="s">
        <v>85</v>
      </c>
      <c r="D1646">
        <v>60</v>
      </c>
      <c r="E1646" t="s">
        <v>86</v>
      </c>
      <c r="F1646" t="s">
        <v>735</v>
      </c>
      <c r="G1646" t="s">
        <v>736</v>
      </c>
      <c r="H1646" t="s">
        <v>356</v>
      </c>
      <c r="I1646" t="s">
        <v>357</v>
      </c>
      <c r="J1646">
        <v>0</v>
      </c>
      <c r="K1646" t="s">
        <v>93</v>
      </c>
      <c r="L1646">
        <v>0</v>
      </c>
    </row>
    <row r="1647" spans="1:12" x14ac:dyDescent="0.25">
      <c r="A1647" t="s">
        <v>390</v>
      </c>
      <c r="B1647" t="s">
        <v>391</v>
      </c>
      <c r="C1647" t="s">
        <v>85</v>
      </c>
      <c r="D1647">
        <v>60</v>
      </c>
      <c r="E1647" t="s">
        <v>86</v>
      </c>
      <c r="F1647" t="s">
        <v>735</v>
      </c>
      <c r="G1647" t="s">
        <v>736</v>
      </c>
      <c r="H1647" t="s">
        <v>358</v>
      </c>
      <c r="I1647" t="s">
        <v>359</v>
      </c>
      <c r="J1647">
        <v>0</v>
      </c>
      <c r="K1647" t="s">
        <v>93</v>
      </c>
      <c r="L1647">
        <v>0</v>
      </c>
    </row>
    <row r="1648" spans="1:12" x14ac:dyDescent="0.25">
      <c r="A1648" t="s">
        <v>390</v>
      </c>
      <c r="B1648" t="s">
        <v>391</v>
      </c>
      <c r="C1648" t="s">
        <v>85</v>
      </c>
      <c r="D1648">
        <v>60</v>
      </c>
      <c r="E1648" t="s">
        <v>86</v>
      </c>
      <c r="F1648" t="s">
        <v>735</v>
      </c>
      <c r="G1648" t="s">
        <v>736</v>
      </c>
      <c r="H1648" t="s">
        <v>360</v>
      </c>
      <c r="I1648" t="s">
        <v>361</v>
      </c>
      <c r="J1648">
        <v>0</v>
      </c>
      <c r="K1648" t="s">
        <v>93</v>
      </c>
      <c r="L1648">
        <v>0</v>
      </c>
    </row>
    <row r="1649" spans="1:12" x14ac:dyDescent="0.25">
      <c r="A1649" t="s">
        <v>390</v>
      </c>
      <c r="B1649" t="s">
        <v>391</v>
      </c>
      <c r="C1649" t="s">
        <v>85</v>
      </c>
      <c r="D1649">
        <v>60</v>
      </c>
      <c r="E1649" t="s">
        <v>86</v>
      </c>
      <c r="F1649" t="s">
        <v>735</v>
      </c>
      <c r="G1649" t="s">
        <v>736</v>
      </c>
      <c r="H1649" t="s">
        <v>362</v>
      </c>
      <c r="I1649" t="s">
        <v>363</v>
      </c>
      <c r="J1649">
        <v>0</v>
      </c>
      <c r="K1649" t="s">
        <v>93</v>
      </c>
      <c r="L1649">
        <v>0</v>
      </c>
    </row>
    <row r="1650" spans="1:12" x14ac:dyDescent="0.25">
      <c r="A1650" t="s">
        <v>390</v>
      </c>
      <c r="B1650" t="s">
        <v>391</v>
      </c>
      <c r="C1650" t="s">
        <v>85</v>
      </c>
      <c r="D1650">
        <v>60</v>
      </c>
      <c r="E1650" t="s">
        <v>86</v>
      </c>
      <c r="F1650" t="s">
        <v>735</v>
      </c>
      <c r="G1650" t="s">
        <v>736</v>
      </c>
      <c r="H1650" t="s">
        <v>364</v>
      </c>
      <c r="I1650" t="s">
        <v>365</v>
      </c>
      <c r="J1650">
        <v>0</v>
      </c>
      <c r="K1650" t="s">
        <v>93</v>
      </c>
      <c r="L1650">
        <v>0</v>
      </c>
    </row>
    <row r="1651" spans="1:12" x14ac:dyDescent="0.25">
      <c r="A1651" t="s">
        <v>390</v>
      </c>
      <c r="B1651" t="s">
        <v>391</v>
      </c>
      <c r="C1651" t="s">
        <v>85</v>
      </c>
      <c r="D1651">
        <v>60</v>
      </c>
      <c r="E1651" t="s">
        <v>86</v>
      </c>
      <c r="F1651" t="s">
        <v>735</v>
      </c>
      <c r="G1651" t="s">
        <v>736</v>
      </c>
      <c r="H1651" t="s">
        <v>366</v>
      </c>
      <c r="I1651" t="s">
        <v>367</v>
      </c>
      <c r="J1651">
        <v>0</v>
      </c>
      <c r="K1651" t="s">
        <v>93</v>
      </c>
      <c r="L1651">
        <v>0</v>
      </c>
    </row>
    <row r="1652" spans="1:12" x14ac:dyDescent="0.25">
      <c r="A1652" t="s">
        <v>390</v>
      </c>
      <c r="B1652" t="s">
        <v>391</v>
      </c>
      <c r="C1652" t="s">
        <v>85</v>
      </c>
      <c r="D1652">
        <v>60</v>
      </c>
      <c r="E1652" t="s">
        <v>86</v>
      </c>
      <c r="F1652" t="s">
        <v>735</v>
      </c>
      <c r="G1652" t="s">
        <v>736</v>
      </c>
      <c r="H1652" t="s">
        <v>368</v>
      </c>
      <c r="I1652" t="s">
        <v>369</v>
      </c>
      <c r="J1652">
        <v>0</v>
      </c>
      <c r="K1652" t="s">
        <v>93</v>
      </c>
      <c r="L1652">
        <v>0</v>
      </c>
    </row>
    <row r="1653" spans="1:12" x14ac:dyDescent="0.25">
      <c r="A1653" t="s">
        <v>390</v>
      </c>
      <c r="B1653" t="s">
        <v>391</v>
      </c>
      <c r="C1653" t="s">
        <v>85</v>
      </c>
      <c r="D1653">
        <v>60</v>
      </c>
      <c r="E1653" t="s">
        <v>86</v>
      </c>
      <c r="F1653" t="s">
        <v>735</v>
      </c>
      <c r="G1653" t="s">
        <v>736</v>
      </c>
      <c r="H1653" t="s">
        <v>370</v>
      </c>
      <c r="I1653" t="s">
        <v>371</v>
      </c>
      <c r="J1653">
        <v>0</v>
      </c>
      <c r="K1653" t="s">
        <v>93</v>
      </c>
      <c r="L1653">
        <v>0</v>
      </c>
    </row>
    <row r="1654" spans="1:12" x14ac:dyDescent="0.25">
      <c r="A1654" t="s">
        <v>390</v>
      </c>
      <c r="B1654" t="s">
        <v>391</v>
      </c>
      <c r="C1654" t="s">
        <v>85</v>
      </c>
      <c r="D1654">
        <v>60</v>
      </c>
      <c r="E1654" t="s">
        <v>86</v>
      </c>
      <c r="F1654" t="s">
        <v>735</v>
      </c>
      <c r="G1654" t="s">
        <v>736</v>
      </c>
      <c r="H1654" t="s">
        <v>372</v>
      </c>
      <c r="I1654" t="s">
        <v>373</v>
      </c>
      <c r="J1654">
        <v>0</v>
      </c>
      <c r="K1654" t="s">
        <v>93</v>
      </c>
      <c r="L1654">
        <v>0</v>
      </c>
    </row>
    <row r="1655" spans="1:12" x14ac:dyDescent="0.25">
      <c r="A1655" t="s">
        <v>390</v>
      </c>
      <c r="B1655" t="s">
        <v>391</v>
      </c>
      <c r="C1655" t="s">
        <v>85</v>
      </c>
      <c r="D1655">
        <v>60</v>
      </c>
      <c r="E1655" t="s">
        <v>86</v>
      </c>
      <c r="F1655" t="s">
        <v>735</v>
      </c>
      <c r="G1655" t="s">
        <v>736</v>
      </c>
      <c r="H1655" t="s">
        <v>374</v>
      </c>
      <c r="I1655" t="s">
        <v>375</v>
      </c>
      <c r="J1655">
        <v>0</v>
      </c>
      <c r="K1655" t="s">
        <v>93</v>
      </c>
      <c r="L1655">
        <v>0</v>
      </c>
    </row>
    <row r="1656" spans="1:12" x14ac:dyDescent="0.25">
      <c r="A1656" t="s">
        <v>390</v>
      </c>
      <c r="B1656" t="s">
        <v>391</v>
      </c>
      <c r="C1656" t="s">
        <v>85</v>
      </c>
      <c r="D1656">
        <v>60</v>
      </c>
      <c r="E1656" t="s">
        <v>86</v>
      </c>
      <c r="F1656" t="s">
        <v>735</v>
      </c>
      <c r="G1656" t="s">
        <v>736</v>
      </c>
      <c r="H1656" t="s">
        <v>376</v>
      </c>
      <c r="I1656" t="s">
        <v>377</v>
      </c>
      <c r="J1656">
        <v>0</v>
      </c>
      <c r="K1656" t="s">
        <v>93</v>
      </c>
      <c r="L1656">
        <v>0</v>
      </c>
    </row>
    <row r="1657" spans="1:12" x14ac:dyDescent="0.25">
      <c r="A1657" t="s">
        <v>390</v>
      </c>
      <c r="B1657" t="s">
        <v>391</v>
      </c>
      <c r="C1657" t="s">
        <v>85</v>
      </c>
      <c r="D1657">
        <v>60</v>
      </c>
      <c r="E1657" t="s">
        <v>86</v>
      </c>
      <c r="F1657" t="s">
        <v>735</v>
      </c>
      <c r="G1657" t="s">
        <v>736</v>
      </c>
      <c r="H1657" t="s">
        <v>378</v>
      </c>
      <c r="I1657" t="s">
        <v>379</v>
      </c>
      <c r="J1657">
        <v>0</v>
      </c>
      <c r="K1657" t="s">
        <v>93</v>
      </c>
      <c r="L1657">
        <v>0</v>
      </c>
    </row>
    <row r="1658" spans="1:12" x14ac:dyDescent="0.25">
      <c r="A1658" t="s">
        <v>394</v>
      </c>
      <c r="B1658" t="s">
        <v>395</v>
      </c>
      <c r="C1658" t="s">
        <v>85</v>
      </c>
      <c r="D1658">
        <v>153</v>
      </c>
      <c r="E1658" t="s">
        <v>86</v>
      </c>
      <c r="F1658" t="s">
        <v>735</v>
      </c>
      <c r="G1658" t="s">
        <v>736</v>
      </c>
      <c r="H1658" t="s">
        <v>251</v>
      </c>
      <c r="I1658" t="s">
        <v>252</v>
      </c>
      <c r="J1658">
        <v>0</v>
      </c>
      <c r="K1658" t="s">
        <v>93</v>
      </c>
      <c r="L1658">
        <v>0</v>
      </c>
    </row>
    <row r="1659" spans="1:12" x14ac:dyDescent="0.25">
      <c r="A1659" t="s">
        <v>394</v>
      </c>
      <c r="B1659" t="s">
        <v>395</v>
      </c>
      <c r="C1659" t="s">
        <v>85</v>
      </c>
      <c r="D1659">
        <v>153</v>
      </c>
      <c r="E1659" t="s">
        <v>86</v>
      </c>
      <c r="F1659" t="s">
        <v>735</v>
      </c>
      <c r="G1659" t="s">
        <v>736</v>
      </c>
      <c r="H1659" t="s">
        <v>253</v>
      </c>
      <c r="I1659" t="s">
        <v>254</v>
      </c>
      <c r="J1659">
        <v>0</v>
      </c>
      <c r="K1659" t="s">
        <v>93</v>
      </c>
      <c r="L1659">
        <v>0</v>
      </c>
    </row>
    <row r="1660" spans="1:12" x14ac:dyDescent="0.25">
      <c r="A1660" t="s">
        <v>394</v>
      </c>
      <c r="B1660" t="s">
        <v>395</v>
      </c>
      <c r="C1660" t="s">
        <v>85</v>
      </c>
      <c r="D1660">
        <v>153</v>
      </c>
      <c r="E1660" t="s">
        <v>86</v>
      </c>
      <c r="F1660" t="s">
        <v>735</v>
      </c>
      <c r="G1660" t="s">
        <v>736</v>
      </c>
      <c r="H1660" t="s">
        <v>255</v>
      </c>
      <c r="I1660" t="s">
        <v>256</v>
      </c>
      <c r="J1660">
        <v>0</v>
      </c>
      <c r="K1660" t="s">
        <v>93</v>
      </c>
      <c r="L1660">
        <v>0</v>
      </c>
    </row>
    <row r="1661" spans="1:12" x14ac:dyDescent="0.25">
      <c r="A1661" t="s">
        <v>394</v>
      </c>
      <c r="B1661" t="s">
        <v>395</v>
      </c>
      <c r="C1661" t="s">
        <v>85</v>
      </c>
      <c r="D1661">
        <v>153</v>
      </c>
      <c r="E1661" t="s">
        <v>86</v>
      </c>
      <c r="F1661" t="s">
        <v>735</v>
      </c>
      <c r="G1661" t="s">
        <v>736</v>
      </c>
      <c r="H1661" t="s">
        <v>257</v>
      </c>
      <c r="I1661" t="s">
        <v>258</v>
      </c>
      <c r="J1661">
        <v>0</v>
      </c>
      <c r="K1661" t="s">
        <v>93</v>
      </c>
      <c r="L1661">
        <v>0</v>
      </c>
    </row>
    <row r="1662" spans="1:12" x14ac:dyDescent="0.25">
      <c r="A1662" t="s">
        <v>394</v>
      </c>
      <c r="B1662" t="s">
        <v>395</v>
      </c>
      <c r="C1662" t="s">
        <v>85</v>
      </c>
      <c r="D1662">
        <v>153</v>
      </c>
      <c r="E1662" t="s">
        <v>86</v>
      </c>
      <c r="F1662" t="s">
        <v>735</v>
      </c>
      <c r="G1662" t="s">
        <v>736</v>
      </c>
      <c r="H1662" t="s">
        <v>259</v>
      </c>
      <c r="I1662" t="s">
        <v>260</v>
      </c>
      <c r="J1662">
        <v>0</v>
      </c>
      <c r="K1662" t="s">
        <v>93</v>
      </c>
      <c r="L1662">
        <v>0</v>
      </c>
    </row>
    <row r="1663" spans="1:12" x14ac:dyDescent="0.25">
      <c r="A1663" t="s">
        <v>394</v>
      </c>
      <c r="B1663" t="s">
        <v>395</v>
      </c>
      <c r="C1663" t="s">
        <v>85</v>
      </c>
      <c r="D1663">
        <v>153</v>
      </c>
      <c r="E1663" t="s">
        <v>86</v>
      </c>
      <c r="F1663" t="s">
        <v>735</v>
      </c>
      <c r="G1663" t="s">
        <v>736</v>
      </c>
      <c r="H1663" t="s">
        <v>261</v>
      </c>
      <c r="I1663" t="s">
        <v>262</v>
      </c>
      <c r="J1663">
        <v>0</v>
      </c>
      <c r="K1663" t="s">
        <v>93</v>
      </c>
      <c r="L1663">
        <v>0</v>
      </c>
    </row>
    <row r="1664" spans="1:12" x14ac:dyDescent="0.25">
      <c r="A1664" t="s">
        <v>394</v>
      </c>
      <c r="B1664" t="s">
        <v>395</v>
      </c>
      <c r="C1664" t="s">
        <v>85</v>
      </c>
      <c r="D1664">
        <v>153</v>
      </c>
      <c r="E1664" t="s">
        <v>86</v>
      </c>
      <c r="F1664" t="s">
        <v>735</v>
      </c>
      <c r="G1664" t="s">
        <v>736</v>
      </c>
      <c r="H1664" t="s">
        <v>263</v>
      </c>
      <c r="I1664" t="s">
        <v>264</v>
      </c>
      <c r="J1664">
        <v>0</v>
      </c>
      <c r="K1664" t="s">
        <v>93</v>
      </c>
      <c r="L1664">
        <v>0</v>
      </c>
    </row>
    <row r="1665" spans="1:12" x14ac:dyDescent="0.25">
      <c r="A1665" t="s">
        <v>394</v>
      </c>
      <c r="B1665" t="s">
        <v>395</v>
      </c>
      <c r="C1665" t="s">
        <v>85</v>
      </c>
      <c r="D1665">
        <v>153</v>
      </c>
      <c r="E1665" t="s">
        <v>86</v>
      </c>
      <c r="F1665" t="s">
        <v>735</v>
      </c>
      <c r="G1665" t="s">
        <v>736</v>
      </c>
      <c r="H1665" t="s">
        <v>265</v>
      </c>
      <c r="I1665" t="s">
        <v>266</v>
      </c>
      <c r="J1665">
        <v>0</v>
      </c>
      <c r="K1665" t="s">
        <v>93</v>
      </c>
      <c r="L1665">
        <v>0</v>
      </c>
    </row>
    <row r="1666" spans="1:12" x14ac:dyDescent="0.25">
      <c r="A1666" t="s">
        <v>394</v>
      </c>
      <c r="B1666" t="s">
        <v>395</v>
      </c>
      <c r="C1666" t="s">
        <v>85</v>
      </c>
      <c r="D1666">
        <v>153</v>
      </c>
      <c r="E1666" t="s">
        <v>86</v>
      </c>
      <c r="F1666" t="s">
        <v>735</v>
      </c>
      <c r="G1666" t="s">
        <v>736</v>
      </c>
      <c r="H1666" t="s">
        <v>267</v>
      </c>
      <c r="I1666" t="s">
        <v>268</v>
      </c>
      <c r="J1666">
        <v>0</v>
      </c>
      <c r="K1666" t="s">
        <v>93</v>
      </c>
      <c r="L1666">
        <v>0</v>
      </c>
    </row>
    <row r="1667" spans="1:12" x14ac:dyDescent="0.25">
      <c r="A1667" t="s">
        <v>394</v>
      </c>
      <c r="B1667" t="s">
        <v>395</v>
      </c>
      <c r="C1667" t="s">
        <v>85</v>
      </c>
      <c r="D1667">
        <v>153</v>
      </c>
      <c r="E1667" t="s">
        <v>86</v>
      </c>
      <c r="F1667" t="s">
        <v>735</v>
      </c>
      <c r="G1667" t="s">
        <v>736</v>
      </c>
      <c r="H1667" t="s">
        <v>269</v>
      </c>
      <c r="I1667" t="s">
        <v>270</v>
      </c>
      <c r="J1667">
        <v>-2065180</v>
      </c>
      <c r="K1667" t="s">
        <v>93</v>
      </c>
      <c r="L1667">
        <v>0</v>
      </c>
    </row>
    <row r="1668" spans="1:12" x14ac:dyDescent="0.25">
      <c r="A1668" t="s">
        <v>394</v>
      </c>
      <c r="B1668" t="s">
        <v>395</v>
      </c>
      <c r="C1668" t="s">
        <v>85</v>
      </c>
      <c r="D1668">
        <v>153</v>
      </c>
      <c r="E1668" t="s">
        <v>86</v>
      </c>
      <c r="F1668" t="s">
        <v>735</v>
      </c>
      <c r="G1668" t="s">
        <v>736</v>
      </c>
      <c r="H1668" t="s">
        <v>271</v>
      </c>
      <c r="I1668" t="s">
        <v>272</v>
      </c>
      <c r="J1668">
        <v>10067698</v>
      </c>
      <c r="K1668" t="s">
        <v>93</v>
      </c>
      <c r="L1668">
        <v>0</v>
      </c>
    </row>
    <row r="1669" spans="1:12" x14ac:dyDescent="0.25">
      <c r="A1669" t="s">
        <v>394</v>
      </c>
      <c r="B1669" t="s">
        <v>395</v>
      </c>
      <c r="C1669" t="s">
        <v>85</v>
      </c>
      <c r="D1669">
        <v>153</v>
      </c>
      <c r="E1669" t="s">
        <v>86</v>
      </c>
      <c r="F1669" t="s">
        <v>735</v>
      </c>
      <c r="G1669" t="s">
        <v>736</v>
      </c>
      <c r="H1669" t="s">
        <v>273</v>
      </c>
      <c r="I1669" t="s">
        <v>274</v>
      </c>
      <c r="J1669">
        <v>15194</v>
      </c>
      <c r="K1669" t="s">
        <v>93</v>
      </c>
      <c r="L1669">
        <v>0</v>
      </c>
    </row>
    <row r="1670" spans="1:12" x14ac:dyDescent="0.25">
      <c r="A1670" t="s">
        <v>394</v>
      </c>
      <c r="B1670" t="s">
        <v>395</v>
      </c>
      <c r="C1670" t="s">
        <v>85</v>
      </c>
      <c r="D1670">
        <v>153</v>
      </c>
      <c r="E1670" t="s">
        <v>86</v>
      </c>
      <c r="F1670" t="s">
        <v>735</v>
      </c>
      <c r="G1670" t="s">
        <v>736</v>
      </c>
      <c r="H1670" t="s">
        <v>275</v>
      </c>
      <c r="I1670" t="s">
        <v>276</v>
      </c>
      <c r="J1670">
        <v>0</v>
      </c>
      <c r="K1670" t="s">
        <v>93</v>
      </c>
      <c r="L1670">
        <v>0</v>
      </c>
    </row>
    <row r="1671" spans="1:12" x14ac:dyDescent="0.25">
      <c r="A1671" t="s">
        <v>394</v>
      </c>
      <c r="B1671" t="s">
        <v>395</v>
      </c>
      <c r="C1671" t="s">
        <v>85</v>
      </c>
      <c r="D1671">
        <v>153</v>
      </c>
      <c r="E1671" t="s">
        <v>86</v>
      </c>
      <c r="F1671" t="s">
        <v>735</v>
      </c>
      <c r="G1671" t="s">
        <v>736</v>
      </c>
      <c r="H1671" t="s">
        <v>277</v>
      </c>
      <c r="I1671" t="s">
        <v>278</v>
      </c>
      <c r="J1671">
        <v>454241</v>
      </c>
      <c r="K1671" t="s">
        <v>93</v>
      </c>
      <c r="L1671">
        <v>0</v>
      </c>
    </row>
    <row r="1672" spans="1:12" x14ac:dyDescent="0.25">
      <c r="A1672" t="s">
        <v>394</v>
      </c>
      <c r="B1672" t="s">
        <v>395</v>
      </c>
      <c r="C1672" t="s">
        <v>85</v>
      </c>
      <c r="D1672">
        <v>153</v>
      </c>
      <c r="E1672" t="s">
        <v>86</v>
      </c>
      <c r="F1672" t="s">
        <v>735</v>
      </c>
      <c r="G1672" t="s">
        <v>736</v>
      </c>
      <c r="H1672" t="s">
        <v>279</v>
      </c>
      <c r="I1672" t="s">
        <v>280</v>
      </c>
      <c r="J1672">
        <v>136373</v>
      </c>
      <c r="K1672" t="s">
        <v>93</v>
      </c>
      <c r="L1672">
        <v>0</v>
      </c>
    </row>
    <row r="1673" spans="1:12" x14ac:dyDescent="0.25">
      <c r="A1673" t="s">
        <v>394</v>
      </c>
      <c r="B1673" t="s">
        <v>395</v>
      </c>
      <c r="C1673" t="s">
        <v>85</v>
      </c>
      <c r="D1673">
        <v>153</v>
      </c>
      <c r="E1673" t="s">
        <v>86</v>
      </c>
      <c r="F1673" t="s">
        <v>735</v>
      </c>
      <c r="G1673" t="s">
        <v>736</v>
      </c>
      <c r="H1673" t="s">
        <v>281</v>
      </c>
      <c r="I1673" t="s">
        <v>282</v>
      </c>
      <c r="J1673">
        <v>385385</v>
      </c>
      <c r="K1673" t="s">
        <v>93</v>
      </c>
      <c r="L1673">
        <v>0</v>
      </c>
    </row>
    <row r="1674" spans="1:12" x14ac:dyDescent="0.25">
      <c r="A1674" t="s">
        <v>394</v>
      </c>
      <c r="B1674" t="s">
        <v>395</v>
      </c>
      <c r="C1674" t="s">
        <v>85</v>
      </c>
      <c r="D1674">
        <v>153</v>
      </c>
      <c r="E1674" t="s">
        <v>86</v>
      </c>
      <c r="F1674" t="s">
        <v>735</v>
      </c>
      <c r="G1674" t="s">
        <v>736</v>
      </c>
      <c r="H1674" t="s">
        <v>283</v>
      </c>
      <c r="I1674" t="s">
        <v>284</v>
      </c>
      <c r="J1674">
        <v>0</v>
      </c>
      <c r="K1674" t="s">
        <v>93</v>
      </c>
      <c r="L1674">
        <v>0</v>
      </c>
    </row>
    <row r="1675" spans="1:12" x14ac:dyDescent="0.25">
      <c r="A1675" t="s">
        <v>394</v>
      </c>
      <c r="B1675" t="s">
        <v>395</v>
      </c>
      <c r="C1675" t="s">
        <v>85</v>
      </c>
      <c r="D1675">
        <v>153</v>
      </c>
      <c r="E1675" t="s">
        <v>86</v>
      </c>
      <c r="F1675" t="s">
        <v>735</v>
      </c>
      <c r="G1675" t="s">
        <v>736</v>
      </c>
      <c r="H1675" t="s">
        <v>285</v>
      </c>
      <c r="I1675" t="s">
        <v>286</v>
      </c>
      <c r="J1675">
        <v>292716</v>
      </c>
      <c r="K1675" t="s">
        <v>93</v>
      </c>
      <c r="L1675">
        <v>0</v>
      </c>
    </row>
    <row r="1676" spans="1:12" x14ac:dyDescent="0.25">
      <c r="A1676" t="s">
        <v>394</v>
      </c>
      <c r="B1676" t="s">
        <v>395</v>
      </c>
      <c r="C1676" t="s">
        <v>85</v>
      </c>
      <c r="D1676">
        <v>153</v>
      </c>
      <c r="E1676" t="s">
        <v>86</v>
      </c>
      <c r="F1676" t="s">
        <v>735</v>
      </c>
      <c r="G1676" t="s">
        <v>736</v>
      </c>
      <c r="H1676" t="s">
        <v>287</v>
      </c>
      <c r="I1676" t="s">
        <v>288</v>
      </c>
      <c r="J1676">
        <v>265243</v>
      </c>
      <c r="K1676" t="s">
        <v>93</v>
      </c>
      <c r="L1676">
        <v>0</v>
      </c>
    </row>
    <row r="1677" spans="1:12" x14ac:dyDescent="0.25">
      <c r="A1677" t="s">
        <v>394</v>
      </c>
      <c r="B1677" t="s">
        <v>395</v>
      </c>
      <c r="C1677" t="s">
        <v>85</v>
      </c>
      <c r="D1677">
        <v>153</v>
      </c>
      <c r="E1677" t="s">
        <v>86</v>
      </c>
      <c r="F1677" t="s">
        <v>735</v>
      </c>
      <c r="G1677" t="s">
        <v>736</v>
      </c>
      <c r="H1677" t="s">
        <v>289</v>
      </c>
      <c r="I1677" t="s">
        <v>290</v>
      </c>
      <c r="J1677">
        <v>0</v>
      </c>
      <c r="K1677" t="s">
        <v>93</v>
      </c>
      <c r="L1677">
        <v>0</v>
      </c>
    </row>
    <row r="1678" spans="1:12" x14ac:dyDescent="0.25">
      <c r="A1678" t="s">
        <v>394</v>
      </c>
      <c r="B1678" t="s">
        <v>395</v>
      </c>
      <c r="C1678" t="s">
        <v>85</v>
      </c>
      <c r="D1678">
        <v>153</v>
      </c>
      <c r="E1678" t="s">
        <v>86</v>
      </c>
      <c r="F1678" t="s">
        <v>735</v>
      </c>
      <c r="G1678" t="s">
        <v>736</v>
      </c>
      <c r="H1678" t="s">
        <v>291</v>
      </c>
      <c r="I1678" t="s">
        <v>292</v>
      </c>
      <c r="J1678">
        <v>-5365</v>
      </c>
      <c r="K1678" t="s">
        <v>93</v>
      </c>
      <c r="L1678">
        <v>0</v>
      </c>
    </row>
    <row r="1679" spans="1:12" x14ac:dyDescent="0.25">
      <c r="A1679" t="s">
        <v>394</v>
      </c>
      <c r="B1679" t="s">
        <v>395</v>
      </c>
      <c r="C1679" t="s">
        <v>85</v>
      </c>
      <c r="D1679">
        <v>153</v>
      </c>
      <c r="E1679" t="s">
        <v>86</v>
      </c>
      <c r="F1679" t="s">
        <v>735</v>
      </c>
      <c r="G1679" t="s">
        <v>736</v>
      </c>
      <c r="H1679" t="s">
        <v>293</v>
      </c>
      <c r="I1679" t="s">
        <v>294</v>
      </c>
      <c r="J1679">
        <v>0</v>
      </c>
      <c r="K1679" t="s">
        <v>93</v>
      </c>
      <c r="L1679">
        <v>0</v>
      </c>
    </row>
    <row r="1680" spans="1:12" x14ac:dyDescent="0.25">
      <c r="A1680" t="s">
        <v>394</v>
      </c>
      <c r="B1680" t="s">
        <v>395</v>
      </c>
      <c r="C1680" t="s">
        <v>85</v>
      </c>
      <c r="D1680">
        <v>153</v>
      </c>
      <c r="E1680" t="s">
        <v>86</v>
      </c>
      <c r="F1680" t="s">
        <v>735</v>
      </c>
      <c r="G1680" t="s">
        <v>736</v>
      </c>
      <c r="H1680" t="s">
        <v>295</v>
      </c>
      <c r="I1680" t="s">
        <v>296</v>
      </c>
      <c r="J1680">
        <v>4012</v>
      </c>
      <c r="K1680" t="s">
        <v>93</v>
      </c>
      <c r="L1680">
        <v>0</v>
      </c>
    </row>
    <row r="1681" spans="1:12" x14ac:dyDescent="0.25">
      <c r="A1681" t="s">
        <v>394</v>
      </c>
      <c r="B1681" t="s">
        <v>395</v>
      </c>
      <c r="C1681" t="s">
        <v>85</v>
      </c>
      <c r="D1681">
        <v>153</v>
      </c>
      <c r="E1681" t="s">
        <v>86</v>
      </c>
      <c r="F1681" t="s">
        <v>735</v>
      </c>
      <c r="G1681" t="s">
        <v>736</v>
      </c>
      <c r="H1681" t="s">
        <v>297</v>
      </c>
      <c r="I1681" t="s">
        <v>298</v>
      </c>
      <c r="J1681">
        <v>0</v>
      </c>
      <c r="K1681" t="s">
        <v>93</v>
      </c>
      <c r="L1681">
        <v>0</v>
      </c>
    </row>
    <row r="1682" spans="1:12" x14ac:dyDescent="0.25">
      <c r="A1682" t="s">
        <v>394</v>
      </c>
      <c r="B1682" t="s">
        <v>395</v>
      </c>
      <c r="C1682" t="s">
        <v>85</v>
      </c>
      <c r="D1682">
        <v>153</v>
      </c>
      <c r="E1682" t="s">
        <v>86</v>
      </c>
      <c r="F1682" t="s">
        <v>735</v>
      </c>
      <c r="G1682" t="s">
        <v>736</v>
      </c>
      <c r="H1682" t="s">
        <v>299</v>
      </c>
      <c r="I1682" t="s">
        <v>300</v>
      </c>
      <c r="J1682">
        <v>0</v>
      </c>
      <c r="K1682" t="s">
        <v>93</v>
      </c>
      <c r="L1682">
        <v>0</v>
      </c>
    </row>
    <row r="1683" spans="1:12" x14ac:dyDescent="0.25">
      <c r="A1683" t="s">
        <v>394</v>
      </c>
      <c r="B1683" t="s">
        <v>395</v>
      </c>
      <c r="C1683" t="s">
        <v>85</v>
      </c>
      <c r="D1683">
        <v>153</v>
      </c>
      <c r="E1683" t="s">
        <v>86</v>
      </c>
      <c r="F1683" t="s">
        <v>735</v>
      </c>
      <c r="G1683" t="s">
        <v>736</v>
      </c>
      <c r="H1683" t="s">
        <v>301</v>
      </c>
      <c r="I1683" t="s">
        <v>302</v>
      </c>
      <c r="J1683">
        <v>0</v>
      </c>
      <c r="K1683" t="s">
        <v>93</v>
      </c>
      <c r="L1683">
        <v>0</v>
      </c>
    </row>
    <row r="1684" spans="1:12" x14ac:dyDescent="0.25">
      <c r="A1684" t="s">
        <v>394</v>
      </c>
      <c r="B1684" t="s">
        <v>395</v>
      </c>
      <c r="C1684" t="s">
        <v>85</v>
      </c>
      <c r="D1684">
        <v>153</v>
      </c>
      <c r="E1684" t="s">
        <v>86</v>
      </c>
      <c r="F1684" t="s">
        <v>735</v>
      </c>
      <c r="G1684" t="s">
        <v>736</v>
      </c>
      <c r="H1684" t="s">
        <v>303</v>
      </c>
      <c r="I1684" t="s">
        <v>304</v>
      </c>
      <c r="J1684">
        <v>0</v>
      </c>
      <c r="K1684" t="s">
        <v>93</v>
      </c>
      <c r="L1684">
        <v>0</v>
      </c>
    </row>
    <row r="1685" spans="1:12" x14ac:dyDescent="0.25">
      <c r="A1685" t="s">
        <v>394</v>
      </c>
      <c r="B1685" t="s">
        <v>395</v>
      </c>
      <c r="C1685" t="s">
        <v>85</v>
      </c>
      <c r="D1685">
        <v>153</v>
      </c>
      <c r="E1685" t="s">
        <v>86</v>
      </c>
      <c r="F1685" t="s">
        <v>735</v>
      </c>
      <c r="G1685" t="s">
        <v>736</v>
      </c>
      <c r="H1685" t="s">
        <v>305</v>
      </c>
      <c r="I1685" t="s">
        <v>306</v>
      </c>
      <c r="J1685">
        <v>115073</v>
      </c>
      <c r="K1685" t="s">
        <v>93</v>
      </c>
      <c r="L1685">
        <v>0</v>
      </c>
    </row>
    <row r="1686" spans="1:12" x14ac:dyDescent="0.25">
      <c r="A1686" t="s">
        <v>394</v>
      </c>
      <c r="B1686" t="s">
        <v>395</v>
      </c>
      <c r="C1686" t="s">
        <v>85</v>
      </c>
      <c r="D1686">
        <v>153</v>
      </c>
      <c r="E1686" t="s">
        <v>86</v>
      </c>
      <c r="F1686" t="s">
        <v>735</v>
      </c>
      <c r="G1686" t="s">
        <v>736</v>
      </c>
      <c r="H1686" t="s">
        <v>307</v>
      </c>
      <c r="I1686" t="s">
        <v>308</v>
      </c>
      <c r="J1686">
        <v>0</v>
      </c>
      <c r="K1686" t="s">
        <v>93</v>
      </c>
      <c r="L1686">
        <v>0</v>
      </c>
    </row>
    <row r="1687" spans="1:12" x14ac:dyDescent="0.25">
      <c r="A1687" t="s">
        <v>394</v>
      </c>
      <c r="B1687" t="s">
        <v>395</v>
      </c>
      <c r="C1687" t="s">
        <v>85</v>
      </c>
      <c r="D1687">
        <v>153</v>
      </c>
      <c r="E1687" t="s">
        <v>86</v>
      </c>
      <c r="F1687" t="s">
        <v>735</v>
      </c>
      <c r="G1687" t="s">
        <v>736</v>
      </c>
      <c r="H1687" t="s">
        <v>309</v>
      </c>
      <c r="I1687" t="s">
        <v>310</v>
      </c>
      <c r="J1687">
        <v>8503317</v>
      </c>
      <c r="K1687" t="s">
        <v>93</v>
      </c>
      <c r="L1687">
        <v>0</v>
      </c>
    </row>
    <row r="1688" spans="1:12" x14ac:dyDescent="0.25">
      <c r="A1688" t="s">
        <v>394</v>
      </c>
      <c r="B1688" t="s">
        <v>395</v>
      </c>
      <c r="C1688" t="s">
        <v>85</v>
      </c>
      <c r="D1688">
        <v>153</v>
      </c>
      <c r="E1688" t="s">
        <v>86</v>
      </c>
      <c r="F1688" t="s">
        <v>735</v>
      </c>
      <c r="G1688" t="s">
        <v>736</v>
      </c>
      <c r="H1688" t="s">
        <v>311</v>
      </c>
      <c r="I1688" t="s">
        <v>312</v>
      </c>
      <c r="J1688">
        <v>0</v>
      </c>
      <c r="K1688" t="s">
        <v>93</v>
      </c>
      <c r="L1688">
        <v>0</v>
      </c>
    </row>
    <row r="1689" spans="1:12" x14ac:dyDescent="0.25">
      <c r="A1689" t="s">
        <v>394</v>
      </c>
      <c r="B1689" t="s">
        <v>395</v>
      </c>
      <c r="C1689" t="s">
        <v>85</v>
      </c>
      <c r="D1689">
        <v>153</v>
      </c>
      <c r="E1689" t="s">
        <v>86</v>
      </c>
      <c r="F1689" t="s">
        <v>735</v>
      </c>
      <c r="G1689" t="s">
        <v>736</v>
      </c>
      <c r="H1689" t="s">
        <v>313</v>
      </c>
      <c r="I1689" t="s">
        <v>314</v>
      </c>
      <c r="J1689">
        <v>0</v>
      </c>
      <c r="K1689" t="s">
        <v>93</v>
      </c>
      <c r="L1689">
        <v>0</v>
      </c>
    </row>
    <row r="1690" spans="1:12" x14ac:dyDescent="0.25">
      <c r="A1690" t="s">
        <v>394</v>
      </c>
      <c r="B1690" t="s">
        <v>395</v>
      </c>
      <c r="C1690" t="s">
        <v>85</v>
      </c>
      <c r="D1690">
        <v>153</v>
      </c>
      <c r="E1690" t="s">
        <v>86</v>
      </c>
      <c r="F1690" t="s">
        <v>735</v>
      </c>
      <c r="G1690" t="s">
        <v>736</v>
      </c>
      <c r="H1690" t="s">
        <v>315</v>
      </c>
      <c r="I1690" t="s">
        <v>316</v>
      </c>
      <c r="J1690">
        <v>0</v>
      </c>
      <c r="K1690" t="s">
        <v>93</v>
      </c>
      <c r="L1690">
        <v>0</v>
      </c>
    </row>
    <row r="1691" spans="1:12" x14ac:dyDescent="0.25">
      <c r="A1691" t="s">
        <v>394</v>
      </c>
      <c r="B1691" t="s">
        <v>395</v>
      </c>
      <c r="C1691" t="s">
        <v>85</v>
      </c>
      <c r="D1691">
        <v>153</v>
      </c>
      <c r="E1691" t="s">
        <v>86</v>
      </c>
      <c r="F1691" t="s">
        <v>735</v>
      </c>
      <c r="G1691" t="s">
        <v>736</v>
      </c>
      <c r="H1691" t="s">
        <v>317</v>
      </c>
      <c r="I1691" t="s">
        <v>318</v>
      </c>
      <c r="J1691">
        <v>23</v>
      </c>
      <c r="K1691" t="s">
        <v>93</v>
      </c>
      <c r="L1691">
        <v>0</v>
      </c>
    </row>
    <row r="1692" spans="1:12" x14ac:dyDescent="0.25">
      <c r="A1692" t="s">
        <v>394</v>
      </c>
      <c r="B1692" t="s">
        <v>395</v>
      </c>
      <c r="C1692" t="s">
        <v>85</v>
      </c>
      <c r="D1692">
        <v>153</v>
      </c>
      <c r="E1692" t="s">
        <v>86</v>
      </c>
      <c r="F1692" t="s">
        <v>735</v>
      </c>
      <c r="G1692" t="s">
        <v>736</v>
      </c>
      <c r="H1692" t="s">
        <v>319</v>
      </c>
      <c r="I1692" t="s">
        <v>320</v>
      </c>
      <c r="J1692">
        <v>73387</v>
      </c>
      <c r="K1692" t="s">
        <v>93</v>
      </c>
      <c r="L1692">
        <v>0</v>
      </c>
    </row>
    <row r="1693" spans="1:12" x14ac:dyDescent="0.25">
      <c r="A1693" t="s">
        <v>394</v>
      </c>
      <c r="B1693" t="s">
        <v>395</v>
      </c>
      <c r="C1693" t="s">
        <v>85</v>
      </c>
      <c r="D1693">
        <v>153</v>
      </c>
      <c r="E1693" t="s">
        <v>86</v>
      </c>
      <c r="F1693" t="s">
        <v>735</v>
      </c>
      <c r="G1693" t="s">
        <v>736</v>
      </c>
      <c r="H1693" t="s">
        <v>321</v>
      </c>
      <c r="I1693" t="s">
        <v>322</v>
      </c>
      <c r="J1693">
        <v>0</v>
      </c>
      <c r="K1693" t="s">
        <v>93</v>
      </c>
      <c r="L1693">
        <v>0</v>
      </c>
    </row>
    <row r="1694" spans="1:12" x14ac:dyDescent="0.25">
      <c r="A1694" t="s">
        <v>394</v>
      </c>
      <c r="B1694" t="s">
        <v>395</v>
      </c>
      <c r="C1694" t="s">
        <v>85</v>
      </c>
      <c r="D1694">
        <v>153</v>
      </c>
      <c r="E1694" t="s">
        <v>86</v>
      </c>
      <c r="F1694" t="s">
        <v>735</v>
      </c>
      <c r="G1694" t="s">
        <v>736</v>
      </c>
      <c r="H1694" t="s">
        <v>323</v>
      </c>
      <c r="I1694" t="s">
        <v>324</v>
      </c>
      <c r="J1694">
        <v>4789</v>
      </c>
      <c r="K1694" t="s">
        <v>93</v>
      </c>
      <c r="L1694">
        <v>0</v>
      </c>
    </row>
    <row r="1695" spans="1:12" x14ac:dyDescent="0.25">
      <c r="A1695" t="s">
        <v>394</v>
      </c>
      <c r="B1695" t="s">
        <v>395</v>
      </c>
      <c r="C1695" t="s">
        <v>85</v>
      </c>
      <c r="D1695">
        <v>153</v>
      </c>
      <c r="E1695" t="s">
        <v>86</v>
      </c>
      <c r="F1695" t="s">
        <v>735</v>
      </c>
      <c r="G1695" t="s">
        <v>736</v>
      </c>
      <c r="H1695" t="s">
        <v>325</v>
      </c>
      <c r="I1695" t="s">
        <v>326</v>
      </c>
      <c r="J1695">
        <v>85604</v>
      </c>
      <c r="K1695" t="s">
        <v>93</v>
      </c>
      <c r="L1695">
        <v>0</v>
      </c>
    </row>
    <row r="1696" spans="1:12" x14ac:dyDescent="0.25">
      <c r="A1696" t="s">
        <v>394</v>
      </c>
      <c r="B1696" t="s">
        <v>395</v>
      </c>
      <c r="C1696" t="s">
        <v>85</v>
      </c>
      <c r="D1696">
        <v>153</v>
      </c>
      <c r="E1696" t="s">
        <v>86</v>
      </c>
      <c r="F1696" t="s">
        <v>735</v>
      </c>
      <c r="G1696" t="s">
        <v>736</v>
      </c>
      <c r="H1696" t="s">
        <v>327</v>
      </c>
      <c r="I1696" t="s">
        <v>328</v>
      </c>
      <c r="J1696">
        <v>-626028</v>
      </c>
      <c r="K1696" t="s">
        <v>93</v>
      </c>
      <c r="L1696">
        <v>0</v>
      </c>
    </row>
    <row r="1697" spans="1:12" x14ac:dyDescent="0.25">
      <c r="A1697" t="s">
        <v>394</v>
      </c>
      <c r="B1697" t="s">
        <v>395</v>
      </c>
      <c r="C1697" t="s">
        <v>85</v>
      </c>
      <c r="D1697">
        <v>153</v>
      </c>
      <c r="E1697" t="s">
        <v>86</v>
      </c>
      <c r="F1697" t="s">
        <v>735</v>
      </c>
      <c r="G1697" t="s">
        <v>736</v>
      </c>
      <c r="H1697" t="s">
        <v>329</v>
      </c>
      <c r="I1697" t="s">
        <v>330</v>
      </c>
      <c r="J1697">
        <v>0</v>
      </c>
      <c r="K1697" t="s">
        <v>93</v>
      </c>
      <c r="L1697">
        <v>0</v>
      </c>
    </row>
    <row r="1698" spans="1:12" x14ac:dyDescent="0.25">
      <c r="A1698" t="s">
        <v>394</v>
      </c>
      <c r="B1698" t="s">
        <v>395</v>
      </c>
      <c r="C1698" t="s">
        <v>85</v>
      </c>
      <c r="D1698">
        <v>153</v>
      </c>
      <c r="E1698" t="s">
        <v>86</v>
      </c>
      <c r="F1698" t="s">
        <v>735</v>
      </c>
      <c r="G1698" t="s">
        <v>736</v>
      </c>
      <c r="H1698" t="s">
        <v>331</v>
      </c>
      <c r="I1698" t="s">
        <v>332</v>
      </c>
      <c r="J1698">
        <v>915099</v>
      </c>
      <c r="K1698" t="s">
        <v>93</v>
      </c>
      <c r="L1698">
        <v>0</v>
      </c>
    </row>
    <row r="1699" spans="1:12" x14ac:dyDescent="0.25">
      <c r="A1699" t="s">
        <v>394</v>
      </c>
      <c r="B1699" t="s">
        <v>395</v>
      </c>
      <c r="C1699" t="s">
        <v>85</v>
      </c>
      <c r="D1699">
        <v>153</v>
      </c>
      <c r="E1699" t="s">
        <v>86</v>
      </c>
      <c r="F1699" t="s">
        <v>735</v>
      </c>
      <c r="G1699" t="s">
        <v>736</v>
      </c>
      <c r="H1699" t="s">
        <v>333</v>
      </c>
      <c r="I1699" t="s">
        <v>334</v>
      </c>
      <c r="J1699">
        <v>475911</v>
      </c>
      <c r="K1699" t="s">
        <v>93</v>
      </c>
      <c r="L1699">
        <v>0</v>
      </c>
    </row>
    <row r="1700" spans="1:12" x14ac:dyDescent="0.25">
      <c r="A1700" t="s">
        <v>394</v>
      </c>
      <c r="B1700" t="s">
        <v>395</v>
      </c>
      <c r="C1700" t="s">
        <v>85</v>
      </c>
      <c r="D1700">
        <v>153</v>
      </c>
      <c r="E1700" t="s">
        <v>86</v>
      </c>
      <c r="F1700" t="s">
        <v>735</v>
      </c>
      <c r="G1700" t="s">
        <v>736</v>
      </c>
      <c r="H1700" t="s">
        <v>335</v>
      </c>
      <c r="I1700" t="s">
        <v>336</v>
      </c>
      <c r="J1700">
        <v>6776</v>
      </c>
      <c r="K1700" t="s">
        <v>93</v>
      </c>
      <c r="L1700">
        <v>0</v>
      </c>
    </row>
    <row r="1701" spans="1:12" x14ac:dyDescent="0.25">
      <c r="A1701" t="s">
        <v>394</v>
      </c>
      <c r="B1701" t="s">
        <v>395</v>
      </c>
      <c r="C1701" t="s">
        <v>85</v>
      </c>
      <c r="D1701">
        <v>153</v>
      </c>
      <c r="E1701" t="s">
        <v>86</v>
      </c>
      <c r="F1701" t="s">
        <v>735</v>
      </c>
      <c r="G1701" t="s">
        <v>736</v>
      </c>
      <c r="H1701" t="s">
        <v>337</v>
      </c>
      <c r="I1701" t="s">
        <v>338</v>
      </c>
      <c r="J1701">
        <v>82710</v>
      </c>
      <c r="K1701" t="s">
        <v>93</v>
      </c>
      <c r="L1701">
        <v>0</v>
      </c>
    </row>
    <row r="1702" spans="1:12" x14ac:dyDescent="0.25">
      <c r="A1702" t="s">
        <v>394</v>
      </c>
      <c r="B1702" t="s">
        <v>395</v>
      </c>
      <c r="C1702" t="s">
        <v>85</v>
      </c>
      <c r="D1702">
        <v>153</v>
      </c>
      <c r="E1702" t="s">
        <v>86</v>
      </c>
      <c r="F1702" t="s">
        <v>735</v>
      </c>
      <c r="G1702" t="s">
        <v>736</v>
      </c>
      <c r="H1702" t="s">
        <v>337</v>
      </c>
      <c r="I1702" t="s">
        <v>339</v>
      </c>
      <c r="J1702">
        <v>80307</v>
      </c>
      <c r="K1702" t="s">
        <v>93</v>
      </c>
      <c r="L1702">
        <v>0</v>
      </c>
    </row>
    <row r="1703" spans="1:12" x14ac:dyDescent="0.25">
      <c r="A1703" t="s">
        <v>394</v>
      </c>
      <c r="B1703" t="s">
        <v>395</v>
      </c>
      <c r="C1703" t="s">
        <v>85</v>
      </c>
      <c r="D1703">
        <v>153</v>
      </c>
      <c r="E1703" t="s">
        <v>86</v>
      </c>
      <c r="F1703" t="s">
        <v>735</v>
      </c>
      <c r="G1703" t="s">
        <v>736</v>
      </c>
      <c r="H1703" t="s">
        <v>340</v>
      </c>
      <c r="I1703" t="s">
        <v>341</v>
      </c>
      <c r="J1703">
        <v>626028</v>
      </c>
      <c r="K1703" t="s">
        <v>93</v>
      </c>
      <c r="L1703">
        <v>0</v>
      </c>
    </row>
    <row r="1704" spans="1:12" x14ac:dyDescent="0.25">
      <c r="A1704" t="s">
        <v>394</v>
      </c>
      <c r="B1704" t="s">
        <v>395</v>
      </c>
      <c r="C1704" t="s">
        <v>85</v>
      </c>
      <c r="D1704">
        <v>153</v>
      </c>
      <c r="E1704" t="s">
        <v>86</v>
      </c>
      <c r="F1704" t="s">
        <v>735</v>
      </c>
      <c r="G1704" t="s">
        <v>736</v>
      </c>
      <c r="H1704" t="s">
        <v>342</v>
      </c>
      <c r="I1704" t="s">
        <v>343</v>
      </c>
      <c r="J1704">
        <v>287641</v>
      </c>
      <c r="K1704" t="s">
        <v>93</v>
      </c>
      <c r="L1704">
        <v>0</v>
      </c>
    </row>
    <row r="1705" spans="1:12" x14ac:dyDescent="0.25">
      <c r="A1705" t="s">
        <v>394</v>
      </c>
      <c r="B1705" t="s">
        <v>395</v>
      </c>
      <c r="C1705" t="s">
        <v>85</v>
      </c>
      <c r="D1705">
        <v>153</v>
      </c>
      <c r="E1705" t="s">
        <v>86</v>
      </c>
      <c r="F1705" t="s">
        <v>735</v>
      </c>
      <c r="G1705" t="s">
        <v>736</v>
      </c>
      <c r="H1705" t="s">
        <v>344</v>
      </c>
      <c r="I1705" t="s">
        <v>345</v>
      </c>
      <c r="J1705">
        <v>0</v>
      </c>
      <c r="K1705" t="s">
        <v>93</v>
      </c>
      <c r="L1705">
        <v>0</v>
      </c>
    </row>
    <row r="1706" spans="1:12" x14ac:dyDescent="0.25">
      <c r="A1706" t="s">
        <v>394</v>
      </c>
      <c r="B1706" t="s">
        <v>395</v>
      </c>
      <c r="C1706" t="s">
        <v>85</v>
      </c>
      <c r="D1706">
        <v>153</v>
      </c>
      <c r="E1706" t="s">
        <v>86</v>
      </c>
      <c r="F1706" t="s">
        <v>735</v>
      </c>
      <c r="G1706" t="s">
        <v>736</v>
      </c>
      <c r="H1706" t="s">
        <v>346</v>
      </c>
      <c r="I1706" t="s">
        <v>347</v>
      </c>
      <c r="J1706">
        <v>0</v>
      </c>
      <c r="K1706" t="s">
        <v>93</v>
      </c>
      <c r="L1706">
        <v>0</v>
      </c>
    </row>
    <row r="1707" spans="1:12" x14ac:dyDescent="0.25">
      <c r="A1707" t="s">
        <v>394</v>
      </c>
      <c r="B1707" t="s">
        <v>395</v>
      </c>
      <c r="C1707" t="s">
        <v>85</v>
      </c>
      <c r="D1707">
        <v>153</v>
      </c>
      <c r="E1707" t="s">
        <v>86</v>
      </c>
      <c r="F1707" t="s">
        <v>735</v>
      </c>
      <c r="G1707" t="s">
        <v>736</v>
      </c>
      <c r="H1707" t="s">
        <v>348</v>
      </c>
      <c r="I1707" t="s">
        <v>349</v>
      </c>
      <c r="J1707">
        <v>0</v>
      </c>
      <c r="K1707" t="s">
        <v>93</v>
      </c>
      <c r="L1707">
        <v>0</v>
      </c>
    </row>
    <row r="1708" spans="1:12" x14ac:dyDescent="0.25">
      <c r="A1708" t="s">
        <v>394</v>
      </c>
      <c r="B1708" t="s">
        <v>395</v>
      </c>
      <c r="C1708" t="s">
        <v>85</v>
      </c>
      <c r="D1708">
        <v>153</v>
      </c>
      <c r="E1708" t="s">
        <v>86</v>
      </c>
      <c r="F1708" t="s">
        <v>735</v>
      </c>
      <c r="G1708" t="s">
        <v>736</v>
      </c>
      <c r="H1708" t="s">
        <v>350</v>
      </c>
      <c r="I1708" t="s">
        <v>351</v>
      </c>
      <c r="J1708">
        <v>-214380</v>
      </c>
      <c r="K1708" t="s">
        <v>93</v>
      </c>
      <c r="L1708">
        <v>0</v>
      </c>
    </row>
    <row r="1709" spans="1:12" x14ac:dyDescent="0.25">
      <c r="A1709" t="s">
        <v>394</v>
      </c>
      <c r="B1709" t="s">
        <v>395</v>
      </c>
      <c r="C1709" t="s">
        <v>85</v>
      </c>
      <c r="D1709">
        <v>153</v>
      </c>
      <c r="E1709" t="s">
        <v>86</v>
      </c>
      <c r="F1709" t="s">
        <v>735</v>
      </c>
      <c r="G1709" t="s">
        <v>736</v>
      </c>
      <c r="H1709" t="s">
        <v>352</v>
      </c>
      <c r="I1709" t="s">
        <v>353</v>
      </c>
      <c r="J1709">
        <v>0</v>
      </c>
      <c r="K1709" t="s">
        <v>93</v>
      </c>
      <c r="L1709">
        <v>0</v>
      </c>
    </row>
    <row r="1710" spans="1:12" x14ac:dyDescent="0.25">
      <c r="A1710" t="s">
        <v>394</v>
      </c>
      <c r="B1710" t="s">
        <v>395</v>
      </c>
      <c r="C1710" t="s">
        <v>85</v>
      </c>
      <c r="D1710">
        <v>153</v>
      </c>
      <c r="E1710" t="s">
        <v>86</v>
      </c>
      <c r="F1710" t="s">
        <v>735</v>
      </c>
      <c r="G1710" t="s">
        <v>736</v>
      </c>
      <c r="H1710" t="s">
        <v>354</v>
      </c>
      <c r="I1710" t="s">
        <v>355</v>
      </c>
      <c r="J1710">
        <v>0</v>
      </c>
      <c r="K1710" t="s">
        <v>93</v>
      </c>
      <c r="L1710">
        <v>0</v>
      </c>
    </row>
    <row r="1711" spans="1:12" x14ac:dyDescent="0.25">
      <c r="A1711" t="s">
        <v>394</v>
      </c>
      <c r="B1711" t="s">
        <v>395</v>
      </c>
      <c r="C1711" t="s">
        <v>85</v>
      </c>
      <c r="D1711">
        <v>153</v>
      </c>
      <c r="E1711" t="s">
        <v>86</v>
      </c>
      <c r="F1711" t="s">
        <v>735</v>
      </c>
      <c r="G1711" t="s">
        <v>736</v>
      </c>
      <c r="H1711" t="s">
        <v>356</v>
      </c>
      <c r="I1711" t="s">
        <v>357</v>
      </c>
      <c r="J1711">
        <v>0</v>
      </c>
      <c r="K1711" t="s">
        <v>93</v>
      </c>
      <c r="L1711">
        <v>0</v>
      </c>
    </row>
    <row r="1712" spans="1:12" x14ac:dyDescent="0.25">
      <c r="A1712" t="s">
        <v>394</v>
      </c>
      <c r="B1712" t="s">
        <v>395</v>
      </c>
      <c r="C1712" t="s">
        <v>85</v>
      </c>
      <c r="D1712">
        <v>153</v>
      </c>
      <c r="E1712" t="s">
        <v>86</v>
      </c>
      <c r="F1712" t="s">
        <v>735</v>
      </c>
      <c r="G1712" t="s">
        <v>736</v>
      </c>
      <c r="H1712" t="s">
        <v>358</v>
      </c>
      <c r="I1712" t="s">
        <v>359</v>
      </c>
      <c r="J1712">
        <v>0</v>
      </c>
      <c r="K1712" t="s">
        <v>93</v>
      </c>
      <c r="L1712">
        <v>0</v>
      </c>
    </row>
    <row r="1713" spans="1:12" x14ac:dyDescent="0.25">
      <c r="A1713" t="s">
        <v>394</v>
      </c>
      <c r="B1713" t="s">
        <v>395</v>
      </c>
      <c r="C1713" t="s">
        <v>85</v>
      </c>
      <c r="D1713">
        <v>153</v>
      </c>
      <c r="E1713" t="s">
        <v>86</v>
      </c>
      <c r="F1713" t="s">
        <v>735</v>
      </c>
      <c r="G1713" t="s">
        <v>736</v>
      </c>
      <c r="H1713" t="s">
        <v>360</v>
      </c>
      <c r="I1713" t="s">
        <v>361</v>
      </c>
      <c r="J1713">
        <v>0</v>
      </c>
      <c r="K1713" t="s">
        <v>93</v>
      </c>
      <c r="L1713">
        <v>0</v>
      </c>
    </row>
    <row r="1714" spans="1:12" x14ac:dyDescent="0.25">
      <c r="A1714" t="s">
        <v>394</v>
      </c>
      <c r="B1714" t="s">
        <v>395</v>
      </c>
      <c r="C1714" t="s">
        <v>85</v>
      </c>
      <c r="D1714">
        <v>153</v>
      </c>
      <c r="E1714" t="s">
        <v>86</v>
      </c>
      <c r="F1714" t="s">
        <v>735</v>
      </c>
      <c r="G1714" t="s">
        <v>736</v>
      </c>
      <c r="H1714" t="s">
        <v>362</v>
      </c>
      <c r="I1714" t="s">
        <v>363</v>
      </c>
      <c r="J1714">
        <v>0</v>
      </c>
      <c r="K1714" t="s">
        <v>93</v>
      </c>
      <c r="L1714">
        <v>0</v>
      </c>
    </row>
    <row r="1715" spans="1:12" x14ac:dyDescent="0.25">
      <c r="A1715" t="s">
        <v>394</v>
      </c>
      <c r="B1715" t="s">
        <v>395</v>
      </c>
      <c r="C1715" t="s">
        <v>85</v>
      </c>
      <c r="D1715">
        <v>153</v>
      </c>
      <c r="E1715" t="s">
        <v>86</v>
      </c>
      <c r="F1715" t="s">
        <v>735</v>
      </c>
      <c r="G1715" t="s">
        <v>736</v>
      </c>
      <c r="H1715" t="s">
        <v>364</v>
      </c>
      <c r="I1715" t="s">
        <v>365</v>
      </c>
      <c r="J1715">
        <v>0</v>
      </c>
      <c r="K1715" t="s">
        <v>93</v>
      </c>
      <c r="L1715">
        <v>0</v>
      </c>
    </row>
    <row r="1716" spans="1:12" x14ac:dyDescent="0.25">
      <c r="A1716" t="s">
        <v>394</v>
      </c>
      <c r="B1716" t="s">
        <v>395</v>
      </c>
      <c r="C1716" t="s">
        <v>85</v>
      </c>
      <c r="D1716">
        <v>153</v>
      </c>
      <c r="E1716" t="s">
        <v>86</v>
      </c>
      <c r="F1716" t="s">
        <v>735</v>
      </c>
      <c r="G1716" t="s">
        <v>736</v>
      </c>
      <c r="H1716" t="s">
        <v>366</v>
      </c>
      <c r="I1716" t="s">
        <v>367</v>
      </c>
      <c r="J1716">
        <v>0</v>
      </c>
      <c r="K1716" t="s">
        <v>93</v>
      </c>
      <c r="L1716">
        <v>0</v>
      </c>
    </row>
    <row r="1717" spans="1:12" x14ac:dyDescent="0.25">
      <c r="A1717" t="s">
        <v>394</v>
      </c>
      <c r="B1717" t="s">
        <v>395</v>
      </c>
      <c r="C1717" t="s">
        <v>85</v>
      </c>
      <c r="D1717">
        <v>153</v>
      </c>
      <c r="E1717" t="s">
        <v>86</v>
      </c>
      <c r="F1717" t="s">
        <v>735</v>
      </c>
      <c r="G1717" t="s">
        <v>736</v>
      </c>
      <c r="H1717" t="s">
        <v>368</v>
      </c>
      <c r="I1717" t="s">
        <v>369</v>
      </c>
      <c r="J1717">
        <v>0</v>
      </c>
      <c r="K1717" t="s">
        <v>93</v>
      </c>
      <c r="L1717">
        <v>0</v>
      </c>
    </row>
    <row r="1718" spans="1:12" x14ac:dyDescent="0.25">
      <c r="A1718" t="s">
        <v>394</v>
      </c>
      <c r="B1718" t="s">
        <v>395</v>
      </c>
      <c r="C1718" t="s">
        <v>85</v>
      </c>
      <c r="D1718">
        <v>153</v>
      </c>
      <c r="E1718" t="s">
        <v>86</v>
      </c>
      <c r="F1718" t="s">
        <v>735</v>
      </c>
      <c r="G1718" t="s">
        <v>736</v>
      </c>
      <c r="H1718" t="s">
        <v>370</v>
      </c>
      <c r="I1718" t="s">
        <v>371</v>
      </c>
      <c r="J1718">
        <v>0</v>
      </c>
      <c r="K1718" t="s">
        <v>93</v>
      </c>
      <c r="L1718">
        <v>0</v>
      </c>
    </row>
    <row r="1719" spans="1:12" x14ac:dyDescent="0.25">
      <c r="A1719" t="s">
        <v>394</v>
      </c>
      <c r="B1719" t="s">
        <v>395</v>
      </c>
      <c r="C1719" t="s">
        <v>85</v>
      </c>
      <c r="D1719">
        <v>153</v>
      </c>
      <c r="E1719" t="s">
        <v>86</v>
      </c>
      <c r="F1719" t="s">
        <v>735</v>
      </c>
      <c r="G1719" t="s">
        <v>736</v>
      </c>
      <c r="H1719" t="s">
        <v>372</v>
      </c>
      <c r="I1719" t="s">
        <v>373</v>
      </c>
      <c r="J1719">
        <v>0</v>
      </c>
      <c r="K1719" t="s">
        <v>93</v>
      </c>
      <c r="L1719">
        <v>0</v>
      </c>
    </row>
    <row r="1720" spans="1:12" x14ac:dyDescent="0.25">
      <c r="A1720" t="s">
        <v>394</v>
      </c>
      <c r="B1720" t="s">
        <v>395</v>
      </c>
      <c r="C1720" t="s">
        <v>85</v>
      </c>
      <c r="D1720">
        <v>153</v>
      </c>
      <c r="E1720" t="s">
        <v>86</v>
      </c>
      <c r="F1720" t="s">
        <v>735</v>
      </c>
      <c r="G1720" t="s">
        <v>736</v>
      </c>
      <c r="H1720" t="s">
        <v>374</v>
      </c>
      <c r="I1720" t="s">
        <v>375</v>
      </c>
      <c r="J1720">
        <v>0</v>
      </c>
      <c r="K1720" t="s">
        <v>93</v>
      </c>
      <c r="L1720">
        <v>0</v>
      </c>
    </row>
    <row r="1721" spans="1:12" x14ac:dyDescent="0.25">
      <c r="A1721" t="s">
        <v>394</v>
      </c>
      <c r="B1721" t="s">
        <v>395</v>
      </c>
      <c r="C1721" t="s">
        <v>85</v>
      </c>
      <c r="D1721">
        <v>153</v>
      </c>
      <c r="E1721" t="s">
        <v>86</v>
      </c>
      <c r="F1721" t="s">
        <v>735</v>
      </c>
      <c r="G1721" t="s">
        <v>736</v>
      </c>
      <c r="H1721" t="s">
        <v>376</v>
      </c>
      <c r="I1721" t="s">
        <v>377</v>
      </c>
      <c r="J1721">
        <v>0</v>
      </c>
      <c r="K1721" t="s">
        <v>93</v>
      </c>
      <c r="L1721">
        <v>0</v>
      </c>
    </row>
    <row r="1722" spans="1:12" x14ac:dyDescent="0.25">
      <c r="A1722" t="s">
        <v>394</v>
      </c>
      <c r="B1722" t="s">
        <v>395</v>
      </c>
      <c r="C1722" t="s">
        <v>85</v>
      </c>
      <c r="D1722">
        <v>153</v>
      </c>
      <c r="E1722" t="s">
        <v>86</v>
      </c>
      <c r="F1722" t="s">
        <v>735</v>
      </c>
      <c r="G1722" t="s">
        <v>736</v>
      </c>
      <c r="H1722" t="s">
        <v>378</v>
      </c>
      <c r="I1722" t="s">
        <v>379</v>
      </c>
      <c r="J1722">
        <v>0</v>
      </c>
      <c r="K1722" t="s">
        <v>93</v>
      </c>
      <c r="L1722">
        <v>0</v>
      </c>
    </row>
    <row r="1723" spans="1:12" x14ac:dyDescent="0.25">
      <c r="A1723" t="s">
        <v>394</v>
      </c>
      <c r="B1723" t="s">
        <v>395</v>
      </c>
      <c r="C1723" t="s">
        <v>85</v>
      </c>
      <c r="D1723">
        <v>153</v>
      </c>
      <c r="E1723" t="s">
        <v>86</v>
      </c>
      <c r="F1723" t="s">
        <v>735</v>
      </c>
      <c r="G1723" t="s">
        <v>736</v>
      </c>
      <c r="H1723" t="s">
        <v>90</v>
      </c>
      <c r="I1723" t="s">
        <v>92</v>
      </c>
      <c r="J1723">
        <v>0</v>
      </c>
      <c r="K1723" t="s">
        <v>93</v>
      </c>
      <c r="L1723">
        <v>784196</v>
      </c>
    </row>
    <row r="1724" spans="1:12" x14ac:dyDescent="0.25">
      <c r="A1724" t="s">
        <v>394</v>
      </c>
      <c r="B1724" t="s">
        <v>395</v>
      </c>
      <c r="C1724" t="s">
        <v>85</v>
      </c>
      <c r="D1724">
        <v>153</v>
      </c>
      <c r="E1724" t="s">
        <v>86</v>
      </c>
      <c r="F1724" t="s">
        <v>735</v>
      </c>
      <c r="G1724" t="s">
        <v>736</v>
      </c>
      <c r="H1724" t="s">
        <v>94</v>
      </c>
      <c r="I1724" t="s">
        <v>95</v>
      </c>
      <c r="J1724">
        <v>0</v>
      </c>
      <c r="K1724" t="s">
        <v>93</v>
      </c>
      <c r="L1724">
        <v>784196</v>
      </c>
    </row>
    <row r="1725" spans="1:12" x14ac:dyDescent="0.25">
      <c r="A1725" t="s">
        <v>394</v>
      </c>
      <c r="B1725" t="s">
        <v>395</v>
      </c>
      <c r="C1725" t="s">
        <v>85</v>
      </c>
      <c r="D1725">
        <v>153</v>
      </c>
      <c r="E1725" t="s">
        <v>86</v>
      </c>
      <c r="F1725" t="s">
        <v>735</v>
      </c>
      <c r="G1725" t="s">
        <v>736</v>
      </c>
      <c r="H1725" t="s">
        <v>96</v>
      </c>
      <c r="I1725" t="s">
        <v>97</v>
      </c>
      <c r="J1725">
        <v>0</v>
      </c>
      <c r="K1725" t="s">
        <v>93</v>
      </c>
      <c r="L1725">
        <v>784196</v>
      </c>
    </row>
    <row r="1726" spans="1:12" x14ac:dyDescent="0.25">
      <c r="A1726" t="s">
        <v>394</v>
      </c>
      <c r="B1726" t="s">
        <v>395</v>
      </c>
      <c r="C1726" t="s">
        <v>85</v>
      </c>
      <c r="D1726">
        <v>153</v>
      </c>
      <c r="E1726" t="s">
        <v>86</v>
      </c>
      <c r="F1726" t="s">
        <v>735</v>
      </c>
      <c r="G1726" t="s">
        <v>736</v>
      </c>
      <c r="H1726" t="s">
        <v>98</v>
      </c>
      <c r="I1726" t="s">
        <v>99</v>
      </c>
      <c r="J1726">
        <v>0</v>
      </c>
      <c r="K1726" t="s">
        <v>93</v>
      </c>
      <c r="L1726">
        <v>784196</v>
      </c>
    </row>
    <row r="1727" spans="1:12" x14ac:dyDescent="0.25">
      <c r="A1727" t="s">
        <v>394</v>
      </c>
      <c r="B1727" t="s">
        <v>395</v>
      </c>
      <c r="C1727" t="s">
        <v>85</v>
      </c>
      <c r="D1727">
        <v>153</v>
      </c>
      <c r="E1727" t="s">
        <v>86</v>
      </c>
      <c r="F1727" t="s">
        <v>735</v>
      </c>
      <c r="G1727" t="s">
        <v>736</v>
      </c>
      <c r="H1727" t="s">
        <v>100</v>
      </c>
      <c r="I1727" t="s">
        <v>101</v>
      </c>
      <c r="J1727">
        <v>0</v>
      </c>
      <c r="K1727" t="s">
        <v>93</v>
      </c>
      <c r="L1727">
        <v>784196</v>
      </c>
    </row>
    <row r="1728" spans="1:12" x14ac:dyDescent="0.25">
      <c r="A1728" t="s">
        <v>394</v>
      </c>
      <c r="B1728" t="s">
        <v>395</v>
      </c>
      <c r="C1728" t="s">
        <v>85</v>
      </c>
      <c r="D1728">
        <v>153</v>
      </c>
      <c r="E1728" t="s">
        <v>86</v>
      </c>
      <c r="F1728" t="s">
        <v>735</v>
      </c>
      <c r="G1728" t="s">
        <v>736</v>
      </c>
      <c r="H1728" t="s">
        <v>102</v>
      </c>
      <c r="I1728" t="s">
        <v>103</v>
      </c>
      <c r="J1728">
        <v>0</v>
      </c>
      <c r="K1728" t="s">
        <v>93</v>
      </c>
      <c r="L1728">
        <v>784196</v>
      </c>
    </row>
    <row r="1729" spans="1:12" x14ac:dyDescent="0.25">
      <c r="A1729" t="s">
        <v>394</v>
      </c>
      <c r="B1729" t="s">
        <v>395</v>
      </c>
      <c r="C1729" t="s">
        <v>85</v>
      </c>
      <c r="D1729">
        <v>153</v>
      </c>
      <c r="E1729" t="s">
        <v>86</v>
      </c>
      <c r="F1729" t="s">
        <v>735</v>
      </c>
      <c r="G1729" t="s">
        <v>736</v>
      </c>
      <c r="H1729" t="s">
        <v>104</v>
      </c>
      <c r="I1729" t="s">
        <v>105</v>
      </c>
      <c r="J1729">
        <v>0</v>
      </c>
      <c r="K1729" t="s">
        <v>93</v>
      </c>
      <c r="L1729">
        <v>784196</v>
      </c>
    </row>
    <row r="1730" spans="1:12" x14ac:dyDescent="0.25">
      <c r="A1730" t="s">
        <v>394</v>
      </c>
      <c r="B1730" t="s">
        <v>395</v>
      </c>
      <c r="C1730" t="s">
        <v>85</v>
      </c>
      <c r="D1730">
        <v>153</v>
      </c>
      <c r="E1730" t="s">
        <v>86</v>
      </c>
      <c r="F1730" t="s">
        <v>735</v>
      </c>
      <c r="G1730" t="s">
        <v>736</v>
      </c>
      <c r="H1730" t="s">
        <v>106</v>
      </c>
      <c r="I1730" t="s">
        <v>107</v>
      </c>
      <c r="J1730">
        <v>0</v>
      </c>
      <c r="K1730" t="s">
        <v>93</v>
      </c>
      <c r="L1730">
        <v>784196</v>
      </c>
    </row>
    <row r="1731" spans="1:12" x14ac:dyDescent="0.25">
      <c r="A1731" t="s">
        <v>394</v>
      </c>
      <c r="B1731" t="s">
        <v>395</v>
      </c>
      <c r="C1731" t="s">
        <v>85</v>
      </c>
      <c r="D1731">
        <v>153</v>
      </c>
      <c r="E1731" t="s">
        <v>86</v>
      </c>
      <c r="F1731" t="s">
        <v>735</v>
      </c>
      <c r="G1731" t="s">
        <v>736</v>
      </c>
      <c r="H1731" t="s">
        <v>108</v>
      </c>
      <c r="I1731" t="s">
        <v>109</v>
      </c>
      <c r="J1731">
        <v>0</v>
      </c>
      <c r="K1731" t="s">
        <v>93</v>
      </c>
      <c r="L1731">
        <v>784196</v>
      </c>
    </row>
    <row r="1732" spans="1:12" x14ac:dyDescent="0.25">
      <c r="A1732" t="s">
        <v>394</v>
      </c>
      <c r="B1732" t="s">
        <v>395</v>
      </c>
      <c r="C1732" t="s">
        <v>85</v>
      </c>
      <c r="D1732">
        <v>153</v>
      </c>
      <c r="E1732" t="s">
        <v>86</v>
      </c>
      <c r="F1732" t="s">
        <v>735</v>
      </c>
      <c r="G1732" t="s">
        <v>736</v>
      </c>
      <c r="H1732" t="s">
        <v>110</v>
      </c>
      <c r="I1732" t="s">
        <v>111</v>
      </c>
      <c r="J1732">
        <v>0</v>
      </c>
      <c r="K1732" t="s">
        <v>93</v>
      </c>
      <c r="L1732">
        <v>784196</v>
      </c>
    </row>
    <row r="1733" spans="1:12" x14ac:dyDescent="0.25">
      <c r="A1733" t="s">
        <v>394</v>
      </c>
      <c r="B1733" t="s">
        <v>395</v>
      </c>
      <c r="C1733" t="s">
        <v>85</v>
      </c>
      <c r="D1733">
        <v>153</v>
      </c>
      <c r="E1733" t="s">
        <v>86</v>
      </c>
      <c r="F1733" t="s">
        <v>735</v>
      </c>
      <c r="G1733" t="s">
        <v>736</v>
      </c>
      <c r="H1733" t="s">
        <v>112</v>
      </c>
      <c r="I1733" t="s">
        <v>113</v>
      </c>
      <c r="J1733">
        <v>0</v>
      </c>
      <c r="K1733" t="s">
        <v>93</v>
      </c>
      <c r="L1733">
        <v>784196</v>
      </c>
    </row>
    <row r="1734" spans="1:12" x14ac:dyDescent="0.25">
      <c r="A1734" t="s">
        <v>394</v>
      </c>
      <c r="B1734" t="s">
        <v>395</v>
      </c>
      <c r="C1734" t="s">
        <v>85</v>
      </c>
      <c r="D1734">
        <v>153</v>
      </c>
      <c r="E1734" t="s">
        <v>86</v>
      </c>
      <c r="F1734" t="s">
        <v>735</v>
      </c>
      <c r="G1734" t="s">
        <v>736</v>
      </c>
      <c r="H1734" t="s">
        <v>114</v>
      </c>
      <c r="I1734" t="s">
        <v>115</v>
      </c>
      <c r="J1734">
        <v>2500</v>
      </c>
      <c r="K1734" t="s">
        <v>93</v>
      </c>
      <c r="L1734">
        <v>784196</v>
      </c>
    </row>
    <row r="1735" spans="1:12" x14ac:dyDescent="0.25">
      <c r="A1735" t="s">
        <v>394</v>
      </c>
      <c r="B1735" t="s">
        <v>395</v>
      </c>
      <c r="C1735" t="s">
        <v>85</v>
      </c>
      <c r="D1735">
        <v>153</v>
      </c>
      <c r="E1735" t="s">
        <v>86</v>
      </c>
      <c r="F1735" t="s">
        <v>735</v>
      </c>
      <c r="G1735" t="s">
        <v>736</v>
      </c>
      <c r="H1735" t="s">
        <v>116</v>
      </c>
      <c r="I1735" t="s">
        <v>117</v>
      </c>
      <c r="J1735">
        <v>0</v>
      </c>
      <c r="K1735" t="s">
        <v>93</v>
      </c>
      <c r="L1735">
        <v>784196</v>
      </c>
    </row>
    <row r="1736" spans="1:12" x14ac:dyDescent="0.25">
      <c r="A1736" t="s">
        <v>394</v>
      </c>
      <c r="B1736" t="s">
        <v>395</v>
      </c>
      <c r="C1736" t="s">
        <v>85</v>
      </c>
      <c r="D1736">
        <v>153</v>
      </c>
      <c r="E1736" t="s">
        <v>86</v>
      </c>
      <c r="F1736" t="s">
        <v>735</v>
      </c>
      <c r="G1736" t="s">
        <v>736</v>
      </c>
      <c r="H1736" t="s">
        <v>118</v>
      </c>
      <c r="I1736" t="s">
        <v>119</v>
      </c>
      <c r="J1736">
        <v>0</v>
      </c>
      <c r="K1736" t="s">
        <v>93</v>
      </c>
      <c r="L1736">
        <v>784196</v>
      </c>
    </row>
    <row r="1737" spans="1:12" x14ac:dyDescent="0.25">
      <c r="A1737" t="s">
        <v>394</v>
      </c>
      <c r="B1737" t="s">
        <v>395</v>
      </c>
      <c r="C1737" t="s">
        <v>85</v>
      </c>
      <c r="D1737">
        <v>153</v>
      </c>
      <c r="E1737" t="s">
        <v>86</v>
      </c>
      <c r="F1737" t="s">
        <v>735</v>
      </c>
      <c r="G1737" t="s">
        <v>736</v>
      </c>
      <c r="H1737" t="s">
        <v>120</v>
      </c>
      <c r="I1737" t="s">
        <v>121</v>
      </c>
      <c r="J1737">
        <v>131113</v>
      </c>
      <c r="K1737" t="s">
        <v>93</v>
      </c>
      <c r="L1737">
        <v>784196</v>
      </c>
    </row>
    <row r="1738" spans="1:12" x14ac:dyDescent="0.25">
      <c r="A1738" t="s">
        <v>394</v>
      </c>
      <c r="B1738" t="s">
        <v>395</v>
      </c>
      <c r="C1738" t="s">
        <v>85</v>
      </c>
      <c r="D1738">
        <v>153</v>
      </c>
      <c r="E1738" t="s">
        <v>86</v>
      </c>
      <c r="F1738" t="s">
        <v>735</v>
      </c>
      <c r="G1738" t="s">
        <v>736</v>
      </c>
      <c r="H1738" t="s">
        <v>122</v>
      </c>
      <c r="I1738" t="s">
        <v>123</v>
      </c>
      <c r="J1738">
        <v>0</v>
      </c>
      <c r="K1738" t="s">
        <v>93</v>
      </c>
      <c r="L1738">
        <v>784196</v>
      </c>
    </row>
    <row r="1739" spans="1:12" x14ac:dyDescent="0.25">
      <c r="A1739" t="s">
        <v>394</v>
      </c>
      <c r="B1739" t="s">
        <v>395</v>
      </c>
      <c r="C1739" t="s">
        <v>85</v>
      </c>
      <c r="D1739">
        <v>153</v>
      </c>
      <c r="E1739" t="s">
        <v>86</v>
      </c>
      <c r="F1739" t="s">
        <v>735</v>
      </c>
      <c r="G1739" t="s">
        <v>736</v>
      </c>
      <c r="H1739" t="s">
        <v>124</v>
      </c>
      <c r="I1739" t="s">
        <v>125</v>
      </c>
      <c r="J1739">
        <v>0</v>
      </c>
      <c r="K1739" t="s">
        <v>93</v>
      </c>
      <c r="L1739">
        <v>784196</v>
      </c>
    </row>
    <row r="1740" spans="1:12" x14ac:dyDescent="0.25">
      <c r="A1740" t="s">
        <v>394</v>
      </c>
      <c r="B1740" t="s">
        <v>395</v>
      </c>
      <c r="C1740" t="s">
        <v>85</v>
      </c>
      <c r="D1740">
        <v>153</v>
      </c>
      <c r="E1740" t="s">
        <v>86</v>
      </c>
      <c r="F1740" t="s">
        <v>735</v>
      </c>
      <c r="G1740" t="s">
        <v>736</v>
      </c>
      <c r="H1740" t="s">
        <v>126</v>
      </c>
      <c r="I1740" t="s">
        <v>127</v>
      </c>
      <c r="J1740">
        <v>0</v>
      </c>
      <c r="K1740" t="s">
        <v>93</v>
      </c>
      <c r="L1740">
        <v>784196</v>
      </c>
    </row>
    <row r="1741" spans="1:12" x14ac:dyDescent="0.25">
      <c r="A1741" t="s">
        <v>394</v>
      </c>
      <c r="B1741" t="s">
        <v>395</v>
      </c>
      <c r="C1741" t="s">
        <v>85</v>
      </c>
      <c r="D1741">
        <v>153</v>
      </c>
      <c r="E1741" t="s">
        <v>86</v>
      </c>
      <c r="F1741" t="s">
        <v>735</v>
      </c>
      <c r="G1741" t="s">
        <v>736</v>
      </c>
      <c r="H1741" t="s">
        <v>128</v>
      </c>
      <c r="I1741" t="s">
        <v>129</v>
      </c>
      <c r="J1741">
        <v>1617868</v>
      </c>
      <c r="K1741" t="s">
        <v>93</v>
      </c>
      <c r="L1741">
        <v>784196</v>
      </c>
    </row>
    <row r="1742" spans="1:12" x14ac:dyDescent="0.25">
      <c r="A1742" t="s">
        <v>394</v>
      </c>
      <c r="B1742" t="s">
        <v>395</v>
      </c>
      <c r="C1742" t="s">
        <v>85</v>
      </c>
      <c r="D1742">
        <v>153</v>
      </c>
      <c r="E1742" t="s">
        <v>86</v>
      </c>
      <c r="F1742" t="s">
        <v>735</v>
      </c>
      <c r="G1742" t="s">
        <v>736</v>
      </c>
      <c r="H1742" t="s">
        <v>130</v>
      </c>
      <c r="I1742" t="s">
        <v>131</v>
      </c>
      <c r="J1742">
        <v>25114</v>
      </c>
      <c r="K1742" t="s">
        <v>93</v>
      </c>
      <c r="L1742">
        <v>784196</v>
      </c>
    </row>
    <row r="1743" spans="1:12" x14ac:dyDescent="0.25">
      <c r="A1743" t="s">
        <v>394</v>
      </c>
      <c r="B1743" t="s">
        <v>395</v>
      </c>
      <c r="C1743" t="s">
        <v>85</v>
      </c>
      <c r="D1743">
        <v>153</v>
      </c>
      <c r="E1743" t="s">
        <v>86</v>
      </c>
      <c r="F1743" t="s">
        <v>735</v>
      </c>
      <c r="G1743" t="s">
        <v>736</v>
      </c>
      <c r="H1743" t="s">
        <v>132</v>
      </c>
      <c r="I1743" t="s">
        <v>133</v>
      </c>
      <c r="J1743">
        <v>-177508</v>
      </c>
      <c r="K1743" t="s">
        <v>93</v>
      </c>
      <c r="L1743">
        <v>784196</v>
      </c>
    </row>
    <row r="1744" spans="1:12" x14ac:dyDescent="0.25">
      <c r="A1744" t="s">
        <v>394</v>
      </c>
      <c r="B1744" t="s">
        <v>395</v>
      </c>
      <c r="C1744" t="s">
        <v>85</v>
      </c>
      <c r="D1744">
        <v>153</v>
      </c>
      <c r="E1744" t="s">
        <v>86</v>
      </c>
      <c r="F1744" t="s">
        <v>735</v>
      </c>
      <c r="G1744" t="s">
        <v>736</v>
      </c>
      <c r="H1744" t="s">
        <v>134</v>
      </c>
      <c r="I1744" t="s">
        <v>135</v>
      </c>
      <c r="J1744">
        <v>253544</v>
      </c>
      <c r="K1744" t="s">
        <v>93</v>
      </c>
      <c r="L1744">
        <v>784196</v>
      </c>
    </row>
    <row r="1745" spans="1:12" x14ac:dyDescent="0.25">
      <c r="A1745" t="s">
        <v>394</v>
      </c>
      <c r="B1745" t="s">
        <v>395</v>
      </c>
      <c r="C1745" t="s">
        <v>85</v>
      </c>
      <c r="D1745">
        <v>153</v>
      </c>
      <c r="E1745" t="s">
        <v>86</v>
      </c>
      <c r="F1745" t="s">
        <v>735</v>
      </c>
      <c r="G1745" t="s">
        <v>736</v>
      </c>
      <c r="H1745" t="s">
        <v>136</v>
      </c>
      <c r="I1745" t="s">
        <v>137</v>
      </c>
      <c r="J1745">
        <v>12983</v>
      </c>
      <c r="K1745" t="s">
        <v>93</v>
      </c>
      <c r="L1745">
        <v>784196</v>
      </c>
    </row>
    <row r="1746" spans="1:12" x14ac:dyDescent="0.25">
      <c r="A1746" t="s">
        <v>394</v>
      </c>
      <c r="B1746" t="s">
        <v>395</v>
      </c>
      <c r="C1746" t="s">
        <v>85</v>
      </c>
      <c r="D1746">
        <v>153</v>
      </c>
      <c r="E1746" t="s">
        <v>86</v>
      </c>
      <c r="F1746" t="s">
        <v>735</v>
      </c>
      <c r="G1746" t="s">
        <v>736</v>
      </c>
      <c r="H1746" t="s">
        <v>138</v>
      </c>
      <c r="I1746" t="s">
        <v>139</v>
      </c>
      <c r="J1746">
        <v>375409</v>
      </c>
      <c r="K1746" t="s">
        <v>93</v>
      </c>
      <c r="L1746">
        <v>784196</v>
      </c>
    </row>
    <row r="1747" spans="1:12" x14ac:dyDescent="0.25">
      <c r="A1747" t="s">
        <v>394</v>
      </c>
      <c r="B1747" t="s">
        <v>395</v>
      </c>
      <c r="C1747" t="s">
        <v>85</v>
      </c>
      <c r="D1747">
        <v>153</v>
      </c>
      <c r="E1747" t="s">
        <v>86</v>
      </c>
      <c r="F1747" t="s">
        <v>735</v>
      </c>
      <c r="G1747" t="s">
        <v>736</v>
      </c>
      <c r="H1747" t="s">
        <v>140</v>
      </c>
      <c r="I1747" t="s">
        <v>141</v>
      </c>
      <c r="J1747">
        <v>2759</v>
      </c>
      <c r="K1747" t="s">
        <v>93</v>
      </c>
      <c r="L1747">
        <v>784196</v>
      </c>
    </row>
    <row r="1748" spans="1:12" x14ac:dyDescent="0.25">
      <c r="A1748" t="s">
        <v>394</v>
      </c>
      <c r="B1748" t="s">
        <v>395</v>
      </c>
      <c r="C1748" t="s">
        <v>85</v>
      </c>
      <c r="D1748">
        <v>153</v>
      </c>
      <c r="E1748" t="s">
        <v>86</v>
      </c>
      <c r="F1748" t="s">
        <v>735</v>
      </c>
      <c r="G1748" t="s">
        <v>736</v>
      </c>
      <c r="H1748" t="s">
        <v>142</v>
      </c>
      <c r="I1748" t="s">
        <v>143</v>
      </c>
      <c r="J1748">
        <v>0</v>
      </c>
      <c r="K1748" t="s">
        <v>93</v>
      </c>
      <c r="L1748">
        <v>784196</v>
      </c>
    </row>
    <row r="1749" spans="1:12" x14ac:dyDescent="0.25">
      <c r="A1749" t="s">
        <v>394</v>
      </c>
      <c r="B1749" t="s">
        <v>395</v>
      </c>
      <c r="C1749" t="s">
        <v>85</v>
      </c>
      <c r="D1749">
        <v>153</v>
      </c>
      <c r="E1749" t="s">
        <v>86</v>
      </c>
      <c r="F1749" t="s">
        <v>735</v>
      </c>
      <c r="G1749" t="s">
        <v>736</v>
      </c>
      <c r="H1749" t="s">
        <v>144</v>
      </c>
      <c r="I1749" t="s">
        <v>145</v>
      </c>
      <c r="J1749">
        <v>0</v>
      </c>
      <c r="K1749" t="s">
        <v>93</v>
      </c>
      <c r="L1749">
        <v>784196</v>
      </c>
    </row>
    <row r="1750" spans="1:12" x14ac:dyDescent="0.25">
      <c r="A1750" t="s">
        <v>394</v>
      </c>
      <c r="B1750" t="s">
        <v>395</v>
      </c>
      <c r="C1750" t="s">
        <v>85</v>
      </c>
      <c r="D1750">
        <v>153</v>
      </c>
      <c r="E1750" t="s">
        <v>86</v>
      </c>
      <c r="F1750" t="s">
        <v>735</v>
      </c>
      <c r="G1750" t="s">
        <v>736</v>
      </c>
      <c r="H1750" t="s">
        <v>146</v>
      </c>
      <c r="I1750" t="s">
        <v>147</v>
      </c>
      <c r="J1750">
        <v>42077</v>
      </c>
      <c r="K1750" t="s">
        <v>93</v>
      </c>
      <c r="L1750">
        <v>784196</v>
      </c>
    </row>
    <row r="1751" spans="1:12" x14ac:dyDescent="0.25">
      <c r="A1751" t="s">
        <v>394</v>
      </c>
      <c r="B1751" t="s">
        <v>395</v>
      </c>
      <c r="C1751" t="s">
        <v>85</v>
      </c>
      <c r="D1751">
        <v>153</v>
      </c>
      <c r="E1751" t="s">
        <v>86</v>
      </c>
      <c r="F1751" t="s">
        <v>735</v>
      </c>
      <c r="G1751" t="s">
        <v>736</v>
      </c>
      <c r="H1751" t="s">
        <v>148</v>
      </c>
      <c r="I1751" t="s">
        <v>149</v>
      </c>
      <c r="J1751">
        <v>0</v>
      </c>
      <c r="K1751" t="s">
        <v>93</v>
      </c>
      <c r="L1751">
        <v>784196</v>
      </c>
    </row>
    <row r="1752" spans="1:12" x14ac:dyDescent="0.25">
      <c r="A1752" t="s">
        <v>394</v>
      </c>
      <c r="B1752" t="s">
        <v>395</v>
      </c>
      <c r="C1752" t="s">
        <v>85</v>
      </c>
      <c r="D1752">
        <v>153</v>
      </c>
      <c r="E1752" t="s">
        <v>86</v>
      </c>
      <c r="F1752" t="s">
        <v>735</v>
      </c>
      <c r="G1752" t="s">
        <v>736</v>
      </c>
      <c r="H1752" t="s">
        <v>150</v>
      </c>
      <c r="I1752" t="s">
        <v>151</v>
      </c>
      <c r="J1752">
        <v>10863</v>
      </c>
      <c r="K1752" t="s">
        <v>93</v>
      </c>
      <c r="L1752">
        <v>784196</v>
      </c>
    </row>
    <row r="1753" spans="1:12" x14ac:dyDescent="0.25">
      <c r="A1753" t="s">
        <v>394</v>
      </c>
      <c r="B1753" t="s">
        <v>395</v>
      </c>
      <c r="C1753" t="s">
        <v>85</v>
      </c>
      <c r="D1753">
        <v>153</v>
      </c>
      <c r="E1753" t="s">
        <v>86</v>
      </c>
      <c r="F1753" t="s">
        <v>735</v>
      </c>
      <c r="G1753" t="s">
        <v>736</v>
      </c>
      <c r="H1753" t="s">
        <v>152</v>
      </c>
      <c r="I1753" t="s">
        <v>153</v>
      </c>
      <c r="J1753">
        <v>19788</v>
      </c>
      <c r="K1753" t="s">
        <v>93</v>
      </c>
      <c r="L1753">
        <v>784196</v>
      </c>
    </row>
    <row r="1754" spans="1:12" x14ac:dyDescent="0.25">
      <c r="A1754" t="s">
        <v>394</v>
      </c>
      <c r="B1754" t="s">
        <v>395</v>
      </c>
      <c r="C1754" t="s">
        <v>85</v>
      </c>
      <c r="D1754">
        <v>153</v>
      </c>
      <c r="E1754" t="s">
        <v>86</v>
      </c>
      <c r="F1754" t="s">
        <v>735</v>
      </c>
      <c r="G1754" t="s">
        <v>736</v>
      </c>
      <c r="H1754" t="s">
        <v>154</v>
      </c>
      <c r="I1754" t="s">
        <v>155</v>
      </c>
      <c r="J1754">
        <v>0</v>
      </c>
      <c r="K1754" t="s">
        <v>93</v>
      </c>
      <c r="L1754">
        <v>784196</v>
      </c>
    </row>
    <row r="1755" spans="1:12" x14ac:dyDescent="0.25">
      <c r="A1755" t="s">
        <v>394</v>
      </c>
      <c r="B1755" t="s">
        <v>395</v>
      </c>
      <c r="C1755" t="s">
        <v>85</v>
      </c>
      <c r="D1755">
        <v>153</v>
      </c>
      <c r="E1755" t="s">
        <v>86</v>
      </c>
      <c r="F1755" t="s">
        <v>735</v>
      </c>
      <c r="G1755" t="s">
        <v>736</v>
      </c>
      <c r="H1755" t="s">
        <v>156</v>
      </c>
      <c r="I1755" t="s">
        <v>157</v>
      </c>
      <c r="J1755">
        <v>1088</v>
      </c>
      <c r="K1755" t="s">
        <v>93</v>
      </c>
      <c r="L1755">
        <v>784196</v>
      </c>
    </row>
    <row r="1756" spans="1:12" x14ac:dyDescent="0.25">
      <c r="A1756" t="s">
        <v>394</v>
      </c>
      <c r="B1756" t="s">
        <v>395</v>
      </c>
      <c r="C1756" t="s">
        <v>85</v>
      </c>
      <c r="D1756">
        <v>153</v>
      </c>
      <c r="E1756" t="s">
        <v>86</v>
      </c>
      <c r="F1756" t="s">
        <v>735</v>
      </c>
      <c r="G1756" t="s">
        <v>736</v>
      </c>
      <c r="H1756" t="s">
        <v>158</v>
      </c>
      <c r="I1756" t="s">
        <v>159</v>
      </c>
      <c r="J1756">
        <v>2983</v>
      </c>
      <c r="K1756" t="s">
        <v>93</v>
      </c>
      <c r="L1756">
        <v>784196</v>
      </c>
    </row>
    <row r="1757" spans="1:12" x14ac:dyDescent="0.25">
      <c r="A1757" t="s">
        <v>394</v>
      </c>
      <c r="B1757" t="s">
        <v>395</v>
      </c>
      <c r="C1757" t="s">
        <v>85</v>
      </c>
      <c r="D1757">
        <v>153</v>
      </c>
      <c r="E1757" t="s">
        <v>86</v>
      </c>
      <c r="F1757" t="s">
        <v>735</v>
      </c>
      <c r="G1757" t="s">
        <v>736</v>
      </c>
      <c r="H1757" t="s">
        <v>160</v>
      </c>
      <c r="I1757" t="s">
        <v>161</v>
      </c>
      <c r="J1757">
        <v>13690</v>
      </c>
      <c r="K1757" t="s">
        <v>93</v>
      </c>
      <c r="L1757">
        <v>784196</v>
      </c>
    </row>
    <row r="1758" spans="1:12" x14ac:dyDescent="0.25">
      <c r="A1758" t="s">
        <v>394</v>
      </c>
      <c r="B1758" t="s">
        <v>395</v>
      </c>
      <c r="C1758" t="s">
        <v>85</v>
      </c>
      <c r="D1758">
        <v>153</v>
      </c>
      <c r="E1758" t="s">
        <v>86</v>
      </c>
      <c r="F1758" t="s">
        <v>735</v>
      </c>
      <c r="G1758" t="s">
        <v>736</v>
      </c>
      <c r="H1758" t="s">
        <v>162</v>
      </c>
      <c r="I1758" t="s">
        <v>163</v>
      </c>
      <c r="J1758">
        <v>293</v>
      </c>
      <c r="K1758" t="s">
        <v>93</v>
      </c>
      <c r="L1758">
        <v>784196</v>
      </c>
    </row>
    <row r="1759" spans="1:12" x14ac:dyDescent="0.25">
      <c r="A1759" t="s">
        <v>394</v>
      </c>
      <c r="B1759" t="s">
        <v>395</v>
      </c>
      <c r="C1759" t="s">
        <v>85</v>
      </c>
      <c r="D1759">
        <v>153</v>
      </c>
      <c r="E1759" t="s">
        <v>86</v>
      </c>
      <c r="F1759" t="s">
        <v>735</v>
      </c>
      <c r="G1759" t="s">
        <v>736</v>
      </c>
      <c r="H1759" t="s">
        <v>164</v>
      </c>
      <c r="I1759" t="s">
        <v>165</v>
      </c>
      <c r="J1759">
        <v>5783</v>
      </c>
      <c r="K1759" t="s">
        <v>93</v>
      </c>
      <c r="L1759">
        <v>784196</v>
      </c>
    </row>
    <row r="1760" spans="1:12" x14ac:dyDescent="0.25">
      <c r="A1760" t="s">
        <v>394</v>
      </c>
      <c r="B1760" t="s">
        <v>395</v>
      </c>
      <c r="C1760" t="s">
        <v>85</v>
      </c>
      <c r="D1760">
        <v>153</v>
      </c>
      <c r="E1760" t="s">
        <v>86</v>
      </c>
      <c r="F1760" t="s">
        <v>735</v>
      </c>
      <c r="G1760" t="s">
        <v>736</v>
      </c>
      <c r="H1760" t="s">
        <v>166</v>
      </c>
      <c r="I1760" t="s">
        <v>167</v>
      </c>
      <c r="J1760">
        <v>0</v>
      </c>
      <c r="K1760" t="s">
        <v>93</v>
      </c>
      <c r="L1760">
        <v>784196</v>
      </c>
    </row>
    <row r="1761" spans="1:12" x14ac:dyDescent="0.25">
      <c r="A1761" t="s">
        <v>394</v>
      </c>
      <c r="B1761" t="s">
        <v>395</v>
      </c>
      <c r="C1761" t="s">
        <v>85</v>
      </c>
      <c r="D1761">
        <v>153</v>
      </c>
      <c r="E1761" t="s">
        <v>86</v>
      </c>
      <c r="F1761" t="s">
        <v>735</v>
      </c>
      <c r="G1761" t="s">
        <v>736</v>
      </c>
      <c r="H1761" t="s">
        <v>168</v>
      </c>
      <c r="I1761" t="s">
        <v>169</v>
      </c>
      <c r="J1761">
        <v>35918</v>
      </c>
      <c r="K1761" t="s">
        <v>93</v>
      </c>
      <c r="L1761">
        <v>784196</v>
      </c>
    </row>
    <row r="1762" spans="1:12" x14ac:dyDescent="0.25">
      <c r="A1762" t="s">
        <v>394</v>
      </c>
      <c r="B1762" t="s">
        <v>395</v>
      </c>
      <c r="C1762" t="s">
        <v>85</v>
      </c>
      <c r="D1762">
        <v>153</v>
      </c>
      <c r="E1762" t="s">
        <v>86</v>
      </c>
      <c r="F1762" t="s">
        <v>735</v>
      </c>
      <c r="G1762" t="s">
        <v>736</v>
      </c>
      <c r="H1762" t="s">
        <v>170</v>
      </c>
      <c r="I1762" t="s">
        <v>171</v>
      </c>
      <c r="J1762">
        <v>4501</v>
      </c>
      <c r="K1762" t="s">
        <v>93</v>
      </c>
      <c r="L1762">
        <v>784196</v>
      </c>
    </row>
    <row r="1763" spans="1:12" x14ac:dyDescent="0.25">
      <c r="A1763" t="s">
        <v>394</v>
      </c>
      <c r="B1763" t="s">
        <v>395</v>
      </c>
      <c r="C1763" t="s">
        <v>85</v>
      </c>
      <c r="D1763">
        <v>153</v>
      </c>
      <c r="E1763" t="s">
        <v>86</v>
      </c>
      <c r="F1763" t="s">
        <v>735</v>
      </c>
      <c r="G1763" t="s">
        <v>736</v>
      </c>
      <c r="H1763" t="s">
        <v>172</v>
      </c>
      <c r="I1763" t="s">
        <v>173</v>
      </c>
      <c r="J1763">
        <v>0</v>
      </c>
      <c r="K1763" t="s">
        <v>93</v>
      </c>
      <c r="L1763">
        <v>784196</v>
      </c>
    </row>
    <row r="1764" spans="1:12" x14ac:dyDescent="0.25">
      <c r="A1764" t="s">
        <v>394</v>
      </c>
      <c r="B1764" t="s">
        <v>395</v>
      </c>
      <c r="C1764" t="s">
        <v>85</v>
      </c>
      <c r="D1764">
        <v>153</v>
      </c>
      <c r="E1764" t="s">
        <v>86</v>
      </c>
      <c r="F1764" t="s">
        <v>735</v>
      </c>
      <c r="G1764" t="s">
        <v>736</v>
      </c>
      <c r="H1764" t="s">
        <v>174</v>
      </c>
      <c r="I1764" t="s">
        <v>175</v>
      </c>
      <c r="J1764">
        <v>0</v>
      </c>
      <c r="K1764" t="s">
        <v>93</v>
      </c>
      <c r="L1764">
        <v>784196</v>
      </c>
    </row>
    <row r="1765" spans="1:12" x14ac:dyDescent="0.25">
      <c r="A1765" t="s">
        <v>394</v>
      </c>
      <c r="B1765" t="s">
        <v>395</v>
      </c>
      <c r="C1765" t="s">
        <v>85</v>
      </c>
      <c r="D1765">
        <v>153</v>
      </c>
      <c r="E1765" t="s">
        <v>86</v>
      </c>
      <c r="F1765" t="s">
        <v>735</v>
      </c>
      <c r="G1765" t="s">
        <v>736</v>
      </c>
      <c r="H1765" t="s">
        <v>176</v>
      </c>
      <c r="I1765" t="s">
        <v>177</v>
      </c>
      <c r="J1765">
        <v>0</v>
      </c>
      <c r="K1765" t="s">
        <v>93</v>
      </c>
      <c r="L1765">
        <v>784196</v>
      </c>
    </row>
    <row r="1766" spans="1:12" x14ac:dyDescent="0.25">
      <c r="A1766" t="s">
        <v>394</v>
      </c>
      <c r="B1766" t="s">
        <v>395</v>
      </c>
      <c r="C1766" t="s">
        <v>85</v>
      </c>
      <c r="D1766">
        <v>153</v>
      </c>
      <c r="E1766" t="s">
        <v>86</v>
      </c>
      <c r="F1766" t="s">
        <v>735</v>
      </c>
      <c r="G1766" t="s">
        <v>736</v>
      </c>
      <c r="H1766" t="s">
        <v>178</v>
      </c>
      <c r="I1766" t="s">
        <v>179</v>
      </c>
      <c r="J1766">
        <v>21493</v>
      </c>
      <c r="K1766" t="s">
        <v>93</v>
      </c>
      <c r="L1766">
        <v>784196</v>
      </c>
    </row>
    <row r="1767" spans="1:12" x14ac:dyDescent="0.25">
      <c r="A1767" t="s">
        <v>394</v>
      </c>
      <c r="B1767" t="s">
        <v>395</v>
      </c>
      <c r="C1767" t="s">
        <v>85</v>
      </c>
      <c r="D1767">
        <v>153</v>
      </c>
      <c r="E1767" t="s">
        <v>86</v>
      </c>
      <c r="F1767" t="s">
        <v>735</v>
      </c>
      <c r="G1767" t="s">
        <v>736</v>
      </c>
      <c r="H1767" t="s">
        <v>180</v>
      </c>
      <c r="I1767" t="s">
        <v>181</v>
      </c>
      <c r="J1767">
        <v>62650</v>
      </c>
      <c r="K1767" t="s">
        <v>93</v>
      </c>
      <c r="L1767">
        <v>784196</v>
      </c>
    </row>
    <row r="1768" spans="1:12" x14ac:dyDescent="0.25">
      <c r="A1768" t="s">
        <v>394</v>
      </c>
      <c r="B1768" t="s">
        <v>395</v>
      </c>
      <c r="C1768" t="s">
        <v>85</v>
      </c>
      <c r="D1768">
        <v>153</v>
      </c>
      <c r="E1768" t="s">
        <v>86</v>
      </c>
      <c r="F1768" t="s">
        <v>735</v>
      </c>
      <c r="G1768" t="s">
        <v>736</v>
      </c>
      <c r="H1768" t="s">
        <v>182</v>
      </c>
      <c r="I1768" t="s">
        <v>183</v>
      </c>
      <c r="J1768">
        <v>-480</v>
      </c>
      <c r="K1768" t="s">
        <v>93</v>
      </c>
      <c r="L1768">
        <v>784196</v>
      </c>
    </row>
    <row r="1769" spans="1:12" x14ac:dyDescent="0.25">
      <c r="A1769" t="s">
        <v>394</v>
      </c>
      <c r="B1769" t="s">
        <v>395</v>
      </c>
      <c r="C1769" t="s">
        <v>85</v>
      </c>
      <c r="D1769">
        <v>153</v>
      </c>
      <c r="E1769" t="s">
        <v>86</v>
      </c>
      <c r="F1769" t="s">
        <v>735</v>
      </c>
      <c r="G1769" t="s">
        <v>736</v>
      </c>
      <c r="H1769" t="s">
        <v>184</v>
      </c>
      <c r="I1769" t="s">
        <v>185</v>
      </c>
      <c r="J1769">
        <v>0</v>
      </c>
      <c r="K1769" t="s">
        <v>93</v>
      </c>
      <c r="L1769">
        <v>784196</v>
      </c>
    </row>
    <row r="1770" spans="1:12" x14ac:dyDescent="0.25">
      <c r="A1770" t="s">
        <v>394</v>
      </c>
      <c r="B1770" t="s">
        <v>395</v>
      </c>
      <c r="C1770" t="s">
        <v>85</v>
      </c>
      <c r="D1770">
        <v>153</v>
      </c>
      <c r="E1770" t="s">
        <v>86</v>
      </c>
      <c r="F1770" t="s">
        <v>735</v>
      </c>
      <c r="G1770" t="s">
        <v>736</v>
      </c>
      <c r="H1770" t="s">
        <v>186</v>
      </c>
      <c r="I1770" t="s">
        <v>187</v>
      </c>
      <c r="J1770">
        <v>4610</v>
      </c>
      <c r="K1770" t="s">
        <v>93</v>
      </c>
      <c r="L1770">
        <v>784196</v>
      </c>
    </row>
    <row r="1771" spans="1:12" x14ac:dyDescent="0.25">
      <c r="A1771" t="s">
        <v>394</v>
      </c>
      <c r="B1771" t="s">
        <v>395</v>
      </c>
      <c r="C1771" t="s">
        <v>85</v>
      </c>
      <c r="D1771">
        <v>153</v>
      </c>
      <c r="E1771" t="s">
        <v>86</v>
      </c>
      <c r="F1771" t="s">
        <v>735</v>
      </c>
      <c r="G1771" t="s">
        <v>736</v>
      </c>
      <c r="H1771" t="s">
        <v>188</v>
      </c>
      <c r="I1771" t="s">
        <v>189</v>
      </c>
      <c r="J1771">
        <v>0</v>
      </c>
      <c r="K1771" t="s">
        <v>93</v>
      </c>
      <c r="L1771">
        <v>784196</v>
      </c>
    </row>
    <row r="1772" spans="1:12" x14ac:dyDescent="0.25">
      <c r="A1772" t="s">
        <v>394</v>
      </c>
      <c r="B1772" t="s">
        <v>395</v>
      </c>
      <c r="C1772" t="s">
        <v>85</v>
      </c>
      <c r="D1772">
        <v>153</v>
      </c>
      <c r="E1772" t="s">
        <v>86</v>
      </c>
      <c r="F1772" t="s">
        <v>735</v>
      </c>
      <c r="G1772" t="s">
        <v>736</v>
      </c>
      <c r="H1772" t="s">
        <v>190</v>
      </c>
      <c r="I1772" t="s">
        <v>191</v>
      </c>
      <c r="J1772">
        <v>29669</v>
      </c>
      <c r="K1772" t="s">
        <v>93</v>
      </c>
      <c r="L1772">
        <v>784196</v>
      </c>
    </row>
    <row r="1773" spans="1:12" x14ac:dyDescent="0.25">
      <c r="A1773" t="s">
        <v>394</v>
      </c>
      <c r="B1773" t="s">
        <v>395</v>
      </c>
      <c r="C1773" t="s">
        <v>85</v>
      </c>
      <c r="D1773">
        <v>153</v>
      </c>
      <c r="E1773" t="s">
        <v>86</v>
      </c>
      <c r="F1773" t="s">
        <v>735</v>
      </c>
      <c r="G1773" t="s">
        <v>736</v>
      </c>
      <c r="H1773" t="s">
        <v>192</v>
      </c>
      <c r="I1773" t="s">
        <v>193</v>
      </c>
      <c r="J1773">
        <v>7045</v>
      </c>
      <c r="K1773" t="s">
        <v>93</v>
      </c>
      <c r="L1773">
        <v>784196</v>
      </c>
    </row>
    <row r="1774" spans="1:12" x14ac:dyDescent="0.25">
      <c r="A1774" t="s">
        <v>394</v>
      </c>
      <c r="B1774" t="s">
        <v>395</v>
      </c>
      <c r="C1774" t="s">
        <v>85</v>
      </c>
      <c r="D1774">
        <v>153</v>
      </c>
      <c r="E1774" t="s">
        <v>86</v>
      </c>
      <c r="F1774" t="s">
        <v>735</v>
      </c>
      <c r="G1774" t="s">
        <v>736</v>
      </c>
      <c r="H1774" t="s">
        <v>194</v>
      </c>
      <c r="I1774" t="s">
        <v>195</v>
      </c>
      <c r="J1774">
        <v>87113</v>
      </c>
      <c r="K1774" t="s">
        <v>93</v>
      </c>
      <c r="L1774">
        <v>784196</v>
      </c>
    </row>
    <row r="1775" spans="1:12" x14ac:dyDescent="0.25">
      <c r="A1775" t="s">
        <v>394</v>
      </c>
      <c r="B1775" t="s">
        <v>395</v>
      </c>
      <c r="C1775" t="s">
        <v>85</v>
      </c>
      <c r="D1775">
        <v>153</v>
      </c>
      <c r="E1775" t="s">
        <v>86</v>
      </c>
      <c r="F1775" t="s">
        <v>735</v>
      </c>
      <c r="G1775" t="s">
        <v>736</v>
      </c>
      <c r="H1775" t="s">
        <v>196</v>
      </c>
      <c r="I1775" t="s">
        <v>197</v>
      </c>
      <c r="J1775">
        <v>90306</v>
      </c>
      <c r="K1775" t="s">
        <v>93</v>
      </c>
      <c r="L1775">
        <v>784196</v>
      </c>
    </row>
    <row r="1776" spans="1:12" x14ac:dyDescent="0.25">
      <c r="A1776" t="s">
        <v>394</v>
      </c>
      <c r="B1776" t="s">
        <v>395</v>
      </c>
      <c r="C1776" t="s">
        <v>85</v>
      </c>
      <c r="D1776">
        <v>153</v>
      </c>
      <c r="E1776" t="s">
        <v>86</v>
      </c>
      <c r="F1776" t="s">
        <v>735</v>
      </c>
      <c r="G1776" t="s">
        <v>736</v>
      </c>
      <c r="H1776" t="s">
        <v>198</v>
      </c>
      <c r="I1776" t="s">
        <v>199</v>
      </c>
      <c r="J1776">
        <v>7560</v>
      </c>
      <c r="K1776" t="s">
        <v>93</v>
      </c>
      <c r="L1776">
        <v>784196</v>
      </c>
    </row>
    <row r="1777" spans="1:12" x14ac:dyDescent="0.25">
      <c r="A1777" t="s">
        <v>394</v>
      </c>
      <c r="B1777" t="s">
        <v>395</v>
      </c>
      <c r="C1777" t="s">
        <v>85</v>
      </c>
      <c r="D1777">
        <v>153</v>
      </c>
      <c r="E1777" t="s">
        <v>86</v>
      </c>
      <c r="F1777" t="s">
        <v>735</v>
      </c>
      <c r="G1777" t="s">
        <v>736</v>
      </c>
      <c r="H1777" t="s">
        <v>200</v>
      </c>
      <c r="I1777" t="s">
        <v>201</v>
      </c>
      <c r="J1777">
        <v>38693</v>
      </c>
      <c r="K1777" t="s">
        <v>93</v>
      </c>
      <c r="L1777">
        <v>784196</v>
      </c>
    </row>
    <row r="1778" spans="1:12" x14ac:dyDescent="0.25">
      <c r="A1778" t="s">
        <v>394</v>
      </c>
      <c r="B1778" t="s">
        <v>395</v>
      </c>
      <c r="C1778" t="s">
        <v>85</v>
      </c>
      <c r="D1778">
        <v>153</v>
      </c>
      <c r="E1778" t="s">
        <v>86</v>
      </c>
      <c r="F1778" t="s">
        <v>735</v>
      </c>
      <c r="G1778" t="s">
        <v>736</v>
      </c>
      <c r="H1778" t="s">
        <v>202</v>
      </c>
      <c r="I1778" t="s">
        <v>203</v>
      </c>
      <c r="J1778">
        <v>9695</v>
      </c>
      <c r="K1778" t="s">
        <v>93</v>
      </c>
      <c r="L1778">
        <v>784196</v>
      </c>
    </row>
    <row r="1779" spans="1:12" x14ac:dyDescent="0.25">
      <c r="A1779" t="s">
        <v>394</v>
      </c>
      <c r="B1779" t="s">
        <v>395</v>
      </c>
      <c r="C1779" t="s">
        <v>85</v>
      </c>
      <c r="D1779">
        <v>153</v>
      </c>
      <c r="E1779" t="s">
        <v>86</v>
      </c>
      <c r="F1779" t="s">
        <v>735</v>
      </c>
      <c r="G1779" t="s">
        <v>736</v>
      </c>
      <c r="H1779" t="s">
        <v>204</v>
      </c>
      <c r="I1779" t="s">
        <v>205</v>
      </c>
      <c r="J1779">
        <v>59201</v>
      </c>
      <c r="K1779" t="s">
        <v>93</v>
      </c>
      <c r="L1779">
        <v>784196</v>
      </c>
    </row>
    <row r="1780" spans="1:12" x14ac:dyDescent="0.25">
      <c r="A1780" t="s">
        <v>394</v>
      </c>
      <c r="B1780" t="s">
        <v>395</v>
      </c>
      <c r="C1780" t="s">
        <v>85</v>
      </c>
      <c r="D1780">
        <v>153</v>
      </c>
      <c r="E1780" t="s">
        <v>86</v>
      </c>
      <c r="F1780" t="s">
        <v>735</v>
      </c>
      <c r="G1780" t="s">
        <v>736</v>
      </c>
      <c r="H1780" t="s">
        <v>206</v>
      </c>
      <c r="I1780" t="s">
        <v>207</v>
      </c>
      <c r="J1780">
        <v>6197</v>
      </c>
      <c r="K1780" t="s">
        <v>93</v>
      </c>
      <c r="L1780">
        <v>784196</v>
      </c>
    </row>
    <row r="1781" spans="1:12" x14ac:dyDescent="0.25">
      <c r="A1781" t="s">
        <v>394</v>
      </c>
      <c r="B1781" t="s">
        <v>395</v>
      </c>
      <c r="C1781" t="s">
        <v>85</v>
      </c>
      <c r="D1781">
        <v>153</v>
      </c>
      <c r="E1781" t="s">
        <v>86</v>
      </c>
      <c r="F1781" t="s">
        <v>735</v>
      </c>
      <c r="G1781" t="s">
        <v>736</v>
      </c>
      <c r="H1781" t="s">
        <v>208</v>
      </c>
      <c r="I1781" t="s">
        <v>209</v>
      </c>
      <c r="J1781">
        <v>64290</v>
      </c>
      <c r="K1781" t="s">
        <v>93</v>
      </c>
      <c r="L1781">
        <v>784196</v>
      </c>
    </row>
    <row r="1782" spans="1:12" x14ac:dyDescent="0.25">
      <c r="A1782" t="s">
        <v>394</v>
      </c>
      <c r="B1782" t="s">
        <v>395</v>
      </c>
      <c r="C1782" t="s">
        <v>85</v>
      </c>
      <c r="D1782">
        <v>153</v>
      </c>
      <c r="E1782" t="s">
        <v>86</v>
      </c>
      <c r="F1782" t="s">
        <v>735</v>
      </c>
      <c r="G1782" t="s">
        <v>736</v>
      </c>
      <c r="H1782" t="s">
        <v>210</v>
      </c>
      <c r="I1782" t="s">
        <v>211</v>
      </c>
      <c r="J1782">
        <v>10700</v>
      </c>
      <c r="K1782" t="s">
        <v>93</v>
      </c>
      <c r="L1782">
        <v>784196</v>
      </c>
    </row>
    <row r="1783" spans="1:12" x14ac:dyDescent="0.25">
      <c r="A1783" t="s">
        <v>394</v>
      </c>
      <c r="B1783" t="s">
        <v>395</v>
      </c>
      <c r="C1783" t="s">
        <v>85</v>
      </c>
      <c r="D1783">
        <v>153</v>
      </c>
      <c r="E1783" t="s">
        <v>86</v>
      </c>
      <c r="F1783" t="s">
        <v>735</v>
      </c>
      <c r="G1783" t="s">
        <v>736</v>
      </c>
      <c r="H1783" t="s">
        <v>212</v>
      </c>
      <c r="I1783" t="s">
        <v>213</v>
      </c>
      <c r="J1783">
        <v>8004</v>
      </c>
      <c r="K1783" t="s">
        <v>93</v>
      </c>
      <c r="L1783">
        <v>784196</v>
      </c>
    </row>
    <row r="1784" spans="1:12" x14ac:dyDescent="0.25">
      <c r="A1784" t="s">
        <v>394</v>
      </c>
      <c r="B1784" t="s">
        <v>395</v>
      </c>
      <c r="C1784" t="s">
        <v>85</v>
      </c>
      <c r="D1784">
        <v>153</v>
      </c>
      <c r="E1784" t="s">
        <v>86</v>
      </c>
      <c r="F1784" t="s">
        <v>735</v>
      </c>
      <c r="G1784" t="s">
        <v>736</v>
      </c>
      <c r="H1784" t="s">
        <v>214</v>
      </c>
      <c r="I1784" t="s">
        <v>215</v>
      </c>
      <c r="J1784">
        <v>79981</v>
      </c>
      <c r="K1784" t="s">
        <v>93</v>
      </c>
      <c r="L1784">
        <v>784196</v>
      </c>
    </row>
    <row r="1785" spans="1:12" x14ac:dyDescent="0.25">
      <c r="A1785" t="s">
        <v>394</v>
      </c>
      <c r="B1785" t="s">
        <v>395</v>
      </c>
      <c r="C1785" t="s">
        <v>85</v>
      </c>
      <c r="D1785">
        <v>153</v>
      </c>
      <c r="E1785" t="s">
        <v>86</v>
      </c>
      <c r="F1785" t="s">
        <v>735</v>
      </c>
      <c r="G1785" t="s">
        <v>736</v>
      </c>
      <c r="H1785" t="s">
        <v>216</v>
      </c>
      <c r="I1785" t="s">
        <v>217</v>
      </c>
      <c r="J1785">
        <v>18622</v>
      </c>
      <c r="K1785" t="s">
        <v>93</v>
      </c>
      <c r="L1785">
        <v>784196</v>
      </c>
    </row>
    <row r="1786" spans="1:12" x14ac:dyDescent="0.25">
      <c r="A1786" t="s">
        <v>394</v>
      </c>
      <c r="B1786" t="s">
        <v>395</v>
      </c>
      <c r="C1786" t="s">
        <v>85</v>
      </c>
      <c r="D1786">
        <v>153</v>
      </c>
      <c r="E1786" t="s">
        <v>86</v>
      </c>
      <c r="F1786" t="s">
        <v>735</v>
      </c>
      <c r="G1786" t="s">
        <v>736</v>
      </c>
      <c r="H1786" t="s">
        <v>218</v>
      </c>
      <c r="I1786" t="s">
        <v>219</v>
      </c>
      <c r="J1786">
        <v>0</v>
      </c>
      <c r="K1786" t="s">
        <v>93</v>
      </c>
      <c r="L1786">
        <v>784196</v>
      </c>
    </row>
    <row r="1787" spans="1:12" x14ac:dyDescent="0.25">
      <c r="A1787" t="s">
        <v>394</v>
      </c>
      <c r="B1787" t="s">
        <v>395</v>
      </c>
      <c r="C1787" t="s">
        <v>85</v>
      </c>
      <c r="D1787">
        <v>153</v>
      </c>
      <c r="E1787" t="s">
        <v>86</v>
      </c>
      <c r="F1787" t="s">
        <v>735</v>
      </c>
      <c r="G1787" t="s">
        <v>736</v>
      </c>
      <c r="H1787" t="s">
        <v>220</v>
      </c>
      <c r="I1787" t="s">
        <v>221</v>
      </c>
      <c r="J1787">
        <v>12104</v>
      </c>
      <c r="K1787" t="s">
        <v>93</v>
      </c>
      <c r="L1787">
        <v>784196</v>
      </c>
    </row>
    <row r="1788" spans="1:12" x14ac:dyDescent="0.25">
      <c r="A1788" t="s">
        <v>394</v>
      </c>
      <c r="B1788" t="s">
        <v>395</v>
      </c>
      <c r="C1788" t="s">
        <v>85</v>
      </c>
      <c r="D1788">
        <v>153</v>
      </c>
      <c r="E1788" t="s">
        <v>86</v>
      </c>
      <c r="F1788" t="s">
        <v>735</v>
      </c>
      <c r="G1788" t="s">
        <v>736</v>
      </c>
      <c r="H1788" t="s">
        <v>222</v>
      </c>
      <c r="I1788" t="s">
        <v>223</v>
      </c>
      <c r="J1788">
        <v>1512</v>
      </c>
      <c r="K1788" t="s">
        <v>93</v>
      </c>
      <c r="L1788">
        <v>784196</v>
      </c>
    </row>
    <row r="1789" spans="1:12" x14ac:dyDescent="0.25">
      <c r="A1789" t="s">
        <v>394</v>
      </c>
      <c r="B1789" t="s">
        <v>395</v>
      </c>
      <c r="C1789" t="s">
        <v>85</v>
      </c>
      <c r="D1789">
        <v>153</v>
      </c>
      <c r="E1789" t="s">
        <v>86</v>
      </c>
      <c r="F1789" t="s">
        <v>735</v>
      </c>
      <c r="G1789" t="s">
        <v>736</v>
      </c>
      <c r="H1789" t="s">
        <v>224</v>
      </c>
      <c r="I1789" t="s">
        <v>225</v>
      </c>
      <c r="J1789">
        <v>9212</v>
      </c>
      <c r="K1789" t="s">
        <v>93</v>
      </c>
      <c r="L1789">
        <v>784196</v>
      </c>
    </row>
    <row r="1790" spans="1:12" x14ac:dyDescent="0.25">
      <c r="A1790" t="s">
        <v>394</v>
      </c>
      <c r="B1790" t="s">
        <v>395</v>
      </c>
      <c r="C1790" t="s">
        <v>85</v>
      </c>
      <c r="D1790">
        <v>153</v>
      </c>
      <c r="E1790" t="s">
        <v>86</v>
      </c>
      <c r="F1790" t="s">
        <v>735</v>
      </c>
      <c r="G1790" t="s">
        <v>736</v>
      </c>
      <c r="H1790" t="s">
        <v>226</v>
      </c>
      <c r="I1790" t="s">
        <v>227</v>
      </c>
      <c r="J1790">
        <v>4107</v>
      </c>
      <c r="K1790" t="s">
        <v>93</v>
      </c>
      <c r="L1790">
        <v>784196</v>
      </c>
    </row>
    <row r="1791" spans="1:12" x14ac:dyDescent="0.25">
      <c r="A1791" t="s">
        <v>394</v>
      </c>
      <c r="B1791" t="s">
        <v>395</v>
      </c>
      <c r="C1791" t="s">
        <v>85</v>
      </c>
      <c r="D1791">
        <v>153</v>
      </c>
      <c r="E1791" t="s">
        <v>86</v>
      </c>
      <c r="F1791" t="s">
        <v>735</v>
      </c>
      <c r="G1791" t="s">
        <v>736</v>
      </c>
      <c r="H1791" t="s">
        <v>228</v>
      </c>
      <c r="I1791" t="s">
        <v>229</v>
      </c>
      <c r="J1791">
        <v>0</v>
      </c>
      <c r="K1791" t="s">
        <v>93</v>
      </c>
      <c r="L1791">
        <v>784196</v>
      </c>
    </row>
    <row r="1792" spans="1:12" x14ac:dyDescent="0.25">
      <c r="A1792" t="s">
        <v>394</v>
      </c>
      <c r="B1792" t="s">
        <v>395</v>
      </c>
      <c r="C1792" t="s">
        <v>85</v>
      </c>
      <c r="D1792">
        <v>153</v>
      </c>
      <c r="E1792" t="s">
        <v>86</v>
      </c>
      <c r="F1792" t="s">
        <v>735</v>
      </c>
      <c r="G1792" t="s">
        <v>736</v>
      </c>
      <c r="H1792" t="s">
        <v>230</v>
      </c>
      <c r="I1792" t="s">
        <v>231</v>
      </c>
      <c r="J1792">
        <v>8835</v>
      </c>
      <c r="K1792" t="s">
        <v>93</v>
      </c>
      <c r="L1792">
        <v>784196</v>
      </c>
    </row>
    <row r="1793" spans="1:12" x14ac:dyDescent="0.25">
      <c r="A1793" t="s">
        <v>394</v>
      </c>
      <c r="B1793" t="s">
        <v>395</v>
      </c>
      <c r="C1793" t="s">
        <v>85</v>
      </c>
      <c r="D1793">
        <v>153</v>
      </c>
      <c r="E1793" t="s">
        <v>86</v>
      </c>
      <c r="F1793" t="s">
        <v>735</v>
      </c>
      <c r="G1793" t="s">
        <v>736</v>
      </c>
      <c r="H1793" t="s">
        <v>232</v>
      </c>
      <c r="I1793" t="s">
        <v>233</v>
      </c>
      <c r="J1793">
        <v>37772</v>
      </c>
      <c r="K1793" t="s">
        <v>93</v>
      </c>
      <c r="L1793">
        <v>784196</v>
      </c>
    </row>
    <row r="1794" spans="1:12" x14ac:dyDescent="0.25">
      <c r="A1794" t="s">
        <v>394</v>
      </c>
      <c r="B1794" t="s">
        <v>395</v>
      </c>
      <c r="C1794" t="s">
        <v>85</v>
      </c>
      <c r="D1794">
        <v>153</v>
      </c>
      <c r="E1794" t="s">
        <v>86</v>
      </c>
      <c r="F1794" t="s">
        <v>735</v>
      </c>
      <c r="G1794" t="s">
        <v>736</v>
      </c>
      <c r="H1794" t="s">
        <v>234</v>
      </c>
      <c r="I1794" t="s">
        <v>235</v>
      </c>
      <c r="J1794">
        <v>91261</v>
      </c>
      <c r="K1794" t="s">
        <v>93</v>
      </c>
      <c r="L1794">
        <v>784196</v>
      </c>
    </row>
    <row r="1795" spans="1:12" x14ac:dyDescent="0.25">
      <c r="A1795" t="s">
        <v>394</v>
      </c>
      <c r="B1795" t="s">
        <v>395</v>
      </c>
      <c r="C1795" t="s">
        <v>85</v>
      </c>
      <c r="D1795">
        <v>153</v>
      </c>
      <c r="E1795" t="s">
        <v>86</v>
      </c>
      <c r="F1795" t="s">
        <v>735</v>
      </c>
      <c r="G1795" t="s">
        <v>736</v>
      </c>
      <c r="H1795" t="s">
        <v>236</v>
      </c>
      <c r="I1795" t="s">
        <v>237</v>
      </c>
      <c r="J1795">
        <v>0</v>
      </c>
      <c r="K1795" t="s">
        <v>93</v>
      </c>
      <c r="L1795">
        <v>784196</v>
      </c>
    </row>
    <row r="1796" spans="1:12" x14ac:dyDescent="0.25">
      <c r="A1796" t="s">
        <v>401</v>
      </c>
      <c r="B1796" t="s">
        <v>402</v>
      </c>
      <c r="C1796" t="s">
        <v>85</v>
      </c>
      <c r="D1796">
        <v>80</v>
      </c>
      <c r="E1796" t="s">
        <v>86</v>
      </c>
      <c r="F1796" t="s">
        <v>735</v>
      </c>
      <c r="G1796" t="s">
        <v>736</v>
      </c>
      <c r="H1796" t="s">
        <v>251</v>
      </c>
      <c r="I1796" t="s">
        <v>252</v>
      </c>
      <c r="J1796">
        <v>0</v>
      </c>
      <c r="K1796" t="s">
        <v>93</v>
      </c>
      <c r="L1796">
        <v>0</v>
      </c>
    </row>
    <row r="1797" spans="1:12" x14ac:dyDescent="0.25">
      <c r="A1797" t="s">
        <v>401</v>
      </c>
      <c r="B1797" t="s">
        <v>402</v>
      </c>
      <c r="C1797" t="s">
        <v>85</v>
      </c>
      <c r="D1797">
        <v>80</v>
      </c>
      <c r="E1797" t="s">
        <v>86</v>
      </c>
      <c r="F1797" t="s">
        <v>735</v>
      </c>
      <c r="G1797" t="s">
        <v>736</v>
      </c>
      <c r="H1797" t="s">
        <v>253</v>
      </c>
      <c r="I1797" t="s">
        <v>254</v>
      </c>
      <c r="J1797">
        <v>0</v>
      </c>
      <c r="K1797" t="s">
        <v>93</v>
      </c>
      <c r="L1797">
        <v>0</v>
      </c>
    </row>
    <row r="1798" spans="1:12" x14ac:dyDescent="0.25">
      <c r="A1798" t="s">
        <v>401</v>
      </c>
      <c r="B1798" t="s">
        <v>402</v>
      </c>
      <c r="C1798" t="s">
        <v>85</v>
      </c>
      <c r="D1798">
        <v>80</v>
      </c>
      <c r="E1798" t="s">
        <v>86</v>
      </c>
      <c r="F1798" t="s">
        <v>735</v>
      </c>
      <c r="G1798" t="s">
        <v>736</v>
      </c>
      <c r="H1798" t="s">
        <v>255</v>
      </c>
      <c r="I1798" t="s">
        <v>256</v>
      </c>
      <c r="J1798">
        <v>0</v>
      </c>
      <c r="K1798" t="s">
        <v>93</v>
      </c>
      <c r="L1798">
        <v>0</v>
      </c>
    </row>
    <row r="1799" spans="1:12" x14ac:dyDescent="0.25">
      <c r="A1799" t="s">
        <v>401</v>
      </c>
      <c r="B1799" t="s">
        <v>402</v>
      </c>
      <c r="C1799" t="s">
        <v>85</v>
      </c>
      <c r="D1799">
        <v>80</v>
      </c>
      <c r="E1799" t="s">
        <v>86</v>
      </c>
      <c r="F1799" t="s">
        <v>735</v>
      </c>
      <c r="G1799" t="s">
        <v>736</v>
      </c>
      <c r="H1799" t="s">
        <v>257</v>
      </c>
      <c r="I1799" t="s">
        <v>258</v>
      </c>
      <c r="J1799">
        <v>0</v>
      </c>
      <c r="K1799" t="s">
        <v>93</v>
      </c>
      <c r="L1799">
        <v>0</v>
      </c>
    </row>
    <row r="1800" spans="1:12" x14ac:dyDescent="0.25">
      <c r="A1800" t="s">
        <v>401</v>
      </c>
      <c r="B1800" t="s">
        <v>402</v>
      </c>
      <c r="C1800" t="s">
        <v>85</v>
      </c>
      <c r="D1800">
        <v>80</v>
      </c>
      <c r="E1800" t="s">
        <v>86</v>
      </c>
      <c r="F1800" t="s">
        <v>735</v>
      </c>
      <c r="G1800" t="s">
        <v>736</v>
      </c>
      <c r="H1800" t="s">
        <v>259</v>
      </c>
      <c r="I1800" t="s">
        <v>260</v>
      </c>
      <c r="J1800">
        <v>19023</v>
      </c>
      <c r="K1800" t="s">
        <v>93</v>
      </c>
      <c r="L1800">
        <v>0</v>
      </c>
    </row>
    <row r="1801" spans="1:12" x14ac:dyDescent="0.25">
      <c r="A1801" t="s">
        <v>401</v>
      </c>
      <c r="B1801" t="s">
        <v>402</v>
      </c>
      <c r="C1801" t="s">
        <v>85</v>
      </c>
      <c r="D1801">
        <v>80</v>
      </c>
      <c r="E1801" t="s">
        <v>86</v>
      </c>
      <c r="F1801" t="s">
        <v>735</v>
      </c>
      <c r="G1801" t="s">
        <v>736</v>
      </c>
      <c r="H1801" t="s">
        <v>261</v>
      </c>
      <c r="I1801" t="s">
        <v>262</v>
      </c>
      <c r="J1801">
        <v>0</v>
      </c>
      <c r="K1801" t="s">
        <v>93</v>
      </c>
      <c r="L1801">
        <v>0</v>
      </c>
    </row>
    <row r="1802" spans="1:12" x14ac:dyDescent="0.25">
      <c r="A1802" t="s">
        <v>401</v>
      </c>
      <c r="B1802" t="s">
        <v>402</v>
      </c>
      <c r="C1802" t="s">
        <v>85</v>
      </c>
      <c r="D1802">
        <v>80</v>
      </c>
      <c r="E1802" t="s">
        <v>86</v>
      </c>
      <c r="F1802" t="s">
        <v>735</v>
      </c>
      <c r="G1802" t="s">
        <v>736</v>
      </c>
      <c r="H1802" t="s">
        <v>263</v>
      </c>
      <c r="I1802" t="s">
        <v>264</v>
      </c>
      <c r="J1802">
        <v>0</v>
      </c>
      <c r="K1802" t="s">
        <v>93</v>
      </c>
      <c r="L1802">
        <v>0</v>
      </c>
    </row>
    <row r="1803" spans="1:12" x14ac:dyDescent="0.25">
      <c r="A1803" t="s">
        <v>401</v>
      </c>
      <c r="B1803" t="s">
        <v>402</v>
      </c>
      <c r="C1803" t="s">
        <v>85</v>
      </c>
      <c r="D1803">
        <v>80</v>
      </c>
      <c r="E1803" t="s">
        <v>86</v>
      </c>
      <c r="F1803" t="s">
        <v>735</v>
      </c>
      <c r="G1803" t="s">
        <v>736</v>
      </c>
      <c r="H1803" t="s">
        <v>265</v>
      </c>
      <c r="I1803" t="s">
        <v>266</v>
      </c>
      <c r="J1803">
        <v>0</v>
      </c>
      <c r="K1803" t="s">
        <v>93</v>
      </c>
      <c r="L1803">
        <v>0</v>
      </c>
    </row>
    <row r="1804" spans="1:12" x14ac:dyDescent="0.25">
      <c r="A1804" t="s">
        <v>401</v>
      </c>
      <c r="B1804" t="s">
        <v>402</v>
      </c>
      <c r="C1804" t="s">
        <v>85</v>
      </c>
      <c r="D1804">
        <v>80</v>
      </c>
      <c r="E1804" t="s">
        <v>86</v>
      </c>
      <c r="F1804" t="s">
        <v>735</v>
      </c>
      <c r="G1804" t="s">
        <v>736</v>
      </c>
      <c r="H1804" t="s">
        <v>267</v>
      </c>
      <c r="I1804" t="s">
        <v>268</v>
      </c>
      <c r="J1804">
        <v>0</v>
      </c>
      <c r="K1804" t="s">
        <v>93</v>
      </c>
      <c r="L1804">
        <v>0</v>
      </c>
    </row>
    <row r="1805" spans="1:12" x14ac:dyDescent="0.25">
      <c r="A1805" t="s">
        <v>401</v>
      </c>
      <c r="B1805" t="s">
        <v>402</v>
      </c>
      <c r="C1805" t="s">
        <v>85</v>
      </c>
      <c r="D1805">
        <v>80</v>
      </c>
      <c r="E1805" t="s">
        <v>86</v>
      </c>
      <c r="F1805" t="s">
        <v>735</v>
      </c>
      <c r="G1805" t="s">
        <v>736</v>
      </c>
      <c r="H1805" t="s">
        <v>269</v>
      </c>
      <c r="I1805" t="s">
        <v>270</v>
      </c>
      <c r="J1805">
        <v>-2503615</v>
      </c>
      <c r="K1805" t="s">
        <v>93</v>
      </c>
      <c r="L1805">
        <v>0</v>
      </c>
    </row>
    <row r="1806" spans="1:12" x14ac:dyDescent="0.25">
      <c r="A1806" t="s">
        <v>401</v>
      </c>
      <c r="B1806" t="s">
        <v>402</v>
      </c>
      <c r="C1806" t="s">
        <v>85</v>
      </c>
      <c r="D1806">
        <v>80</v>
      </c>
      <c r="E1806" t="s">
        <v>86</v>
      </c>
      <c r="F1806" t="s">
        <v>735</v>
      </c>
      <c r="G1806" t="s">
        <v>736</v>
      </c>
      <c r="H1806" t="s">
        <v>271</v>
      </c>
      <c r="I1806" t="s">
        <v>272</v>
      </c>
      <c r="J1806">
        <v>9165615</v>
      </c>
      <c r="K1806" t="s">
        <v>93</v>
      </c>
      <c r="L1806">
        <v>0</v>
      </c>
    </row>
    <row r="1807" spans="1:12" x14ac:dyDescent="0.25">
      <c r="A1807" t="s">
        <v>401</v>
      </c>
      <c r="B1807" t="s">
        <v>402</v>
      </c>
      <c r="C1807" t="s">
        <v>85</v>
      </c>
      <c r="D1807">
        <v>80</v>
      </c>
      <c r="E1807" t="s">
        <v>86</v>
      </c>
      <c r="F1807" t="s">
        <v>735</v>
      </c>
      <c r="G1807" t="s">
        <v>736</v>
      </c>
      <c r="H1807" t="s">
        <v>273</v>
      </c>
      <c r="I1807" t="s">
        <v>274</v>
      </c>
      <c r="J1807">
        <v>6385</v>
      </c>
      <c r="K1807" t="s">
        <v>93</v>
      </c>
      <c r="L1807">
        <v>0</v>
      </c>
    </row>
    <row r="1808" spans="1:12" x14ac:dyDescent="0.25">
      <c r="A1808" t="s">
        <v>401</v>
      </c>
      <c r="B1808" t="s">
        <v>402</v>
      </c>
      <c r="C1808" t="s">
        <v>85</v>
      </c>
      <c r="D1808">
        <v>80</v>
      </c>
      <c r="E1808" t="s">
        <v>86</v>
      </c>
      <c r="F1808" t="s">
        <v>735</v>
      </c>
      <c r="G1808" t="s">
        <v>736</v>
      </c>
      <c r="H1808" t="s">
        <v>275</v>
      </c>
      <c r="I1808" t="s">
        <v>276</v>
      </c>
      <c r="J1808">
        <v>0</v>
      </c>
      <c r="K1808" t="s">
        <v>93</v>
      </c>
      <c r="L1808">
        <v>0</v>
      </c>
    </row>
    <row r="1809" spans="1:12" x14ac:dyDescent="0.25">
      <c r="A1809" t="s">
        <v>401</v>
      </c>
      <c r="B1809" t="s">
        <v>402</v>
      </c>
      <c r="C1809" t="s">
        <v>85</v>
      </c>
      <c r="D1809">
        <v>80</v>
      </c>
      <c r="E1809" t="s">
        <v>86</v>
      </c>
      <c r="F1809" t="s">
        <v>735</v>
      </c>
      <c r="G1809" t="s">
        <v>736</v>
      </c>
      <c r="H1809" t="s">
        <v>277</v>
      </c>
      <c r="I1809" t="s">
        <v>278</v>
      </c>
      <c r="J1809">
        <v>198152</v>
      </c>
      <c r="K1809" t="s">
        <v>93</v>
      </c>
      <c r="L1809">
        <v>0</v>
      </c>
    </row>
    <row r="1810" spans="1:12" x14ac:dyDescent="0.25">
      <c r="A1810" t="s">
        <v>401</v>
      </c>
      <c r="B1810" t="s">
        <v>402</v>
      </c>
      <c r="C1810" t="s">
        <v>85</v>
      </c>
      <c r="D1810">
        <v>80</v>
      </c>
      <c r="E1810" t="s">
        <v>86</v>
      </c>
      <c r="F1810" t="s">
        <v>735</v>
      </c>
      <c r="G1810" t="s">
        <v>736</v>
      </c>
      <c r="H1810" t="s">
        <v>279</v>
      </c>
      <c r="I1810" t="s">
        <v>280</v>
      </c>
      <c r="J1810">
        <v>12548</v>
      </c>
      <c r="K1810" t="s">
        <v>93</v>
      </c>
      <c r="L1810">
        <v>0</v>
      </c>
    </row>
    <row r="1811" spans="1:12" x14ac:dyDescent="0.25">
      <c r="A1811" t="s">
        <v>401</v>
      </c>
      <c r="B1811" t="s">
        <v>402</v>
      </c>
      <c r="C1811" t="s">
        <v>85</v>
      </c>
      <c r="D1811">
        <v>80</v>
      </c>
      <c r="E1811" t="s">
        <v>86</v>
      </c>
      <c r="F1811" t="s">
        <v>735</v>
      </c>
      <c r="G1811" t="s">
        <v>736</v>
      </c>
      <c r="H1811" t="s">
        <v>281</v>
      </c>
      <c r="I1811" t="s">
        <v>282</v>
      </c>
      <c r="J1811">
        <v>373542</v>
      </c>
      <c r="K1811" t="s">
        <v>93</v>
      </c>
      <c r="L1811">
        <v>0</v>
      </c>
    </row>
    <row r="1812" spans="1:12" x14ac:dyDescent="0.25">
      <c r="A1812" t="s">
        <v>401</v>
      </c>
      <c r="B1812" t="s">
        <v>402</v>
      </c>
      <c r="C1812" t="s">
        <v>85</v>
      </c>
      <c r="D1812">
        <v>80</v>
      </c>
      <c r="E1812" t="s">
        <v>86</v>
      </c>
      <c r="F1812" t="s">
        <v>735</v>
      </c>
      <c r="G1812" t="s">
        <v>736</v>
      </c>
      <c r="H1812" t="s">
        <v>283</v>
      </c>
      <c r="I1812" t="s">
        <v>284</v>
      </c>
      <c r="J1812">
        <v>0</v>
      </c>
      <c r="K1812" t="s">
        <v>93</v>
      </c>
      <c r="L1812">
        <v>0</v>
      </c>
    </row>
    <row r="1813" spans="1:12" x14ac:dyDescent="0.25">
      <c r="A1813" t="s">
        <v>401</v>
      </c>
      <c r="B1813" t="s">
        <v>402</v>
      </c>
      <c r="C1813" t="s">
        <v>85</v>
      </c>
      <c r="D1813">
        <v>80</v>
      </c>
      <c r="E1813" t="s">
        <v>86</v>
      </c>
      <c r="F1813" t="s">
        <v>735</v>
      </c>
      <c r="G1813" t="s">
        <v>736</v>
      </c>
      <c r="H1813" t="s">
        <v>285</v>
      </c>
      <c r="I1813" t="s">
        <v>286</v>
      </c>
      <c r="J1813">
        <v>64431</v>
      </c>
      <c r="K1813" t="s">
        <v>93</v>
      </c>
      <c r="L1813">
        <v>0</v>
      </c>
    </row>
    <row r="1814" spans="1:12" x14ac:dyDescent="0.25">
      <c r="A1814" t="s">
        <v>401</v>
      </c>
      <c r="B1814" t="s">
        <v>402</v>
      </c>
      <c r="C1814" t="s">
        <v>85</v>
      </c>
      <c r="D1814">
        <v>80</v>
      </c>
      <c r="E1814" t="s">
        <v>86</v>
      </c>
      <c r="F1814" t="s">
        <v>735</v>
      </c>
      <c r="G1814" t="s">
        <v>736</v>
      </c>
      <c r="H1814" t="s">
        <v>287</v>
      </c>
      <c r="I1814" t="s">
        <v>288</v>
      </c>
      <c r="J1814">
        <v>62399</v>
      </c>
      <c r="K1814" t="s">
        <v>93</v>
      </c>
      <c r="L1814">
        <v>0</v>
      </c>
    </row>
    <row r="1815" spans="1:12" x14ac:dyDescent="0.25">
      <c r="A1815" t="s">
        <v>401</v>
      </c>
      <c r="B1815" t="s">
        <v>402</v>
      </c>
      <c r="C1815" t="s">
        <v>85</v>
      </c>
      <c r="D1815">
        <v>80</v>
      </c>
      <c r="E1815" t="s">
        <v>86</v>
      </c>
      <c r="F1815" t="s">
        <v>735</v>
      </c>
      <c r="G1815" t="s">
        <v>736</v>
      </c>
      <c r="H1815" t="s">
        <v>289</v>
      </c>
      <c r="I1815" t="s">
        <v>290</v>
      </c>
      <c r="J1815">
        <v>0</v>
      </c>
      <c r="K1815" t="s">
        <v>93</v>
      </c>
      <c r="L1815">
        <v>0</v>
      </c>
    </row>
    <row r="1816" spans="1:12" x14ac:dyDescent="0.25">
      <c r="A1816" t="s">
        <v>401</v>
      </c>
      <c r="B1816" t="s">
        <v>402</v>
      </c>
      <c r="C1816" t="s">
        <v>85</v>
      </c>
      <c r="D1816">
        <v>80</v>
      </c>
      <c r="E1816" t="s">
        <v>86</v>
      </c>
      <c r="F1816" t="s">
        <v>735</v>
      </c>
      <c r="G1816" t="s">
        <v>736</v>
      </c>
      <c r="H1816" t="s">
        <v>291</v>
      </c>
      <c r="I1816" t="s">
        <v>292</v>
      </c>
      <c r="J1816">
        <v>-56421</v>
      </c>
      <c r="K1816" t="s">
        <v>93</v>
      </c>
      <c r="L1816">
        <v>0</v>
      </c>
    </row>
    <row r="1817" spans="1:12" x14ac:dyDescent="0.25">
      <c r="A1817" t="s">
        <v>401</v>
      </c>
      <c r="B1817" t="s">
        <v>402</v>
      </c>
      <c r="C1817" t="s">
        <v>85</v>
      </c>
      <c r="D1817">
        <v>80</v>
      </c>
      <c r="E1817" t="s">
        <v>86</v>
      </c>
      <c r="F1817" t="s">
        <v>735</v>
      </c>
      <c r="G1817" t="s">
        <v>736</v>
      </c>
      <c r="H1817" t="s">
        <v>293</v>
      </c>
      <c r="I1817" t="s">
        <v>294</v>
      </c>
      <c r="J1817">
        <v>0</v>
      </c>
      <c r="K1817" t="s">
        <v>93</v>
      </c>
      <c r="L1817">
        <v>0</v>
      </c>
    </row>
    <row r="1818" spans="1:12" x14ac:dyDescent="0.25">
      <c r="A1818" t="s">
        <v>401</v>
      </c>
      <c r="B1818" t="s">
        <v>402</v>
      </c>
      <c r="C1818" t="s">
        <v>85</v>
      </c>
      <c r="D1818">
        <v>80</v>
      </c>
      <c r="E1818" t="s">
        <v>86</v>
      </c>
      <c r="F1818" t="s">
        <v>735</v>
      </c>
      <c r="G1818" t="s">
        <v>736</v>
      </c>
      <c r="H1818" t="s">
        <v>295</v>
      </c>
      <c r="I1818" t="s">
        <v>296</v>
      </c>
      <c r="J1818">
        <v>2072</v>
      </c>
      <c r="K1818" t="s">
        <v>93</v>
      </c>
      <c r="L1818">
        <v>0</v>
      </c>
    </row>
    <row r="1819" spans="1:12" x14ac:dyDescent="0.25">
      <c r="A1819" t="s">
        <v>401</v>
      </c>
      <c r="B1819" t="s">
        <v>402</v>
      </c>
      <c r="C1819" t="s">
        <v>85</v>
      </c>
      <c r="D1819">
        <v>80</v>
      </c>
      <c r="E1819" t="s">
        <v>86</v>
      </c>
      <c r="F1819" t="s">
        <v>735</v>
      </c>
      <c r="G1819" t="s">
        <v>736</v>
      </c>
      <c r="H1819" t="s">
        <v>297</v>
      </c>
      <c r="I1819" t="s">
        <v>298</v>
      </c>
      <c r="J1819">
        <v>0</v>
      </c>
      <c r="K1819" t="s">
        <v>93</v>
      </c>
      <c r="L1819">
        <v>0</v>
      </c>
    </row>
    <row r="1820" spans="1:12" x14ac:dyDescent="0.25">
      <c r="A1820" t="s">
        <v>401</v>
      </c>
      <c r="B1820" t="s">
        <v>402</v>
      </c>
      <c r="C1820" t="s">
        <v>85</v>
      </c>
      <c r="D1820">
        <v>80</v>
      </c>
      <c r="E1820" t="s">
        <v>86</v>
      </c>
      <c r="F1820" t="s">
        <v>735</v>
      </c>
      <c r="G1820" t="s">
        <v>736</v>
      </c>
      <c r="H1820" t="s">
        <v>299</v>
      </c>
      <c r="I1820" t="s">
        <v>300</v>
      </c>
      <c r="J1820">
        <v>0</v>
      </c>
      <c r="K1820" t="s">
        <v>93</v>
      </c>
      <c r="L1820">
        <v>0</v>
      </c>
    </row>
    <row r="1821" spans="1:12" x14ac:dyDescent="0.25">
      <c r="A1821" t="s">
        <v>401</v>
      </c>
      <c r="B1821" t="s">
        <v>402</v>
      </c>
      <c r="C1821" t="s">
        <v>85</v>
      </c>
      <c r="D1821">
        <v>80</v>
      </c>
      <c r="E1821" t="s">
        <v>86</v>
      </c>
      <c r="F1821" t="s">
        <v>735</v>
      </c>
      <c r="G1821" t="s">
        <v>736</v>
      </c>
      <c r="H1821" t="s">
        <v>301</v>
      </c>
      <c r="I1821" t="s">
        <v>302</v>
      </c>
      <c r="J1821">
        <v>0</v>
      </c>
      <c r="K1821" t="s">
        <v>93</v>
      </c>
      <c r="L1821">
        <v>0</v>
      </c>
    </row>
    <row r="1822" spans="1:12" x14ac:dyDescent="0.25">
      <c r="A1822" t="s">
        <v>401</v>
      </c>
      <c r="B1822" t="s">
        <v>402</v>
      </c>
      <c r="C1822" t="s">
        <v>85</v>
      </c>
      <c r="D1822">
        <v>80</v>
      </c>
      <c r="E1822" t="s">
        <v>86</v>
      </c>
      <c r="F1822" t="s">
        <v>735</v>
      </c>
      <c r="G1822" t="s">
        <v>736</v>
      </c>
      <c r="H1822" t="s">
        <v>303</v>
      </c>
      <c r="I1822" t="s">
        <v>304</v>
      </c>
      <c r="J1822">
        <v>0</v>
      </c>
      <c r="K1822" t="s">
        <v>93</v>
      </c>
      <c r="L1822">
        <v>0</v>
      </c>
    </row>
    <row r="1823" spans="1:12" x14ac:dyDescent="0.25">
      <c r="A1823" t="s">
        <v>401</v>
      </c>
      <c r="B1823" t="s">
        <v>402</v>
      </c>
      <c r="C1823" t="s">
        <v>85</v>
      </c>
      <c r="D1823">
        <v>80</v>
      </c>
      <c r="E1823" t="s">
        <v>86</v>
      </c>
      <c r="F1823" t="s">
        <v>735</v>
      </c>
      <c r="G1823" t="s">
        <v>736</v>
      </c>
      <c r="H1823" t="s">
        <v>305</v>
      </c>
      <c r="I1823" t="s">
        <v>306</v>
      </c>
      <c r="J1823">
        <v>227004</v>
      </c>
      <c r="K1823" t="s">
        <v>93</v>
      </c>
      <c r="L1823">
        <v>0</v>
      </c>
    </row>
    <row r="1824" spans="1:12" x14ac:dyDescent="0.25">
      <c r="A1824" t="s">
        <v>401</v>
      </c>
      <c r="B1824" t="s">
        <v>402</v>
      </c>
      <c r="C1824" t="s">
        <v>85</v>
      </c>
      <c r="D1824">
        <v>80</v>
      </c>
      <c r="E1824" t="s">
        <v>86</v>
      </c>
      <c r="F1824" t="s">
        <v>735</v>
      </c>
      <c r="G1824" t="s">
        <v>736</v>
      </c>
      <c r="H1824" t="s">
        <v>307</v>
      </c>
      <c r="I1824" t="s">
        <v>308</v>
      </c>
      <c r="J1824">
        <v>392991</v>
      </c>
      <c r="K1824" t="s">
        <v>93</v>
      </c>
      <c r="L1824">
        <v>0</v>
      </c>
    </row>
    <row r="1825" spans="1:12" x14ac:dyDescent="0.25">
      <c r="A1825" t="s">
        <v>401</v>
      </c>
      <c r="B1825" t="s">
        <v>402</v>
      </c>
      <c r="C1825" t="s">
        <v>85</v>
      </c>
      <c r="D1825">
        <v>80</v>
      </c>
      <c r="E1825" t="s">
        <v>86</v>
      </c>
      <c r="F1825" t="s">
        <v>735</v>
      </c>
      <c r="G1825" t="s">
        <v>736</v>
      </c>
      <c r="H1825" t="s">
        <v>309</v>
      </c>
      <c r="I1825" t="s">
        <v>310</v>
      </c>
      <c r="J1825">
        <v>3295238</v>
      </c>
      <c r="K1825" t="s">
        <v>93</v>
      </c>
      <c r="L1825">
        <v>0</v>
      </c>
    </row>
    <row r="1826" spans="1:12" x14ac:dyDescent="0.25">
      <c r="A1826" t="s">
        <v>401</v>
      </c>
      <c r="B1826" t="s">
        <v>402</v>
      </c>
      <c r="C1826" t="s">
        <v>85</v>
      </c>
      <c r="D1826">
        <v>80</v>
      </c>
      <c r="E1826" t="s">
        <v>86</v>
      </c>
      <c r="F1826" t="s">
        <v>735</v>
      </c>
      <c r="G1826" t="s">
        <v>736</v>
      </c>
      <c r="H1826" t="s">
        <v>311</v>
      </c>
      <c r="I1826" t="s">
        <v>312</v>
      </c>
      <c r="J1826">
        <v>0</v>
      </c>
      <c r="K1826" t="s">
        <v>93</v>
      </c>
      <c r="L1826">
        <v>0</v>
      </c>
    </row>
    <row r="1827" spans="1:12" x14ac:dyDescent="0.25">
      <c r="A1827" t="s">
        <v>401</v>
      </c>
      <c r="B1827" t="s">
        <v>402</v>
      </c>
      <c r="C1827" t="s">
        <v>85</v>
      </c>
      <c r="D1827">
        <v>80</v>
      </c>
      <c r="E1827" t="s">
        <v>86</v>
      </c>
      <c r="F1827" t="s">
        <v>735</v>
      </c>
      <c r="G1827" t="s">
        <v>736</v>
      </c>
      <c r="H1827" t="s">
        <v>313</v>
      </c>
      <c r="I1827" t="s">
        <v>314</v>
      </c>
      <c r="J1827">
        <v>0</v>
      </c>
      <c r="K1827" t="s">
        <v>93</v>
      </c>
      <c r="L1827">
        <v>0</v>
      </c>
    </row>
    <row r="1828" spans="1:12" x14ac:dyDescent="0.25">
      <c r="A1828" t="s">
        <v>401</v>
      </c>
      <c r="B1828" t="s">
        <v>402</v>
      </c>
      <c r="C1828" t="s">
        <v>85</v>
      </c>
      <c r="D1828">
        <v>80</v>
      </c>
      <c r="E1828" t="s">
        <v>86</v>
      </c>
      <c r="F1828" t="s">
        <v>735</v>
      </c>
      <c r="G1828" t="s">
        <v>736</v>
      </c>
      <c r="H1828" t="s">
        <v>315</v>
      </c>
      <c r="I1828" t="s">
        <v>316</v>
      </c>
      <c r="J1828">
        <v>0</v>
      </c>
      <c r="K1828" t="s">
        <v>93</v>
      </c>
      <c r="L1828">
        <v>0</v>
      </c>
    </row>
    <row r="1829" spans="1:12" x14ac:dyDescent="0.25">
      <c r="A1829" t="s">
        <v>401</v>
      </c>
      <c r="B1829" t="s">
        <v>402</v>
      </c>
      <c r="C1829" t="s">
        <v>85</v>
      </c>
      <c r="D1829">
        <v>80</v>
      </c>
      <c r="E1829" t="s">
        <v>86</v>
      </c>
      <c r="F1829" t="s">
        <v>735</v>
      </c>
      <c r="G1829" t="s">
        <v>736</v>
      </c>
      <c r="H1829" t="s">
        <v>317</v>
      </c>
      <c r="I1829" t="s">
        <v>318</v>
      </c>
      <c r="J1829">
        <v>0</v>
      </c>
      <c r="K1829" t="s">
        <v>93</v>
      </c>
      <c r="L1829">
        <v>0</v>
      </c>
    </row>
    <row r="1830" spans="1:12" x14ac:dyDescent="0.25">
      <c r="A1830" t="s">
        <v>401</v>
      </c>
      <c r="B1830" t="s">
        <v>402</v>
      </c>
      <c r="C1830" t="s">
        <v>85</v>
      </c>
      <c r="D1830">
        <v>80</v>
      </c>
      <c r="E1830" t="s">
        <v>86</v>
      </c>
      <c r="F1830" t="s">
        <v>735</v>
      </c>
      <c r="G1830" t="s">
        <v>736</v>
      </c>
      <c r="H1830" t="s">
        <v>319</v>
      </c>
      <c r="I1830" t="s">
        <v>320</v>
      </c>
      <c r="J1830">
        <v>33686</v>
      </c>
      <c r="K1830" t="s">
        <v>93</v>
      </c>
      <c r="L1830">
        <v>0</v>
      </c>
    </row>
    <row r="1831" spans="1:12" x14ac:dyDescent="0.25">
      <c r="A1831" t="s">
        <v>401</v>
      </c>
      <c r="B1831" t="s">
        <v>402</v>
      </c>
      <c r="C1831" t="s">
        <v>85</v>
      </c>
      <c r="D1831">
        <v>80</v>
      </c>
      <c r="E1831" t="s">
        <v>86</v>
      </c>
      <c r="F1831" t="s">
        <v>735</v>
      </c>
      <c r="G1831" t="s">
        <v>736</v>
      </c>
      <c r="H1831" t="s">
        <v>321</v>
      </c>
      <c r="I1831" t="s">
        <v>322</v>
      </c>
      <c r="J1831">
        <v>0</v>
      </c>
      <c r="K1831" t="s">
        <v>93</v>
      </c>
      <c r="L1831">
        <v>0</v>
      </c>
    </row>
    <row r="1832" spans="1:12" x14ac:dyDescent="0.25">
      <c r="A1832" t="s">
        <v>401</v>
      </c>
      <c r="B1832" t="s">
        <v>402</v>
      </c>
      <c r="C1832" t="s">
        <v>85</v>
      </c>
      <c r="D1832">
        <v>80</v>
      </c>
      <c r="E1832" t="s">
        <v>86</v>
      </c>
      <c r="F1832" t="s">
        <v>735</v>
      </c>
      <c r="G1832" t="s">
        <v>736</v>
      </c>
      <c r="H1832" t="s">
        <v>323</v>
      </c>
      <c r="I1832" t="s">
        <v>324</v>
      </c>
      <c r="J1832">
        <v>3292</v>
      </c>
      <c r="K1832" t="s">
        <v>93</v>
      </c>
      <c r="L1832">
        <v>0</v>
      </c>
    </row>
    <row r="1833" spans="1:12" x14ac:dyDescent="0.25">
      <c r="A1833" t="s">
        <v>401</v>
      </c>
      <c r="B1833" t="s">
        <v>402</v>
      </c>
      <c r="C1833" t="s">
        <v>85</v>
      </c>
      <c r="D1833">
        <v>80</v>
      </c>
      <c r="E1833" t="s">
        <v>86</v>
      </c>
      <c r="F1833" t="s">
        <v>735</v>
      </c>
      <c r="G1833" t="s">
        <v>736</v>
      </c>
      <c r="H1833" t="s">
        <v>325</v>
      </c>
      <c r="I1833" t="s">
        <v>326</v>
      </c>
      <c r="J1833">
        <v>27607</v>
      </c>
      <c r="K1833" t="s">
        <v>93</v>
      </c>
      <c r="L1833">
        <v>0</v>
      </c>
    </row>
    <row r="1834" spans="1:12" x14ac:dyDescent="0.25">
      <c r="A1834" t="s">
        <v>401</v>
      </c>
      <c r="B1834" t="s">
        <v>402</v>
      </c>
      <c r="C1834" t="s">
        <v>85</v>
      </c>
      <c r="D1834">
        <v>80</v>
      </c>
      <c r="E1834" t="s">
        <v>86</v>
      </c>
      <c r="F1834" t="s">
        <v>735</v>
      </c>
      <c r="G1834" t="s">
        <v>736</v>
      </c>
      <c r="H1834" t="s">
        <v>327</v>
      </c>
      <c r="I1834" t="s">
        <v>328</v>
      </c>
      <c r="J1834">
        <v>0</v>
      </c>
      <c r="K1834" t="s">
        <v>93</v>
      </c>
      <c r="L1834">
        <v>0</v>
      </c>
    </row>
    <row r="1835" spans="1:12" x14ac:dyDescent="0.25">
      <c r="A1835" t="s">
        <v>401</v>
      </c>
      <c r="B1835" t="s">
        <v>402</v>
      </c>
      <c r="C1835" t="s">
        <v>85</v>
      </c>
      <c r="D1835">
        <v>80</v>
      </c>
      <c r="E1835" t="s">
        <v>86</v>
      </c>
      <c r="F1835" t="s">
        <v>735</v>
      </c>
      <c r="G1835" t="s">
        <v>736</v>
      </c>
      <c r="H1835" t="s">
        <v>329</v>
      </c>
      <c r="I1835" t="s">
        <v>330</v>
      </c>
      <c r="J1835">
        <v>0</v>
      </c>
      <c r="K1835" t="s">
        <v>93</v>
      </c>
      <c r="L1835">
        <v>0</v>
      </c>
    </row>
    <row r="1836" spans="1:12" x14ac:dyDescent="0.25">
      <c r="A1836" t="s">
        <v>401</v>
      </c>
      <c r="B1836" t="s">
        <v>402</v>
      </c>
      <c r="C1836" t="s">
        <v>85</v>
      </c>
      <c r="D1836">
        <v>80</v>
      </c>
      <c r="E1836" t="s">
        <v>86</v>
      </c>
      <c r="F1836" t="s">
        <v>735</v>
      </c>
      <c r="G1836" t="s">
        <v>736</v>
      </c>
      <c r="H1836" t="s">
        <v>331</v>
      </c>
      <c r="I1836" t="s">
        <v>332</v>
      </c>
      <c r="J1836">
        <v>5003694</v>
      </c>
      <c r="K1836" t="s">
        <v>93</v>
      </c>
      <c r="L1836">
        <v>0</v>
      </c>
    </row>
    <row r="1837" spans="1:12" x14ac:dyDescent="0.25">
      <c r="A1837" t="s">
        <v>401</v>
      </c>
      <c r="B1837" t="s">
        <v>402</v>
      </c>
      <c r="C1837" t="s">
        <v>85</v>
      </c>
      <c r="D1837">
        <v>80</v>
      </c>
      <c r="E1837" t="s">
        <v>86</v>
      </c>
      <c r="F1837" t="s">
        <v>735</v>
      </c>
      <c r="G1837" t="s">
        <v>736</v>
      </c>
      <c r="H1837" t="s">
        <v>333</v>
      </c>
      <c r="I1837" t="s">
        <v>334</v>
      </c>
      <c r="J1837">
        <v>215690</v>
      </c>
      <c r="K1837" t="s">
        <v>93</v>
      </c>
      <c r="L1837">
        <v>0</v>
      </c>
    </row>
    <row r="1838" spans="1:12" x14ac:dyDescent="0.25">
      <c r="A1838" t="s">
        <v>401</v>
      </c>
      <c r="B1838" t="s">
        <v>402</v>
      </c>
      <c r="C1838" t="s">
        <v>85</v>
      </c>
      <c r="D1838">
        <v>80</v>
      </c>
      <c r="E1838" t="s">
        <v>86</v>
      </c>
      <c r="F1838" t="s">
        <v>735</v>
      </c>
      <c r="G1838" t="s">
        <v>736</v>
      </c>
      <c r="H1838" t="s">
        <v>335</v>
      </c>
      <c r="I1838" t="s">
        <v>336</v>
      </c>
      <c r="J1838">
        <v>0</v>
      </c>
      <c r="K1838" t="s">
        <v>93</v>
      </c>
      <c r="L1838">
        <v>0</v>
      </c>
    </row>
    <row r="1839" spans="1:12" x14ac:dyDescent="0.25">
      <c r="A1839" t="s">
        <v>401</v>
      </c>
      <c r="B1839" t="s">
        <v>402</v>
      </c>
      <c r="C1839" t="s">
        <v>85</v>
      </c>
      <c r="D1839">
        <v>80</v>
      </c>
      <c r="E1839" t="s">
        <v>86</v>
      </c>
      <c r="F1839" t="s">
        <v>735</v>
      </c>
      <c r="G1839" t="s">
        <v>736</v>
      </c>
      <c r="H1839" t="s">
        <v>337</v>
      </c>
      <c r="I1839" t="s">
        <v>338</v>
      </c>
      <c r="J1839">
        <v>36484</v>
      </c>
      <c r="K1839" t="s">
        <v>93</v>
      </c>
      <c r="L1839">
        <v>0</v>
      </c>
    </row>
    <row r="1840" spans="1:12" x14ac:dyDescent="0.25">
      <c r="A1840" t="s">
        <v>401</v>
      </c>
      <c r="B1840" t="s">
        <v>402</v>
      </c>
      <c r="C1840" t="s">
        <v>85</v>
      </c>
      <c r="D1840">
        <v>80</v>
      </c>
      <c r="E1840" t="s">
        <v>86</v>
      </c>
      <c r="F1840" t="s">
        <v>735</v>
      </c>
      <c r="G1840" t="s">
        <v>736</v>
      </c>
      <c r="H1840" t="s">
        <v>337</v>
      </c>
      <c r="I1840" t="s">
        <v>339</v>
      </c>
      <c r="J1840">
        <v>35412</v>
      </c>
      <c r="K1840" t="s">
        <v>93</v>
      </c>
      <c r="L1840">
        <v>0</v>
      </c>
    </row>
    <row r="1841" spans="1:12" x14ac:dyDescent="0.25">
      <c r="A1841" t="s">
        <v>401</v>
      </c>
      <c r="B1841" t="s">
        <v>402</v>
      </c>
      <c r="C1841" t="s">
        <v>85</v>
      </c>
      <c r="D1841">
        <v>80</v>
      </c>
      <c r="E1841" t="s">
        <v>86</v>
      </c>
      <c r="F1841" t="s">
        <v>735</v>
      </c>
      <c r="G1841" t="s">
        <v>736</v>
      </c>
      <c r="H1841" t="s">
        <v>340</v>
      </c>
      <c r="I1841" t="s">
        <v>341</v>
      </c>
      <c r="J1841">
        <v>0</v>
      </c>
      <c r="K1841" t="s">
        <v>93</v>
      </c>
      <c r="L1841">
        <v>0</v>
      </c>
    </row>
    <row r="1842" spans="1:12" x14ac:dyDescent="0.25">
      <c r="A1842" t="s">
        <v>401</v>
      </c>
      <c r="B1842" t="s">
        <v>402</v>
      </c>
      <c r="C1842" t="s">
        <v>85</v>
      </c>
      <c r="D1842">
        <v>80</v>
      </c>
      <c r="E1842" t="s">
        <v>86</v>
      </c>
      <c r="F1842" t="s">
        <v>735</v>
      </c>
      <c r="G1842" t="s">
        <v>736</v>
      </c>
      <c r="H1842" t="s">
        <v>342</v>
      </c>
      <c r="I1842" t="s">
        <v>343</v>
      </c>
      <c r="J1842">
        <v>100003</v>
      </c>
      <c r="K1842" t="s">
        <v>93</v>
      </c>
      <c r="L1842">
        <v>0</v>
      </c>
    </row>
    <row r="1843" spans="1:12" x14ac:dyDescent="0.25">
      <c r="A1843" t="s">
        <v>401</v>
      </c>
      <c r="B1843" t="s">
        <v>402</v>
      </c>
      <c r="C1843" t="s">
        <v>85</v>
      </c>
      <c r="D1843">
        <v>80</v>
      </c>
      <c r="E1843" t="s">
        <v>86</v>
      </c>
      <c r="F1843" t="s">
        <v>735</v>
      </c>
      <c r="G1843" t="s">
        <v>736</v>
      </c>
      <c r="H1843" t="s">
        <v>344</v>
      </c>
      <c r="I1843" t="s">
        <v>345</v>
      </c>
      <c r="J1843">
        <v>0</v>
      </c>
      <c r="K1843" t="s">
        <v>93</v>
      </c>
      <c r="L1843">
        <v>0</v>
      </c>
    </row>
    <row r="1844" spans="1:12" x14ac:dyDescent="0.25">
      <c r="A1844" t="s">
        <v>401</v>
      </c>
      <c r="B1844" t="s">
        <v>402</v>
      </c>
      <c r="C1844" t="s">
        <v>85</v>
      </c>
      <c r="D1844">
        <v>80</v>
      </c>
      <c r="E1844" t="s">
        <v>86</v>
      </c>
      <c r="F1844" t="s">
        <v>735</v>
      </c>
      <c r="G1844" t="s">
        <v>736</v>
      </c>
      <c r="H1844" t="s">
        <v>346</v>
      </c>
      <c r="I1844" t="s">
        <v>347</v>
      </c>
      <c r="J1844">
        <v>0</v>
      </c>
      <c r="K1844" t="s">
        <v>93</v>
      </c>
      <c r="L1844">
        <v>0</v>
      </c>
    </row>
    <row r="1845" spans="1:12" x14ac:dyDescent="0.25">
      <c r="A1845" t="s">
        <v>401</v>
      </c>
      <c r="B1845" t="s">
        <v>402</v>
      </c>
      <c r="C1845" t="s">
        <v>85</v>
      </c>
      <c r="D1845">
        <v>80</v>
      </c>
      <c r="E1845" t="s">
        <v>86</v>
      </c>
      <c r="F1845" t="s">
        <v>735</v>
      </c>
      <c r="G1845" t="s">
        <v>736</v>
      </c>
      <c r="H1845" t="s">
        <v>348</v>
      </c>
      <c r="I1845" t="s">
        <v>349</v>
      </c>
      <c r="J1845">
        <v>0</v>
      </c>
      <c r="K1845" t="s">
        <v>93</v>
      </c>
      <c r="L1845">
        <v>0</v>
      </c>
    </row>
    <row r="1846" spans="1:12" x14ac:dyDescent="0.25">
      <c r="A1846" t="s">
        <v>401</v>
      </c>
      <c r="B1846" t="s">
        <v>402</v>
      </c>
      <c r="C1846" t="s">
        <v>85</v>
      </c>
      <c r="D1846">
        <v>80</v>
      </c>
      <c r="E1846" t="s">
        <v>86</v>
      </c>
      <c r="F1846" t="s">
        <v>735</v>
      </c>
      <c r="G1846" t="s">
        <v>736</v>
      </c>
      <c r="H1846" t="s">
        <v>350</v>
      </c>
      <c r="I1846" t="s">
        <v>351</v>
      </c>
      <c r="J1846">
        <v>-73461</v>
      </c>
      <c r="K1846" t="s">
        <v>93</v>
      </c>
      <c r="L1846">
        <v>0</v>
      </c>
    </row>
    <row r="1847" spans="1:12" x14ac:dyDescent="0.25">
      <c r="A1847" t="s">
        <v>401</v>
      </c>
      <c r="B1847" t="s">
        <v>402</v>
      </c>
      <c r="C1847" t="s">
        <v>85</v>
      </c>
      <c r="D1847">
        <v>80</v>
      </c>
      <c r="E1847" t="s">
        <v>86</v>
      </c>
      <c r="F1847" t="s">
        <v>735</v>
      </c>
      <c r="G1847" t="s">
        <v>736</v>
      </c>
      <c r="H1847" t="s">
        <v>352</v>
      </c>
      <c r="I1847" t="s">
        <v>353</v>
      </c>
      <c r="J1847">
        <v>0</v>
      </c>
      <c r="K1847" t="s">
        <v>93</v>
      </c>
      <c r="L1847">
        <v>0</v>
      </c>
    </row>
    <row r="1848" spans="1:12" x14ac:dyDescent="0.25">
      <c r="A1848" t="s">
        <v>401</v>
      </c>
      <c r="B1848" t="s">
        <v>402</v>
      </c>
      <c r="C1848" t="s">
        <v>85</v>
      </c>
      <c r="D1848">
        <v>80</v>
      </c>
      <c r="E1848" t="s">
        <v>86</v>
      </c>
      <c r="F1848" t="s">
        <v>735</v>
      </c>
      <c r="G1848" t="s">
        <v>736</v>
      </c>
      <c r="H1848" t="s">
        <v>354</v>
      </c>
      <c r="I1848" t="s">
        <v>355</v>
      </c>
      <c r="J1848">
        <v>0</v>
      </c>
      <c r="K1848" t="s">
        <v>93</v>
      </c>
      <c r="L1848">
        <v>0</v>
      </c>
    </row>
    <row r="1849" spans="1:12" x14ac:dyDescent="0.25">
      <c r="A1849" t="s">
        <v>401</v>
      </c>
      <c r="B1849" t="s">
        <v>402</v>
      </c>
      <c r="C1849" t="s">
        <v>85</v>
      </c>
      <c r="D1849">
        <v>80</v>
      </c>
      <c r="E1849" t="s">
        <v>86</v>
      </c>
      <c r="F1849" t="s">
        <v>735</v>
      </c>
      <c r="G1849" t="s">
        <v>736</v>
      </c>
      <c r="H1849" t="s">
        <v>356</v>
      </c>
      <c r="I1849" t="s">
        <v>357</v>
      </c>
      <c r="J1849">
        <v>0</v>
      </c>
      <c r="K1849" t="s">
        <v>93</v>
      </c>
      <c r="L1849">
        <v>0</v>
      </c>
    </row>
    <row r="1850" spans="1:12" x14ac:dyDescent="0.25">
      <c r="A1850" t="s">
        <v>401</v>
      </c>
      <c r="B1850" t="s">
        <v>402</v>
      </c>
      <c r="C1850" t="s">
        <v>85</v>
      </c>
      <c r="D1850">
        <v>80</v>
      </c>
      <c r="E1850" t="s">
        <v>86</v>
      </c>
      <c r="F1850" t="s">
        <v>735</v>
      </c>
      <c r="G1850" t="s">
        <v>736</v>
      </c>
      <c r="H1850" t="s">
        <v>358</v>
      </c>
      <c r="I1850" t="s">
        <v>359</v>
      </c>
      <c r="J1850">
        <v>0</v>
      </c>
      <c r="K1850" t="s">
        <v>93</v>
      </c>
      <c r="L1850">
        <v>0</v>
      </c>
    </row>
    <row r="1851" spans="1:12" x14ac:dyDescent="0.25">
      <c r="A1851" t="s">
        <v>401</v>
      </c>
      <c r="B1851" t="s">
        <v>402</v>
      </c>
      <c r="C1851" t="s">
        <v>85</v>
      </c>
      <c r="D1851">
        <v>80</v>
      </c>
      <c r="E1851" t="s">
        <v>86</v>
      </c>
      <c r="F1851" t="s">
        <v>735</v>
      </c>
      <c r="G1851" t="s">
        <v>736</v>
      </c>
      <c r="H1851" t="s">
        <v>360</v>
      </c>
      <c r="I1851" t="s">
        <v>361</v>
      </c>
      <c r="J1851">
        <v>0</v>
      </c>
      <c r="K1851" t="s">
        <v>93</v>
      </c>
      <c r="L1851">
        <v>0</v>
      </c>
    </row>
    <row r="1852" spans="1:12" x14ac:dyDescent="0.25">
      <c r="A1852" t="s">
        <v>401</v>
      </c>
      <c r="B1852" t="s">
        <v>402</v>
      </c>
      <c r="C1852" t="s">
        <v>85</v>
      </c>
      <c r="D1852">
        <v>80</v>
      </c>
      <c r="E1852" t="s">
        <v>86</v>
      </c>
      <c r="F1852" t="s">
        <v>735</v>
      </c>
      <c r="G1852" t="s">
        <v>736</v>
      </c>
      <c r="H1852" t="s">
        <v>362</v>
      </c>
      <c r="I1852" t="s">
        <v>363</v>
      </c>
      <c r="J1852">
        <v>0</v>
      </c>
      <c r="K1852" t="s">
        <v>93</v>
      </c>
      <c r="L1852">
        <v>0</v>
      </c>
    </row>
    <row r="1853" spans="1:12" x14ac:dyDescent="0.25">
      <c r="A1853" t="s">
        <v>401</v>
      </c>
      <c r="B1853" t="s">
        <v>402</v>
      </c>
      <c r="C1853" t="s">
        <v>85</v>
      </c>
      <c r="D1853">
        <v>80</v>
      </c>
      <c r="E1853" t="s">
        <v>86</v>
      </c>
      <c r="F1853" t="s">
        <v>735</v>
      </c>
      <c r="G1853" t="s">
        <v>736</v>
      </c>
      <c r="H1853" t="s">
        <v>364</v>
      </c>
      <c r="I1853" t="s">
        <v>365</v>
      </c>
      <c r="J1853">
        <v>0</v>
      </c>
      <c r="K1853" t="s">
        <v>93</v>
      </c>
      <c r="L1853">
        <v>0</v>
      </c>
    </row>
    <row r="1854" spans="1:12" x14ac:dyDescent="0.25">
      <c r="A1854" t="s">
        <v>401</v>
      </c>
      <c r="B1854" t="s">
        <v>402</v>
      </c>
      <c r="C1854" t="s">
        <v>85</v>
      </c>
      <c r="D1854">
        <v>80</v>
      </c>
      <c r="E1854" t="s">
        <v>86</v>
      </c>
      <c r="F1854" t="s">
        <v>735</v>
      </c>
      <c r="G1854" t="s">
        <v>736</v>
      </c>
      <c r="H1854" t="s">
        <v>366</v>
      </c>
      <c r="I1854" t="s">
        <v>367</v>
      </c>
      <c r="J1854">
        <v>0</v>
      </c>
      <c r="K1854" t="s">
        <v>93</v>
      </c>
      <c r="L1854">
        <v>0</v>
      </c>
    </row>
    <row r="1855" spans="1:12" x14ac:dyDescent="0.25">
      <c r="A1855" t="s">
        <v>401</v>
      </c>
      <c r="B1855" t="s">
        <v>402</v>
      </c>
      <c r="C1855" t="s">
        <v>85</v>
      </c>
      <c r="D1855">
        <v>80</v>
      </c>
      <c r="E1855" t="s">
        <v>86</v>
      </c>
      <c r="F1855" t="s">
        <v>735</v>
      </c>
      <c r="G1855" t="s">
        <v>736</v>
      </c>
      <c r="H1855" t="s">
        <v>368</v>
      </c>
      <c r="I1855" t="s">
        <v>369</v>
      </c>
      <c r="J1855">
        <v>0</v>
      </c>
      <c r="K1855" t="s">
        <v>93</v>
      </c>
      <c r="L1855">
        <v>0</v>
      </c>
    </row>
    <row r="1856" spans="1:12" x14ac:dyDescent="0.25">
      <c r="A1856" t="s">
        <v>401</v>
      </c>
      <c r="B1856" t="s">
        <v>402</v>
      </c>
      <c r="C1856" t="s">
        <v>85</v>
      </c>
      <c r="D1856">
        <v>80</v>
      </c>
      <c r="E1856" t="s">
        <v>86</v>
      </c>
      <c r="F1856" t="s">
        <v>735</v>
      </c>
      <c r="G1856" t="s">
        <v>736</v>
      </c>
      <c r="H1856" t="s">
        <v>370</v>
      </c>
      <c r="I1856" t="s">
        <v>371</v>
      </c>
      <c r="J1856">
        <v>0</v>
      </c>
      <c r="K1856" t="s">
        <v>93</v>
      </c>
      <c r="L1856">
        <v>0</v>
      </c>
    </row>
    <row r="1857" spans="1:12" x14ac:dyDescent="0.25">
      <c r="A1857" t="s">
        <v>401</v>
      </c>
      <c r="B1857" t="s">
        <v>402</v>
      </c>
      <c r="C1857" t="s">
        <v>85</v>
      </c>
      <c r="D1857">
        <v>80</v>
      </c>
      <c r="E1857" t="s">
        <v>86</v>
      </c>
      <c r="F1857" t="s">
        <v>735</v>
      </c>
      <c r="G1857" t="s">
        <v>736</v>
      </c>
      <c r="H1857" t="s">
        <v>372</v>
      </c>
      <c r="I1857" t="s">
        <v>373</v>
      </c>
      <c r="J1857">
        <v>0</v>
      </c>
      <c r="K1857" t="s">
        <v>93</v>
      </c>
      <c r="L1857">
        <v>0</v>
      </c>
    </row>
    <row r="1858" spans="1:12" x14ac:dyDescent="0.25">
      <c r="A1858" t="s">
        <v>401</v>
      </c>
      <c r="B1858" t="s">
        <v>402</v>
      </c>
      <c r="C1858" t="s">
        <v>85</v>
      </c>
      <c r="D1858">
        <v>80</v>
      </c>
      <c r="E1858" t="s">
        <v>86</v>
      </c>
      <c r="F1858" t="s">
        <v>735</v>
      </c>
      <c r="G1858" t="s">
        <v>736</v>
      </c>
      <c r="H1858" t="s">
        <v>374</v>
      </c>
      <c r="I1858" t="s">
        <v>375</v>
      </c>
      <c r="J1858">
        <v>0</v>
      </c>
      <c r="K1858" t="s">
        <v>93</v>
      </c>
      <c r="L1858">
        <v>0</v>
      </c>
    </row>
    <row r="1859" spans="1:12" x14ac:dyDescent="0.25">
      <c r="A1859" t="s">
        <v>401</v>
      </c>
      <c r="B1859" t="s">
        <v>402</v>
      </c>
      <c r="C1859" t="s">
        <v>85</v>
      </c>
      <c r="D1859">
        <v>80</v>
      </c>
      <c r="E1859" t="s">
        <v>86</v>
      </c>
      <c r="F1859" t="s">
        <v>735</v>
      </c>
      <c r="G1859" t="s">
        <v>736</v>
      </c>
      <c r="H1859" t="s">
        <v>376</v>
      </c>
      <c r="I1859" t="s">
        <v>377</v>
      </c>
      <c r="J1859">
        <v>0</v>
      </c>
      <c r="K1859" t="s">
        <v>93</v>
      </c>
      <c r="L1859">
        <v>0</v>
      </c>
    </row>
    <row r="1860" spans="1:12" x14ac:dyDescent="0.25">
      <c r="A1860" t="s">
        <v>401</v>
      </c>
      <c r="B1860" t="s">
        <v>402</v>
      </c>
      <c r="C1860" t="s">
        <v>85</v>
      </c>
      <c r="D1860">
        <v>80</v>
      </c>
      <c r="E1860" t="s">
        <v>86</v>
      </c>
      <c r="F1860" t="s">
        <v>735</v>
      </c>
      <c r="G1860" t="s">
        <v>736</v>
      </c>
      <c r="H1860" t="s">
        <v>378</v>
      </c>
      <c r="I1860" t="s">
        <v>379</v>
      </c>
      <c r="J1860">
        <v>0</v>
      </c>
      <c r="K1860" t="s">
        <v>93</v>
      </c>
      <c r="L1860">
        <v>0</v>
      </c>
    </row>
    <row r="1861" spans="1:12" x14ac:dyDescent="0.25">
      <c r="A1861" t="s">
        <v>401</v>
      </c>
      <c r="B1861" t="s">
        <v>402</v>
      </c>
      <c r="C1861" t="s">
        <v>85</v>
      </c>
      <c r="D1861">
        <v>80</v>
      </c>
      <c r="E1861" t="s">
        <v>86</v>
      </c>
      <c r="F1861" t="s">
        <v>735</v>
      </c>
      <c r="G1861" t="s">
        <v>736</v>
      </c>
      <c r="H1861" t="s">
        <v>90</v>
      </c>
      <c r="I1861" t="s">
        <v>92</v>
      </c>
      <c r="J1861">
        <v>0</v>
      </c>
      <c r="K1861" t="s">
        <v>93</v>
      </c>
      <c r="L1861">
        <v>434928</v>
      </c>
    </row>
    <row r="1862" spans="1:12" x14ac:dyDescent="0.25">
      <c r="A1862" t="s">
        <v>401</v>
      </c>
      <c r="B1862" t="s">
        <v>402</v>
      </c>
      <c r="C1862" t="s">
        <v>85</v>
      </c>
      <c r="D1862">
        <v>80</v>
      </c>
      <c r="E1862" t="s">
        <v>86</v>
      </c>
      <c r="F1862" t="s">
        <v>735</v>
      </c>
      <c r="G1862" t="s">
        <v>736</v>
      </c>
      <c r="H1862" t="s">
        <v>94</v>
      </c>
      <c r="I1862" t="s">
        <v>95</v>
      </c>
      <c r="J1862">
        <v>0</v>
      </c>
      <c r="K1862" t="s">
        <v>93</v>
      </c>
      <c r="L1862">
        <v>434928</v>
      </c>
    </row>
    <row r="1863" spans="1:12" x14ac:dyDescent="0.25">
      <c r="A1863" t="s">
        <v>401</v>
      </c>
      <c r="B1863" t="s">
        <v>402</v>
      </c>
      <c r="C1863" t="s">
        <v>85</v>
      </c>
      <c r="D1863">
        <v>80</v>
      </c>
      <c r="E1863" t="s">
        <v>86</v>
      </c>
      <c r="F1863" t="s">
        <v>735</v>
      </c>
      <c r="G1863" t="s">
        <v>736</v>
      </c>
      <c r="H1863" t="s">
        <v>96</v>
      </c>
      <c r="I1863" t="s">
        <v>97</v>
      </c>
      <c r="J1863">
        <v>0</v>
      </c>
      <c r="K1863" t="s">
        <v>93</v>
      </c>
      <c r="L1863">
        <v>434928</v>
      </c>
    </row>
    <row r="1864" spans="1:12" x14ac:dyDescent="0.25">
      <c r="A1864" t="s">
        <v>401</v>
      </c>
      <c r="B1864" t="s">
        <v>402</v>
      </c>
      <c r="C1864" t="s">
        <v>85</v>
      </c>
      <c r="D1864">
        <v>80</v>
      </c>
      <c r="E1864" t="s">
        <v>86</v>
      </c>
      <c r="F1864" t="s">
        <v>735</v>
      </c>
      <c r="G1864" t="s">
        <v>736</v>
      </c>
      <c r="H1864" t="s">
        <v>98</v>
      </c>
      <c r="I1864" t="s">
        <v>99</v>
      </c>
      <c r="J1864">
        <v>0</v>
      </c>
      <c r="K1864" t="s">
        <v>93</v>
      </c>
      <c r="L1864">
        <v>434928</v>
      </c>
    </row>
    <row r="1865" spans="1:12" x14ac:dyDescent="0.25">
      <c r="A1865" t="s">
        <v>401</v>
      </c>
      <c r="B1865" t="s">
        <v>402</v>
      </c>
      <c r="C1865" t="s">
        <v>85</v>
      </c>
      <c r="D1865">
        <v>80</v>
      </c>
      <c r="E1865" t="s">
        <v>86</v>
      </c>
      <c r="F1865" t="s">
        <v>735</v>
      </c>
      <c r="G1865" t="s">
        <v>736</v>
      </c>
      <c r="H1865" t="s">
        <v>100</v>
      </c>
      <c r="I1865" t="s">
        <v>101</v>
      </c>
      <c r="J1865">
        <v>0</v>
      </c>
      <c r="K1865" t="s">
        <v>93</v>
      </c>
      <c r="L1865">
        <v>434928</v>
      </c>
    </row>
    <row r="1866" spans="1:12" x14ac:dyDescent="0.25">
      <c r="A1866" t="s">
        <v>401</v>
      </c>
      <c r="B1866" t="s">
        <v>402</v>
      </c>
      <c r="C1866" t="s">
        <v>85</v>
      </c>
      <c r="D1866">
        <v>80</v>
      </c>
      <c r="E1866" t="s">
        <v>86</v>
      </c>
      <c r="F1866" t="s">
        <v>735</v>
      </c>
      <c r="G1866" t="s">
        <v>736</v>
      </c>
      <c r="H1866" t="s">
        <v>102</v>
      </c>
      <c r="I1866" t="s">
        <v>103</v>
      </c>
      <c r="J1866">
        <v>0</v>
      </c>
      <c r="K1866" t="s">
        <v>93</v>
      </c>
      <c r="L1866">
        <v>434928</v>
      </c>
    </row>
    <row r="1867" spans="1:12" x14ac:dyDescent="0.25">
      <c r="A1867" t="s">
        <v>401</v>
      </c>
      <c r="B1867" t="s">
        <v>402</v>
      </c>
      <c r="C1867" t="s">
        <v>85</v>
      </c>
      <c r="D1867">
        <v>80</v>
      </c>
      <c r="E1867" t="s">
        <v>86</v>
      </c>
      <c r="F1867" t="s">
        <v>735</v>
      </c>
      <c r="G1867" t="s">
        <v>736</v>
      </c>
      <c r="H1867" t="s">
        <v>104</v>
      </c>
      <c r="I1867" t="s">
        <v>105</v>
      </c>
      <c r="J1867">
        <v>0</v>
      </c>
      <c r="K1867" t="s">
        <v>93</v>
      </c>
      <c r="L1867">
        <v>434928</v>
      </c>
    </row>
    <row r="1868" spans="1:12" x14ac:dyDescent="0.25">
      <c r="A1868" t="s">
        <v>401</v>
      </c>
      <c r="B1868" t="s">
        <v>402</v>
      </c>
      <c r="C1868" t="s">
        <v>85</v>
      </c>
      <c r="D1868">
        <v>80</v>
      </c>
      <c r="E1868" t="s">
        <v>86</v>
      </c>
      <c r="F1868" t="s">
        <v>735</v>
      </c>
      <c r="G1868" t="s">
        <v>736</v>
      </c>
      <c r="H1868" t="s">
        <v>106</v>
      </c>
      <c r="I1868" t="s">
        <v>107</v>
      </c>
      <c r="J1868">
        <v>0</v>
      </c>
      <c r="K1868" t="s">
        <v>93</v>
      </c>
      <c r="L1868">
        <v>434928</v>
      </c>
    </row>
    <row r="1869" spans="1:12" x14ac:dyDescent="0.25">
      <c r="A1869" t="s">
        <v>401</v>
      </c>
      <c r="B1869" t="s">
        <v>402</v>
      </c>
      <c r="C1869" t="s">
        <v>85</v>
      </c>
      <c r="D1869">
        <v>80</v>
      </c>
      <c r="E1869" t="s">
        <v>86</v>
      </c>
      <c r="F1869" t="s">
        <v>735</v>
      </c>
      <c r="G1869" t="s">
        <v>736</v>
      </c>
      <c r="H1869" t="s">
        <v>108</v>
      </c>
      <c r="I1869" t="s">
        <v>109</v>
      </c>
      <c r="J1869">
        <v>0</v>
      </c>
      <c r="K1869" t="s">
        <v>93</v>
      </c>
      <c r="L1869">
        <v>434928</v>
      </c>
    </row>
    <row r="1870" spans="1:12" x14ac:dyDescent="0.25">
      <c r="A1870" t="s">
        <v>401</v>
      </c>
      <c r="B1870" t="s">
        <v>402</v>
      </c>
      <c r="C1870" t="s">
        <v>85</v>
      </c>
      <c r="D1870">
        <v>80</v>
      </c>
      <c r="E1870" t="s">
        <v>86</v>
      </c>
      <c r="F1870" t="s">
        <v>735</v>
      </c>
      <c r="G1870" t="s">
        <v>736</v>
      </c>
      <c r="H1870" t="s">
        <v>110</v>
      </c>
      <c r="I1870" t="s">
        <v>111</v>
      </c>
      <c r="J1870">
        <v>0</v>
      </c>
      <c r="K1870" t="s">
        <v>93</v>
      </c>
      <c r="L1870">
        <v>434928</v>
      </c>
    </row>
    <row r="1871" spans="1:12" x14ac:dyDescent="0.25">
      <c r="A1871" t="s">
        <v>401</v>
      </c>
      <c r="B1871" t="s">
        <v>402</v>
      </c>
      <c r="C1871" t="s">
        <v>85</v>
      </c>
      <c r="D1871">
        <v>80</v>
      </c>
      <c r="E1871" t="s">
        <v>86</v>
      </c>
      <c r="F1871" t="s">
        <v>735</v>
      </c>
      <c r="G1871" t="s">
        <v>736</v>
      </c>
      <c r="H1871" t="s">
        <v>112</v>
      </c>
      <c r="I1871" t="s">
        <v>113</v>
      </c>
      <c r="J1871">
        <v>0</v>
      </c>
      <c r="K1871" t="s">
        <v>93</v>
      </c>
      <c r="L1871">
        <v>434928</v>
      </c>
    </row>
    <row r="1872" spans="1:12" x14ac:dyDescent="0.25">
      <c r="A1872" t="s">
        <v>401</v>
      </c>
      <c r="B1872" t="s">
        <v>402</v>
      </c>
      <c r="C1872" t="s">
        <v>85</v>
      </c>
      <c r="D1872">
        <v>80</v>
      </c>
      <c r="E1872" t="s">
        <v>86</v>
      </c>
      <c r="F1872" t="s">
        <v>735</v>
      </c>
      <c r="G1872" t="s">
        <v>736</v>
      </c>
      <c r="H1872" t="s">
        <v>114</v>
      </c>
      <c r="I1872" t="s">
        <v>115</v>
      </c>
      <c r="J1872">
        <v>9721</v>
      </c>
      <c r="K1872" t="s">
        <v>93</v>
      </c>
      <c r="L1872">
        <v>434928</v>
      </c>
    </row>
    <row r="1873" spans="1:12" x14ac:dyDescent="0.25">
      <c r="A1873" t="s">
        <v>401</v>
      </c>
      <c r="B1873" t="s">
        <v>402</v>
      </c>
      <c r="C1873" t="s">
        <v>85</v>
      </c>
      <c r="D1873">
        <v>80</v>
      </c>
      <c r="E1873" t="s">
        <v>86</v>
      </c>
      <c r="F1873" t="s">
        <v>735</v>
      </c>
      <c r="G1873" t="s">
        <v>736</v>
      </c>
      <c r="H1873" t="s">
        <v>116</v>
      </c>
      <c r="I1873" t="s">
        <v>117</v>
      </c>
      <c r="J1873">
        <v>0</v>
      </c>
      <c r="K1873" t="s">
        <v>93</v>
      </c>
      <c r="L1873">
        <v>434928</v>
      </c>
    </row>
    <row r="1874" spans="1:12" x14ac:dyDescent="0.25">
      <c r="A1874" t="s">
        <v>401</v>
      </c>
      <c r="B1874" t="s">
        <v>402</v>
      </c>
      <c r="C1874" t="s">
        <v>85</v>
      </c>
      <c r="D1874">
        <v>80</v>
      </c>
      <c r="E1874" t="s">
        <v>86</v>
      </c>
      <c r="F1874" t="s">
        <v>735</v>
      </c>
      <c r="G1874" t="s">
        <v>736</v>
      </c>
      <c r="H1874" t="s">
        <v>118</v>
      </c>
      <c r="I1874" t="s">
        <v>119</v>
      </c>
      <c r="J1874">
        <v>0</v>
      </c>
      <c r="K1874" t="s">
        <v>93</v>
      </c>
      <c r="L1874">
        <v>434928</v>
      </c>
    </row>
    <row r="1875" spans="1:12" x14ac:dyDescent="0.25">
      <c r="A1875" t="s">
        <v>401</v>
      </c>
      <c r="B1875" t="s">
        <v>402</v>
      </c>
      <c r="C1875" t="s">
        <v>85</v>
      </c>
      <c r="D1875">
        <v>80</v>
      </c>
      <c r="E1875" t="s">
        <v>86</v>
      </c>
      <c r="F1875" t="s">
        <v>735</v>
      </c>
      <c r="G1875" t="s">
        <v>736</v>
      </c>
      <c r="H1875" t="s">
        <v>120</v>
      </c>
      <c r="I1875" t="s">
        <v>121</v>
      </c>
      <c r="J1875">
        <v>2827</v>
      </c>
      <c r="K1875" t="s">
        <v>93</v>
      </c>
      <c r="L1875">
        <v>434928</v>
      </c>
    </row>
    <row r="1876" spans="1:12" x14ac:dyDescent="0.25">
      <c r="A1876" t="s">
        <v>401</v>
      </c>
      <c r="B1876" t="s">
        <v>402</v>
      </c>
      <c r="C1876" t="s">
        <v>85</v>
      </c>
      <c r="D1876">
        <v>80</v>
      </c>
      <c r="E1876" t="s">
        <v>86</v>
      </c>
      <c r="F1876" t="s">
        <v>735</v>
      </c>
      <c r="G1876" t="s">
        <v>736</v>
      </c>
      <c r="H1876" t="s">
        <v>122</v>
      </c>
      <c r="I1876" t="s">
        <v>123</v>
      </c>
      <c r="J1876">
        <v>0</v>
      </c>
      <c r="K1876" t="s">
        <v>93</v>
      </c>
      <c r="L1876">
        <v>434928</v>
      </c>
    </row>
    <row r="1877" spans="1:12" x14ac:dyDescent="0.25">
      <c r="A1877" t="s">
        <v>401</v>
      </c>
      <c r="B1877" t="s">
        <v>402</v>
      </c>
      <c r="C1877" t="s">
        <v>85</v>
      </c>
      <c r="D1877">
        <v>80</v>
      </c>
      <c r="E1877" t="s">
        <v>86</v>
      </c>
      <c r="F1877" t="s">
        <v>735</v>
      </c>
      <c r="G1877" t="s">
        <v>736</v>
      </c>
      <c r="H1877" t="s">
        <v>124</v>
      </c>
      <c r="I1877" t="s">
        <v>125</v>
      </c>
      <c r="J1877">
        <v>0</v>
      </c>
      <c r="K1877" t="s">
        <v>93</v>
      </c>
      <c r="L1877">
        <v>434928</v>
      </c>
    </row>
    <row r="1878" spans="1:12" x14ac:dyDescent="0.25">
      <c r="A1878" t="s">
        <v>401</v>
      </c>
      <c r="B1878" t="s">
        <v>402</v>
      </c>
      <c r="C1878" t="s">
        <v>85</v>
      </c>
      <c r="D1878">
        <v>80</v>
      </c>
      <c r="E1878" t="s">
        <v>86</v>
      </c>
      <c r="F1878" t="s">
        <v>735</v>
      </c>
      <c r="G1878" t="s">
        <v>736</v>
      </c>
      <c r="H1878" t="s">
        <v>126</v>
      </c>
      <c r="I1878" t="s">
        <v>127</v>
      </c>
      <c r="J1878">
        <v>0</v>
      </c>
      <c r="K1878" t="s">
        <v>93</v>
      </c>
      <c r="L1878">
        <v>434928</v>
      </c>
    </row>
    <row r="1879" spans="1:12" x14ac:dyDescent="0.25">
      <c r="A1879" t="s">
        <v>401</v>
      </c>
      <c r="B1879" t="s">
        <v>402</v>
      </c>
      <c r="C1879" t="s">
        <v>85</v>
      </c>
      <c r="D1879">
        <v>80</v>
      </c>
      <c r="E1879" t="s">
        <v>86</v>
      </c>
      <c r="F1879" t="s">
        <v>735</v>
      </c>
      <c r="G1879" t="s">
        <v>736</v>
      </c>
      <c r="H1879" t="s">
        <v>128</v>
      </c>
      <c r="I1879" t="s">
        <v>129</v>
      </c>
      <c r="J1879">
        <v>717033</v>
      </c>
      <c r="K1879" t="s">
        <v>93</v>
      </c>
      <c r="L1879">
        <v>434928</v>
      </c>
    </row>
    <row r="1880" spans="1:12" x14ac:dyDescent="0.25">
      <c r="A1880" t="s">
        <v>401</v>
      </c>
      <c r="B1880" t="s">
        <v>402</v>
      </c>
      <c r="C1880" t="s">
        <v>85</v>
      </c>
      <c r="D1880">
        <v>80</v>
      </c>
      <c r="E1880" t="s">
        <v>86</v>
      </c>
      <c r="F1880" t="s">
        <v>735</v>
      </c>
      <c r="G1880" t="s">
        <v>736</v>
      </c>
      <c r="H1880" t="s">
        <v>130</v>
      </c>
      <c r="I1880" t="s">
        <v>131</v>
      </c>
      <c r="J1880">
        <v>11838</v>
      </c>
      <c r="K1880" t="s">
        <v>93</v>
      </c>
      <c r="L1880">
        <v>434928</v>
      </c>
    </row>
    <row r="1881" spans="1:12" x14ac:dyDescent="0.25">
      <c r="A1881" t="s">
        <v>401</v>
      </c>
      <c r="B1881" t="s">
        <v>402</v>
      </c>
      <c r="C1881" t="s">
        <v>85</v>
      </c>
      <c r="D1881">
        <v>80</v>
      </c>
      <c r="E1881" t="s">
        <v>86</v>
      </c>
      <c r="F1881" t="s">
        <v>735</v>
      </c>
      <c r="G1881" t="s">
        <v>736</v>
      </c>
      <c r="H1881" t="s">
        <v>132</v>
      </c>
      <c r="I1881" t="s">
        <v>133</v>
      </c>
      <c r="J1881">
        <v>-14927</v>
      </c>
      <c r="K1881" t="s">
        <v>93</v>
      </c>
      <c r="L1881">
        <v>434928</v>
      </c>
    </row>
    <row r="1882" spans="1:12" x14ac:dyDescent="0.25">
      <c r="A1882" t="s">
        <v>401</v>
      </c>
      <c r="B1882" t="s">
        <v>402</v>
      </c>
      <c r="C1882" t="s">
        <v>85</v>
      </c>
      <c r="D1882">
        <v>80</v>
      </c>
      <c r="E1882" t="s">
        <v>86</v>
      </c>
      <c r="F1882" t="s">
        <v>735</v>
      </c>
      <c r="G1882" t="s">
        <v>736</v>
      </c>
      <c r="H1882" t="s">
        <v>134</v>
      </c>
      <c r="I1882" t="s">
        <v>135</v>
      </c>
      <c r="J1882">
        <v>280056</v>
      </c>
      <c r="K1882" t="s">
        <v>93</v>
      </c>
      <c r="L1882">
        <v>434928</v>
      </c>
    </row>
    <row r="1883" spans="1:12" x14ac:dyDescent="0.25">
      <c r="A1883" t="s">
        <v>401</v>
      </c>
      <c r="B1883" t="s">
        <v>402</v>
      </c>
      <c r="C1883" t="s">
        <v>85</v>
      </c>
      <c r="D1883">
        <v>80</v>
      </c>
      <c r="E1883" t="s">
        <v>86</v>
      </c>
      <c r="F1883" t="s">
        <v>735</v>
      </c>
      <c r="G1883" t="s">
        <v>736</v>
      </c>
      <c r="H1883" t="s">
        <v>136</v>
      </c>
      <c r="I1883" t="s">
        <v>137</v>
      </c>
      <c r="J1883">
        <v>9694</v>
      </c>
      <c r="K1883" t="s">
        <v>93</v>
      </c>
      <c r="L1883">
        <v>434928</v>
      </c>
    </row>
    <row r="1884" spans="1:12" x14ac:dyDescent="0.25">
      <c r="A1884" t="s">
        <v>401</v>
      </c>
      <c r="B1884" t="s">
        <v>402</v>
      </c>
      <c r="C1884" t="s">
        <v>85</v>
      </c>
      <c r="D1884">
        <v>80</v>
      </c>
      <c r="E1884" t="s">
        <v>86</v>
      </c>
      <c r="F1884" t="s">
        <v>735</v>
      </c>
      <c r="G1884" t="s">
        <v>736</v>
      </c>
      <c r="H1884" t="s">
        <v>138</v>
      </c>
      <c r="I1884" t="s">
        <v>139</v>
      </c>
      <c r="J1884">
        <v>191061</v>
      </c>
      <c r="K1884" t="s">
        <v>93</v>
      </c>
      <c r="L1884">
        <v>434928</v>
      </c>
    </row>
    <row r="1885" spans="1:12" x14ac:dyDescent="0.25">
      <c r="A1885" t="s">
        <v>401</v>
      </c>
      <c r="B1885" t="s">
        <v>402</v>
      </c>
      <c r="C1885" t="s">
        <v>85</v>
      </c>
      <c r="D1885">
        <v>80</v>
      </c>
      <c r="E1885" t="s">
        <v>86</v>
      </c>
      <c r="F1885" t="s">
        <v>735</v>
      </c>
      <c r="G1885" t="s">
        <v>736</v>
      </c>
      <c r="H1885" t="s">
        <v>140</v>
      </c>
      <c r="I1885" t="s">
        <v>141</v>
      </c>
      <c r="J1885">
        <v>0</v>
      </c>
      <c r="K1885" t="s">
        <v>93</v>
      </c>
      <c r="L1885">
        <v>434928</v>
      </c>
    </row>
    <row r="1886" spans="1:12" x14ac:dyDescent="0.25">
      <c r="A1886" t="s">
        <v>401</v>
      </c>
      <c r="B1886" t="s">
        <v>402</v>
      </c>
      <c r="C1886" t="s">
        <v>85</v>
      </c>
      <c r="D1886">
        <v>80</v>
      </c>
      <c r="E1886" t="s">
        <v>86</v>
      </c>
      <c r="F1886" t="s">
        <v>735</v>
      </c>
      <c r="G1886" t="s">
        <v>736</v>
      </c>
      <c r="H1886" t="s">
        <v>142</v>
      </c>
      <c r="I1886" t="s">
        <v>143</v>
      </c>
      <c r="J1886">
        <v>0</v>
      </c>
      <c r="K1886" t="s">
        <v>93</v>
      </c>
      <c r="L1886">
        <v>434928</v>
      </c>
    </row>
    <row r="1887" spans="1:12" x14ac:dyDescent="0.25">
      <c r="A1887" t="s">
        <v>401</v>
      </c>
      <c r="B1887" t="s">
        <v>402</v>
      </c>
      <c r="C1887" t="s">
        <v>85</v>
      </c>
      <c r="D1887">
        <v>80</v>
      </c>
      <c r="E1887" t="s">
        <v>86</v>
      </c>
      <c r="F1887" t="s">
        <v>735</v>
      </c>
      <c r="G1887" t="s">
        <v>736</v>
      </c>
      <c r="H1887" t="s">
        <v>144</v>
      </c>
      <c r="I1887" t="s">
        <v>145</v>
      </c>
      <c r="J1887">
        <v>0</v>
      </c>
      <c r="K1887" t="s">
        <v>93</v>
      </c>
      <c r="L1887">
        <v>434928</v>
      </c>
    </row>
    <row r="1888" spans="1:12" x14ac:dyDescent="0.25">
      <c r="A1888" t="s">
        <v>401</v>
      </c>
      <c r="B1888" t="s">
        <v>402</v>
      </c>
      <c r="C1888" t="s">
        <v>85</v>
      </c>
      <c r="D1888">
        <v>80</v>
      </c>
      <c r="E1888" t="s">
        <v>86</v>
      </c>
      <c r="F1888" t="s">
        <v>735</v>
      </c>
      <c r="G1888" t="s">
        <v>736</v>
      </c>
      <c r="H1888" t="s">
        <v>146</v>
      </c>
      <c r="I1888" t="s">
        <v>147</v>
      </c>
      <c r="J1888">
        <v>12060</v>
      </c>
      <c r="K1888" t="s">
        <v>93</v>
      </c>
      <c r="L1888">
        <v>434928</v>
      </c>
    </row>
    <row r="1889" spans="1:12" x14ac:dyDescent="0.25">
      <c r="A1889" t="s">
        <v>401</v>
      </c>
      <c r="B1889" t="s">
        <v>402</v>
      </c>
      <c r="C1889" t="s">
        <v>85</v>
      </c>
      <c r="D1889">
        <v>80</v>
      </c>
      <c r="E1889" t="s">
        <v>86</v>
      </c>
      <c r="F1889" t="s">
        <v>735</v>
      </c>
      <c r="G1889" t="s">
        <v>736</v>
      </c>
      <c r="H1889" t="s">
        <v>148</v>
      </c>
      <c r="I1889" t="s">
        <v>149</v>
      </c>
      <c r="J1889">
        <v>0</v>
      </c>
      <c r="K1889" t="s">
        <v>93</v>
      </c>
      <c r="L1889">
        <v>434928</v>
      </c>
    </row>
    <row r="1890" spans="1:12" x14ac:dyDescent="0.25">
      <c r="A1890" t="s">
        <v>401</v>
      </c>
      <c r="B1890" t="s">
        <v>402</v>
      </c>
      <c r="C1890" t="s">
        <v>85</v>
      </c>
      <c r="D1890">
        <v>80</v>
      </c>
      <c r="E1890" t="s">
        <v>86</v>
      </c>
      <c r="F1890" t="s">
        <v>735</v>
      </c>
      <c r="G1890" t="s">
        <v>736</v>
      </c>
      <c r="H1890" t="s">
        <v>150</v>
      </c>
      <c r="I1890" t="s">
        <v>151</v>
      </c>
      <c r="J1890">
        <v>10543</v>
      </c>
      <c r="K1890" t="s">
        <v>93</v>
      </c>
      <c r="L1890">
        <v>434928</v>
      </c>
    </row>
    <row r="1891" spans="1:12" x14ac:dyDescent="0.25">
      <c r="A1891" t="s">
        <v>401</v>
      </c>
      <c r="B1891" t="s">
        <v>402</v>
      </c>
      <c r="C1891" t="s">
        <v>85</v>
      </c>
      <c r="D1891">
        <v>80</v>
      </c>
      <c r="E1891" t="s">
        <v>86</v>
      </c>
      <c r="F1891" t="s">
        <v>735</v>
      </c>
      <c r="G1891" t="s">
        <v>736</v>
      </c>
      <c r="H1891" t="s">
        <v>152</v>
      </c>
      <c r="I1891" t="s">
        <v>153</v>
      </c>
      <c r="J1891">
        <v>6011</v>
      </c>
      <c r="K1891" t="s">
        <v>93</v>
      </c>
      <c r="L1891">
        <v>434928</v>
      </c>
    </row>
    <row r="1892" spans="1:12" x14ac:dyDescent="0.25">
      <c r="A1892" t="s">
        <v>401</v>
      </c>
      <c r="B1892" t="s">
        <v>402</v>
      </c>
      <c r="C1892" t="s">
        <v>85</v>
      </c>
      <c r="D1892">
        <v>80</v>
      </c>
      <c r="E1892" t="s">
        <v>86</v>
      </c>
      <c r="F1892" t="s">
        <v>735</v>
      </c>
      <c r="G1892" t="s">
        <v>736</v>
      </c>
      <c r="H1892" t="s">
        <v>154</v>
      </c>
      <c r="I1892" t="s">
        <v>155</v>
      </c>
      <c r="J1892">
        <v>0</v>
      </c>
      <c r="K1892" t="s">
        <v>93</v>
      </c>
      <c r="L1892">
        <v>434928</v>
      </c>
    </row>
    <row r="1893" spans="1:12" x14ac:dyDescent="0.25">
      <c r="A1893" t="s">
        <v>401</v>
      </c>
      <c r="B1893" t="s">
        <v>402</v>
      </c>
      <c r="C1893" t="s">
        <v>85</v>
      </c>
      <c r="D1893">
        <v>80</v>
      </c>
      <c r="E1893" t="s">
        <v>86</v>
      </c>
      <c r="F1893" t="s">
        <v>735</v>
      </c>
      <c r="G1893" t="s">
        <v>736</v>
      </c>
      <c r="H1893" t="s">
        <v>156</v>
      </c>
      <c r="I1893" t="s">
        <v>157</v>
      </c>
      <c r="J1893">
        <v>981</v>
      </c>
      <c r="K1893" t="s">
        <v>93</v>
      </c>
      <c r="L1893">
        <v>434928</v>
      </c>
    </row>
    <row r="1894" spans="1:12" x14ac:dyDescent="0.25">
      <c r="A1894" t="s">
        <v>401</v>
      </c>
      <c r="B1894" t="s">
        <v>402</v>
      </c>
      <c r="C1894" t="s">
        <v>85</v>
      </c>
      <c r="D1894">
        <v>80</v>
      </c>
      <c r="E1894" t="s">
        <v>86</v>
      </c>
      <c r="F1894" t="s">
        <v>735</v>
      </c>
      <c r="G1894" t="s">
        <v>736</v>
      </c>
      <c r="H1894" t="s">
        <v>158</v>
      </c>
      <c r="I1894" t="s">
        <v>159</v>
      </c>
      <c r="J1894">
        <v>1549</v>
      </c>
      <c r="K1894" t="s">
        <v>93</v>
      </c>
      <c r="L1894">
        <v>434928</v>
      </c>
    </row>
    <row r="1895" spans="1:12" x14ac:dyDescent="0.25">
      <c r="A1895" t="s">
        <v>401</v>
      </c>
      <c r="B1895" t="s">
        <v>402</v>
      </c>
      <c r="C1895" t="s">
        <v>85</v>
      </c>
      <c r="D1895">
        <v>80</v>
      </c>
      <c r="E1895" t="s">
        <v>86</v>
      </c>
      <c r="F1895" t="s">
        <v>735</v>
      </c>
      <c r="G1895" t="s">
        <v>736</v>
      </c>
      <c r="H1895" t="s">
        <v>160</v>
      </c>
      <c r="I1895" t="s">
        <v>161</v>
      </c>
      <c r="J1895">
        <v>13744</v>
      </c>
      <c r="K1895" t="s">
        <v>93</v>
      </c>
      <c r="L1895">
        <v>434928</v>
      </c>
    </row>
    <row r="1896" spans="1:12" x14ac:dyDescent="0.25">
      <c r="A1896" t="s">
        <v>401</v>
      </c>
      <c r="B1896" t="s">
        <v>402</v>
      </c>
      <c r="C1896" t="s">
        <v>85</v>
      </c>
      <c r="D1896">
        <v>80</v>
      </c>
      <c r="E1896" t="s">
        <v>86</v>
      </c>
      <c r="F1896" t="s">
        <v>735</v>
      </c>
      <c r="G1896" t="s">
        <v>736</v>
      </c>
      <c r="H1896" t="s">
        <v>162</v>
      </c>
      <c r="I1896" t="s">
        <v>163</v>
      </c>
      <c r="J1896">
        <v>319</v>
      </c>
      <c r="K1896" t="s">
        <v>93</v>
      </c>
      <c r="L1896">
        <v>434928</v>
      </c>
    </row>
    <row r="1897" spans="1:12" x14ac:dyDescent="0.25">
      <c r="A1897" t="s">
        <v>401</v>
      </c>
      <c r="B1897" t="s">
        <v>402</v>
      </c>
      <c r="C1897" t="s">
        <v>85</v>
      </c>
      <c r="D1897">
        <v>80</v>
      </c>
      <c r="E1897" t="s">
        <v>86</v>
      </c>
      <c r="F1897" t="s">
        <v>735</v>
      </c>
      <c r="G1897" t="s">
        <v>736</v>
      </c>
      <c r="H1897" t="s">
        <v>164</v>
      </c>
      <c r="I1897" t="s">
        <v>165</v>
      </c>
      <c r="J1897">
        <v>2060</v>
      </c>
      <c r="K1897" t="s">
        <v>93</v>
      </c>
      <c r="L1897">
        <v>434928</v>
      </c>
    </row>
    <row r="1898" spans="1:12" x14ac:dyDescent="0.25">
      <c r="A1898" t="s">
        <v>401</v>
      </c>
      <c r="B1898" t="s">
        <v>402</v>
      </c>
      <c r="C1898" t="s">
        <v>85</v>
      </c>
      <c r="D1898">
        <v>80</v>
      </c>
      <c r="E1898" t="s">
        <v>86</v>
      </c>
      <c r="F1898" t="s">
        <v>735</v>
      </c>
      <c r="G1898" t="s">
        <v>736</v>
      </c>
      <c r="H1898" t="s">
        <v>166</v>
      </c>
      <c r="I1898" t="s">
        <v>167</v>
      </c>
      <c r="J1898">
        <v>0</v>
      </c>
      <c r="K1898" t="s">
        <v>93</v>
      </c>
      <c r="L1898">
        <v>434928</v>
      </c>
    </row>
    <row r="1899" spans="1:12" x14ac:dyDescent="0.25">
      <c r="A1899" t="s">
        <v>401</v>
      </c>
      <c r="B1899" t="s">
        <v>402</v>
      </c>
      <c r="C1899" t="s">
        <v>85</v>
      </c>
      <c r="D1899">
        <v>80</v>
      </c>
      <c r="E1899" t="s">
        <v>86</v>
      </c>
      <c r="F1899" t="s">
        <v>735</v>
      </c>
      <c r="G1899" t="s">
        <v>736</v>
      </c>
      <c r="H1899" t="s">
        <v>168</v>
      </c>
      <c r="I1899" t="s">
        <v>169</v>
      </c>
      <c r="J1899">
        <v>26244</v>
      </c>
      <c r="K1899" t="s">
        <v>93</v>
      </c>
      <c r="L1899">
        <v>434928</v>
      </c>
    </row>
    <row r="1900" spans="1:12" x14ac:dyDescent="0.25">
      <c r="A1900" t="s">
        <v>401</v>
      </c>
      <c r="B1900" t="s">
        <v>402</v>
      </c>
      <c r="C1900" t="s">
        <v>85</v>
      </c>
      <c r="D1900">
        <v>80</v>
      </c>
      <c r="E1900" t="s">
        <v>86</v>
      </c>
      <c r="F1900" t="s">
        <v>735</v>
      </c>
      <c r="G1900" t="s">
        <v>736</v>
      </c>
      <c r="H1900" t="s">
        <v>170</v>
      </c>
      <c r="I1900" t="s">
        <v>171</v>
      </c>
      <c r="J1900">
        <v>2791</v>
      </c>
      <c r="K1900" t="s">
        <v>93</v>
      </c>
      <c r="L1900">
        <v>434928</v>
      </c>
    </row>
    <row r="1901" spans="1:12" x14ac:dyDescent="0.25">
      <c r="A1901" t="s">
        <v>401</v>
      </c>
      <c r="B1901" t="s">
        <v>402</v>
      </c>
      <c r="C1901" t="s">
        <v>85</v>
      </c>
      <c r="D1901">
        <v>80</v>
      </c>
      <c r="E1901" t="s">
        <v>86</v>
      </c>
      <c r="F1901" t="s">
        <v>735</v>
      </c>
      <c r="G1901" t="s">
        <v>736</v>
      </c>
      <c r="H1901" t="s">
        <v>172</v>
      </c>
      <c r="I1901" t="s">
        <v>173</v>
      </c>
      <c r="J1901">
        <v>0</v>
      </c>
      <c r="K1901" t="s">
        <v>93</v>
      </c>
      <c r="L1901">
        <v>434928</v>
      </c>
    </row>
    <row r="1902" spans="1:12" x14ac:dyDescent="0.25">
      <c r="A1902" t="s">
        <v>401</v>
      </c>
      <c r="B1902" t="s">
        <v>402</v>
      </c>
      <c r="C1902" t="s">
        <v>85</v>
      </c>
      <c r="D1902">
        <v>80</v>
      </c>
      <c r="E1902" t="s">
        <v>86</v>
      </c>
      <c r="F1902" t="s">
        <v>735</v>
      </c>
      <c r="G1902" t="s">
        <v>736</v>
      </c>
      <c r="H1902" t="s">
        <v>174</v>
      </c>
      <c r="I1902" t="s">
        <v>175</v>
      </c>
      <c r="J1902">
        <v>0</v>
      </c>
      <c r="K1902" t="s">
        <v>93</v>
      </c>
      <c r="L1902">
        <v>434928</v>
      </c>
    </row>
    <row r="1903" spans="1:12" x14ac:dyDescent="0.25">
      <c r="A1903" t="s">
        <v>401</v>
      </c>
      <c r="B1903" t="s">
        <v>402</v>
      </c>
      <c r="C1903" t="s">
        <v>85</v>
      </c>
      <c r="D1903">
        <v>80</v>
      </c>
      <c r="E1903" t="s">
        <v>86</v>
      </c>
      <c r="F1903" t="s">
        <v>735</v>
      </c>
      <c r="G1903" t="s">
        <v>736</v>
      </c>
      <c r="H1903" t="s">
        <v>176</v>
      </c>
      <c r="I1903" t="s">
        <v>177</v>
      </c>
      <c r="J1903">
        <v>0</v>
      </c>
      <c r="K1903" t="s">
        <v>93</v>
      </c>
      <c r="L1903">
        <v>434928</v>
      </c>
    </row>
    <row r="1904" spans="1:12" x14ac:dyDescent="0.25">
      <c r="A1904" t="s">
        <v>401</v>
      </c>
      <c r="B1904" t="s">
        <v>402</v>
      </c>
      <c r="C1904" t="s">
        <v>85</v>
      </c>
      <c r="D1904">
        <v>80</v>
      </c>
      <c r="E1904" t="s">
        <v>86</v>
      </c>
      <c r="F1904" t="s">
        <v>735</v>
      </c>
      <c r="G1904" t="s">
        <v>736</v>
      </c>
      <c r="H1904" t="s">
        <v>178</v>
      </c>
      <c r="I1904" t="s">
        <v>179</v>
      </c>
      <c r="J1904">
        <v>16574</v>
      </c>
      <c r="K1904" t="s">
        <v>93</v>
      </c>
      <c r="L1904">
        <v>434928</v>
      </c>
    </row>
    <row r="1905" spans="1:12" x14ac:dyDescent="0.25">
      <c r="A1905" t="s">
        <v>401</v>
      </c>
      <c r="B1905" t="s">
        <v>402</v>
      </c>
      <c r="C1905" t="s">
        <v>85</v>
      </c>
      <c r="D1905">
        <v>80</v>
      </c>
      <c r="E1905" t="s">
        <v>86</v>
      </c>
      <c r="F1905" t="s">
        <v>735</v>
      </c>
      <c r="G1905" t="s">
        <v>736</v>
      </c>
      <c r="H1905" t="s">
        <v>180</v>
      </c>
      <c r="I1905" t="s">
        <v>181</v>
      </c>
      <c r="J1905">
        <v>36127</v>
      </c>
      <c r="K1905" t="s">
        <v>93</v>
      </c>
      <c r="L1905">
        <v>434928</v>
      </c>
    </row>
    <row r="1906" spans="1:12" x14ac:dyDescent="0.25">
      <c r="A1906" t="s">
        <v>401</v>
      </c>
      <c r="B1906" t="s">
        <v>402</v>
      </c>
      <c r="C1906" t="s">
        <v>85</v>
      </c>
      <c r="D1906">
        <v>80</v>
      </c>
      <c r="E1906" t="s">
        <v>86</v>
      </c>
      <c r="F1906" t="s">
        <v>735</v>
      </c>
      <c r="G1906" t="s">
        <v>736</v>
      </c>
      <c r="H1906" t="s">
        <v>182</v>
      </c>
      <c r="I1906" t="s">
        <v>183</v>
      </c>
      <c r="J1906">
        <v>0</v>
      </c>
      <c r="K1906" t="s">
        <v>93</v>
      </c>
      <c r="L1906">
        <v>434928</v>
      </c>
    </row>
    <row r="1907" spans="1:12" x14ac:dyDescent="0.25">
      <c r="A1907" t="s">
        <v>401</v>
      </c>
      <c r="B1907" t="s">
        <v>402</v>
      </c>
      <c r="C1907" t="s">
        <v>85</v>
      </c>
      <c r="D1907">
        <v>80</v>
      </c>
      <c r="E1907" t="s">
        <v>86</v>
      </c>
      <c r="F1907" t="s">
        <v>735</v>
      </c>
      <c r="G1907" t="s">
        <v>736</v>
      </c>
      <c r="H1907" t="s">
        <v>184</v>
      </c>
      <c r="I1907" t="s">
        <v>185</v>
      </c>
      <c r="J1907">
        <v>0</v>
      </c>
      <c r="K1907" t="s">
        <v>93</v>
      </c>
      <c r="L1907">
        <v>434928</v>
      </c>
    </row>
    <row r="1908" spans="1:12" x14ac:dyDescent="0.25">
      <c r="A1908" t="s">
        <v>401</v>
      </c>
      <c r="B1908" t="s">
        <v>402</v>
      </c>
      <c r="C1908" t="s">
        <v>85</v>
      </c>
      <c r="D1908">
        <v>80</v>
      </c>
      <c r="E1908" t="s">
        <v>86</v>
      </c>
      <c r="F1908" t="s">
        <v>735</v>
      </c>
      <c r="G1908" t="s">
        <v>736</v>
      </c>
      <c r="H1908" t="s">
        <v>186</v>
      </c>
      <c r="I1908" t="s">
        <v>187</v>
      </c>
      <c r="J1908">
        <v>0</v>
      </c>
      <c r="K1908" t="s">
        <v>93</v>
      </c>
      <c r="L1908">
        <v>434928</v>
      </c>
    </row>
    <row r="1909" spans="1:12" x14ac:dyDescent="0.25">
      <c r="A1909" t="s">
        <v>401</v>
      </c>
      <c r="B1909" t="s">
        <v>402</v>
      </c>
      <c r="C1909" t="s">
        <v>85</v>
      </c>
      <c r="D1909">
        <v>80</v>
      </c>
      <c r="E1909" t="s">
        <v>86</v>
      </c>
      <c r="F1909" t="s">
        <v>735</v>
      </c>
      <c r="G1909" t="s">
        <v>736</v>
      </c>
      <c r="H1909" t="s">
        <v>188</v>
      </c>
      <c r="I1909" t="s">
        <v>189</v>
      </c>
      <c r="J1909">
        <v>0</v>
      </c>
      <c r="K1909" t="s">
        <v>93</v>
      </c>
      <c r="L1909">
        <v>434928</v>
      </c>
    </row>
    <row r="1910" spans="1:12" x14ac:dyDescent="0.25">
      <c r="A1910" t="s">
        <v>401</v>
      </c>
      <c r="B1910" t="s">
        <v>402</v>
      </c>
      <c r="C1910" t="s">
        <v>85</v>
      </c>
      <c r="D1910">
        <v>80</v>
      </c>
      <c r="E1910" t="s">
        <v>86</v>
      </c>
      <c r="F1910" t="s">
        <v>735</v>
      </c>
      <c r="G1910" t="s">
        <v>736</v>
      </c>
      <c r="H1910" t="s">
        <v>190</v>
      </c>
      <c r="I1910" t="s">
        <v>191</v>
      </c>
      <c r="J1910">
        <v>28734</v>
      </c>
      <c r="K1910" t="s">
        <v>93</v>
      </c>
      <c r="L1910">
        <v>434928</v>
      </c>
    </row>
    <row r="1911" spans="1:12" x14ac:dyDescent="0.25">
      <c r="A1911" t="s">
        <v>401</v>
      </c>
      <c r="B1911" t="s">
        <v>402</v>
      </c>
      <c r="C1911" t="s">
        <v>85</v>
      </c>
      <c r="D1911">
        <v>80</v>
      </c>
      <c r="E1911" t="s">
        <v>86</v>
      </c>
      <c r="F1911" t="s">
        <v>735</v>
      </c>
      <c r="G1911" t="s">
        <v>736</v>
      </c>
      <c r="H1911" t="s">
        <v>192</v>
      </c>
      <c r="I1911" t="s">
        <v>193</v>
      </c>
      <c r="J1911">
        <v>7027</v>
      </c>
      <c r="K1911" t="s">
        <v>93</v>
      </c>
      <c r="L1911">
        <v>434928</v>
      </c>
    </row>
    <row r="1912" spans="1:12" x14ac:dyDescent="0.25">
      <c r="A1912" t="s">
        <v>401</v>
      </c>
      <c r="B1912" t="s">
        <v>402</v>
      </c>
      <c r="C1912" t="s">
        <v>85</v>
      </c>
      <c r="D1912">
        <v>80</v>
      </c>
      <c r="E1912" t="s">
        <v>86</v>
      </c>
      <c r="F1912" t="s">
        <v>735</v>
      </c>
      <c r="G1912" t="s">
        <v>736</v>
      </c>
      <c r="H1912" t="s">
        <v>194</v>
      </c>
      <c r="I1912" t="s">
        <v>195</v>
      </c>
      <c r="J1912">
        <v>50367</v>
      </c>
      <c r="K1912" t="s">
        <v>93</v>
      </c>
      <c r="L1912">
        <v>434928</v>
      </c>
    </row>
    <row r="1913" spans="1:12" x14ac:dyDescent="0.25">
      <c r="A1913" t="s">
        <v>401</v>
      </c>
      <c r="B1913" t="s">
        <v>402</v>
      </c>
      <c r="C1913" t="s">
        <v>85</v>
      </c>
      <c r="D1913">
        <v>80</v>
      </c>
      <c r="E1913" t="s">
        <v>86</v>
      </c>
      <c r="F1913" t="s">
        <v>735</v>
      </c>
      <c r="G1913" t="s">
        <v>736</v>
      </c>
      <c r="H1913" t="s">
        <v>196</v>
      </c>
      <c r="I1913" t="s">
        <v>197</v>
      </c>
      <c r="J1913">
        <v>62679</v>
      </c>
      <c r="K1913" t="s">
        <v>93</v>
      </c>
      <c r="L1913">
        <v>434928</v>
      </c>
    </row>
    <row r="1914" spans="1:12" x14ac:dyDescent="0.25">
      <c r="A1914" t="s">
        <v>401</v>
      </c>
      <c r="B1914" t="s">
        <v>402</v>
      </c>
      <c r="C1914" t="s">
        <v>85</v>
      </c>
      <c r="D1914">
        <v>80</v>
      </c>
      <c r="E1914" t="s">
        <v>86</v>
      </c>
      <c r="F1914" t="s">
        <v>735</v>
      </c>
      <c r="G1914" t="s">
        <v>736</v>
      </c>
      <c r="H1914" t="s">
        <v>198</v>
      </c>
      <c r="I1914" t="s">
        <v>199</v>
      </c>
      <c r="J1914">
        <v>5011</v>
      </c>
      <c r="K1914" t="s">
        <v>93</v>
      </c>
      <c r="L1914">
        <v>434928</v>
      </c>
    </row>
    <row r="1915" spans="1:12" x14ac:dyDescent="0.25">
      <c r="A1915" t="s">
        <v>401</v>
      </c>
      <c r="B1915" t="s">
        <v>402</v>
      </c>
      <c r="C1915" t="s">
        <v>85</v>
      </c>
      <c r="D1915">
        <v>80</v>
      </c>
      <c r="E1915" t="s">
        <v>86</v>
      </c>
      <c r="F1915" t="s">
        <v>735</v>
      </c>
      <c r="G1915" t="s">
        <v>736</v>
      </c>
      <c r="H1915" t="s">
        <v>200</v>
      </c>
      <c r="I1915" t="s">
        <v>201</v>
      </c>
      <c r="J1915">
        <v>25410</v>
      </c>
      <c r="K1915" t="s">
        <v>93</v>
      </c>
      <c r="L1915">
        <v>434928</v>
      </c>
    </row>
    <row r="1916" spans="1:12" x14ac:dyDescent="0.25">
      <c r="A1916" t="s">
        <v>401</v>
      </c>
      <c r="B1916" t="s">
        <v>402</v>
      </c>
      <c r="C1916" t="s">
        <v>85</v>
      </c>
      <c r="D1916">
        <v>80</v>
      </c>
      <c r="E1916" t="s">
        <v>86</v>
      </c>
      <c r="F1916" t="s">
        <v>735</v>
      </c>
      <c r="G1916" t="s">
        <v>736</v>
      </c>
      <c r="H1916" t="s">
        <v>202</v>
      </c>
      <c r="I1916" t="s">
        <v>203</v>
      </c>
      <c r="J1916">
        <v>0</v>
      </c>
      <c r="K1916" t="s">
        <v>93</v>
      </c>
      <c r="L1916">
        <v>434928</v>
      </c>
    </row>
    <row r="1917" spans="1:12" x14ac:dyDescent="0.25">
      <c r="A1917" t="s">
        <v>401</v>
      </c>
      <c r="B1917" t="s">
        <v>402</v>
      </c>
      <c r="C1917" t="s">
        <v>85</v>
      </c>
      <c r="D1917">
        <v>80</v>
      </c>
      <c r="E1917" t="s">
        <v>86</v>
      </c>
      <c r="F1917" t="s">
        <v>735</v>
      </c>
      <c r="G1917" t="s">
        <v>736</v>
      </c>
      <c r="H1917" t="s">
        <v>204</v>
      </c>
      <c r="I1917" t="s">
        <v>205</v>
      </c>
      <c r="J1917">
        <v>0</v>
      </c>
      <c r="K1917" t="s">
        <v>93</v>
      </c>
      <c r="L1917">
        <v>434928</v>
      </c>
    </row>
    <row r="1918" spans="1:12" x14ac:dyDescent="0.25">
      <c r="A1918" t="s">
        <v>401</v>
      </c>
      <c r="B1918" t="s">
        <v>402</v>
      </c>
      <c r="C1918" t="s">
        <v>85</v>
      </c>
      <c r="D1918">
        <v>80</v>
      </c>
      <c r="E1918" t="s">
        <v>86</v>
      </c>
      <c r="F1918" t="s">
        <v>735</v>
      </c>
      <c r="G1918" t="s">
        <v>736</v>
      </c>
      <c r="H1918" t="s">
        <v>206</v>
      </c>
      <c r="I1918" t="s">
        <v>207</v>
      </c>
      <c r="J1918">
        <v>4391</v>
      </c>
      <c r="K1918" t="s">
        <v>93</v>
      </c>
      <c r="L1918">
        <v>434928</v>
      </c>
    </row>
    <row r="1919" spans="1:12" x14ac:dyDescent="0.25">
      <c r="A1919" t="s">
        <v>401</v>
      </c>
      <c r="B1919" t="s">
        <v>402</v>
      </c>
      <c r="C1919" t="s">
        <v>85</v>
      </c>
      <c r="D1919">
        <v>80</v>
      </c>
      <c r="E1919" t="s">
        <v>86</v>
      </c>
      <c r="F1919" t="s">
        <v>735</v>
      </c>
      <c r="G1919" t="s">
        <v>736</v>
      </c>
      <c r="H1919" t="s">
        <v>208</v>
      </c>
      <c r="I1919" t="s">
        <v>209</v>
      </c>
      <c r="J1919">
        <v>33892</v>
      </c>
      <c r="K1919" t="s">
        <v>93</v>
      </c>
      <c r="L1919">
        <v>434928</v>
      </c>
    </row>
    <row r="1920" spans="1:12" x14ac:dyDescent="0.25">
      <c r="A1920" t="s">
        <v>401</v>
      </c>
      <c r="B1920" t="s">
        <v>402</v>
      </c>
      <c r="C1920" t="s">
        <v>85</v>
      </c>
      <c r="D1920">
        <v>80</v>
      </c>
      <c r="E1920" t="s">
        <v>86</v>
      </c>
      <c r="F1920" t="s">
        <v>735</v>
      </c>
      <c r="G1920" t="s">
        <v>736</v>
      </c>
      <c r="H1920" t="s">
        <v>210</v>
      </c>
      <c r="I1920" t="s">
        <v>211</v>
      </c>
      <c r="J1920">
        <v>12200</v>
      </c>
      <c r="K1920" t="s">
        <v>93</v>
      </c>
      <c r="L1920">
        <v>434928</v>
      </c>
    </row>
    <row r="1921" spans="1:12" x14ac:dyDescent="0.25">
      <c r="A1921" t="s">
        <v>401</v>
      </c>
      <c r="B1921" t="s">
        <v>402</v>
      </c>
      <c r="C1921" t="s">
        <v>85</v>
      </c>
      <c r="D1921">
        <v>80</v>
      </c>
      <c r="E1921" t="s">
        <v>86</v>
      </c>
      <c r="F1921" t="s">
        <v>735</v>
      </c>
      <c r="G1921" t="s">
        <v>736</v>
      </c>
      <c r="H1921" t="s">
        <v>212</v>
      </c>
      <c r="I1921" t="s">
        <v>213</v>
      </c>
      <c r="J1921">
        <v>7808</v>
      </c>
      <c r="K1921" t="s">
        <v>93</v>
      </c>
      <c r="L1921">
        <v>434928</v>
      </c>
    </row>
    <row r="1922" spans="1:12" x14ac:dyDescent="0.25">
      <c r="A1922" t="s">
        <v>401</v>
      </c>
      <c r="B1922" t="s">
        <v>402</v>
      </c>
      <c r="C1922" t="s">
        <v>85</v>
      </c>
      <c r="D1922">
        <v>80</v>
      </c>
      <c r="E1922" t="s">
        <v>86</v>
      </c>
      <c r="F1922" t="s">
        <v>735</v>
      </c>
      <c r="G1922" t="s">
        <v>736</v>
      </c>
      <c r="H1922" t="s">
        <v>214</v>
      </c>
      <c r="I1922" t="s">
        <v>215</v>
      </c>
      <c r="J1922">
        <v>43548</v>
      </c>
      <c r="K1922" t="s">
        <v>93</v>
      </c>
      <c r="L1922">
        <v>434928</v>
      </c>
    </row>
    <row r="1923" spans="1:12" x14ac:dyDescent="0.25">
      <c r="A1923" t="s">
        <v>401</v>
      </c>
      <c r="B1923" t="s">
        <v>402</v>
      </c>
      <c r="C1923" t="s">
        <v>85</v>
      </c>
      <c r="D1923">
        <v>80</v>
      </c>
      <c r="E1923" t="s">
        <v>86</v>
      </c>
      <c r="F1923" t="s">
        <v>735</v>
      </c>
      <c r="G1923" t="s">
        <v>736</v>
      </c>
      <c r="H1923" t="s">
        <v>216</v>
      </c>
      <c r="I1923" t="s">
        <v>217</v>
      </c>
      <c r="J1923">
        <v>10867</v>
      </c>
      <c r="K1923" t="s">
        <v>93</v>
      </c>
      <c r="L1923">
        <v>434928</v>
      </c>
    </row>
    <row r="1924" spans="1:12" x14ac:dyDescent="0.25">
      <c r="A1924" t="s">
        <v>401</v>
      </c>
      <c r="B1924" t="s">
        <v>402</v>
      </c>
      <c r="C1924" t="s">
        <v>85</v>
      </c>
      <c r="D1924">
        <v>80</v>
      </c>
      <c r="E1924" t="s">
        <v>86</v>
      </c>
      <c r="F1924" t="s">
        <v>735</v>
      </c>
      <c r="G1924" t="s">
        <v>736</v>
      </c>
      <c r="H1924" t="s">
        <v>218</v>
      </c>
      <c r="I1924" t="s">
        <v>219</v>
      </c>
      <c r="J1924">
        <v>0</v>
      </c>
      <c r="K1924" t="s">
        <v>93</v>
      </c>
      <c r="L1924">
        <v>434928</v>
      </c>
    </row>
    <row r="1925" spans="1:12" x14ac:dyDescent="0.25">
      <c r="A1925" t="s">
        <v>401</v>
      </c>
      <c r="B1925" t="s">
        <v>402</v>
      </c>
      <c r="C1925" t="s">
        <v>85</v>
      </c>
      <c r="D1925">
        <v>80</v>
      </c>
      <c r="E1925" t="s">
        <v>86</v>
      </c>
      <c r="F1925" t="s">
        <v>735</v>
      </c>
      <c r="G1925" t="s">
        <v>736</v>
      </c>
      <c r="H1925" t="s">
        <v>220</v>
      </c>
      <c r="I1925" t="s">
        <v>221</v>
      </c>
      <c r="J1925">
        <v>3929</v>
      </c>
      <c r="K1925" t="s">
        <v>93</v>
      </c>
      <c r="L1925">
        <v>434928</v>
      </c>
    </row>
    <row r="1926" spans="1:12" x14ac:dyDescent="0.25">
      <c r="A1926" t="s">
        <v>401</v>
      </c>
      <c r="B1926" t="s">
        <v>402</v>
      </c>
      <c r="C1926" t="s">
        <v>85</v>
      </c>
      <c r="D1926">
        <v>80</v>
      </c>
      <c r="E1926" t="s">
        <v>86</v>
      </c>
      <c r="F1926" t="s">
        <v>735</v>
      </c>
      <c r="G1926" t="s">
        <v>736</v>
      </c>
      <c r="H1926" t="s">
        <v>222</v>
      </c>
      <c r="I1926" t="s">
        <v>223</v>
      </c>
      <c r="J1926">
        <v>5399</v>
      </c>
      <c r="K1926" t="s">
        <v>93</v>
      </c>
      <c r="L1926">
        <v>434928</v>
      </c>
    </row>
    <row r="1927" spans="1:12" x14ac:dyDescent="0.25">
      <c r="A1927" t="s">
        <v>401</v>
      </c>
      <c r="B1927" t="s">
        <v>402</v>
      </c>
      <c r="C1927" t="s">
        <v>85</v>
      </c>
      <c r="D1927">
        <v>80</v>
      </c>
      <c r="E1927" t="s">
        <v>86</v>
      </c>
      <c r="F1927" t="s">
        <v>735</v>
      </c>
      <c r="G1927" t="s">
        <v>736</v>
      </c>
      <c r="H1927" t="s">
        <v>224</v>
      </c>
      <c r="I1927" t="s">
        <v>225</v>
      </c>
      <c r="J1927">
        <v>3628</v>
      </c>
      <c r="K1927" t="s">
        <v>93</v>
      </c>
      <c r="L1927">
        <v>434928</v>
      </c>
    </row>
    <row r="1928" spans="1:12" x14ac:dyDescent="0.25">
      <c r="A1928" t="s">
        <v>401</v>
      </c>
      <c r="B1928" t="s">
        <v>402</v>
      </c>
      <c r="C1928" t="s">
        <v>85</v>
      </c>
      <c r="D1928">
        <v>80</v>
      </c>
      <c r="E1928" t="s">
        <v>86</v>
      </c>
      <c r="F1928" t="s">
        <v>735</v>
      </c>
      <c r="G1928" t="s">
        <v>736</v>
      </c>
      <c r="H1928" t="s">
        <v>226</v>
      </c>
      <c r="I1928" t="s">
        <v>227</v>
      </c>
      <c r="J1928">
        <v>1460</v>
      </c>
      <c r="K1928" t="s">
        <v>93</v>
      </c>
      <c r="L1928">
        <v>434928</v>
      </c>
    </row>
    <row r="1929" spans="1:12" x14ac:dyDescent="0.25">
      <c r="A1929" t="s">
        <v>401</v>
      </c>
      <c r="B1929" t="s">
        <v>402</v>
      </c>
      <c r="C1929" t="s">
        <v>85</v>
      </c>
      <c r="D1929">
        <v>80</v>
      </c>
      <c r="E1929" t="s">
        <v>86</v>
      </c>
      <c r="F1929" t="s">
        <v>735</v>
      </c>
      <c r="G1929" t="s">
        <v>736</v>
      </c>
      <c r="H1929" t="s">
        <v>228</v>
      </c>
      <c r="I1929" t="s">
        <v>229</v>
      </c>
      <c r="J1929">
        <v>0</v>
      </c>
      <c r="K1929" t="s">
        <v>93</v>
      </c>
      <c r="L1929">
        <v>434928</v>
      </c>
    </row>
    <row r="1930" spans="1:12" x14ac:dyDescent="0.25">
      <c r="A1930" t="s">
        <v>401</v>
      </c>
      <c r="B1930" t="s">
        <v>402</v>
      </c>
      <c r="C1930" t="s">
        <v>85</v>
      </c>
      <c r="D1930">
        <v>80</v>
      </c>
      <c r="E1930" t="s">
        <v>86</v>
      </c>
      <c r="F1930" t="s">
        <v>735</v>
      </c>
      <c r="G1930" t="s">
        <v>736</v>
      </c>
      <c r="H1930" t="s">
        <v>230</v>
      </c>
      <c r="I1930" t="s">
        <v>231</v>
      </c>
      <c r="J1930">
        <v>5644</v>
      </c>
      <c r="K1930" t="s">
        <v>93</v>
      </c>
      <c r="L1930">
        <v>434928</v>
      </c>
    </row>
    <row r="1931" spans="1:12" x14ac:dyDescent="0.25">
      <c r="A1931" t="s">
        <v>401</v>
      </c>
      <c r="B1931" t="s">
        <v>402</v>
      </c>
      <c r="C1931" t="s">
        <v>85</v>
      </c>
      <c r="D1931">
        <v>80</v>
      </c>
      <c r="E1931" t="s">
        <v>86</v>
      </c>
      <c r="F1931" t="s">
        <v>735</v>
      </c>
      <c r="G1931" t="s">
        <v>736</v>
      </c>
      <c r="H1931" t="s">
        <v>232</v>
      </c>
      <c r="I1931" t="s">
        <v>233</v>
      </c>
      <c r="J1931">
        <v>23514</v>
      </c>
      <c r="K1931" t="s">
        <v>93</v>
      </c>
      <c r="L1931">
        <v>434928</v>
      </c>
    </row>
    <row r="1932" spans="1:12" x14ac:dyDescent="0.25">
      <c r="A1932" t="s">
        <v>401</v>
      </c>
      <c r="B1932" t="s">
        <v>402</v>
      </c>
      <c r="C1932" t="s">
        <v>85</v>
      </c>
      <c r="D1932">
        <v>80</v>
      </c>
      <c r="E1932" t="s">
        <v>86</v>
      </c>
      <c r="F1932" t="s">
        <v>735</v>
      </c>
      <c r="G1932" t="s">
        <v>736</v>
      </c>
      <c r="H1932" t="s">
        <v>234</v>
      </c>
      <c r="I1932" t="s">
        <v>235</v>
      </c>
      <c r="J1932">
        <v>30215</v>
      </c>
      <c r="K1932" t="s">
        <v>93</v>
      </c>
      <c r="L1932">
        <v>434928</v>
      </c>
    </row>
    <row r="1933" spans="1:12" x14ac:dyDescent="0.25">
      <c r="A1933" t="s">
        <v>401</v>
      </c>
      <c r="B1933" t="s">
        <v>402</v>
      </c>
      <c r="C1933" t="s">
        <v>85</v>
      </c>
      <c r="D1933">
        <v>80</v>
      </c>
      <c r="E1933" t="s">
        <v>86</v>
      </c>
      <c r="F1933" t="s">
        <v>735</v>
      </c>
      <c r="G1933" t="s">
        <v>736</v>
      </c>
      <c r="H1933" t="s">
        <v>236</v>
      </c>
      <c r="I1933" t="s">
        <v>237</v>
      </c>
      <c r="J1933">
        <v>0</v>
      </c>
      <c r="K1933" t="s">
        <v>93</v>
      </c>
      <c r="L1933">
        <v>434928</v>
      </c>
    </row>
    <row r="1934" spans="1:12" x14ac:dyDescent="0.25">
      <c r="A1934" t="s">
        <v>403</v>
      </c>
      <c r="B1934" t="s">
        <v>404</v>
      </c>
      <c r="C1934" t="s">
        <v>85</v>
      </c>
      <c r="D1934">
        <v>91</v>
      </c>
      <c r="E1934" t="s">
        <v>86</v>
      </c>
      <c r="F1934" t="s">
        <v>735</v>
      </c>
      <c r="G1934" t="s">
        <v>736</v>
      </c>
      <c r="H1934" t="s">
        <v>251</v>
      </c>
      <c r="I1934" t="s">
        <v>252</v>
      </c>
      <c r="J1934">
        <v>0</v>
      </c>
      <c r="K1934" t="s">
        <v>93</v>
      </c>
      <c r="L1934">
        <v>0</v>
      </c>
    </row>
    <row r="1935" spans="1:12" x14ac:dyDescent="0.25">
      <c r="A1935" t="s">
        <v>403</v>
      </c>
      <c r="B1935" t="s">
        <v>404</v>
      </c>
      <c r="C1935" t="s">
        <v>85</v>
      </c>
      <c r="D1935">
        <v>91</v>
      </c>
      <c r="E1935" t="s">
        <v>86</v>
      </c>
      <c r="F1935" t="s">
        <v>735</v>
      </c>
      <c r="G1935" t="s">
        <v>736</v>
      </c>
      <c r="H1935" t="s">
        <v>253</v>
      </c>
      <c r="I1935" t="s">
        <v>254</v>
      </c>
      <c r="J1935">
        <v>0</v>
      </c>
      <c r="K1935" t="s">
        <v>93</v>
      </c>
      <c r="L1935">
        <v>0</v>
      </c>
    </row>
    <row r="1936" spans="1:12" x14ac:dyDescent="0.25">
      <c r="A1936" t="s">
        <v>403</v>
      </c>
      <c r="B1936" t="s">
        <v>404</v>
      </c>
      <c r="C1936" t="s">
        <v>85</v>
      </c>
      <c r="D1936">
        <v>91</v>
      </c>
      <c r="E1936" t="s">
        <v>86</v>
      </c>
      <c r="F1936" t="s">
        <v>735</v>
      </c>
      <c r="G1936" t="s">
        <v>736</v>
      </c>
      <c r="H1936" t="s">
        <v>255</v>
      </c>
      <c r="I1936" t="s">
        <v>256</v>
      </c>
      <c r="J1936">
        <v>0</v>
      </c>
      <c r="K1936" t="s">
        <v>93</v>
      </c>
      <c r="L1936">
        <v>0</v>
      </c>
    </row>
    <row r="1937" spans="1:12" x14ac:dyDescent="0.25">
      <c r="A1937" t="s">
        <v>403</v>
      </c>
      <c r="B1937" t="s">
        <v>404</v>
      </c>
      <c r="C1937" t="s">
        <v>85</v>
      </c>
      <c r="D1937">
        <v>91</v>
      </c>
      <c r="E1937" t="s">
        <v>86</v>
      </c>
      <c r="F1937" t="s">
        <v>735</v>
      </c>
      <c r="G1937" t="s">
        <v>736</v>
      </c>
      <c r="H1937" t="s">
        <v>257</v>
      </c>
      <c r="I1937" t="s">
        <v>258</v>
      </c>
      <c r="J1937">
        <v>0</v>
      </c>
      <c r="K1937" t="s">
        <v>93</v>
      </c>
      <c r="L1937">
        <v>0</v>
      </c>
    </row>
    <row r="1938" spans="1:12" x14ac:dyDescent="0.25">
      <c r="A1938" t="s">
        <v>403</v>
      </c>
      <c r="B1938" t="s">
        <v>404</v>
      </c>
      <c r="C1938" t="s">
        <v>85</v>
      </c>
      <c r="D1938">
        <v>91</v>
      </c>
      <c r="E1938" t="s">
        <v>86</v>
      </c>
      <c r="F1938" t="s">
        <v>735</v>
      </c>
      <c r="G1938" t="s">
        <v>736</v>
      </c>
      <c r="H1938" t="s">
        <v>259</v>
      </c>
      <c r="I1938" t="s">
        <v>260</v>
      </c>
      <c r="J1938">
        <v>35428</v>
      </c>
      <c r="K1938" t="s">
        <v>93</v>
      </c>
      <c r="L1938">
        <v>0</v>
      </c>
    </row>
    <row r="1939" spans="1:12" x14ac:dyDescent="0.25">
      <c r="A1939" t="s">
        <v>403</v>
      </c>
      <c r="B1939" t="s">
        <v>404</v>
      </c>
      <c r="C1939" t="s">
        <v>85</v>
      </c>
      <c r="D1939">
        <v>91</v>
      </c>
      <c r="E1939" t="s">
        <v>86</v>
      </c>
      <c r="F1939" t="s">
        <v>735</v>
      </c>
      <c r="G1939" t="s">
        <v>736</v>
      </c>
      <c r="H1939" t="s">
        <v>261</v>
      </c>
      <c r="I1939" t="s">
        <v>262</v>
      </c>
      <c r="J1939">
        <v>0</v>
      </c>
      <c r="K1939" t="s">
        <v>93</v>
      </c>
      <c r="L1939">
        <v>0</v>
      </c>
    </row>
    <row r="1940" spans="1:12" x14ac:dyDescent="0.25">
      <c r="A1940" t="s">
        <v>403</v>
      </c>
      <c r="B1940" t="s">
        <v>404</v>
      </c>
      <c r="C1940" t="s">
        <v>85</v>
      </c>
      <c r="D1940">
        <v>91</v>
      </c>
      <c r="E1940" t="s">
        <v>86</v>
      </c>
      <c r="F1940" t="s">
        <v>735</v>
      </c>
      <c r="G1940" t="s">
        <v>736</v>
      </c>
      <c r="H1940" t="s">
        <v>263</v>
      </c>
      <c r="I1940" t="s">
        <v>264</v>
      </c>
      <c r="J1940">
        <v>0</v>
      </c>
      <c r="K1940" t="s">
        <v>93</v>
      </c>
      <c r="L1940">
        <v>0</v>
      </c>
    </row>
    <row r="1941" spans="1:12" x14ac:dyDescent="0.25">
      <c r="A1941" t="s">
        <v>403</v>
      </c>
      <c r="B1941" t="s">
        <v>404</v>
      </c>
      <c r="C1941" t="s">
        <v>85</v>
      </c>
      <c r="D1941">
        <v>91</v>
      </c>
      <c r="E1941" t="s">
        <v>86</v>
      </c>
      <c r="F1941" t="s">
        <v>735</v>
      </c>
      <c r="G1941" t="s">
        <v>736</v>
      </c>
      <c r="H1941" t="s">
        <v>265</v>
      </c>
      <c r="I1941" t="s">
        <v>266</v>
      </c>
      <c r="J1941">
        <v>0</v>
      </c>
      <c r="K1941" t="s">
        <v>93</v>
      </c>
      <c r="L1941">
        <v>0</v>
      </c>
    </row>
    <row r="1942" spans="1:12" x14ac:dyDescent="0.25">
      <c r="A1942" t="s">
        <v>403</v>
      </c>
      <c r="B1942" t="s">
        <v>404</v>
      </c>
      <c r="C1942" t="s">
        <v>85</v>
      </c>
      <c r="D1942">
        <v>91</v>
      </c>
      <c r="E1942" t="s">
        <v>86</v>
      </c>
      <c r="F1942" t="s">
        <v>735</v>
      </c>
      <c r="G1942" t="s">
        <v>736</v>
      </c>
      <c r="H1942" t="s">
        <v>267</v>
      </c>
      <c r="I1942" t="s">
        <v>268</v>
      </c>
      <c r="J1942">
        <v>0</v>
      </c>
      <c r="K1942" t="s">
        <v>93</v>
      </c>
      <c r="L1942">
        <v>0</v>
      </c>
    </row>
    <row r="1943" spans="1:12" x14ac:dyDescent="0.25">
      <c r="A1943" t="s">
        <v>403</v>
      </c>
      <c r="B1943" t="s">
        <v>404</v>
      </c>
      <c r="C1943" t="s">
        <v>85</v>
      </c>
      <c r="D1943">
        <v>91</v>
      </c>
      <c r="E1943" t="s">
        <v>86</v>
      </c>
      <c r="F1943" t="s">
        <v>735</v>
      </c>
      <c r="G1943" t="s">
        <v>736</v>
      </c>
      <c r="H1943" t="s">
        <v>269</v>
      </c>
      <c r="I1943" t="s">
        <v>270</v>
      </c>
      <c r="J1943">
        <v>-3936659</v>
      </c>
      <c r="K1943" t="s">
        <v>93</v>
      </c>
      <c r="L1943">
        <v>0</v>
      </c>
    </row>
    <row r="1944" spans="1:12" x14ac:dyDescent="0.25">
      <c r="A1944" t="s">
        <v>403</v>
      </c>
      <c r="B1944" t="s">
        <v>404</v>
      </c>
      <c r="C1944" t="s">
        <v>85</v>
      </c>
      <c r="D1944">
        <v>91</v>
      </c>
      <c r="E1944" t="s">
        <v>86</v>
      </c>
      <c r="F1944" t="s">
        <v>735</v>
      </c>
      <c r="G1944" t="s">
        <v>736</v>
      </c>
      <c r="H1944" t="s">
        <v>271</v>
      </c>
      <c r="I1944" t="s">
        <v>272</v>
      </c>
      <c r="J1944">
        <v>6329049</v>
      </c>
      <c r="K1944" t="s">
        <v>93</v>
      </c>
      <c r="L1944">
        <v>0</v>
      </c>
    </row>
    <row r="1945" spans="1:12" x14ac:dyDescent="0.25">
      <c r="A1945" t="s">
        <v>403</v>
      </c>
      <c r="B1945" t="s">
        <v>404</v>
      </c>
      <c r="C1945" t="s">
        <v>85</v>
      </c>
      <c r="D1945">
        <v>91</v>
      </c>
      <c r="E1945" t="s">
        <v>86</v>
      </c>
      <c r="F1945" t="s">
        <v>735</v>
      </c>
      <c r="G1945" t="s">
        <v>736</v>
      </c>
      <c r="H1945" t="s">
        <v>273</v>
      </c>
      <c r="I1945" t="s">
        <v>274</v>
      </c>
      <c r="J1945">
        <v>7198</v>
      </c>
      <c r="K1945" t="s">
        <v>93</v>
      </c>
      <c r="L1945">
        <v>0</v>
      </c>
    </row>
    <row r="1946" spans="1:12" x14ac:dyDescent="0.25">
      <c r="A1946" t="s">
        <v>403</v>
      </c>
      <c r="B1946" t="s">
        <v>404</v>
      </c>
      <c r="C1946" t="s">
        <v>85</v>
      </c>
      <c r="D1946">
        <v>91</v>
      </c>
      <c r="E1946" t="s">
        <v>86</v>
      </c>
      <c r="F1946" t="s">
        <v>735</v>
      </c>
      <c r="G1946" t="s">
        <v>736</v>
      </c>
      <c r="H1946" t="s">
        <v>275</v>
      </c>
      <c r="I1946" t="s">
        <v>276</v>
      </c>
      <c r="J1946">
        <v>0</v>
      </c>
      <c r="K1946" t="s">
        <v>93</v>
      </c>
      <c r="L1946">
        <v>0</v>
      </c>
    </row>
    <row r="1947" spans="1:12" x14ac:dyDescent="0.25">
      <c r="A1947" t="s">
        <v>403</v>
      </c>
      <c r="B1947" t="s">
        <v>404</v>
      </c>
      <c r="C1947" t="s">
        <v>85</v>
      </c>
      <c r="D1947">
        <v>91</v>
      </c>
      <c r="E1947" t="s">
        <v>86</v>
      </c>
      <c r="F1947" t="s">
        <v>735</v>
      </c>
      <c r="G1947" t="s">
        <v>736</v>
      </c>
      <c r="H1947" t="s">
        <v>277</v>
      </c>
      <c r="I1947" t="s">
        <v>278</v>
      </c>
      <c r="J1947">
        <v>328320</v>
      </c>
      <c r="K1947" t="s">
        <v>93</v>
      </c>
      <c r="L1947">
        <v>0</v>
      </c>
    </row>
    <row r="1948" spans="1:12" x14ac:dyDescent="0.25">
      <c r="A1948" t="s">
        <v>403</v>
      </c>
      <c r="B1948" t="s">
        <v>404</v>
      </c>
      <c r="C1948" t="s">
        <v>85</v>
      </c>
      <c r="D1948">
        <v>91</v>
      </c>
      <c r="E1948" t="s">
        <v>86</v>
      </c>
      <c r="F1948" t="s">
        <v>735</v>
      </c>
      <c r="G1948" t="s">
        <v>736</v>
      </c>
      <c r="H1948" t="s">
        <v>279</v>
      </c>
      <c r="I1948" t="s">
        <v>280</v>
      </c>
      <c r="J1948">
        <v>0</v>
      </c>
      <c r="K1948" t="s">
        <v>93</v>
      </c>
      <c r="L1948">
        <v>0</v>
      </c>
    </row>
    <row r="1949" spans="1:12" x14ac:dyDescent="0.25">
      <c r="A1949" t="s">
        <v>403</v>
      </c>
      <c r="B1949" t="s">
        <v>404</v>
      </c>
      <c r="C1949" t="s">
        <v>85</v>
      </c>
      <c r="D1949">
        <v>91</v>
      </c>
      <c r="E1949" t="s">
        <v>86</v>
      </c>
      <c r="F1949" t="s">
        <v>735</v>
      </c>
      <c r="G1949" t="s">
        <v>736</v>
      </c>
      <c r="H1949" t="s">
        <v>281</v>
      </c>
      <c r="I1949" t="s">
        <v>282</v>
      </c>
      <c r="J1949">
        <v>442567</v>
      </c>
      <c r="K1949" t="s">
        <v>93</v>
      </c>
      <c r="L1949">
        <v>0</v>
      </c>
    </row>
    <row r="1950" spans="1:12" x14ac:dyDescent="0.25">
      <c r="A1950" t="s">
        <v>403</v>
      </c>
      <c r="B1950" t="s">
        <v>404</v>
      </c>
      <c r="C1950" t="s">
        <v>85</v>
      </c>
      <c r="D1950">
        <v>91</v>
      </c>
      <c r="E1950" t="s">
        <v>86</v>
      </c>
      <c r="F1950" t="s">
        <v>735</v>
      </c>
      <c r="G1950" t="s">
        <v>736</v>
      </c>
      <c r="H1950" t="s">
        <v>283</v>
      </c>
      <c r="I1950" t="s">
        <v>284</v>
      </c>
      <c r="J1950">
        <v>0</v>
      </c>
      <c r="K1950" t="s">
        <v>93</v>
      </c>
      <c r="L1950">
        <v>0</v>
      </c>
    </row>
    <row r="1951" spans="1:12" x14ac:dyDescent="0.25">
      <c r="A1951" t="s">
        <v>403</v>
      </c>
      <c r="B1951" t="s">
        <v>404</v>
      </c>
      <c r="C1951" t="s">
        <v>85</v>
      </c>
      <c r="D1951">
        <v>91</v>
      </c>
      <c r="E1951" t="s">
        <v>86</v>
      </c>
      <c r="F1951" t="s">
        <v>735</v>
      </c>
      <c r="G1951" t="s">
        <v>736</v>
      </c>
      <c r="H1951" t="s">
        <v>285</v>
      </c>
      <c r="I1951" t="s">
        <v>286</v>
      </c>
      <c r="J1951">
        <v>71888</v>
      </c>
      <c r="K1951" t="s">
        <v>93</v>
      </c>
      <c r="L1951">
        <v>0</v>
      </c>
    </row>
    <row r="1952" spans="1:12" x14ac:dyDescent="0.25">
      <c r="A1952" t="s">
        <v>403</v>
      </c>
      <c r="B1952" t="s">
        <v>404</v>
      </c>
      <c r="C1952" t="s">
        <v>85</v>
      </c>
      <c r="D1952">
        <v>91</v>
      </c>
      <c r="E1952" t="s">
        <v>86</v>
      </c>
      <c r="F1952" t="s">
        <v>735</v>
      </c>
      <c r="G1952" t="s">
        <v>736</v>
      </c>
      <c r="H1952" t="s">
        <v>287</v>
      </c>
      <c r="I1952" t="s">
        <v>288</v>
      </c>
      <c r="J1952">
        <v>44071</v>
      </c>
      <c r="K1952" t="s">
        <v>93</v>
      </c>
      <c r="L1952">
        <v>0</v>
      </c>
    </row>
    <row r="1953" spans="1:12" x14ac:dyDescent="0.25">
      <c r="A1953" t="s">
        <v>403</v>
      </c>
      <c r="B1953" t="s">
        <v>404</v>
      </c>
      <c r="C1953" t="s">
        <v>85</v>
      </c>
      <c r="D1953">
        <v>91</v>
      </c>
      <c r="E1953" t="s">
        <v>86</v>
      </c>
      <c r="F1953" t="s">
        <v>735</v>
      </c>
      <c r="G1953" t="s">
        <v>736</v>
      </c>
      <c r="H1953" t="s">
        <v>289</v>
      </c>
      <c r="I1953" t="s">
        <v>290</v>
      </c>
      <c r="J1953">
        <v>0</v>
      </c>
      <c r="K1953" t="s">
        <v>93</v>
      </c>
      <c r="L1953">
        <v>0</v>
      </c>
    </row>
    <row r="1954" spans="1:12" x14ac:dyDescent="0.25">
      <c r="A1954" t="s">
        <v>403</v>
      </c>
      <c r="B1954" t="s">
        <v>404</v>
      </c>
      <c r="C1954" t="s">
        <v>85</v>
      </c>
      <c r="D1954">
        <v>91</v>
      </c>
      <c r="E1954" t="s">
        <v>86</v>
      </c>
      <c r="F1954" t="s">
        <v>735</v>
      </c>
      <c r="G1954" t="s">
        <v>736</v>
      </c>
      <c r="H1954" t="s">
        <v>291</v>
      </c>
      <c r="I1954" t="s">
        <v>292</v>
      </c>
      <c r="J1954">
        <v>-5126</v>
      </c>
      <c r="K1954" t="s">
        <v>93</v>
      </c>
      <c r="L1954">
        <v>0</v>
      </c>
    </row>
    <row r="1955" spans="1:12" x14ac:dyDescent="0.25">
      <c r="A1955" t="s">
        <v>403</v>
      </c>
      <c r="B1955" t="s">
        <v>404</v>
      </c>
      <c r="C1955" t="s">
        <v>85</v>
      </c>
      <c r="D1955">
        <v>91</v>
      </c>
      <c r="E1955" t="s">
        <v>86</v>
      </c>
      <c r="F1955" t="s">
        <v>735</v>
      </c>
      <c r="G1955" t="s">
        <v>736</v>
      </c>
      <c r="H1955" t="s">
        <v>293</v>
      </c>
      <c r="I1955" t="s">
        <v>294</v>
      </c>
      <c r="J1955">
        <v>596</v>
      </c>
      <c r="K1955" t="s">
        <v>93</v>
      </c>
      <c r="L1955">
        <v>0</v>
      </c>
    </row>
    <row r="1956" spans="1:12" x14ac:dyDescent="0.25">
      <c r="A1956" t="s">
        <v>403</v>
      </c>
      <c r="B1956" t="s">
        <v>404</v>
      </c>
      <c r="C1956" t="s">
        <v>85</v>
      </c>
      <c r="D1956">
        <v>91</v>
      </c>
      <c r="E1956" t="s">
        <v>86</v>
      </c>
      <c r="F1956" t="s">
        <v>735</v>
      </c>
      <c r="G1956" t="s">
        <v>736</v>
      </c>
      <c r="H1956" t="s">
        <v>295</v>
      </c>
      <c r="I1956" t="s">
        <v>296</v>
      </c>
      <c r="J1956">
        <v>1759</v>
      </c>
      <c r="K1956" t="s">
        <v>93</v>
      </c>
      <c r="L1956">
        <v>0</v>
      </c>
    </row>
    <row r="1957" spans="1:12" x14ac:dyDescent="0.25">
      <c r="A1957" t="s">
        <v>403</v>
      </c>
      <c r="B1957" t="s">
        <v>404</v>
      </c>
      <c r="C1957" t="s">
        <v>85</v>
      </c>
      <c r="D1957">
        <v>91</v>
      </c>
      <c r="E1957" t="s">
        <v>86</v>
      </c>
      <c r="F1957" t="s">
        <v>735</v>
      </c>
      <c r="G1957" t="s">
        <v>736</v>
      </c>
      <c r="H1957" t="s">
        <v>297</v>
      </c>
      <c r="I1957" t="s">
        <v>298</v>
      </c>
      <c r="J1957">
        <v>0</v>
      </c>
      <c r="K1957" t="s">
        <v>93</v>
      </c>
      <c r="L1957">
        <v>0</v>
      </c>
    </row>
    <row r="1958" spans="1:12" x14ac:dyDescent="0.25">
      <c r="A1958" t="s">
        <v>403</v>
      </c>
      <c r="B1958" t="s">
        <v>404</v>
      </c>
      <c r="C1958" t="s">
        <v>85</v>
      </c>
      <c r="D1958">
        <v>91</v>
      </c>
      <c r="E1958" t="s">
        <v>86</v>
      </c>
      <c r="F1958" t="s">
        <v>735</v>
      </c>
      <c r="G1958" t="s">
        <v>736</v>
      </c>
      <c r="H1958" t="s">
        <v>299</v>
      </c>
      <c r="I1958" t="s">
        <v>300</v>
      </c>
      <c r="J1958">
        <v>0</v>
      </c>
      <c r="K1958" t="s">
        <v>93</v>
      </c>
      <c r="L1958">
        <v>0</v>
      </c>
    </row>
    <row r="1959" spans="1:12" x14ac:dyDescent="0.25">
      <c r="A1959" t="s">
        <v>403</v>
      </c>
      <c r="B1959" t="s">
        <v>404</v>
      </c>
      <c r="C1959" t="s">
        <v>85</v>
      </c>
      <c r="D1959">
        <v>91</v>
      </c>
      <c r="E1959" t="s">
        <v>86</v>
      </c>
      <c r="F1959" t="s">
        <v>735</v>
      </c>
      <c r="G1959" t="s">
        <v>736</v>
      </c>
      <c r="H1959" t="s">
        <v>301</v>
      </c>
      <c r="I1959" t="s">
        <v>302</v>
      </c>
      <c r="J1959">
        <v>0</v>
      </c>
      <c r="K1959" t="s">
        <v>93</v>
      </c>
      <c r="L1959">
        <v>0</v>
      </c>
    </row>
    <row r="1960" spans="1:12" x14ac:dyDescent="0.25">
      <c r="A1960" t="s">
        <v>403</v>
      </c>
      <c r="B1960" t="s">
        <v>404</v>
      </c>
      <c r="C1960" t="s">
        <v>85</v>
      </c>
      <c r="D1960">
        <v>91</v>
      </c>
      <c r="E1960" t="s">
        <v>86</v>
      </c>
      <c r="F1960" t="s">
        <v>735</v>
      </c>
      <c r="G1960" t="s">
        <v>736</v>
      </c>
      <c r="H1960" t="s">
        <v>303</v>
      </c>
      <c r="I1960" t="s">
        <v>304</v>
      </c>
      <c r="J1960">
        <v>0</v>
      </c>
      <c r="K1960" t="s">
        <v>93</v>
      </c>
      <c r="L1960">
        <v>0</v>
      </c>
    </row>
    <row r="1961" spans="1:12" x14ac:dyDescent="0.25">
      <c r="A1961" t="s">
        <v>403</v>
      </c>
      <c r="B1961" t="s">
        <v>404</v>
      </c>
      <c r="C1961" t="s">
        <v>85</v>
      </c>
      <c r="D1961">
        <v>91</v>
      </c>
      <c r="E1961" t="s">
        <v>86</v>
      </c>
      <c r="F1961" t="s">
        <v>735</v>
      </c>
      <c r="G1961" t="s">
        <v>736</v>
      </c>
      <c r="H1961" t="s">
        <v>305</v>
      </c>
      <c r="I1961" t="s">
        <v>306</v>
      </c>
      <c r="J1961">
        <v>107641</v>
      </c>
      <c r="K1961" t="s">
        <v>93</v>
      </c>
      <c r="L1961">
        <v>0</v>
      </c>
    </row>
    <row r="1962" spans="1:12" x14ac:dyDescent="0.25">
      <c r="A1962" t="s">
        <v>403</v>
      </c>
      <c r="B1962" t="s">
        <v>404</v>
      </c>
      <c r="C1962" t="s">
        <v>85</v>
      </c>
      <c r="D1962">
        <v>91</v>
      </c>
      <c r="E1962" t="s">
        <v>86</v>
      </c>
      <c r="F1962" t="s">
        <v>735</v>
      </c>
      <c r="G1962" t="s">
        <v>736</v>
      </c>
      <c r="H1962" t="s">
        <v>307</v>
      </c>
      <c r="I1962" t="s">
        <v>308</v>
      </c>
      <c r="J1962">
        <v>0</v>
      </c>
      <c r="K1962" t="s">
        <v>93</v>
      </c>
      <c r="L1962">
        <v>0</v>
      </c>
    </row>
    <row r="1963" spans="1:12" x14ac:dyDescent="0.25">
      <c r="A1963" t="s">
        <v>403</v>
      </c>
      <c r="B1963" t="s">
        <v>404</v>
      </c>
      <c r="C1963" t="s">
        <v>85</v>
      </c>
      <c r="D1963">
        <v>91</v>
      </c>
      <c r="E1963" t="s">
        <v>86</v>
      </c>
      <c r="F1963" t="s">
        <v>735</v>
      </c>
      <c r="G1963" t="s">
        <v>736</v>
      </c>
      <c r="H1963" t="s">
        <v>309</v>
      </c>
      <c r="I1963" t="s">
        <v>310</v>
      </c>
      <c r="J1963">
        <v>7544910</v>
      </c>
      <c r="K1963" t="s">
        <v>93</v>
      </c>
      <c r="L1963">
        <v>0</v>
      </c>
    </row>
    <row r="1964" spans="1:12" x14ac:dyDescent="0.25">
      <c r="A1964" t="s">
        <v>403</v>
      </c>
      <c r="B1964" t="s">
        <v>404</v>
      </c>
      <c r="C1964" t="s">
        <v>85</v>
      </c>
      <c r="D1964">
        <v>91</v>
      </c>
      <c r="E1964" t="s">
        <v>86</v>
      </c>
      <c r="F1964" t="s">
        <v>735</v>
      </c>
      <c r="G1964" t="s">
        <v>736</v>
      </c>
      <c r="H1964" t="s">
        <v>311</v>
      </c>
      <c r="I1964" t="s">
        <v>312</v>
      </c>
      <c r="J1964">
        <v>0</v>
      </c>
      <c r="K1964" t="s">
        <v>93</v>
      </c>
      <c r="L1964">
        <v>0</v>
      </c>
    </row>
    <row r="1965" spans="1:12" x14ac:dyDescent="0.25">
      <c r="A1965" t="s">
        <v>403</v>
      </c>
      <c r="B1965" t="s">
        <v>404</v>
      </c>
      <c r="C1965" t="s">
        <v>85</v>
      </c>
      <c r="D1965">
        <v>91</v>
      </c>
      <c r="E1965" t="s">
        <v>86</v>
      </c>
      <c r="F1965" t="s">
        <v>735</v>
      </c>
      <c r="G1965" t="s">
        <v>736</v>
      </c>
      <c r="H1965" t="s">
        <v>313</v>
      </c>
      <c r="I1965" t="s">
        <v>314</v>
      </c>
      <c r="J1965">
        <v>0</v>
      </c>
      <c r="K1965" t="s">
        <v>93</v>
      </c>
      <c r="L1965">
        <v>0</v>
      </c>
    </row>
    <row r="1966" spans="1:12" x14ac:dyDescent="0.25">
      <c r="A1966" t="s">
        <v>403</v>
      </c>
      <c r="B1966" t="s">
        <v>404</v>
      </c>
      <c r="C1966" t="s">
        <v>85</v>
      </c>
      <c r="D1966">
        <v>91</v>
      </c>
      <c r="E1966" t="s">
        <v>86</v>
      </c>
      <c r="F1966" t="s">
        <v>735</v>
      </c>
      <c r="G1966" t="s">
        <v>736</v>
      </c>
      <c r="H1966" t="s">
        <v>315</v>
      </c>
      <c r="I1966" t="s">
        <v>316</v>
      </c>
      <c r="J1966">
        <v>0</v>
      </c>
      <c r="K1966" t="s">
        <v>93</v>
      </c>
      <c r="L1966">
        <v>0</v>
      </c>
    </row>
    <row r="1967" spans="1:12" x14ac:dyDescent="0.25">
      <c r="A1967" t="s">
        <v>403</v>
      </c>
      <c r="B1967" t="s">
        <v>404</v>
      </c>
      <c r="C1967" t="s">
        <v>85</v>
      </c>
      <c r="D1967">
        <v>91</v>
      </c>
      <c r="E1967" t="s">
        <v>86</v>
      </c>
      <c r="F1967" t="s">
        <v>735</v>
      </c>
      <c r="G1967" t="s">
        <v>736</v>
      </c>
      <c r="H1967" t="s">
        <v>317</v>
      </c>
      <c r="I1967" t="s">
        <v>318</v>
      </c>
      <c r="J1967">
        <v>0</v>
      </c>
      <c r="K1967" t="s">
        <v>93</v>
      </c>
      <c r="L1967">
        <v>0</v>
      </c>
    </row>
    <row r="1968" spans="1:12" x14ac:dyDescent="0.25">
      <c r="A1968" t="s">
        <v>403</v>
      </c>
      <c r="B1968" t="s">
        <v>404</v>
      </c>
      <c r="C1968" t="s">
        <v>85</v>
      </c>
      <c r="D1968">
        <v>91</v>
      </c>
      <c r="E1968" t="s">
        <v>86</v>
      </c>
      <c r="F1968" t="s">
        <v>735</v>
      </c>
      <c r="G1968" t="s">
        <v>736</v>
      </c>
      <c r="H1968" t="s">
        <v>319</v>
      </c>
      <c r="I1968" t="s">
        <v>320</v>
      </c>
      <c r="J1968">
        <v>128668</v>
      </c>
      <c r="K1968" t="s">
        <v>93</v>
      </c>
      <c r="L1968">
        <v>0</v>
      </c>
    </row>
    <row r="1969" spans="1:12" x14ac:dyDescent="0.25">
      <c r="A1969" t="s">
        <v>403</v>
      </c>
      <c r="B1969" t="s">
        <v>404</v>
      </c>
      <c r="C1969" t="s">
        <v>85</v>
      </c>
      <c r="D1969">
        <v>91</v>
      </c>
      <c r="E1969" t="s">
        <v>86</v>
      </c>
      <c r="F1969" t="s">
        <v>735</v>
      </c>
      <c r="G1969" t="s">
        <v>736</v>
      </c>
      <c r="H1969" t="s">
        <v>321</v>
      </c>
      <c r="I1969" t="s">
        <v>322</v>
      </c>
      <c r="J1969">
        <v>0</v>
      </c>
      <c r="K1969" t="s">
        <v>93</v>
      </c>
      <c r="L1969">
        <v>0</v>
      </c>
    </row>
    <row r="1970" spans="1:12" x14ac:dyDescent="0.25">
      <c r="A1970" t="s">
        <v>403</v>
      </c>
      <c r="B1970" t="s">
        <v>404</v>
      </c>
      <c r="C1970" t="s">
        <v>85</v>
      </c>
      <c r="D1970">
        <v>91</v>
      </c>
      <c r="E1970" t="s">
        <v>86</v>
      </c>
      <c r="F1970" t="s">
        <v>735</v>
      </c>
      <c r="G1970" t="s">
        <v>736</v>
      </c>
      <c r="H1970" t="s">
        <v>323</v>
      </c>
      <c r="I1970" t="s">
        <v>324</v>
      </c>
      <c r="J1970">
        <v>14749</v>
      </c>
      <c r="K1970" t="s">
        <v>93</v>
      </c>
      <c r="L1970">
        <v>0</v>
      </c>
    </row>
    <row r="1971" spans="1:12" x14ac:dyDescent="0.25">
      <c r="A1971" t="s">
        <v>403</v>
      </c>
      <c r="B1971" t="s">
        <v>404</v>
      </c>
      <c r="C1971" t="s">
        <v>85</v>
      </c>
      <c r="D1971">
        <v>91</v>
      </c>
      <c r="E1971" t="s">
        <v>86</v>
      </c>
      <c r="F1971" t="s">
        <v>735</v>
      </c>
      <c r="G1971" t="s">
        <v>736</v>
      </c>
      <c r="H1971" t="s">
        <v>325</v>
      </c>
      <c r="I1971" t="s">
        <v>326</v>
      </c>
      <c r="J1971">
        <v>44619</v>
      </c>
      <c r="K1971" t="s">
        <v>93</v>
      </c>
      <c r="L1971">
        <v>0</v>
      </c>
    </row>
    <row r="1972" spans="1:12" x14ac:dyDescent="0.25">
      <c r="A1972" t="s">
        <v>403</v>
      </c>
      <c r="B1972" t="s">
        <v>404</v>
      </c>
      <c r="C1972" t="s">
        <v>85</v>
      </c>
      <c r="D1972">
        <v>91</v>
      </c>
      <c r="E1972" t="s">
        <v>86</v>
      </c>
      <c r="F1972" t="s">
        <v>735</v>
      </c>
      <c r="G1972" t="s">
        <v>736</v>
      </c>
      <c r="H1972" t="s">
        <v>327</v>
      </c>
      <c r="I1972" t="s">
        <v>328</v>
      </c>
      <c r="J1972">
        <v>0</v>
      </c>
      <c r="K1972" t="s">
        <v>93</v>
      </c>
      <c r="L1972">
        <v>0</v>
      </c>
    </row>
    <row r="1973" spans="1:12" x14ac:dyDescent="0.25">
      <c r="A1973" t="s">
        <v>403</v>
      </c>
      <c r="B1973" t="s">
        <v>404</v>
      </c>
      <c r="C1973" t="s">
        <v>85</v>
      </c>
      <c r="D1973">
        <v>91</v>
      </c>
      <c r="E1973" t="s">
        <v>86</v>
      </c>
      <c r="F1973" t="s">
        <v>735</v>
      </c>
      <c r="G1973" t="s">
        <v>736</v>
      </c>
      <c r="H1973" t="s">
        <v>329</v>
      </c>
      <c r="I1973" t="s">
        <v>330</v>
      </c>
      <c r="J1973">
        <v>0</v>
      </c>
      <c r="K1973" t="s">
        <v>93</v>
      </c>
      <c r="L1973">
        <v>0</v>
      </c>
    </row>
    <row r="1974" spans="1:12" x14ac:dyDescent="0.25">
      <c r="A1974" t="s">
        <v>403</v>
      </c>
      <c r="B1974" t="s">
        <v>404</v>
      </c>
      <c r="C1974" t="s">
        <v>85</v>
      </c>
      <c r="D1974">
        <v>91</v>
      </c>
      <c r="E1974" t="s">
        <v>86</v>
      </c>
      <c r="F1974" t="s">
        <v>735</v>
      </c>
      <c r="G1974" t="s">
        <v>736</v>
      </c>
      <c r="H1974" t="s">
        <v>331</v>
      </c>
      <c r="I1974" t="s">
        <v>332</v>
      </c>
      <c r="J1974">
        <v>-4221957</v>
      </c>
      <c r="K1974" t="s">
        <v>93</v>
      </c>
      <c r="L1974">
        <v>0</v>
      </c>
    </row>
    <row r="1975" spans="1:12" x14ac:dyDescent="0.25">
      <c r="A1975" t="s">
        <v>403</v>
      </c>
      <c r="B1975" t="s">
        <v>404</v>
      </c>
      <c r="C1975" t="s">
        <v>85</v>
      </c>
      <c r="D1975">
        <v>91</v>
      </c>
      <c r="E1975" t="s">
        <v>86</v>
      </c>
      <c r="F1975" t="s">
        <v>735</v>
      </c>
      <c r="G1975" t="s">
        <v>736</v>
      </c>
      <c r="H1975" t="s">
        <v>333</v>
      </c>
      <c r="I1975" t="s">
        <v>334</v>
      </c>
      <c r="J1975">
        <v>75834</v>
      </c>
      <c r="K1975" t="s">
        <v>93</v>
      </c>
      <c r="L1975">
        <v>0</v>
      </c>
    </row>
    <row r="1976" spans="1:12" x14ac:dyDescent="0.25">
      <c r="A1976" t="s">
        <v>403</v>
      </c>
      <c r="B1976" t="s">
        <v>404</v>
      </c>
      <c r="C1976" t="s">
        <v>85</v>
      </c>
      <c r="D1976">
        <v>91</v>
      </c>
      <c r="E1976" t="s">
        <v>86</v>
      </c>
      <c r="F1976" t="s">
        <v>735</v>
      </c>
      <c r="G1976" t="s">
        <v>736</v>
      </c>
      <c r="H1976" t="s">
        <v>335</v>
      </c>
      <c r="I1976" t="s">
        <v>336</v>
      </c>
      <c r="J1976">
        <v>40</v>
      </c>
      <c r="K1976" t="s">
        <v>93</v>
      </c>
      <c r="L1976">
        <v>0</v>
      </c>
    </row>
    <row r="1977" spans="1:12" x14ac:dyDescent="0.25">
      <c r="A1977" t="s">
        <v>403</v>
      </c>
      <c r="B1977" t="s">
        <v>404</v>
      </c>
      <c r="C1977" t="s">
        <v>85</v>
      </c>
      <c r="D1977">
        <v>91</v>
      </c>
      <c r="E1977" t="s">
        <v>86</v>
      </c>
      <c r="F1977" t="s">
        <v>735</v>
      </c>
      <c r="G1977" t="s">
        <v>736</v>
      </c>
      <c r="H1977" t="s">
        <v>337</v>
      </c>
      <c r="I1977" t="s">
        <v>338</v>
      </c>
      <c r="J1977">
        <v>51563</v>
      </c>
      <c r="K1977" t="s">
        <v>93</v>
      </c>
      <c r="L1977">
        <v>0</v>
      </c>
    </row>
    <row r="1978" spans="1:12" x14ac:dyDescent="0.25">
      <c r="A1978" t="s">
        <v>403</v>
      </c>
      <c r="B1978" t="s">
        <v>404</v>
      </c>
      <c r="C1978" t="s">
        <v>85</v>
      </c>
      <c r="D1978">
        <v>91</v>
      </c>
      <c r="E1978" t="s">
        <v>86</v>
      </c>
      <c r="F1978" t="s">
        <v>735</v>
      </c>
      <c r="G1978" t="s">
        <v>736</v>
      </c>
      <c r="H1978" t="s">
        <v>337</v>
      </c>
      <c r="I1978" t="s">
        <v>339</v>
      </c>
      <c r="J1978">
        <v>48777</v>
      </c>
      <c r="K1978" t="s">
        <v>93</v>
      </c>
      <c r="L1978">
        <v>0</v>
      </c>
    </row>
    <row r="1979" spans="1:12" x14ac:dyDescent="0.25">
      <c r="A1979" t="s">
        <v>403</v>
      </c>
      <c r="B1979" t="s">
        <v>404</v>
      </c>
      <c r="C1979" t="s">
        <v>85</v>
      </c>
      <c r="D1979">
        <v>91</v>
      </c>
      <c r="E1979" t="s">
        <v>86</v>
      </c>
      <c r="F1979" t="s">
        <v>735</v>
      </c>
      <c r="G1979" t="s">
        <v>736</v>
      </c>
      <c r="H1979" t="s">
        <v>340</v>
      </c>
      <c r="I1979" t="s">
        <v>341</v>
      </c>
      <c r="J1979">
        <v>0</v>
      </c>
      <c r="K1979" t="s">
        <v>93</v>
      </c>
      <c r="L1979">
        <v>0</v>
      </c>
    </row>
    <row r="1980" spans="1:12" x14ac:dyDescent="0.25">
      <c r="A1980" t="s">
        <v>403</v>
      </c>
      <c r="B1980" t="s">
        <v>404</v>
      </c>
      <c r="C1980" t="s">
        <v>85</v>
      </c>
      <c r="D1980">
        <v>91</v>
      </c>
      <c r="E1980" t="s">
        <v>86</v>
      </c>
      <c r="F1980" t="s">
        <v>735</v>
      </c>
      <c r="G1980" t="s">
        <v>736</v>
      </c>
      <c r="H1980" t="s">
        <v>342</v>
      </c>
      <c r="I1980" t="s">
        <v>343</v>
      </c>
      <c r="J1980">
        <v>0</v>
      </c>
      <c r="K1980" t="s">
        <v>93</v>
      </c>
      <c r="L1980">
        <v>0</v>
      </c>
    </row>
    <row r="1981" spans="1:12" x14ac:dyDescent="0.25">
      <c r="A1981" t="s">
        <v>403</v>
      </c>
      <c r="B1981" t="s">
        <v>404</v>
      </c>
      <c r="C1981" t="s">
        <v>85</v>
      </c>
      <c r="D1981">
        <v>91</v>
      </c>
      <c r="E1981" t="s">
        <v>86</v>
      </c>
      <c r="F1981" t="s">
        <v>735</v>
      </c>
      <c r="G1981" t="s">
        <v>736</v>
      </c>
      <c r="H1981" t="s">
        <v>344</v>
      </c>
      <c r="I1981" t="s">
        <v>345</v>
      </c>
      <c r="J1981">
        <v>0</v>
      </c>
      <c r="K1981" t="s">
        <v>93</v>
      </c>
      <c r="L1981">
        <v>0</v>
      </c>
    </row>
    <row r="1982" spans="1:12" x14ac:dyDescent="0.25">
      <c r="A1982" t="s">
        <v>403</v>
      </c>
      <c r="B1982" t="s">
        <v>404</v>
      </c>
      <c r="C1982" t="s">
        <v>85</v>
      </c>
      <c r="D1982">
        <v>91</v>
      </c>
      <c r="E1982" t="s">
        <v>86</v>
      </c>
      <c r="F1982" t="s">
        <v>735</v>
      </c>
      <c r="G1982" t="s">
        <v>736</v>
      </c>
      <c r="H1982" t="s">
        <v>346</v>
      </c>
      <c r="I1982" t="s">
        <v>347</v>
      </c>
      <c r="J1982">
        <v>0</v>
      </c>
      <c r="K1982" t="s">
        <v>93</v>
      </c>
      <c r="L1982">
        <v>0</v>
      </c>
    </row>
    <row r="1983" spans="1:12" x14ac:dyDescent="0.25">
      <c r="A1983" t="s">
        <v>403</v>
      </c>
      <c r="B1983" t="s">
        <v>404</v>
      </c>
      <c r="C1983" t="s">
        <v>85</v>
      </c>
      <c r="D1983">
        <v>91</v>
      </c>
      <c r="E1983" t="s">
        <v>86</v>
      </c>
      <c r="F1983" t="s">
        <v>735</v>
      </c>
      <c r="G1983" t="s">
        <v>736</v>
      </c>
      <c r="H1983" t="s">
        <v>348</v>
      </c>
      <c r="I1983" t="s">
        <v>349</v>
      </c>
      <c r="J1983">
        <v>0</v>
      </c>
      <c r="K1983" t="s">
        <v>93</v>
      </c>
      <c r="L1983">
        <v>0</v>
      </c>
    </row>
    <row r="1984" spans="1:12" x14ac:dyDescent="0.25">
      <c r="A1984" t="s">
        <v>403</v>
      </c>
      <c r="B1984" t="s">
        <v>404</v>
      </c>
      <c r="C1984" t="s">
        <v>85</v>
      </c>
      <c r="D1984">
        <v>91</v>
      </c>
      <c r="E1984" t="s">
        <v>86</v>
      </c>
      <c r="F1984" t="s">
        <v>735</v>
      </c>
      <c r="G1984" t="s">
        <v>736</v>
      </c>
      <c r="H1984" t="s">
        <v>350</v>
      </c>
      <c r="I1984" t="s">
        <v>351</v>
      </c>
      <c r="J1984">
        <v>-45913</v>
      </c>
      <c r="K1984" t="s">
        <v>93</v>
      </c>
      <c r="L1984">
        <v>0</v>
      </c>
    </row>
    <row r="1985" spans="1:12" x14ac:dyDescent="0.25">
      <c r="A1985" t="s">
        <v>403</v>
      </c>
      <c r="B1985" t="s">
        <v>404</v>
      </c>
      <c r="C1985" t="s">
        <v>85</v>
      </c>
      <c r="D1985">
        <v>91</v>
      </c>
      <c r="E1985" t="s">
        <v>86</v>
      </c>
      <c r="F1985" t="s">
        <v>735</v>
      </c>
      <c r="G1985" t="s">
        <v>736</v>
      </c>
      <c r="H1985" t="s">
        <v>352</v>
      </c>
      <c r="I1985" t="s">
        <v>353</v>
      </c>
      <c r="J1985">
        <v>0</v>
      </c>
      <c r="K1985" t="s">
        <v>93</v>
      </c>
      <c r="L1985">
        <v>0</v>
      </c>
    </row>
    <row r="1986" spans="1:12" x14ac:dyDescent="0.25">
      <c r="A1986" t="s">
        <v>403</v>
      </c>
      <c r="B1986" t="s">
        <v>404</v>
      </c>
      <c r="C1986" t="s">
        <v>85</v>
      </c>
      <c r="D1986">
        <v>91</v>
      </c>
      <c r="E1986" t="s">
        <v>86</v>
      </c>
      <c r="F1986" t="s">
        <v>735</v>
      </c>
      <c r="G1986" t="s">
        <v>736</v>
      </c>
      <c r="H1986" t="s">
        <v>354</v>
      </c>
      <c r="I1986" t="s">
        <v>355</v>
      </c>
      <c r="J1986">
        <v>0</v>
      </c>
      <c r="K1986" t="s">
        <v>93</v>
      </c>
      <c r="L1986">
        <v>0</v>
      </c>
    </row>
    <row r="1987" spans="1:12" x14ac:dyDescent="0.25">
      <c r="A1987" t="s">
        <v>403</v>
      </c>
      <c r="B1987" t="s">
        <v>404</v>
      </c>
      <c r="C1987" t="s">
        <v>85</v>
      </c>
      <c r="D1987">
        <v>91</v>
      </c>
      <c r="E1987" t="s">
        <v>86</v>
      </c>
      <c r="F1987" t="s">
        <v>735</v>
      </c>
      <c r="G1987" t="s">
        <v>736</v>
      </c>
      <c r="H1987" t="s">
        <v>356</v>
      </c>
      <c r="I1987" t="s">
        <v>357</v>
      </c>
      <c r="J1987">
        <v>0</v>
      </c>
      <c r="K1987" t="s">
        <v>93</v>
      </c>
      <c r="L1987">
        <v>0</v>
      </c>
    </row>
    <row r="1988" spans="1:12" x14ac:dyDescent="0.25">
      <c r="A1988" t="s">
        <v>403</v>
      </c>
      <c r="B1988" t="s">
        <v>404</v>
      </c>
      <c r="C1988" t="s">
        <v>85</v>
      </c>
      <c r="D1988">
        <v>91</v>
      </c>
      <c r="E1988" t="s">
        <v>86</v>
      </c>
      <c r="F1988" t="s">
        <v>735</v>
      </c>
      <c r="G1988" t="s">
        <v>736</v>
      </c>
      <c r="H1988" t="s">
        <v>358</v>
      </c>
      <c r="I1988" t="s">
        <v>359</v>
      </c>
      <c r="J1988">
        <v>0</v>
      </c>
      <c r="K1988" t="s">
        <v>93</v>
      </c>
      <c r="L1988">
        <v>0</v>
      </c>
    </row>
    <row r="1989" spans="1:12" x14ac:dyDescent="0.25">
      <c r="A1989" t="s">
        <v>403</v>
      </c>
      <c r="B1989" t="s">
        <v>404</v>
      </c>
      <c r="C1989" t="s">
        <v>85</v>
      </c>
      <c r="D1989">
        <v>91</v>
      </c>
      <c r="E1989" t="s">
        <v>86</v>
      </c>
      <c r="F1989" t="s">
        <v>735</v>
      </c>
      <c r="G1989" t="s">
        <v>736</v>
      </c>
      <c r="H1989" t="s">
        <v>360</v>
      </c>
      <c r="I1989" t="s">
        <v>361</v>
      </c>
      <c r="J1989">
        <v>0</v>
      </c>
      <c r="K1989" t="s">
        <v>93</v>
      </c>
      <c r="L1989">
        <v>0</v>
      </c>
    </row>
    <row r="1990" spans="1:12" x14ac:dyDescent="0.25">
      <c r="A1990" t="s">
        <v>403</v>
      </c>
      <c r="B1990" t="s">
        <v>404</v>
      </c>
      <c r="C1990" t="s">
        <v>85</v>
      </c>
      <c r="D1990">
        <v>91</v>
      </c>
      <c r="E1990" t="s">
        <v>86</v>
      </c>
      <c r="F1990" t="s">
        <v>735</v>
      </c>
      <c r="G1990" t="s">
        <v>736</v>
      </c>
      <c r="H1990" t="s">
        <v>362</v>
      </c>
      <c r="I1990" t="s">
        <v>363</v>
      </c>
      <c r="J1990">
        <v>0</v>
      </c>
      <c r="K1990" t="s">
        <v>93</v>
      </c>
      <c r="L1990">
        <v>0</v>
      </c>
    </row>
    <row r="1991" spans="1:12" x14ac:dyDescent="0.25">
      <c r="A1991" t="s">
        <v>403</v>
      </c>
      <c r="B1991" t="s">
        <v>404</v>
      </c>
      <c r="C1991" t="s">
        <v>85</v>
      </c>
      <c r="D1991">
        <v>91</v>
      </c>
      <c r="E1991" t="s">
        <v>86</v>
      </c>
      <c r="F1991" t="s">
        <v>735</v>
      </c>
      <c r="G1991" t="s">
        <v>736</v>
      </c>
      <c r="H1991" t="s">
        <v>364</v>
      </c>
      <c r="I1991" t="s">
        <v>365</v>
      </c>
      <c r="J1991">
        <v>0</v>
      </c>
      <c r="K1991" t="s">
        <v>93</v>
      </c>
      <c r="L1991">
        <v>0</v>
      </c>
    </row>
    <row r="1992" spans="1:12" x14ac:dyDescent="0.25">
      <c r="A1992" t="s">
        <v>403</v>
      </c>
      <c r="B1992" t="s">
        <v>404</v>
      </c>
      <c r="C1992" t="s">
        <v>85</v>
      </c>
      <c r="D1992">
        <v>91</v>
      </c>
      <c r="E1992" t="s">
        <v>86</v>
      </c>
      <c r="F1992" t="s">
        <v>735</v>
      </c>
      <c r="G1992" t="s">
        <v>736</v>
      </c>
      <c r="H1992" t="s">
        <v>366</v>
      </c>
      <c r="I1992" t="s">
        <v>367</v>
      </c>
      <c r="J1992">
        <v>0</v>
      </c>
      <c r="K1992" t="s">
        <v>93</v>
      </c>
      <c r="L1992">
        <v>0</v>
      </c>
    </row>
    <row r="1993" spans="1:12" x14ac:dyDescent="0.25">
      <c r="A1993" t="s">
        <v>403</v>
      </c>
      <c r="B1993" t="s">
        <v>404</v>
      </c>
      <c r="C1993" t="s">
        <v>85</v>
      </c>
      <c r="D1993">
        <v>91</v>
      </c>
      <c r="E1993" t="s">
        <v>86</v>
      </c>
      <c r="F1993" t="s">
        <v>735</v>
      </c>
      <c r="G1993" t="s">
        <v>736</v>
      </c>
      <c r="H1993" t="s">
        <v>368</v>
      </c>
      <c r="I1993" t="s">
        <v>369</v>
      </c>
      <c r="J1993">
        <v>0</v>
      </c>
      <c r="K1993" t="s">
        <v>93</v>
      </c>
      <c r="L1993">
        <v>0</v>
      </c>
    </row>
    <row r="1994" spans="1:12" x14ac:dyDescent="0.25">
      <c r="A1994" t="s">
        <v>403</v>
      </c>
      <c r="B1994" t="s">
        <v>404</v>
      </c>
      <c r="C1994" t="s">
        <v>85</v>
      </c>
      <c r="D1994">
        <v>91</v>
      </c>
      <c r="E1994" t="s">
        <v>86</v>
      </c>
      <c r="F1994" t="s">
        <v>735</v>
      </c>
      <c r="G1994" t="s">
        <v>736</v>
      </c>
      <c r="H1994" t="s">
        <v>370</v>
      </c>
      <c r="I1994" t="s">
        <v>371</v>
      </c>
      <c r="J1994">
        <v>0</v>
      </c>
      <c r="K1994" t="s">
        <v>93</v>
      </c>
      <c r="L1994">
        <v>0</v>
      </c>
    </row>
    <row r="1995" spans="1:12" x14ac:dyDescent="0.25">
      <c r="A1995" t="s">
        <v>403</v>
      </c>
      <c r="B1995" t="s">
        <v>404</v>
      </c>
      <c r="C1995" t="s">
        <v>85</v>
      </c>
      <c r="D1995">
        <v>91</v>
      </c>
      <c r="E1995" t="s">
        <v>86</v>
      </c>
      <c r="F1995" t="s">
        <v>735</v>
      </c>
      <c r="G1995" t="s">
        <v>736</v>
      </c>
      <c r="H1995" t="s">
        <v>372</v>
      </c>
      <c r="I1995" t="s">
        <v>373</v>
      </c>
      <c r="J1995">
        <v>0</v>
      </c>
      <c r="K1995" t="s">
        <v>93</v>
      </c>
      <c r="L1995">
        <v>0</v>
      </c>
    </row>
    <row r="1996" spans="1:12" x14ac:dyDescent="0.25">
      <c r="A1996" t="s">
        <v>403</v>
      </c>
      <c r="B1996" t="s">
        <v>404</v>
      </c>
      <c r="C1996" t="s">
        <v>85</v>
      </c>
      <c r="D1996">
        <v>91</v>
      </c>
      <c r="E1996" t="s">
        <v>86</v>
      </c>
      <c r="F1996" t="s">
        <v>735</v>
      </c>
      <c r="G1996" t="s">
        <v>736</v>
      </c>
      <c r="H1996" t="s">
        <v>374</v>
      </c>
      <c r="I1996" t="s">
        <v>375</v>
      </c>
      <c r="J1996">
        <v>0</v>
      </c>
      <c r="K1996" t="s">
        <v>93</v>
      </c>
      <c r="L1996">
        <v>0</v>
      </c>
    </row>
    <row r="1997" spans="1:12" x14ac:dyDescent="0.25">
      <c r="A1997" t="s">
        <v>403</v>
      </c>
      <c r="B1997" t="s">
        <v>404</v>
      </c>
      <c r="C1997" t="s">
        <v>85</v>
      </c>
      <c r="D1997">
        <v>91</v>
      </c>
      <c r="E1997" t="s">
        <v>86</v>
      </c>
      <c r="F1997" t="s">
        <v>735</v>
      </c>
      <c r="G1997" t="s">
        <v>736</v>
      </c>
      <c r="H1997" t="s">
        <v>376</v>
      </c>
      <c r="I1997" t="s">
        <v>377</v>
      </c>
      <c r="J1997">
        <v>0</v>
      </c>
      <c r="K1997" t="s">
        <v>93</v>
      </c>
      <c r="L1997">
        <v>0</v>
      </c>
    </row>
    <row r="1998" spans="1:12" x14ac:dyDescent="0.25">
      <c r="A1998" t="s">
        <v>403</v>
      </c>
      <c r="B1998" t="s">
        <v>404</v>
      </c>
      <c r="C1998" t="s">
        <v>85</v>
      </c>
      <c r="D1998">
        <v>91</v>
      </c>
      <c r="E1998" t="s">
        <v>86</v>
      </c>
      <c r="F1998" t="s">
        <v>735</v>
      </c>
      <c r="G1998" t="s">
        <v>736</v>
      </c>
      <c r="H1998" t="s">
        <v>378</v>
      </c>
      <c r="I1998" t="s">
        <v>379</v>
      </c>
      <c r="J1998">
        <v>0</v>
      </c>
      <c r="K1998" t="s">
        <v>93</v>
      </c>
      <c r="L1998">
        <v>0</v>
      </c>
    </row>
    <row r="1999" spans="1:12" x14ac:dyDescent="0.25">
      <c r="A1999" t="s">
        <v>403</v>
      </c>
      <c r="B1999" t="s">
        <v>404</v>
      </c>
      <c r="C1999" t="s">
        <v>85</v>
      </c>
      <c r="D1999">
        <v>91</v>
      </c>
      <c r="E1999" t="s">
        <v>86</v>
      </c>
      <c r="F1999" t="s">
        <v>735</v>
      </c>
      <c r="G1999" t="s">
        <v>736</v>
      </c>
      <c r="H1999" t="s">
        <v>90</v>
      </c>
      <c r="I1999" t="s">
        <v>92</v>
      </c>
      <c r="J1999">
        <v>0</v>
      </c>
      <c r="K1999" t="s">
        <v>93</v>
      </c>
      <c r="L1999">
        <v>468319</v>
      </c>
    </row>
    <row r="2000" spans="1:12" x14ac:dyDescent="0.25">
      <c r="A2000" t="s">
        <v>403</v>
      </c>
      <c r="B2000" t="s">
        <v>404</v>
      </c>
      <c r="C2000" t="s">
        <v>85</v>
      </c>
      <c r="D2000">
        <v>91</v>
      </c>
      <c r="E2000" t="s">
        <v>86</v>
      </c>
      <c r="F2000" t="s">
        <v>735</v>
      </c>
      <c r="G2000" t="s">
        <v>736</v>
      </c>
      <c r="H2000" t="s">
        <v>94</v>
      </c>
      <c r="I2000" t="s">
        <v>95</v>
      </c>
      <c r="J2000">
        <v>0</v>
      </c>
      <c r="K2000" t="s">
        <v>93</v>
      </c>
      <c r="L2000">
        <v>468319</v>
      </c>
    </row>
    <row r="2001" spans="1:12" x14ac:dyDescent="0.25">
      <c r="A2001" t="s">
        <v>403</v>
      </c>
      <c r="B2001" t="s">
        <v>404</v>
      </c>
      <c r="C2001" t="s">
        <v>85</v>
      </c>
      <c r="D2001">
        <v>91</v>
      </c>
      <c r="E2001" t="s">
        <v>86</v>
      </c>
      <c r="F2001" t="s">
        <v>735</v>
      </c>
      <c r="G2001" t="s">
        <v>736</v>
      </c>
      <c r="H2001" t="s">
        <v>96</v>
      </c>
      <c r="I2001" t="s">
        <v>97</v>
      </c>
      <c r="J2001">
        <v>0</v>
      </c>
      <c r="K2001" t="s">
        <v>93</v>
      </c>
      <c r="L2001">
        <v>468319</v>
      </c>
    </row>
    <row r="2002" spans="1:12" x14ac:dyDescent="0.25">
      <c r="A2002" t="s">
        <v>403</v>
      </c>
      <c r="B2002" t="s">
        <v>404</v>
      </c>
      <c r="C2002" t="s">
        <v>85</v>
      </c>
      <c r="D2002">
        <v>91</v>
      </c>
      <c r="E2002" t="s">
        <v>86</v>
      </c>
      <c r="F2002" t="s">
        <v>735</v>
      </c>
      <c r="G2002" t="s">
        <v>736</v>
      </c>
      <c r="H2002" t="s">
        <v>98</v>
      </c>
      <c r="I2002" t="s">
        <v>99</v>
      </c>
      <c r="J2002">
        <v>0</v>
      </c>
      <c r="K2002" t="s">
        <v>93</v>
      </c>
      <c r="L2002">
        <v>468319</v>
      </c>
    </row>
    <row r="2003" spans="1:12" x14ac:dyDescent="0.25">
      <c r="A2003" t="s">
        <v>403</v>
      </c>
      <c r="B2003" t="s">
        <v>404</v>
      </c>
      <c r="C2003" t="s">
        <v>85</v>
      </c>
      <c r="D2003">
        <v>91</v>
      </c>
      <c r="E2003" t="s">
        <v>86</v>
      </c>
      <c r="F2003" t="s">
        <v>735</v>
      </c>
      <c r="G2003" t="s">
        <v>736</v>
      </c>
      <c r="H2003" t="s">
        <v>100</v>
      </c>
      <c r="I2003" t="s">
        <v>101</v>
      </c>
      <c r="J2003">
        <v>0</v>
      </c>
      <c r="K2003" t="s">
        <v>93</v>
      </c>
      <c r="L2003">
        <v>468319</v>
      </c>
    </row>
    <row r="2004" spans="1:12" x14ac:dyDescent="0.25">
      <c r="A2004" t="s">
        <v>403</v>
      </c>
      <c r="B2004" t="s">
        <v>404</v>
      </c>
      <c r="C2004" t="s">
        <v>85</v>
      </c>
      <c r="D2004">
        <v>91</v>
      </c>
      <c r="E2004" t="s">
        <v>86</v>
      </c>
      <c r="F2004" t="s">
        <v>735</v>
      </c>
      <c r="G2004" t="s">
        <v>736</v>
      </c>
      <c r="H2004" t="s">
        <v>102</v>
      </c>
      <c r="I2004" t="s">
        <v>103</v>
      </c>
      <c r="J2004">
        <v>0</v>
      </c>
      <c r="K2004" t="s">
        <v>93</v>
      </c>
      <c r="L2004">
        <v>468319</v>
      </c>
    </row>
    <row r="2005" spans="1:12" x14ac:dyDescent="0.25">
      <c r="A2005" t="s">
        <v>403</v>
      </c>
      <c r="B2005" t="s">
        <v>404</v>
      </c>
      <c r="C2005" t="s">
        <v>85</v>
      </c>
      <c r="D2005">
        <v>91</v>
      </c>
      <c r="E2005" t="s">
        <v>86</v>
      </c>
      <c r="F2005" t="s">
        <v>735</v>
      </c>
      <c r="G2005" t="s">
        <v>736</v>
      </c>
      <c r="H2005" t="s">
        <v>104</v>
      </c>
      <c r="I2005" t="s">
        <v>105</v>
      </c>
      <c r="J2005">
        <v>0</v>
      </c>
      <c r="K2005" t="s">
        <v>93</v>
      </c>
      <c r="L2005">
        <v>468319</v>
      </c>
    </row>
    <row r="2006" spans="1:12" x14ac:dyDescent="0.25">
      <c r="A2006" t="s">
        <v>403</v>
      </c>
      <c r="B2006" t="s">
        <v>404</v>
      </c>
      <c r="C2006" t="s">
        <v>85</v>
      </c>
      <c r="D2006">
        <v>91</v>
      </c>
      <c r="E2006" t="s">
        <v>86</v>
      </c>
      <c r="F2006" t="s">
        <v>735</v>
      </c>
      <c r="G2006" t="s">
        <v>736</v>
      </c>
      <c r="H2006" t="s">
        <v>106</v>
      </c>
      <c r="I2006" t="s">
        <v>107</v>
      </c>
      <c r="J2006">
        <v>0</v>
      </c>
      <c r="K2006" t="s">
        <v>93</v>
      </c>
      <c r="L2006">
        <v>468319</v>
      </c>
    </row>
    <row r="2007" spans="1:12" x14ac:dyDescent="0.25">
      <c r="A2007" t="s">
        <v>403</v>
      </c>
      <c r="B2007" t="s">
        <v>404</v>
      </c>
      <c r="C2007" t="s">
        <v>85</v>
      </c>
      <c r="D2007">
        <v>91</v>
      </c>
      <c r="E2007" t="s">
        <v>86</v>
      </c>
      <c r="F2007" t="s">
        <v>735</v>
      </c>
      <c r="G2007" t="s">
        <v>736</v>
      </c>
      <c r="H2007" t="s">
        <v>108</v>
      </c>
      <c r="I2007" t="s">
        <v>109</v>
      </c>
      <c r="J2007">
        <v>0</v>
      </c>
      <c r="K2007" t="s">
        <v>93</v>
      </c>
      <c r="L2007">
        <v>468319</v>
      </c>
    </row>
    <row r="2008" spans="1:12" x14ac:dyDescent="0.25">
      <c r="A2008" t="s">
        <v>403</v>
      </c>
      <c r="B2008" t="s">
        <v>404</v>
      </c>
      <c r="C2008" t="s">
        <v>85</v>
      </c>
      <c r="D2008">
        <v>91</v>
      </c>
      <c r="E2008" t="s">
        <v>86</v>
      </c>
      <c r="F2008" t="s">
        <v>735</v>
      </c>
      <c r="G2008" t="s">
        <v>736</v>
      </c>
      <c r="H2008" t="s">
        <v>110</v>
      </c>
      <c r="I2008" t="s">
        <v>111</v>
      </c>
      <c r="J2008">
        <v>0</v>
      </c>
      <c r="K2008" t="s">
        <v>93</v>
      </c>
      <c r="L2008">
        <v>468319</v>
      </c>
    </row>
    <row r="2009" spans="1:12" x14ac:dyDescent="0.25">
      <c r="A2009" t="s">
        <v>403</v>
      </c>
      <c r="B2009" t="s">
        <v>404</v>
      </c>
      <c r="C2009" t="s">
        <v>85</v>
      </c>
      <c r="D2009">
        <v>91</v>
      </c>
      <c r="E2009" t="s">
        <v>86</v>
      </c>
      <c r="F2009" t="s">
        <v>735</v>
      </c>
      <c r="G2009" t="s">
        <v>736</v>
      </c>
      <c r="H2009" t="s">
        <v>112</v>
      </c>
      <c r="I2009" t="s">
        <v>113</v>
      </c>
      <c r="J2009">
        <v>0</v>
      </c>
      <c r="K2009" t="s">
        <v>93</v>
      </c>
      <c r="L2009">
        <v>468319</v>
      </c>
    </row>
    <row r="2010" spans="1:12" x14ac:dyDescent="0.25">
      <c r="A2010" t="s">
        <v>403</v>
      </c>
      <c r="B2010" t="s">
        <v>404</v>
      </c>
      <c r="C2010" t="s">
        <v>85</v>
      </c>
      <c r="D2010">
        <v>91</v>
      </c>
      <c r="E2010" t="s">
        <v>86</v>
      </c>
      <c r="F2010" t="s">
        <v>735</v>
      </c>
      <c r="G2010" t="s">
        <v>736</v>
      </c>
      <c r="H2010" t="s">
        <v>114</v>
      </c>
      <c r="I2010" t="s">
        <v>115</v>
      </c>
      <c r="J2010">
        <v>0</v>
      </c>
      <c r="K2010" t="s">
        <v>93</v>
      </c>
      <c r="L2010">
        <v>468319</v>
      </c>
    </row>
    <row r="2011" spans="1:12" x14ac:dyDescent="0.25">
      <c r="A2011" t="s">
        <v>403</v>
      </c>
      <c r="B2011" t="s">
        <v>404</v>
      </c>
      <c r="C2011" t="s">
        <v>85</v>
      </c>
      <c r="D2011">
        <v>91</v>
      </c>
      <c r="E2011" t="s">
        <v>86</v>
      </c>
      <c r="F2011" t="s">
        <v>735</v>
      </c>
      <c r="G2011" t="s">
        <v>736</v>
      </c>
      <c r="H2011" t="s">
        <v>116</v>
      </c>
      <c r="I2011" t="s">
        <v>117</v>
      </c>
      <c r="J2011">
        <v>0</v>
      </c>
      <c r="K2011" t="s">
        <v>93</v>
      </c>
      <c r="L2011">
        <v>468319</v>
      </c>
    </row>
    <row r="2012" spans="1:12" x14ac:dyDescent="0.25">
      <c r="A2012" t="s">
        <v>403</v>
      </c>
      <c r="B2012" t="s">
        <v>404</v>
      </c>
      <c r="C2012" t="s">
        <v>85</v>
      </c>
      <c r="D2012">
        <v>91</v>
      </c>
      <c r="E2012" t="s">
        <v>86</v>
      </c>
      <c r="F2012" t="s">
        <v>735</v>
      </c>
      <c r="G2012" t="s">
        <v>736</v>
      </c>
      <c r="H2012" t="s">
        <v>118</v>
      </c>
      <c r="I2012" t="s">
        <v>119</v>
      </c>
      <c r="J2012">
        <v>0</v>
      </c>
      <c r="K2012" t="s">
        <v>93</v>
      </c>
      <c r="L2012">
        <v>468319</v>
      </c>
    </row>
    <row r="2013" spans="1:12" x14ac:dyDescent="0.25">
      <c r="A2013" t="s">
        <v>403</v>
      </c>
      <c r="B2013" t="s">
        <v>404</v>
      </c>
      <c r="C2013" t="s">
        <v>85</v>
      </c>
      <c r="D2013">
        <v>91</v>
      </c>
      <c r="E2013" t="s">
        <v>86</v>
      </c>
      <c r="F2013" t="s">
        <v>735</v>
      </c>
      <c r="G2013" t="s">
        <v>736</v>
      </c>
      <c r="H2013" t="s">
        <v>120</v>
      </c>
      <c r="I2013" t="s">
        <v>121</v>
      </c>
      <c r="J2013">
        <v>0</v>
      </c>
      <c r="K2013" t="s">
        <v>93</v>
      </c>
      <c r="L2013">
        <v>468319</v>
      </c>
    </row>
    <row r="2014" spans="1:12" x14ac:dyDescent="0.25">
      <c r="A2014" t="s">
        <v>403</v>
      </c>
      <c r="B2014" t="s">
        <v>404</v>
      </c>
      <c r="C2014" t="s">
        <v>85</v>
      </c>
      <c r="D2014">
        <v>91</v>
      </c>
      <c r="E2014" t="s">
        <v>86</v>
      </c>
      <c r="F2014" t="s">
        <v>735</v>
      </c>
      <c r="G2014" t="s">
        <v>736</v>
      </c>
      <c r="H2014" t="s">
        <v>122</v>
      </c>
      <c r="I2014" t="s">
        <v>123</v>
      </c>
      <c r="J2014">
        <v>0</v>
      </c>
      <c r="K2014" t="s">
        <v>93</v>
      </c>
      <c r="L2014">
        <v>468319</v>
      </c>
    </row>
    <row r="2015" spans="1:12" x14ac:dyDescent="0.25">
      <c r="A2015" t="s">
        <v>403</v>
      </c>
      <c r="B2015" t="s">
        <v>404</v>
      </c>
      <c r="C2015" t="s">
        <v>85</v>
      </c>
      <c r="D2015">
        <v>91</v>
      </c>
      <c r="E2015" t="s">
        <v>86</v>
      </c>
      <c r="F2015" t="s">
        <v>735</v>
      </c>
      <c r="G2015" t="s">
        <v>736</v>
      </c>
      <c r="H2015" t="s">
        <v>124</v>
      </c>
      <c r="I2015" t="s">
        <v>125</v>
      </c>
      <c r="J2015">
        <v>0</v>
      </c>
      <c r="K2015" t="s">
        <v>93</v>
      </c>
      <c r="L2015">
        <v>468319</v>
      </c>
    </row>
    <row r="2016" spans="1:12" x14ac:dyDescent="0.25">
      <c r="A2016" t="s">
        <v>403</v>
      </c>
      <c r="B2016" t="s">
        <v>404</v>
      </c>
      <c r="C2016" t="s">
        <v>85</v>
      </c>
      <c r="D2016">
        <v>91</v>
      </c>
      <c r="E2016" t="s">
        <v>86</v>
      </c>
      <c r="F2016" t="s">
        <v>735</v>
      </c>
      <c r="G2016" t="s">
        <v>736</v>
      </c>
      <c r="H2016" t="s">
        <v>126</v>
      </c>
      <c r="I2016" t="s">
        <v>127</v>
      </c>
      <c r="J2016">
        <v>0</v>
      </c>
      <c r="K2016" t="s">
        <v>93</v>
      </c>
      <c r="L2016">
        <v>468319</v>
      </c>
    </row>
    <row r="2017" spans="1:12" x14ac:dyDescent="0.25">
      <c r="A2017" t="s">
        <v>403</v>
      </c>
      <c r="B2017" t="s">
        <v>404</v>
      </c>
      <c r="C2017" t="s">
        <v>85</v>
      </c>
      <c r="D2017">
        <v>91</v>
      </c>
      <c r="E2017" t="s">
        <v>86</v>
      </c>
      <c r="F2017" t="s">
        <v>735</v>
      </c>
      <c r="G2017" t="s">
        <v>736</v>
      </c>
      <c r="H2017" t="s">
        <v>128</v>
      </c>
      <c r="I2017" t="s">
        <v>129</v>
      </c>
      <c r="J2017">
        <v>841370</v>
      </c>
      <c r="K2017" t="s">
        <v>93</v>
      </c>
      <c r="L2017">
        <v>468319</v>
      </c>
    </row>
    <row r="2018" spans="1:12" x14ac:dyDescent="0.25">
      <c r="A2018" t="s">
        <v>403</v>
      </c>
      <c r="B2018" t="s">
        <v>404</v>
      </c>
      <c r="C2018" t="s">
        <v>85</v>
      </c>
      <c r="D2018">
        <v>91</v>
      </c>
      <c r="E2018" t="s">
        <v>86</v>
      </c>
      <c r="F2018" t="s">
        <v>735</v>
      </c>
      <c r="G2018" t="s">
        <v>736</v>
      </c>
      <c r="H2018" t="s">
        <v>130</v>
      </c>
      <c r="I2018" t="s">
        <v>131</v>
      </c>
      <c r="J2018">
        <v>23289</v>
      </c>
      <c r="K2018" t="s">
        <v>93</v>
      </c>
      <c r="L2018">
        <v>468319</v>
      </c>
    </row>
    <row r="2019" spans="1:12" x14ac:dyDescent="0.25">
      <c r="A2019" t="s">
        <v>403</v>
      </c>
      <c r="B2019" t="s">
        <v>404</v>
      </c>
      <c r="C2019" t="s">
        <v>85</v>
      </c>
      <c r="D2019">
        <v>91</v>
      </c>
      <c r="E2019" t="s">
        <v>86</v>
      </c>
      <c r="F2019" t="s">
        <v>735</v>
      </c>
      <c r="G2019" t="s">
        <v>736</v>
      </c>
      <c r="H2019" t="s">
        <v>132</v>
      </c>
      <c r="I2019" t="s">
        <v>133</v>
      </c>
      <c r="J2019">
        <v>-14332</v>
      </c>
      <c r="K2019" t="s">
        <v>93</v>
      </c>
      <c r="L2019">
        <v>468319</v>
      </c>
    </row>
    <row r="2020" spans="1:12" x14ac:dyDescent="0.25">
      <c r="A2020" t="s">
        <v>403</v>
      </c>
      <c r="B2020" t="s">
        <v>404</v>
      </c>
      <c r="C2020" t="s">
        <v>85</v>
      </c>
      <c r="D2020">
        <v>91</v>
      </c>
      <c r="E2020" t="s">
        <v>86</v>
      </c>
      <c r="F2020" t="s">
        <v>735</v>
      </c>
      <c r="G2020" t="s">
        <v>736</v>
      </c>
      <c r="H2020" t="s">
        <v>134</v>
      </c>
      <c r="I2020" t="s">
        <v>135</v>
      </c>
      <c r="J2020">
        <v>102939</v>
      </c>
      <c r="K2020" t="s">
        <v>93</v>
      </c>
      <c r="L2020">
        <v>468319</v>
      </c>
    </row>
    <row r="2021" spans="1:12" x14ac:dyDescent="0.25">
      <c r="A2021" t="s">
        <v>403</v>
      </c>
      <c r="B2021" t="s">
        <v>404</v>
      </c>
      <c r="C2021" t="s">
        <v>85</v>
      </c>
      <c r="D2021">
        <v>91</v>
      </c>
      <c r="E2021" t="s">
        <v>86</v>
      </c>
      <c r="F2021" t="s">
        <v>735</v>
      </c>
      <c r="G2021" t="s">
        <v>736</v>
      </c>
      <c r="H2021" t="s">
        <v>136</v>
      </c>
      <c r="I2021" t="s">
        <v>137</v>
      </c>
      <c r="J2021">
        <v>13755</v>
      </c>
      <c r="K2021" t="s">
        <v>93</v>
      </c>
      <c r="L2021">
        <v>468319</v>
      </c>
    </row>
    <row r="2022" spans="1:12" x14ac:dyDescent="0.25">
      <c r="A2022" t="s">
        <v>403</v>
      </c>
      <c r="B2022" t="s">
        <v>404</v>
      </c>
      <c r="C2022" t="s">
        <v>85</v>
      </c>
      <c r="D2022">
        <v>91</v>
      </c>
      <c r="E2022" t="s">
        <v>86</v>
      </c>
      <c r="F2022" t="s">
        <v>735</v>
      </c>
      <c r="G2022" t="s">
        <v>736</v>
      </c>
      <c r="H2022" t="s">
        <v>138</v>
      </c>
      <c r="I2022" t="s">
        <v>139</v>
      </c>
      <c r="J2022">
        <v>211594</v>
      </c>
      <c r="K2022" t="s">
        <v>93</v>
      </c>
      <c r="L2022">
        <v>468319</v>
      </c>
    </row>
    <row r="2023" spans="1:12" x14ac:dyDescent="0.25">
      <c r="A2023" t="s">
        <v>403</v>
      </c>
      <c r="B2023" t="s">
        <v>404</v>
      </c>
      <c r="C2023" t="s">
        <v>85</v>
      </c>
      <c r="D2023">
        <v>91</v>
      </c>
      <c r="E2023" t="s">
        <v>86</v>
      </c>
      <c r="F2023" t="s">
        <v>735</v>
      </c>
      <c r="G2023" t="s">
        <v>736</v>
      </c>
      <c r="H2023" t="s">
        <v>140</v>
      </c>
      <c r="I2023" t="s">
        <v>141</v>
      </c>
      <c r="J2023">
        <v>0</v>
      </c>
      <c r="K2023" t="s">
        <v>93</v>
      </c>
      <c r="L2023">
        <v>468319</v>
      </c>
    </row>
    <row r="2024" spans="1:12" x14ac:dyDescent="0.25">
      <c r="A2024" t="s">
        <v>403</v>
      </c>
      <c r="B2024" t="s">
        <v>404</v>
      </c>
      <c r="C2024" t="s">
        <v>85</v>
      </c>
      <c r="D2024">
        <v>91</v>
      </c>
      <c r="E2024" t="s">
        <v>86</v>
      </c>
      <c r="F2024" t="s">
        <v>735</v>
      </c>
      <c r="G2024" t="s">
        <v>736</v>
      </c>
      <c r="H2024" t="s">
        <v>142</v>
      </c>
      <c r="I2024" t="s">
        <v>143</v>
      </c>
      <c r="J2024">
        <v>0</v>
      </c>
      <c r="K2024" t="s">
        <v>93</v>
      </c>
      <c r="L2024">
        <v>468319</v>
      </c>
    </row>
    <row r="2025" spans="1:12" x14ac:dyDescent="0.25">
      <c r="A2025" t="s">
        <v>403</v>
      </c>
      <c r="B2025" t="s">
        <v>404</v>
      </c>
      <c r="C2025" t="s">
        <v>85</v>
      </c>
      <c r="D2025">
        <v>91</v>
      </c>
      <c r="E2025" t="s">
        <v>86</v>
      </c>
      <c r="F2025" t="s">
        <v>735</v>
      </c>
      <c r="G2025" t="s">
        <v>736</v>
      </c>
      <c r="H2025" t="s">
        <v>144</v>
      </c>
      <c r="I2025" t="s">
        <v>145</v>
      </c>
      <c r="J2025">
        <v>0</v>
      </c>
      <c r="K2025" t="s">
        <v>93</v>
      </c>
      <c r="L2025">
        <v>468319</v>
      </c>
    </row>
    <row r="2026" spans="1:12" x14ac:dyDescent="0.25">
      <c r="A2026" t="s">
        <v>403</v>
      </c>
      <c r="B2026" t="s">
        <v>404</v>
      </c>
      <c r="C2026" t="s">
        <v>85</v>
      </c>
      <c r="D2026">
        <v>91</v>
      </c>
      <c r="E2026" t="s">
        <v>86</v>
      </c>
      <c r="F2026" t="s">
        <v>735</v>
      </c>
      <c r="G2026" t="s">
        <v>736</v>
      </c>
      <c r="H2026" t="s">
        <v>146</v>
      </c>
      <c r="I2026" t="s">
        <v>147</v>
      </c>
      <c r="J2026">
        <v>7598</v>
      </c>
      <c r="K2026" t="s">
        <v>93</v>
      </c>
      <c r="L2026">
        <v>468319</v>
      </c>
    </row>
    <row r="2027" spans="1:12" x14ac:dyDescent="0.25">
      <c r="A2027" t="s">
        <v>403</v>
      </c>
      <c r="B2027" t="s">
        <v>404</v>
      </c>
      <c r="C2027" t="s">
        <v>85</v>
      </c>
      <c r="D2027">
        <v>91</v>
      </c>
      <c r="E2027" t="s">
        <v>86</v>
      </c>
      <c r="F2027" t="s">
        <v>735</v>
      </c>
      <c r="G2027" t="s">
        <v>736</v>
      </c>
      <c r="H2027" t="s">
        <v>148</v>
      </c>
      <c r="I2027" t="s">
        <v>149</v>
      </c>
      <c r="J2027">
        <v>0</v>
      </c>
      <c r="K2027" t="s">
        <v>93</v>
      </c>
      <c r="L2027">
        <v>468319</v>
      </c>
    </row>
    <row r="2028" spans="1:12" x14ac:dyDescent="0.25">
      <c r="A2028" t="s">
        <v>403</v>
      </c>
      <c r="B2028" t="s">
        <v>404</v>
      </c>
      <c r="C2028" t="s">
        <v>85</v>
      </c>
      <c r="D2028">
        <v>91</v>
      </c>
      <c r="E2028" t="s">
        <v>86</v>
      </c>
      <c r="F2028" t="s">
        <v>735</v>
      </c>
      <c r="G2028" t="s">
        <v>736</v>
      </c>
      <c r="H2028" t="s">
        <v>150</v>
      </c>
      <c r="I2028" t="s">
        <v>151</v>
      </c>
      <c r="J2028">
        <v>14609</v>
      </c>
      <c r="K2028" t="s">
        <v>93</v>
      </c>
      <c r="L2028">
        <v>468319</v>
      </c>
    </row>
    <row r="2029" spans="1:12" x14ac:dyDescent="0.25">
      <c r="A2029" t="s">
        <v>403</v>
      </c>
      <c r="B2029" t="s">
        <v>404</v>
      </c>
      <c r="C2029" t="s">
        <v>85</v>
      </c>
      <c r="D2029">
        <v>91</v>
      </c>
      <c r="E2029" t="s">
        <v>86</v>
      </c>
      <c r="F2029" t="s">
        <v>735</v>
      </c>
      <c r="G2029" t="s">
        <v>736</v>
      </c>
      <c r="H2029" t="s">
        <v>152</v>
      </c>
      <c r="I2029" t="s">
        <v>153</v>
      </c>
      <c r="J2029">
        <v>6741</v>
      </c>
      <c r="K2029" t="s">
        <v>93</v>
      </c>
      <c r="L2029">
        <v>468319</v>
      </c>
    </row>
    <row r="2030" spans="1:12" x14ac:dyDescent="0.25">
      <c r="A2030" t="s">
        <v>403</v>
      </c>
      <c r="B2030" t="s">
        <v>404</v>
      </c>
      <c r="C2030" t="s">
        <v>85</v>
      </c>
      <c r="D2030">
        <v>91</v>
      </c>
      <c r="E2030" t="s">
        <v>86</v>
      </c>
      <c r="F2030" t="s">
        <v>735</v>
      </c>
      <c r="G2030" t="s">
        <v>736</v>
      </c>
      <c r="H2030" t="s">
        <v>154</v>
      </c>
      <c r="I2030" t="s">
        <v>155</v>
      </c>
      <c r="J2030">
        <v>0</v>
      </c>
      <c r="K2030" t="s">
        <v>93</v>
      </c>
      <c r="L2030">
        <v>468319</v>
      </c>
    </row>
    <row r="2031" spans="1:12" x14ac:dyDescent="0.25">
      <c r="A2031" t="s">
        <v>403</v>
      </c>
      <c r="B2031" t="s">
        <v>404</v>
      </c>
      <c r="C2031" t="s">
        <v>85</v>
      </c>
      <c r="D2031">
        <v>91</v>
      </c>
      <c r="E2031" t="s">
        <v>86</v>
      </c>
      <c r="F2031" t="s">
        <v>735</v>
      </c>
      <c r="G2031" t="s">
        <v>736</v>
      </c>
      <c r="H2031" t="s">
        <v>156</v>
      </c>
      <c r="I2031" t="s">
        <v>157</v>
      </c>
      <c r="J2031">
        <v>46</v>
      </c>
      <c r="K2031" t="s">
        <v>93</v>
      </c>
      <c r="L2031">
        <v>468319</v>
      </c>
    </row>
    <row r="2032" spans="1:12" x14ac:dyDescent="0.25">
      <c r="A2032" t="s">
        <v>403</v>
      </c>
      <c r="B2032" t="s">
        <v>404</v>
      </c>
      <c r="C2032" t="s">
        <v>85</v>
      </c>
      <c r="D2032">
        <v>91</v>
      </c>
      <c r="E2032" t="s">
        <v>86</v>
      </c>
      <c r="F2032" t="s">
        <v>735</v>
      </c>
      <c r="G2032" t="s">
        <v>736</v>
      </c>
      <c r="H2032" t="s">
        <v>158</v>
      </c>
      <c r="I2032" t="s">
        <v>159</v>
      </c>
      <c r="J2032">
        <v>1935</v>
      </c>
      <c r="K2032" t="s">
        <v>93</v>
      </c>
      <c r="L2032">
        <v>468319</v>
      </c>
    </row>
    <row r="2033" spans="1:12" x14ac:dyDescent="0.25">
      <c r="A2033" t="s">
        <v>403</v>
      </c>
      <c r="B2033" t="s">
        <v>404</v>
      </c>
      <c r="C2033" t="s">
        <v>85</v>
      </c>
      <c r="D2033">
        <v>91</v>
      </c>
      <c r="E2033" t="s">
        <v>86</v>
      </c>
      <c r="F2033" t="s">
        <v>735</v>
      </c>
      <c r="G2033" t="s">
        <v>736</v>
      </c>
      <c r="H2033" t="s">
        <v>160</v>
      </c>
      <c r="I2033" t="s">
        <v>161</v>
      </c>
      <c r="J2033">
        <v>16659</v>
      </c>
      <c r="K2033" t="s">
        <v>93</v>
      </c>
      <c r="L2033">
        <v>468319</v>
      </c>
    </row>
    <row r="2034" spans="1:12" x14ac:dyDescent="0.25">
      <c r="A2034" t="s">
        <v>403</v>
      </c>
      <c r="B2034" t="s">
        <v>404</v>
      </c>
      <c r="C2034" t="s">
        <v>85</v>
      </c>
      <c r="D2034">
        <v>91</v>
      </c>
      <c r="E2034" t="s">
        <v>86</v>
      </c>
      <c r="F2034" t="s">
        <v>735</v>
      </c>
      <c r="G2034" t="s">
        <v>736</v>
      </c>
      <c r="H2034" t="s">
        <v>162</v>
      </c>
      <c r="I2034" t="s">
        <v>163</v>
      </c>
      <c r="J2034">
        <v>-24</v>
      </c>
      <c r="K2034" t="s">
        <v>93</v>
      </c>
      <c r="L2034">
        <v>468319</v>
      </c>
    </row>
    <row r="2035" spans="1:12" x14ac:dyDescent="0.25">
      <c r="A2035" t="s">
        <v>403</v>
      </c>
      <c r="B2035" t="s">
        <v>404</v>
      </c>
      <c r="C2035" t="s">
        <v>85</v>
      </c>
      <c r="D2035">
        <v>91</v>
      </c>
      <c r="E2035" t="s">
        <v>86</v>
      </c>
      <c r="F2035" t="s">
        <v>735</v>
      </c>
      <c r="G2035" t="s">
        <v>736</v>
      </c>
      <c r="H2035" t="s">
        <v>164</v>
      </c>
      <c r="I2035" t="s">
        <v>165</v>
      </c>
      <c r="J2035">
        <v>4788</v>
      </c>
      <c r="K2035" t="s">
        <v>93</v>
      </c>
      <c r="L2035">
        <v>468319</v>
      </c>
    </row>
    <row r="2036" spans="1:12" x14ac:dyDescent="0.25">
      <c r="A2036" t="s">
        <v>403</v>
      </c>
      <c r="B2036" t="s">
        <v>404</v>
      </c>
      <c r="C2036" t="s">
        <v>85</v>
      </c>
      <c r="D2036">
        <v>91</v>
      </c>
      <c r="E2036" t="s">
        <v>86</v>
      </c>
      <c r="F2036" t="s">
        <v>735</v>
      </c>
      <c r="G2036" t="s">
        <v>736</v>
      </c>
      <c r="H2036" t="s">
        <v>166</v>
      </c>
      <c r="I2036" t="s">
        <v>167</v>
      </c>
      <c r="J2036">
        <v>0</v>
      </c>
      <c r="K2036" t="s">
        <v>93</v>
      </c>
      <c r="L2036">
        <v>468319</v>
      </c>
    </row>
    <row r="2037" spans="1:12" x14ac:dyDescent="0.25">
      <c r="A2037" t="s">
        <v>403</v>
      </c>
      <c r="B2037" t="s">
        <v>404</v>
      </c>
      <c r="C2037" t="s">
        <v>85</v>
      </c>
      <c r="D2037">
        <v>91</v>
      </c>
      <c r="E2037" t="s">
        <v>86</v>
      </c>
      <c r="F2037" t="s">
        <v>735</v>
      </c>
      <c r="G2037" t="s">
        <v>736</v>
      </c>
      <c r="H2037" t="s">
        <v>168</v>
      </c>
      <c r="I2037" t="s">
        <v>169</v>
      </c>
      <c r="J2037">
        <v>14941</v>
      </c>
      <c r="K2037" t="s">
        <v>93</v>
      </c>
      <c r="L2037">
        <v>468319</v>
      </c>
    </row>
    <row r="2038" spans="1:12" x14ac:dyDescent="0.25">
      <c r="A2038" t="s">
        <v>403</v>
      </c>
      <c r="B2038" t="s">
        <v>404</v>
      </c>
      <c r="C2038" t="s">
        <v>85</v>
      </c>
      <c r="D2038">
        <v>91</v>
      </c>
      <c r="E2038" t="s">
        <v>86</v>
      </c>
      <c r="F2038" t="s">
        <v>735</v>
      </c>
      <c r="G2038" t="s">
        <v>736</v>
      </c>
      <c r="H2038" t="s">
        <v>170</v>
      </c>
      <c r="I2038" t="s">
        <v>171</v>
      </c>
      <c r="J2038">
        <v>2047</v>
      </c>
      <c r="K2038" t="s">
        <v>93</v>
      </c>
      <c r="L2038">
        <v>468319</v>
      </c>
    </row>
    <row r="2039" spans="1:12" x14ac:dyDescent="0.25">
      <c r="A2039" t="s">
        <v>403</v>
      </c>
      <c r="B2039" t="s">
        <v>404</v>
      </c>
      <c r="C2039" t="s">
        <v>85</v>
      </c>
      <c r="D2039">
        <v>91</v>
      </c>
      <c r="E2039" t="s">
        <v>86</v>
      </c>
      <c r="F2039" t="s">
        <v>735</v>
      </c>
      <c r="G2039" t="s">
        <v>736</v>
      </c>
      <c r="H2039" t="s">
        <v>172</v>
      </c>
      <c r="I2039" t="s">
        <v>173</v>
      </c>
      <c r="J2039">
        <v>0</v>
      </c>
      <c r="K2039" t="s">
        <v>93</v>
      </c>
      <c r="L2039">
        <v>468319</v>
      </c>
    </row>
    <row r="2040" spans="1:12" x14ac:dyDescent="0.25">
      <c r="A2040" t="s">
        <v>403</v>
      </c>
      <c r="B2040" t="s">
        <v>404</v>
      </c>
      <c r="C2040" t="s">
        <v>85</v>
      </c>
      <c r="D2040">
        <v>91</v>
      </c>
      <c r="E2040" t="s">
        <v>86</v>
      </c>
      <c r="F2040" t="s">
        <v>735</v>
      </c>
      <c r="G2040" t="s">
        <v>736</v>
      </c>
      <c r="H2040" t="s">
        <v>174</v>
      </c>
      <c r="I2040" t="s">
        <v>175</v>
      </c>
      <c r="J2040">
        <v>0</v>
      </c>
      <c r="K2040" t="s">
        <v>93</v>
      </c>
      <c r="L2040">
        <v>468319</v>
      </c>
    </row>
    <row r="2041" spans="1:12" x14ac:dyDescent="0.25">
      <c r="A2041" t="s">
        <v>403</v>
      </c>
      <c r="B2041" t="s">
        <v>404</v>
      </c>
      <c r="C2041" t="s">
        <v>85</v>
      </c>
      <c r="D2041">
        <v>91</v>
      </c>
      <c r="E2041" t="s">
        <v>86</v>
      </c>
      <c r="F2041" t="s">
        <v>735</v>
      </c>
      <c r="G2041" t="s">
        <v>736</v>
      </c>
      <c r="H2041" t="s">
        <v>176</v>
      </c>
      <c r="I2041" t="s">
        <v>177</v>
      </c>
      <c r="J2041">
        <v>0</v>
      </c>
      <c r="K2041" t="s">
        <v>93</v>
      </c>
      <c r="L2041">
        <v>468319</v>
      </c>
    </row>
    <row r="2042" spans="1:12" x14ac:dyDescent="0.25">
      <c r="A2042" t="s">
        <v>403</v>
      </c>
      <c r="B2042" t="s">
        <v>404</v>
      </c>
      <c r="C2042" t="s">
        <v>85</v>
      </c>
      <c r="D2042">
        <v>91</v>
      </c>
      <c r="E2042" t="s">
        <v>86</v>
      </c>
      <c r="F2042" t="s">
        <v>735</v>
      </c>
      <c r="G2042" t="s">
        <v>736</v>
      </c>
      <c r="H2042" t="s">
        <v>178</v>
      </c>
      <c r="I2042" t="s">
        <v>179</v>
      </c>
      <c r="J2042">
        <v>16692</v>
      </c>
      <c r="K2042" t="s">
        <v>93</v>
      </c>
      <c r="L2042">
        <v>468319</v>
      </c>
    </row>
    <row r="2043" spans="1:12" x14ac:dyDescent="0.25">
      <c r="A2043" t="s">
        <v>403</v>
      </c>
      <c r="B2043" t="s">
        <v>404</v>
      </c>
      <c r="C2043" t="s">
        <v>85</v>
      </c>
      <c r="D2043">
        <v>91</v>
      </c>
      <c r="E2043" t="s">
        <v>86</v>
      </c>
      <c r="F2043" t="s">
        <v>735</v>
      </c>
      <c r="G2043" t="s">
        <v>736</v>
      </c>
      <c r="H2043" t="s">
        <v>180</v>
      </c>
      <c r="I2043" t="s">
        <v>181</v>
      </c>
      <c r="J2043">
        <v>58797</v>
      </c>
      <c r="K2043" t="s">
        <v>93</v>
      </c>
      <c r="L2043">
        <v>468319</v>
      </c>
    </row>
    <row r="2044" spans="1:12" x14ac:dyDescent="0.25">
      <c r="A2044" t="s">
        <v>403</v>
      </c>
      <c r="B2044" t="s">
        <v>404</v>
      </c>
      <c r="C2044" t="s">
        <v>85</v>
      </c>
      <c r="D2044">
        <v>91</v>
      </c>
      <c r="E2044" t="s">
        <v>86</v>
      </c>
      <c r="F2044" t="s">
        <v>735</v>
      </c>
      <c r="G2044" t="s">
        <v>736</v>
      </c>
      <c r="H2044" t="s">
        <v>182</v>
      </c>
      <c r="I2044" t="s">
        <v>183</v>
      </c>
      <c r="J2044">
        <v>0</v>
      </c>
      <c r="K2044" t="s">
        <v>93</v>
      </c>
      <c r="L2044">
        <v>468319</v>
      </c>
    </row>
    <row r="2045" spans="1:12" x14ac:dyDescent="0.25">
      <c r="A2045" t="s">
        <v>403</v>
      </c>
      <c r="B2045" t="s">
        <v>404</v>
      </c>
      <c r="C2045" t="s">
        <v>85</v>
      </c>
      <c r="D2045">
        <v>91</v>
      </c>
      <c r="E2045" t="s">
        <v>86</v>
      </c>
      <c r="F2045" t="s">
        <v>735</v>
      </c>
      <c r="G2045" t="s">
        <v>736</v>
      </c>
      <c r="H2045" t="s">
        <v>184</v>
      </c>
      <c r="I2045" t="s">
        <v>185</v>
      </c>
      <c r="J2045">
        <v>0</v>
      </c>
      <c r="K2045" t="s">
        <v>93</v>
      </c>
      <c r="L2045">
        <v>468319</v>
      </c>
    </row>
    <row r="2046" spans="1:12" x14ac:dyDescent="0.25">
      <c r="A2046" t="s">
        <v>403</v>
      </c>
      <c r="B2046" t="s">
        <v>404</v>
      </c>
      <c r="C2046" t="s">
        <v>85</v>
      </c>
      <c r="D2046">
        <v>91</v>
      </c>
      <c r="E2046" t="s">
        <v>86</v>
      </c>
      <c r="F2046" t="s">
        <v>735</v>
      </c>
      <c r="G2046" t="s">
        <v>736</v>
      </c>
      <c r="H2046" t="s">
        <v>186</v>
      </c>
      <c r="I2046" t="s">
        <v>187</v>
      </c>
      <c r="J2046">
        <v>514</v>
      </c>
      <c r="K2046" t="s">
        <v>93</v>
      </c>
      <c r="L2046">
        <v>468319</v>
      </c>
    </row>
    <row r="2047" spans="1:12" x14ac:dyDescent="0.25">
      <c r="A2047" t="s">
        <v>403</v>
      </c>
      <c r="B2047" t="s">
        <v>404</v>
      </c>
      <c r="C2047" t="s">
        <v>85</v>
      </c>
      <c r="D2047">
        <v>91</v>
      </c>
      <c r="E2047" t="s">
        <v>86</v>
      </c>
      <c r="F2047" t="s">
        <v>735</v>
      </c>
      <c r="G2047" t="s">
        <v>736</v>
      </c>
      <c r="H2047" t="s">
        <v>188</v>
      </c>
      <c r="I2047" t="s">
        <v>189</v>
      </c>
      <c r="J2047">
        <v>0</v>
      </c>
      <c r="K2047" t="s">
        <v>93</v>
      </c>
      <c r="L2047">
        <v>468319</v>
      </c>
    </row>
    <row r="2048" spans="1:12" x14ac:dyDescent="0.25">
      <c r="A2048" t="s">
        <v>403</v>
      </c>
      <c r="B2048" t="s">
        <v>404</v>
      </c>
      <c r="C2048" t="s">
        <v>85</v>
      </c>
      <c r="D2048">
        <v>91</v>
      </c>
      <c r="E2048" t="s">
        <v>86</v>
      </c>
      <c r="F2048" t="s">
        <v>735</v>
      </c>
      <c r="G2048" t="s">
        <v>736</v>
      </c>
      <c r="H2048" t="s">
        <v>190</v>
      </c>
      <c r="I2048" t="s">
        <v>191</v>
      </c>
      <c r="J2048">
        <v>38190</v>
      </c>
      <c r="K2048" t="s">
        <v>93</v>
      </c>
      <c r="L2048">
        <v>468319</v>
      </c>
    </row>
    <row r="2049" spans="1:12" x14ac:dyDescent="0.25">
      <c r="A2049" t="s">
        <v>403</v>
      </c>
      <c r="B2049" t="s">
        <v>404</v>
      </c>
      <c r="C2049" t="s">
        <v>85</v>
      </c>
      <c r="D2049">
        <v>91</v>
      </c>
      <c r="E2049" t="s">
        <v>86</v>
      </c>
      <c r="F2049" t="s">
        <v>735</v>
      </c>
      <c r="G2049" t="s">
        <v>736</v>
      </c>
      <c r="H2049" t="s">
        <v>192</v>
      </c>
      <c r="I2049" t="s">
        <v>193</v>
      </c>
      <c r="J2049">
        <v>3899</v>
      </c>
      <c r="K2049" t="s">
        <v>93</v>
      </c>
      <c r="L2049">
        <v>468319</v>
      </c>
    </row>
    <row r="2050" spans="1:12" x14ac:dyDescent="0.25">
      <c r="A2050" t="s">
        <v>403</v>
      </c>
      <c r="B2050" t="s">
        <v>404</v>
      </c>
      <c r="C2050" t="s">
        <v>85</v>
      </c>
      <c r="D2050">
        <v>91</v>
      </c>
      <c r="E2050" t="s">
        <v>86</v>
      </c>
      <c r="F2050" t="s">
        <v>735</v>
      </c>
      <c r="G2050" t="s">
        <v>736</v>
      </c>
      <c r="H2050" t="s">
        <v>194</v>
      </c>
      <c r="I2050" t="s">
        <v>195</v>
      </c>
      <c r="J2050">
        <v>52799</v>
      </c>
      <c r="K2050" t="s">
        <v>93</v>
      </c>
      <c r="L2050">
        <v>468319</v>
      </c>
    </row>
    <row r="2051" spans="1:12" x14ac:dyDescent="0.25">
      <c r="A2051" t="s">
        <v>403</v>
      </c>
      <c r="B2051" t="s">
        <v>404</v>
      </c>
      <c r="C2051" t="s">
        <v>85</v>
      </c>
      <c r="D2051">
        <v>91</v>
      </c>
      <c r="E2051" t="s">
        <v>86</v>
      </c>
      <c r="F2051" t="s">
        <v>735</v>
      </c>
      <c r="G2051" t="s">
        <v>736</v>
      </c>
      <c r="H2051" t="s">
        <v>196</v>
      </c>
      <c r="I2051" t="s">
        <v>197</v>
      </c>
      <c r="J2051">
        <v>54267</v>
      </c>
      <c r="K2051" t="s">
        <v>93</v>
      </c>
      <c r="L2051">
        <v>468319</v>
      </c>
    </row>
    <row r="2052" spans="1:12" x14ac:dyDescent="0.25">
      <c r="A2052" t="s">
        <v>403</v>
      </c>
      <c r="B2052" t="s">
        <v>404</v>
      </c>
      <c r="C2052" t="s">
        <v>85</v>
      </c>
      <c r="D2052">
        <v>91</v>
      </c>
      <c r="E2052" t="s">
        <v>86</v>
      </c>
      <c r="F2052" t="s">
        <v>735</v>
      </c>
      <c r="G2052" t="s">
        <v>736</v>
      </c>
      <c r="H2052" t="s">
        <v>198</v>
      </c>
      <c r="I2052" t="s">
        <v>199</v>
      </c>
      <c r="J2052">
        <v>4564</v>
      </c>
      <c r="K2052" t="s">
        <v>93</v>
      </c>
      <c r="L2052">
        <v>468319</v>
      </c>
    </row>
    <row r="2053" spans="1:12" x14ac:dyDescent="0.25">
      <c r="A2053" t="s">
        <v>403</v>
      </c>
      <c r="B2053" t="s">
        <v>404</v>
      </c>
      <c r="C2053" t="s">
        <v>85</v>
      </c>
      <c r="D2053">
        <v>91</v>
      </c>
      <c r="E2053" t="s">
        <v>86</v>
      </c>
      <c r="F2053" t="s">
        <v>735</v>
      </c>
      <c r="G2053" t="s">
        <v>736</v>
      </c>
      <c r="H2053" t="s">
        <v>200</v>
      </c>
      <c r="I2053" t="s">
        <v>201</v>
      </c>
      <c r="J2053">
        <v>27337</v>
      </c>
      <c r="K2053" t="s">
        <v>93</v>
      </c>
      <c r="L2053">
        <v>468319</v>
      </c>
    </row>
    <row r="2054" spans="1:12" x14ac:dyDescent="0.25">
      <c r="A2054" t="s">
        <v>403</v>
      </c>
      <c r="B2054" t="s">
        <v>404</v>
      </c>
      <c r="C2054" t="s">
        <v>85</v>
      </c>
      <c r="D2054">
        <v>91</v>
      </c>
      <c r="E2054" t="s">
        <v>86</v>
      </c>
      <c r="F2054" t="s">
        <v>735</v>
      </c>
      <c r="G2054" t="s">
        <v>736</v>
      </c>
      <c r="H2054" t="s">
        <v>202</v>
      </c>
      <c r="I2054" t="s">
        <v>203</v>
      </c>
      <c r="J2054">
        <v>593</v>
      </c>
      <c r="K2054" t="s">
        <v>93</v>
      </c>
      <c r="L2054">
        <v>468319</v>
      </c>
    </row>
    <row r="2055" spans="1:12" x14ac:dyDescent="0.25">
      <c r="A2055" t="s">
        <v>403</v>
      </c>
      <c r="B2055" t="s">
        <v>404</v>
      </c>
      <c r="C2055" t="s">
        <v>85</v>
      </c>
      <c r="D2055">
        <v>91</v>
      </c>
      <c r="E2055" t="s">
        <v>86</v>
      </c>
      <c r="F2055" t="s">
        <v>735</v>
      </c>
      <c r="G2055" t="s">
        <v>736</v>
      </c>
      <c r="H2055" t="s">
        <v>204</v>
      </c>
      <c r="I2055" t="s">
        <v>205</v>
      </c>
      <c r="J2055">
        <v>0</v>
      </c>
      <c r="K2055" t="s">
        <v>93</v>
      </c>
      <c r="L2055">
        <v>468319</v>
      </c>
    </row>
    <row r="2056" spans="1:12" x14ac:dyDescent="0.25">
      <c r="A2056" t="s">
        <v>403</v>
      </c>
      <c r="B2056" t="s">
        <v>404</v>
      </c>
      <c r="C2056" t="s">
        <v>85</v>
      </c>
      <c r="D2056">
        <v>91</v>
      </c>
      <c r="E2056" t="s">
        <v>86</v>
      </c>
      <c r="F2056" t="s">
        <v>735</v>
      </c>
      <c r="G2056" t="s">
        <v>736</v>
      </c>
      <c r="H2056" t="s">
        <v>206</v>
      </c>
      <c r="I2056" t="s">
        <v>207</v>
      </c>
      <c r="J2056">
        <v>7347</v>
      </c>
      <c r="K2056" t="s">
        <v>93</v>
      </c>
      <c r="L2056">
        <v>468319</v>
      </c>
    </row>
    <row r="2057" spans="1:12" x14ac:dyDescent="0.25">
      <c r="A2057" t="s">
        <v>403</v>
      </c>
      <c r="B2057" t="s">
        <v>404</v>
      </c>
      <c r="C2057" t="s">
        <v>85</v>
      </c>
      <c r="D2057">
        <v>91</v>
      </c>
      <c r="E2057" t="s">
        <v>86</v>
      </c>
      <c r="F2057" t="s">
        <v>735</v>
      </c>
      <c r="G2057" t="s">
        <v>736</v>
      </c>
      <c r="H2057" t="s">
        <v>208</v>
      </c>
      <c r="I2057" t="s">
        <v>209</v>
      </c>
      <c r="J2057">
        <v>44721</v>
      </c>
      <c r="K2057" t="s">
        <v>93</v>
      </c>
      <c r="L2057">
        <v>468319</v>
      </c>
    </row>
    <row r="2058" spans="1:12" x14ac:dyDescent="0.25">
      <c r="A2058" t="s">
        <v>403</v>
      </c>
      <c r="B2058" t="s">
        <v>404</v>
      </c>
      <c r="C2058" t="s">
        <v>85</v>
      </c>
      <c r="D2058">
        <v>91</v>
      </c>
      <c r="E2058" t="s">
        <v>86</v>
      </c>
      <c r="F2058" t="s">
        <v>735</v>
      </c>
      <c r="G2058" t="s">
        <v>736</v>
      </c>
      <c r="H2058" t="s">
        <v>210</v>
      </c>
      <c r="I2058" t="s">
        <v>211</v>
      </c>
      <c r="J2058">
        <v>10700</v>
      </c>
      <c r="K2058" t="s">
        <v>93</v>
      </c>
      <c r="L2058">
        <v>468319</v>
      </c>
    </row>
    <row r="2059" spans="1:12" x14ac:dyDescent="0.25">
      <c r="A2059" t="s">
        <v>403</v>
      </c>
      <c r="B2059" t="s">
        <v>404</v>
      </c>
      <c r="C2059" t="s">
        <v>85</v>
      </c>
      <c r="D2059">
        <v>91</v>
      </c>
      <c r="E2059" t="s">
        <v>86</v>
      </c>
      <c r="F2059" t="s">
        <v>735</v>
      </c>
      <c r="G2059" t="s">
        <v>736</v>
      </c>
      <c r="H2059" t="s">
        <v>212</v>
      </c>
      <c r="I2059" t="s">
        <v>213</v>
      </c>
      <c r="J2059">
        <v>5566</v>
      </c>
      <c r="K2059" t="s">
        <v>93</v>
      </c>
      <c r="L2059">
        <v>468319</v>
      </c>
    </row>
    <row r="2060" spans="1:12" x14ac:dyDescent="0.25">
      <c r="A2060" t="s">
        <v>403</v>
      </c>
      <c r="B2060" t="s">
        <v>404</v>
      </c>
      <c r="C2060" t="s">
        <v>85</v>
      </c>
      <c r="D2060">
        <v>91</v>
      </c>
      <c r="E2060" t="s">
        <v>86</v>
      </c>
      <c r="F2060" t="s">
        <v>735</v>
      </c>
      <c r="G2060" t="s">
        <v>736</v>
      </c>
      <c r="H2060" t="s">
        <v>214</v>
      </c>
      <c r="I2060" t="s">
        <v>215</v>
      </c>
      <c r="J2060">
        <v>59165</v>
      </c>
      <c r="K2060" t="s">
        <v>93</v>
      </c>
      <c r="L2060">
        <v>468319</v>
      </c>
    </row>
    <row r="2061" spans="1:12" x14ac:dyDescent="0.25">
      <c r="A2061" t="s">
        <v>403</v>
      </c>
      <c r="B2061" t="s">
        <v>404</v>
      </c>
      <c r="C2061" t="s">
        <v>85</v>
      </c>
      <c r="D2061">
        <v>91</v>
      </c>
      <c r="E2061" t="s">
        <v>86</v>
      </c>
      <c r="F2061" t="s">
        <v>735</v>
      </c>
      <c r="G2061" t="s">
        <v>736</v>
      </c>
      <c r="H2061" t="s">
        <v>216</v>
      </c>
      <c r="I2061" t="s">
        <v>217</v>
      </c>
      <c r="J2061">
        <v>11732</v>
      </c>
      <c r="K2061" t="s">
        <v>93</v>
      </c>
      <c r="L2061">
        <v>468319</v>
      </c>
    </row>
    <row r="2062" spans="1:12" x14ac:dyDescent="0.25">
      <c r="A2062" t="s">
        <v>403</v>
      </c>
      <c r="B2062" t="s">
        <v>404</v>
      </c>
      <c r="C2062" t="s">
        <v>85</v>
      </c>
      <c r="D2062">
        <v>91</v>
      </c>
      <c r="E2062" t="s">
        <v>86</v>
      </c>
      <c r="F2062" t="s">
        <v>735</v>
      </c>
      <c r="G2062" t="s">
        <v>736</v>
      </c>
      <c r="H2062" t="s">
        <v>218</v>
      </c>
      <c r="I2062" t="s">
        <v>219</v>
      </c>
      <c r="J2062">
        <v>0</v>
      </c>
      <c r="K2062" t="s">
        <v>93</v>
      </c>
      <c r="L2062">
        <v>468319</v>
      </c>
    </row>
    <row r="2063" spans="1:12" x14ac:dyDescent="0.25">
      <c r="A2063" t="s">
        <v>403</v>
      </c>
      <c r="B2063" t="s">
        <v>404</v>
      </c>
      <c r="C2063" t="s">
        <v>85</v>
      </c>
      <c r="D2063">
        <v>91</v>
      </c>
      <c r="E2063" t="s">
        <v>86</v>
      </c>
      <c r="F2063" t="s">
        <v>735</v>
      </c>
      <c r="G2063" t="s">
        <v>736</v>
      </c>
      <c r="H2063" t="s">
        <v>220</v>
      </c>
      <c r="I2063" t="s">
        <v>221</v>
      </c>
      <c r="J2063">
        <v>3188</v>
      </c>
      <c r="K2063" t="s">
        <v>93</v>
      </c>
      <c r="L2063">
        <v>468319</v>
      </c>
    </row>
    <row r="2064" spans="1:12" x14ac:dyDescent="0.25">
      <c r="A2064" t="s">
        <v>403</v>
      </c>
      <c r="B2064" t="s">
        <v>404</v>
      </c>
      <c r="C2064" t="s">
        <v>85</v>
      </c>
      <c r="D2064">
        <v>91</v>
      </c>
      <c r="E2064" t="s">
        <v>86</v>
      </c>
      <c r="F2064" t="s">
        <v>735</v>
      </c>
      <c r="G2064" t="s">
        <v>736</v>
      </c>
      <c r="H2064" t="s">
        <v>222</v>
      </c>
      <c r="I2064" t="s">
        <v>223</v>
      </c>
      <c r="J2064">
        <v>147</v>
      </c>
      <c r="K2064" t="s">
        <v>93</v>
      </c>
      <c r="L2064">
        <v>468319</v>
      </c>
    </row>
    <row r="2065" spans="1:12" x14ac:dyDescent="0.25">
      <c r="A2065" t="s">
        <v>403</v>
      </c>
      <c r="B2065" t="s">
        <v>404</v>
      </c>
      <c r="C2065" t="s">
        <v>85</v>
      </c>
      <c r="D2065">
        <v>91</v>
      </c>
      <c r="E2065" t="s">
        <v>86</v>
      </c>
      <c r="F2065" t="s">
        <v>735</v>
      </c>
      <c r="G2065" t="s">
        <v>736</v>
      </c>
      <c r="H2065" t="s">
        <v>224</v>
      </c>
      <c r="I2065" t="s">
        <v>225</v>
      </c>
      <c r="J2065">
        <v>3772</v>
      </c>
      <c r="K2065" t="s">
        <v>93</v>
      </c>
      <c r="L2065">
        <v>468319</v>
      </c>
    </row>
    <row r="2066" spans="1:12" x14ac:dyDescent="0.25">
      <c r="A2066" t="s">
        <v>403</v>
      </c>
      <c r="B2066" t="s">
        <v>404</v>
      </c>
      <c r="C2066" t="s">
        <v>85</v>
      </c>
      <c r="D2066">
        <v>91</v>
      </c>
      <c r="E2066" t="s">
        <v>86</v>
      </c>
      <c r="F2066" t="s">
        <v>735</v>
      </c>
      <c r="G2066" t="s">
        <v>736</v>
      </c>
      <c r="H2066" t="s">
        <v>226</v>
      </c>
      <c r="I2066" t="s">
        <v>227</v>
      </c>
      <c r="J2066">
        <v>2006</v>
      </c>
      <c r="K2066" t="s">
        <v>93</v>
      </c>
      <c r="L2066">
        <v>468319</v>
      </c>
    </row>
    <row r="2067" spans="1:12" x14ac:dyDescent="0.25">
      <c r="A2067" t="s">
        <v>403</v>
      </c>
      <c r="B2067" t="s">
        <v>404</v>
      </c>
      <c r="C2067" t="s">
        <v>85</v>
      </c>
      <c r="D2067">
        <v>91</v>
      </c>
      <c r="E2067" t="s">
        <v>86</v>
      </c>
      <c r="F2067" t="s">
        <v>735</v>
      </c>
      <c r="G2067" t="s">
        <v>736</v>
      </c>
      <c r="H2067" t="s">
        <v>228</v>
      </c>
      <c r="I2067" t="s">
        <v>229</v>
      </c>
      <c r="J2067">
        <v>924</v>
      </c>
      <c r="K2067" t="s">
        <v>93</v>
      </c>
      <c r="L2067">
        <v>468319</v>
      </c>
    </row>
    <row r="2068" spans="1:12" x14ac:dyDescent="0.25">
      <c r="A2068" t="s">
        <v>403</v>
      </c>
      <c r="B2068" t="s">
        <v>404</v>
      </c>
      <c r="C2068" t="s">
        <v>85</v>
      </c>
      <c r="D2068">
        <v>91</v>
      </c>
      <c r="E2068" t="s">
        <v>86</v>
      </c>
      <c r="F2068" t="s">
        <v>735</v>
      </c>
      <c r="G2068" t="s">
        <v>736</v>
      </c>
      <c r="H2068" t="s">
        <v>230</v>
      </c>
      <c r="I2068" t="s">
        <v>231</v>
      </c>
      <c r="J2068">
        <v>7119</v>
      </c>
      <c r="K2068" t="s">
        <v>93</v>
      </c>
      <c r="L2068">
        <v>468319</v>
      </c>
    </row>
    <row r="2069" spans="1:12" x14ac:dyDescent="0.25">
      <c r="A2069" t="s">
        <v>403</v>
      </c>
      <c r="B2069" t="s">
        <v>404</v>
      </c>
      <c r="C2069" t="s">
        <v>85</v>
      </c>
      <c r="D2069">
        <v>91</v>
      </c>
      <c r="E2069" t="s">
        <v>86</v>
      </c>
      <c r="F2069" t="s">
        <v>735</v>
      </c>
      <c r="G2069" t="s">
        <v>736</v>
      </c>
      <c r="H2069" t="s">
        <v>232</v>
      </c>
      <c r="I2069" t="s">
        <v>233</v>
      </c>
      <c r="J2069">
        <v>24498</v>
      </c>
      <c r="K2069" t="s">
        <v>93</v>
      </c>
      <c r="L2069">
        <v>468319</v>
      </c>
    </row>
    <row r="2070" spans="1:12" x14ac:dyDescent="0.25">
      <c r="A2070" t="s">
        <v>403</v>
      </c>
      <c r="B2070" t="s">
        <v>404</v>
      </c>
      <c r="C2070" t="s">
        <v>85</v>
      </c>
      <c r="D2070">
        <v>91</v>
      </c>
      <c r="E2070" t="s">
        <v>86</v>
      </c>
      <c r="F2070" t="s">
        <v>735</v>
      </c>
      <c r="G2070" t="s">
        <v>736</v>
      </c>
      <c r="H2070" t="s">
        <v>234</v>
      </c>
      <c r="I2070" t="s">
        <v>235</v>
      </c>
      <c r="J2070">
        <v>79318</v>
      </c>
      <c r="K2070" t="s">
        <v>93</v>
      </c>
      <c r="L2070">
        <v>468319</v>
      </c>
    </row>
    <row r="2071" spans="1:12" x14ac:dyDescent="0.25">
      <c r="A2071" t="s">
        <v>403</v>
      </c>
      <c r="B2071" t="s">
        <v>404</v>
      </c>
      <c r="C2071" t="s">
        <v>85</v>
      </c>
      <c r="D2071">
        <v>91</v>
      </c>
      <c r="E2071" t="s">
        <v>86</v>
      </c>
      <c r="F2071" t="s">
        <v>735</v>
      </c>
      <c r="G2071" t="s">
        <v>736</v>
      </c>
      <c r="H2071" t="s">
        <v>236</v>
      </c>
      <c r="I2071" t="s">
        <v>237</v>
      </c>
      <c r="J2071">
        <v>0</v>
      </c>
      <c r="K2071" t="s">
        <v>93</v>
      </c>
      <c r="L2071">
        <v>468319</v>
      </c>
    </row>
    <row r="2072" spans="1:12" x14ac:dyDescent="0.25">
      <c r="A2072" t="s">
        <v>409</v>
      </c>
      <c r="B2072" t="s">
        <v>410</v>
      </c>
      <c r="C2072" t="s">
        <v>411</v>
      </c>
      <c r="D2072">
        <v>108</v>
      </c>
      <c r="E2072" t="s">
        <v>86</v>
      </c>
      <c r="F2072" t="s">
        <v>735</v>
      </c>
      <c r="G2072" t="s">
        <v>736</v>
      </c>
      <c r="H2072" t="s">
        <v>90</v>
      </c>
      <c r="I2072" t="s">
        <v>92</v>
      </c>
      <c r="J2072">
        <v>0</v>
      </c>
      <c r="K2072" t="s">
        <v>93</v>
      </c>
      <c r="L2072">
        <v>729631</v>
      </c>
    </row>
    <row r="2073" spans="1:12" x14ac:dyDescent="0.25">
      <c r="A2073" t="s">
        <v>409</v>
      </c>
      <c r="B2073" t="s">
        <v>410</v>
      </c>
      <c r="C2073" t="s">
        <v>411</v>
      </c>
      <c r="D2073">
        <v>108</v>
      </c>
      <c r="E2073" t="s">
        <v>86</v>
      </c>
      <c r="F2073" t="s">
        <v>735</v>
      </c>
      <c r="G2073" t="s">
        <v>736</v>
      </c>
      <c r="H2073" t="s">
        <v>94</v>
      </c>
      <c r="I2073" t="s">
        <v>95</v>
      </c>
      <c r="J2073">
        <v>0</v>
      </c>
      <c r="K2073" t="s">
        <v>93</v>
      </c>
      <c r="L2073">
        <v>729631</v>
      </c>
    </row>
    <row r="2074" spans="1:12" x14ac:dyDescent="0.25">
      <c r="A2074" t="s">
        <v>409</v>
      </c>
      <c r="B2074" t="s">
        <v>410</v>
      </c>
      <c r="C2074" t="s">
        <v>411</v>
      </c>
      <c r="D2074">
        <v>108</v>
      </c>
      <c r="E2074" t="s">
        <v>86</v>
      </c>
      <c r="F2074" t="s">
        <v>735</v>
      </c>
      <c r="G2074" t="s">
        <v>736</v>
      </c>
      <c r="H2074" t="s">
        <v>96</v>
      </c>
      <c r="I2074" t="s">
        <v>97</v>
      </c>
      <c r="J2074">
        <v>0</v>
      </c>
      <c r="K2074" t="s">
        <v>93</v>
      </c>
      <c r="L2074">
        <v>729631</v>
      </c>
    </row>
    <row r="2075" spans="1:12" x14ac:dyDescent="0.25">
      <c r="A2075" t="s">
        <v>409</v>
      </c>
      <c r="B2075" t="s">
        <v>410</v>
      </c>
      <c r="C2075" t="s">
        <v>411</v>
      </c>
      <c r="D2075">
        <v>108</v>
      </c>
      <c r="E2075" t="s">
        <v>86</v>
      </c>
      <c r="F2075" t="s">
        <v>735</v>
      </c>
      <c r="G2075" t="s">
        <v>736</v>
      </c>
      <c r="H2075" t="s">
        <v>98</v>
      </c>
      <c r="I2075" t="s">
        <v>99</v>
      </c>
      <c r="J2075">
        <v>0</v>
      </c>
      <c r="K2075" t="s">
        <v>93</v>
      </c>
      <c r="L2075">
        <v>729631</v>
      </c>
    </row>
    <row r="2076" spans="1:12" x14ac:dyDescent="0.25">
      <c r="A2076" t="s">
        <v>409</v>
      </c>
      <c r="B2076" t="s">
        <v>410</v>
      </c>
      <c r="C2076" t="s">
        <v>411</v>
      </c>
      <c r="D2076">
        <v>108</v>
      </c>
      <c r="E2076" t="s">
        <v>86</v>
      </c>
      <c r="F2076" t="s">
        <v>735</v>
      </c>
      <c r="G2076" t="s">
        <v>736</v>
      </c>
      <c r="H2076" t="s">
        <v>100</v>
      </c>
      <c r="I2076" t="s">
        <v>101</v>
      </c>
      <c r="J2076">
        <v>0</v>
      </c>
      <c r="K2076" t="s">
        <v>93</v>
      </c>
      <c r="L2076">
        <v>729631</v>
      </c>
    </row>
    <row r="2077" spans="1:12" x14ac:dyDescent="0.25">
      <c r="A2077" t="s">
        <v>409</v>
      </c>
      <c r="B2077" t="s">
        <v>410</v>
      </c>
      <c r="C2077" t="s">
        <v>411</v>
      </c>
      <c r="D2077">
        <v>108</v>
      </c>
      <c r="E2077" t="s">
        <v>86</v>
      </c>
      <c r="F2077" t="s">
        <v>735</v>
      </c>
      <c r="G2077" t="s">
        <v>736</v>
      </c>
      <c r="H2077" t="s">
        <v>102</v>
      </c>
      <c r="I2077" t="s">
        <v>103</v>
      </c>
      <c r="J2077">
        <v>0</v>
      </c>
      <c r="K2077" t="s">
        <v>93</v>
      </c>
      <c r="L2077">
        <v>729631</v>
      </c>
    </row>
    <row r="2078" spans="1:12" x14ac:dyDescent="0.25">
      <c r="A2078" t="s">
        <v>409</v>
      </c>
      <c r="B2078" t="s">
        <v>410</v>
      </c>
      <c r="C2078" t="s">
        <v>411</v>
      </c>
      <c r="D2078">
        <v>108</v>
      </c>
      <c r="E2078" t="s">
        <v>86</v>
      </c>
      <c r="F2078" t="s">
        <v>735</v>
      </c>
      <c r="G2078" t="s">
        <v>736</v>
      </c>
      <c r="H2078" t="s">
        <v>104</v>
      </c>
      <c r="I2078" t="s">
        <v>105</v>
      </c>
      <c r="J2078">
        <v>0</v>
      </c>
      <c r="K2078" t="s">
        <v>93</v>
      </c>
      <c r="L2078">
        <v>729631</v>
      </c>
    </row>
    <row r="2079" spans="1:12" x14ac:dyDescent="0.25">
      <c r="A2079" t="s">
        <v>409</v>
      </c>
      <c r="B2079" t="s">
        <v>410</v>
      </c>
      <c r="C2079" t="s">
        <v>411</v>
      </c>
      <c r="D2079">
        <v>108</v>
      </c>
      <c r="E2079" t="s">
        <v>86</v>
      </c>
      <c r="F2079" t="s">
        <v>735</v>
      </c>
      <c r="G2079" t="s">
        <v>736</v>
      </c>
      <c r="H2079" t="s">
        <v>106</v>
      </c>
      <c r="I2079" t="s">
        <v>107</v>
      </c>
      <c r="J2079">
        <v>0</v>
      </c>
      <c r="K2079" t="s">
        <v>93</v>
      </c>
      <c r="L2079">
        <v>729631</v>
      </c>
    </row>
    <row r="2080" spans="1:12" x14ac:dyDescent="0.25">
      <c r="A2080" t="s">
        <v>409</v>
      </c>
      <c r="B2080" t="s">
        <v>410</v>
      </c>
      <c r="C2080" t="s">
        <v>411</v>
      </c>
      <c r="D2080">
        <v>108</v>
      </c>
      <c r="E2080" t="s">
        <v>86</v>
      </c>
      <c r="F2080" t="s">
        <v>735</v>
      </c>
      <c r="G2080" t="s">
        <v>736</v>
      </c>
      <c r="H2080" t="s">
        <v>108</v>
      </c>
      <c r="I2080" t="s">
        <v>109</v>
      </c>
      <c r="J2080">
        <v>0</v>
      </c>
      <c r="K2080" t="s">
        <v>93</v>
      </c>
      <c r="L2080">
        <v>729631</v>
      </c>
    </row>
    <row r="2081" spans="1:12" x14ac:dyDescent="0.25">
      <c r="A2081" t="s">
        <v>409</v>
      </c>
      <c r="B2081" t="s">
        <v>410</v>
      </c>
      <c r="C2081" t="s">
        <v>411</v>
      </c>
      <c r="D2081">
        <v>108</v>
      </c>
      <c r="E2081" t="s">
        <v>86</v>
      </c>
      <c r="F2081" t="s">
        <v>735</v>
      </c>
      <c r="G2081" t="s">
        <v>736</v>
      </c>
      <c r="H2081" t="s">
        <v>110</v>
      </c>
      <c r="I2081" t="s">
        <v>111</v>
      </c>
      <c r="J2081">
        <v>0</v>
      </c>
      <c r="K2081" t="s">
        <v>93</v>
      </c>
      <c r="L2081">
        <v>729631</v>
      </c>
    </row>
    <row r="2082" spans="1:12" x14ac:dyDescent="0.25">
      <c r="A2082" t="s">
        <v>409</v>
      </c>
      <c r="B2082" t="s">
        <v>410</v>
      </c>
      <c r="C2082" t="s">
        <v>411</v>
      </c>
      <c r="D2082">
        <v>108</v>
      </c>
      <c r="E2082" t="s">
        <v>86</v>
      </c>
      <c r="F2082" t="s">
        <v>735</v>
      </c>
      <c r="G2082" t="s">
        <v>736</v>
      </c>
      <c r="H2082" t="s">
        <v>112</v>
      </c>
      <c r="I2082" t="s">
        <v>113</v>
      </c>
      <c r="J2082">
        <v>0</v>
      </c>
      <c r="K2082" t="s">
        <v>93</v>
      </c>
      <c r="L2082">
        <v>729631</v>
      </c>
    </row>
    <row r="2083" spans="1:12" x14ac:dyDescent="0.25">
      <c r="A2083" t="s">
        <v>409</v>
      </c>
      <c r="B2083" t="s">
        <v>410</v>
      </c>
      <c r="C2083" t="s">
        <v>411</v>
      </c>
      <c r="D2083">
        <v>108</v>
      </c>
      <c r="E2083" t="s">
        <v>86</v>
      </c>
      <c r="F2083" t="s">
        <v>735</v>
      </c>
      <c r="G2083" t="s">
        <v>736</v>
      </c>
      <c r="H2083" t="s">
        <v>114</v>
      </c>
      <c r="I2083" t="s">
        <v>115</v>
      </c>
      <c r="J2083">
        <v>0</v>
      </c>
      <c r="K2083" t="s">
        <v>93</v>
      </c>
      <c r="L2083">
        <v>729631</v>
      </c>
    </row>
    <row r="2084" spans="1:12" x14ac:dyDescent="0.25">
      <c r="A2084" t="s">
        <v>409</v>
      </c>
      <c r="B2084" t="s">
        <v>410</v>
      </c>
      <c r="C2084" t="s">
        <v>411</v>
      </c>
      <c r="D2084">
        <v>108</v>
      </c>
      <c r="E2084" t="s">
        <v>86</v>
      </c>
      <c r="F2084" t="s">
        <v>735</v>
      </c>
      <c r="G2084" t="s">
        <v>736</v>
      </c>
      <c r="H2084" t="s">
        <v>116</v>
      </c>
      <c r="I2084" t="s">
        <v>117</v>
      </c>
      <c r="J2084">
        <v>0</v>
      </c>
      <c r="K2084" t="s">
        <v>93</v>
      </c>
      <c r="L2084">
        <v>729631</v>
      </c>
    </row>
    <row r="2085" spans="1:12" x14ac:dyDescent="0.25">
      <c r="A2085" t="s">
        <v>409</v>
      </c>
      <c r="B2085" t="s">
        <v>410</v>
      </c>
      <c r="C2085" t="s">
        <v>411</v>
      </c>
      <c r="D2085">
        <v>108</v>
      </c>
      <c r="E2085" t="s">
        <v>86</v>
      </c>
      <c r="F2085" t="s">
        <v>735</v>
      </c>
      <c r="G2085" t="s">
        <v>736</v>
      </c>
      <c r="H2085" t="s">
        <v>118</v>
      </c>
      <c r="I2085" t="s">
        <v>119</v>
      </c>
      <c r="J2085">
        <v>0</v>
      </c>
      <c r="K2085" t="s">
        <v>93</v>
      </c>
      <c r="L2085">
        <v>729631</v>
      </c>
    </row>
    <row r="2086" spans="1:12" x14ac:dyDescent="0.25">
      <c r="A2086" t="s">
        <v>409</v>
      </c>
      <c r="B2086" t="s">
        <v>410</v>
      </c>
      <c r="C2086" t="s">
        <v>411</v>
      </c>
      <c r="D2086">
        <v>108</v>
      </c>
      <c r="E2086" t="s">
        <v>86</v>
      </c>
      <c r="F2086" t="s">
        <v>735</v>
      </c>
      <c r="G2086" t="s">
        <v>736</v>
      </c>
      <c r="H2086" t="s">
        <v>120</v>
      </c>
      <c r="I2086" t="s">
        <v>121</v>
      </c>
      <c r="J2086">
        <v>0</v>
      </c>
      <c r="K2086" t="s">
        <v>93</v>
      </c>
      <c r="L2086">
        <v>729631</v>
      </c>
    </row>
    <row r="2087" spans="1:12" x14ac:dyDescent="0.25">
      <c r="A2087" t="s">
        <v>409</v>
      </c>
      <c r="B2087" t="s">
        <v>410</v>
      </c>
      <c r="C2087" t="s">
        <v>411</v>
      </c>
      <c r="D2087">
        <v>108</v>
      </c>
      <c r="E2087" t="s">
        <v>86</v>
      </c>
      <c r="F2087" t="s">
        <v>735</v>
      </c>
      <c r="G2087" t="s">
        <v>736</v>
      </c>
      <c r="H2087" t="s">
        <v>122</v>
      </c>
      <c r="I2087" t="s">
        <v>123</v>
      </c>
      <c r="J2087">
        <v>0</v>
      </c>
      <c r="K2087" t="s">
        <v>93</v>
      </c>
      <c r="L2087">
        <v>729631</v>
      </c>
    </row>
    <row r="2088" spans="1:12" x14ac:dyDescent="0.25">
      <c r="A2088" t="s">
        <v>409</v>
      </c>
      <c r="B2088" t="s">
        <v>410</v>
      </c>
      <c r="C2088" t="s">
        <v>411</v>
      </c>
      <c r="D2088">
        <v>108</v>
      </c>
      <c r="E2088" t="s">
        <v>86</v>
      </c>
      <c r="F2088" t="s">
        <v>735</v>
      </c>
      <c r="G2088" t="s">
        <v>736</v>
      </c>
      <c r="H2088" t="s">
        <v>124</v>
      </c>
      <c r="I2088" t="s">
        <v>125</v>
      </c>
      <c r="J2088">
        <v>0</v>
      </c>
      <c r="K2088" t="s">
        <v>93</v>
      </c>
      <c r="L2088">
        <v>729631</v>
      </c>
    </row>
    <row r="2089" spans="1:12" x14ac:dyDescent="0.25">
      <c r="A2089" t="s">
        <v>409</v>
      </c>
      <c r="B2089" t="s">
        <v>410</v>
      </c>
      <c r="C2089" t="s">
        <v>411</v>
      </c>
      <c r="D2089">
        <v>108</v>
      </c>
      <c r="E2089" t="s">
        <v>86</v>
      </c>
      <c r="F2089" t="s">
        <v>735</v>
      </c>
      <c r="G2089" t="s">
        <v>736</v>
      </c>
      <c r="H2089" t="s">
        <v>126</v>
      </c>
      <c r="I2089" t="s">
        <v>127</v>
      </c>
      <c r="J2089">
        <v>0</v>
      </c>
      <c r="K2089" t="s">
        <v>93</v>
      </c>
      <c r="L2089">
        <v>729631</v>
      </c>
    </row>
    <row r="2090" spans="1:12" x14ac:dyDescent="0.25">
      <c r="A2090" t="s">
        <v>409</v>
      </c>
      <c r="B2090" t="s">
        <v>410</v>
      </c>
      <c r="C2090" t="s">
        <v>411</v>
      </c>
      <c r="D2090">
        <v>108</v>
      </c>
      <c r="E2090" t="s">
        <v>86</v>
      </c>
      <c r="F2090" t="s">
        <v>735</v>
      </c>
      <c r="G2090" t="s">
        <v>736</v>
      </c>
      <c r="H2090" t="s">
        <v>128</v>
      </c>
      <c r="I2090" t="s">
        <v>129</v>
      </c>
      <c r="J2090">
        <v>353080</v>
      </c>
      <c r="K2090" t="s">
        <v>93</v>
      </c>
      <c r="L2090">
        <v>729631</v>
      </c>
    </row>
    <row r="2091" spans="1:12" x14ac:dyDescent="0.25">
      <c r="A2091" t="s">
        <v>409</v>
      </c>
      <c r="B2091" t="s">
        <v>410</v>
      </c>
      <c r="C2091" t="s">
        <v>411</v>
      </c>
      <c r="D2091">
        <v>108</v>
      </c>
      <c r="E2091" t="s">
        <v>86</v>
      </c>
      <c r="F2091" t="s">
        <v>735</v>
      </c>
      <c r="G2091" t="s">
        <v>736</v>
      </c>
      <c r="H2091" t="s">
        <v>130</v>
      </c>
      <c r="I2091" t="s">
        <v>131</v>
      </c>
      <c r="J2091">
        <v>36349</v>
      </c>
      <c r="K2091" t="s">
        <v>93</v>
      </c>
      <c r="L2091">
        <v>729631</v>
      </c>
    </row>
    <row r="2092" spans="1:12" x14ac:dyDescent="0.25">
      <c r="A2092" t="s">
        <v>409</v>
      </c>
      <c r="B2092" t="s">
        <v>410</v>
      </c>
      <c r="C2092" t="s">
        <v>411</v>
      </c>
      <c r="D2092">
        <v>108</v>
      </c>
      <c r="E2092" t="s">
        <v>86</v>
      </c>
      <c r="F2092" t="s">
        <v>735</v>
      </c>
      <c r="G2092" t="s">
        <v>736</v>
      </c>
      <c r="H2092" t="s">
        <v>132</v>
      </c>
      <c r="I2092" t="s">
        <v>133</v>
      </c>
      <c r="J2092">
        <v>-22242</v>
      </c>
      <c r="K2092" t="s">
        <v>93</v>
      </c>
      <c r="L2092">
        <v>729631</v>
      </c>
    </row>
    <row r="2093" spans="1:12" x14ac:dyDescent="0.25">
      <c r="A2093" t="s">
        <v>409</v>
      </c>
      <c r="B2093" t="s">
        <v>410</v>
      </c>
      <c r="C2093" t="s">
        <v>411</v>
      </c>
      <c r="D2093">
        <v>108</v>
      </c>
      <c r="E2093" t="s">
        <v>86</v>
      </c>
      <c r="F2093" t="s">
        <v>735</v>
      </c>
      <c r="G2093" t="s">
        <v>736</v>
      </c>
      <c r="H2093" t="s">
        <v>134</v>
      </c>
      <c r="I2093" t="s">
        <v>135</v>
      </c>
      <c r="J2093">
        <v>79321</v>
      </c>
      <c r="K2093" t="s">
        <v>93</v>
      </c>
      <c r="L2093">
        <v>729631</v>
      </c>
    </row>
    <row r="2094" spans="1:12" x14ac:dyDescent="0.25">
      <c r="A2094" t="s">
        <v>409</v>
      </c>
      <c r="B2094" t="s">
        <v>410</v>
      </c>
      <c r="C2094" t="s">
        <v>411</v>
      </c>
      <c r="D2094">
        <v>108</v>
      </c>
      <c r="E2094" t="s">
        <v>86</v>
      </c>
      <c r="F2094" t="s">
        <v>735</v>
      </c>
      <c r="G2094" t="s">
        <v>736</v>
      </c>
      <c r="H2094" t="s">
        <v>136</v>
      </c>
      <c r="I2094" t="s">
        <v>137</v>
      </c>
      <c r="J2094">
        <v>9493</v>
      </c>
      <c r="K2094" t="s">
        <v>93</v>
      </c>
      <c r="L2094">
        <v>729631</v>
      </c>
    </row>
    <row r="2095" spans="1:12" x14ac:dyDescent="0.25">
      <c r="A2095" t="s">
        <v>409</v>
      </c>
      <c r="B2095" t="s">
        <v>410</v>
      </c>
      <c r="C2095" t="s">
        <v>411</v>
      </c>
      <c r="D2095">
        <v>108</v>
      </c>
      <c r="E2095" t="s">
        <v>86</v>
      </c>
      <c r="F2095" t="s">
        <v>735</v>
      </c>
      <c r="G2095" t="s">
        <v>736</v>
      </c>
      <c r="H2095" t="s">
        <v>138</v>
      </c>
      <c r="I2095" t="s">
        <v>139</v>
      </c>
      <c r="J2095">
        <v>251697</v>
      </c>
      <c r="K2095" t="s">
        <v>93</v>
      </c>
      <c r="L2095">
        <v>729631</v>
      </c>
    </row>
    <row r="2096" spans="1:12" x14ac:dyDescent="0.25">
      <c r="A2096" t="s">
        <v>409</v>
      </c>
      <c r="B2096" t="s">
        <v>410</v>
      </c>
      <c r="C2096" t="s">
        <v>411</v>
      </c>
      <c r="D2096">
        <v>108</v>
      </c>
      <c r="E2096" t="s">
        <v>86</v>
      </c>
      <c r="F2096" t="s">
        <v>735</v>
      </c>
      <c r="G2096" t="s">
        <v>736</v>
      </c>
      <c r="H2096" t="s">
        <v>140</v>
      </c>
      <c r="I2096" t="s">
        <v>141</v>
      </c>
      <c r="J2096">
        <v>0</v>
      </c>
      <c r="K2096" t="s">
        <v>93</v>
      </c>
      <c r="L2096">
        <v>729631</v>
      </c>
    </row>
    <row r="2097" spans="1:12" x14ac:dyDescent="0.25">
      <c r="A2097" t="s">
        <v>409</v>
      </c>
      <c r="B2097" t="s">
        <v>410</v>
      </c>
      <c r="C2097" t="s">
        <v>411</v>
      </c>
      <c r="D2097">
        <v>108</v>
      </c>
      <c r="E2097" t="s">
        <v>86</v>
      </c>
      <c r="F2097" t="s">
        <v>735</v>
      </c>
      <c r="G2097" t="s">
        <v>736</v>
      </c>
      <c r="H2097" t="s">
        <v>142</v>
      </c>
      <c r="I2097" t="s">
        <v>143</v>
      </c>
      <c r="J2097">
        <v>0</v>
      </c>
      <c r="K2097" t="s">
        <v>93</v>
      </c>
      <c r="L2097">
        <v>729631</v>
      </c>
    </row>
    <row r="2098" spans="1:12" x14ac:dyDescent="0.25">
      <c r="A2098" t="s">
        <v>409</v>
      </c>
      <c r="B2098" t="s">
        <v>410</v>
      </c>
      <c r="C2098" t="s">
        <v>411</v>
      </c>
      <c r="D2098">
        <v>108</v>
      </c>
      <c r="E2098" t="s">
        <v>86</v>
      </c>
      <c r="F2098" t="s">
        <v>735</v>
      </c>
      <c r="G2098" t="s">
        <v>736</v>
      </c>
      <c r="H2098" t="s">
        <v>144</v>
      </c>
      <c r="I2098" t="s">
        <v>145</v>
      </c>
      <c r="J2098">
        <v>0</v>
      </c>
      <c r="K2098" t="s">
        <v>93</v>
      </c>
      <c r="L2098">
        <v>729631</v>
      </c>
    </row>
    <row r="2099" spans="1:12" x14ac:dyDescent="0.25">
      <c r="A2099" t="s">
        <v>409</v>
      </c>
      <c r="B2099" t="s">
        <v>410</v>
      </c>
      <c r="C2099" t="s">
        <v>411</v>
      </c>
      <c r="D2099">
        <v>108</v>
      </c>
      <c r="E2099" t="s">
        <v>86</v>
      </c>
      <c r="F2099" t="s">
        <v>735</v>
      </c>
      <c r="G2099" t="s">
        <v>736</v>
      </c>
      <c r="H2099" t="s">
        <v>146</v>
      </c>
      <c r="I2099" t="s">
        <v>147</v>
      </c>
      <c r="J2099">
        <v>41777</v>
      </c>
      <c r="K2099" t="s">
        <v>93</v>
      </c>
      <c r="L2099">
        <v>729631</v>
      </c>
    </row>
    <row r="2100" spans="1:12" x14ac:dyDescent="0.25">
      <c r="A2100" t="s">
        <v>409</v>
      </c>
      <c r="B2100" t="s">
        <v>410</v>
      </c>
      <c r="C2100" t="s">
        <v>411</v>
      </c>
      <c r="D2100">
        <v>108</v>
      </c>
      <c r="E2100" t="s">
        <v>86</v>
      </c>
      <c r="F2100" t="s">
        <v>735</v>
      </c>
      <c r="G2100" t="s">
        <v>736</v>
      </c>
      <c r="H2100" t="s">
        <v>148</v>
      </c>
      <c r="I2100" t="s">
        <v>149</v>
      </c>
      <c r="J2100">
        <v>0</v>
      </c>
      <c r="K2100" t="s">
        <v>93</v>
      </c>
      <c r="L2100">
        <v>729631</v>
      </c>
    </row>
    <row r="2101" spans="1:12" x14ac:dyDescent="0.25">
      <c r="A2101" t="s">
        <v>409</v>
      </c>
      <c r="B2101" t="s">
        <v>410</v>
      </c>
      <c r="C2101" t="s">
        <v>411</v>
      </c>
      <c r="D2101">
        <v>108</v>
      </c>
      <c r="E2101" t="s">
        <v>86</v>
      </c>
      <c r="F2101" t="s">
        <v>735</v>
      </c>
      <c r="G2101" t="s">
        <v>736</v>
      </c>
      <c r="H2101" t="s">
        <v>150</v>
      </c>
      <c r="I2101" t="s">
        <v>151</v>
      </c>
      <c r="J2101">
        <v>43112</v>
      </c>
      <c r="K2101" t="s">
        <v>93</v>
      </c>
      <c r="L2101">
        <v>729631</v>
      </c>
    </row>
    <row r="2102" spans="1:12" x14ac:dyDescent="0.25">
      <c r="A2102" t="s">
        <v>409</v>
      </c>
      <c r="B2102" t="s">
        <v>410</v>
      </c>
      <c r="C2102" t="s">
        <v>411</v>
      </c>
      <c r="D2102">
        <v>108</v>
      </c>
      <c r="E2102" t="s">
        <v>86</v>
      </c>
      <c r="F2102" t="s">
        <v>735</v>
      </c>
      <c r="G2102" t="s">
        <v>736</v>
      </c>
      <c r="H2102" t="s">
        <v>152</v>
      </c>
      <c r="I2102" t="s">
        <v>153</v>
      </c>
      <c r="J2102">
        <v>14290</v>
      </c>
      <c r="K2102" t="s">
        <v>93</v>
      </c>
      <c r="L2102">
        <v>729631</v>
      </c>
    </row>
    <row r="2103" spans="1:12" x14ac:dyDescent="0.25">
      <c r="A2103" t="s">
        <v>409</v>
      </c>
      <c r="B2103" t="s">
        <v>410</v>
      </c>
      <c r="C2103" t="s">
        <v>411</v>
      </c>
      <c r="D2103">
        <v>108</v>
      </c>
      <c r="E2103" t="s">
        <v>86</v>
      </c>
      <c r="F2103" t="s">
        <v>735</v>
      </c>
      <c r="G2103" t="s">
        <v>736</v>
      </c>
      <c r="H2103" t="s">
        <v>154</v>
      </c>
      <c r="I2103" t="s">
        <v>155</v>
      </c>
      <c r="J2103">
        <v>0</v>
      </c>
      <c r="K2103" t="s">
        <v>93</v>
      </c>
      <c r="L2103">
        <v>729631</v>
      </c>
    </row>
    <row r="2104" spans="1:12" x14ac:dyDescent="0.25">
      <c r="A2104" t="s">
        <v>409</v>
      </c>
      <c r="B2104" t="s">
        <v>410</v>
      </c>
      <c r="C2104" t="s">
        <v>411</v>
      </c>
      <c r="D2104">
        <v>108</v>
      </c>
      <c r="E2104" t="s">
        <v>86</v>
      </c>
      <c r="F2104" t="s">
        <v>735</v>
      </c>
      <c r="G2104" t="s">
        <v>736</v>
      </c>
      <c r="H2104" t="s">
        <v>156</v>
      </c>
      <c r="I2104" t="s">
        <v>157</v>
      </c>
      <c r="J2104">
        <v>289</v>
      </c>
      <c r="K2104" t="s">
        <v>93</v>
      </c>
      <c r="L2104">
        <v>729631</v>
      </c>
    </row>
    <row r="2105" spans="1:12" x14ac:dyDescent="0.25">
      <c r="A2105" t="s">
        <v>409</v>
      </c>
      <c r="B2105" t="s">
        <v>410</v>
      </c>
      <c r="C2105" t="s">
        <v>411</v>
      </c>
      <c r="D2105">
        <v>108</v>
      </c>
      <c r="E2105" t="s">
        <v>86</v>
      </c>
      <c r="F2105" t="s">
        <v>735</v>
      </c>
      <c r="G2105" t="s">
        <v>736</v>
      </c>
      <c r="H2105" t="s">
        <v>158</v>
      </c>
      <c r="I2105" t="s">
        <v>159</v>
      </c>
      <c r="J2105">
        <v>1735</v>
      </c>
      <c r="K2105" t="s">
        <v>93</v>
      </c>
      <c r="L2105">
        <v>729631</v>
      </c>
    </row>
    <row r="2106" spans="1:12" x14ac:dyDescent="0.25">
      <c r="A2106" t="s">
        <v>409</v>
      </c>
      <c r="B2106" t="s">
        <v>410</v>
      </c>
      <c r="C2106" t="s">
        <v>411</v>
      </c>
      <c r="D2106">
        <v>108</v>
      </c>
      <c r="E2106" t="s">
        <v>86</v>
      </c>
      <c r="F2106" t="s">
        <v>735</v>
      </c>
      <c r="G2106" t="s">
        <v>736</v>
      </c>
      <c r="H2106" t="s">
        <v>160</v>
      </c>
      <c r="I2106" t="s">
        <v>161</v>
      </c>
      <c r="J2106">
        <v>12701</v>
      </c>
      <c r="K2106" t="s">
        <v>93</v>
      </c>
      <c r="L2106">
        <v>729631</v>
      </c>
    </row>
    <row r="2107" spans="1:12" x14ac:dyDescent="0.25">
      <c r="A2107" t="s">
        <v>409</v>
      </c>
      <c r="B2107" t="s">
        <v>410</v>
      </c>
      <c r="C2107" t="s">
        <v>411</v>
      </c>
      <c r="D2107">
        <v>108</v>
      </c>
      <c r="E2107" t="s">
        <v>86</v>
      </c>
      <c r="F2107" t="s">
        <v>735</v>
      </c>
      <c r="G2107" t="s">
        <v>736</v>
      </c>
      <c r="H2107" t="s">
        <v>162</v>
      </c>
      <c r="I2107" t="s">
        <v>163</v>
      </c>
      <c r="J2107">
        <v>673</v>
      </c>
      <c r="K2107" t="s">
        <v>93</v>
      </c>
      <c r="L2107">
        <v>729631</v>
      </c>
    </row>
    <row r="2108" spans="1:12" x14ac:dyDescent="0.25">
      <c r="A2108" t="s">
        <v>409</v>
      </c>
      <c r="B2108" t="s">
        <v>410</v>
      </c>
      <c r="C2108" t="s">
        <v>411</v>
      </c>
      <c r="D2108">
        <v>108</v>
      </c>
      <c r="E2108" t="s">
        <v>86</v>
      </c>
      <c r="F2108" t="s">
        <v>735</v>
      </c>
      <c r="G2108" t="s">
        <v>736</v>
      </c>
      <c r="H2108" t="s">
        <v>164</v>
      </c>
      <c r="I2108" t="s">
        <v>165</v>
      </c>
      <c r="J2108">
        <v>5926</v>
      </c>
      <c r="K2108" t="s">
        <v>93</v>
      </c>
      <c r="L2108">
        <v>729631</v>
      </c>
    </row>
    <row r="2109" spans="1:12" x14ac:dyDescent="0.25">
      <c r="A2109" t="s">
        <v>409</v>
      </c>
      <c r="B2109" t="s">
        <v>410</v>
      </c>
      <c r="C2109" t="s">
        <v>411</v>
      </c>
      <c r="D2109">
        <v>108</v>
      </c>
      <c r="E2109" t="s">
        <v>86</v>
      </c>
      <c r="F2109" t="s">
        <v>735</v>
      </c>
      <c r="G2109" t="s">
        <v>736</v>
      </c>
      <c r="H2109" t="s">
        <v>166</v>
      </c>
      <c r="I2109" t="s">
        <v>167</v>
      </c>
      <c r="J2109">
        <v>0</v>
      </c>
      <c r="K2109" t="s">
        <v>93</v>
      </c>
      <c r="L2109">
        <v>729631</v>
      </c>
    </row>
    <row r="2110" spans="1:12" x14ac:dyDescent="0.25">
      <c r="A2110" t="s">
        <v>409</v>
      </c>
      <c r="B2110" t="s">
        <v>410</v>
      </c>
      <c r="C2110" t="s">
        <v>411</v>
      </c>
      <c r="D2110">
        <v>108</v>
      </c>
      <c r="E2110" t="s">
        <v>86</v>
      </c>
      <c r="F2110" t="s">
        <v>735</v>
      </c>
      <c r="G2110" t="s">
        <v>736</v>
      </c>
      <c r="H2110" t="s">
        <v>168</v>
      </c>
      <c r="I2110" t="s">
        <v>169</v>
      </c>
      <c r="J2110">
        <v>33326</v>
      </c>
      <c r="K2110" t="s">
        <v>93</v>
      </c>
      <c r="L2110">
        <v>729631</v>
      </c>
    </row>
    <row r="2111" spans="1:12" x14ac:dyDescent="0.25">
      <c r="A2111" t="s">
        <v>409</v>
      </c>
      <c r="B2111" t="s">
        <v>410</v>
      </c>
      <c r="C2111" t="s">
        <v>411</v>
      </c>
      <c r="D2111">
        <v>108</v>
      </c>
      <c r="E2111" t="s">
        <v>86</v>
      </c>
      <c r="F2111" t="s">
        <v>735</v>
      </c>
      <c r="G2111" t="s">
        <v>736</v>
      </c>
      <c r="H2111" t="s">
        <v>170</v>
      </c>
      <c r="I2111" t="s">
        <v>171</v>
      </c>
      <c r="J2111">
        <v>5690</v>
      </c>
      <c r="K2111" t="s">
        <v>93</v>
      </c>
      <c r="L2111">
        <v>729631</v>
      </c>
    </row>
    <row r="2112" spans="1:12" x14ac:dyDescent="0.25">
      <c r="A2112" t="s">
        <v>409</v>
      </c>
      <c r="B2112" t="s">
        <v>410</v>
      </c>
      <c r="C2112" t="s">
        <v>411</v>
      </c>
      <c r="D2112">
        <v>108</v>
      </c>
      <c r="E2112" t="s">
        <v>86</v>
      </c>
      <c r="F2112" t="s">
        <v>735</v>
      </c>
      <c r="G2112" t="s">
        <v>736</v>
      </c>
      <c r="H2112" t="s">
        <v>172</v>
      </c>
      <c r="I2112" t="s">
        <v>173</v>
      </c>
      <c r="J2112">
        <v>47885</v>
      </c>
      <c r="K2112" t="s">
        <v>93</v>
      </c>
      <c r="L2112">
        <v>729631</v>
      </c>
    </row>
    <row r="2113" spans="1:12" x14ac:dyDescent="0.25">
      <c r="A2113" t="s">
        <v>409</v>
      </c>
      <c r="B2113" t="s">
        <v>410</v>
      </c>
      <c r="C2113" t="s">
        <v>411</v>
      </c>
      <c r="D2113">
        <v>108</v>
      </c>
      <c r="E2113" t="s">
        <v>86</v>
      </c>
      <c r="F2113" t="s">
        <v>735</v>
      </c>
      <c r="G2113" t="s">
        <v>736</v>
      </c>
      <c r="H2113" t="s">
        <v>174</v>
      </c>
      <c r="I2113" t="s">
        <v>175</v>
      </c>
      <c r="J2113">
        <v>0</v>
      </c>
      <c r="K2113" t="s">
        <v>93</v>
      </c>
      <c r="L2113">
        <v>729631</v>
      </c>
    </row>
    <row r="2114" spans="1:12" x14ac:dyDescent="0.25">
      <c r="A2114" t="s">
        <v>409</v>
      </c>
      <c r="B2114" t="s">
        <v>410</v>
      </c>
      <c r="C2114" t="s">
        <v>411</v>
      </c>
      <c r="D2114">
        <v>108</v>
      </c>
      <c r="E2114" t="s">
        <v>86</v>
      </c>
      <c r="F2114" t="s">
        <v>735</v>
      </c>
      <c r="G2114" t="s">
        <v>736</v>
      </c>
      <c r="H2114" t="s">
        <v>176</v>
      </c>
      <c r="I2114" t="s">
        <v>177</v>
      </c>
      <c r="J2114">
        <v>0</v>
      </c>
      <c r="K2114" t="s">
        <v>93</v>
      </c>
      <c r="L2114">
        <v>729631</v>
      </c>
    </row>
    <row r="2115" spans="1:12" x14ac:dyDescent="0.25">
      <c r="A2115" t="s">
        <v>409</v>
      </c>
      <c r="B2115" t="s">
        <v>410</v>
      </c>
      <c r="C2115" t="s">
        <v>411</v>
      </c>
      <c r="D2115">
        <v>108</v>
      </c>
      <c r="E2115" t="s">
        <v>86</v>
      </c>
      <c r="F2115" t="s">
        <v>735</v>
      </c>
      <c r="G2115" t="s">
        <v>736</v>
      </c>
      <c r="H2115" t="s">
        <v>178</v>
      </c>
      <c r="I2115" t="s">
        <v>179</v>
      </c>
      <c r="J2115">
        <v>27550</v>
      </c>
      <c r="K2115" t="s">
        <v>93</v>
      </c>
      <c r="L2115">
        <v>729631</v>
      </c>
    </row>
    <row r="2116" spans="1:12" x14ac:dyDescent="0.25">
      <c r="A2116" t="s">
        <v>409</v>
      </c>
      <c r="B2116" t="s">
        <v>410</v>
      </c>
      <c r="C2116" t="s">
        <v>411</v>
      </c>
      <c r="D2116">
        <v>108</v>
      </c>
      <c r="E2116" t="s">
        <v>86</v>
      </c>
      <c r="F2116" t="s">
        <v>735</v>
      </c>
      <c r="G2116" t="s">
        <v>736</v>
      </c>
      <c r="H2116" t="s">
        <v>180</v>
      </c>
      <c r="I2116" t="s">
        <v>181</v>
      </c>
      <c r="J2116">
        <v>111071</v>
      </c>
      <c r="K2116" t="s">
        <v>93</v>
      </c>
      <c r="L2116">
        <v>729631</v>
      </c>
    </row>
    <row r="2117" spans="1:12" x14ac:dyDescent="0.25">
      <c r="A2117" t="s">
        <v>409</v>
      </c>
      <c r="B2117" t="s">
        <v>410</v>
      </c>
      <c r="C2117" t="s">
        <v>411</v>
      </c>
      <c r="D2117">
        <v>108</v>
      </c>
      <c r="E2117" t="s">
        <v>86</v>
      </c>
      <c r="F2117" t="s">
        <v>735</v>
      </c>
      <c r="G2117" t="s">
        <v>736</v>
      </c>
      <c r="H2117" t="s">
        <v>182</v>
      </c>
      <c r="I2117" t="s">
        <v>183</v>
      </c>
      <c r="J2117">
        <v>0</v>
      </c>
      <c r="K2117" t="s">
        <v>93</v>
      </c>
      <c r="L2117">
        <v>729631</v>
      </c>
    </row>
    <row r="2118" spans="1:12" x14ac:dyDescent="0.25">
      <c r="A2118" t="s">
        <v>409</v>
      </c>
      <c r="B2118" t="s">
        <v>410</v>
      </c>
      <c r="C2118" t="s">
        <v>411</v>
      </c>
      <c r="D2118">
        <v>108</v>
      </c>
      <c r="E2118" t="s">
        <v>86</v>
      </c>
      <c r="F2118" t="s">
        <v>735</v>
      </c>
      <c r="G2118" t="s">
        <v>736</v>
      </c>
      <c r="H2118" t="s">
        <v>184</v>
      </c>
      <c r="I2118" t="s">
        <v>185</v>
      </c>
      <c r="J2118">
        <v>0</v>
      </c>
      <c r="K2118" t="s">
        <v>93</v>
      </c>
      <c r="L2118">
        <v>729631</v>
      </c>
    </row>
    <row r="2119" spans="1:12" x14ac:dyDescent="0.25">
      <c r="A2119" t="s">
        <v>409</v>
      </c>
      <c r="B2119" t="s">
        <v>410</v>
      </c>
      <c r="C2119" t="s">
        <v>411</v>
      </c>
      <c r="D2119">
        <v>108</v>
      </c>
      <c r="E2119" t="s">
        <v>86</v>
      </c>
      <c r="F2119" t="s">
        <v>735</v>
      </c>
      <c r="G2119" t="s">
        <v>736</v>
      </c>
      <c r="H2119" t="s">
        <v>186</v>
      </c>
      <c r="I2119" t="s">
        <v>187</v>
      </c>
      <c r="J2119">
        <v>254</v>
      </c>
      <c r="K2119" t="s">
        <v>93</v>
      </c>
      <c r="L2119">
        <v>729631</v>
      </c>
    </row>
    <row r="2120" spans="1:12" x14ac:dyDescent="0.25">
      <c r="A2120" t="s">
        <v>409</v>
      </c>
      <c r="B2120" t="s">
        <v>410</v>
      </c>
      <c r="C2120" t="s">
        <v>411</v>
      </c>
      <c r="D2120">
        <v>108</v>
      </c>
      <c r="E2120" t="s">
        <v>86</v>
      </c>
      <c r="F2120" t="s">
        <v>735</v>
      </c>
      <c r="G2120" t="s">
        <v>736</v>
      </c>
      <c r="H2120" t="s">
        <v>188</v>
      </c>
      <c r="I2120" t="s">
        <v>189</v>
      </c>
      <c r="J2120">
        <v>0</v>
      </c>
      <c r="K2120" t="s">
        <v>93</v>
      </c>
      <c r="L2120">
        <v>729631</v>
      </c>
    </row>
    <row r="2121" spans="1:12" x14ac:dyDescent="0.25">
      <c r="A2121" t="s">
        <v>409</v>
      </c>
      <c r="B2121" t="s">
        <v>410</v>
      </c>
      <c r="C2121" t="s">
        <v>411</v>
      </c>
      <c r="D2121">
        <v>108</v>
      </c>
      <c r="E2121" t="s">
        <v>86</v>
      </c>
      <c r="F2121" t="s">
        <v>735</v>
      </c>
      <c r="G2121" t="s">
        <v>736</v>
      </c>
      <c r="H2121" t="s">
        <v>190</v>
      </c>
      <c r="I2121" t="s">
        <v>191</v>
      </c>
      <c r="J2121">
        <v>57452</v>
      </c>
      <c r="K2121" t="s">
        <v>93</v>
      </c>
      <c r="L2121">
        <v>729631</v>
      </c>
    </row>
    <row r="2122" spans="1:12" x14ac:dyDescent="0.25">
      <c r="A2122" t="s">
        <v>409</v>
      </c>
      <c r="B2122" t="s">
        <v>410</v>
      </c>
      <c r="C2122" t="s">
        <v>411</v>
      </c>
      <c r="D2122">
        <v>108</v>
      </c>
      <c r="E2122" t="s">
        <v>86</v>
      </c>
      <c r="F2122" t="s">
        <v>735</v>
      </c>
      <c r="G2122" t="s">
        <v>736</v>
      </c>
      <c r="H2122" t="s">
        <v>192</v>
      </c>
      <c r="I2122" t="s">
        <v>193</v>
      </c>
      <c r="J2122">
        <v>355</v>
      </c>
      <c r="K2122" t="s">
        <v>93</v>
      </c>
      <c r="L2122">
        <v>729631</v>
      </c>
    </row>
    <row r="2123" spans="1:12" x14ac:dyDescent="0.25">
      <c r="A2123" t="s">
        <v>409</v>
      </c>
      <c r="B2123" t="s">
        <v>410</v>
      </c>
      <c r="C2123" t="s">
        <v>411</v>
      </c>
      <c r="D2123">
        <v>108</v>
      </c>
      <c r="E2123" t="s">
        <v>86</v>
      </c>
      <c r="F2123" t="s">
        <v>735</v>
      </c>
      <c r="G2123" t="s">
        <v>736</v>
      </c>
      <c r="H2123" t="s">
        <v>194</v>
      </c>
      <c r="I2123" t="s">
        <v>195</v>
      </c>
      <c r="J2123">
        <v>60054</v>
      </c>
      <c r="K2123" t="s">
        <v>93</v>
      </c>
      <c r="L2123">
        <v>729631</v>
      </c>
    </row>
    <row r="2124" spans="1:12" x14ac:dyDescent="0.25">
      <c r="A2124" t="s">
        <v>409</v>
      </c>
      <c r="B2124" t="s">
        <v>410</v>
      </c>
      <c r="C2124" t="s">
        <v>411</v>
      </c>
      <c r="D2124">
        <v>108</v>
      </c>
      <c r="E2124" t="s">
        <v>86</v>
      </c>
      <c r="F2124" t="s">
        <v>735</v>
      </c>
      <c r="G2124" t="s">
        <v>736</v>
      </c>
      <c r="H2124" t="s">
        <v>196</v>
      </c>
      <c r="I2124" t="s">
        <v>197</v>
      </c>
      <c r="J2124">
        <v>80003</v>
      </c>
      <c r="K2124" t="s">
        <v>93</v>
      </c>
      <c r="L2124">
        <v>729631</v>
      </c>
    </row>
    <row r="2125" spans="1:12" x14ac:dyDescent="0.25">
      <c r="A2125" t="s">
        <v>409</v>
      </c>
      <c r="B2125" t="s">
        <v>410</v>
      </c>
      <c r="C2125" t="s">
        <v>411</v>
      </c>
      <c r="D2125">
        <v>108</v>
      </c>
      <c r="E2125" t="s">
        <v>86</v>
      </c>
      <c r="F2125" t="s">
        <v>735</v>
      </c>
      <c r="G2125" t="s">
        <v>736</v>
      </c>
      <c r="H2125" t="s">
        <v>198</v>
      </c>
      <c r="I2125" t="s">
        <v>199</v>
      </c>
      <c r="J2125">
        <v>5585</v>
      </c>
      <c r="K2125" t="s">
        <v>93</v>
      </c>
      <c r="L2125">
        <v>729631</v>
      </c>
    </row>
    <row r="2126" spans="1:12" x14ac:dyDescent="0.25">
      <c r="A2126" t="s">
        <v>409</v>
      </c>
      <c r="B2126" t="s">
        <v>410</v>
      </c>
      <c r="C2126" t="s">
        <v>411</v>
      </c>
      <c r="D2126">
        <v>108</v>
      </c>
      <c r="E2126" t="s">
        <v>86</v>
      </c>
      <c r="F2126" t="s">
        <v>735</v>
      </c>
      <c r="G2126" t="s">
        <v>736</v>
      </c>
      <c r="H2126" t="s">
        <v>200</v>
      </c>
      <c r="I2126" t="s">
        <v>201</v>
      </c>
      <c r="J2126">
        <v>34782</v>
      </c>
      <c r="K2126" t="s">
        <v>93</v>
      </c>
      <c r="L2126">
        <v>729631</v>
      </c>
    </row>
    <row r="2127" spans="1:12" x14ac:dyDescent="0.25">
      <c r="A2127" t="s">
        <v>409</v>
      </c>
      <c r="B2127" t="s">
        <v>410</v>
      </c>
      <c r="C2127" t="s">
        <v>411</v>
      </c>
      <c r="D2127">
        <v>108</v>
      </c>
      <c r="E2127" t="s">
        <v>86</v>
      </c>
      <c r="F2127" t="s">
        <v>735</v>
      </c>
      <c r="G2127" t="s">
        <v>736</v>
      </c>
      <c r="H2127" t="s">
        <v>202</v>
      </c>
      <c r="I2127" t="s">
        <v>203</v>
      </c>
      <c r="J2127">
        <v>6770</v>
      </c>
      <c r="K2127" t="s">
        <v>93</v>
      </c>
      <c r="L2127">
        <v>729631</v>
      </c>
    </row>
    <row r="2128" spans="1:12" x14ac:dyDescent="0.25">
      <c r="A2128" t="s">
        <v>409</v>
      </c>
      <c r="B2128" t="s">
        <v>410</v>
      </c>
      <c r="C2128" t="s">
        <v>411</v>
      </c>
      <c r="D2128">
        <v>108</v>
      </c>
      <c r="E2128" t="s">
        <v>86</v>
      </c>
      <c r="F2128" t="s">
        <v>735</v>
      </c>
      <c r="G2128" t="s">
        <v>736</v>
      </c>
      <c r="H2128" t="s">
        <v>204</v>
      </c>
      <c r="I2128" t="s">
        <v>205</v>
      </c>
      <c r="J2128">
        <v>0</v>
      </c>
      <c r="K2128" t="s">
        <v>93</v>
      </c>
      <c r="L2128">
        <v>729631</v>
      </c>
    </row>
    <row r="2129" spans="1:12" x14ac:dyDescent="0.25">
      <c r="A2129" t="s">
        <v>409</v>
      </c>
      <c r="B2129" t="s">
        <v>410</v>
      </c>
      <c r="C2129" t="s">
        <v>411</v>
      </c>
      <c r="D2129">
        <v>108</v>
      </c>
      <c r="E2129" t="s">
        <v>86</v>
      </c>
      <c r="F2129" t="s">
        <v>735</v>
      </c>
      <c r="G2129" t="s">
        <v>736</v>
      </c>
      <c r="H2129" t="s">
        <v>206</v>
      </c>
      <c r="I2129" t="s">
        <v>207</v>
      </c>
      <c r="J2129">
        <v>32721</v>
      </c>
      <c r="K2129" t="s">
        <v>93</v>
      </c>
      <c r="L2129">
        <v>729631</v>
      </c>
    </row>
    <row r="2130" spans="1:12" x14ac:dyDescent="0.25">
      <c r="A2130" t="s">
        <v>409</v>
      </c>
      <c r="B2130" t="s">
        <v>410</v>
      </c>
      <c r="C2130" t="s">
        <v>411</v>
      </c>
      <c r="D2130">
        <v>108</v>
      </c>
      <c r="E2130" t="s">
        <v>86</v>
      </c>
      <c r="F2130" t="s">
        <v>735</v>
      </c>
      <c r="G2130" t="s">
        <v>736</v>
      </c>
      <c r="H2130" t="s">
        <v>208</v>
      </c>
      <c r="I2130" t="s">
        <v>209</v>
      </c>
      <c r="J2130">
        <v>24096</v>
      </c>
      <c r="K2130" t="s">
        <v>93</v>
      </c>
      <c r="L2130">
        <v>729631</v>
      </c>
    </row>
    <row r="2131" spans="1:12" x14ac:dyDescent="0.25">
      <c r="A2131" t="s">
        <v>409</v>
      </c>
      <c r="B2131" t="s">
        <v>410</v>
      </c>
      <c r="C2131" t="s">
        <v>411</v>
      </c>
      <c r="D2131">
        <v>108</v>
      </c>
      <c r="E2131" t="s">
        <v>86</v>
      </c>
      <c r="F2131" t="s">
        <v>735</v>
      </c>
      <c r="G2131" t="s">
        <v>736</v>
      </c>
      <c r="H2131" t="s">
        <v>210</v>
      </c>
      <c r="I2131" t="s">
        <v>211</v>
      </c>
      <c r="J2131">
        <v>12200</v>
      </c>
      <c r="K2131" t="s">
        <v>93</v>
      </c>
      <c r="L2131">
        <v>729631</v>
      </c>
    </row>
    <row r="2132" spans="1:12" x14ac:dyDescent="0.25">
      <c r="A2132" t="s">
        <v>409</v>
      </c>
      <c r="B2132" t="s">
        <v>410</v>
      </c>
      <c r="C2132" t="s">
        <v>411</v>
      </c>
      <c r="D2132">
        <v>108</v>
      </c>
      <c r="E2132" t="s">
        <v>86</v>
      </c>
      <c r="F2132" t="s">
        <v>735</v>
      </c>
      <c r="G2132" t="s">
        <v>736</v>
      </c>
      <c r="H2132" t="s">
        <v>212</v>
      </c>
      <c r="I2132" t="s">
        <v>213</v>
      </c>
      <c r="J2132">
        <v>5382</v>
      </c>
      <c r="K2132" t="s">
        <v>93</v>
      </c>
      <c r="L2132">
        <v>729631</v>
      </c>
    </row>
    <row r="2133" spans="1:12" x14ac:dyDescent="0.25">
      <c r="A2133" t="s">
        <v>409</v>
      </c>
      <c r="B2133" t="s">
        <v>410</v>
      </c>
      <c r="C2133" t="s">
        <v>411</v>
      </c>
      <c r="D2133">
        <v>108</v>
      </c>
      <c r="E2133" t="s">
        <v>86</v>
      </c>
      <c r="F2133" t="s">
        <v>735</v>
      </c>
      <c r="G2133" t="s">
        <v>736</v>
      </c>
      <c r="H2133" t="s">
        <v>214</v>
      </c>
      <c r="I2133" t="s">
        <v>215</v>
      </c>
      <c r="J2133">
        <v>75449</v>
      </c>
      <c r="K2133" t="s">
        <v>93</v>
      </c>
      <c r="L2133">
        <v>729631</v>
      </c>
    </row>
    <row r="2134" spans="1:12" x14ac:dyDescent="0.25">
      <c r="A2134" t="s">
        <v>409</v>
      </c>
      <c r="B2134" t="s">
        <v>410</v>
      </c>
      <c r="C2134" t="s">
        <v>411</v>
      </c>
      <c r="D2134">
        <v>108</v>
      </c>
      <c r="E2134" t="s">
        <v>86</v>
      </c>
      <c r="F2134" t="s">
        <v>735</v>
      </c>
      <c r="G2134" t="s">
        <v>736</v>
      </c>
      <c r="H2134" t="s">
        <v>216</v>
      </c>
      <c r="I2134" t="s">
        <v>217</v>
      </c>
      <c r="J2134">
        <v>13868</v>
      </c>
      <c r="K2134" t="s">
        <v>93</v>
      </c>
      <c r="L2134">
        <v>729631</v>
      </c>
    </row>
    <row r="2135" spans="1:12" x14ac:dyDescent="0.25">
      <c r="A2135" t="s">
        <v>409</v>
      </c>
      <c r="B2135" t="s">
        <v>410</v>
      </c>
      <c r="C2135" t="s">
        <v>411</v>
      </c>
      <c r="D2135">
        <v>108</v>
      </c>
      <c r="E2135" t="s">
        <v>86</v>
      </c>
      <c r="F2135" t="s">
        <v>735</v>
      </c>
      <c r="G2135" t="s">
        <v>736</v>
      </c>
      <c r="H2135" t="s">
        <v>218</v>
      </c>
      <c r="I2135" t="s">
        <v>219</v>
      </c>
      <c r="J2135">
        <v>0</v>
      </c>
      <c r="K2135" t="s">
        <v>93</v>
      </c>
      <c r="L2135">
        <v>729631</v>
      </c>
    </row>
    <row r="2136" spans="1:12" x14ac:dyDescent="0.25">
      <c r="A2136" t="s">
        <v>409</v>
      </c>
      <c r="B2136" t="s">
        <v>410</v>
      </c>
      <c r="C2136" t="s">
        <v>411</v>
      </c>
      <c r="D2136">
        <v>108</v>
      </c>
      <c r="E2136" t="s">
        <v>86</v>
      </c>
      <c r="F2136" t="s">
        <v>735</v>
      </c>
      <c r="G2136" t="s">
        <v>736</v>
      </c>
      <c r="H2136" t="s">
        <v>220</v>
      </c>
      <c r="I2136" t="s">
        <v>221</v>
      </c>
      <c r="J2136">
        <v>6537</v>
      </c>
      <c r="K2136" t="s">
        <v>93</v>
      </c>
      <c r="L2136">
        <v>729631</v>
      </c>
    </row>
    <row r="2137" spans="1:12" x14ac:dyDescent="0.25">
      <c r="A2137" t="s">
        <v>409</v>
      </c>
      <c r="B2137" t="s">
        <v>410</v>
      </c>
      <c r="C2137" t="s">
        <v>411</v>
      </c>
      <c r="D2137">
        <v>108</v>
      </c>
      <c r="E2137" t="s">
        <v>86</v>
      </c>
      <c r="F2137" t="s">
        <v>735</v>
      </c>
      <c r="G2137" t="s">
        <v>736</v>
      </c>
      <c r="H2137" t="s">
        <v>222</v>
      </c>
      <c r="I2137" t="s">
        <v>223</v>
      </c>
      <c r="J2137">
        <v>1158</v>
      </c>
      <c r="K2137" t="s">
        <v>93</v>
      </c>
      <c r="L2137">
        <v>729631</v>
      </c>
    </row>
    <row r="2138" spans="1:12" x14ac:dyDescent="0.25">
      <c r="A2138" t="s">
        <v>409</v>
      </c>
      <c r="B2138" t="s">
        <v>410</v>
      </c>
      <c r="C2138" t="s">
        <v>411</v>
      </c>
      <c r="D2138">
        <v>108</v>
      </c>
      <c r="E2138" t="s">
        <v>86</v>
      </c>
      <c r="F2138" t="s">
        <v>735</v>
      </c>
      <c r="G2138" t="s">
        <v>736</v>
      </c>
      <c r="H2138" t="s">
        <v>224</v>
      </c>
      <c r="I2138" t="s">
        <v>225</v>
      </c>
      <c r="J2138">
        <v>9491</v>
      </c>
      <c r="K2138" t="s">
        <v>93</v>
      </c>
      <c r="L2138">
        <v>729631</v>
      </c>
    </row>
    <row r="2139" spans="1:12" x14ac:dyDescent="0.25">
      <c r="A2139" t="s">
        <v>409</v>
      </c>
      <c r="B2139" t="s">
        <v>410</v>
      </c>
      <c r="C2139" t="s">
        <v>411</v>
      </c>
      <c r="D2139">
        <v>108</v>
      </c>
      <c r="E2139" t="s">
        <v>86</v>
      </c>
      <c r="F2139" t="s">
        <v>735</v>
      </c>
      <c r="G2139" t="s">
        <v>736</v>
      </c>
      <c r="H2139" t="s">
        <v>226</v>
      </c>
      <c r="I2139" t="s">
        <v>227</v>
      </c>
      <c r="J2139">
        <v>4560</v>
      </c>
      <c r="K2139" t="s">
        <v>93</v>
      </c>
      <c r="L2139">
        <v>729631</v>
      </c>
    </row>
    <row r="2140" spans="1:12" x14ac:dyDescent="0.25">
      <c r="A2140" t="s">
        <v>409</v>
      </c>
      <c r="B2140" t="s">
        <v>410</v>
      </c>
      <c r="C2140" t="s">
        <v>411</v>
      </c>
      <c r="D2140">
        <v>108</v>
      </c>
      <c r="E2140" t="s">
        <v>86</v>
      </c>
      <c r="F2140" t="s">
        <v>735</v>
      </c>
      <c r="G2140" t="s">
        <v>736</v>
      </c>
      <c r="H2140" t="s">
        <v>228</v>
      </c>
      <c r="I2140" t="s">
        <v>229</v>
      </c>
      <c r="J2140">
        <v>2461</v>
      </c>
      <c r="K2140" t="s">
        <v>93</v>
      </c>
      <c r="L2140">
        <v>729631</v>
      </c>
    </row>
    <row r="2141" spans="1:12" x14ac:dyDescent="0.25">
      <c r="A2141" t="s">
        <v>409</v>
      </c>
      <c r="B2141" t="s">
        <v>410</v>
      </c>
      <c r="C2141" t="s">
        <v>411</v>
      </c>
      <c r="D2141">
        <v>108</v>
      </c>
      <c r="E2141" t="s">
        <v>86</v>
      </c>
      <c r="F2141" t="s">
        <v>735</v>
      </c>
      <c r="G2141" t="s">
        <v>736</v>
      </c>
      <c r="H2141" t="s">
        <v>230</v>
      </c>
      <c r="I2141" t="s">
        <v>231</v>
      </c>
      <c r="J2141">
        <v>8313</v>
      </c>
      <c r="K2141" t="s">
        <v>93</v>
      </c>
      <c r="L2141">
        <v>729631</v>
      </c>
    </row>
    <row r="2142" spans="1:12" x14ac:dyDescent="0.25">
      <c r="A2142" t="s">
        <v>409</v>
      </c>
      <c r="B2142" t="s">
        <v>410</v>
      </c>
      <c r="C2142" t="s">
        <v>411</v>
      </c>
      <c r="D2142">
        <v>108</v>
      </c>
      <c r="E2142" t="s">
        <v>86</v>
      </c>
      <c r="F2142" t="s">
        <v>735</v>
      </c>
      <c r="G2142" t="s">
        <v>736</v>
      </c>
      <c r="H2142" t="s">
        <v>232</v>
      </c>
      <c r="I2142" t="s">
        <v>233</v>
      </c>
      <c r="J2142">
        <v>33440</v>
      </c>
      <c r="K2142" t="s">
        <v>93</v>
      </c>
      <c r="L2142">
        <v>729631</v>
      </c>
    </row>
    <row r="2143" spans="1:12" x14ac:dyDescent="0.25">
      <c r="A2143" t="s">
        <v>409</v>
      </c>
      <c r="B2143" t="s">
        <v>410</v>
      </c>
      <c r="C2143" t="s">
        <v>411</v>
      </c>
      <c r="D2143">
        <v>108</v>
      </c>
      <c r="E2143" t="s">
        <v>86</v>
      </c>
      <c r="F2143" t="s">
        <v>735</v>
      </c>
      <c r="G2143" t="s">
        <v>736</v>
      </c>
      <c r="H2143" t="s">
        <v>234</v>
      </c>
      <c r="I2143" t="s">
        <v>235</v>
      </c>
      <c r="J2143">
        <v>1373917</v>
      </c>
      <c r="K2143" t="s">
        <v>93</v>
      </c>
      <c r="L2143">
        <v>729631</v>
      </c>
    </row>
    <row r="2144" spans="1:12" x14ac:dyDescent="0.25">
      <c r="A2144" t="s">
        <v>409</v>
      </c>
      <c r="B2144" t="s">
        <v>410</v>
      </c>
      <c r="C2144" t="s">
        <v>411</v>
      </c>
      <c r="D2144">
        <v>108</v>
      </c>
      <c r="E2144" t="s">
        <v>86</v>
      </c>
      <c r="F2144" t="s">
        <v>735</v>
      </c>
      <c r="G2144" t="s">
        <v>736</v>
      </c>
      <c r="H2144" t="s">
        <v>236</v>
      </c>
      <c r="I2144" t="s">
        <v>237</v>
      </c>
      <c r="J2144">
        <v>0</v>
      </c>
      <c r="K2144" t="s">
        <v>93</v>
      </c>
      <c r="L2144">
        <v>729631</v>
      </c>
    </row>
    <row r="2145" spans="1:12" x14ac:dyDescent="0.25">
      <c r="A2145" t="s">
        <v>409</v>
      </c>
      <c r="B2145" t="s">
        <v>410</v>
      </c>
      <c r="C2145" t="s">
        <v>411</v>
      </c>
      <c r="D2145">
        <v>108</v>
      </c>
      <c r="E2145" t="s">
        <v>86</v>
      </c>
      <c r="F2145" t="s">
        <v>735</v>
      </c>
      <c r="G2145" t="s">
        <v>736</v>
      </c>
      <c r="H2145" t="s">
        <v>251</v>
      </c>
      <c r="I2145" t="s">
        <v>252</v>
      </c>
      <c r="J2145">
        <v>0</v>
      </c>
      <c r="K2145" t="s">
        <v>93</v>
      </c>
      <c r="L2145">
        <v>0</v>
      </c>
    </row>
    <row r="2146" spans="1:12" x14ac:dyDescent="0.25">
      <c r="A2146" t="s">
        <v>409</v>
      </c>
      <c r="B2146" t="s">
        <v>410</v>
      </c>
      <c r="C2146" t="s">
        <v>411</v>
      </c>
      <c r="D2146">
        <v>108</v>
      </c>
      <c r="E2146" t="s">
        <v>86</v>
      </c>
      <c r="F2146" t="s">
        <v>735</v>
      </c>
      <c r="G2146" t="s">
        <v>736</v>
      </c>
      <c r="H2146" t="s">
        <v>253</v>
      </c>
      <c r="I2146" t="s">
        <v>254</v>
      </c>
      <c r="J2146">
        <v>0</v>
      </c>
      <c r="K2146" t="s">
        <v>93</v>
      </c>
      <c r="L2146">
        <v>0</v>
      </c>
    </row>
    <row r="2147" spans="1:12" x14ac:dyDescent="0.25">
      <c r="A2147" t="s">
        <v>409</v>
      </c>
      <c r="B2147" t="s">
        <v>410</v>
      </c>
      <c r="C2147" t="s">
        <v>411</v>
      </c>
      <c r="D2147">
        <v>108</v>
      </c>
      <c r="E2147" t="s">
        <v>86</v>
      </c>
      <c r="F2147" t="s">
        <v>735</v>
      </c>
      <c r="G2147" t="s">
        <v>736</v>
      </c>
      <c r="H2147" t="s">
        <v>255</v>
      </c>
      <c r="I2147" t="s">
        <v>256</v>
      </c>
      <c r="J2147">
        <v>0</v>
      </c>
      <c r="K2147" t="s">
        <v>93</v>
      </c>
      <c r="L2147">
        <v>0</v>
      </c>
    </row>
    <row r="2148" spans="1:12" x14ac:dyDescent="0.25">
      <c r="A2148" t="s">
        <v>409</v>
      </c>
      <c r="B2148" t="s">
        <v>410</v>
      </c>
      <c r="C2148" t="s">
        <v>411</v>
      </c>
      <c r="D2148">
        <v>108</v>
      </c>
      <c r="E2148" t="s">
        <v>86</v>
      </c>
      <c r="F2148" t="s">
        <v>735</v>
      </c>
      <c r="G2148" t="s">
        <v>736</v>
      </c>
      <c r="H2148" t="s">
        <v>257</v>
      </c>
      <c r="I2148" t="s">
        <v>258</v>
      </c>
      <c r="J2148">
        <v>0</v>
      </c>
      <c r="K2148" t="s">
        <v>93</v>
      </c>
      <c r="L2148">
        <v>0</v>
      </c>
    </row>
    <row r="2149" spans="1:12" x14ac:dyDescent="0.25">
      <c r="A2149" t="s">
        <v>409</v>
      </c>
      <c r="B2149" t="s">
        <v>410</v>
      </c>
      <c r="C2149" t="s">
        <v>411</v>
      </c>
      <c r="D2149">
        <v>108</v>
      </c>
      <c r="E2149" t="s">
        <v>86</v>
      </c>
      <c r="F2149" t="s">
        <v>735</v>
      </c>
      <c r="G2149" t="s">
        <v>736</v>
      </c>
      <c r="H2149" t="s">
        <v>259</v>
      </c>
      <c r="I2149" t="s">
        <v>260</v>
      </c>
      <c r="J2149">
        <v>41966</v>
      </c>
      <c r="K2149" t="s">
        <v>93</v>
      </c>
      <c r="L2149">
        <v>0</v>
      </c>
    </row>
    <row r="2150" spans="1:12" x14ac:dyDescent="0.25">
      <c r="A2150" t="s">
        <v>409</v>
      </c>
      <c r="B2150" t="s">
        <v>410</v>
      </c>
      <c r="C2150" t="s">
        <v>411</v>
      </c>
      <c r="D2150">
        <v>108</v>
      </c>
      <c r="E2150" t="s">
        <v>86</v>
      </c>
      <c r="F2150" t="s">
        <v>735</v>
      </c>
      <c r="G2150" t="s">
        <v>736</v>
      </c>
      <c r="H2150" t="s">
        <v>261</v>
      </c>
      <c r="I2150" t="s">
        <v>262</v>
      </c>
      <c r="J2150">
        <v>0</v>
      </c>
      <c r="K2150" t="s">
        <v>93</v>
      </c>
      <c r="L2150">
        <v>0</v>
      </c>
    </row>
    <row r="2151" spans="1:12" x14ac:dyDescent="0.25">
      <c r="A2151" t="s">
        <v>409</v>
      </c>
      <c r="B2151" t="s">
        <v>410</v>
      </c>
      <c r="C2151" t="s">
        <v>411</v>
      </c>
      <c r="D2151">
        <v>108</v>
      </c>
      <c r="E2151" t="s">
        <v>86</v>
      </c>
      <c r="F2151" t="s">
        <v>735</v>
      </c>
      <c r="G2151" t="s">
        <v>736</v>
      </c>
      <c r="H2151" t="s">
        <v>263</v>
      </c>
      <c r="I2151" t="s">
        <v>264</v>
      </c>
      <c r="J2151">
        <v>0</v>
      </c>
      <c r="K2151" t="s">
        <v>93</v>
      </c>
      <c r="L2151">
        <v>0</v>
      </c>
    </row>
    <row r="2152" spans="1:12" x14ac:dyDescent="0.25">
      <c r="A2152" t="s">
        <v>409</v>
      </c>
      <c r="B2152" t="s">
        <v>410</v>
      </c>
      <c r="C2152" t="s">
        <v>411</v>
      </c>
      <c r="D2152">
        <v>108</v>
      </c>
      <c r="E2152" t="s">
        <v>86</v>
      </c>
      <c r="F2152" t="s">
        <v>735</v>
      </c>
      <c r="G2152" t="s">
        <v>736</v>
      </c>
      <c r="H2152" t="s">
        <v>265</v>
      </c>
      <c r="I2152" t="s">
        <v>266</v>
      </c>
      <c r="J2152">
        <v>0</v>
      </c>
      <c r="K2152" t="s">
        <v>93</v>
      </c>
      <c r="L2152">
        <v>0</v>
      </c>
    </row>
    <row r="2153" spans="1:12" x14ac:dyDescent="0.25">
      <c r="A2153" t="s">
        <v>409</v>
      </c>
      <c r="B2153" t="s">
        <v>410</v>
      </c>
      <c r="C2153" t="s">
        <v>411</v>
      </c>
      <c r="D2153">
        <v>108</v>
      </c>
      <c r="E2153" t="s">
        <v>86</v>
      </c>
      <c r="F2153" t="s">
        <v>735</v>
      </c>
      <c r="G2153" t="s">
        <v>736</v>
      </c>
      <c r="H2153" t="s">
        <v>267</v>
      </c>
      <c r="I2153" t="s">
        <v>268</v>
      </c>
      <c r="J2153">
        <v>0</v>
      </c>
      <c r="K2153" t="s">
        <v>93</v>
      </c>
      <c r="L2153">
        <v>0</v>
      </c>
    </row>
    <row r="2154" spans="1:12" x14ac:dyDescent="0.25">
      <c r="A2154" t="s">
        <v>409</v>
      </c>
      <c r="B2154" t="s">
        <v>410</v>
      </c>
      <c r="C2154" t="s">
        <v>411</v>
      </c>
      <c r="D2154">
        <v>108</v>
      </c>
      <c r="E2154" t="s">
        <v>86</v>
      </c>
      <c r="F2154" t="s">
        <v>735</v>
      </c>
      <c r="G2154" t="s">
        <v>736</v>
      </c>
      <c r="H2154" t="s">
        <v>269</v>
      </c>
      <c r="I2154" t="s">
        <v>270</v>
      </c>
      <c r="J2154">
        <v>-2819008</v>
      </c>
      <c r="K2154" t="s">
        <v>93</v>
      </c>
      <c r="L2154">
        <v>0</v>
      </c>
    </row>
    <row r="2155" spans="1:12" x14ac:dyDescent="0.25">
      <c r="A2155" t="s">
        <v>409</v>
      </c>
      <c r="B2155" t="s">
        <v>410</v>
      </c>
      <c r="C2155" t="s">
        <v>411</v>
      </c>
      <c r="D2155">
        <v>108</v>
      </c>
      <c r="E2155" t="s">
        <v>86</v>
      </c>
      <c r="F2155" t="s">
        <v>735</v>
      </c>
      <c r="G2155" t="s">
        <v>736</v>
      </c>
      <c r="H2155" t="s">
        <v>271</v>
      </c>
      <c r="I2155" t="s">
        <v>272</v>
      </c>
      <c r="J2155">
        <v>7380856</v>
      </c>
      <c r="K2155" t="s">
        <v>93</v>
      </c>
      <c r="L2155">
        <v>0</v>
      </c>
    </row>
    <row r="2156" spans="1:12" x14ac:dyDescent="0.25">
      <c r="A2156" t="s">
        <v>409</v>
      </c>
      <c r="B2156" t="s">
        <v>410</v>
      </c>
      <c r="C2156" t="s">
        <v>411</v>
      </c>
      <c r="D2156">
        <v>108</v>
      </c>
      <c r="E2156" t="s">
        <v>86</v>
      </c>
      <c r="F2156" t="s">
        <v>735</v>
      </c>
      <c r="G2156" t="s">
        <v>736</v>
      </c>
      <c r="H2156" t="s">
        <v>273</v>
      </c>
      <c r="I2156" t="s">
        <v>274</v>
      </c>
      <c r="J2156">
        <v>10386</v>
      </c>
      <c r="K2156" t="s">
        <v>93</v>
      </c>
      <c r="L2156">
        <v>0</v>
      </c>
    </row>
    <row r="2157" spans="1:12" x14ac:dyDescent="0.25">
      <c r="A2157" t="s">
        <v>409</v>
      </c>
      <c r="B2157" t="s">
        <v>410</v>
      </c>
      <c r="C2157" t="s">
        <v>411</v>
      </c>
      <c r="D2157">
        <v>108</v>
      </c>
      <c r="E2157" t="s">
        <v>86</v>
      </c>
      <c r="F2157" t="s">
        <v>735</v>
      </c>
      <c r="G2157" t="s">
        <v>736</v>
      </c>
      <c r="H2157" t="s">
        <v>275</v>
      </c>
      <c r="I2157" t="s">
        <v>276</v>
      </c>
      <c r="J2157">
        <v>0</v>
      </c>
      <c r="K2157" t="s">
        <v>93</v>
      </c>
      <c r="L2157">
        <v>0</v>
      </c>
    </row>
    <row r="2158" spans="1:12" x14ac:dyDescent="0.25">
      <c r="A2158" t="s">
        <v>409</v>
      </c>
      <c r="B2158" t="s">
        <v>410</v>
      </c>
      <c r="C2158" t="s">
        <v>411</v>
      </c>
      <c r="D2158">
        <v>108</v>
      </c>
      <c r="E2158" t="s">
        <v>86</v>
      </c>
      <c r="F2158" t="s">
        <v>735</v>
      </c>
      <c r="G2158" t="s">
        <v>736</v>
      </c>
      <c r="H2158" t="s">
        <v>277</v>
      </c>
      <c r="I2158" t="s">
        <v>278</v>
      </c>
      <c r="J2158">
        <v>668795</v>
      </c>
      <c r="K2158" t="s">
        <v>93</v>
      </c>
      <c r="L2158">
        <v>0</v>
      </c>
    </row>
    <row r="2159" spans="1:12" x14ac:dyDescent="0.25">
      <c r="A2159" t="s">
        <v>409</v>
      </c>
      <c r="B2159" t="s">
        <v>410</v>
      </c>
      <c r="C2159" t="s">
        <v>411</v>
      </c>
      <c r="D2159">
        <v>108</v>
      </c>
      <c r="E2159" t="s">
        <v>86</v>
      </c>
      <c r="F2159" t="s">
        <v>735</v>
      </c>
      <c r="G2159" t="s">
        <v>736</v>
      </c>
      <c r="H2159" t="s">
        <v>279</v>
      </c>
      <c r="I2159" t="s">
        <v>280</v>
      </c>
      <c r="J2159">
        <v>0</v>
      </c>
      <c r="K2159" t="s">
        <v>93</v>
      </c>
      <c r="L2159">
        <v>0</v>
      </c>
    </row>
    <row r="2160" spans="1:12" x14ac:dyDescent="0.25">
      <c r="A2160" t="s">
        <v>409</v>
      </c>
      <c r="B2160" t="s">
        <v>410</v>
      </c>
      <c r="C2160" t="s">
        <v>411</v>
      </c>
      <c r="D2160">
        <v>108</v>
      </c>
      <c r="E2160" t="s">
        <v>86</v>
      </c>
      <c r="F2160" t="s">
        <v>735</v>
      </c>
      <c r="G2160" t="s">
        <v>736</v>
      </c>
      <c r="H2160" t="s">
        <v>281</v>
      </c>
      <c r="I2160" t="s">
        <v>282</v>
      </c>
      <c r="J2160">
        <v>292267</v>
      </c>
      <c r="K2160" t="s">
        <v>93</v>
      </c>
      <c r="L2160">
        <v>0</v>
      </c>
    </row>
    <row r="2161" spans="1:12" x14ac:dyDescent="0.25">
      <c r="A2161" t="s">
        <v>409</v>
      </c>
      <c r="B2161" t="s">
        <v>410</v>
      </c>
      <c r="C2161" t="s">
        <v>411</v>
      </c>
      <c r="D2161">
        <v>108</v>
      </c>
      <c r="E2161" t="s">
        <v>86</v>
      </c>
      <c r="F2161" t="s">
        <v>735</v>
      </c>
      <c r="G2161" t="s">
        <v>736</v>
      </c>
      <c r="H2161" t="s">
        <v>283</v>
      </c>
      <c r="I2161" t="s">
        <v>284</v>
      </c>
      <c r="J2161">
        <v>0</v>
      </c>
      <c r="K2161" t="s">
        <v>93</v>
      </c>
      <c r="L2161">
        <v>0</v>
      </c>
    </row>
    <row r="2162" spans="1:12" x14ac:dyDescent="0.25">
      <c r="A2162" t="s">
        <v>409</v>
      </c>
      <c r="B2162" t="s">
        <v>410</v>
      </c>
      <c r="C2162" t="s">
        <v>411</v>
      </c>
      <c r="D2162">
        <v>108</v>
      </c>
      <c r="E2162" t="s">
        <v>86</v>
      </c>
      <c r="F2162" t="s">
        <v>735</v>
      </c>
      <c r="G2162" t="s">
        <v>736</v>
      </c>
      <c r="H2162" t="s">
        <v>285</v>
      </c>
      <c r="I2162" t="s">
        <v>286</v>
      </c>
      <c r="J2162">
        <v>154517</v>
      </c>
      <c r="K2162" t="s">
        <v>93</v>
      </c>
      <c r="L2162">
        <v>0</v>
      </c>
    </row>
    <row r="2163" spans="1:12" x14ac:dyDescent="0.25">
      <c r="A2163" t="s">
        <v>409</v>
      </c>
      <c r="B2163" t="s">
        <v>410</v>
      </c>
      <c r="C2163" t="s">
        <v>411</v>
      </c>
      <c r="D2163">
        <v>108</v>
      </c>
      <c r="E2163" t="s">
        <v>86</v>
      </c>
      <c r="F2163" t="s">
        <v>735</v>
      </c>
      <c r="G2163" t="s">
        <v>736</v>
      </c>
      <c r="H2163" t="s">
        <v>287</v>
      </c>
      <c r="I2163" t="s">
        <v>288</v>
      </c>
      <c r="J2163">
        <v>44878</v>
      </c>
      <c r="K2163" t="s">
        <v>93</v>
      </c>
      <c r="L2163">
        <v>0</v>
      </c>
    </row>
    <row r="2164" spans="1:12" x14ac:dyDescent="0.25">
      <c r="A2164" t="s">
        <v>409</v>
      </c>
      <c r="B2164" t="s">
        <v>410</v>
      </c>
      <c r="C2164" t="s">
        <v>411</v>
      </c>
      <c r="D2164">
        <v>108</v>
      </c>
      <c r="E2164" t="s">
        <v>86</v>
      </c>
      <c r="F2164" t="s">
        <v>735</v>
      </c>
      <c r="G2164" t="s">
        <v>736</v>
      </c>
      <c r="H2164" t="s">
        <v>289</v>
      </c>
      <c r="I2164" t="s">
        <v>290</v>
      </c>
      <c r="J2164">
        <v>0</v>
      </c>
      <c r="K2164" t="s">
        <v>93</v>
      </c>
      <c r="L2164">
        <v>0</v>
      </c>
    </row>
    <row r="2165" spans="1:12" x14ac:dyDescent="0.25">
      <c r="A2165" t="s">
        <v>409</v>
      </c>
      <c r="B2165" t="s">
        <v>410</v>
      </c>
      <c r="C2165" t="s">
        <v>411</v>
      </c>
      <c r="D2165">
        <v>108</v>
      </c>
      <c r="E2165" t="s">
        <v>86</v>
      </c>
      <c r="F2165" t="s">
        <v>735</v>
      </c>
      <c r="G2165" t="s">
        <v>736</v>
      </c>
      <c r="H2165" t="s">
        <v>291</v>
      </c>
      <c r="I2165" t="s">
        <v>292</v>
      </c>
      <c r="J2165">
        <v>-27959</v>
      </c>
      <c r="K2165" t="s">
        <v>93</v>
      </c>
      <c r="L2165">
        <v>0</v>
      </c>
    </row>
    <row r="2166" spans="1:12" x14ac:dyDescent="0.25">
      <c r="A2166" t="s">
        <v>409</v>
      </c>
      <c r="B2166" t="s">
        <v>410</v>
      </c>
      <c r="C2166" t="s">
        <v>411</v>
      </c>
      <c r="D2166">
        <v>108</v>
      </c>
      <c r="E2166" t="s">
        <v>86</v>
      </c>
      <c r="F2166" t="s">
        <v>735</v>
      </c>
      <c r="G2166" t="s">
        <v>736</v>
      </c>
      <c r="H2166" t="s">
        <v>293</v>
      </c>
      <c r="I2166" t="s">
        <v>294</v>
      </c>
      <c r="J2166">
        <v>8341</v>
      </c>
      <c r="K2166" t="s">
        <v>93</v>
      </c>
      <c r="L2166">
        <v>0</v>
      </c>
    </row>
    <row r="2167" spans="1:12" x14ac:dyDescent="0.25">
      <c r="A2167" t="s">
        <v>409</v>
      </c>
      <c r="B2167" t="s">
        <v>410</v>
      </c>
      <c r="C2167" t="s">
        <v>411</v>
      </c>
      <c r="D2167">
        <v>108</v>
      </c>
      <c r="E2167" t="s">
        <v>86</v>
      </c>
      <c r="F2167" t="s">
        <v>735</v>
      </c>
      <c r="G2167" t="s">
        <v>736</v>
      </c>
      <c r="H2167" t="s">
        <v>295</v>
      </c>
      <c r="I2167" t="s">
        <v>296</v>
      </c>
      <c r="J2167">
        <v>4152</v>
      </c>
      <c r="K2167" t="s">
        <v>93</v>
      </c>
      <c r="L2167">
        <v>0</v>
      </c>
    </row>
    <row r="2168" spans="1:12" x14ac:dyDescent="0.25">
      <c r="A2168" t="s">
        <v>409</v>
      </c>
      <c r="B2168" t="s">
        <v>410</v>
      </c>
      <c r="C2168" t="s">
        <v>411</v>
      </c>
      <c r="D2168">
        <v>108</v>
      </c>
      <c r="E2168" t="s">
        <v>86</v>
      </c>
      <c r="F2168" t="s">
        <v>735</v>
      </c>
      <c r="G2168" t="s">
        <v>736</v>
      </c>
      <c r="H2168" t="s">
        <v>297</v>
      </c>
      <c r="I2168" t="s">
        <v>298</v>
      </c>
      <c r="J2168">
        <v>0</v>
      </c>
      <c r="K2168" t="s">
        <v>93</v>
      </c>
      <c r="L2168">
        <v>0</v>
      </c>
    </row>
    <row r="2169" spans="1:12" x14ac:dyDescent="0.25">
      <c r="A2169" t="s">
        <v>409</v>
      </c>
      <c r="B2169" t="s">
        <v>410</v>
      </c>
      <c r="C2169" t="s">
        <v>411</v>
      </c>
      <c r="D2169">
        <v>108</v>
      </c>
      <c r="E2169" t="s">
        <v>86</v>
      </c>
      <c r="F2169" t="s">
        <v>735</v>
      </c>
      <c r="G2169" t="s">
        <v>736</v>
      </c>
      <c r="H2169" t="s">
        <v>299</v>
      </c>
      <c r="I2169" t="s">
        <v>300</v>
      </c>
      <c r="J2169">
        <v>0</v>
      </c>
      <c r="K2169" t="s">
        <v>93</v>
      </c>
      <c r="L2169">
        <v>0</v>
      </c>
    </row>
    <row r="2170" spans="1:12" x14ac:dyDescent="0.25">
      <c r="A2170" t="s">
        <v>409</v>
      </c>
      <c r="B2170" t="s">
        <v>410</v>
      </c>
      <c r="C2170" t="s">
        <v>411</v>
      </c>
      <c r="D2170">
        <v>108</v>
      </c>
      <c r="E2170" t="s">
        <v>86</v>
      </c>
      <c r="F2170" t="s">
        <v>735</v>
      </c>
      <c r="G2170" t="s">
        <v>736</v>
      </c>
      <c r="H2170" t="s">
        <v>301</v>
      </c>
      <c r="I2170" t="s">
        <v>302</v>
      </c>
      <c r="J2170">
        <v>0</v>
      </c>
      <c r="K2170" t="s">
        <v>93</v>
      </c>
      <c r="L2170">
        <v>0</v>
      </c>
    </row>
    <row r="2171" spans="1:12" x14ac:dyDescent="0.25">
      <c r="A2171" t="s">
        <v>409</v>
      </c>
      <c r="B2171" t="s">
        <v>410</v>
      </c>
      <c r="C2171" t="s">
        <v>411</v>
      </c>
      <c r="D2171">
        <v>108</v>
      </c>
      <c r="E2171" t="s">
        <v>86</v>
      </c>
      <c r="F2171" t="s">
        <v>735</v>
      </c>
      <c r="G2171" t="s">
        <v>736</v>
      </c>
      <c r="H2171" t="s">
        <v>303</v>
      </c>
      <c r="I2171" t="s">
        <v>304</v>
      </c>
      <c r="J2171">
        <v>0</v>
      </c>
      <c r="K2171" t="s">
        <v>93</v>
      </c>
      <c r="L2171">
        <v>0</v>
      </c>
    </row>
    <row r="2172" spans="1:12" x14ac:dyDescent="0.25">
      <c r="A2172" t="s">
        <v>409</v>
      </c>
      <c r="B2172" t="s">
        <v>410</v>
      </c>
      <c r="C2172" t="s">
        <v>411</v>
      </c>
      <c r="D2172">
        <v>108</v>
      </c>
      <c r="E2172" t="s">
        <v>86</v>
      </c>
      <c r="F2172" t="s">
        <v>735</v>
      </c>
      <c r="G2172" t="s">
        <v>736</v>
      </c>
      <c r="H2172" t="s">
        <v>305</v>
      </c>
      <c r="I2172" t="s">
        <v>306</v>
      </c>
      <c r="J2172">
        <v>251634</v>
      </c>
      <c r="K2172" t="s">
        <v>93</v>
      </c>
      <c r="L2172">
        <v>0</v>
      </c>
    </row>
    <row r="2173" spans="1:12" x14ac:dyDescent="0.25">
      <c r="A2173" t="s">
        <v>409</v>
      </c>
      <c r="B2173" t="s">
        <v>410</v>
      </c>
      <c r="C2173" t="s">
        <v>411</v>
      </c>
      <c r="D2173">
        <v>108</v>
      </c>
      <c r="E2173" t="s">
        <v>86</v>
      </c>
      <c r="F2173" t="s">
        <v>735</v>
      </c>
      <c r="G2173" t="s">
        <v>736</v>
      </c>
      <c r="H2173" t="s">
        <v>307</v>
      </c>
      <c r="I2173" t="s">
        <v>308</v>
      </c>
      <c r="J2173">
        <v>0</v>
      </c>
      <c r="K2173" t="s">
        <v>93</v>
      </c>
      <c r="L2173">
        <v>0</v>
      </c>
    </row>
    <row r="2174" spans="1:12" x14ac:dyDescent="0.25">
      <c r="A2174" t="s">
        <v>409</v>
      </c>
      <c r="B2174" t="s">
        <v>410</v>
      </c>
      <c r="C2174" t="s">
        <v>411</v>
      </c>
      <c r="D2174">
        <v>108</v>
      </c>
      <c r="E2174" t="s">
        <v>86</v>
      </c>
      <c r="F2174" t="s">
        <v>735</v>
      </c>
      <c r="G2174" t="s">
        <v>736</v>
      </c>
      <c r="H2174" t="s">
        <v>309</v>
      </c>
      <c r="I2174" t="s">
        <v>310</v>
      </c>
      <c r="J2174">
        <v>12620622</v>
      </c>
      <c r="K2174" t="s">
        <v>93</v>
      </c>
      <c r="L2174">
        <v>0</v>
      </c>
    </row>
    <row r="2175" spans="1:12" x14ac:dyDescent="0.25">
      <c r="A2175" t="s">
        <v>409</v>
      </c>
      <c r="B2175" t="s">
        <v>410</v>
      </c>
      <c r="C2175" t="s">
        <v>411</v>
      </c>
      <c r="D2175">
        <v>108</v>
      </c>
      <c r="E2175" t="s">
        <v>86</v>
      </c>
      <c r="F2175" t="s">
        <v>735</v>
      </c>
      <c r="G2175" t="s">
        <v>736</v>
      </c>
      <c r="H2175" t="s">
        <v>311</v>
      </c>
      <c r="I2175" t="s">
        <v>312</v>
      </c>
      <c r="J2175">
        <v>0</v>
      </c>
      <c r="K2175" t="s">
        <v>93</v>
      </c>
      <c r="L2175">
        <v>0</v>
      </c>
    </row>
    <row r="2176" spans="1:12" x14ac:dyDescent="0.25">
      <c r="A2176" t="s">
        <v>409</v>
      </c>
      <c r="B2176" t="s">
        <v>410</v>
      </c>
      <c r="C2176" t="s">
        <v>411</v>
      </c>
      <c r="D2176">
        <v>108</v>
      </c>
      <c r="E2176" t="s">
        <v>86</v>
      </c>
      <c r="F2176" t="s">
        <v>735</v>
      </c>
      <c r="G2176" t="s">
        <v>736</v>
      </c>
      <c r="H2176" t="s">
        <v>313</v>
      </c>
      <c r="I2176" t="s">
        <v>314</v>
      </c>
      <c r="J2176">
        <v>0</v>
      </c>
      <c r="K2176" t="s">
        <v>93</v>
      </c>
      <c r="L2176">
        <v>0</v>
      </c>
    </row>
    <row r="2177" spans="1:12" x14ac:dyDescent="0.25">
      <c r="A2177" t="s">
        <v>409</v>
      </c>
      <c r="B2177" t="s">
        <v>410</v>
      </c>
      <c r="C2177" t="s">
        <v>411</v>
      </c>
      <c r="D2177">
        <v>108</v>
      </c>
      <c r="E2177" t="s">
        <v>86</v>
      </c>
      <c r="F2177" t="s">
        <v>735</v>
      </c>
      <c r="G2177" t="s">
        <v>736</v>
      </c>
      <c r="H2177" t="s">
        <v>315</v>
      </c>
      <c r="I2177" t="s">
        <v>316</v>
      </c>
      <c r="J2177">
        <v>0</v>
      </c>
      <c r="K2177" t="s">
        <v>93</v>
      </c>
      <c r="L2177">
        <v>0</v>
      </c>
    </row>
    <row r="2178" spans="1:12" x14ac:dyDescent="0.25">
      <c r="A2178" t="s">
        <v>409</v>
      </c>
      <c r="B2178" t="s">
        <v>410</v>
      </c>
      <c r="C2178" t="s">
        <v>411</v>
      </c>
      <c r="D2178">
        <v>108</v>
      </c>
      <c r="E2178" t="s">
        <v>86</v>
      </c>
      <c r="F2178" t="s">
        <v>735</v>
      </c>
      <c r="G2178" t="s">
        <v>736</v>
      </c>
      <c r="H2178" t="s">
        <v>317</v>
      </c>
      <c r="I2178" t="s">
        <v>318</v>
      </c>
      <c r="J2178">
        <v>2763</v>
      </c>
      <c r="K2178" t="s">
        <v>93</v>
      </c>
      <c r="L2178">
        <v>0</v>
      </c>
    </row>
    <row r="2179" spans="1:12" x14ac:dyDescent="0.25">
      <c r="A2179" t="s">
        <v>409</v>
      </c>
      <c r="B2179" t="s">
        <v>410</v>
      </c>
      <c r="C2179" t="s">
        <v>411</v>
      </c>
      <c r="D2179">
        <v>108</v>
      </c>
      <c r="E2179" t="s">
        <v>86</v>
      </c>
      <c r="F2179" t="s">
        <v>735</v>
      </c>
      <c r="G2179" t="s">
        <v>736</v>
      </c>
      <c r="H2179" t="s">
        <v>319</v>
      </c>
      <c r="I2179" t="s">
        <v>320</v>
      </c>
      <c r="J2179">
        <v>464420</v>
      </c>
      <c r="K2179" t="s">
        <v>93</v>
      </c>
      <c r="L2179">
        <v>0</v>
      </c>
    </row>
    <row r="2180" spans="1:12" x14ac:dyDescent="0.25">
      <c r="A2180" t="s">
        <v>409</v>
      </c>
      <c r="B2180" t="s">
        <v>410</v>
      </c>
      <c r="C2180" t="s">
        <v>411</v>
      </c>
      <c r="D2180">
        <v>108</v>
      </c>
      <c r="E2180" t="s">
        <v>86</v>
      </c>
      <c r="F2180" t="s">
        <v>735</v>
      </c>
      <c r="G2180" t="s">
        <v>736</v>
      </c>
      <c r="H2180" t="s">
        <v>321</v>
      </c>
      <c r="I2180" t="s">
        <v>322</v>
      </c>
      <c r="J2180">
        <v>0</v>
      </c>
      <c r="K2180" t="s">
        <v>93</v>
      </c>
      <c r="L2180">
        <v>0</v>
      </c>
    </row>
    <row r="2181" spans="1:12" x14ac:dyDescent="0.25">
      <c r="A2181" t="s">
        <v>409</v>
      </c>
      <c r="B2181" t="s">
        <v>410</v>
      </c>
      <c r="C2181" t="s">
        <v>411</v>
      </c>
      <c r="D2181">
        <v>108</v>
      </c>
      <c r="E2181" t="s">
        <v>86</v>
      </c>
      <c r="F2181" t="s">
        <v>735</v>
      </c>
      <c r="G2181" t="s">
        <v>736</v>
      </c>
      <c r="H2181" t="s">
        <v>323</v>
      </c>
      <c r="I2181" t="s">
        <v>324</v>
      </c>
      <c r="J2181">
        <v>21218</v>
      </c>
      <c r="K2181" t="s">
        <v>93</v>
      </c>
      <c r="L2181">
        <v>0</v>
      </c>
    </row>
    <row r="2182" spans="1:12" x14ac:dyDescent="0.25">
      <c r="A2182" t="s">
        <v>409</v>
      </c>
      <c r="B2182" t="s">
        <v>410</v>
      </c>
      <c r="C2182" t="s">
        <v>411</v>
      </c>
      <c r="D2182">
        <v>108</v>
      </c>
      <c r="E2182" t="s">
        <v>86</v>
      </c>
      <c r="F2182" t="s">
        <v>735</v>
      </c>
      <c r="G2182" t="s">
        <v>736</v>
      </c>
      <c r="H2182" t="s">
        <v>325</v>
      </c>
      <c r="I2182" t="s">
        <v>326</v>
      </c>
      <c r="J2182">
        <v>64081</v>
      </c>
      <c r="K2182" t="s">
        <v>93</v>
      </c>
      <c r="L2182">
        <v>0</v>
      </c>
    </row>
    <row r="2183" spans="1:12" x14ac:dyDescent="0.25">
      <c r="A2183" t="s">
        <v>409</v>
      </c>
      <c r="B2183" t="s">
        <v>410</v>
      </c>
      <c r="C2183" t="s">
        <v>411</v>
      </c>
      <c r="D2183">
        <v>108</v>
      </c>
      <c r="E2183" t="s">
        <v>86</v>
      </c>
      <c r="F2183" t="s">
        <v>735</v>
      </c>
      <c r="G2183" t="s">
        <v>736</v>
      </c>
      <c r="H2183" t="s">
        <v>327</v>
      </c>
      <c r="I2183" t="s">
        <v>328</v>
      </c>
      <c r="J2183">
        <v>0</v>
      </c>
      <c r="K2183" t="s">
        <v>93</v>
      </c>
      <c r="L2183">
        <v>0</v>
      </c>
    </row>
    <row r="2184" spans="1:12" x14ac:dyDescent="0.25">
      <c r="A2184" t="s">
        <v>409</v>
      </c>
      <c r="B2184" t="s">
        <v>410</v>
      </c>
      <c r="C2184" t="s">
        <v>411</v>
      </c>
      <c r="D2184">
        <v>108</v>
      </c>
      <c r="E2184" t="s">
        <v>86</v>
      </c>
      <c r="F2184" t="s">
        <v>735</v>
      </c>
      <c r="G2184" t="s">
        <v>736</v>
      </c>
      <c r="H2184" t="s">
        <v>329</v>
      </c>
      <c r="I2184" t="s">
        <v>330</v>
      </c>
      <c r="J2184">
        <v>0</v>
      </c>
      <c r="K2184" t="s">
        <v>93</v>
      </c>
      <c r="L2184">
        <v>0</v>
      </c>
    </row>
    <row r="2185" spans="1:12" x14ac:dyDescent="0.25">
      <c r="A2185" t="s">
        <v>409</v>
      </c>
      <c r="B2185" t="s">
        <v>410</v>
      </c>
      <c r="C2185" t="s">
        <v>411</v>
      </c>
      <c r="D2185">
        <v>108</v>
      </c>
      <c r="E2185" t="s">
        <v>86</v>
      </c>
      <c r="F2185" t="s">
        <v>735</v>
      </c>
      <c r="G2185" t="s">
        <v>736</v>
      </c>
      <c r="H2185" t="s">
        <v>331</v>
      </c>
      <c r="I2185" t="s">
        <v>332</v>
      </c>
      <c r="J2185">
        <v>-6802713</v>
      </c>
      <c r="K2185" t="s">
        <v>93</v>
      </c>
      <c r="L2185">
        <v>0</v>
      </c>
    </row>
    <row r="2186" spans="1:12" x14ac:dyDescent="0.25">
      <c r="A2186" t="s">
        <v>409</v>
      </c>
      <c r="B2186" t="s">
        <v>410</v>
      </c>
      <c r="C2186" t="s">
        <v>411</v>
      </c>
      <c r="D2186">
        <v>108</v>
      </c>
      <c r="E2186" t="s">
        <v>86</v>
      </c>
      <c r="F2186" t="s">
        <v>735</v>
      </c>
      <c r="G2186" t="s">
        <v>736</v>
      </c>
      <c r="H2186" t="s">
        <v>333</v>
      </c>
      <c r="I2186" t="s">
        <v>334</v>
      </c>
      <c r="J2186">
        <v>178019</v>
      </c>
      <c r="K2186" t="s">
        <v>93</v>
      </c>
      <c r="L2186">
        <v>0</v>
      </c>
    </row>
    <row r="2187" spans="1:12" x14ac:dyDescent="0.25">
      <c r="A2187" t="s">
        <v>409</v>
      </c>
      <c r="B2187" t="s">
        <v>410</v>
      </c>
      <c r="C2187" t="s">
        <v>411</v>
      </c>
      <c r="D2187">
        <v>108</v>
      </c>
      <c r="E2187" t="s">
        <v>86</v>
      </c>
      <c r="F2187" t="s">
        <v>735</v>
      </c>
      <c r="G2187" t="s">
        <v>736</v>
      </c>
      <c r="H2187" t="s">
        <v>335</v>
      </c>
      <c r="I2187" t="s">
        <v>336</v>
      </c>
      <c r="J2187">
        <v>5707</v>
      </c>
      <c r="K2187" t="s">
        <v>93</v>
      </c>
      <c r="L2187">
        <v>0</v>
      </c>
    </row>
    <row r="2188" spans="1:12" x14ac:dyDescent="0.25">
      <c r="A2188" t="s">
        <v>409</v>
      </c>
      <c r="B2188" t="s">
        <v>410</v>
      </c>
      <c r="C2188" t="s">
        <v>411</v>
      </c>
      <c r="D2188">
        <v>108</v>
      </c>
      <c r="E2188" t="s">
        <v>86</v>
      </c>
      <c r="F2188" t="s">
        <v>735</v>
      </c>
      <c r="G2188" t="s">
        <v>736</v>
      </c>
      <c r="H2188" t="s">
        <v>337</v>
      </c>
      <c r="I2188" t="s">
        <v>338</v>
      </c>
      <c r="J2188">
        <v>37088</v>
      </c>
      <c r="K2188" t="s">
        <v>93</v>
      </c>
      <c r="L2188">
        <v>0</v>
      </c>
    </row>
    <row r="2189" spans="1:12" x14ac:dyDescent="0.25">
      <c r="A2189" t="s">
        <v>409</v>
      </c>
      <c r="B2189" t="s">
        <v>410</v>
      </c>
      <c r="C2189" t="s">
        <v>411</v>
      </c>
      <c r="D2189">
        <v>108</v>
      </c>
      <c r="E2189" t="s">
        <v>86</v>
      </c>
      <c r="F2189" t="s">
        <v>735</v>
      </c>
      <c r="G2189" t="s">
        <v>736</v>
      </c>
      <c r="H2189" t="s">
        <v>337</v>
      </c>
      <c r="I2189" t="s">
        <v>339</v>
      </c>
      <c r="J2189">
        <v>35778</v>
      </c>
      <c r="K2189" t="s">
        <v>93</v>
      </c>
      <c r="L2189">
        <v>0</v>
      </c>
    </row>
    <row r="2190" spans="1:12" x14ac:dyDescent="0.25">
      <c r="A2190" t="s">
        <v>409</v>
      </c>
      <c r="B2190" t="s">
        <v>410</v>
      </c>
      <c r="C2190" t="s">
        <v>411</v>
      </c>
      <c r="D2190">
        <v>108</v>
      </c>
      <c r="E2190" t="s">
        <v>86</v>
      </c>
      <c r="F2190" t="s">
        <v>735</v>
      </c>
      <c r="G2190" t="s">
        <v>736</v>
      </c>
      <c r="H2190" t="s">
        <v>340</v>
      </c>
      <c r="I2190" t="s">
        <v>341</v>
      </c>
      <c r="J2190">
        <v>0</v>
      </c>
      <c r="K2190" t="s">
        <v>93</v>
      </c>
      <c r="L2190">
        <v>0</v>
      </c>
    </row>
    <row r="2191" spans="1:12" x14ac:dyDescent="0.25">
      <c r="A2191" t="s">
        <v>409</v>
      </c>
      <c r="B2191" t="s">
        <v>410</v>
      </c>
      <c r="C2191" t="s">
        <v>411</v>
      </c>
      <c r="D2191">
        <v>108</v>
      </c>
      <c r="E2191" t="s">
        <v>86</v>
      </c>
      <c r="F2191" t="s">
        <v>735</v>
      </c>
      <c r="G2191" t="s">
        <v>736</v>
      </c>
      <c r="H2191" t="s">
        <v>342</v>
      </c>
      <c r="I2191" t="s">
        <v>343</v>
      </c>
      <c r="J2191">
        <v>0</v>
      </c>
      <c r="K2191" t="s">
        <v>93</v>
      </c>
      <c r="L2191">
        <v>0</v>
      </c>
    </row>
    <row r="2192" spans="1:12" x14ac:dyDescent="0.25">
      <c r="A2192" t="s">
        <v>409</v>
      </c>
      <c r="B2192" t="s">
        <v>410</v>
      </c>
      <c r="C2192" t="s">
        <v>411</v>
      </c>
      <c r="D2192">
        <v>108</v>
      </c>
      <c r="E2192" t="s">
        <v>86</v>
      </c>
      <c r="F2192" t="s">
        <v>735</v>
      </c>
      <c r="G2192" t="s">
        <v>736</v>
      </c>
      <c r="H2192" t="s">
        <v>344</v>
      </c>
      <c r="I2192" t="s">
        <v>345</v>
      </c>
      <c r="J2192">
        <v>0</v>
      </c>
      <c r="K2192" t="s">
        <v>93</v>
      </c>
      <c r="L2192">
        <v>0</v>
      </c>
    </row>
    <row r="2193" spans="1:12" x14ac:dyDescent="0.25">
      <c r="A2193" t="s">
        <v>409</v>
      </c>
      <c r="B2193" t="s">
        <v>410</v>
      </c>
      <c r="C2193" t="s">
        <v>411</v>
      </c>
      <c r="D2193">
        <v>108</v>
      </c>
      <c r="E2193" t="s">
        <v>86</v>
      </c>
      <c r="F2193" t="s">
        <v>735</v>
      </c>
      <c r="G2193" t="s">
        <v>736</v>
      </c>
      <c r="H2193" t="s">
        <v>346</v>
      </c>
      <c r="I2193" t="s">
        <v>347</v>
      </c>
      <c r="J2193">
        <v>0</v>
      </c>
      <c r="K2193" t="s">
        <v>93</v>
      </c>
      <c r="L2193">
        <v>0</v>
      </c>
    </row>
    <row r="2194" spans="1:12" x14ac:dyDescent="0.25">
      <c r="A2194" t="s">
        <v>409</v>
      </c>
      <c r="B2194" t="s">
        <v>410</v>
      </c>
      <c r="C2194" t="s">
        <v>411</v>
      </c>
      <c r="D2194">
        <v>108</v>
      </c>
      <c r="E2194" t="s">
        <v>86</v>
      </c>
      <c r="F2194" t="s">
        <v>735</v>
      </c>
      <c r="G2194" t="s">
        <v>736</v>
      </c>
      <c r="H2194" t="s">
        <v>348</v>
      </c>
      <c r="I2194" t="s">
        <v>349</v>
      </c>
      <c r="J2194">
        <v>0</v>
      </c>
      <c r="K2194" t="s">
        <v>93</v>
      </c>
      <c r="L2194">
        <v>0</v>
      </c>
    </row>
    <row r="2195" spans="1:12" x14ac:dyDescent="0.25">
      <c r="A2195" t="s">
        <v>409</v>
      </c>
      <c r="B2195" t="s">
        <v>410</v>
      </c>
      <c r="C2195" t="s">
        <v>411</v>
      </c>
      <c r="D2195">
        <v>108</v>
      </c>
      <c r="E2195" t="s">
        <v>86</v>
      </c>
      <c r="F2195" t="s">
        <v>735</v>
      </c>
      <c r="G2195" t="s">
        <v>736</v>
      </c>
      <c r="H2195" t="s">
        <v>350</v>
      </c>
      <c r="I2195" t="s">
        <v>351</v>
      </c>
      <c r="J2195">
        <v>-178191</v>
      </c>
      <c r="K2195" t="s">
        <v>93</v>
      </c>
      <c r="L2195">
        <v>0</v>
      </c>
    </row>
    <row r="2196" spans="1:12" x14ac:dyDescent="0.25">
      <c r="A2196" t="s">
        <v>409</v>
      </c>
      <c r="B2196" t="s">
        <v>410</v>
      </c>
      <c r="C2196" t="s">
        <v>411</v>
      </c>
      <c r="D2196">
        <v>108</v>
      </c>
      <c r="E2196" t="s">
        <v>86</v>
      </c>
      <c r="F2196" t="s">
        <v>735</v>
      </c>
      <c r="G2196" t="s">
        <v>736</v>
      </c>
      <c r="H2196" t="s">
        <v>352</v>
      </c>
      <c r="I2196" t="s">
        <v>353</v>
      </c>
      <c r="J2196">
        <v>0</v>
      </c>
      <c r="K2196" t="s">
        <v>93</v>
      </c>
      <c r="L2196">
        <v>0</v>
      </c>
    </row>
    <row r="2197" spans="1:12" x14ac:dyDescent="0.25">
      <c r="A2197" t="s">
        <v>409</v>
      </c>
      <c r="B2197" t="s">
        <v>410</v>
      </c>
      <c r="C2197" t="s">
        <v>411</v>
      </c>
      <c r="D2197">
        <v>108</v>
      </c>
      <c r="E2197" t="s">
        <v>86</v>
      </c>
      <c r="F2197" t="s">
        <v>735</v>
      </c>
      <c r="G2197" t="s">
        <v>736</v>
      </c>
      <c r="H2197" t="s">
        <v>354</v>
      </c>
      <c r="I2197" t="s">
        <v>355</v>
      </c>
      <c r="J2197">
        <v>0</v>
      </c>
      <c r="K2197" t="s">
        <v>93</v>
      </c>
      <c r="L2197">
        <v>0</v>
      </c>
    </row>
    <row r="2198" spans="1:12" x14ac:dyDescent="0.25">
      <c r="A2198" t="s">
        <v>409</v>
      </c>
      <c r="B2198" t="s">
        <v>410</v>
      </c>
      <c r="C2198" t="s">
        <v>411</v>
      </c>
      <c r="D2198">
        <v>108</v>
      </c>
      <c r="E2198" t="s">
        <v>86</v>
      </c>
      <c r="F2198" t="s">
        <v>735</v>
      </c>
      <c r="G2198" t="s">
        <v>736</v>
      </c>
      <c r="H2198" t="s">
        <v>356</v>
      </c>
      <c r="I2198" t="s">
        <v>357</v>
      </c>
      <c r="J2198">
        <v>0</v>
      </c>
      <c r="K2198" t="s">
        <v>93</v>
      </c>
      <c r="L2198">
        <v>0</v>
      </c>
    </row>
    <row r="2199" spans="1:12" x14ac:dyDescent="0.25">
      <c r="A2199" t="s">
        <v>409</v>
      </c>
      <c r="B2199" t="s">
        <v>410</v>
      </c>
      <c r="C2199" t="s">
        <v>411</v>
      </c>
      <c r="D2199">
        <v>108</v>
      </c>
      <c r="E2199" t="s">
        <v>86</v>
      </c>
      <c r="F2199" t="s">
        <v>735</v>
      </c>
      <c r="G2199" t="s">
        <v>736</v>
      </c>
      <c r="H2199" t="s">
        <v>358</v>
      </c>
      <c r="I2199" t="s">
        <v>359</v>
      </c>
      <c r="J2199">
        <v>0</v>
      </c>
      <c r="K2199" t="s">
        <v>93</v>
      </c>
      <c r="L2199">
        <v>0</v>
      </c>
    </row>
    <row r="2200" spans="1:12" x14ac:dyDescent="0.25">
      <c r="A2200" t="s">
        <v>409</v>
      </c>
      <c r="B2200" t="s">
        <v>410</v>
      </c>
      <c r="C2200" t="s">
        <v>411</v>
      </c>
      <c r="D2200">
        <v>108</v>
      </c>
      <c r="E2200" t="s">
        <v>86</v>
      </c>
      <c r="F2200" t="s">
        <v>735</v>
      </c>
      <c r="G2200" t="s">
        <v>736</v>
      </c>
      <c r="H2200" t="s">
        <v>360</v>
      </c>
      <c r="I2200" t="s">
        <v>361</v>
      </c>
      <c r="J2200">
        <v>0</v>
      </c>
      <c r="K2200" t="s">
        <v>93</v>
      </c>
      <c r="L2200">
        <v>0</v>
      </c>
    </row>
    <row r="2201" spans="1:12" x14ac:dyDescent="0.25">
      <c r="A2201" t="s">
        <v>409</v>
      </c>
      <c r="B2201" t="s">
        <v>410</v>
      </c>
      <c r="C2201" t="s">
        <v>411</v>
      </c>
      <c r="D2201">
        <v>108</v>
      </c>
      <c r="E2201" t="s">
        <v>86</v>
      </c>
      <c r="F2201" t="s">
        <v>735</v>
      </c>
      <c r="G2201" t="s">
        <v>736</v>
      </c>
      <c r="H2201" t="s">
        <v>362</v>
      </c>
      <c r="I2201" t="s">
        <v>363</v>
      </c>
      <c r="J2201">
        <v>0</v>
      </c>
      <c r="K2201" t="s">
        <v>93</v>
      </c>
      <c r="L2201">
        <v>0</v>
      </c>
    </row>
    <row r="2202" spans="1:12" x14ac:dyDescent="0.25">
      <c r="A2202" t="s">
        <v>409</v>
      </c>
      <c r="B2202" t="s">
        <v>410</v>
      </c>
      <c r="C2202" t="s">
        <v>411</v>
      </c>
      <c r="D2202">
        <v>108</v>
      </c>
      <c r="E2202" t="s">
        <v>86</v>
      </c>
      <c r="F2202" t="s">
        <v>735</v>
      </c>
      <c r="G2202" t="s">
        <v>736</v>
      </c>
      <c r="H2202" t="s">
        <v>364</v>
      </c>
      <c r="I2202" t="s">
        <v>365</v>
      </c>
      <c r="J2202">
        <v>0</v>
      </c>
      <c r="K2202" t="s">
        <v>93</v>
      </c>
      <c r="L2202">
        <v>0</v>
      </c>
    </row>
    <row r="2203" spans="1:12" x14ac:dyDescent="0.25">
      <c r="A2203" t="s">
        <v>409</v>
      </c>
      <c r="B2203" t="s">
        <v>410</v>
      </c>
      <c r="C2203" t="s">
        <v>411</v>
      </c>
      <c r="D2203">
        <v>108</v>
      </c>
      <c r="E2203" t="s">
        <v>86</v>
      </c>
      <c r="F2203" t="s">
        <v>735</v>
      </c>
      <c r="G2203" t="s">
        <v>736</v>
      </c>
      <c r="H2203" t="s">
        <v>366</v>
      </c>
      <c r="I2203" t="s">
        <v>367</v>
      </c>
      <c r="J2203">
        <v>0</v>
      </c>
      <c r="K2203" t="s">
        <v>93</v>
      </c>
      <c r="L2203">
        <v>0</v>
      </c>
    </row>
    <row r="2204" spans="1:12" x14ac:dyDescent="0.25">
      <c r="A2204" t="s">
        <v>409</v>
      </c>
      <c r="B2204" t="s">
        <v>410</v>
      </c>
      <c r="C2204" t="s">
        <v>411</v>
      </c>
      <c r="D2204">
        <v>108</v>
      </c>
      <c r="E2204" t="s">
        <v>86</v>
      </c>
      <c r="F2204" t="s">
        <v>735</v>
      </c>
      <c r="G2204" t="s">
        <v>736</v>
      </c>
      <c r="H2204" t="s">
        <v>368</v>
      </c>
      <c r="I2204" t="s">
        <v>369</v>
      </c>
      <c r="J2204">
        <v>0</v>
      </c>
      <c r="K2204" t="s">
        <v>93</v>
      </c>
      <c r="L2204">
        <v>0</v>
      </c>
    </row>
    <row r="2205" spans="1:12" x14ac:dyDescent="0.25">
      <c r="A2205" t="s">
        <v>409</v>
      </c>
      <c r="B2205" t="s">
        <v>410</v>
      </c>
      <c r="C2205" t="s">
        <v>411</v>
      </c>
      <c r="D2205">
        <v>108</v>
      </c>
      <c r="E2205" t="s">
        <v>86</v>
      </c>
      <c r="F2205" t="s">
        <v>735</v>
      </c>
      <c r="G2205" t="s">
        <v>736</v>
      </c>
      <c r="H2205" t="s">
        <v>370</v>
      </c>
      <c r="I2205" t="s">
        <v>371</v>
      </c>
      <c r="J2205">
        <v>0</v>
      </c>
      <c r="K2205" t="s">
        <v>93</v>
      </c>
      <c r="L2205">
        <v>0</v>
      </c>
    </row>
    <row r="2206" spans="1:12" x14ac:dyDescent="0.25">
      <c r="A2206" t="s">
        <v>409</v>
      </c>
      <c r="B2206" t="s">
        <v>410</v>
      </c>
      <c r="C2206" t="s">
        <v>411</v>
      </c>
      <c r="D2206">
        <v>108</v>
      </c>
      <c r="E2206" t="s">
        <v>86</v>
      </c>
      <c r="F2206" t="s">
        <v>735</v>
      </c>
      <c r="G2206" t="s">
        <v>736</v>
      </c>
      <c r="H2206" t="s">
        <v>372</v>
      </c>
      <c r="I2206" t="s">
        <v>373</v>
      </c>
      <c r="J2206">
        <v>0</v>
      </c>
      <c r="K2206" t="s">
        <v>93</v>
      </c>
      <c r="L2206">
        <v>0</v>
      </c>
    </row>
    <row r="2207" spans="1:12" x14ac:dyDescent="0.25">
      <c r="A2207" t="s">
        <v>409</v>
      </c>
      <c r="B2207" t="s">
        <v>410</v>
      </c>
      <c r="C2207" t="s">
        <v>411</v>
      </c>
      <c r="D2207">
        <v>108</v>
      </c>
      <c r="E2207" t="s">
        <v>86</v>
      </c>
      <c r="F2207" t="s">
        <v>735</v>
      </c>
      <c r="G2207" t="s">
        <v>736</v>
      </c>
      <c r="H2207" t="s">
        <v>374</v>
      </c>
      <c r="I2207" t="s">
        <v>375</v>
      </c>
      <c r="J2207">
        <v>0</v>
      </c>
      <c r="K2207" t="s">
        <v>93</v>
      </c>
      <c r="L2207">
        <v>0</v>
      </c>
    </row>
    <row r="2208" spans="1:12" x14ac:dyDescent="0.25">
      <c r="A2208" t="s">
        <v>409</v>
      </c>
      <c r="B2208" t="s">
        <v>410</v>
      </c>
      <c r="C2208" t="s">
        <v>411</v>
      </c>
      <c r="D2208">
        <v>108</v>
      </c>
      <c r="E2208" t="s">
        <v>86</v>
      </c>
      <c r="F2208" t="s">
        <v>735</v>
      </c>
      <c r="G2208" t="s">
        <v>736</v>
      </c>
      <c r="H2208" t="s">
        <v>376</v>
      </c>
      <c r="I2208" t="s">
        <v>377</v>
      </c>
      <c r="J2208">
        <v>0</v>
      </c>
      <c r="K2208" t="s">
        <v>93</v>
      </c>
      <c r="L2208">
        <v>0</v>
      </c>
    </row>
    <row r="2209" spans="1:12" x14ac:dyDescent="0.25">
      <c r="A2209" t="s">
        <v>409</v>
      </c>
      <c r="B2209" t="s">
        <v>410</v>
      </c>
      <c r="C2209" t="s">
        <v>411</v>
      </c>
      <c r="D2209">
        <v>108</v>
      </c>
      <c r="E2209" t="s">
        <v>86</v>
      </c>
      <c r="F2209" t="s">
        <v>735</v>
      </c>
      <c r="G2209" t="s">
        <v>736</v>
      </c>
      <c r="H2209" t="s">
        <v>378</v>
      </c>
      <c r="I2209" t="s">
        <v>379</v>
      </c>
      <c r="J2209">
        <v>0</v>
      </c>
      <c r="K2209" t="s">
        <v>93</v>
      </c>
      <c r="L2209">
        <v>0</v>
      </c>
    </row>
    <row r="2210" spans="1:12" x14ac:dyDescent="0.25">
      <c r="A2210" t="s">
        <v>412</v>
      </c>
      <c r="B2210" t="s">
        <v>413</v>
      </c>
      <c r="C2210" t="s">
        <v>85</v>
      </c>
      <c r="D2210">
        <v>100</v>
      </c>
      <c r="E2210" t="s">
        <v>86</v>
      </c>
      <c r="F2210" t="s">
        <v>735</v>
      </c>
      <c r="G2210" t="s">
        <v>736</v>
      </c>
      <c r="H2210" t="s">
        <v>90</v>
      </c>
      <c r="I2210" t="s">
        <v>92</v>
      </c>
      <c r="J2210">
        <v>0</v>
      </c>
      <c r="K2210" t="s">
        <v>93</v>
      </c>
      <c r="L2210">
        <v>509716</v>
      </c>
    </row>
    <row r="2211" spans="1:12" x14ac:dyDescent="0.25">
      <c r="A2211" t="s">
        <v>412</v>
      </c>
      <c r="B2211" t="s">
        <v>413</v>
      </c>
      <c r="C2211" t="s">
        <v>85</v>
      </c>
      <c r="D2211">
        <v>100</v>
      </c>
      <c r="E2211" t="s">
        <v>86</v>
      </c>
      <c r="F2211" t="s">
        <v>735</v>
      </c>
      <c r="G2211" t="s">
        <v>736</v>
      </c>
      <c r="H2211" t="s">
        <v>94</v>
      </c>
      <c r="I2211" t="s">
        <v>95</v>
      </c>
      <c r="J2211">
        <v>0</v>
      </c>
      <c r="K2211" t="s">
        <v>93</v>
      </c>
      <c r="L2211">
        <v>509716</v>
      </c>
    </row>
    <row r="2212" spans="1:12" x14ac:dyDescent="0.25">
      <c r="A2212" t="s">
        <v>412</v>
      </c>
      <c r="B2212" t="s">
        <v>413</v>
      </c>
      <c r="C2212" t="s">
        <v>85</v>
      </c>
      <c r="D2212">
        <v>100</v>
      </c>
      <c r="E2212" t="s">
        <v>86</v>
      </c>
      <c r="F2212" t="s">
        <v>735</v>
      </c>
      <c r="G2212" t="s">
        <v>736</v>
      </c>
      <c r="H2212" t="s">
        <v>96</v>
      </c>
      <c r="I2212" t="s">
        <v>97</v>
      </c>
      <c r="J2212">
        <v>0</v>
      </c>
      <c r="K2212" t="s">
        <v>93</v>
      </c>
      <c r="L2212">
        <v>509716</v>
      </c>
    </row>
    <row r="2213" spans="1:12" x14ac:dyDescent="0.25">
      <c r="A2213" t="s">
        <v>412</v>
      </c>
      <c r="B2213" t="s">
        <v>413</v>
      </c>
      <c r="C2213" t="s">
        <v>85</v>
      </c>
      <c r="D2213">
        <v>100</v>
      </c>
      <c r="E2213" t="s">
        <v>86</v>
      </c>
      <c r="F2213" t="s">
        <v>735</v>
      </c>
      <c r="G2213" t="s">
        <v>736</v>
      </c>
      <c r="H2213" t="s">
        <v>98</v>
      </c>
      <c r="I2213" t="s">
        <v>99</v>
      </c>
      <c r="J2213">
        <v>0</v>
      </c>
      <c r="K2213" t="s">
        <v>93</v>
      </c>
      <c r="L2213">
        <v>509716</v>
      </c>
    </row>
    <row r="2214" spans="1:12" x14ac:dyDescent="0.25">
      <c r="A2214" t="s">
        <v>412</v>
      </c>
      <c r="B2214" t="s">
        <v>413</v>
      </c>
      <c r="C2214" t="s">
        <v>85</v>
      </c>
      <c r="D2214">
        <v>100</v>
      </c>
      <c r="E2214" t="s">
        <v>86</v>
      </c>
      <c r="F2214" t="s">
        <v>735</v>
      </c>
      <c r="G2214" t="s">
        <v>736</v>
      </c>
      <c r="H2214" t="s">
        <v>100</v>
      </c>
      <c r="I2214" t="s">
        <v>101</v>
      </c>
      <c r="J2214">
        <v>0</v>
      </c>
      <c r="K2214" t="s">
        <v>93</v>
      </c>
      <c r="L2214">
        <v>509716</v>
      </c>
    </row>
    <row r="2215" spans="1:12" x14ac:dyDescent="0.25">
      <c r="A2215" t="s">
        <v>412</v>
      </c>
      <c r="B2215" t="s">
        <v>413</v>
      </c>
      <c r="C2215" t="s">
        <v>85</v>
      </c>
      <c r="D2215">
        <v>100</v>
      </c>
      <c r="E2215" t="s">
        <v>86</v>
      </c>
      <c r="F2215" t="s">
        <v>735</v>
      </c>
      <c r="G2215" t="s">
        <v>736</v>
      </c>
      <c r="H2215" t="s">
        <v>102</v>
      </c>
      <c r="I2215" t="s">
        <v>103</v>
      </c>
      <c r="J2215">
        <v>0</v>
      </c>
      <c r="K2215" t="s">
        <v>93</v>
      </c>
      <c r="L2215">
        <v>509716</v>
      </c>
    </row>
    <row r="2216" spans="1:12" x14ac:dyDescent="0.25">
      <c r="A2216" t="s">
        <v>412</v>
      </c>
      <c r="B2216" t="s">
        <v>413</v>
      </c>
      <c r="C2216" t="s">
        <v>85</v>
      </c>
      <c r="D2216">
        <v>100</v>
      </c>
      <c r="E2216" t="s">
        <v>86</v>
      </c>
      <c r="F2216" t="s">
        <v>735</v>
      </c>
      <c r="G2216" t="s">
        <v>736</v>
      </c>
      <c r="H2216" t="s">
        <v>104</v>
      </c>
      <c r="I2216" t="s">
        <v>105</v>
      </c>
      <c r="J2216">
        <v>0</v>
      </c>
      <c r="K2216" t="s">
        <v>93</v>
      </c>
      <c r="L2216">
        <v>509716</v>
      </c>
    </row>
    <row r="2217" spans="1:12" x14ac:dyDescent="0.25">
      <c r="A2217" t="s">
        <v>412</v>
      </c>
      <c r="B2217" t="s">
        <v>413</v>
      </c>
      <c r="C2217" t="s">
        <v>85</v>
      </c>
      <c r="D2217">
        <v>100</v>
      </c>
      <c r="E2217" t="s">
        <v>86</v>
      </c>
      <c r="F2217" t="s">
        <v>735</v>
      </c>
      <c r="G2217" t="s">
        <v>736</v>
      </c>
      <c r="H2217" t="s">
        <v>106</v>
      </c>
      <c r="I2217" t="s">
        <v>107</v>
      </c>
      <c r="J2217">
        <v>0</v>
      </c>
      <c r="K2217" t="s">
        <v>93</v>
      </c>
      <c r="L2217">
        <v>509716</v>
      </c>
    </row>
    <row r="2218" spans="1:12" x14ac:dyDescent="0.25">
      <c r="A2218" t="s">
        <v>412</v>
      </c>
      <c r="B2218" t="s">
        <v>413</v>
      </c>
      <c r="C2218" t="s">
        <v>85</v>
      </c>
      <c r="D2218">
        <v>100</v>
      </c>
      <c r="E2218" t="s">
        <v>86</v>
      </c>
      <c r="F2218" t="s">
        <v>735</v>
      </c>
      <c r="G2218" t="s">
        <v>736</v>
      </c>
      <c r="H2218" t="s">
        <v>108</v>
      </c>
      <c r="I2218" t="s">
        <v>109</v>
      </c>
      <c r="J2218">
        <v>0</v>
      </c>
      <c r="K2218" t="s">
        <v>93</v>
      </c>
      <c r="L2218">
        <v>509716</v>
      </c>
    </row>
    <row r="2219" spans="1:12" x14ac:dyDescent="0.25">
      <c r="A2219" t="s">
        <v>412</v>
      </c>
      <c r="B2219" t="s">
        <v>413</v>
      </c>
      <c r="C2219" t="s">
        <v>85</v>
      </c>
      <c r="D2219">
        <v>100</v>
      </c>
      <c r="E2219" t="s">
        <v>86</v>
      </c>
      <c r="F2219" t="s">
        <v>735</v>
      </c>
      <c r="G2219" t="s">
        <v>736</v>
      </c>
      <c r="H2219" t="s">
        <v>110</v>
      </c>
      <c r="I2219" t="s">
        <v>111</v>
      </c>
      <c r="J2219">
        <v>0</v>
      </c>
      <c r="K2219" t="s">
        <v>93</v>
      </c>
      <c r="L2219">
        <v>509716</v>
      </c>
    </row>
    <row r="2220" spans="1:12" x14ac:dyDescent="0.25">
      <c r="A2220" t="s">
        <v>412</v>
      </c>
      <c r="B2220" t="s">
        <v>413</v>
      </c>
      <c r="C2220" t="s">
        <v>85</v>
      </c>
      <c r="D2220">
        <v>100</v>
      </c>
      <c r="E2220" t="s">
        <v>86</v>
      </c>
      <c r="F2220" t="s">
        <v>735</v>
      </c>
      <c r="G2220" t="s">
        <v>736</v>
      </c>
      <c r="H2220" t="s">
        <v>112</v>
      </c>
      <c r="I2220" t="s">
        <v>113</v>
      </c>
      <c r="J2220">
        <v>0</v>
      </c>
      <c r="K2220" t="s">
        <v>93</v>
      </c>
      <c r="L2220">
        <v>509716</v>
      </c>
    </row>
    <row r="2221" spans="1:12" x14ac:dyDescent="0.25">
      <c r="A2221" t="s">
        <v>412</v>
      </c>
      <c r="B2221" t="s">
        <v>413</v>
      </c>
      <c r="C2221" t="s">
        <v>85</v>
      </c>
      <c r="D2221">
        <v>100</v>
      </c>
      <c r="E2221" t="s">
        <v>86</v>
      </c>
      <c r="F2221" t="s">
        <v>735</v>
      </c>
      <c r="G2221" t="s">
        <v>736</v>
      </c>
      <c r="H2221" t="s">
        <v>114</v>
      </c>
      <c r="I2221" t="s">
        <v>115</v>
      </c>
      <c r="J2221">
        <v>73427</v>
      </c>
      <c r="K2221" t="s">
        <v>93</v>
      </c>
      <c r="L2221">
        <v>509716</v>
      </c>
    </row>
    <row r="2222" spans="1:12" x14ac:dyDescent="0.25">
      <c r="A2222" t="s">
        <v>412</v>
      </c>
      <c r="B2222" t="s">
        <v>413</v>
      </c>
      <c r="C2222" t="s">
        <v>85</v>
      </c>
      <c r="D2222">
        <v>100</v>
      </c>
      <c r="E2222" t="s">
        <v>86</v>
      </c>
      <c r="F2222" t="s">
        <v>735</v>
      </c>
      <c r="G2222" t="s">
        <v>736</v>
      </c>
      <c r="H2222" t="s">
        <v>116</v>
      </c>
      <c r="I2222" t="s">
        <v>117</v>
      </c>
      <c r="J2222">
        <v>0</v>
      </c>
      <c r="K2222" t="s">
        <v>93</v>
      </c>
      <c r="L2222">
        <v>509716</v>
      </c>
    </row>
    <row r="2223" spans="1:12" x14ac:dyDescent="0.25">
      <c r="A2223" t="s">
        <v>412</v>
      </c>
      <c r="B2223" t="s">
        <v>413</v>
      </c>
      <c r="C2223" t="s">
        <v>85</v>
      </c>
      <c r="D2223">
        <v>100</v>
      </c>
      <c r="E2223" t="s">
        <v>86</v>
      </c>
      <c r="F2223" t="s">
        <v>735</v>
      </c>
      <c r="G2223" t="s">
        <v>736</v>
      </c>
      <c r="H2223" t="s">
        <v>118</v>
      </c>
      <c r="I2223" t="s">
        <v>119</v>
      </c>
      <c r="J2223">
        <v>0</v>
      </c>
      <c r="K2223" t="s">
        <v>93</v>
      </c>
      <c r="L2223">
        <v>509716</v>
      </c>
    </row>
    <row r="2224" spans="1:12" x14ac:dyDescent="0.25">
      <c r="A2224" t="s">
        <v>412</v>
      </c>
      <c r="B2224" t="s">
        <v>413</v>
      </c>
      <c r="C2224" t="s">
        <v>85</v>
      </c>
      <c r="D2224">
        <v>100</v>
      </c>
      <c r="E2224" t="s">
        <v>86</v>
      </c>
      <c r="F2224" t="s">
        <v>735</v>
      </c>
      <c r="G2224" t="s">
        <v>736</v>
      </c>
      <c r="H2224" t="s">
        <v>120</v>
      </c>
      <c r="I2224" t="s">
        <v>121</v>
      </c>
      <c r="J2224">
        <v>0</v>
      </c>
      <c r="K2224" t="s">
        <v>93</v>
      </c>
      <c r="L2224">
        <v>509716</v>
      </c>
    </row>
    <row r="2225" spans="1:12" x14ac:dyDescent="0.25">
      <c r="A2225" t="s">
        <v>412</v>
      </c>
      <c r="B2225" t="s">
        <v>413</v>
      </c>
      <c r="C2225" t="s">
        <v>85</v>
      </c>
      <c r="D2225">
        <v>100</v>
      </c>
      <c r="E2225" t="s">
        <v>86</v>
      </c>
      <c r="F2225" t="s">
        <v>735</v>
      </c>
      <c r="G2225" t="s">
        <v>736</v>
      </c>
      <c r="H2225" t="s">
        <v>122</v>
      </c>
      <c r="I2225" t="s">
        <v>123</v>
      </c>
      <c r="J2225">
        <v>0</v>
      </c>
      <c r="K2225" t="s">
        <v>93</v>
      </c>
      <c r="L2225">
        <v>509716</v>
      </c>
    </row>
    <row r="2226" spans="1:12" x14ac:dyDescent="0.25">
      <c r="A2226" t="s">
        <v>412</v>
      </c>
      <c r="B2226" t="s">
        <v>413</v>
      </c>
      <c r="C2226" t="s">
        <v>85</v>
      </c>
      <c r="D2226">
        <v>100</v>
      </c>
      <c r="E2226" t="s">
        <v>86</v>
      </c>
      <c r="F2226" t="s">
        <v>735</v>
      </c>
      <c r="G2226" t="s">
        <v>736</v>
      </c>
      <c r="H2226" t="s">
        <v>124</v>
      </c>
      <c r="I2226" t="s">
        <v>125</v>
      </c>
      <c r="J2226">
        <v>0</v>
      </c>
      <c r="K2226" t="s">
        <v>93</v>
      </c>
      <c r="L2226">
        <v>509716</v>
      </c>
    </row>
    <row r="2227" spans="1:12" x14ac:dyDescent="0.25">
      <c r="A2227" t="s">
        <v>412</v>
      </c>
      <c r="B2227" t="s">
        <v>413</v>
      </c>
      <c r="C2227" t="s">
        <v>85</v>
      </c>
      <c r="D2227">
        <v>100</v>
      </c>
      <c r="E2227" t="s">
        <v>86</v>
      </c>
      <c r="F2227" t="s">
        <v>735</v>
      </c>
      <c r="G2227" t="s">
        <v>736</v>
      </c>
      <c r="H2227" t="s">
        <v>126</v>
      </c>
      <c r="I2227" t="s">
        <v>127</v>
      </c>
      <c r="J2227">
        <v>0</v>
      </c>
      <c r="K2227" t="s">
        <v>93</v>
      </c>
      <c r="L2227">
        <v>509716</v>
      </c>
    </row>
    <row r="2228" spans="1:12" x14ac:dyDescent="0.25">
      <c r="A2228" t="s">
        <v>412</v>
      </c>
      <c r="B2228" t="s">
        <v>413</v>
      </c>
      <c r="C2228" t="s">
        <v>85</v>
      </c>
      <c r="D2228">
        <v>100</v>
      </c>
      <c r="E2228" t="s">
        <v>86</v>
      </c>
      <c r="F2228" t="s">
        <v>735</v>
      </c>
      <c r="G2228" t="s">
        <v>736</v>
      </c>
      <c r="H2228" t="s">
        <v>128</v>
      </c>
      <c r="I2228" t="s">
        <v>129</v>
      </c>
      <c r="J2228">
        <v>816137</v>
      </c>
      <c r="K2228" t="s">
        <v>93</v>
      </c>
      <c r="L2228">
        <v>509716</v>
      </c>
    </row>
    <row r="2229" spans="1:12" x14ac:dyDescent="0.25">
      <c r="A2229" t="s">
        <v>412</v>
      </c>
      <c r="B2229" t="s">
        <v>413</v>
      </c>
      <c r="C2229" t="s">
        <v>85</v>
      </c>
      <c r="D2229">
        <v>100</v>
      </c>
      <c r="E2229" t="s">
        <v>86</v>
      </c>
      <c r="F2229" t="s">
        <v>735</v>
      </c>
      <c r="G2229" t="s">
        <v>736</v>
      </c>
      <c r="H2229" t="s">
        <v>130</v>
      </c>
      <c r="I2229" t="s">
        <v>131</v>
      </c>
      <c r="J2229">
        <v>17033</v>
      </c>
      <c r="K2229" t="s">
        <v>93</v>
      </c>
      <c r="L2229">
        <v>509716</v>
      </c>
    </row>
    <row r="2230" spans="1:12" x14ac:dyDescent="0.25">
      <c r="A2230" t="s">
        <v>412</v>
      </c>
      <c r="B2230" t="s">
        <v>413</v>
      </c>
      <c r="C2230" t="s">
        <v>85</v>
      </c>
      <c r="D2230">
        <v>100</v>
      </c>
      <c r="E2230" t="s">
        <v>86</v>
      </c>
      <c r="F2230" t="s">
        <v>735</v>
      </c>
      <c r="G2230" t="s">
        <v>736</v>
      </c>
      <c r="H2230" t="s">
        <v>132</v>
      </c>
      <c r="I2230" t="s">
        <v>133</v>
      </c>
      <c r="J2230">
        <v>-17974</v>
      </c>
      <c r="K2230" t="s">
        <v>93</v>
      </c>
      <c r="L2230">
        <v>509716</v>
      </c>
    </row>
    <row r="2231" spans="1:12" x14ac:dyDescent="0.25">
      <c r="A2231" t="s">
        <v>412</v>
      </c>
      <c r="B2231" t="s">
        <v>413</v>
      </c>
      <c r="C2231" t="s">
        <v>85</v>
      </c>
      <c r="D2231">
        <v>100</v>
      </c>
      <c r="E2231" t="s">
        <v>86</v>
      </c>
      <c r="F2231" t="s">
        <v>735</v>
      </c>
      <c r="G2231" t="s">
        <v>736</v>
      </c>
      <c r="H2231" t="s">
        <v>134</v>
      </c>
      <c r="I2231" t="s">
        <v>135</v>
      </c>
      <c r="J2231">
        <v>305795</v>
      </c>
      <c r="K2231" t="s">
        <v>93</v>
      </c>
      <c r="L2231">
        <v>509716</v>
      </c>
    </row>
    <row r="2232" spans="1:12" x14ac:dyDescent="0.25">
      <c r="A2232" t="s">
        <v>412</v>
      </c>
      <c r="B2232" t="s">
        <v>413</v>
      </c>
      <c r="C2232" t="s">
        <v>85</v>
      </c>
      <c r="D2232">
        <v>100</v>
      </c>
      <c r="E2232" t="s">
        <v>86</v>
      </c>
      <c r="F2232" t="s">
        <v>735</v>
      </c>
      <c r="G2232" t="s">
        <v>736</v>
      </c>
      <c r="H2232" t="s">
        <v>136</v>
      </c>
      <c r="I2232" t="s">
        <v>137</v>
      </c>
      <c r="J2232">
        <v>5242</v>
      </c>
      <c r="K2232" t="s">
        <v>93</v>
      </c>
      <c r="L2232">
        <v>509716</v>
      </c>
    </row>
    <row r="2233" spans="1:12" x14ac:dyDescent="0.25">
      <c r="A2233" t="s">
        <v>412</v>
      </c>
      <c r="B2233" t="s">
        <v>413</v>
      </c>
      <c r="C2233" t="s">
        <v>85</v>
      </c>
      <c r="D2233">
        <v>100</v>
      </c>
      <c r="E2233" t="s">
        <v>86</v>
      </c>
      <c r="F2233" t="s">
        <v>735</v>
      </c>
      <c r="G2233" t="s">
        <v>736</v>
      </c>
      <c r="H2233" t="s">
        <v>138</v>
      </c>
      <c r="I2233" t="s">
        <v>139</v>
      </c>
      <c r="J2233">
        <v>202601</v>
      </c>
      <c r="K2233" t="s">
        <v>93</v>
      </c>
      <c r="L2233">
        <v>509716</v>
      </c>
    </row>
    <row r="2234" spans="1:12" x14ac:dyDescent="0.25">
      <c r="A2234" t="s">
        <v>412</v>
      </c>
      <c r="B2234" t="s">
        <v>413</v>
      </c>
      <c r="C2234" t="s">
        <v>85</v>
      </c>
      <c r="D2234">
        <v>100</v>
      </c>
      <c r="E2234" t="s">
        <v>86</v>
      </c>
      <c r="F2234" t="s">
        <v>735</v>
      </c>
      <c r="G2234" t="s">
        <v>736</v>
      </c>
      <c r="H2234" t="s">
        <v>140</v>
      </c>
      <c r="I2234" t="s">
        <v>141</v>
      </c>
      <c r="J2234">
        <v>3565</v>
      </c>
      <c r="K2234" t="s">
        <v>93</v>
      </c>
      <c r="L2234">
        <v>509716</v>
      </c>
    </row>
    <row r="2235" spans="1:12" x14ac:dyDescent="0.25">
      <c r="A2235" t="s">
        <v>412</v>
      </c>
      <c r="B2235" t="s">
        <v>413</v>
      </c>
      <c r="C2235" t="s">
        <v>85</v>
      </c>
      <c r="D2235">
        <v>100</v>
      </c>
      <c r="E2235" t="s">
        <v>86</v>
      </c>
      <c r="F2235" t="s">
        <v>735</v>
      </c>
      <c r="G2235" t="s">
        <v>736</v>
      </c>
      <c r="H2235" t="s">
        <v>142</v>
      </c>
      <c r="I2235" t="s">
        <v>143</v>
      </c>
      <c r="J2235">
        <v>0</v>
      </c>
      <c r="K2235" t="s">
        <v>93</v>
      </c>
      <c r="L2235">
        <v>509716</v>
      </c>
    </row>
    <row r="2236" spans="1:12" x14ac:dyDescent="0.25">
      <c r="A2236" t="s">
        <v>412</v>
      </c>
      <c r="B2236" t="s">
        <v>413</v>
      </c>
      <c r="C2236" t="s">
        <v>85</v>
      </c>
      <c r="D2236">
        <v>100</v>
      </c>
      <c r="E2236" t="s">
        <v>86</v>
      </c>
      <c r="F2236" t="s">
        <v>735</v>
      </c>
      <c r="G2236" t="s">
        <v>736</v>
      </c>
      <c r="H2236" t="s">
        <v>144</v>
      </c>
      <c r="I2236" t="s">
        <v>145</v>
      </c>
      <c r="J2236">
        <v>0</v>
      </c>
      <c r="K2236" t="s">
        <v>93</v>
      </c>
      <c r="L2236">
        <v>509716</v>
      </c>
    </row>
    <row r="2237" spans="1:12" x14ac:dyDescent="0.25">
      <c r="A2237" t="s">
        <v>412</v>
      </c>
      <c r="B2237" t="s">
        <v>413</v>
      </c>
      <c r="C2237" t="s">
        <v>85</v>
      </c>
      <c r="D2237">
        <v>100</v>
      </c>
      <c r="E2237" t="s">
        <v>86</v>
      </c>
      <c r="F2237" t="s">
        <v>735</v>
      </c>
      <c r="G2237" t="s">
        <v>736</v>
      </c>
      <c r="H2237" t="s">
        <v>146</v>
      </c>
      <c r="I2237" t="s">
        <v>147</v>
      </c>
      <c r="J2237">
        <v>12340</v>
      </c>
      <c r="K2237" t="s">
        <v>93</v>
      </c>
      <c r="L2237">
        <v>509716</v>
      </c>
    </row>
    <row r="2238" spans="1:12" x14ac:dyDescent="0.25">
      <c r="A2238" t="s">
        <v>412</v>
      </c>
      <c r="B2238" t="s">
        <v>413</v>
      </c>
      <c r="C2238" t="s">
        <v>85</v>
      </c>
      <c r="D2238">
        <v>100</v>
      </c>
      <c r="E2238" t="s">
        <v>86</v>
      </c>
      <c r="F2238" t="s">
        <v>735</v>
      </c>
      <c r="G2238" t="s">
        <v>736</v>
      </c>
      <c r="H2238" t="s">
        <v>148</v>
      </c>
      <c r="I2238" t="s">
        <v>149</v>
      </c>
      <c r="J2238">
        <v>0</v>
      </c>
      <c r="K2238" t="s">
        <v>93</v>
      </c>
      <c r="L2238">
        <v>509716</v>
      </c>
    </row>
    <row r="2239" spans="1:12" x14ac:dyDescent="0.25">
      <c r="A2239" t="s">
        <v>412</v>
      </c>
      <c r="B2239" t="s">
        <v>413</v>
      </c>
      <c r="C2239" t="s">
        <v>85</v>
      </c>
      <c r="D2239">
        <v>100</v>
      </c>
      <c r="E2239" t="s">
        <v>86</v>
      </c>
      <c r="F2239" t="s">
        <v>735</v>
      </c>
      <c r="G2239" t="s">
        <v>736</v>
      </c>
      <c r="H2239" t="s">
        <v>150</v>
      </c>
      <c r="I2239" t="s">
        <v>151</v>
      </c>
      <c r="J2239">
        <v>10482</v>
      </c>
      <c r="K2239" t="s">
        <v>93</v>
      </c>
      <c r="L2239">
        <v>509716</v>
      </c>
    </row>
    <row r="2240" spans="1:12" x14ac:dyDescent="0.25">
      <c r="A2240" t="s">
        <v>412</v>
      </c>
      <c r="B2240" t="s">
        <v>413</v>
      </c>
      <c r="C2240" t="s">
        <v>85</v>
      </c>
      <c r="D2240">
        <v>100</v>
      </c>
      <c r="E2240" t="s">
        <v>86</v>
      </c>
      <c r="F2240" t="s">
        <v>735</v>
      </c>
      <c r="G2240" t="s">
        <v>736</v>
      </c>
      <c r="H2240" t="s">
        <v>152</v>
      </c>
      <c r="I2240" t="s">
        <v>153</v>
      </c>
      <c r="J2240">
        <v>7573</v>
      </c>
      <c r="K2240" t="s">
        <v>93</v>
      </c>
      <c r="L2240">
        <v>509716</v>
      </c>
    </row>
    <row r="2241" spans="1:12" x14ac:dyDescent="0.25">
      <c r="A2241" t="s">
        <v>412</v>
      </c>
      <c r="B2241" t="s">
        <v>413</v>
      </c>
      <c r="C2241" t="s">
        <v>85</v>
      </c>
      <c r="D2241">
        <v>100</v>
      </c>
      <c r="E2241" t="s">
        <v>86</v>
      </c>
      <c r="F2241" t="s">
        <v>735</v>
      </c>
      <c r="G2241" t="s">
        <v>736</v>
      </c>
      <c r="H2241" t="s">
        <v>154</v>
      </c>
      <c r="I2241" t="s">
        <v>155</v>
      </c>
      <c r="J2241">
        <v>0</v>
      </c>
      <c r="K2241" t="s">
        <v>93</v>
      </c>
      <c r="L2241">
        <v>509716</v>
      </c>
    </row>
    <row r="2242" spans="1:12" x14ac:dyDescent="0.25">
      <c r="A2242" t="s">
        <v>412</v>
      </c>
      <c r="B2242" t="s">
        <v>413</v>
      </c>
      <c r="C2242" t="s">
        <v>85</v>
      </c>
      <c r="D2242">
        <v>100</v>
      </c>
      <c r="E2242" t="s">
        <v>86</v>
      </c>
      <c r="F2242" t="s">
        <v>735</v>
      </c>
      <c r="G2242" t="s">
        <v>736</v>
      </c>
      <c r="H2242" t="s">
        <v>156</v>
      </c>
      <c r="I2242" t="s">
        <v>157</v>
      </c>
      <c r="J2242">
        <v>487</v>
      </c>
      <c r="K2242" t="s">
        <v>93</v>
      </c>
      <c r="L2242">
        <v>509716</v>
      </c>
    </row>
    <row r="2243" spans="1:12" x14ac:dyDescent="0.25">
      <c r="A2243" t="s">
        <v>412</v>
      </c>
      <c r="B2243" t="s">
        <v>413</v>
      </c>
      <c r="C2243" t="s">
        <v>85</v>
      </c>
      <c r="D2243">
        <v>100</v>
      </c>
      <c r="E2243" t="s">
        <v>86</v>
      </c>
      <c r="F2243" t="s">
        <v>735</v>
      </c>
      <c r="G2243" t="s">
        <v>736</v>
      </c>
      <c r="H2243" t="s">
        <v>158</v>
      </c>
      <c r="I2243" t="s">
        <v>159</v>
      </c>
      <c r="J2243">
        <v>2590</v>
      </c>
      <c r="K2243" t="s">
        <v>93</v>
      </c>
      <c r="L2243">
        <v>509716</v>
      </c>
    </row>
    <row r="2244" spans="1:12" x14ac:dyDescent="0.25">
      <c r="A2244" t="s">
        <v>412</v>
      </c>
      <c r="B2244" t="s">
        <v>413</v>
      </c>
      <c r="C2244" t="s">
        <v>85</v>
      </c>
      <c r="D2244">
        <v>100</v>
      </c>
      <c r="E2244" t="s">
        <v>86</v>
      </c>
      <c r="F2244" t="s">
        <v>735</v>
      </c>
      <c r="G2244" t="s">
        <v>736</v>
      </c>
      <c r="H2244" t="s">
        <v>160</v>
      </c>
      <c r="I2244" t="s">
        <v>161</v>
      </c>
      <c r="J2244">
        <v>12677</v>
      </c>
      <c r="K2244" t="s">
        <v>93</v>
      </c>
      <c r="L2244">
        <v>509716</v>
      </c>
    </row>
    <row r="2245" spans="1:12" x14ac:dyDescent="0.25">
      <c r="A2245" t="s">
        <v>412</v>
      </c>
      <c r="B2245" t="s">
        <v>413</v>
      </c>
      <c r="C2245" t="s">
        <v>85</v>
      </c>
      <c r="D2245">
        <v>100</v>
      </c>
      <c r="E2245" t="s">
        <v>86</v>
      </c>
      <c r="F2245" t="s">
        <v>735</v>
      </c>
      <c r="G2245" t="s">
        <v>736</v>
      </c>
      <c r="H2245" t="s">
        <v>162</v>
      </c>
      <c r="I2245" t="s">
        <v>163</v>
      </c>
      <c r="J2245">
        <v>280</v>
      </c>
      <c r="K2245" t="s">
        <v>93</v>
      </c>
      <c r="L2245">
        <v>509716</v>
      </c>
    </row>
    <row r="2246" spans="1:12" x14ac:dyDescent="0.25">
      <c r="A2246" t="s">
        <v>412</v>
      </c>
      <c r="B2246" t="s">
        <v>413</v>
      </c>
      <c r="C2246" t="s">
        <v>85</v>
      </c>
      <c r="D2246">
        <v>100</v>
      </c>
      <c r="E2246" t="s">
        <v>86</v>
      </c>
      <c r="F2246" t="s">
        <v>735</v>
      </c>
      <c r="G2246" t="s">
        <v>736</v>
      </c>
      <c r="H2246" t="s">
        <v>164</v>
      </c>
      <c r="I2246" t="s">
        <v>165</v>
      </c>
      <c r="J2246">
        <v>4892</v>
      </c>
      <c r="K2246" t="s">
        <v>93</v>
      </c>
      <c r="L2246">
        <v>509716</v>
      </c>
    </row>
    <row r="2247" spans="1:12" x14ac:dyDescent="0.25">
      <c r="A2247" t="s">
        <v>412</v>
      </c>
      <c r="B2247" t="s">
        <v>413</v>
      </c>
      <c r="C2247" t="s">
        <v>85</v>
      </c>
      <c r="D2247">
        <v>100</v>
      </c>
      <c r="E2247" t="s">
        <v>86</v>
      </c>
      <c r="F2247" t="s">
        <v>735</v>
      </c>
      <c r="G2247" t="s">
        <v>736</v>
      </c>
      <c r="H2247" t="s">
        <v>166</v>
      </c>
      <c r="I2247" t="s">
        <v>167</v>
      </c>
      <c r="J2247">
        <v>0</v>
      </c>
      <c r="K2247" t="s">
        <v>93</v>
      </c>
      <c r="L2247">
        <v>509716</v>
      </c>
    </row>
    <row r="2248" spans="1:12" x14ac:dyDescent="0.25">
      <c r="A2248" t="s">
        <v>412</v>
      </c>
      <c r="B2248" t="s">
        <v>413</v>
      </c>
      <c r="C2248" t="s">
        <v>85</v>
      </c>
      <c r="D2248">
        <v>100</v>
      </c>
      <c r="E2248" t="s">
        <v>86</v>
      </c>
      <c r="F2248" t="s">
        <v>735</v>
      </c>
      <c r="G2248" t="s">
        <v>736</v>
      </c>
      <c r="H2248" t="s">
        <v>168</v>
      </c>
      <c r="I2248" t="s">
        <v>169</v>
      </c>
      <c r="J2248">
        <v>26897</v>
      </c>
      <c r="K2248" t="s">
        <v>93</v>
      </c>
      <c r="L2248">
        <v>509716</v>
      </c>
    </row>
    <row r="2249" spans="1:12" x14ac:dyDescent="0.25">
      <c r="A2249" t="s">
        <v>412</v>
      </c>
      <c r="B2249" t="s">
        <v>413</v>
      </c>
      <c r="C2249" t="s">
        <v>85</v>
      </c>
      <c r="D2249">
        <v>100</v>
      </c>
      <c r="E2249" t="s">
        <v>86</v>
      </c>
      <c r="F2249" t="s">
        <v>735</v>
      </c>
      <c r="G2249" t="s">
        <v>736</v>
      </c>
      <c r="H2249" t="s">
        <v>170</v>
      </c>
      <c r="I2249" t="s">
        <v>171</v>
      </c>
      <c r="J2249">
        <v>3305</v>
      </c>
      <c r="K2249" t="s">
        <v>93</v>
      </c>
      <c r="L2249">
        <v>509716</v>
      </c>
    </row>
    <row r="2250" spans="1:12" x14ac:dyDescent="0.25">
      <c r="A2250" t="s">
        <v>412</v>
      </c>
      <c r="B2250" t="s">
        <v>413</v>
      </c>
      <c r="C2250" t="s">
        <v>85</v>
      </c>
      <c r="D2250">
        <v>100</v>
      </c>
      <c r="E2250" t="s">
        <v>86</v>
      </c>
      <c r="F2250" t="s">
        <v>735</v>
      </c>
      <c r="G2250" t="s">
        <v>736</v>
      </c>
      <c r="H2250" t="s">
        <v>172</v>
      </c>
      <c r="I2250" t="s">
        <v>173</v>
      </c>
      <c r="J2250">
        <v>0</v>
      </c>
      <c r="K2250" t="s">
        <v>93</v>
      </c>
      <c r="L2250">
        <v>509716</v>
      </c>
    </row>
    <row r="2251" spans="1:12" x14ac:dyDescent="0.25">
      <c r="A2251" t="s">
        <v>412</v>
      </c>
      <c r="B2251" t="s">
        <v>413</v>
      </c>
      <c r="C2251" t="s">
        <v>85</v>
      </c>
      <c r="D2251">
        <v>100</v>
      </c>
      <c r="E2251" t="s">
        <v>86</v>
      </c>
      <c r="F2251" t="s">
        <v>735</v>
      </c>
      <c r="G2251" t="s">
        <v>736</v>
      </c>
      <c r="H2251" t="s">
        <v>174</v>
      </c>
      <c r="I2251" t="s">
        <v>175</v>
      </c>
      <c r="J2251">
        <v>0</v>
      </c>
      <c r="K2251" t="s">
        <v>93</v>
      </c>
      <c r="L2251">
        <v>509716</v>
      </c>
    </row>
    <row r="2252" spans="1:12" x14ac:dyDescent="0.25">
      <c r="A2252" t="s">
        <v>412</v>
      </c>
      <c r="B2252" t="s">
        <v>413</v>
      </c>
      <c r="C2252" t="s">
        <v>85</v>
      </c>
      <c r="D2252">
        <v>100</v>
      </c>
      <c r="E2252" t="s">
        <v>86</v>
      </c>
      <c r="F2252" t="s">
        <v>735</v>
      </c>
      <c r="G2252" t="s">
        <v>736</v>
      </c>
      <c r="H2252" t="s">
        <v>176</v>
      </c>
      <c r="I2252" t="s">
        <v>177</v>
      </c>
      <c r="J2252">
        <v>0</v>
      </c>
      <c r="K2252" t="s">
        <v>93</v>
      </c>
      <c r="L2252">
        <v>509716</v>
      </c>
    </row>
    <row r="2253" spans="1:12" x14ac:dyDescent="0.25">
      <c r="A2253" t="s">
        <v>412</v>
      </c>
      <c r="B2253" t="s">
        <v>413</v>
      </c>
      <c r="C2253" t="s">
        <v>85</v>
      </c>
      <c r="D2253">
        <v>100</v>
      </c>
      <c r="E2253" t="s">
        <v>86</v>
      </c>
      <c r="F2253" t="s">
        <v>735</v>
      </c>
      <c r="G2253" t="s">
        <v>736</v>
      </c>
      <c r="H2253" t="s">
        <v>178</v>
      </c>
      <c r="I2253" t="s">
        <v>179</v>
      </c>
      <c r="J2253">
        <v>19895</v>
      </c>
      <c r="K2253" t="s">
        <v>93</v>
      </c>
      <c r="L2253">
        <v>509716</v>
      </c>
    </row>
    <row r="2254" spans="1:12" x14ac:dyDescent="0.25">
      <c r="A2254" t="s">
        <v>412</v>
      </c>
      <c r="B2254" t="s">
        <v>413</v>
      </c>
      <c r="C2254" t="s">
        <v>85</v>
      </c>
      <c r="D2254">
        <v>100</v>
      </c>
      <c r="E2254" t="s">
        <v>86</v>
      </c>
      <c r="F2254" t="s">
        <v>735</v>
      </c>
      <c r="G2254" t="s">
        <v>736</v>
      </c>
      <c r="H2254" t="s">
        <v>180</v>
      </c>
      <c r="I2254" t="s">
        <v>181</v>
      </c>
      <c r="J2254">
        <v>67404</v>
      </c>
      <c r="K2254" t="s">
        <v>93</v>
      </c>
      <c r="L2254">
        <v>509716</v>
      </c>
    </row>
    <row r="2255" spans="1:12" x14ac:dyDescent="0.25">
      <c r="A2255" t="s">
        <v>412</v>
      </c>
      <c r="B2255" t="s">
        <v>413</v>
      </c>
      <c r="C2255" t="s">
        <v>85</v>
      </c>
      <c r="D2255">
        <v>100</v>
      </c>
      <c r="E2255" t="s">
        <v>86</v>
      </c>
      <c r="F2255" t="s">
        <v>735</v>
      </c>
      <c r="G2255" t="s">
        <v>736</v>
      </c>
      <c r="H2255" t="s">
        <v>182</v>
      </c>
      <c r="I2255" t="s">
        <v>183</v>
      </c>
      <c r="J2255">
        <v>0</v>
      </c>
      <c r="K2255" t="s">
        <v>93</v>
      </c>
      <c r="L2255">
        <v>509716</v>
      </c>
    </row>
    <row r="2256" spans="1:12" x14ac:dyDescent="0.25">
      <c r="A2256" t="s">
        <v>412</v>
      </c>
      <c r="B2256" t="s">
        <v>413</v>
      </c>
      <c r="C2256" t="s">
        <v>85</v>
      </c>
      <c r="D2256">
        <v>100</v>
      </c>
      <c r="E2256" t="s">
        <v>86</v>
      </c>
      <c r="F2256" t="s">
        <v>735</v>
      </c>
      <c r="G2256" t="s">
        <v>736</v>
      </c>
      <c r="H2256" t="s">
        <v>184</v>
      </c>
      <c r="I2256" t="s">
        <v>185</v>
      </c>
      <c r="J2256">
        <v>0</v>
      </c>
      <c r="K2256" t="s">
        <v>93</v>
      </c>
      <c r="L2256">
        <v>509716</v>
      </c>
    </row>
    <row r="2257" spans="1:12" x14ac:dyDescent="0.25">
      <c r="A2257" t="s">
        <v>412</v>
      </c>
      <c r="B2257" t="s">
        <v>413</v>
      </c>
      <c r="C2257" t="s">
        <v>85</v>
      </c>
      <c r="D2257">
        <v>100</v>
      </c>
      <c r="E2257" t="s">
        <v>86</v>
      </c>
      <c r="F2257" t="s">
        <v>735</v>
      </c>
      <c r="G2257" t="s">
        <v>736</v>
      </c>
      <c r="H2257" t="s">
        <v>186</v>
      </c>
      <c r="I2257" t="s">
        <v>187</v>
      </c>
      <c r="J2257">
        <v>104</v>
      </c>
      <c r="K2257" t="s">
        <v>93</v>
      </c>
      <c r="L2257">
        <v>509716</v>
      </c>
    </row>
    <row r="2258" spans="1:12" x14ac:dyDescent="0.25">
      <c r="A2258" t="s">
        <v>412</v>
      </c>
      <c r="B2258" t="s">
        <v>413</v>
      </c>
      <c r="C2258" t="s">
        <v>85</v>
      </c>
      <c r="D2258">
        <v>100</v>
      </c>
      <c r="E2258" t="s">
        <v>86</v>
      </c>
      <c r="F2258" t="s">
        <v>735</v>
      </c>
      <c r="G2258" t="s">
        <v>736</v>
      </c>
      <c r="H2258" t="s">
        <v>188</v>
      </c>
      <c r="I2258" t="s">
        <v>189</v>
      </c>
      <c r="J2258">
        <v>0</v>
      </c>
      <c r="K2258" t="s">
        <v>93</v>
      </c>
      <c r="L2258">
        <v>509716</v>
      </c>
    </row>
    <row r="2259" spans="1:12" x14ac:dyDescent="0.25">
      <c r="A2259" t="s">
        <v>412</v>
      </c>
      <c r="B2259" t="s">
        <v>413</v>
      </c>
      <c r="C2259" t="s">
        <v>85</v>
      </c>
      <c r="D2259">
        <v>100</v>
      </c>
      <c r="E2259" t="s">
        <v>86</v>
      </c>
      <c r="F2259" t="s">
        <v>735</v>
      </c>
      <c r="G2259" t="s">
        <v>736</v>
      </c>
      <c r="H2259" t="s">
        <v>190</v>
      </c>
      <c r="I2259" t="s">
        <v>191</v>
      </c>
      <c r="J2259">
        <v>28412</v>
      </c>
      <c r="K2259" t="s">
        <v>93</v>
      </c>
      <c r="L2259">
        <v>509716</v>
      </c>
    </row>
    <row r="2260" spans="1:12" x14ac:dyDescent="0.25">
      <c r="A2260" t="s">
        <v>412</v>
      </c>
      <c r="B2260" t="s">
        <v>413</v>
      </c>
      <c r="C2260" t="s">
        <v>85</v>
      </c>
      <c r="D2260">
        <v>100</v>
      </c>
      <c r="E2260" t="s">
        <v>86</v>
      </c>
      <c r="F2260" t="s">
        <v>735</v>
      </c>
      <c r="G2260" t="s">
        <v>736</v>
      </c>
      <c r="H2260" t="s">
        <v>192</v>
      </c>
      <c r="I2260" t="s">
        <v>193</v>
      </c>
      <c r="J2260">
        <v>3843</v>
      </c>
      <c r="K2260" t="s">
        <v>93</v>
      </c>
      <c r="L2260">
        <v>509716</v>
      </c>
    </row>
    <row r="2261" spans="1:12" x14ac:dyDescent="0.25">
      <c r="A2261" t="s">
        <v>412</v>
      </c>
      <c r="B2261" t="s">
        <v>413</v>
      </c>
      <c r="C2261" t="s">
        <v>85</v>
      </c>
      <c r="D2261">
        <v>100</v>
      </c>
      <c r="E2261" t="s">
        <v>86</v>
      </c>
      <c r="F2261" t="s">
        <v>735</v>
      </c>
      <c r="G2261" t="s">
        <v>736</v>
      </c>
      <c r="H2261" t="s">
        <v>194</v>
      </c>
      <c r="I2261" t="s">
        <v>195</v>
      </c>
      <c r="J2261">
        <v>49607</v>
      </c>
      <c r="K2261" t="s">
        <v>93</v>
      </c>
      <c r="L2261">
        <v>509716</v>
      </c>
    </row>
    <row r="2262" spans="1:12" x14ac:dyDescent="0.25">
      <c r="A2262" t="s">
        <v>412</v>
      </c>
      <c r="B2262" t="s">
        <v>413</v>
      </c>
      <c r="C2262" t="s">
        <v>85</v>
      </c>
      <c r="D2262">
        <v>100</v>
      </c>
      <c r="E2262" t="s">
        <v>86</v>
      </c>
      <c r="F2262" t="s">
        <v>735</v>
      </c>
      <c r="G2262" t="s">
        <v>736</v>
      </c>
      <c r="H2262" t="s">
        <v>196</v>
      </c>
      <c r="I2262" t="s">
        <v>197</v>
      </c>
      <c r="J2262">
        <v>74949</v>
      </c>
      <c r="K2262" t="s">
        <v>93</v>
      </c>
      <c r="L2262">
        <v>509716</v>
      </c>
    </row>
    <row r="2263" spans="1:12" x14ac:dyDescent="0.25">
      <c r="A2263" t="s">
        <v>412</v>
      </c>
      <c r="B2263" t="s">
        <v>413</v>
      </c>
      <c r="C2263" t="s">
        <v>85</v>
      </c>
      <c r="D2263">
        <v>100</v>
      </c>
      <c r="E2263" t="s">
        <v>86</v>
      </c>
      <c r="F2263" t="s">
        <v>735</v>
      </c>
      <c r="G2263" t="s">
        <v>736</v>
      </c>
      <c r="H2263" t="s">
        <v>198</v>
      </c>
      <c r="I2263" t="s">
        <v>199</v>
      </c>
      <c r="J2263">
        <v>4670</v>
      </c>
      <c r="K2263" t="s">
        <v>93</v>
      </c>
      <c r="L2263">
        <v>509716</v>
      </c>
    </row>
    <row r="2264" spans="1:12" x14ac:dyDescent="0.25">
      <c r="A2264" t="s">
        <v>412</v>
      </c>
      <c r="B2264" t="s">
        <v>413</v>
      </c>
      <c r="C2264" t="s">
        <v>85</v>
      </c>
      <c r="D2264">
        <v>100</v>
      </c>
      <c r="E2264" t="s">
        <v>86</v>
      </c>
      <c r="F2264" t="s">
        <v>735</v>
      </c>
      <c r="G2264" t="s">
        <v>736</v>
      </c>
      <c r="H2264" t="s">
        <v>200</v>
      </c>
      <c r="I2264" t="s">
        <v>201</v>
      </c>
      <c r="J2264">
        <v>36820</v>
      </c>
      <c r="K2264" t="s">
        <v>93</v>
      </c>
      <c r="L2264">
        <v>509716</v>
      </c>
    </row>
    <row r="2265" spans="1:12" x14ac:dyDescent="0.25">
      <c r="A2265" t="s">
        <v>412</v>
      </c>
      <c r="B2265" t="s">
        <v>413</v>
      </c>
      <c r="C2265" t="s">
        <v>85</v>
      </c>
      <c r="D2265">
        <v>100</v>
      </c>
      <c r="E2265" t="s">
        <v>86</v>
      </c>
      <c r="F2265" t="s">
        <v>735</v>
      </c>
      <c r="G2265" t="s">
        <v>736</v>
      </c>
      <c r="H2265" t="s">
        <v>202</v>
      </c>
      <c r="I2265" t="s">
        <v>203</v>
      </c>
      <c r="J2265">
        <v>12</v>
      </c>
      <c r="K2265" t="s">
        <v>93</v>
      </c>
      <c r="L2265">
        <v>509716</v>
      </c>
    </row>
    <row r="2266" spans="1:12" x14ac:dyDescent="0.25">
      <c r="A2266" t="s">
        <v>412</v>
      </c>
      <c r="B2266" t="s">
        <v>413</v>
      </c>
      <c r="C2266" t="s">
        <v>85</v>
      </c>
      <c r="D2266">
        <v>100</v>
      </c>
      <c r="E2266" t="s">
        <v>86</v>
      </c>
      <c r="F2266" t="s">
        <v>735</v>
      </c>
      <c r="G2266" t="s">
        <v>736</v>
      </c>
      <c r="H2266" t="s">
        <v>204</v>
      </c>
      <c r="I2266" t="s">
        <v>205</v>
      </c>
      <c r="J2266">
        <v>0</v>
      </c>
      <c r="K2266" t="s">
        <v>93</v>
      </c>
      <c r="L2266">
        <v>509716</v>
      </c>
    </row>
    <row r="2267" spans="1:12" x14ac:dyDescent="0.25">
      <c r="A2267" t="s">
        <v>412</v>
      </c>
      <c r="B2267" t="s">
        <v>413</v>
      </c>
      <c r="C2267" t="s">
        <v>85</v>
      </c>
      <c r="D2267">
        <v>100</v>
      </c>
      <c r="E2267" t="s">
        <v>86</v>
      </c>
      <c r="F2267" t="s">
        <v>735</v>
      </c>
      <c r="G2267" t="s">
        <v>736</v>
      </c>
      <c r="H2267" t="s">
        <v>206</v>
      </c>
      <c r="I2267" t="s">
        <v>207</v>
      </c>
      <c r="J2267">
        <v>810</v>
      </c>
      <c r="K2267" t="s">
        <v>93</v>
      </c>
      <c r="L2267">
        <v>509716</v>
      </c>
    </row>
    <row r="2268" spans="1:12" x14ac:dyDescent="0.25">
      <c r="A2268" t="s">
        <v>412</v>
      </c>
      <c r="B2268" t="s">
        <v>413</v>
      </c>
      <c r="C2268" t="s">
        <v>85</v>
      </c>
      <c r="D2268">
        <v>100</v>
      </c>
      <c r="E2268" t="s">
        <v>86</v>
      </c>
      <c r="F2268" t="s">
        <v>735</v>
      </c>
      <c r="G2268" t="s">
        <v>736</v>
      </c>
      <c r="H2268" t="s">
        <v>208</v>
      </c>
      <c r="I2268" t="s">
        <v>209</v>
      </c>
      <c r="J2268">
        <v>45104</v>
      </c>
      <c r="K2268" t="s">
        <v>93</v>
      </c>
      <c r="L2268">
        <v>509716</v>
      </c>
    </row>
    <row r="2269" spans="1:12" x14ac:dyDescent="0.25">
      <c r="A2269" t="s">
        <v>412</v>
      </c>
      <c r="B2269" t="s">
        <v>413</v>
      </c>
      <c r="C2269" t="s">
        <v>85</v>
      </c>
      <c r="D2269">
        <v>100</v>
      </c>
      <c r="E2269" t="s">
        <v>86</v>
      </c>
      <c r="F2269" t="s">
        <v>735</v>
      </c>
      <c r="G2269" t="s">
        <v>736</v>
      </c>
      <c r="H2269" t="s">
        <v>210</v>
      </c>
      <c r="I2269" t="s">
        <v>211</v>
      </c>
      <c r="J2269">
        <v>10700</v>
      </c>
      <c r="K2269" t="s">
        <v>93</v>
      </c>
      <c r="L2269">
        <v>509716</v>
      </c>
    </row>
    <row r="2270" spans="1:12" x14ac:dyDescent="0.25">
      <c r="A2270" t="s">
        <v>412</v>
      </c>
      <c r="B2270" t="s">
        <v>413</v>
      </c>
      <c r="C2270" t="s">
        <v>85</v>
      </c>
      <c r="D2270">
        <v>100</v>
      </c>
      <c r="E2270" t="s">
        <v>86</v>
      </c>
      <c r="F2270" t="s">
        <v>735</v>
      </c>
      <c r="G2270" t="s">
        <v>736</v>
      </c>
      <c r="H2270" t="s">
        <v>212</v>
      </c>
      <c r="I2270" t="s">
        <v>213</v>
      </c>
      <c r="J2270">
        <v>4858</v>
      </c>
      <c r="K2270" t="s">
        <v>93</v>
      </c>
      <c r="L2270">
        <v>509716</v>
      </c>
    </row>
    <row r="2271" spans="1:12" x14ac:dyDescent="0.25">
      <c r="A2271" t="s">
        <v>412</v>
      </c>
      <c r="B2271" t="s">
        <v>413</v>
      </c>
      <c r="C2271" t="s">
        <v>85</v>
      </c>
      <c r="D2271">
        <v>100</v>
      </c>
      <c r="E2271" t="s">
        <v>86</v>
      </c>
      <c r="F2271" t="s">
        <v>735</v>
      </c>
      <c r="G2271" t="s">
        <v>736</v>
      </c>
      <c r="H2271" t="s">
        <v>214</v>
      </c>
      <c r="I2271" t="s">
        <v>215</v>
      </c>
      <c r="J2271">
        <v>59986</v>
      </c>
      <c r="K2271" t="s">
        <v>93</v>
      </c>
      <c r="L2271">
        <v>509716</v>
      </c>
    </row>
    <row r="2272" spans="1:12" x14ac:dyDescent="0.25">
      <c r="A2272" t="s">
        <v>412</v>
      </c>
      <c r="B2272" t="s">
        <v>413</v>
      </c>
      <c r="C2272" t="s">
        <v>85</v>
      </c>
      <c r="D2272">
        <v>100</v>
      </c>
      <c r="E2272" t="s">
        <v>86</v>
      </c>
      <c r="F2272" t="s">
        <v>735</v>
      </c>
      <c r="G2272" t="s">
        <v>736</v>
      </c>
      <c r="H2272" t="s">
        <v>216</v>
      </c>
      <c r="I2272" t="s">
        <v>217</v>
      </c>
      <c r="J2272">
        <v>12819</v>
      </c>
      <c r="K2272" t="s">
        <v>93</v>
      </c>
      <c r="L2272">
        <v>509716</v>
      </c>
    </row>
    <row r="2273" spans="1:12" x14ac:dyDescent="0.25">
      <c r="A2273" t="s">
        <v>412</v>
      </c>
      <c r="B2273" t="s">
        <v>413</v>
      </c>
      <c r="C2273" t="s">
        <v>85</v>
      </c>
      <c r="D2273">
        <v>100</v>
      </c>
      <c r="E2273" t="s">
        <v>86</v>
      </c>
      <c r="F2273" t="s">
        <v>735</v>
      </c>
      <c r="G2273" t="s">
        <v>736</v>
      </c>
      <c r="H2273" t="s">
        <v>218</v>
      </c>
      <c r="I2273" t="s">
        <v>219</v>
      </c>
      <c r="J2273">
        <v>0</v>
      </c>
      <c r="K2273" t="s">
        <v>93</v>
      </c>
      <c r="L2273">
        <v>509716</v>
      </c>
    </row>
    <row r="2274" spans="1:12" x14ac:dyDescent="0.25">
      <c r="A2274" t="s">
        <v>412</v>
      </c>
      <c r="B2274" t="s">
        <v>413</v>
      </c>
      <c r="C2274" t="s">
        <v>85</v>
      </c>
      <c r="D2274">
        <v>100</v>
      </c>
      <c r="E2274" t="s">
        <v>86</v>
      </c>
      <c r="F2274" t="s">
        <v>735</v>
      </c>
      <c r="G2274" t="s">
        <v>736</v>
      </c>
      <c r="H2274" t="s">
        <v>220</v>
      </c>
      <c r="I2274" t="s">
        <v>221</v>
      </c>
      <c r="J2274">
        <v>4924</v>
      </c>
      <c r="K2274" t="s">
        <v>93</v>
      </c>
      <c r="L2274">
        <v>509716</v>
      </c>
    </row>
    <row r="2275" spans="1:12" x14ac:dyDescent="0.25">
      <c r="A2275" t="s">
        <v>412</v>
      </c>
      <c r="B2275" t="s">
        <v>413</v>
      </c>
      <c r="C2275" t="s">
        <v>85</v>
      </c>
      <c r="D2275">
        <v>100</v>
      </c>
      <c r="E2275" t="s">
        <v>86</v>
      </c>
      <c r="F2275" t="s">
        <v>735</v>
      </c>
      <c r="G2275" t="s">
        <v>736</v>
      </c>
      <c r="H2275" t="s">
        <v>222</v>
      </c>
      <c r="I2275" t="s">
        <v>223</v>
      </c>
      <c r="J2275">
        <v>740</v>
      </c>
      <c r="K2275" t="s">
        <v>93</v>
      </c>
      <c r="L2275">
        <v>509716</v>
      </c>
    </row>
    <row r="2276" spans="1:12" x14ac:dyDescent="0.25">
      <c r="A2276" t="s">
        <v>412</v>
      </c>
      <c r="B2276" t="s">
        <v>413</v>
      </c>
      <c r="C2276" t="s">
        <v>85</v>
      </c>
      <c r="D2276">
        <v>100</v>
      </c>
      <c r="E2276" t="s">
        <v>86</v>
      </c>
      <c r="F2276" t="s">
        <v>735</v>
      </c>
      <c r="G2276" t="s">
        <v>736</v>
      </c>
      <c r="H2276" t="s">
        <v>224</v>
      </c>
      <c r="I2276" t="s">
        <v>225</v>
      </c>
      <c r="J2276">
        <v>3846</v>
      </c>
      <c r="K2276" t="s">
        <v>93</v>
      </c>
      <c r="L2276">
        <v>509716</v>
      </c>
    </row>
    <row r="2277" spans="1:12" x14ac:dyDescent="0.25">
      <c r="A2277" t="s">
        <v>412</v>
      </c>
      <c r="B2277" t="s">
        <v>413</v>
      </c>
      <c r="C2277" t="s">
        <v>85</v>
      </c>
      <c r="D2277">
        <v>100</v>
      </c>
      <c r="E2277" t="s">
        <v>86</v>
      </c>
      <c r="F2277" t="s">
        <v>735</v>
      </c>
      <c r="G2277" t="s">
        <v>736</v>
      </c>
      <c r="H2277" t="s">
        <v>226</v>
      </c>
      <c r="I2277" t="s">
        <v>227</v>
      </c>
      <c r="J2277">
        <v>-76</v>
      </c>
      <c r="K2277" t="s">
        <v>93</v>
      </c>
      <c r="L2277">
        <v>509716</v>
      </c>
    </row>
    <row r="2278" spans="1:12" x14ac:dyDescent="0.25">
      <c r="A2278" t="s">
        <v>412</v>
      </c>
      <c r="B2278" t="s">
        <v>413</v>
      </c>
      <c r="C2278" t="s">
        <v>85</v>
      </c>
      <c r="D2278">
        <v>100</v>
      </c>
      <c r="E2278" t="s">
        <v>86</v>
      </c>
      <c r="F2278" t="s">
        <v>735</v>
      </c>
      <c r="G2278" t="s">
        <v>736</v>
      </c>
      <c r="H2278" t="s">
        <v>228</v>
      </c>
      <c r="I2278" t="s">
        <v>229</v>
      </c>
      <c r="J2278">
        <v>0</v>
      </c>
      <c r="K2278" t="s">
        <v>93</v>
      </c>
      <c r="L2278">
        <v>509716</v>
      </c>
    </row>
    <row r="2279" spans="1:12" x14ac:dyDescent="0.25">
      <c r="A2279" t="s">
        <v>412</v>
      </c>
      <c r="B2279" t="s">
        <v>413</v>
      </c>
      <c r="C2279" t="s">
        <v>85</v>
      </c>
      <c r="D2279">
        <v>100</v>
      </c>
      <c r="E2279" t="s">
        <v>86</v>
      </c>
      <c r="F2279" t="s">
        <v>735</v>
      </c>
      <c r="G2279" t="s">
        <v>736</v>
      </c>
      <c r="H2279" t="s">
        <v>230</v>
      </c>
      <c r="I2279" t="s">
        <v>231</v>
      </c>
      <c r="J2279">
        <v>6815</v>
      </c>
      <c r="K2279" t="s">
        <v>93</v>
      </c>
      <c r="L2279">
        <v>509716</v>
      </c>
    </row>
    <row r="2280" spans="1:12" x14ac:dyDescent="0.25">
      <c r="A2280" t="s">
        <v>412</v>
      </c>
      <c r="B2280" t="s">
        <v>413</v>
      </c>
      <c r="C2280" t="s">
        <v>85</v>
      </c>
      <c r="D2280">
        <v>100</v>
      </c>
      <c r="E2280" t="s">
        <v>86</v>
      </c>
      <c r="F2280" t="s">
        <v>735</v>
      </c>
      <c r="G2280" t="s">
        <v>736</v>
      </c>
      <c r="H2280" t="s">
        <v>232</v>
      </c>
      <c r="I2280" t="s">
        <v>233</v>
      </c>
      <c r="J2280">
        <v>25707</v>
      </c>
      <c r="K2280" t="s">
        <v>93</v>
      </c>
      <c r="L2280">
        <v>509716</v>
      </c>
    </row>
    <row r="2281" spans="1:12" x14ac:dyDescent="0.25">
      <c r="A2281" t="s">
        <v>412</v>
      </c>
      <c r="B2281" t="s">
        <v>413</v>
      </c>
      <c r="C2281" t="s">
        <v>85</v>
      </c>
      <c r="D2281">
        <v>100</v>
      </c>
      <c r="E2281" t="s">
        <v>86</v>
      </c>
      <c r="F2281" t="s">
        <v>735</v>
      </c>
      <c r="G2281" t="s">
        <v>736</v>
      </c>
      <c r="H2281" t="s">
        <v>234</v>
      </c>
      <c r="I2281" t="s">
        <v>235</v>
      </c>
      <c r="J2281">
        <v>144439</v>
      </c>
      <c r="K2281" t="s">
        <v>93</v>
      </c>
      <c r="L2281">
        <v>509716</v>
      </c>
    </row>
    <row r="2282" spans="1:12" x14ac:dyDescent="0.25">
      <c r="A2282" t="s">
        <v>412</v>
      </c>
      <c r="B2282" t="s">
        <v>413</v>
      </c>
      <c r="C2282" t="s">
        <v>85</v>
      </c>
      <c r="D2282">
        <v>100</v>
      </c>
      <c r="E2282" t="s">
        <v>86</v>
      </c>
      <c r="F2282" t="s">
        <v>735</v>
      </c>
      <c r="G2282" t="s">
        <v>736</v>
      </c>
      <c r="H2282" t="s">
        <v>236</v>
      </c>
      <c r="I2282" t="s">
        <v>237</v>
      </c>
      <c r="J2282">
        <v>0</v>
      </c>
      <c r="K2282" t="s">
        <v>93</v>
      </c>
      <c r="L2282">
        <v>509716</v>
      </c>
    </row>
    <row r="2283" spans="1:12" x14ac:dyDescent="0.25">
      <c r="A2283" t="s">
        <v>412</v>
      </c>
      <c r="B2283" t="s">
        <v>413</v>
      </c>
      <c r="C2283" t="s">
        <v>85</v>
      </c>
      <c r="D2283">
        <v>100</v>
      </c>
      <c r="E2283" t="s">
        <v>86</v>
      </c>
      <c r="F2283" t="s">
        <v>735</v>
      </c>
      <c r="G2283" t="s">
        <v>736</v>
      </c>
      <c r="H2283" t="s">
        <v>251</v>
      </c>
      <c r="I2283" t="s">
        <v>252</v>
      </c>
      <c r="J2283">
        <v>0</v>
      </c>
      <c r="K2283" t="s">
        <v>93</v>
      </c>
      <c r="L2283">
        <v>0</v>
      </c>
    </row>
    <row r="2284" spans="1:12" x14ac:dyDescent="0.25">
      <c r="A2284" t="s">
        <v>412</v>
      </c>
      <c r="B2284" t="s">
        <v>413</v>
      </c>
      <c r="C2284" t="s">
        <v>85</v>
      </c>
      <c r="D2284">
        <v>100</v>
      </c>
      <c r="E2284" t="s">
        <v>86</v>
      </c>
      <c r="F2284" t="s">
        <v>735</v>
      </c>
      <c r="G2284" t="s">
        <v>736</v>
      </c>
      <c r="H2284" t="s">
        <v>253</v>
      </c>
      <c r="I2284" t="s">
        <v>254</v>
      </c>
      <c r="J2284">
        <v>0</v>
      </c>
      <c r="K2284" t="s">
        <v>93</v>
      </c>
      <c r="L2284">
        <v>0</v>
      </c>
    </row>
    <row r="2285" spans="1:12" x14ac:dyDescent="0.25">
      <c r="A2285" t="s">
        <v>412</v>
      </c>
      <c r="B2285" t="s">
        <v>413</v>
      </c>
      <c r="C2285" t="s">
        <v>85</v>
      </c>
      <c r="D2285">
        <v>100</v>
      </c>
      <c r="E2285" t="s">
        <v>86</v>
      </c>
      <c r="F2285" t="s">
        <v>735</v>
      </c>
      <c r="G2285" t="s">
        <v>736</v>
      </c>
      <c r="H2285" t="s">
        <v>255</v>
      </c>
      <c r="I2285" t="s">
        <v>256</v>
      </c>
      <c r="J2285">
        <v>0</v>
      </c>
      <c r="K2285" t="s">
        <v>93</v>
      </c>
      <c r="L2285">
        <v>0</v>
      </c>
    </row>
    <row r="2286" spans="1:12" x14ac:dyDescent="0.25">
      <c r="A2286" t="s">
        <v>412</v>
      </c>
      <c r="B2286" t="s">
        <v>413</v>
      </c>
      <c r="C2286" t="s">
        <v>85</v>
      </c>
      <c r="D2286">
        <v>100</v>
      </c>
      <c r="E2286" t="s">
        <v>86</v>
      </c>
      <c r="F2286" t="s">
        <v>735</v>
      </c>
      <c r="G2286" t="s">
        <v>736</v>
      </c>
      <c r="H2286" t="s">
        <v>257</v>
      </c>
      <c r="I2286" t="s">
        <v>258</v>
      </c>
      <c r="J2286">
        <v>0</v>
      </c>
      <c r="K2286" t="s">
        <v>93</v>
      </c>
      <c r="L2286">
        <v>0</v>
      </c>
    </row>
    <row r="2287" spans="1:12" x14ac:dyDescent="0.25">
      <c r="A2287" t="s">
        <v>412</v>
      </c>
      <c r="B2287" t="s">
        <v>413</v>
      </c>
      <c r="C2287" t="s">
        <v>85</v>
      </c>
      <c r="D2287">
        <v>100</v>
      </c>
      <c r="E2287" t="s">
        <v>86</v>
      </c>
      <c r="F2287" t="s">
        <v>735</v>
      </c>
      <c r="G2287" t="s">
        <v>736</v>
      </c>
      <c r="H2287" t="s">
        <v>259</v>
      </c>
      <c r="I2287" t="s">
        <v>260</v>
      </c>
      <c r="J2287">
        <v>34905</v>
      </c>
      <c r="K2287" t="s">
        <v>93</v>
      </c>
      <c r="L2287">
        <v>0</v>
      </c>
    </row>
    <row r="2288" spans="1:12" x14ac:dyDescent="0.25">
      <c r="A2288" t="s">
        <v>412</v>
      </c>
      <c r="B2288" t="s">
        <v>413</v>
      </c>
      <c r="C2288" t="s">
        <v>85</v>
      </c>
      <c r="D2288">
        <v>100</v>
      </c>
      <c r="E2288" t="s">
        <v>86</v>
      </c>
      <c r="F2288" t="s">
        <v>735</v>
      </c>
      <c r="G2288" t="s">
        <v>736</v>
      </c>
      <c r="H2288" t="s">
        <v>261</v>
      </c>
      <c r="I2288" t="s">
        <v>262</v>
      </c>
      <c r="J2288">
        <v>0</v>
      </c>
      <c r="K2288" t="s">
        <v>93</v>
      </c>
      <c r="L2288">
        <v>0</v>
      </c>
    </row>
    <row r="2289" spans="1:12" x14ac:dyDescent="0.25">
      <c r="A2289" t="s">
        <v>412</v>
      </c>
      <c r="B2289" t="s">
        <v>413</v>
      </c>
      <c r="C2289" t="s">
        <v>85</v>
      </c>
      <c r="D2289">
        <v>100</v>
      </c>
      <c r="E2289" t="s">
        <v>86</v>
      </c>
      <c r="F2289" t="s">
        <v>735</v>
      </c>
      <c r="G2289" t="s">
        <v>736</v>
      </c>
      <c r="H2289" t="s">
        <v>263</v>
      </c>
      <c r="I2289" t="s">
        <v>264</v>
      </c>
      <c r="J2289">
        <v>0</v>
      </c>
      <c r="K2289" t="s">
        <v>93</v>
      </c>
      <c r="L2289">
        <v>0</v>
      </c>
    </row>
    <row r="2290" spans="1:12" x14ac:dyDescent="0.25">
      <c r="A2290" t="s">
        <v>412</v>
      </c>
      <c r="B2290" t="s">
        <v>413</v>
      </c>
      <c r="C2290" t="s">
        <v>85</v>
      </c>
      <c r="D2290">
        <v>100</v>
      </c>
      <c r="E2290" t="s">
        <v>86</v>
      </c>
      <c r="F2290" t="s">
        <v>735</v>
      </c>
      <c r="G2290" t="s">
        <v>736</v>
      </c>
      <c r="H2290" t="s">
        <v>265</v>
      </c>
      <c r="I2290" t="s">
        <v>266</v>
      </c>
      <c r="J2290">
        <v>0</v>
      </c>
      <c r="K2290" t="s">
        <v>93</v>
      </c>
      <c r="L2290">
        <v>0</v>
      </c>
    </row>
    <row r="2291" spans="1:12" x14ac:dyDescent="0.25">
      <c r="A2291" t="s">
        <v>412</v>
      </c>
      <c r="B2291" t="s">
        <v>413</v>
      </c>
      <c r="C2291" t="s">
        <v>85</v>
      </c>
      <c r="D2291">
        <v>100</v>
      </c>
      <c r="E2291" t="s">
        <v>86</v>
      </c>
      <c r="F2291" t="s">
        <v>735</v>
      </c>
      <c r="G2291" t="s">
        <v>736</v>
      </c>
      <c r="H2291" t="s">
        <v>267</v>
      </c>
      <c r="I2291" t="s">
        <v>268</v>
      </c>
      <c r="J2291">
        <v>0</v>
      </c>
      <c r="K2291" t="s">
        <v>93</v>
      </c>
      <c r="L2291">
        <v>0</v>
      </c>
    </row>
    <row r="2292" spans="1:12" x14ac:dyDescent="0.25">
      <c r="A2292" t="s">
        <v>412</v>
      </c>
      <c r="B2292" t="s">
        <v>413</v>
      </c>
      <c r="C2292" t="s">
        <v>85</v>
      </c>
      <c r="D2292">
        <v>100</v>
      </c>
      <c r="E2292" t="s">
        <v>86</v>
      </c>
      <c r="F2292" t="s">
        <v>735</v>
      </c>
      <c r="G2292" t="s">
        <v>736</v>
      </c>
      <c r="H2292" t="s">
        <v>269</v>
      </c>
      <c r="I2292" t="s">
        <v>270</v>
      </c>
      <c r="J2292">
        <v>-4076152</v>
      </c>
      <c r="K2292" t="s">
        <v>93</v>
      </c>
      <c r="L2292">
        <v>0</v>
      </c>
    </row>
    <row r="2293" spans="1:12" x14ac:dyDescent="0.25">
      <c r="A2293" t="s">
        <v>412</v>
      </c>
      <c r="B2293" t="s">
        <v>413</v>
      </c>
      <c r="C2293" t="s">
        <v>85</v>
      </c>
      <c r="D2293">
        <v>100</v>
      </c>
      <c r="E2293" t="s">
        <v>86</v>
      </c>
      <c r="F2293" t="s">
        <v>735</v>
      </c>
      <c r="G2293" t="s">
        <v>736</v>
      </c>
      <c r="H2293" t="s">
        <v>271</v>
      </c>
      <c r="I2293" t="s">
        <v>272</v>
      </c>
      <c r="J2293">
        <v>7786537</v>
      </c>
      <c r="K2293" t="s">
        <v>93</v>
      </c>
      <c r="L2293">
        <v>0</v>
      </c>
    </row>
    <row r="2294" spans="1:12" x14ac:dyDescent="0.25">
      <c r="A2294" t="s">
        <v>412</v>
      </c>
      <c r="B2294" t="s">
        <v>413</v>
      </c>
      <c r="C2294" t="s">
        <v>85</v>
      </c>
      <c r="D2294">
        <v>100</v>
      </c>
      <c r="E2294" t="s">
        <v>86</v>
      </c>
      <c r="F2294" t="s">
        <v>735</v>
      </c>
      <c r="G2294" t="s">
        <v>736</v>
      </c>
      <c r="H2294" t="s">
        <v>273</v>
      </c>
      <c r="I2294" t="s">
        <v>274</v>
      </c>
      <c r="J2294">
        <v>8891</v>
      </c>
      <c r="K2294" t="s">
        <v>93</v>
      </c>
      <c r="L2294">
        <v>0</v>
      </c>
    </row>
    <row r="2295" spans="1:12" x14ac:dyDescent="0.25">
      <c r="A2295" t="s">
        <v>412</v>
      </c>
      <c r="B2295" t="s">
        <v>413</v>
      </c>
      <c r="C2295" t="s">
        <v>85</v>
      </c>
      <c r="D2295">
        <v>100</v>
      </c>
      <c r="E2295" t="s">
        <v>86</v>
      </c>
      <c r="F2295" t="s">
        <v>735</v>
      </c>
      <c r="G2295" t="s">
        <v>736</v>
      </c>
      <c r="H2295" t="s">
        <v>275</v>
      </c>
      <c r="I2295" t="s">
        <v>276</v>
      </c>
      <c r="J2295">
        <v>0</v>
      </c>
      <c r="K2295" t="s">
        <v>93</v>
      </c>
      <c r="L2295">
        <v>0</v>
      </c>
    </row>
    <row r="2296" spans="1:12" x14ac:dyDescent="0.25">
      <c r="A2296" t="s">
        <v>412</v>
      </c>
      <c r="B2296" t="s">
        <v>413</v>
      </c>
      <c r="C2296" t="s">
        <v>85</v>
      </c>
      <c r="D2296">
        <v>100</v>
      </c>
      <c r="E2296" t="s">
        <v>86</v>
      </c>
      <c r="F2296" t="s">
        <v>735</v>
      </c>
      <c r="G2296" t="s">
        <v>736</v>
      </c>
      <c r="H2296" t="s">
        <v>277</v>
      </c>
      <c r="I2296" t="s">
        <v>278</v>
      </c>
      <c r="J2296">
        <v>265979</v>
      </c>
      <c r="K2296" t="s">
        <v>93</v>
      </c>
      <c r="L2296">
        <v>0</v>
      </c>
    </row>
    <row r="2297" spans="1:12" x14ac:dyDescent="0.25">
      <c r="A2297" t="s">
        <v>412</v>
      </c>
      <c r="B2297" t="s">
        <v>413</v>
      </c>
      <c r="C2297" t="s">
        <v>85</v>
      </c>
      <c r="D2297">
        <v>100</v>
      </c>
      <c r="E2297" t="s">
        <v>86</v>
      </c>
      <c r="F2297" t="s">
        <v>735</v>
      </c>
      <c r="G2297" t="s">
        <v>736</v>
      </c>
      <c r="H2297" t="s">
        <v>279</v>
      </c>
      <c r="I2297" t="s">
        <v>280</v>
      </c>
      <c r="J2297">
        <v>76991</v>
      </c>
      <c r="K2297" t="s">
        <v>93</v>
      </c>
      <c r="L2297">
        <v>0</v>
      </c>
    </row>
    <row r="2298" spans="1:12" x14ac:dyDescent="0.25">
      <c r="A2298" t="s">
        <v>412</v>
      </c>
      <c r="B2298" t="s">
        <v>413</v>
      </c>
      <c r="C2298" t="s">
        <v>85</v>
      </c>
      <c r="D2298">
        <v>100</v>
      </c>
      <c r="E2298" t="s">
        <v>86</v>
      </c>
      <c r="F2298" t="s">
        <v>735</v>
      </c>
      <c r="G2298" t="s">
        <v>736</v>
      </c>
      <c r="H2298" t="s">
        <v>281</v>
      </c>
      <c r="I2298" t="s">
        <v>282</v>
      </c>
      <c r="J2298">
        <v>245505</v>
      </c>
      <c r="K2298" t="s">
        <v>93</v>
      </c>
      <c r="L2298">
        <v>0</v>
      </c>
    </row>
    <row r="2299" spans="1:12" x14ac:dyDescent="0.25">
      <c r="A2299" t="s">
        <v>412</v>
      </c>
      <c r="B2299" t="s">
        <v>413</v>
      </c>
      <c r="C2299" t="s">
        <v>85</v>
      </c>
      <c r="D2299">
        <v>100</v>
      </c>
      <c r="E2299" t="s">
        <v>86</v>
      </c>
      <c r="F2299" t="s">
        <v>735</v>
      </c>
      <c r="G2299" t="s">
        <v>736</v>
      </c>
      <c r="H2299" t="s">
        <v>283</v>
      </c>
      <c r="I2299" t="s">
        <v>284</v>
      </c>
      <c r="J2299">
        <v>0</v>
      </c>
      <c r="K2299" t="s">
        <v>93</v>
      </c>
      <c r="L2299">
        <v>0</v>
      </c>
    </row>
    <row r="2300" spans="1:12" x14ac:dyDescent="0.25">
      <c r="A2300" t="s">
        <v>412</v>
      </c>
      <c r="B2300" t="s">
        <v>413</v>
      </c>
      <c r="C2300" t="s">
        <v>85</v>
      </c>
      <c r="D2300">
        <v>100</v>
      </c>
      <c r="E2300" t="s">
        <v>86</v>
      </c>
      <c r="F2300" t="s">
        <v>735</v>
      </c>
      <c r="G2300" t="s">
        <v>736</v>
      </c>
      <c r="H2300" t="s">
        <v>285</v>
      </c>
      <c r="I2300" t="s">
        <v>286</v>
      </c>
      <c r="J2300">
        <v>74087</v>
      </c>
      <c r="K2300" t="s">
        <v>93</v>
      </c>
      <c r="L2300">
        <v>0</v>
      </c>
    </row>
    <row r="2301" spans="1:12" x14ac:dyDescent="0.25">
      <c r="A2301" t="s">
        <v>412</v>
      </c>
      <c r="B2301" t="s">
        <v>413</v>
      </c>
      <c r="C2301" t="s">
        <v>85</v>
      </c>
      <c r="D2301">
        <v>100</v>
      </c>
      <c r="E2301" t="s">
        <v>86</v>
      </c>
      <c r="F2301" t="s">
        <v>735</v>
      </c>
      <c r="G2301" t="s">
        <v>736</v>
      </c>
      <c r="H2301" t="s">
        <v>287</v>
      </c>
      <c r="I2301" t="s">
        <v>288</v>
      </c>
      <c r="J2301">
        <v>31051</v>
      </c>
      <c r="K2301" t="s">
        <v>93</v>
      </c>
      <c r="L2301">
        <v>0</v>
      </c>
    </row>
    <row r="2302" spans="1:12" x14ac:dyDescent="0.25">
      <c r="A2302" t="s">
        <v>412</v>
      </c>
      <c r="B2302" t="s">
        <v>413</v>
      </c>
      <c r="C2302" t="s">
        <v>85</v>
      </c>
      <c r="D2302">
        <v>100</v>
      </c>
      <c r="E2302" t="s">
        <v>86</v>
      </c>
      <c r="F2302" t="s">
        <v>735</v>
      </c>
      <c r="G2302" t="s">
        <v>736</v>
      </c>
      <c r="H2302" t="s">
        <v>289</v>
      </c>
      <c r="I2302" t="s">
        <v>290</v>
      </c>
      <c r="J2302">
        <v>0</v>
      </c>
      <c r="K2302" t="s">
        <v>93</v>
      </c>
      <c r="L2302">
        <v>0</v>
      </c>
    </row>
    <row r="2303" spans="1:12" x14ac:dyDescent="0.25">
      <c r="A2303" t="s">
        <v>412</v>
      </c>
      <c r="B2303" t="s">
        <v>413</v>
      </c>
      <c r="C2303" t="s">
        <v>85</v>
      </c>
      <c r="D2303">
        <v>100</v>
      </c>
      <c r="E2303" t="s">
        <v>86</v>
      </c>
      <c r="F2303" t="s">
        <v>735</v>
      </c>
      <c r="G2303" t="s">
        <v>736</v>
      </c>
      <c r="H2303" t="s">
        <v>291</v>
      </c>
      <c r="I2303" t="s">
        <v>292</v>
      </c>
      <c r="J2303">
        <v>-124955</v>
      </c>
      <c r="K2303" t="s">
        <v>93</v>
      </c>
      <c r="L2303">
        <v>0</v>
      </c>
    </row>
    <row r="2304" spans="1:12" x14ac:dyDescent="0.25">
      <c r="A2304" t="s">
        <v>412</v>
      </c>
      <c r="B2304" t="s">
        <v>413</v>
      </c>
      <c r="C2304" t="s">
        <v>85</v>
      </c>
      <c r="D2304">
        <v>100</v>
      </c>
      <c r="E2304" t="s">
        <v>86</v>
      </c>
      <c r="F2304" t="s">
        <v>735</v>
      </c>
      <c r="G2304" t="s">
        <v>736</v>
      </c>
      <c r="H2304" t="s">
        <v>293</v>
      </c>
      <c r="I2304" t="s">
        <v>294</v>
      </c>
      <c r="J2304">
        <v>311</v>
      </c>
      <c r="K2304" t="s">
        <v>93</v>
      </c>
      <c r="L2304">
        <v>0</v>
      </c>
    </row>
    <row r="2305" spans="1:12" x14ac:dyDescent="0.25">
      <c r="A2305" t="s">
        <v>412</v>
      </c>
      <c r="B2305" t="s">
        <v>413</v>
      </c>
      <c r="C2305" t="s">
        <v>85</v>
      </c>
      <c r="D2305">
        <v>100</v>
      </c>
      <c r="E2305" t="s">
        <v>86</v>
      </c>
      <c r="F2305" t="s">
        <v>735</v>
      </c>
      <c r="G2305" t="s">
        <v>736</v>
      </c>
      <c r="H2305" t="s">
        <v>295</v>
      </c>
      <c r="I2305" t="s">
        <v>296</v>
      </c>
      <c r="J2305">
        <v>2640</v>
      </c>
      <c r="K2305" t="s">
        <v>93</v>
      </c>
      <c r="L2305">
        <v>0</v>
      </c>
    </row>
    <row r="2306" spans="1:12" x14ac:dyDescent="0.25">
      <c r="A2306" t="s">
        <v>412</v>
      </c>
      <c r="B2306" t="s">
        <v>413</v>
      </c>
      <c r="C2306" t="s">
        <v>85</v>
      </c>
      <c r="D2306">
        <v>100</v>
      </c>
      <c r="E2306" t="s">
        <v>86</v>
      </c>
      <c r="F2306" t="s">
        <v>735</v>
      </c>
      <c r="G2306" t="s">
        <v>736</v>
      </c>
      <c r="H2306" t="s">
        <v>297</v>
      </c>
      <c r="I2306" t="s">
        <v>298</v>
      </c>
      <c r="J2306">
        <v>0</v>
      </c>
      <c r="K2306" t="s">
        <v>93</v>
      </c>
      <c r="L2306">
        <v>0</v>
      </c>
    </row>
    <row r="2307" spans="1:12" x14ac:dyDescent="0.25">
      <c r="A2307" t="s">
        <v>412</v>
      </c>
      <c r="B2307" t="s">
        <v>413</v>
      </c>
      <c r="C2307" t="s">
        <v>85</v>
      </c>
      <c r="D2307">
        <v>100</v>
      </c>
      <c r="E2307" t="s">
        <v>86</v>
      </c>
      <c r="F2307" t="s">
        <v>735</v>
      </c>
      <c r="G2307" t="s">
        <v>736</v>
      </c>
      <c r="H2307" t="s">
        <v>299</v>
      </c>
      <c r="I2307" t="s">
        <v>300</v>
      </c>
      <c r="J2307">
        <v>0</v>
      </c>
      <c r="K2307" t="s">
        <v>93</v>
      </c>
      <c r="L2307">
        <v>0</v>
      </c>
    </row>
    <row r="2308" spans="1:12" x14ac:dyDescent="0.25">
      <c r="A2308" t="s">
        <v>412</v>
      </c>
      <c r="B2308" t="s">
        <v>413</v>
      </c>
      <c r="C2308" t="s">
        <v>85</v>
      </c>
      <c r="D2308">
        <v>100</v>
      </c>
      <c r="E2308" t="s">
        <v>86</v>
      </c>
      <c r="F2308" t="s">
        <v>735</v>
      </c>
      <c r="G2308" t="s">
        <v>736</v>
      </c>
      <c r="H2308" t="s">
        <v>301</v>
      </c>
      <c r="I2308" t="s">
        <v>302</v>
      </c>
      <c r="J2308">
        <v>0</v>
      </c>
      <c r="K2308" t="s">
        <v>93</v>
      </c>
      <c r="L2308">
        <v>0</v>
      </c>
    </row>
    <row r="2309" spans="1:12" x14ac:dyDescent="0.25">
      <c r="A2309" t="s">
        <v>412</v>
      </c>
      <c r="B2309" t="s">
        <v>413</v>
      </c>
      <c r="C2309" t="s">
        <v>85</v>
      </c>
      <c r="D2309">
        <v>100</v>
      </c>
      <c r="E2309" t="s">
        <v>86</v>
      </c>
      <c r="F2309" t="s">
        <v>735</v>
      </c>
      <c r="G2309" t="s">
        <v>736</v>
      </c>
      <c r="H2309" t="s">
        <v>303</v>
      </c>
      <c r="I2309" t="s">
        <v>304</v>
      </c>
      <c r="J2309">
        <v>0</v>
      </c>
      <c r="K2309" t="s">
        <v>93</v>
      </c>
      <c r="L2309">
        <v>0</v>
      </c>
    </row>
    <row r="2310" spans="1:12" x14ac:dyDescent="0.25">
      <c r="A2310" t="s">
        <v>412</v>
      </c>
      <c r="B2310" t="s">
        <v>413</v>
      </c>
      <c r="C2310" t="s">
        <v>85</v>
      </c>
      <c r="D2310">
        <v>100</v>
      </c>
      <c r="E2310" t="s">
        <v>86</v>
      </c>
      <c r="F2310" t="s">
        <v>735</v>
      </c>
      <c r="G2310" t="s">
        <v>736</v>
      </c>
      <c r="H2310" t="s">
        <v>305</v>
      </c>
      <c r="I2310" t="s">
        <v>306</v>
      </c>
      <c r="J2310">
        <v>815558</v>
      </c>
      <c r="K2310" t="s">
        <v>93</v>
      </c>
      <c r="L2310">
        <v>0</v>
      </c>
    </row>
    <row r="2311" spans="1:12" x14ac:dyDescent="0.25">
      <c r="A2311" t="s">
        <v>412</v>
      </c>
      <c r="B2311" t="s">
        <v>413</v>
      </c>
      <c r="C2311" t="s">
        <v>85</v>
      </c>
      <c r="D2311">
        <v>100</v>
      </c>
      <c r="E2311" t="s">
        <v>86</v>
      </c>
      <c r="F2311" t="s">
        <v>735</v>
      </c>
      <c r="G2311" t="s">
        <v>736</v>
      </c>
      <c r="H2311" t="s">
        <v>307</v>
      </c>
      <c r="I2311" t="s">
        <v>308</v>
      </c>
      <c r="J2311">
        <v>0</v>
      </c>
      <c r="K2311" t="s">
        <v>93</v>
      </c>
      <c r="L2311">
        <v>0</v>
      </c>
    </row>
    <row r="2312" spans="1:12" x14ac:dyDescent="0.25">
      <c r="A2312" t="s">
        <v>412</v>
      </c>
      <c r="B2312" t="s">
        <v>413</v>
      </c>
      <c r="C2312" t="s">
        <v>85</v>
      </c>
      <c r="D2312">
        <v>100</v>
      </c>
      <c r="E2312" t="s">
        <v>86</v>
      </c>
      <c r="F2312" t="s">
        <v>735</v>
      </c>
      <c r="G2312" t="s">
        <v>736</v>
      </c>
      <c r="H2312" t="s">
        <v>309</v>
      </c>
      <c r="I2312" t="s">
        <v>310</v>
      </c>
      <c r="J2312">
        <v>3583325</v>
      </c>
      <c r="K2312" t="s">
        <v>93</v>
      </c>
      <c r="L2312">
        <v>0</v>
      </c>
    </row>
    <row r="2313" spans="1:12" x14ac:dyDescent="0.25">
      <c r="A2313" t="s">
        <v>412</v>
      </c>
      <c r="B2313" t="s">
        <v>413</v>
      </c>
      <c r="C2313" t="s">
        <v>85</v>
      </c>
      <c r="D2313">
        <v>100</v>
      </c>
      <c r="E2313" t="s">
        <v>86</v>
      </c>
      <c r="F2313" t="s">
        <v>735</v>
      </c>
      <c r="G2313" t="s">
        <v>736</v>
      </c>
      <c r="H2313" t="s">
        <v>311</v>
      </c>
      <c r="I2313" t="s">
        <v>312</v>
      </c>
      <c r="J2313">
        <v>0</v>
      </c>
      <c r="K2313" t="s">
        <v>93</v>
      </c>
      <c r="L2313">
        <v>0</v>
      </c>
    </row>
    <row r="2314" spans="1:12" x14ac:dyDescent="0.25">
      <c r="A2314" t="s">
        <v>412</v>
      </c>
      <c r="B2314" t="s">
        <v>413</v>
      </c>
      <c r="C2314" t="s">
        <v>85</v>
      </c>
      <c r="D2314">
        <v>100</v>
      </c>
      <c r="E2314" t="s">
        <v>86</v>
      </c>
      <c r="F2314" t="s">
        <v>735</v>
      </c>
      <c r="G2314" t="s">
        <v>736</v>
      </c>
      <c r="H2314" t="s">
        <v>313</v>
      </c>
      <c r="I2314" t="s">
        <v>314</v>
      </c>
      <c r="J2314">
        <v>0</v>
      </c>
      <c r="K2314" t="s">
        <v>93</v>
      </c>
      <c r="L2314">
        <v>0</v>
      </c>
    </row>
    <row r="2315" spans="1:12" x14ac:dyDescent="0.25">
      <c r="A2315" t="s">
        <v>412</v>
      </c>
      <c r="B2315" t="s">
        <v>413</v>
      </c>
      <c r="C2315" t="s">
        <v>85</v>
      </c>
      <c r="D2315">
        <v>100</v>
      </c>
      <c r="E2315" t="s">
        <v>86</v>
      </c>
      <c r="F2315" t="s">
        <v>735</v>
      </c>
      <c r="G2315" t="s">
        <v>736</v>
      </c>
      <c r="H2315" t="s">
        <v>315</v>
      </c>
      <c r="I2315" t="s">
        <v>316</v>
      </c>
      <c r="J2315">
        <v>0</v>
      </c>
      <c r="K2315" t="s">
        <v>93</v>
      </c>
      <c r="L2315">
        <v>0</v>
      </c>
    </row>
    <row r="2316" spans="1:12" x14ac:dyDescent="0.25">
      <c r="A2316" t="s">
        <v>412</v>
      </c>
      <c r="B2316" t="s">
        <v>413</v>
      </c>
      <c r="C2316" t="s">
        <v>85</v>
      </c>
      <c r="D2316">
        <v>100</v>
      </c>
      <c r="E2316" t="s">
        <v>86</v>
      </c>
      <c r="F2316" t="s">
        <v>735</v>
      </c>
      <c r="G2316" t="s">
        <v>736</v>
      </c>
      <c r="H2316" t="s">
        <v>317</v>
      </c>
      <c r="I2316" t="s">
        <v>318</v>
      </c>
      <c r="J2316">
        <v>184</v>
      </c>
      <c r="K2316" t="s">
        <v>93</v>
      </c>
      <c r="L2316">
        <v>0</v>
      </c>
    </row>
    <row r="2317" spans="1:12" x14ac:dyDescent="0.25">
      <c r="A2317" t="s">
        <v>412</v>
      </c>
      <c r="B2317" t="s">
        <v>413</v>
      </c>
      <c r="C2317" t="s">
        <v>85</v>
      </c>
      <c r="D2317">
        <v>100</v>
      </c>
      <c r="E2317" t="s">
        <v>86</v>
      </c>
      <c r="F2317" t="s">
        <v>735</v>
      </c>
      <c r="G2317" t="s">
        <v>736</v>
      </c>
      <c r="H2317" t="s">
        <v>319</v>
      </c>
      <c r="I2317" t="s">
        <v>320</v>
      </c>
      <c r="J2317">
        <v>34083</v>
      </c>
      <c r="K2317" t="s">
        <v>93</v>
      </c>
      <c r="L2317">
        <v>0</v>
      </c>
    </row>
    <row r="2318" spans="1:12" x14ac:dyDescent="0.25">
      <c r="A2318" t="s">
        <v>412</v>
      </c>
      <c r="B2318" t="s">
        <v>413</v>
      </c>
      <c r="C2318" t="s">
        <v>85</v>
      </c>
      <c r="D2318">
        <v>100</v>
      </c>
      <c r="E2318" t="s">
        <v>86</v>
      </c>
      <c r="F2318" t="s">
        <v>735</v>
      </c>
      <c r="G2318" t="s">
        <v>736</v>
      </c>
      <c r="H2318" t="s">
        <v>321</v>
      </c>
      <c r="I2318" t="s">
        <v>322</v>
      </c>
      <c r="J2318">
        <v>0</v>
      </c>
      <c r="K2318" t="s">
        <v>93</v>
      </c>
      <c r="L2318">
        <v>0</v>
      </c>
    </row>
    <row r="2319" spans="1:12" x14ac:dyDescent="0.25">
      <c r="A2319" t="s">
        <v>412</v>
      </c>
      <c r="B2319" t="s">
        <v>413</v>
      </c>
      <c r="C2319" t="s">
        <v>85</v>
      </c>
      <c r="D2319">
        <v>100</v>
      </c>
      <c r="E2319" t="s">
        <v>86</v>
      </c>
      <c r="F2319" t="s">
        <v>735</v>
      </c>
      <c r="G2319" t="s">
        <v>736</v>
      </c>
      <c r="H2319" t="s">
        <v>323</v>
      </c>
      <c r="I2319" t="s">
        <v>324</v>
      </c>
      <c r="J2319">
        <v>6306</v>
      </c>
      <c r="K2319" t="s">
        <v>93</v>
      </c>
      <c r="L2319">
        <v>0</v>
      </c>
    </row>
    <row r="2320" spans="1:12" x14ac:dyDescent="0.25">
      <c r="A2320" t="s">
        <v>412</v>
      </c>
      <c r="B2320" t="s">
        <v>413</v>
      </c>
      <c r="C2320" t="s">
        <v>85</v>
      </c>
      <c r="D2320">
        <v>100</v>
      </c>
      <c r="E2320" t="s">
        <v>86</v>
      </c>
      <c r="F2320" t="s">
        <v>735</v>
      </c>
      <c r="G2320" t="s">
        <v>736</v>
      </c>
      <c r="H2320" t="s">
        <v>325</v>
      </c>
      <c r="I2320" t="s">
        <v>326</v>
      </c>
      <c r="J2320">
        <v>25941</v>
      </c>
      <c r="K2320" t="s">
        <v>93</v>
      </c>
      <c r="L2320">
        <v>0</v>
      </c>
    </row>
    <row r="2321" spans="1:12" x14ac:dyDescent="0.25">
      <c r="A2321" t="s">
        <v>412</v>
      </c>
      <c r="B2321" t="s">
        <v>413</v>
      </c>
      <c r="C2321" t="s">
        <v>85</v>
      </c>
      <c r="D2321">
        <v>100</v>
      </c>
      <c r="E2321" t="s">
        <v>86</v>
      </c>
      <c r="F2321" t="s">
        <v>735</v>
      </c>
      <c r="G2321" t="s">
        <v>736</v>
      </c>
      <c r="H2321" t="s">
        <v>327</v>
      </c>
      <c r="I2321" t="s">
        <v>328</v>
      </c>
      <c r="J2321">
        <v>0</v>
      </c>
      <c r="K2321" t="s">
        <v>93</v>
      </c>
      <c r="L2321">
        <v>0</v>
      </c>
    </row>
    <row r="2322" spans="1:12" x14ac:dyDescent="0.25">
      <c r="A2322" t="s">
        <v>412</v>
      </c>
      <c r="B2322" t="s">
        <v>413</v>
      </c>
      <c r="C2322" t="s">
        <v>85</v>
      </c>
      <c r="D2322">
        <v>100</v>
      </c>
      <c r="E2322" t="s">
        <v>86</v>
      </c>
      <c r="F2322" t="s">
        <v>735</v>
      </c>
      <c r="G2322" t="s">
        <v>736</v>
      </c>
      <c r="H2322" t="s">
        <v>329</v>
      </c>
      <c r="I2322" t="s">
        <v>330</v>
      </c>
      <c r="J2322">
        <v>0</v>
      </c>
      <c r="K2322" t="s">
        <v>93</v>
      </c>
      <c r="L2322">
        <v>0</v>
      </c>
    </row>
    <row r="2323" spans="1:12" x14ac:dyDescent="0.25">
      <c r="A2323" t="s">
        <v>412</v>
      </c>
      <c r="B2323" t="s">
        <v>413</v>
      </c>
      <c r="C2323" t="s">
        <v>85</v>
      </c>
      <c r="D2323">
        <v>100</v>
      </c>
      <c r="E2323" t="s">
        <v>86</v>
      </c>
      <c r="F2323" t="s">
        <v>735</v>
      </c>
      <c r="G2323" t="s">
        <v>736</v>
      </c>
      <c r="H2323" t="s">
        <v>331</v>
      </c>
      <c r="I2323" t="s">
        <v>332</v>
      </c>
      <c r="J2323">
        <v>1740855</v>
      </c>
      <c r="K2323" t="s">
        <v>93</v>
      </c>
      <c r="L2323">
        <v>0</v>
      </c>
    </row>
    <row r="2324" spans="1:12" x14ac:dyDescent="0.25">
      <c r="A2324" t="s">
        <v>412</v>
      </c>
      <c r="B2324" t="s">
        <v>413</v>
      </c>
      <c r="C2324" t="s">
        <v>85</v>
      </c>
      <c r="D2324">
        <v>100</v>
      </c>
      <c r="E2324" t="s">
        <v>86</v>
      </c>
      <c r="F2324" t="s">
        <v>735</v>
      </c>
      <c r="G2324" t="s">
        <v>736</v>
      </c>
      <c r="H2324" t="s">
        <v>333</v>
      </c>
      <c r="I2324" t="s">
        <v>334</v>
      </c>
      <c r="J2324">
        <v>198673</v>
      </c>
      <c r="K2324" t="s">
        <v>93</v>
      </c>
      <c r="L2324">
        <v>0</v>
      </c>
    </row>
    <row r="2325" spans="1:12" x14ac:dyDescent="0.25">
      <c r="A2325" t="s">
        <v>412</v>
      </c>
      <c r="B2325" t="s">
        <v>413</v>
      </c>
      <c r="C2325" t="s">
        <v>85</v>
      </c>
      <c r="D2325">
        <v>100</v>
      </c>
      <c r="E2325" t="s">
        <v>86</v>
      </c>
      <c r="F2325" t="s">
        <v>735</v>
      </c>
      <c r="G2325" t="s">
        <v>736</v>
      </c>
      <c r="H2325" t="s">
        <v>335</v>
      </c>
      <c r="I2325" t="s">
        <v>336</v>
      </c>
      <c r="J2325">
        <v>264</v>
      </c>
      <c r="K2325" t="s">
        <v>93</v>
      </c>
      <c r="L2325">
        <v>0</v>
      </c>
    </row>
    <row r="2326" spans="1:12" x14ac:dyDescent="0.25">
      <c r="A2326" t="s">
        <v>412</v>
      </c>
      <c r="B2326" t="s">
        <v>413</v>
      </c>
      <c r="C2326" t="s">
        <v>85</v>
      </c>
      <c r="D2326">
        <v>100</v>
      </c>
      <c r="E2326" t="s">
        <v>86</v>
      </c>
      <c r="F2326" t="s">
        <v>735</v>
      </c>
      <c r="G2326" t="s">
        <v>736</v>
      </c>
      <c r="H2326" t="s">
        <v>337</v>
      </c>
      <c r="I2326" t="s">
        <v>338</v>
      </c>
      <c r="J2326">
        <v>57559</v>
      </c>
      <c r="K2326" t="s">
        <v>93</v>
      </c>
      <c r="L2326">
        <v>0</v>
      </c>
    </row>
    <row r="2327" spans="1:12" x14ac:dyDescent="0.25">
      <c r="A2327" t="s">
        <v>412</v>
      </c>
      <c r="B2327" t="s">
        <v>413</v>
      </c>
      <c r="C2327" t="s">
        <v>85</v>
      </c>
      <c r="D2327">
        <v>100</v>
      </c>
      <c r="E2327" t="s">
        <v>86</v>
      </c>
      <c r="F2327" t="s">
        <v>735</v>
      </c>
      <c r="G2327" t="s">
        <v>736</v>
      </c>
      <c r="H2327" t="s">
        <v>337</v>
      </c>
      <c r="I2327" t="s">
        <v>339</v>
      </c>
      <c r="J2327">
        <v>54746</v>
      </c>
      <c r="K2327" t="s">
        <v>93</v>
      </c>
      <c r="L2327">
        <v>0</v>
      </c>
    </row>
    <row r="2328" spans="1:12" x14ac:dyDescent="0.25">
      <c r="A2328" t="s">
        <v>412</v>
      </c>
      <c r="B2328" t="s">
        <v>413</v>
      </c>
      <c r="C2328" t="s">
        <v>85</v>
      </c>
      <c r="D2328">
        <v>100</v>
      </c>
      <c r="E2328" t="s">
        <v>86</v>
      </c>
      <c r="F2328" t="s">
        <v>735</v>
      </c>
      <c r="G2328" t="s">
        <v>736</v>
      </c>
      <c r="H2328" t="s">
        <v>340</v>
      </c>
      <c r="I2328" t="s">
        <v>341</v>
      </c>
      <c r="J2328">
        <v>0</v>
      </c>
      <c r="K2328" t="s">
        <v>93</v>
      </c>
      <c r="L2328">
        <v>0</v>
      </c>
    </row>
    <row r="2329" spans="1:12" x14ac:dyDescent="0.25">
      <c r="A2329" t="s">
        <v>412</v>
      </c>
      <c r="B2329" t="s">
        <v>413</v>
      </c>
      <c r="C2329" t="s">
        <v>85</v>
      </c>
      <c r="D2329">
        <v>100</v>
      </c>
      <c r="E2329" t="s">
        <v>86</v>
      </c>
      <c r="F2329" t="s">
        <v>735</v>
      </c>
      <c r="G2329" t="s">
        <v>736</v>
      </c>
      <c r="H2329" t="s">
        <v>342</v>
      </c>
      <c r="I2329" t="s">
        <v>343</v>
      </c>
      <c r="J2329">
        <v>148856</v>
      </c>
      <c r="K2329" t="s">
        <v>93</v>
      </c>
      <c r="L2329">
        <v>0</v>
      </c>
    </row>
    <row r="2330" spans="1:12" x14ac:dyDescent="0.25">
      <c r="A2330" t="s">
        <v>412</v>
      </c>
      <c r="B2330" t="s">
        <v>413</v>
      </c>
      <c r="C2330" t="s">
        <v>85</v>
      </c>
      <c r="D2330">
        <v>100</v>
      </c>
      <c r="E2330" t="s">
        <v>86</v>
      </c>
      <c r="F2330" t="s">
        <v>735</v>
      </c>
      <c r="G2330" t="s">
        <v>736</v>
      </c>
      <c r="H2330" t="s">
        <v>344</v>
      </c>
      <c r="I2330" t="s">
        <v>345</v>
      </c>
      <c r="J2330">
        <v>0</v>
      </c>
      <c r="K2330" t="s">
        <v>93</v>
      </c>
      <c r="L2330">
        <v>0</v>
      </c>
    </row>
    <row r="2331" spans="1:12" x14ac:dyDescent="0.25">
      <c r="A2331" t="s">
        <v>412</v>
      </c>
      <c r="B2331" t="s">
        <v>413</v>
      </c>
      <c r="C2331" t="s">
        <v>85</v>
      </c>
      <c r="D2331">
        <v>100</v>
      </c>
      <c r="E2331" t="s">
        <v>86</v>
      </c>
      <c r="F2331" t="s">
        <v>735</v>
      </c>
      <c r="G2331" t="s">
        <v>736</v>
      </c>
      <c r="H2331" t="s">
        <v>346</v>
      </c>
      <c r="I2331" t="s">
        <v>347</v>
      </c>
      <c r="J2331">
        <v>0</v>
      </c>
      <c r="K2331" t="s">
        <v>93</v>
      </c>
      <c r="L2331">
        <v>0</v>
      </c>
    </row>
    <row r="2332" spans="1:12" x14ac:dyDescent="0.25">
      <c r="A2332" t="s">
        <v>412</v>
      </c>
      <c r="B2332" t="s">
        <v>413</v>
      </c>
      <c r="C2332" t="s">
        <v>85</v>
      </c>
      <c r="D2332">
        <v>100</v>
      </c>
      <c r="E2332" t="s">
        <v>86</v>
      </c>
      <c r="F2332" t="s">
        <v>735</v>
      </c>
      <c r="G2332" t="s">
        <v>736</v>
      </c>
      <c r="H2332" t="s">
        <v>348</v>
      </c>
      <c r="I2332" t="s">
        <v>349</v>
      </c>
      <c r="J2332">
        <v>0</v>
      </c>
      <c r="K2332" t="s">
        <v>93</v>
      </c>
      <c r="L2332">
        <v>0</v>
      </c>
    </row>
    <row r="2333" spans="1:12" x14ac:dyDescent="0.25">
      <c r="A2333" t="s">
        <v>412</v>
      </c>
      <c r="B2333" t="s">
        <v>413</v>
      </c>
      <c r="C2333" t="s">
        <v>85</v>
      </c>
      <c r="D2333">
        <v>100</v>
      </c>
      <c r="E2333" t="s">
        <v>86</v>
      </c>
      <c r="F2333" t="s">
        <v>735</v>
      </c>
      <c r="G2333" t="s">
        <v>736</v>
      </c>
      <c r="H2333" t="s">
        <v>350</v>
      </c>
      <c r="I2333" t="s">
        <v>351</v>
      </c>
      <c r="J2333">
        <v>-49205</v>
      </c>
      <c r="K2333" t="s">
        <v>93</v>
      </c>
      <c r="L2333">
        <v>0</v>
      </c>
    </row>
    <row r="2334" spans="1:12" x14ac:dyDescent="0.25">
      <c r="A2334" t="s">
        <v>412</v>
      </c>
      <c r="B2334" t="s">
        <v>413</v>
      </c>
      <c r="C2334" t="s">
        <v>85</v>
      </c>
      <c r="D2334">
        <v>100</v>
      </c>
      <c r="E2334" t="s">
        <v>86</v>
      </c>
      <c r="F2334" t="s">
        <v>735</v>
      </c>
      <c r="G2334" t="s">
        <v>736</v>
      </c>
      <c r="H2334" t="s">
        <v>352</v>
      </c>
      <c r="I2334" t="s">
        <v>353</v>
      </c>
      <c r="J2334">
        <v>0</v>
      </c>
      <c r="K2334" t="s">
        <v>93</v>
      </c>
      <c r="L2334">
        <v>0</v>
      </c>
    </row>
    <row r="2335" spans="1:12" x14ac:dyDescent="0.25">
      <c r="A2335" t="s">
        <v>412</v>
      </c>
      <c r="B2335" t="s">
        <v>413</v>
      </c>
      <c r="C2335" t="s">
        <v>85</v>
      </c>
      <c r="D2335">
        <v>100</v>
      </c>
      <c r="E2335" t="s">
        <v>86</v>
      </c>
      <c r="F2335" t="s">
        <v>735</v>
      </c>
      <c r="G2335" t="s">
        <v>736</v>
      </c>
      <c r="H2335" t="s">
        <v>354</v>
      </c>
      <c r="I2335" t="s">
        <v>355</v>
      </c>
      <c r="J2335">
        <v>0</v>
      </c>
      <c r="K2335" t="s">
        <v>93</v>
      </c>
      <c r="L2335">
        <v>0</v>
      </c>
    </row>
    <row r="2336" spans="1:12" x14ac:dyDescent="0.25">
      <c r="A2336" t="s">
        <v>412</v>
      </c>
      <c r="B2336" t="s">
        <v>413</v>
      </c>
      <c r="C2336" t="s">
        <v>85</v>
      </c>
      <c r="D2336">
        <v>100</v>
      </c>
      <c r="E2336" t="s">
        <v>86</v>
      </c>
      <c r="F2336" t="s">
        <v>735</v>
      </c>
      <c r="G2336" t="s">
        <v>736</v>
      </c>
      <c r="H2336" t="s">
        <v>356</v>
      </c>
      <c r="I2336" t="s">
        <v>357</v>
      </c>
      <c r="J2336">
        <v>0</v>
      </c>
      <c r="K2336" t="s">
        <v>93</v>
      </c>
      <c r="L2336">
        <v>0</v>
      </c>
    </row>
    <row r="2337" spans="1:12" x14ac:dyDescent="0.25">
      <c r="A2337" t="s">
        <v>412</v>
      </c>
      <c r="B2337" t="s">
        <v>413</v>
      </c>
      <c r="C2337" t="s">
        <v>85</v>
      </c>
      <c r="D2337">
        <v>100</v>
      </c>
      <c r="E2337" t="s">
        <v>86</v>
      </c>
      <c r="F2337" t="s">
        <v>735</v>
      </c>
      <c r="G2337" t="s">
        <v>736</v>
      </c>
      <c r="H2337" t="s">
        <v>358</v>
      </c>
      <c r="I2337" t="s">
        <v>359</v>
      </c>
      <c r="J2337">
        <v>0</v>
      </c>
      <c r="K2337" t="s">
        <v>93</v>
      </c>
      <c r="L2337">
        <v>0</v>
      </c>
    </row>
    <row r="2338" spans="1:12" x14ac:dyDescent="0.25">
      <c r="A2338" t="s">
        <v>412</v>
      </c>
      <c r="B2338" t="s">
        <v>413</v>
      </c>
      <c r="C2338" t="s">
        <v>85</v>
      </c>
      <c r="D2338">
        <v>100</v>
      </c>
      <c r="E2338" t="s">
        <v>86</v>
      </c>
      <c r="F2338" t="s">
        <v>735</v>
      </c>
      <c r="G2338" t="s">
        <v>736</v>
      </c>
      <c r="H2338" t="s">
        <v>360</v>
      </c>
      <c r="I2338" t="s">
        <v>361</v>
      </c>
      <c r="J2338">
        <v>0</v>
      </c>
      <c r="K2338" t="s">
        <v>93</v>
      </c>
      <c r="L2338">
        <v>0</v>
      </c>
    </row>
    <row r="2339" spans="1:12" x14ac:dyDescent="0.25">
      <c r="A2339" t="s">
        <v>412</v>
      </c>
      <c r="B2339" t="s">
        <v>413</v>
      </c>
      <c r="C2339" t="s">
        <v>85</v>
      </c>
      <c r="D2339">
        <v>100</v>
      </c>
      <c r="E2339" t="s">
        <v>86</v>
      </c>
      <c r="F2339" t="s">
        <v>735</v>
      </c>
      <c r="G2339" t="s">
        <v>736</v>
      </c>
      <c r="H2339" t="s">
        <v>362</v>
      </c>
      <c r="I2339" t="s">
        <v>363</v>
      </c>
      <c r="J2339">
        <v>0</v>
      </c>
      <c r="K2339" t="s">
        <v>93</v>
      </c>
      <c r="L2339">
        <v>0</v>
      </c>
    </row>
    <row r="2340" spans="1:12" x14ac:dyDescent="0.25">
      <c r="A2340" t="s">
        <v>412</v>
      </c>
      <c r="B2340" t="s">
        <v>413</v>
      </c>
      <c r="C2340" t="s">
        <v>85</v>
      </c>
      <c r="D2340">
        <v>100</v>
      </c>
      <c r="E2340" t="s">
        <v>86</v>
      </c>
      <c r="F2340" t="s">
        <v>735</v>
      </c>
      <c r="G2340" t="s">
        <v>736</v>
      </c>
      <c r="H2340" t="s">
        <v>364</v>
      </c>
      <c r="I2340" t="s">
        <v>365</v>
      </c>
      <c r="J2340">
        <v>0</v>
      </c>
      <c r="K2340" t="s">
        <v>93</v>
      </c>
      <c r="L2340">
        <v>0</v>
      </c>
    </row>
    <row r="2341" spans="1:12" x14ac:dyDescent="0.25">
      <c r="A2341" t="s">
        <v>412</v>
      </c>
      <c r="B2341" t="s">
        <v>413</v>
      </c>
      <c r="C2341" t="s">
        <v>85</v>
      </c>
      <c r="D2341">
        <v>100</v>
      </c>
      <c r="E2341" t="s">
        <v>86</v>
      </c>
      <c r="F2341" t="s">
        <v>735</v>
      </c>
      <c r="G2341" t="s">
        <v>736</v>
      </c>
      <c r="H2341" t="s">
        <v>366</v>
      </c>
      <c r="I2341" t="s">
        <v>367</v>
      </c>
      <c r="J2341">
        <v>0</v>
      </c>
      <c r="K2341" t="s">
        <v>93</v>
      </c>
      <c r="L2341">
        <v>0</v>
      </c>
    </row>
    <row r="2342" spans="1:12" x14ac:dyDescent="0.25">
      <c r="A2342" t="s">
        <v>412</v>
      </c>
      <c r="B2342" t="s">
        <v>413</v>
      </c>
      <c r="C2342" t="s">
        <v>85</v>
      </c>
      <c r="D2342">
        <v>100</v>
      </c>
      <c r="E2342" t="s">
        <v>86</v>
      </c>
      <c r="F2342" t="s">
        <v>735</v>
      </c>
      <c r="G2342" t="s">
        <v>736</v>
      </c>
      <c r="H2342" t="s">
        <v>368</v>
      </c>
      <c r="I2342" t="s">
        <v>369</v>
      </c>
      <c r="J2342">
        <v>0</v>
      </c>
      <c r="K2342" t="s">
        <v>93</v>
      </c>
      <c r="L2342">
        <v>0</v>
      </c>
    </row>
    <row r="2343" spans="1:12" x14ac:dyDescent="0.25">
      <c r="A2343" t="s">
        <v>412</v>
      </c>
      <c r="B2343" t="s">
        <v>413</v>
      </c>
      <c r="C2343" t="s">
        <v>85</v>
      </c>
      <c r="D2343">
        <v>100</v>
      </c>
      <c r="E2343" t="s">
        <v>86</v>
      </c>
      <c r="F2343" t="s">
        <v>735</v>
      </c>
      <c r="G2343" t="s">
        <v>736</v>
      </c>
      <c r="H2343" t="s">
        <v>370</v>
      </c>
      <c r="I2343" t="s">
        <v>371</v>
      </c>
      <c r="J2343">
        <v>0</v>
      </c>
      <c r="K2343" t="s">
        <v>93</v>
      </c>
      <c r="L2343">
        <v>0</v>
      </c>
    </row>
    <row r="2344" spans="1:12" x14ac:dyDescent="0.25">
      <c r="A2344" t="s">
        <v>412</v>
      </c>
      <c r="B2344" t="s">
        <v>413</v>
      </c>
      <c r="C2344" t="s">
        <v>85</v>
      </c>
      <c r="D2344">
        <v>100</v>
      </c>
      <c r="E2344" t="s">
        <v>86</v>
      </c>
      <c r="F2344" t="s">
        <v>735</v>
      </c>
      <c r="G2344" t="s">
        <v>736</v>
      </c>
      <c r="H2344" t="s">
        <v>372</v>
      </c>
      <c r="I2344" t="s">
        <v>373</v>
      </c>
      <c r="J2344">
        <v>0</v>
      </c>
      <c r="K2344" t="s">
        <v>93</v>
      </c>
      <c r="L2344">
        <v>0</v>
      </c>
    </row>
    <row r="2345" spans="1:12" x14ac:dyDescent="0.25">
      <c r="A2345" t="s">
        <v>412</v>
      </c>
      <c r="B2345" t="s">
        <v>413</v>
      </c>
      <c r="C2345" t="s">
        <v>85</v>
      </c>
      <c r="D2345">
        <v>100</v>
      </c>
      <c r="E2345" t="s">
        <v>86</v>
      </c>
      <c r="F2345" t="s">
        <v>735</v>
      </c>
      <c r="G2345" t="s">
        <v>736</v>
      </c>
      <c r="H2345" t="s">
        <v>374</v>
      </c>
      <c r="I2345" t="s">
        <v>375</v>
      </c>
      <c r="J2345">
        <v>0</v>
      </c>
      <c r="K2345" t="s">
        <v>93</v>
      </c>
      <c r="L2345">
        <v>0</v>
      </c>
    </row>
    <row r="2346" spans="1:12" x14ac:dyDescent="0.25">
      <c r="A2346" t="s">
        <v>412</v>
      </c>
      <c r="B2346" t="s">
        <v>413</v>
      </c>
      <c r="C2346" t="s">
        <v>85</v>
      </c>
      <c r="D2346">
        <v>100</v>
      </c>
      <c r="E2346" t="s">
        <v>86</v>
      </c>
      <c r="F2346" t="s">
        <v>735</v>
      </c>
      <c r="G2346" t="s">
        <v>736</v>
      </c>
      <c r="H2346" t="s">
        <v>376</v>
      </c>
      <c r="I2346" t="s">
        <v>377</v>
      </c>
      <c r="J2346">
        <v>0</v>
      </c>
      <c r="K2346" t="s">
        <v>93</v>
      </c>
      <c r="L2346">
        <v>0</v>
      </c>
    </row>
    <row r="2347" spans="1:12" x14ac:dyDescent="0.25">
      <c r="A2347" t="s">
        <v>412</v>
      </c>
      <c r="B2347" t="s">
        <v>413</v>
      </c>
      <c r="C2347" t="s">
        <v>85</v>
      </c>
      <c r="D2347">
        <v>100</v>
      </c>
      <c r="E2347" t="s">
        <v>86</v>
      </c>
      <c r="F2347" t="s">
        <v>735</v>
      </c>
      <c r="G2347" t="s">
        <v>736</v>
      </c>
      <c r="H2347" t="s">
        <v>378</v>
      </c>
      <c r="I2347" t="s">
        <v>379</v>
      </c>
      <c r="J2347">
        <v>0</v>
      </c>
      <c r="K2347" t="s">
        <v>93</v>
      </c>
      <c r="L2347">
        <v>0</v>
      </c>
    </row>
    <row r="2348" spans="1:12" x14ac:dyDescent="0.25">
      <c r="A2348" t="s">
        <v>414</v>
      </c>
      <c r="B2348" t="s">
        <v>415</v>
      </c>
      <c r="C2348" t="s">
        <v>85</v>
      </c>
      <c r="D2348">
        <v>104</v>
      </c>
      <c r="E2348" t="s">
        <v>86</v>
      </c>
      <c r="F2348" t="s">
        <v>735</v>
      </c>
      <c r="G2348" t="s">
        <v>736</v>
      </c>
      <c r="H2348" t="s">
        <v>90</v>
      </c>
      <c r="I2348" t="s">
        <v>92</v>
      </c>
      <c r="J2348">
        <v>0</v>
      </c>
      <c r="K2348" t="s">
        <v>93</v>
      </c>
      <c r="L2348">
        <v>602358</v>
      </c>
    </row>
    <row r="2349" spans="1:12" x14ac:dyDescent="0.25">
      <c r="A2349" t="s">
        <v>414</v>
      </c>
      <c r="B2349" t="s">
        <v>415</v>
      </c>
      <c r="C2349" t="s">
        <v>85</v>
      </c>
      <c r="D2349">
        <v>104</v>
      </c>
      <c r="E2349" t="s">
        <v>86</v>
      </c>
      <c r="F2349" t="s">
        <v>735</v>
      </c>
      <c r="G2349" t="s">
        <v>736</v>
      </c>
      <c r="H2349" t="s">
        <v>94</v>
      </c>
      <c r="I2349" t="s">
        <v>95</v>
      </c>
      <c r="J2349">
        <v>0</v>
      </c>
      <c r="K2349" t="s">
        <v>93</v>
      </c>
      <c r="L2349">
        <v>602358</v>
      </c>
    </row>
    <row r="2350" spans="1:12" x14ac:dyDescent="0.25">
      <c r="A2350" t="s">
        <v>414</v>
      </c>
      <c r="B2350" t="s">
        <v>415</v>
      </c>
      <c r="C2350" t="s">
        <v>85</v>
      </c>
      <c r="D2350">
        <v>104</v>
      </c>
      <c r="E2350" t="s">
        <v>86</v>
      </c>
      <c r="F2350" t="s">
        <v>735</v>
      </c>
      <c r="G2350" t="s">
        <v>736</v>
      </c>
      <c r="H2350" t="s">
        <v>96</v>
      </c>
      <c r="I2350" t="s">
        <v>97</v>
      </c>
      <c r="J2350">
        <v>0</v>
      </c>
      <c r="K2350" t="s">
        <v>93</v>
      </c>
      <c r="L2350">
        <v>602358</v>
      </c>
    </row>
    <row r="2351" spans="1:12" x14ac:dyDescent="0.25">
      <c r="A2351" t="s">
        <v>414</v>
      </c>
      <c r="B2351" t="s">
        <v>415</v>
      </c>
      <c r="C2351" t="s">
        <v>85</v>
      </c>
      <c r="D2351">
        <v>104</v>
      </c>
      <c r="E2351" t="s">
        <v>86</v>
      </c>
      <c r="F2351" t="s">
        <v>735</v>
      </c>
      <c r="G2351" t="s">
        <v>736</v>
      </c>
      <c r="H2351" t="s">
        <v>98</v>
      </c>
      <c r="I2351" t="s">
        <v>99</v>
      </c>
      <c r="J2351">
        <v>0</v>
      </c>
      <c r="K2351" t="s">
        <v>93</v>
      </c>
      <c r="L2351">
        <v>602358</v>
      </c>
    </row>
    <row r="2352" spans="1:12" x14ac:dyDescent="0.25">
      <c r="A2352" t="s">
        <v>414</v>
      </c>
      <c r="B2352" t="s">
        <v>415</v>
      </c>
      <c r="C2352" t="s">
        <v>85</v>
      </c>
      <c r="D2352">
        <v>104</v>
      </c>
      <c r="E2352" t="s">
        <v>86</v>
      </c>
      <c r="F2352" t="s">
        <v>735</v>
      </c>
      <c r="G2352" t="s">
        <v>736</v>
      </c>
      <c r="H2352" t="s">
        <v>100</v>
      </c>
      <c r="I2352" t="s">
        <v>101</v>
      </c>
      <c r="J2352">
        <v>0</v>
      </c>
      <c r="K2352" t="s">
        <v>93</v>
      </c>
      <c r="L2352">
        <v>602358</v>
      </c>
    </row>
    <row r="2353" spans="1:12" x14ac:dyDescent="0.25">
      <c r="A2353" t="s">
        <v>414</v>
      </c>
      <c r="B2353" t="s">
        <v>415</v>
      </c>
      <c r="C2353" t="s">
        <v>85</v>
      </c>
      <c r="D2353">
        <v>104</v>
      </c>
      <c r="E2353" t="s">
        <v>86</v>
      </c>
      <c r="F2353" t="s">
        <v>735</v>
      </c>
      <c r="G2353" t="s">
        <v>736</v>
      </c>
      <c r="H2353" t="s">
        <v>102</v>
      </c>
      <c r="I2353" t="s">
        <v>103</v>
      </c>
      <c r="J2353">
        <v>0</v>
      </c>
      <c r="K2353" t="s">
        <v>93</v>
      </c>
      <c r="L2353">
        <v>602358</v>
      </c>
    </row>
    <row r="2354" spans="1:12" x14ac:dyDescent="0.25">
      <c r="A2354" t="s">
        <v>414</v>
      </c>
      <c r="B2354" t="s">
        <v>415</v>
      </c>
      <c r="C2354" t="s">
        <v>85</v>
      </c>
      <c r="D2354">
        <v>104</v>
      </c>
      <c r="E2354" t="s">
        <v>86</v>
      </c>
      <c r="F2354" t="s">
        <v>735</v>
      </c>
      <c r="G2354" t="s">
        <v>736</v>
      </c>
      <c r="H2354" t="s">
        <v>104</v>
      </c>
      <c r="I2354" t="s">
        <v>105</v>
      </c>
      <c r="J2354">
        <v>0</v>
      </c>
      <c r="K2354" t="s">
        <v>93</v>
      </c>
      <c r="L2354">
        <v>602358</v>
      </c>
    </row>
    <row r="2355" spans="1:12" x14ac:dyDescent="0.25">
      <c r="A2355" t="s">
        <v>414</v>
      </c>
      <c r="B2355" t="s">
        <v>415</v>
      </c>
      <c r="C2355" t="s">
        <v>85</v>
      </c>
      <c r="D2355">
        <v>104</v>
      </c>
      <c r="E2355" t="s">
        <v>86</v>
      </c>
      <c r="F2355" t="s">
        <v>735</v>
      </c>
      <c r="G2355" t="s">
        <v>736</v>
      </c>
      <c r="H2355" t="s">
        <v>106</v>
      </c>
      <c r="I2355" t="s">
        <v>107</v>
      </c>
      <c r="J2355">
        <v>0</v>
      </c>
      <c r="K2355" t="s">
        <v>93</v>
      </c>
      <c r="L2355">
        <v>602358</v>
      </c>
    </row>
    <row r="2356" spans="1:12" x14ac:dyDescent="0.25">
      <c r="A2356" t="s">
        <v>414</v>
      </c>
      <c r="B2356" t="s">
        <v>415</v>
      </c>
      <c r="C2356" t="s">
        <v>85</v>
      </c>
      <c r="D2356">
        <v>104</v>
      </c>
      <c r="E2356" t="s">
        <v>86</v>
      </c>
      <c r="F2356" t="s">
        <v>735</v>
      </c>
      <c r="G2356" t="s">
        <v>736</v>
      </c>
      <c r="H2356" t="s">
        <v>108</v>
      </c>
      <c r="I2356" t="s">
        <v>109</v>
      </c>
      <c r="J2356">
        <v>0</v>
      </c>
      <c r="K2356" t="s">
        <v>93</v>
      </c>
      <c r="L2356">
        <v>602358</v>
      </c>
    </row>
    <row r="2357" spans="1:12" x14ac:dyDescent="0.25">
      <c r="A2357" t="s">
        <v>414</v>
      </c>
      <c r="B2357" t="s">
        <v>415</v>
      </c>
      <c r="C2357" t="s">
        <v>85</v>
      </c>
      <c r="D2357">
        <v>104</v>
      </c>
      <c r="E2357" t="s">
        <v>86</v>
      </c>
      <c r="F2357" t="s">
        <v>735</v>
      </c>
      <c r="G2357" t="s">
        <v>736</v>
      </c>
      <c r="H2357" t="s">
        <v>110</v>
      </c>
      <c r="I2357" t="s">
        <v>111</v>
      </c>
      <c r="J2357">
        <v>0</v>
      </c>
      <c r="K2357" t="s">
        <v>93</v>
      </c>
      <c r="L2357">
        <v>602358</v>
      </c>
    </row>
    <row r="2358" spans="1:12" x14ac:dyDescent="0.25">
      <c r="A2358" t="s">
        <v>414</v>
      </c>
      <c r="B2358" t="s">
        <v>415</v>
      </c>
      <c r="C2358" t="s">
        <v>85</v>
      </c>
      <c r="D2358">
        <v>104</v>
      </c>
      <c r="E2358" t="s">
        <v>86</v>
      </c>
      <c r="F2358" t="s">
        <v>735</v>
      </c>
      <c r="G2358" t="s">
        <v>736</v>
      </c>
      <c r="H2358" t="s">
        <v>112</v>
      </c>
      <c r="I2358" t="s">
        <v>113</v>
      </c>
      <c r="J2358">
        <v>0</v>
      </c>
      <c r="K2358" t="s">
        <v>93</v>
      </c>
      <c r="L2358">
        <v>602358</v>
      </c>
    </row>
    <row r="2359" spans="1:12" x14ac:dyDescent="0.25">
      <c r="A2359" t="s">
        <v>414</v>
      </c>
      <c r="B2359" t="s">
        <v>415</v>
      </c>
      <c r="C2359" t="s">
        <v>85</v>
      </c>
      <c r="D2359">
        <v>104</v>
      </c>
      <c r="E2359" t="s">
        <v>86</v>
      </c>
      <c r="F2359" t="s">
        <v>735</v>
      </c>
      <c r="G2359" t="s">
        <v>736</v>
      </c>
      <c r="H2359" t="s">
        <v>114</v>
      </c>
      <c r="I2359" t="s">
        <v>115</v>
      </c>
      <c r="J2359">
        <v>93330</v>
      </c>
      <c r="K2359" t="s">
        <v>93</v>
      </c>
      <c r="L2359">
        <v>602358</v>
      </c>
    </row>
    <row r="2360" spans="1:12" x14ac:dyDescent="0.25">
      <c r="A2360" t="s">
        <v>414</v>
      </c>
      <c r="B2360" t="s">
        <v>415</v>
      </c>
      <c r="C2360" t="s">
        <v>85</v>
      </c>
      <c r="D2360">
        <v>104</v>
      </c>
      <c r="E2360" t="s">
        <v>86</v>
      </c>
      <c r="F2360" t="s">
        <v>735</v>
      </c>
      <c r="G2360" t="s">
        <v>736</v>
      </c>
      <c r="H2360" t="s">
        <v>116</v>
      </c>
      <c r="I2360" t="s">
        <v>117</v>
      </c>
      <c r="J2360">
        <v>0</v>
      </c>
      <c r="K2360" t="s">
        <v>93</v>
      </c>
      <c r="L2360">
        <v>602358</v>
      </c>
    </row>
    <row r="2361" spans="1:12" x14ac:dyDescent="0.25">
      <c r="A2361" t="s">
        <v>414</v>
      </c>
      <c r="B2361" t="s">
        <v>415</v>
      </c>
      <c r="C2361" t="s">
        <v>85</v>
      </c>
      <c r="D2361">
        <v>104</v>
      </c>
      <c r="E2361" t="s">
        <v>86</v>
      </c>
      <c r="F2361" t="s">
        <v>735</v>
      </c>
      <c r="G2361" t="s">
        <v>736</v>
      </c>
      <c r="H2361" t="s">
        <v>118</v>
      </c>
      <c r="I2361" t="s">
        <v>119</v>
      </c>
      <c r="J2361">
        <v>0</v>
      </c>
      <c r="K2361" t="s">
        <v>93</v>
      </c>
      <c r="L2361">
        <v>602358</v>
      </c>
    </row>
    <row r="2362" spans="1:12" x14ac:dyDescent="0.25">
      <c r="A2362" t="s">
        <v>414</v>
      </c>
      <c r="B2362" t="s">
        <v>415</v>
      </c>
      <c r="C2362" t="s">
        <v>85</v>
      </c>
      <c r="D2362">
        <v>104</v>
      </c>
      <c r="E2362" t="s">
        <v>86</v>
      </c>
      <c r="F2362" t="s">
        <v>735</v>
      </c>
      <c r="G2362" t="s">
        <v>736</v>
      </c>
      <c r="H2362" t="s">
        <v>120</v>
      </c>
      <c r="I2362" t="s">
        <v>121</v>
      </c>
      <c r="J2362">
        <v>0</v>
      </c>
      <c r="K2362" t="s">
        <v>93</v>
      </c>
      <c r="L2362">
        <v>602358</v>
      </c>
    </row>
    <row r="2363" spans="1:12" x14ac:dyDescent="0.25">
      <c r="A2363" t="s">
        <v>414</v>
      </c>
      <c r="B2363" t="s">
        <v>415</v>
      </c>
      <c r="C2363" t="s">
        <v>85</v>
      </c>
      <c r="D2363">
        <v>104</v>
      </c>
      <c r="E2363" t="s">
        <v>86</v>
      </c>
      <c r="F2363" t="s">
        <v>735</v>
      </c>
      <c r="G2363" t="s">
        <v>736</v>
      </c>
      <c r="H2363" t="s">
        <v>122</v>
      </c>
      <c r="I2363" t="s">
        <v>123</v>
      </c>
      <c r="J2363">
        <v>0</v>
      </c>
      <c r="K2363" t="s">
        <v>93</v>
      </c>
      <c r="L2363">
        <v>602358</v>
      </c>
    </row>
    <row r="2364" spans="1:12" x14ac:dyDescent="0.25">
      <c r="A2364" t="s">
        <v>414</v>
      </c>
      <c r="B2364" t="s">
        <v>415</v>
      </c>
      <c r="C2364" t="s">
        <v>85</v>
      </c>
      <c r="D2364">
        <v>104</v>
      </c>
      <c r="E2364" t="s">
        <v>86</v>
      </c>
      <c r="F2364" t="s">
        <v>735</v>
      </c>
      <c r="G2364" t="s">
        <v>736</v>
      </c>
      <c r="H2364" t="s">
        <v>124</v>
      </c>
      <c r="I2364" t="s">
        <v>125</v>
      </c>
      <c r="J2364">
        <v>0</v>
      </c>
      <c r="K2364" t="s">
        <v>93</v>
      </c>
      <c r="L2364">
        <v>602358</v>
      </c>
    </row>
    <row r="2365" spans="1:12" x14ac:dyDescent="0.25">
      <c r="A2365" t="s">
        <v>414</v>
      </c>
      <c r="B2365" t="s">
        <v>415</v>
      </c>
      <c r="C2365" t="s">
        <v>85</v>
      </c>
      <c r="D2365">
        <v>104</v>
      </c>
      <c r="E2365" t="s">
        <v>86</v>
      </c>
      <c r="F2365" t="s">
        <v>735</v>
      </c>
      <c r="G2365" t="s">
        <v>736</v>
      </c>
      <c r="H2365" t="s">
        <v>126</v>
      </c>
      <c r="I2365" t="s">
        <v>127</v>
      </c>
      <c r="J2365">
        <v>0</v>
      </c>
      <c r="K2365" t="s">
        <v>93</v>
      </c>
      <c r="L2365">
        <v>602358</v>
      </c>
    </row>
    <row r="2366" spans="1:12" x14ac:dyDescent="0.25">
      <c r="A2366" t="s">
        <v>414</v>
      </c>
      <c r="B2366" t="s">
        <v>415</v>
      </c>
      <c r="C2366" t="s">
        <v>85</v>
      </c>
      <c r="D2366">
        <v>104</v>
      </c>
      <c r="E2366" t="s">
        <v>86</v>
      </c>
      <c r="F2366" t="s">
        <v>735</v>
      </c>
      <c r="G2366" t="s">
        <v>736</v>
      </c>
      <c r="H2366" t="s">
        <v>128</v>
      </c>
      <c r="I2366" t="s">
        <v>129</v>
      </c>
      <c r="J2366">
        <v>991156</v>
      </c>
      <c r="K2366" t="s">
        <v>93</v>
      </c>
      <c r="L2366">
        <v>602358</v>
      </c>
    </row>
    <row r="2367" spans="1:12" x14ac:dyDescent="0.25">
      <c r="A2367" t="s">
        <v>414</v>
      </c>
      <c r="B2367" t="s">
        <v>415</v>
      </c>
      <c r="C2367" t="s">
        <v>85</v>
      </c>
      <c r="D2367">
        <v>104</v>
      </c>
      <c r="E2367" t="s">
        <v>86</v>
      </c>
      <c r="F2367" t="s">
        <v>735</v>
      </c>
      <c r="G2367" t="s">
        <v>736</v>
      </c>
      <c r="H2367" t="s">
        <v>130</v>
      </c>
      <c r="I2367" t="s">
        <v>131</v>
      </c>
      <c r="J2367">
        <v>29967</v>
      </c>
      <c r="K2367" t="s">
        <v>93</v>
      </c>
      <c r="L2367">
        <v>602358</v>
      </c>
    </row>
    <row r="2368" spans="1:12" x14ac:dyDescent="0.25">
      <c r="A2368" t="s">
        <v>414</v>
      </c>
      <c r="B2368" t="s">
        <v>415</v>
      </c>
      <c r="C2368" t="s">
        <v>85</v>
      </c>
      <c r="D2368">
        <v>104</v>
      </c>
      <c r="E2368" t="s">
        <v>86</v>
      </c>
      <c r="F2368" t="s">
        <v>735</v>
      </c>
      <c r="G2368" t="s">
        <v>736</v>
      </c>
      <c r="H2368" t="s">
        <v>132</v>
      </c>
      <c r="I2368" t="s">
        <v>133</v>
      </c>
      <c r="J2368">
        <v>-38654</v>
      </c>
      <c r="K2368" t="s">
        <v>93</v>
      </c>
      <c r="L2368">
        <v>602358</v>
      </c>
    </row>
    <row r="2369" spans="1:12" x14ac:dyDescent="0.25">
      <c r="A2369" t="s">
        <v>414</v>
      </c>
      <c r="B2369" t="s">
        <v>415</v>
      </c>
      <c r="C2369" t="s">
        <v>85</v>
      </c>
      <c r="D2369">
        <v>104</v>
      </c>
      <c r="E2369" t="s">
        <v>86</v>
      </c>
      <c r="F2369" t="s">
        <v>735</v>
      </c>
      <c r="G2369" t="s">
        <v>736</v>
      </c>
      <c r="H2369" t="s">
        <v>134</v>
      </c>
      <c r="I2369" t="s">
        <v>135</v>
      </c>
      <c r="J2369">
        <v>154242</v>
      </c>
      <c r="K2369" t="s">
        <v>93</v>
      </c>
      <c r="L2369">
        <v>602358</v>
      </c>
    </row>
    <row r="2370" spans="1:12" x14ac:dyDescent="0.25">
      <c r="A2370" t="s">
        <v>414</v>
      </c>
      <c r="B2370" t="s">
        <v>415</v>
      </c>
      <c r="C2370" t="s">
        <v>85</v>
      </c>
      <c r="D2370">
        <v>104</v>
      </c>
      <c r="E2370" t="s">
        <v>86</v>
      </c>
      <c r="F2370" t="s">
        <v>735</v>
      </c>
      <c r="G2370" t="s">
        <v>736</v>
      </c>
      <c r="H2370" t="s">
        <v>136</v>
      </c>
      <c r="I2370" t="s">
        <v>137</v>
      </c>
      <c r="J2370">
        <v>3227</v>
      </c>
      <c r="K2370" t="s">
        <v>93</v>
      </c>
      <c r="L2370">
        <v>602358</v>
      </c>
    </row>
    <row r="2371" spans="1:12" x14ac:dyDescent="0.25">
      <c r="A2371" t="s">
        <v>414</v>
      </c>
      <c r="B2371" t="s">
        <v>415</v>
      </c>
      <c r="C2371" t="s">
        <v>85</v>
      </c>
      <c r="D2371">
        <v>104</v>
      </c>
      <c r="E2371" t="s">
        <v>86</v>
      </c>
      <c r="F2371" t="s">
        <v>735</v>
      </c>
      <c r="G2371" t="s">
        <v>736</v>
      </c>
      <c r="H2371" t="s">
        <v>138</v>
      </c>
      <c r="I2371" t="s">
        <v>139</v>
      </c>
      <c r="J2371">
        <v>304031</v>
      </c>
      <c r="K2371" t="s">
        <v>93</v>
      </c>
      <c r="L2371">
        <v>602358</v>
      </c>
    </row>
    <row r="2372" spans="1:12" x14ac:dyDescent="0.25">
      <c r="A2372" t="s">
        <v>414</v>
      </c>
      <c r="B2372" t="s">
        <v>415</v>
      </c>
      <c r="C2372" t="s">
        <v>85</v>
      </c>
      <c r="D2372">
        <v>104</v>
      </c>
      <c r="E2372" t="s">
        <v>86</v>
      </c>
      <c r="F2372" t="s">
        <v>735</v>
      </c>
      <c r="G2372" t="s">
        <v>736</v>
      </c>
      <c r="H2372" t="s">
        <v>140</v>
      </c>
      <c r="I2372" t="s">
        <v>141</v>
      </c>
      <c r="J2372">
        <v>2985</v>
      </c>
      <c r="K2372" t="s">
        <v>93</v>
      </c>
      <c r="L2372">
        <v>602358</v>
      </c>
    </row>
    <row r="2373" spans="1:12" x14ac:dyDescent="0.25">
      <c r="A2373" t="s">
        <v>414</v>
      </c>
      <c r="B2373" t="s">
        <v>415</v>
      </c>
      <c r="C2373" t="s">
        <v>85</v>
      </c>
      <c r="D2373">
        <v>104</v>
      </c>
      <c r="E2373" t="s">
        <v>86</v>
      </c>
      <c r="F2373" t="s">
        <v>735</v>
      </c>
      <c r="G2373" t="s">
        <v>736</v>
      </c>
      <c r="H2373" t="s">
        <v>142</v>
      </c>
      <c r="I2373" t="s">
        <v>143</v>
      </c>
      <c r="J2373">
        <v>0</v>
      </c>
      <c r="K2373" t="s">
        <v>93</v>
      </c>
      <c r="L2373">
        <v>602358</v>
      </c>
    </row>
    <row r="2374" spans="1:12" x14ac:dyDescent="0.25">
      <c r="A2374" t="s">
        <v>414</v>
      </c>
      <c r="B2374" t="s">
        <v>415</v>
      </c>
      <c r="C2374" t="s">
        <v>85</v>
      </c>
      <c r="D2374">
        <v>104</v>
      </c>
      <c r="E2374" t="s">
        <v>86</v>
      </c>
      <c r="F2374" t="s">
        <v>735</v>
      </c>
      <c r="G2374" t="s">
        <v>736</v>
      </c>
      <c r="H2374" t="s">
        <v>144</v>
      </c>
      <c r="I2374" t="s">
        <v>145</v>
      </c>
      <c r="J2374">
        <v>0</v>
      </c>
      <c r="K2374" t="s">
        <v>93</v>
      </c>
      <c r="L2374">
        <v>602358</v>
      </c>
    </row>
    <row r="2375" spans="1:12" x14ac:dyDescent="0.25">
      <c r="A2375" t="s">
        <v>414</v>
      </c>
      <c r="B2375" t="s">
        <v>415</v>
      </c>
      <c r="C2375" t="s">
        <v>85</v>
      </c>
      <c r="D2375">
        <v>104</v>
      </c>
      <c r="E2375" t="s">
        <v>86</v>
      </c>
      <c r="F2375" t="s">
        <v>735</v>
      </c>
      <c r="G2375" t="s">
        <v>736</v>
      </c>
      <c r="H2375" t="s">
        <v>146</v>
      </c>
      <c r="I2375" t="s">
        <v>147</v>
      </c>
      <c r="J2375">
        <v>28625</v>
      </c>
      <c r="K2375" t="s">
        <v>93</v>
      </c>
      <c r="L2375">
        <v>602358</v>
      </c>
    </row>
    <row r="2376" spans="1:12" x14ac:dyDescent="0.25">
      <c r="A2376" t="s">
        <v>414</v>
      </c>
      <c r="B2376" t="s">
        <v>415</v>
      </c>
      <c r="C2376" t="s">
        <v>85</v>
      </c>
      <c r="D2376">
        <v>104</v>
      </c>
      <c r="E2376" t="s">
        <v>86</v>
      </c>
      <c r="F2376" t="s">
        <v>735</v>
      </c>
      <c r="G2376" t="s">
        <v>736</v>
      </c>
      <c r="H2376" t="s">
        <v>148</v>
      </c>
      <c r="I2376" t="s">
        <v>149</v>
      </c>
      <c r="J2376">
        <v>0</v>
      </c>
      <c r="K2376" t="s">
        <v>93</v>
      </c>
      <c r="L2376">
        <v>602358</v>
      </c>
    </row>
    <row r="2377" spans="1:12" x14ac:dyDescent="0.25">
      <c r="A2377" t="s">
        <v>414</v>
      </c>
      <c r="B2377" t="s">
        <v>415</v>
      </c>
      <c r="C2377" t="s">
        <v>85</v>
      </c>
      <c r="D2377">
        <v>104</v>
      </c>
      <c r="E2377" t="s">
        <v>86</v>
      </c>
      <c r="F2377" t="s">
        <v>735</v>
      </c>
      <c r="G2377" t="s">
        <v>736</v>
      </c>
      <c r="H2377" t="s">
        <v>150</v>
      </c>
      <c r="I2377" t="s">
        <v>151</v>
      </c>
      <c r="J2377">
        <v>6777</v>
      </c>
      <c r="K2377" t="s">
        <v>93</v>
      </c>
      <c r="L2377">
        <v>602358</v>
      </c>
    </row>
    <row r="2378" spans="1:12" x14ac:dyDescent="0.25">
      <c r="A2378" t="s">
        <v>414</v>
      </c>
      <c r="B2378" t="s">
        <v>415</v>
      </c>
      <c r="C2378" t="s">
        <v>85</v>
      </c>
      <c r="D2378">
        <v>104</v>
      </c>
      <c r="E2378" t="s">
        <v>86</v>
      </c>
      <c r="F2378" t="s">
        <v>735</v>
      </c>
      <c r="G2378" t="s">
        <v>736</v>
      </c>
      <c r="H2378" t="s">
        <v>152</v>
      </c>
      <c r="I2378" t="s">
        <v>153</v>
      </c>
      <c r="J2378">
        <v>11084</v>
      </c>
      <c r="K2378" t="s">
        <v>93</v>
      </c>
      <c r="L2378">
        <v>602358</v>
      </c>
    </row>
    <row r="2379" spans="1:12" x14ac:dyDescent="0.25">
      <c r="A2379" t="s">
        <v>414</v>
      </c>
      <c r="B2379" t="s">
        <v>415</v>
      </c>
      <c r="C2379" t="s">
        <v>85</v>
      </c>
      <c r="D2379">
        <v>104</v>
      </c>
      <c r="E2379" t="s">
        <v>86</v>
      </c>
      <c r="F2379" t="s">
        <v>735</v>
      </c>
      <c r="G2379" t="s">
        <v>736</v>
      </c>
      <c r="H2379" t="s">
        <v>154</v>
      </c>
      <c r="I2379" t="s">
        <v>155</v>
      </c>
      <c r="J2379">
        <v>0</v>
      </c>
      <c r="K2379" t="s">
        <v>93</v>
      </c>
      <c r="L2379">
        <v>602358</v>
      </c>
    </row>
    <row r="2380" spans="1:12" x14ac:dyDescent="0.25">
      <c r="A2380" t="s">
        <v>414</v>
      </c>
      <c r="B2380" t="s">
        <v>415</v>
      </c>
      <c r="C2380" t="s">
        <v>85</v>
      </c>
      <c r="D2380">
        <v>104</v>
      </c>
      <c r="E2380" t="s">
        <v>86</v>
      </c>
      <c r="F2380" t="s">
        <v>735</v>
      </c>
      <c r="G2380" t="s">
        <v>736</v>
      </c>
      <c r="H2380" t="s">
        <v>156</v>
      </c>
      <c r="I2380" t="s">
        <v>157</v>
      </c>
      <c r="J2380">
        <v>158</v>
      </c>
      <c r="K2380" t="s">
        <v>93</v>
      </c>
      <c r="L2380">
        <v>602358</v>
      </c>
    </row>
    <row r="2381" spans="1:12" x14ac:dyDescent="0.25">
      <c r="A2381" t="s">
        <v>414</v>
      </c>
      <c r="B2381" t="s">
        <v>415</v>
      </c>
      <c r="C2381" t="s">
        <v>85</v>
      </c>
      <c r="D2381">
        <v>104</v>
      </c>
      <c r="E2381" t="s">
        <v>86</v>
      </c>
      <c r="F2381" t="s">
        <v>735</v>
      </c>
      <c r="G2381" t="s">
        <v>736</v>
      </c>
      <c r="H2381" t="s">
        <v>158</v>
      </c>
      <c r="I2381" t="s">
        <v>159</v>
      </c>
      <c r="J2381">
        <v>1778</v>
      </c>
      <c r="K2381" t="s">
        <v>93</v>
      </c>
      <c r="L2381">
        <v>602358</v>
      </c>
    </row>
    <row r="2382" spans="1:12" x14ac:dyDescent="0.25">
      <c r="A2382" t="s">
        <v>414</v>
      </c>
      <c r="B2382" t="s">
        <v>415</v>
      </c>
      <c r="C2382" t="s">
        <v>85</v>
      </c>
      <c r="D2382">
        <v>104</v>
      </c>
      <c r="E2382" t="s">
        <v>86</v>
      </c>
      <c r="F2382" t="s">
        <v>735</v>
      </c>
      <c r="G2382" t="s">
        <v>736</v>
      </c>
      <c r="H2382" t="s">
        <v>160</v>
      </c>
      <c r="I2382" t="s">
        <v>161</v>
      </c>
      <c r="J2382">
        <v>10806</v>
      </c>
      <c r="K2382" t="s">
        <v>93</v>
      </c>
      <c r="L2382">
        <v>602358</v>
      </c>
    </row>
    <row r="2383" spans="1:12" x14ac:dyDescent="0.25">
      <c r="A2383" t="s">
        <v>414</v>
      </c>
      <c r="B2383" t="s">
        <v>415</v>
      </c>
      <c r="C2383" t="s">
        <v>85</v>
      </c>
      <c r="D2383">
        <v>104</v>
      </c>
      <c r="E2383" t="s">
        <v>86</v>
      </c>
      <c r="F2383" t="s">
        <v>735</v>
      </c>
      <c r="G2383" t="s">
        <v>736</v>
      </c>
      <c r="H2383" t="s">
        <v>162</v>
      </c>
      <c r="I2383" t="s">
        <v>163</v>
      </c>
      <c r="J2383">
        <v>57</v>
      </c>
      <c r="K2383" t="s">
        <v>93</v>
      </c>
      <c r="L2383">
        <v>602358</v>
      </c>
    </row>
    <row r="2384" spans="1:12" x14ac:dyDescent="0.25">
      <c r="A2384" t="s">
        <v>414</v>
      </c>
      <c r="B2384" t="s">
        <v>415</v>
      </c>
      <c r="C2384" t="s">
        <v>85</v>
      </c>
      <c r="D2384">
        <v>104</v>
      </c>
      <c r="E2384" t="s">
        <v>86</v>
      </c>
      <c r="F2384" t="s">
        <v>735</v>
      </c>
      <c r="G2384" t="s">
        <v>736</v>
      </c>
      <c r="H2384" t="s">
        <v>164</v>
      </c>
      <c r="I2384" t="s">
        <v>165</v>
      </c>
      <c r="J2384">
        <v>5431</v>
      </c>
      <c r="K2384" t="s">
        <v>93</v>
      </c>
      <c r="L2384">
        <v>602358</v>
      </c>
    </row>
    <row r="2385" spans="1:12" x14ac:dyDescent="0.25">
      <c r="A2385" t="s">
        <v>414</v>
      </c>
      <c r="B2385" t="s">
        <v>415</v>
      </c>
      <c r="C2385" t="s">
        <v>85</v>
      </c>
      <c r="D2385">
        <v>104</v>
      </c>
      <c r="E2385" t="s">
        <v>86</v>
      </c>
      <c r="F2385" t="s">
        <v>735</v>
      </c>
      <c r="G2385" t="s">
        <v>736</v>
      </c>
      <c r="H2385" t="s">
        <v>166</v>
      </c>
      <c r="I2385" t="s">
        <v>167</v>
      </c>
      <c r="J2385">
        <v>0</v>
      </c>
      <c r="K2385" t="s">
        <v>93</v>
      </c>
      <c r="L2385">
        <v>602358</v>
      </c>
    </row>
    <row r="2386" spans="1:12" x14ac:dyDescent="0.25">
      <c r="A2386" t="s">
        <v>414</v>
      </c>
      <c r="B2386" t="s">
        <v>415</v>
      </c>
      <c r="C2386" t="s">
        <v>85</v>
      </c>
      <c r="D2386">
        <v>104</v>
      </c>
      <c r="E2386" t="s">
        <v>86</v>
      </c>
      <c r="F2386" t="s">
        <v>735</v>
      </c>
      <c r="G2386" t="s">
        <v>736</v>
      </c>
      <c r="H2386" t="s">
        <v>168</v>
      </c>
      <c r="I2386" t="s">
        <v>169</v>
      </c>
      <c r="J2386">
        <v>20863</v>
      </c>
      <c r="K2386" t="s">
        <v>93</v>
      </c>
      <c r="L2386">
        <v>602358</v>
      </c>
    </row>
    <row r="2387" spans="1:12" x14ac:dyDescent="0.25">
      <c r="A2387" t="s">
        <v>414</v>
      </c>
      <c r="B2387" t="s">
        <v>415</v>
      </c>
      <c r="C2387" t="s">
        <v>85</v>
      </c>
      <c r="D2387">
        <v>104</v>
      </c>
      <c r="E2387" t="s">
        <v>86</v>
      </c>
      <c r="F2387" t="s">
        <v>735</v>
      </c>
      <c r="G2387" t="s">
        <v>736</v>
      </c>
      <c r="H2387" t="s">
        <v>170</v>
      </c>
      <c r="I2387" t="s">
        <v>171</v>
      </c>
      <c r="J2387">
        <v>12421</v>
      </c>
      <c r="K2387" t="s">
        <v>93</v>
      </c>
      <c r="L2387">
        <v>602358</v>
      </c>
    </row>
    <row r="2388" spans="1:12" x14ac:dyDescent="0.25">
      <c r="A2388" t="s">
        <v>414</v>
      </c>
      <c r="B2388" t="s">
        <v>415</v>
      </c>
      <c r="C2388" t="s">
        <v>85</v>
      </c>
      <c r="D2388">
        <v>104</v>
      </c>
      <c r="E2388" t="s">
        <v>86</v>
      </c>
      <c r="F2388" t="s">
        <v>735</v>
      </c>
      <c r="G2388" t="s">
        <v>736</v>
      </c>
      <c r="H2388" t="s">
        <v>172</v>
      </c>
      <c r="I2388" t="s">
        <v>173</v>
      </c>
      <c r="J2388">
        <v>0</v>
      </c>
      <c r="K2388" t="s">
        <v>93</v>
      </c>
      <c r="L2388">
        <v>602358</v>
      </c>
    </row>
    <row r="2389" spans="1:12" x14ac:dyDescent="0.25">
      <c r="A2389" t="s">
        <v>414</v>
      </c>
      <c r="B2389" t="s">
        <v>415</v>
      </c>
      <c r="C2389" t="s">
        <v>85</v>
      </c>
      <c r="D2389">
        <v>104</v>
      </c>
      <c r="E2389" t="s">
        <v>86</v>
      </c>
      <c r="F2389" t="s">
        <v>735</v>
      </c>
      <c r="G2389" t="s">
        <v>736</v>
      </c>
      <c r="H2389" t="s">
        <v>174</v>
      </c>
      <c r="I2389" t="s">
        <v>175</v>
      </c>
      <c r="J2389">
        <v>0</v>
      </c>
      <c r="K2389" t="s">
        <v>93</v>
      </c>
      <c r="L2389">
        <v>602358</v>
      </c>
    </row>
    <row r="2390" spans="1:12" x14ac:dyDescent="0.25">
      <c r="A2390" t="s">
        <v>414</v>
      </c>
      <c r="B2390" t="s">
        <v>415</v>
      </c>
      <c r="C2390" t="s">
        <v>85</v>
      </c>
      <c r="D2390">
        <v>104</v>
      </c>
      <c r="E2390" t="s">
        <v>86</v>
      </c>
      <c r="F2390" t="s">
        <v>735</v>
      </c>
      <c r="G2390" t="s">
        <v>736</v>
      </c>
      <c r="H2390" t="s">
        <v>176</v>
      </c>
      <c r="I2390" t="s">
        <v>177</v>
      </c>
      <c r="J2390">
        <v>0</v>
      </c>
      <c r="K2390" t="s">
        <v>93</v>
      </c>
      <c r="L2390">
        <v>602358</v>
      </c>
    </row>
    <row r="2391" spans="1:12" x14ac:dyDescent="0.25">
      <c r="A2391" t="s">
        <v>414</v>
      </c>
      <c r="B2391" t="s">
        <v>415</v>
      </c>
      <c r="C2391" t="s">
        <v>85</v>
      </c>
      <c r="D2391">
        <v>104</v>
      </c>
      <c r="E2391" t="s">
        <v>86</v>
      </c>
      <c r="F2391" t="s">
        <v>735</v>
      </c>
      <c r="G2391" t="s">
        <v>736</v>
      </c>
      <c r="H2391" t="s">
        <v>178</v>
      </c>
      <c r="I2391" t="s">
        <v>179</v>
      </c>
      <c r="J2391">
        <v>14185</v>
      </c>
      <c r="K2391" t="s">
        <v>93</v>
      </c>
      <c r="L2391">
        <v>602358</v>
      </c>
    </row>
    <row r="2392" spans="1:12" x14ac:dyDescent="0.25">
      <c r="A2392" t="s">
        <v>414</v>
      </c>
      <c r="B2392" t="s">
        <v>415</v>
      </c>
      <c r="C2392" t="s">
        <v>85</v>
      </c>
      <c r="D2392">
        <v>104</v>
      </c>
      <c r="E2392" t="s">
        <v>86</v>
      </c>
      <c r="F2392" t="s">
        <v>735</v>
      </c>
      <c r="G2392" t="s">
        <v>736</v>
      </c>
      <c r="H2392" t="s">
        <v>180</v>
      </c>
      <c r="I2392" t="s">
        <v>181</v>
      </c>
      <c r="J2392">
        <v>105341</v>
      </c>
      <c r="K2392" t="s">
        <v>93</v>
      </c>
      <c r="L2392">
        <v>602358</v>
      </c>
    </row>
    <row r="2393" spans="1:12" x14ac:dyDescent="0.25">
      <c r="A2393" t="s">
        <v>414</v>
      </c>
      <c r="B2393" t="s">
        <v>415</v>
      </c>
      <c r="C2393" t="s">
        <v>85</v>
      </c>
      <c r="D2393">
        <v>104</v>
      </c>
      <c r="E2393" t="s">
        <v>86</v>
      </c>
      <c r="F2393" t="s">
        <v>735</v>
      </c>
      <c r="G2393" t="s">
        <v>736</v>
      </c>
      <c r="H2393" t="s">
        <v>182</v>
      </c>
      <c r="I2393" t="s">
        <v>183</v>
      </c>
      <c r="J2393">
        <v>0</v>
      </c>
      <c r="K2393" t="s">
        <v>93</v>
      </c>
      <c r="L2393">
        <v>602358</v>
      </c>
    </row>
    <row r="2394" spans="1:12" x14ac:dyDescent="0.25">
      <c r="A2394" t="s">
        <v>414</v>
      </c>
      <c r="B2394" t="s">
        <v>415</v>
      </c>
      <c r="C2394" t="s">
        <v>85</v>
      </c>
      <c r="D2394">
        <v>104</v>
      </c>
      <c r="E2394" t="s">
        <v>86</v>
      </c>
      <c r="F2394" t="s">
        <v>735</v>
      </c>
      <c r="G2394" t="s">
        <v>736</v>
      </c>
      <c r="H2394" t="s">
        <v>184</v>
      </c>
      <c r="I2394" t="s">
        <v>185</v>
      </c>
      <c r="J2394">
        <v>0</v>
      </c>
      <c r="K2394" t="s">
        <v>93</v>
      </c>
      <c r="L2394">
        <v>602358</v>
      </c>
    </row>
    <row r="2395" spans="1:12" x14ac:dyDescent="0.25">
      <c r="A2395" t="s">
        <v>414</v>
      </c>
      <c r="B2395" t="s">
        <v>415</v>
      </c>
      <c r="C2395" t="s">
        <v>85</v>
      </c>
      <c r="D2395">
        <v>104</v>
      </c>
      <c r="E2395" t="s">
        <v>86</v>
      </c>
      <c r="F2395" t="s">
        <v>735</v>
      </c>
      <c r="G2395" t="s">
        <v>736</v>
      </c>
      <c r="H2395" t="s">
        <v>186</v>
      </c>
      <c r="I2395" t="s">
        <v>187</v>
      </c>
      <c r="J2395">
        <v>3625</v>
      </c>
      <c r="K2395" t="s">
        <v>93</v>
      </c>
      <c r="L2395">
        <v>602358</v>
      </c>
    </row>
    <row r="2396" spans="1:12" x14ac:dyDescent="0.25">
      <c r="A2396" t="s">
        <v>414</v>
      </c>
      <c r="B2396" t="s">
        <v>415</v>
      </c>
      <c r="C2396" t="s">
        <v>85</v>
      </c>
      <c r="D2396">
        <v>104</v>
      </c>
      <c r="E2396" t="s">
        <v>86</v>
      </c>
      <c r="F2396" t="s">
        <v>735</v>
      </c>
      <c r="G2396" t="s">
        <v>736</v>
      </c>
      <c r="H2396" t="s">
        <v>188</v>
      </c>
      <c r="I2396" t="s">
        <v>189</v>
      </c>
      <c r="J2396">
        <v>0</v>
      </c>
      <c r="K2396" t="s">
        <v>93</v>
      </c>
      <c r="L2396">
        <v>602358</v>
      </c>
    </row>
    <row r="2397" spans="1:12" x14ac:dyDescent="0.25">
      <c r="A2397" t="s">
        <v>414</v>
      </c>
      <c r="B2397" t="s">
        <v>415</v>
      </c>
      <c r="C2397" t="s">
        <v>85</v>
      </c>
      <c r="D2397">
        <v>104</v>
      </c>
      <c r="E2397" t="s">
        <v>86</v>
      </c>
      <c r="F2397" t="s">
        <v>735</v>
      </c>
      <c r="G2397" t="s">
        <v>736</v>
      </c>
      <c r="H2397" t="s">
        <v>190</v>
      </c>
      <c r="I2397" t="s">
        <v>191</v>
      </c>
      <c r="J2397">
        <v>17503</v>
      </c>
      <c r="K2397" t="s">
        <v>93</v>
      </c>
      <c r="L2397">
        <v>602358</v>
      </c>
    </row>
    <row r="2398" spans="1:12" x14ac:dyDescent="0.25">
      <c r="A2398" t="s">
        <v>414</v>
      </c>
      <c r="B2398" t="s">
        <v>415</v>
      </c>
      <c r="C2398" t="s">
        <v>85</v>
      </c>
      <c r="D2398">
        <v>104</v>
      </c>
      <c r="E2398" t="s">
        <v>86</v>
      </c>
      <c r="F2398" t="s">
        <v>735</v>
      </c>
      <c r="G2398" t="s">
        <v>736</v>
      </c>
      <c r="H2398" t="s">
        <v>192</v>
      </c>
      <c r="I2398" t="s">
        <v>193</v>
      </c>
      <c r="J2398">
        <v>5171</v>
      </c>
      <c r="K2398" t="s">
        <v>93</v>
      </c>
      <c r="L2398">
        <v>602358</v>
      </c>
    </row>
    <row r="2399" spans="1:12" x14ac:dyDescent="0.25">
      <c r="A2399" t="s">
        <v>414</v>
      </c>
      <c r="B2399" t="s">
        <v>415</v>
      </c>
      <c r="C2399" t="s">
        <v>85</v>
      </c>
      <c r="D2399">
        <v>104</v>
      </c>
      <c r="E2399" t="s">
        <v>86</v>
      </c>
      <c r="F2399" t="s">
        <v>735</v>
      </c>
      <c r="G2399" t="s">
        <v>736</v>
      </c>
      <c r="H2399" t="s">
        <v>194</v>
      </c>
      <c r="I2399" t="s">
        <v>195</v>
      </c>
      <c r="J2399">
        <v>64500</v>
      </c>
      <c r="K2399" t="s">
        <v>93</v>
      </c>
      <c r="L2399">
        <v>602358</v>
      </c>
    </row>
    <row r="2400" spans="1:12" x14ac:dyDescent="0.25">
      <c r="A2400" t="s">
        <v>414</v>
      </c>
      <c r="B2400" t="s">
        <v>415</v>
      </c>
      <c r="C2400" t="s">
        <v>85</v>
      </c>
      <c r="D2400">
        <v>104</v>
      </c>
      <c r="E2400" t="s">
        <v>86</v>
      </c>
      <c r="F2400" t="s">
        <v>735</v>
      </c>
      <c r="G2400" t="s">
        <v>736</v>
      </c>
      <c r="H2400" t="s">
        <v>196</v>
      </c>
      <c r="I2400" t="s">
        <v>197</v>
      </c>
      <c r="J2400">
        <v>85962</v>
      </c>
      <c r="K2400" t="s">
        <v>93</v>
      </c>
      <c r="L2400">
        <v>602358</v>
      </c>
    </row>
    <row r="2401" spans="1:12" x14ac:dyDescent="0.25">
      <c r="A2401" t="s">
        <v>414</v>
      </c>
      <c r="B2401" t="s">
        <v>415</v>
      </c>
      <c r="C2401" t="s">
        <v>85</v>
      </c>
      <c r="D2401">
        <v>104</v>
      </c>
      <c r="E2401" t="s">
        <v>86</v>
      </c>
      <c r="F2401" t="s">
        <v>735</v>
      </c>
      <c r="G2401" t="s">
        <v>736</v>
      </c>
      <c r="H2401" t="s">
        <v>198</v>
      </c>
      <c r="I2401" t="s">
        <v>199</v>
      </c>
      <c r="J2401">
        <v>7575</v>
      </c>
      <c r="K2401" t="s">
        <v>93</v>
      </c>
      <c r="L2401">
        <v>602358</v>
      </c>
    </row>
    <row r="2402" spans="1:12" x14ac:dyDescent="0.25">
      <c r="A2402" t="s">
        <v>414</v>
      </c>
      <c r="B2402" t="s">
        <v>415</v>
      </c>
      <c r="C2402" t="s">
        <v>85</v>
      </c>
      <c r="D2402">
        <v>104</v>
      </c>
      <c r="E2402" t="s">
        <v>86</v>
      </c>
      <c r="F2402" t="s">
        <v>735</v>
      </c>
      <c r="G2402" t="s">
        <v>736</v>
      </c>
      <c r="H2402" t="s">
        <v>200</v>
      </c>
      <c r="I2402" t="s">
        <v>201</v>
      </c>
      <c r="J2402">
        <v>36509</v>
      </c>
      <c r="K2402" t="s">
        <v>93</v>
      </c>
      <c r="L2402">
        <v>602358</v>
      </c>
    </row>
    <row r="2403" spans="1:12" x14ac:dyDescent="0.25">
      <c r="A2403" t="s">
        <v>414</v>
      </c>
      <c r="B2403" t="s">
        <v>415</v>
      </c>
      <c r="C2403" t="s">
        <v>85</v>
      </c>
      <c r="D2403">
        <v>104</v>
      </c>
      <c r="E2403" t="s">
        <v>86</v>
      </c>
      <c r="F2403" t="s">
        <v>735</v>
      </c>
      <c r="G2403" t="s">
        <v>736</v>
      </c>
      <c r="H2403" t="s">
        <v>202</v>
      </c>
      <c r="I2403" t="s">
        <v>203</v>
      </c>
      <c r="J2403">
        <v>5468</v>
      </c>
      <c r="K2403" t="s">
        <v>93</v>
      </c>
      <c r="L2403">
        <v>602358</v>
      </c>
    </row>
    <row r="2404" spans="1:12" x14ac:dyDescent="0.25">
      <c r="A2404" t="s">
        <v>414</v>
      </c>
      <c r="B2404" t="s">
        <v>415</v>
      </c>
      <c r="C2404" t="s">
        <v>85</v>
      </c>
      <c r="D2404">
        <v>104</v>
      </c>
      <c r="E2404" t="s">
        <v>86</v>
      </c>
      <c r="F2404" t="s">
        <v>735</v>
      </c>
      <c r="G2404" t="s">
        <v>736</v>
      </c>
      <c r="H2404" t="s">
        <v>204</v>
      </c>
      <c r="I2404" t="s">
        <v>205</v>
      </c>
      <c r="J2404">
        <v>0</v>
      </c>
      <c r="K2404" t="s">
        <v>93</v>
      </c>
      <c r="L2404">
        <v>602358</v>
      </c>
    </row>
    <row r="2405" spans="1:12" x14ac:dyDescent="0.25">
      <c r="A2405" t="s">
        <v>414</v>
      </c>
      <c r="B2405" t="s">
        <v>415</v>
      </c>
      <c r="C2405" t="s">
        <v>85</v>
      </c>
      <c r="D2405">
        <v>104</v>
      </c>
      <c r="E2405" t="s">
        <v>86</v>
      </c>
      <c r="F2405" t="s">
        <v>735</v>
      </c>
      <c r="G2405" t="s">
        <v>736</v>
      </c>
      <c r="H2405" t="s">
        <v>206</v>
      </c>
      <c r="I2405" t="s">
        <v>207</v>
      </c>
      <c r="J2405">
        <v>2035</v>
      </c>
      <c r="K2405" t="s">
        <v>93</v>
      </c>
      <c r="L2405">
        <v>602358</v>
      </c>
    </row>
    <row r="2406" spans="1:12" x14ac:dyDescent="0.25">
      <c r="A2406" t="s">
        <v>414</v>
      </c>
      <c r="B2406" t="s">
        <v>415</v>
      </c>
      <c r="C2406" t="s">
        <v>85</v>
      </c>
      <c r="D2406">
        <v>104</v>
      </c>
      <c r="E2406" t="s">
        <v>86</v>
      </c>
      <c r="F2406" t="s">
        <v>735</v>
      </c>
      <c r="G2406" t="s">
        <v>736</v>
      </c>
      <c r="H2406" t="s">
        <v>208</v>
      </c>
      <c r="I2406" t="s">
        <v>209</v>
      </c>
      <c r="J2406">
        <v>45275</v>
      </c>
      <c r="K2406" t="s">
        <v>93</v>
      </c>
      <c r="L2406">
        <v>602358</v>
      </c>
    </row>
    <row r="2407" spans="1:12" x14ac:dyDescent="0.25">
      <c r="A2407" t="s">
        <v>414</v>
      </c>
      <c r="B2407" t="s">
        <v>415</v>
      </c>
      <c r="C2407" t="s">
        <v>85</v>
      </c>
      <c r="D2407">
        <v>104</v>
      </c>
      <c r="E2407" t="s">
        <v>86</v>
      </c>
      <c r="F2407" t="s">
        <v>735</v>
      </c>
      <c r="G2407" t="s">
        <v>736</v>
      </c>
      <c r="H2407" t="s">
        <v>210</v>
      </c>
      <c r="I2407" t="s">
        <v>211</v>
      </c>
      <c r="J2407">
        <v>10700</v>
      </c>
      <c r="K2407" t="s">
        <v>93</v>
      </c>
      <c r="L2407">
        <v>602358</v>
      </c>
    </row>
    <row r="2408" spans="1:12" x14ac:dyDescent="0.25">
      <c r="A2408" t="s">
        <v>414</v>
      </c>
      <c r="B2408" t="s">
        <v>415</v>
      </c>
      <c r="C2408" t="s">
        <v>85</v>
      </c>
      <c r="D2408">
        <v>104</v>
      </c>
      <c r="E2408" t="s">
        <v>86</v>
      </c>
      <c r="F2408" t="s">
        <v>735</v>
      </c>
      <c r="G2408" t="s">
        <v>736</v>
      </c>
      <c r="H2408" t="s">
        <v>212</v>
      </c>
      <c r="I2408" t="s">
        <v>213</v>
      </c>
      <c r="J2408">
        <v>4811</v>
      </c>
      <c r="K2408" t="s">
        <v>93</v>
      </c>
      <c r="L2408">
        <v>602358</v>
      </c>
    </row>
    <row r="2409" spans="1:12" x14ac:dyDescent="0.25">
      <c r="A2409" t="s">
        <v>414</v>
      </c>
      <c r="B2409" t="s">
        <v>415</v>
      </c>
      <c r="C2409" t="s">
        <v>85</v>
      </c>
      <c r="D2409">
        <v>104</v>
      </c>
      <c r="E2409" t="s">
        <v>86</v>
      </c>
      <c r="F2409" t="s">
        <v>735</v>
      </c>
      <c r="G2409" t="s">
        <v>736</v>
      </c>
      <c r="H2409" t="s">
        <v>214</v>
      </c>
      <c r="I2409" t="s">
        <v>215</v>
      </c>
      <c r="J2409">
        <v>61402</v>
      </c>
      <c r="K2409" t="s">
        <v>93</v>
      </c>
      <c r="L2409">
        <v>602358</v>
      </c>
    </row>
    <row r="2410" spans="1:12" x14ac:dyDescent="0.25">
      <c r="A2410" t="s">
        <v>414</v>
      </c>
      <c r="B2410" t="s">
        <v>415</v>
      </c>
      <c r="C2410" t="s">
        <v>85</v>
      </c>
      <c r="D2410">
        <v>104</v>
      </c>
      <c r="E2410" t="s">
        <v>86</v>
      </c>
      <c r="F2410" t="s">
        <v>735</v>
      </c>
      <c r="G2410" t="s">
        <v>736</v>
      </c>
      <c r="H2410" t="s">
        <v>216</v>
      </c>
      <c r="I2410" t="s">
        <v>217</v>
      </c>
      <c r="J2410">
        <v>12669</v>
      </c>
      <c r="K2410" t="s">
        <v>93</v>
      </c>
      <c r="L2410">
        <v>602358</v>
      </c>
    </row>
    <row r="2411" spans="1:12" x14ac:dyDescent="0.25">
      <c r="A2411" t="s">
        <v>414</v>
      </c>
      <c r="B2411" t="s">
        <v>415</v>
      </c>
      <c r="C2411" t="s">
        <v>85</v>
      </c>
      <c r="D2411">
        <v>104</v>
      </c>
      <c r="E2411" t="s">
        <v>86</v>
      </c>
      <c r="F2411" t="s">
        <v>735</v>
      </c>
      <c r="G2411" t="s">
        <v>736</v>
      </c>
      <c r="H2411" t="s">
        <v>218</v>
      </c>
      <c r="I2411" t="s">
        <v>219</v>
      </c>
      <c r="J2411">
        <v>0</v>
      </c>
      <c r="K2411" t="s">
        <v>93</v>
      </c>
      <c r="L2411">
        <v>602358</v>
      </c>
    </row>
    <row r="2412" spans="1:12" x14ac:dyDescent="0.25">
      <c r="A2412" t="s">
        <v>414</v>
      </c>
      <c r="B2412" t="s">
        <v>415</v>
      </c>
      <c r="C2412" t="s">
        <v>85</v>
      </c>
      <c r="D2412">
        <v>104</v>
      </c>
      <c r="E2412" t="s">
        <v>86</v>
      </c>
      <c r="F2412" t="s">
        <v>735</v>
      </c>
      <c r="G2412" t="s">
        <v>736</v>
      </c>
      <c r="H2412" t="s">
        <v>220</v>
      </c>
      <c r="I2412" t="s">
        <v>221</v>
      </c>
      <c r="J2412">
        <v>5924</v>
      </c>
      <c r="K2412" t="s">
        <v>93</v>
      </c>
      <c r="L2412">
        <v>602358</v>
      </c>
    </row>
    <row r="2413" spans="1:12" x14ac:dyDescent="0.25">
      <c r="A2413" t="s">
        <v>414</v>
      </c>
      <c r="B2413" t="s">
        <v>415</v>
      </c>
      <c r="C2413" t="s">
        <v>85</v>
      </c>
      <c r="D2413">
        <v>104</v>
      </c>
      <c r="E2413" t="s">
        <v>86</v>
      </c>
      <c r="F2413" t="s">
        <v>735</v>
      </c>
      <c r="G2413" t="s">
        <v>736</v>
      </c>
      <c r="H2413" t="s">
        <v>222</v>
      </c>
      <c r="I2413" t="s">
        <v>223</v>
      </c>
      <c r="J2413">
        <v>464</v>
      </c>
      <c r="K2413" t="s">
        <v>93</v>
      </c>
      <c r="L2413">
        <v>602358</v>
      </c>
    </row>
    <row r="2414" spans="1:12" x14ac:dyDescent="0.25">
      <c r="A2414" t="s">
        <v>414</v>
      </c>
      <c r="B2414" t="s">
        <v>415</v>
      </c>
      <c r="C2414" t="s">
        <v>85</v>
      </c>
      <c r="D2414">
        <v>104</v>
      </c>
      <c r="E2414" t="s">
        <v>86</v>
      </c>
      <c r="F2414" t="s">
        <v>735</v>
      </c>
      <c r="G2414" t="s">
        <v>736</v>
      </c>
      <c r="H2414" t="s">
        <v>224</v>
      </c>
      <c r="I2414" t="s">
        <v>225</v>
      </c>
      <c r="J2414">
        <v>3315</v>
      </c>
      <c r="K2414" t="s">
        <v>93</v>
      </c>
      <c r="L2414">
        <v>602358</v>
      </c>
    </row>
    <row r="2415" spans="1:12" x14ac:dyDescent="0.25">
      <c r="A2415" t="s">
        <v>414</v>
      </c>
      <c r="B2415" t="s">
        <v>415</v>
      </c>
      <c r="C2415" t="s">
        <v>85</v>
      </c>
      <c r="D2415">
        <v>104</v>
      </c>
      <c r="E2415" t="s">
        <v>86</v>
      </c>
      <c r="F2415" t="s">
        <v>735</v>
      </c>
      <c r="G2415" t="s">
        <v>736</v>
      </c>
      <c r="H2415" t="s">
        <v>226</v>
      </c>
      <c r="I2415" t="s">
        <v>227</v>
      </c>
      <c r="J2415">
        <v>2197</v>
      </c>
      <c r="K2415" t="s">
        <v>93</v>
      </c>
      <c r="L2415">
        <v>602358</v>
      </c>
    </row>
    <row r="2416" spans="1:12" x14ac:dyDescent="0.25">
      <c r="A2416" t="s">
        <v>414</v>
      </c>
      <c r="B2416" t="s">
        <v>415</v>
      </c>
      <c r="C2416" t="s">
        <v>85</v>
      </c>
      <c r="D2416">
        <v>104</v>
      </c>
      <c r="E2416" t="s">
        <v>86</v>
      </c>
      <c r="F2416" t="s">
        <v>735</v>
      </c>
      <c r="G2416" t="s">
        <v>736</v>
      </c>
      <c r="H2416" t="s">
        <v>228</v>
      </c>
      <c r="I2416" t="s">
        <v>229</v>
      </c>
      <c r="J2416">
        <v>0</v>
      </c>
      <c r="K2416" t="s">
        <v>93</v>
      </c>
      <c r="L2416">
        <v>602358</v>
      </c>
    </row>
    <row r="2417" spans="1:12" x14ac:dyDescent="0.25">
      <c r="A2417" t="s">
        <v>414</v>
      </c>
      <c r="B2417" t="s">
        <v>415</v>
      </c>
      <c r="C2417" t="s">
        <v>85</v>
      </c>
      <c r="D2417">
        <v>104</v>
      </c>
      <c r="E2417" t="s">
        <v>86</v>
      </c>
      <c r="F2417" t="s">
        <v>735</v>
      </c>
      <c r="G2417" t="s">
        <v>736</v>
      </c>
      <c r="H2417" t="s">
        <v>230</v>
      </c>
      <c r="I2417" t="s">
        <v>231</v>
      </c>
      <c r="J2417">
        <v>9876</v>
      </c>
      <c r="K2417" t="s">
        <v>93</v>
      </c>
      <c r="L2417">
        <v>602358</v>
      </c>
    </row>
    <row r="2418" spans="1:12" x14ac:dyDescent="0.25">
      <c r="A2418" t="s">
        <v>414</v>
      </c>
      <c r="B2418" t="s">
        <v>415</v>
      </c>
      <c r="C2418" t="s">
        <v>85</v>
      </c>
      <c r="D2418">
        <v>104</v>
      </c>
      <c r="E2418" t="s">
        <v>86</v>
      </c>
      <c r="F2418" t="s">
        <v>735</v>
      </c>
      <c r="G2418" t="s">
        <v>736</v>
      </c>
      <c r="H2418" t="s">
        <v>232</v>
      </c>
      <c r="I2418" t="s">
        <v>233</v>
      </c>
      <c r="J2418">
        <v>24529</v>
      </c>
      <c r="K2418" t="s">
        <v>93</v>
      </c>
      <c r="L2418">
        <v>602358</v>
      </c>
    </row>
    <row r="2419" spans="1:12" x14ac:dyDescent="0.25">
      <c r="A2419" t="s">
        <v>414</v>
      </c>
      <c r="B2419" t="s">
        <v>415</v>
      </c>
      <c r="C2419" t="s">
        <v>85</v>
      </c>
      <c r="D2419">
        <v>104</v>
      </c>
      <c r="E2419" t="s">
        <v>86</v>
      </c>
      <c r="F2419" t="s">
        <v>735</v>
      </c>
      <c r="G2419" t="s">
        <v>736</v>
      </c>
      <c r="H2419" t="s">
        <v>234</v>
      </c>
      <c r="I2419" t="s">
        <v>235</v>
      </c>
      <c r="J2419">
        <v>192718</v>
      </c>
      <c r="K2419" t="s">
        <v>93</v>
      </c>
      <c r="L2419">
        <v>602358</v>
      </c>
    </row>
    <row r="2420" spans="1:12" x14ac:dyDescent="0.25">
      <c r="A2420" t="s">
        <v>414</v>
      </c>
      <c r="B2420" t="s">
        <v>415</v>
      </c>
      <c r="C2420" t="s">
        <v>85</v>
      </c>
      <c r="D2420">
        <v>104</v>
      </c>
      <c r="E2420" t="s">
        <v>86</v>
      </c>
      <c r="F2420" t="s">
        <v>735</v>
      </c>
      <c r="G2420" t="s">
        <v>736</v>
      </c>
      <c r="H2420" t="s">
        <v>236</v>
      </c>
      <c r="I2420" t="s">
        <v>237</v>
      </c>
      <c r="J2420">
        <v>0</v>
      </c>
      <c r="K2420" t="s">
        <v>93</v>
      </c>
      <c r="L2420">
        <v>602358</v>
      </c>
    </row>
    <row r="2421" spans="1:12" x14ac:dyDescent="0.25">
      <c r="A2421" t="s">
        <v>414</v>
      </c>
      <c r="B2421" t="s">
        <v>415</v>
      </c>
      <c r="C2421" t="s">
        <v>85</v>
      </c>
      <c r="D2421">
        <v>104</v>
      </c>
      <c r="E2421" t="s">
        <v>86</v>
      </c>
      <c r="F2421" t="s">
        <v>735</v>
      </c>
      <c r="G2421" t="s">
        <v>736</v>
      </c>
      <c r="H2421" t="s">
        <v>251</v>
      </c>
      <c r="I2421" t="s">
        <v>252</v>
      </c>
      <c r="J2421">
        <v>0</v>
      </c>
      <c r="K2421" t="s">
        <v>93</v>
      </c>
      <c r="L2421">
        <v>0</v>
      </c>
    </row>
    <row r="2422" spans="1:12" x14ac:dyDescent="0.25">
      <c r="A2422" t="s">
        <v>414</v>
      </c>
      <c r="B2422" t="s">
        <v>415</v>
      </c>
      <c r="C2422" t="s">
        <v>85</v>
      </c>
      <c r="D2422">
        <v>104</v>
      </c>
      <c r="E2422" t="s">
        <v>86</v>
      </c>
      <c r="F2422" t="s">
        <v>735</v>
      </c>
      <c r="G2422" t="s">
        <v>736</v>
      </c>
      <c r="H2422" t="s">
        <v>253</v>
      </c>
      <c r="I2422" t="s">
        <v>254</v>
      </c>
      <c r="J2422">
        <v>0</v>
      </c>
      <c r="K2422" t="s">
        <v>93</v>
      </c>
      <c r="L2422">
        <v>0</v>
      </c>
    </row>
    <row r="2423" spans="1:12" x14ac:dyDescent="0.25">
      <c r="A2423" t="s">
        <v>414</v>
      </c>
      <c r="B2423" t="s">
        <v>415</v>
      </c>
      <c r="C2423" t="s">
        <v>85</v>
      </c>
      <c r="D2423">
        <v>104</v>
      </c>
      <c r="E2423" t="s">
        <v>86</v>
      </c>
      <c r="F2423" t="s">
        <v>735</v>
      </c>
      <c r="G2423" t="s">
        <v>736</v>
      </c>
      <c r="H2423" t="s">
        <v>255</v>
      </c>
      <c r="I2423" t="s">
        <v>256</v>
      </c>
      <c r="J2423">
        <v>0</v>
      </c>
      <c r="K2423" t="s">
        <v>93</v>
      </c>
      <c r="L2423">
        <v>0</v>
      </c>
    </row>
    <row r="2424" spans="1:12" x14ac:dyDescent="0.25">
      <c r="A2424" t="s">
        <v>414</v>
      </c>
      <c r="B2424" t="s">
        <v>415</v>
      </c>
      <c r="C2424" t="s">
        <v>85</v>
      </c>
      <c r="D2424">
        <v>104</v>
      </c>
      <c r="E2424" t="s">
        <v>86</v>
      </c>
      <c r="F2424" t="s">
        <v>735</v>
      </c>
      <c r="G2424" t="s">
        <v>736</v>
      </c>
      <c r="H2424" t="s">
        <v>257</v>
      </c>
      <c r="I2424" t="s">
        <v>258</v>
      </c>
      <c r="J2424">
        <v>0</v>
      </c>
      <c r="K2424" t="s">
        <v>93</v>
      </c>
      <c r="L2424">
        <v>0</v>
      </c>
    </row>
    <row r="2425" spans="1:12" x14ac:dyDescent="0.25">
      <c r="A2425" t="s">
        <v>414</v>
      </c>
      <c r="B2425" t="s">
        <v>415</v>
      </c>
      <c r="C2425" t="s">
        <v>85</v>
      </c>
      <c r="D2425">
        <v>104</v>
      </c>
      <c r="E2425" t="s">
        <v>86</v>
      </c>
      <c r="F2425" t="s">
        <v>735</v>
      </c>
      <c r="G2425" t="s">
        <v>736</v>
      </c>
      <c r="H2425" t="s">
        <v>259</v>
      </c>
      <c r="I2425" t="s">
        <v>260</v>
      </c>
      <c r="J2425">
        <v>59894</v>
      </c>
      <c r="K2425" t="s">
        <v>93</v>
      </c>
      <c r="L2425">
        <v>0</v>
      </c>
    </row>
    <row r="2426" spans="1:12" x14ac:dyDescent="0.25">
      <c r="A2426" t="s">
        <v>414</v>
      </c>
      <c r="B2426" t="s">
        <v>415</v>
      </c>
      <c r="C2426" t="s">
        <v>85</v>
      </c>
      <c r="D2426">
        <v>104</v>
      </c>
      <c r="E2426" t="s">
        <v>86</v>
      </c>
      <c r="F2426" t="s">
        <v>735</v>
      </c>
      <c r="G2426" t="s">
        <v>736</v>
      </c>
      <c r="H2426" t="s">
        <v>261</v>
      </c>
      <c r="I2426" t="s">
        <v>262</v>
      </c>
      <c r="J2426">
        <v>0</v>
      </c>
      <c r="K2426" t="s">
        <v>93</v>
      </c>
      <c r="L2426">
        <v>0</v>
      </c>
    </row>
    <row r="2427" spans="1:12" x14ac:dyDescent="0.25">
      <c r="A2427" t="s">
        <v>414</v>
      </c>
      <c r="B2427" t="s">
        <v>415</v>
      </c>
      <c r="C2427" t="s">
        <v>85</v>
      </c>
      <c r="D2427">
        <v>104</v>
      </c>
      <c r="E2427" t="s">
        <v>86</v>
      </c>
      <c r="F2427" t="s">
        <v>735</v>
      </c>
      <c r="G2427" t="s">
        <v>736</v>
      </c>
      <c r="H2427" t="s">
        <v>263</v>
      </c>
      <c r="I2427" t="s">
        <v>264</v>
      </c>
      <c r="J2427">
        <v>0</v>
      </c>
      <c r="K2427" t="s">
        <v>93</v>
      </c>
      <c r="L2427">
        <v>0</v>
      </c>
    </row>
    <row r="2428" spans="1:12" x14ac:dyDescent="0.25">
      <c r="A2428" t="s">
        <v>414</v>
      </c>
      <c r="B2428" t="s">
        <v>415</v>
      </c>
      <c r="C2428" t="s">
        <v>85</v>
      </c>
      <c r="D2428">
        <v>104</v>
      </c>
      <c r="E2428" t="s">
        <v>86</v>
      </c>
      <c r="F2428" t="s">
        <v>735</v>
      </c>
      <c r="G2428" t="s">
        <v>736</v>
      </c>
      <c r="H2428" t="s">
        <v>265</v>
      </c>
      <c r="I2428" t="s">
        <v>266</v>
      </c>
      <c r="J2428">
        <v>0</v>
      </c>
      <c r="K2428" t="s">
        <v>93</v>
      </c>
      <c r="L2428">
        <v>0</v>
      </c>
    </row>
    <row r="2429" spans="1:12" x14ac:dyDescent="0.25">
      <c r="A2429" t="s">
        <v>414</v>
      </c>
      <c r="B2429" t="s">
        <v>415</v>
      </c>
      <c r="C2429" t="s">
        <v>85</v>
      </c>
      <c r="D2429">
        <v>104</v>
      </c>
      <c r="E2429" t="s">
        <v>86</v>
      </c>
      <c r="F2429" t="s">
        <v>735</v>
      </c>
      <c r="G2429" t="s">
        <v>736</v>
      </c>
      <c r="H2429" t="s">
        <v>267</v>
      </c>
      <c r="I2429" t="s">
        <v>268</v>
      </c>
      <c r="J2429">
        <v>0</v>
      </c>
      <c r="K2429" t="s">
        <v>93</v>
      </c>
      <c r="L2429">
        <v>0</v>
      </c>
    </row>
    <row r="2430" spans="1:12" x14ac:dyDescent="0.25">
      <c r="A2430" t="s">
        <v>414</v>
      </c>
      <c r="B2430" t="s">
        <v>415</v>
      </c>
      <c r="C2430" t="s">
        <v>85</v>
      </c>
      <c r="D2430">
        <v>104</v>
      </c>
      <c r="E2430" t="s">
        <v>86</v>
      </c>
      <c r="F2430" t="s">
        <v>735</v>
      </c>
      <c r="G2430" t="s">
        <v>736</v>
      </c>
      <c r="H2430" t="s">
        <v>269</v>
      </c>
      <c r="I2430" t="s">
        <v>270</v>
      </c>
      <c r="J2430">
        <v>-1341669</v>
      </c>
      <c r="K2430" t="s">
        <v>93</v>
      </c>
      <c r="L2430">
        <v>0</v>
      </c>
    </row>
    <row r="2431" spans="1:12" x14ac:dyDescent="0.25">
      <c r="A2431" t="s">
        <v>414</v>
      </c>
      <c r="B2431" t="s">
        <v>415</v>
      </c>
      <c r="C2431" t="s">
        <v>85</v>
      </c>
      <c r="D2431">
        <v>104</v>
      </c>
      <c r="E2431" t="s">
        <v>86</v>
      </c>
      <c r="F2431" t="s">
        <v>735</v>
      </c>
      <c r="G2431" t="s">
        <v>736</v>
      </c>
      <c r="H2431" t="s">
        <v>271</v>
      </c>
      <c r="I2431" t="s">
        <v>272</v>
      </c>
      <c r="J2431">
        <v>6059845</v>
      </c>
      <c r="K2431" t="s">
        <v>93</v>
      </c>
      <c r="L2431">
        <v>0</v>
      </c>
    </row>
    <row r="2432" spans="1:12" x14ac:dyDescent="0.25">
      <c r="A2432" t="s">
        <v>414</v>
      </c>
      <c r="B2432" t="s">
        <v>415</v>
      </c>
      <c r="C2432" t="s">
        <v>85</v>
      </c>
      <c r="D2432">
        <v>104</v>
      </c>
      <c r="E2432" t="s">
        <v>86</v>
      </c>
      <c r="F2432" t="s">
        <v>735</v>
      </c>
      <c r="G2432" t="s">
        <v>736</v>
      </c>
      <c r="H2432" t="s">
        <v>273</v>
      </c>
      <c r="I2432" t="s">
        <v>274</v>
      </c>
      <c r="J2432">
        <v>8768</v>
      </c>
      <c r="K2432" t="s">
        <v>93</v>
      </c>
      <c r="L2432">
        <v>0</v>
      </c>
    </row>
    <row r="2433" spans="1:12" x14ac:dyDescent="0.25">
      <c r="A2433" t="s">
        <v>414</v>
      </c>
      <c r="B2433" t="s">
        <v>415</v>
      </c>
      <c r="C2433" t="s">
        <v>85</v>
      </c>
      <c r="D2433">
        <v>104</v>
      </c>
      <c r="E2433" t="s">
        <v>86</v>
      </c>
      <c r="F2433" t="s">
        <v>735</v>
      </c>
      <c r="G2433" t="s">
        <v>736</v>
      </c>
      <c r="H2433" t="s">
        <v>275</v>
      </c>
      <c r="I2433" t="s">
        <v>276</v>
      </c>
      <c r="J2433">
        <v>0</v>
      </c>
      <c r="K2433" t="s">
        <v>93</v>
      </c>
      <c r="L2433">
        <v>0</v>
      </c>
    </row>
    <row r="2434" spans="1:12" x14ac:dyDescent="0.25">
      <c r="A2434" t="s">
        <v>414</v>
      </c>
      <c r="B2434" t="s">
        <v>415</v>
      </c>
      <c r="C2434" t="s">
        <v>85</v>
      </c>
      <c r="D2434">
        <v>104</v>
      </c>
      <c r="E2434" t="s">
        <v>86</v>
      </c>
      <c r="F2434" t="s">
        <v>735</v>
      </c>
      <c r="G2434" t="s">
        <v>736</v>
      </c>
      <c r="H2434" t="s">
        <v>277</v>
      </c>
      <c r="I2434" t="s">
        <v>278</v>
      </c>
      <c r="J2434">
        <v>415139</v>
      </c>
      <c r="K2434" t="s">
        <v>93</v>
      </c>
      <c r="L2434">
        <v>0</v>
      </c>
    </row>
    <row r="2435" spans="1:12" x14ac:dyDescent="0.25">
      <c r="A2435" t="s">
        <v>414</v>
      </c>
      <c r="B2435" t="s">
        <v>415</v>
      </c>
      <c r="C2435" t="s">
        <v>85</v>
      </c>
      <c r="D2435">
        <v>104</v>
      </c>
      <c r="E2435" t="s">
        <v>86</v>
      </c>
      <c r="F2435" t="s">
        <v>735</v>
      </c>
      <c r="G2435" t="s">
        <v>736</v>
      </c>
      <c r="H2435" t="s">
        <v>279</v>
      </c>
      <c r="I2435" t="s">
        <v>280</v>
      </c>
      <c r="J2435">
        <v>96315</v>
      </c>
      <c r="K2435" t="s">
        <v>93</v>
      </c>
      <c r="L2435">
        <v>0</v>
      </c>
    </row>
    <row r="2436" spans="1:12" x14ac:dyDescent="0.25">
      <c r="A2436" t="s">
        <v>414</v>
      </c>
      <c r="B2436" t="s">
        <v>415</v>
      </c>
      <c r="C2436" t="s">
        <v>85</v>
      </c>
      <c r="D2436">
        <v>104</v>
      </c>
      <c r="E2436" t="s">
        <v>86</v>
      </c>
      <c r="F2436" t="s">
        <v>735</v>
      </c>
      <c r="G2436" t="s">
        <v>736</v>
      </c>
      <c r="H2436" t="s">
        <v>281</v>
      </c>
      <c r="I2436" t="s">
        <v>282</v>
      </c>
      <c r="J2436">
        <v>293118</v>
      </c>
      <c r="K2436" t="s">
        <v>93</v>
      </c>
      <c r="L2436">
        <v>0</v>
      </c>
    </row>
    <row r="2437" spans="1:12" x14ac:dyDescent="0.25">
      <c r="A2437" t="s">
        <v>414</v>
      </c>
      <c r="B2437" t="s">
        <v>415</v>
      </c>
      <c r="C2437" t="s">
        <v>85</v>
      </c>
      <c r="D2437">
        <v>104</v>
      </c>
      <c r="E2437" t="s">
        <v>86</v>
      </c>
      <c r="F2437" t="s">
        <v>735</v>
      </c>
      <c r="G2437" t="s">
        <v>736</v>
      </c>
      <c r="H2437" t="s">
        <v>283</v>
      </c>
      <c r="I2437" t="s">
        <v>284</v>
      </c>
      <c r="J2437">
        <v>0</v>
      </c>
      <c r="K2437" t="s">
        <v>93</v>
      </c>
      <c r="L2437">
        <v>0</v>
      </c>
    </row>
    <row r="2438" spans="1:12" x14ac:dyDescent="0.25">
      <c r="A2438" t="s">
        <v>414</v>
      </c>
      <c r="B2438" t="s">
        <v>415</v>
      </c>
      <c r="C2438" t="s">
        <v>85</v>
      </c>
      <c r="D2438">
        <v>104</v>
      </c>
      <c r="E2438" t="s">
        <v>86</v>
      </c>
      <c r="F2438" t="s">
        <v>735</v>
      </c>
      <c r="G2438" t="s">
        <v>736</v>
      </c>
      <c r="H2438" t="s">
        <v>285</v>
      </c>
      <c r="I2438" t="s">
        <v>286</v>
      </c>
      <c r="J2438">
        <v>73952</v>
      </c>
      <c r="K2438" t="s">
        <v>93</v>
      </c>
      <c r="L2438">
        <v>0</v>
      </c>
    </row>
    <row r="2439" spans="1:12" x14ac:dyDescent="0.25">
      <c r="A2439" t="s">
        <v>414</v>
      </c>
      <c r="B2439" t="s">
        <v>415</v>
      </c>
      <c r="C2439" t="s">
        <v>85</v>
      </c>
      <c r="D2439">
        <v>104</v>
      </c>
      <c r="E2439" t="s">
        <v>86</v>
      </c>
      <c r="F2439" t="s">
        <v>735</v>
      </c>
      <c r="G2439" t="s">
        <v>736</v>
      </c>
      <c r="H2439" t="s">
        <v>287</v>
      </c>
      <c r="I2439" t="s">
        <v>288</v>
      </c>
      <c r="J2439">
        <v>503655</v>
      </c>
      <c r="K2439" t="s">
        <v>93</v>
      </c>
      <c r="L2439">
        <v>0</v>
      </c>
    </row>
    <row r="2440" spans="1:12" x14ac:dyDescent="0.25">
      <c r="A2440" t="s">
        <v>414</v>
      </c>
      <c r="B2440" t="s">
        <v>415</v>
      </c>
      <c r="C2440" t="s">
        <v>85</v>
      </c>
      <c r="D2440">
        <v>104</v>
      </c>
      <c r="E2440" t="s">
        <v>86</v>
      </c>
      <c r="F2440" t="s">
        <v>735</v>
      </c>
      <c r="G2440" t="s">
        <v>736</v>
      </c>
      <c r="H2440" t="s">
        <v>289</v>
      </c>
      <c r="I2440" t="s">
        <v>290</v>
      </c>
      <c r="J2440">
        <v>0</v>
      </c>
      <c r="K2440" t="s">
        <v>93</v>
      </c>
      <c r="L2440">
        <v>0</v>
      </c>
    </row>
    <row r="2441" spans="1:12" x14ac:dyDescent="0.25">
      <c r="A2441" t="s">
        <v>414</v>
      </c>
      <c r="B2441" t="s">
        <v>415</v>
      </c>
      <c r="C2441" t="s">
        <v>85</v>
      </c>
      <c r="D2441">
        <v>104</v>
      </c>
      <c r="E2441" t="s">
        <v>86</v>
      </c>
      <c r="F2441" t="s">
        <v>735</v>
      </c>
      <c r="G2441" t="s">
        <v>736</v>
      </c>
      <c r="H2441" t="s">
        <v>291</v>
      </c>
      <c r="I2441" t="s">
        <v>292</v>
      </c>
      <c r="J2441">
        <v>-3711</v>
      </c>
      <c r="K2441" t="s">
        <v>93</v>
      </c>
      <c r="L2441">
        <v>0</v>
      </c>
    </row>
    <row r="2442" spans="1:12" x14ac:dyDescent="0.25">
      <c r="A2442" t="s">
        <v>414</v>
      </c>
      <c r="B2442" t="s">
        <v>415</v>
      </c>
      <c r="C2442" t="s">
        <v>85</v>
      </c>
      <c r="D2442">
        <v>104</v>
      </c>
      <c r="E2442" t="s">
        <v>86</v>
      </c>
      <c r="F2442" t="s">
        <v>735</v>
      </c>
      <c r="G2442" t="s">
        <v>736</v>
      </c>
      <c r="H2442" t="s">
        <v>293</v>
      </c>
      <c r="I2442" t="s">
        <v>294</v>
      </c>
      <c r="J2442">
        <v>2074</v>
      </c>
      <c r="K2442" t="s">
        <v>93</v>
      </c>
      <c r="L2442">
        <v>0</v>
      </c>
    </row>
    <row r="2443" spans="1:12" x14ac:dyDescent="0.25">
      <c r="A2443" t="s">
        <v>414</v>
      </c>
      <c r="B2443" t="s">
        <v>415</v>
      </c>
      <c r="C2443" t="s">
        <v>85</v>
      </c>
      <c r="D2443">
        <v>104</v>
      </c>
      <c r="E2443" t="s">
        <v>86</v>
      </c>
      <c r="F2443" t="s">
        <v>735</v>
      </c>
      <c r="G2443" t="s">
        <v>736</v>
      </c>
      <c r="H2443" t="s">
        <v>295</v>
      </c>
      <c r="I2443" t="s">
        <v>296</v>
      </c>
      <c r="J2443">
        <v>1782</v>
      </c>
      <c r="K2443" t="s">
        <v>93</v>
      </c>
      <c r="L2443">
        <v>0</v>
      </c>
    </row>
    <row r="2444" spans="1:12" x14ac:dyDescent="0.25">
      <c r="A2444" t="s">
        <v>414</v>
      </c>
      <c r="B2444" t="s">
        <v>415</v>
      </c>
      <c r="C2444" t="s">
        <v>85</v>
      </c>
      <c r="D2444">
        <v>104</v>
      </c>
      <c r="E2444" t="s">
        <v>86</v>
      </c>
      <c r="F2444" t="s">
        <v>735</v>
      </c>
      <c r="G2444" t="s">
        <v>736</v>
      </c>
      <c r="H2444" t="s">
        <v>297</v>
      </c>
      <c r="I2444" t="s">
        <v>298</v>
      </c>
      <c r="J2444">
        <v>0</v>
      </c>
      <c r="K2444" t="s">
        <v>93</v>
      </c>
      <c r="L2444">
        <v>0</v>
      </c>
    </row>
    <row r="2445" spans="1:12" x14ac:dyDescent="0.25">
      <c r="A2445" t="s">
        <v>414</v>
      </c>
      <c r="B2445" t="s">
        <v>415</v>
      </c>
      <c r="C2445" t="s">
        <v>85</v>
      </c>
      <c r="D2445">
        <v>104</v>
      </c>
      <c r="E2445" t="s">
        <v>86</v>
      </c>
      <c r="F2445" t="s">
        <v>735</v>
      </c>
      <c r="G2445" t="s">
        <v>736</v>
      </c>
      <c r="H2445" t="s">
        <v>299</v>
      </c>
      <c r="I2445" t="s">
        <v>300</v>
      </c>
      <c r="J2445">
        <v>0</v>
      </c>
      <c r="K2445" t="s">
        <v>93</v>
      </c>
      <c r="L2445">
        <v>0</v>
      </c>
    </row>
    <row r="2446" spans="1:12" x14ac:dyDescent="0.25">
      <c r="A2446" t="s">
        <v>414</v>
      </c>
      <c r="B2446" t="s">
        <v>415</v>
      </c>
      <c r="C2446" t="s">
        <v>85</v>
      </c>
      <c r="D2446">
        <v>104</v>
      </c>
      <c r="E2446" t="s">
        <v>86</v>
      </c>
      <c r="F2446" t="s">
        <v>735</v>
      </c>
      <c r="G2446" t="s">
        <v>736</v>
      </c>
      <c r="H2446" t="s">
        <v>301</v>
      </c>
      <c r="I2446" t="s">
        <v>302</v>
      </c>
      <c r="J2446">
        <v>0</v>
      </c>
      <c r="K2446" t="s">
        <v>93</v>
      </c>
      <c r="L2446">
        <v>0</v>
      </c>
    </row>
    <row r="2447" spans="1:12" x14ac:dyDescent="0.25">
      <c r="A2447" t="s">
        <v>414</v>
      </c>
      <c r="B2447" t="s">
        <v>415</v>
      </c>
      <c r="C2447" t="s">
        <v>85</v>
      </c>
      <c r="D2447">
        <v>104</v>
      </c>
      <c r="E2447" t="s">
        <v>86</v>
      </c>
      <c r="F2447" t="s">
        <v>735</v>
      </c>
      <c r="G2447" t="s">
        <v>736</v>
      </c>
      <c r="H2447" t="s">
        <v>303</v>
      </c>
      <c r="I2447" t="s">
        <v>304</v>
      </c>
      <c r="J2447">
        <v>0</v>
      </c>
      <c r="K2447" t="s">
        <v>93</v>
      </c>
      <c r="L2447">
        <v>0</v>
      </c>
    </row>
    <row r="2448" spans="1:12" x14ac:dyDescent="0.25">
      <c r="A2448" t="s">
        <v>414</v>
      </c>
      <c r="B2448" t="s">
        <v>415</v>
      </c>
      <c r="C2448" t="s">
        <v>85</v>
      </c>
      <c r="D2448">
        <v>104</v>
      </c>
      <c r="E2448" t="s">
        <v>86</v>
      </c>
      <c r="F2448" t="s">
        <v>735</v>
      </c>
      <c r="G2448" t="s">
        <v>736</v>
      </c>
      <c r="H2448" t="s">
        <v>305</v>
      </c>
      <c r="I2448" t="s">
        <v>306</v>
      </c>
      <c r="J2448">
        <v>8563</v>
      </c>
      <c r="K2448" t="s">
        <v>93</v>
      </c>
      <c r="L2448">
        <v>0</v>
      </c>
    </row>
    <row r="2449" spans="1:12" x14ac:dyDescent="0.25">
      <c r="A2449" t="s">
        <v>414</v>
      </c>
      <c r="B2449" t="s">
        <v>415</v>
      </c>
      <c r="C2449" t="s">
        <v>85</v>
      </c>
      <c r="D2449">
        <v>104</v>
      </c>
      <c r="E2449" t="s">
        <v>86</v>
      </c>
      <c r="F2449" t="s">
        <v>735</v>
      </c>
      <c r="G2449" t="s">
        <v>736</v>
      </c>
      <c r="H2449" t="s">
        <v>307</v>
      </c>
      <c r="I2449" t="s">
        <v>308</v>
      </c>
      <c r="J2449">
        <v>1228734</v>
      </c>
      <c r="K2449" t="s">
        <v>93</v>
      </c>
      <c r="L2449">
        <v>0</v>
      </c>
    </row>
    <row r="2450" spans="1:12" x14ac:dyDescent="0.25">
      <c r="A2450" t="s">
        <v>414</v>
      </c>
      <c r="B2450" t="s">
        <v>415</v>
      </c>
      <c r="C2450" t="s">
        <v>85</v>
      </c>
      <c r="D2450">
        <v>104</v>
      </c>
      <c r="E2450" t="s">
        <v>86</v>
      </c>
      <c r="F2450" t="s">
        <v>735</v>
      </c>
      <c r="G2450" t="s">
        <v>736</v>
      </c>
      <c r="H2450" t="s">
        <v>309</v>
      </c>
      <c r="I2450" t="s">
        <v>310</v>
      </c>
      <c r="J2450">
        <v>6828862</v>
      </c>
      <c r="K2450" t="s">
        <v>93</v>
      </c>
      <c r="L2450">
        <v>0</v>
      </c>
    </row>
    <row r="2451" spans="1:12" x14ac:dyDescent="0.25">
      <c r="A2451" t="s">
        <v>414</v>
      </c>
      <c r="B2451" t="s">
        <v>415</v>
      </c>
      <c r="C2451" t="s">
        <v>85</v>
      </c>
      <c r="D2451">
        <v>104</v>
      </c>
      <c r="E2451" t="s">
        <v>86</v>
      </c>
      <c r="F2451" t="s">
        <v>735</v>
      </c>
      <c r="G2451" t="s">
        <v>736</v>
      </c>
      <c r="H2451" t="s">
        <v>311</v>
      </c>
      <c r="I2451" t="s">
        <v>312</v>
      </c>
      <c r="J2451">
        <v>0</v>
      </c>
      <c r="K2451" t="s">
        <v>93</v>
      </c>
      <c r="L2451">
        <v>0</v>
      </c>
    </row>
    <row r="2452" spans="1:12" x14ac:dyDescent="0.25">
      <c r="A2452" t="s">
        <v>414</v>
      </c>
      <c r="B2452" t="s">
        <v>415</v>
      </c>
      <c r="C2452" t="s">
        <v>85</v>
      </c>
      <c r="D2452">
        <v>104</v>
      </c>
      <c r="E2452" t="s">
        <v>86</v>
      </c>
      <c r="F2452" t="s">
        <v>735</v>
      </c>
      <c r="G2452" t="s">
        <v>736</v>
      </c>
      <c r="H2452" t="s">
        <v>313</v>
      </c>
      <c r="I2452" t="s">
        <v>314</v>
      </c>
      <c r="J2452">
        <v>0</v>
      </c>
      <c r="K2452" t="s">
        <v>93</v>
      </c>
      <c r="L2452">
        <v>0</v>
      </c>
    </row>
    <row r="2453" spans="1:12" x14ac:dyDescent="0.25">
      <c r="A2453" t="s">
        <v>414</v>
      </c>
      <c r="B2453" t="s">
        <v>415</v>
      </c>
      <c r="C2453" t="s">
        <v>85</v>
      </c>
      <c r="D2453">
        <v>104</v>
      </c>
      <c r="E2453" t="s">
        <v>86</v>
      </c>
      <c r="F2453" t="s">
        <v>735</v>
      </c>
      <c r="G2453" t="s">
        <v>736</v>
      </c>
      <c r="H2453" t="s">
        <v>315</v>
      </c>
      <c r="I2453" t="s">
        <v>316</v>
      </c>
      <c r="J2453">
        <v>0</v>
      </c>
      <c r="K2453" t="s">
        <v>93</v>
      </c>
      <c r="L2453">
        <v>0</v>
      </c>
    </row>
    <row r="2454" spans="1:12" x14ac:dyDescent="0.25">
      <c r="A2454" t="s">
        <v>414</v>
      </c>
      <c r="B2454" t="s">
        <v>415</v>
      </c>
      <c r="C2454" t="s">
        <v>85</v>
      </c>
      <c r="D2454">
        <v>104</v>
      </c>
      <c r="E2454" t="s">
        <v>86</v>
      </c>
      <c r="F2454" t="s">
        <v>735</v>
      </c>
      <c r="G2454" t="s">
        <v>736</v>
      </c>
      <c r="H2454" t="s">
        <v>317</v>
      </c>
      <c r="I2454" t="s">
        <v>318</v>
      </c>
      <c r="J2454">
        <v>364</v>
      </c>
      <c r="K2454" t="s">
        <v>93</v>
      </c>
      <c r="L2454">
        <v>0</v>
      </c>
    </row>
    <row r="2455" spans="1:12" x14ac:dyDescent="0.25">
      <c r="A2455" t="s">
        <v>414</v>
      </c>
      <c r="B2455" t="s">
        <v>415</v>
      </c>
      <c r="C2455" t="s">
        <v>85</v>
      </c>
      <c r="D2455">
        <v>104</v>
      </c>
      <c r="E2455" t="s">
        <v>86</v>
      </c>
      <c r="F2455" t="s">
        <v>735</v>
      </c>
      <c r="G2455" t="s">
        <v>736</v>
      </c>
      <c r="H2455" t="s">
        <v>319</v>
      </c>
      <c r="I2455" t="s">
        <v>320</v>
      </c>
      <c r="J2455">
        <v>52780</v>
      </c>
      <c r="K2455" t="s">
        <v>93</v>
      </c>
      <c r="L2455">
        <v>0</v>
      </c>
    </row>
    <row r="2456" spans="1:12" x14ac:dyDescent="0.25">
      <c r="A2456" t="s">
        <v>414</v>
      </c>
      <c r="B2456" t="s">
        <v>415</v>
      </c>
      <c r="C2456" t="s">
        <v>85</v>
      </c>
      <c r="D2456">
        <v>104</v>
      </c>
      <c r="E2456" t="s">
        <v>86</v>
      </c>
      <c r="F2456" t="s">
        <v>735</v>
      </c>
      <c r="G2456" t="s">
        <v>736</v>
      </c>
      <c r="H2456" t="s">
        <v>321</v>
      </c>
      <c r="I2456" t="s">
        <v>322</v>
      </c>
      <c r="J2456">
        <v>0</v>
      </c>
      <c r="K2456" t="s">
        <v>93</v>
      </c>
      <c r="L2456">
        <v>0</v>
      </c>
    </row>
    <row r="2457" spans="1:12" x14ac:dyDescent="0.25">
      <c r="A2457" t="s">
        <v>414</v>
      </c>
      <c r="B2457" t="s">
        <v>415</v>
      </c>
      <c r="C2457" t="s">
        <v>85</v>
      </c>
      <c r="D2457">
        <v>104</v>
      </c>
      <c r="E2457" t="s">
        <v>86</v>
      </c>
      <c r="F2457" t="s">
        <v>735</v>
      </c>
      <c r="G2457" t="s">
        <v>736</v>
      </c>
      <c r="H2457" t="s">
        <v>323</v>
      </c>
      <c r="I2457" t="s">
        <v>324</v>
      </c>
      <c r="J2457">
        <v>3444</v>
      </c>
      <c r="K2457" t="s">
        <v>93</v>
      </c>
      <c r="L2457">
        <v>0</v>
      </c>
    </row>
    <row r="2458" spans="1:12" x14ac:dyDescent="0.25">
      <c r="A2458" t="s">
        <v>414</v>
      </c>
      <c r="B2458" t="s">
        <v>415</v>
      </c>
      <c r="C2458" t="s">
        <v>85</v>
      </c>
      <c r="D2458">
        <v>104</v>
      </c>
      <c r="E2458" t="s">
        <v>86</v>
      </c>
      <c r="F2458" t="s">
        <v>735</v>
      </c>
      <c r="G2458" t="s">
        <v>736</v>
      </c>
      <c r="H2458" t="s">
        <v>325</v>
      </c>
      <c r="I2458" t="s">
        <v>326</v>
      </c>
      <c r="J2458">
        <v>63249</v>
      </c>
      <c r="K2458" t="s">
        <v>93</v>
      </c>
      <c r="L2458">
        <v>0</v>
      </c>
    </row>
    <row r="2459" spans="1:12" x14ac:dyDescent="0.25">
      <c r="A2459" t="s">
        <v>414</v>
      </c>
      <c r="B2459" t="s">
        <v>415</v>
      </c>
      <c r="C2459" t="s">
        <v>85</v>
      </c>
      <c r="D2459">
        <v>104</v>
      </c>
      <c r="E2459" t="s">
        <v>86</v>
      </c>
      <c r="F2459" t="s">
        <v>735</v>
      </c>
      <c r="G2459" t="s">
        <v>736</v>
      </c>
      <c r="H2459" t="s">
        <v>327</v>
      </c>
      <c r="I2459" t="s">
        <v>328</v>
      </c>
      <c r="J2459">
        <v>-507866</v>
      </c>
      <c r="K2459" t="s">
        <v>93</v>
      </c>
      <c r="L2459">
        <v>0</v>
      </c>
    </row>
    <row r="2460" spans="1:12" x14ac:dyDescent="0.25">
      <c r="A2460" t="s">
        <v>414</v>
      </c>
      <c r="B2460" t="s">
        <v>415</v>
      </c>
      <c r="C2460" t="s">
        <v>85</v>
      </c>
      <c r="D2460">
        <v>104</v>
      </c>
      <c r="E2460" t="s">
        <v>86</v>
      </c>
      <c r="F2460" t="s">
        <v>735</v>
      </c>
      <c r="G2460" t="s">
        <v>736</v>
      </c>
      <c r="H2460" t="s">
        <v>329</v>
      </c>
      <c r="I2460" t="s">
        <v>330</v>
      </c>
      <c r="J2460">
        <v>0</v>
      </c>
      <c r="K2460" t="s">
        <v>93</v>
      </c>
      <c r="L2460">
        <v>0</v>
      </c>
    </row>
    <row r="2461" spans="1:12" x14ac:dyDescent="0.25">
      <c r="A2461" t="s">
        <v>414</v>
      </c>
      <c r="B2461" t="s">
        <v>415</v>
      </c>
      <c r="C2461" t="s">
        <v>85</v>
      </c>
      <c r="D2461">
        <v>104</v>
      </c>
      <c r="E2461" t="s">
        <v>86</v>
      </c>
      <c r="F2461" t="s">
        <v>735</v>
      </c>
      <c r="G2461" t="s">
        <v>736</v>
      </c>
      <c r="H2461" t="s">
        <v>331</v>
      </c>
      <c r="I2461" t="s">
        <v>332</v>
      </c>
      <c r="J2461">
        <v>228771</v>
      </c>
      <c r="K2461" t="s">
        <v>93</v>
      </c>
      <c r="L2461">
        <v>0</v>
      </c>
    </row>
    <row r="2462" spans="1:12" x14ac:dyDescent="0.25">
      <c r="A2462" t="s">
        <v>414</v>
      </c>
      <c r="B2462" t="s">
        <v>415</v>
      </c>
      <c r="C2462" t="s">
        <v>85</v>
      </c>
      <c r="D2462">
        <v>104</v>
      </c>
      <c r="E2462" t="s">
        <v>86</v>
      </c>
      <c r="F2462" t="s">
        <v>735</v>
      </c>
      <c r="G2462" t="s">
        <v>736</v>
      </c>
      <c r="H2462" t="s">
        <v>333</v>
      </c>
      <c r="I2462" t="s">
        <v>334</v>
      </c>
      <c r="J2462">
        <v>570339</v>
      </c>
      <c r="K2462" t="s">
        <v>93</v>
      </c>
      <c r="L2462">
        <v>0</v>
      </c>
    </row>
    <row r="2463" spans="1:12" x14ac:dyDescent="0.25">
      <c r="A2463" t="s">
        <v>414</v>
      </c>
      <c r="B2463" t="s">
        <v>415</v>
      </c>
      <c r="C2463" t="s">
        <v>85</v>
      </c>
      <c r="D2463">
        <v>104</v>
      </c>
      <c r="E2463" t="s">
        <v>86</v>
      </c>
      <c r="F2463" t="s">
        <v>735</v>
      </c>
      <c r="G2463" t="s">
        <v>736</v>
      </c>
      <c r="H2463" t="s">
        <v>335</v>
      </c>
      <c r="I2463" t="s">
        <v>336</v>
      </c>
      <c r="J2463">
        <v>1178</v>
      </c>
      <c r="K2463" t="s">
        <v>93</v>
      </c>
      <c r="L2463">
        <v>0</v>
      </c>
    </row>
    <row r="2464" spans="1:12" x14ac:dyDescent="0.25">
      <c r="A2464" t="s">
        <v>414</v>
      </c>
      <c r="B2464" t="s">
        <v>415</v>
      </c>
      <c r="C2464" t="s">
        <v>85</v>
      </c>
      <c r="D2464">
        <v>104</v>
      </c>
      <c r="E2464" t="s">
        <v>86</v>
      </c>
      <c r="F2464" t="s">
        <v>735</v>
      </c>
      <c r="G2464" t="s">
        <v>736</v>
      </c>
      <c r="H2464" t="s">
        <v>337</v>
      </c>
      <c r="I2464" t="s">
        <v>338</v>
      </c>
      <c r="J2464">
        <v>66080</v>
      </c>
      <c r="K2464" t="s">
        <v>93</v>
      </c>
      <c r="L2464">
        <v>0</v>
      </c>
    </row>
    <row r="2465" spans="1:12" x14ac:dyDescent="0.25">
      <c r="A2465" t="s">
        <v>414</v>
      </c>
      <c r="B2465" t="s">
        <v>415</v>
      </c>
      <c r="C2465" t="s">
        <v>85</v>
      </c>
      <c r="D2465">
        <v>104</v>
      </c>
      <c r="E2465" t="s">
        <v>86</v>
      </c>
      <c r="F2465" t="s">
        <v>735</v>
      </c>
      <c r="G2465" t="s">
        <v>736</v>
      </c>
      <c r="H2465" t="s">
        <v>337</v>
      </c>
      <c r="I2465" t="s">
        <v>339</v>
      </c>
      <c r="J2465">
        <v>64348</v>
      </c>
      <c r="K2465" t="s">
        <v>93</v>
      </c>
      <c r="L2465">
        <v>0</v>
      </c>
    </row>
    <row r="2466" spans="1:12" x14ac:dyDescent="0.25">
      <c r="A2466" t="s">
        <v>414</v>
      </c>
      <c r="B2466" t="s">
        <v>415</v>
      </c>
      <c r="C2466" t="s">
        <v>85</v>
      </c>
      <c r="D2466">
        <v>104</v>
      </c>
      <c r="E2466" t="s">
        <v>86</v>
      </c>
      <c r="F2466" t="s">
        <v>735</v>
      </c>
      <c r="G2466" t="s">
        <v>736</v>
      </c>
      <c r="H2466" t="s">
        <v>340</v>
      </c>
      <c r="I2466" t="s">
        <v>341</v>
      </c>
      <c r="J2466">
        <v>507866</v>
      </c>
      <c r="K2466" t="s">
        <v>93</v>
      </c>
      <c r="L2466">
        <v>0</v>
      </c>
    </row>
    <row r="2467" spans="1:12" x14ac:dyDescent="0.25">
      <c r="A2467" t="s">
        <v>414</v>
      </c>
      <c r="B2467" t="s">
        <v>415</v>
      </c>
      <c r="C2467" t="s">
        <v>85</v>
      </c>
      <c r="D2467">
        <v>104</v>
      </c>
      <c r="E2467" t="s">
        <v>86</v>
      </c>
      <c r="F2467" t="s">
        <v>735</v>
      </c>
      <c r="G2467" t="s">
        <v>736</v>
      </c>
      <c r="H2467" t="s">
        <v>342</v>
      </c>
      <c r="I2467" t="s">
        <v>343</v>
      </c>
      <c r="J2467">
        <v>256407</v>
      </c>
      <c r="K2467" t="s">
        <v>93</v>
      </c>
      <c r="L2467">
        <v>0</v>
      </c>
    </row>
    <row r="2468" spans="1:12" x14ac:dyDescent="0.25">
      <c r="A2468" t="s">
        <v>414</v>
      </c>
      <c r="B2468" t="s">
        <v>415</v>
      </c>
      <c r="C2468" t="s">
        <v>85</v>
      </c>
      <c r="D2468">
        <v>104</v>
      </c>
      <c r="E2468" t="s">
        <v>86</v>
      </c>
      <c r="F2468" t="s">
        <v>735</v>
      </c>
      <c r="G2468" t="s">
        <v>736</v>
      </c>
      <c r="H2468" t="s">
        <v>344</v>
      </c>
      <c r="I2468" t="s">
        <v>345</v>
      </c>
      <c r="J2468">
        <v>0</v>
      </c>
      <c r="K2468" t="s">
        <v>93</v>
      </c>
      <c r="L2468">
        <v>0</v>
      </c>
    </row>
    <row r="2469" spans="1:12" x14ac:dyDescent="0.25">
      <c r="A2469" t="s">
        <v>414</v>
      </c>
      <c r="B2469" t="s">
        <v>415</v>
      </c>
      <c r="C2469" t="s">
        <v>85</v>
      </c>
      <c r="D2469">
        <v>104</v>
      </c>
      <c r="E2469" t="s">
        <v>86</v>
      </c>
      <c r="F2469" t="s">
        <v>735</v>
      </c>
      <c r="G2469" t="s">
        <v>736</v>
      </c>
      <c r="H2469" t="s">
        <v>346</v>
      </c>
      <c r="I2469" t="s">
        <v>347</v>
      </c>
      <c r="J2469">
        <v>0</v>
      </c>
      <c r="K2469" t="s">
        <v>93</v>
      </c>
      <c r="L2469">
        <v>0</v>
      </c>
    </row>
    <row r="2470" spans="1:12" x14ac:dyDescent="0.25">
      <c r="A2470" t="s">
        <v>414</v>
      </c>
      <c r="B2470" t="s">
        <v>415</v>
      </c>
      <c r="C2470" t="s">
        <v>85</v>
      </c>
      <c r="D2470">
        <v>104</v>
      </c>
      <c r="E2470" t="s">
        <v>86</v>
      </c>
      <c r="F2470" t="s">
        <v>735</v>
      </c>
      <c r="G2470" t="s">
        <v>736</v>
      </c>
      <c r="H2470" t="s">
        <v>348</v>
      </c>
      <c r="I2470" t="s">
        <v>349</v>
      </c>
      <c r="J2470">
        <v>0</v>
      </c>
      <c r="K2470" t="s">
        <v>93</v>
      </c>
      <c r="L2470">
        <v>0</v>
      </c>
    </row>
    <row r="2471" spans="1:12" x14ac:dyDescent="0.25">
      <c r="A2471" t="s">
        <v>414</v>
      </c>
      <c r="B2471" t="s">
        <v>415</v>
      </c>
      <c r="C2471" t="s">
        <v>85</v>
      </c>
      <c r="D2471">
        <v>104</v>
      </c>
      <c r="E2471" t="s">
        <v>86</v>
      </c>
      <c r="F2471" t="s">
        <v>735</v>
      </c>
      <c r="G2471" t="s">
        <v>736</v>
      </c>
      <c r="H2471" t="s">
        <v>350</v>
      </c>
      <c r="I2471" t="s">
        <v>351</v>
      </c>
      <c r="J2471">
        <v>-192147</v>
      </c>
      <c r="K2471" t="s">
        <v>93</v>
      </c>
      <c r="L2471">
        <v>0</v>
      </c>
    </row>
    <row r="2472" spans="1:12" x14ac:dyDescent="0.25">
      <c r="A2472" t="s">
        <v>414</v>
      </c>
      <c r="B2472" t="s">
        <v>415</v>
      </c>
      <c r="C2472" t="s">
        <v>85</v>
      </c>
      <c r="D2472">
        <v>104</v>
      </c>
      <c r="E2472" t="s">
        <v>86</v>
      </c>
      <c r="F2472" t="s">
        <v>735</v>
      </c>
      <c r="G2472" t="s">
        <v>736</v>
      </c>
      <c r="H2472" t="s">
        <v>352</v>
      </c>
      <c r="I2472" t="s">
        <v>353</v>
      </c>
      <c r="J2472">
        <v>0</v>
      </c>
      <c r="K2472" t="s">
        <v>93</v>
      </c>
      <c r="L2472">
        <v>0</v>
      </c>
    </row>
    <row r="2473" spans="1:12" x14ac:dyDescent="0.25">
      <c r="A2473" t="s">
        <v>414</v>
      </c>
      <c r="B2473" t="s">
        <v>415</v>
      </c>
      <c r="C2473" t="s">
        <v>85</v>
      </c>
      <c r="D2473">
        <v>104</v>
      </c>
      <c r="E2473" t="s">
        <v>86</v>
      </c>
      <c r="F2473" t="s">
        <v>735</v>
      </c>
      <c r="G2473" t="s">
        <v>736</v>
      </c>
      <c r="H2473" t="s">
        <v>354</v>
      </c>
      <c r="I2473" t="s">
        <v>355</v>
      </c>
      <c r="J2473">
        <v>0</v>
      </c>
      <c r="K2473" t="s">
        <v>93</v>
      </c>
      <c r="L2473">
        <v>0</v>
      </c>
    </row>
    <row r="2474" spans="1:12" x14ac:dyDescent="0.25">
      <c r="A2474" t="s">
        <v>414</v>
      </c>
      <c r="B2474" t="s">
        <v>415</v>
      </c>
      <c r="C2474" t="s">
        <v>85</v>
      </c>
      <c r="D2474">
        <v>104</v>
      </c>
      <c r="E2474" t="s">
        <v>86</v>
      </c>
      <c r="F2474" t="s">
        <v>735</v>
      </c>
      <c r="G2474" t="s">
        <v>736</v>
      </c>
      <c r="H2474" t="s">
        <v>356</v>
      </c>
      <c r="I2474" t="s">
        <v>357</v>
      </c>
      <c r="J2474">
        <v>0</v>
      </c>
      <c r="K2474" t="s">
        <v>93</v>
      </c>
      <c r="L2474">
        <v>0</v>
      </c>
    </row>
    <row r="2475" spans="1:12" x14ac:dyDescent="0.25">
      <c r="A2475" t="s">
        <v>414</v>
      </c>
      <c r="B2475" t="s">
        <v>415</v>
      </c>
      <c r="C2475" t="s">
        <v>85</v>
      </c>
      <c r="D2475">
        <v>104</v>
      </c>
      <c r="E2475" t="s">
        <v>86</v>
      </c>
      <c r="F2475" t="s">
        <v>735</v>
      </c>
      <c r="G2475" t="s">
        <v>736</v>
      </c>
      <c r="H2475" t="s">
        <v>358</v>
      </c>
      <c r="I2475" t="s">
        <v>359</v>
      </c>
      <c r="J2475">
        <v>0</v>
      </c>
      <c r="K2475" t="s">
        <v>93</v>
      </c>
      <c r="L2475">
        <v>0</v>
      </c>
    </row>
    <row r="2476" spans="1:12" x14ac:dyDescent="0.25">
      <c r="A2476" t="s">
        <v>414</v>
      </c>
      <c r="B2476" t="s">
        <v>415</v>
      </c>
      <c r="C2476" t="s">
        <v>85</v>
      </c>
      <c r="D2476">
        <v>104</v>
      </c>
      <c r="E2476" t="s">
        <v>86</v>
      </c>
      <c r="F2476" t="s">
        <v>735</v>
      </c>
      <c r="G2476" t="s">
        <v>736</v>
      </c>
      <c r="H2476" t="s">
        <v>360</v>
      </c>
      <c r="I2476" t="s">
        <v>361</v>
      </c>
      <c r="J2476">
        <v>0</v>
      </c>
      <c r="K2476" t="s">
        <v>93</v>
      </c>
      <c r="L2476">
        <v>0</v>
      </c>
    </row>
    <row r="2477" spans="1:12" x14ac:dyDescent="0.25">
      <c r="A2477" t="s">
        <v>414</v>
      </c>
      <c r="B2477" t="s">
        <v>415</v>
      </c>
      <c r="C2477" t="s">
        <v>85</v>
      </c>
      <c r="D2477">
        <v>104</v>
      </c>
      <c r="E2477" t="s">
        <v>86</v>
      </c>
      <c r="F2477" t="s">
        <v>735</v>
      </c>
      <c r="G2477" t="s">
        <v>736</v>
      </c>
      <c r="H2477" t="s">
        <v>362</v>
      </c>
      <c r="I2477" t="s">
        <v>363</v>
      </c>
      <c r="J2477">
        <v>0</v>
      </c>
      <c r="K2477" t="s">
        <v>93</v>
      </c>
      <c r="L2477">
        <v>0</v>
      </c>
    </row>
    <row r="2478" spans="1:12" x14ac:dyDescent="0.25">
      <c r="A2478" t="s">
        <v>414</v>
      </c>
      <c r="B2478" t="s">
        <v>415</v>
      </c>
      <c r="C2478" t="s">
        <v>85</v>
      </c>
      <c r="D2478">
        <v>104</v>
      </c>
      <c r="E2478" t="s">
        <v>86</v>
      </c>
      <c r="F2478" t="s">
        <v>735</v>
      </c>
      <c r="G2478" t="s">
        <v>736</v>
      </c>
      <c r="H2478" t="s">
        <v>364</v>
      </c>
      <c r="I2478" t="s">
        <v>365</v>
      </c>
      <c r="J2478">
        <v>0</v>
      </c>
      <c r="K2478" t="s">
        <v>93</v>
      </c>
      <c r="L2478">
        <v>0</v>
      </c>
    </row>
    <row r="2479" spans="1:12" x14ac:dyDescent="0.25">
      <c r="A2479" t="s">
        <v>414</v>
      </c>
      <c r="B2479" t="s">
        <v>415</v>
      </c>
      <c r="C2479" t="s">
        <v>85</v>
      </c>
      <c r="D2479">
        <v>104</v>
      </c>
      <c r="E2479" t="s">
        <v>86</v>
      </c>
      <c r="F2479" t="s">
        <v>735</v>
      </c>
      <c r="G2479" t="s">
        <v>736</v>
      </c>
      <c r="H2479" t="s">
        <v>366</v>
      </c>
      <c r="I2479" t="s">
        <v>367</v>
      </c>
      <c r="J2479">
        <v>0</v>
      </c>
      <c r="K2479" t="s">
        <v>93</v>
      </c>
      <c r="L2479">
        <v>0</v>
      </c>
    </row>
    <row r="2480" spans="1:12" x14ac:dyDescent="0.25">
      <c r="A2480" t="s">
        <v>414</v>
      </c>
      <c r="B2480" t="s">
        <v>415</v>
      </c>
      <c r="C2480" t="s">
        <v>85</v>
      </c>
      <c r="D2480">
        <v>104</v>
      </c>
      <c r="E2480" t="s">
        <v>86</v>
      </c>
      <c r="F2480" t="s">
        <v>735</v>
      </c>
      <c r="G2480" t="s">
        <v>736</v>
      </c>
      <c r="H2480" t="s">
        <v>368</v>
      </c>
      <c r="I2480" t="s">
        <v>369</v>
      </c>
      <c r="J2480">
        <v>0</v>
      </c>
      <c r="K2480" t="s">
        <v>93</v>
      </c>
      <c r="L2480">
        <v>0</v>
      </c>
    </row>
    <row r="2481" spans="1:12" x14ac:dyDescent="0.25">
      <c r="A2481" t="s">
        <v>414</v>
      </c>
      <c r="B2481" t="s">
        <v>415</v>
      </c>
      <c r="C2481" t="s">
        <v>85</v>
      </c>
      <c r="D2481">
        <v>104</v>
      </c>
      <c r="E2481" t="s">
        <v>86</v>
      </c>
      <c r="F2481" t="s">
        <v>735</v>
      </c>
      <c r="G2481" t="s">
        <v>736</v>
      </c>
      <c r="H2481" t="s">
        <v>370</v>
      </c>
      <c r="I2481" t="s">
        <v>371</v>
      </c>
      <c r="J2481">
        <v>0</v>
      </c>
      <c r="K2481" t="s">
        <v>93</v>
      </c>
      <c r="L2481">
        <v>0</v>
      </c>
    </row>
    <row r="2482" spans="1:12" x14ac:dyDescent="0.25">
      <c r="A2482" t="s">
        <v>414</v>
      </c>
      <c r="B2482" t="s">
        <v>415</v>
      </c>
      <c r="C2482" t="s">
        <v>85</v>
      </c>
      <c r="D2482">
        <v>104</v>
      </c>
      <c r="E2482" t="s">
        <v>86</v>
      </c>
      <c r="F2482" t="s">
        <v>735</v>
      </c>
      <c r="G2482" t="s">
        <v>736</v>
      </c>
      <c r="H2482" t="s">
        <v>372</v>
      </c>
      <c r="I2482" t="s">
        <v>373</v>
      </c>
      <c r="J2482">
        <v>0</v>
      </c>
      <c r="K2482" t="s">
        <v>93</v>
      </c>
      <c r="L2482">
        <v>0</v>
      </c>
    </row>
    <row r="2483" spans="1:12" x14ac:dyDescent="0.25">
      <c r="A2483" t="s">
        <v>414</v>
      </c>
      <c r="B2483" t="s">
        <v>415</v>
      </c>
      <c r="C2483" t="s">
        <v>85</v>
      </c>
      <c r="D2483">
        <v>104</v>
      </c>
      <c r="E2483" t="s">
        <v>86</v>
      </c>
      <c r="F2483" t="s">
        <v>735</v>
      </c>
      <c r="G2483" t="s">
        <v>736</v>
      </c>
      <c r="H2483" t="s">
        <v>374</v>
      </c>
      <c r="I2483" t="s">
        <v>375</v>
      </c>
      <c r="J2483">
        <v>0</v>
      </c>
      <c r="K2483" t="s">
        <v>93</v>
      </c>
      <c r="L2483">
        <v>0</v>
      </c>
    </row>
    <row r="2484" spans="1:12" x14ac:dyDescent="0.25">
      <c r="A2484" t="s">
        <v>414</v>
      </c>
      <c r="B2484" t="s">
        <v>415</v>
      </c>
      <c r="C2484" t="s">
        <v>85</v>
      </c>
      <c r="D2484">
        <v>104</v>
      </c>
      <c r="E2484" t="s">
        <v>86</v>
      </c>
      <c r="F2484" t="s">
        <v>735</v>
      </c>
      <c r="G2484" t="s">
        <v>736</v>
      </c>
      <c r="H2484" t="s">
        <v>376</v>
      </c>
      <c r="I2484" t="s">
        <v>377</v>
      </c>
      <c r="J2484">
        <v>0</v>
      </c>
      <c r="K2484" t="s">
        <v>93</v>
      </c>
      <c r="L2484">
        <v>0</v>
      </c>
    </row>
    <row r="2485" spans="1:12" x14ac:dyDescent="0.25">
      <c r="A2485" t="s">
        <v>414</v>
      </c>
      <c r="B2485" t="s">
        <v>415</v>
      </c>
      <c r="C2485" t="s">
        <v>85</v>
      </c>
      <c r="D2485">
        <v>104</v>
      </c>
      <c r="E2485" t="s">
        <v>86</v>
      </c>
      <c r="F2485" t="s">
        <v>735</v>
      </c>
      <c r="G2485" t="s">
        <v>736</v>
      </c>
      <c r="H2485" t="s">
        <v>378</v>
      </c>
      <c r="I2485" t="s">
        <v>379</v>
      </c>
      <c r="J2485">
        <v>0</v>
      </c>
      <c r="K2485" t="s">
        <v>93</v>
      </c>
      <c r="L2485">
        <v>0</v>
      </c>
    </row>
    <row r="2486" spans="1:12" x14ac:dyDescent="0.25">
      <c r="A2486" t="s">
        <v>416</v>
      </c>
      <c r="B2486" t="s">
        <v>417</v>
      </c>
      <c r="C2486" t="s">
        <v>85</v>
      </c>
      <c r="D2486">
        <v>132</v>
      </c>
      <c r="E2486" t="s">
        <v>86</v>
      </c>
      <c r="F2486" t="s">
        <v>735</v>
      </c>
      <c r="G2486" t="s">
        <v>736</v>
      </c>
      <c r="H2486" t="s">
        <v>251</v>
      </c>
      <c r="I2486" t="s">
        <v>252</v>
      </c>
      <c r="J2486">
        <v>0</v>
      </c>
      <c r="K2486" t="s">
        <v>93</v>
      </c>
      <c r="L2486">
        <v>0</v>
      </c>
    </row>
    <row r="2487" spans="1:12" x14ac:dyDescent="0.25">
      <c r="A2487" t="s">
        <v>416</v>
      </c>
      <c r="B2487" t="s">
        <v>417</v>
      </c>
      <c r="C2487" t="s">
        <v>85</v>
      </c>
      <c r="D2487">
        <v>132</v>
      </c>
      <c r="E2487" t="s">
        <v>86</v>
      </c>
      <c r="F2487" t="s">
        <v>735</v>
      </c>
      <c r="G2487" t="s">
        <v>736</v>
      </c>
      <c r="H2487" t="s">
        <v>253</v>
      </c>
      <c r="I2487" t="s">
        <v>254</v>
      </c>
      <c r="J2487">
        <v>0</v>
      </c>
      <c r="K2487" t="s">
        <v>93</v>
      </c>
      <c r="L2487">
        <v>0</v>
      </c>
    </row>
    <row r="2488" spans="1:12" x14ac:dyDescent="0.25">
      <c r="A2488" t="s">
        <v>416</v>
      </c>
      <c r="B2488" t="s">
        <v>417</v>
      </c>
      <c r="C2488" t="s">
        <v>85</v>
      </c>
      <c r="D2488">
        <v>132</v>
      </c>
      <c r="E2488" t="s">
        <v>86</v>
      </c>
      <c r="F2488" t="s">
        <v>735</v>
      </c>
      <c r="G2488" t="s">
        <v>736</v>
      </c>
      <c r="H2488" t="s">
        <v>255</v>
      </c>
      <c r="I2488" t="s">
        <v>256</v>
      </c>
      <c r="J2488">
        <v>0</v>
      </c>
      <c r="K2488" t="s">
        <v>93</v>
      </c>
      <c r="L2488">
        <v>0</v>
      </c>
    </row>
    <row r="2489" spans="1:12" x14ac:dyDescent="0.25">
      <c r="A2489" t="s">
        <v>416</v>
      </c>
      <c r="B2489" t="s">
        <v>417</v>
      </c>
      <c r="C2489" t="s">
        <v>85</v>
      </c>
      <c r="D2489">
        <v>132</v>
      </c>
      <c r="E2489" t="s">
        <v>86</v>
      </c>
      <c r="F2489" t="s">
        <v>735</v>
      </c>
      <c r="G2489" t="s">
        <v>736</v>
      </c>
      <c r="H2489" t="s">
        <v>257</v>
      </c>
      <c r="I2489" t="s">
        <v>258</v>
      </c>
      <c r="J2489">
        <v>0</v>
      </c>
      <c r="K2489" t="s">
        <v>93</v>
      </c>
      <c r="L2489">
        <v>0</v>
      </c>
    </row>
    <row r="2490" spans="1:12" x14ac:dyDescent="0.25">
      <c r="A2490" t="s">
        <v>416</v>
      </c>
      <c r="B2490" t="s">
        <v>417</v>
      </c>
      <c r="C2490" t="s">
        <v>85</v>
      </c>
      <c r="D2490">
        <v>132</v>
      </c>
      <c r="E2490" t="s">
        <v>86</v>
      </c>
      <c r="F2490" t="s">
        <v>735</v>
      </c>
      <c r="G2490" t="s">
        <v>736</v>
      </c>
      <c r="H2490" t="s">
        <v>259</v>
      </c>
      <c r="I2490" t="s">
        <v>260</v>
      </c>
      <c r="J2490">
        <v>31835</v>
      </c>
      <c r="K2490" t="s">
        <v>93</v>
      </c>
      <c r="L2490">
        <v>0</v>
      </c>
    </row>
    <row r="2491" spans="1:12" x14ac:dyDescent="0.25">
      <c r="A2491" t="s">
        <v>416</v>
      </c>
      <c r="B2491" t="s">
        <v>417</v>
      </c>
      <c r="C2491" t="s">
        <v>85</v>
      </c>
      <c r="D2491">
        <v>132</v>
      </c>
      <c r="E2491" t="s">
        <v>86</v>
      </c>
      <c r="F2491" t="s">
        <v>735</v>
      </c>
      <c r="G2491" t="s">
        <v>736</v>
      </c>
      <c r="H2491" t="s">
        <v>261</v>
      </c>
      <c r="I2491" t="s">
        <v>262</v>
      </c>
      <c r="J2491">
        <v>0</v>
      </c>
      <c r="K2491" t="s">
        <v>93</v>
      </c>
      <c r="L2491">
        <v>0</v>
      </c>
    </row>
    <row r="2492" spans="1:12" x14ac:dyDescent="0.25">
      <c r="A2492" t="s">
        <v>416</v>
      </c>
      <c r="B2492" t="s">
        <v>417</v>
      </c>
      <c r="C2492" t="s">
        <v>85</v>
      </c>
      <c r="D2492">
        <v>132</v>
      </c>
      <c r="E2492" t="s">
        <v>86</v>
      </c>
      <c r="F2492" t="s">
        <v>735</v>
      </c>
      <c r="G2492" t="s">
        <v>736</v>
      </c>
      <c r="H2492" t="s">
        <v>263</v>
      </c>
      <c r="I2492" t="s">
        <v>264</v>
      </c>
      <c r="J2492">
        <v>0</v>
      </c>
      <c r="K2492" t="s">
        <v>93</v>
      </c>
      <c r="L2492">
        <v>0</v>
      </c>
    </row>
    <row r="2493" spans="1:12" x14ac:dyDescent="0.25">
      <c r="A2493" t="s">
        <v>416</v>
      </c>
      <c r="B2493" t="s">
        <v>417</v>
      </c>
      <c r="C2493" t="s">
        <v>85</v>
      </c>
      <c r="D2493">
        <v>132</v>
      </c>
      <c r="E2493" t="s">
        <v>86</v>
      </c>
      <c r="F2493" t="s">
        <v>735</v>
      </c>
      <c r="G2493" t="s">
        <v>736</v>
      </c>
      <c r="H2493" t="s">
        <v>265</v>
      </c>
      <c r="I2493" t="s">
        <v>266</v>
      </c>
      <c r="J2493">
        <v>0</v>
      </c>
      <c r="K2493" t="s">
        <v>93</v>
      </c>
      <c r="L2493">
        <v>0</v>
      </c>
    </row>
    <row r="2494" spans="1:12" x14ac:dyDescent="0.25">
      <c r="A2494" t="s">
        <v>416</v>
      </c>
      <c r="B2494" t="s">
        <v>417</v>
      </c>
      <c r="C2494" t="s">
        <v>85</v>
      </c>
      <c r="D2494">
        <v>132</v>
      </c>
      <c r="E2494" t="s">
        <v>86</v>
      </c>
      <c r="F2494" t="s">
        <v>735</v>
      </c>
      <c r="G2494" t="s">
        <v>736</v>
      </c>
      <c r="H2494" t="s">
        <v>267</v>
      </c>
      <c r="I2494" t="s">
        <v>268</v>
      </c>
      <c r="J2494">
        <v>0</v>
      </c>
      <c r="K2494" t="s">
        <v>93</v>
      </c>
      <c r="L2494">
        <v>0</v>
      </c>
    </row>
    <row r="2495" spans="1:12" x14ac:dyDescent="0.25">
      <c r="A2495" t="s">
        <v>416</v>
      </c>
      <c r="B2495" t="s">
        <v>417</v>
      </c>
      <c r="C2495" t="s">
        <v>85</v>
      </c>
      <c r="D2495">
        <v>132</v>
      </c>
      <c r="E2495" t="s">
        <v>86</v>
      </c>
      <c r="F2495" t="s">
        <v>735</v>
      </c>
      <c r="G2495" t="s">
        <v>736</v>
      </c>
      <c r="H2495" t="s">
        <v>269</v>
      </c>
      <c r="I2495" t="s">
        <v>270</v>
      </c>
      <c r="J2495">
        <v>-4437734</v>
      </c>
      <c r="K2495" t="s">
        <v>93</v>
      </c>
      <c r="L2495">
        <v>0</v>
      </c>
    </row>
    <row r="2496" spans="1:12" x14ac:dyDescent="0.25">
      <c r="A2496" t="s">
        <v>416</v>
      </c>
      <c r="B2496" t="s">
        <v>417</v>
      </c>
      <c r="C2496" t="s">
        <v>85</v>
      </c>
      <c r="D2496">
        <v>132</v>
      </c>
      <c r="E2496" t="s">
        <v>86</v>
      </c>
      <c r="F2496" t="s">
        <v>735</v>
      </c>
      <c r="G2496" t="s">
        <v>736</v>
      </c>
      <c r="H2496" t="s">
        <v>271</v>
      </c>
      <c r="I2496" t="s">
        <v>272</v>
      </c>
      <c r="J2496">
        <v>11465916</v>
      </c>
      <c r="K2496" t="s">
        <v>93</v>
      </c>
      <c r="L2496">
        <v>0</v>
      </c>
    </row>
    <row r="2497" spans="1:12" x14ac:dyDescent="0.25">
      <c r="A2497" t="s">
        <v>416</v>
      </c>
      <c r="B2497" t="s">
        <v>417</v>
      </c>
      <c r="C2497" t="s">
        <v>85</v>
      </c>
      <c r="D2497">
        <v>132</v>
      </c>
      <c r="E2497" t="s">
        <v>86</v>
      </c>
      <c r="F2497" t="s">
        <v>735</v>
      </c>
      <c r="G2497" t="s">
        <v>736</v>
      </c>
      <c r="H2497" t="s">
        <v>273</v>
      </c>
      <c r="I2497" t="s">
        <v>274</v>
      </c>
      <c r="J2497">
        <v>76834</v>
      </c>
      <c r="K2497" t="s">
        <v>93</v>
      </c>
      <c r="L2497">
        <v>0</v>
      </c>
    </row>
    <row r="2498" spans="1:12" x14ac:dyDescent="0.25">
      <c r="A2498" t="s">
        <v>416</v>
      </c>
      <c r="B2498" t="s">
        <v>417</v>
      </c>
      <c r="C2498" t="s">
        <v>85</v>
      </c>
      <c r="D2498">
        <v>132</v>
      </c>
      <c r="E2498" t="s">
        <v>86</v>
      </c>
      <c r="F2498" t="s">
        <v>735</v>
      </c>
      <c r="G2498" t="s">
        <v>736</v>
      </c>
      <c r="H2498" t="s">
        <v>275</v>
      </c>
      <c r="I2498" t="s">
        <v>276</v>
      </c>
      <c r="J2498">
        <v>0</v>
      </c>
      <c r="K2498" t="s">
        <v>93</v>
      </c>
      <c r="L2498">
        <v>0</v>
      </c>
    </row>
    <row r="2499" spans="1:12" x14ac:dyDescent="0.25">
      <c r="A2499" t="s">
        <v>416</v>
      </c>
      <c r="B2499" t="s">
        <v>417</v>
      </c>
      <c r="C2499" t="s">
        <v>85</v>
      </c>
      <c r="D2499">
        <v>132</v>
      </c>
      <c r="E2499" t="s">
        <v>86</v>
      </c>
      <c r="F2499" t="s">
        <v>735</v>
      </c>
      <c r="G2499" t="s">
        <v>736</v>
      </c>
      <c r="H2499" t="s">
        <v>277</v>
      </c>
      <c r="I2499" t="s">
        <v>278</v>
      </c>
      <c r="J2499">
        <v>547921</v>
      </c>
      <c r="K2499" t="s">
        <v>93</v>
      </c>
      <c r="L2499">
        <v>0</v>
      </c>
    </row>
    <row r="2500" spans="1:12" x14ac:dyDescent="0.25">
      <c r="A2500" t="s">
        <v>416</v>
      </c>
      <c r="B2500" t="s">
        <v>417</v>
      </c>
      <c r="C2500" t="s">
        <v>85</v>
      </c>
      <c r="D2500">
        <v>132</v>
      </c>
      <c r="E2500" t="s">
        <v>86</v>
      </c>
      <c r="F2500" t="s">
        <v>735</v>
      </c>
      <c r="G2500" t="s">
        <v>736</v>
      </c>
      <c r="H2500" t="s">
        <v>279</v>
      </c>
      <c r="I2500" t="s">
        <v>280</v>
      </c>
      <c r="J2500">
        <v>0</v>
      </c>
      <c r="K2500" t="s">
        <v>93</v>
      </c>
      <c r="L2500">
        <v>0</v>
      </c>
    </row>
    <row r="2501" spans="1:12" x14ac:dyDescent="0.25">
      <c r="A2501" t="s">
        <v>416</v>
      </c>
      <c r="B2501" t="s">
        <v>417</v>
      </c>
      <c r="C2501" t="s">
        <v>85</v>
      </c>
      <c r="D2501">
        <v>132</v>
      </c>
      <c r="E2501" t="s">
        <v>86</v>
      </c>
      <c r="F2501" t="s">
        <v>735</v>
      </c>
      <c r="G2501" t="s">
        <v>736</v>
      </c>
      <c r="H2501" t="s">
        <v>281</v>
      </c>
      <c r="I2501" t="s">
        <v>282</v>
      </c>
      <c r="J2501">
        <v>756187</v>
      </c>
      <c r="K2501" t="s">
        <v>93</v>
      </c>
      <c r="L2501">
        <v>0</v>
      </c>
    </row>
    <row r="2502" spans="1:12" x14ac:dyDescent="0.25">
      <c r="A2502" t="s">
        <v>416</v>
      </c>
      <c r="B2502" t="s">
        <v>417</v>
      </c>
      <c r="C2502" t="s">
        <v>85</v>
      </c>
      <c r="D2502">
        <v>132</v>
      </c>
      <c r="E2502" t="s">
        <v>86</v>
      </c>
      <c r="F2502" t="s">
        <v>735</v>
      </c>
      <c r="G2502" t="s">
        <v>736</v>
      </c>
      <c r="H2502" t="s">
        <v>283</v>
      </c>
      <c r="I2502" t="s">
        <v>284</v>
      </c>
      <c r="J2502">
        <v>0</v>
      </c>
      <c r="K2502" t="s">
        <v>93</v>
      </c>
      <c r="L2502">
        <v>0</v>
      </c>
    </row>
    <row r="2503" spans="1:12" x14ac:dyDescent="0.25">
      <c r="A2503" t="s">
        <v>416</v>
      </c>
      <c r="B2503" t="s">
        <v>417</v>
      </c>
      <c r="C2503" t="s">
        <v>85</v>
      </c>
      <c r="D2503">
        <v>132</v>
      </c>
      <c r="E2503" t="s">
        <v>86</v>
      </c>
      <c r="F2503" t="s">
        <v>735</v>
      </c>
      <c r="G2503" t="s">
        <v>736</v>
      </c>
      <c r="H2503" t="s">
        <v>285</v>
      </c>
      <c r="I2503" t="s">
        <v>286</v>
      </c>
      <c r="J2503">
        <v>199473</v>
      </c>
      <c r="K2503" t="s">
        <v>93</v>
      </c>
      <c r="L2503">
        <v>0</v>
      </c>
    </row>
    <row r="2504" spans="1:12" x14ac:dyDescent="0.25">
      <c r="A2504" t="s">
        <v>416</v>
      </c>
      <c r="B2504" t="s">
        <v>417</v>
      </c>
      <c r="C2504" t="s">
        <v>85</v>
      </c>
      <c r="D2504">
        <v>132</v>
      </c>
      <c r="E2504" t="s">
        <v>86</v>
      </c>
      <c r="F2504" t="s">
        <v>735</v>
      </c>
      <c r="G2504" t="s">
        <v>736</v>
      </c>
      <c r="H2504" t="s">
        <v>287</v>
      </c>
      <c r="I2504" t="s">
        <v>288</v>
      </c>
      <c r="J2504">
        <v>114711</v>
      </c>
      <c r="K2504" t="s">
        <v>93</v>
      </c>
      <c r="L2504">
        <v>0</v>
      </c>
    </row>
    <row r="2505" spans="1:12" x14ac:dyDescent="0.25">
      <c r="A2505" t="s">
        <v>416</v>
      </c>
      <c r="B2505" t="s">
        <v>417</v>
      </c>
      <c r="C2505" t="s">
        <v>85</v>
      </c>
      <c r="D2505">
        <v>132</v>
      </c>
      <c r="E2505" t="s">
        <v>86</v>
      </c>
      <c r="F2505" t="s">
        <v>735</v>
      </c>
      <c r="G2505" t="s">
        <v>736</v>
      </c>
      <c r="H2505" t="s">
        <v>289</v>
      </c>
      <c r="I2505" t="s">
        <v>290</v>
      </c>
      <c r="J2505">
        <v>0</v>
      </c>
      <c r="K2505" t="s">
        <v>93</v>
      </c>
      <c r="L2505">
        <v>0</v>
      </c>
    </row>
    <row r="2506" spans="1:12" x14ac:dyDescent="0.25">
      <c r="A2506" t="s">
        <v>416</v>
      </c>
      <c r="B2506" t="s">
        <v>417</v>
      </c>
      <c r="C2506" t="s">
        <v>85</v>
      </c>
      <c r="D2506">
        <v>132</v>
      </c>
      <c r="E2506" t="s">
        <v>86</v>
      </c>
      <c r="F2506" t="s">
        <v>735</v>
      </c>
      <c r="G2506" t="s">
        <v>736</v>
      </c>
      <c r="H2506" t="s">
        <v>291</v>
      </c>
      <c r="I2506" t="s">
        <v>292</v>
      </c>
      <c r="J2506">
        <v>-265037</v>
      </c>
      <c r="K2506" t="s">
        <v>93</v>
      </c>
      <c r="L2506">
        <v>0</v>
      </c>
    </row>
    <row r="2507" spans="1:12" x14ac:dyDescent="0.25">
      <c r="A2507" t="s">
        <v>416</v>
      </c>
      <c r="B2507" t="s">
        <v>417</v>
      </c>
      <c r="C2507" t="s">
        <v>85</v>
      </c>
      <c r="D2507">
        <v>132</v>
      </c>
      <c r="E2507" t="s">
        <v>86</v>
      </c>
      <c r="F2507" t="s">
        <v>735</v>
      </c>
      <c r="G2507" t="s">
        <v>736</v>
      </c>
      <c r="H2507" t="s">
        <v>293</v>
      </c>
      <c r="I2507" t="s">
        <v>294</v>
      </c>
      <c r="J2507">
        <v>0</v>
      </c>
      <c r="K2507" t="s">
        <v>93</v>
      </c>
      <c r="L2507">
        <v>0</v>
      </c>
    </row>
    <row r="2508" spans="1:12" x14ac:dyDescent="0.25">
      <c r="A2508" t="s">
        <v>416</v>
      </c>
      <c r="B2508" t="s">
        <v>417</v>
      </c>
      <c r="C2508" t="s">
        <v>85</v>
      </c>
      <c r="D2508">
        <v>132</v>
      </c>
      <c r="E2508" t="s">
        <v>86</v>
      </c>
      <c r="F2508" t="s">
        <v>735</v>
      </c>
      <c r="G2508" t="s">
        <v>736</v>
      </c>
      <c r="H2508" t="s">
        <v>295</v>
      </c>
      <c r="I2508" t="s">
        <v>296</v>
      </c>
      <c r="J2508">
        <v>1520</v>
      </c>
      <c r="K2508" t="s">
        <v>93</v>
      </c>
      <c r="L2508">
        <v>0</v>
      </c>
    </row>
    <row r="2509" spans="1:12" x14ac:dyDescent="0.25">
      <c r="A2509" t="s">
        <v>416</v>
      </c>
      <c r="B2509" t="s">
        <v>417</v>
      </c>
      <c r="C2509" t="s">
        <v>85</v>
      </c>
      <c r="D2509">
        <v>132</v>
      </c>
      <c r="E2509" t="s">
        <v>86</v>
      </c>
      <c r="F2509" t="s">
        <v>735</v>
      </c>
      <c r="G2509" t="s">
        <v>736</v>
      </c>
      <c r="H2509" t="s">
        <v>297</v>
      </c>
      <c r="I2509" t="s">
        <v>298</v>
      </c>
      <c r="J2509">
        <v>0</v>
      </c>
      <c r="K2509" t="s">
        <v>93</v>
      </c>
      <c r="L2509">
        <v>0</v>
      </c>
    </row>
    <row r="2510" spans="1:12" x14ac:dyDescent="0.25">
      <c r="A2510" t="s">
        <v>416</v>
      </c>
      <c r="B2510" t="s">
        <v>417</v>
      </c>
      <c r="C2510" t="s">
        <v>85</v>
      </c>
      <c r="D2510">
        <v>132</v>
      </c>
      <c r="E2510" t="s">
        <v>86</v>
      </c>
      <c r="F2510" t="s">
        <v>735</v>
      </c>
      <c r="G2510" t="s">
        <v>736</v>
      </c>
      <c r="H2510" t="s">
        <v>299</v>
      </c>
      <c r="I2510" t="s">
        <v>300</v>
      </c>
      <c r="J2510">
        <v>0</v>
      </c>
      <c r="K2510" t="s">
        <v>93</v>
      </c>
      <c r="L2510">
        <v>0</v>
      </c>
    </row>
    <row r="2511" spans="1:12" x14ac:dyDescent="0.25">
      <c r="A2511" t="s">
        <v>416</v>
      </c>
      <c r="B2511" t="s">
        <v>417</v>
      </c>
      <c r="C2511" t="s">
        <v>85</v>
      </c>
      <c r="D2511">
        <v>132</v>
      </c>
      <c r="E2511" t="s">
        <v>86</v>
      </c>
      <c r="F2511" t="s">
        <v>735</v>
      </c>
      <c r="G2511" t="s">
        <v>736</v>
      </c>
      <c r="H2511" t="s">
        <v>301</v>
      </c>
      <c r="I2511" t="s">
        <v>302</v>
      </c>
      <c r="J2511">
        <v>0</v>
      </c>
      <c r="K2511" t="s">
        <v>93</v>
      </c>
      <c r="L2511">
        <v>0</v>
      </c>
    </row>
    <row r="2512" spans="1:12" x14ac:dyDescent="0.25">
      <c r="A2512" t="s">
        <v>416</v>
      </c>
      <c r="B2512" t="s">
        <v>417</v>
      </c>
      <c r="C2512" t="s">
        <v>85</v>
      </c>
      <c r="D2512">
        <v>132</v>
      </c>
      <c r="E2512" t="s">
        <v>86</v>
      </c>
      <c r="F2512" t="s">
        <v>735</v>
      </c>
      <c r="G2512" t="s">
        <v>736</v>
      </c>
      <c r="H2512" t="s">
        <v>303</v>
      </c>
      <c r="I2512" t="s">
        <v>304</v>
      </c>
      <c r="J2512">
        <v>0</v>
      </c>
      <c r="K2512" t="s">
        <v>93</v>
      </c>
      <c r="L2512">
        <v>0</v>
      </c>
    </row>
    <row r="2513" spans="1:12" x14ac:dyDescent="0.25">
      <c r="A2513" t="s">
        <v>416</v>
      </c>
      <c r="B2513" t="s">
        <v>417</v>
      </c>
      <c r="C2513" t="s">
        <v>85</v>
      </c>
      <c r="D2513">
        <v>132</v>
      </c>
      <c r="E2513" t="s">
        <v>86</v>
      </c>
      <c r="F2513" t="s">
        <v>735</v>
      </c>
      <c r="G2513" t="s">
        <v>736</v>
      </c>
      <c r="H2513" t="s">
        <v>305</v>
      </c>
      <c r="I2513" t="s">
        <v>306</v>
      </c>
      <c r="J2513">
        <v>451756</v>
      </c>
      <c r="K2513" t="s">
        <v>93</v>
      </c>
      <c r="L2513">
        <v>0</v>
      </c>
    </row>
    <row r="2514" spans="1:12" x14ac:dyDescent="0.25">
      <c r="A2514" t="s">
        <v>416</v>
      </c>
      <c r="B2514" t="s">
        <v>417</v>
      </c>
      <c r="C2514" t="s">
        <v>85</v>
      </c>
      <c r="D2514">
        <v>132</v>
      </c>
      <c r="E2514" t="s">
        <v>86</v>
      </c>
      <c r="F2514" t="s">
        <v>735</v>
      </c>
      <c r="G2514" t="s">
        <v>736</v>
      </c>
      <c r="H2514" t="s">
        <v>307</v>
      </c>
      <c r="I2514" t="s">
        <v>308</v>
      </c>
      <c r="J2514">
        <v>2044951</v>
      </c>
      <c r="K2514" t="s">
        <v>93</v>
      </c>
      <c r="L2514">
        <v>0</v>
      </c>
    </row>
    <row r="2515" spans="1:12" x14ac:dyDescent="0.25">
      <c r="A2515" t="s">
        <v>416</v>
      </c>
      <c r="B2515" t="s">
        <v>417</v>
      </c>
      <c r="C2515" t="s">
        <v>85</v>
      </c>
      <c r="D2515">
        <v>132</v>
      </c>
      <c r="E2515" t="s">
        <v>86</v>
      </c>
      <c r="F2515" t="s">
        <v>735</v>
      </c>
      <c r="G2515" t="s">
        <v>736</v>
      </c>
      <c r="H2515" t="s">
        <v>309</v>
      </c>
      <c r="I2515" t="s">
        <v>310</v>
      </c>
      <c r="J2515">
        <v>12480053</v>
      </c>
      <c r="K2515" t="s">
        <v>93</v>
      </c>
      <c r="L2515">
        <v>0</v>
      </c>
    </row>
    <row r="2516" spans="1:12" x14ac:dyDescent="0.25">
      <c r="A2516" t="s">
        <v>416</v>
      </c>
      <c r="B2516" t="s">
        <v>417</v>
      </c>
      <c r="C2516" t="s">
        <v>85</v>
      </c>
      <c r="D2516">
        <v>132</v>
      </c>
      <c r="E2516" t="s">
        <v>86</v>
      </c>
      <c r="F2516" t="s">
        <v>735</v>
      </c>
      <c r="G2516" t="s">
        <v>736</v>
      </c>
      <c r="H2516" t="s">
        <v>311</v>
      </c>
      <c r="I2516" t="s">
        <v>312</v>
      </c>
      <c r="J2516">
        <v>0</v>
      </c>
      <c r="K2516" t="s">
        <v>93</v>
      </c>
      <c r="L2516">
        <v>0</v>
      </c>
    </row>
    <row r="2517" spans="1:12" x14ac:dyDescent="0.25">
      <c r="A2517" t="s">
        <v>416</v>
      </c>
      <c r="B2517" t="s">
        <v>417</v>
      </c>
      <c r="C2517" t="s">
        <v>85</v>
      </c>
      <c r="D2517">
        <v>132</v>
      </c>
      <c r="E2517" t="s">
        <v>86</v>
      </c>
      <c r="F2517" t="s">
        <v>735</v>
      </c>
      <c r="G2517" t="s">
        <v>736</v>
      </c>
      <c r="H2517" t="s">
        <v>313</v>
      </c>
      <c r="I2517" t="s">
        <v>314</v>
      </c>
      <c r="J2517">
        <v>0</v>
      </c>
      <c r="K2517" t="s">
        <v>93</v>
      </c>
      <c r="L2517">
        <v>0</v>
      </c>
    </row>
    <row r="2518" spans="1:12" x14ac:dyDescent="0.25">
      <c r="A2518" t="s">
        <v>416</v>
      </c>
      <c r="B2518" t="s">
        <v>417</v>
      </c>
      <c r="C2518" t="s">
        <v>85</v>
      </c>
      <c r="D2518">
        <v>132</v>
      </c>
      <c r="E2518" t="s">
        <v>86</v>
      </c>
      <c r="F2518" t="s">
        <v>735</v>
      </c>
      <c r="G2518" t="s">
        <v>736</v>
      </c>
      <c r="H2518" t="s">
        <v>315</v>
      </c>
      <c r="I2518" t="s">
        <v>316</v>
      </c>
      <c r="J2518">
        <v>0</v>
      </c>
      <c r="K2518" t="s">
        <v>93</v>
      </c>
      <c r="L2518">
        <v>0</v>
      </c>
    </row>
    <row r="2519" spans="1:12" x14ac:dyDescent="0.25">
      <c r="A2519" t="s">
        <v>416</v>
      </c>
      <c r="B2519" t="s">
        <v>417</v>
      </c>
      <c r="C2519" t="s">
        <v>85</v>
      </c>
      <c r="D2519">
        <v>132</v>
      </c>
      <c r="E2519" t="s">
        <v>86</v>
      </c>
      <c r="F2519" t="s">
        <v>735</v>
      </c>
      <c r="G2519" t="s">
        <v>736</v>
      </c>
      <c r="H2519" t="s">
        <v>317</v>
      </c>
      <c r="I2519" t="s">
        <v>318</v>
      </c>
      <c r="J2519">
        <v>12044</v>
      </c>
      <c r="K2519" t="s">
        <v>93</v>
      </c>
      <c r="L2519">
        <v>0</v>
      </c>
    </row>
    <row r="2520" spans="1:12" x14ac:dyDescent="0.25">
      <c r="A2520" t="s">
        <v>416</v>
      </c>
      <c r="B2520" t="s">
        <v>417</v>
      </c>
      <c r="C2520" t="s">
        <v>85</v>
      </c>
      <c r="D2520">
        <v>132</v>
      </c>
      <c r="E2520" t="s">
        <v>86</v>
      </c>
      <c r="F2520" t="s">
        <v>735</v>
      </c>
      <c r="G2520" t="s">
        <v>736</v>
      </c>
      <c r="H2520" t="s">
        <v>319</v>
      </c>
      <c r="I2520" t="s">
        <v>320</v>
      </c>
      <c r="J2520">
        <v>40099</v>
      </c>
      <c r="K2520" t="s">
        <v>93</v>
      </c>
      <c r="L2520">
        <v>0</v>
      </c>
    </row>
    <row r="2521" spans="1:12" x14ac:dyDescent="0.25">
      <c r="A2521" t="s">
        <v>416</v>
      </c>
      <c r="B2521" t="s">
        <v>417</v>
      </c>
      <c r="C2521" t="s">
        <v>85</v>
      </c>
      <c r="D2521">
        <v>132</v>
      </c>
      <c r="E2521" t="s">
        <v>86</v>
      </c>
      <c r="F2521" t="s">
        <v>735</v>
      </c>
      <c r="G2521" t="s">
        <v>736</v>
      </c>
      <c r="H2521" t="s">
        <v>321</v>
      </c>
      <c r="I2521" t="s">
        <v>322</v>
      </c>
      <c r="J2521">
        <v>0</v>
      </c>
      <c r="K2521" t="s">
        <v>93</v>
      </c>
      <c r="L2521">
        <v>0</v>
      </c>
    </row>
    <row r="2522" spans="1:12" x14ac:dyDescent="0.25">
      <c r="A2522" t="s">
        <v>416</v>
      </c>
      <c r="B2522" t="s">
        <v>417</v>
      </c>
      <c r="C2522" t="s">
        <v>85</v>
      </c>
      <c r="D2522">
        <v>132</v>
      </c>
      <c r="E2522" t="s">
        <v>86</v>
      </c>
      <c r="F2522" t="s">
        <v>735</v>
      </c>
      <c r="G2522" t="s">
        <v>736</v>
      </c>
      <c r="H2522" t="s">
        <v>323</v>
      </c>
      <c r="I2522" t="s">
        <v>324</v>
      </c>
      <c r="J2522">
        <v>298</v>
      </c>
      <c r="K2522" t="s">
        <v>93</v>
      </c>
      <c r="L2522">
        <v>0</v>
      </c>
    </row>
    <row r="2523" spans="1:12" x14ac:dyDescent="0.25">
      <c r="A2523" t="s">
        <v>416</v>
      </c>
      <c r="B2523" t="s">
        <v>417</v>
      </c>
      <c r="C2523" t="s">
        <v>85</v>
      </c>
      <c r="D2523">
        <v>132</v>
      </c>
      <c r="E2523" t="s">
        <v>86</v>
      </c>
      <c r="F2523" t="s">
        <v>735</v>
      </c>
      <c r="G2523" t="s">
        <v>736</v>
      </c>
      <c r="H2523" t="s">
        <v>325</v>
      </c>
      <c r="I2523" t="s">
        <v>326</v>
      </c>
      <c r="J2523">
        <v>93768</v>
      </c>
      <c r="K2523" t="s">
        <v>93</v>
      </c>
      <c r="L2523">
        <v>0</v>
      </c>
    </row>
    <row r="2524" spans="1:12" x14ac:dyDescent="0.25">
      <c r="A2524" t="s">
        <v>416</v>
      </c>
      <c r="B2524" t="s">
        <v>417</v>
      </c>
      <c r="C2524" t="s">
        <v>85</v>
      </c>
      <c r="D2524">
        <v>132</v>
      </c>
      <c r="E2524" t="s">
        <v>86</v>
      </c>
      <c r="F2524" t="s">
        <v>735</v>
      </c>
      <c r="G2524" t="s">
        <v>736</v>
      </c>
      <c r="H2524" t="s">
        <v>327</v>
      </c>
      <c r="I2524" t="s">
        <v>328</v>
      </c>
      <c r="J2524">
        <v>0</v>
      </c>
      <c r="K2524" t="s">
        <v>93</v>
      </c>
      <c r="L2524">
        <v>0</v>
      </c>
    </row>
    <row r="2525" spans="1:12" x14ac:dyDescent="0.25">
      <c r="A2525" t="s">
        <v>416</v>
      </c>
      <c r="B2525" t="s">
        <v>417</v>
      </c>
      <c r="C2525" t="s">
        <v>85</v>
      </c>
      <c r="D2525">
        <v>132</v>
      </c>
      <c r="E2525" t="s">
        <v>86</v>
      </c>
      <c r="F2525" t="s">
        <v>735</v>
      </c>
      <c r="G2525" t="s">
        <v>736</v>
      </c>
      <c r="H2525" t="s">
        <v>329</v>
      </c>
      <c r="I2525" t="s">
        <v>330</v>
      </c>
      <c r="J2525">
        <v>0</v>
      </c>
      <c r="K2525" t="s">
        <v>93</v>
      </c>
      <c r="L2525">
        <v>0</v>
      </c>
    </row>
    <row r="2526" spans="1:12" x14ac:dyDescent="0.25">
      <c r="A2526" t="s">
        <v>416</v>
      </c>
      <c r="B2526" t="s">
        <v>417</v>
      </c>
      <c r="C2526" t="s">
        <v>85</v>
      </c>
      <c r="D2526">
        <v>132</v>
      </c>
      <c r="E2526" t="s">
        <v>86</v>
      </c>
      <c r="F2526" t="s">
        <v>735</v>
      </c>
      <c r="G2526" t="s">
        <v>736</v>
      </c>
      <c r="H2526" t="s">
        <v>331</v>
      </c>
      <c r="I2526" t="s">
        <v>332</v>
      </c>
      <c r="J2526">
        <v>-1806047</v>
      </c>
      <c r="K2526" t="s">
        <v>93</v>
      </c>
      <c r="L2526">
        <v>0</v>
      </c>
    </row>
    <row r="2527" spans="1:12" x14ac:dyDescent="0.25">
      <c r="A2527" t="s">
        <v>416</v>
      </c>
      <c r="B2527" t="s">
        <v>417</v>
      </c>
      <c r="C2527" t="s">
        <v>85</v>
      </c>
      <c r="D2527">
        <v>132</v>
      </c>
      <c r="E2527" t="s">
        <v>86</v>
      </c>
      <c r="F2527" t="s">
        <v>735</v>
      </c>
      <c r="G2527" t="s">
        <v>736</v>
      </c>
      <c r="H2527" t="s">
        <v>333</v>
      </c>
      <c r="I2527" t="s">
        <v>334</v>
      </c>
      <c r="J2527">
        <v>150684</v>
      </c>
      <c r="K2527" t="s">
        <v>93</v>
      </c>
      <c r="L2527">
        <v>0</v>
      </c>
    </row>
    <row r="2528" spans="1:12" x14ac:dyDescent="0.25">
      <c r="A2528" t="s">
        <v>416</v>
      </c>
      <c r="B2528" t="s">
        <v>417</v>
      </c>
      <c r="C2528" t="s">
        <v>85</v>
      </c>
      <c r="D2528">
        <v>132</v>
      </c>
      <c r="E2528" t="s">
        <v>86</v>
      </c>
      <c r="F2528" t="s">
        <v>735</v>
      </c>
      <c r="G2528" t="s">
        <v>736</v>
      </c>
      <c r="H2528" t="s">
        <v>335</v>
      </c>
      <c r="I2528" t="s">
        <v>336</v>
      </c>
      <c r="J2528">
        <v>24922</v>
      </c>
      <c r="K2528" t="s">
        <v>93</v>
      </c>
      <c r="L2528">
        <v>0</v>
      </c>
    </row>
    <row r="2529" spans="1:12" x14ac:dyDescent="0.25">
      <c r="A2529" t="s">
        <v>416</v>
      </c>
      <c r="B2529" t="s">
        <v>417</v>
      </c>
      <c r="C2529" t="s">
        <v>85</v>
      </c>
      <c r="D2529">
        <v>132</v>
      </c>
      <c r="E2529" t="s">
        <v>86</v>
      </c>
      <c r="F2529" t="s">
        <v>735</v>
      </c>
      <c r="G2529" t="s">
        <v>736</v>
      </c>
      <c r="H2529" t="s">
        <v>337</v>
      </c>
      <c r="I2529" t="s">
        <v>338</v>
      </c>
      <c r="J2529">
        <v>83600</v>
      </c>
      <c r="K2529" t="s">
        <v>93</v>
      </c>
      <c r="L2529">
        <v>0</v>
      </c>
    </row>
    <row r="2530" spans="1:12" x14ac:dyDescent="0.25">
      <c r="A2530" t="s">
        <v>416</v>
      </c>
      <c r="B2530" t="s">
        <v>417</v>
      </c>
      <c r="C2530" t="s">
        <v>85</v>
      </c>
      <c r="D2530">
        <v>132</v>
      </c>
      <c r="E2530" t="s">
        <v>86</v>
      </c>
      <c r="F2530" t="s">
        <v>735</v>
      </c>
      <c r="G2530" t="s">
        <v>736</v>
      </c>
      <c r="H2530" t="s">
        <v>337</v>
      </c>
      <c r="I2530" t="s">
        <v>339</v>
      </c>
      <c r="J2530">
        <v>81142</v>
      </c>
      <c r="K2530" t="s">
        <v>93</v>
      </c>
      <c r="L2530">
        <v>0</v>
      </c>
    </row>
    <row r="2531" spans="1:12" x14ac:dyDescent="0.25">
      <c r="A2531" t="s">
        <v>416</v>
      </c>
      <c r="B2531" t="s">
        <v>417</v>
      </c>
      <c r="C2531" t="s">
        <v>85</v>
      </c>
      <c r="D2531">
        <v>132</v>
      </c>
      <c r="E2531" t="s">
        <v>86</v>
      </c>
      <c r="F2531" t="s">
        <v>735</v>
      </c>
      <c r="G2531" t="s">
        <v>736</v>
      </c>
      <c r="H2531" t="s">
        <v>340</v>
      </c>
      <c r="I2531" t="s">
        <v>341</v>
      </c>
      <c r="J2531">
        <v>0</v>
      </c>
      <c r="K2531" t="s">
        <v>93</v>
      </c>
      <c r="L2531">
        <v>0</v>
      </c>
    </row>
    <row r="2532" spans="1:12" x14ac:dyDescent="0.25">
      <c r="A2532" t="s">
        <v>416</v>
      </c>
      <c r="B2532" t="s">
        <v>417</v>
      </c>
      <c r="C2532" t="s">
        <v>85</v>
      </c>
      <c r="D2532">
        <v>132</v>
      </c>
      <c r="E2532" t="s">
        <v>86</v>
      </c>
      <c r="F2532" t="s">
        <v>735</v>
      </c>
      <c r="G2532" t="s">
        <v>736</v>
      </c>
      <c r="H2532" t="s">
        <v>342</v>
      </c>
      <c r="I2532" t="s">
        <v>343</v>
      </c>
      <c r="J2532">
        <v>0</v>
      </c>
      <c r="K2532" t="s">
        <v>93</v>
      </c>
      <c r="L2532">
        <v>0</v>
      </c>
    </row>
    <row r="2533" spans="1:12" x14ac:dyDescent="0.25">
      <c r="A2533" t="s">
        <v>416</v>
      </c>
      <c r="B2533" t="s">
        <v>417</v>
      </c>
      <c r="C2533" t="s">
        <v>85</v>
      </c>
      <c r="D2533">
        <v>132</v>
      </c>
      <c r="E2533" t="s">
        <v>86</v>
      </c>
      <c r="F2533" t="s">
        <v>735</v>
      </c>
      <c r="G2533" t="s">
        <v>736</v>
      </c>
      <c r="H2533" t="s">
        <v>344</v>
      </c>
      <c r="I2533" t="s">
        <v>345</v>
      </c>
      <c r="J2533">
        <v>0</v>
      </c>
      <c r="K2533" t="s">
        <v>93</v>
      </c>
      <c r="L2533">
        <v>0</v>
      </c>
    </row>
    <row r="2534" spans="1:12" x14ac:dyDescent="0.25">
      <c r="A2534" t="s">
        <v>416</v>
      </c>
      <c r="B2534" t="s">
        <v>417</v>
      </c>
      <c r="C2534" t="s">
        <v>85</v>
      </c>
      <c r="D2534">
        <v>132</v>
      </c>
      <c r="E2534" t="s">
        <v>86</v>
      </c>
      <c r="F2534" t="s">
        <v>735</v>
      </c>
      <c r="G2534" t="s">
        <v>736</v>
      </c>
      <c r="H2534" t="s">
        <v>346</v>
      </c>
      <c r="I2534" t="s">
        <v>347</v>
      </c>
      <c r="J2534">
        <v>0</v>
      </c>
      <c r="K2534" t="s">
        <v>93</v>
      </c>
      <c r="L2534">
        <v>0</v>
      </c>
    </row>
    <row r="2535" spans="1:12" x14ac:dyDescent="0.25">
      <c r="A2535" t="s">
        <v>416</v>
      </c>
      <c r="B2535" t="s">
        <v>417</v>
      </c>
      <c r="C2535" t="s">
        <v>85</v>
      </c>
      <c r="D2535">
        <v>132</v>
      </c>
      <c r="E2535" t="s">
        <v>86</v>
      </c>
      <c r="F2535" t="s">
        <v>735</v>
      </c>
      <c r="G2535" t="s">
        <v>736</v>
      </c>
      <c r="H2535" t="s">
        <v>348</v>
      </c>
      <c r="I2535" t="s">
        <v>349</v>
      </c>
      <c r="J2535">
        <v>0</v>
      </c>
      <c r="K2535" t="s">
        <v>93</v>
      </c>
      <c r="L2535">
        <v>0</v>
      </c>
    </row>
    <row r="2536" spans="1:12" x14ac:dyDescent="0.25">
      <c r="A2536" t="s">
        <v>416</v>
      </c>
      <c r="B2536" t="s">
        <v>417</v>
      </c>
      <c r="C2536" t="s">
        <v>85</v>
      </c>
      <c r="D2536">
        <v>132</v>
      </c>
      <c r="E2536" t="s">
        <v>86</v>
      </c>
      <c r="F2536" t="s">
        <v>735</v>
      </c>
      <c r="G2536" t="s">
        <v>736</v>
      </c>
      <c r="H2536" t="s">
        <v>350</v>
      </c>
      <c r="I2536" t="s">
        <v>351</v>
      </c>
      <c r="J2536">
        <v>-122875</v>
      </c>
      <c r="K2536" t="s">
        <v>93</v>
      </c>
      <c r="L2536">
        <v>0</v>
      </c>
    </row>
    <row r="2537" spans="1:12" x14ac:dyDescent="0.25">
      <c r="A2537" t="s">
        <v>416</v>
      </c>
      <c r="B2537" t="s">
        <v>417</v>
      </c>
      <c r="C2537" t="s">
        <v>85</v>
      </c>
      <c r="D2537">
        <v>132</v>
      </c>
      <c r="E2537" t="s">
        <v>86</v>
      </c>
      <c r="F2537" t="s">
        <v>735</v>
      </c>
      <c r="G2537" t="s">
        <v>736</v>
      </c>
      <c r="H2537" t="s">
        <v>352</v>
      </c>
      <c r="I2537" t="s">
        <v>353</v>
      </c>
      <c r="J2537">
        <v>0</v>
      </c>
      <c r="K2537" t="s">
        <v>93</v>
      </c>
      <c r="L2537">
        <v>0</v>
      </c>
    </row>
    <row r="2538" spans="1:12" x14ac:dyDescent="0.25">
      <c r="A2538" t="s">
        <v>416</v>
      </c>
      <c r="B2538" t="s">
        <v>417</v>
      </c>
      <c r="C2538" t="s">
        <v>85</v>
      </c>
      <c r="D2538">
        <v>132</v>
      </c>
      <c r="E2538" t="s">
        <v>86</v>
      </c>
      <c r="F2538" t="s">
        <v>735</v>
      </c>
      <c r="G2538" t="s">
        <v>736</v>
      </c>
      <c r="H2538" t="s">
        <v>354</v>
      </c>
      <c r="I2538" t="s">
        <v>355</v>
      </c>
      <c r="J2538">
        <v>0</v>
      </c>
      <c r="K2538" t="s">
        <v>93</v>
      </c>
      <c r="L2538">
        <v>0</v>
      </c>
    </row>
    <row r="2539" spans="1:12" x14ac:dyDescent="0.25">
      <c r="A2539" t="s">
        <v>416</v>
      </c>
      <c r="B2539" t="s">
        <v>417</v>
      </c>
      <c r="C2539" t="s">
        <v>85</v>
      </c>
      <c r="D2539">
        <v>132</v>
      </c>
      <c r="E2539" t="s">
        <v>86</v>
      </c>
      <c r="F2539" t="s">
        <v>735</v>
      </c>
      <c r="G2539" t="s">
        <v>736</v>
      </c>
      <c r="H2539" t="s">
        <v>356</v>
      </c>
      <c r="I2539" t="s">
        <v>357</v>
      </c>
      <c r="J2539">
        <v>0</v>
      </c>
      <c r="K2539" t="s">
        <v>93</v>
      </c>
      <c r="L2539">
        <v>0</v>
      </c>
    </row>
    <row r="2540" spans="1:12" x14ac:dyDescent="0.25">
      <c r="A2540" t="s">
        <v>416</v>
      </c>
      <c r="B2540" t="s">
        <v>417</v>
      </c>
      <c r="C2540" t="s">
        <v>85</v>
      </c>
      <c r="D2540">
        <v>132</v>
      </c>
      <c r="E2540" t="s">
        <v>86</v>
      </c>
      <c r="F2540" t="s">
        <v>735</v>
      </c>
      <c r="G2540" t="s">
        <v>736</v>
      </c>
      <c r="H2540" t="s">
        <v>358</v>
      </c>
      <c r="I2540" t="s">
        <v>359</v>
      </c>
      <c r="J2540">
        <v>0</v>
      </c>
      <c r="K2540" t="s">
        <v>93</v>
      </c>
      <c r="L2540">
        <v>0</v>
      </c>
    </row>
    <row r="2541" spans="1:12" x14ac:dyDescent="0.25">
      <c r="A2541" t="s">
        <v>416</v>
      </c>
      <c r="B2541" t="s">
        <v>417</v>
      </c>
      <c r="C2541" t="s">
        <v>85</v>
      </c>
      <c r="D2541">
        <v>132</v>
      </c>
      <c r="E2541" t="s">
        <v>86</v>
      </c>
      <c r="F2541" t="s">
        <v>735</v>
      </c>
      <c r="G2541" t="s">
        <v>736</v>
      </c>
      <c r="H2541" t="s">
        <v>360</v>
      </c>
      <c r="I2541" t="s">
        <v>361</v>
      </c>
      <c r="J2541">
        <v>0</v>
      </c>
      <c r="K2541" t="s">
        <v>93</v>
      </c>
      <c r="L2541">
        <v>0</v>
      </c>
    </row>
    <row r="2542" spans="1:12" x14ac:dyDescent="0.25">
      <c r="A2542" t="s">
        <v>416</v>
      </c>
      <c r="B2542" t="s">
        <v>417</v>
      </c>
      <c r="C2542" t="s">
        <v>85</v>
      </c>
      <c r="D2542">
        <v>132</v>
      </c>
      <c r="E2542" t="s">
        <v>86</v>
      </c>
      <c r="F2542" t="s">
        <v>735</v>
      </c>
      <c r="G2542" t="s">
        <v>736</v>
      </c>
      <c r="H2542" t="s">
        <v>362</v>
      </c>
      <c r="I2542" t="s">
        <v>363</v>
      </c>
      <c r="J2542">
        <v>0</v>
      </c>
      <c r="K2542" t="s">
        <v>93</v>
      </c>
      <c r="L2542">
        <v>0</v>
      </c>
    </row>
    <row r="2543" spans="1:12" x14ac:dyDescent="0.25">
      <c r="A2543" t="s">
        <v>416</v>
      </c>
      <c r="B2543" t="s">
        <v>417</v>
      </c>
      <c r="C2543" t="s">
        <v>85</v>
      </c>
      <c r="D2543">
        <v>132</v>
      </c>
      <c r="E2543" t="s">
        <v>86</v>
      </c>
      <c r="F2543" t="s">
        <v>735</v>
      </c>
      <c r="G2543" t="s">
        <v>736</v>
      </c>
      <c r="H2543" t="s">
        <v>364</v>
      </c>
      <c r="I2543" t="s">
        <v>365</v>
      </c>
      <c r="J2543">
        <v>0</v>
      </c>
      <c r="K2543" t="s">
        <v>93</v>
      </c>
      <c r="L2543">
        <v>0</v>
      </c>
    </row>
    <row r="2544" spans="1:12" x14ac:dyDescent="0.25">
      <c r="A2544" t="s">
        <v>416</v>
      </c>
      <c r="B2544" t="s">
        <v>417</v>
      </c>
      <c r="C2544" t="s">
        <v>85</v>
      </c>
      <c r="D2544">
        <v>132</v>
      </c>
      <c r="E2544" t="s">
        <v>86</v>
      </c>
      <c r="F2544" t="s">
        <v>735</v>
      </c>
      <c r="G2544" t="s">
        <v>736</v>
      </c>
      <c r="H2544" t="s">
        <v>366</v>
      </c>
      <c r="I2544" t="s">
        <v>367</v>
      </c>
      <c r="J2544">
        <v>0</v>
      </c>
      <c r="K2544" t="s">
        <v>93</v>
      </c>
      <c r="L2544">
        <v>0</v>
      </c>
    </row>
    <row r="2545" spans="1:12" x14ac:dyDescent="0.25">
      <c r="A2545" t="s">
        <v>416</v>
      </c>
      <c r="B2545" t="s">
        <v>417</v>
      </c>
      <c r="C2545" t="s">
        <v>85</v>
      </c>
      <c r="D2545">
        <v>132</v>
      </c>
      <c r="E2545" t="s">
        <v>86</v>
      </c>
      <c r="F2545" t="s">
        <v>735</v>
      </c>
      <c r="G2545" t="s">
        <v>736</v>
      </c>
      <c r="H2545" t="s">
        <v>368</v>
      </c>
      <c r="I2545" t="s">
        <v>369</v>
      </c>
      <c r="J2545">
        <v>0</v>
      </c>
      <c r="K2545" t="s">
        <v>93</v>
      </c>
      <c r="L2545">
        <v>0</v>
      </c>
    </row>
    <row r="2546" spans="1:12" x14ac:dyDescent="0.25">
      <c r="A2546" t="s">
        <v>416</v>
      </c>
      <c r="B2546" t="s">
        <v>417</v>
      </c>
      <c r="C2546" t="s">
        <v>85</v>
      </c>
      <c r="D2546">
        <v>132</v>
      </c>
      <c r="E2546" t="s">
        <v>86</v>
      </c>
      <c r="F2546" t="s">
        <v>735</v>
      </c>
      <c r="G2546" t="s">
        <v>736</v>
      </c>
      <c r="H2546" t="s">
        <v>370</v>
      </c>
      <c r="I2546" t="s">
        <v>371</v>
      </c>
      <c r="J2546">
        <v>0</v>
      </c>
      <c r="K2546" t="s">
        <v>93</v>
      </c>
      <c r="L2546">
        <v>0</v>
      </c>
    </row>
    <row r="2547" spans="1:12" x14ac:dyDescent="0.25">
      <c r="A2547" t="s">
        <v>416</v>
      </c>
      <c r="B2547" t="s">
        <v>417</v>
      </c>
      <c r="C2547" t="s">
        <v>85</v>
      </c>
      <c r="D2547">
        <v>132</v>
      </c>
      <c r="E2547" t="s">
        <v>86</v>
      </c>
      <c r="F2547" t="s">
        <v>735</v>
      </c>
      <c r="G2547" t="s">
        <v>736</v>
      </c>
      <c r="H2547" t="s">
        <v>372</v>
      </c>
      <c r="I2547" t="s">
        <v>373</v>
      </c>
      <c r="J2547">
        <v>0</v>
      </c>
      <c r="K2547" t="s">
        <v>93</v>
      </c>
      <c r="L2547">
        <v>0</v>
      </c>
    </row>
    <row r="2548" spans="1:12" x14ac:dyDescent="0.25">
      <c r="A2548" t="s">
        <v>416</v>
      </c>
      <c r="B2548" t="s">
        <v>417</v>
      </c>
      <c r="C2548" t="s">
        <v>85</v>
      </c>
      <c r="D2548">
        <v>132</v>
      </c>
      <c r="E2548" t="s">
        <v>86</v>
      </c>
      <c r="F2548" t="s">
        <v>735</v>
      </c>
      <c r="G2548" t="s">
        <v>736</v>
      </c>
      <c r="H2548" t="s">
        <v>374</v>
      </c>
      <c r="I2548" t="s">
        <v>375</v>
      </c>
      <c r="J2548">
        <v>0</v>
      </c>
      <c r="K2548" t="s">
        <v>93</v>
      </c>
      <c r="L2548">
        <v>0</v>
      </c>
    </row>
    <row r="2549" spans="1:12" x14ac:dyDescent="0.25">
      <c r="A2549" t="s">
        <v>416</v>
      </c>
      <c r="B2549" t="s">
        <v>417</v>
      </c>
      <c r="C2549" t="s">
        <v>85</v>
      </c>
      <c r="D2549">
        <v>132</v>
      </c>
      <c r="E2549" t="s">
        <v>86</v>
      </c>
      <c r="F2549" t="s">
        <v>735</v>
      </c>
      <c r="G2549" t="s">
        <v>736</v>
      </c>
      <c r="H2549" t="s">
        <v>376</v>
      </c>
      <c r="I2549" t="s">
        <v>377</v>
      </c>
      <c r="J2549">
        <v>0</v>
      </c>
      <c r="K2549" t="s">
        <v>93</v>
      </c>
      <c r="L2549">
        <v>0</v>
      </c>
    </row>
    <row r="2550" spans="1:12" x14ac:dyDescent="0.25">
      <c r="A2550" t="s">
        <v>416</v>
      </c>
      <c r="B2550" t="s">
        <v>417</v>
      </c>
      <c r="C2550" t="s">
        <v>85</v>
      </c>
      <c r="D2550">
        <v>132</v>
      </c>
      <c r="E2550" t="s">
        <v>86</v>
      </c>
      <c r="F2550" t="s">
        <v>735</v>
      </c>
      <c r="G2550" t="s">
        <v>736</v>
      </c>
      <c r="H2550" t="s">
        <v>378</v>
      </c>
      <c r="I2550" t="s">
        <v>379</v>
      </c>
      <c r="J2550">
        <v>0</v>
      </c>
      <c r="K2550" t="s">
        <v>93</v>
      </c>
      <c r="L2550">
        <v>0</v>
      </c>
    </row>
    <row r="2551" spans="1:12" x14ac:dyDescent="0.25">
      <c r="A2551" t="s">
        <v>416</v>
      </c>
      <c r="B2551" t="s">
        <v>417</v>
      </c>
      <c r="C2551" t="s">
        <v>85</v>
      </c>
      <c r="D2551">
        <v>132</v>
      </c>
      <c r="E2551" t="s">
        <v>86</v>
      </c>
      <c r="F2551" t="s">
        <v>735</v>
      </c>
      <c r="G2551" t="s">
        <v>736</v>
      </c>
      <c r="H2551" t="s">
        <v>90</v>
      </c>
      <c r="I2551" t="s">
        <v>92</v>
      </c>
      <c r="J2551">
        <v>0</v>
      </c>
      <c r="K2551" t="s">
        <v>93</v>
      </c>
      <c r="L2551">
        <v>1111131</v>
      </c>
    </row>
    <row r="2552" spans="1:12" x14ac:dyDescent="0.25">
      <c r="A2552" t="s">
        <v>416</v>
      </c>
      <c r="B2552" t="s">
        <v>417</v>
      </c>
      <c r="C2552" t="s">
        <v>85</v>
      </c>
      <c r="D2552">
        <v>132</v>
      </c>
      <c r="E2552" t="s">
        <v>86</v>
      </c>
      <c r="F2552" t="s">
        <v>735</v>
      </c>
      <c r="G2552" t="s">
        <v>736</v>
      </c>
      <c r="H2552" t="s">
        <v>94</v>
      </c>
      <c r="I2552" t="s">
        <v>95</v>
      </c>
      <c r="J2552">
        <v>0</v>
      </c>
      <c r="K2552" t="s">
        <v>93</v>
      </c>
      <c r="L2552">
        <v>1111131</v>
      </c>
    </row>
    <row r="2553" spans="1:12" x14ac:dyDescent="0.25">
      <c r="A2553" t="s">
        <v>416</v>
      </c>
      <c r="B2553" t="s">
        <v>417</v>
      </c>
      <c r="C2553" t="s">
        <v>85</v>
      </c>
      <c r="D2553">
        <v>132</v>
      </c>
      <c r="E2553" t="s">
        <v>86</v>
      </c>
      <c r="F2553" t="s">
        <v>735</v>
      </c>
      <c r="G2553" t="s">
        <v>736</v>
      </c>
      <c r="H2553" t="s">
        <v>96</v>
      </c>
      <c r="I2553" t="s">
        <v>97</v>
      </c>
      <c r="J2553">
        <v>0</v>
      </c>
      <c r="K2553" t="s">
        <v>93</v>
      </c>
      <c r="L2553">
        <v>1111131</v>
      </c>
    </row>
    <row r="2554" spans="1:12" x14ac:dyDescent="0.25">
      <c r="A2554" t="s">
        <v>416</v>
      </c>
      <c r="B2554" t="s">
        <v>417</v>
      </c>
      <c r="C2554" t="s">
        <v>85</v>
      </c>
      <c r="D2554">
        <v>132</v>
      </c>
      <c r="E2554" t="s">
        <v>86</v>
      </c>
      <c r="F2554" t="s">
        <v>735</v>
      </c>
      <c r="G2554" t="s">
        <v>736</v>
      </c>
      <c r="H2554" t="s">
        <v>98</v>
      </c>
      <c r="I2554" t="s">
        <v>99</v>
      </c>
      <c r="J2554">
        <v>0</v>
      </c>
      <c r="K2554" t="s">
        <v>93</v>
      </c>
      <c r="L2554">
        <v>1111131</v>
      </c>
    </row>
    <row r="2555" spans="1:12" x14ac:dyDescent="0.25">
      <c r="A2555" t="s">
        <v>416</v>
      </c>
      <c r="B2555" t="s">
        <v>417</v>
      </c>
      <c r="C2555" t="s">
        <v>85</v>
      </c>
      <c r="D2555">
        <v>132</v>
      </c>
      <c r="E2555" t="s">
        <v>86</v>
      </c>
      <c r="F2555" t="s">
        <v>735</v>
      </c>
      <c r="G2555" t="s">
        <v>736</v>
      </c>
      <c r="H2555" t="s">
        <v>100</v>
      </c>
      <c r="I2555" t="s">
        <v>101</v>
      </c>
      <c r="J2555">
        <v>0</v>
      </c>
      <c r="K2555" t="s">
        <v>93</v>
      </c>
      <c r="L2555">
        <v>1111131</v>
      </c>
    </row>
    <row r="2556" spans="1:12" x14ac:dyDescent="0.25">
      <c r="A2556" t="s">
        <v>416</v>
      </c>
      <c r="B2556" t="s">
        <v>417</v>
      </c>
      <c r="C2556" t="s">
        <v>85</v>
      </c>
      <c r="D2556">
        <v>132</v>
      </c>
      <c r="E2556" t="s">
        <v>86</v>
      </c>
      <c r="F2556" t="s">
        <v>735</v>
      </c>
      <c r="G2556" t="s">
        <v>736</v>
      </c>
      <c r="H2556" t="s">
        <v>102</v>
      </c>
      <c r="I2556" t="s">
        <v>103</v>
      </c>
      <c r="J2556">
        <v>0</v>
      </c>
      <c r="K2556" t="s">
        <v>93</v>
      </c>
      <c r="L2556">
        <v>1111131</v>
      </c>
    </row>
    <row r="2557" spans="1:12" x14ac:dyDescent="0.25">
      <c r="A2557" t="s">
        <v>416</v>
      </c>
      <c r="B2557" t="s">
        <v>417</v>
      </c>
      <c r="C2557" t="s">
        <v>85</v>
      </c>
      <c r="D2557">
        <v>132</v>
      </c>
      <c r="E2557" t="s">
        <v>86</v>
      </c>
      <c r="F2557" t="s">
        <v>735</v>
      </c>
      <c r="G2557" t="s">
        <v>736</v>
      </c>
      <c r="H2557" t="s">
        <v>104</v>
      </c>
      <c r="I2557" t="s">
        <v>105</v>
      </c>
      <c r="J2557">
        <v>0</v>
      </c>
      <c r="K2557" t="s">
        <v>93</v>
      </c>
      <c r="L2557">
        <v>1111131</v>
      </c>
    </row>
    <row r="2558" spans="1:12" x14ac:dyDescent="0.25">
      <c r="A2558" t="s">
        <v>416</v>
      </c>
      <c r="B2558" t="s">
        <v>417</v>
      </c>
      <c r="C2558" t="s">
        <v>85</v>
      </c>
      <c r="D2558">
        <v>132</v>
      </c>
      <c r="E2558" t="s">
        <v>86</v>
      </c>
      <c r="F2558" t="s">
        <v>735</v>
      </c>
      <c r="G2558" t="s">
        <v>736</v>
      </c>
      <c r="H2558" t="s">
        <v>106</v>
      </c>
      <c r="I2558" t="s">
        <v>107</v>
      </c>
      <c r="J2558">
        <v>0</v>
      </c>
      <c r="K2558" t="s">
        <v>93</v>
      </c>
      <c r="L2558">
        <v>1111131</v>
      </c>
    </row>
    <row r="2559" spans="1:12" x14ac:dyDescent="0.25">
      <c r="A2559" t="s">
        <v>416</v>
      </c>
      <c r="B2559" t="s">
        <v>417</v>
      </c>
      <c r="C2559" t="s">
        <v>85</v>
      </c>
      <c r="D2559">
        <v>132</v>
      </c>
      <c r="E2559" t="s">
        <v>86</v>
      </c>
      <c r="F2559" t="s">
        <v>735</v>
      </c>
      <c r="G2559" t="s">
        <v>736</v>
      </c>
      <c r="H2559" t="s">
        <v>108</v>
      </c>
      <c r="I2559" t="s">
        <v>109</v>
      </c>
      <c r="J2559">
        <v>0</v>
      </c>
      <c r="K2559" t="s">
        <v>93</v>
      </c>
      <c r="L2559">
        <v>1111131</v>
      </c>
    </row>
    <row r="2560" spans="1:12" x14ac:dyDescent="0.25">
      <c r="A2560" t="s">
        <v>416</v>
      </c>
      <c r="B2560" t="s">
        <v>417</v>
      </c>
      <c r="C2560" t="s">
        <v>85</v>
      </c>
      <c r="D2560">
        <v>132</v>
      </c>
      <c r="E2560" t="s">
        <v>86</v>
      </c>
      <c r="F2560" t="s">
        <v>735</v>
      </c>
      <c r="G2560" t="s">
        <v>736</v>
      </c>
      <c r="H2560" t="s">
        <v>110</v>
      </c>
      <c r="I2560" t="s">
        <v>111</v>
      </c>
      <c r="J2560">
        <v>0</v>
      </c>
      <c r="K2560" t="s">
        <v>93</v>
      </c>
      <c r="L2560">
        <v>1111131</v>
      </c>
    </row>
    <row r="2561" spans="1:12" x14ac:dyDescent="0.25">
      <c r="A2561" t="s">
        <v>416</v>
      </c>
      <c r="B2561" t="s">
        <v>417</v>
      </c>
      <c r="C2561" t="s">
        <v>85</v>
      </c>
      <c r="D2561">
        <v>132</v>
      </c>
      <c r="E2561" t="s">
        <v>86</v>
      </c>
      <c r="F2561" t="s">
        <v>735</v>
      </c>
      <c r="G2561" t="s">
        <v>736</v>
      </c>
      <c r="H2561" t="s">
        <v>112</v>
      </c>
      <c r="I2561" t="s">
        <v>113</v>
      </c>
      <c r="J2561">
        <v>0</v>
      </c>
      <c r="K2561" t="s">
        <v>93</v>
      </c>
      <c r="L2561">
        <v>1111131</v>
      </c>
    </row>
    <row r="2562" spans="1:12" x14ac:dyDescent="0.25">
      <c r="A2562" t="s">
        <v>416</v>
      </c>
      <c r="B2562" t="s">
        <v>417</v>
      </c>
      <c r="C2562" t="s">
        <v>85</v>
      </c>
      <c r="D2562">
        <v>132</v>
      </c>
      <c r="E2562" t="s">
        <v>86</v>
      </c>
      <c r="F2562" t="s">
        <v>735</v>
      </c>
      <c r="G2562" t="s">
        <v>736</v>
      </c>
      <c r="H2562" t="s">
        <v>114</v>
      </c>
      <c r="I2562" t="s">
        <v>115</v>
      </c>
      <c r="J2562">
        <v>0</v>
      </c>
      <c r="K2562" t="s">
        <v>93</v>
      </c>
      <c r="L2562">
        <v>1111131</v>
      </c>
    </row>
    <row r="2563" spans="1:12" x14ac:dyDescent="0.25">
      <c r="A2563" t="s">
        <v>416</v>
      </c>
      <c r="B2563" t="s">
        <v>417</v>
      </c>
      <c r="C2563" t="s">
        <v>85</v>
      </c>
      <c r="D2563">
        <v>132</v>
      </c>
      <c r="E2563" t="s">
        <v>86</v>
      </c>
      <c r="F2563" t="s">
        <v>735</v>
      </c>
      <c r="G2563" t="s">
        <v>736</v>
      </c>
      <c r="H2563" t="s">
        <v>116</v>
      </c>
      <c r="I2563" t="s">
        <v>117</v>
      </c>
      <c r="J2563">
        <v>0</v>
      </c>
      <c r="K2563" t="s">
        <v>93</v>
      </c>
      <c r="L2563">
        <v>1111131</v>
      </c>
    </row>
    <row r="2564" spans="1:12" x14ac:dyDescent="0.25">
      <c r="A2564" t="s">
        <v>416</v>
      </c>
      <c r="B2564" t="s">
        <v>417</v>
      </c>
      <c r="C2564" t="s">
        <v>85</v>
      </c>
      <c r="D2564">
        <v>132</v>
      </c>
      <c r="E2564" t="s">
        <v>86</v>
      </c>
      <c r="F2564" t="s">
        <v>735</v>
      </c>
      <c r="G2564" t="s">
        <v>736</v>
      </c>
      <c r="H2564" t="s">
        <v>118</v>
      </c>
      <c r="I2564" t="s">
        <v>119</v>
      </c>
      <c r="J2564">
        <v>0</v>
      </c>
      <c r="K2564" t="s">
        <v>93</v>
      </c>
      <c r="L2564">
        <v>1111131</v>
      </c>
    </row>
    <row r="2565" spans="1:12" x14ac:dyDescent="0.25">
      <c r="A2565" t="s">
        <v>416</v>
      </c>
      <c r="B2565" t="s">
        <v>417</v>
      </c>
      <c r="C2565" t="s">
        <v>85</v>
      </c>
      <c r="D2565">
        <v>132</v>
      </c>
      <c r="E2565" t="s">
        <v>86</v>
      </c>
      <c r="F2565" t="s">
        <v>735</v>
      </c>
      <c r="G2565" t="s">
        <v>736</v>
      </c>
      <c r="H2565" t="s">
        <v>120</v>
      </c>
      <c r="I2565" t="s">
        <v>121</v>
      </c>
      <c r="J2565">
        <v>0</v>
      </c>
      <c r="K2565" t="s">
        <v>93</v>
      </c>
      <c r="L2565">
        <v>1111131</v>
      </c>
    </row>
    <row r="2566" spans="1:12" x14ac:dyDescent="0.25">
      <c r="A2566" t="s">
        <v>416</v>
      </c>
      <c r="B2566" t="s">
        <v>417</v>
      </c>
      <c r="C2566" t="s">
        <v>85</v>
      </c>
      <c r="D2566">
        <v>132</v>
      </c>
      <c r="E2566" t="s">
        <v>86</v>
      </c>
      <c r="F2566" t="s">
        <v>735</v>
      </c>
      <c r="G2566" t="s">
        <v>736</v>
      </c>
      <c r="H2566" t="s">
        <v>122</v>
      </c>
      <c r="I2566" t="s">
        <v>123</v>
      </c>
      <c r="J2566">
        <v>0</v>
      </c>
      <c r="K2566" t="s">
        <v>93</v>
      </c>
      <c r="L2566">
        <v>1111131</v>
      </c>
    </row>
    <row r="2567" spans="1:12" x14ac:dyDescent="0.25">
      <c r="A2567" t="s">
        <v>416</v>
      </c>
      <c r="B2567" t="s">
        <v>417</v>
      </c>
      <c r="C2567" t="s">
        <v>85</v>
      </c>
      <c r="D2567">
        <v>132</v>
      </c>
      <c r="E2567" t="s">
        <v>86</v>
      </c>
      <c r="F2567" t="s">
        <v>735</v>
      </c>
      <c r="G2567" t="s">
        <v>736</v>
      </c>
      <c r="H2567" t="s">
        <v>124</v>
      </c>
      <c r="I2567" t="s">
        <v>125</v>
      </c>
      <c r="J2567">
        <v>0</v>
      </c>
      <c r="K2567" t="s">
        <v>93</v>
      </c>
      <c r="L2567">
        <v>1111131</v>
      </c>
    </row>
    <row r="2568" spans="1:12" x14ac:dyDescent="0.25">
      <c r="A2568" t="s">
        <v>416</v>
      </c>
      <c r="B2568" t="s">
        <v>417</v>
      </c>
      <c r="C2568" t="s">
        <v>85</v>
      </c>
      <c r="D2568">
        <v>132</v>
      </c>
      <c r="E2568" t="s">
        <v>86</v>
      </c>
      <c r="F2568" t="s">
        <v>735</v>
      </c>
      <c r="G2568" t="s">
        <v>736</v>
      </c>
      <c r="H2568" t="s">
        <v>126</v>
      </c>
      <c r="I2568" t="s">
        <v>127</v>
      </c>
      <c r="J2568">
        <v>0</v>
      </c>
      <c r="K2568" t="s">
        <v>93</v>
      </c>
      <c r="L2568">
        <v>1111131</v>
      </c>
    </row>
    <row r="2569" spans="1:12" x14ac:dyDescent="0.25">
      <c r="A2569" t="s">
        <v>416</v>
      </c>
      <c r="B2569" t="s">
        <v>417</v>
      </c>
      <c r="C2569" t="s">
        <v>85</v>
      </c>
      <c r="D2569">
        <v>132</v>
      </c>
      <c r="E2569" t="s">
        <v>86</v>
      </c>
      <c r="F2569" t="s">
        <v>735</v>
      </c>
      <c r="G2569" t="s">
        <v>736</v>
      </c>
      <c r="H2569" t="s">
        <v>128</v>
      </c>
      <c r="I2569" t="s">
        <v>129</v>
      </c>
      <c r="J2569">
        <v>867132</v>
      </c>
      <c r="K2569" t="s">
        <v>93</v>
      </c>
      <c r="L2569">
        <v>1111131</v>
      </c>
    </row>
    <row r="2570" spans="1:12" x14ac:dyDescent="0.25">
      <c r="A2570" t="s">
        <v>416</v>
      </c>
      <c r="B2570" t="s">
        <v>417</v>
      </c>
      <c r="C2570" t="s">
        <v>85</v>
      </c>
      <c r="D2570">
        <v>132</v>
      </c>
      <c r="E2570" t="s">
        <v>86</v>
      </c>
      <c r="F2570" t="s">
        <v>735</v>
      </c>
      <c r="G2570" t="s">
        <v>736</v>
      </c>
      <c r="H2570" t="s">
        <v>130</v>
      </c>
      <c r="I2570" t="s">
        <v>131</v>
      </c>
      <c r="J2570">
        <v>22067</v>
      </c>
      <c r="K2570" t="s">
        <v>93</v>
      </c>
      <c r="L2570">
        <v>1111131</v>
      </c>
    </row>
    <row r="2571" spans="1:12" x14ac:dyDescent="0.25">
      <c r="A2571" t="s">
        <v>416</v>
      </c>
      <c r="B2571" t="s">
        <v>417</v>
      </c>
      <c r="C2571" t="s">
        <v>85</v>
      </c>
      <c r="D2571">
        <v>132</v>
      </c>
      <c r="E2571" t="s">
        <v>86</v>
      </c>
      <c r="F2571" t="s">
        <v>735</v>
      </c>
      <c r="G2571" t="s">
        <v>736</v>
      </c>
      <c r="H2571" t="s">
        <v>132</v>
      </c>
      <c r="I2571" t="s">
        <v>133</v>
      </c>
      <c r="J2571">
        <v>-51545</v>
      </c>
      <c r="K2571" t="s">
        <v>93</v>
      </c>
      <c r="L2571">
        <v>1111131</v>
      </c>
    </row>
    <row r="2572" spans="1:12" x14ac:dyDescent="0.25">
      <c r="A2572" t="s">
        <v>416</v>
      </c>
      <c r="B2572" t="s">
        <v>417</v>
      </c>
      <c r="C2572" t="s">
        <v>85</v>
      </c>
      <c r="D2572">
        <v>132</v>
      </c>
      <c r="E2572" t="s">
        <v>86</v>
      </c>
      <c r="F2572" t="s">
        <v>735</v>
      </c>
      <c r="G2572" t="s">
        <v>736</v>
      </c>
      <c r="H2572" t="s">
        <v>134</v>
      </c>
      <c r="I2572" t="s">
        <v>135</v>
      </c>
      <c r="J2572">
        <v>132839</v>
      </c>
      <c r="K2572" t="s">
        <v>93</v>
      </c>
      <c r="L2572">
        <v>1111131</v>
      </c>
    </row>
    <row r="2573" spans="1:12" x14ac:dyDescent="0.25">
      <c r="A2573" t="s">
        <v>416</v>
      </c>
      <c r="B2573" t="s">
        <v>417</v>
      </c>
      <c r="C2573" t="s">
        <v>85</v>
      </c>
      <c r="D2573">
        <v>132</v>
      </c>
      <c r="E2573" t="s">
        <v>86</v>
      </c>
      <c r="F2573" t="s">
        <v>735</v>
      </c>
      <c r="G2573" t="s">
        <v>736</v>
      </c>
      <c r="H2573" t="s">
        <v>136</v>
      </c>
      <c r="I2573" t="s">
        <v>137</v>
      </c>
      <c r="J2573">
        <v>13756</v>
      </c>
      <c r="K2573" t="s">
        <v>93</v>
      </c>
      <c r="L2573">
        <v>1111131</v>
      </c>
    </row>
    <row r="2574" spans="1:12" x14ac:dyDescent="0.25">
      <c r="A2574" t="s">
        <v>416</v>
      </c>
      <c r="B2574" t="s">
        <v>417</v>
      </c>
      <c r="C2574" t="s">
        <v>85</v>
      </c>
      <c r="D2574">
        <v>132</v>
      </c>
      <c r="E2574" t="s">
        <v>86</v>
      </c>
      <c r="F2574" t="s">
        <v>735</v>
      </c>
      <c r="G2574" t="s">
        <v>736</v>
      </c>
      <c r="H2574" t="s">
        <v>138</v>
      </c>
      <c r="I2574" t="s">
        <v>139</v>
      </c>
      <c r="J2574">
        <v>425563</v>
      </c>
      <c r="K2574" t="s">
        <v>93</v>
      </c>
      <c r="L2574">
        <v>1111131</v>
      </c>
    </row>
    <row r="2575" spans="1:12" x14ac:dyDescent="0.25">
      <c r="A2575" t="s">
        <v>416</v>
      </c>
      <c r="B2575" t="s">
        <v>417</v>
      </c>
      <c r="C2575" t="s">
        <v>85</v>
      </c>
      <c r="D2575">
        <v>132</v>
      </c>
      <c r="E2575" t="s">
        <v>86</v>
      </c>
      <c r="F2575" t="s">
        <v>735</v>
      </c>
      <c r="G2575" t="s">
        <v>736</v>
      </c>
      <c r="H2575" t="s">
        <v>140</v>
      </c>
      <c r="I2575" t="s">
        <v>141</v>
      </c>
      <c r="J2575">
        <v>0</v>
      </c>
      <c r="K2575" t="s">
        <v>93</v>
      </c>
      <c r="L2575">
        <v>1111131</v>
      </c>
    </row>
    <row r="2576" spans="1:12" x14ac:dyDescent="0.25">
      <c r="A2576" t="s">
        <v>416</v>
      </c>
      <c r="B2576" t="s">
        <v>417</v>
      </c>
      <c r="C2576" t="s">
        <v>85</v>
      </c>
      <c r="D2576">
        <v>132</v>
      </c>
      <c r="E2576" t="s">
        <v>86</v>
      </c>
      <c r="F2576" t="s">
        <v>735</v>
      </c>
      <c r="G2576" t="s">
        <v>736</v>
      </c>
      <c r="H2576" t="s">
        <v>142</v>
      </c>
      <c r="I2576" t="s">
        <v>143</v>
      </c>
      <c r="J2576">
        <v>0</v>
      </c>
      <c r="K2576" t="s">
        <v>93</v>
      </c>
      <c r="L2576">
        <v>1111131</v>
      </c>
    </row>
    <row r="2577" spans="1:12" x14ac:dyDescent="0.25">
      <c r="A2577" t="s">
        <v>416</v>
      </c>
      <c r="B2577" t="s">
        <v>417</v>
      </c>
      <c r="C2577" t="s">
        <v>85</v>
      </c>
      <c r="D2577">
        <v>132</v>
      </c>
      <c r="E2577" t="s">
        <v>86</v>
      </c>
      <c r="F2577" t="s">
        <v>735</v>
      </c>
      <c r="G2577" t="s">
        <v>736</v>
      </c>
      <c r="H2577" t="s">
        <v>144</v>
      </c>
      <c r="I2577" t="s">
        <v>145</v>
      </c>
      <c r="J2577">
        <v>0</v>
      </c>
      <c r="K2577" t="s">
        <v>93</v>
      </c>
      <c r="L2577">
        <v>1111131</v>
      </c>
    </row>
    <row r="2578" spans="1:12" x14ac:dyDescent="0.25">
      <c r="A2578" t="s">
        <v>416</v>
      </c>
      <c r="B2578" t="s">
        <v>417</v>
      </c>
      <c r="C2578" t="s">
        <v>85</v>
      </c>
      <c r="D2578">
        <v>132</v>
      </c>
      <c r="E2578" t="s">
        <v>86</v>
      </c>
      <c r="F2578" t="s">
        <v>735</v>
      </c>
      <c r="G2578" t="s">
        <v>736</v>
      </c>
      <c r="H2578" t="s">
        <v>146</v>
      </c>
      <c r="I2578" t="s">
        <v>147</v>
      </c>
      <c r="J2578">
        <v>271258</v>
      </c>
      <c r="K2578" t="s">
        <v>93</v>
      </c>
      <c r="L2578">
        <v>1111131</v>
      </c>
    </row>
    <row r="2579" spans="1:12" x14ac:dyDescent="0.25">
      <c r="A2579" t="s">
        <v>416</v>
      </c>
      <c r="B2579" t="s">
        <v>417</v>
      </c>
      <c r="C2579" t="s">
        <v>85</v>
      </c>
      <c r="D2579">
        <v>132</v>
      </c>
      <c r="E2579" t="s">
        <v>86</v>
      </c>
      <c r="F2579" t="s">
        <v>735</v>
      </c>
      <c r="G2579" t="s">
        <v>736</v>
      </c>
      <c r="H2579" t="s">
        <v>148</v>
      </c>
      <c r="I2579" t="s">
        <v>149</v>
      </c>
      <c r="J2579">
        <v>0</v>
      </c>
      <c r="K2579" t="s">
        <v>93</v>
      </c>
      <c r="L2579">
        <v>1111131</v>
      </c>
    </row>
    <row r="2580" spans="1:12" x14ac:dyDescent="0.25">
      <c r="A2580" t="s">
        <v>416</v>
      </c>
      <c r="B2580" t="s">
        <v>417</v>
      </c>
      <c r="C2580" t="s">
        <v>85</v>
      </c>
      <c r="D2580">
        <v>132</v>
      </c>
      <c r="E2580" t="s">
        <v>86</v>
      </c>
      <c r="F2580" t="s">
        <v>735</v>
      </c>
      <c r="G2580" t="s">
        <v>736</v>
      </c>
      <c r="H2580" t="s">
        <v>150</v>
      </c>
      <c r="I2580" t="s">
        <v>151</v>
      </c>
      <c r="J2580">
        <v>15657</v>
      </c>
      <c r="K2580" t="s">
        <v>93</v>
      </c>
      <c r="L2580">
        <v>1111131</v>
      </c>
    </row>
    <row r="2581" spans="1:12" x14ac:dyDescent="0.25">
      <c r="A2581" t="s">
        <v>416</v>
      </c>
      <c r="B2581" t="s">
        <v>417</v>
      </c>
      <c r="C2581" t="s">
        <v>85</v>
      </c>
      <c r="D2581">
        <v>132</v>
      </c>
      <c r="E2581" t="s">
        <v>86</v>
      </c>
      <c r="F2581" t="s">
        <v>735</v>
      </c>
      <c r="G2581" t="s">
        <v>736</v>
      </c>
      <c r="H2581" t="s">
        <v>152</v>
      </c>
      <c r="I2581" t="s">
        <v>153</v>
      </c>
      <c r="J2581">
        <v>26156</v>
      </c>
      <c r="K2581" t="s">
        <v>93</v>
      </c>
      <c r="L2581">
        <v>1111131</v>
      </c>
    </row>
    <row r="2582" spans="1:12" x14ac:dyDescent="0.25">
      <c r="A2582" t="s">
        <v>416</v>
      </c>
      <c r="B2582" t="s">
        <v>417</v>
      </c>
      <c r="C2582" t="s">
        <v>85</v>
      </c>
      <c r="D2582">
        <v>132</v>
      </c>
      <c r="E2582" t="s">
        <v>86</v>
      </c>
      <c r="F2582" t="s">
        <v>735</v>
      </c>
      <c r="G2582" t="s">
        <v>736</v>
      </c>
      <c r="H2582" t="s">
        <v>154</v>
      </c>
      <c r="I2582" t="s">
        <v>155</v>
      </c>
      <c r="J2582">
        <v>0</v>
      </c>
      <c r="K2582" t="s">
        <v>93</v>
      </c>
      <c r="L2582">
        <v>1111131</v>
      </c>
    </row>
    <row r="2583" spans="1:12" x14ac:dyDescent="0.25">
      <c r="A2583" t="s">
        <v>416</v>
      </c>
      <c r="B2583" t="s">
        <v>417</v>
      </c>
      <c r="C2583" t="s">
        <v>85</v>
      </c>
      <c r="D2583">
        <v>132</v>
      </c>
      <c r="E2583" t="s">
        <v>86</v>
      </c>
      <c r="F2583" t="s">
        <v>735</v>
      </c>
      <c r="G2583" t="s">
        <v>736</v>
      </c>
      <c r="H2583" t="s">
        <v>156</v>
      </c>
      <c r="I2583" t="s">
        <v>157</v>
      </c>
      <c r="J2583">
        <v>165</v>
      </c>
      <c r="K2583" t="s">
        <v>93</v>
      </c>
      <c r="L2583">
        <v>1111131</v>
      </c>
    </row>
    <row r="2584" spans="1:12" x14ac:dyDescent="0.25">
      <c r="A2584" t="s">
        <v>416</v>
      </c>
      <c r="B2584" t="s">
        <v>417</v>
      </c>
      <c r="C2584" t="s">
        <v>85</v>
      </c>
      <c r="D2584">
        <v>132</v>
      </c>
      <c r="E2584" t="s">
        <v>86</v>
      </c>
      <c r="F2584" t="s">
        <v>735</v>
      </c>
      <c r="G2584" t="s">
        <v>736</v>
      </c>
      <c r="H2584" t="s">
        <v>158</v>
      </c>
      <c r="I2584" t="s">
        <v>159</v>
      </c>
      <c r="J2584">
        <v>4208</v>
      </c>
      <c r="K2584" t="s">
        <v>93</v>
      </c>
      <c r="L2584">
        <v>1111131</v>
      </c>
    </row>
    <row r="2585" spans="1:12" x14ac:dyDescent="0.25">
      <c r="A2585" t="s">
        <v>416</v>
      </c>
      <c r="B2585" t="s">
        <v>417</v>
      </c>
      <c r="C2585" t="s">
        <v>85</v>
      </c>
      <c r="D2585">
        <v>132</v>
      </c>
      <c r="E2585" t="s">
        <v>86</v>
      </c>
      <c r="F2585" t="s">
        <v>735</v>
      </c>
      <c r="G2585" t="s">
        <v>736</v>
      </c>
      <c r="H2585" t="s">
        <v>160</v>
      </c>
      <c r="I2585" t="s">
        <v>161</v>
      </c>
      <c r="J2585">
        <v>16025</v>
      </c>
      <c r="K2585" t="s">
        <v>93</v>
      </c>
      <c r="L2585">
        <v>1111131</v>
      </c>
    </row>
    <row r="2586" spans="1:12" x14ac:dyDescent="0.25">
      <c r="A2586" t="s">
        <v>416</v>
      </c>
      <c r="B2586" t="s">
        <v>417</v>
      </c>
      <c r="C2586" t="s">
        <v>85</v>
      </c>
      <c r="D2586">
        <v>132</v>
      </c>
      <c r="E2586" t="s">
        <v>86</v>
      </c>
      <c r="F2586" t="s">
        <v>735</v>
      </c>
      <c r="G2586" t="s">
        <v>736</v>
      </c>
      <c r="H2586" t="s">
        <v>162</v>
      </c>
      <c r="I2586" t="s">
        <v>163</v>
      </c>
      <c r="J2586">
        <v>266</v>
      </c>
      <c r="K2586" t="s">
        <v>93</v>
      </c>
      <c r="L2586">
        <v>1111131</v>
      </c>
    </row>
    <row r="2587" spans="1:12" x14ac:dyDescent="0.25">
      <c r="A2587" t="s">
        <v>416</v>
      </c>
      <c r="B2587" t="s">
        <v>417</v>
      </c>
      <c r="C2587" t="s">
        <v>85</v>
      </c>
      <c r="D2587">
        <v>132</v>
      </c>
      <c r="E2587" t="s">
        <v>86</v>
      </c>
      <c r="F2587" t="s">
        <v>735</v>
      </c>
      <c r="G2587" t="s">
        <v>736</v>
      </c>
      <c r="H2587" t="s">
        <v>164</v>
      </c>
      <c r="I2587" t="s">
        <v>165</v>
      </c>
      <c r="J2587">
        <v>2175</v>
      </c>
      <c r="K2587" t="s">
        <v>93</v>
      </c>
      <c r="L2587">
        <v>1111131</v>
      </c>
    </row>
    <row r="2588" spans="1:12" x14ac:dyDescent="0.25">
      <c r="A2588" t="s">
        <v>416</v>
      </c>
      <c r="B2588" t="s">
        <v>417</v>
      </c>
      <c r="C2588" t="s">
        <v>85</v>
      </c>
      <c r="D2588">
        <v>132</v>
      </c>
      <c r="E2588" t="s">
        <v>86</v>
      </c>
      <c r="F2588" t="s">
        <v>735</v>
      </c>
      <c r="G2588" t="s">
        <v>736</v>
      </c>
      <c r="H2588" t="s">
        <v>166</v>
      </c>
      <c r="I2588" t="s">
        <v>167</v>
      </c>
      <c r="J2588">
        <v>0</v>
      </c>
      <c r="K2588" t="s">
        <v>93</v>
      </c>
      <c r="L2588">
        <v>1111131</v>
      </c>
    </row>
    <row r="2589" spans="1:12" x14ac:dyDescent="0.25">
      <c r="A2589" t="s">
        <v>416</v>
      </c>
      <c r="B2589" t="s">
        <v>417</v>
      </c>
      <c r="C2589" t="s">
        <v>85</v>
      </c>
      <c r="D2589">
        <v>132</v>
      </c>
      <c r="E2589" t="s">
        <v>86</v>
      </c>
      <c r="F2589" t="s">
        <v>735</v>
      </c>
      <c r="G2589" t="s">
        <v>736</v>
      </c>
      <c r="H2589" t="s">
        <v>168</v>
      </c>
      <c r="I2589" t="s">
        <v>169</v>
      </c>
      <c r="J2589">
        <v>17336</v>
      </c>
      <c r="K2589" t="s">
        <v>93</v>
      </c>
      <c r="L2589">
        <v>1111131</v>
      </c>
    </row>
    <row r="2590" spans="1:12" x14ac:dyDescent="0.25">
      <c r="A2590" t="s">
        <v>416</v>
      </c>
      <c r="B2590" t="s">
        <v>417</v>
      </c>
      <c r="C2590" t="s">
        <v>85</v>
      </c>
      <c r="D2590">
        <v>132</v>
      </c>
      <c r="E2590" t="s">
        <v>86</v>
      </c>
      <c r="F2590" t="s">
        <v>735</v>
      </c>
      <c r="G2590" t="s">
        <v>736</v>
      </c>
      <c r="H2590" t="s">
        <v>170</v>
      </c>
      <c r="I2590" t="s">
        <v>171</v>
      </c>
      <c r="J2590">
        <v>4482</v>
      </c>
      <c r="K2590" t="s">
        <v>93</v>
      </c>
      <c r="L2590">
        <v>1111131</v>
      </c>
    </row>
    <row r="2591" spans="1:12" x14ac:dyDescent="0.25">
      <c r="A2591" t="s">
        <v>416</v>
      </c>
      <c r="B2591" t="s">
        <v>417</v>
      </c>
      <c r="C2591" t="s">
        <v>85</v>
      </c>
      <c r="D2591">
        <v>132</v>
      </c>
      <c r="E2591" t="s">
        <v>86</v>
      </c>
      <c r="F2591" t="s">
        <v>735</v>
      </c>
      <c r="G2591" t="s">
        <v>736</v>
      </c>
      <c r="H2591" t="s">
        <v>172</v>
      </c>
      <c r="I2591" t="s">
        <v>173</v>
      </c>
      <c r="J2591">
        <v>0</v>
      </c>
      <c r="K2591" t="s">
        <v>93</v>
      </c>
      <c r="L2591">
        <v>1111131</v>
      </c>
    </row>
    <row r="2592" spans="1:12" x14ac:dyDescent="0.25">
      <c r="A2592" t="s">
        <v>416</v>
      </c>
      <c r="B2592" t="s">
        <v>417</v>
      </c>
      <c r="C2592" t="s">
        <v>85</v>
      </c>
      <c r="D2592">
        <v>132</v>
      </c>
      <c r="E2592" t="s">
        <v>86</v>
      </c>
      <c r="F2592" t="s">
        <v>735</v>
      </c>
      <c r="G2592" t="s">
        <v>736</v>
      </c>
      <c r="H2592" t="s">
        <v>174</v>
      </c>
      <c r="I2592" t="s">
        <v>175</v>
      </c>
      <c r="J2592">
        <v>50</v>
      </c>
      <c r="K2592" t="s">
        <v>93</v>
      </c>
      <c r="L2592">
        <v>1111131</v>
      </c>
    </row>
    <row r="2593" spans="1:12" x14ac:dyDescent="0.25">
      <c r="A2593" t="s">
        <v>416</v>
      </c>
      <c r="B2593" t="s">
        <v>417</v>
      </c>
      <c r="C2593" t="s">
        <v>85</v>
      </c>
      <c r="D2593">
        <v>132</v>
      </c>
      <c r="E2593" t="s">
        <v>86</v>
      </c>
      <c r="F2593" t="s">
        <v>735</v>
      </c>
      <c r="G2593" t="s">
        <v>736</v>
      </c>
      <c r="H2593" t="s">
        <v>176</v>
      </c>
      <c r="I2593" t="s">
        <v>177</v>
      </c>
      <c r="J2593">
        <v>0</v>
      </c>
      <c r="K2593" t="s">
        <v>93</v>
      </c>
      <c r="L2593">
        <v>1111131</v>
      </c>
    </row>
    <row r="2594" spans="1:12" x14ac:dyDescent="0.25">
      <c r="A2594" t="s">
        <v>416</v>
      </c>
      <c r="B2594" t="s">
        <v>417</v>
      </c>
      <c r="C2594" t="s">
        <v>85</v>
      </c>
      <c r="D2594">
        <v>132</v>
      </c>
      <c r="E2594" t="s">
        <v>86</v>
      </c>
      <c r="F2594" t="s">
        <v>735</v>
      </c>
      <c r="G2594" t="s">
        <v>736</v>
      </c>
      <c r="H2594" t="s">
        <v>178</v>
      </c>
      <c r="I2594" t="s">
        <v>179</v>
      </c>
      <c r="J2594">
        <v>63815</v>
      </c>
      <c r="K2594" t="s">
        <v>93</v>
      </c>
      <c r="L2594">
        <v>1111131</v>
      </c>
    </row>
    <row r="2595" spans="1:12" x14ac:dyDescent="0.25">
      <c r="A2595" t="s">
        <v>416</v>
      </c>
      <c r="B2595" t="s">
        <v>417</v>
      </c>
      <c r="C2595" t="s">
        <v>85</v>
      </c>
      <c r="D2595">
        <v>132</v>
      </c>
      <c r="E2595" t="s">
        <v>86</v>
      </c>
      <c r="F2595" t="s">
        <v>735</v>
      </c>
      <c r="G2595" t="s">
        <v>736</v>
      </c>
      <c r="H2595" t="s">
        <v>180</v>
      </c>
      <c r="I2595" t="s">
        <v>181</v>
      </c>
      <c r="J2595">
        <v>95382</v>
      </c>
      <c r="K2595" t="s">
        <v>93</v>
      </c>
      <c r="L2595">
        <v>1111131</v>
      </c>
    </row>
    <row r="2596" spans="1:12" x14ac:dyDescent="0.25">
      <c r="A2596" t="s">
        <v>416</v>
      </c>
      <c r="B2596" t="s">
        <v>417</v>
      </c>
      <c r="C2596" t="s">
        <v>85</v>
      </c>
      <c r="D2596">
        <v>132</v>
      </c>
      <c r="E2596" t="s">
        <v>86</v>
      </c>
      <c r="F2596" t="s">
        <v>735</v>
      </c>
      <c r="G2596" t="s">
        <v>736</v>
      </c>
      <c r="H2596" t="s">
        <v>182</v>
      </c>
      <c r="I2596" t="s">
        <v>183</v>
      </c>
      <c r="J2596">
        <v>-891</v>
      </c>
      <c r="K2596" t="s">
        <v>93</v>
      </c>
      <c r="L2596">
        <v>1111131</v>
      </c>
    </row>
    <row r="2597" spans="1:12" x14ac:dyDescent="0.25">
      <c r="A2597" t="s">
        <v>416</v>
      </c>
      <c r="B2597" t="s">
        <v>417</v>
      </c>
      <c r="C2597" t="s">
        <v>85</v>
      </c>
      <c r="D2597">
        <v>132</v>
      </c>
      <c r="E2597" t="s">
        <v>86</v>
      </c>
      <c r="F2597" t="s">
        <v>735</v>
      </c>
      <c r="G2597" t="s">
        <v>736</v>
      </c>
      <c r="H2597" t="s">
        <v>184</v>
      </c>
      <c r="I2597" t="s">
        <v>185</v>
      </c>
      <c r="J2597">
        <v>0</v>
      </c>
      <c r="K2597" t="s">
        <v>93</v>
      </c>
      <c r="L2597">
        <v>1111131</v>
      </c>
    </row>
    <row r="2598" spans="1:12" x14ac:dyDescent="0.25">
      <c r="A2598" t="s">
        <v>416</v>
      </c>
      <c r="B2598" t="s">
        <v>417</v>
      </c>
      <c r="C2598" t="s">
        <v>85</v>
      </c>
      <c r="D2598">
        <v>132</v>
      </c>
      <c r="E2598" t="s">
        <v>86</v>
      </c>
      <c r="F2598" t="s">
        <v>735</v>
      </c>
      <c r="G2598" t="s">
        <v>736</v>
      </c>
      <c r="H2598" t="s">
        <v>186</v>
      </c>
      <c r="I2598" t="s">
        <v>187</v>
      </c>
      <c r="J2598">
        <v>25</v>
      </c>
      <c r="K2598" t="s">
        <v>93</v>
      </c>
      <c r="L2598">
        <v>1111131</v>
      </c>
    </row>
    <row r="2599" spans="1:12" x14ac:dyDescent="0.25">
      <c r="A2599" t="s">
        <v>416</v>
      </c>
      <c r="B2599" t="s">
        <v>417</v>
      </c>
      <c r="C2599" t="s">
        <v>85</v>
      </c>
      <c r="D2599">
        <v>132</v>
      </c>
      <c r="E2599" t="s">
        <v>86</v>
      </c>
      <c r="F2599" t="s">
        <v>735</v>
      </c>
      <c r="G2599" t="s">
        <v>736</v>
      </c>
      <c r="H2599" t="s">
        <v>188</v>
      </c>
      <c r="I2599" t="s">
        <v>189</v>
      </c>
      <c r="J2599">
        <v>0</v>
      </c>
      <c r="K2599" t="s">
        <v>93</v>
      </c>
      <c r="L2599">
        <v>1111131</v>
      </c>
    </row>
    <row r="2600" spans="1:12" x14ac:dyDescent="0.25">
      <c r="A2600" t="s">
        <v>416</v>
      </c>
      <c r="B2600" t="s">
        <v>417</v>
      </c>
      <c r="C2600" t="s">
        <v>85</v>
      </c>
      <c r="D2600">
        <v>132</v>
      </c>
      <c r="E2600" t="s">
        <v>86</v>
      </c>
      <c r="F2600" t="s">
        <v>735</v>
      </c>
      <c r="G2600" t="s">
        <v>736</v>
      </c>
      <c r="H2600" t="s">
        <v>190</v>
      </c>
      <c r="I2600" t="s">
        <v>191</v>
      </c>
      <c r="J2600">
        <v>38306</v>
      </c>
      <c r="K2600" t="s">
        <v>93</v>
      </c>
      <c r="L2600">
        <v>1111131</v>
      </c>
    </row>
    <row r="2601" spans="1:12" x14ac:dyDescent="0.25">
      <c r="A2601" t="s">
        <v>416</v>
      </c>
      <c r="B2601" t="s">
        <v>417</v>
      </c>
      <c r="C2601" t="s">
        <v>85</v>
      </c>
      <c r="D2601">
        <v>132</v>
      </c>
      <c r="E2601" t="s">
        <v>86</v>
      </c>
      <c r="F2601" t="s">
        <v>735</v>
      </c>
      <c r="G2601" t="s">
        <v>736</v>
      </c>
      <c r="H2601" t="s">
        <v>192</v>
      </c>
      <c r="I2601" t="s">
        <v>193</v>
      </c>
      <c r="J2601">
        <v>13579</v>
      </c>
      <c r="K2601" t="s">
        <v>93</v>
      </c>
      <c r="L2601">
        <v>1111131</v>
      </c>
    </row>
    <row r="2602" spans="1:12" x14ac:dyDescent="0.25">
      <c r="A2602" t="s">
        <v>416</v>
      </c>
      <c r="B2602" t="s">
        <v>417</v>
      </c>
      <c r="C2602" t="s">
        <v>85</v>
      </c>
      <c r="D2602">
        <v>132</v>
      </c>
      <c r="E2602" t="s">
        <v>86</v>
      </c>
      <c r="F2602" t="s">
        <v>735</v>
      </c>
      <c r="G2602" t="s">
        <v>736</v>
      </c>
      <c r="H2602" t="s">
        <v>194</v>
      </c>
      <c r="I2602" t="s">
        <v>195</v>
      </c>
      <c r="J2602">
        <v>112972</v>
      </c>
      <c r="K2602" t="s">
        <v>93</v>
      </c>
      <c r="L2602">
        <v>1111131</v>
      </c>
    </row>
    <row r="2603" spans="1:12" x14ac:dyDescent="0.25">
      <c r="A2603" t="s">
        <v>416</v>
      </c>
      <c r="B2603" t="s">
        <v>417</v>
      </c>
      <c r="C2603" t="s">
        <v>85</v>
      </c>
      <c r="D2603">
        <v>132</v>
      </c>
      <c r="E2603" t="s">
        <v>86</v>
      </c>
      <c r="F2603" t="s">
        <v>735</v>
      </c>
      <c r="G2603" t="s">
        <v>736</v>
      </c>
      <c r="H2603" t="s">
        <v>196</v>
      </c>
      <c r="I2603" t="s">
        <v>197</v>
      </c>
      <c r="J2603">
        <v>109006</v>
      </c>
      <c r="K2603" t="s">
        <v>93</v>
      </c>
      <c r="L2603">
        <v>1111131</v>
      </c>
    </row>
    <row r="2604" spans="1:12" x14ac:dyDescent="0.25">
      <c r="A2604" t="s">
        <v>416</v>
      </c>
      <c r="B2604" t="s">
        <v>417</v>
      </c>
      <c r="C2604" t="s">
        <v>85</v>
      </c>
      <c r="D2604">
        <v>132</v>
      </c>
      <c r="E2604" t="s">
        <v>86</v>
      </c>
      <c r="F2604" t="s">
        <v>735</v>
      </c>
      <c r="G2604" t="s">
        <v>736</v>
      </c>
      <c r="H2604" t="s">
        <v>198</v>
      </c>
      <c r="I2604" t="s">
        <v>199</v>
      </c>
      <c r="J2604">
        <v>9473</v>
      </c>
      <c r="K2604" t="s">
        <v>93</v>
      </c>
      <c r="L2604">
        <v>1111131</v>
      </c>
    </row>
    <row r="2605" spans="1:12" x14ac:dyDescent="0.25">
      <c r="A2605" t="s">
        <v>416</v>
      </c>
      <c r="B2605" t="s">
        <v>417</v>
      </c>
      <c r="C2605" t="s">
        <v>85</v>
      </c>
      <c r="D2605">
        <v>132</v>
      </c>
      <c r="E2605" t="s">
        <v>86</v>
      </c>
      <c r="F2605" t="s">
        <v>735</v>
      </c>
      <c r="G2605" t="s">
        <v>736</v>
      </c>
      <c r="H2605" t="s">
        <v>200</v>
      </c>
      <c r="I2605" t="s">
        <v>201</v>
      </c>
      <c r="J2605">
        <v>59549</v>
      </c>
      <c r="K2605" t="s">
        <v>93</v>
      </c>
      <c r="L2605">
        <v>1111131</v>
      </c>
    </row>
    <row r="2606" spans="1:12" x14ac:dyDescent="0.25">
      <c r="A2606" t="s">
        <v>416</v>
      </c>
      <c r="B2606" t="s">
        <v>417</v>
      </c>
      <c r="C2606" t="s">
        <v>85</v>
      </c>
      <c r="D2606">
        <v>132</v>
      </c>
      <c r="E2606" t="s">
        <v>86</v>
      </c>
      <c r="F2606" t="s">
        <v>735</v>
      </c>
      <c r="G2606" t="s">
        <v>736</v>
      </c>
      <c r="H2606" t="s">
        <v>202</v>
      </c>
      <c r="I2606" t="s">
        <v>203</v>
      </c>
      <c r="J2606">
        <v>14697</v>
      </c>
      <c r="K2606" t="s">
        <v>93</v>
      </c>
      <c r="L2606">
        <v>1111131</v>
      </c>
    </row>
    <row r="2607" spans="1:12" x14ac:dyDescent="0.25">
      <c r="A2607" t="s">
        <v>416</v>
      </c>
      <c r="B2607" t="s">
        <v>417</v>
      </c>
      <c r="C2607" t="s">
        <v>85</v>
      </c>
      <c r="D2607">
        <v>132</v>
      </c>
      <c r="E2607" t="s">
        <v>86</v>
      </c>
      <c r="F2607" t="s">
        <v>735</v>
      </c>
      <c r="G2607" t="s">
        <v>736</v>
      </c>
      <c r="H2607" t="s">
        <v>204</v>
      </c>
      <c r="I2607" t="s">
        <v>205</v>
      </c>
      <c r="J2607">
        <v>0</v>
      </c>
      <c r="K2607" t="s">
        <v>93</v>
      </c>
      <c r="L2607">
        <v>1111131</v>
      </c>
    </row>
    <row r="2608" spans="1:12" x14ac:dyDescent="0.25">
      <c r="A2608" t="s">
        <v>416</v>
      </c>
      <c r="B2608" t="s">
        <v>417</v>
      </c>
      <c r="C2608" t="s">
        <v>85</v>
      </c>
      <c r="D2608">
        <v>132</v>
      </c>
      <c r="E2608" t="s">
        <v>86</v>
      </c>
      <c r="F2608" t="s">
        <v>735</v>
      </c>
      <c r="G2608" t="s">
        <v>736</v>
      </c>
      <c r="H2608" t="s">
        <v>206</v>
      </c>
      <c r="I2608" t="s">
        <v>207</v>
      </c>
      <c r="J2608">
        <v>19907</v>
      </c>
      <c r="K2608" t="s">
        <v>93</v>
      </c>
      <c r="L2608">
        <v>1111131</v>
      </c>
    </row>
    <row r="2609" spans="1:12" x14ac:dyDescent="0.25">
      <c r="A2609" t="s">
        <v>416</v>
      </c>
      <c r="B2609" t="s">
        <v>417</v>
      </c>
      <c r="C2609" t="s">
        <v>85</v>
      </c>
      <c r="D2609">
        <v>132</v>
      </c>
      <c r="E2609" t="s">
        <v>86</v>
      </c>
      <c r="F2609" t="s">
        <v>735</v>
      </c>
      <c r="G2609" t="s">
        <v>736</v>
      </c>
      <c r="H2609" t="s">
        <v>208</v>
      </c>
      <c r="I2609" t="s">
        <v>209</v>
      </c>
      <c r="J2609">
        <v>44110</v>
      </c>
      <c r="K2609" t="s">
        <v>93</v>
      </c>
      <c r="L2609">
        <v>1111131</v>
      </c>
    </row>
    <row r="2610" spans="1:12" x14ac:dyDescent="0.25">
      <c r="A2610" t="s">
        <v>416</v>
      </c>
      <c r="B2610" t="s">
        <v>417</v>
      </c>
      <c r="C2610" t="s">
        <v>85</v>
      </c>
      <c r="D2610">
        <v>132</v>
      </c>
      <c r="E2610" t="s">
        <v>86</v>
      </c>
      <c r="F2610" t="s">
        <v>735</v>
      </c>
      <c r="G2610" t="s">
        <v>736</v>
      </c>
      <c r="H2610" t="s">
        <v>210</v>
      </c>
      <c r="I2610" t="s">
        <v>211</v>
      </c>
      <c r="J2610">
        <v>12200</v>
      </c>
      <c r="K2610" t="s">
        <v>93</v>
      </c>
      <c r="L2610">
        <v>1111131</v>
      </c>
    </row>
    <row r="2611" spans="1:12" x14ac:dyDescent="0.25">
      <c r="A2611" t="s">
        <v>416</v>
      </c>
      <c r="B2611" t="s">
        <v>417</v>
      </c>
      <c r="C2611" t="s">
        <v>85</v>
      </c>
      <c r="D2611">
        <v>132</v>
      </c>
      <c r="E2611" t="s">
        <v>86</v>
      </c>
      <c r="F2611" t="s">
        <v>735</v>
      </c>
      <c r="G2611" t="s">
        <v>736</v>
      </c>
      <c r="H2611" t="s">
        <v>212</v>
      </c>
      <c r="I2611" t="s">
        <v>213</v>
      </c>
      <c r="J2611">
        <v>9566</v>
      </c>
      <c r="K2611" t="s">
        <v>93</v>
      </c>
      <c r="L2611">
        <v>1111131</v>
      </c>
    </row>
    <row r="2612" spans="1:12" x14ac:dyDescent="0.25">
      <c r="A2612" t="s">
        <v>416</v>
      </c>
      <c r="B2612" t="s">
        <v>417</v>
      </c>
      <c r="C2612" t="s">
        <v>85</v>
      </c>
      <c r="D2612">
        <v>132</v>
      </c>
      <c r="E2612" t="s">
        <v>86</v>
      </c>
      <c r="F2612" t="s">
        <v>735</v>
      </c>
      <c r="G2612" t="s">
        <v>736</v>
      </c>
      <c r="H2612" t="s">
        <v>214</v>
      </c>
      <c r="I2612" t="s">
        <v>215</v>
      </c>
      <c r="J2612">
        <v>75713</v>
      </c>
      <c r="K2612" t="s">
        <v>93</v>
      </c>
      <c r="L2612">
        <v>1111131</v>
      </c>
    </row>
    <row r="2613" spans="1:12" x14ac:dyDescent="0.25">
      <c r="A2613" t="s">
        <v>416</v>
      </c>
      <c r="B2613" t="s">
        <v>417</v>
      </c>
      <c r="C2613" t="s">
        <v>85</v>
      </c>
      <c r="D2613">
        <v>132</v>
      </c>
      <c r="E2613" t="s">
        <v>86</v>
      </c>
      <c r="F2613" t="s">
        <v>735</v>
      </c>
      <c r="G2613" t="s">
        <v>736</v>
      </c>
      <c r="H2613" t="s">
        <v>216</v>
      </c>
      <c r="I2613" t="s">
        <v>217</v>
      </c>
      <c r="J2613">
        <v>16497</v>
      </c>
      <c r="K2613" t="s">
        <v>93</v>
      </c>
      <c r="L2613">
        <v>1111131</v>
      </c>
    </row>
    <row r="2614" spans="1:12" x14ac:dyDescent="0.25">
      <c r="A2614" t="s">
        <v>416</v>
      </c>
      <c r="B2614" t="s">
        <v>417</v>
      </c>
      <c r="C2614" t="s">
        <v>85</v>
      </c>
      <c r="D2614">
        <v>132</v>
      </c>
      <c r="E2614" t="s">
        <v>86</v>
      </c>
      <c r="F2614" t="s">
        <v>735</v>
      </c>
      <c r="G2614" t="s">
        <v>736</v>
      </c>
      <c r="H2614" t="s">
        <v>218</v>
      </c>
      <c r="I2614" t="s">
        <v>219</v>
      </c>
      <c r="J2614">
        <v>0</v>
      </c>
      <c r="K2614" t="s">
        <v>93</v>
      </c>
      <c r="L2614">
        <v>1111131</v>
      </c>
    </row>
    <row r="2615" spans="1:12" x14ac:dyDescent="0.25">
      <c r="A2615" t="s">
        <v>416</v>
      </c>
      <c r="B2615" t="s">
        <v>417</v>
      </c>
      <c r="C2615" t="s">
        <v>85</v>
      </c>
      <c r="D2615">
        <v>132</v>
      </c>
      <c r="E2615" t="s">
        <v>86</v>
      </c>
      <c r="F2615" t="s">
        <v>735</v>
      </c>
      <c r="G2615" t="s">
        <v>736</v>
      </c>
      <c r="H2615" t="s">
        <v>220</v>
      </c>
      <c r="I2615" t="s">
        <v>221</v>
      </c>
      <c r="J2615">
        <v>0</v>
      </c>
      <c r="K2615" t="s">
        <v>93</v>
      </c>
      <c r="L2615">
        <v>1111131</v>
      </c>
    </row>
    <row r="2616" spans="1:12" x14ac:dyDescent="0.25">
      <c r="A2616" t="s">
        <v>416</v>
      </c>
      <c r="B2616" t="s">
        <v>417</v>
      </c>
      <c r="C2616" t="s">
        <v>85</v>
      </c>
      <c r="D2616">
        <v>132</v>
      </c>
      <c r="E2616" t="s">
        <v>86</v>
      </c>
      <c r="F2616" t="s">
        <v>735</v>
      </c>
      <c r="G2616" t="s">
        <v>736</v>
      </c>
      <c r="H2616" t="s">
        <v>222</v>
      </c>
      <c r="I2616" t="s">
        <v>223</v>
      </c>
      <c r="J2616">
        <v>1288</v>
      </c>
      <c r="K2616" t="s">
        <v>93</v>
      </c>
      <c r="L2616">
        <v>1111131</v>
      </c>
    </row>
    <row r="2617" spans="1:12" x14ac:dyDescent="0.25">
      <c r="A2617" t="s">
        <v>416</v>
      </c>
      <c r="B2617" t="s">
        <v>417</v>
      </c>
      <c r="C2617" t="s">
        <v>85</v>
      </c>
      <c r="D2617">
        <v>132</v>
      </c>
      <c r="E2617" t="s">
        <v>86</v>
      </c>
      <c r="F2617" t="s">
        <v>735</v>
      </c>
      <c r="G2617" t="s">
        <v>736</v>
      </c>
      <c r="H2617" t="s">
        <v>224</v>
      </c>
      <c r="I2617" t="s">
        <v>225</v>
      </c>
      <c r="J2617">
        <v>28115</v>
      </c>
      <c r="K2617" t="s">
        <v>93</v>
      </c>
      <c r="L2617">
        <v>1111131</v>
      </c>
    </row>
    <row r="2618" spans="1:12" x14ac:dyDescent="0.25">
      <c r="A2618" t="s">
        <v>416</v>
      </c>
      <c r="B2618" t="s">
        <v>417</v>
      </c>
      <c r="C2618" t="s">
        <v>85</v>
      </c>
      <c r="D2618">
        <v>132</v>
      </c>
      <c r="E2618" t="s">
        <v>86</v>
      </c>
      <c r="F2618" t="s">
        <v>735</v>
      </c>
      <c r="G2618" t="s">
        <v>736</v>
      </c>
      <c r="H2618" t="s">
        <v>226</v>
      </c>
      <c r="I2618" t="s">
        <v>227</v>
      </c>
      <c r="J2618">
        <v>7220</v>
      </c>
      <c r="K2618" t="s">
        <v>93</v>
      </c>
      <c r="L2618">
        <v>1111131</v>
      </c>
    </row>
    <row r="2619" spans="1:12" x14ac:dyDescent="0.25">
      <c r="A2619" t="s">
        <v>416</v>
      </c>
      <c r="B2619" t="s">
        <v>417</v>
      </c>
      <c r="C2619" t="s">
        <v>85</v>
      </c>
      <c r="D2619">
        <v>132</v>
      </c>
      <c r="E2619" t="s">
        <v>86</v>
      </c>
      <c r="F2619" t="s">
        <v>735</v>
      </c>
      <c r="G2619" t="s">
        <v>736</v>
      </c>
      <c r="H2619" t="s">
        <v>228</v>
      </c>
      <c r="I2619" t="s">
        <v>229</v>
      </c>
      <c r="J2619">
        <v>1005</v>
      </c>
      <c r="K2619" t="s">
        <v>93</v>
      </c>
      <c r="L2619">
        <v>1111131</v>
      </c>
    </row>
    <row r="2620" spans="1:12" x14ac:dyDescent="0.25">
      <c r="A2620" t="s">
        <v>416</v>
      </c>
      <c r="B2620" t="s">
        <v>417</v>
      </c>
      <c r="C2620" t="s">
        <v>85</v>
      </c>
      <c r="D2620">
        <v>132</v>
      </c>
      <c r="E2620" t="s">
        <v>86</v>
      </c>
      <c r="F2620" t="s">
        <v>735</v>
      </c>
      <c r="G2620" t="s">
        <v>736</v>
      </c>
      <c r="H2620" t="s">
        <v>230</v>
      </c>
      <c r="I2620" t="s">
        <v>231</v>
      </c>
      <c r="J2620">
        <v>19356</v>
      </c>
      <c r="K2620" t="s">
        <v>93</v>
      </c>
      <c r="L2620">
        <v>1111131</v>
      </c>
    </row>
    <row r="2621" spans="1:12" x14ac:dyDescent="0.25">
      <c r="A2621" t="s">
        <v>416</v>
      </c>
      <c r="B2621" t="s">
        <v>417</v>
      </c>
      <c r="C2621" t="s">
        <v>85</v>
      </c>
      <c r="D2621">
        <v>132</v>
      </c>
      <c r="E2621" t="s">
        <v>86</v>
      </c>
      <c r="F2621" t="s">
        <v>735</v>
      </c>
      <c r="G2621" t="s">
        <v>736</v>
      </c>
      <c r="H2621" t="s">
        <v>232</v>
      </c>
      <c r="I2621" t="s">
        <v>233</v>
      </c>
      <c r="J2621">
        <v>41804</v>
      </c>
      <c r="K2621" t="s">
        <v>93</v>
      </c>
      <c r="L2621">
        <v>1111131</v>
      </c>
    </row>
    <row r="2622" spans="1:12" x14ac:dyDescent="0.25">
      <c r="A2622" t="s">
        <v>416</v>
      </c>
      <c r="B2622" t="s">
        <v>417</v>
      </c>
      <c r="C2622" t="s">
        <v>85</v>
      </c>
      <c r="D2622">
        <v>132</v>
      </c>
      <c r="E2622" t="s">
        <v>86</v>
      </c>
      <c r="F2622" t="s">
        <v>735</v>
      </c>
      <c r="G2622" t="s">
        <v>736</v>
      </c>
      <c r="H2622" t="s">
        <v>234</v>
      </c>
      <c r="I2622" t="s">
        <v>235</v>
      </c>
      <c r="J2622">
        <v>799437</v>
      </c>
      <c r="K2622" t="s">
        <v>93</v>
      </c>
      <c r="L2622">
        <v>1111131</v>
      </c>
    </row>
    <row r="2623" spans="1:12" x14ac:dyDescent="0.25">
      <c r="A2623" t="s">
        <v>416</v>
      </c>
      <c r="B2623" t="s">
        <v>417</v>
      </c>
      <c r="C2623" t="s">
        <v>85</v>
      </c>
      <c r="D2623">
        <v>132</v>
      </c>
      <c r="E2623" t="s">
        <v>86</v>
      </c>
      <c r="F2623" t="s">
        <v>735</v>
      </c>
      <c r="G2623" t="s">
        <v>736</v>
      </c>
      <c r="H2623" t="s">
        <v>236</v>
      </c>
      <c r="I2623" t="s">
        <v>237</v>
      </c>
      <c r="J2623">
        <v>0</v>
      </c>
      <c r="K2623" t="s">
        <v>93</v>
      </c>
      <c r="L2623">
        <v>1111131</v>
      </c>
    </row>
    <row r="2624" spans="1:12" x14ac:dyDescent="0.25">
      <c r="A2624" t="s">
        <v>418</v>
      </c>
      <c r="B2624" t="s">
        <v>419</v>
      </c>
      <c r="C2624" t="s">
        <v>85</v>
      </c>
      <c r="D2624">
        <v>101</v>
      </c>
      <c r="E2624" t="s">
        <v>86</v>
      </c>
      <c r="F2624" t="s">
        <v>735</v>
      </c>
      <c r="G2624" t="s">
        <v>736</v>
      </c>
      <c r="H2624" t="s">
        <v>90</v>
      </c>
      <c r="I2624" t="s">
        <v>92</v>
      </c>
      <c r="J2624">
        <v>0</v>
      </c>
      <c r="K2624" t="s">
        <v>93</v>
      </c>
      <c r="L2624">
        <v>868233</v>
      </c>
    </row>
    <row r="2625" spans="1:12" x14ac:dyDescent="0.25">
      <c r="A2625" t="s">
        <v>418</v>
      </c>
      <c r="B2625" t="s">
        <v>419</v>
      </c>
      <c r="C2625" t="s">
        <v>85</v>
      </c>
      <c r="D2625">
        <v>101</v>
      </c>
      <c r="E2625" t="s">
        <v>86</v>
      </c>
      <c r="F2625" t="s">
        <v>735</v>
      </c>
      <c r="G2625" t="s">
        <v>736</v>
      </c>
      <c r="H2625" t="s">
        <v>94</v>
      </c>
      <c r="I2625" t="s">
        <v>95</v>
      </c>
      <c r="J2625">
        <v>0</v>
      </c>
      <c r="K2625" t="s">
        <v>93</v>
      </c>
      <c r="L2625">
        <v>868233</v>
      </c>
    </row>
    <row r="2626" spans="1:12" x14ac:dyDescent="0.25">
      <c r="A2626" t="s">
        <v>418</v>
      </c>
      <c r="B2626" t="s">
        <v>419</v>
      </c>
      <c r="C2626" t="s">
        <v>85</v>
      </c>
      <c r="D2626">
        <v>101</v>
      </c>
      <c r="E2626" t="s">
        <v>86</v>
      </c>
      <c r="F2626" t="s">
        <v>735</v>
      </c>
      <c r="G2626" t="s">
        <v>736</v>
      </c>
      <c r="H2626" t="s">
        <v>96</v>
      </c>
      <c r="I2626" t="s">
        <v>97</v>
      </c>
      <c r="J2626">
        <v>0</v>
      </c>
      <c r="K2626" t="s">
        <v>93</v>
      </c>
      <c r="L2626">
        <v>868233</v>
      </c>
    </row>
    <row r="2627" spans="1:12" x14ac:dyDescent="0.25">
      <c r="A2627" t="s">
        <v>418</v>
      </c>
      <c r="B2627" t="s">
        <v>419</v>
      </c>
      <c r="C2627" t="s">
        <v>85</v>
      </c>
      <c r="D2627">
        <v>101</v>
      </c>
      <c r="E2627" t="s">
        <v>86</v>
      </c>
      <c r="F2627" t="s">
        <v>735</v>
      </c>
      <c r="G2627" t="s">
        <v>736</v>
      </c>
      <c r="H2627" t="s">
        <v>98</v>
      </c>
      <c r="I2627" t="s">
        <v>99</v>
      </c>
      <c r="J2627">
        <v>0</v>
      </c>
      <c r="K2627" t="s">
        <v>93</v>
      </c>
      <c r="L2627">
        <v>868233</v>
      </c>
    </row>
    <row r="2628" spans="1:12" x14ac:dyDescent="0.25">
      <c r="A2628" t="s">
        <v>418</v>
      </c>
      <c r="B2628" t="s">
        <v>419</v>
      </c>
      <c r="C2628" t="s">
        <v>85</v>
      </c>
      <c r="D2628">
        <v>101</v>
      </c>
      <c r="E2628" t="s">
        <v>86</v>
      </c>
      <c r="F2628" t="s">
        <v>735</v>
      </c>
      <c r="G2628" t="s">
        <v>736</v>
      </c>
      <c r="H2628" t="s">
        <v>100</v>
      </c>
      <c r="I2628" t="s">
        <v>101</v>
      </c>
      <c r="J2628">
        <v>0</v>
      </c>
      <c r="K2628" t="s">
        <v>93</v>
      </c>
      <c r="L2628">
        <v>868233</v>
      </c>
    </row>
    <row r="2629" spans="1:12" x14ac:dyDescent="0.25">
      <c r="A2629" t="s">
        <v>418</v>
      </c>
      <c r="B2629" t="s">
        <v>419</v>
      </c>
      <c r="C2629" t="s">
        <v>85</v>
      </c>
      <c r="D2629">
        <v>101</v>
      </c>
      <c r="E2629" t="s">
        <v>86</v>
      </c>
      <c r="F2629" t="s">
        <v>735</v>
      </c>
      <c r="G2629" t="s">
        <v>736</v>
      </c>
      <c r="H2629" t="s">
        <v>102</v>
      </c>
      <c r="I2629" t="s">
        <v>103</v>
      </c>
      <c r="J2629">
        <v>0</v>
      </c>
      <c r="K2629" t="s">
        <v>93</v>
      </c>
      <c r="L2629">
        <v>868233</v>
      </c>
    </row>
    <row r="2630" spans="1:12" x14ac:dyDescent="0.25">
      <c r="A2630" t="s">
        <v>418</v>
      </c>
      <c r="B2630" t="s">
        <v>419</v>
      </c>
      <c r="C2630" t="s">
        <v>85</v>
      </c>
      <c r="D2630">
        <v>101</v>
      </c>
      <c r="E2630" t="s">
        <v>86</v>
      </c>
      <c r="F2630" t="s">
        <v>735</v>
      </c>
      <c r="G2630" t="s">
        <v>736</v>
      </c>
      <c r="H2630" t="s">
        <v>104</v>
      </c>
      <c r="I2630" t="s">
        <v>105</v>
      </c>
      <c r="J2630">
        <v>0</v>
      </c>
      <c r="K2630" t="s">
        <v>93</v>
      </c>
      <c r="L2630">
        <v>868233</v>
      </c>
    </row>
    <row r="2631" spans="1:12" x14ac:dyDescent="0.25">
      <c r="A2631" t="s">
        <v>418</v>
      </c>
      <c r="B2631" t="s">
        <v>419</v>
      </c>
      <c r="C2631" t="s">
        <v>85</v>
      </c>
      <c r="D2631">
        <v>101</v>
      </c>
      <c r="E2631" t="s">
        <v>86</v>
      </c>
      <c r="F2631" t="s">
        <v>735</v>
      </c>
      <c r="G2631" t="s">
        <v>736</v>
      </c>
      <c r="H2631" t="s">
        <v>106</v>
      </c>
      <c r="I2631" t="s">
        <v>107</v>
      </c>
      <c r="J2631">
        <v>0</v>
      </c>
      <c r="K2631" t="s">
        <v>93</v>
      </c>
      <c r="L2631">
        <v>868233</v>
      </c>
    </row>
    <row r="2632" spans="1:12" x14ac:dyDescent="0.25">
      <c r="A2632" t="s">
        <v>418</v>
      </c>
      <c r="B2632" t="s">
        <v>419</v>
      </c>
      <c r="C2632" t="s">
        <v>85</v>
      </c>
      <c r="D2632">
        <v>101</v>
      </c>
      <c r="E2632" t="s">
        <v>86</v>
      </c>
      <c r="F2632" t="s">
        <v>735</v>
      </c>
      <c r="G2632" t="s">
        <v>736</v>
      </c>
      <c r="H2632" t="s">
        <v>108</v>
      </c>
      <c r="I2632" t="s">
        <v>109</v>
      </c>
      <c r="J2632">
        <v>0</v>
      </c>
      <c r="K2632" t="s">
        <v>93</v>
      </c>
      <c r="L2632">
        <v>868233</v>
      </c>
    </row>
    <row r="2633" spans="1:12" x14ac:dyDescent="0.25">
      <c r="A2633" t="s">
        <v>418</v>
      </c>
      <c r="B2633" t="s">
        <v>419</v>
      </c>
      <c r="C2633" t="s">
        <v>85</v>
      </c>
      <c r="D2633">
        <v>101</v>
      </c>
      <c r="E2633" t="s">
        <v>86</v>
      </c>
      <c r="F2633" t="s">
        <v>735</v>
      </c>
      <c r="G2633" t="s">
        <v>736</v>
      </c>
      <c r="H2633" t="s">
        <v>110</v>
      </c>
      <c r="I2633" t="s">
        <v>111</v>
      </c>
      <c r="J2633">
        <v>0</v>
      </c>
      <c r="K2633" t="s">
        <v>93</v>
      </c>
      <c r="L2633">
        <v>868233</v>
      </c>
    </row>
    <row r="2634" spans="1:12" x14ac:dyDescent="0.25">
      <c r="A2634" t="s">
        <v>418</v>
      </c>
      <c r="B2634" t="s">
        <v>419</v>
      </c>
      <c r="C2634" t="s">
        <v>85</v>
      </c>
      <c r="D2634">
        <v>101</v>
      </c>
      <c r="E2634" t="s">
        <v>86</v>
      </c>
      <c r="F2634" t="s">
        <v>735</v>
      </c>
      <c r="G2634" t="s">
        <v>736</v>
      </c>
      <c r="H2634" t="s">
        <v>112</v>
      </c>
      <c r="I2634" t="s">
        <v>113</v>
      </c>
      <c r="J2634">
        <v>0</v>
      </c>
      <c r="K2634" t="s">
        <v>93</v>
      </c>
      <c r="L2634">
        <v>868233</v>
      </c>
    </row>
    <row r="2635" spans="1:12" x14ac:dyDescent="0.25">
      <c r="A2635" t="s">
        <v>418</v>
      </c>
      <c r="B2635" t="s">
        <v>419</v>
      </c>
      <c r="C2635" t="s">
        <v>85</v>
      </c>
      <c r="D2635">
        <v>101</v>
      </c>
      <c r="E2635" t="s">
        <v>86</v>
      </c>
      <c r="F2635" t="s">
        <v>735</v>
      </c>
      <c r="G2635" t="s">
        <v>736</v>
      </c>
      <c r="H2635" t="s">
        <v>114</v>
      </c>
      <c r="I2635" t="s">
        <v>115</v>
      </c>
      <c r="J2635">
        <v>0</v>
      </c>
      <c r="K2635" t="s">
        <v>93</v>
      </c>
      <c r="L2635">
        <v>868233</v>
      </c>
    </row>
    <row r="2636" spans="1:12" x14ac:dyDescent="0.25">
      <c r="A2636" t="s">
        <v>418</v>
      </c>
      <c r="B2636" t="s">
        <v>419</v>
      </c>
      <c r="C2636" t="s">
        <v>85</v>
      </c>
      <c r="D2636">
        <v>101</v>
      </c>
      <c r="E2636" t="s">
        <v>86</v>
      </c>
      <c r="F2636" t="s">
        <v>735</v>
      </c>
      <c r="G2636" t="s">
        <v>736</v>
      </c>
      <c r="H2636" t="s">
        <v>116</v>
      </c>
      <c r="I2636" t="s">
        <v>117</v>
      </c>
      <c r="J2636">
        <v>0</v>
      </c>
      <c r="K2636" t="s">
        <v>93</v>
      </c>
      <c r="L2636">
        <v>868233</v>
      </c>
    </row>
    <row r="2637" spans="1:12" x14ac:dyDescent="0.25">
      <c r="A2637" t="s">
        <v>418</v>
      </c>
      <c r="B2637" t="s">
        <v>419</v>
      </c>
      <c r="C2637" t="s">
        <v>85</v>
      </c>
      <c r="D2637">
        <v>101</v>
      </c>
      <c r="E2637" t="s">
        <v>86</v>
      </c>
      <c r="F2637" t="s">
        <v>735</v>
      </c>
      <c r="G2637" t="s">
        <v>736</v>
      </c>
      <c r="H2637" t="s">
        <v>118</v>
      </c>
      <c r="I2637" t="s">
        <v>119</v>
      </c>
      <c r="J2637">
        <v>0</v>
      </c>
      <c r="K2637" t="s">
        <v>93</v>
      </c>
      <c r="L2637">
        <v>868233</v>
      </c>
    </row>
    <row r="2638" spans="1:12" x14ac:dyDescent="0.25">
      <c r="A2638" t="s">
        <v>418</v>
      </c>
      <c r="B2638" t="s">
        <v>419</v>
      </c>
      <c r="C2638" t="s">
        <v>85</v>
      </c>
      <c r="D2638">
        <v>101</v>
      </c>
      <c r="E2638" t="s">
        <v>86</v>
      </c>
      <c r="F2638" t="s">
        <v>735</v>
      </c>
      <c r="G2638" t="s">
        <v>736</v>
      </c>
      <c r="H2638" t="s">
        <v>120</v>
      </c>
      <c r="I2638" t="s">
        <v>121</v>
      </c>
      <c r="J2638">
        <v>0</v>
      </c>
      <c r="K2638" t="s">
        <v>93</v>
      </c>
      <c r="L2638">
        <v>868233</v>
      </c>
    </row>
    <row r="2639" spans="1:12" x14ac:dyDescent="0.25">
      <c r="A2639" t="s">
        <v>418</v>
      </c>
      <c r="B2639" t="s">
        <v>419</v>
      </c>
      <c r="C2639" t="s">
        <v>85</v>
      </c>
      <c r="D2639">
        <v>101</v>
      </c>
      <c r="E2639" t="s">
        <v>86</v>
      </c>
      <c r="F2639" t="s">
        <v>735</v>
      </c>
      <c r="G2639" t="s">
        <v>736</v>
      </c>
      <c r="H2639" t="s">
        <v>122</v>
      </c>
      <c r="I2639" t="s">
        <v>123</v>
      </c>
      <c r="J2639">
        <v>0</v>
      </c>
      <c r="K2639" t="s">
        <v>93</v>
      </c>
      <c r="L2639">
        <v>868233</v>
      </c>
    </row>
    <row r="2640" spans="1:12" x14ac:dyDescent="0.25">
      <c r="A2640" t="s">
        <v>418</v>
      </c>
      <c r="B2640" t="s">
        <v>419</v>
      </c>
      <c r="C2640" t="s">
        <v>85</v>
      </c>
      <c r="D2640">
        <v>101</v>
      </c>
      <c r="E2640" t="s">
        <v>86</v>
      </c>
      <c r="F2640" t="s">
        <v>735</v>
      </c>
      <c r="G2640" t="s">
        <v>736</v>
      </c>
      <c r="H2640" t="s">
        <v>124</v>
      </c>
      <c r="I2640" t="s">
        <v>125</v>
      </c>
      <c r="J2640">
        <v>0</v>
      </c>
      <c r="K2640" t="s">
        <v>93</v>
      </c>
      <c r="L2640">
        <v>868233</v>
      </c>
    </row>
    <row r="2641" spans="1:12" x14ac:dyDescent="0.25">
      <c r="A2641" t="s">
        <v>418</v>
      </c>
      <c r="B2641" t="s">
        <v>419</v>
      </c>
      <c r="C2641" t="s">
        <v>85</v>
      </c>
      <c r="D2641">
        <v>101</v>
      </c>
      <c r="E2641" t="s">
        <v>86</v>
      </c>
      <c r="F2641" t="s">
        <v>735</v>
      </c>
      <c r="G2641" t="s">
        <v>736</v>
      </c>
      <c r="H2641" t="s">
        <v>126</v>
      </c>
      <c r="I2641" t="s">
        <v>127</v>
      </c>
      <c r="J2641">
        <v>0</v>
      </c>
      <c r="K2641" t="s">
        <v>93</v>
      </c>
      <c r="L2641">
        <v>868233</v>
      </c>
    </row>
    <row r="2642" spans="1:12" x14ac:dyDescent="0.25">
      <c r="A2642" t="s">
        <v>418</v>
      </c>
      <c r="B2642" t="s">
        <v>419</v>
      </c>
      <c r="C2642" t="s">
        <v>85</v>
      </c>
      <c r="D2642">
        <v>101</v>
      </c>
      <c r="E2642" t="s">
        <v>86</v>
      </c>
      <c r="F2642" t="s">
        <v>735</v>
      </c>
      <c r="G2642" t="s">
        <v>736</v>
      </c>
      <c r="H2642" t="s">
        <v>128</v>
      </c>
      <c r="I2642" t="s">
        <v>129</v>
      </c>
      <c r="J2642">
        <v>863004</v>
      </c>
      <c r="K2642" t="s">
        <v>93</v>
      </c>
      <c r="L2642">
        <v>868233</v>
      </c>
    </row>
    <row r="2643" spans="1:12" x14ac:dyDescent="0.25">
      <c r="A2643" t="s">
        <v>418</v>
      </c>
      <c r="B2643" t="s">
        <v>419</v>
      </c>
      <c r="C2643" t="s">
        <v>85</v>
      </c>
      <c r="D2643">
        <v>101</v>
      </c>
      <c r="E2643" t="s">
        <v>86</v>
      </c>
      <c r="F2643" t="s">
        <v>735</v>
      </c>
      <c r="G2643" t="s">
        <v>736</v>
      </c>
      <c r="H2643" t="s">
        <v>130</v>
      </c>
      <c r="I2643" t="s">
        <v>131</v>
      </c>
      <c r="J2643">
        <v>25100</v>
      </c>
      <c r="K2643" t="s">
        <v>93</v>
      </c>
      <c r="L2643">
        <v>868233</v>
      </c>
    </row>
    <row r="2644" spans="1:12" x14ac:dyDescent="0.25">
      <c r="A2644" t="s">
        <v>418</v>
      </c>
      <c r="B2644" t="s">
        <v>419</v>
      </c>
      <c r="C2644" t="s">
        <v>85</v>
      </c>
      <c r="D2644">
        <v>101</v>
      </c>
      <c r="E2644" t="s">
        <v>86</v>
      </c>
      <c r="F2644" t="s">
        <v>735</v>
      </c>
      <c r="G2644" t="s">
        <v>736</v>
      </c>
      <c r="H2644" t="s">
        <v>132</v>
      </c>
      <c r="I2644" t="s">
        <v>133</v>
      </c>
      <c r="J2644">
        <v>-19355</v>
      </c>
      <c r="K2644" t="s">
        <v>93</v>
      </c>
      <c r="L2644">
        <v>868233</v>
      </c>
    </row>
    <row r="2645" spans="1:12" x14ac:dyDescent="0.25">
      <c r="A2645" t="s">
        <v>418</v>
      </c>
      <c r="B2645" t="s">
        <v>419</v>
      </c>
      <c r="C2645" t="s">
        <v>85</v>
      </c>
      <c r="D2645">
        <v>101</v>
      </c>
      <c r="E2645" t="s">
        <v>86</v>
      </c>
      <c r="F2645" t="s">
        <v>735</v>
      </c>
      <c r="G2645" t="s">
        <v>736</v>
      </c>
      <c r="H2645" t="s">
        <v>134</v>
      </c>
      <c r="I2645" t="s">
        <v>135</v>
      </c>
      <c r="J2645">
        <v>78463</v>
      </c>
      <c r="K2645" t="s">
        <v>93</v>
      </c>
      <c r="L2645">
        <v>868233</v>
      </c>
    </row>
    <row r="2646" spans="1:12" x14ac:dyDescent="0.25">
      <c r="A2646" t="s">
        <v>418</v>
      </c>
      <c r="B2646" t="s">
        <v>419</v>
      </c>
      <c r="C2646" t="s">
        <v>85</v>
      </c>
      <c r="D2646">
        <v>101</v>
      </c>
      <c r="E2646" t="s">
        <v>86</v>
      </c>
      <c r="F2646" t="s">
        <v>735</v>
      </c>
      <c r="G2646" t="s">
        <v>736</v>
      </c>
      <c r="H2646" t="s">
        <v>136</v>
      </c>
      <c r="I2646" t="s">
        <v>137</v>
      </c>
      <c r="J2646">
        <v>44073</v>
      </c>
      <c r="K2646" t="s">
        <v>93</v>
      </c>
      <c r="L2646">
        <v>868233</v>
      </c>
    </row>
    <row r="2647" spans="1:12" x14ac:dyDescent="0.25">
      <c r="A2647" t="s">
        <v>418</v>
      </c>
      <c r="B2647" t="s">
        <v>419</v>
      </c>
      <c r="C2647" t="s">
        <v>85</v>
      </c>
      <c r="D2647">
        <v>101</v>
      </c>
      <c r="E2647" t="s">
        <v>86</v>
      </c>
      <c r="F2647" t="s">
        <v>735</v>
      </c>
      <c r="G2647" t="s">
        <v>736</v>
      </c>
      <c r="H2647" t="s">
        <v>138</v>
      </c>
      <c r="I2647" t="s">
        <v>139</v>
      </c>
      <c r="J2647">
        <v>269784</v>
      </c>
      <c r="K2647" t="s">
        <v>93</v>
      </c>
      <c r="L2647">
        <v>868233</v>
      </c>
    </row>
    <row r="2648" spans="1:12" x14ac:dyDescent="0.25">
      <c r="A2648" t="s">
        <v>418</v>
      </c>
      <c r="B2648" t="s">
        <v>419</v>
      </c>
      <c r="C2648" t="s">
        <v>85</v>
      </c>
      <c r="D2648">
        <v>101</v>
      </c>
      <c r="E2648" t="s">
        <v>86</v>
      </c>
      <c r="F2648" t="s">
        <v>735</v>
      </c>
      <c r="G2648" t="s">
        <v>736</v>
      </c>
      <c r="H2648" t="s">
        <v>140</v>
      </c>
      <c r="I2648" t="s">
        <v>141</v>
      </c>
      <c r="J2648">
        <v>0</v>
      </c>
      <c r="K2648" t="s">
        <v>93</v>
      </c>
      <c r="L2648">
        <v>868233</v>
      </c>
    </row>
    <row r="2649" spans="1:12" x14ac:dyDescent="0.25">
      <c r="A2649" t="s">
        <v>418</v>
      </c>
      <c r="B2649" t="s">
        <v>419</v>
      </c>
      <c r="C2649" t="s">
        <v>85</v>
      </c>
      <c r="D2649">
        <v>101</v>
      </c>
      <c r="E2649" t="s">
        <v>86</v>
      </c>
      <c r="F2649" t="s">
        <v>735</v>
      </c>
      <c r="G2649" t="s">
        <v>736</v>
      </c>
      <c r="H2649" t="s">
        <v>142</v>
      </c>
      <c r="I2649" t="s">
        <v>143</v>
      </c>
      <c r="J2649">
        <v>0</v>
      </c>
      <c r="K2649" t="s">
        <v>93</v>
      </c>
      <c r="L2649">
        <v>868233</v>
      </c>
    </row>
    <row r="2650" spans="1:12" x14ac:dyDescent="0.25">
      <c r="A2650" t="s">
        <v>418</v>
      </c>
      <c r="B2650" t="s">
        <v>419</v>
      </c>
      <c r="C2650" t="s">
        <v>85</v>
      </c>
      <c r="D2650">
        <v>101</v>
      </c>
      <c r="E2650" t="s">
        <v>86</v>
      </c>
      <c r="F2650" t="s">
        <v>735</v>
      </c>
      <c r="G2650" t="s">
        <v>736</v>
      </c>
      <c r="H2650" t="s">
        <v>144</v>
      </c>
      <c r="I2650" t="s">
        <v>145</v>
      </c>
      <c r="J2650">
        <v>0</v>
      </c>
      <c r="K2650" t="s">
        <v>93</v>
      </c>
      <c r="L2650">
        <v>868233</v>
      </c>
    </row>
    <row r="2651" spans="1:12" x14ac:dyDescent="0.25">
      <c r="A2651" t="s">
        <v>418</v>
      </c>
      <c r="B2651" t="s">
        <v>419</v>
      </c>
      <c r="C2651" t="s">
        <v>85</v>
      </c>
      <c r="D2651">
        <v>101</v>
      </c>
      <c r="E2651" t="s">
        <v>86</v>
      </c>
      <c r="F2651" t="s">
        <v>735</v>
      </c>
      <c r="G2651" t="s">
        <v>736</v>
      </c>
      <c r="H2651" t="s">
        <v>146</v>
      </c>
      <c r="I2651" t="s">
        <v>147</v>
      </c>
      <c r="J2651">
        <v>290200</v>
      </c>
      <c r="K2651" t="s">
        <v>93</v>
      </c>
      <c r="L2651">
        <v>868233</v>
      </c>
    </row>
    <row r="2652" spans="1:12" x14ac:dyDescent="0.25">
      <c r="A2652" t="s">
        <v>418</v>
      </c>
      <c r="B2652" t="s">
        <v>419</v>
      </c>
      <c r="C2652" t="s">
        <v>85</v>
      </c>
      <c r="D2652">
        <v>101</v>
      </c>
      <c r="E2652" t="s">
        <v>86</v>
      </c>
      <c r="F2652" t="s">
        <v>735</v>
      </c>
      <c r="G2652" t="s">
        <v>736</v>
      </c>
      <c r="H2652" t="s">
        <v>148</v>
      </c>
      <c r="I2652" t="s">
        <v>149</v>
      </c>
      <c r="J2652">
        <v>0</v>
      </c>
      <c r="K2652" t="s">
        <v>93</v>
      </c>
      <c r="L2652">
        <v>868233</v>
      </c>
    </row>
    <row r="2653" spans="1:12" x14ac:dyDescent="0.25">
      <c r="A2653" t="s">
        <v>418</v>
      </c>
      <c r="B2653" t="s">
        <v>419</v>
      </c>
      <c r="C2653" t="s">
        <v>85</v>
      </c>
      <c r="D2653">
        <v>101</v>
      </c>
      <c r="E2653" t="s">
        <v>86</v>
      </c>
      <c r="F2653" t="s">
        <v>735</v>
      </c>
      <c r="G2653" t="s">
        <v>736</v>
      </c>
      <c r="H2653" t="s">
        <v>150</v>
      </c>
      <c r="I2653" t="s">
        <v>151</v>
      </c>
      <c r="J2653">
        <v>17438</v>
      </c>
      <c r="K2653" t="s">
        <v>93</v>
      </c>
      <c r="L2653">
        <v>868233</v>
      </c>
    </row>
    <row r="2654" spans="1:12" x14ac:dyDescent="0.25">
      <c r="A2654" t="s">
        <v>418</v>
      </c>
      <c r="B2654" t="s">
        <v>419</v>
      </c>
      <c r="C2654" t="s">
        <v>85</v>
      </c>
      <c r="D2654">
        <v>101</v>
      </c>
      <c r="E2654" t="s">
        <v>86</v>
      </c>
      <c r="F2654" t="s">
        <v>735</v>
      </c>
      <c r="G2654" t="s">
        <v>736</v>
      </c>
      <c r="H2654" t="s">
        <v>152</v>
      </c>
      <c r="I2654" t="s">
        <v>153</v>
      </c>
      <c r="J2654">
        <v>7073</v>
      </c>
      <c r="K2654" t="s">
        <v>93</v>
      </c>
      <c r="L2654">
        <v>868233</v>
      </c>
    </row>
    <row r="2655" spans="1:12" x14ac:dyDescent="0.25">
      <c r="A2655" t="s">
        <v>418</v>
      </c>
      <c r="B2655" t="s">
        <v>419</v>
      </c>
      <c r="C2655" t="s">
        <v>85</v>
      </c>
      <c r="D2655">
        <v>101</v>
      </c>
      <c r="E2655" t="s">
        <v>86</v>
      </c>
      <c r="F2655" t="s">
        <v>735</v>
      </c>
      <c r="G2655" t="s">
        <v>736</v>
      </c>
      <c r="H2655" t="s">
        <v>154</v>
      </c>
      <c r="I2655" t="s">
        <v>155</v>
      </c>
      <c r="J2655">
        <v>0</v>
      </c>
      <c r="K2655" t="s">
        <v>93</v>
      </c>
      <c r="L2655">
        <v>868233</v>
      </c>
    </row>
    <row r="2656" spans="1:12" x14ac:dyDescent="0.25">
      <c r="A2656" t="s">
        <v>418</v>
      </c>
      <c r="B2656" t="s">
        <v>419</v>
      </c>
      <c r="C2656" t="s">
        <v>85</v>
      </c>
      <c r="D2656">
        <v>101</v>
      </c>
      <c r="E2656" t="s">
        <v>86</v>
      </c>
      <c r="F2656" t="s">
        <v>735</v>
      </c>
      <c r="G2656" t="s">
        <v>736</v>
      </c>
      <c r="H2656" t="s">
        <v>156</v>
      </c>
      <c r="I2656" t="s">
        <v>157</v>
      </c>
      <c r="J2656">
        <v>3311</v>
      </c>
      <c r="K2656" t="s">
        <v>93</v>
      </c>
      <c r="L2656">
        <v>868233</v>
      </c>
    </row>
    <row r="2657" spans="1:12" x14ac:dyDescent="0.25">
      <c r="A2657" t="s">
        <v>418</v>
      </c>
      <c r="B2657" t="s">
        <v>419</v>
      </c>
      <c r="C2657" t="s">
        <v>85</v>
      </c>
      <c r="D2657">
        <v>101</v>
      </c>
      <c r="E2657" t="s">
        <v>86</v>
      </c>
      <c r="F2657" t="s">
        <v>735</v>
      </c>
      <c r="G2657" t="s">
        <v>736</v>
      </c>
      <c r="H2657" t="s">
        <v>158</v>
      </c>
      <c r="I2657" t="s">
        <v>159</v>
      </c>
      <c r="J2657">
        <v>2319</v>
      </c>
      <c r="K2657" t="s">
        <v>93</v>
      </c>
      <c r="L2657">
        <v>868233</v>
      </c>
    </row>
    <row r="2658" spans="1:12" x14ac:dyDescent="0.25">
      <c r="A2658" t="s">
        <v>418</v>
      </c>
      <c r="B2658" t="s">
        <v>419</v>
      </c>
      <c r="C2658" t="s">
        <v>85</v>
      </c>
      <c r="D2658">
        <v>101</v>
      </c>
      <c r="E2658" t="s">
        <v>86</v>
      </c>
      <c r="F2658" t="s">
        <v>735</v>
      </c>
      <c r="G2658" t="s">
        <v>736</v>
      </c>
      <c r="H2658" t="s">
        <v>160</v>
      </c>
      <c r="I2658" t="s">
        <v>161</v>
      </c>
      <c r="J2658">
        <v>11184</v>
      </c>
      <c r="K2658" t="s">
        <v>93</v>
      </c>
      <c r="L2658">
        <v>868233</v>
      </c>
    </row>
    <row r="2659" spans="1:12" x14ac:dyDescent="0.25">
      <c r="A2659" t="s">
        <v>418</v>
      </c>
      <c r="B2659" t="s">
        <v>419</v>
      </c>
      <c r="C2659" t="s">
        <v>85</v>
      </c>
      <c r="D2659">
        <v>101</v>
      </c>
      <c r="E2659" t="s">
        <v>86</v>
      </c>
      <c r="F2659" t="s">
        <v>735</v>
      </c>
      <c r="G2659" t="s">
        <v>736</v>
      </c>
      <c r="H2659" t="s">
        <v>162</v>
      </c>
      <c r="I2659" t="s">
        <v>163</v>
      </c>
      <c r="J2659">
        <v>307</v>
      </c>
      <c r="K2659" t="s">
        <v>93</v>
      </c>
      <c r="L2659">
        <v>868233</v>
      </c>
    </row>
    <row r="2660" spans="1:12" x14ac:dyDescent="0.25">
      <c r="A2660" t="s">
        <v>418</v>
      </c>
      <c r="B2660" t="s">
        <v>419</v>
      </c>
      <c r="C2660" t="s">
        <v>85</v>
      </c>
      <c r="D2660">
        <v>101</v>
      </c>
      <c r="E2660" t="s">
        <v>86</v>
      </c>
      <c r="F2660" t="s">
        <v>735</v>
      </c>
      <c r="G2660" t="s">
        <v>736</v>
      </c>
      <c r="H2660" t="s">
        <v>164</v>
      </c>
      <c r="I2660" t="s">
        <v>165</v>
      </c>
      <c r="J2660">
        <v>1545</v>
      </c>
      <c r="K2660" t="s">
        <v>93</v>
      </c>
      <c r="L2660">
        <v>868233</v>
      </c>
    </row>
    <row r="2661" spans="1:12" x14ac:dyDescent="0.25">
      <c r="A2661" t="s">
        <v>418</v>
      </c>
      <c r="B2661" t="s">
        <v>419</v>
      </c>
      <c r="C2661" t="s">
        <v>85</v>
      </c>
      <c r="D2661">
        <v>101</v>
      </c>
      <c r="E2661" t="s">
        <v>86</v>
      </c>
      <c r="F2661" t="s">
        <v>735</v>
      </c>
      <c r="G2661" t="s">
        <v>736</v>
      </c>
      <c r="H2661" t="s">
        <v>166</v>
      </c>
      <c r="I2661" t="s">
        <v>167</v>
      </c>
      <c r="J2661">
        <v>0</v>
      </c>
      <c r="K2661" t="s">
        <v>93</v>
      </c>
      <c r="L2661">
        <v>868233</v>
      </c>
    </row>
    <row r="2662" spans="1:12" x14ac:dyDescent="0.25">
      <c r="A2662" t="s">
        <v>418</v>
      </c>
      <c r="B2662" t="s">
        <v>419</v>
      </c>
      <c r="C2662" t="s">
        <v>85</v>
      </c>
      <c r="D2662">
        <v>101</v>
      </c>
      <c r="E2662" t="s">
        <v>86</v>
      </c>
      <c r="F2662" t="s">
        <v>735</v>
      </c>
      <c r="G2662" t="s">
        <v>736</v>
      </c>
      <c r="H2662" t="s">
        <v>168</v>
      </c>
      <c r="I2662" t="s">
        <v>169</v>
      </c>
      <c r="J2662">
        <v>20270</v>
      </c>
      <c r="K2662" t="s">
        <v>93</v>
      </c>
      <c r="L2662">
        <v>868233</v>
      </c>
    </row>
    <row r="2663" spans="1:12" x14ac:dyDescent="0.25">
      <c r="A2663" t="s">
        <v>418</v>
      </c>
      <c r="B2663" t="s">
        <v>419</v>
      </c>
      <c r="C2663" t="s">
        <v>85</v>
      </c>
      <c r="D2663">
        <v>101</v>
      </c>
      <c r="E2663" t="s">
        <v>86</v>
      </c>
      <c r="F2663" t="s">
        <v>735</v>
      </c>
      <c r="G2663" t="s">
        <v>736</v>
      </c>
      <c r="H2663" t="s">
        <v>170</v>
      </c>
      <c r="I2663" t="s">
        <v>171</v>
      </c>
      <c r="J2663">
        <v>1659</v>
      </c>
      <c r="K2663" t="s">
        <v>93</v>
      </c>
      <c r="L2663">
        <v>868233</v>
      </c>
    </row>
    <row r="2664" spans="1:12" x14ac:dyDescent="0.25">
      <c r="A2664" t="s">
        <v>418</v>
      </c>
      <c r="B2664" t="s">
        <v>419</v>
      </c>
      <c r="C2664" t="s">
        <v>85</v>
      </c>
      <c r="D2664">
        <v>101</v>
      </c>
      <c r="E2664" t="s">
        <v>86</v>
      </c>
      <c r="F2664" t="s">
        <v>735</v>
      </c>
      <c r="G2664" t="s">
        <v>736</v>
      </c>
      <c r="H2664" t="s">
        <v>172</v>
      </c>
      <c r="I2664" t="s">
        <v>173</v>
      </c>
      <c r="J2664">
        <v>0</v>
      </c>
      <c r="K2664" t="s">
        <v>93</v>
      </c>
      <c r="L2664">
        <v>868233</v>
      </c>
    </row>
    <row r="2665" spans="1:12" x14ac:dyDescent="0.25">
      <c r="A2665" t="s">
        <v>418</v>
      </c>
      <c r="B2665" t="s">
        <v>419</v>
      </c>
      <c r="C2665" t="s">
        <v>85</v>
      </c>
      <c r="D2665">
        <v>101</v>
      </c>
      <c r="E2665" t="s">
        <v>86</v>
      </c>
      <c r="F2665" t="s">
        <v>735</v>
      </c>
      <c r="G2665" t="s">
        <v>736</v>
      </c>
      <c r="H2665" t="s">
        <v>174</v>
      </c>
      <c r="I2665" t="s">
        <v>175</v>
      </c>
      <c r="J2665">
        <v>15</v>
      </c>
      <c r="K2665" t="s">
        <v>93</v>
      </c>
      <c r="L2665">
        <v>868233</v>
      </c>
    </row>
    <row r="2666" spans="1:12" x14ac:dyDescent="0.25">
      <c r="A2666" t="s">
        <v>418</v>
      </c>
      <c r="B2666" t="s">
        <v>419</v>
      </c>
      <c r="C2666" t="s">
        <v>85</v>
      </c>
      <c r="D2666">
        <v>101</v>
      </c>
      <c r="E2666" t="s">
        <v>86</v>
      </c>
      <c r="F2666" t="s">
        <v>735</v>
      </c>
      <c r="G2666" t="s">
        <v>736</v>
      </c>
      <c r="H2666" t="s">
        <v>176</v>
      </c>
      <c r="I2666" t="s">
        <v>177</v>
      </c>
      <c r="J2666">
        <v>0</v>
      </c>
      <c r="K2666" t="s">
        <v>93</v>
      </c>
      <c r="L2666">
        <v>868233</v>
      </c>
    </row>
    <row r="2667" spans="1:12" x14ac:dyDescent="0.25">
      <c r="A2667" t="s">
        <v>418</v>
      </c>
      <c r="B2667" t="s">
        <v>419</v>
      </c>
      <c r="C2667" t="s">
        <v>85</v>
      </c>
      <c r="D2667">
        <v>101</v>
      </c>
      <c r="E2667" t="s">
        <v>86</v>
      </c>
      <c r="F2667" t="s">
        <v>735</v>
      </c>
      <c r="G2667" t="s">
        <v>736</v>
      </c>
      <c r="H2667" t="s">
        <v>178</v>
      </c>
      <c r="I2667" t="s">
        <v>179</v>
      </c>
      <c r="J2667">
        <v>35947</v>
      </c>
      <c r="K2667" t="s">
        <v>93</v>
      </c>
      <c r="L2667">
        <v>868233</v>
      </c>
    </row>
    <row r="2668" spans="1:12" x14ac:dyDescent="0.25">
      <c r="A2668" t="s">
        <v>418</v>
      </c>
      <c r="B2668" t="s">
        <v>419</v>
      </c>
      <c r="C2668" t="s">
        <v>85</v>
      </c>
      <c r="D2668">
        <v>101</v>
      </c>
      <c r="E2668" t="s">
        <v>86</v>
      </c>
      <c r="F2668" t="s">
        <v>735</v>
      </c>
      <c r="G2668" t="s">
        <v>736</v>
      </c>
      <c r="H2668" t="s">
        <v>180</v>
      </c>
      <c r="I2668" t="s">
        <v>181</v>
      </c>
      <c r="J2668">
        <v>67344</v>
      </c>
      <c r="K2668" t="s">
        <v>93</v>
      </c>
      <c r="L2668">
        <v>868233</v>
      </c>
    </row>
    <row r="2669" spans="1:12" x14ac:dyDescent="0.25">
      <c r="A2669" t="s">
        <v>418</v>
      </c>
      <c r="B2669" t="s">
        <v>419</v>
      </c>
      <c r="C2669" t="s">
        <v>85</v>
      </c>
      <c r="D2669">
        <v>101</v>
      </c>
      <c r="E2669" t="s">
        <v>86</v>
      </c>
      <c r="F2669" t="s">
        <v>735</v>
      </c>
      <c r="G2669" t="s">
        <v>736</v>
      </c>
      <c r="H2669" t="s">
        <v>182</v>
      </c>
      <c r="I2669" t="s">
        <v>183</v>
      </c>
      <c r="J2669">
        <v>0</v>
      </c>
      <c r="K2669" t="s">
        <v>93</v>
      </c>
      <c r="L2669">
        <v>868233</v>
      </c>
    </row>
    <row r="2670" spans="1:12" x14ac:dyDescent="0.25">
      <c r="A2670" t="s">
        <v>418</v>
      </c>
      <c r="B2670" t="s">
        <v>419</v>
      </c>
      <c r="C2670" t="s">
        <v>85</v>
      </c>
      <c r="D2670">
        <v>101</v>
      </c>
      <c r="E2670" t="s">
        <v>86</v>
      </c>
      <c r="F2670" t="s">
        <v>735</v>
      </c>
      <c r="G2670" t="s">
        <v>736</v>
      </c>
      <c r="H2670" t="s">
        <v>184</v>
      </c>
      <c r="I2670" t="s">
        <v>185</v>
      </c>
      <c r="J2670">
        <v>0</v>
      </c>
      <c r="K2670" t="s">
        <v>93</v>
      </c>
      <c r="L2670">
        <v>868233</v>
      </c>
    </row>
    <row r="2671" spans="1:12" x14ac:dyDescent="0.25">
      <c r="A2671" t="s">
        <v>418</v>
      </c>
      <c r="B2671" t="s">
        <v>419</v>
      </c>
      <c r="C2671" t="s">
        <v>85</v>
      </c>
      <c r="D2671">
        <v>101</v>
      </c>
      <c r="E2671" t="s">
        <v>86</v>
      </c>
      <c r="F2671" t="s">
        <v>735</v>
      </c>
      <c r="G2671" t="s">
        <v>736</v>
      </c>
      <c r="H2671" t="s">
        <v>186</v>
      </c>
      <c r="I2671" t="s">
        <v>187</v>
      </c>
      <c r="J2671">
        <v>10</v>
      </c>
      <c r="K2671" t="s">
        <v>93</v>
      </c>
      <c r="L2671">
        <v>868233</v>
      </c>
    </row>
    <row r="2672" spans="1:12" x14ac:dyDescent="0.25">
      <c r="A2672" t="s">
        <v>418</v>
      </c>
      <c r="B2672" t="s">
        <v>419</v>
      </c>
      <c r="C2672" t="s">
        <v>85</v>
      </c>
      <c r="D2672">
        <v>101</v>
      </c>
      <c r="E2672" t="s">
        <v>86</v>
      </c>
      <c r="F2672" t="s">
        <v>735</v>
      </c>
      <c r="G2672" t="s">
        <v>736</v>
      </c>
      <c r="H2672" t="s">
        <v>188</v>
      </c>
      <c r="I2672" t="s">
        <v>189</v>
      </c>
      <c r="J2672">
        <v>0</v>
      </c>
      <c r="K2672" t="s">
        <v>93</v>
      </c>
      <c r="L2672">
        <v>868233</v>
      </c>
    </row>
    <row r="2673" spans="1:12" x14ac:dyDescent="0.25">
      <c r="A2673" t="s">
        <v>418</v>
      </c>
      <c r="B2673" t="s">
        <v>419</v>
      </c>
      <c r="C2673" t="s">
        <v>85</v>
      </c>
      <c r="D2673">
        <v>101</v>
      </c>
      <c r="E2673" t="s">
        <v>86</v>
      </c>
      <c r="F2673" t="s">
        <v>735</v>
      </c>
      <c r="G2673" t="s">
        <v>736</v>
      </c>
      <c r="H2673" t="s">
        <v>190</v>
      </c>
      <c r="I2673" t="s">
        <v>191</v>
      </c>
      <c r="J2673">
        <v>-1</v>
      </c>
      <c r="K2673" t="s">
        <v>93</v>
      </c>
      <c r="L2673">
        <v>868233</v>
      </c>
    </row>
    <row r="2674" spans="1:12" x14ac:dyDescent="0.25">
      <c r="A2674" t="s">
        <v>418</v>
      </c>
      <c r="B2674" t="s">
        <v>419</v>
      </c>
      <c r="C2674" t="s">
        <v>85</v>
      </c>
      <c r="D2674">
        <v>101</v>
      </c>
      <c r="E2674" t="s">
        <v>86</v>
      </c>
      <c r="F2674" t="s">
        <v>735</v>
      </c>
      <c r="G2674" t="s">
        <v>736</v>
      </c>
      <c r="H2674" t="s">
        <v>192</v>
      </c>
      <c r="I2674" t="s">
        <v>193</v>
      </c>
      <c r="J2674">
        <v>4815</v>
      </c>
      <c r="K2674" t="s">
        <v>93</v>
      </c>
      <c r="L2674">
        <v>868233</v>
      </c>
    </row>
    <row r="2675" spans="1:12" x14ac:dyDescent="0.25">
      <c r="A2675" t="s">
        <v>418</v>
      </c>
      <c r="B2675" t="s">
        <v>419</v>
      </c>
      <c r="C2675" t="s">
        <v>85</v>
      </c>
      <c r="D2675">
        <v>101</v>
      </c>
      <c r="E2675" t="s">
        <v>86</v>
      </c>
      <c r="F2675" t="s">
        <v>735</v>
      </c>
      <c r="G2675" t="s">
        <v>736</v>
      </c>
      <c r="H2675" t="s">
        <v>194</v>
      </c>
      <c r="I2675" t="s">
        <v>195</v>
      </c>
      <c r="J2675">
        <v>52785</v>
      </c>
      <c r="K2675" t="s">
        <v>93</v>
      </c>
      <c r="L2675">
        <v>868233</v>
      </c>
    </row>
    <row r="2676" spans="1:12" x14ac:dyDescent="0.25">
      <c r="A2676" t="s">
        <v>418</v>
      </c>
      <c r="B2676" t="s">
        <v>419</v>
      </c>
      <c r="C2676" t="s">
        <v>85</v>
      </c>
      <c r="D2676">
        <v>101</v>
      </c>
      <c r="E2676" t="s">
        <v>86</v>
      </c>
      <c r="F2676" t="s">
        <v>735</v>
      </c>
      <c r="G2676" t="s">
        <v>736</v>
      </c>
      <c r="H2676" t="s">
        <v>196</v>
      </c>
      <c r="I2676" t="s">
        <v>197</v>
      </c>
      <c r="J2676">
        <v>81934</v>
      </c>
      <c r="K2676" t="s">
        <v>93</v>
      </c>
      <c r="L2676">
        <v>868233</v>
      </c>
    </row>
    <row r="2677" spans="1:12" x14ac:dyDescent="0.25">
      <c r="A2677" t="s">
        <v>418</v>
      </c>
      <c r="B2677" t="s">
        <v>419</v>
      </c>
      <c r="C2677" t="s">
        <v>85</v>
      </c>
      <c r="D2677">
        <v>101</v>
      </c>
      <c r="E2677" t="s">
        <v>86</v>
      </c>
      <c r="F2677" t="s">
        <v>735</v>
      </c>
      <c r="G2677" t="s">
        <v>736</v>
      </c>
      <c r="H2677" t="s">
        <v>198</v>
      </c>
      <c r="I2677" t="s">
        <v>199</v>
      </c>
      <c r="J2677">
        <v>5634</v>
      </c>
      <c r="K2677" t="s">
        <v>93</v>
      </c>
      <c r="L2677">
        <v>868233</v>
      </c>
    </row>
    <row r="2678" spans="1:12" x14ac:dyDescent="0.25">
      <c r="A2678" t="s">
        <v>418</v>
      </c>
      <c r="B2678" t="s">
        <v>419</v>
      </c>
      <c r="C2678" t="s">
        <v>85</v>
      </c>
      <c r="D2678">
        <v>101</v>
      </c>
      <c r="E2678" t="s">
        <v>86</v>
      </c>
      <c r="F2678" t="s">
        <v>735</v>
      </c>
      <c r="G2678" t="s">
        <v>736</v>
      </c>
      <c r="H2678" t="s">
        <v>200</v>
      </c>
      <c r="I2678" t="s">
        <v>201</v>
      </c>
      <c r="J2678">
        <v>30063</v>
      </c>
      <c r="K2678" t="s">
        <v>93</v>
      </c>
      <c r="L2678">
        <v>868233</v>
      </c>
    </row>
    <row r="2679" spans="1:12" x14ac:dyDescent="0.25">
      <c r="A2679" t="s">
        <v>418</v>
      </c>
      <c r="B2679" t="s">
        <v>419</v>
      </c>
      <c r="C2679" t="s">
        <v>85</v>
      </c>
      <c r="D2679">
        <v>101</v>
      </c>
      <c r="E2679" t="s">
        <v>86</v>
      </c>
      <c r="F2679" t="s">
        <v>735</v>
      </c>
      <c r="G2679" t="s">
        <v>736</v>
      </c>
      <c r="H2679" t="s">
        <v>202</v>
      </c>
      <c r="I2679" t="s">
        <v>203</v>
      </c>
      <c r="J2679">
        <v>229</v>
      </c>
      <c r="K2679" t="s">
        <v>93</v>
      </c>
      <c r="L2679">
        <v>868233</v>
      </c>
    </row>
    <row r="2680" spans="1:12" x14ac:dyDescent="0.25">
      <c r="A2680" t="s">
        <v>418</v>
      </c>
      <c r="B2680" t="s">
        <v>419</v>
      </c>
      <c r="C2680" t="s">
        <v>85</v>
      </c>
      <c r="D2680">
        <v>101</v>
      </c>
      <c r="E2680" t="s">
        <v>86</v>
      </c>
      <c r="F2680" t="s">
        <v>735</v>
      </c>
      <c r="G2680" t="s">
        <v>736</v>
      </c>
      <c r="H2680" t="s">
        <v>204</v>
      </c>
      <c r="I2680" t="s">
        <v>205</v>
      </c>
      <c r="J2680">
        <v>0</v>
      </c>
      <c r="K2680" t="s">
        <v>93</v>
      </c>
      <c r="L2680">
        <v>868233</v>
      </c>
    </row>
    <row r="2681" spans="1:12" x14ac:dyDescent="0.25">
      <c r="A2681" t="s">
        <v>418</v>
      </c>
      <c r="B2681" t="s">
        <v>419</v>
      </c>
      <c r="C2681" t="s">
        <v>85</v>
      </c>
      <c r="D2681">
        <v>101</v>
      </c>
      <c r="E2681" t="s">
        <v>86</v>
      </c>
      <c r="F2681" t="s">
        <v>735</v>
      </c>
      <c r="G2681" t="s">
        <v>736</v>
      </c>
      <c r="H2681" t="s">
        <v>206</v>
      </c>
      <c r="I2681" t="s">
        <v>207</v>
      </c>
      <c r="J2681">
        <v>10624</v>
      </c>
      <c r="K2681" t="s">
        <v>93</v>
      </c>
      <c r="L2681">
        <v>868233</v>
      </c>
    </row>
    <row r="2682" spans="1:12" x14ac:dyDescent="0.25">
      <c r="A2682" t="s">
        <v>418</v>
      </c>
      <c r="B2682" t="s">
        <v>419</v>
      </c>
      <c r="C2682" t="s">
        <v>85</v>
      </c>
      <c r="D2682">
        <v>101</v>
      </c>
      <c r="E2682" t="s">
        <v>86</v>
      </c>
      <c r="F2682" t="s">
        <v>735</v>
      </c>
      <c r="G2682" t="s">
        <v>736</v>
      </c>
      <c r="H2682" t="s">
        <v>208</v>
      </c>
      <c r="I2682" t="s">
        <v>209</v>
      </c>
      <c r="J2682">
        <v>51888</v>
      </c>
      <c r="K2682" t="s">
        <v>93</v>
      </c>
      <c r="L2682">
        <v>868233</v>
      </c>
    </row>
    <row r="2683" spans="1:12" x14ac:dyDescent="0.25">
      <c r="A2683" t="s">
        <v>418</v>
      </c>
      <c r="B2683" t="s">
        <v>419</v>
      </c>
      <c r="C2683" t="s">
        <v>85</v>
      </c>
      <c r="D2683">
        <v>101</v>
      </c>
      <c r="E2683" t="s">
        <v>86</v>
      </c>
      <c r="F2683" t="s">
        <v>735</v>
      </c>
      <c r="G2683" t="s">
        <v>736</v>
      </c>
      <c r="H2683" t="s">
        <v>210</v>
      </c>
      <c r="I2683" t="s">
        <v>211</v>
      </c>
      <c r="J2683">
        <v>10700</v>
      </c>
      <c r="K2683" t="s">
        <v>93</v>
      </c>
      <c r="L2683">
        <v>868233</v>
      </c>
    </row>
    <row r="2684" spans="1:12" x14ac:dyDescent="0.25">
      <c r="A2684" t="s">
        <v>418</v>
      </c>
      <c r="B2684" t="s">
        <v>419</v>
      </c>
      <c r="C2684" t="s">
        <v>85</v>
      </c>
      <c r="D2684">
        <v>101</v>
      </c>
      <c r="E2684" t="s">
        <v>86</v>
      </c>
      <c r="F2684" t="s">
        <v>735</v>
      </c>
      <c r="G2684" t="s">
        <v>736</v>
      </c>
      <c r="H2684" t="s">
        <v>212</v>
      </c>
      <c r="I2684" t="s">
        <v>213</v>
      </c>
      <c r="J2684">
        <v>6343</v>
      </c>
      <c r="K2684" t="s">
        <v>93</v>
      </c>
      <c r="L2684">
        <v>868233</v>
      </c>
    </row>
    <row r="2685" spans="1:12" x14ac:dyDescent="0.25">
      <c r="A2685" t="s">
        <v>418</v>
      </c>
      <c r="B2685" t="s">
        <v>419</v>
      </c>
      <c r="C2685" t="s">
        <v>85</v>
      </c>
      <c r="D2685">
        <v>101</v>
      </c>
      <c r="E2685" t="s">
        <v>86</v>
      </c>
      <c r="F2685" t="s">
        <v>735</v>
      </c>
      <c r="G2685" t="s">
        <v>736</v>
      </c>
      <c r="H2685" t="s">
        <v>214</v>
      </c>
      <c r="I2685" t="s">
        <v>215</v>
      </c>
      <c r="J2685">
        <v>61679</v>
      </c>
      <c r="K2685" t="s">
        <v>93</v>
      </c>
      <c r="L2685">
        <v>868233</v>
      </c>
    </row>
    <row r="2686" spans="1:12" x14ac:dyDescent="0.25">
      <c r="A2686" t="s">
        <v>418</v>
      </c>
      <c r="B2686" t="s">
        <v>419</v>
      </c>
      <c r="C2686" t="s">
        <v>85</v>
      </c>
      <c r="D2686">
        <v>101</v>
      </c>
      <c r="E2686" t="s">
        <v>86</v>
      </c>
      <c r="F2686" t="s">
        <v>735</v>
      </c>
      <c r="G2686" t="s">
        <v>736</v>
      </c>
      <c r="H2686" t="s">
        <v>216</v>
      </c>
      <c r="I2686" t="s">
        <v>217</v>
      </c>
      <c r="J2686">
        <v>12315</v>
      </c>
      <c r="K2686" t="s">
        <v>93</v>
      </c>
      <c r="L2686">
        <v>868233</v>
      </c>
    </row>
    <row r="2687" spans="1:12" x14ac:dyDescent="0.25">
      <c r="A2687" t="s">
        <v>418</v>
      </c>
      <c r="B2687" t="s">
        <v>419</v>
      </c>
      <c r="C2687" t="s">
        <v>85</v>
      </c>
      <c r="D2687">
        <v>101</v>
      </c>
      <c r="E2687" t="s">
        <v>86</v>
      </c>
      <c r="F2687" t="s">
        <v>735</v>
      </c>
      <c r="G2687" t="s">
        <v>736</v>
      </c>
      <c r="H2687" t="s">
        <v>218</v>
      </c>
      <c r="I2687" t="s">
        <v>219</v>
      </c>
      <c r="J2687">
        <v>0</v>
      </c>
      <c r="K2687" t="s">
        <v>93</v>
      </c>
      <c r="L2687">
        <v>868233</v>
      </c>
    </row>
    <row r="2688" spans="1:12" x14ac:dyDescent="0.25">
      <c r="A2688" t="s">
        <v>418</v>
      </c>
      <c r="B2688" t="s">
        <v>419</v>
      </c>
      <c r="C2688" t="s">
        <v>85</v>
      </c>
      <c r="D2688">
        <v>101</v>
      </c>
      <c r="E2688" t="s">
        <v>86</v>
      </c>
      <c r="F2688" t="s">
        <v>735</v>
      </c>
      <c r="G2688" t="s">
        <v>736</v>
      </c>
      <c r="H2688" t="s">
        <v>220</v>
      </c>
      <c r="I2688" t="s">
        <v>221</v>
      </c>
      <c r="J2688">
        <v>7112</v>
      </c>
      <c r="K2688" t="s">
        <v>93</v>
      </c>
      <c r="L2688">
        <v>868233</v>
      </c>
    </row>
    <row r="2689" spans="1:12" x14ac:dyDescent="0.25">
      <c r="A2689" t="s">
        <v>418</v>
      </c>
      <c r="B2689" t="s">
        <v>419</v>
      </c>
      <c r="C2689" t="s">
        <v>85</v>
      </c>
      <c r="D2689">
        <v>101</v>
      </c>
      <c r="E2689" t="s">
        <v>86</v>
      </c>
      <c r="F2689" t="s">
        <v>735</v>
      </c>
      <c r="G2689" t="s">
        <v>736</v>
      </c>
      <c r="H2689" t="s">
        <v>222</v>
      </c>
      <c r="I2689" t="s">
        <v>223</v>
      </c>
      <c r="J2689">
        <v>5213</v>
      </c>
      <c r="K2689" t="s">
        <v>93</v>
      </c>
      <c r="L2689">
        <v>868233</v>
      </c>
    </row>
    <row r="2690" spans="1:12" x14ac:dyDescent="0.25">
      <c r="A2690" t="s">
        <v>418</v>
      </c>
      <c r="B2690" t="s">
        <v>419</v>
      </c>
      <c r="C2690" t="s">
        <v>85</v>
      </c>
      <c r="D2690">
        <v>101</v>
      </c>
      <c r="E2690" t="s">
        <v>86</v>
      </c>
      <c r="F2690" t="s">
        <v>735</v>
      </c>
      <c r="G2690" t="s">
        <v>736</v>
      </c>
      <c r="H2690" t="s">
        <v>224</v>
      </c>
      <c r="I2690" t="s">
        <v>225</v>
      </c>
      <c r="J2690">
        <v>7601</v>
      </c>
      <c r="K2690" t="s">
        <v>93</v>
      </c>
      <c r="L2690">
        <v>868233</v>
      </c>
    </row>
    <row r="2691" spans="1:12" x14ac:dyDescent="0.25">
      <c r="A2691" t="s">
        <v>418</v>
      </c>
      <c r="B2691" t="s">
        <v>419</v>
      </c>
      <c r="C2691" t="s">
        <v>85</v>
      </c>
      <c r="D2691">
        <v>101</v>
      </c>
      <c r="E2691" t="s">
        <v>86</v>
      </c>
      <c r="F2691" t="s">
        <v>735</v>
      </c>
      <c r="G2691" t="s">
        <v>736</v>
      </c>
      <c r="H2691" t="s">
        <v>226</v>
      </c>
      <c r="I2691" t="s">
        <v>227</v>
      </c>
      <c r="J2691">
        <v>3686</v>
      </c>
      <c r="K2691" t="s">
        <v>93</v>
      </c>
      <c r="L2691">
        <v>868233</v>
      </c>
    </row>
    <row r="2692" spans="1:12" x14ac:dyDescent="0.25">
      <c r="A2692" t="s">
        <v>418</v>
      </c>
      <c r="B2692" t="s">
        <v>419</v>
      </c>
      <c r="C2692" t="s">
        <v>85</v>
      </c>
      <c r="D2692">
        <v>101</v>
      </c>
      <c r="E2692" t="s">
        <v>86</v>
      </c>
      <c r="F2692" t="s">
        <v>735</v>
      </c>
      <c r="G2692" t="s">
        <v>736</v>
      </c>
      <c r="H2692" t="s">
        <v>228</v>
      </c>
      <c r="I2692" t="s">
        <v>229</v>
      </c>
      <c r="J2692">
        <v>576</v>
      </c>
      <c r="K2692" t="s">
        <v>93</v>
      </c>
      <c r="L2692">
        <v>868233</v>
      </c>
    </row>
    <row r="2693" spans="1:12" x14ac:dyDescent="0.25">
      <c r="A2693" t="s">
        <v>418</v>
      </c>
      <c r="B2693" t="s">
        <v>419</v>
      </c>
      <c r="C2693" t="s">
        <v>85</v>
      </c>
      <c r="D2693">
        <v>101</v>
      </c>
      <c r="E2693" t="s">
        <v>86</v>
      </c>
      <c r="F2693" t="s">
        <v>735</v>
      </c>
      <c r="G2693" t="s">
        <v>736</v>
      </c>
      <c r="H2693" t="s">
        <v>230</v>
      </c>
      <c r="I2693" t="s">
        <v>231</v>
      </c>
      <c r="J2693">
        <v>2496</v>
      </c>
      <c r="K2693" t="s">
        <v>93</v>
      </c>
      <c r="L2693">
        <v>868233</v>
      </c>
    </row>
    <row r="2694" spans="1:12" x14ac:dyDescent="0.25">
      <c r="A2694" t="s">
        <v>418</v>
      </c>
      <c r="B2694" t="s">
        <v>419</v>
      </c>
      <c r="C2694" t="s">
        <v>85</v>
      </c>
      <c r="D2694">
        <v>101</v>
      </c>
      <c r="E2694" t="s">
        <v>86</v>
      </c>
      <c r="F2694" t="s">
        <v>735</v>
      </c>
      <c r="G2694" t="s">
        <v>736</v>
      </c>
      <c r="H2694" t="s">
        <v>232</v>
      </c>
      <c r="I2694" t="s">
        <v>233</v>
      </c>
      <c r="J2694">
        <v>27293</v>
      </c>
      <c r="K2694" t="s">
        <v>93</v>
      </c>
      <c r="L2694">
        <v>868233</v>
      </c>
    </row>
    <row r="2695" spans="1:12" x14ac:dyDescent="0.25">
      <c r="A2695" t="s">
        <v>418</v>
      </c>
      <c r="B2695" t="s">
        <v>419</v>
      </c>
      <c r="C2695" t="s">
        <v>85</v>
      </c>
      <c r="D2695">
        <v>101</v>
      </c>
      <c r="E2695" t="s">
        <v>86</v>
      </c>
      <c r="F2695" t="s">
        <v>735</v>
      </c>
      <c r="G2695" t="s">
        <v>736</v>
      </c>
      <c r="H2695" t="s">
        <v>234</v>
      </c>
      <c r="I2695" t="s">
        <v>235</v>
      </c>
      <c r="J2695">
        <v>194180</v>
      </c>
      <c r="K2695" t="s">
        <v>93</v>
      </c>
      <c r="L2695">
        <v>868233</v>
      </c>
    </row>
    <row r="2696" spans="1:12" x14ac:dyDescent="0.25">
      <c r="A2696" t="s">
        <v>418</v>
      </c>
      <c r="B2696" t="s">
        <v>419</v>
      </c>
      <c r="C2696" t="s">
        <v>85</v>
      </c>
      <c r="D2696">
        <v>101</v>
      </c>
      <c r="E2696" t="s">
        <v>86</v>
      </c>
      <c r="F2696" t="s">
        <v>735</v>
      </c>
      <c r="G2696" t="s">
        <v>736</v>
      </c>
      <c r="H2696" t="s">
        <v>236</v>
      </c>
      <c r="I2696" t="s">
        <v>237</v>
      </c>
      <c r="J2696">
        <v>0</v>
      </c>
      <c r="K2696" t="s">
        <v>93</v>
      </c>
      <c r="L2696">
        <v>868233</v>
      </c>
    </row>
    <row r="2697" spans="1:12" x14ac:dyDescent="0.25">
      <c r="A2697" t="s">
        <v>418</v>
      </c>
      <c r="B2697" t="s">
        <v>419</v>
      </c>
      <c r="C2697" t="s">
        <v>85</v>
      </c>
      <c r="D2697">
        <v>101</v>
      </c>
      <c r="E2697" t="s">
        <v>86</v>
      </c>
      <c r="F2697" t="s">
        <v>735</v>
      </c>
      <c r="G2697" t="s">
        <v>736</v>
      </c>
      <c r="H2697" t="s">
        <v>251</v>
      </c>
      <c r="I2697" t="s">
        <v>252</v>
      </c>
      <c r="J2697">
        <v>0</v>
      </c>
      <c r="K2697" t="s">
        <v>93</v>
      </c>
      <c r="L2697">
        <v>0</v>
      </c>
    </row>
    <row r="2698" spans="1:12" x14ac:dyDescent="0.25">
      <c r="A2698" t="s">
        <v>418</v>
      </c>
      <c r="B2698" t="s">
        <v>419</v>
      </c>
      <c r="C2698" t="s">
        <v>85</v>
      </c>
      <c r="D2698">
        <v>101</v>
      </c>
      <c r="E2698" t="s">
        <v>86</v>
      </c>
      <c r="F2698" t="s">
        <v>735</v>
      </c>
      <c r="G2698" t="s">
        <v>736</v>
      </c>
      <c r="H2698" t="s">
        <v>253</v>
      </c>
      <c r="I2698" t="s">
        <v>254</v>
      </c>
      <c r="J2698">
        <v>0</v>
      </c>
      <c r="K2698" t="s">
        <v>93</v>
      </c>
      <c r="L2698">
        <v>0</v>
      </c>
    </row>
    <row r="2699" spans="1:12" x14ac:dyDescent="0.25">
      <c r="A2699" t="s">
        <v>418</v>
      </c>
      <c r="B2699" t="s">
        <v>419</v>
      </c>
      <c r="C2699" t="s">
        <v>85</v>
      </c>
      <c r="D2699">
        <v>101</v>
      </c>
      <c r="E2699" t="s">
        <v>86</v>
      </c>
      <c r="F2699" t="s">
        <v>735</v>
      </c>
      <c r="G2699" t="s">
        <v>736</v>
      </c>
      <c r="H2699" t="s">
        <v>255</v>
      </c>
      <c r="I2699" t="s">
        <v>256</v>
      </c>
      <c r="J2699">
        <v>0</v>
      </c>
      <c r="K2699" t="s">
        <v>93</v>
      </c>
      <c r="L2699">
        <v>0</v>
      </c>
    </row>
    <row r="2700" spans="1:12" x14ac:dyDescent="0.25">
      <c r="A2700" t="s">
        <v>418</v>
      </c>
      <c r="B2700" t="s">
        <v>419</v>
      </c>
      <c r="C2700" t="s">
        <v>85</v>
      </c>
      <c r="D2700">
        <v>101</v>
      </c>
      <c r="E2700" t="s">
        <v>86</v>
      </c>
      <c r="F2700" t="s">
        <v>735</v>
      </c>
      <c r="G2700" t="s">
        <v>736</v>
      </c>
      <c r="H2700" t="s">
        <v>257</v>
      </c>
      <c r="I2700" t="s">
        <v>258</v>
      </c>
      <c r="J2700">
        <v>0</v>
      </c>
      <c r="K2700" t="s">
        <v>93</v>
      </c>
      <c r="L2700">
        <v>0</v>
      </c>
    </row>
    <row r="2701" spans="1:12" x14ac:dyDescent="0.25">
      <c r="A2701" t="s">
        <v>418</v>
      </c>
      <c r="B2701" t="s">
        <v>419</v>
      </c>
      <c r="C2701" t="s">
        <v>85</v>
      </c>
      <c r="D2701">
        <v>101</v>
      </c>
      <c r="E2701" t="s">
        <v>86</v>
      </c>
      <c r="F2701" t="s">
        <v>735</v>
      </c>
      <c r="G2701" t="s">
        <v>736</v>
      </c>
      <c r="H2701" t="s">
        <v>259</v>
      </c>
      <c r="I2701" t="s">
        <v>260</v>
      </c>
      <c r="J2701">
        <v>27730</v>
      </c>
      <c r="K2701" t="s">
        <v>93</v>
      </c>
      <c r="L2701">
        <v>0</v>
      </c>
    </row>
    <row r="2702" spans="1:12" x14ac:dyDescent="0.25">
      <c r="A2702" t="s">
        <v>418</v>
      </c>
      <c r="B2702" t="s">
        <v>419</v>
      </c>
      <c r="C2702" t="s">
        <v>85</v>
      </c>
      <c r="D2702">
        <v>101</v>
      </c>
      <c r="E2702" t="s">
        <v>86</v>
      </c>
      <c r="F2702" t="s">
        <v>735</v>
      </c>
      <c r="G2702" t="s">
        <v>736</v>
      </c>
      <c r="H2702" t="s">
        <v>261</v>
      </c>
      <c r="I2702" t="s">
        <v>262</v>
      </c>
      <c r="J2702">
        <v>0</v>
      </c>
      <c r="K2702" t="s">
        <v>93</v>
      </c>
      <c r="L2702">
        <v>0</v>
      </c>
    </row>
    <row r="2703" spans="1:12" x14ac:dyDescent="0.25">
      <c r="A2703" t="s">
        <v>418</v>
      </c>
      <c r="B2703" t="s">
        <v>419</v>
      </c>
      <c r="C2703" t="s">
        <v>85</v>
      </c>
      <c r="D2703">
        <v>101</v>
      </c>
      <c r="E2703" t="s">
        <v>86</v>
      </c>
      <c r="F2703" t="s">
        <v>735</v>
      </c>
      <c r="G2703" t="s">
        <v>736</v>
      </c>
      <c r="H2703" t="s">
        <v>263</v>
      </c>
      <c r="I2703" t="s">
        <v>264</v>
      </c>
      <c r="J2703">
        <v>0</v>
      </c>
      <c r="K2703" t="s">
        <v>93</v>
      </c>
      <c r="L2703">
        <v>0</v>
      </c>
    </row>
    <row r="2704" spans="1:12" x14ac:dyDescent="0.25">
      <c r="A2704" t="s">
        <v>418</v>
      </c>
      <c r="B2704" t="s">
        <v>419</v>
      </c>
      <c r="C2704" t="s">
        <v>85</v>
      </c>
      <c r="D2704">
        <v>101</v>
      </c>
      <c r="E2704" t="s">
        <v>86</v>
      </c>
      <c r="F2704" t="s">
        <v>735</v>
      </c>
      <c r="G2704" t="s">
        <v>736</v>
      </c>
      <c r="H2704" t="s">
        <v>265</v>
      </c>
      <c r="I2704" t="s">
        <v>266</v>
      </c>
      <c r="J2704">
        <v>0</v>
      </c>
      <c r="K2704" t="s">
        <v>93</v>
      </c>
      <c r="L2704">
        <v>0</v>
      </c>
    </row>
    <row r="2705" spans="1:12" x14ac:dyDescent="0.25">
      <c r="A2705" t="s">
        <v>418</v>
      </c>
      <c r="B2705" t="s">
        <v>419</v>
      </c>
      <c r="C2705" t="s">
        <v>85</v>
      </c>
      <c r="D2705">
        <v>101</v>
      </c>
      <c r="E2705" t="s">
        <v>86</v>
      </c>
      <c r="F2705" t="s">
        <v>735</v>
      </c>
      <c r="G2705" t="s">
        <v>736</v>
      </c>
      <c r="H2705" t="s">
        <v>267</v>
      </c>
      <c r="I2705" t="s">
        <v>268</v>
      </c>
      <c r="J2705">
        <v>0</v>
      </c>
      <c r="K2705" t="s">
        <v>93</v>
      </c>
      <c r="L2705">
        <v>0</v>
      </c>
    </row>
    <row r="2706" spans="1:12" x14ac:dyDescent="0.25">
      <c r="A2706" t="s">
        <v>418</v>
      </c>
      <c r="B2706" t="s">
        <v>419</v>
      </c>
      <c r="C2706" t="s">
        <v>85</v>
      </c>
      <c r="D2706">
        <v>101</v>
      </c>
      <c r="E2706" t="s">
        <v>86</v>
      </c>
      <c r="F2706" t="s">
        <v>735</v>
      </c>
      <c r="G2706" t="s">
        <v>736</v>
      </c>
      <c r="H2706" t="s">
        <v>269</v>
      </c>
      <c r="I2706" t="s">
        <v>270</v>
      </c>
      <c r="J2706">
        <v>-3007312</v>
      </c>
      <c r="K2706" t="s">
        <v>93</v>
      </c>
      <c r="L2706">
        <v>0</v>
      </c>
    </row>
    <row r="2707" spans="1:12" x14ac:dyDescent="0.25">
      <c r="A2707" t="s">
        <v>418</v>
      </c>
      <c r="B2707" t="s">
        <v>419</v>
      </c>
      <c r="C2707" t="s">
        <v>85</v>
      </c>
      <c r="D2707">
        <v>101</v>
      </c>
      <c r="E2707" t="s">
        <v>86</v>
      </c>
      <c r="F2707" t="s">
        <v>735</v>
      </c>
      <c r="G2707" t="s">
        <v>736</v>
      </c>
      <c r="H2707" t="s">
        <v>271</v>
      </c>
      <c r="I2707" t="s">
        <v>272</v>
      </c>
      <c r="J2707">
        <v>6710114</v>
      </c>
      <c r="K2707" t="s">
        <v>93</v>
      </c>
      <c r="L2707">
        <v>0</v>
      </c>
    </row>
    <row r="2708" spans="1:12" x14ac:dyDescent="0.25">
      <c r="A2708" t="s">
        <v>418</v>
      </c>
      <c r="B2708" t="s">
        <v>419</v>
      </c>
      <c r="C2708" t="s">
        <v>85</v>
      </c>
      <c r="D2708">
        <v>101</v>
      </c>
      <c r="E2708" t="s">
        <v>86</v>
      </c>
      <c r="F2708" t="s">
        <v>735</v>
      </c>
      <c r="G2708" t="s">
        <v>736</v>
      </c>
      <c r="H2708" t="s">
        <v>273</v>
      </c>
      <c r="I2708" t="s">
        <v>274</v>
      </c>
      <c r="J2708">
        <v>23005</v>
      </c>
      <c r="K2708" t="s">
        <v>93</v>
      </c>
      <c r="L2708">
        <v>0</v>
      </c>
    </row>
    <row r="2709" spans="1:12" x14ac:dyDescent="0.25">
      <c r="A2709" t="s">
        <v>418</v>
      </c>
      <c r="B2709" t="s">
        <v>419</v>
      </c>
      <c r="C2709" t="s">
        <v>85</v>
      </c>
      <c r="D2709">
        <v>101</v>
      </c>
      <c r="E2709" t="s">
        <v>86</v>
      </c>
      <c r="F2709" t="s">
        <v>735</v>
      </c>
      <c r="G2709" t="s">
        <v>736</v>
      </c>
      <c r="H2709" t="s">
        <v>275</v>
      </c>
      <c r="I2709" t="s">
        <v>276</v>
      </c>
      <c r="J2709">
        <v>0</v>
      </c>
      <c r="K2709" t="s">
        <v>93</v>
      </c>
      <c r="L2709">
        <v>0</v>
      </c>
    </row>
    <row r="2710" spans="1:12" x14ac:dyDescent="0.25">
      <c r="A2710" t="s">
        <v>418</v>
      </c>
      <c r="B2710" t="s">
        <v>419</v>
      </c>
      <c r="C2710" t="s">
        <v>85</v>
      </c>
      <c r="D2710">
        <v>101</v>
      </c>
      <c r="E2710" t="s">
        <v>86</v>
      </c>
      <c r="F2710" t="s">
        <v>735</v>
      </c>
      <c r="G2710" t="s">
        <v>736</v>
      </c>
      <c r="H2710" t="s">
        <v>277</v>
      </c>
      <c r="I2710" t="s">
        <v>278</v>
      </c>
      <c r="J2710">
        <v>345439</v>
      </c>
      <c r="K2710" t="s">
        <v>93</v>
      </c>
      <c r="L2710">
        <v>0</v>
      </c>
    </row>
    <row r="2711" spans="1:12" x14ac:dyDescent="0.25">
      <c r="A2711" t="s">
        <v>418</v>
      </c>
      <c r="B2711" t="s">
        <v>419</v>
      </c>
      <c r="C2711" t="s">
        <v>85</v>
      </c>
      <c r="D2711">
        <v>101</v>
      </c>
      <c r="E2711" t="s">
        <v>86</v>
      </c>
      <c r="F2711" t="s">
        <v>735</v>
      </c>
      <c r="G2711" t="s">
        <v>736</v>
      </c>
      <c r="H2711" t="s">
        <v>279</v>
      </c>
      <c r="I2711" t="s">
        <v>280</v>
      </c>
      <c r="J2711">
        <v>0</v>
      </c>
      <c r="K2711" t="s">
        <v>93</v>
      </c>
      <c r="L2711">
        <v>0</v>
      </c>
    </row>
    <row r="2712" spans="1:12" x14ac:dyDescent="0.25">
      <c r="A2712" t="s">
        <v>418</v>
      </c>
      <c r="B2712" t="s">
        <v>419</v>
      </c>
      <c r="C2712" t="s">
        <v>85</v>
      </c>
      <c r="D2712">
        <v>101</v>
      </c>
      <c r="E2712" t="s">
        <v>86</v>
      </c>
      <c r="F2712" t="s">
        <v>735</v>
      </c>
      <c r="G2712" t="s">
        <v>736</v>
      </c>
      <c r="H2712" t="s">
        <v>281</v>
      </c>
      <c r="I2712" t="s">
        <v>282</v>
      </c>
      <c r="J2712">
        <v>246920</v>
      </c>
      <c r="K2712" t="s">
        <v>93</v>
      </c>
      <c r="L2712">
        <v>0</v>
      </c>
    </row>
    <row r="2713" spans="1:12" x14ac:dyDescent="0.25">
      <c r="A2713" t="s">
        <v>418</v>
      </c>
      <c r="B2713" t="s">
        <v>419</v>
      </c>
      <c r="C2713" t="s">
        <v>85</v>
      </c>
      <c r="D2713">
        <v>101</v>
      </c>
      <c r="E2713" t="s">
        <v>86</v>
      </c>
      <c r="F2713" t="s">
        <v>735</v>
      </c>
      <c r="G2713" t="s">
        <v>736</v>
      </c>
      <c r="H2713" t="s">
        <v>283</v>
      </c>
      <c r="I2713" t="s">
        <v>284</v>
      </c>
      <c r="J2713">
        <v>0</v>
      </c>
      <c r="K2713" t="s">
        <v>93</v>
      </c>
      <c r="L2713">
        <v>0</v>
      </c>
    </row>
    <row r="2714" spans="1:12" x14ac:dyDescent="0.25">
      <c r="A2714" t="s">
        <v>418</v>
      </c>
      <c r="B2714" t="s">
        <v>419</v>
      </c>
      <c r="C2714" t="s">
        <v>85</v>
      </c>
      <c r="D2714">
        <v>101</v>
      </c>
      <c r="E2714" t="s">
        <v>86</v>
      </c>
      <c r="F2714" t="s">
        <v>735</v>
      </c>
      <c r="G2714" t="s">
        <v>736</v>
      </c>
      <c r="H2714" t="s">
        <v>285</v>
      </c>
      <c r="I2714" t="s">
        <v>286</v>
      </c>
      <c r="J2714">
        <v>77349</v>
      </c>
      <c r="K2714" t="s">
        <v>93</v>
      </c>
      <c r="L2714">
        <v>0</v>
      </c>
    </row>
    <row r="2715" spans="1:12" x14ac:dyDescent="0.25">
      <c r="A2715" t="s">
        <v>418</v>
      </c>
      <c r="B2715" t="s">
        <v>419</v>
      </c>
      <c r="C2715" t="s">
        <v>85</v>
      </c>
      <c r="D2715">
        <v>101</v>
      </c>
      <c r="E2715" t="s">
        <v>86</v>
      </c>
      <c r="F2715" t="s">
        <v>735</v>
      </c>
      <c r="G2715" t="s">
        <v>736</v>
      </c>
      <c r="H2715" t="s">
        <v>287</v>
      </c>
      <c r="I2715" t="s">
        <v>288</v>
      </c>
      <c r="J2715">
        <v>70791</v>
      </c>
      <c r="K2715" t="s">
        <v>93</v>
      </c>
      <c r="L2715">
        <v>0</v>
      </c>
    </row>
    <row r="2716" spans="1:12" x14ac:dyDescent="0.25">
      <c r="A2716" t="s">
        <v>418</v>
      </c>
      <c r="B2716" t="s">
        <v>419</v>
      </c>
      <c r="C2716" t="s">
        <v>85</v>
      </c>
      <c r="D2716">
        <v>101</v>
      </c>
      <c r="E2716" t="s">
        <v>86</v>
      </c>
      <c r="F2716" t="s">
        <v>735</v>
      </c>
      <c r="G2716" t="s">
        <v>736</v>
      </c>
      <c r="H2716" t="s">
        <v>289</v>
      </c>
      <c r="I2716" t="s">
        <v>290</v>
      </c>
      <c r="J2716">
        <v>0</v>
      </c>
      <c r="K2716" t="s">
        <v>93</v>
      </c>
      <c r="L2716">
        <v>0</v>
      </c>
    </row>
    <row r="2717" spans="1:12" x14ac:dyDescent="0.25">
      <c r="A2717" t="s">
        <v>418</v>
      </c>
      <c r="B2717" t="s">
        <v>419</v>
      </c>
      <c r="C2717" t="s">
        <v>85</v>
      </c>
      <c r="D2717">
        <v>101</v>
      </c>
      <c r="E2717" t="s">
        <v>86</v>
      </c>
      <c r="F2717" t="s">
        <v>735</v>
      </c>
      <c r="G2717" t="s">
        <v>736</v>
      </c>
      <c r="H2717" t="s">
        <v>291</v>
      </c>
      <c r="I2717" t="s">
        <v>292</v>
      </c>
      <c r="J2717">
        <v>-5658</v>
      </c>
      <c r="K2717" t="s">
        <v>93</v>
      </c>
      <c r="L2717">
        <v>0</v>
      </c>
    </row>
    <row r="2718" spans="1:12" x14ac:dyDescent="0.25">
      <c r="A2718" t="s">
        <v>418</v>
      </c>
      <c r="B2718" t="s">
        <v>419</v>
      </c>
      <c r="C2718" t="s">
        <v>85</v>
      </c>
      <c r="D2718">
        <v>101</v>
      </c>
      <c r="E2718" t="s">
        <v>86</v>
      </c>
      <c r="F2718" t="s">
        <v>735</v>
      </c>
      <c r="G2718" t="s">
        <v>736</v>
      </c>
      <c r="H2718" t="s">
        <v>293</v>
      </c>
      <c r="I2718" t="s">
        <v>294</v>
      </c>
      <c r="J2718">
        <v>1272</v>
      </c>
      <c r="K2718" t="s">
        <v>93</v>
      </c>
      <c r="L2718">
        <v>0</v>
      </c>
    </row>
    <row r="2719" spans="1:12" x14ac:dyDescent="0.25">
      <c r="A2719" t="s">
        <v>418</v>
      </c>
      <c r="B2719" t="s">
        <v>419</v>
      </c>
      <c r="C2719" t="s">
        <v>85</v>
      </c>
      <c r="D2719">
        <v>101</v>
      </c>
      <c r="E2719" t="s">
        <v>86</v>
      </c>
      <c r="F2719" t="s">
        <v>735</v>
      </c>
      <c r="G2719" t="s">
        <v>736</v>
      </c>
      <c r="H2719" t="s">
        <v>295</v>
      </c>
      <c r="I2719" t="s">
        <v>296</v>
      </c>
      <c r="J2719">
        <v>1578</v>
      </c>
      <c r="K2719" t="s">
        <v>93</v>
      </c>
      <c r="L2719">
        <v>0</v>
      </c>
    </row>
    <row r="2720" spans="1:12" x14ac:dyDescent="0.25">
      <c r="A2720" t="s">
        <v>418</v>
      </c>
      <c r="B2720" t="s">
        <v>419</v>
      </c>
      <c r="C2720" t="s">
        <v>85</v>
      </c>
      <c r="D2720">
        <v>101</v>
      </c>
      <c r="E2720" t="s">
        <v>86</v>
      </c>
      <c r="F2720" t="s">
        <v>735</v>
      </c>
      <c r="G2720" t="s">
        <v>736</v>
      </c>
      <c r="H2720" t="s">
        <v>297</v>
      </c>
      <c r="I2720" t="s">
        <v>298</v>
      </c>
      <c r="J2720">
        <v>0</v>
      </c>
      <c r="K2720" t="s">
        <v>93</v>
      </c>
      <c r="L2720">
        <v>0</v>
      </c>
    </row>
    <row r="2721" spans="1:12" x14ac:dyDescent="0.25">
      <c r="A2721" t="s">
        <v>418</v>
      </c>
      <c r="B2721" t="s">
        <v>419</v>
      </c>
      <c r="C2721" t="s">
        <v>85</v>
      </c>
      <c r="D2721">
        <v>101</v>
      </c>
      <c r="E2721" t="s">
        <v>86</v>
      </c>
      <c r="F2721" t="s">
        <v>735</v>
      </c>
      <c r="G2721" t="s">
        <v>736</v>
      </c>
      <c r="H2721" t="s">
        <v>299</v>
      </c>
      <c r="I2721" t="s">
        <v>300</v>
      </c>
      <c r="J2721">
        <v>0</v>
      </c>
      <c r="K2721" t="s">
        <v>93</v>
      </c>
      <c r="L2721">
        <v>0</v>
      </c>
    </row>
    <row r="2722" spans="1:12" x14ac:dyDescent="0.25">
      <c r="A2722" t="s">
        <v>418</v>
      </c>
      <c r="B2722" t="s">
        <v>419</v>
      </c>
      <c r="C2722" t="s">
        <v>85</v>
      </c>
      <c r="D2722">
        <v>101</v>
      </c>
      <c r="E2722" t="s">
        <v>86</v>
      </c>
      <c r="F2722" t="s">
        <v>735</v>
      </c>
      <c r="G2722" t="s">
        <v>736</v>
      </c>
      <c r="H2722" t="s">
        <v>301</v>
      </c>
      <c r="I2722" t="s">
        <v>302</v>
      </c>
      <c r="J2722">
        <v>0</v>
      </c>
      <c r="K2722" t="s">
        <v>93</v>
      </c>
      <c r="L2722">
        <v>0</v>
      </c>
    </row>
    <row r="2723" spans="1:12" x14ac:dyDescent="0.25">
      <c r="A2723" t="s">
        <v>418</v>
      </c>
      <c r="B2723" t="s">
        <v>419</v>
      </c>
      <c r="C2723" t="s">
        <v>85</v>
      </c>
      <c r="D2723">
        <v>101</v>
      </c>
      <c r="E2723" t="s">
        <v>86</v>
      </c>
      <c r="F2723" t="s">
        <v>735</v>
      </c>
      <c r="G2723" t="s">
        <v>736</v>
      </c>
      <c r="H2723" t="s">
        <v>303</v>
      </c>
      <c r="I2723" t="s">
        <v>304</v>
      </c>
      <c r="J2723">
        <v>0</v>
      </c>
      <c r="K2723" t="s">
        <v>93</v>
      </c>
      <c r="L2723">
        <v>0</v>
      </c>
    </row>
    <row r="2724" spans="1:12" x14ac:dyDescent="0.25">
      <c r="A2724" t="s">
        <v>418</v>
      </c>
      <c r="B2724" t="s">
        <v>419</v>
      </c>
      <c r="C2724" t="s">
        <v>85</v>
      </c>
      <c r="D2724">
        <v>101</v>
      </c>
      <c r="E2724" t="s">
        <v>86</v>
      </c>
      <c r="F2724" t="s">
        <v>735</v>
      </c>
      <c r="G2724" t="s">
        <v>736</v>
      </c>
      <c r="H2724" t="s">
        <v>305</v>
      </c>
      <c r="I2724" t="s">
        <v>306</v>
      </c>
      <c r="J2724">
        <v>0</v>
      </c>
      <c r="K2724" t="s">
        <v>93</v>
      </c>
      <c r="L2724">
        <v>0</v>
      </c>
    </row>
    <row r="2725" spans="1:12" x14ac:dyDescent="0.25">
      <c r="A2725" t="s">
        <v>418</v>
      </c>
      <c r="B2725" t="s">
        <v>419</v>
      </c>
      <c r="C2725" t="s">
        <v>85</v>
      </c>
      <c r="D2725">
        <v>101</v>
      </c>
      <c r="E2725" t="s">
        <v>86</v>
      </c>
      <c r="F2725" t="s">
        <v>735</v>
      </c>
      <c r="G2725" t="s">
        <v>736</v>
      </c>
      <c r="H2725" t="s">
        <v>307</v>
      </c>
      <c r="I2725" t="s">
        <v>308</v>
      </c>
      <c r="J2725">
        <v>749491</v>
      </c>
      <c r="K2725" t="s">
        <v>93</v>
      </c>
      <c r="L2725">
        <v>0</v>
      </c>
    </row>
    <row r="2726" spans="1:12" x14ac:dyDescent="0.25">
      <c r="A2726" t="s">
        <v>418</v>
      </c>
      <c r="B2726" t="s">
        <v>419</v>
      </c>
      <c r="C2726" t="s">
        <v>85</v>
      </c>
      <c r="D2726">
        <v>101</v>
      </c>
      <c r="E2726" t="s">
        <v>86</v>
      </c>
      <c r="F2726" t="s">
        <v>735</v>
      </c>
      <c r="G2726" t="s">
        <v>736</v>
      </c>
      <c r="H2726" t="s">
        <v>309</v>
      </c>
      <c r="I2726" t="s">
        <v>310</v>
      </c>
      <c r="J2726">
        <v>8631257</v>
      </c>
      <c r="K2726" t="s">
        <v>93</v>
      </c>
      <c r="L2726">
        <v>0</v>
      </c>
    </row>
    <row r="2727" spans="1:12" x14ac:dyDescent="0.25">
      <c r="A2727" t="s">
        <v>418</v>
      </c>
      <c r="B2727" t="s">
        <v>419</v>
      </c>
      <c r="C2727" t="s">
        <v>85</v>
      </c>
      <c r="D2727">
        <v>101</v>
      </c>
      <c r="E2727" t="s">
        <v>86</v>
      </c>
      <c r="F2727" t="s">
        <v>735</v>
      </c>
      <c r="G2727" t="s">
        <v>736</v>
      </c>
      <c r="H2727" t="s">
        <v>311</v>
      </c>
      <c r="I2727" t="s">
        <v>312</v>
      </c>
      <c r="J2727">
        <v>0</v>
      </c>
      <c r="K2727" t="s">
        <v>93</v>
      </c>
      <c r="L2727">
        <v>0</v>
      </c>
    </row>
    <row r="2728" spans="1:12" x14ac:dyDescent="0.25">
      <c r="A2728" t="s">
        <v>418</v>
      </c>
      <c r="B2728" t="s">
        <v>419</v>
      </c>
      <c r="C2728" t="s">
        <v>85</v>
      </c>
      <c r="D2728">
        <v>101</v>
      </c>
      <c r="E2728" t="s">
        <v>86</v>
      </c>
      <c r="F2728" t="s">
        <v>735</v>
      </c>
      <c r="G2728" t="s">
        <v>736</v>
      </c>
      <c r="H2728" t="s">
        <v>313</v>
      </c>
      <c r="I2728" t="s">
        <v>314</v>
      </c>
      <c r="J2728">
        <v>0</v>
      </c>
      <c r="K2728" t="s">
        <v>93</v>
      </c>
      <c r="L2728">
        <v>0</v>
      </c>
    </row>
    <row r="2729" spans="1:12" x14ac:dyDescent="0.25">
      <c r="A2729" t="s">
        <v>418</v>
      </c>
      <c r="B2729" t="s">
        <v>419</v>
      </c>
      <c r="C2729" t="s">
        <v>85</v>
      </c>
      <c r="D2729">
        <v>101</v>
      </c>
      <c r="E2729" t="s">
        <v>86</v>
      </c>
      <c r="F2729" t="s">
        <v>735</v>
      </c>
      <c r="G2729" t="s">
        <v>736</v>
      </c>
      <c r="H2729" t="s">
        <v>315</v>
      </c>
      <c r="I2729" t="s">
        <v>316</v>
      </c>
      <c r="J2729">
        <v>0</v>
      </c>
      <c r="K2729" t="s">
        <v>93</v>
      </c>
      <c r="L2729">
        <v>0</v>
      </c>
    </row>
    <row r="2730" spans="1:12" x14ac:dyDescent="0.25">
      <c r="A2730" t="s">
        <v>418</v>
      </c>
      <c r="B2730" t="s">
        <v>419</v>
      </c>
      <c r="C2730" t="s">
        <v>85</v>
      </c>
      <c r="D2730">
        <v>101</v>
      </c>
      <c r="E2730" t="s">
        <v>86</v>
      </c>
      <c r="F2730" t="s">
        <v>735</v>
      </c>
      <c r="G2730" t="s">
        <v>736</v>
      </c>
      <c r="H2730" t="s">
        <v>317</v>
      </c>
      <c r="I2730" t="s">
        <v>318</v>
      </c>
      <c r="J2730">
        <v>0</v>
      </c>
      <c r="K2730" t="s">
        <v>93</v>
      </c>
      <c r="L2730">
        <v>0</v>
      </c>
    </row>
    <row r="2731" spans="1:12" x14ac:dyDescent="0.25">
      <c r="A2731" t="s">
        <v>418</v>
      </c>
      <c r="B2731" t="s">
        <v>419</v>
      </c>
      <c r="C2731" t="s">
        <v>85</v>
      </c>
      <c r="D2731">
        <v>101</v>
      </c>
      <c r="E2731" t="s">
        <v>86</v>
      </c>
      <c r="F2731" t="s">
        <v>735</v>
      </c>
      <c r="G2731" t="s">
        <v>736</v>
      </c>
      <c r="H2731" t="s">
        <v>319</v>
      </c>
      <c r="I2731" t="s">
        <v>320</v>
      </c>
      <c r="J2731">
        <v>30337</v>
      </c>
      <c r="K2731" t="s">
        <v>93</v>
      </c>
      <c r="L2731">
        <v>0</v>
      </c>
    </row>
    <row r="2732" spans="1:12" x14ac:dyDescent="0.25">
      <c r="A2732" t="s">
        <v>418</v>
      </c>
      <c r="B2732" t="s">
        <v>419</v>
      </c>
      <c r="C2732" t="s">
        <v>85</v>
      </c>
      <c r="D2732">
        <v>101</v>
      </c>
      <c r="E2732" t="s">
        <v>86</v>
      </c>
      <c r="F2732" t="s">
        <v>735</v>
      </c>
      <c r="G2732" t="s">
        <v>736</v>
      </c>
      <c r="H2732" t="s">
        <v>321</v>
      </c>
      <c r="I2732" t="s">
        <v>322</v>
      </c>
      <c r="J2732">
        <v>135787</v>
      </c>
      <c r="K2732" t="s">
        <v>93</v>
      </c>
      <c r="L2732">
        <v>0</v>
      </c>
    </row>
    <row r="2733" spans="1:12" x14ac:dyDescent="0.25">
      <c r="A2733" t="s">
        <v>418</v>
      </c>
      <c r="B2733" t="s">
        <v>419</v>
      </c>
      <c r="C2733" t="s">
        <v>85</v>
      </c>
      <c r="D2733">
        <v>101</v>
      </c>
      <c r="E2733" t="s">
        <v>86</v>
      </c>
      <c r="F2733" t="s">
        <v>735</v>
      </c>
      <c r="G2733" t="s">
        <v>736</v>
      </c>
      <c r="H2733" t="s">
        <v>323</v>
      </c>
      <c r="I2733" t="s">
        <v>324</v>
      </c>
      <c r="J2733">
        <v>0</v>
      </c>
      <c r="K2733" t="s">
        <v>93</v>
      </c>
      <c r="L2733">
        <v>0</v>
      </c>
    </row>
    <row r="2734" spans="1:12" x14ac:dyDescent="0.25">
      <c r="A2734" t="s">
        <v>418</v>
      </c>
      <c r="B2734" t="s">
        <v>419</v>
      </c>
      <c r="C2734" t="s">
        <v>85</v>
      </c>
      <c r="D2734">
        <v>101</v>
      </c>
      <c r="E2734" t="s">
        <v>86</v>
      </c>
      <c r="F2734" t="s">
        <v>735</v>
      </c>
      <c r="G2734" t="s">
        <v>736</v>
      </c>
      <c r="H2734" t="s">
        <v>325</v>
      </c>
      <c r="I2734" t="s">
        <v>326</v>
      </c>
      <c r="J2734">
        <v>49184</v>
      </c>
      <c r="K2734" t="s">
        <v>93</v>
      </c>
      <c r="L2734">
        <v>0</v>
      </c>
    </row>
    <row r="2735" spans="1:12" x14ac:dyDescent="0.25">
      <c r="A2735" t="s">
        <v>418</v>
      </c>
      <c r="B2735" t="s">
        <v>419</v>
      </c>
      <c r="C2735" t="s">
        <v>85</v>
      </c>
      <c r="D2735">
        <v>101</v>
      </c>
      <c r="E2735" t="s">
        <v>86</v>
      </c>
      <c r="F2735" t="s">
        <v>735</v>
      </c>
      <c r="G2735" t="s">
        <v>736</v>
      </c>
      <c r="H2735" t="s">
        <v>327</v>
      </c>
      <c r="I2735" t="s">
        <v>328</v>
      </c>
      <c r="J2735">
        <v>0</v>
      </c>
      <c r="K2735" t="s">
        <v>93</v>
      </c>
      <c r="L2735">
        <v>0</v>
      </c>
    </row>
    <row r="2736" spans="1:12" x14ac:dyDescent="0.25">
      <c r="A2736" t="s">
        <v>418</v>
      </c>
      <c r="B2736" t="s">
        <v>419</v>
      </c>
      <c r="C2736" t="s">
        <v>85</v>
      </c>
      <c r="D2736">
        <v>101</v>
      </c>
      <c r="E2736" t="s">
        <v>86</v>
      </c>
      <c r="F2736" t="s">
        <v>735</v>
      </c>
      <c r="G2736" t="s">
        <v>736</v>
      </c>
      <c r="H2736" t="s">
        <v>329</v>
      </c>
      <c r="I2736" t="s">
        <v>330</v>
      </c>
      <c r="J2736">
        <v>0</v>
      </c>
      <c r="K2736" t="s">
        <v>93</v>
      </c>
      <c r="L2736">
        <v>0</v>
      </c>
    </row>
    <row r="2737" spans="1:12" x14ac:dyDescent="0.25">
      <c r="A2737" t="s">
        <v>418</v>
      </c>
      <c r="B2737" t="s">
        <v>419</v>
      </c>
      <c r="C2737" t="s">
        <v>85</v>
      </c>
      <c r="D2737">
        <v>101</v>
      </c>
      <c r="E2737" t="s">
        <v>86</v>
      </c>
      <c r="F2737" t="s">
        <v>735</v>
      </c>
      <c r="G2737" t="s">
        <v>736</v>
      </c>
      <c r="H2737" t="s">
        <v>331</v>
      </c>
      <c r="I2737" t="s">
        <v>332</v>
      </c>
      <c r="J2737">
        <v>-3257752</v>
      </c>
      <c r="K2737" t="s">
        <v>93</v>
      </c>
      <c r="L2737">
        <v>0</v>
      </c>
    </row>
    <row r="2738" spans="1:12" x14ac:dyDescent="0.25">
      <c r="A2738" t="s">
        <v>418</v>
      </c>
      <c r="B2738" t="s">
        <v>419</v>
      </c>
      <c r="C2738" t="s">
        <v>85</v>
      </c>
      <c r="D2738">
        <v>101</v>
      </c>
      <c r="E2738" t="s">
        <v>86</v>
      </c>
      <c r="F2738" t="s">
        <v>735</v>
      </c>
      <c r="G2738" t="s">
        <v>736</v>
      </c>
      <c r="H2738" t="s">
        <v>333</v>
      </c>
      <c r="I2738" t="s">
        <v>334</v>
      </c>
      <c r="J2738">
        <v>85216</v>
      </c>
      <c r="K2738" t="s">
        <v>93</v>
      </c>
      <c r="L2738">
        <v>0</v>
      </c>
    </row>
    <row r="2739" spans="1:12" x14ac:dyDescent="0.25">
      <c r="A2739" t="s">
        <v>418</v>
      </c>
      <c r="B2739" t="s">
        <v>419</v>
      </c>
      <c r="C2739" t="s">
        <v>85</v>
      </c>
      <c r="D2739">
        <v>101</v>
      </c>
      <c r="E2739" t="s">
        <v>86</v>
      </c>
      <c r="F2739" t="s">
        <v>735</v>
      </c>
      <c r="G2739" t="s">
        <v>736</v>
      </c>
      <c r="H2739" t="s">
        <v>335</v>
      </c>
      <c r="I2739" t="s">
        <v>336</v>
      </c>
      <c r="J2739">
        <v>32</v>
      </c>
      <c r="K2739" t="s">
        <v>93</v>
      </c>
      <c r="L2739">
        <v>0</v>
      </c>
    </row>
    <row r="2740" spans="1:12" x14ac:dyDescent="0.25">
      <c r="A2740" t="s">
        <v>418</v>
      </c>
      <c r="B2740" t="s">
        <v>419</v>
      </c>
      <c r="C2740" t="s">
        <v>85</v>
      </c>
      <c r="D2740">
        <v>101</v>
      </c>
      <c r="E2740" t="s">
        <v>86</v>
      </c>
      <c r="F2740" t="s">
        <v>735</v>
      </c>
      <c r="G2740" t="s">
        <v>736</v>
      </c>
      <c r="H2740" t="s">
        <v>337</v>
      </c>
      <c r="I2740" t="s">
        <v>338</v>
      </c>
      <c r="J2740">
        <v>57531</v>
      </c>
      <c r="K2740" t="s">
        <v>93</v>
      </c>
      <c r="L2740">
        <v>0</v>
      </c>
    </row>
    <row r="2741" spans="1:12" x14ac:dyDescent="0.25">
      <c r="A2741" t="s">
        <v>418</v>
      </c>
      <c r="B2741" t="s">
        <v>419</v>
      </c>
      <c r="C2741" t="s">
        <v>85</v>
      </c>
      <c r="D2741">
        <v>101</v>
      </c>
      <c r="E2741" t="s">
        <v>86</v>
      </c>
      <c r="F2741" t="s">
        <v>735</v>
      </c>
      <c r="G2741" t="s">
        <v>736</v>
      </c>
      <c r="H2741" t="s">
        <v>337</v>
      </c>
      <c r="I2741" t="s">
        <v>339</v>
      </c>
      <c r="J2741">
        <v>55364</v>
      </c>
      <c r="K2741" t="s">
        <v>93</v>
      </c>
      <c r="L2741">
        <v>0</v>
      </c>
    </row>
    <row r="2742" spans="1:12" x14ac:dyDescent="0.25">
      <c r="A2742" t="s">
        <v>418</v>
      </c>
      <c r="B2742" t="s">
        <v>419</v>
      </c>
      <c r="C2742" t="s">
        <v>85</v>
      </c>
      <c r="D2742">
        <v>101</v>
      </c>
      <c r="E2742" t="s">
        <v>86</v>
      </c>
      <c r="F2742" t="s">
        <v>735</v>
      </c>
      <c r="G2742" t="s">
        <v>736</v>
      </c>
      <c r="H2742" t="s">
        <v>340</v>
      </c>
      <c r="I2742" t="s">
        <v>341</v>
      </c>
      <c r="J2742">
        <v>0</v>
      </c>
      <c r="K2742" t="s">
        <v>93</v>
      </c>
      <c r="L2742">
        <v>0</v>
      </c>
    </row>
    <row r="2743" spans="1:12" x14ac:dyDescent="0.25">
      <c r="A2743" t="s">
        <v>418</v>
      </c>
      <c r="B2743" t="s">
        <v>419</v>
      </c>
      <c r="C2743" t="s">
        <v>85</v>
      </c>
      <c r="D2743">
        <v>101</v>
      </c>
      <c r="E2743" t="s">
        <v>86</v>
      </c>
      <c r="F2743" t="s">
        <v>735</v>
      </c>
      <c r="G2743" t="s">
        <v>736</v>
      </c>
      <c r="H2743" t="s">
        <v>342</v>
      </c>
      <c r="I2743" t="s">
        <v>343</v>
      </c>
      <c r="J2743">
        <v>0</v>
      </c>
      <c r="K2743" t="s">
        <v>93</v>
      </c>
      <c r="L2743">
        <v>0</v>
      </c>
    </row>
    <row r="2744" spans="1:12" x14ac:dyDescent="0.25">
      <c r="A2744" t="s">
        <v>418</v>
      </c>
      <c r="B2744" t="s">
        <v>419</v>
      </c>
      <c r="C2744" t="s">
        <v>85</v>
      </c>
      <c r="D2744">
        <v>101</v>
      </c>
      <c r="E2744" t="s">
        <v>86</v>
      </c>
      <c r="F2744" t="s">
        <v>735</v>
      </c>
      <c r="G2744" t="s">
        <v>736</v>
      </c>
      <c r="H2744" t="s">
        <v>344</v>
      </c>
      <c r="I2744" t="s">
        <v>345</v>
      </c>
      <c r="J2744">
        <v>0</v>
      </c>
      <c r="K2744" t="s">
        <v>93</v>
      </c>
      <c r="L2744">
        <v>0</v>
      </c>
    </row>
    <row r="2745" spans="1:12" x14ac:dyDescent="0.25">
      <c r="A2745" t="s">
        <v>418</v>
      </c>
      <c r="B2745" t="s">
        <v>419</v>
      </c>
      <c r="C2745" t="s">
        <v>85</v>
      </c>
      <c r="D2745">
        <v>101</v>
      </c>
      <c r="E2745" t="s">
        <v>86</v>
      </c>
      <c r="F2745" t="s">
        <v>735</v>
      </c>
      <c r="G2745" t="s">
        <v>736</v>
      </c>
      <c r="H2745" t="s">
        <v>346</v>
      </c>
      <c r="I2745" t="s">
        <v>347</v>
      </c>
      <c r="J2745">
        <v>0</v>
      </c>
      <c r="K2745" t="s">
        <v>93</v>
      </c>
      <c r="L2745">
        <v>0</v>
      </c>
    </row>
    <row r="2746" spans="1:12" x14ac:dyDescent="0.25">
      <c r="A2746" t="s">
        <v>418</v>
      </c>
      <c r="B2746" t="s">
        <v>419</v>
      </c>
      <c r="C2746" t="s">
        <v>85</v>
      </c>
      <c r="D2746">
        <v>101</v>
      </c>
      <c r="E2746" t="s">
        <v>86</v>
      </c>
      <c r="F2746" t="s">
        <v>735</v>
      </c>
      <c r="G2746" t="s">
        <v>736</v>
      </c>
      <c r="H2746" t="s">
        <v>348</v>
      </c>
      <c r="I2746" t="s">
        <v>349</v>
      </c>
      <c r="J2746">
        <v>0</v>
      </c>
      <c r="K2746" t="s">
        <v>93</v>
      </c>
      <c r="L2746">
        <v>0</v>
      </c>
    </row>
    <row r="2747" spans="1:12" x14ac:dyDescent="0.25">
      <c r="A2747" t="s">
        <v>418</v>
      </c>
      <c r="B2747" t="s">
        <v>419</v>
      </c>
      <c r="C2747" t="s">
        <v>85</v>
      </c>
      <c r="D2747">
        <v>101</v>
      </c>
      <c r="E2747" t="s">
        <v>86</v>
      </c>
      <c r="F2747" t="s">
        <v>735</v>
      </c>
      <c r="G2747" t="s">
        <v>736</v>
      </c>
      <c r="H2747" t="s">
        <v>350</v>
      </c>
      <c r="I2747" t="s">
        <v>351</v>
      </c>
      <c r="J2747">
        <v>-62535</v>
      </c>
      <c r="K2747" t="s">
        <v>93</v>
      </c>
      <c r="L2747">
        <v>0</v>
      </c>
    </row>
    <row r="2748" spans="1:12" x14ac:dyDescent="0.25">
      <c r="A2748" t="s">
        <v>418</v>
      </c>
      <c r="B2748" t="s">
        <v>419</v>
      </c>
      <c r="C2748" t="s">
        <v>85</v>
      </c>
      <c r="D2748">
        <v>101</v>
      </c>
      <c r="E2748" t="s">
        <v>86</v>
      </c>
      <c r="F2748" t="s">
        <v>735</v>
      </c>
      <c r="G2748" t="s">
        <v>736</v>
      </c>
      <c r="H2748" t="s">
        <v>352</v>
      </c>
      <c r="I2748" t="s">
        <v>353</v>
      </c>
      <c r="J2748">
        <v>0</v>
      </c>
      <c r="K2748" t="s">
        <v>93</v>
      </c>
      <c r="L2748">
        <v>0</v>
      </c>
    </row>
    <row r="2749" spans="1:12" x14ac:dyDescent="0.25">
      <c r="A2749" t="s">
        <v>418</v>
      </c>
      <c r="B2749" t="s">
        <v>419</v>
      </c>
      <c r="C2749" t="s">
        <v>85</v>
      </c>
      <c r="D2749">
        <v>101</v>
      </c>
      <c r="E2749" t="s">
        <v>86</v>
      </c>
      <c r="F2749" t="s">
        <v>735</v>
      </c>
      <c r="G2749" t="s">
        <v>736</v>
      </c>
      <c r="H2749" t="s">
        <v>354</v>
      </c>
      <c r="I2749" t="s">
        <v>355</v>
      </c>
      <c r="J2749">
        <v>0</v>
      </c>
      <c r="K2749" t="s">
        <v>93</v>
      </c>
      <c r="L2749">
        <v>0</v>
      </c>
    </row>
    <row r="2750" spans="1:12" x14ac:dyDescent="0.25">
      <c r="A2750" t="s">
        <v>418</v>
      </c>
      <c r="B2750" t="s">
        <v>419</v>
      </c>
      <c r="C2750" t="s">
        <v>85</v>
      </c>
      <c r="D2750">
        <v>101</v>
      </c>
      <c r="E2750" t="s">
        <v>86</v>
      </c>
      <c r="F2750" t="s">
        <v>735</v>
      </c>
      <c r="G2750" t="s">
        <v>736</v>
      </c>
      <c r="H2750" t="s">
        <v>356</v>
      </c>
      <c r="I2750" t="s">
        <v>357</v>
      </c>
      <c r="J2750">
        <v>0</v>
      </c>
      <c r="K2750" t="s">
        <v>93</v>
      </c>
      <c r="L2750">
        <v>0</v>
      </c>
    </row>
    <row r="2751" spans="1:12" x14ac:dyDescent="0.25">
      <c r="A2751" t="s">
        <v>418</v>
      </c>
      <c r="B2751" t="s">
        <v>419</v>
      </c>
      <c r="C2751" t="s">
        <v>85</v>
      </c>
      <c r="D2751">
        <v>101</v>
      </c>
      <c r="E2751" t="s">
        <v>86</v>
      </c>
      <c r="F2751" t="s">
        <v>735</v>
      </c>
      <c r="G2751" t="s">
        <v>736</v>
      </c>
      <c r="H2751" t="s">
        <v>358</v>
      </c>
      <c r="I2751" t="s">
        <v>359</v>
      </c>
      <c r="J2751">
        <v>0</v>
      </c>
      <c r="K2751" t="s">
        <v>93</v>
      </c>
      <c r="L2751">
        <v>0</v>
      </c>
    </row>
    <row r="2752" spans="1:12" x14ac:dyDescent="0.25">
      <c r="A2752" t="s">
        <v>418</v>
      </c>
      <c r="B2752" t="s">
        <v>419</v>
      </c>
      <c r="C2752" t="s">
        <v>85</v>
      </c>
      <c r="D2752">
        <v>101</v>
      </c>
      <c r="E2752" t="s">
        <v>86</v>
      </c>
      <c r="F2752" t="s">
        <v>735</v>
      </c>
      <c r="G2752" t="s">
        <v>736</v>
      </c>
      <c r="H2752" t="s">
        <v>360</v>
      </c>
      <c r="I2752" t="s">
        <v>361</v>
      </c>
      <c r="J2752">
        <v>0</v>
      </c>
      <c r="K2752" t="s">
        <v>93</v>
      </c>
      <c r="L2752">
        <v>0</v>
      </c>
    </row>
    <row r="2753" spans="1:12" x14ac:dyDescent="0.25">
      <c r="A2753" t="s">
        <v>418</v>
      </c>
      <c r="B2753" t="s">
        <v>419</v>
      </c>
      <c r="C2753" t="s">
        <v>85</v>
      </c>
      <c r="D2753">
        <v>101</v>
      </c>
      <c r="E2753" t="s">
        <v>86</v>
      </c>
      <c r="F2753" t="s">
        <v>735</v>
      </c>
      <c r="G2753" t="s">
        <v>736</v>
      </c>
      <c r="H2753" t="s">
        <v>362</v>
      </c>
      <c r="I2753" t="s">
        <v>363</v>
      </c>
      <c r="J2753">
        <v>0</v>
      </c>
      <c r="K2753" t="s">
        <v>93</v>
      </c>
      <c r="L2753">
        <v>0</v>
      </c>
    </row>
    <row r="2754" spans="1:12" x14ac:dyDescent="0.25">
      <c r="A2754" t="s">
        <v>418</v>
      </c>
      <c r="B2754" t="s">
        <v>419</v>
      </c>
      <c r="C2754" t="s">
        <v>85</v>
      </c>
      <c r="D2754">
        <v>101</v>
      </c>
      <c r="E2754" t="s">
        <v>86</v>
      </c>
      <c r="F2754" t="s">
        <v>735</v>
      </c>
      <c r="G2754" t="s">
        <v>736</v>
      </c>
      <c r="H2754" t="s">
        <v>364</v>
      </c>
      <c r="I2754" t="s">
        <v>365</v>
      </c>
      <c r="J2754">
        <v>0</v>
      </c>
      <c r="K2754" t="s">
        <v>93</v>
      </c>
      <c r="L2754">
        <v>0</v>
      </c>
    </row>
    <row r="2755" spans="1:12" x14ac:dyDescent="0.25">
      <c r="A2755" t="s">
        <v>418</v>
      </c>
      <c r="B2755" t="s">
        <v>419</v>
      </c>
      <c r="C2755" t="s">
        <v>85</v>
      </c>
      <c r="D2755">
        <v>101</v>
      </c>
      <c r="E2755" t="s">
        <v>86</v>
      </c>
      <c r="F2755" t="s">
        <v>735</v>
      </c>
      <c r="G2755" t="s">
        <v>736</v>
      </c>
      <c r="H2755" t="s">
        <v>366</v>
      </c>
      <c r="I2755" t="s">
        <v>367</v>
      </c>
      <c r="J2755">
        <v>0</v>
      </c>
      <c r="K2755" t="s">
        <v>93</v>
      </c>
      <c r="L2755">
        <v>0</v>
      </c>
    </row>
    <row r="2756" spans="1:12" x14ac:dyDescent="0.25">
      <c r="A2756" t="s">
        <v>418</v>
      </c>
      <c r="B2756" t="s">
        <v>419</v>
      </c>
      <c r="C2756" t="s">
        <v>85</v>
      </c>
      <c r="D2756">
        <v>101</v>
      </c>
      <c r="E2756" t="s">
        <v>86</v>
      </c>
      <c r="F2756" t="s">
        <v>735</v>
      </c>
      <c r="G2756" t="s">
        <v>736</v>
      </c>
      <c r="H2756" t="s">
        <v>368</v>
      </c>
      <c r="I2756" t="s">
        <v>369</v>
      </c>
      <c r="J2756">
        <v>0</v>
      </c>
      <c r="K2756" t="s">
        <v>93</v>
      </c>
      <c r="L2756">
        <v>0</v>
      </c>
    </row>
    <row r="2757" spans="1:12" x14ac:dyDescent="0.25">
      <c r="A2757" t="s">
        <v>418</v>
      </c>
      <c r="B2757" t="s">
        <v>419</v>
      </c>
      <c r="C2757" t="s">
        <v>85</v>
      </c>
      <c r="D2757">
        <v>101</v>
      </c>
      <c r="E2757" t="s">
        <v>86</v>
      </c>
      <c r="F2757" t="s">
        <v>735</v>
      </c>
      <c r="G2757" t="s">
        <v>736</v>
      </c>
      <c r="H2757" t="s">
        <v>370</v>
      </c>
      <c r="I2757" t="s">
        <v>371</v>
      </c>
      <c r="J2757">
        <v>0</v>
      </c>
      <c r="K2757" t="s">
        <v>93</v>
      </c>
      <c r="L2757">
        <v>0</v>
      </c>
    </row>
    <row r="2758" spans="1:12" x14ac:dyDescent="0.25">
      <c r="A2758" t="s">
        <v>418</v>
      </c>
      <c r="B2758" t="s">
        <v>419</v>
      </c>
      <c r="C2758" t="s">
        <v>85</v>
      </c>
      <c r="D2758">
        <v>101</v>
      </c>
      <c r="E2758" t="s">
        <v>86</v>
      </c>
      <c r="F2758" t="s">
        <v>735</v>
      </c>
      <c r="G2758" t="s">
        <v>736</v>
      </c>
      <c r="H2758" t="s">
        <v>372</v>
      </c>
      <c r="I2758" t="s">
        <v>373</v>
      </c>
      <c r="J2758">
        <v>0</v>
      </c>
      <c r="K2758" t="s">
        <v>93</v>
      </c>
      <c r="L2758">
        <v>0</v>
      </c>
    </row>
    <row r="2759" spans="1:12" x14ac:dyDescent="0.25">
      <c r="A2759" t="s">
        <v>418</v>
      </c>
      <c r="B2759" t="s">
        <v>419</v>
      </c>
      <c r="C2759" t="s">
        <v>85</v>
      </c>
      <c r="D2759">
        <v>101</v>
      </c>
      <c r="E2759" t="s">
        <v>86</v>
      </c>
      <c r="F2759" t="s">
        <v>735</v>
      </c>
      <c r="G2759" t="s">
        <v>736</v>
      </c>
      <c r="H2759" t="s">
        <v>374</v>
      </c>
      <c r="I2759" t="s">
        <v>375</v>
      </c>
      <c r="J2759">
        <v>0</v>
      </c>
      <c r="K2759" t="s">
        <v>93</v>
      </c>
      <c r="L2759">
        <v>0</v>
      </c>
    </row>
    <row r="2760" spans="1:12" x14ac:dyDescent="0.25">
      <c r="A2760" t="s">
        <v>418</v>
      </c>
      <c r="B2760" t="s">
        <v>419</v>
      </c>
      <c r="C2760" t="s">
        <v>85</v>
      </c>
      <c r="D2760">
        <v>101</v>
      </c>
      <c r="E2760" t="s">
        <v>86</v>
      </c>
      <c r="F2760" t="s">
        <v>735</v>
      </c>
      <c r="G2760" t="s">
        <v>736</v>
      </c>
      <c r="H2760" t="s">
        <v>376</v>
      </c>
      <c r="I2760" t="s">
        <v>377</v>
      </c>
      <c r="J2760">
        <v>0</v>
      </c>
      <c r="K2760" t="s">
        <v>93</v>
      </c>
      <c r="L2760">
        <v>0</v>
      </c>
    </row>
    <row r="2761" spans="1:12" x14ac:dyDescent="0.25">
      <c r="A2761" t="s">
        <v>418</v>
      </c>
      <c r="B2761" t="s">
        <v>419</v>
      </c>
      <c r="C2761" t="s">
        <v>85</v>
      </c>
      <c r="D2761">
        <v>101</v>
      </c>
      <c r="E2761" t="s">
        <v>86</v>
      </c>
      <c r="F2761" t="s">
        <v>735</v>
      </c>
      <c r="G2761" t="s">
        <v>736</v>
      </c>
      <c r="H2761" t="s">
        <v>378</v>
      </c>
      <c r="I2761" t="s">
        <v>379</v>
      </c>
      <c r="J2761">
        <v>0</v>
      </c>
      <c r="K2761" t="s">
        <v>93</v>
      </c>
      <c r="L2761">
        <v>0</v>
      </c>
    </row>
    <row r="2762" spans="1:12" x14ac:dyDescent="0.25">
      <c r="A2762" t="s">
        <v>420</v>
      </c>
      <c r="B2762" t="s">
        <v>421</v>
      </c>
      <c r="C2762" t="s">
        <v>85</v>
      </c>
      <c r="D2762">
        <v>100</v>
      </c>
      <c r="E2762" t="s">
        <v>422</v>
      </c>
      <c r="F2762" t="s">
        <v>735</v>
      </c>
      <c r="G2762" t="s">
        <v>736</v>
      </c>
      <c r="H2762" t="s">
        <v>90</v>
      </c>
      <c r="I2762" t="s">
        <v>92</v>
      </c>
      <c r="J2762">
        <v>0</v>
      </c>
      <c r="K2762" t="s">
        <v>93</v>
      </c>
      <c r="L2762">
        <v>576222</v>
      </c>
    </row>
    <row r="2763" spans="1:12" x14ac:dyDescent="0.25">
      <c r="A2763" t="s">
        <v>420</v>
      </c>
      <c r="B2763" t="s">
        <v>421</v>
      </c>
      <c r="C2763" t="s">
        <v>85</v>
      </c>
      <c r="D2763">
        <v>100</v>
      </c>
      <c r="E2763" t="s">
        <v>422</v>
      </c>
      <c r="F2763" t="s">
        <v>735</v>
      </c>
      <c r="G2763" t="s">
        <v>736</v>
      </c>
      <c r="H2763" t="s">
        <v>94</v>
      </c>
      <c r="I2763" t="s">
        <v>95</v>
      </c>
      <c r="J2763">
        <v>0</v>
      </c>
      <c r="K2763" t="s">
        <v>93</v>
      </c>
      <c r="L2763">
        <v>576222</v>
      </c>
    </row>
    <row r="2764" spans="1:12" x14ac:dyDescent="0.25">
      <c r="A2764" t="s">
        <v>420</v>
      </c>
      <c r="B2764" t="s">
        <v>421</v>
      </c>
      <c r="C2764" t="s">
        <v>85</v>
      </c>
      <c r="D2764">
        <v>100</v>
      </c>
      <c r="E2764" t="s">
        <v>422</v>
      </c>
      <c r="F2764" t="s">
        <v>735</v>
      </c>
      <c r="G2764" t="s">
        <v>736</v>
      </c>
      <c r="H2764" t="s">
        <v>96</v>
      </c>
      <c r="I2764" t="s">
        <v>97</v>
      </c>
      <c r="J2764">
        <v>0</v>
      </c>
      <c r="K2764" t="s">
        <v>93</v>
      </c>
      <c r="L2764">
        <v>576222</v>
      </c>
    </row>
    <row r="2765" spans="1:12" x14ac:dyDescent="0.25">
      <c r="A2765" t="s">
        <v>420</v>
      </c>
      <c r="B2765" t="s">
        <v>421</v>
      </c>
      <c r="C2765" t="s">
        <v>85</v>
      </c>
      <c r="D2765">
        <v>100</v>
      </c>
      <c r="E2765" t="s">
        <v>422</v>
      </c>
      <c r="F2765" t="s">
        <v>735</v>
      </c>
      <c r="G2765" t="s">
        <v>736</v>
      </c>
      <c r="H2765" t="s">
        <v>98</v>
      </c>
      <c r="I2765" t="s">
        <v>99</v>
      </c>
      <c r="J2765">
        <v>0</v>
      </c>
      <c r="K2765" t="s">
        <v>93</v>
      </c>
      <c r="L2765">
        <v>576222</v>
      </c>
    </row>
    <row r="2766" spans="1:12" x14ac:dyDescent="0.25">
      <c r="A2766" t="s">
        <v>420</v>
      </c>
      <c r="B2766" t="s">
        <v>421</v>
      </c>
      <c r="C2766" t="s">
        <v>85</v>
      </c>
      <c r="D2766">
        <v>100</v>
      </c>
      <c r="E2766" t="s">
        <v>422</v>
      </c>
      <c r="F2766" t="s">
        <v>735</v>
      </c>
      <c r="G2766" t="s">
        <v>736</v>
      </c>
      <c r="H2766" t="s">
        <v>100</v>
      </c>
      <c r="I2766" t="s">
        <v>101</v>
      </c>
      <c r="J2766">
        <v>0</v>
      </c>
      <c r="K2766" t="s">
        <v>93</v>
      </c>
      <c r="L2766">
        <v>576222</v>
      </c>
    </row>
    <row r="2767" spans="1:12" x14ac:dyDescent="0.25">
      <c r="A2767" t="s">
        <v>420</v>
      </c>
      <c r="B2767" t="s">
        <v>421</v>
      </c>
      <c r="C2767" t="s">
        <v>85</v>
      </c>
      <c r="D2767">
        <v>100</v>
      </c>
      <c r="E2767" t="s">
        <v>422</v>
      </c>
      <c r="F2767" t="s">
        <v>735</v>
      </c>
      <c r="G2767" t="s">
        <v>736</v>
      </c>
      <c r="H2767" t="s">
        <v>102</v>
      </c>
      <c r="I2767" t="s">
        <v>103</v>
      </c>
      <c r="J2767">
        <v>0</v>
      </c>
      <c r="K2767" t="s">
        <v>93</v>
      </c>
      <c r="L2767">
        <v>576222</v>
      </c>
    </row>
    <row r="2768" spans="1:12" x14ac:dyDescent="0.25">
      <c r="A2768" t="s">
        <v>420</v>
      </c>
      <c r="B2768" t="s">
        <v>421</v>
      </c>
      <c r="C2768" t="s">
        <v>85</v>
      </c>
      <c r="D2768">
        <v>100</v>
      </c>
      <c r="E2768" t="s">
        <v>422</v>
      </c>
      <c r="F2768" t="s">
        <v>735</v>
      </c>
      <c r="G2768" t="s">
        <v>736</v>
      </c>
      <c r="H2768" t="s">
        <v>104</v>
      </c>
      <c r="I2768" t="s">
        <v>105</v>
      </c>
      <c r="J2768">
        <v>0</v>
      </c>
      <c r="K2768" t="s">
        <v>93</v>
      </c>
      <c r="L2768">
        <v>576222</v>
      </c>
    </row>
    <row r="2769" spans="1:12" x14ac:dyDescent="0.25">
      <c r="A2769" t="s">
        <v>420</v>
      </c>
      <c r="B2769" t="s">
        <v>421</v>
      </c>
      <c r="C2769" t="s">
        <v>85</v>
      </c>
      <c r="D2769">
        <v>100</v>
      </c>
      <c r="E2769" t="s">
        <v>422</v>
      </c>
      <c r="F2769" t="s">
        <v>735</v>
      </c>
      <c r="G2769" t="s">
        <v>736</v>
      </c>
      <c r="H2769" t="s">
        <v>106</v>
      </c>
      <c r="I2769" t="s">
        <v>107</v>
      </c>
      <c r="J2769">
        <v>0</v>
      </c>
      <c r="K2769" t="s">
        <v>93</v>
      </c>
      <c r="L2769">
        <v>576222</v>
      </c>
    </row>
    <row r="2770" spans="1:12" x14ac:dyDescent="0.25">
      <c r="A2770" t="s">
        <v>420</v>
      </c>
      <c r="B2770" t="s">
        <v>421</v>
      </c>
      <c r="C2770" t="s">
        <v>85</v>
      </c>
      <c r="D2770">
        <v>100</v>
      </c>
      <c r="E2770" t="s">
        <v>422</v>
      </c>
      <c r="F2770" t="s">
        <v>735</v>
      </c>
      <c r="G2770" t="s">
        <v>736</v>
      </c>
      <c r="H2770" t="s">
        <v>108</v>
      </c>
      <c r="I2770" t="s">
        <v>109</v>
      </c>
      <c r="J2770">
        <v>0</v>
      </c>
      <c r="K2770" t="s">
        <v>93</v>
      </c>
      <c r="L2770">
        <v>576222</v>
      </c>
    </row>
    <row r="2771" spans="1:12" x14ac:dyDescent="0.25">
      <c r="A2771" t="s">
        <v>420</v>
      </c>
      <c r="B2771" t="s">
        <v>421</v>
      </c>
      <c r="C2771" t="s">
        <v>85</v>
      </c>
      <c r="D2771">
        <v>100</v>
      </c>
      <c r="E2771" t="s">
        <v>422</v>
      </c>
      <c r="F2771" t="s">
        <v>735</v>
      </c>
      <c r="G2771" t="s">
        <v>736</v>
      </c>
      <c r="H2771" t="s">
        <v>110</v>
      </c>
      <c r="I2771" t="s">
        <v>111</v>
      </c>
      <c r="J2771">
        <v>0</v>
      </c>
      <c r="K2771" t="s">
        <v>93</v>
      </c>
      <c r="L2771">
        <v>576222</v>
      </c>
    </row>
    <row r="2772" spans="1:12" x14ac:dyDescent="0.25">
      <c r="A2772" t="s">
        <v>420</v>
      </c>
      <c r="B2772" t="s">
        <v>421</v>
      </c>
      <c r="C2772" t="s">
        <v>85</v>
      </c>
      <c r="D2772">
        <v>100</v>
      </c>
      <c r="E2772" t="s">
        <v>422</v>
      </c>
      <c r="F2772" t="s">
        <v>735</v>
      </c>
      <c r="G2772" t="s">
        <v>736</v>
      </c>
      <c r="H2772" t="s">
        <v>112</v>
      </c>
      <c r="I2772" t="s">
        <v>113</v>
      </c>
      <c r="J2772">
        <v>0</v>
      </c>
      <c r="K2772" t="s">
        <v>93</v>
      </c>
      <c r="L2772">
        <v>576222</v>
      </c>
    </row>
    <row r="2773" spans="1:12" x14ac:dyDescent="0.25">
      <c r="A2773" t="s">
        <v>420</v>
      </c>
      <c r="B2773" t="s">
        <v>421</v>
      </c>
      <c r="C2773" t="s">
        <v>85</v>
      </c>
      <c r="D2773">
        <v>100</v>
      </c>
      <c r="E2773" t="s">
        <v>422</v>
      </c>
      <c r="F2773" t="s">
        <v>735</v>
      </c>
      <c r="G2773" t="s">
        <v>736</v>
      </c>
      <c r="H2773" t="s">
        <v>114</v>
      </c>
      <c r="I2773" t="s">
        <v>115</v>
      </c>
      <c r="J2773">
        <v>0</v>
      </c>
      <c r="K2773" t="s">
        <v>93</v>
      </c>
      <c r="L2773">
        <v>576222</v>
      </c>
    </row>
    <row r="2774" spans="1:12" x14ac:dyDescent="0.25">
      <c r="A2774" t="s">
        <v>420</v>
      </c>
      <c r="B2774" t="s">
        <v>421</v>
      </c>
      <c r="C2774" t="s">
        <v>85</v>
      </c>
      <c r="D2774">
        <v>100</v>
      </c>
      <c r="E2774" t="s">
        <v>422</v>
      </c>
      <c r="F2774" t="s">
        <v>735</v>
      </c>
      <c r="G2774" t="s">
        <v>736</v>
      </c>
      <c r="H2774" t="s">
        <v>116</v>
      </c>
      <c r="I2774" t="s">
        <v>117</v>
      </c>
      <c r="J2774">
        <v>0</v>
      </c>
      <c r="K2774" t="s">
        <v>93</v>
      </c>
      <c r="L2774">
        <v>576222</v>
      </c>
    </row>
    <row r="2775" spans="1:12" x14ac:dyDescent="0.25">
      <c r="A2775" t="s">
        <v>420</v>
      </c>
      <c r="B2775" t="s">
        <v>421</v>
      </c>
      <c r="C2775" t="s">
        <v>85</v>
      </c>
      <c r="D2775">
        <v>100</v>
      </c>
      <c r="E2775" t="s">
        <v>422</v>
      </c>
      <c r="F2775" t="s">
        <v>735</v>
      </c>
      <c r="G2775" t="s">
        <v>736</v>
      </c>
      <c r="H2775" t="s">
        <v>118</v>
      </c>
      <c r="I2775" t="s">
        <v>119</v>
      </c>
      <c r="J2775">
        <v>0</v>
      </c>
      <c r="K2775" t="s">
        <v>93</v>
      </c>
      <c r="L2775">
        <v>576222</v>
      </c>
    </row>
    <row r="2776" spans="1:12" x14ac:dyDescent="0.25">
      <c r="A2776" t="s">
        <v>420</v>
      </c>
      <c r="B2776" t="s">
        <v>421</v>
      </c>
      <c r="C2776" t="s">
        <v>85</v>
      </c>
      <c r="D2776">
        <v>100</v>
      </c>
      <c r="E2776" t="s">
        <v>422</v>
      </c>
      <c r="F2776" t="s">
        <v>735</v>
      </c>
      <c r="G2776" t="s">
        <v>736</v>
      </c>
      <c r="H2776" t="s">
        <v>120</v>
      </c>
      <c r="I2776" t="s">
        <v>121</v>
      </c>
      <c r="J2776">
        <v>0</v>
      </c>
      <c r="K2776" t="s">
        <v>93</v>
      </c>
      <c r="L2776">
        <v>576222</v>
      </c>
    </row>
    <row r="2777" spans="1:12" x14ac:dyDescent="0.25">
      <c r="A2777" t="s">
        <v>420</v>
      </c>
      <c r="B2777" t="s">
        <v>421</v>
      </c>
      <c r="C2777" t="s">
        <v>85</v>
      </c>
      <c r="D2777">
        <v>100</v>
      </c>
      <c r="E2777" t="s">
        <v>422</v>
      </c>
      <c r="F2777" t="s">
        <v>735</v>
      </c>
      <c r="G2777" t="s">
        <v>736</v>
      </c>
      <c r="H2777" t="s">
        <v>122</v>
      </c>
      <c r="I2777" t="s">
        <v>123</v>
      </c>
      <c r="J2777">
        <v>0</v>
      </c>
      <c r="K2777" t="s">
        <v>93</v>
      </c>
      <c r="L2777">
        <v>576222</v>
      </c>
    </row>
    <row r="2778" spans="1:12" x14ac:dyDescent="0.25">
      <c r="A2778" t="s">
        <v>420</v>
      </c>
      <c r="B2778" t="s">
        <v>421</v>
      </c>
      <c r="C2778" t="s">
        <v>85</v>
      </c>
      <c r="D2778">
        <v>100</v>
      </c>
      <c r="E2778" t="s">
        <v>422</v>
      </c>
      <c r="F2778" t="s">
        <v>735</v>
      </c>
      <c r="G2778" t="s">
        <v>736</v>
      </c>
      <c r="H2778" t="s">
        <v>124</v>
      </c>
      <c r="I2778" t="s">
        <v>125</v>
      </c>
      <c r="J2778">
        <v>0</v>
      </c>
      <c r="K2778" t="s">
        <v>93</v>
      </c>
      <c r="L2778">
        <v>576222</v>
      </c>
    </row>
    <row r="2779" spans="1:12" x14ac:dyDescent="0.25">
      <c r="A2779" t="s">
        <v>420</v>
      </c>
      <c r="B2779" t="s">
        <v>421</v>
      </c>
      <c r="C2779" t="s">
        <v>85</v>
      </c>
      <c r="D2779">
        <v>100</v>
      </c>
      <c r="E2779" t="s">
        <v>422</v>
      </c>
      <c r="F2779" t="s">
        <v>735</v>
      </c>
      <c r="G2779" t="s">
        <v>736</v>
      </c>
      <c r="H2779" t="s">
        <v>126</v>
      </c>
      <c r="I2779" t="s">
        <v>127</v>
      </c>
      <c r="J2779">
        <v>0</v>
      </c>
      <c r="K2779" t="s">
        <v>93</v>
      </c>
      <c r="L2779">
        <v>576222</v>
      </c>
    </row>
    <row r="2780" spans="1:12" x14ac:dyDescent="0.25">
      <c r="A2780" t="s">
        <v>420</v>
      </c>
      <c r="B2780" t="s">
        <v>421</v>
      </c>
      <c r="C2780" t="s">
        <v>85</v>
      </c>
      <c r="D2780">
        <v>100</v>
      </c>
      <c r="E2780" t="s">
        <v>422</v>
      </c>
      <c r="F2780" t="s">
        <v>735</v>
      </c>
      <c r="G2780" t="s">
        <v>736</v>
      </c>
      <c r="H2780" t="s">
        <v>128</v>
      </c>
      <c r="I2780" t="s">
        <v>129</v>
      </c>
      <c r="J2780">
        <v>778993</v>
      </c>
      <c r="K2780" t="s">
        <v>93</v>
      </c>
      <c r="L2780">
        <v>576222</v>
      </c>
    </row>
    <row r="2781" spans="1:12" x14ac:dyDescent="0.25">
      <c r="A2781" t="s">
        <v>420</v>
      </c>
      <c r="B2781" t="s">
        <v>421</v>
      </c>
      <c r="C2781" t="s">
        <v>85</v>
      </c>
      <c r="D2781">
        <v>100</v>
      </c>
      <c r="E2781" t="s">
        <v>422</v>
      </c>
      <c r="F2781" t="s">
        <v>735</v>
      </c>
      <c r="G2781" t="s">
        <v>736</v>
      </c>
      <c r="H2781" t="s">
        <v>130</v>
      </c>
      <c r="I2781" t="s">
        <v>131</v>
      </c>
      <c r="J2781">
        <v>26794</v>
      </c>
      <c r="K2781" t="s">
        <v>93</v>
      </c>
      <c r="L2781">
        <v>576222</v>
      </c>
    </row>
    <row r="2782" spans="1:12" x14ac:dyDescent="0.25">
      <c r="A2782" t="s">
        <v>420</v>
      </c>
      <c r="B2782" t="s">
        <v>421</v>
      </c>
      <c r="C2782" t="s">
        <v>85</v>
      </c>
      <c r="D2782">
        <v>100</v>
      </c>
      <c r="E2782" t="s">
        <v>422</v>
      </c>
      <c r="F2782" t="s">
        <v>735</v>
      </c>
      <c r="G2782" t="s">
        <v>736</v>
      </c>
      <c r="H2782" t="s">
        <v>132</v>
      </c>
      <c r="I2782" t="s">
        <v>133</v>
      </c>
      <c r="J2782">
        <v>-10550</v>
      </c>
      <c r="K2782" t="s">
        <v>93</v>
      </c>
      <c r="L2782">
        <v>576222</v>
      </c>
    </row>
    <row r="2783" spans="1:12" x14ac:dyDescent="0.25">
      <c r="A2783" t="s">
        <v>420</v>
      </c>
      <c r="B2783" t="s">
        <v>421</v>
      </c>
      <c r="C2783" t="s">
        <v>85</v>
      </c>
      <c r="D2783">
        <v>100</v>
      </c>
      <c r="E2783" t="s">
        <v>422</v>
      </c>
      <c r="F2783" t="s">
        <v>735</v>
      </c>
      <c r="G2783" t="s">
        <v>736</v>
      </c>
      <c r="H2783" t="s">
        <v>134</v>
      </c>
      <c r="I2783" t="s">
        <v>135</v>
      </c>
      <c r="J2783">
        <v>74506</v>
      </c>
      <c r="K2783" t="s">
        <v>93</v>
      </c>
      <c r="L2783">
        <v>576222</v>
      </c>
    </row>
    <row r="2784" spans="1:12" x14ac:dyDescent="0.25">
      <c r="A2784" t="s">
        <v>420</v>
      </c>
      <c r="B2784" t="s">
        <v>421</v>
      </c>
      <c r="C2784" t="s">
        <v>85</v>
      </c>
      <c r="D2784">
        <v>100</v>
      </c>
      <c r="E2784" t="s">
        <v>422</v>
      </c>
      <c r="F2784" t="s">
        <v>735</v>
      </c>
      <c r="G2784" t="s">
        <v>736</v>
      </c>
      <c r="H2784" t="s">
        <v>136</v>
      </c>
      <c r="I2784" t="s">
        <v>137</v>
      </c>
      <c r="J2784">
        <v>-898</v>
      </c>
      <c r="K2784" t="s">
        <v>93</v>
      </c>
      <c r="L2784">
        <v>576222</v>
      </c>
    </row>
    <row r="2785" spans="1:12" x14ac:dyDescent="0.25">
      <c r="A2785" t="s">
        <v>420</v>
      </c>
      <c r="B2785" t="s">
        <v>421</v>
      </c>
      <c r="C2785" t="s">
        <v>85</v>
      </c>
      <c r="D2785">
        <v>100</v>
      </c>
      <c r="E2785" t="s">
        <v>422</v>
      </c>
      <c r="F2785" t="s">
        <v>735</v>
      </c>
      <c r="G2785" t="s">
        <v>736</v>
      </c>
      <c r="H2785" t="s">
        <v>138</v>
      </c>
      <c r="I2785" t="s">
        <v>139</v>
      </c>
      <c r="J2785">
        <v>243286</v>
      </c>
      <c r="K2785" t="s">
        <v>93</v>
      </c>
      <c r="L2785">
        <v>576222</v>
      </c>
    </row>
    <row r="2786" spans="1:12" x14ac:dyDescent="0.25">
      <c r="A2786" t="s">
        <v>420</v>
      </c>
      <c r="B2786" t="s">
        <v>421</v>
      </c>
      <c r="C2786" t="s">
        <v>85</v>
      </c>
      <c r="D2786">
        <v>100</v>
      </c>
      <c r="E2786" t="s">
        <v>422</v>
      </c>
      <c r="F2786" t="s">
        <v>735</v>
      </c>
      <c r="G2786" t="s">
        <v>736</v>
      </c>
      <c r="H2786" t="s">
        <v>140</v>
      </c>
      <c r="I2786" t="s">
        <v>141</v>
      </c>
      <c r="J2786">
        <v>0</v>
      </c>
      <c r="K2786" t="s">
        <v>93</v>
      </c>
      <c r="L2786">
        <v>576222</v>
      </c>
    </row>
    <row r="2787" spans="1:12" x14ac:dyDescent="0.25">
      <c r="A2787" t="s">
        <v>420</v>
      </c>
      <c r="B2787" t="s">
        <v>421</v>
      </c>
      <c r="C2787" t="s">
        <v>85</v>
      </c>
      <c r="D2787">
        <v>100</v>
      </c>
      <c r="E2787" t="s">
        <v>422</v>
      </c>
      <c r="F2787" t="s">
        <v>735</v>
      </c>
      <c r="G2787" t="s">
        <v>736</v>
      </c>
      <c r="H2787" t="s">
        <v>142</v>
      </c>
      <c r="I2787" t="s">
        <v>143</v>
      </c>
      <c r="J2787">
        <v>0</v>
      </c>
      <c r="K2787" t="s">
        <v>93</v>
      </c>
      <c r="L2787">
        <v>576222</v>
      </c>
    </row>
    <row r="2788" spans="1:12" x14ac:dyDescent="0.25">
      <c r="A2788" t="s">
        <v>420</v>
      </c>
      <c r="B2788" t="s">
        <v>421</v>
      </c>
      <c r="C2788" t="s">
        <v>85</v>
      </c>
      <c r="D2788">
        <v>100</v>
      </c>
      <c r="E2788" t="s">
        <v>422</v>
      </c>
      <c r="F2788" t="s">
        <v>735</v>
      </c>
      <c r="G2788" t="s">
        <v>736</v>
      </c>
      <c r="H2788" t="s">
        <v>144</v>
      </c>
      <c r="I2788" t="s">
        <v>145</v>
      </c>
      <c r="J2788">
        <v>0</v>
      </c>
      <c r="K2788" t="s">
        <v>93</v>
      </c>
      <c r="L2788">
        <v>576222</v>
      </c>
    </row>
    <row r="2789" spans="1:12" x14ac:dyDescent="0.25">
      <c r="A2789" t="s">
        <v>420</v>
      </c>
      <c r="B2789" t="s">
        <v>421</v>
      </c>
      <c r="C2789" t="s">
        <v>85</v>
      </c>
      <c r="D2789">
        <v>100</v>
      </c>
      <c r="E2789" t="s">
        <v>422</v>
      </c>
      <c r="F2789" t="s">
        <v>735</v>
      </c>
      <c r="G2789" t="s">
        <v>736</v>
      </c>
      <c r="H2789" t="s">
        <v>146</v>
      </c>
      <c r="I2789" t="s">
        <v>147</v>
      </c>
      <c r="J2789">
        <v>83596</v>
      </c>
      <c r="K2789" t="s">
        <v>93</v>
      </c>
      <c r="L2789">
        <v>576222</v>
      </c>
    </row>
    <row r="2790" spans="1:12" x14ac:dyDescent="0.25">
      <c r="A2790" t="s">
        <v>420</v>
      </c>
      <c r="B2790" t="s">
        <v>421</v>
      </c>
      <c r="C2790" t="s">
        <v>85</v>
      </c>
      <c r="D2790">
        <v>100</v>
      </c>
      <c r="E2790" t="s">
        <v>422</v>
      </c>
      <c r="F2790" t="s">
        <v>735</v>
      </c>
      <c r="G2790" t="s">
        <v>736</v>
      </c>
      <c r="H2790" t="s">
        <v>148</v>
      </c>
      <c r="I2790" t="s">
        <v>149</v>
      </c>
      <c r="J2790">
        <v>0</v>
      </c>
      <c r="K2790" t="s">
        <v>93</v>
      </c>
      <c r="L2790">
        <v>576222</v>
      </c>
    </row>
    <row r="2791" spans="1:12" x14ac:dyDescent="0.25">
      <c r="A2791" t="s">
        <v>420</v>
      </c>
      <c r="B2791" t="s">
        <v>421</v>
      </c>
      <c r="C2791" t="s">
        <v>85</v>
      </c>
      <c r="D2791">
        <v>100</v>
      </c>
      <c r="E2791" t="s">
        <v>422</v>
      </c>
      <c r="F2791" t="s">
        <v>735</v>
      </c>
      <c r="G2791" t="s">
        <v>736</v>
      </c>
      <c r="H2791" t="s">
        <v>150</v>
      </c>
      <c r="I2791" t="s">
        <v>151</v>
      </c>
      <c r="J2791">
        <v>16846</v>
      </c>
      <c r="K2791" t="s">
        <v>93</v>
      </c>
      <c r="L2791">
        <v>576222</v>
      </c>
    </row>
    <row r="2792" spans="1:12" x14ac:dyDescent="0.25">
      <c r="A2792" t="s">
        <v>420</v>
      </c>
      <c r="B2792" t="s">
        <v>421</v>
      </c>
      <c r="C2792" t="s">
        <v>85</v>
      </c>
      <c r="D2792">
        <v>100</v>
      </c>
      <c r="E2792" t="s">
        <v>422</v>
      </c>
      <c r="F2792" t="s">
        <v>735</v>
      </c>
      <c r="G2792" t="s">
        <v>736</v>
      </c>
      <c r="H2792" t="s">
        <v>152</v>
      </c>
      <c r="I2792" t="s">
        <v>153</v>
      </c>
      <c r="J2792">
        <v>16031</v>
      </c>
      <c r="K2792" t="s">
        <v>93</v>
      </c>
      <c r="L2792">
        <v>576222</v>
      </c>
    </row>
    <row r="2793" spans="1:12" x14ac:dyDescent="0.25">
      <c r="A2793" t="s">
        <v>420</v>
      </c>
      <c r="B2793" t="s">
        <v>421</v>
      </c>
      <c r="C2793" t="s">
        <v>85</v>
      </c>
      <c r="D2793">
        <v>100</v>
      </c>
      <c r="E2793" t="s">
        <v>422</v>
      </c>
      <c r="F2793" t="s">
        <v>735</v>
      </c>
      <c r="G2793" t="s">
        <v>736</v>
      </c>
      <c r="H2793" t="s">
        <v>154</v>
      </c>
      <c r="I2793" t="s">
        <v>155</v>
      </c>
      <c r="J2793">
        <v>0</v>
      </c>
      <c r="K2793" t="s">
        <v>93</v>
      </c>
      <c r="L2793">
        <v>576222</v>
      </c>
    </row>
    <row r="2794" spans="1:12" x14ac:dyDescent="0.25">
      <c r="A2794" t="s">
        <v>420</v>
      </c>
      <c r="B2794" t="s">
        <v>421</v>
      </c>
      <c r="C2794" t="s">
        <v>85</v>
      </c>
      <c r="D2794">
        <v>100</v>
      </c>
      <c r="E2794" t="s">
        <v>422</v>
      </c>
      <c r="F2794" t="s">
        <v>735</v>
      </c>
      <c r="G2794" t="s">
        <v>736</v>
      </c>
      <c r="H2794" t="s">
        <v>156</v>
      </c>
      <c r="I2794" t="s">
        <v>157</v>
      </c>
      <c r="J2794">
        <v>3321</v>
      </c>
      <c r="K2794" t="s">
        <v>93</v>
      </c>
      <c r="L2794">
        <v>576222</v>
      </c>
    </row>
    <row r="2795" spans="1:12" x14ac:dyDescent="0.25">
      <c r="A2795" t="s">
        <v>420</v>
      </c>
      <c r="B2795" t="s">
        <v>421</v>
      </c>
      <c r="C2795" t="s">
        <v>85</v>
      </c>
      <c r="D2795">
        <v>100</v>
      </c>
      <c r="E2795" t="s">
        <v>422</v>
      </c>
      <c r="F2795" t="s">
        <v>735</v>
      </c>
      <c r="G2795" t="s">
        <v>736</v>
      </c>
      <c r="H2795" t="s">
        <v>158</v>
      </c>
      <c r="I2795" t="s">
        <v>159</v>
      </c>
      <c r="J2795">
        <v>2006</v>
      </c>
      <c r="K2795" t="s">
        <v>93</v>
      </c>
      <c r="L2795">
        <v>576222</v>
      </c>
    </row>
    <row r="2796" spans="1:12" x14ac:dyDescent="0.25">
      <c r="A2796" t="s">
        <v>420</v>
      </c>
      <c r="B2796" t="s">
        <v>421</v>
      </c>
      <c r="C2796" t="s">
        <v>85</v>
      </c>
      <c r="D2796">
        <v>100</v>
      </c>
      <c r="E2796" t="s">
        <v>422</v>
      </c>
      <c r="F2796" t="s">
        <v>735</v>
      </c>
      <c r="G2796" t="s">
        <v>736</v>
      </c>
      <c r="H2796" t="s">
        <v>160</v>
      </c>
      <c r="I2796" t="s">
        <v>161</v>
      </c>
      <c r="J2796">
        <v>9634</v>
      </c>
      <c r="K2796" t="s">
        <v>93</v>
      </c>
      <c r="L2796">
        <v>576222</v>
      </c>
    </row>
    <row r="2797" spans="1:12" x14ac:dyDescent="0.25">
      <c r="A2797" t="s">
        <v>420</v>
      </c>
      <c r="B2797" t="s">
        <v>421</v>
      </c>
      <c r="C2797" t="s">
        <v>85</v>
      </c>
      <c r="D2797">
        <v>100</v>
      </c>
      <c r="E2797" t="s">
        <v>422</v>
      </c>
      <c r="F2797" t="s">
        <v>735</v>
      </c>
      <c r="G2797" t="s">
        <v>736</v>
      </c>
      <c r="H2797" t="s">
        <v>162</v>
      </c>
      <c r="I2797" t="s">
        <v>163</v>
      </c>
      <c r="J2797">
        <v>294</v>
      </c>
      <c r="K2797" t="s">
        <v>93</v>
      </c>
      <c r="L2797">
        <v>576222</v>
      </c>
    </row>
    <row r="2798" spans="1:12" x14ac:dyDescent="0.25">
      <c r="A2798" t="s">
        <v>420</v>
      </c>
      <c r="B2798" t="s">
        <v>421</v>
      </c>
      <c r="C2798" t="s">
        <v>85</v>
      </c>
      <c r="D2798">
        <v>100</v>
      </c>
      <c r="E2798" t="s">
        <v>422</v>
      </c>
      <c r="F2798" t="s">
        <v>735</v>
      </c>
      <c r="G2798" t="s">
        <v>736</v>
      </c>
      <c r="H2798" t="s">
        <v>164</v>
      </c>
      <c r="I2798" t="s">
        <v>165</v>
      </c>
      <c r="J2798">
        <v>1395</v>
      </c>
      <c r="K2798" t="s">
        <v>93</v>
      </c>
      <c r="L2798">
        <v>576222</v>
      </c>
    </row>
    <row r="2799" spans="1:12" x14ac:dyDescent="0.25">
      <c r="A2799" t="s">
        <v>420</v>
      </c>
      <c r="B2799" t="s">
        <v>421</v>
      </c>
      <c r="C2799" t="s">
        <v>85</v>
      </c>
      <c r="D2799">
        <v>100</v>
      </c>
      <c r="E2799" t="s">
        <v>422</v>
      </c>
      <c r="F2799" t="s">
        <v>735</v>
      </c>
      <c r="G2799" t="s">
        <v>736</v>
      </c>
      <c r="H2799" t="s">
        <v>166</v>
      </c>
      <c r="I2799" t="s">
        <v>167</v>
      </c>
      <c r="J2799">
        <v>0</v>
      </c>
      <c r="K2799" t="s">
        <v>93</v>
      </c>
      <c r="L2799">
        <v>576222</v>
      </c>
    </row>
    <row r="2800" spans="1:12" x14ac:dyDescent="0.25">
      <c r="A2800" t="s">
        <v>420</v>
      </c>
      <c r="B2800" t="s">
        <v>421</v>
      </c>
      <c r="C2800" t="s">
        <v>85</v>
      </c>
      <c r="D2800">
        <v>100</v>
      </c>
      <c r="E2800" t="s">
        <v>422</v>
      </c>
      <c r="F2800" t="s">
        <v>735</v>
      </c>
      <c r="G2800" t="s">
        <v>736</v>
      </c>
      <c r="H2800" t="s">
        <v>168</v>
      </c>
      <c r="I2800" t="s">
        <v>169</v>
      </c>
      <c r="J2800">
        <v>19979</v>
      </c>
      <c r="K2800" t="s">
        <v>93</v>
      </c>
      <c r="L2800">
        <v>576222</v>
      </c>
    </row>
    <row r="2801" spans="1:12" x14ac:dyDescent="0.25">
      <c r="A2801" t="s">
        <v>420</v>
      </c>
      <c r="B2801" t="s">
        <v>421</v>
      </c>
      <c r="C2801" t="s">
        <v>85</v>
      </c>
      <c r="D2801">
        <v>100</v>
      </c>
      <c r="E2801" t="s">
        <v>422</v>
      </c>
      <c r="F2801" t="s">
        <v>735</v>
      </c>
      <c r="G2801" t="s">
        <v>736</v>
      </c>
      <c r="H2801" t="s">
        <v>170</v>
      </c>
      <c r="I2801" t="s">
        <v>171</v>
      </c>
      <c r="J2801">
        <v>3322</v>
      </c>
      <c r="K2801" t="s">
        <v>93</v>
      </c>
      <c r="L2801">
        <v>576222</v>
      </c>
    </row>
    <row r="2802" spans="1:12" x14ac:dyDescent="0.25">
      <c r="A2802" t="s">
        <v>420</v>
      </c>
      <c r="B2802" t="s">
        <v>421</v>
      </c>
      <c r="C2802" t="s">
        <v>85</v>
      </c>
      <c r="D2802">
        <v>100</v>
      </c>
      <c r="E2802" t="s">
        <v>422</v>
      </c>
      <c r="F2802" t="s">
        <v>735</v>
      </c>
      <c r="G2802" t="s">
        <v>736</v>
      </c>
      <c r="H2802" t="s">
        <v>172</v>
      </c>
      <c r="I2802" t="s">
        <v>173</v>
      </c>
      <c r="J2802">
        <v>1832</v>
      </c>
      <c r="K2802" t="s">
        <v>93</v>
      </c>
      <c r="L2802">
        <v>576222</v>
      </c>
    </row>
    <row r="2803" spans="1:12" x14ac:dyDescent="0.25">
      <c r="A2803" t="s">
        <v>420</v>
      </c>
      <c r="B2803" t="s">
        <v>421</v>
      </c>
      <c r="C2803" t="s">
        <v>85</v>
      </c>
      <c r="D2803">
        <v>100</v>
      </c>
      <c r="E2803" t="s">
        <v>422</v>
      </c>
      <c r="F2803" t="s">
        <v>735</v>
      </c>
      <c r="G2803" t="s">
        <v>736</v>
      </c>
      <c r="H2803" t="s">
        <v>174</v>
      </c>
      <c r="I2803" t="s">
        <v>175</v>
      </c>
      <c r="J2803">
        <v>10</v>
      </c>
      <c r="K2803" t="s">
        <v>93</v>
      </c>
      <c r="L2803">
        <v>576222</v>
      </c>
    </row>
    <row r="2804" spans="1:12" x14ac:dyDescent="0.25">
      <c r="A2804" t="s">
        <v>420</v>
      </c>
      <c r="B2804" t="s">
        <v>421</v>
      </c>
      <c r="C2804" t="s">
        <v>85</v>
      </c>
      <c r="D2804">
        <v>100</v>
      </c>
      <c r="E2804" t="s">
        <v>422</v>
      </c>
      <c r="F2804" t="s">
        <v>735</v>
      </c>
      <c r="G2804" t="s">
        <v>736</v>
      </c>
      <c r="H2804" t="s">
        <v>176</v>
      </c>
      <c r="I2804" t="s">
        <v>177</v>
      </c>
      <c r="J2804">
        <v>0</v>
      </c>
      <c r="K2804" t="s">
        <v>93</v>
      </c>
      <c r="L2804">
        <v>576222</v>
      </c>
    </row>
    <row r="2805" spans="1:12" x14ac:dyDescent="0.25">
      <c r="A2805" t="s">
        <v>420</v>
      </c>
      <c r="B2805" t="s">
        <v>421</v>
      </c>
      <c r="C2805" t="s">
        <v>85</v>
      </c>
      <c r="D2805">
        <v>100</v>
      </c>
      <c r="E2805" t="s">
        <v>422</v>
      </c>
      <c r="F2805" t="s">
        <v>735</v>
      </c>
      <c r="G2805" t="s">
        <v>736</v>
      </c>
      <c r="H2805" t="s">
        <v>178</v>
      </c>
      <c r="I2805" t="s">
        <v>179</v>
      </c>
      <c r="J2805">
        <v>24100</v>
      </c>
      <c r="K2805" t="s">
        <v>93</v>
      </c>
      <c r="L2805">
        <v>576222</v>
      </c>
    </row>
    <row r="2806" spans="1:12" x14ac:dyDescent="0.25">
      <c r="A2806" t="s">
        <v>420</v>
      </c>
      <c r="B2806" t="s">
        <v>421</v>
      </c>
      <c r="C2806" t="s">
        <v>85</v>
      </c>
      <c r="D2806">
        <v>100</v>
      </c>
      <c r="E2806" t="s">
        <v>422</v>
      </c>
      <c r="F2806" t="s">
        <v>735</v>
      </c>
      <c r="G2806" t="s">
        <v>736</v>
      </c>
      <c r="H2806" t="s">
        <v>180</v>
      </c>
      <c r="I2806" t="s">
        <v>181</v>
      </c>
      <c r="J2806">
        <v>52120</v>
      </c>
      <c r="K2806" t="s">
        <v>93</v>
      </c>
      <c r="L2806">
        <v>576222</v>
      </c>
    </row>
    <row r="2807" spans="1:12" x14ac:dyDescent="0.25">
      <c r="A2807" t="s">
        <v>420</v>
      </c>
      <c r="B2807" t="s">
        <v>421</v>
      </c>
      <c r="C2807" t="s">
        <v>85</v>
      </c>
      <c r="D2807">
        <v>100</v>
      </c>
      <c r="E2807" t="s">
        <v>422</v>
      </c>
      <c r="F2807" t="s">
        <v>735</v>
      </c>
      <c r="G2807" t="s">
        <v>736</v>
      </c>
      <c r="H2807" t="s">
        <v>182</v>
      </c>
      <c r="I2807" t="s">
        <v>183</v>
      </c>
      <c r="J2807">
        <v>0</v>
      </c>
      <c r="K2807" t="s">
        <v>93</v>
      </c>
      <c r="L2807">
        <v>576222</v>
      </c>
    </row>
    <row r="2808" spans="1:12" x14ac:dyDescent="0.25">
      <c r="A2808" t="s">
        <v>420</v>
      </c>
      <c r="B2808" t="s">
        <v>421</v>
      </c>
      <c r="C2808" t="s">
        <v>85</v>
      </c>
      <c r="D2808">
        <v>100</v>
      </c>
      <c r="E2808" t="s">
        <v>422</v>
      </c>
      <c r="F2808" t="s">
        <v>735</v>
      </c>
      <c r="G2808" t="s">
        <v>736</v>
      </c>
      <c r="H2808" t="s">
        <v>184</v>
      </c>
      <c r="I2808" t="s">
        <v>185</v>
      </c>
      <c r="J2808">
        <v>0</v>
      </c>
      <c r="K2808" t="s">
        <v>93</v>
      </c>
      <c r="L2808">
        <v>576222</v>
      </c>
    </row>
    <row r="2809" spans="1:12" x14ac:dyDescent="0.25">
      <c r="A2809" t="s">
        <v>420</v>
      </c>
      <c r="B2809" t="s">
        <v>421</v>
      </c>
      <c r="C2809" t="s">
        <v>85</v>
      </c>
      <c r="D2809">
        <v>100</v>
      </c>
      <c r="E2809" t="s">
        <v>422</v>
      </c>
      <c r="F2809" t="s">
        <v>735</v>
      </c>
      <c r="G2809" t="s">
        <v>736</v>
      </c>
      <c r="H2809" t="s">
        <v>186</v>
      </c>
      <c r="I2809" t="s">
        <v>187</v>
      </c>
      <c r="J2809">
        <v>18</v>
      </c>
      <c r="K2809" t="s">
        <v>93</v>
      </c>
      <c r="L2809">
        <v>576222</v>
      </c>
    </row>
    <row r="2810" spans="1:12" x14ac:dyDescent="0.25">
      <c r="A2810" t="s">
        <v>420</v>
      </c>
      <c r="B2810" t="s">
        <v>421</v>
      </c>
      <c r="C2810" t="s">
        <v>85</v>
      </c>
      <c r="D2810">
        <v>100</v>
      </c>
      <c r="E2810" t="s">
        <v>422</v>
      </c>
      <c r="F2810" t="s">
        <v>735</v>
      </c>
      <c r="G2810" t="s">
        <v>736</v>
      </c>
      <c r="H2810" t="s">
        <v>188</v>
      </c>
      <c r="I2810" t="s">
        <v>189</v>
      </c>
      <c r="J2810">
        <v>0</v>
      </c>
      <c r="K2810" t="s">
        <v>93</v>
      </c>
      <c r="L2810">
        <v>576222</v>
      </c>
    </row>
    <row r="2811" spans="1:12" x14ac:dyDescent="0.25">
      <c r="A2811" t="s">
        <v>420</v>
      </c>
      <c r="B2811" t="s">
        <v>421</v>
      </c>
      <c r="C2811" t="s">
        <v>85</v>
      </c>
      <c r="D2811">
        <v>100</v>
      </c>
      <c r="E2811" t="s">
        <v>422</v>
      </c>
      <c r="F2811" t="s">
        <v>735</v>
      </c>
      <c r="G2811" t="s">
        <v>736</v>
      </c>
      <c r="H2811" t="s">
        <v>190</v>
      </c>
      <c r="I2811" t="s">
        <v>191</v>
      </c>
      <c r="J2811">
        <v>2</v>
      </c>
      <c r="K2811" t="s">
        <v>93</v>
      </c>
      <c r="L2811">
        <v>576222</v>
      </c>
    </row>
    <row r="2812" spans="1:12" x14ac:dyDescent="0.25">
      <c r="A2812" t="s">
        <v>420</v>
      </c>
      <c r="B2812" t="s">
        <v>421</v>
      </c>
      <c r="C2812" t="s">
        <v>85</v>
      </c>
      <c r="D2812">
        <v>100</v>
      </c>
      <c r="E2812" t="s">
        <v>422</v>
      </c>
      <c r="F2812" t="s">
        <v>735</v>
      </c>
      <c r="G2812" t="s">
        <v>736</v>
      </c>
      <c r="H2812" t="s">
        <v>192</v>
      </c>
      <c r="I2812" t="s">
        <v>193</v>
      </c>
      <c r="J2812">
        <v>3201</v>
      </c>
      <c r="K2812" t="s">
        <v>93</v>
      </c>
      <c r="L2812">
        <v>576222</v>
      </c>
    </row>
    <row r="2813" spans="1:12" x14ac:dyDescent="0.25">
      <c r="A2813" t="s">
        <v>420</v>
      </c>
      <c r="B2813" t="s">
        <v>421</v>
      </c>
      <c r="C2813" t="s">
        <v>85</v>
      </c>
      <c r="D2813">
        <v>100</v>
      </c>
      <c r="E2813" t="s">
        <v>422</v>
      </c>
      <c r="F2813" t="s">
        <v>735</v>
      </c>
      <c r="G2813" t="s">
        <v>736</v>
      </c>
      <c r="H2813" t="s">
        <v>194</v>
      </c>
      <c r="I2813" t="s">
        <v>195</v>
      </c>
      <c r="J2813">
        <v>53751</v>
      </c>
      <c r="K2813" t="s">
        <v>93</v>
      </c>
      <c r="L2813">
        <v>576222</v>
      </c>
    </row>
    <row r="2814" spans="1:12" x14ac:dyDescent="0.25">
      <c r="A2814" t="s">
        <v>420</v>
      </c>
      <c r="B2814" t="s">
        <v>421</v>
      </c>
      <c r="C2814" t="s">
        <v>85</v>
      </c>
      <c r="D2814">
        <v>100</v>
      </c>
      <c r="E2814" t="s">
        <v>422</v>
      </c>
      <c r="F2814" t="s">
        <v>735</v>
      </c>
      <c r="G2814" t="s">
        <v>736</v>
      </c>
      <c r="H2814" t="s">
        <v>196</v>
      </c>
      <c r="I2814" t="s">
        <v>197</v>
      </c>
      <c r="J2814">
        <v>63223</v>
      </c>
      <c r="K2814" t="s">
        <v>93</v>
      </c>
      <c r="L2814">
        <v>576222</v>
      </c>
    </row>
    <row r="2815" spans="1:12" x14ac:dyDescent="0.25">
      <c r="A2815" t="s">
        <v>420</v>
      </c>
      <c r="B2815" t="s">
        <v>421</v>
      </c>
      <c r="C2815" t="s">
        <v>85</v>
      </c>
      <c r="D2815">
        <v>100</v>
      </c>
      <c r="E2815" t="s">
        <v>422</v>
      </c>
      <c r="F2815" t="s">
        <v>735</v>
      </c>
      <c r="G2815" t="s">
        <v>736</v>
      </c>
      <c r="H2815" t="s">
        <v>198</v>
      </c>
      <c r="I2815" t="s">
        <v>199</v>
      </c>
      <c r="J2815">
        <v>5653</v>
      </c>
      <c r="K2815" t="s">
        <v>93</v>
      </c>
      <c r="L2815">
        <v>576222</v>
      </c>
    </row>
    <row r="2816" spans="1:12" x14ac:dyDescent="0.25">
      <c r="A2816" t="s">
        <v>420</v>
      </c>
      <c r="B2816" t="s">
        <v>421</v>
      </c>
      <c r="C2816" t="s">
        <v>85</v>
      </c>
      <c r="D2816">
        <v>100</v>
      </c>
      <c r="E2816" t="s">
        <v>422</v>
      </c>
      <c r="F2816" t="s">
        <v>735</v>
      </c>
      <c r="G2816" t="s">
        <v>736</v>
      </c>
      <c r="H2816" t="s">
        <v>200</v>
      </c>
      <c r="I2816" t="s">
        <v>201</v>
      </c>
      <c r="J2816">
        <v>24382</v>
      </c>
      <c r="K2816" t="s">
        <v>93</v>
      </c>
      <c r="L2816">
        <v>576222</v>
      </c>
    </row>
    <row r="2817" spans="1:12" x14ac:dyDescent="0.25">
      <c r="A2817" t="s">
        <v>420</v>
      </c>
      <c r="B2817" t="s">
        <v>421</v>
      </c>
      <c r="C2817" t="s">
        <v>85</v>
      </c>
      <c r="D2817">
        <v>100</v>
      </c>
      <c r="E2817" t="s">
        <v>422</v>
      </c>
      <c r="F2817" t="s">
        <v>735</v>
      </c>
      <c r="G2817" t="s">
        <v>736</v>
      </c>
      <c r="H2817" t="s">
        <v>202</v>
      </c>
      <c r="I2817" t="s">
        <v>203</v>
      </c>
      <c r="J2817">
        <v>0</v>
      </c>
      <c r="K2817" t="s">
        <v>93</v>
      </c>
      <c r="L2817">
        <v>576222</v>
      </c>
    </row>
    <row r="2818" spans="1:12" x14ac:dyDescent="0.25">
      <c r="A2818" t="s">
        <v>420</v>
      </c>
      <c r="B2818" t="s">
        <v>421</v>
      </c>
      <c r="C2818" t="s">
        <v>85</v>
      </c>
      <c r="D2818">
        <v>100</v>
      </c>
      <c r="E2818" t="s">
        <v>422</v>
      </c>
      <c r="F2818" t="s">
        <v>735</v>
      </c>
      <c r="G2818" t="s">
        <v>736</v>
      </c>
      <c r="H2818" t="s">
        <v>204</v>
      </c>
      <c r="I2818" t="s">
        <v>205</v>
      </c>
      <c r="J2818">
        <v>0</v>
      </c>
      <c r="K2818" t="s">
        <v>93</v>
      </c>
      <c r="L2818">
        <v>576222</v>
      </c>
    </row>
    <row r="2819" spans="1:12" x14ac:dyDescent="0.25">
      <c r="A2819" t="s">
        <v>420</v>
      </c>
      <c r="B2819" t="s">
        <v>421</v>
      </c>
      <c r="C2819" t="s">
        <v>85</v>
      </c>
      <c r="D2819">
        <v>100</v>
      </c>
      <c r="E2819" t="s">
        <v>422</v>
      </c>
      <c r="F2819" t="s">
        <v>735</v>
      </c>
      <c r="G2819" t="s">
        <v>736</v>
      </c>
      <c r="H2819" t="s">
        <v>206</v>
      </c>
      <c r="I2819" t="s">
        <v>207</v>
      </c>
      <c r="J2819">
        <v>9852</v>
      </c>
      <c r="K2819" t="s">
        <v>93</v>
      </c>
      <c r="L2819">
        <v>576222</v>
      </c>
    </row>
    <row r="2820" spans="1:12" x14ac:dyDescent="0.25">
      <c r="A2820" t="s">
        <v>420</v>
      </c>
      <c r="B2820" t="s">
        <v>421</v>
      </c>
      <c r="C2820" t="s">
        <v>85</v>
      </c>
      <c r="D2820">
        <v>100</v>
      </c>
      <c r="E2820" t="s">
        <v>422</v>
      </c>
      <c r="F2820" t="s">
        <v>735</v>
      </c>
      <c r="G2820" t="s">
        <v>736</v>
      </c>
      <c r="H2820" t="s">
        <v>208</v>
      </c>
      <c r="I2820" t="s">
        <v>209</v>
      </c>
      <c r="J2820">
        <v>51358</v>
      </c>
      <c r="K2820" t="s">
        <v>93</v>
      </c>
      <c r="L2820">
        <v>576222</v>
      </c>
    </row>
    <row r="2821" spans="1:12" x14ac:dyDescent="0.25">
      <c r="A2821" t="s">
        <v>420</v>
      </c>
      <c r="B2821" t="s">
        <v>421</v>
      </c>
      <c r="C2821" t="s">
        <v>85</v>
      </c>
      <c r="D2821">
        <v>100</v>
      </c>
      <c r="E2821" t="s">
        <v>422</v>
      </c>
      <c r="F2821" t="s">
        <v>735</v>
      </c>
      <c r="G2821" t="s">
        <v>736</v>
      </c>
      <c r="H2821" t="s">
        <v>210</v>
      </c>
      <c r="I2821" t="s">
        <v>211</v>
      </c>
      <c r="J2821">
        <v>10700</v>
      </c>
      <c r="K2821" t="s">
        <v>93</v>
      </c>
      <c r="L2821">
        <v>576222</v>
      </c>
    </row>
    <row r="2822" spans="1:12" x14ac:dyDescent="0.25">
      <c r="A2822" t="s">
        <v>420</v>
      </c>
      <c r="B2822" t="s">
        <v>421</v>
      </c>
      <c r="C2822" t="s">
        <v>85</v>
      </c>
      <c r="D2822">
        <v>100</v>
      </c>
      <c r="E2822" t="s">
        <v>422</v>
      </c>
      <c r="F2822" t="s">
        <v>735</v>
      </c>
      <c r="G2822" t="s">
        <v>736</v>
      </c>
      <c r="H2822" t="s">
        <v>212</v>
      </c>
      <c r="I2822" t="s">
        <v>213</v>
      </c>
      <c r="J2822">
        <v>5614</v>
      </c>
      <c r="K2822" t="s">
        <v>93</v>
      </c>
      <c r="L2822">
        <v>576222</v>
      </c>
    </row>
    <row r="2823" spans="1:12" x14ac:dyDescent="0.25">
      <c r="A2823" t="s">
        <v>420</v>
      </c>
      <c r="B2823" t="s">
        <v>421</v>
      </c>
      <c r="C2823" t="s">
        <v>85</v>
      </c>
      <c r="D2823">
        <v>100</v>
      </c>
      <c r="E2823" t="s">
        <v>422</v>
      </c>
      <c r="F2823" t="s">
        <v>735</v>
      </c>
      <c r="G2823" t="s">
        <v>736</v>
      </c>
      <c r="H2823" t="s">
        <v>214</v>
      </c>
      <c r="I2823" t="s">
        <v>215</v>
      </c>
      <c r="J2823">
        <v>61603</v>
      </c>
      <c r="K2823" t="s">
        <v>93</v>
      </c>
      <c r="L2823">
        <v>576222</v>
      </c>
    </row>
    <row r="2824" spans="1:12" x14ac:dyDescent="0.25">
      <c r="A2824" t="s">
        <v>420</v>
      </c>
      <c r="B2824" t="s">
        <v>421</v>
      </c>
      <c r="C2824" t="s">
        <v>85</v>
      </c>
      <c r="D2824">
        <v>100</v>
      </c>
      <c r="E2824" t="s">
        <v>422</v>
      </c>
      <c r="F2824" t="s">
        <v>735</v>
      </c>
      <c r="G2824" t="s">
        <v>736</v>
      </c>
      <c r="H2824" t="s">
        <v>216</v>
      </c>
      <c r="I2824" t="s">
        <v>217</v>
      </c>
      <c r="J2824">
        <v>12155</v>
      </c>
      <c r="K2824" t="s">
        <v>93</v>
      </c>
      <c r="L2824">
        <v>576222</v>
      </c>
    </row>
    <row r="2825" spans="1:12" x14ac:dyDescent="0.25">
      <c r="A2825" t="s">
        <v>420</v>
      </c>
      <c r="B2825" t="s">
        <v>421</v>
      </c>
      <c r="C2825" t="s">
        <v>85</v>
      </c>
      <c r="D2825">
        <v>100</v>
      </c>
      <c r="E2825" t="s">
        <v>422</v>
      </c>
      <c r="F2825" t="s">
        <v>735</v>
      </c>
      <c r="G2825" t="s">
        <v>736</v>
      </c>
      <c r="H2825" t="s">
        <v>218</v>
      </c>
      <c r="I2825" t="s">
        <v>219</v>
      </c>
      <c r="J2825">
        <v>0</v>
      </c>
      <c r="K2825" t="s">
        <v>93</v>
      </c>
      <c r="L2825">
        <v>576222</v>
      </c>
    </row>
    <row r="2826" spans="1:12" x14ac:dyDescent="0.25">
      <c r="A2826" t="s">
        <v>420</v>
      </c>
      <c r="B2826" t="s">
        <v>421</v>
      </c>
      <c r="C2826" t="s">
        <v>85</v>
      </c>
      <c r="D2826">
        <v>100</v>
      </c>
      <c r="E2826" t="s">
        <v>422</v>
      </c>
      <c r="F2826" t="s">
        <v>735</v>
      </c>
      <c r="G2826" t="s">
        <v>736</v>
      </c>
      <c r="H2826" t="s">
        <v>220</v>
      </c>
      <c r="I2826" t="s">
        <v>221</v>
      </c>
      <c r="J2826">
        <v>16228</v>
      </c>
      <c r="K2826" t="s">
        <v>93</v>
      </c>
      <c r="L2826">
        <v>576222</v>
      </c>
    </row>
    <row r="2827" spans="1:12" x14ac:dyDescent="0.25">
      <c r="A2827" t="s">
        <v>420</v>
      </c>
      <c r="B2827" t="s">
        <v>421</v>
      </c>
      <c r="C2827" t="s">
        <v>85</v>
      </c>
      <c r="D2827">
        <v>100</v>
      </c>
      <c r="E2827" t="s">
        <v>422</v>
      </c>
      <c r="F2827" t="s">
        <v>735</v>
      </c>
      <c r="G2827" t="s">
        <v>736</v>
      </c>
      <c r="H2827" t="s">
        <v>222</v>
      </c>
      <c r="I2827" t="s">
        <v>223</v>
      </c>
      <c r="J2827">
        <v>6357</v>
      </c>
      <c r="K2827" t="s">
        <v>93</v>
      </c>
      <c r="L2827">
        <v>576222</v>
      </c>
    </row>
    <row r="2828" spans="1:12" x14ac:dyDescent="0.25">
      <c r="A2828" t="s">
        <v>420</v>
      </c>
      <c r="B2828" t="s">
        <v>421</v>
      </c>
      <c r="C2828" t="s">
        <v>85</v>
      </c>
      <c r="D2828">
        <v>100</v>
      </c>
      <c r="E2828" t="s">
        <v>422</v>
      </c>
      <c r="F2828" t="s">
        <v>735</v>
      </c>
      <c r="G2828" t="s">
        <v>736</v>
      </c>
      <c r="H2828" t="s">
        <v>224</v>
      </c>
      <c r="I2828" t="s">
        <v>225</v>
      </c>
      <c r="J2828">
        <v>5222</v>
      </c>
      <c r="K2828" t="s">
        <v>93</v>
      </c>
      <c r="L2828">
        <v>576222</v>
      </c>
    </row>
    <row r="2829" spans="1:12" x14ac:dyDescent="0.25">
      <c r="A2829" t="s">
        <v>420</v>
      </c>
      <c r="B2829" t="s">
        <v>421</v>
      </c>
      <c r="C2829" t="s">
        <v>85</v>
      </c>
      <c r="D2829">
        <v>100</v>
      </c>
      <c r="E2829" t="s">
        <v>422</v>
      </c>
      <c r="F2829" t="s">
        <v>735</v>
      </c>
      <c r="G2829" t="s">
        <v>736</v>
      </c>
      <c r="H2829" t="s">
        <v>226</v>
      </c>
      <c r="I2829" t="s">
        <v>227</v>
      </c>
      <c r="J2829">
        <v>2093</v>
      </c>
      <c r="K2829" t="s">
        <v>93</v>
      </c>
      <c r="L2829">
        <v>576222</v>
      </c>
    </row>
    <row r="2830" spans="1:12" x14ac:dyDescent="0.25">
      <c r="A2830" t="s">
        <v>420</v>
      </c>
      <c r="B2830" t="s">
        <v>421</v>
      </c>
      <c r="C2830" t="s">
        <v>85</v>
      </c>
      <c r="D2830">
        <v>100</v>
      </c>
      <c r="E2830" t="s">
        <v>422</v>
      </c>
      <c r="F2830" t="s">
        <v>735</v>
      </c>
      <c r="G2830" t="s">
        <v>736</v>
      </c>
      <c r="H2830" t="s">
        <v>228</v>
      </c>
      <c r="I2830" t="s">
        <v>229</v>
      </c>
      <c r="J2830">
        <v>0</v>
      </c>
      <c r="K2830" t="s">
        <v>93</v>
      </c>
      <c r="L2830">
        <v>576222</v>
      </c>
    </row>
    <row r="2831" spans="1:12" x14ac:dyDescent="0.25">
      <c r="A2831" t="s">
        <v>420</v>
      </c>
      <c r="B2831" t="s">
        <v>421</v>
      </c>
      <c r="C2831" t="s">
        <v>85</v>
      </c>
      <c r="D2831">
        <v>100</v>
      </c>
      <c r="E2831" t="s">
        <v>422</v>
      </c>
      <c r="F2831" t="s">
        <v>735</v>
      </c>
      <c r="G2831" t="s">
        <v>736</v>
      </c>
      <c r="H2831" t="s">
        <v>230</v>
      </c>
      <c r="I2831" t="s">
        <v>231</v>
      </c>
      <c r="J2831">
        <v>1892</v>
      </c>
      <c r="K2831" t="s">
        <v>93</v>
      </c>
      <c r="L2831">
        <v>576222</v>
      </c>
    </row>
    <row r="2832" spans="1:12" x14ac:dyDescent="0.25">
      <c r="A2832" t="s">
        <v>420</v>
      </c>
      <c r="B2832" t="s">
        <v>421</v>
      </c>
      <c r="C2832" t="s">
        <v>85</v>
      </c>
      <c r="D2832">
        <v>100</v>
      </c>
      <c r="E2832" t="s">
        <v>422</v>
      </c>
      <c r="F2832" t="s">
        <v>735</v>
      </c>
      <c r="G2832" t="s">
        <v>736</v>
      </c>
      <c r="H2832" t="s">
        <v>232</v>
      </c>
      <c r="I2832" t="s">
        <v>233</v>
      </c>
      <c r="J2832">
        <v>26196</v>
      </c>
      <c r="K2832" t="s">
        <v>93</v>
      </c>
      <c r="L2832">
        <v>576222</v>
      </c>
    </row>
    <row r="2833" spans="1:12" x14ac:dyDescent="0.25">
      <c r="A2833" t="s">
        <v>420</v>
      </c>
      <c r="B2833" t="s">
        <v>421</v>
      </c>
      <c r="C2833" t="s">
        <v>85</v>
      </c>
      <c r="D2833">
        <v>100</v>
      </c>
      <c r="E2833" t="s">
        <v>422</v>
      </c>
      <c r="F2833" t="s">
        <v>735</v>
      </c>
      <c r="G2833" t="s">
        <v>736</v>
      </c>
      <c r="H2833" t="s">
        <v>234</v>
      </c>
      <c r="I2833" t="s">
        <v>235</v>
      </c>
      <c r="J2833">
        <v>269683</v>
      </c>
      <c r="K2833" t="s">
        <v>93</v>
      </c>
      <c r="L2833">
        <v>576222</v>
      </c>
    </row>
    <row r="2834" spans="1:12" x14ac:dyDescent="0.25">
      <c r="A2834" t="s">
        <v>420</v>
      </c>
      <c r="B2834" t="s">
        <v>421</v>
      </c>
      <c r="C2834" t="s">
        <v>85</v>
      </c>
      <c r="D2834">
        <v>100</v>
      </c>
      <c r="E2834" t="s">
        <v>422</v>
      </c>
      <c r="F2834" t="s">
        <v>735</v>
      </c>
      <c r="G2834" t="s">
        <v>736</v>
      </c>
      <c r="H2834" t="s">
        <v>236</v>
      </c>
      <c r="I2834" t="s">
        <v>237</v>
      </c>
      <c r="J2834">
        <v>0</v>
      </c>
      <c r="K2834" t="s">
        <v>93</v>
      </c>
      <c r="L2834">
        <v>576222</v>
      </c>
    </row>
    <row r="2835" spans="1:12" x14ac:dyDescent="0.25">
      <c r="A2835" t="s">
        <v>420</v>
      </c>
      <c r="B2835" t="s">
        <v>421</v>
      </c>
      <c r="C2835" t="s">
        <v>85</v>
      </c>
      <c r="D2835">
        <v>100</v>
      </c>
      <c r="E2835" t="s">
        <v>422</v>
      </c>
      <c r="F2835" t="s">
        <v>735</v>
      </c>
      <c r="G2835" t="s">
        <v>736</v>
      </c>
      <c r="H2835" t="s">
        <v>251</v>
      </c>
      <c r="I2835" t="s">
        <v>252</v>
      </c>
      <c r="J2835">
        <v>0</v>
      </c>
      <c r="K2835" t="s">
        <v>93</v>
      </c>
      <c r="L2835">
        <v>0</v>
      </c>
    </row>
    <row r="2836" spans="1:12" x14ac:dyDescent="0.25">
      <c r="A2836" t="s">
        <v>420</v>
      </c>
      <c r="B2836" t="s">
        <v>421</v>
      </c>
      <c r="C2836" t="s">
        <v>85</v>
      </c>
      <c r="D2836">
        <v>100</v>
      </c>
      <c r="E2836" t="s">
        <v>422</v>
      </c>
      <c r="F2836" t="s">
        <v>735</v>
      </c>
      <c r="G2836" t="s">
        <v>736</v>
      </c>
      <c r="H2836" t="s">
        <v>253</v>
      </c>
      <c r="I2836" t="s">
        <v>254</v>
      </c>
      <c r="J2836">
        <v>0</v>
      </c>
      <c r="K2836" t="s">
        <v>93</v>
      </c>
      <c r="L2836">
        <v>0</v>
      </c>
    </row>
    <row r="2837" spans="1:12" x14ac:dyDescent="0.25">
      <c r="A2837" t="s">
        <v>420</v>
      </c>
      <c r="B2837" t="s">
        <v>421</v>
      </c>
      <c r="C2837" t="s">
        <v>85</v>
      </c>
      <c r="D2837">
        <v>100</v>
      </c>
      <c r="E2837" t="s">
        <v>422</v>
      </c>
      <c r="F2837" t="s">
        <v>735</v>
      </c>
      <c r="G2837" t="s">
        <v>736</v>
      </c>
      <c r="H2837" t="s">
        <v>255</v>
      </c>
      <c r="I2837" t="s">
        <v>256</v>
      </c>
      <c r="J2837">
        <v>0</v>
      </c>
      <c r="K2837" t="s">
        <v>93</v>
      </c>
      <c r="L2837">
        <v>0</v>
      </c>
    </row>
    <row r="2838" spans="1:12" x14ac:dyDescent="0.25">
      <c r="A2838" t="s">
        <v>420</v>
      </c>
      <c r="B2838" t="s">
        <v>421</v>
      </c>
      <c r="C2838" t="s">
        <v>85</v>
      </c>
      <c r="D2838">
        <v>100</v>
      </c>
      <c r="E2838" t="s">
        <v>422</v>
      </c>
      <c r="F2838" t="s">
        <v>735</v>
      </c>
      <c r="G2838" t="s">
        <v>736</v>
      </c>
      <c r="H2838" t="s">
        <v>257</v>
      </c>
      <c r="I2838" t="s">
        <v>258</v>
      </c>
      <c r="J2838">
        <v>0</v>
      </c>
      <c r="K2838" t="s">
        <v>93</v>
      </c>
      <c r="L2838">
        <v>0</v>
      </c>
    </row>
    <row r="2839" spans="1:12" x14ac:dyDescent="0.25">
      <c r="A2839" t="s">
        <v>420</v>
      </c>
      <c r="B2839" t="s">
        <v>421</v>
      </c>
      <c r="C2839" t="s">
        <v>85</v>
      </c>
      <c r="D2839">
        <v>100</v>
      </c>
      <c r="E2839" t="s">
        <v>422</v>
      </c>
      <c r="F2839" t="s">
        <v>735</v>
      </c>
      <c r="G2839" t="s">
        <v>736</v>
      </c>
      <c r="H2839" t="s">
        <v>259</v>
      </c>
      <c r="I2839" t="s">
        <v>260</v>
      </c>
      <c r="J2839">
        <v>28565</v>
      </c>
      <c r="K2839" t="s">
        <v>93</v>
      </c>
      <c r="L2839">
        <v>0</v>
      </c>
    </row>
    <row r="2840" spans="1:12" x14ac:dyDescent="0.25">
      <c r="A2840" t="s">
        <v>420</v>
      </c>
      <c r="B2840" t="s">
        <v>421</v>
      </c>
      <c r="C2840" t="s">
        <v>85</v>
      </c>
      <c r="D2840">
        <v>100</v>
      </c>
      <c r="E2840" t="s">
        <v>422</v>
      </c>
      <c r="F2840" t="s">
        <v>735</v>
      </c>
      <c r="G2840" t="s">
        <v>736</v>
      </c>
      <c r="H2840" t="s">
        <v>261</v>
      </c>
      <c r="I2840" t="s">
        <v>262</v>
      </c>
      <c r="J2840">
        <v>0</v>
      </c>
      <c r="K2840" t="s">
        <v>93</v>
      </c>
      <c r="L2840">
        <v>0</v>
      </c>
    </row>
    <row r="2841" spans="1:12" x14ac:dyDescent="0.25">
      <c r="A2841" t="s">
        <v>420</v>
      </c>
      <c r="B2841" t="s">
        <v>421</v>
      </c>
      <c r="C2841" t="s">
        <v>85</v>
      </c>
      <c r="D2841">
        <v>100</v>
      </c>
      <c r="E2841" t="s">
        <v>422</v>
      </c>
      <c r="F2841" t="s">
        <v>735</v>
      </c>
      <c r="G2841" t="s">
        <v>736</v>
      </c>
      <c r="H2841" t="s">
        <v>263</v>
      </c>
      <c r="I2841" t="s">
        <v>264</v>
      </c>
      <c r="J2841">
        <v>0</v>
      </c>
      <c r="K2841" t="s">
        <v>93</v>
      </c>
      <c r="L2841">
        <v>0</v>
      </c>
    </row>
    <row r="2842" spans="1:12" x14ac:dyDescent="0.25">
      <c r="A2842" t="s">
        <v>420</v>
      </c>
      <c r="B2842" t="s">
        <v>421</v>
      </c>
      <c r="C2842" t="s">
        <v>85</v>
      </c>
      <c r="D2842">
        <v>100</v>
      </c>
      <c r="E2842" t="s">
        <v>422</v>
      </c>
      <c r="F2842" t="s">
        <v>735</v>
      </c>
      <c r="G2842" t="s">
        <v>736</v>
      </c>
      <c r="H2842" t="s">
        <v>265</v>
      </c>
      <c r="I2842" t="s">
        <v>266</v>
      </c>
      <c r="J2842">
        <v>0</v>
      </c>
      <c r="K2842" t="s">
        <v>93</v>
      </c>
      <c r="L2842">
        <v>0</v>
      </c>
    </row>
    <row r="2843" spans="1:12" x14ac:dyDescent="0.25">
      <c r="A2843" t="s">
        <v>420</v>
      </c>
      <c r="B2843" t="s">
        <v>421</v>
      </c>
      <c r="C2843" t="s">
        <v>85</v>
      </c>
      <c r="D2843">
        <v>100</v>
      </c>
      <c r="E2843" t="s">
        <v>422</v>
      </c>
      <c r="F2843" t="s">
        <v>735</v>
      </c>
      <c r="G2843" t="s">
        <v>736</v>
      </c>
      <c r="H2843" t="s">
        <v>267</v>
      </c>
      <c r="I2843" t="s">
        <v>268</v>
      </c>
      <c r="J2843">
        <v>0</v>
      </c>
      <c r="K2843" t="s">
        <v>93</v>
      </c>
      <c r="L2843">
        <v>0</v>
      </c>
    </row>
    <row r="2844" spans="1:12" x14ac:dyDescent="0.25">
      <c r="A2844" t="s">
        <v>420</v>
      </c>
      <c r="B2844" t="s">
        <v>421</v>
      </c>
      <c r="C2844" t="s">
        <v>85</v>
      </c>
      <c r="D2844">
        <v>100</v>
      </c>
      <c r="E2844" t="s">
        <v>422</v>
      </c>
      <c r="F2844" t="s">
        <v>735</v>
      </c>
      <c r="G2844" t="s">
        <v>736</v>
      </c>
      <c r="H2844" t="s">
        <v>269</v>
      </c>
      <c r="I2844" t="s">
        <v>270</v>
      </c>
      <c r="J2844">
        <v>-3188723</v>
      </c>
      <c r="K2844" t="s">
        <v>93</v>
      </c>
      <c r="L2844">
        <v>0</v>
      </c>
    </row>
    <row r="2845" spans="1:12" x14ac:dyDescent="0.25">
      <c r="A2845" t="s">
        <v>420</v>
      </c>
      <c r="B2845" t="s">
        <v>421</v>
      </c>
      <c r="C2845" t="s">
        <v>85</v>
      </c>
      <c r="D2845">
        <v>100</v>
      </c>
      <c r="E2845" t="s">
        <v>422</v>
      </c>
      <c r="F2845" t="s">
        <v>735</v>
      </c>
      <c r="G2845" t="s">
        <v>736</v>
      </c>
      <c r="H2845" t="s">
        <v>271</v>
      </c>
      <c r="I2845" t="s">
        <v>272</v>
      </c>
      <c r="J2845">
        <v>6586026</v>
      </c>
      <c r="K2845" t="s">
        <v>93</v>
      </c>
      <c r="L2845">
        <v>0</v>
      </c>
    </row>
    <row r="2846" spans="1:12" x14ac:dyDescent="0.25">
      <c r="A2846" t="s">
        <v>420</v>
      </c>
      <c r="B2846" t="s">
        <v>421</v>
      </c>
      <c r="C2846" t="s">
        <v>85</v>
      </c>
      <c r="D2846">
        <v>100</v>
      </c>
      <c r="E2846" t="s">
        <v>422</v>
      </c>
      <c r="F2846" t="s">
        <v>735</v>
      </c>
      <c r="G2846" t="s">
        <v>736</v>
      </c>
      <c r="H2846" t="s">
        <v>273</v>
      </c>
      <c r="I2846" t="s">
        <v>274</v>
      </c>
      <c r="J2846">
        <v>28687</v>
      </c>
      <c r="K2846" t="s">
        <v>93</v>
      </c>
      <c r="L2846">
        <v>0</v>
      </c>
    </row>
    <row r="2847" spans="1:12" x14ac:dyDescent="0.25">
      <c r="A2847" t="s">
        <v>420</v>
      </c>
      <c r="B2847" t="s">
        <v>421</v>
      </c>
      <c r="C2847" t="s">
        <v>85</v>
      </c>
      <c r="D2847">
        <v>100</v>
      </c>
      <c r="E2847" t="s">
        <v>422</v>
      </c>
      <c r="F2847" t="s">
        <v>735</v>
      </c>
      <c r="G2847" t="s">
        <v>736</v>
      </c>
      <c r="H2847" t="s">
        <v>275</v>
      </c>
      <c r="I2847" t="s">
        <v>276</v>
      </c>
      <c r="J2847">
        <v>0</v>
      </c>
      <c r="K2847" t="s">
        <v>93</v>
      </c>
      <c r="L2847">
        <v>0</v>
      </c>
    </row>
    <row r="2848" spans="1:12" x14ac:dyDescent="0.25">
      <c r="A2848" t="s">
        <v>420</v>
      </c>
      <c r="B2848" t="s">
        <v>421</v>
      </c>
      <c r="C2848" t="s">
        <v>85</v>
      </c>
      <c r="D2848">
        <v>100</v>
      </c>
      <c r="E2848" t="s">
        <v>422</v>
      </c>
      <c r="F2848" t="s">
        <v>735</v>
      </c>
      <c r="G2848" t="s">
        <v>736</v>
      </c>
      <c r="H2848" t="s">
        <v>277</v>
      </c>
      <c r="I2848" t="s">
        <v>278</v>
      </c>
      <c r="J2848">
        <v>378528</v>
      </c>
      <c r="K2848" t="s">
        <v>93</v>
      </c>
      <c r="L2848">
        <v>0</v>
      </c>
    </row>
    <row r="2849" spans="1:12" x14ac:dyDescent="0.25">
      <c r="A2849" t="s">
        <v>420</v>
      </c>
      <c r="B2849" t="s">
        <v>421</v>
      </c>
      <c r="C2849" t="s">
        <v>85</v>
      </c>
      <c r="D2849">
        <v>100</v>
      </c>
      <c r="E2849" t="s">
        <v>422</v>
      </c>
      <c r="F2849" t="s">
        <v>735</v>
      </c>
      <c r="G2849" t="s">
        <v>736</v>
      </c>
      <c r="H2849" t="s">
        <v>279</v>
      </c>
      <c r="I2849" t="s">
        <v>280</v>
      </c>
      <c r="J2849">
        <v>0</v>
      </c>
      <c r="K2849" t="s">
        <v>93</v>
      </c>
      <c r="L2849">
        <v>0</v>
      </c>
    </row>
    <row r="2850" spans="1:12" x14ac:dyDescent="0.25">
      <c r="A2850" t="s">
        <v>420</v>
      </c>
      <c r="B2850" t="s">
        <v>421</v>
      </c>
      <c r="C2850" t="s">
        <v>85</v>
      </c>
      <c r="D2850">
        <v>100</v>
      </c>
      <c r="E2850" t="s">
        <v>422</v>
      </c>
      <c r="F2850" t="s">
        <v>735</v>
      </c>
      <c r="G2850" t="s">
        <v>736</v>
      </c>
      <c r="H2850" t="s">
        <v>281</v>
      </c>
      <c r="I2850" t="s">
        <v>282</v>
      </c>
      <c r="J2850">
        <v>253780</v>
      </c>
      <c r="K2850" t="s">
        <v>93</v>
      </c>
      <c r="L2850">
        <v>0</v>
      </c>
    </row>
    <row r="2851" spans="1:12" x14ac:dyDescent="0.25">
      <c r="A2851" t="s">
        <v>420</v>
      </c>
      <c r="B2851" t="s">
        <v>421</v>
      </c>
      <c r="C2851" t="s">
        <v>85</v>
      </c>
      <c r="D2851">
        <v>100</v>
      </c>
      <c r="E2851" t="s">
        <v>422</v>
      </c>
      <c r="F2851" t="s">
        <v>735</v>
      </c>
      <c r="G2851" t="s">
        <v>736</v>
      </c>
      <c r="H2851" t="s">
        <v>283</v>
      </c>
      <c r="I2851" t="s">
        <v>284</v>
      </c>
      <c r="J2851">
        <v>0</v>
      </c>
      <c r="K2851" t="s">
        <v>93</v>
      </c>
      <c r="L2851">
        <v>0</v>
      </c>
    </row>
    <row r="2852" spans="1:12" x14ac:dyDescent="0.25">
      <c r="A2852" t="s">
        <v>420</v>
      </c>
      <c r="B2852" t="s">
        <v>421</v>
      </c>
      <c r="C2852" t="s">
        <v>85</v>
      </c>
      <c r="D2852">
        <v>100</v>
      </c>
      <c r="E2852" t="s">
        <v>422</v>
      </c>
      <c r="F2852" t="s">
        <v>735</v>
      </c>
      <c r="G2852" t="s">
        <v>736</v>
      </c>
      <c r="H2852" t="s">
        <v>285</v>
      </c>
      <c r="I2852" t="s">
        <v>286</v>
      </c>
      <c r="J2852">
        <v>52371</v>
      </c>
      <c r="K2852" t="s">
        <v>93</v>
      </c>
      <c r="L2852">
        <v>0</v>
      </c>
    </row>
    <row r="2853" spans="1:12" x14ac:dyDescent="0.25">
      <c r="A2853" t="s">
        <v>420</v>
      </c>
      <c r="B2853" t="s">
        <v>421</v>
      </c>
      <c r="C2853" t="s">
        <v>85</v>
      </c>
      <c r="D2853">
        <v>100</v>
      </c>
      <c r="E2853" t="s">
        <v>422</v>
      </c>
      <c r="F2853" t="s">
        <v>735</v>
      </c>
      <c r="G2853" t="s">
        <v>736</v>
      </c>
      <c r="H2853" t="s">
        <v>287</v>
      </c>
      <c r="I2853" t="s">
        <v>288</v>
      </c>
      <c r="J2853">
        <v>93353</v>
      </c>
      <c r="K2853" t="s">
        <v>93</v>
      </c>
      <c r="L2853">
        <v>0</v>
      </c>
    </row>
    <row r="2854" spans="1:12" x14ac:dyDescent="0.25">
      <c r="A2854" t="s">
        <v>420</v>
      </c>
      <c r="B2854" t="s">
        <v>421</v>
      </c>
      <c r="C2854" t="s">
        <v>85</v>
      </c>
      <c r="D2854">
        <v>100</v>
      </c>
      <c r="E2854" t="s">
        <v>422</v>
      </c>
      <c r="F2854" t="s">
        <v>735</v>
      </c>
      <c r="G2854" t="s">
        <v>736</v>
      </c>
      <c r="H2854" t="s">
        <v>289</v>
      </c>
      <c r="I2854" t="s">
        <v>290</v>
      </c>
      <c r="J2854">
        <v>0</v>
      </c>
      <c r="K2854" t="s">
        <v>93</v>
      </c>
      <c r="L2854">
        <v>0</v>
      </c>
    </row>
    <row r="2855" spans="1:12" x14ac:dyDescent="0.25">
      <c r="A2855" t="s">
        <v>420</v>
      </c>
      <c r="B2855" t="s">
        <v>421</v>
      </c>
      <c r="C2855" t="s">
        <v>85</v>
      </c>
      <c r="D2855">
        <v>100</v>
      </c>
      <c r="E2855" t="s">
        <v>422</v>
      </c>
      <c r="F2855" t="s">
        <v>735</v>
      </c>
      <c r="G2855" t="s">
        <v>736</v>
      </c>
      <c r="H2855" t="s">
        <v>291</v>
      </c>
      <c r="I2855" t="s">
        <v>292</v>
      </c>
      <c r="J2855">
        <v>0</v>
      </c>
      <c r="K2855" t="s">
        <v>93</v>
      </c>
      <c r="L2855">
        <v>0</v>
      </c>
    </row>
    <row r="2856" spans="1:12" x14ac:dyDescent="0.25">
      <c r="A2856" t="s">
        <v>420</v>
      </c>
      <c r="B2856" t="s">
        <v>421</v>
      </c>
      <c r="C2856" t="s">
        <v>85</v>
      </c>
      <c r="D2856">
        <v>100</v>
      </c>
      <c r="E2856" t="s">
        <v>422</v>
      </c>
      <c r="F2856" t="s">
        <v>735</v>
      </c>
      <c r="G2856" t="s">
        <v>736</v>
      </c>
      <c r="H2856" t="s">
        <v>293</v>
      </c>
      <c r="I2856" t="s">
        <v>294</v>
      </c>
      <c r="J2856">
        <v>9545</v>
      </c>
      <c r="K2856" t="s">
        <v>93</v>
      </c>
      <c r="L2856">
        <v>0</v>
      </c>
    </row>
    <row r="2857" spans="1:12" x14ac:dyDescent="0.25">
      <c r="A2857" t="s">
        <v>420</v>
      </c>
      <c r="B2857" t="s">
        <v>421</v>
      </c>
      <c r="C2857" t="s">
        <v>85</v>
      </c>
      <c r="D2857">
        <v>100</v>
      </c>
      <c r="E2857" t="s">
        <v>422</v>
      </c>
      <c r="F2857" t="s">
        <v>735</v>
      </c>
      <c r="G2857" t="s">
        <v>736</v>
      </c>
      <c r="H2857" t="s">
        <v>295</v>
      </c>
      <c r="I2857" t="s">
        <v>296</v>
      </c>
      <c r="J2857">
        <v>3586</v>
      </c>
      <c r="K2857" t="s">
        <v>93</v>
      </c>
      <c r="L2857">
        <v>0</v>
      </c>
    </row>
    <row r="2858" spans="1:12" x14ac:dyDescent="0.25">
      <c r="A2858" t="s">
        <v>420</v>
      </c>
      <c r="B2858" t="s">
        <v>421</v>
      </c>
      <c r="C2858" t="s">
        <v>85</v>
      </c>
      <c r="D2858">
        <v>100</v>
      </c>
      <c r="E2858" t="s">
        <v>422</v>
      </c>
      <c r="F2858" t="s">
        <v>735</v>
      </c>
      <c r="G2858" t="s">
        <v>736</v>
      </c>
      <c r="H2858" t="s">
        <v>297</v>
      </c>
      <c r="I2858" t="s">
        <v>298</v>
      </c>
      <c r="J2858">
        <v>0</v>
      </c>
      <c r="K2858" t="s">
        <v>93</v>
      </c>
      <c r="L2858">
        <v>0</v>
      </c>
    </row>
    <row r="2859" spans="1:12" x14ac:dyDescent="0.25">
      <c r="A2859" t="s">
        <v>420</v>
      </c>
      <c r="B2859" t="s">
        <v>421</v>
      </c>
      <c r="C2859" t="s">
        <v>85</v>
      </c>
      <c r="D2859">
        <v>100</v>
      </c>
      <c r="E2859" t="s">
        <v>422</v>
      </c>
      <c r="F2859" t="s">
        <v>735</v>
      </c>
      <c r="G2859" t="s">
        <v>736</v>
      </c>
      <c r="H2859" t="s">
        <v>299</v>
      </c>
      <c r="I2859" t="s">
        <v>300</v>
      </c>
      <c r="J2859">
        <v>0</v>
      </c>
      <c r="K2859" t="s">
        <v>93</v>
      </c>
      <c r="L2859">
        <v>0</v>
      </c>
    </row>
    <row r="2860" spans="1:12" x14ac:dyDescent="0.25">
      <c r="A2860" t="s">
        <v>420</v>
      </c>
      <c r="B2860" t="s">
        <v>421</v>
      </c>
      <c r="C2860" t="s">
        <v>85</v>
      </c>
      <c r="D2860">
        <v>100</v>
      </c>
      <c r="E2860" t="s">
        <v>422</v>
      </c>
      <c r="F2860" t="s">
        <v>735</v>
      </c>
      <c r="G2860" t="s">
        <v>736</v>
      </c>
      <c r="H2860" t="s">
        <v>301</v>
      </c>
      <c r="I2860" t="s">
        <v>302</v>
      </c>
      <c r="J2860">
        <v>0</v>
      </c>
      <c r="K2860" t="s">
        <v>93</v>
      </c>
      <c r="L2860">
        <v>0</v>
      </c>
    </row>
    <row r="2861" spans="1:12" x14ac:dyDescent="0.25">
      <c r="A2861" t="s">
        <v>420</v>
      </c>
      <c r="B2861" t="s">
        <v>421</v>
      </c>
      <c r="C2861" t="s">
        <v>85</v>
      </c>
      <c r="D2861">
        <v>100</v>
      </c>
      <c r="E2861" t="s">
        <v>422</v>
      </c>
      <c r="F2861" t="s">
        <v>735</v>
      </c>
      <c r="G2861" t="s">
        <v>736</v>
      </c>
      <c r="H2861" t="s">
        <v>303</v>
      </c>
      <c r="I2861" t="s">
        <v>304</v>
      </c>
      <c r="J2861">
        <v>0</v>
      </c>
      <c r="K2861" t="s">
        <v>93</v>
      </c>
      <c r="L2861">
        <v>0</v>
      </c>
    </row>
    <row r="2862" spans="1:12" x14ac:dyDescent="0.25">
      <c r="A2862" t="s">
        <v>420</v>
      </c>
      <c r="B2862" t="s">
        <v>421</v>
      </c>
      <c r="C2862" t="s">
        <v>85</v>
      </c>
      <c r="D2862">
        <v>100</v>
      </c>
      <c r="E2862" t="s">
        <v>422</v>
      </c>
      <c r="F2862" t="s">
        <v>735</v>
      </c>
      <c r="G2862" t="s">
        <v>736</v>
      </c>
      <c r="H2862" t="s">
        <v>305</v>
      </c>
      <c r="I2862" t="s">
        <v>306</v>
      </c>
      <c r="J2862">
        <v>0</v>
      </c>
      <c r="K2862" t="s">
        <v>93</v>
      </c>
      <c r="L2862">
        <v>0</v>
      </c>
    </row>
    <row r="2863" spans="1:12" x14ac:dyDescent="0.25">
      <c r="A2863" t="s">
        <v>420</v>
      </c>
      <c r="B2863" t="s">
        <v>421</v>
      </c>
      <c r="C2863" t="s">
        <v>85</v>
      </c>
      <c r="D2863">
        <v>100</v>
      </c>
      <c r="E2863" t="s">
        <v>422</v>
      </c>
      <c r="F2863" t="s">
        <v>735</v>
      </c>
      <c r="G2863" t="s">
        <v>736</v>
      </c>
      <c r="H2863" t="s">
        <v>307</v>
      </c>
      <c r="I2863" t="s">
        <v>308</v>
      </c>
      <c r="J2863">
        <v>667744</v>
      </c>
      <c r="K2863" t="s">
        <v>93</v>
      </c>
      <c r="L2863">
        <v>0</v>
      </c>
    </row>
    <row r="2864" spans="1:12" x14ac:dyDescent="0.25">
      <c r="A2864" t="s">
        <v>420</v>
      </c>
      <c r="B2864" t="s">
        <v>421</v>
      </c>
      <c r="C2864" t="s">
        <v>85</v>
      </c>
      <c r="D2864">
        <v>100</v>
      </c>
      <c r="E2864" t="s">
        <v>422</v>
      </c>
      <c r="F2864" t="s">
        <v>735</v>
      </c>
      <c r="G2864" t="s">
        <v>736</v>
      </c>
      <c r="H2864" t="s">
        <v>309</v>
      </c>
      <c r="I2864" t="s">
        <v>310</v>
      </c>
      <c r="J2864">
        <v>7932769</v>
      </c>
      <c r="K2864" t="s">
        <v>93</v>
      </c>
      <c r="L2864">
        <v>0</v>
      </c>
    </row>
    <row r="2865" spans="1:12" x14ac:dyDescent="0.25">
      <c r="A2865" t="s">
        <v>420</v>
      </c>
      <c r="B2865" t="s">
        <v>421</v>
      </c>
      <c r="C2865" t="s">
        <v>85</v>
      </c>
      <c r="D2865">
        <v>100</v>
      </c>
      <c r="E2865" t="s">
        <v>422</v>
      </c>
      <c r="F2865" t="s">
        <v>735</v>
      </c>
      <c r="G2865" t="s">
        <v>736</v>
      </c>
      <c r="H2865" t="s">
        <v>311</v>
      </c>
      <c r="I2865" t="s">
        <v>312</v>
      </c>
      <c r="J2865">
        <v>728332</v>
      </c>
      <c r="K2865" t="s">
        <v>93</v>
      </c>
      <c r="L2865">
        <v>0</v>
      </c>
    </row>
    <row r="2866" spans="1:12" x14ac:dyDescent="0.25">
      <c r="A2866" t="s">
        <v>420</v>
      </c>
      <c r="B2866" t="s">
        <v>421</v>
      </c>
      <c r="C2866" t="s">
        <v>85</v>
      </c>
      <c r="D2866">
        <v>100</v>
      </c>
      <c r="E2866" t="s">
        <v>422</v>
      </c>
      <c r="F2866" t="s">
        <v>735</v>
      </c>
      <c r="G2866" t="s">
        <v>736</v>
      </c>
      <c r="H2866" t="s">
        <v>313</v>
      </c>
      <c r="I2866" t="s">
        <v>314</v>
      </c>
      <c r="J2866">
        <v>161034</v>
      </c>
      <c r="K2866" t="s">
        <v>93</v>
      </c>
      <c r="L2866">
        <v>0</v>
      </c>
    </row>
    <row r="2867" spans="1:12" x14ac:dyDescent="0.25">
      <c r="A2867" t="s">
        <v>420</v>
      </c>
      <c r="B2867" t="s">
        <v>421</v>
      </c>
      <c r="C2867" t="s">
        <v>85</v>
      </c>
      <c r="D2867">
        <v>100</v>
      </c>
      <c r="E2867" t="s">
        <v>422</v>
      </c>
      <c r="F2867" t="s">
        <v>735</v>
      </c>
      <c r="G2867" t="s">
        <v>736</v>
      </c>
      <c r="H2867" t="s">
        <v>315</v>
      </c>
      <c r="I2867" t="s">
        <v>316</v>
      </c>
      <c r="J2867">
        <v>0</v>
      </c>
      <c r="K2867" t="s">
        <v>93</v>
      </c>
      <c r="L2867">
        <v>0</v>
      </c>
    </row>
    <row r="2868" spans="1:12" x14ac:dyDescent="0.25">
      <c r="A2868" t="s">
        <v>420</v>
      </c>
      <c r="B2868" t="s">
        <v>421</v>
      </c>
      <c r="C2868" t="s">
        <v>85</v>
      </c>
      <c r="D2868">
        <v>100</v>
      </c>
      <c r="E2868" t="s">
        <v>422</v>
      </c>
      <c r="F2868" t="s">
        <v>735</v>
      </c>
      <c r="G2868" t="s">
        <v>736</v>
      </c>
      <c r="H2868" t="s">
        <v>317</v>
      </c>
      <c r="I2868" t="s">
        <v>318</v>
      </c>
      <c r="J2868">
        <v>0</v>
      </c>
      <c r="K2868" t="s">
        <v>93</v>
      </c>
      <c r="L2868">
        <v>0</v>
      </c>
    </row>
    <row r="2869" spans="1:12" x14ac:dyDescent="0.25">
      <c r="A2869" t="s">
        <v>420</v>
      </c>
      <c r="B2869" t="s">
        <v>421</v>
      </c>
      <c r="C2869" t="s">
        <v>85</v>
      </c>
      <c r="D2869">
        <v>100</v>
      </c>
      <c r="E2869" t="s">
        <v>422</v>
      </c>
      <c r="F2869" t="s">
        <v>735</v>
      </c>
      <c r="G2869" t="s">
        <v>736</v>
      </c>
      <c r="H2869" t="s">
        <v>319</v>
      </c>
      <c r="I2869" t="s">
        <v>320</v>
      </c>
      <c r="J2869">
        <v>24235</v>
      </c>
      <c r="K2869" t="s">
        <v>93</v>
      </c>
      <c r="L2869">
        <v>0</v>
      </c>
    </row>
    <row r="2870" spans="1:12" x14ac:dyDescent="0.25">
      <c r="A2870" t="s">
        <v>420</v>
      </c>
      <c r="B2870" t="s">
        <v>421</v>
      </c>
      <c r="C2870" t="s">
        <v>85</v>
      </c>
      <c r="D2870">
        <v>100</v>
      </c>
      <c r="E2870" t="s">
        <v>422</v>
      </c>
      <c r="F2870" t="s">
        <v>735</v>
      </c>
      <c r="G2870" t="s">
        <v>736</v>
      </c>
      <c r="H2870" t="s">
        <v>321</v>
      </c>
      <c r="I2870" t="s">
        <v>322</v>
      </c>
      <c r="J2870">
        <v>0</v>
      </c>
      <c r="K2870" t="s">
        <v>93</v>
      </c>
      <c r="L2870">
        <v>0</v>
      </c>
    </row>
    <row r="2871" spans="1:12" x14ac:dyDescent="0.25">
      <c r="A2871" t="s">
        <v>420</v>
      </c>
      <c r="B2871" t="s">
        <v>421</v>
      </c>
      <c r="C2871" t="s">
        <v>85</v>
      </c>
      <c r="D2871">
        <v>100</v>
      </c>
      <c r="E2871" t="s">
        <v>422</v>
      </c>
      <c r="F2871" t="s">
        <v>735</v>
      </c>
      <c r="G2871" t="s">
        <v>736</v>
      </c>
      <c r="H2871" t="s">
        <v>323</v>
      </c>
      <c r="I2871" t="s">
        <v>324</v>
      </c>
      <c r="J2871">
        <v>0</v>
      </c>
      <c r="K2871" t="s">
        <v>93</v>
      </c>
      <c r="L2871">
        <v>0</v>
      </c>
    </row>
    <row r="2872" spans="1:12" x14ac:dyDescent="0.25">
      <c r="A2872" t="s">
        <v>420</v>
      </c>
      <c r="B2872" t="s">
        <v>421</v>
      </c>
      <c r="C2872" t="s">
        <v>85</v>
      </c>
      <c r="D2872">
        <v>100</v>
      </c>
      <c r="E2872" t="s">
        <v>422</v>
      </c>
      <c r="F2872" t="s">
        <v>735</v>
      </c>
      <c r="G2872" t="s">
        <v>736</v>
      </c>
      <c r="H2872" t="s">
        <v>325</v>
      </c>
      <c r="I2872" t="s">
        <v>326</v>
      </c>
      <c r="J2872">
        <v>42640</v>
      </c>
      <c r="K2872" t="s">
        <v>93</v>
      </c>
      <c r="L2872">
        <v>0</v>
      </c>
    </row>
    <row r="2873" spans="1:12" x14ac:dyDescent="0.25">
      <c r="A2873" t="s">
        <v>420</v>
      </c>
      <c r="B2873" t="s">
        <v>421</v>
      </c>
      <c r="C2873" t="s">
        <v>85</v>
      </c>
      <c r="D2873">
        <v>100</v>
      </c>
      <c r="E2873" t="s">
        <v>422</v>
      </c>
      <c r="F2873" t="s">
        <v>735</v>
      </c>
      <c r="G2873" t="s">
        <v>736</v>
      </c>
      <c r="H2873" t="s">
        <v>327</v>
      </c>
      <c r="I2873" t="s">
        <v>328</v>
      </c>
      <c r="J2873">
        <v>15546</v>
      </c>
      <c r="K2873" t="s">
        <v>93</v>
      </c>
      <c r="L2873">
        <v>0</v>
      </c>
    </row>
    <row r="2874" spans="1:12" x14ac:dyDescent="0.25">
      <c r="A2874" t="s">
        <v>420</v>
      </c>
      <c r="B2874" t="s">
        <v>421</v>
      </c>
      <c r="C2874" t="s">
        <v>85</v>
      </c>
      <c r="D2874">
        <v>100</v>
      </c>
      <c r="E2874" t="s">
        <v>422</v>
      </c>
      <c r="F2874" t="s">
        <v>735</v>
      </c>
      <c r="G2874" t="s">
        <v>736</v>
      </c>
      <c r="H2874" t="s">
        <v>329</v>
      </c>
      <c r="I2874" t="s">
        <v>330</v>
      </c>
      <c r="J2874">
        <v>0</v>
      </c>
      <c r="K2874" t="s">
        <v>93</v>
      </c>
      <c r="L2874">
        <v>0</v>
      </c>
    </row>
    <row r="2875" spans="1:12" x14ac:dyDescent="0.25">
      <c r="A2875" t="s">
        <v>420</v>
      </c>
      <c r="B2875" t="s">
        <v>421</v>
      </c>
      <c r="C2875" t="s">
        <v>85</v>
      </c>
      <c r="D2875">
        <v>100</v>
      </c>
      <c r="E2875" t="s">
        <v>422</v>
      </c>
      <c r="F2875" t="s">
        <v>735</v>
      </c>
      <c r="G2875" t="s">
        <v>736</v>
      </c>
      <c r="H2875" t="s">
        <v>331</v>
      </c>
      <c r="I2875" t="s">
        <v>332</v>
      </c>
      <c r="J2875">
        <v>-4326358</v>
      </c>
      <c r="K2875" t="s">
        <v>93</v>
      </c>
      <c r="L2875">
        <v>0</v>
      </c>
    </row>
    <row r="2876" spans="1:12" x14ac:dyDescent="0.25">
      <c r="A2876" t="s">
        <v>420</v>
      </c>
      <c r="B2876" t="s">
        <v>421</v>
      </c>
      <c r="C2876" t="s">
        <v>85</v>
      </c>
      <c r="D2876">
        <v>100</v>
      </c>
      <c r="E2876" t="s">
        <v>422</v>
      </c>
      <c r="F2876" t="s">
        <v>735</v>
      </c>
      <c r="G2876" t="s">
        <v>736</v>
      </c>
      <c r="H2876" t="s">
        <v>333</v>
      </c>
      <c r="I2876" t="s">
        <v>334</v>
      </c>
      <c r="J2876">
        <v>83335</v>
      </c>
      <c r="K2876" t="s">
        <v>93</v>
      </c>
      <c r="L2876">
        <v>0</v>
      </c>
    </row>
    <row r="2877" spans="1:12" x14ac:dyDescent="0.25">
      <c r="A2877" t="s">
        <v>420</v>
      </c>
      <c r="B2877" t="s">
        <v>421</v>
      </c>
      <c r="C2877" t="s">
        <v>85</v>
      </c>
      <c r="D2877">
        <v>100</v>
      </c>
      <c r="E2877" t="s">
        <v>422</v>
      </c>
      <c r="F2877" t="s">
        <v>735</v>
      </c>
      <c r="G2877" t="s">
        <v>736</v>
      </c>
      <c r="H2877" t="s">
        <v>335</v>
      </c>
      <c r="I2877" t="s">
        <v>336</v>
      </c>
      <c r="J2877">
        <v>22</v>
      </c>
      <c r="K2877" t="s">
        <v>93</v>
      </c>
      <c r="L2877">
        <v>0</v>
      </c>
    </row>
    <row r="2878" spans="1:12" x14ac:dyDescent="0.25">
      <c r="A2878" t="s">
        <v>420</v>
      </c>
      <c r="B2878" t="s">
        <v>421</v>
      </c>
      <c r="C2878" t="s">
        <v>85</v>
      </c>
      <c r="D2878">
        <v>100</v>
      </c>
      <c r="E2878" t="s">
        <v>422</v>
      </c>
      <c r="F2878" t="s">
        <v>735</v>
      </c>
      <c r="G2878" t="s">
        <v>736</v>
      </c>
      <c r="H2878" t="s">
        <v>337</v>
      </c>
      <c r="I2878" t="s">
        <v>338</v>
      </c>
      <c r="J2878">
        <v>59263</v>
      </c>
      <c r="K2878" t="s">
        <v>93</v>
      </c>
      <c r="L2878">
        <v>0</v>
      </c>
    </row>
    <row r="2879" spans="1:12" x14ac:dyDescent="0.25">
      <c r="A2879" t="s">
        <v>420</v>
      </c>
      <c r="B2879" t="s">
        <v>421</v>
      </c>
      <c r="C2879" t="s">
        <v>85</v>
      </c>
      <c r="D2879">
        <v>100</v>
      </c>
      <c r="E2879" t="s">
        <v>422</v>
      </c>
      <c r="F2879" t="s">
        <v>735</v>
      </c>
      <c r="G2879" t="s">
        <v>736</v>
      </c>
      <c r="H2879" t="s">
        <v>337</v>
      </c>
      <c r="I2879" t="s">
        <v>339</v>
      </c>
      <c r="J2879">
        <v>56436</v>
      </c>
      <c r="K2879" t="s">
        <v>93</v>
      </c>
      <c r="L2879">
        <v>0</v>
      </c>
    </row>
    <row r="2880" spans="1:12" x14ac:dyDescent="0.25">
      <c r="A2880" t="s">
        <v>420</v>
      </c>
      <c r="B2880" t="s">
        <v>421</v>
      </c>
      <c r="C2880" t="s">
        <v>85</v>
      </c>
      <c r="D2880">
        <v>100</v>
      </c>
      <c r="E2880" t="s">
        <v>422</v>
      </c>
      <c r="F2880" t="s">
        <v>735</v>
      </c>
      <c r="G2880" t="s">
        <v>736</v>
      </c>
      <c r="H2880" t="s">
        <v>340</v>
      </c>
      <c r="I2880" t="s">
        <v>341</v>
      </c>
      <c r="J2880">
        <v>0</v>
      </c>
      <c r="K2880" t="s">
        <v>93</v>
      </c>
      <c r="L2880">
        <v>0</v>
      </c>
    </row>
    <row r="2881" spans="1:12" x14ac:dyDescent="0.25">
      <c r="A2881" t="s">
        <v>420</v>
      </c>
      <c r="B2881" t="s">
        <v>421</v>
      </c>
      <c r="C2881" t="s">
        <v>85</v>
      </c>
      <c r="D2881">
        <v>100</v>
      </c>
      <c r="E2881" t="s">
        <v>422</v>
      </c>
      <c r="F2881" t="s">
        <v>735</v>
      </c>
      <c r="G2881" t="s">
        <v>736</v>
      </c>
      <c r="H2881" t="s">
        <v>342</v>
      </c>
      <c r="I2881" t="s">
        <v>343</v>
      </c>
      <c r="J2881">
        <v>0</v>
      </c>
      <c r="K2881" t="s">
        <v>93</v>
      </c>
      <c r="L2881">
        <v>0</v>
      </c>
    </row>
    <row r="2882" spans="1:12" x14ac:dyDescent="0.25">
      <c r="A2882" t="s">
        <v>420</v>
      </c>
      <c r="B2882" t="s">
        <v>421</v>
      </c>
      <c r="C2882" t="s">
        <v>85</v>
      </c>
      <c r="D2882">
        <v>100</v>
      </c>
      <c r="E2882" t="s">
        <v>422</v>
      </c>
      <c r="F2882" t="s">
        <v>735</v>
      </c>
      <c r="G2882" t="s">
        <v>736</v>
      </c>
      <c r="H2882" t="s">
        <v>344</v>
      </c>
      <c r="I2882" t="s">
        <v>345</v>
      </c>
      <c r="J2882">
        <v>0</v>
      </c>
      <c r="K2882" t="s">
        <v>93</v>
      </c>
      <c r="L2882">
        <v>0</v>
      </c>
    </row>
    <row r="2883" spans="1:12" x14ac:dyDescent="0.25">
      <c r="A2883" t="s">
        <v>420</v>
      </c>
      <c r="B2883" t="s">
        <v>421</v>
      </c>
      <c r="C2883" t="s">
        <v>85</v>
      </c>
      <c r="D2883">
        <v>100</v>
      </c>
      <c r="E2883" t="s">
        <v>422</v>
      </c>
      <c r="F2883" t="s">
        <v>735</v>
      </c>
      <c r="G2883" t="s">
        <v>736</v>
      </c>
      <c r="H2883" t="s">
        <v>346</v>
      </c>
      <c r="I2883" t="s">
        <v>347</v>
      </c>
      <c r="J2883">
        <v>0</v>
      </c>
      <c r="K2883" t="s">
        <v>93</v>
      </c>
      <c r="L2883">
        <v>0</v>
      </c>
    </row>
    <row r="2884" spans="1:12" x14ac:dyDescent="0.25">
      <c r="A2884" t="s">
        <v>420</v>
      </c>
      <c r="B2884" t="s">
        <v>421</v>
      </c>
      <c r="C2884" t="s">
        <v>85</v>
      </c>
      <c r="D2884">
        <v>100</v>
      </c>
      <c r="E2884" t="s">
        <v>422</v>
      </c>
      <c r="F2884" t="s">
        <v>735</v>
      </c>
      <c r="G2884" t="s">
        <v>736</v>
      </c>
      <c r="H2884" t="s">
        <v>348</v>
      </c>
      <c r="I2884" t="s">
        <v>349</v>
      </c>
      <c r="J2884">
        <v>0</v>
      </c>
      <c r="K2884" t="s">
        <v>93</v>
      </c>
      <c r="L2884">
        <v>0</v>
      </c>
    </row>
    <row r="2885" spans="1:12" x14ac:dyDescent="0.25">
      <c r="A2885" t="s">
        <v>420</v>
      </c>
      <c r="B2885" t="s">
        <v>421</v>
      </c>
      <c r="C2885" t="s">
        <v>85</v>
      </c>
      <c r="D2885">
        <v>100</v>
      </c>
      <c r="E2885" t="s">
        <v>422</v>
      </c>
      <c r="F2885" t="s">
        <v>735</v>
      </c>
      <c r="G2885" t="s">
        <v>736</v>
      </c>
      <c r="H2885" t="s">
        <v>350</v>
      </c>
      <c r="I2885" t="s">
        <v>351</v>
      </c>
      <c r="J2885">
        <v>0</v>
      </c>
      <c r="K2885" t="s">
        <v>93</v>
      </c>
      <c r="L2885">
        <v>0</v>
      </c>
    </row>
    <row r="2886" spans="1:12" x14ac:dyDescent="0.25">
      <c r="A2886" t="s">
        <v>420</v>
      </c>
      <c r="B2886" t="s">
        <v>421</v>
      </c>
      <c r="C2886" t="s">
        <v>85</v>
      </c>
      <c r="D2886">
        <v>100</v>
      </c>
      <c r="E2886" t="s">
        <v>422</v>
      </c>
      <c r="F2886" t="s">
        <v>735</v>
      </c>
      <c r="G2886" t="s">
        <v>736</v>
      </c>
      <c r="H2886" t="s">
        <v>352</v>
      </c>
      <c r="I2886" t="s">
        <v>353</v>
      </c>
      <c r="J2886">
        <v>0</v>
      </c>
      <c r="K2886" t="s">
        <v>93</v>
      </c>
      <c r="L2886">
        <v>0</v>
      </c>
    </row>
    <row r="2887" spans="1:12" x14ac:dyDescent="0.25">
      <c r="A2887" t="s">
        <v>420</v>
      </c>
      <c r="B2887" t="s">
        <v>421</v>
      </c>
      <c r="C2887" t="s">
        <v>85</v>
      </c>
      <c r="D2887">
        <v>100</v>
      </c>
      <c r="E2887" t="s">
        <v>422</v>
      </c>
      <c r="F2887" t="s">
        <v>735</v>
      </c>
      <c r="G2887" t="s">
        <v>736</v>
      </c>
      <c r="H2887" t="s">
        <v>354</v>
      </c>
      <c r="I2887" t="s">
        <v>355</v>
      </c>
      <c r="J2887">
        <v>0</v>
      </c>
      <c r="K2887" t="s">
        <v>93</v>
      </c>
      <c r="L2887">
        <v>0</v>
      </c>
    </row>
    <row r="2888" spans="1:12" x14ac:dyDescent="0.25">
      <c r="A2888" t="s">
        <v>420</v>
      </c>
      <c r="B2888" t="s">
        <v>421</v>
      </c>
      <c r="C2888" t="s">
        <v>85</v>
      </c>
      <c r="D2888">
        <v>100</v>
      </c>
      <c r="E2888" t="s">
        <v>422</v>
      </c>
      <c r="F2888" t="s">
        <v>735</v>
      </c>
      <c r="G2888" t="s">
        <v>736</v>
      </c>
      <c r="H2888" t="s">
        <v>356</v>
      </c>
      <c r="I2888" t="s">
        <v>357</v>
      </c>
      <c r="J2888">
        <v>0</v>
      </c>
      <c r="K2888" t="s">
        <v>93</v>
      </c>
      <c r="L2888">
        <v>0</v>
      </c>
    </row>
    <row r="2889" spans="1:12" x14ac:dyDescent="0.25">
      <c r="A2889" t="s">
        <v>420</v>
      </c>
      <c r="B2889" t="s">
        <v>421</v>
      </c>
      <c r="C2889" t="s">
        <v>85</v>
      </c>
      <c r="D2889">
        <v>100</v>
      </c>
      <c r="E2889" t="s">
        <v>422</v>
      </c>
      <c r="F2889" t="s">
        <v>735</v>
      </c>
      <c r="G2889" t="s">
        <v>736</v>
      </c>
      <c r="H2889" t="s">
        <v>358</v>
      </c>
      <c r="I2889" t="s">
        <v>359</v>
      </c>
      <c r="J2889">
        <v>0</v>
      </c>
      <c r="K2889" t="s">
        <v>93</v>
      </c>
      <c r="L2889">
        <v>0</v>
      </c>
    </row>
    <row r="2890" spans="1:12" x14ac:dyDescent="0.25">
      <c r="A2890" t="s">
        <v>420</v>
      </c>
      <c r="B2890" t="s">
        <v>421</v>
      </c>
      <c r="C2890" t="s">
        <v>85</v>
      </c>
      <c r="D2890">
        <v>100</v>
      </c>
      <c r="E2890" t="s">
        <v>422</v>
      </c>
      <c r="F2890" t="s">
        <v>735</v>
      </c>
      <c r="G2890" t="s">
        <v>736</v>
      </c>
      <c r="H2890" t="s">
        <v>360</v>
      </c>
      <c r="I2890" t="s">
        <v>361</v>
      </c>
      <c r="J2890">
        <v>0</v>
      </c>
      <c r="K2890" t="s">
        <v>93</v>
      </c>
      <c r="L2890">
        <v>0</v>
      </c>
    </row>
    <row r="2891" spans="1:12" x14ac:dyDescent="0.25">
      <c r="A2891" t="s">
        <v>420</v>
      </c>
      <c r="B2891" t="s">
        <v>421</v>
      </c>
      <c r="C2891" t="s">
        <v>85</v>
      </c>
      <c r="D2891">
        <v>100</v>
      </c>
      <c r="E2891" t="s">
        <v>422</v>
      </c>
      <c r="F2891" t="s">
        <v>735</v>
      </c>
      <c r="G2891" t="s">
        <v>736</v>
      </c>
      <c r="H2891" t="s">
        <v>362</v>
      </c>
      <c r="I2891" t="s">
        <v>363</v>
      </c>
      <c r="J2891">
        <v>0</v>
      </c>
      <c r="K2891" t="s">
        <v>93</v>
      </c>
      <c r="L2891">
        <v>0</v>
      </c>
    </row>
    <row r="2892" spans="1:12" x14ac:dyDescent="0.25">
      <c r="A2892" t="s">
        <v>420</v>
      </c>
      <c r="B2892" t="s">
        <v>421</v>
      </c>
      <c r="C2892" t="s">
        <v>85</v>
      </c>
      <c r="D2892">
        <v>100</v>
      </c>
      <c r="E2892" t="s">
        <v>422</v>
      </c>
      <c r="F2892" t="s">
        <v>735</v>
      </c>
      <c r="G2892" t="s">
        <v>736</v>
      </c>
      <c r="H2892" t="s">
        <v>364</v>
      </c>
      <c r="I2892" t="s">
        <v>365</v>
      </c>
      <c r="J2892">
        <v>0</v>
      </c>
      <c r="K2892" t="s">
        <v>93</v>
      </c>
      <c r="L2892">
        <v>0</v>
      </c>
    </row>
    <row r="2893" spans="1:12" x14ac:dyDescent="0.25">
      <c r="A2893" t="s">
        <v>420</v>
      </c>
      <c r="B2893" t="s">
        <v>421</v>
      </c>
      <c r="C2893" t="s">
        <v>85</v>
      </c>
      <c r="D2893">
        <v>100</v>
      </c>
      <c r="E2893" t="s">
        <v>422</v>
      </c>
      <c r="F2893" t="s">
        <v>735</v>
      </c>
      <c r="G2893" t="s">
        <v>736</v>
      </c>
      <c r="H2893" t="s">
        <v>366</v>
      </c>
      <c r="I2893" t="s">
        <v>367</v>
      </c>
      <c r="J2893">
        <v>0</v>
      </c>
      <c r="K2893" t="s">
        <v>93</v>
      </c>
      <c r="L2893">
        <v>0</v>
      </c>
    </row>
    <row r="2894" spans="1:12" x14ac:dyDescent="0.25">
      <c r="A2894" t="s">
        <v>420</v>
      </c>
      <c r="B2894" t="s">
        <v>421</v>
      </c>
      <c r="C2894" t="s">
        <v>85</v>
      </c>
      <c r="D2894">
        <v>100</v>
      </c>
      <c r="E2894" t="s">
        <v>422</v>
      </c>
      <c r="F2894" t="s">
        <v>735</v>
      </c>
      <c r="G2894" t="s">
        <v>736</v>
      </c>
      <c r="H2894" t="s">
        <v>368</v>
      </c>
      <c r="I2894" t="s">
        <v>369</v>
      </c>
      <c r="J2894">
        <v>0</v>
      </c>
      <c r="K2894" t="s">
        <v>93</v>
      </c>
      <c r="L2894">
        <v>0</v>
      </c>
    </row>
    <row r="2895" spans="1:12" x14ac:dyDescent="0.25">
      <c r="A2895" t="s">
        <v>420</v>
      </c>
      <c r="B2895" t="s">
        <v>421</v>
      </c>
      <c r="C2895" t="s">
        <v>85</v>
      </c>
      <c r="D2895">
        <v>100</v>
      </c>
      <c r="E2895" t="s">
        <v>422</v>
      </c>
      <c r="F2895" t="s">
        <v>735</v>
      </c>
      <c r="G2895" t="s">
        <v>736</v>
      </c>
      <c r="H2895" t="s">
        <v>370</v>
      </c>
      <c r="I2895" t="s">
        <v>371</v>
      </c>
      <c r="J2895">
        <v>0</v>
      </c>
      <c r="K2895" t="s">
        <v>93</v>
      </c>
      <c r="L2895">
        <v>0</v>
      </c>
    </row>
    <row r="2896" spans="1:12" x14ac:dyDescent="0.25">
      <c r="A2896" t="s">
        <v>420</v>
      </c>
      <c r="B2896" t="s">
        <v>421</v>
      </c>
      <c r="C2896" t="s">
        <v>85</v>
      </c>
      <c r="D2896">
        <v>100</v>
      </c>
      <c r="E2896" t="s">
        <v>422</v>
      </c>
      <c r="F2896" t="s">
        <v>735</v>
      </c>
      <c r="G2896" t="s">
        <v>736</v>
      </c>
      <c r="H2896" t="s">
        <v>372</v>
      </c>
      <c r="I2896" t="s">
        <v>373</v>
      </c>
      <c r="J2896">
        <v>0</v>
      </c>
      <c r="K2896" t="s">
        <v>93</v>
      </c>
      <c r="L2896">
        <v>0</v>
      </c>
    </row>
    <row r="2897" spans="1:12" x14ac:dyDescent="0.25">
      <c r="A2897" t="s">
        <v>420</v>
      </c>
      <c r="B2897" t="s">
        <v>421</v>
      </c>
      <c r="C2897" t="s">
        <v>85</v>
      </c>
      <c r="D2897">
        <v>100</v>
      </c>
      <c r="E2897" t="s">
        <v>422</v>
      </c>
      <c r="F2897" t="s">
        <v>735</v>
      </c>
      <c r="G2897" t="s">
        <v>736</v>
      </c>
      <c r="H2897" t="s">
        <v>374</v>
      </c>
      <c r="I2897" t="s">
        <v>375</v>
      </c>
      <c r="J2897">
        <v>0</v>
      </c>
      <c r="K2897" t="s">
        <v>93</v>
      </c>
      <c r="L2897">
        <v>0</v>
      </c>
    </row>
    <row r="2898" spans="1:12" x14ac:dyDescent="0.25">
      <c r="A2898" t="s">
        <v>420</v>
      </c>
      <c r="B2898" t="s">
        <v>421</v>
      </c>
      <c r="C2898" t="s">
        <v>85</v>
      </c>
      <c r="D2898">
        <v>100</v>
      </c>
      <c r="E2898" t="s">
        <v>422</v>
      </c>
      <c r="F2898" t="s">
        <v>735</v>
      </c>
      <c r="G2898" t="s">
        <v>736</v>
      </c>
      <c r="H2898" t="s">
        <v>376</v>
      </c>
      <c r="I2898" t="s">
        <v>377</v>
      </c>
      <c r="J2898">
        <v>0</v>
      </c>
      <c r="K2898" t="s">
        <v>93</v>
      </c>
      <c r="L2898">
        <v>0</v>
      </c>
    </row>
    <row r="2899" spans="1:12" x14ac:dyDescent="0.25">
      <c r="A2899" t="s">
        <v>420</v>
      </c>
      <c r="B2899" t="s">
        <v>421</v>
      </c>
      <c r="C2899" t="s">
        <v>85</v>
      </c>
      <c r="D2899">
        <v>100</v>
      </c>
      <c r="E2899" t="s">
        <v>422</v>
      </c>
      <c r="F2899" t="s">
        <v>735</v>
      </c>
      <c r="G2899" t="s">
        <v>736</v>
      </c>
      <c r="H2899" t="s">
        <v>378</v>
      </c>
      <c r="I2899" t="s">
        <v>379</v>
      </c>
      <c r="J2899">
        <v>0</v>
      </c>
      <c r="K2899" t="s">
        <v>93</v>
      </c>
      <c r="L2899">
        <v>0</v>
      </c>
    </row>
    <row r="2900" spans="1:12" x14ac:dyDescent="0.25">
      <c r="A2900" t="s">
        <v>423</v>
      </c>
      <c r="B2900" t="s">
        <v>424</v>
      </c>
      <c r="C2900" t="s">
        <v>85</v>
      </c>
      <c r="D2900">
        <v>170</v>
      </c>
      <c r="E2900" t="s">
        <v>86</v>
      </c>
      <c r="F2900" t="s">
        <v>735</v>
      </c>
      <c r="G2900" t="s">
        <v>736</v>
      </c>
      <c r="H2900" t="s">
        <v>90</v>
      </c>
      <c r="I2900" t="s">
        <v>92</v>
      </c>
      <c r="J2900">
        <v>0</v>
      </c>
      <c r="K2900" t="s">
        <v>93</v>
      </c>
      <c r="L2900">
        <v>1821971</v>
      </c>
    </row>
    <row r="2901" spans="1:12" x14ac:dyDescent="0.25">
      <c r="A2901" t="s">
        <v>423</v>
      </c>
      <c r="B2901" t="s">
        <v>424</v>
      </c>
      <c r="C2901" t="s">
        <v>85</v>
      </c>
      <c r="D2901">
        <v>170</v>
      </c>
      <c r="E2901" t="s">
        <v>86</v>
      </c>
      <c r="F2901" t="s">
        <v>735</v>
      </c>
      <c r="G2901" t="s">
        <v>736</v>
      </c>
      <c r="H2901" t="s">
        <v>94</v>
      </c>
      <c r="I2901" t="s">
        <v>95</v>
      </c>
      <c r="J2901">
        <v>0</v>
      </c>
      <c r="K2901" t="s">
        <v>93</v>
      </c>
      <c r="L2901">
        <v>1821971</v>
      </c>
    </row>
    <row r="2902" spans="1:12" x14ac:dyDescent="0.25">
      <c r="A2902" t="s">
        <v>423</v>
      </c>
      <c r="B2902" t="s">
        <v>424</v>
      </c>
      <c r="C2902" t="s">
        <v>85</v>
      </c>
      <c r="D2902">
        <v>170</v>
      </c>
      <c r="E2902" t="s">
        <v>86</v>
      </c>
      <c r="F2902" t="s">
        <v>735</v>
      </c>
      <c r="G2902" t="s">
        <v>736</v>
      </c>
      <c r="H2902" t="s">
        <v>96</v>
      </c>
      <c r="I2902" t="s">
        <v>97</v>
      </c>
      <c r="J2902">
        <v>0</v>
      </c>
      <c r="K2902" t="s">
        <v>93</v>
      </c>
      <c r="L2902">
        <v>1821971</v>
      </c>
    </row>
    <row r="2903" spans="1:12" x14ac:dyDescent="0.25">
      <c r="A2903" t="s">
        <v>423</v>
      </c>
      <c r="B2903" t="s">
        <v>424</v>
      </c>
      <c r="C2903" t="s">
        <v>85</v>
      </c>
      <c r="D2903">
        <v>170</v>
      </c>
      <c r="E2903" t="s">
        <v>86</v>
      </c>
      <c r="F2903" t="s">
        <v>735</v>
      </c>
      <c r="G2903" t="s">
        <v>736</v>
      </c>
      <c r="H2903" t="s">
        <v>98</v>
      </c>
      <c r="I2903" t="s">
        <v>99</v>
      </c>
      <c r="J2903">
        <v>0</v>
      </c>
      <c r="K2903" t="s">
        <v>93</v>
      </c>
      <c r="L2903">
        <v>1821971</v>
      </c>
    </row>
    <row r="2904" spans="1:12" x14ac:dyDescent="0.25">
      <c r="A2904" t="s">
        <v>423</v>
      </c>
      <c r="B2904" t="s">
        <v>424</v>
      </c>
      <c r="C2904" t="s">
        <v>85</v>
      </c>
      <c r="D2904">
        <v>170</v>
      </c>
      <c r="E2904" t="s">
        <v>86</v>
      </c>
      <c r="F2904" t="s">
        <v>735</v>
      </c>
      <c r="G2904" t="s">
        <v>736</v>
      </c>
      <c r="H2904" t="s">
        <v>100</v>
      </c>
      <c r="I2904" t="s">
        <v>101</v>
      </c>
      <c r="J2904">
        <v>17961</v>
      </c>
      <c r="K2904" t="s">
        <v>93</v>
      </c>
      <c r="L2904">
        <v>1821971</v>
      </c>
    </row>
    <row r="2905" spans="1:12" x14ac:dyDescent="0.25">
      <c r="A2905" t="s">
        <v>423</v>
      </c>
      <c r="B2905" t="s">
        <v>424</v>
      </c>
      <c r="C2905" t="s">
        <v>85</v>
      </c>
      <c r="D2905">
        <v>170</v>
      </c>
      <c r="E2905" t="s">
        <v>86</v>
      </c>
      <c r="F2905" t="s">
        <v>735</v>
      </c>
      <c r="G2905" t="s">
        <v>736</v>
      </c>
      <c r="H2905" t="s">
        <v>102</v>
      </c>
      <c r="I2905" t="s">
        <v>103</v>
      </c>
      <c r="J2905">
        <v>0</v>
      </c>
      <c r="K2905" t="s">
        <v>93</v>
      </c>
      <c r="L2905">
        <v>1821971</v>
      </c>
    </row>
    <row r="2906" spans="1:12" x14ac:dyDescent="0.25">
      <c r="A2906" t="s">
        <v>423</v>
      </c>
      <c r="B2906" t="s">
        <v>424</v>
      </c>
      <c r="C2906" t="s">
        <v>85</v>
      </c>
      <c r="D2906">
        <v>170</v>
      </c>
      <c r="E2906" t="s">
        <v>86</v>
      </c>
      <c r="F2906" t="s">
        <v>735</v>
      </c>
      <c r="G2906" t="s">
        <v>736</v>
      </c>
      <c r="H2906" t="s">
        <v>104</v>
      </c>
      <c r="I2906" t="s">
        <v>105</v>
      </c>
      <c r="J2906">
        <v>0</v>
      </c>
      <c r="K2906" t="s">
        <v>93</v>
      </c>
      <c r="L2906">
        <v>1821971</v>
      </c>
    </row>
    <row r="2907" spans="1:12" x14ac:dyDescent="0.25">
      <c r="A2907" t="s">
        <v>423</v>
      </c>
      <c r="B2907" t="s">
        <v>424</v>
      </c>
      <c r="C2907" t="s">
        <v>85</v>
      </c>
      <c r="D2907">
        <v>170</v>
      </c>
      <c r="E2907" t="s">
        <v>86</v>
      </c>
      <c r="F2907" t="s">
        <v>735</v>
      </c>
      <c r="G2907" t="s">
        <v>736</v>
      </c>
      <c r="H2907" t="s">
        <v>106</v>
      </c>
      <c r="I2907" t="s">
        <v>107</v>
      </c>
      <c r="J2907">
        <v>0</v>
      </c>
      <c r="K2907" t="s">
        <v>93</v>
      </c>
      <c r="L2907">
        <v>1821971</v>
      </c>
    </row>
    <row r="2908" spans="1:12" x14ac:dyDescent="0.25">
      <c r="A2908" t="s">
        <v>423</v>
      </c>
      <c r="B2908" t="s">
        <v>424</v>
      </c>
      <c r="C2908" t="s">
        <v>85</v>
      </c>
      <c r="D2908">
        <v>170</v>
      </c>
      <c r="E2908" t="s">
        <v>86</v>
      </c>
      <c r="F2908" t="s">
        <v>735</v>
      </c>
      <c r="G2908" t="s">
        <v>736</v>
      </c>
      <c r="H2908" t="s">
        <v>108</v>
      </c>
      <c r="I2908" t="s">
        <v>109</v>
      </c>
      <c r="J2908">
        <v>0</v>
      </c>
      <c r="K2908" t="s">
        <v>93</v>
      </c>
      <c r="L2908">
        <v>1821971</v>
      </c>
    </row>
    <row r="2909" spans="1:12" x14ac:dyDescent="0.25">
      <c r="A2909" t="s">
        <v>423</v>
      </c>
      <c r="B2909" t="s">
        <v>424</v>
      </c>
      <c r="C2909" t="s">
        <v>85</v>
      </c>
      <c r="D2909">
        <v>170</v>
      </c>
      <c r="E2909" t="s">
        <v>86</v>
      </c>
      <c r="F2909" t="s">
        <v>735</v>
      </c>
      <c r="G2909" t="s">
        <v>736</v>
      </c>
      <c r="H2909" t="s">
        <v>110</v>
      </c>
      <c r="I2909" t="s">
        <v>111</v>
      </c>
      <c r="J2909">
        <v>0</v>
      </c>
      <c r="K2909" t="s">
        <v>93</v>
      </c>
      <c r="L2909">
        <v>1821971</v>
      </c>
    </row>
    <row r="2910" spans="1:12" x14ac:dyDescent="0.25">
      <c r="A2910" t="s">
        <v>423</v>
      </c>
      <c r="B2910" t="s">
        <v>424</v>
      </c>
      <c r="C2910" t="s">
        <v>85</v>
      </c>
      <c r="D2910">
        <v>170</v>
      </c>
      <c r="E2910" t="s">
        <v>86</v>
      </c>
      <c r="F2910" t="s">
        <v>735</v>
      </c>
      <c r="G2910" t="s">
        <v>736</v>
      </c>
      <c r="H2910" t="s">
        <v>112</v>
      </c>
      <c r="I2910" t="s">
        <v>113</v>
      </c>
      <c r="J2910">
        <v>0</v>
      </c>
      <c r="K2910" t="s">
        <v>93</v>
      </c>
      <c r="L2910">
        <v>1821971</v>
      </c>
    </row>
    <row r="2911" spans="1:12" x14ac:dyDescent="0.25">
      <c r="A2911" t="s">
        <v>423</v>
      </c>
      <c r="B2911" t="s">
        <v>424</v>
      </c>
      <c r="C2911" t="s">
        <v>85</v>
      </c>
      <c r="D2911">
        <v>170</v>
      </c>
      <c r="E2911" t="s">
        <v>86</v>
      </c>
      <c r="F2911" t="s">
        <v>735</v>
      </c>
      <c r="G2911" t="s">
        <v>736</v>
      </c>
      <c r="H2911" t="s">
        <v>114</v>
      </c>
      <c r="I2911" t="s">
        <v>115</v>
      </c>
      <c r="J2911">
        <v>0</v>
      </c>
      <c r="K2911" t="s">
        <v>93</v>
      </c>
      <c r="L2911">
        <v>1821971</v>
      </c>
    </row>
    <row r="2912" spans="1:12" x14ac:dyDescent="0.25">
      <c r="A2912" t="s">
        <v>423</v>
      </c>
      <c r="B2912" t="s">
        <v>424</v>
      </c>
      <c r="C2912" t="s">
        <v>85</v>
      </c>
      <c r="D2912">
        <v>170</v>
      </c>
      <c r="E2912" t="s">
        <v>86</v>
      </c>
      <c r="F2912" t="s">
        <v>735</v>
      </c>
      <c r="G2912" t="s">
        <v>736</v>
      </c>
      <c r="H2912" t="s">
        <v>116</v>
      </c>
      <c r="I2912" t="s">
        <v>117</v>
      </c>
      <c r="J2912">
        <v>0</v>
      </c>
      <c r="K2912" t="s">
        <v>93</v>
      </c>
      <c r="L2912">
        <v>1821971</v>
      </c>
    </row>
    <row r="2913" spans="1:12" x14ac:dyDescent="0.25">
      <c r="A2913" t="s">
        <v>423</v>
      </c>
      <c r="B2913" t="s">
        <v>424</v>
      </c>
      <c r="C2913" t="s">
        <v>85</v>
      </c>
      <c r="D2913">
        <v>170</v>
      </c>
      <c r="E2913" t="s">
        <v>86</v>
      </c>
      <c r="F2913" t="s">
        <v>735</v>
      </c>
      <c r="G2913" t="s">
        <v>736</v>
      </c>
      <c r="H2913" t="s">
        <v>118</v>
      </c>
      <c r="I2913" t="s">
        <v>119</v>
      </c>
      <c r="J2913">
        <v>0</v>
      </c>
      <c r="K2913" t="s">
        <v>93</v>
      </c>
      <c r="L2913">
        <v>1821971</v>
      </c>
    </row>
    <row r="2914" spans="1:12" x14ac:dyDescent="0.25">
      <c r="A2914" t="s">
        <v>423</v>
      </c>
      <c r="B2914" t="s">
        <v>424</v>
      </c>
      <c r="C2914" t="s">
        <v>85</v>
      </c>
      <c r="D2914">
        <v>170</v>
      </c>
      <c r="E2914" t="s">
        <v>86</v>
      </c>
      <c r="F2914" t="s">
        <v>735</v>
      </c>
      <c r="G2914" t="s">
        <v>736</v>
      </c>
      <c r="H2914" t="s">
        <v>120</v>
      </c>
      <c r="I2914" t="s">
        <v>121</v>
      </c>
      <c r="J2914">
        <v>0</v>
      </c>
      <c r="K2914" t="s">
        <v>93</v>
      </c>
      <c r="L2914">
        <v>1821971</v>
      </c>
    </row>
    <row r="2915" spans="1:12" x14ac:dyDescent="0.25">
      <c r="A2915" t="s">
        <v>423</v>
      </c>
      <c r="B2915" t="s">
        <v>424</v>
      </c>
      <c r="C2915" t="s">
        <v>85</v>
      </c>
      <c r="D2915">
        <v>170</v>
      </c>
      <c r="E2915" t="s">
        <v>86</v>
      </c>
      <c r="F2915" t="s">
        <v>735</v>
      </c>
      <c r="G2915" t="s">
        <v>736</v>
      </c>
      <c r="H2915" t="s">
        <v>122</v>
      </c>
      <c r="I2915" t="s">
        <v>123</v>
      </c>
      <c r="J2915">
        <v>0</v>
      </c>
      <c r="K2915" t="s">
        <v>93</v>
      </c>
      <c r="L2915">
        <v>1821971</v>
      </c>
    </row>
    <row r="2916" spans="1:12" x14ac:dyDescent="0.25">
      <c r="A2916" t="s">
        <v>423</v>
      </c>
      <c r="B2916" t="s">
        <v>424</v>
      </c>
      <c r="C2916" t="s">
        <v>85</v>
      </c>
      <c r="D2916">
        <v>170</v>
      </c>
      <c r="E2916" t="s">
        <v>86</v>
      </c>
      <c r="F2916" t="s">
        <v>735</v>
      </c>
      <c r="G2916" t="s">
        <v>736</v>
      </c>
      <c r="H2916" t="s">
        <v>124</v>
      </c>
      <c r="I2916" t="s">
        <v>125</v>
      </c>
      <c r="J2916">
        <v>0</v>
      </c>
      <c r="K2916" t="s">
        <v>93</v>
      </c>
      <c r="L2916">
        <v>1821971</v>
      </c>
    </row>
    <row r="2917" spans="1:12" x14ac:dyDescent="0.25">
      <c r="A2917" t="s">
        <v>423</v>
      </c>
      <c r="B2917" t="s">
        <v>424</v>
      </c>
      <c r="C2917" t="s">
        <v>85</v>
      </c>
      <c r="D2917">
        <v>170</v>
      </c>
      <c r="E2917" t="s">
        <v>86</v>
      </c>
      <c r="F2917" t="s">
        <v>735</v>
      </c>
      <c r="G2917" t="s">
        <v>736</v>
      </c>
      <c r="H2917" t="s">
        <v>126</v>
      </c>
      <c r="I2917" t="s">
        <v>127</v>
      </c>
      <c r="J2917">
        <v>0</v>
      </c>
      <c r="K2917" t="s">
        <v>93</v>
      </c>
      <c r="L2917">
        <v>1821971</v>
      </c>
    </row>
    <row r="2918" spans="1:12" x14ac:dyDescent="0.25">
      <c r="A2918" t="s">
        <v>423</v>
      </c>
      <c r="B2918" t="s">
        <v>424</v>
      </c>
      <c r="C2918" t="s">
        <v>85</v>
      </c>
      <c r="D2918">
        <v>170</v>
      </c>
      <c r="E2918" t="s">
        <v>86</v>
      </c>
      <c r="F2918" t="s">
        <v>735</v>
      </c>
      <c r="G2918" t="s">
        <v>736</v>
      </c>
      <c r="H2918" t="s">
        <v>128</v>
      </c>
      <c r="I2918" t="s">
        <v>129</v>
      </c>
      <c r="J2918">
        <v>575091</v>
      </c>
      <c r="K2918" t="s">
        <v>93</v>
      </c>
      <c r="L2918">
        <v>1821971</v>
      </c>
    </row>
    <row r="2919" spans="1:12" x14ac:dyDescent="0.25">
      <c r="A2919" t="s">
        <v>423</v>
      </c>
      <c r="B2919" t="s">
        <v>424</v>
      </c>
      <c r="C2919" t="s">
        <v>85</v>
      </c>
      <c r="D2919">
        <v>170</v>
      </c>
      <c r="E2919" t="s">
        <v>86</v>
      </c>
      <c r="F2919" t="s">
        <v>735</v>
      </c>
      <c r="G2919" t="s">
        <v>736</v>
      </c>
      <c r="H2919" t="s">
        <v>130</v>
      </c>
      <c r="I2919" t="s">
        <v>131</v>
      </c>
      <c r="J2919">
        <v>44864</v>
      </c>
      <c r="K2919" t="s">
        <v>93</v>
      </c>
      <c r="L2919">
        <v>1821971</v>
      </c>
    </row>
    <row r="2920" spans="1:12" x14ac:dyDescent="0.25">
      <c r="A2920" t="s">
        <v>423</v>
      </c>
      <c r="B2920" t="s">
        <v>424</v>
      </c>
      <c r="C2920" t="s">
        <v>85</v>
      </c>
      <c r="D2920">
        <v>170</v>
      </c>
      <c r="E2920" t="s">
        <v>86</v>
      </c>
      <c r="F2920" t="s">
        <v>735</v>
      </c>
      <c r="G2920" t="s">
        <v>736</v>
      </c>
      <c r="H2920" t="s">
        <v>132</v>
      </c>
      <c r="I2920" t="s">
        <v>133</v>
      </c>
      <c r="J2920">
        <v>-47315</v>
      </c>
      <c r="K2920" t="s">
        <v>93</v>
      </c>
      <c r="L2920">
        <v>1821971</v>
      </c>
    </row>
    <row r="2921" spans="1:12" x14ac:dyDescent="0.25">
      <c r="A2921" t="s">
        <v>423</v>
      </c>
      <c r="B2921" t="s">
        <v>424</v>
      </c>
      <c r="C2921" t="s">
        <v>85</v>
      </c>
      <c r="D2921">
        <v>170</v>
      </c>
      <c r="E2921" t="s">
        <v>86</v>
      </c>
      <c r="F2921" t="s">
        <v>735</v>
      </c>
      <c r="G2921" t="s">
        <v>736</v>
      </c>
      <c r="H2921" t="s">
        <v>134</v>
      </c>
      <c r="I2921" t="s">
        <v>135</v>
      </c>
      <c r="J2921">
        <v>153160</v>
      </c>
      <c r="K2921" t="s">
        <v>93</v>
      </c>
      <c r="L2921">
        <v>1821971</v>
      </c>
    </row>
    <row r="2922" spans="1:12" x14ac:dyDescent="0.25">
      <c r="A2922" t="s">
        <v>423</v>
      </c>
      <c r="B2922" t="s">
        <v>424</v>
      </c>
      <c r="C2922" t="s">
        <v>85</v>
      </c>
      <c r="D2922">
        <v>170</v>
      </c>
      <c r="E2922" t="s">
        <v>86</v>
      </c>
      <c r="F2922" t="s">
        <v>735</v>
      </c>
      <c r="G2922" t="s">
        <v>736</v>
      </c>
      <c r="H2922" t="s">
        <v>136</v>
      </c>
      <c r="I2922" t="s">
        <v>137</v>
      </c>
      <c r="J2922">
        <v>73573</v>
      </c>
      <c r="K2922" t="s">
        <v>93</v>
      </c>
      <c r="L2922">
        <v>1821971</v>
      </c>
    </row>
    <row r="2923" spans="1:12" x14ac:dyDescent="0.25">
      <c r="A2923" t="s">
        <v>423</v>
      </c>
      <c r="B2923" t="s">
        <v>424</v>
      </c>
      <c r="C2923" t="s">
        <v>85</v>
      </c>
      <c r="D2923">
        <v>170</v>
      </c>
      <c r="E2923" t="s">
        <v>86</v>
      </c>
      <c r="F2923" t="s">
        <v>735</v>
      </c>
      <c r="G2923" t="s">
        <v>736</v>
      </c>
      <c r="H2923" t="s">
        <v>138</v>
      </c>
      <c r="I2923" t="s">
        <v>139</v>
      </c>
      <c r="J2923">
        <v>679866</v>
      </c>
      <c r="K2923" t="s">
        <v>93</v>
      </c>
      <c r="L2923">
        <v>1821971</v>
      </c>
    </row>
    <row r="2924" spans="1:12" x14ac:dyDescent="0.25">
      <c r="A2924" t="s">
        <v>423</v>
      </c>
      <c r="B2924" t="s">
        <v>424</v>
      </c>
      <c r="C2924" t="s">
        <v>85</v>
      </c>
      <c r="D2924">
        <v>170</v>
      </c>
      <c r="E2924" t="s">
        <v>86</v>
      </c>
      <c r="F2924" t="s">
        <v>735</v>
      </c>
      <c r="G2924" t="s">
        <v>736</v>
      </c>
      <c r="H2924" t="s">
        <v>140</v>
      </c>
      <c r="I2924" t="s">
        <v>141</v>
      </c>
      <c r="J2924">
        <v>0</v>
      </c>
      <c r="K2924" t="s">
        <v>93</v>
      </c>
      <c r="L2924">
        <v>1821971</v>
      </c>
    </row>
    <row r="2925" spans="1:12" x14ac:dyDescent="0.25">
      <c r="A2925" t="s">
        <v>423</v>
      </c>
      <c r="B2925" t="s">
        <v>424</v>
      </c>
      <c r="C2925" t="s">
        <v>85</v>
      </c>
      <c r="D2925">
        <v>170</v>
      </c>
      <c r="E2925" t="s">
        <v>86</v>
      </c>
      <c r="F2925" t="s">
        <v>735</v>
      </c>
      <c r="G2925" t="s">
        <v>736</v>
      </c>
      <c r="H2925" t="s">
        <v>142</v>
      </c>
      <c r="I2925" t="s">
        <v>143</v>
      </c>
      <c r="J2925">
        <v>0</v>
      </c>
      <c r="K2925" t="s">
        <v>93</v>
      </c>
      <c r="L2925">
        <v>1821971</v>
      </c>
    </row>
    <row r="2926" spans="1:12" x14ac:dyDescent="0.25">
      <c r="A2926" t="s">
        <v>423</v>
      </c>
      <c r="B2926" t="s">
        <v>424</v>
      </c>
      <c r="C2926" t="s">
        <v>85</v>
      </c>
      <c r="D2926">
        <v>170</v>
      </c>
      <c r="E2926" t="s">
        <v>86</v>
      </c>
      <c r="F2926" t="s">
        <v>735</v>
      </c>
      <c r="G2926" t="s">
        <v>736</v>
      </c>
      <c r="H2926" t="s">
        <v>144</v>
      </c>
      <c r="I2926" t="s">
        <v>145</v>
      </c>
      <c r="J2926">
        <v>0</v>
      </c>
      <c r="K2926" t="s">
        <v>93</v>
      </c>
      <c r="L2926">
        <v>1821971</v>
      </c>
    </row>
    <row r="2927" spans="1:12" x14ac:dyDescent="0.25">
      <c r="A2927" t="s">
        <v>423</v>
      </c>
      <c r="B2927" t="s">
        <v>424</v>
      </c>
      <c r="C2927" t="s">
        <v>85</v>
      </c>
      <c r="D2927">
        <v>170</v>
      </c>
      <c r="E2927" t="s">
        <v>86</v>
      </c>
      <c r="F2927" t="s">
        <v>735</v>
      </c>
      <c r="G2927" t="s">
        <v>736</v>
      </c>
      <c r="H2927" t="s">
        <v>146</v>
      </c>
      <c r="I2927" t="s">
        <v>147</v>
      </c>
      <c r="J2927">
        <v>866084</v>
      </c>
      <c r="K2927" t="s">
        <v>93</v>
      </c>
      <c r="L2927">
        <v>1821971</v>
      </c>
    </row>
    <row r="2928" spans="1:12" x14ac:dyDescent="0.25">
      <c r="A2928" t="s">
        <v>423</v>
      </c>
      <c r="B2928" t="s">
        <v>424</v>
      </c>
      <c r="C2928" t="s">
        <v>85</v>
      </c>
      <c r="D2928">
        <v>170</v>
      </c>
      <c r="E2928" t="s">
        <v>86</v>
      </c>
      <c r="F2928" t="s">
        <v>735</v>
      </c>
      <c r="G2928" t="s">
        <v>736</v>
      </c>
      <c r="H2928" t="s">
        <v>148</v>
      </c>
      <c r="I2928" t="s">
        <v>149</v>
      </c>
      <c r="J2928">
        <v>0</v>
      </c>
      <c r="K2928" t="s">
        <v>93</v>
      </c>
      <c r="L2928">
        <v>1821971</v>
      </c>
    </row>
    <row r="2929" spans="1:12" x14ac:dyDescent="0.25">
      <c r="A2929" t="s">
        <v>423</v>
      </c>
      <c r="B2929" t="s">
        <v>424</v>
      </c>
      <c r="C2929" t="s">
        <v>85</v>
      </c>
      <c r="D2929">
        <v>170</v>
      </c>
      <c r="E2929" t="s">
        <v>86</v>
      </c>
      <c r="F2929" t="s">
        <v>735</v>
      </c>
      <c r="G2929" t="s">
        <v>736</v>
      </c>
      <c r="H2929" t="s">
        <v>150</v>
      </c>
      <c r="I2929" t="s">
        <v>151</v>
      </c>
      <c r="J2929">
        <v>34508</v>
      </c>
      <c r="K2929" t="s">
        <v>93</v>
      </c>
      <c r="L2929">
        <v>1821971</v>
      </c>
    </row>
    <row r="2930" spans="1:12" x14ac:dyDescent="0.25">
      <c r="A2930" t="s">
        <v>423</v>
      </c>
      <c r="B2930" t="s">
        <v>424</v>
      </c>
      <c r="C2930" t="s">
        <v>85</v>
      </c>
      <c r="D2930">
        <v>170</v>
      </c>
      <c r="E2930" t="s">
        <v>86</v>
      </c>
      <c r="F2930" t="s">
        <v>735</v>
      </c>
      <c r="G2930" t="s">
        <v>736</v>
      </c>
      <c r="H2930" t="s">
        <v>152</v>
      </c>
      <c r="I2930" t="s">
        <v>153</v>
      </c>
      <c r="J2930">
        <v>13585</v>
      </c>
      <c r="K2930" t="s">
        <v>93</v>
      </c>
      <c r="L2930">
        <v>1821971</v>
      </c>
    </row>
    <row r="2931" spans="1:12" x14ac:dyDescent="0.25">
      <c r="A2931" t="s">
        <v>423</v>
      </c>
      <c r="B2931" t="s">
        <v>424</v>
      </c>
      <c r="C2931" t="s">
        <v>85</v>
      </c>
      <c r="D2931">
        <v>170</v>
      </c>
      <c r="E2931" t="s">
        <v>86</v>
      </c>
      <c r="F2931" t="s">
        <v>735</v>
      </c>
      <c r="G2931" t="s">
        <v>736</v>
      </c>
      <c r="H2931" t="s">
        <v>154</v>
      </c>
      <c r="I2931" t="s">
        <v>155</v>
      </c>
      <c r="J2931">
        <v>0</v>
      </c>
      <c r="K2931" t="s">
        <v>93</v>
      </c>
      <c r="L2931">
        <v>1821971</v>
      </c>
    </row>
    <row r="2932" spans="1:12" x14ac:dyDescent="0.25">
      <c r="A2932" t="s">
        <v>423</v>
      </c>
      <c r="B2932" t="s">
        <v>424</v>
      </c>
      <c r="C2932" t="s">
        <v>85</v>
      </c>
      <c r="D2932">
        <v>170</v>
      </c>
      <c r="E2932" t="s">
        <v>86</v>
      </c>
      <c r="F2932" t="s">
        <v>735</v>
      </c>
      <c r="G2932" t="s">
        <v>736</v>
      </c>
      <c r="H2932" t="s">
        <v>156</v>
      </c>
      <c r="I2932" t="s">
        <v>157</v>
      </c>
      <c r="J2932">
        <v>807</v>
      </c>
      <c r="K2932" t="s">
        <v>93</v>
      </c>
      <c r="L2932">
        <v>1821971</v>
      </c>
    </row>
    <row r="2933" spans="1:12" x14ac:dyDescent="0.25">
      <c r="A2933" t="s">
        <v>423</v>
      </c>
      <c r="B2933" t="s">
        <v>424</v>
      </c>
      <c r="C2933" t="s">
        <v>85</v>
      </c>
      <c r="D2933">
        <v>170</v>
      </c>
      <c r="E2933" t="s">
        <v>86</v>
      </c>
      <c r="F2933" t="s">
        <v>735</v>
      </c>
      <c r="G2933" t="s">
        <v>736</v>
      </c>
      <c r="H2933" t="s">
        <v>158</v>
      </c>
      <c r="I2933" t="s">
        <v>159</v>
      </c>
      <c r="J2933">
        <v>4982</v>
      </c>
      <c r="K2933" t="s">
        <v>93</v>
      </c>
      <c r="L2933">
        <v>1821971</v>
      </c>
    </row>
    <row r="2934" spans="1:12" x14ac:dyDescent="0.25">
      <c r="A2934" t="s">
        <v>423</v>
      </c>
      <c r="B2934" t="s">
        <v>424</v>
      </c>
      <c r="C2934" t="s">
        <v>85</v>
      </c>
      <c r="D2934">
        <v>170</v>
      </c>
      <c r="E2934" t="s">
        <v>86</v>
      </c>
      <c r="F2934" t="s">
        <v>735</v>
      </c>
      <c r="G2934" t="s">
        <v>736</v>
      </c>
      <c r="H2934" t="s">
        <v>160</v>
      </c>
      <c r="I2934" t="s">
        <v>161</v>
      </c>
      <c r="J2934">
        <v>35410</v>
      </c>
      <c r="K2934" t="s">
        <v>93</v>
      </c>
      <c r="L2934">
        <v>1821971</v>
      </c>
    </row>
    <row r="2935" spans="1:12" x14ac:dyDescent="0.25">
      <c r="A2935" t="s">
        <v>423</v>
      </c>
      <c r="B2935" t="s">
        <v>424</v>
      </c>
      <c r="C2935" t="s">
        <v>85</v>
      </c>
      <c r="D2935">
        <v>170</v>
      </c>
      <c r="E2935" t="s">
        <v>86</v>
      </c>
      <c r="F2935" t="s">
        <v>735</v>
      </c>
      <c r="G2935" t="s">
        <v>736</v>
      </c>
      <c r="H2935" t="s">
        <v>162</v>
      </c>
      <c r="I2935" t="s">
        <v>163</v>
      </c>
      <c r="J2935">
        <v>293</v>
      </c>
      <c r="K2935" t="s">
        <v>93</v>
      </c>
      <c r="L2935">
        <v>1821971</v>
      </c>
    </row>
    <row r="2936" spans="1:12" x14ac:dyDescent="0.25">
      <c r="A2936" t="s">
        <v>423</v>
      </c>
      <c r="B2936" t="s">
        <v>424</v>
      </c>
      <c r="C2936" t="s">
        <v>85</v>
      </c>
      <c r="D2936">
        <v>170</v>
      </c>
      <c r="E2936" t="s">
        <v>86</v>
      </c>
      <c r="F2936" t="s">
        <v>735</v>
      </c>
      <c r="G2936" t="s">
        <v>736</v>
      </c>
      <c r="H2936" t="s">
        <v>164</v>
      </c>
      <c r="I2936" t="s">
        <v>165</v>
      </c>
      <c r="J2936">
        <v>1000</v>
      </c>
      <c r="K2936" t="s">
        <v>93</v>
      </c>
      <c r="L2936">
        <v>1821971</v>
      </c>
    </row>
    <row r="2937" spans="1:12" x14ac:dyDescent="0.25">
      <c r="A2937" t="s">
        <v>423</v>
      </c>
      <c r="B2937" t="s">
        <v>424</v>
      </c>
      <c r="C2937" t="s">
        <v>85</v>
      </c>
      <c r="D2937">
        <v>170</v>
      </c>
      <c r="E2937" t="s">
        <v>86</v>
      </c>
      <c r="F2937" t="s">
        <v>735</v>
      </c>
      <c r="G2937" t="s">
        <v>736</v>
      </c>
      <c r="H2937" t="s">
        <v>166</v>
      </c>
      <c r="I2937" t="s">
        <v>167</v>
      </c>
      <c r="J2937">
        <v>0</v>
      </c>
      <c r="K2937" t="s">
        <v>93</v>
      </c>
      <c r="L2937">
        <v>1821971</v>
      </c>
    </row>
    <row r="2938" spans="1:12" x14ac:dyDescent="0.25">
      <c r="A2938" t="s">
        <v>423</v>
      </c>
      <c r="B2938" t="s">
        <v>424</v>
      </c>
      <c r="C2938" t="s">
        <v>85</v>
      </c>
      <c r="D2938">
        <v>170</v>
      </c>
      <c r="E2938" t="s">
        <v>86</v>
      </c>
      <c r="F2938" t="s">
        <v>735</v>
      </c>
      <c r="G2938" t="s">
        <v>736</v>
      </c>
      <c r="H2938" t="s">
        <v>168</v>
      </c>
      <c r="I2938" t="s">
        <v>169</v>
      </c>
      <c r="J2938">
        <v>38390</v>
      </c>
      <c r="K2938" t="s">
        <v>93</v>
      </c>
      <c r="L2938">
        <v>1821971</v>
      </c>
    </row>
    <row r="2939" spans="1:12" x14ac:dyDescent="0.25">
      <c r="A2939" t="s">
        <v>423</v>
      </c>
      <c r="B2939" t="s">
        <v>424</v>
      </c>
      <c r="C2939" t="s">
        <v>85</v>
      </c>
      <c r="D2939">
        <v>170</v>
      </c>
      <c r="E2939" t="s">
        <v>86</v>
      </c>
      <c r="F2939" t="s">
        <v>735</v>
      </c>
      <c r="G2939" t="s">
        <v>736</v>
      </c>
      <c r="H2939" t="s">
        <v>170</v>
      </c>
      <c r="I2939" t="s">
        <v>171</v>
      </c>
      <c r="J2939">
        <v>6355</v>
      </c>
      <c r="K2939" t="s">
        <v>93</v>
      </c>
      <c r="L2939">
        <v>1821971</v>
      </c>
    </row>
    <row r="2940" spans="1:12" x14ac:dyDescent="0.25">
      <c r="A2940" t="s">
        <v>423</v>
      </c>
      <c r="B2940" t="s">
        <v>424</v>
      </c>
      <c r="C2940" t="s">
        <v>85</v>
      </c>
      <c r="D2940">
        <v>170</v>
      </c>
      <c r="E2940" t="s">
        <v>86</v>
      </c>
      <c r="F2940" t="s">
        <v>735</v>
      </c>
      <c r="G2940" t="s">
        <v>736</v>
      </c>
      <c r="H2940" t="s">
        <v>172</v>
      </c>
      <c r="I2940" t="s">
        <v>173</v>
      </c>
      <c r="J2940">
        <v>0</v>
      </c>
      <c r="K2940" t="s">
        <v>93</v>
      </c>
      <c r="L2940">
        <v>1821971</v>
      </c>
    </row>
    <row r="2941" spans="1:12" x14ac:dyDescent="0.25">
      <c r="A2941" t="s">
        <v>423</v>
      </c>
      <c r="B2941" t="s">
        <v>424</v>
      </c>
      <c r="C2941" t="s">
        <v>85</v>
      </c>
      <c r="D2941">
        <v>170</v>
      </c>
      <c r="E2941" t="s">
        <v>86</v>
      </c>
      <c r="F2941" t="s">
        <v>735</v>
      </c>
      <c r="G2941" t="s">
        <v>736</v>
      </c>
      <c r="H2941" t="s">
        <v>174</v>
      </c>
      <c r="I2941" t="s">
        <v>175</v>
      </c>
      <c r="J2941">
        <v>0</v>
      </c>
      <c r="K2941" t="s">
        <v>93</v>
      </c>
      <c r="L2941">
        <v>1821971</v>
      </c>
    </row>
    <row r="2942" spans="1:12" x14ac:dyDescent="0.25">
      <c r="A2942" t="s">
        <v>423</v>
      </c>
      <c r="B2942" t="s">
        <v>424</v>
      </c>
      <c r="C2942" t="s">
        <v>85</v>
      </c>
      <c r="D2942">
        <v>170</v>
      </c>
      <c r="E2942" t="s">
        <v>86</v>
      </c>
      <c r="F2942" t="s">
        <v>735</v>
      </c>
      <c r="G2942" t="s">
        <v>736</v>
      </c>
      <c r="H2942" t="s">
        <v>176</v>
      </c>
      <c r="I2942" t="s">
        <v>177</v>
      </c>
      <c r="J2942">
        <v>0</v>
      </c>
      <c r="K2942" t="s">
        <v>93</v>
      </c>
      <c r="L2942">
        <v>1821971</v>
      </c>
    </row>
    <row r="2943" spans="1:12" x14ac:dyDescent="0.25">
      <c r="A2943" t="s">
        <v>423</v>
      </c>
      <c r="B2943" t="s">
        <v>424</v>
      </c>
      <c r="C2943" t="s">
        <v>85</v>
      </c>
      <c r="D2943">
        <v>170</v>
      </c>
      <c r="E2943" t="s">
        <v>86</v>
      </c>
      <c r="F2943" t="s">
        <v>735</v>
      </c>
      <c r="G2943" t="s">
        <v>736</v>
      </c>
      <c r="H2943" t="s">
        <v>178</v>
      </c>
      <c r="I2943" t="s">
        <v>179</v>
      </c>
      <c r="J2943">
        <v>40538</v>
      </c>
      <c r="K2943" t="s">
        <v>93</v>
      </c>
      <c r="L2943">
        <v>1821971</v>
      </c>
    </row>
    <row r="2944" spans="1:12" x14ac:dyDescent="0.25">
      <c r="A2944" t="s">
        <v>423</v>
      </c>
      <c r="B2944" t="s">
        <v>424</v>
      </c>
      <c r="C2944" t="s">
        <v>85</v>
      </c>
      <c r="D2944">
        <v>170</v>
      </c>
      <c r="E2944" t="s">
        <v>86</v>
      </c>
      <c r="F2944" t="s">
        <v>735</v>
      </c>
      <c r="G2944" t="s">
        <v>736</v>
      </c>
      <c r="H2944" t="s">
        <v>180</v>
      </c>
      <c r="I2944" t="s">
        <v>181</v>
      </c>
      <c r="J2944">
        <v>92646</v>
      </c>
      <c r="K2944" t="s">
        <v>93</v>
      </c>
      <c r="L2944">
        <v>1821971</v>
      </c>
    </row>
    <row r="2945" spans="1:12" x14ac:dyDescent="0.25">
      <c r="A2945" t="s">
        <v>423</v>
      </c>
      <c r="B2945" t="s">
        <v>424</v>
      </c>
      <c r="C2945" t="s">
        <v>85</v>
      </c>
      <c r="D2945">
        <v>170</v>
      </c>
      <c r="E2945" t="s">
        <v>86</v>
      </c>
      <c r="F2945" t="s">
        <v>735</v>
      </c>
      <c r="G2945" t="s">
        <v>736</v>
      </c>
      <c r="H2945" t="s">
        <v>182</v>
      </c>
      <c r="I2945" t="s">
        <v>183</v>
      </c>
      <c r="J2945">
        <v>-3399</v>
      </c>
      <c r="K2945" t="s">
        <v>93</v>
      </c>
      <c r="L2945">
        <v>1821971</v>
      </c>
    </row>
    <row r="2946" spans="1:12" x14ac:dyDescent="0.25">
      <c r="A2946" t="s">
        <v>423</v>
      </c>
      <c r="B2946" t="s">
        <v>424</v>
      </c>
      <c r="C2946" t="s">
        <v>85</v>
      </c>
      <c r="D2946">
        <v>170</v>
      </c>
      <c r="E2946" t="s">
        <v>86</v>
      </c>
      <c r="F2946" t="s">
        <v>735</v>
      </c>
      <c r="G2946" t="s">
        <v>736</v>
      </c>
      <c r="H2946" t="s">
        <v>184</v>
      </c>
      <c r="I2946" t="s">
        <v>185</v>
      </c>
      <c r="J2946">
        <v>0</v>
      </c>
      <c r="K2946" t="s">
        <v>93</v>
      </c>
      <c r="L2946">
        <v>1821971</v>
      </c>
    </row>
    <row r="2947" spans="1:12" x14ac:dyDescent="0.25">
      <c r="A2947" t="s">
        <v>423</v>
      </c>
      <c r="B2947" t="s">
        <v>424</v>
      </c>
      <c r="C2947" t="s">
        <v>85</v>
      </c>
      <c r="D2947">
        <v>170</v>
      </c>
      <c r="E2947" t="s">
        <v>86</v>
      </c>
      <c r="F2947" t="s">
        <v>735</v>
      </c>
      <c r="G2947" t="s">
        <v>736</v>
      </c>
      <c r="H2947" t="s">
        <v>186</v>
      </c>
      <c r="I2947" t="s">
        <v>187</v>
      </c>
      <c r="J2947">
        <v>136</v>
      </c>
      <c r="K2947" t="s">
        <v>93</v>
      </c>
      <c r="L2947">
        <v>1821971</v>
      </c>
    </row>
    <row r="2948" spans="1:12" x14ac:dyDescent="0.25">
      <c r="A2948" t="s">
        <v>423</v>
      </c>
      <c r="B2948" t="s">
        <v>424</v>
      </c>
      <c r="C2948" t="s">
        <v>85</v>
      </c>
      <c r="D2948">
        <v>170</v>
      </c>
      <c r="E2948" t="s">
        <v>86</v>
      </c>
      <c r="F2948" t="s">
        <v>735</v>
      </c>
      <c r="G2948" t="s">
        <v>736</v>
      </c>
      <c r="H2948" t="s">
        <v>188</v>
      </c>
      <c r="I2948" t="s">
        <v>189</v>
      </c>
      <c r="J2948">
        <v>0</v>
      </c>
      <c r="K2948" t="s">
        <v>93</v>
      </c>
      <c r="L2948">
        <v>1821971</v>
      </c>
    </row>
    <row r="2949" spans="1:12" x14ac:dyDescent="0.25">
      <c r="A2949" t="s">
        <v>423</v>
      </c>
      <c r="B2949" t="s">
        <v>424</v>
      </c>
      <c r="C2949" t="s">
        <v>85</v>
      </c>
      <c r="D2949">
        <v>170</v>
      </c>
      <c r="E2949" t="s">
        <v>86</v>
      </c>
      <c r="F2949" t="s">
        <v>735</v>
      </c>
      <c r="G2949" t="s">
        <v>736</v>
      </c>
      <c r="H2949" t="s">
        <v>190</v>
      </c>
      <c r="I2949" t="s">
        <v>191</v>
      </c>
      <c r="J2949">
        <v>-1</v>
      </c>
      <c r="K2949" t="s">
        <v>93</v>
      </c>
      <c r="L2949">
        <v>1821971</v>
      </c>
    </row>
    <row r="2950" spans="1:12" x14ac:dyDescent="0.25">
      <c r="A2950" t="s">
        <v>423</v>
      </c>
      <c r="B2950" t="s">
        <v>424</v>
      </c>
      <c r="C2950" t="s">
        <v>85</v>
      </c>
      <c r="D2950">
        <v>170</v>
      </c>
      <c r="E2950" t="s">
        <v>86</v>
      </c>
      <c r="F2950" t="s">
        <v>735</v>
      </c>
      <c r="G2950" t="s">
        <v>736</v>
      </c>
      <c r="H2950" t="s">
        <v>192</v>
      </c>
      <c r="I2950" t="s">
        <v>193</v>
      </c>
      <c r="J2950">
        <v>558</v>
      </c>
      <c r="K2950" t="s">
        <v>93</v>
      </c>
      <c r="L2950">
        <v>1821971</v>
      </c>
    </row>
    <row r="2951" spans="1:12" x14ac:dyDescent="0.25">
      <c r="A2951" t="s">
        <v>423</v>
      </c>
      <c r="B2951" t="s">
        <v>424</v>
      </c>
      <c r="C2951" t="s">
        <v>85</v>
      </c>
      <c r="D2951">
        <v>170</v>
      </c>
      <c r="E2951" t="s">
        <v>86</v>
      </c>
      <c r="F2951" t="s">
        <v>735</v>
      </c>
      <c r="G2951" t="s">
        <v>736</v>
      </c>
      <c r="H2951" t="s">
        <v>194</v>
      </c>
      <c r="I2951" t="s">
        <v>195</v>
      </c>
      <c r="J2951">
        <v>132288</v>
      </c>
      <c r="K2951" t="s">
        <v>93</v>
      </c>
      <c r="L2951">
        <v>1821971</v>
      </c>
    </row>
    <row r="2952" spans="1:12" x14ac:dyDescent="0.25">
      <c r="A2952" t="s">
        <v>423</v>
      </c>
      <c r="B2952" t="s">
        <v>424</v>
      </c>
      <c r="C2952" t="s">
        <v>85</v>
      </c>
      <c r="D2952">
        <v>170</v>
      </c>
      <c r="E2952" t="s">
        <v>86</v>
      </c>
      <c r="F2952" t="s">
        <v>735</v>
      </c>
      <c r="G2952" t="s">
        <v>736</v>
      </c>
      <c r="H2952" t="s">
        <v>196</v>
      </c>
      <c r="I2952" t="s">
        <v>197</v>
      </c>
      <c r="J2952">
        <v>89254</v>
      </c>
      <c r="K2952" t="s">
        <v>93</v>
      </c>
      <c r="L2952">
        <v>1821971</v>
      </c>
    </row>
    <row r="2953" spans="1:12" x14ac:dyDescent="0.25">
      <c r="A2953" t="s">
        <v>423</v>
      </c>
      <c r="B2953" t="s">
        <v>424</v>
      </c>
      <c r="C2953" t="s">
        <v>85</v>
      </c>
      <c r="D2953">
        <v>170</v>
      </c>
      <c r="E2953" t="s">
        <v>86</v>
      </c>
      <c r="F2953" t="s">
        <v>735</v>
      </c>
      <c r="G2953" t="s">
        <v>736</v>
      </c>
      <c r="H2953" t="s">
        <v>198</v>
      </c>
      <c r="I2953" t="s">
        <v>199</v>
      </c>
      <c r="J2953">
        <v>0</v>
      </c>
      <c r="K2953" t="s">
        <v>93</v>
      </c>
      <c r="L2953">
        <v>1821971</v>
      </c>
    </row>
    <row r="2954" spans="1:12" x14ac:dyDescent="0.25">
      <c r="A2954" t="s">
        <v>423</v>
      </c>
      <c r="B2954" t="s">
        <v>424</v>
      </c>
      <c r="C2954" t="s">
        <v>85</v>
      </c>
      <c r="D2954">
        <v>170</v>
      </c>
      <c r="E2954" t="s">
        <v>86</v>
      </c>
      <c r="F2954" t="s">
        <v>735</v>
      </c>
      <c r="G2954" t="s">
        <v>736</v>
      </c>
      <c r="H2954" t="s">
        <v>200</v>
      </c>
      <c r="I2954" t="s">
        <v>201</v>
      </c>
      <c r="J2954">
        <v>39320</v>
      </c>
      <c r="K2954" t="s">
        <v>93</v>
      </c>
      <c r="L2954">
        <v>1821971</v>
      </c>
    </row>
    <row r="2955" spans="1:12" x14ac:dyDescent="0.25">
      <c r="A2955" t="s">
        <v>423</v>
      </c>
      <c r="B2955" t="s">
        <v>424</v>
      </c>
      <c r="C2955" t="s">
        <v>85</v>
      </c>
      <c r="D2955">
        <v>170</v>
      </c>
      <c r="E2955" t="s">
        <v>86</v>
      </c>
      <c r="F2955" t="s">
        <v>735</v>
      </c>
      <c r="G2955" t="s">
        <v>736</v>
      </c>
      <c r="H2955" t="s">
        <v>202</v>
      </c>
      <c r="I2955" t="s">
        <v>203</v>
      </c>
      <c r="J2955">
        <v>9402</v>
      </c>
      <c r="K2955" t="s">
        <v>93</v>
      </c>
      <c r="L2955">
        <v>1821971</v>
      </c>
    </row>
    <row r="2956" spans="1:12" x14ac:dyDescent="0.25">
      <c r="A2956" t="s">
        <v>423</v>
      </c>
      <c r="B2956" t="s">
        <v>424</v>
      </c>
      <c r="C2956" t="s">
        <v>85</v>
      </c>
      <c r="D2956">
        <v>170</v>
      </c>
      <c r="E2956" t="s">
        <v>86</v>
      </c>
      <c r="F2956" t="s">
        <v>735</v>
      </c>
      <c r="G2956" t="s">
        <v>736</v>
      </c>
      <c r="H2956" t="s">
        <v>204</v>
      </c>
      <c r="I2956" t="s">
        <v>205</v>
      </c>
      <c r="J2956">
        <v>0</v>
      </c>
      <c r="K2956" t="s">
        <v>93</v>
      </c>
      <c r="L2956">
        <v>1821971</v>
      </c>
    </row>
    <row r="2957" spans="1:12" x14ac:dyDescent="0.25">
      <c r="A2957" t="s">
        <v>423</v>
      </c>
      <c r="B2957" t="s">
        <v>424</v>
      </c>
      <c r="C2957" t="s">
        <v>85</v>
      </c>
      <c r="D2957">
        <v>170</v>
      </c>
      <c r="E2957" t="s">
        <v>86</v>
      </c>
      <c r="F2957" t="s">
        <v>735</v>
      </c>
      <c r="G2957" t="s">
        <v>736</v>
      </c>
      <c r="H2957" t="s">
        <v>206</v>
      </c>
      <c r="I2957" t="s">
        <v>207</v>
      </c>
      <c r="J2957">
        <v>33202</v>
      </c>
      <c r="K2957" t="s">
        <v>93</v>
      </c>
      <c r="L2957">
        <v>1821971</v>
      </c>
    </row>
    <row r="2958" spans="1:12" x14ac:dyDescent="0.25">
      <c r="A2958" t="s">
        <v>423</v>
      </c>
      <c r="B2958" t="s">
        <v>424</v>
      </c>
      <c r="C2958" t="s">
        <v>85</v>
      </c>
      <c r="D2958">
        <v>170</v>
      </c>
      <c r="E2958" t="s">
        <v>86</v>
      </c>
      <c r="F2958" t="s">
        <v>735</v>
      </c>
      <c r="G2958" t="s">
        <v>736</v>
      </c>
      <c r="H2958" t="s">
        <v>208</v>
      </c>
      <c r="I2958" t="s">
        <v>209</v>
      </c>
      <c r="J2958">
        <v>65947</v>
      </c>
      <c r="K2958" t="s">
        <v>93</v>
      </c>
      <c r="L2958">
        <v>1821971</v>
      </c>
    </row>
    <row r="2959" spans="1:12" x14ac:dyDescent="0.25">
      <c r="A2959" t="s">
        <v>423</v>
      </c>
      <c r="B2959" t="s">
        <v>424</v>
      </c>
      <c r="C2959" t="s">
        <v>85</v>
      </c>
      <c r="D2959">
        <v>170</v>
      </c>
      <c r="E2959" t="s">
        <v>86</v>
      </c>
      <c r="F2959" t="s">
        <v>735</v>
      </c>
      <c r="G2959" t="s">
        <v>736</v>
      </c>
      <c r="H2959" t="s">
        <v>210</v>
      </c>
      <c r="I2959" t="s">
        <v>211</v>
      </c>
      <c r="J2959">
        <v>11575</v>
      </c>
      <c r="K2959" t="s">
        <v>93</v>
      </c>
      <c r="L2959">
        <v>1821971</v>
      </c>
    </row>
    <row r="2960" spans="1:12" x14ac:dyDescent="0.25">
      <c r="A2960" t="s">
        <v>423</v>
      </c>
      <c r="B2960" t="s">
        <v>424</v>
      </c>
      <c r="C2960" t="s">
        <v>85</v>
      </c>
      <c r="D2960">
        <v>170</v>
      </c>
      <c r="E2960" t="s">
        <v>86</v>
      </c>
      <c r="F2960" t="s">
        <v>735</v>
      </c>
      <c r="G2960" t="s">
        <v>736</v>
      </c>
      <c r="H2960" t="s">
        <v>212</v>
      </c>
      <c r="I2960" t="s">
        <v>213</v>
      </c>
      <c r="J2960">
        <v>7648</v>
      </c>
      <c r="K2960" t="s">
        <v>93</v>
      </c>
      <c r="L2960">
        <v>1821971</v>
      </c>
    </row>
    <row r="2961" spans="1:12" x14ac:dyDescent="0.25">
      <c r="A2961" t="s">
        <v>423</v>
      </c>
      <c r="B2961" t="s">
        <v>424</v>
      </c>
      <c r="C2961" t="s">
        <v>85</v>
      </c>
      <c r="D2961">
        <v>170</v>
      </c>
      <c r="E2961" t="s">
        <v>86</v>
      </c>
      <c r="F2961" t="s">
        <v>735</v>
      </c>
      <c r="G2961" t="s">
        <v>736</v>
      </c>
      <c r="H2961" t="s">
        <v>214</v>
      </c>
      <c r="I2961" t="s">
        <v>215</v>
      </c>
      <c r="J2961">
        <v>134704</v>
      </c>
      <c r="K2961" t="s">
        <v>93</v>
      </c>
      <c r="L2961">
        <v>1821971</v>
      </c>
    </row>
    <row r="2962" spans="1:12" x14ac:dyDescent="0.25">
      <c r="A2962" t="s">
        <v>423</v>
      </c>
      <c r="B2962" t="s">
        <v>424</v>
      </c>
      <c r="C2962" t="s">
        <v>85</v>
      </c>
      <c r="D2962">
        <v>170</v>
      </c>
      <c r="E2962" t="s">
        <v>86</v>
      </c>
      <c r="F2962" t="s">
        <v>735</v>
      </c>
      <c r="G2962" t="s">
        <v>736</v>
      </c>
      <c r="H2962" t="s">
        <v>216</v>
      </c>
      <c r="I2962" t="s">
        <v>217</v>
      </c>
      <c r="J2962">
        <v>20668</v>
      </c>
      <c r="K2962" t="s">
        <v>93</v>
      </c>
      <c r="L2962">
        <v>1821971</v>
      </c>
    </row>
    <row r="2963" spans="1:12" x14ac:dyDescent="0.25">
      <c r="A2963" t="s">
        <v>423</v>
      </c>
      <c r="B2963" t="s">
        <v>424</v>
      </c>
      <c r="C2963" t="s">
        <v>85</v>
      </c>
      <c r="D2963">
        <v>170</v>
      </c>
      <c r="E2963" t="s">
        <v>86</v>
      </c>
      <c r="F2963" t="s">
        <v>735</v>
      </c>
      <c r="G2963" t="s">
        <v>736</v>
      </c>
      <c r="H2963" t="s">
        <v>218</v>
      </c>
      <c r="I2963" t="s">
        <v>219</v>
      </c>
      <c r="J2963">
        <v>0</v>
      </c>
      <c r="K2963" t="s">
        <v>93</v>
      </c>
      <c r="L2963">
        <v>1821971</v>
      </c>
    </row>
    <row r="2964" spans="1:12" x14ac:dyDescent="0.25">
      <c r="A2964" t="s">
        <v>423</v>
      </c>
      <c r="B2964" t="s">
        <v>424</v>
      </c>
      <c r="C2964" t="s">
        <v>85</v>
      </c>
      <c r="D2964">
        <v>170</v>
      </c>
      <c r="E2964" t="s">
        <v>86</v>
      </c>
      <c r="F2964" t="s">
        <v>735</v>
      </c>
      <c r="G2964" t="s">
        <v>736</v>
      </c>
      <c r="H2964" t="s">
        <v>220</v>
      </c>
      <c r="I2964" t="s">
        <v>221</v>
      </c>
      <c r="J2964">
        <v>9751</v>
      </c>
      <c r="K2964" t="s">
        <v>93</v>
      </c>
      <c r="L2964">
        <v>1821971</v>
      </c>
    </row>
    <row r="2965" spans="1:12" x14ac:dyDescent="0.25">
      <c r="A2965" t="s">
        <v>423</v>
      </c>
      <c r="B2965" t="s">
        <v>424</v>
      </c>
      <c r="C2965" t="s">
        <v>85</v>
      </c>
      <c r="D2965">
        <v>170</v>
      </c>
      <c r="E2965" t="s">
        <v>86</v>
      </c>
      <c r="F2965" t="s">
        <v>735</v>
      </c>
      <c r="G2965" t="s">
        <v>736</v>
      </c>
      <c r="H2965" t="s">
        <v>222</v>
      </c>
      <c r="I2965" t="s">
        <v>223</v>
      </c>
      <c r="J2965">
        <v>6441</v>
      </c>
      <c r="K2965" t="s">
        <v>93</v>
      </c>
      <c r="L2965">
        <v>1821971</v>
      </c>
    </row>
    <row r="2966" spans="1:12" x14ac:dyDescent="0.25">
      <c r="A2966" t="s">
        <v>423</v>
      </c>
      <c r="B2966" t="s">
        <v>424</v>
      </c>
      <c r="C2966" t="s">
        <v>85</v>
      </c>
      <c r="D2966">
        <v>170</v>
      </c>
      <c r="E2966" t="s">
        <v>86</v>
      </c>
      <c r="F2966" t="s">
        <v>735</v>
      </c>
      <c r="G2966" t="s">
        <v>736</v>
      </c>
      <c r="H2966" t="s">
        <v>224</v>
      </c>
      <c r="I2966" t="s">
        <v>225</v>
      </c>
      <c r="J2966">
        <v>5089</v>
      </c>
      <c r="K2966" t="s">
        <v>93</v>
      </c>
      <c r="L2966">
        <v>1821971</v>
      </c>
    </row>
    <row r="2967" spans="1:12" x14ac:dyDescent="0.25">
      <c r="A2967" t="s">
        <v>423</v>
      </c>
      <c r="B2967" t="s">
        <v>424</v>
      </c>
      <c r="C2967" t="s">
        <v>85</v>
      </c>
      <c r="D2967">
        <v>170</v>
      </c>
      <c r="E2967" t="s">
        <v>86</v>
      </c>
      <c r="F2967" t="s">
        <v>735</v>
      </c>
      <c r="G2967" t="s">
        <v>736</v>
      </c>
      <c r="H2967" t="s">
        <v>226</v>
      </c>
      <c r="I2967" t="s">
        <v>227</v>
      </c>
      <c r="J2967">
        <v>12790</v>
      </c>
      <c r="K2967" t="s">
        <v>93</v>
      </c>
      <c r="L2967">
        <v>1821971</v>
      </c>
    </row>
    <row r="2968" spans="1:12" x14ac:dyDescent="0.25">
      <c r="A2968" t="s">
        <v>423</v>
      </c>
      <c r="B2968" t="s">
        <v>424</v>
      </c>
      <c r="C2968" t="s">
        <v>85</v>
      </c>
      <c r="D2968">
        <v>170</v>
      </c>
      <c r="E2968" t="s">
        <v>86</v>
      </c>
      <c r="F2968" t="s">
        <v>735</v>
      </c>
      <c r="G2968" t="s">
        <v>736</v>
      </c>
      <c r="H2968" t="s">
        <v>228</v>
      </c>
      <c r="I2968" t="s">
        <v>229</v>
      </c>
      <c r="J2968">
        <v>0</v>
      </c>
      <c r="K2968" t="s">
        <v>93</v>
      </c>
      <c r="L2968">
        <v>1821971</v>
      </c>
    </row>
    <row r="2969" spans="1:12" x14ac:dyDescent="0.25">
      <c r="A2969" t="s">
        <v>423</v>
      </c>
      <c r="B2969" t="s">
        <v>424</v>
      </c>
      <c r="C2969" t="s">
        <v>85</v>
      </c>
      <c r="D2969">
        <v>170</v>
      </c>
      <c r="E2969" t="s">
        <v>86</v>
      </c>
      <c r="F2969" t="s">
        <v>735</v>
      </c>
      <c r="G2969" t="s">
        <v>736</v>
      </c>
      <c r="H2969" t="s">
        <v>230</v>
      </c>
      <c r="I2969" t="s">
        <v>231</v>
      </c>
      <c r="J2969">
        <v>2231</v>
      </c>
      <c r="K2969" t="s">
        <v>93</v>
      </c>
      <c r="L2969">
        <v>1821971</v>
      </c>
    </row>
    <row r="2970" spans="1:12" x14ac:dyDescent="0.25">
      <c r="A2970" t="s">
        <v>423</v>
      </c>
      <c r="B2970" t="s">
        <v>424</v>
      </c>
      <c r="C2970" t="s">
        <v>85</v>
      </c>
      <c r="D2970">
        <v>170</v>
      </c>
      <c r="E2970" t="s">
        <v>86</v>
      </c>
      <c r="F2970" t="s">
        <v>735</v>
      </c>
      <c r="G2970" t="s">
        <v>736</v>
      </c>
      <c r="H2970" t="s">
        <v>232</v>
      </c>
      <c r="I2970" t="s">
        <v>233</v>
      </c>
      <c r="J2970">
        <v>67440</v>
      </c>
      <c r="K2970" t="s">
        <v>93</v>
      </c>
      <c r="L2970">
        <v>1821971</v>
      </c>
    </row>
    <row r="2971" spans="1:12" x14ac:dyDescent="0.25">
      <c r="A2971" t="s">
        <v>423</v>
      </c>
      <c r="B2971" t="s">
        <v>424</v>
      </c>
      <c r="C2971" t="s">
        <v>85</v>
      </c>
      <c r="D2971">
        <v>170</v>
      </c>
      <c r="E2971" t="s">
        <v>86</v>
      </c>
      <c r="F2971" t="s">
        <v>735</v>
      </c>
      <c r="G2971" t="s">
        <v>736</v>
      </c>
      <c r="H2971" t="s">
        <v>234</v>
      </c>
      <c r="I2971" t="s">
        <v>235</v>
      </c>
      <c r="J2971">
        <v>2153635</v>
      </c>
      <c r="K2971" t="s">
        <v>93</v>
      </c>
      <c r="L2971">
        <v>1821971</v>
      </c>
    </row>
    <row r="2972" spans="1:12" x14ac:dyDescent="0.25">
      <c r="A2972" t="s">
        <v>423</v>
      </c>
      <c r="B2972" t="s">
        <v>424</v>
      </c>
      <c r="C2972" t="s">
        <v>85</v>
      </c>
      <c r="D2972">
        <v>170</v>
      </c>
      <c r="E2972" t="s">
        <v>86</v>
      </c>
      <c r="F2972" t="s">
        <v>735</v>
      </c>
      <c r="G2972" t="s">
        <v>736</v>
      </c>
      <c r="H2972" t="s">
        <v>236</v>
      </c>
      <c r="I2972" t="s">
        <v>237</v>
      </c>
      <c r="J2972">
        <v>0</v>
      </c>
      <c r="K2972" t="s">
        <v>93</v>
      </c>
      <c r="L2972">
        <v>1821971</v>
      </c>
    </row>
    <row r="2973" spans="1:12" x14ac:dyDescent="0.25">
      <c r="A2973" t="s">
        <v>423</v>
      </c>
      <c r="B2973" t="s">
        <v>424</v>
      </c>
      <c r="C2973" t="s">
        <v>85</v>
      </c>
      <c r="D2973">
        <v>170</v>
      </c>
      <c r="E2973" t="s">
        <v>86</v>
      </c>
      <c r="F2973" t="s">
        <v>735</v>
      </c>
      <c r="G2973" t="s">
        <v>736</v>
      </c>
      <c r="H2973" t="s">
        <v>251</v>
      </c>
      <c r="I2973" t="s">
        <v>252</v>
      </c>
      <c r="J2973">
        <v>0</v>
      </c>
      <c r="K2973" t="s">
        <v>93</v>
      </c>
      <c r="L2973">
        <v>0</v>
      </c>
    </row>
    <row r="2974" spans="1:12" x14ac:dyDescent="0.25">
      <c r="A2974" t="s">
        <v>423</v>
      </c>
      <c r="B2974" t="s">
        <v>424</v>
      </c>
      <c r="C2974" t="s">
        <v>85</v>
      </c>
      <c r="D2974">
        <v>170</v>
      </c>
      <c r="E2974" t="s">
        <v>86</v>
      </c>
      <c r="F2974" t="s">
        <v>735</v>
      </c>
      <c r="G2974" t="s">
        <v>736</v>
      </c>
      <c r="H2974" t="s">
        <v>253</v>
      </c>
      <c r="I2974" t="s">
        <v>254</v>
      </c>
      <c r="J2974">
        <v>0</v>
      </c>
      <c r="K2974" t="s">
        <v>93</v>
      </c>
      <c r="L2974">
        <v>0</v>
      </c>
    </row>
    <row r="2975" spans="1:12" x14ac:dyDescent="0.25">
      <c r="A2975" t="s">
        <v>423</v>
      </c>
      <c r="B2975" t="s">
        <v>424</v>
      </c>
      <c r="C2975" t="s">
        <v>85</v>
      </c>
      <c r="D2975">
        <v>170</v>
      </c>
      <c r="E2975" t="s">
        <v>86</v>
      </c>
      <c r="F2975" t="s">
        <v>735</v>
      </c>
      <c r="G2975" t="s">
        <v>736</v>
      </c>
      <c r="H2975" t="s">
        <v>255</v>
      </c>
      <c r="I2975" t="s">
        <v>256</v>
      </c>
      <c r="J2975">
        <v>0</v>
      </c>
      <c r="K2975" t="s">
        <v>93</v>
      </c>
      <c r="L2975">
        <v>0</v>
      </c>
    </row>
    <row r="2976" spans="1:12" x14ac:dyDescent="0.25">
      <c r="A2976" t="s">
        <v>423</v>
      </c>
      <c r="B2976" t="s">
        <v>424</v>
      </c>
      <c r="C2976" t="s">
        <v>85</v>
      </c>
      <c r="D2976">
        <v>170</v>
      </c>
      <c r="E2976" t="s">
        <v>86</v>
      </c>
      <c r="F2976" t="s">
        <v>735</v>
      </c>
      <c r="G2976" t="s">
        <v>736</v>
      </c>
      <c r="H2976" t="s">
        <v>257</v>
      </c>
      <c r="I2976" t="s">
        <v>258</v>
      </c>
      <c r="J2976">
        <v>0</v>
      </c>
      <c r="K2976" t="s">
        <v>93</v>
      </c>
      <c r="L2976">
        <v>0</v>
      </c>
    </row>
    <row r="2977" spans="1:12" x14ac:dyDescent="0.25">
      <c r="A2977" t="s">
        <v>423</v>
      </c>
      <c r="B2977" t="s">
        <v>424</v>
      </c>
      <c r="C2977" t="s">
        <v>85</v>
      </c>
      <c r="D2977">
        <v>170</v>
      </c>
      <c r="E2977" t="s">
        <v>86</v>
      </c>
      <c r="F2977" t="s">
        <v>735</v>
      </c>
      <c r="G2977" t="s">
        <v>736</v>
      </c>
      <c r="H2977" t="s">
        <v>259</v>
      </c>
      <c r="I2977" t="s">
        <v>260</v>
      </c>
      <c r="J2977">
        <v>0</v>
      </c>
      <c r="K2977" t="s">
        <v>93</v>
      </c>
      <c r="L2977">
        <v>0</v>
      </c>
    </row>
    <row r="2978" spans="1:12" x14ac:dyDescent="0.25">
      <c r="A2978" t="s">
        <v>423</v>
      </c>
      <c r="B2978" t="s">
        <v>424</v>
      </c>
      <c r="C2978" t="s">
        <v>85</v>
      </c>
      <c r="D2978">
        <v>170</v>
      </c>
      <c r="E2978" t="s">
        <v>86</v>
      </c>
      <c r="F2978" t="s">
        <v>735</v>
      </c>
      <c r="G2978" t="s">
        <v>736</v>
      </c>
      <c r="H2978" t="s">
        <v>261</v>
      </c>
      <c r="I2978" t="s">
        <v>262</v>
      </c>
      <c r="J2978">
        <v>0</v>
      </c>
      <c r="K2978" t="s">
        <v>93</v>
      </c>
      <c r="L2978">
        <v>0</v>
      </c>
    </row>
    <row r="2979" spans="1:12" x14ac:dyDescent="0.25">
      <c r="A2979" t="s">
        <v>423</v>
      </c>
      <c r="B2979" t="s">
        <v>424</v>
      </c>
      <c r="C2979" t="s">
        <v>85</v>
      </c>
      <c r="D2979">
        <v>170</v>
      </c>
      <c r="E2979" t="s">
        <v>86</v>
      </c>
      <c r="F2979" t="s">
        <v>735</v>
      </c>
      <c r="G2979" t="s">
        <v>736</v>
      </c>
      <c r="H2979" t="s">
        <v>263</v>
      </c>
      <c r="I2979" t="s">
        <v>264</v>
      </c>
      <c r="J2979">
        <v>0</v>
      </c>
      <c r="K2979" t="s">
        <v>93</v>
      </c>
      <c r="L2979">
        <v>0</v>
      </c>
    </row>
    <row r="2980" spans="1:12" x14ac:dyDescent="0.25">
      <c r="A2980" t="s">
        <v>423</v>
      </c>
      <c r="B2980" t="s">
        <v>424</v>
      </c>
      <c r="C2980" t="s">
        <v>85</v>
      </c>
      <c r="D2980">
        <v>170</v>
      </c>
      <c r="E2980" t="s">
        <v>86</v>
      </c>
      <c r="F2980" t="s">
        <v>735</v>
      </c>
      <c r="G2980" t="s">
        <v>736</v>
      </c>
      <c r="H2980" t="s">
        <v>265</v>
      </c>
      <c r="I2980" t="s">
        <v>266</v>
      </c>
      <c r="J2980">
        <v>-10000</v>
      </c>
      <c r="K2980" t="s">
        <v>93</v>
      </c>
      <c r="L2980">
        <v>0</v>
      </c>
    </row>
    <row r="2981" spans="1:12" x14ac:dyDescent="0.25">
      <c r="A2981" t="s">
        <v>423</v>
      </c>
      <c r="B2981" t="s">
        <v>424</v>
      </c>
      <c r="C2981" t="s">
        <v>85</v>
      </c>
      <c r="D2981">
        <v>170</v>
      </c>
      <c r="E2981" t="s">
        <v>86</v>
      </c>
      <c r="F2981" t="s">
        <v>735</v>
      </c>
      <c r="G2981" t="s">
        <v>736</v>
      </c>
      <c r="H2981" t="s">
        <v>267</v>
      </c>
      <c r="I2981" t="s">
        <v>268</v>
      </c>
      <c r="J2981">
        <v>0</v>
      </c>
      <c r="K2981" t="s">
        <v>93</v>
      </c>
      <c r="L2981">
        <v>0</v>
      </c>
    </row>
    <row r="2982" spans="1:12" x14ac:dyDescent="0.25">
      <c r="A2982" t="s">
        <v>423</v>
      </c>
      <c r="B2982" t="s">
        <v>424</v>
      </c>
      <c r="C2982" t="s">
        <v>85</v>
      </c>
      <c r="D2982">
        <v>170</v>
      </c>
      <c r="E2982" t="s">
        <v>86</v>
      </c>
      <c r="F2982" t="s">
        <v>735</v>
      </c>
      <c r="G2982" t="s">
        <v>736</v>
      </c>
      <c r="H2982" t="s">
        <v>269</v>
      </c>
      <c r="I2982" t="s">
        <v>270</v>
      </c>
      <c r="J2982">
        <v>-4721912</v>
      </c>
      <c r="K2982" t="s">
        <v>93</v>
      </c>
      <c r="L2982">
        <v>0</v>
      </c>
    </row>
    <row r="2983" spans="1:12" x14ac:dyDescent="0.25">
      <c r="A2983" t="s">
        <v>423</v>
      </c>
      <c r="B2983" t="s">
        <v>424</v>
      </c>
      <c r="C2983" t="s">
        <v>85</v>
      </c>
      <c r="D2983">
        <v>170</v>
      </c>
      <c r="E2983" t="s">
        <v>86</v>
      </c>
      <c r="F2983" t="s">
        <v>735</v>
      </c>
      <c r="G2983" t="s">
        <v>736</v>
      </c>
      <c r="H2983" t="s">
        <v>271</v>
      </c>
      <c r="I2983" t="s">
        <v>272</v>
      </c>
      <c r="J2983">
        <v>13720368</v>
      </c>
      <c r="K2983" t="s">
        <v>93</v>
      </c>
      <c r="L2983">
        <v>0</v>
      </c>
    </row>
    <row r="2984" spans="1:12" x14ac:dyDescent="0.25">
      <c r="A2984" t="s">
        <v>423</v>
      </c>
      <c r="B2984" t="s">
        <v>424</v>
      </c>
      <c r="C2984" t="s">
        <v>85</v>
      </c>
      <c r="D2984">
        <v>170</v>
      </c>
      <c r="E2984" t="s">
        <v>86</v>
      </c>
      <c r="F2984" t="s">
        <v>735</v>
      </c>
      <c r="G2984" t="s">
        <v>736</v>
      </c>
      <c r="H2984" t="s">
        <v>273</v>
      </c>
      <c r="I2984" t="s">
        <v>274</v>
      </c>
      <c r="J2984">
        <v>235653</v>
      </c>
      <c r="K2984" t="s">
        <v>93</v>
      </c>
      <c r="L2984">
        <v>0</v>
      </c>
    </row>
    <row r="2985" spans="1:12" x14ac:dyDescent="0.25">
      <c r="A2985" t="s">
        <v>423</v>
      </c>
      <c r="B2985" t="s">
        <v>424</v>
      </c>
      <c r="C2985" t="s">
        <v>85</v>
      </c>
      <c r="D2985">
        <v>170</v>
      </c>
      <c r="E2985" t="s">
        <v>86</v>
      </c>
      <c r="F2985" t="s">
        <v>735</v>
      </c>
      <c r="G2985" t="s">
        <v>736</v>
      </c>
      <c r="H2985" t="s">
        <v>275</v>
      </c>
      <c r="I2985" t="s">
        <v>276</v>
      </c>
      <c r="J2985">
        <v>0</v>
      </c>
      <c r="K2985" t="s">
        <v>93</v>
      </c>
      <c r="L2985">
        <v>0</v>
      </c>
    </row>
    <row r="2986" spans="1:12" x14ac:dyDescent="0.25">
      <c r="A2986" t="s">
        <v>423</v>
      </c>
      <c r="B2986" t="s">
        <v>424</v>
      </c>
      <c r="C2986" t="s">
        <v>85</v>
      </c>
      <c r="D2986">
        <v>170</v>
      </c>
      <c r="E2986" t="s">
        <v>86</v>
      </c>
      <c r="F2986" t="s">
        <v>735</v>
      </c>
      <c r="G2986" t="s">
        <v>736</v>
      </c>
      <c r="H2986" t="s">
        <v>277</v>
      </c>
      <c r="I2986" t="s">
        <v>278</v>
      </c>
      <c r="J2986">
        <v>731886</v>
      </c>
      <c r="K2986" t="s">
        <v>93</v>
      </c>
      <c r="L2986">
        <v>0</v>
      </c>
    </row>
    <row r="2987" spans="1:12" x14ac:dyDescent="0.25">
      <c r="A2987" t="s">
        <v>423</v>
      </c>
      <c r="B2987" t="s">
        <v>424</v>
      </c>
      <c r="C2987" t="s">
        <v>85</v>
      </c>
      <c r="D2987">
        <v>170</v>
      </c>
      <c r="E2987" t="s">
        <v>86</v>
      </c>
      <c r="F2987" t="s">
        <v>735</v>
      </c>
      <c r="G2987" t="s">
        <v>736</v>
      </c>
      <c r="H2987" t="s">
        <v>279</v>
      </c>
      <c r="I2987" t="s">
        <v>280</v>
      </c>
      <c r="J2987">
        <v>0</v>
      </c>
      <c r="K2987" t="s">
        <v>93</v>
      </c>
      <c r="L2987">
        <v>0</v>
      </c>
    </row>
    <row r="2988" spans="1:12" x14ac:dyDescent="0.25">
      <c r="A2988" t="s">
        <v>423</v>
      </c>
      <c r="B2988" t="s">
        <v>424</v>
      </c>
      <c r="C2988" t="s">
        <v>85</v>
      </c>
      <c r="D2988">
        <v>170</v>
      </c>
      <c r="E2988" t="s">
        <v>86</v>
      </c>
      <c r="F2988" t="s">
        <v>735</v>
      </c>
      <c r="G2988" t="s">
        <v>736</v>
      </c>
      <c r="H2988" t="s">
        <v>281</v>
      </c>
      <c r="I2988" t="s">
        <v>282</v>
      </c>
      <c r="J2988">
        <v>511688</v>
      </c>
      <c r="K2988" t="s">
        <v>93</v>
      </c>
      <c r="L2988">
        <v>0</v>
      </c>
    </row>
    <row r="2989" spans="1:12" x14ac:dyDescent="0.25">
      <c r="A2989" t="s">
        <v>423</v>
      </c>
      <c r="B2989" t="s">
        <v>424</v>
      </c>
      <c r="C2989" t="s">
        <v>85</v>
      </c>
      <c r="D2989">
        <v>170</v>
      </c>
      <c r="E2989" t="s">
        <v>86</v>
      </c>
      <c r="F2989" t="s">
        <v>735</v>
      </c>
      <c r="G2989" t="s">
        <v>736</v>
      </c>
      <c r="H2989" t="s">
        <v>283</v>
      </c>
      <c r="I2989" t="s">
        <v>284</v>
      </c>
      <c r="J2989">
        <v>0</v>
      </c>
      <c r="K2989" t="s">
        <v>93</v>
      </c>
      <c r="L2989">
        <v>0</v>
      </c>
    </row>
    <row r="2990" spans="1:12" x14ac:dyDescent="0.25">
      <c r="A2990" t="s">
        <v>423</v>
      </c>
      <c r="B2990" t="s">
        <v>424</v>
      </c>
      <c r="C2990" t="s">
        <v>85</v>
      </c>
      <c r="D2990">
        <v>170</v>
      </c>
      <c r="E2990" t="s">
        <v>86</v>
      </c>
      <c r="F2990" t="s">
        <v>735</v>
      </c>
      <c r="G2990" t="s">
        <v>736</v>
      </c>
      <c r="H2990" t="s">
        <v>285</v>
      </c>
      <c r="I2990" t="s">
        <v>286</v>
      </c>
      <c r="J2990">
        <v>140342</v>
      </c>
      <c r="K2990" t="s">
        <v>93</v>
      </c>
      <c r="L2990">
        <v>0</v>
      </c>
    </row>
    <row r="2991" spans="1:12" x14ac:dyDescent="0.25">
      <c r="A2991" t="s">
        <v>423</v>
      </c>
      <c r="B2991" t="s">
        <v>424</v>
      </c>
      <c r="C2991" t="s">
        <v>85</v>
      </c>
      <c r="D2991">
        <v>170</v>
      </c>
      <c r="E2991" t="s">
        <v>86</v>
      </c>
      <c r="F2991" t="s">
        <v>735</v>
      </c>
      <c r="G2991" t="s">
        <v>736</v>
      </c>
      <c r="H2991" t="s">
        <v>287</v>
      </c>
      <c r="I2991" t="s">
        <v>288</v>
      </c>
      <c r="J2991">
        <v>107569</v>
      </c>
      <c r="K2991" t="s">
        <v>93</v>
      </c>
      <c r="L2991">
        <v>0</v>
      </c>
    </row>
    <row r="2992" spans="1:12" x14ac:dyDescent="0.25">
      <c r="A2992" t="s">
        <v>423</v>
      </c>
      <c r="B2992" t="s">
        <v>424</v>
      </c>
      <c r="C2992" t="s">
        <v>85</v>
      </c>
      <c r="D2992">
        <v>170</v>
      </c>
      <c r="E2992" t="s">
        <v>86</v>
      </c>
      <c r="F2992" t="s">
        <v>735</v>
      </c>
      <c r="G2992" t="s">
        <v>736</v>
      </c>
      <c r="H2992" t="s">
        <v>289</v>
      </c>
      <c r="I2992" t="s">
        <v>290</v>
      </c>
      <c r="J2992">
        <v>0</v>
      </c>
      <c r="K2992" t="s">
        <v>93</v>
      </c>
      <c r="L2992">
        <v>0</v>
      </c>
    </row>
    <row r="2993" spans="1:12" x14ac:dyDescent="0.25">
      <c r="A2993" t="s">
        <v>423</v>
      </c>
      <c r="B2993" t="s">
        <v>424</v>
      </c>
      <c r="C2993" t="s">
        <v>85</v>
      </c>
      <c r="D2993">
        <v>170</v>
      </c>
      <c r="E2993" t="s">
        <v>86</v>
      </c>
      <c r="F2993" t="s">
        <v>735</v>
      </c>
      <c r="G2993" t="s">
        <v>736</v>
      </c>
      <c r="H2993" t="s">
        <v>291</v>
      </c>
      <c r="I2993" t="s">
        <v>292</v>
      </c>
      <c r="J2993">
        <v>-53448</v>
      </c>
      <c r="K2993" t="s">
        <v>93</v>
      </c>
      <c r="L2993">
        <v>0</v>
      </c>
    </row>
    <row r="2994" spans="1:12" x14ac:dyDescent="0.25">
      <c r="A2994" t="s">
        <v>423</v>
      </c>
      <c r="B2994" t="s">
        <v>424</v>
      </c>
      <c r="C2994" t="s">
        <v>85</v>
      </c>
      <c r="D2994">
        <v>170</v>
      </c>
      <c r="E2994" t="s">
        <v>86</v>
      </c>
      <c r="F2994" t="s">
        <v>735</v>
      </c>
      <c r="G2994" t="s">
        <v>736</v>
      </c>
      <c r="H2994" t="s">
        <v>293</v>
      </c>
      <c r="I2994" t="s">
        <v>294</v>
      </c>
      <c r="J2994">
        <v>24244</v>
      </c>
      <c r="K2994" t="s">
        <v>93</v>
      </c>
      <c r="L2994">
        <v>0</v>
      </c>
    </row>
    <row r="2995" spans="1:12" x14ac:dyDescent="0.25">
      <c r="A2995" t="s">
        <v>423</v>
      </c>
      <c r="B2995" t="s">
        <v>424</v>
      </c>
      <c r="C2995" t="s">
        <v>85</v>
      </c>
      <c r="D2995">
        <v>170</v>
      </c>
      <c r="E2995" t="s">
        <v>86</v>
      </c>
      <c r="F2995" t="s">
        <v>735</v>
      </c>
      <c r="G2995" t="s">
        <v>736</v>
      </c>
      <c r="H2995" t="s">
        <v>295</v>
      </c>
      <c r="I2995" t="s">
        <v>296</v>
      </c>
      <c r="J2995">
        <v>5668</v>
      </c>
      <c r="K2995" t="s">
        <v>93</v>
      </c>
      <c r="L2995">
        <v>0</v>
      </c>
    </row>
    <row r="2996" spans="1:12" x14ac:dyDescent="0.25">
      <c r="A2996" t="s">
        <v>423</v>
      </c>
      <c r="B2996" t="s">
        <v>424</v>
      </c>
      <c r="C2996" t="s">
        <v>85</v>
      </c>
      <c r="D2996">
        <v>170</v>
      </c>
      <c r="E2996" t="s">
        <v>86</v>
      </c>
      <c r="F2996" t="s">
        <v>735</v>
      </c>
      <c r="G2996" t="s">
        <v>736</v>
      </c>
      <c r="H2996" t="s">
        <v>297</v>
      </c>
      <c r="I2996" t="s">
        <v>298</v>
      </c>
      <c r="J2996">
        <v>0</v>
      </c>
      <c r="K2996" t="s">
        <v>93</v>
      </c>
      <c r="L2996">
        <v>0</v>
      </c>
    </row>
    <row r="2997" spans="1:12" x14ac:dyDescent="0.25">
      <c r="A2997" t="s">
        <v>423</v>
      </c>
      <c r="B2997" t="s">
        <v>424</v>
      </c>
      <c r="C2997" t="s">
        <v>85</v>
      </c>
      <c r="D2997">
        <v>170</v>
      </c>
      <c r="E2997" t="s">
        <v>86</v>
      </c>
      <c r="F2997" t="s">
        <v>735</v>
      </c>
      <c r="G2997" t="s">
        <v>736</v>
      </c>
      <c r="H2997" t="s">
        <v>299</v>
      </c>
      <c r="I2997" t="s">
        <v>300</v>
      </c>
      <c r="J2997">
        <v>0</v>
      </c>
      <c r="K2997" t="s">
        <v>93</v>
      </c>
      <c r="L2997">
        <v>0</v>
      </c>
    </row>
    <row r="2998" spans="1:12" x14ac:dyDescent="0.25">
      <c r="A2998" t="s">
        <v>423</v>
      </c>
      <c r="B2998" t="s">
        <v>424</v>
      </c>
      <c r="C2998" t="s">
        <v>85</v>
      </c>
      <c r="D2998">
        <v>170</v>
      </c>
      <c r="E2998" t="s">
        <v>86</v>
      </c>
      <c r="F2998" t="s">
        <v>735</v>
      </c>
      <c r="G2998" t="s">
        <v>736</v>
      </c>
      <c r="H2998" t="s">
        <v>301</v>
      </c>
      <c r="I2998" t="s">
        <v>302</v>
      </c>
      <c r="J2998">
        <v>0</v>
      </c>
      <c r="K2998" t="s">
        <v>93</v>
      </c>
      <c r="L2998">
        <v>0</v>
      </c>
    </row>
    <row r="2999" spans="1:12" x14ac:dyDescent="0.25">
      <c r="A2999" t="s">
        <v>423</v>
      </c>
      <c r="B2999" t="s">
        <v>424</v>
      </c>
      <c r="C2999" t="s">
        <v>85</v>
      </c>
      <c r="D2999">
        <v>170</v>
      </c>
      <c r="E2999" t="s">
        <v>86</v>
      </c>
      <c r="F2999" t="s">
        <v>735</v>
      </c>
      <c r="G2999" t="s">
        <v>736</v>
      </c>
      <c r="H2999" t="s">
        <v>303</v>
      </c>
      <c r="I2999" t="s">
        <v>304</v>
      </c>
      <c r="J2999">
        <v>0</v>
      </c>
      <c r="K2999" t="s">
        <v>93</v>
      </c>
      <c r="L2999">
        <v>0</v>
      </c>
    </row>
    <row r="3000" spans="1:12" x14ac:dyDescent="0.25">
      <c r="A3000" t="s">
        <v>423</v>
      </c>
      <c r="B3000" t="s">
        <v>424</v>
      </c>
      <c r="C3000" t="s">
        <v>85</v>
      </c>
      <c r="D3000">
        <v>170</v>
      </c>
      <c r="E3000" t="s">
        <v>86</v>
      </c>
      <c r="F3000" t="s">
        <v>735</v>
      </c>
      <c r="G3000" t="s">
        <v>736</v>
      </c>
      <c r="H3000" t="s">
        <v>305</v>
      </c>
      <c r="I3000" t="s">
        <v>306</v>
      </c>
      <c r="J3000">
        <v>816043</v>
      </c>
      <c r="K3000" t="s">
        <v>93</v>
      </c>
      <c r="L3000">
        <v>0</v>
      </c>
    </row>
    <row r="3001" spans="1:12" x14ac:dyDescent="0.25">
      <c r="A3001" t="s">
        <v>423</v>
      </c>
      <c r="B3001" t="s">
        <v>424</v>
      </c>
      <c r="C3001" t="s">
        <v>85</v>
      </c>
      <c r="D3001">
        <v>170</v>
      </c>
      <c r="E3001" t="s">
        <v>86</v>
      </c>
      <c r="F3001" t="s">
        <v>735</v>
      </c>
      <c r="G3001" t="s">
        <v>736</v>
      </c>
      <c r="H3001" t="s">
        <v>307</v>
      </c>
      <c r="I3001" t="s">
        <v>308</v>
      </c>
      <c r="J3001">
        <v>1879000</v>
      </c>
      <c r="K3001" t="s">
        <v>93</v>
      </c>
      <c r="L3001">
        <v>0</v>
      </c>
    </row>
    <row r="3002" spans="1:12" x14ac:dyDescent="0.25">
      <c r="A3002" t="s">
        <v>423</v>
      </c>
      <c r="B3002" t="s">
        <v>424</v>
      </c>
      <c r="C3002" t="s">
        <v>85</v>
      </c>
      <c r="D3002">
        <v>170</v>
      </c>
      <c r="E3002" t="s">
        <v>86</v>
      </c>
      <c r="F3002" t="s">
        <v>735</v>
      </c>
      <c r="G3002" t="s">
        <v>736</v>
      </c>
      <c r="H3002" t="s">
        <v>309</v>
      </c>
      <c r="I3002" t="s">
        <v>310</v>
      </c>
      <c r="J3002">
        <v>26216543</v>
      </c>
      <c r="K3002" t="s">
        <v>93</v>
      </c>
      <c r="L3002">
        <v>0</v>
      </c>
    </row>
    <row r="3003" spans="1:12" x14ac:dyDescent="0.25">
      <c r="A3003" t="s">
        <v>423</v>
      </c>
      <c r="B3003" t="s">
        <v>424</v>
      </c>
      <c r="C3003" t="s">
        <v>85</v>
      </c>
      <c r="D3003">
        <v>170</v>
      </c>
      <c r="E3003" t="s">
        <v>86</v>
      </c>
      <c r="F3003" t="s">
        <v>735</v>
      </c>
      <c r="G3003" t="s">
        <v>736</v>
      </c>
      <c r="H3003" t="s">
        <v>311</v>
      </c>
      <c r="I3003" t="s">
        <v>312</v>
      </c>
      <c r="J3003">
        <v>506358</v>
      </c>
      <c r="K3003" t="s">
        <v>93</v>
      </c>
      <c r="L3003">
        <v>0</v>
      </c>
    </row>
    <row r="3004" spans="1:12" x14ac:dyDescent="0.25">
      <c r="A3004" t="s">
        <v>423</v>
      </c>
      <c r="B3004" t="s">
        <v>424</v>
      </c>
      <c r="C3004" t="s">
        <v>85</v>
      </c>
      <c r="D3004">
        <v>170</v>
      </c>
      <c r="E3004" t="s">
        <v>86</v>
      </c>
      <c r="F3004" t="s">
        <v>735</v>
      </c>
      <c r="G3004" t="s">
        <v>736</v>
      </c>
      <c r="H3004" t="s">
        <v>313</v>
      </c>
      <c r="I3004" t="s">
        <v>314</v>
      </c>
      <c r="J3004">
        <v>0</v>
      </c>
      <c r="K3004" t="s">
        <v>93</v>
      </c>
      <c r="L3004">
        <v>0</v>
      </c>
    </row>
    <row r="3005" spans="1:12" x14ac:dyDescent="0.25">
      <c r="A3005" t="s">
        <v>423</v>
      </c>
      <c r="B3005" t="s">
        <v>424</v>
      </c>
      <c r="C3005" t="s">
        <v>85</v>
      </c>
      <c r="D3005">
        <v>170</v>
      </c>
      <c r="E3005" t="s">
        <v>86</v>
      </c>
      <c r="F3005" t="s">
        <v>735</v>
      </c>
      <c r="G3005" t="s">
        <v>736</v>
      </c>
      <c r="H3005" t="s">
        <v>315</v>
      </c>
      <c r="I3005" t="s">
        <v>316</v>
      </c>
      <c r="J3005">
        <v>1215000</v>
      </c>
      <c r="K3005" t="s">
        <v>93</v>
      </c>
      <c r="L3005">
        <v>0</v>
      </c>
    </row>
    <row r="3006" spans="1:12" x14ac:dyDescent="0.25">
      <c r="A3006" t="s">
        <v>423</v>
      </c>
      <c r="B3006" t="s">
        <v>424</v>
      </c>
      <c r="C3006" t="s">
        <v>85</v>
      </c>
      <c r="D3006">
        <v>170</v>
      </c>
      <c r="E3006" t="s">
        <v>86</v>
      </c>
      <c r="F3006" t="s">
        <v>735</v>
      </c>
      <c r="G3006" t="s">
        <v>736</v>
      </c>
      <c r="H3006" t="s">
        <v>317</v>
      </c>
      <c r="I3006" t="s">
        <v>318</v>
      </c>
      <c r="J3006">
        <v>91858</v>
      </c>
      <c r="K3006" t="s">
        <v>93</v>
      </c>
      <c r="L3006">
        <v>0</v>
      </c>
    </row>
    <row r="3007" spans="1:12" x14ac:dyDescent="0.25">
      <c r="A3007" t="s">
        <v>423</v>
      </c>
      <c r="B3007" t="s">
        <v>424</v>
      </c>
      <c r="C3007" t="s">
        <v>85</v>
      </c>
      <c r="D3007">
        <v>170</v>
      </c>
      <c r="E3007" t="s">
        <v>86</v>
      </c>
      <c r="F3007" t="s">
        <v>735</v>
      </c>
      <c r="G3007" t="s">
        <v>736</v>
      </c>
      <c r="H3007" t="s">
        <v>319</v>
      </c>
      <c r="I3007" t="s">
        <v>320</v>
      </c>
      <c r="J3007">
        <v>107749</v>
      </c>
      <c r="K3007" t="s">
        <v>93</v>
      </c>
      <c r="L3007">
        <v>0</v>
      </c>
    </row>
    <row r="3008" spans="1:12" x14ac:dyDescent="0.25">
      <c r="A3008" t="s">
        <v>423</v>
      </c>
      <c r="B3008" t="s">
        <v>424</v>
      </c>
      <c r="C3008" t="s">
        <v>85</v>
      </c>
      <c r="D3008">
        <v>170</v>
      </c>
      <c r="E3008" t="s">
        <v>86</v>
      </c>
      <c r="F3008" t="s">
        <v>735</v>
      </c>
      <c r="G3008" t="s">
        <v>736</v>
      </c>
      <c r="H3008" t="s">
        <v>321</v>
      </c>
      <c r="I3008" t="s">
        <v>322</v>
      </c>
      <c r="J3008">
        <v>0</v>
      </c>
      <c r="K3008" t="s">
        <v>93</v>
      </c>
      <c r="L3008">
        <v>0</v>
      </c>
    </row>
    <row r="3009" spans="1:12" x14ac:dyDescent="0.25">
      <c r="A3009" t="s">
        <v>423</v>
      </c>
      <c r="B3009" t="s">
        <v>424</v>
      </c>
      <c r="C3009" t="s">
        <v>85</v>
      </c>
      <c r="D3009">
        <v>170</v>
      </c>
      <c r="E3009" t="s">
        <v>86</v>
      </c>
      <c r="F3009" t="s">
        <v>735</v>
      </c>
      <c r="G3009" t="s">
        <v>736</v>
      </c>
      <c r="H3009" t="s">
        <v>323</v>
      </c>
      <c r="I3009" t="s">
        <v>324</v>
      </c>
      <c r="J3009">
        <v>0</v>
      </c>
      <c r="K3009" t="s">
        <v>93</v>
      </c>
      <c r="L3009">
        <v>0</v>
      </c>
    </row>
    <row r="3010" spans="1:12" x14ac:dyDescent="0.25">
      <c r="A3010" t="s">
        <v>423</v>
      </c>
      <c r="B3010" t="s">
        <v>424</v>
      </c>
      <c r="C3010" t="s">
        <v>85</v>
      </c>
      <c r="D3010">
        <v>170</v>
      </c>
      <c r="E3010" t="s">
        <v>86</v>
      </c>
      <c r="F3010" t="s">
        <v>735</v>
      </c>
      <c r="G3010" t="s">
        <v>736</v>
      </c>
      <c r="H3010" t="s">
        <v>325</v>
      </c>
      <c r="I3010" t="s">
        <v>326</v>
      </c>
      <c r="J3010">
        <v>47804</v>
      </c>
      <c r="K3010" t="s">
        <v>93</v>
      </c>
      <c r="L3010">
        <v>0</v>
      </c>
    </row>
    <row r="3011" spans="1:12" x14ac:dyDescent="0.25">
      <c r="A3011" t="s">
        <v>423</v>
      </c>
      <c r="B3011" t="s">
        <v>424</v>
      </c>
      <c r="C3011" t="s">
        <v>85</v>
      </c>
      <c r="D3011">
        <v>170</v>
      </c>
      <c r="E3011" t="s">
        <v>86</v>
      </c>
      <c r="F3011" t="s">
        <v>735</v>
      </c>
      <c r="G3011" t="s">
        <v>736</v>
      </c>
      <c r="H3011" t="s">
        <v>327</v>
      </c>
      <c r="I3011" t="s">
        <v>328</v>
      </c>
      <c r="J3011">
        <v>0</v>
      </c>
      <c r="K3011" t="s">
        <v>93</v>
      </c>
      <c r="L3011">
        <v>0</v>
      </c>
    </row>
    <row r="3012" spans="1:12" x14ac:dyDescent="0.25">
      <c r="A3012" t="s">
        <v>423</v>
      </c>
      <c r="B3012" t="s">
        <v>424</v>
      </c>
      <c r="C3012" t="s">
        <v>85</v>
      </c>
      <c r="D3012">
        <v>170</v>
      </c>
      <c r="E3012" t="s">
        <v>86</v>
      </c>
      <c r="F3012" t="s">
        <v>735</v>
      </c>
      <c r="G3012" t="s">
        <v>736</v>
      </c>
      <c r="H3012" t="s">
        <v>329</v>
      </c>
      <c r="I3012" t="s">
        <v>330</v>
      </c>
      <c r="J3012">
        <v>0</v>
      </c>
      <c r="K3012" t="s">
        <v>93</v>
      </c>
      <c r="L3012">
        <v>0</v>
      </c>
    </row>
    <row r="3013" spans="1:12" x14ac:dyDescent="0.25">
      <c r="A3013" t="s">
        <v>423</v>
      </c>
      <c r="B3013" t="s">
        <v>424</v>
      </c>
      <c r="C3013" t="s">
        <v>85</v>
      </c>
      <c r="D3013">
        <v>170</v>
      </c>
      <c r="E3013" t="s">
        <v>86</v>
      </c>
      <c r="F3013" t="s">
        <v>735</v>
      </c>
      <c r="G3013" t="s">
        <v>736</v>
      </c>
      <c r="H3013" t="s">
        <v>331</v>
      </c>
      <c r="I3013" t="s">
        <v>332</v>
      </c>
      <c r="J3013">
        <v>-14814149</v>
      </c>
      <c r="K3013" t="s">
        <v>93</v>
      </c>
      <c r="L3013">
        <v>0</v>
      </c>
    </row>
    <row r="3014" spans="1:12" x14ac:dyDescent="0.25">
      <c r="A3014" t="s">
        <v>423</v>
      </c>
      <c r="B3014" t="s">
        <v>424</v>
      </c>
      <c r="C3014" t="s">
        <v>85</v>
      </c>
      <c r="D3014">
        <v>170</v>
      </c>
      <c r="E3014" t="s">
        <v>86</v>
      </c>
      <c r="F3014" t="s">
        <v>735</v>
      </c>
      <c r="G3014" t="s">
        <v>736</v>
      </c>
      <c r="H3014" t="s">
        <v>333</v>
      </c>
      <c r="I3014" t="s">
        <v>334</v>
      </c>
      <c r="J3014">
        <v>325472</v>
      </c>
      <c r="K3014" t="s">
        <v>93</v>
      </c>
      <c r="L3014">
        <v>0</v>
      </c>
    </row>
    <row r="3015" spans="1:12" x14ac:dyDescent="0.25">
      <c r="A3015" t="s">
        <v>423</v>
      </c>
      <c r="B3015" t="s">
        <v>424</v>
      </c>
      <c r="C3015" t="s">
        <v>85</v>
      </c>
      <c r="D3015">
        <v>170</v>
      </c>
      <c r="E3015" t="s">
        <v>86</v>
      </c>
      <c r="F3015" t="s">
        <v>735</v>
      </c>
      <c r="G3015" t="s">
        <v>736</v>
      </c>
      <c r="H3015" t="s">
        <v>335</v>
      </c>
      <c r="I3015" t="s">
        <v>336</v>
      </c>
      <c r="J3015">
        <v>176523</v>
      </c>
      <c r="K3015" t="s">
        <v>93</v>
      </c>
      <c r="L3015">
        <v>0</v>
      </c>
    </row>
    <row r="3016" spans="1:12" x14ac:dyDescent="0.25">
      <c r="A3016" t="s">
        <v>423</v>
      </c>
      <c r="B3016" t="s">
        <v>424</v>
      </c>
      <c r="C3016" t="s">
        <v>85</v>
      </c>
      <c r="D3016">
        <v>170</v>
      </c>
      <c r="E3016" t="s">
        <v>86</v>
      </c>
      <c r="F3016" t="s">
        <v>735</v>
      </c>
      <c r="G3016" t="s">
        <v>736</v>
      </c>
      <c r="H3016" t="s">
        <v>337</v>
      </c>
      <c r="I3016" t="s">
        <v>338</v>
      </c>
      <c r="J3016">
        <v>67499</v>
      </c>
      <c r="K3016" t="s">
        <v>93</v>
      </c>
      <c r="L3016">
        <v>0</v>
      </c>
    </row>
    <row r="3017" spans="1:12" x14ac:dyDescent="0.25">
      <c r="A3017" t="s">
        <v>423</v>
      </c>
      <c r="B3017" t="s">
        <v>424</v>
      </c>
      <c r="C3017" t="s">
        <v>85</v>
      </c>
      <c r="D3017">
        <v>170</v>
      </c>
      <c r="E3017" t="s">
        <v>86</v>
      </c>
      <c r="F3017" t="s">
        <v>735</v>
      </c>
      <c r="G3017" t="s">
        <v>736</v>
      </c>
      <c r="H3017" t="s">
        <v>337</v>
      </c>
      <c r="I3017" t="s">
        <v>339</v>
      </c>
      <c r="J3017">
        <v>64144</v>
      </c>
      <c r="K3017" t="s">
        <v>93</v>
      </c>
      <c r="L3017">
        <v>0</v>
      </c>
    </row>
    <row r="3018" spans="1:12" x14ac:dyDescent="0.25">
      <c r="A3018" t="s">
        <v>423</v>
      </c>
      <c r="B3018" t="s">
        <v>424</v>
      </c>
      <c r="C3018" t="s">
        <v>85</v>
      </c>
      <c r="D3018">
        <v>170</v>
      </c>
      <c r="E3018" t="s">
        <v>86</v>
      </c>
      <c r="F3018" t="s">
        <v>735</v>
      </c>
      <c r="G3018" t="s">
        <v>736</v>
      </c>
      <c r="H3018" t="s">
        <v>340</v>
      </c>
      <c r="I3018" t="s">
        <v>341</v>
      </c>
      <c r="J3018">
        <v>6389</v>
      </c>
      <c r="K3018" t="s">
        <v>93</v>
      </c>
      <c r="L3018">
        <v>0</v>
      </c>
    </row>
    <row r="3019" spans="1:12" x14ac:dyDescent="0.25">
      <c r="A3019" t="s">
        <v>423</v>
      </c>
      <c r="B3019" t="s">
        <v>424</v>
      </c>
      <c r="C3019" t="s">
        <v>85</v>
      </c>
      <c r="D3019">
        <v>170</v>
      </c>
      <c r="E3019" t="s">
        <v>86</v>
      </c>
      <c r="F3019" t="s">
        <v>735</v>
      </c>
      <c r="G3019" t="s">
        <v>736</v>
      </c>
      <c r="H3019" t="s">
        <v>342</v>
      </c>
      <c r="I3019" t="s">
        <v>343</v>
      </c>
      <c r="J3019">
        <v>0</v>
      </c>
      <c r="K3019" t="s">
        <v>93</v>
      </c>
      <c r="L3019">
        <v>0</v>
      </c>
    </row>
    <row r="3020" spans="1:12" x14ac:dyDescent="0.25">
      <c r="A3020" t="s">
        <v>423</v>
      </c>
      <c r="B3020" t="s">
        <v>424</v>
      </c>
      <c r="C3020" t="s">
        <v>85</v>
      </c>
      <c r="D3020">
        <v>170</v>
      </c>
      <c r="E3020" t="s">
        <v>86</v>
      </c>
      <c r="F3020" t="s">
        <v>735</v>
      </c>
      <c r="G3020" t="s">
        <v>736</v>
      </c>
      <c r="H3020" t="s">
        <v>344</v>
      </c>
      <c r="I3020" t="s">
        <v>345</v>
      </c>
      <c r="J3020">
        <v>0</v>
      </c>
      <c r="K3020" t="s">
        <v>93</v>
      </c>
      <c r="L3020">
        <v>0</v>
      </c>
    </row>
    <row r="3021" spans="1:12" x14ac:dyDescent="0.25">
      <c r="A3021" t="s">
        <v>423</v>
      </c>
      <c r="B3021" t="s">
        <v>424</v>
      </c>
      <c r="C3021" t="s">
        <v>85</v>
      </c>
      <c r="D3021">
        <v>170</v>
      </c>
      <c r="E3021" t="s">
        <v>86</v>
      </c>
      <c r="F3021" t="s">
        <v>735</v>
      </c>
      <c r="G3021" t="s">
        <v>736</v>
      </c>
      <c r="H3021" t="s">
        <v>346</v>
      </c>
      <c r="I3021" t="s">
        <v>347</v>
      </c>
      <c r="J3021">
        <v>0</v>
      </c>
      <c r="K3021" t="s">
        <v>93</v>
      </c>
      <c r="L3021">
        <v>0</v>
      </c>
    </row>
    <row r="3022" spans="1:12" x14ac:dyDescent="0.25">
      <c r="A3022" t="s">
        <v>423</v>
      </c>
      <c r="B3022" t="s">
        <v>424</v>
      </c>
      <c r="C3022" t="s">
        <v>85</v>
      </c>
      <c r="D3022">
        <v>170</v>
      </c>
      <c r="E3022" t="s">
        <v>86</v>
      </c>
      <c r="F3022" t="s">
        <v>735</v>
      </c>
      <c r="G3022" t="s">
        <v>736</v>
      </c>
      <c r="H3022" t="s">
        <v>348</v>
      </c>
      <c r="I3022" t="s">
        <v>349</v>
      </c>
      <c r="J3022">
        <v>0</v>
      </c>
      <c r="K3022" t="s">
        <v>93</v>
      </c>
      <c r="L3022">
        <v>0</v>
      </c>
    </row>
    <row r="3023" spans="1:12" x14ac:dyDescent="0.25">
      <c r="A3023" t="s">
        <v>423</v>
      </c>
      <c r="B3023" t="s">
        <v>424</v>
      </c>
      <c r="C3023" t="s">
        <v>85</v>
      </c>
      <c r="D3023">
        <v>170</v>
      </c>
      <c r="E3023" t="s">
        <v>86</v>
      </c>
      <c r="F3023" t="s">
        <v>735</v>
      </c>
      <c r="G3023" t="s">
        <v>736</v>
      </c>
      <c r="H3023" t="s">
        <v>350</v>
      </c>
      <c r="I3023" t="s">
        <v>351</v>
      </c>
      <c r="J3023">
        <v>0</v>
      </c>
      <c r="K3023" t="s">
        <v>93</v>
      </c>
      <c r="L3023">
        <v>0</v>
      </c>
    </row>
    <row r="3024" spans="1:12" x14ac:dyDescent="0.25">
      <c r="A3024" t="s">
        <v>423</v>
      </c>
      <c r="B3024" t="s">
        <v>424</v>
      </c>
      <c r="C3024" t="s">
        <v>85</v>
      </c>
      <c r="D3024">
        <v>170</v>
      </c>
      <c r="E3024" t="s">
        <v>86</v>
      </c>
      <c r="F3024" t="s">
        <v>735</v>
      </c>
      <c r="G3024" t="s">
        <v>736</v>
      </c>
      <c r="H3024" t="s">
        <v>352</v>
      </c>
      <c r="I3024" t="s">
        <v>353</v>
      </c>
      <c r="J3024">
        <v>0</v>
      </c>
      <c r="K3024" t="s">
        <v>93</v>
      </c>
      <c r="L3024">
        <v>0</v>
      </c>
    </row>
    <row r="3025" spans="1:12" x14ac:dyDescent="0.25">
      <c r="A3025" t="s">
        <v>423</v>
      </c>
      <c r="B3025" t="s">
        <v>424</v>
      </c>
      <c r="C3025" t="s">
        <v>85</v>
      </c>
      <c r="D3025">
        <v>170</v>
      </c>
      <c r="E3025" t="s">
        <v>86</v>
      </c>
      <c r="F3025" t="s">
        <v>735</v>
      </c>
      <c r="G3025" t="s">
        <v>736</v>
      </c>
      <c r="H3025" t="s">
        <v>354</v>
      </c>
      <c r="I3025" t="s">
        <v>355</v>
      </c>
      <c r="J3025">
        <v>0</v>
      </c>
      <c r="K3025" t="s">
        <v>93</v>
      </c>
      <c r="L3025">
        <v>0</v>
      </c>
    </row>
    <row r="3026" spans="1:12" x14ac:dyDescent="0.25">
      <c r="A3026" t="s">
        <v>423</v>
      </c>
      <c r="B3026" t="s">
        <v>424</v>
      </c>
      <c r="C3026" t="s">
        <v>85</v>
      </c>
      <c r="D3026">
        <v>170</v>
      </c>
      <c r="E3026" t="s">
        <v>86</v>
      </c>
      <c r="F3026" t="s">
        <v>735</v>
      </c>
      <c r="G3026" t="s">
        <v>736</v>
      </c>
      <c r="H3026" t="s">
        <v>356</v>
      </c>
      <c r="I3026" t="s">
        <v>357</v>
      </c>
      <c r="J3026">
        <v>0</v>
      </c>
      <c r="K3026" t="s">
        <v>93</v>
      </c>
      <c r="L3026">
        <v>0</v>
      </c>
    </row>
    <row r="3027" spans="1:12" x14ac:dyDescent="0.25">
      <c r="A3027" t="s">
        <v>423</v>
      </c>
      <c r="B3027" t="s">
        <v>424</v>
      </c>
      <c r="C3027" t="s">
        <v>85</v>
      </c>
      <c r="D3027">
        <v>170</v>
      </c>
      <c r="E3027" t="s">
        <v>86</v>
      </c>
      <c r="F3027" t="s">
        <v>735</v>
      </c>
      <c r="G3027" t="s">
        <v>736</v>
      </c>
      <c r="H3027" t="s">
        <v>358</v>
      </c>
      <c r="I3027" t="s">
        <v>359</v>
      </c>
      <c r="J3027">
        <v>0</v>
      </c>
      <c r="K3027" t="s">
        <v>93</v>
      </c>
      <c r="L3027">
        <v>0</v>
      </c>
    </row>
    <row r="3028" spans="1:12" x14ac:dyDescent="0.25">
      <c r="A3028" t="s">
        <v>423</v>
      </c>
      <c r="B3028" t="s">
        <v>424</v>
      </c>
      <c r="C3028" t="s">
        <v>85</v>
      </c>
      <c r="D3028">
        <v>170</v>
      </c>
      <c r="E3028" t="s">
        <v>86</v>
      </c>
      <c r="F3028" t="s">
        <v>735</v>
      </c>
      <c r="G3028" t="s">
        <v>736</v>
      </c>
      <c r="H3028" t="s">
        <v>360</v>
      </c>
      <c r="I3028" t="s">
        <v>361</v>
      </c>
      <c r="J3028">
        <v>0</v>
      </c>
      <c r="K3028" t="s">
        <v>93</v>
      </c>
      <c r="L3028">
        <v>0</v>
      </c>
    </row>
    <row r="3029" spans="1:12" x14ac:dyDescent="0.25">
      <c r="A3029" t="s">
        <v>423</v>
      </c>
      <c r="B3029" t="s">
        <v>424</v>
      </c>
      <c r="C3029" t="s">
        <v>85</v>
      </c>
      <c r="D3029">
        <v>170</v>
      </c>
      <c r="E3029" t="s">
        <v>86</v>
      </c>
      <c r="F3029" t="s">
        <v>735</v>
      </c>
      <c r="G3029" t="s">
        <v>736</v>
      </c>
      <c r="H3029" t="s">
        <v>362</v>
      </c>
      <c r="I3029" t="s">
        <v>363</v>
      </c>
      <c r="J3029">
        <v>0</v>
      </c>
      <c r="K3029" t="s">
        <v>93</v>
      </c>
      <c r="L3029">
        <v>0</v>
      </c>
    </row>
    <row r="3030" spans="1:12" x14ac:dyDescent="0.25">
      <c r="A3030" t="s">
        <v>423</v>
      </c>
      <c r="B3030" t="s">
        <v>424</v>
      </c>
      <c r="C3030" t="s">
        <v>85</v>
      </c>
      <c r="D3030">
        <v>170</v>
      </c>
      <c r="E3030" t="s">
        <v>86</v>
      </c>
      <c r="F3030" t="s">
        <v>735</v>
      </c>
      <c r="G3030" t="s">
        <v>736</v>
      </c>
      <c r="H3030" t="s">
        <v>364</v>
      </c>
      <c r="I3030" t="s">
        <v>365</v>
      </c>
      <c r="J3030">
        <v>0</v>
      </c>
      <c r="K3030" t="s">
        <v>93</v>
      </c>
      <c r="L3030">
        <v>0</v>
      </c>
    </row>
    <row r="3031" spans="1:12" x14ac:dyDescent="0.25">
      <c r="A3031" t="s">
        <v>423</v>
      </c>
      <c r="B3031" t="s">
        <v>424</v>
      </c>
      <c r="C3031" t="s">
        <v>85</v>
      </c>
      <c r="D3031">
        <v>170</v>
      </c>
      <c r="E3031" t="s">
        <v>86</v>
      </c>
      <c r="F3031" t="s">
        <v>735</v>
      </c>
      <c r="G3031" t="s">
        <v>736</v>
      </c>
      <c r="H3031" t="s">
        <v>366</v>
      </c>
      <c r="I3031" t="s">
        <v>367</v>
      </c>
      <c r="J3031">
        <v>0</v>
      </c>
      <c r="K3031" t="s">
        <v>93</v>
      </c>
      <c r="L3031">
        <v>0</v>
      </c>
    </row>
    <row r="3032" spans="1:12" x14ac:dyDescent="0.25">
      <c r="A3032" t="s">
        <v>423</v>
      </c>
      <c r="B3032" t="s">
        <v>424</v>
      </c>
      <c r="C3032" t="s">
        <v>85</v>
      </c>
      <c r="D3032">
        <v>170</v>
      </c>
      <c r="E3032" t="s">
        <v>86</v>
      </c>
      <c r="F3032" t="s">
        <v>735</v>
      </c>
      <c r="G3032" t="s">
        <v>736</v>
      </c>
      <c r="H3032" t="s">
        <v>368</v>
      </c>
      <c r="I3032" t="s">
        <v>369</v>
      </c>
      <c r="J3032">
        <v>0</v>
      </c>
      <c r="K3032" t="s">
        <v>93</v>
      </c>
      <c r="L3032">
        <v>0</v>
      </c>
    </row>
    <row r="3033" spans="1:12" x14ac:dyDescent="0.25">
      <c r="A3033" t="s">
        <v>423</v>
      </c>
      <c r="B3033" t="s">
        <v>424</v>
      </c>
      <c r="C3033" t="s">
        <v>85</v>
      </c>
      <c r="D3033">
        <v>170</v>
      </c>
      <c r="E3033" t="s">
        <v>86</v>
      </c>
      <c r="F3033" t="s">
        <v>735</v>
      </c>
      <c r="G3033" t="s">
        <v>736</v>
      </c>
      <c r="H3033" t="s">
        <v>370</v>
      </c>
      <c r="I3033" t="s">
        <v>371</v>
      </c>
      <c r="J3033">
        <v>0</v>
      </c>
      <c r="K3033" t="s">
        <v>93</v>
      </c>
      <c r="L3033">
        <v>0</v>
      </c>
    </row>
    <row r="3034" spans="1:12" x14ac:dyDescent="0.25">
      <c r="A3034" t="s">
        <v>423</v>
      </c>
      <c r="B3034" t="s">
        <v>424</v>
      </c>
      <c r="C3034" t="s">
        <v>85</v>
      </c>
      <c r="D3034">
        <v>170</v>
      </c>
      <c r="E3034" t="s">
        <v>86</v>
      </c>
      <c r="F3034" t="s">
        <v>735</v>
      </c>
      <c r="G3034" t="s">
        <v>736</v>
      </c>
      <c r="H3034" t="s">
        <v>372</v>
      </c>
      <c r="I3034" t="s">
        <v>373</v>
      </c>
      <c r="J3034">
        <v>0</v>
      </c>
      <c r="K3034" t="s">
        <v>93</v>
      </c>
      <c r="L3034">
        <v>0</v>
      </c>
    </row>
    <row r="3035" spans="1:12" x14ac:dyDescent="0.25">
      <c r="A3035" t="s">
        <v>423</v>
      </c>
      <c r="B3035" t="s">
        <v>424</v>
      </c>
      <c r="C3035" t="s">
        <v>85</v>
      </c>
      <c r="D3035">
        <v>170</v>
      </c>
      <c r="E3035" t="s">
        <v>86</v>
      </c>
      <c r="F3035" t="s">
        <v>735</v>
      </c>
      <c r="G3035" t="s">
        <v>736</v>
      </c>
      <c r="H3035" t="s">
        <v>374</v>
      </c>
      <c r="I3035" t="s">
        <v>375</v>
      </c>
      <c r="J3035">
        <v>0</v>
      </c>
      <c r="K3035" t="s">
        <v>93</v>
      </c>
      <c r="L3035">
        <v>0</v>
      </c>
    </row>
    <row r="3036" spans="1:12" x14ac:dyDescent="0.25">
      <c r="A3036" t="s">
        <v>423</v>
      </c>
      <c r="B3036" t="s">
        <v>424</v>
      </c>
      <c r="C3036" t="s">
        <v>85</v>
      </c>
      <c r="D3036">
        <v>170</v>
      </c>
      <c r="E3036" t="s">
        <v>86</v>
      </c>
      <c r="F3036" t="s">
        <v>735</v>
      </c>
      <c r="G3036" t="s">
        <v>736</v>
      </c>
      <c r="H3036" t="s">
        <v>376</v>
      </c>
      <c r="I3036" t="s">
        <v>377</v>
      </c>
      <c r="J3036">
        <v>0</v>
      </c>
      <c r="K3036" t="s">
        <v>93</v>
      </c>
      <c r="L3036">
        <v>0</v>
      </c>
    </row>
    <row r="3037" spans="1:12" x14ac:dyDescent="0.25">
      <c r="A3037" t="s">
        <v>423</v>
      </c>
      <c r="B3037" t="s">
        <v>424</v>
      </c>
      <c r="C3037" t="s">
        <v>85</v>
      </c>
      <c r="D3037">
        <v>170</v>
      </c>
      <c r="E3037" t="s">
        <v>86</v>
      </c>
      <c r="F3037" t="s">
        <v>735</v>
      </c>
      <c r="G3037" t="s">
        <v>736</v>
      </c>
      <c r="H3037" t="s">
        <v>378</v>
      </c>
      <c r="I3037" t="s">
        <v>379</v>
      </c>
      <c r="J3037">
        <v>0</v>
      </c>
      <c r="K3037" t="s">
        <v>93</v>
      </c>
      <c r="L3037">
        <v>0</v>
      </c>
    </row>
    <row r="3038" spans="1:12" x14ac:dyDescent="0.25">
      <c r="A3038" t="s">
        <v>425</v>
      </c>
      <c r="B3038" t="s">
        <v>426</v>
      </c>
      <c r="C3038" t="s">
        <v>85</v>
      </c>
      <c r="D3038">
        <v>101</v>
      </c>
      <c r="E3038" t="s">
        <v>86</v>
      </c>
      <c r="F3038" t="s">
        <v>735</v>
      </c>
      <c r="G3038" t="s">
        <v>736</v>
      </c>
      <c r="H3038" t="s">
        <v>251</v>
      </c>
      <c r="I3038" t="s">
        <v>252</v>
      </c>
      <c r="J3038">
        <v>0</v>
      </c>
      <c r="K3038" t="s">
        <v>93</v>
      </c>
      <c r="L3038">
        <v>0</v>
      </c>
    </row>
    <row r="3039" spans="1:12" x14ac:dyDescent="0.25">
      <c r="A3039" t="s">
        <v>425</v>
      </c>
      <c r="B3039" t="s">
        <v>426</v>
      </c>
      <c r="C3039" t="s">
        <v>85</v>
      </c>
      <c r="D3039">
        <v>101</v>
      </c>
      <c r="E3039" t="s">
        <v>86</v>
      </c>
      <c r="F3039" t="s">
        <v>735</v>
      </c>
      <c r="G3039" t="s">
        <v>736</v>
      </c>
      <c r="H3039" t="s">
        <v>253</v>
      </c>
      <c r="I3039" t="s">
        <v>254</v>
      </c>
      <c r="J3039">
        <v>0</v>
      </c>
      <c r="K3039" t="s">
        <v>93</v>
      </c>
      <c r="L3039">
        <v>0</v>
      </c>
    </row>
    <row r="3040" spans="1:12" x14ac:dyDescent="0.25">
      <c r="A3040" t="s">
        <v>425</v>
      </c>
      <c r="B3040" t="s">
        <v>426</v>
      </c>
      <c r="C3040" t="s">
        <v>85</v>
      </c>
      <c r="D3040">
        <v>101</v>
      </c>
      <c r="E3040" t="s">
        <v>86</v>
      </c>
      <c r="F3040" t="s">
        <v>735</v>
      </c>
      <c r="G3040" t="s">
        <v>736</v>
      </c>
      <c r="H3040" t="s">
        <v>255</v>
      </c>
      <c r="I3040" t="s">
        <v>256</v>
      </c>
      <c r="J3040">
        <v>0</v>
      </c>
      <c r="K3040" t="s">
        <v>93</v>
      </c>
      <c r="L3040">
        <v>0</v>
      </c>
    </row>
    <row r="3041" spans="1:12" x14ac:dyDescent="0.25">
      <c r="A3041" t="s">
        <v>425</v>
      </c>
      <c r="B3041" t="s">
        <v>426</v>
      </c>
      <c r="C3041" t="s">
        <v>85</v>
      </c>
      <c r="D3041">
        <v>101</v>
      </c>
      <c r="E3041" t="s">
        <v>86</v>
      </c>
      <c r="F3041" t="s">
        <v>735</v>
      </c>
      <c r="G3041" t="s">
        <v>736</v>
      </c>
      <c r="H3041" t="s">
        <v>257</v>
      </c>
      <c r="I3041" t="s">
        <v>258</v>
      </c>
      <c r="J3041">
        <v>0</v>
      </c>
      <c r="K3041" t="s">
        <v>93</v>
      </c>
      <c r="L3041">
        <v>0</v>
      </c>
    </row>
    <row r="3042" spans="1:12" x14ac:dyDescent="0.25">
      <c r="A3042" t="s">
        <v>425</v>
      </c>
      <c r="B3042" t="s">
        <v>426</v>
      </c>
      <c r="C3042" t="s">
        <v>85</v>
      </c>
      <c r="D3042">
        <v>101</v>
      </c>
      <c r="E3042" t="s">
        <v>86</v>
      </c>
      <c r="F3042" t="s">
        <v>735</v>
      </c>
      <c r="G3042" t="s">
        <v>736</v>
      </c>
      <c r="H3042" t="s">
        <v>259</v>
      </c>
      <c r="I3042" t="s">
        <v>260</v>
      </c>
      <c r="J3042">
        <v>0</v>
      </c>
      <c r="K3042" t="s">
        <v>93</v>
      </c>
      <c r="L3042">
        <v>0</v>
      </c>
    </row>
    <row r="3043" spans="1:12" x14ac:dyDescent="0.25">
      <c r="A3043" t="s">
        <v>425</v>
      </c>
      <c r="B3043" t="s">
        <v>426</v>
      </c>
      <c r="C3043" t="s">
        <v>85</v>
      </c>
      <c r="D3043">
        <v>101</v>
      </c>
      <c r="E3043" t="s">
        <v>86</v>
      </c>
      <c r="F3043" t="s">
        <v>735</v>
      </c>
      <c r="G3043" t="s">
        <v>736</v>
      </c>
      <c r="H3043" t="s">
        <v>261</v>
      </c>
      <c r="I3043" t="s">
        <v>262</v>
      </c>
      <c r="J3043">
        <v>0</v>
      </c>
      <c r="K3043" t="s">
        <v>93</v>
      </c>
      <c r="L3043">
        <v>0</v>
      </c>
    </row>
    <row r="3044" spans="1:12" x14ac:dyDescent="0.25">
      <c r="A3044" t="s">
        <v>425</v>
      </c>
      <c r="B3044" t="s">
        <v>426</v>
      </c>
      <c r="C3044" t="s">
        <v>85</v>
      </c>
      <c r="D3044">
        <v>101</v>
      </c>
      <c r="E3044" t="s">
        <v>86</v>
      </c>
      <c r="F3044" t="s">
        <v>735</v>
      </c>
      <c r="G3044" t="s">
        <v>736</v>
      </c>
      <c r="H3044" t="s">
        <v>263</v>
      </c>
      <c r="I3044" t="s">
        <v>264</v>
      </c>
      <c r="J3044">
        <v>0</v>
      </c>
      <c r="K3044" t="s">
        <v>93</v>
      </c>
      <c r="L3044">
        <v>0</v>
      </c>
    </row>
    <row r="3045" spans="1:12" x14ac:dyDescent="0.25">
      <c r="A3045" t="s">
        <v>425</v>
      </c>
      <c r="B3045" t="s">
        <v>426</v>
      </c>
      <c r="C3045" t="s">
        <v>85</v>
      </c>
      <c r="D3045">
        <v>101</v>
      </c>
      <c r="E3045" t="s">
        <v>86</v>
      </c>
      <c r="F3045" t="s">
        <v>735</v>
      </c>
      <c r="G3045" t="s">
        <v>736</v>
      </c>
      <c r="H3045" t="s">
        <v>265</v>
      </c>
      <c r="I3045" t="s">
        <v>266</v>
      </c>
      <c r="J3045">
        <v>0</v>
      </c>
      <c r="K3045" t="s">
        <v>93</v>
      </c>
      <c r="L3045">
        <v>0</v>
      </c>
    </row>
    <row r="3046" spans="1:12" x14ac:dyDescent="0.25">
      <c r="A3046" t="s">
        <v>425</v>
      </c>
      <c r="B3046" t="s">
        <v>426</v>
      </c>
      <c r="C3046" t="s">
        <v>85</v>
      </c>
      <c r="D3046">
        <v>101</v>
      </c>
      <c r="E3046" t="s">
        <v>86</v>
      </c>
      <c r="F3046" t="s">
        <v>735</v>
      </c>
      <c r="G3046" t="s">
        <v>736</v>
      </c>
      <c r="H3046" t="s">
        <v>267</v>
      </c>
      <c r="I3046" t="s">
        <v>268</v>
      </c>
      <c r="J3046">
        <v>0</v>
      </c>
      <c r="K3046" t="s">
        <v>93</v>
      </c>
      <c r="L3046">
        <v>0</v>
      </c>
    </row>
    <row r="3047" spans="1:12" x14ac:dyDescent="0.25">
      <c r="A3047" t="s">
        <v>425</v>
      </c>
      <c r="B3047" t="s">
        <v>426</v>
      </c>
      <c r="C3047" t="s">
        <v>85</v>
      </c>
      <c r="D3047">
        <v>101</v>
      </c>
      <c r="E3047" t="s">
        <v>86</v>
      </c>
      <c r="F3047" t="s">
        <v>735</v>
      </c>
      <c r="G3047" t="s">
        <v>736</v>
      </c>
      <c r="H3047" t="s">
        <v>269</v>
      </c>
      <c r="I3047" t="s">
        <v>270</v>
      </c>
      <c r="J3047">
        <v>-2999727</v>
      </c>
      <c r="K3047" t="s">
        <v>93</v>
      </c>
      <c r="L3047">
        <v>0</v>
      </c>
    </row>
    <row r="3048" spans="1:12" x14ac:dyDescent="0.25">
      <c r="A3048" t="s">
        <v>425</v>
      </c>
      <c r="B3048" t="s">
        <v>426</v>
      </c>
      <c r="C3048" t="s">
        <v>85</v>
      </c>
      <c r="D3048">
        <v>101</v>
      </c>
      <c r="E3048" t="s">
        <v>86</v>
      </c>
      <c r="F3048" t="s">
        <v>735</v>
      </c>
      <c r="G3048" t="s">
        <v>736</v>
      </c>
      <c r="H3048" t="s">
        <v>271</v>
      </c>
      <c r="I3048" t="s">
        <v>272</v>
      </c>
      <c r="J3048">
        <v>7358498</v>
      </c>
      <c r="K3048" t="s">
        <v>93</v>
      </c>
      <c r="L3048">
        <v>0</v>
      </c>
    </row>
    <row r="3049" spans="1:12" x14ac:dyDescent="0.25">
      <c r="A3049" t="s">
        <v>425</v>
      </c>
      <c r="B3049" t="s">
        <v>426</v>
      </c>
      <c r="C3049" t="s">
        <v>85</v>
      </c>
      <c r="D3049">
        <v>101</v>
      </c>
      <c r="E3049" t="s">
        <v>86</v>
      </c>
      <c r="F3049" t="s">
        <v>735</v>
      </c>
      <c r="G3049" t="s">
        <v>736</v>
      </c>
      <c r="H3049" t="s">
        <v>273</v>
      </c>
      <c r="I3049" t="s">
        <v>274</v>
      </c>
      <c r="J3049">
        <v>8943</v>
      </c>
      <c r="K3049" t="s">
        <v>93</v>
      </c>
      <c r="L3049">
        <v>0</v>
      </c>
    </row>
    <row r="3050" spans="1:12" x14ac:dyDescent="0.25">
      <c r="A3050" t="s">
        <v>425</v>
      </c>
      <c r="B3050" t="s">
        <v>426</v>
      </c>
      <c r="C3050" t="s">
        <v>85</v>
      </c>
      <c r="D3050">
        <v>101</v>
      </c>
      <c r="E3050" t="s">
        <v>86</v>
      </c>
      <c r="F3050" t="s">
        <v>735</v>
      </c>
      <c r="G3050" t="s">
        <v>736</v>
      </c>
      <c r="H3050" t="s">
        <v>275</v>
      </c>
      <c r="I3050" t="s">
        <v>276</v>
      </c>
      <c r="J3050">
        <v>0</v>
      </c>
      <c r="K3050" t="s">
        <v>93</v>
      </c>
      <c r="L3050">
        <v>0</v>
      </c>
    </row>
    <row r="3051" spans="1:12" x14ac:dyDescent="0.25">
      <c r="A3051" t="s">
        <v>425</v>
      </c>
      <c r="B3051" t="s">
        <v>426</v>
      </c>
      <c r="C3051" t="s">
        <v>85</v>
      </c>
      <c r="D3051">
        <v>101</v>
      </c>
      <c r="E3051" t="s">
        <v>86</v>
      </c>
      <c r="F3051" t="s">
        <v>735</v>
      </c>
      <c r="G3051" t="s">
        <v>736</v>
      </c>
      <c r="H3051" t="s">
        <v>277</v>
      </c>
      <c r="I3051" t="s">
        <v>278</v>
      </c>
      <c r="J3051">
        <v>312439</v>
      </c>
      <c r="K3051" t="s">
        <v>93</v>
      </c>
      <c r="L3051">
        <v>0</v>
      </c>
    </row>
    <row r="3052" spans="1:12" x14ac:dyDescent="0.25">
      <c r="A3052" t="s">
        <v>425</v>
      </c>
      <c r="B3052" t="s">
        <v>426</v>
      </c>
      <c r="C3052" t="s">
        <v>85</v>
      </c>
      <c r="D3052">
        <v>101</v>
      </c>
      <c r="E3052" t="s">
        <v>86</v>
      </c>
      <c r="F3052" t="s">
        <v>735</v>
      </c>
      <c r="G3052" t="s">
        <v>736</v>
      </c>
      <c r="H3052" t="s">
        <v>279</v>
      </c>
      <c r="I3052" t="s">
        <v>280</v>
      </c>
      <c r="J3052">
        <v>0</v>
      </c>
      <c r="K3052" t="s">
        <v>93</v>
      </c>
      <c r="L3052">
        <v>0</v>
      </c>
    </row>
    <row r="3053" spans="1:12" x14ac:dyDescent="0.25">
      <c r="A3053" t="s">
        <v>425</v>
      </c>
      <c r="B3053" t="s">
        <v>426</v>
      </c>
      <c r="C3053" t="s">
        <v>85</v>
      </c>
      <c r="D3053">
        <v>101</v>
      </c>
      <c r="E3053" t="s">
        <v>86</v>
      </c>
      <c r="F3053" t="s">
        <v>735</v>
      </c>
      <c r="G3053" t="s">
        <v>736</v>
      </c>
      <c r="H3053" t="s">
        <v>281</v>
      </c>
      <c r="I3053" t="s">
        <v>282</v>
      </c>
      <c r="J3053">
        <v>444307</v>
      </c>
      <c r="K3053" t="s">
        <v>93</v>
      </c>
      <c r="L3053">
        <v>0</v>
      </c>
    </row>
    <row r="3054" spans="1:12" x14ac:dyDescent="0.25">
      <c r="A3054" t="s">
        <v>425</v>
      </c>
      <c r="B3054" t="s">
        <v>426</v>
      </c>
      <c r="C3054" t="s">
        <v>85</v>
      </c>
      <c r="D3054">
        <v>101</v>
      </c>
      <c r="E3054" t="s">
        <v>86</v>
      </c>
      <c r="F3054" t="s">
        <v>735</v>
      </c>
      <c r="G3054" t="s">
        <v>736</v>
      </c>
      <c r="H3054" t="s">
        <v>283</v>
      </c>
      <c r="I3054" t="s">
        <v>284</v>
      </c>
      <c r="J3054">
        <v>0</v>
      </c>
      <c r="K3054" t="s">
        <v>93</v>
      </c>
      <c r="L3054">
        <v>0</v>
      </c>
    </row>
    <row r="3055" spans="1:12" x14ac:dyDescent="0.25">
      <c r="A3055" t="s">
        <v>425</v>
      </c>
      <c r="B3055" t="s">
        <v>426</v>
      </c>
      <c r="C3055" t="s">
        <v>85</v>
      </c>
      <c r="D3055">
        <v>101</v>
      </c>
      <c r="E3055" t="s">
        <v>86</v>
      </c>
      <c r="F3055" t="s">
        <v>735</v>
      </c>
      <c r="G3055" t="s">
        <v>736</v>
      </c>
      <c r="H3055" t="s">
        <v>285</v>
      </c>
      <c r="I3055" t="s">
        <v>286</v>
      </c>
      <c r="J3055">
        <v>73063</v>
      </c>
      <c r="K3055" t="s">
        <v>93</v>
      </c>
      <c r="L3055">
        <v>0</v>
      </c>
    </row>
    <row r="3056" spans="1:12" x14ac:dyDescent="0.25">
      <c r="A3056" t="s">
        <v>425</v>
      </c>
      <c r="B3056" t="s">
        <v>426</v>
      </c>
      <c r="C3056" t="s">
        <v>85</v>
      </c>
      <c r="D3056">
        <v>101</v>
      </c>
      <c r="E3056" t="s">
        <v>86</v>
      </c>
      <c r="F3056" t="s">
        <v>735</v>
      </c>
      <c r="G3056" t="s">
        <v>736</v>
      </c>
      <c r="H3056" t="s">
        <v>287</v>
      </c>
      <c r="I3056" t="s">
        <v>288</v>
      </c>
      <c r="J3056">
        <v>63557</v>
      </c>
      <c r="K3056" t="s">
        <v>93</v>
      </c>
      <c r="L3056">
        <v>0</v>
      </c>
    </row>
    <row r="3057" spans="1:12" x14ac:dyDescent="0.25">
      <c r="A3057" t="s">
        <v>425</v>
      </c>
      <c r="B3057" t="s">
        <v>426</v>
      </c>
      <c r="C3057" t="s">
        <v>85</v>
      </c>
      <c r="D3057">
        <v>101</v>
      </c>
      <c r="E3057" t="s">
        <v>86</v>
      </c>
      <c r="F3057" t="s">
        <v>735</v>
      </c>
      <c r="G3057" t="s">
        <v>736</v>
      </c>
      <c r="H3057" t="s">
        <v>289</v>
      </c>
      <c r="I3057" t="s">
        <v>290</v>
      </c>
      <c r="J3057">
        <v>0</v>
      </c>
      <c r="K3057" t="s">
        <v>93</v>
      </c>
      <c r="L3057">
        <v>0</v>
      </c>
    </row>
    <row r="3058" spans="1:12" x14ac:dyDescent="0.25">
      <c r="A3058" t="s">
        <v>425</v>
      </c>
      <c r="B3058" t="s">
        <v>426</v>
      </c>
      <c r="C3058" t="s">
        <v>85</v>
      </c>
      <c r="D3058">
        <v>101</v>
      </c>
      <c r="E3058" t="s">
        <v>86</v>
      </c>
      <c r="F3058" t="s">
        <v>735</v>
      </c>
      <c r="G3058" t="s">
        <v>736</v>
      </c>
      <c r="H3058" t="s">
        <v>291</v>
      </c>
      <c r="I3058" t="s">
        <v>292</v>
      </c>
      <c r="J3058">
        <v>-11717</v>
      </c>
      <c r="K3058" t="s">
        <v>93</v>
      </c>
      <c r="L3058">
        <v>0</v>
      </c>
    </row>
    <row r="3059" spans="1:12" x14ac:dyDescent="0.25">
      <c r="A3059" t="s">
        <v>425</v>
      </c>
      <c r="B3059" t="s">
        <v>426</v>
      </c>
      <c r="C3059" t="s">
        <v>85</v>
      </c>
      <c r="D3059">
        <v>101</v>
      </c>
      <c r="E3059" t="s">
        <v>86</v>
      </c>
      <c r="F3059" t="s">
        <v>735</v>
      </c>
      <c r="G3059" t="s">
        <v>736</v>
      </c>
      <c r="H3059" t="s">
        <v>293</v>
      </c>
      <c r="I3059" t="s">
        <v>294</v>
      </c>
      <c r="J3059">
        <v>0</v>
      </c>
      <c r="K3059" t="s">
        <v>93</v>
      </c>
      <c r="L3059">
        <v>0</v>
      </c>
    </row>
    <row r="3060" spans="1:12" x14ac:dyDescent="0.25">
      <c r="A3060" t="s">
        <v>425</v>
      </c>
      <c r="B3060" t="s">
        <v>426</v>
      </c>
      <c r="C3060" t="s">
        <v>85</v>
      </c>
      <c r="D3060">
        <v>101</v>
      </c>
      <c r="E3060" t="s">
        <v>86</v>
      </c>
      <c r="F3060" t="s">
        <v>735</v>
      </c>
      <c r="G3060" t="s">
        <v>736</v>
      </c>
      <c r="H3060" t="s">
        <v>295</v>
      </c>
      <c r="I3060" t="s">
        <v>296</v>
      </c>
      <c r="J3060">
        <v>2891</v>
      </c>
      <c r="K3060" t="s">
        <v>93</v>
      </c>
      <c r="L3060">
        <v>0</v>
      </c>
    </row>
    <row r="3061" spans="1:12" x14ac:dyDescent="0.25">
      <c r="A3061" t="s">
        <v>425</v>
      </c>
      <c r="B3061" t="s">
        <v>426</v>
      </c>
      <c r="C3061" t="s">
        <v>85</v>
      </c>
      <c r="D3061">
        <v>101</v>
      </c>
      <c r="E3061" t="s">
        <v>86</v>
      </c>
      <c r="F3061" t="s">
        <v>735</v>
      </c>
      <c r="G3061" t="s">
        <v>736</v>
      </c>
      <c r="H3061" t="s">
        <v>297</v>
      </c>
      <c r="I3061" t="s">
        <v>298</v>
      </c>
      <c r="J3061">
        <v>0</v>
      </c>
      <c r="K3061" t="s">
        <v>93</v>
      </c>
      <c r="L3061">
        <v>0</v>
      </c>
    </row>
    <row r="3062" spans="1:12" x14ac:dyDescent="0.25">
      <c r="A3062" t="s">
        <v>425</v>
      </c>
      <c r="B3062" t="s">
        <v>426</v>
      </c>
      <c r="C3062" t="s">
        <v>85</v>
      </c>
      <c r="D3062">
        <v>101</v>
      </c>
      <c r="E3062" t="s">
        <v>86</v>
      </c>
      <c r="F3062" t="s">
        <v>735</v>
      </c>
      <c r="G3062" t="s">
        <v>736</v>
      </c>
      <c r="H3062" t="s">
        <v>299</v>
      </c>
      <c r="I3062" t="s">
        <v>300</v>
      </c>
      <c r="J3062">
        <v>0</v>
      </c>
      <c r="K3062" t="s">
        <v>93</v>
      </c>
      <c r="L3062">
        <v>0</v>
      </c>
    </row>
    <row r="3063" spans="1:12" x14ac:dyDescent="0.25">
      <c r="A3063" t="s">
        <v>425</v>
      </c>
      <c r="B3063" t="s">
        <v>426</v>
      </c>
      <c r="C3063" t="s">
        <v>85</v>
      </c>
      <c r="D3063">
        <v>101</v>
      </c>
      <c r="E3063" t="s">
        <v>86</v>
      </c>
      <c r="F3063" t="s">
        <v>735</v>
      </c>
      <c r="G3063" t="s">
        <v>736</v>
      </c>
      <c r="H3063" t="s">
        <v>301</v>
      </c>
      <c r="I3063" t="s">
        <v>302</v>
      </c>
      <c r="J3063">
        <v>0</v>
      </c>
      <c r="K3063" t="s">
        <v>93</v>
      </c>
      <c r="L3063">
        <v>0</v>
      </c>
    </row>
    <row r="3064" spans="1:12" x14ac:dyDescent="0.25">
      <c r="A3064" t="s">
        <v>425</v>
      </c>
      <c r="B3064" t="s">
        <v>426</v>
      </c>
      <c r="C3064" t="s">
        <v>85</v>
      </c>
      <c r="D3064">
        <v>101</v>
      </c>
      <c r="E3064" t="s">
        <v>86</v>
      </c>
      <c r="F3064" t="s">
        <v>735</v>
      </c>
      <c r="G3064" t="s">
        <v>736</v>
      </c>
      <c r="H3064" t="s">
        <v>303</v>
      </c>
      <c r="I3064" t="s">
        <v>304</v>
      </c>
      <c r="J3064">
        <v>0</v>
      </c>
      <c r="K3064" t="s">
        <v>93</v>
      </c>
      <c r="L3064">
        <v>0</v>
      </c>
    </row>
    <row r="3065" spans="1:12" x14ac:dyDescent="0.25">
      <c r="A3065" t="s">
        <v>425</v>
      </c>
      <c r="B3065" t="s">
        <v>426</v>
      </c>
      <c r="C3065" t="s">
        <v>85</v>
      </c>
      <c r="D3065">
        <v>101</v>
      </c>
      <c r="E3065" t="s">
        <v>86</v>
      </c>
      <c r="F3065" t="s">
        <v>735</v>
      </c>
      <c r="G3065" t="s">
        <v>736</v>
      </c>
      <c r="H3065" t="s">
        <v>305</v>
      </c>
      <c r="I3065" t="s">
        <v>306</v>
      </c>
      <c r="J3065">
        <v>135637</v>
      </c>
      <c r="K3065" t="s">
        <v>93</v>
      </c>
      <c r="L3065">
        <v>0</v>
      </c>
    </row>
    <row r="3066" spans="1:12" x14ac:dyDescent="0.25">
      <c r="A3066" t="s">
        <v>425</v>
      </c>
      <c r="B3066" t="s">
        <v>426</v>
      </c>
      <c r="C3066" t="s">
        <v>85</v>
      </c>
      <c r="D3066">
        <v>101</v>
      </c>
      <c r="E3066" t="s">
        <v>86</v>
      </c>
      <c r="F3066" t="s">
        <v>735</v>
      </c>
      <c r="G3066" t="s">
        <v>736</v>
      </c>
      <c r="H3066" t="s">
        <v>307</v>
      </c>
      <c r="I3066" t="s">
        <v>308</v>
      </c>
      <c r="J3066">
        <v>652531</v>
      </c>
      <c r="K3066" t="s">
        <v>93</v>
      </c>
      <c r="L3066">
        <v>0</v>
      </c>
    </row>
    <row r="3067" spans="1:12" x14ac:dyDescent="0.25">
      <c r="A3067" t="s">
        <v>425</v>
      </c>
      <c r="B3067" t="s">
        <v>426</v>
      </c>
      <c r="C3067" t="s">
        <v>85</v>
      </c>
      <c r="D3067">
        <v>101</v>
      </c>
      <c r="E3067" t="s">
        <v>86</v>
      </c>
      <c r="F3067" t="s">
        <v>735</v>
      </c>
      <c r="G3067" t="s">
        <v>736</v>
      </c>
      <c r="H3067" t="s">
        <v>309</v>
      </c>
      <c r="I3067" t="s">
        <v>310</v>
      </c>
      <c r="J3067">
        <v>6876970</v>
      </c>
      <c r="K3067" t="s">
        <v>93</v>
      </c>
      <c r="L3067">
        <v>0</v>
      </c>
    </row>
    <row r="3068" spans="1:12" x14ac:dyDescent="0.25">
      <c r="A3068" t="s">
        <v>425</v>
      </c>
      <c r="B3068" t="s">
        <v>426</v>
      </c>
      <c r="C3068" t="s">
        <v>85</v>
      </c>
      <c r="D3068">
        <v>101</v>
      </c>
      <c r="E3068" t="s">
        <v>86</v>
      </c>
      <c r="F3068" t="s">
        <v>735</v>
      </c>
      <c r="G3068" t="s">
        <v>736</v>
      </c>
      <c r="H3068" t="s">
        <v>311</v>
      </c>
      <c r="I3068" t="s">
        <v>312</v>
      </c>
      <c r="J3068">
        <v>965822</v>
      </c>
      <c r="K3068" t="s">
        <v>93</v>
      </c>
      <c r="L3068">
        <v>0</v>
      </c>
    </row>
    <row r="3069" spans="1:12" x14ac:dyDescent="0.25">
      <c r="A3069" t="s">
        <v>425</v>
      </c>
      <c r="B3069" t="s">
        <v>426</v>
      </c>
      <c r="C3069" t="s">
        <v>85</v>
      </c>
      <c r="D3069">
        <v>101</v>
      </c>
      <c r="E3069" t="s">
        <v>86</v>
      </c>
      <c r="F3069" t="s">
        <v>735</v>
      </c>
      <c r="G3069" t="s">
        <v>736</v>
      </c>
      <c r="H3069" t="s">
        <v>313</v>
      </c>
      <c r="I3069" t="s">
        <v>314</v>
      </c>
      <c r="J3069">
        <v>604755</v>
      </c>
      <c r="K3069" t="s">
        <v>93</v>
      </c>
      <c r="L3069">
        <v>0</v>
      </c>
    </row>
    <row r="3070" spans="1:12" x14ac:dyDescent="0.25">
      <c r="A3070" t="s">
        <v>425</v>
      </c>
      <c r="B3070" t="s">
        <v>426</v>
      </c>
      <c r="C3070" t="s">
        <v>85</v>
      </c>
      <c r="D3070">
        <v>101</v>
      </c>
      <c r="E3070" t="s">
        <v>86</v>
      </c>
      <c r="F3070" t="s">
        <v>735</v>
      </c>
      <c r="G3070" t="s">
        <v>736</v>
      </c>
      <c r="H3070" t="s">
        <v>315</v>
      </c>
      <c r="I3070" t="s">
        <v>316</v>
      </c>
      <c r="J3070">
        <v>0</v>
      </c>
      <c r="K3070" t="s">
        <v>93</v>
      </c>
      <c r="L3070">
        <v>0</v>
      </c>
    </row>
    <row r="3071" spans="1:12" x14ac:dyDescent="0.25">
      <c r="A3071" t="s">
        <v>425</v>
      </c>
      <c r="B3071" t="s">
        <v>426</v>
      </c>
      <c r="C3071" t="s">
        <v>85</v>
      </c>
      <c r="D3071">
        <v>101</v>
      </c>
      <c r="E3071" t="s">
        <v>86</v>
      </c>
      <c r="F3071" t="s">
        <v>735</v>
      </c>
      <c r="G3071" t="s">
        <v>736</v>
      </c>
      <c r="H3071" t="s">
        <v>317</v>
      </c>
      <c r="I3071" t="s">
        <v>318</v>
      </c>
      <c r="J3071">
        <v>1360</v>
      </c>
      <c r="K3071" t="s">
        <v>93</v>
      </c>
      <c r="L3071">
        <v>0</v>
      </c>
    </row>
    <row r="3072" spans="1:12" x14ac:dyDescent="0.25">
      <c r="A3072" t="s">
        <v>425</v>
      </c>
      <c r="B3072" t="s">
        <v>426</v>
      </c>
      <c r="C3072" t="s">
        <v>85</v>
      </c>
      <c r="D3072">
        <v>101</v>
      </c>
      <c r="E3072" t="s">
        <v>86</v>
      </c>
      <c r="F3072" t="s">
        <v>735</v>
      </c>
      <c r="G3072" t="s">
        <v>736</v>
      </c>
      <c r="H3072" t="s">
        <v>319</v>
      </c>
      <c r="I3072" t="s">
        <v>320</v>
      </c>
      <c r="J3072">
        <v>37579</v>
      </c>
      <c r="K3072" t="s">
        <v>93</v>
      </c>
      <c r="L3072">
        <v>0</v>
      </c>
    </row>
    <row r="3073" spans="1:12" x14ac:dyDescent="0.25">
      <c r="A3073" t="s">
        <v>425</v>
      </c>
      <c r="B3073" t="s">
        <v>426</v>
      </c>
      <c r="C3073" t="s">
        <v>85</v>
      </c>
      <c r="D3073">
        <v>101</v>
      </c>
      <c r="E3073" t="s">
        <v>86</v>
      </c>
      <c r="F3073" t="s">
        <v>735</v>
      </c>
      <c r="G3073" t="s">
        <v>736</v>
      </c>
      <c r="H3073" t="s">
        <v>321</v>
      </c>
      <c r="I3073" t="s">
        <v>322</v>
      </c>
      <c r="J3073">
        <v>0</v>
      </c>
      <c r="K3073" t="s">
        <v>93</v>
      </c>
      <c r="L3073">
        <v>0</v>
      </c>
    </row>
    <row r="3074" spans="1:12" x14ac:dyDescent="0.25">
      <c r="A3074" t="s">
        <v>425</v>
      </c>
      <c r="B3074" t="s">
        <v>426</v>
      </c>
      <c r="C3074" t="s">
        <v>85</v>
      </c>
      <c r="D3074">
        <v>101</v>
      </c>
      <c r="E3074" t="s">
        <v>86</v>
      </c>
      <c r="F3074" t="s">
        <v>735</v>
      </c>
      <c r="G3074" t="s">
        <v>736</v>
      </c>
      <c r="H3074" t="s">
        <v>323</v>
      </c>
      <c r="I3074" t="s">
        <v>324</v>
      </c>
      <c r="J3074">
        <v>0</v>
      </c>
      <c r="K3074" t="s">
        <v>93</v>
      </c>
      <c r="L3074">
        <v>0</v>
      </c>
    </row>
    <row r="3075" spans="1:12" x14ac:dyDescent="0.25">
      <c r="A3075" t="s">
        <v>425</v>
      </c>
      <c r="B3075" t="s">
        <v>426</v>
      </c>
      <c r="C3075" t="s">
        <v>85</v>
      </c>
      <c r="D3075">
        <v>101</v>
      </c>
      <c r="E3075" t="s">
        <v>86</v>
      </c>
      <c r="F3075" t="s">
        <v>735</v>
      </c>
      <c r="G3075" t="s">
        <v>736</v>
      </c>
      <c r="H3075" t="s">
        <v>325</v>
      </c>
      <c r="I3075" t="s">
        <v>326</v>
      </c>
      <c r="J3075">
        <v>37250</v>
      </c>
      <c r="K3075" t="s">
        <v>93</v>
      </c>
      <c r="L3075">
        <v>0</v>
      </c>
    </row>
    <row r="3076" spans="1:12" x14ac:dyDescent="0.25">
      <c r="A3076" t="s">
        <v>425</v>
      </c>
      <c r="B3076" t="s">
        <v>426</v>
      </c>
      <c r="C3076" t="s">
        <v>85</v>
      </c>
      <c r="D3076">
        <v>101</v>
      </c>
      <c r="E3076" t="s">
        <v>86</v>
      </c>
      <c r="F3076" t="s">
        <v>735</v>
      </c>
      <c r="G3076" t="s">
        <v>736</v>
      </c>
      <c r="H3076" t="s">
        <v>327</v>
      </c>
      <c r="I3076" t="s">
        <v>328</v>
      </c>
      <c r="J3076">
        <v>0</v>
      </c>
      <c r="K3076" t="s">
        <v>93</v>
      </c>
      <c r="L3076">
        <v>0</v>
      </c>
    </row>
    <row r="3077" spans="1:12" x14ac:dyDescent="0.25">
      <c r="A3077" t="s">
        <v>425</v>
      </c>
      <c r="B3077" t="s">
        <v>426</v>
      </c>
      <c r="C3077" t="s">
        <v>85</v>
      </c>
      <c r="D3077">
        <v>101</v>
      </c>
      <c r="E3077" t="s">
        <v>86</v>
      </c>
      <c r="F3077" t="s">
        <v>735</v>
      </c>
      <c r="G3077" t="s">
        <v>736</v>
      </c>
      <c r="H3077" t="s">
        <v>329</v>
      </c>
      <c r="I3077" t="s">
        <v>330</v>
      </c>
      <c r="J3077">
        <v>0</v>
      </c>
      <c r="K3077" t="s">
        <v>93</v>
      </c>
      <c r="L3077">
        <v>0</v>
      </c>
    </row>
    <row r="3078" spans="1:12" x14ac:dyDescent="0.25">
      <c r="A3078" t="s">
        <v>425</v>
      </c>
      <c r="B3078" t="s">
        <v>426</v>
      </c>
      <c r="C3078" t="s">
        <v>85</v>
      </c>
      <c r="D3078">
        <v>101</v>
      </c>
      <c r="E3078" t="s">
        <v>86</v>
      </c>
      <c r="F3078" t="s">
        <v>735</v>
      </c>
      <c r="G3078" t="s">
        <v>736</v>
      </c>
      <c r="H3078" t="s">
        <v>331</v>
      </c>
      <c r="I3078" t="s">
        <v>332</v>
      </c>
      <c r="J3078">
        <v>-2212882</v>
      </c>
      <c r="K3078" t="s">
        <v>93</v>
      </c>
      <c r="L3078">
        <v>0</v>
      </c>
    </row>
    <row r="3079" spans="1:12" x14ac:dyDescent="0.25">
      <c r="A3079" t="s">
        <v>425</v>
      </c>
      <c r="B3079" t="s">
        <v>426</v>
      </c>
      <c r="C3079" t="s">
        <v>85</v>
      </c>
      <c r="D3079">
        <v>101</v>
      </c>
      <c r="E3079" t="s">
        <v>86</v>
      </c>
      <c r="F3079" t="s">
        <v>735</v>
      </c>
      <c r="G3079" t="s">
        <v>736</v>
      </c>
      <c r="H3079" t="s">
        <v>333</v>
      </c>
      <c r="I3079" t="s">
        <v>334</v>
      </c>
      <c r="J3079">
        <v>252095</v>
      </c>
      <c r="K3079" t="s">
        <v>93</v>
      </c>
      <c r="L3079">
        <v>0</v>
      </c>
    </row>
    <row r="3080" spans="1:12" x14ac:dyDescent="0.25">
      <c r="A3080" t="s">
        <v>425</v>
      </c>
      <c r="B3080" t="s">
        <v>426</v>
      </c>
      <c r="C3080" t="s">
        <v>85</v>
      </c>
      <c r="D3080">
        <v>101</v>
      </c>
      <c r="E3080" t="s">
        <v>86</v>
      </c>
      <c r="F3080" t="s">
        <v>735</v>
      </c>
      <c r="G3080" t="s">
        <v>736</v>
      </c>
      <c r="H3080" t="s">
        <v>335</v>
      </c>
      <c r="I3080" t="s">
        <v>336</v>
      </c>
      <c r="J3080">
        <v>6045</v>
      </c>
      <c r="K3080" t="s">
        <v>93</v>
      </c>
      <c r="L3080">
        <v>0</v>
      </c>
    </row>
    <row r="3081" spans="1:12" x14ac:dyDescent="0.25">
      <c r="A3081" t="s">
        <v>425</v>
      </c>
      <c r="B3081" t="s">
        <v>426</v>
      </c>
      <c r="C3081" t="s">
        <v>85</v>
      </c>
      <c r="D3081">
        <v>101</v>
      </c>
      <c r="E3081" t="s">
        <v>86</v>
      </c>
      <c r="F3081" t="s">
        <v>735</v>
      </c>
      <c r="G3081" t="s">
        <v>736</v>
      </c>
      <c r="H3081" t="s">
        <v>337</v>
      </c>
      <c r="I3081" t="s">
        <v>338</v>
      </c>
      <c r="J3081">
        <v>65636</v>
      </c>
      <c r="K3081" t="s">
        <v>93</v>
      </c>
      <c r="L3081">
        <v>0</v>
      </c>
    </row>
    <row r="3082" spans="1:12" x14ac:dyDescent="0.25">
      <c r="A3082" t="s">
        <v>425</v>
      </c>
      <c r="B3082" t="s">
        <v>426</v>
      </c>
      <c r="C3082" t="s">
        <v>85</v>
      </c>
      <c r="D3082">
        <v>101</v>
      </c>
      <c r="E3082" t="s">
        <v>86</v>
      </c>
      <c r="F3082" t="s">
        <v>735</v>
      </c>
      <c r="G3082" t="s">
        <v>736</v>
      </c>
      <c r="H3082" t="s">
        <v>337</v>
      </c>
      <c r="I3082" t="s">
        <v>339</v>
      </c>
      <c r="J3082">
        <v>64658</v>
      </c>
      <c r="K3082" t="s">
        <v>93</v>
      </c>
      <c r="L3082">
        <v>0</v>
      </c>
    </row>
    <row r="3083" spans="1:12" x14ac:dyDescent="0.25">
      <c r="A3083" t="s">
        <v>425</v>
      </c>
      <c r="B3083" t="s">
        <v>426</v>
      </c>
      <c r="C3083" t="s">
        <v>85</v>
      </c>
      <c r="D3083">
        <v>101</v>
      </c>
      <c r="E3083" t="s">
        <v>86</v>
      </c>
      <c r="F3083" t="s">
        <v>735</v>
      </c>
      <c r="G3083" t="s">
        <v>736</v>
      </c>
      <c r="H3083" t="s">
        <v>340</v>
      </c>
      <c r="I3083" t="s">
        <v>341</v>
      </c>
      <c r="J3083">
        <v>0</v>
      </c>
      <c r="K3083" t="s">
        <v>93</v>
      </c>
      <c r="L3083">
        <v>0</v>
      </c>
    </row>
    <row r="3084" spans="1:12" x14ac:dyDescent="0.25">
      <c r="A3084" t="s">
        <v>425</v>
      </c>
      <c r="B3084" t="s">
        <v>426</v>
      </c>
      <c r="C3084" t="s">
        <v>85</v>
      </c>
      <c r="D3084">
        <v>101</v>
      </c>
      <c r="E3084" t="s">
        <v>86</v>
      </c>
      <c r="F3084" t="s">
        <v>735</v>
      </c>
      <c r="G3084" t="s">
        <v>736</v>
      </c>
      <c r="H3084" t="s">
        <v>342</v>
      </c>
      <c r="I3084" t="s">
        <v>343</v>
      </c>
      <c r="J3084">
        <v>0</v>
      </c>
      <c r="K3084" t="s">
        <v>93</v>
      </c>
      <c r="L3084">
        <v>0</v>
      </c>
    </row>
    <row r="3085" spans="1:12" x14ac:dyDescent="0.25">
      <c r="A3085" t="s">
        <v>425</v>
      </c>
      <c r="B3085" t="s">
        <v>426</v>
      </c>
      <c r="C3085" t="s">
        <v>85</v>
      </c>
      <c r="D3085">
        <v>101</v>
      </c>
      <c r="E3085" t="s">
        <v>86</v>
      </c>
      <c r="F3085" t="s">
        <v>735</v>
      </c>
      <c r="G3085" t="s">
        <v>736</v>
      </c>
      <c r="H3085" t="s">
        <v>344</v>
      </c>
      <c r="I3085" t="s">
        <v>345</v>
      </c>
      <c r="J3085">
        <v>0</v>
      </c>
      <c r="K3085" t="s">
        <v>93</v>
      </c>
      <c r="L3085">
        <v>0</v>
      </c>
    </row>
    <row r="3086" spans="1:12" x14ac:dyDescent="0.25">
      <c r="A3086" t="s">
        <v>425</v>
      </c>
      <c r="B3086" t="s">
        <v>426</v>
      </c>
      <c r="C3086" t="s">
        <v>85</v>
      </c>
      <c r="D3086">
        <v>101</v>
      </c>
      <c r="E3086" t="s">
        <v>86</v>
      </c>
      <c r="F3086" t="s">
        <v>735</v>
      </c>
      <c r="G3086" t="s">
        <v>736</v>
      </c>
      <c r="H3086" t="s">
        <v>346</v>
      </c>
      <c r="I3086" t="s">
        <v>347</v>
      </c>
      <c r="J3086">
        <v>0</v>
      </c>
      <c r="K3086" t="s">
        <v>93</v>
      </c>
      <c r="L3086">
        <v>0</v>
      </c>
    </row>
    <row r="3087" spans="1:12" x14ac:dyDescent="0.25">
      <c r="A3087" t="s">
        <v>425</v>
      </c>
      <c r="B3087" t="s">
        <v>426</v>
      </c>
      <c r="C3087" t="s">
        <v>85</v>
      </c>
      <c r="D3087">
        <v>101</v>
      </c>
      <c r="E3087" t="s">
        <v>86</v>
      </c>
      <c r="F3087" t="s">
        <v>735</v>
      </c>
      <c r="G3087" t="s">
        <v>736</v>
      </c>
      <c r="H3087" t="s">
        <v>348</v>
      </c>
      <c r="I3087" t="s">
        <v>349</v>
      </c>
      <c r="J3087">
        <v>0</v>
      </c>
      <c r="K3087" t="s">
        <v>93</v>
      </c>
      <c r="L3087">
        <v>0</v>
      </c>
    </row>
    <row r="3088" spans="1:12" x14ac:dyDescent="0.25">
      <c r="A3088" t="s">
        <v>425</v>
      </c>
      <c r="B3088" t="s">
        <v>426</v>
      </c>
      <c r="C3088" t="s">
        <v>85</v>
      </c>
      <c r="D3088">
        <v>101</v>
      </c>
      <c r="E3088" t="s">
        <v>86</v>
      </c>
      <c r="F3088" t="s">
        <v>735</v>
      </c>
      <c r="G3088" t="s">
        <v>736</v>
      </c>
      <c r="H3088" t="s">
        <v>352</v>
      </c>
      <c r="I3088" t="s">
        <v>353</v>
      </c>
      <c r="J3088">
        <v>0</v>
      </c>
      <c r="K3088" t="s">
        <v>93</v>
      </c>
      <c r="L3088">
        <v>0</v>
      </c>
    </row>
    <row r="3089" spans="1:12" x14ac:dyDescent="0.25">
      <c r="A3089" t="s">
        <v>425</v>
      </c>
      <c r="B3089" t="s">
        <v>426</v>
      </c>
      <c r="C3089" t="s">
        <v>85</v>
      </c>
      <c r="D3089">
        <v>101</v>
      </c>
      <c r="E3089" t="s">
        <v>86</v>
      </c>
      <c r="F3089" t="s">
        <v>735</v>
      </c>
      <c r="G3089" t="s">
        <v>736</v>
      </c>
      <c r="H3089" t="s">
        <v>354</v>
      </c>
      <c r="I3089" t="s">
        <v>355</v>
      </c>
      <c r="J3089">
        <v>0</v>
      </c>
      <c r="K3089" t="s">
        <v>93</v>
      </c>
      <c r="L3089">
        <v>0</v>
      </c>
    </row>
    <row r="3090" spans="1:12" x14ac:dyDescent="0.25">
      <c r="A3090" t="s">
        <v>425</v>
      </c>
      <c r="B3090" t="s">
        <v>426</v>
      </c>
      <c r="C3090" t="s">
        <v>85</v>
      </c>
      <c r="D3090">
        <v>101</v>
      </c>
      <c r="E3090" t="s">
        <v>86</v>
      </c>
      <c r="F3090" t="s">
        <v>735</v>
      </c>
      <c r="G3090" t="s">
        <v>736</v>
      </c>
      <c r="H3090" t="s">
        <v>356</v>
      </c>
      <c r="I3090" t="s">
        <v>357</v>
      </c>
      <c r="J3090">
        <v>0</v>
      </c>
      <c r="K3090" t="s">
        <v>93</v>
      </c>
      <c r="L3090">
        <v>0</v>
      </c>
    </row>
    <row r="3091" spans="1:12" x14ac:dyDescent="0.25">
      <c r="A3091" t="s">
        <v>425</v>
      </c>
      <c r="B3091" t="s">
        <v>426</v>
      </c>
      <c r="C3091" t="s">
        <v>85</v>
      </c>
      <c r="D3091">
        <v>101</v>
      </c>
      <c r="E3091" t="s">
        <v>86</v>
      </c>
      <c r="F3091" t="s">
        <v>735</v>
      </c>
      <c r="G3091" t="s">
        <v>736</v>
      </c>
      <c r="H3091" t="s">
        <v>358</v>
      </c>
      <c r="I3091" t="s">
        <v>359</v>
      </c>
      <c r="J3091">
        <v>0</v>
      </c>
      <c r="K3091" t="s">
        <v>93</v>
      </c>
      <c r="L3091">
        <v>0</v>
      </c>
    </row>
    <row r="3092" spans="1:12" x14ac:dyDescent="0.25">
      <c r="A3092" t="s">
        <v>425</v>
      </c>
      <c r="B3092" t="s">
        <v>426</v>
      </c>
      <c r="C3092" t="s">
        <v>85</v>
      </c>
      <c r="D3092">
        <v>101</v>
      </c>
      <c r="E3092" t="s">
        <v>86</v>
      </c>
      <c r="F3092" t="s">
        <v>735</v>
      </c>
      <c r="G3092" t="s">
        <v>736</v>
      </c>
      <c r="H3092" t="s">
        <v>360</v>
      </c>
      <c r="I3092" t="s">
        <v>361</v>
      </c>
      <c r="J3092">
        <v>0</v>
      </c>
      <c r="K3092" t="s">
        <v>93</v>
      </c>
      <c r="L3092">
        <v>0</v>
      </c>
    </row>
    <row r="3093" spans="1:12" x14ac:dyDescent="0.25">
      <c r="A3093" t="s">
        <v>425</v>
      </c>
      <c r="B3093" t="s">
        <v>426</v>
      </c>
      <c r="C3093" t="s">
        <v>85</v>
      </c>
      <c r="D3093">
        <v>101</v>
      </c>
      <c r="E3093" t="s">
        <v>86</v>
      </c>
      <c r="F3093" t="s">
        <v>735</v>
      </c>
      <c r="G3093" t="s">
        <v>736</v>
      </c>
      <c r="H3093" t="s">
        <v>362</v>
      </c>
      <c r="I3093" t="s">
        <v>363</v>
      </c>
      <c r="J3093">
        <v>0</v>
      </c>
      <c r="K3093" t="s">
        <v>93</v>
      </c>
      <c r="L3093">
        <v>0</v>
      </c>
    </row>
    <row r="3094" spans="1:12" x14ac:dyDescent="0.25">
      <c r="A3094" t="s">
        <v>425</v>
      </c>
      <c r="B3094" t="s">
        <v>426</v>
      </c>
      <c r="C3094" t="s">
        <v>85</v>
      </c>
      <c r="D3094">
        <v>101</v>
      </c>
      <c r="E3094" t="s">
        <v>86</v>
      </c>
      <c r="F3094" t="s">
        <v>735</v>
      </c>
      <c r="G3094" t="s">
        <v>736</v>
      </c>
      <c r="H3094" t="s">
        <v>364</v>
      </c>
      <c r="I3094" t="s">
        <v>365</v>
      </c>
      <c r="J3094">
        <v>0</v>
      </c>
      <c r="K3094" t="s">
        <v>93</v>
      </c>
      <c r="L3094">
        <v>0</v>
      </c>
    </row>
    <row r="3095" spans="1:12" x14ac:dyDescent="0.25">
      <c r="A3095" t="s">
        <v>425</v>
      </c>
      <c r="B3095" t="s">
        <v>426</v>
      </c>
      <c r="C3095" t="s">
        <v>85</v>
      </c>
      <c r="D3095">
        <v>101</v>
      </c>
      <c r="E3095" t="s">
        <v>86</v>
      </c>
      <c r="F3095" t="s">
        <v>735</v>
      </c>
      <c r="G3095" t="s">
        <v>736</v>
      </c>
      <c r="H3095" t="s">
        <v>366</v>
      </c>
      <c r="I3095" t="s">
        <v>367</v>
      </c>
      <c r="J3095">
        <v>0</v>
      </c>
      <c r="K3095" t="s">
        <v>93</v>
      </c>
      <c r="L3095">
        <v>0</v>
      </c>
    </row>
    <row r="3096" spans="1:12" x14ac:dyDescent="0.25">
      <c r="A3096" t="s">
        <v>425</v>
      </c>
      <c r="B3096" t="s">
        <v>426</v>
      </c>
      <c r="C3096" t="s">
        <v>85</v>
      </c>
      <c r="D3096">
        <v>101</v>
      </c>
      <c r="E3096" t="s">
        <v>86</v>
      </c>
      <c r="F3096" t="s">
        <v>735</v>
      </c>
      <c r="G3096" t="s">
        <v>736</v>
      </c>
      <c r="H3096" t="s">
        <v>368</v>
      </c>
      <c r="I3096" t="s">
        <v>369</v>
      </c>
      <c r="J3096">
        <v>0</v>
      </c>
      <c r="K3096" t="s">
        <v>93</v>
      </c>
      <c r="L3096">
        <v>0</v>
      </c>
    </row>
    <row r="3097" spans="1:12" x14ac:dyDescent="0.25">
      <c r="A3097" t="s">
        <v>425</v>
      </c>
      <c r="B3097" t="s">
        <v>426</v>
      </c>
      <c r="C3097" t="s">
        <v>85</v>
      </c>
      <c r="D3097">
        <v>101</v>
      </c>
      <c r="E3097" t="s">
        <v>86</v>
      </c>
      <c r="F3097" t="s">
        <v>735</v>
      </c>
      <c r="G3097" t="s">
        <v>736</v>
      </c>
      <c r="H3097" t="s">
        <v>370</v>
      </c>
      <c r="I3097" t="s">
        <v>371</v>
      </c>
      <c r="J3097">
        <v>0</v>
      </c>
      <c r="K3097" t="s">
        <v>93</v>
      </c>
      <c r="L3097">
        <v>0</v>
      </c>
    </row>
    <row r="3098" spans="1:12" x14ac:dyDescent="0.25">
      <c r="A3098" t="s">
        <v>425</v>
      </c>
      <c r="B3098" t="s">
        <v>426</v>
      </c>
      <c r="C3098" t="s">
        <v>85</v>
      </c>
      <c r="D3098">
        <v>101</v>
      </c>
      <c r="E3098" t="s">
        <v>86</v>
      </c>
      <c r="F3098" t="s">
        <v>735</v>
      </c>
      <c r="G3098" t="s">
        <v>736</v>
      </c>
      <c r="H3098" t="s">
        <v>372</v>
      </c>
      <c r="I3098" t="s">
        <v>373</v>
      </c>
      <c r="J3098">
        <v>0</v>
      </c>
      <c r="K3098" t="s">
        <v>93</v>
      </c>
      <c r="L3098">
        <v>0</v>
      </c>
    </row>
    <row r="3099" spans="1:12" x14ac:dyDescent="0.25">
      <c r="A3099" t="s">
        <v>425</v>
      </c>
      <c r="B3099" t="s">
        <v>426</v>
      </c>
      <c r="C3099" t="s">
        <v>85</v>
      </c>
      <c r="D3099">
        <v>101</v>
      </c>
      <c r="E3099" t="s">
        <v>86</v>
      </c>
      <c r="F3099" t="s">
        <v>735</v>
      </c>
      <c r="G3099" t="s">
        <v>736</v>
      </c>
      <c r="H3099" t="s">
        <v>374</v>
      </c>
      <c r="I3099" t="s">
        <v>375</v>
      </c>
      <c r="J3099">
        <v>0</v>
      </c>
      <c r="K3099" t="s">
        <v>93</v>
      </c>
      <c r="L3099">
        <v>0</v>
      </c>
    </row>
    <row r="3100" spans="1:12" x14ac:dyDescent="0.25">
      <c r="A3100" t="s">
        <v>425</v>
      </c>
      <c r="B3100" t="s">
        <v>426</v>
      </c>
      <c r="C3100" t="s">
        <v>85</v>
      </c>
      <c r="D3100">
        <v>101</v>
      </c>
      <c r="E3100" t="s">
        <v>86</v>
      </c>
      <c r="F3100" t="s">
        <v>735</v>
      </c>
      <c r="G3100" t="s">
        <v>736</v>
      </c>
      <c r="H3100" t="s">
        <v>376</v>
      </c>
      <c r="I3100" t="s">
        <v>377</v>
      </c>
      <c r="J3100">
        <v>0</v>
      </c>
      <c r="K3100" t="s">
        <v>93</v>
      </c>
      <c r="L3100">
        <v>0</v>
      </c>
    </row>
    <row r="3101" spans="1:12" x14ac:dyDescent="0.25">
      <c r="A3101" t="s">
        <v>425</v>
      </c>
      <c r="B3101" t="s">
        <v>426</v>
      </c>
      <c r="C3101" t="s">
        <v>85</v>
      </c>
      <c r="D3101">
        <v>101</v>
      </c>
      <c r="E3101" t="s">
        <v>86</v>
      </c>
      <c r="F3101" t="s">
        <v>735</v>
      </c>
      <c r="G3101" t="s">
        <v>736</v>
      </c>
      <c r="H3101" t="s">
        <v>378</v>
      </c>
      <c r="I3101" t="s">
        <v>379</v>
      </c>
      <c r="J3101">
        <v>0</v>
      </c>
      <c r="K3101" t="s">
        <v>93</v>
      </c>
      <c r="L3101">
        <v>0</v>
      </c>
    </row>
    <row r="3102" spans="1:12" x14ac:dyDescent="0.25">
      <c r="A3102" t="s">
        <v>425</v>
      </c>
      <c r="B3102" t="s">
        <v>426</v>
      </c>
      <c r="C3102" t="s">
        <v>85</v>
      </c>
      <c r="D3102">
        <v>101</v>
      </c>
      <c r="E3102" t="s">
        <v>86</v>
      </c>
      <c r="F3102" t="s">
        <v>735</v>
      </c>
      <c r="G3102" t="s">
        <v>736</v>
      </c>
      <c r="H3102" t="s">
        <v>90</v>
      </c>
      <c r="I3102" t="s">
        <v>92</v>
      </c>
      <c r="J3102">
        <v>0</v>
      </c>
      <c r="K3102" t="s">
        <v>93</v>
      </c>
      <c r="L3102">
        <v>768751</v>
      </c>
    </row>
    <row r="3103" spans="1:12" x14ac:dyDescent="0.25">
      <c r="A3103" t="s">
        <v>425</v>
      </c>
      <c r="B3103" t="s">
        <v>426</v>
      </c>
      <c r="C3103" t="s">
        <v>85</v>
      </c>
      <c r="D3103">
        <v>101</v>
      </c>
      <c r="E3103" t="s">
        <v>86</v>
      </c>
      <c r="F3103" t="s">
        <v>735</v>
      </c>
      <c r="G3103" t="s">
        <v>736</v>
      </c>
      <c r="H3103" t="s">
        <v>94</v>
      </c>
      <c r="I3103" t="s">
        <v>95</v>
      </c>
      <c r="J3103">
        <v>0</v>
      </c>
      <c r="K3103" t="s">
        <v>93</v>
      </c>
      <c r="L3103">
        <v>768751</v>
      </c>
    </row>
    <row r="3104" spans="1:12" x14ac:dyDescent="0.25">
      <c r="A3104" t="s">
        <v>425</v>
      </c>
      <c r="B3104" t="s">
        <v>426</v>
      </c>
      <c r="C3104" t="s">
        <v>85</v>
      </c>
      <c r="D3104">
        <v>101</v>
      </c>
      <c r="E3104" t="s">
        <v>86</v>
      </c>
      <c r="F3104" t="s">
        <v>735</v>
      </c>
      <c r="G3104" t="s">
        <v>736</v>
      </c>
      <c r="H3104" t="s">
        <v>96</v>
      </c>
      <c r="I3104" t="s">
        <v>97</v>
      </c>
      <c r="J3104">
        <v>0</v>
      </c>
      <c r="K3104" t="s">
        <v>93</v>
      </c>
      <c r="L3104">
        <v>768751</v>
      </c>
    </row>
    <row r="3105" spans="1:12" x14ac:dyDescent="0.25">
      <c r="A3105" t="s">
        <v>425</v>
      </c>
      <c r="B3105" t="s">
        <v>426</v>
      </c>
      <c r="C3105" t="s">
        <v>85</v>
      </c>
      <c r="D3105">
        <v>101</v>
      </c>
      <c r="E3105" t="s">
        <v>86</v>
      </c>
      <c r="F3105" t="s">
        <v>735</v>
      </c>
      <c r="G3105" t="s">
        <v>736</v>
      </c>
      <c r="H3105" t="s">
        <v>98</v>
      </c>
      <c r="I3105" t="s">
        <v>99</v>
      </c>
      <c r="J3105">
        <v>0</v>
      </c>
      <c r="K3105" t="s">
        <v>93</v>
      </c>
      <c r="L3105">
        <v>768751</v>
      </c>
    </row>
    <row r="3106" spans="1:12" x14ac:dyDescent="0.25">
      <c r="A3106" t="s">
        <v>425</v>
      </c>
      <c r="B3106" t="s">
        <v>426</v>
      </c>
      <c r="C3106" t="s">
        <v>85</v>
      </c>
      <c r="D3106">
        <v>101</v>
      </c>
      <c r="E3106" t="s">
        <v>86</v>
      </c>
      <c r="F3106" t="s">
        <v>735</v>
      </c>
      <c r="G3106" t="s">
        <v>736</v>
      </c>
      <c r="H3106" t="s">
        <v>100</v>
      </c>
      <c r="I3106" t="s">
        <v>101</v>
      </c>
      <c r="J3106">
        <v>0</v>
      </c>
      <c r="K3106" t="s">
        <v>93</v>
      </c>
      <c r="L3106">
        <v>768751</v>
      </c>
    </row>
    <row r="3107" spans="1:12" x14ac:dyDescent="0.25">
      <c r="A3107" t="s">
        <v>425</v>
      </c>
      <c r="B3107" t="s">
        <v>426</v>
      </c>
      <c r="C3107" t="s">
        <v>85</v>
      </c>
      <c r="D3107">
        <v>101</v>
      </c>
      <c r="E3107" t="s">
        <v>86</v>
      </c>
      <c r="F3107" t="s">
        <v>735</v>
      </c>
      <c r="G3107" t="s">
        <v>736</v>
      </c>
      <c r="H3107" t="s">
        <v>102</v>
      </c>
      <c r="I3107" t="s">
        <v>103</v>
      </c>
      <c r="J3107">
        <v>0</v>
      </c>
      <c r="K3107" t="s">
        <v>93</v>
      </c>
      <c r="L3107">
        <v>768751</v>
      </c>
    </row>
    <row r="3108" spans="1:12" x14ac:dyDescent="0.25">
      <c r="A3108" t="s">
        <v>425</v>
      </c>
      <c r="B3108" t="s">
        <v>426</v>
      </c>
      <c r="C3108" t="s">
        <v>85</v>
      </c>
      <c r="D3108">
        <v>101</v>
      </c>
      <c r="E3108" t="s">
        <v>86</v>
      </c>
      <c r="F3108" t="s">
        <v>735</v>
      </c>
      <c r="G3108" t="s">
        <v>736</v>
      </c>
      <c r="H3108" t="s">
        <v>104</v>
      </c>
      <c r="I3108" t="s">
        <v>105</v>
      </c>
      <c r="J3108">
        <v>0</v>
      </c>
      <c r="K3108" t="s">
        <v>93</v>
      </c>
      <c r="L3108">
        <v>768751</v>
      </c>
    </row>
    <row r="3109" spans="1:12" x14ac:dyDescent="0.25">
      <c r="A3109" t="s">
        <v>425</v>
      </c>
      <c r="B3109" t="s">
        <v>426</v>
      </c>
      <c r="C3109" t="s">
        <v>85</v>
      </c>
      <c r="D3109">
        <v>101</v>
      </c>
      <c r="E3109" t="s">
        <v>86</v>
      </c>
      <c r="F3109" t="s">
        <v>735</v>
      </c>
      <c r="G3109" t="s">
        <v>736</v>
      </c>
      <c r="H3109" t="s">
        <v>106</v>
      </c>
      <c r="I3109" t="s">
        <v>107</v>
      </c>
      <c r="J3109">
        <v>0</v>
      </c>
      <c r="K3109" t="s">
        <v>93</v>
      </c>
      <c r="L3109">
        <v>768751</v>
      </c>
    </row>
    <row r="3110" spans="1:12" x14ac:dyDescent="0.25">
      <c r="A3110" t="s">
        <v>425</v>
      </c>
      <c r="B3110" t="s">
        <v>426</v>
      </c>
      <c r="C3110" t="s">
        <v>85</v>
      </c>
      <c r="D3110">
        <v>101</v>
      </c>
      <c r="E3110" t="s">
        <v>86</v>
      </c>
      <c r="F3110" t="s">
        <v>735</v>
      </c>
      <c r="G3110" t="s">
        <v>736</v>
      </c>
      <c r="H3110" t="s">
        <v>108</v>
      </c>
      <c r="I3110" t="s">
        <v>109</v>
      </c>
      <c r="J3110">
        <v>0</v>
      </c>
      <c r="K3110" t="s">
        <v>93</v>
      </c>
      <c r="L3110">
        <v>768751</v>
      </c>
    </row>
    <row r="3111" spans="1:12" x14ac:dyDescent="0.25">
      <c r="A3111" t="s">
        <v>425</v>
      </c>
      <c r="B3111" t="s">
        <v>426</v>
      </c>
      <c r="C3111" t="s">
        <v>85</v>
      </c>
      <c r="D3111">
        <v>101</v>
      </c>
      <c r="E3111" t="s">
        <v>86</v>
      </c>
      <c r="F3111" t="s">
        <v>735</v>
      </c>
      <c r="G3111" t="s">
        <v>736</v>
      </c>
      <c r="H3111" t="s">
        <v>110</v>
      </c>
      <c r="I3111" t="s">
        <v>111</v>
      </c>
      <c r="J3111">
        <v>0</v>
      </c>
      <c r="K3111" t="s">
        <v>93</v>
      </c>
      <c r="L3111">
        <v>768751</v>
      </c>
    </row>
    <row r="3112" spans="1:12" x14ac:dyDescent="0.25">
      <c r="A3112" t="s">
        <v>425</v>
      </c>
      <c r="B3112" t="s">
        <v>426</v>
      </c>
      <c r="C3112" t="s">
        <v>85</v>
      </c>
      <c r="D3112">
        <v>101</v>
      </c>
      <c r="E3112" t="s">
        <v>86</v>
      </c>
      <c r="F3112" t="s">
        <v>735</v>
      </c>
      <c r="G3112" t="s">
        <v>736</v>
      </c>
      <c r="H3112" t="s">
        <v>112</v>
      </c>
      <c r="I3112" t="s">
        <v>113</v>
      </c>
      <c r="J3112">
        <v>0</v>
      </c>
      <c r="K3112" t="s">
        <v>93</v>
      </c>
      <c r="L3112">
        <v>768751</v>
      </c>
    </row>
    <row r="3113" spans="1:12" x14ac:dyDescent="0.25">
      <c r="A3113" t="s">
        <v>425</v>
      </c>
      <c r="B3113" t="s">
        <v>426</v>
      </c>
      <c r="C3113" t="s">
        <v>85</v>
      </c>
      <c r="D3113">
        <v>101</v>
      </c>
      <c r="E3113" t="s">
        <v>86</v>
      </c>
      <c r="F3113" t="s">
        <v>735</v>
      </c>
      <c r="G3113" t="s">
        <v>736</v>
      </c>
      <c r="H3113" t="s">
        <v>114</v>
      </c>
      <c r="I3113" t="s">
        <v>115</v>
      </c>
      <c r="J3113">
        <v>0</v>
      </c>
      <c r="K3113" t="s">
        <v>93</v>
      </c>
      <c r="L3113">
        <v>768751</v>
      </c>
    </row>
    <row r="3114" spans="1:12" x14ac:dyDescent="0.25">
      <c r="A3114" t="s">
        <v>425</v>
      </c>
      <c r="B3114" t="s">
        <v>426</v>
      </c>
      <c r="C3114" t="s">
        <v>85</v>
      </c>
      <c r="D3114">
        <v>101</v>
      </c>
      <c r="E3114" t="s">
        <v>86</v>
      </c>
      <c r="F3114" t="s">
        <v>735</v>
      </c>
      <c r="G3114" t="s">
        <v>736</v>
      </c>
      <c r="H3114" t="s">
        <v>116</v>
      </c>
      <c r="I3114" t="s">
        <v>117</v>
      </c>
      <c r="J3114">
        <v>0</v>
      </c>
      <c r="K3114" t="s">
        <v>93</v>
      </c>
      <c r="L3114">
        <v>768751</v>
      </c>
    </row>
    <row r="3115" spans="1:12" x14ac:dyDescent="0.25">
      <c r="A3115" t="s">
        <v>425</v>
      </c>
      <c r="B3115" t="s">
        <v>426</v>
      </c>
      <c r="C3115" t="s">
        <v>85</v>
      </c>
      <c r="D3115">
        <v>101</v>
      </c>
      <c r="E3115" t="s">
        <v>86</v>
      </c>
      <c r="F3115" t="s">
        <v>735</v>
      </c>
      <c r="G3115" t="s">
        <v>736</v>
      </c>
      <c r="H3115" t="s">
        <v>118</v>
      </c>
      <c r="I3115" t="s">
        <v>119</v>
      </c>
      <c r="J3115">
        <v>0</v>
      </c>
      <c r="K3115" t="s">
        <v>93</v>
      </c>
      <c r="L3115">
        <v>768751</v>
      </c>
    </row>
    <row r="3116" spans="1:12" x14ac:dyDescent="0.25">
      <c r="A3116" t="s">
        <v>425</v>
      </c>
      <c r="B3116" t="s">
        <v>426</v>
      </c>
      <c r="C3116" t="s">
        <v>85</v>
      </c>
      <c r="D3116">
        <v>101</v>
      </c>
      <c r="E3116" t="s">
        <v>86</v>
      </c>
      <c r="F3116" t="s">
        <v>735</v>
      </c>
      <c r="G3116" t="s">
        <v>736</v>
      </c>
      <c r="H3116" t="s">
        <v>120</v>
      </c>
      <c r="I3116" t="s">
        <v>121</v>
      </c>
      <c r="J3116">
        <v>0</v>
      </c>
      <c r="K3116" t="s">
        <v>93</v>
      </c>
      <c r="L3116">
        <v>768751</v>
      </c>
    </row>
    <row r="3117" spans="1:12" x14ac:dyDescent="0.25">
      <c r="A3117" t="s">
        <v>425</v>
      </c>
      <c r="B3117" t="s">
        <v>426</v>
      </c>
      <c r="C3117" t="s">
        <v>85</v>
      </c>
      <c r="D3117">
        <v>101</v>
      </c>
      <c r="E3117" t="s">
        <v>86</v>
      </c>
      <c r="F3117" t="s">
        <v>735</v>
      </c>
      <c r="G3117" t="s">
        <v>736</v>
      </c>
      <c r="H3117" t="s">
        <v>122</v>
      </c>
      <c r="I3117" t="s">
        <v>123</v>
      </c>
      <c r="J3117">
        <v>0</v>
      </c>
      <c r="K3117" t="s">
        <v>93</v>
      </c>
      <c r="L3117">
        <v>768751</v>
      </c>
    </row>
    <row r="3118" spans="1:12" x14ac:dyDescent="0.25">
      <c r="A3118" t="s">
        <v>425</v>
      </c>
      <c r="B3118" t="s">
        <v>426</v>
      </c>
      <c r="C3118" t="s">
        <v>85</v>
      </c>
      <c r="D3118">
        <v>101</v>
      </c>
      <c r="E3118" t="s">
        <v>86</v>
      </c>
      <c r="F3118" t="s">
        <v>735</v>
      </c>
      <c r="G3118" t="s">
        <v>736</v>
      </c>
      <c r="H3118" t="s">
        <v>124</v>
      </c>
      <c r="I3118" t="s">
        <v>125</v>
      </c>
      <c r="J3118">
        <v>0</v>
      </c>
      <c r="K3118" t="s">
        <v>93</v>
      </c>
      <c r="L3118">
        <v>768751</v>
      </c>
    </row>
    <row r="3119" spans="1:12" x14ac:dyDescent="0.25">
      <c r="A3119" t="s">
        <v>425</v>
      </c>
      <c r="B3119" t="s">
        <v>426</v>
      </c>
      <c r="C3119" t="s">
        <v>85</v>
      </c>
      <c r="D3119">
        <v>101</v>
      </c>
      <c r="E3119" t="s">
        <v>86</v>
      </c>
      <c r="F3119" t="s">
        <v>735</v>
      </c>
      <c r="G3119" t="s">
        <v>736</v>
      </c>
      <c r="H3119" t="s">
        <v>126</v>
      </c>
      <c r="I3119" t="s">
        <v>127</v>
      </c>
      <c r="J3119">
        <v>0</v>
      </c>
      <c r="K3119" t="s">
        <v>93</v>
      </c>
      <c r="L3119">
        <v>768751</v>
      </c>
    </row>
    <row r="3120" spans="1:12" x14ac:dyDescent="0.25">
      <c r="A3120" t="s">
        <v>425</v>
      </c>
      <c r="B3120" t="s">
        <v>426</v>
      </c>
      <c r="C3120" t="s">
        <v>85</v>
      </c>
      <c r="D3120">
        <v>101</v>
      </c>
      <c r="E3120" t="s">
        <v>86</v>
      </c>
      <c r="F3120" t="s">
        <v>735</v>
      </c>
      <c r="G3120" t="s">
        <v>736</v>
      </c>
      <c r="H3120" t="s">
        <v>128</v>
      </c>
      <c r="I3120" t="s">
        <v>129</v>
      </c>
      <c r="J3120">
        <v>896191</v>
      </c>
      <c r="K3120" t="s">
        <v>93</v>
      </c>
      <c r="L3120">
        <v>768751</v>
      </c>
    </row>
    <row r="3121" spans="1:12" x14ac:dyDescent="0.25">
      <c r="A3121" t="s">
        <v>425</v>
      </c>
      <c r="B3121" t="s">
        <v>426</v>
      </c>
      <c r="C3121" t="s">
        <v>85</v>
      </c>
      <c r="D3121">
        <v>101</v>
      </c>
      <c r="E3121" t="s">
        <v>86</v>
      </c>
      <c r="F3121" t="s">
        <v>735</v>
      </c>
      <c r="G3121" t="s">
        <v>736</v>
      </c>
      <c r="H3121" t="s">
        <v>130</v>
      </c>
      <c r="I3121" t="s">
        <v>131</v>
      </c>
      <c r="J3121">
        <v>27043</v>
      </c>
      <c r="K3121" t="s">
        <v>93</v>
      </c>
      <c r="L3121">
        <v>768751</v>
      </c>
    </row>
    <row r="3122" spans="1:12" x14ac:dyDescent="0.25">
      <c r="A3122" t="s">
        <v>425</v>
      </c>
      <c r="B3122" t="s">
        <v>426</v>
      </c>
      <c r="C3122" t="s">
        <v>85</v>
      </c>
      <c r="D3122">
        <v>101</v>
      </c>
      <c r="E3122" t="s">
        <v>86</v>
      </c>
      <c r="F3122" t="s">
        <v>735</v>
      </c>
      <c r="G3122" t="s">
        <v>736</v>
      </c>
      <c r="H3122" t="s">
        <v>132</v>
      </c>
      <c r="I3122" t="s">
        <v>133</v>
      </c>
      <c r="J3122">
        <v>-50317</v>
      </c>
      <c r="K3122" t="s">
        <v>93</v>
      </c>
      <c r="L3122">
        <v>768751</v>
      </c>
    </row>
    <row r="3123" spans="1:12" x14ac:dyDescent="0.25">
      <c r="A3123" t="s">
        <v>425</v>
      </c>
      <c r="B3123" t="s">
        <v>426</v>
      </c>
      <c r="C3123" t="s">
        <v>85</v>
      </c>
      <c r="D3123">
        <v>101</v>
      </c>
      <c r="E3123" t="s">
        <v>86</v>
      </c>
      <c r="F3123" t="s">
        <v>735</v>
      </c>
      <c r="G3123" t="s">
        <v>736</v>
      </c>
      <c r="H3123" t="s">
        <v>134</v>
      </c>
      <c r="I3123" t="s">
        <v>135</v>
      </c>
      <c r="J3123">
        <v>85693</v>
      </c>
      <c r="K3123" t="s">
        <v>93</v>
      </c>
      <c r="L3123">
        <v>768751</v>
      </c>
    </row>
    <row r="3124" spans="1:12" x14ac:dyDescent="0.25">
      <c r="A3124" t="s">
        <v>425</v>
      </c>
      <c r="B3124" t="s">
        <v>426</v>
      </c>
      <c r="C3124" t="s">
        <v>85</v>
      </c>
      <c r="D3124">
        <v>101</v>
      </c>
      <c r="E3124" t="s">
        <v>86</v>
      </c>
      <c r="F3124" t="s">
        <v>735</v>
      </c>
      <c r="G3124" t="s">
        <v>736</v>
      </c>
      <c r="H3124" t="s">
        <v>136</v>
      </c>
      <c r="I3124" t="s">
        <v>137</v>
      </c>
      <c r="J3124">
        <v>6535</v>
      </c>
      <c r="K3124" t="s">
        <v>93</v>
      </c>
      <c r="L3124">
        <v>768751</v>
      </c>
    </row>
    <row r="3125" spans="1:12" x14ac:dyDescent="0.25">
      <c r="A3125" t="s">
        <v>425</v>
      </c>
      <c r="B3125" t="s">
        <v>426</v>
      </c>
      <c r="C3125" t="s">
        <v>85</v>
      </c>
      <c r="D3125">
        <v>101</v>
      </c>
      <c r="E3125" t="s">
        <v>86</v>
      </c>
      <c r="F3125" t="s">
        <v>735</v>
      </c>
      <c r="G3125" t="s">
        <v>736</v>
      </c>
      <c r="H3125" t="s">
        <v>138</v>
      </c>
      <c r="I3125" t="s">
        <v>139</v>
      </c>
      <c r="J3125">
        <v>221024</v>
      </c>
      <c r="K3125" t="s">
        <v>93</v>
      </c>
      <c r="L3125">
        <v>768751</v>
      </c>
    </row>
    <row r="3126" spans="1:12" x14ac:dyDescent="0.25">
      <c r="A3126" t="s">
        <v>425</v>
      </c>
      <c r="B3126" t="s">
        <v>426</v>
      </c>
      <c r="C3126" t="s">
        <v>85</v>
      </c>
      <c r="D3126">
        <v>101</v>
      </c>
      <c r="E3126" t="s">
        <v>86</v>
      </c>
      <c r="F3126" t="s">
        <v>735</v>
      </c>
      <c r="G3126" t="s">
        <v>736</v>
      </c>
      <c r="H3126" t="s">
        <v>140</v>
      </c>
      <c r="I3126" t="s">
        <v>141</v>
      </c>
      <c r="J3126">
        <v>0</v>
      </c>
      <c r="K3126" t="s">
        <v>93</v>
      </c>
      <c r="L3126">
        <v>768751</v>
      </c>
    </row>
    <row r="3127" spans="1:12" x14ac:dyDescent="0.25">
      <c r="A3127" t="s">
        <v>425</v>
      </c>
      <c r="B3127" t="s">
        <v>426</v>
      </c>
      <c r="C3127" t="s">
        <v>85</v>
      </c>
      <c r="D3127">
        <v>101</v>
      </c>
      <c r="E3127" t="s">
        <v>86</v>
      </c>
      <c r="F3127" t="s">
        <v>735</v>
      </c>
      <c r="G3127" t="s">
        <v>736</v>
      </c>
      <c r="H3127" t="s">
        <v>142</v>
      </c>
      <c r="I3127" t="s">
        <v>143</v>
      </c>
      <c r="J3127">
        <v>0</v>
      </c>
      <c r="K3127" t="s">
        <v>93</v>
      </c>
      <c r="L3127">
        <v>768751</v>
      </c>
    </row>
    <row r="3128" spans="1:12" x14ac:dyDescent="0.25">
      <c r="A3128" t="s">
        <v>425</v>
      </c>
      <c r="B3128" t="s">
        <v>426</v>
      </c>
      <c r="C3128" t="s">
        <v>85</v>
      </c>
      <c r="D3128">
        <v>101</v>
      </c>
      <c r="E3128" t="s">
        <v>86</v>
      </c>
      <c r="F3128" t="s">
        <v>735</v>
      </c>
      <c r="G3128" t="s">
        <v>736</v>
      </c>
      <c r="H3128" t="s">
        <v>144</v>
      </c>
      <c r="I3128" t="s">
        <v>145</v>
      </c>
      <c r="J3128">
        <v>0</v>
      </c>
      <c r="K3128" t="s">
        <v>93</v>
      </c>
      <c r="L3128">
        <v>768751</v>
      </c>
    </row>
    <row r="3129" spans="1:12" x14ac:dyDescent="0.25">
      <c r="A3129" t="s">
        <v>425</v>
      </c>
      <c r="B3129" t="s">
        <v>426</v>
      </c>
      <c r="C3129" t="s">
        <v>85</v>
      </c>
      <c r="D3129">
        <v>101</v>
      </c>
      <c r="E3129" t="s">
        <v>86</v>
      </c>
      <c r="F3129" t="s">
        <v>735</v>
      </c>
      <c r="G3129" t="s">
        <v>736</v>
      </c>
      <c r="H3129" t="s">
        <v>146</v>
      </c>
      <c r="I3129" t="s">
        <v>147</v>
      </c>
      <c r="J3129">
        <v>303951</v>
      </c>
      <c r="K3129" t="s">
        <v>93</v>
      </c>
      <c r="L3129">
        <v>768751</v>
      </c>
    </row>
    <row r="3130" spans="1:12" x14ac:dyDescent="0.25">
      <c r="A3130" t="s">
        <v>425</v>
      </c>
      <c r="B3130" t="s">
        <v>426</v>
      </c>
      <c r="C3130" t="s">
        <v>85</v>
      </c>
      <c r="D3130">
        <v>101</v>
      </c>
      <c r="E3130" t="s">
        <v>86</v>
      </c>
      <c r="F3130" t="s">
        <v>735</v>
      </c>
      <c r="G3130" t="s">
        <v>736</v>
      </c>
      <c r="H3130" t="s">
        <v>148</v>
      </c>
      <c r="I3130" t="s">
        <v>149</v>
      </c>
      <c r="J3130">
        <v>0</v>
      </c>
      <c r="K3130" t="s">
        <v>93</v>
      </c>
      <c r="L3130">
        <v>768751</v>
      </c>
    </row>
    <row r="3131" spans="1:12" x14ac:dyDescent="0.25">
      <c r="A3131" t="s">
        <v>425</v>
      </c>
      <c r="B3131" t="s">
        <v>426</v>
      </c>
      <c r="C3131" t="s">
        <v>85</v>
      </c>
      <c r="D3131">
        <v>101</v>
      </c>
      <c r="E3131" t="s">
        <v>86</v>
      </c>
      <c r="F3131" t="s">
        <v>735</v>
      </c>
      <c r="G3131" t="s">
        <v>736</v>
      </c>
      <c r="H3131" t="s">
        <v>150</v>
      </c>
      <c r="I3131" t="s">
        <v>151</v>
      </c>
      <c r="J3131">
        <v>29055</v>
      </c>
      <c r="K3131" t="s">
        <v>93</v>
      </c>
      <c r="L3131">
        <v>768751</v>
      </c>
    </row>
    <row r="3132" spans="1:12" x14ac:dyDescent="0.25">
      <c r="A3132" t="s">
        <v>425</v>
      </c>
      <c r="B3132" t="s">
        <v>426</v>
      </c>
      <c r="C3132" t="s">
        <v>85</v>
      </c>
      <c r="D3132">
        <v>101</v>
      </c>
      <c r="E3132" t="s">
        <v>86</v>
      </c>
      <c r="F3132" t="s">
        <v>735</v>
      </c>
      <c r="G3132" t="s">
        <v>736</v>
      </c>
      <c r="H3132" t="s">
        <v>152</v>
      </c>
      <c r="I3132" t="s">
        <v>153</v>
      </c>
      <c r="J3132">
        <v>5792</v>
      </c>
      <c r="K3132" t="s">
        <v>93</v>
      </c>
      <c r="L3132">
        <v>768751</v>
      </c>
    </row>
    <row r="3133" spans="1:12" x14ac:dyDescent="0.25">
      <c r="A3133" t="s">
        <v>425</v>
      </c>
      <c r="B3133" t="s">
        <v>426</v>
      </c>
      <c r="C3133" t="s">
        <v>85</v>
      </c>
      <c r="D3133">
        <v>101</v>
      </c>
      <c r="E3133" t="s">
        <v>86</v>
      </c>
      <c r="F3133" t="s">
        <v>735</v>
      </c>
      <c r="G3133" t="s">
        <v>736</v>
      </c>
      <c r="H3133" t="s">
        <v>154</v>
      </c>
      <c r="I3133" t="s">
        <v>155</v>
      </c>
      <c r="J3133">
        <v>0</v>
      </c>
      <c r="K3133" t="s">
        <v>93</v>
      </c>
      <c r="L3133">
        <v>768751</v>
      </c>
    </row>
    <row r="3134" spans="1:12" x14ac:dyDescent="0.25">
      <c r="A3134" t="s">
        <v>425</v>
      </c>
      <c r="B3134" t="s">
        <v>426</v>
      </c>
      <c r="C3134" t="s">
        <v>85</v>
      </c>
      <c r="D3134">
        <v>101</v>
      </c>
      <c r="E3134" t="s">
        <v>86</v>
      </c>
      <c r="F3134" t="s">
        <v>735</v>
      </c>
      <c r="G3134" t="s">
        <v>736</v>
      </c>
      <c r="H3134" t="s">
        <v>156</v>
      </c>
      <c r="I3134" t="s">
        <v>157</v>
      </c>
      <c r="J3134">
        <v>348</v>
      </c>
      <c r="K3134" t="s">
        <v>93</v>
      </c>
      <c r="L3134">
        <v>768751</v>
      </c>
    </row>
    <row r="3135" spans="1:12" x14ac:dyDescent="0.25">
      <c r="A3135" t="s">
        <v>425</v>
      </c>
      <c r="B3135" t="s">
        <v>426</v>
      </c>
      <c r="C3135" t="s">
        <v>85</v>
      </c>
      <c r="D3135">
        <v>101</v>
      </c>
      <c r="E3135" t="s">
        <v>86</v>
      </c>
      <c r="F3135" t="s">
        <v>735</v>
      </c>
      <c r="G3135" t="s">
        <v>736</v>
      </c>
      <c r="H3135" t="s">
        <v>158</v>
      </c>
      <c r="I3135" t="s">
        <v>159</v>
      </c>
      <c r="J3135">
        <v>4593</v>
      </c>
      <c r="K3135" t="s">
        <v>93</v>
      </c>
      <c r="L3135">
        <v>768751</v>
      </c>
    </row>
    <row r="3136" spans="1:12" x14ac:dyDescent="0.25">
      <c r="A3136" t="s">
        <v>425</v>
      </c>
      <c r="B3136" t="s">
        <v>426</v>
      </c>
      <c r="C3136" t="s">
        <v>85</v>
      </c>
      <c r="D3136">
        <v>101</v>
      </c>
      <c r="E3136" t="s">
        <v>86</v>
      </c>
      <c r="F3136" t="s">
        <v>735</v>
      </c>
      <c r="G3136" t="s">
        <v>736</v>
      </c>
      <c r="H3136" t="s">
        <v>160</v>
      </c>
      <c r="I3136" t="s">
        <v>161</v>
      </c>
      <c r="J3136">
        <v>16027</v>
      </c>
      <c r="K3136" t="s">
        <v>93</v>
      </c>
      <c r="L3136">
        <v>768751</v>
      </c>
    </row>
    <row r="3137" spans="1:12" x14ac:dyDescent="0.25">
      <c r="A3137" t="s">
        <v>425</v>
      </c>
      <c r="B3137" t="s">
        <v>426</v>
      </c>
      <c r="C3137" t="s">
        <v>85</v>
      </c>
      <c r="D3137">
        <v>101</v>
      </c>
      <c r="E3137" t="s">
        <v>86</v>
      </c>
      <c r="F3137" t="s">
        <v>735</v>
      </c>
      <c r="G3137" t="s">
        <v>736</v>
      </c>
      <c r="H3137" t="s">
        <v>162</v>
      </c>
      <c r="I3137" t="s">
        <v>163</v>
      </c>
      <c r="J3137">
        <v>104</v>
      </c>
      <c r="K3137" t="s">
        <v>93</v>
      </c>
      <c r="L3137">
        <v>768751</v>
      </c>
    </row>
    <row r="3138" spans="1:12" x14ac:dyDescent="0.25">
      <c r="A3138" t="s">
        <v>425</v>
      </c>
      <c r="B3138" t="s">
        <v>426</v>
      </c>
      <c r="C3138" t="s">
        <v>85</v>
      </c>
      <c r="D3138">
        <v>101</v>
      </c>
      <c r="E3138" t="s">
        <v>86</v>
      </c>
      <c r="F3138" t="s">
        <v>735</v>
      </c>
      <c r="G3138" t="s">
        <v>736</v>
      </c>
      <c r="H3138" t="s">
        <v>164</v>
      </c>
      <c r="I3138" t="s">
        <v>165</v>
      </c>
      <c r="J3138">
        <v>570</v>
      </c>
      <c r="K3138" t="s">
        <v>93</v>
      </c>
      <c r="L3138">
        <v>768751</v>
      </c>
    </row>
    <row r="3139" spans="1:12" x14ac:dyDescent="0.25">
      <c r="A3139" t="s">
        <v>425</v>
      </c>
      <c r="B3139" t="s">
        <v>426</v>
      </c>
      <c r="C3139" t="s">
        <v>85</v>
      </c>
      <c r="D3139">
        <v>101</v>
      </c>
      <c r="E3139" t="s">
        <v>86</v>
      </c>
      <c r="F3139" t="s">
        <v>735</v>
      </c>
      <c r="G3139" t="s">
        <v>736</v>
      </c>
      <c r="H3139" t="s">
        <v>166</v>
      </c>
      <c r="I3139" t="s">
        <v>167</v>
      </c>
      <c r="J3139">
        <v>0</v>
      </c>
      <c r="K3139" t="s">
        <v>93</v>
      </c>
      <c r="L3139">
        <v>768751</v>
      </c>
    </row>
    <row r="3140" spans="1:12" x14ac:dyDescent="0.25">
      <c r="A3140" t="s">
        <v>425</v>
      </c>
      <c r="B3140" t="s">
        <v>426</v>
      </c>
      <c r="C3140" t="s">
        <v>85</v>
      </c>
      <c r="D3140">
        <v>101</v>
      </c>
      <c r="E3140" t="s">
        <v>86</v>
      </c>
      <c r="F3140" t="s">
        <v>735</v>
      </c>
      <c r="G3140" t="s">
        <v>736</v>
      </c>
      <c r="H3140" t="s">
        <v>168</v>
      </c>
      <c r="I3140" t="s">
        <v>169</v>
      </c>
      <c r="J3140">
        <v>22778</v>
      </c>
      <c r="K3140" t="s">
        <v>93</v>
      </c>
      <c r="L3140">
        <v>768751</v>
      </c>
    </row>
    <row r="3141" spans="1:12" x14ac:dyDescent="0.25">
      <c r="A3141" t="s">
        <v>425</v>
      </c>
      <c r="B3141" t="s">
        <v>426</v>
      </c>
      <c r="C3141" t="s">
        <v>85</v>
      </c>
      <c r="D3141">
        <v>101</v>
      </c>
      <c r="E3141" t="s">
        <v>86</v>
      </c>
      <c r="F3141" t="s">
        <v>735</v>
      </c>
      <c r="G3141" t="s">
        <v>736</v>
      </c>
      <c r="H3141" t="s">
        <v>170</v>
      </c>
      <c r="I3141" t="s">
        <v>171</v>
      </c>
      <c r="J3141">
        <v>1997</v>
      </c>
      <c r="K3141" t="s">
        <v>93</v>
      </c>
      <c r="L3141">
        <v>768751</v>
      </c>
    </row>
    <row r="3142" spans="1:12" x14ac:dyDescent="0.25">
      <c r="A3142" t="s">
        <v>425</v>
      </c>
      <c r="B3142" t="s">
        <v>426</v>
      </c>
      <c r="C3142" t="s">
        <v>85</v>
      </c>
      <c r="D3142">
        <v>101</v>
      </c>
      <c r="E3142" t="s">
        <v>86</v>
      </c>
      <c r="F3142" t="s">
        <v>735</v>
      </c>
      <c r="G3142" t="s">
        <v>736</v>
      </c>
      <c r="H3142" t="s">
        <v>172</v>
      </c>
      <c r="I3142" t="s">
        <v>173</v>
      </c>
      <c r="J3142">
        <v>0</v>
      </c>
      <c r="K3142" t="s">
        <v>93</v>
      </c>
      <c r="L3142">
        <v>768751</v>
      </c>
    </row>
    <row r="3143" spans="1:12" x14ac:dyDescent="0.25">
      <c r="A3143" t="s">
        <v>425</v>
      </c>
      <c r="B3143" t="s">
        <v>426</v>
      </c>
      <c r="C3143" t="s">
        <v>85</v>
      </c>
      <c r="D3143">
        <v>101</v>
      </c>
      <c r="E3143" t="s">
        <v>86</v>
      </c>
      <c r="F3143" t="s">
        <v>735</v>
      </c>
      <c r="G3143" t="s">
        <v>736</v>
      </c>
      <c r="H3143" t="s">
        <v>174</v>
      </c>
      <c r="I3143" t="s">
        <v>175</v>
      </c>
      <c r="J3143">
        <v>0</v>
      </c>
      <c r="K3143" t="s">
        <v>93</v>
      </c>
      <c r="L3143">
        <v>768751</v>
      </c>
    </row>
    <row r="3144" spans="1:12" x14ac:dyDescent="0.25">
      <c r="A3144" t="s">
        <v>425</v>
      </c>
      <c r="B3144" t="s">
        <v>426</v>
      </c>
      <c r="C3144" t="s">
        <v>85</v>
      </c>
      <c r="D3144">
        <v>101</v>
      </c>
      <c r="E3144" t="s">
        <v>86</v>
      </c>
      <c r="F3144" t="s">
        <v>735</v>
      </c>
      <c r="G3144" t="s">
        <v>736</v>
      </c>
      <c r="H3144" t="s">
        <v>176</v>
      </c>
      <c r="I3144" t="s">
        <v>177</v>
      </c>
      <c r="J3144">
        <v>0</v>
      </c>
      <c r="K3144" t="s">
        <v>93</v>
      </c>
      <c r="L3144">
        <v>768751</v>
      </c>
    </row>
    <row r="3145" spans="1:12" x14ac:dyDescent="0.25">
      <c r="A3145" t="s">
        <v>425</v>
      </c>
      <c r="B3145" t="s">
        <v>426</v>
      </c>
      <c r="C3145" t="s">
        <v>85</v>
      </c>
      <c r="D3145">
        <v>101</v>
      </c>
      <c r="E3145" t="s">
        <v>86</v>
      </c>
      <c r="F3145" t="s">
        <v>735</v>
      </c>
      <c r="G3145" t="s">
        <v>736</v>
      </c>
      <c r="H3145" t="s">
        <v>178</v>
      </c>
      <c r="I3145" t="s">
        <v>179</v>
      </c>
      <c r="J3145">
        <v>18138</v>
      </c>
      <c r="K3145" t="s">
        <v>93</v>
      </c>
      <c r="L3145">
        <v>768751</v>
      </c>
    </row>
    <row r="3146" spans="1:12" x14ac:dyDescent="0.25">
      <c r="A3146" t="s">
        <v>425</v>
      </c>
      <c r="B3146" t="s">
        <v>426</v>
      </c>
      <c r="C3146" t="s">
        <v>85</v>
      </c>
      <c r="D3146">
        <v>101</v>
      </c>
      <c r="E3146" t="s">
        <v>86</v>
      </c>
      <c r="F3146" t="s">
        <v>735</v>
      </c>
      <c r="G3146" t="s">
        <v>736</v>
      </c>
      <c r="H3146" t="s">
        <v>180</v>
      </c>
      <c r="I3146" t="s">
        <v>181</v>
      </c>
      <c r="J3146">
        <v>40442</v>
      </c>
      <c r="K3146" t="s">
        <v>93</v>
      </c>
      <c r="L3146">
        <v>768751</v>
      </c>
    </row>
    <row r="3147" spans="1:12" x14ac:dyDescent="0.25">
      <c r="A3147" t="s">
        <v>425</v>
      </c>
      <c r="B3147" t="s">
        <v>426</v>
      </c>
      <c r="C3147" t="s">
        <v>85</v>
      </c>
      <c r="D3147">
        <v>101</v>
      </c>
      <c r="E3147" t="s">
        <v>86</v>
      </c>
      <c r="F3147" t="s">
        <v>735</v>
      </c>
      <c r="G3147" t="s">
        <v>736</v>
      </c>
      <c r="H3147" t="s">
        <v>182</v>
      </c>
      <c r="I3147" t="s">
        <v>183</v>
      </c>
      <c r="J3147">
        <v>0</v>
      </c>
      <c r="K3147" t="s">
        <v>93</v>
      </c>
      <c r="L3147">
        <v>768751</v>
      </c>
    </row>
    <row r="3148" spans="1:12" x14ac:dyDescent="0.25">
      <c r="A3148" t="s">
        <v>425</v>
      </c>
      <c r="B3148" t="s">
        <v>426</v>
      </c>
      <c r="C3148" t="s">
        <v>85</v>
      </c>
      <c r="D3148">
        <v>101</v>
      </c>
      <c r="E3148" t="s">
        <v>86</v>
      </c>
      <c r="F3148" t="s">
        <v>735</v>
      </c>
      <c r="G3148" t="s">
        <v>736</v>
      </c>
      <c r="H3148" t="s">
        <v>184</v>
      </c>
      <c r="I3148" t="s">
        <v>185</v>
      </c>
      <c r="J3148">
        <v>0</v>
      </c>
      <c r="K3148" t="s">
        <v>93</v>
      </c>
      <c r="L3148">
        <v>768751</v>
      </c>
    </row>
    <row r="3149" spans="1:12" x14ac:dyDescent="0.25">
      <c r="A3149" t="s">
        <v>425</v>
      </c>
      <c r="B3149" t="s">
        <v>426</v>
      </c>
      <c r="C3149" t="s">
        <v>85</v>
      </c>
      <c r="D3149">
        <v>101</v>
      </c>
      <c r="E3149" t="s">
        <v>86</v>
      </c>
      <c r="F3149" t="s">
        <v>735</v>
      </c>
      <c r="G3149" t="s">
        <v>736</v>
      </c>
      <c r="H3149" t="s">
        <v>186</v>
      </c>
      <c r="I3149" t="s">
        <v>187</v>
      </c>
      <c r="J3149">
        <v>342</v>
      </c>
      <c r="K3149" t="s">
        <v>93</v>
      </c>
      <c r="L3149">
        <v>768751</v>
      </c>
    </row>
    <row r="3150" spans="1:12" x14ac:dyDescent="0.25">
      <c r="A3150" t="s">
        <v>425</v>
      </c>
      <c r="B3150" t="s">
        <v>426</v>
      </c>
      <c r="C3150" t="s">
        <v>85</v>
      </c>
      <c r="D3150">
        <v>101</v>
      </c>
      <c r="E3150" t="s">
        <v>86</v>
      </c>
      <c r="F3150" t="s">
        <v>735</v>
      </c>
      <c r="G3150" t="s">
        <v>736</v>
      </c>
      <c r="H3150" t="s">
        <v>188</v>
      </c>
      <c r="I3150" t="s">
        <v>189</v>
      </c>
      <c r="J3150">
        <v>0</v>
      </c>
      <c r="K3150" t="s">
        <v>93</v>
      </c>
      <c r="L3150">
        <v>768751</v>
      </c>
    </row>
    <row r="3151" spans="1:12" x14ac:dyDescent="0.25">
      <c r="A3151" t="s">
        <v>425</v>
      </c>
      <c r="B3151" t="s">
        <v>426</v>
      </c>
      <c r="C3151" t="s">
        <v>85</v>
      </c>
      <c r="D3151">
        <v>101</v>
      </c>
      <c r="E3151" t="s">
        <v>86</v>
      </c>
      <c r="F3151" t="s">
        <v>735</v>
      </c>
      <c r="G3151" t="s">
        <v>736</v>
      </c>
      <c r="H3151" t="s">
        <v>190</v>
      </c>
      <c r="I3151" t="s">
        <v>191</v>
      </c>
      <c r="J3151">
        <v>46681</v>
      </c>
      <c r="K3151" t="s">
        <v>93</v>
      </c>
      <c r="L3151">
        <v>768751</v>
      </c>
    </row>
    <row r="3152" spans="1:12" x14ac:dyDescent="0.25">
      <c r="A3152" t="s">
        <v>425</v>
      </c>
      <c r="B3152" t="s">
        <v>426</v>
      </c>
      <c r="C3152" t="s">
        <v>85</v>
      </c>
      <c r="D3152">
        <v>101</v>
      </c>
      <c r="E3152" t="s">
        <v>86</v>
      </c>
      <c r="F3152" t="s">
        <v>735</v>
      </c>
      <c r="G3152" t="s">
        <v>736</v>
      </c>
      <c r="H3152" t="s">
        <v>192</v>
      </c>
      <c r="I3152" t="s">
        <v>193</v>
      </c>
      <c r="J3152">
        <v>4520</v>
      </c>
      <c r="K3152" t="s">
        <v>93</v>
      </c>
      <c r="L3152">
        <v>768751</v>
      </c>
    </row>
    <row r="3153" spans="1:12" x14ac:dyDescent="0.25">
      <c r="A3153" t="s">
        <v>425</v>
      </c>
      <c r="B3153" t="s">
        <v>426</v>
      </c>
      <c r="C3153" t="s">
        <v>85</v>
      </c>
      <c r="D3153">
        <v>101</v>
      </c>
      <c r="E3153" t="s">
        <v>86</v>
      </c>
      <c r="F3153" t="s">
        <v>735</v>
      </c>
      <c r="G3153" t="s">
        <v>736</v>
      </c>
      <c r="H3153" t="s">
        <v>194</v>
      </c>
      <c r="I3153" t="s">
        <v>195</v>
      </c>
      <c r="J3153">
        <v>56458</v>
      </c>
      <c r="K3153" t="s">
        <v>93</v>
      </c>
      <c r="L3153">
        <v>768751</v>
      </c>
    </row>
    <row r="3154" spans="1:12" x14ac:dyDescent="0.25">
      <c r="A3154" t="s">
        <v>425</v>
      </c>
      <c r="B3154" t="s">
        <v>426</v>
      </c>
      <c r="C3154" t="s">
        <v>85</v>
      </c>
      <c r="D3154">
        <v>101</v>
      </c>
      <c r="E3154" t="s">
        <v>86</v>
      </c>
      <c r="F3154" t="s">
        <v>735</v>
      </c>
      <c r="G3154" t="s">
        <v>736</v>
      </c>
      <c r="H3154" t="s">
        <v>196</v>
      </c>
      <c r="I3154" t="s">
        <v>197</v>
      </c>
      <c r="J3154">
        <v>56305</v>
      </c>
      <c r="K3154" t="s">
        <v>93</v>
      </c>
      <c r="L3154">
        <v>768751</v>
      </c>
    </row>
    <row r="3155" spans="1:12" x14ac:dyDescent="0.25">
      <c r="A3155" t="s">
        <v>425</v>
      </c>
      <c r="B3155" t="s">
        <v>426</v>
      </c>
      <c r="C3155" t="s">
        <v>85</v>
      </c>
      <c r="D3155">
        <v>101</v>
      </c>
      <c r="E3155" t="s">
        <v>86</v>
      </c>
      <c r="F3155" t="s">
        <v>735</v>
      </c>
      <c r="G3155" t="s">
        <v>736</v>
      </c>
      <c r="H3155" t="s">
        <v>198</v>
      </c>
      <c r="I3155" t="s">
        <v>199</v>
      </c>
      <c r="J3155">
        <v>4653</v>
      </c>
      <c r="K3155" t="s">
        <v>93</v>
      </c>
      <c r="L3155">
        <v>768751</v>
      </c>
    </row>
    <row r="3156" spans="1:12" x14ac:dyDescent="0.25">
      <c r="A3156" t="s">
        <v>425</v>
      </c>
      <c r="B3156" t="s">
        <v>426</v>
      </c>
      <c r="C3156" t="s">
        <v>85</v>
      </c>
      <c r="D3156">
        <v>101</v>
      </c>
      <c r="E3156" t="s">
        <v>86</v>
      </c>
      <c r="F3156" t="s">
        <v>735</v>
      </c>
      <c r="G3156" t="s">
        <v>736</v>
      </c>
      <c r="H3156" t="s">
        <v>200</v>
      </c>
      <c r="I3156" t="s">
        <v>201</v>
      </c>
      <c r="J3156">
        <v>26997</v>
      </c>
      <c r="K3156" t="s">
        <v>93</v>
      </c>
      <c r="L3156">
        <v>768751</v>
      </c>
    </row>
    <row r="3157" spans="1:12" x14ac:dyDescent="0.25">
      <c r="A3157" t="s">
        <v>425</v>
      </c>
      <c r="B3157" t="s">
        <v>426</v>
      </c>
      <c r="C3157" t="s">
        <v>85</v>
      </c>
      <c r="D3157">
        <v>101</v>
      </c>
      <c r="E3157" t="s">
        <v>86</v>
      </c>
      <c r="F3157" t="s">
        <v>735</v>
      </c>
      <c r="G3157" t="s">
        <v>736</v>
      </c>
      <c r="H3157" t="s">
        <v>202</v>
      </c>
      <c r="I3157" t="s">
        <v>203</v>
      </c>
      <c r="J3157">
        <v>628</v>
      </c>
      <c r="K3157" t="s">
        <v>93</v>
      </c>
      <c r="L3157">
        <v>768751</v>
      </c>
    </row>
    <row r="3158" spans="1:12" x14ac:dyDescent="0.25">
      <c r="A3158" t="s">
        <v>425</v>
      </c>
      <c r="B3158" t="s">
        <v>426</v>
      </c>
      <c r="C3158" t="s">
        <v>85</v>
      </c>
      <c r="D3158">
        <v>101</v>
      </c>
      <c r="E3158" t="s">
        <v>86</v>
      </c>
      <c r="F3158" t="s">
        <v>735</v>
      </c>
      <c r="G3158" t="s">
        <v>736</v>
      </c>
      <c r="H3158" t="s">
        <v>204</v>
      </c>
      <c r="I3158" t="s">
        <v>205</v>
      </c>
      <c r="J3158">
        <v>0</v>
      </c>
      <c r="K3158" t="s">
        <v>93</v>
      </c>
      <c r="L3158">
        <v>768751</v>
      </c>
    </row>
    <row r="3159" spans="1:12" x14ac:dyDescent="0.25">
      <c r="A3159" t="s">
        <v>425</v>
      </c>
      <c r="B3159" t="s">
        <v>426</v>
      </c>
      <c r="C3159" t="s">
        <v>85</v>
      </c>
      <c r="D3159">
        <v>101</v>
      </c>
      <c r="E3159" t="s">
        <v>86</v>
      </c>
      <c r="F3159" t="s">
        <v>735</v>
      </c>
      <c r="G3159" t="s">
        <v>736</v>
      </c>
      <c r="H3159" t="s">
        <v>206</v>
      </c>
      <c r="I3159" t="s">
        <v>207</v>
      </c>
      <c r="J3159">
        <v>10236</v>
      </c>
      <c r="K3159" t="s">
        <v>93</v>
      </c>
      <c r="L3159">
        <v>768751</v>
      </c>
    </row>
    <row r="3160" spans="1:12" x14ac:dyDescent="0.25">
      <c r="A3160" t="s">
        <v>425</v>
      </c>
      <c r="B3160" t="s">
        <v>426</v>
      </c>
      <c r="C3160" t="s">
        <v>85</v>
      </c>
      <c r="D3160">
        <v>101</v>
      </c>
      <c r="E3160" t="s">
        <v>86</v>
      </c>
      <c r="F3160" t="s">
        <v>735</v>
      </c>
      <c r="G3160" t="s">
        <v>736</v>
      </c>
      <c r="H3160" t="s">
        <v>208</v>
      </c>
      <c r="I3160" t="s">
        <v>209</v>
      </c>
      <c r="J3160">
        <v>50060</v>
      </c>
      <c r="K3160" t="s">
        <v>93</v>
      </c>
      <c r="L3160">
        <v>768751</v>
      </c>
    </row>
    <row r="3161" spans="1:12" x14ac:dyDescent="0.25">
      <c r="A3161" t="s">
        <v>425</v>
      </c>
      <c r="B3161" t="s">
        <v>426</v>
      </c>
      <c r="C3161" t="s">
        <v>85</v>
      </c>
      <c r="D3161">
        <v>101</v>
      </c>
      <c r="E3161" t="s">
        <v>86</v>
      </c>
      <c r="F3161" t="s">
        <v>735</v>
      </c>
      <c r="G3161" t="s">
        <v>736</v>
      </c>
      <c r="H3161" t="s">
        <v>210</v>
      </c>
      <c r="I3161" t="s">
        <v>211</v>
      </c>
      <c r="J3161">
        <v>10700</v>
      </c>
      <c r="K3161" t="s">
        <v>93</v>
      </c>
      <c r="L3161">
        <v>768751</v>
      </c>
    </row>
    <row r="3162" spans="1:12" x14ac:dyDescent="0.25">
      <c r="A3162" t="s">
        <v>425</v>
      </c>
      <c r="B3162" t="s">
        <v>426</v>
      </c>
      <c r="C3162" t="s">
        <v>85</v>
      </c>
      <c r="D3162">
        <v>101</v>
      </c>
      <c r="E3162" t="s">
        <v>86</v>
      </c>
      <c r="F3162" t="s">
        <v>735</v>
      </c>
      <c r="G3162" t="s">
        <v>736</v>
      </c>
      <c r="H3162" t="s">
        <v>212</v>
      </c>
      <c r="I3162" t="s">
        <v>213</v>
      </c>
      <c r="J3162">
        <v>6117</v>
      </c>
      <c r="K3162" t="s">
        <v>93</v>
      </c>
      <c r="L3162">
        <v>768751</v>
      </c>
    </row>
    <row r="3163" spans="1:12" x14ac:dyDescent="0.25">
      <c r="A3163" t="s">
        <v>425</v>
      </c>
      <c r="B3163" t="s">
        <v>426</v>
      </c>
      <c r="C3163" t="s">
        <v>85</v>
      </c>
      <c r="D3163">
        <v>101</v>
      </c>
      <c r="E3163" t="s">
        <v>86</v>
      </c>
      <c r="F3163" t="s">
        <v>735</v>
      </c>
      <c r="G3163" t="s">
        <v>736</v>
      </c>
      <c r="H3163" t="s">
        <v>214</v>
      </c>
      <c r="I3163" t="s">
        <v>215</v>
      </c>
      <c r="J3163">
        <v>62237</v>
      </c>
      <c r="K3163" t="s">
        <v>93</v>
      </c>
      <c r="L3163">
        <v>768751</v>
      </c>
    </row>
    <row r="3164" spans="1:12" x14ac:dyDescent="0.25">
      <c r="A3164" t="s">
        <v>425</v>
      </c>
      <c r="B3164" t="s">
        <v>426</v>
      </c>
      <c r="C3164" t="s">
        <v>85</v>
      </c>
      <c r="D3164">
        <v>101</v>
      </c>
      <c r="E3164" t="s">
        <v>86</v>
      </c>
      <c r="F3164" t="s">
        <v>735</v>
      </c>
      <c r="G3164" t="s">
        <v>736</v>
      </c>
      <c r="H3164" t="s">
        <v>216</v>
      </c>
      <c r="I3164" t="s">
        <v>217</v>
      </c>
      <c r="J3164">
        <v>12622</v>
      </c>
      <c r="K3164" t="s">
        <v>93</v>
      </c>
      <c r="L3164">
        <v>768751</v>
      </c>
    </row>
    <row r="3165" spans="1:12" x14ac:dyDescent="0.25">
      <c r="A3165" t="s">
        <v>425</v>
      </c>
      <c r="B3165" t="s">
        <v>426</v>
      </c>
      <c r="C3165" t="s">
        <v>85</v>
      </c>
      <c r="D3165">
        <v>101</v>
      </c>
      <c r="E3165" t="s">
        <v>86</v>
      </c>
      <c r="F3165" t="s">
        <v>735</v>
      </c>
      <c r="G3165" t="s">
        <v>736</v>
      </c>
      <c r="H3165" t="s">
        <v>218</v>
      </c>
      <c r="I3165" t="s">
        <v>219</v>
      </c>
      <c r="J3165">
        <v>0</v>
      </c>
      <c r="K3165" t="s">
        <v>93</v>
      </c>
      <c r="L3165">
        <v>768751</v>
      </c>
    </row>
    <row r="3166" spans="1:12" x14ac:dyDescent="0.25">
      <c r="A3166" t="s">
        <v>425</v>
      </c>
      <c r="B3166" t="s">
        <v>426</v>
      </c>
      <c r="C3166" t="s">
        <v>85</v>
      </c>
      <c r="D3166">
        <v>101</v>
      </c>
      <c r="E3166" t="s">
        <v>86</v>
      </c>
      <c r="F3166" t="s">
        <v>735</v>
      </c>
      <c r="G3166" t="s">
        <v>736</v>
      </c>
      <c r="H3166" t="s">
        <v>220</v>
      </c>
      <c r="I3166" t="s">
        <v>221</v>
      </c>
      <c r="J3166">
        <v>4078</v>
      </c>
      <c r="K3166" t="s">
        <v>93</v>
      </c>
      <c r="L3166">
        <v>768751</v>
      </c>
    </row>
    <row r="3167" spans="1:12" x14ac:dyDescent="0.25">
      <c r="A3167" t="s">
        <v>425</v>
      </c>
      <c r="B3167" t="s">
        <v>426</v>
      </c>
      <c r="C3167" t="s">
        <v>85</v>
      </c>
      <c r="D3167">
        <v>101</v>
      </c>
      <c r="E3167" t="s">
        <v>86</v>
      </c>
      <c r="F3167" t="s">
        <v>735</v>
      </c>
      <c r="G3167" t="s">
        <v>736</v>
      </c>
      <c r="H3167" t="s">
        <v>222</v>
      </c>
      <c r="I3167" t="s">
        <v>223</v>
      </c>
      <c r="J3167">
        <v>151</v>
      </c>
      <c r="K3167" t="s">
        <v>93</v>
      </c>
      <c r="L3167">
        <v>768751</v>
      </c>
    </row>
    <row r="3168" spans="1:12" x14ac:dyDescent="0.25">
      <c r="A3168" t="s">
        <v>425</v>
      </c>
      <c r="B3168" t="s">
        <v>426</v>
      </c>
      <c r="C3168" t="s">
        <v>85</v>
      </c>
      <c r="D3168">
        <v>101</v>
      </c>
      <c r="E3168" t="s">
        <v>86</v>
      </c>
      <c r="F3168" t="s">
        <v>735</v>
      </c>
      <c r="G3168" t="s">
        <v>736</v>
      </c>
      <c r="H3168" t="s">
        <v>224</v>
      </c>
      <c r="I3168" t="s">
        <v>225</v>
      </c>
      <c r="J3168">
        <v>3684</v>
      </c>
      <c r="K3168" t="s">
        <v>93</v>
      </c>
      <c r="L3168">
        <v>768751</v>
      </c>
    </row>
    <row r="3169" spans="1:12" x14ac:dyDescent="0.25">
      <c r="A3169" t="s">
        <v>425</v>
      </c>
      <c r="B3169" t="s">
        <v>426</v>
      </c>
      <c r="C3169" t="s">
        <v>85</v>
      </c>
      <c r="D3169">
        <v>101</v>
      </c>
      <c r="E3169" t="s">
        <v>86</v>
      </c>
      <c r="F3169" t="s">
        <v>735</v>
      </c>
      <c r="G3169" t="s">
        <v>736</v>
      </c>
      <c r="H3169" t="s">
        <v>226</v>
      </c>
      <c r="I3169" t="s">
        <v>227</v>
      </c>
      <c r="J3169">
        <v>5602</v>
      </c>
      <c r="K3169" t="s">
        <v>93</v>
      </c>
      <c r="L3169">
        <v>768751</v>
      </c>
    </row>
    <row r="3170" spans="1:12" x14ac:dyDescent="0.25">
      <c r="A3170" t="s">
        <v>425</v>
      </c>
      <c r="B3170" t="s">
        <v>426</v>
      </c>
      <c r="C3170" t="s">
        <v>85</v>
      </c>
      <c r="D3170">
        <v>101</v>
      </c>
      <c r="E3170" t="s">
        <v>86</v>
      </c>
      <c r="F3170" t="s">
        <v>735</v>
      </c>
      <c r="G3170" t="s">
        <v>736</v>
      </c>
      <c r="H3170" t="s">
        <v>228</v>
      </c>
      <c r="I3170" t="s">
        <v>229</v>
      </c>
      <c r="J3170">
        <v>0</v>
      </c>
      <c r="K3170" t="s">
        <v>93</v>
      </c>
      <c r="L3170">
        <v>768751</v>
      </c>
    </row>
    <row r="3171" spans="1:12" x14ac:dyDescent="0.25">
      <c r="A3171" t="s">
        <v>425</v>
      </c>
      <c r="B3171" t="s">
        <v>426</v>
      </c>
      <c r="C3171" t="s">
        <v>85</v>
      </c>
      <c r="D3171">
        <v>101</v>
      </c>
      <c r="E3171" t="s">
        <v>86</v>
      </c>
      <c r="F3171" t="s">
        <v>735</v>
      </c>
      <c r="G3171" t="s">
        <v>736</v>
      </c>
      <c r="H3171" t="s">
        <v>230</v>
      </c>
      <c r="I3171" t="s">
        <v>231</v>
      </c>
      <c r="J3171">
        <v>4277</v>
      </c>
      <c r="K3171" t="s">
        <v>93</v>
      </c>
      <c r="L3171">
        <v>768751</v>
      </c>
    </row>
    <row r="3172" spans="1:12" x14ac:dyDescent="0.25">
      <c r="A3172" t="s">
        <v>425</v>
      </c>
      <c r="B3172" t="s">
        <v>426</v>
      </c>
      <c r="C3172" t="s">
        <v>85</v>
      </c>
      <c r="D3172">
        <v>101</v>
      </c>
      <c r="E3172" t="s">
        <v>86</v>
      </c>
      <c r="F3172" t="s">
        <v>735</v>
      </c>
      <c r="G3172" t="s">
        <v>736</v>
      </c>
      <c r="H3172" t="s">
        <v>232</v>
      </c>
      <c r="I3172" t="s">
        <v>233</v>
      </c>
      <c r="J3172">
        <v>28151</v>
      </c>
      <c r="K3172" t="s">
        <v>93</v>
      </c>
      <c r="L3172">
        <v>768751</v>
      </c>
    </row>
    <row r="3173" spans="1:12" x14ac:dyDescent="0.25">
      <c r="A3173" t="s">
        <v>425</v>
      </c>
      <c r="B3173" t="s">
        <v>426</v>
      </c>
      <c r="C3173" t="s">
        <v>85</v>
      </c>
      <c r="D3173">
        <v>101</v>
      </c>
      <c r="E3173" t="s">
        <v>86</v>
      </c>
      <c r="F3173" t="s">
        <v>735</v>
      </c>
      <c r="G3173" t="s">
        <v>736</v>
      </c>
      <c r="H3173" t="s">
        <v>234</v>
      </c>
      <c r="I3173" t="s">
        <v>235</v>
      </c>
      <c r="J3173">
        <v>122101</v>
      </c>
      <c r="K3173" t="s">
        <v>93</v>
      </c>
      <c r="L3173">
        <v>768751</v>
      </c>
    </row>
    <row r="3174" spans="1:12" x14ac:dyDescent="0.25">
      <c r="A3174" t="s">
        <v>425</v>
      </c>
      <c r="B3174" t="s">
        <v>426</v>
      </c>
      <c r="C3174" t="s">
        <v>85</v>
      </c>
      <c r="D3174">
        <v>101</v>
      </c>
      <c r="E3174" t="s">
        <v>86</v>
      </c>
      <c r="F3174" t="s">
        <v>735</v>
      </c>
      <c r="G3174" t="s">
        <v>736</v>
      </c>
      <c r="H3174" t="s">
        <v>236</v>
      </c>
      <c r="I3174" t="s">
        <v>237</v>
      </c>
      <c r="J3174">
        <v>0</v>
      </c>
      <c r="K3174" t="s">
        <v>93</v>
      </c>
      <c r="L3174">
        <v>768751</v>
      </c>
    </row>
    <row r="3175" spans="1:12" x14ac:dyDescent="0.25">
      <c r="A3175" t="s">
        <v>427</v>
      </c>
      <c r="B3175" t="s">
        <v>428</v>
      </c>
      <c r="C3175" t="s">
        <v>85</v>
      </c>
      <c r="D3175">
        <v>103</v>
      </c>
      <c r="E3175" t="s">
        <v>86</v>
      </c>
      <c r="F3175" t="s">
        <v>735</v>
      </c>
      <c r="G3175" t="s">
        <v>736</v>
      </c>
      <c r="H3175" t="s">
        <v>90</v>
      </c>
      <c r="I3175" t="s">
        <v>92</v>
      </c>
      <c r="J3175">
        <v>0</v>
      </c>
      <c r="K3175" t="s">
        <v>93</v>
      </c>
      <c r="L3175">
        <v>470639</v>
      </c>
    </row>
    <row r="3176" spans="1:12" x14ac:dyDescent="0.25">
      <c r="A3176" t="s">
        <v>427</v>
      </c>
      <c r="B3176" t="s">
        <v>428</v>
      </c>
      <c r="C3176" t="s">
        <v>85</v>
      </c>
      <c r="D3176">
        <v>103</v>
      </c>
      <c r="E3176" t="s">
        <v>86</v>
      </c>
      <c r="F3176" t="s">
        <v>735</v>
      </c>
      <c r="G3176" t="s">
        <v>736</v>
      </c>
      <c r="H3176" t="s">
        <v>94</v>
      </c>
      <c r="I3176" t="s">
        <v>95</v>
      </c>
      <c r="J3176">
        <v>0</v>
      </c>
      <c r="K3176" t="s">
        <v>93</v>
      </c>
      <c r="L3176">
        <v>470639</v>
      </c>
    </row>
    <row r="3177" spans="1:12" x14ac:dyDescent="0.25">
      <c r="A3177" t="s">
        <v>427</v>
      </c>
      <c r="B3177" t="s">
        <v>428</v>
      </c>
      <c r="C3177" t="s">
        <v>85</v>
      </c>
      <c r="D3177">
        <v>103</v>
      </c>
      <c r="E3177" t="s">
        <v>86</v>
      </c>
      <c r="F3177" t="s">
        <v>735</v>
      </c>
      <c r="G3177" t="s">
        <v>736</v>
      </c>
      <c r="H3177" t="s">
        <v>96</v>
      </c>
      <c r="I3177" t="s">
        <v>97</v>
      </c>
      <c r="J3177">
        <v>0</v>
      </c>
      <c r="K3177" t="s">
        <v>93</v>
      </c>
      <c r="L3177">
        <v>470639</v>
      </c>
    </row>
    <row r="3178" spans="1:12" x14ac:dyDescent="0.25">
      <c r="A3178" t="s">
        <v>427</v>
      </c>
      <c r="B3178" t="s">
        <v>428</v>
      </c>
      <c r="C3178" t="s">
        <v>85</v>
      </c>
      <c r="D3178">
        <v>103</v>
      </c>
      <c r="E3178" t="s">
        <v>86</v>
      </c>
      <c r="F3178" t="s">
        <v>735</v>
      </c>
      <c r="G3178" t="s">
        <v>736</v>
      </c>
      <c r="H3178" t="s">
        <v>98</v>
      </c>
      <c r="I3178" t="s">
        <v>99</v>
      </c>
      <c r="J3178">
        <v>0</v>
      </c>
      <c r="K3178" t="s">
        <v>93</v>
      </c>
      <c r="L3178">
        <v>470639</v>
      </c>
    </row>
    <row r="3179" spans="1:12" x14ac:dyDescent="0.25">
      <c r="A3179" t="s">
        <v>427</v>
      </c>
      <c r="B3179" t="s">
        <v>428</v>
      </c>
      <c r="C3179" t="s">
        <v>85</v>
      </c>
      <c r="D3179">
        <v>103</v>
      </c>
      <c r="E3179" t="s">
        <v>86</v>
      </c>
      <c r="F3179" t="s">
        <v>735</v>
      </c>
      <c r="G3179" t="s">
        <v>736</v>
      </c>
      <c r="H3179" t="s">
        <v>100</v>
      </c>
      <c r="I3179" t="s">
        <v>101</v>
      </c>
      <c r="J3179">
        <v>0</v>
      </c>
      <c r="K3179" t="s">
        <v>93</v>
      </c>
      <c r="L3179">
        <v>470639</v>
      </c>
    </row>
    <row r="3180" spans="1:12" x14ac:dyDescent="0.25">
      <c r="A3180" t="s">
        <v>427</v>
      </c>
      <c r="B3180" t="s">
        <v>428</v>
      </c>
      <c r="C3180" t="s">
        <v>85</v>
      </c>
      <c r="D3180">
        <v>103</v>
      </c>
      <c r="E3180" t="s">
        <v>86</v>
      </c>
      <c r="F3180" t="s">
        <v>735</v>
      </c>
      <c r="G3180" t="s">
        <v>736</v>
      </c>
      <c r="H3180" t="s">
        <v>102</v>
      </c>
      <c r="I3180" t="s">
        <v>103</v>
      </c>
      <c r="J3180">
        <v>0</v>
      </c>
      <c r="K3180" t="s">
        <v>93</v>
      </c>
      <c r="L3180">
        <v>470639</v>
      </c>
    </row>
    <row r="3181" spans="1:12" x14ac:dyDescent="0.25">
      <c r="A3181" t="s">
        <v>427</v>
      </c>
      <c r="B3181" t="s">
        <v>428</v>
      </c>
      <c r="C3181" t="s">
        <v>85</v>
      </c>
      <c r="D3181">
        <v>103</v>
      </c>
      <c r="E3181" t="s">
        <v>86</v>
      </c>
      <c r="F3181" t="s">
        <v>735</v>
      </c>
      <c r="G3181" t="s">
        <v>736</v>
      </c>
      <c r="H3181" t="s">
        <v>104</v>
      </c>
      <c r="I3181" t="s">
        <v>105</v>
      </c>
      <c r="J3181">
        <v>0</v>
      </c>
      <c r="K3181" t="s">
        <v>93</v>
      </c>
      <c r="L3181">
        <v>470639</v>
      </c>
    </row>
    <row r="3182" spans="1:12" x14ac:dyDescent="0.25">
      <c r="A3182" t="s">
        <v>427</v>
      </c>
      <c r="B3182" t="s">
        <v>428</v>
      </c>
      <c r="C3182" t="s">
        <v>85</v>
      </c>
      <c r="D3182">
        <v>103</v>
      </c>
      <c r="E3182" t="s">
        <v>86</v>
      </c>
      <c r="F3182" t="s">
        <v>735</v>
      </c>
      <c r="G3182" t="s">
        <v>736</v>
      </c>
      <c r="H3182" t="s">
        <v>106</v>
      </c>
      <c r="I3182" t="s">
        <v>107</v>
      </c>
      <c r="J3182">
        <v>0</v>
      </c>
      <c r="K3182" t="s">
        <v>93</v>
      </c>
      <c r="L3182">
        <v>470639</v>
      </c>
    </row>
    <row r="3183" spans="1:12" x14ac:dyDescent="0.25">
      <c r="A3183" t="s">
        <v>427</v>
      </c>
      <c r="B3183" t="s">
        <v>428</v>
      </c>
      <c r="C3183" t="s">
        <v>85</v>
      </c>
      <c r="D3183">
        <v>103</v>
      </c>
      <c r="E3183" t="s">
        <v>86</v>
      </c>
      <c r="F3183" t="s">
        <v>735</v>
      </c>
      <c r="G3183" t="s">
        <v>736</v>
      </c>
      <c r="H3183" t="s">
        <v>108</v>
      </c>
      <c r="I3183" t="s">
        <v>109</v>
      </c>
      <c r="J3183">
        <v>0</v>
      </c>
      <c r="K3183" t="s">
        <v>93</v>
      </c>
      <c r="L3183">
        <v>470639</v>
      </c>
    </row>
    <row r="3184" spans="1:12" x14ac:dyDescent="0.25">
      <c r="A3184" t="s">
        <v>427</v>
      </c>
      <c r="B3184" t="s">
        <v>428</v>
      </c>
      <c r="C3184" t="s">
        <v>85</v>
      </c>
      <c r="D3184">
        <v>103</v>
      </c>
      <c r="E3184" t="s">
        <v>86</v>
      </c>
      <c r="F3184" t="s">
        <v>735</v>
      </c>
      <c r="G3184" t="s">
        <v>736</v>
      </c>
      <c r="H3184" t="s">
        <v>110</v>
      </c>
      <c r="I3184" t="s">
        <v>111</v>
      </c>
      <c r="J3184">
        <v>0</v>
      </c>
      <c r="K3184" t="s">
        <v>93</v>
      </c>
      <c r="L3184">
        <v>470639</v>
      </c>
    </row>
    <row r="3185" spans="1:12" x14ac:dyDescent="0.25">
      <c r="A3185" t="s">
        <v>427</v>
      </c>
      <c r="B3185" t="s">
        <v>428</v>
      </c>
      <c r="C3185" t="s">
        <v>85</v>
      </c>
      <c r="D3185">
        <v>103</v>
      </c>
      <c r="E3185" t="s">
        <v>86</v>
      </c>
      <c r="F3185" t="s">
        <v>735</v>
      </c>
      <c r="G3185" t="s">
        <v>736</v>
      </c>
      <c r="H3185" t="s">
        <v>112</v>
      </c>
      <c r="I3185" t="s">
        <v>113</v>
      </c>
      <c r="J3185">
        <v>0</v>
      </c>
      <c r="K3185" t="s">
        <v>93</v>
      </c>
      <c r="L3185">
        <v>470639</v>
      </c>
    </row>
    <row r="3186" spans="1:12" x14ac:dyDescent="0.25">
      <c r="A3186" t="s">
        <v>427</v>
      </c>
      <c r="B3186" t="s">
        <v>428</v>
      </c>
      <c r="C3186" t="s">
        <v>85</v>
      </c>
      <c r="D3186">
        <v>103</v>
      </c>
      <c r="E3186" t="s">
        <v>86</v>
      </c>
      <c r="F3186" t="s">
        <v>735</v>
      </c>
      <c r="G3186" t="s">
        <v>736</v>
      </c>
      <c r="H3186" t="s">
        <v>114</v>
      </c>
      <c r="I3186" t="s">
        <v>115</v>
      </c>
      <c r="J3186">
        <v>6580</v>
      </c>
      <c r="K3186" t="s">
        <v>93</v>
      </c>
      <c r="L3186">
        <v>470639</v>
      </c>
    </row>
    <row r="3187" spans="1:12" x14ac:dyDescent="0.25">
      <c r="A3187" t="s">
        <v>427</v>
      </c>
      <c r="B3187" t="s">
        <v>428</v>
      </c>
      <c r="C3187" t="s">
        <v>85</v>
      </c>
      <c r="D3187">
        <v>103</v>
      </c>
      <c r="E3187" t="s">
        <v>86</v>
      </c>
      <c r="F3187" t="s">
        <v>735</v>
      </c>
      <c r="G3187" t="s">
        <v>736</v>
      </c>
      <c r="H3187" t="s">
        <v>116</v>
      </c>
      <c r="I3187" t="s">
        <v>117</v>
      </c>
      <c r="J3187">
        <v>0</v>
      </c>
      <c r="K3187" t="s">
        <v>93</v>
      </c>
      <c r="L3187">
        <v>470639</v>
      </c>
    </row>
    <row r="3188" spans="1:12" x14ac:dyDescent="0.25">
      <c r="A3188" t="s">
        <v>427</v>
      </c>
      <c r="B3188" t="s">
        <v>428</v>
      </c>
      <c r="C3188" t="s">
        <v>85</v>
      </c>
      <c r="D3188">
        <v>103</v>
      </c>
      <c r="E3188" t="s">
        <v>86</v>
      </c>
      <c r="F3188" t="s">
        <v>735</v>
      </c>
      <c r="G3188" t="s">
        <v>736</v>
      </c>
      <c r="H3188" t="s">
        <v>118</v>
      </c>
      <c r="I3188" t="s">
        <v>119</v>
      </c>
      <c r="J3188">
        <v>0</v>
      </c>
      <c r="K3188" t="s">
        <v>93</v>
      </c>
      <c r="L3188">
        <v>470639</v>
      </c>
    </row>
    <row r="3189" spans="1:12" x14ac:dyDescent="0.25">
      <c r="A3189" t="s">
        <v>427</v>
      </c>
      <c r="B3189" t="s">
        <v>428</v>
      </c>
      <c r="C3189" t="s">
        <v>85</v>
      </c>
      <c r="D3189">
        <v>103</v>
      </c>
      <c r="E3189" t="s">
        <v>86</v>
      </c>
      <c r="F3189" t="s">
        <v>735</v>
      </c>
      <c r="G3189" t="s">
        <v>736</v>
      </c>
      <c r="H3189" t="s">
        <v>120</v>
      </c>
      <c r="I3189" t="s">
        <v>121</v>
      </c>
      <c r="J3189">
        <v>61509</v>
      </c>
      <c r="K3189" t="s">
        <v>93</v>
      </c>
      <c r="L3189">
        <v>470639</v>
      </c>
    </row>
    <row r="3190" spans="1:12" x14ac:dyDescent="0.25">
      <c r="A3190" t="s">
        <v>427</v>
      </c>
      <c r="B3190" t="s">
        <v>428</v>
      </c>
      <c r="C3190" t="s">
        <v>85</v>
      </c>
      <c r="D3190">
        <v>103</v>
      </c>
      <c r="E3190" t="s">
        <v>86</v>
      </c>
      <c r="F3190" t="s">
        <v>735</v>
      </c>
      <c r="G3190" t="s">
        <v>736</v>
      </c>
      <c r="H3190" t="s">
        <v>122</v>
      </c>
      <c r="I3190" t="s">
        <v>123</v>
      </c>
      <c r="J3190">
        <v>0</v>
      </c>
      <c r="K3190" t="s">
        <v>93</v>
      </c>
      <c r="L3190">
        <v>470639</v>
      </c>
    </row>
    <row r="3191" spans="1:12" x14ac:dyDescent="0.25">
      <c r="A3191" t="s">
        <v>427</v>
      </c>
      <c r="B3191" t="s">
        <v>428</v>
      </c>
      <c r="C3191" t="s">
        <v>85</v>
      </c>
      <c r="D3191">
        <v>103</v>
      </c>
      <c r="E3191" t="s">
        <v>86</v>
      </c>
      <c r="F3191" t="s">
        <v>735</v>
      </c>
      <c r="G3191" t="s">
        <v>736</v>
      </c>
      <c r="H3191" t="s">
        <v>124</v>
      </c>
      <c r="I3191" t="s">
        <v>125</v>
      </c>
      <c r="J3191">
        <v>0</v>
      </c>
      <c r="K3191" t="s">
        <v>93</v>
      </c>
      <c r="L3191">
        <v>470639</v>
      </c>
    </row>
    <row r="3192" spans="1:12" x14ac:dyDescent="0.25">
      <c r="A3192" t="s">
        <v>427</v>
      </c>
      <c r="B3192" t="s">
        <v>428</v>
      </c>
      <c r="C3192" t="s">
        <v>85</v>
      </c>
      <c r="D3192">
        <v>103</v>
      </c>
      <c r="E3192" t="s">
        <v>86</v>
      </c>
      <c r="F3192" t="s">
        <v>735</v>
      </c>
      <c r="G3192" t="s">
        <v>736</v>
      </c>
      <c r="H3192" t="s">
        <v>126</v>
      </c>
      <c r="I3192" t="s">
        <v>127</v>
      </c>
      <c r="J3192">
        <v>0</v>
      </c>
      <c r="K3192" t="s">
        <v>93</v>
      </c>
      <c r="L3192">
        <v>470639</v>
      </c>
    </row>
    <row r="3193" spans="1:12" x14ac:dyDescent="0.25">
      <c r="A3193" t="s">
        <v>427</v>
      </c>
      <c r="B3193" t="s">
        <v>428</v>
      </c>
      <c r="C3193" t="s">
        <v>85</v>
      </c>
      <c r="D3193">
        <v>103</v>
      </c>
      <c r="E3193" t="s">
        <v>86</v>
      </c>
      <c r="F3193" t="s">
        <v>735</v>
      </c>
      <c r="G3193" t="s">
        <v>736</v>
      </c>
      <c r="H3193" t="s">
        <v>128</v>
      </c>
      <c r="I3193" t="s">
        <v>129</v>
      </c>
      <c r="J3193">
        <v>975834</v>
      </c>
      <c r="K3193" t="s">
        <v>93</v>
      </c>
      <c r="L3193">
        <v>470639</v>
      </c>
    </row>
    <row r="3194" spans="1:12" x14ac:dyDescent="0.25">
      <c r="A3194" t="s">
        <v>427</v>
      </c>
      <c r="B3194" t="s">
        <v>428</v>
      </c>
      <c r="C3194" t="s">
        <v>85</v>
      </c>
      <c r="D3194">
        <v>103</v>
      </c>
      <c r="E3194" t="s">
        <v>86</v>
      </c>
      <c r="F3194" t="s">
        <v>735</v>
      </c>
      <c r="G3194" t="s">
        <v>736</v>
      </c>
      <c r="H3194" t="s">
        <v>130</v>
      </c>
      <c r="I3194" t="s">
        <v>131</v>
      </c>
      <c r="J3194">
        <v>7721</v>
      </c>
      <c r="K3194" t="s">
        <v>93</v>
      </c>
      <c r="L3194">
        <v>470639</v>
      </c>
    </row>
    <row r="3195" spans="1:12" x14ac:dyDescent="0.25">
      <c r="A3195" t="s">
        <v>427</v>
      </c>
      <c r="B3195" t="s">
        <v>428</v>
      </c>
      <c r="C3195" t="s">
        <v>85</v>
      </c>
      <c r="D3195">
        <v>103</v>
      </c>
      <c r="E3195" t="s">
        <v>86</v>
      </c>
      <c r="F3195" t="s">
        <v>735</v>
      </c>
      <c r="G3195" t="s">
        <v>736</v>
      </c>
      <c r="H3195" t="s">
        <v>132</v>
      </c>
      <c r="I3195" t="s">
        <v>133</v>
      </c>
      <c r="J3195">
        <v>-27670</v>
      </c>
      <c r="K3195" t="s">
        <v>93</v>
      </c>
      <c r="L3195">
        <v>470639</v>
      </c>
    </row>
    <row r="3196" spans="1:12" x14ac:dyDescent="0.25">
      <c r="A3196" t="s">
        <v>427</v>
      </c>
      <c r="B3196" t="s">
        <v>428</v>
      </c>
      <c r="C3196" t="s">
        <v>85</v>
      </c>
      <c r="D3196">
        <v>103</v>
      </c>
      <c r="E3196" t="s">
        <v>86</v>
      </c>
      <c r="F3196" t="s">
        <v>735</v>
      </c>
      <c r="G3196" t="s">
        <v>736</v>
      </c>
      <c r="H3196" t="s">
        <v>134</v>
      </c>
      <c r="I3196" t="s">
        <v>135</v>
      </c>
      <c r="J3196">
        <v>512232</v>
      </c>
      <c r="K3196" t="s">
        <v>93</v>
      </c>
      <c r="L3196">
        <v>470639</v>
      </c>
    </row>
    <row r="3197" spans="1:12" x14ac:dyDescent="0.25">
      <c r="A3197" t="s">
        <v>427</v>
      </c>
      <c r="B3197" t="s">
        <v>428</v>
      </c>
      <c r="C3197" t="s">
        <v>85</v>
      </c>
      <c r="D3197">
        <v>103</v>
      </c>
      <c r="E3197" t="s">
        <v>86</v>
      </c>
      <c r="F3197" t="s">
        <v>735</v>
      </c>
      <c r="G3197" t="s">
        <v>736</v>
      </c>
      <c r="H3197" t="s">
        <v>136</v>
      </c>
      <c r="I3197" t="s">
        <v>137</v>
      </c>
      <c r="J3197">
        <v>7234</v>
      </c>
      <c r="K3197" t="s">
        <v>93</v>
      </c>
      <c r="L3197">
        <v>470639</v>
      </c>
    </row>
    <row r="3198" spans="1:12" x14ac:dyDescent="0.25">
      <c r="A3198" t="s">
        <v>427</v>
      </c>
      <c r="B3198" t="s">
        <v>428</v>
      </c>
      <c r="C3198" t="s">
        <v>85</v>
      </c>
      <c r="D3198">
        <v>103</v>
      </c>
      <c r="E3198" t="s">
        <v>86</v>
      </c>
      <c r="F3198" t="s">
        <v>735</v>
      </c>
      <c r="G3198" t="s">
        <v>736</v>
      </c>
      <c r="H3198" t="s">
        <v>138</v>
      </c>
      <c r="I3198" t="s">
        <v>139</v>
      </c>
      <c r="J3198">
        <v>281587</v>
      </c>
      <c r="K3198" t="s">
        <v>93</v>
      </c>
      <c r="L3198">
        <v>470639</v>
      </c>
    </row>
    <row r="3199" spans="1:12" x14ac:dyDescent="0.25">
      <c r="A3199" t="s">
        <v>427</v>
      </c>
      <c r="B3199" t="s">
        <v>428</v>
      </c>
      <c r="C3199" t="s">
        <v>85</v>
      </c>
      <c r="D3199">
        <v>103</v>
      </c>
      <c r="E3199" t="s">
        <v>86</v>
      </c>
      <c r="F3199" t="s">
        <v>735</v>
      </c>
      <c r="G3199" t="s">
        <v>736</v>
      </c>
      <c r="H3199" t="s">
        <v>140</v>
      </c>
      <c r="I3199" t="s">
        <v>141</v>
      </c>
      <c r="J3199">
        <v>0</v>
      </c>
      <c r="K3199" t="s">
        <v>93</v>
      </c>
      <c r="L3199">
        <v>470639</v>
      </c>
    </row>
    <row r="3200" spans="1:12" x14ac:dyDescent="0.25">
      <c r="A3200" t="s">
        <v>427</v>
      </c>
      <c r="B3200" t="s">
        <v>428</v>
      </c>
      <c r="C3200" t="s">
        <v>85</v>
      </c>
      <c r="D3200">
        <v>103</v>
      </c>
      <c r="E3200" t="s">
        <v>86</v>
      </c>
      <c r="F3200" t="s">
        <v>735</v>
      </c>
      <c r="G3200" t="s">
        <v>736</v>
      </c>
      <c r="H3200" t="s">
        <v>142</v>
      </c>
      <c r="I3200" t="s">
        <v>143</v>
      </c>
      <c r="J3200">
        <v>0</v>
      </c>
      <c r="K3200" t="s">
        <v>93</v>
      </c>
      <c r="L3200">
        <v>470639</v>
      </c>
    </row>
    <row r="3201" spans="1:12" x14ac:dyDescent="0.25">
      <c r="A3201" t="s">
        <v>427</v>
      </c>
      <c r="B3201" t="s">
        <v>428</v>
      </c>
      <c r="C3201" t="s">
        <v>85</v>
      </c>
      <c r="D3201">
        <v>103</v>
      </c>
      <c r="E3201" t="s">
        <v>86</v>
      </c>
      <c r="F3201" t="s">
        <v>735</v>
      </c>
      <c r="G3201" t="s">
        <v>736</v>
      </c>
      <c r="H3201" t="s">
        <v>144</v>
      </c>
      <c r="I3201" t="s">
        <v>145</v>
      </c>
      <c r="J3201">
        <v>0</v>
      </c>
      <c r="K3201" t="s">
        <v>93</v>
      </c>
      <c r="L3201">
        <v>470639</v>
      </c>
    </row>
    <row r="3202" spans="1:12" x14ac:dyDescent="0.25">
      <c r="A3202" t="s">
        <v>427</v>
      </c>
      <c r="B3202" t="s">
        <v>428</v>
      </c>
      <c r="C3202" t="s">
        <v>85</v>
      </c>
      <c r="D3202">
        <v>103</v>
      </c>
      <c r="E3202" t="s">
        <v>86</v>
      </c>
      <c r="F3202" t="s">
        <v>735</v>
      </c>
      <c r="G3202" t="s">
        <v>736</v>
      </c>
      <c r="H3202" t="s">
        <v>146</v>
      </c>
      <c r="I3202" t="s">
        <v>147</v>
      </c>
      <c r="J3202">
        <v>21947</v>
      </c>
      <c r="K3202" t="s">
        <v>93</v>
      </c>
      <c r="L3202">
        <v>470639</v>
      </c>
    </row>
    <row r="3203" spans="1:12" x14ac:dyDescent="0.25">
      <c r="A3203" t="s">
        <v>427</v>
      </c>
      <c r="B3203" t="s">
        <v>428</v>
      </c>
      <c r="C3203" t="s">
        <v>85</v>
      </c>
      <c r="D3203">
        <v>103</v>
      </c>
      <c r="E3203" t="s">
        <v>86</v>
      </c>
      <c r="F3203" t="s">
        <v>735</v>
      </c>
      <c r="G3203" t="s">
        <v>736</v>
      </c>
      <c r="H3203" t="s">
        <v>148</v>
      </c>
      <c r="I3203" t="s">
        <v>149</v>
      </c>
      <c r="J3203">
        <v>0</v>
      </c>
      <c r="K3203" t="s">
        <v>93</v>
      </c>
      <c r="L3203">
        <v>470639</v>
      </c>
    </row>
    <row r="3204" spans="1:12" x14ac:dyDescent="0.25">
      <c r="A3204" t="s">
        <v>427</v>
      </c>
      <c r="B3204" t="s">
        <v>428</v>
      </c>
      <c r="C3204" t="s">
        <v>85</v>
      </c>
      <c r="D3204">
        <v>103</v>
      </c>
      <c r="E3204" t="s">
        <v>86</v>
      </c>
      <c r="F3204" t="s">
        <v>735</v>
      </c>
      <c r="G3204" t="s">
        <v>736</v>
      </c>
      <c r="H3204" t="s">
        <v>150</v>
      </c>
      <c r="I3204" t="s">
        <v>151</v>
      </c>
      <c r="J3204">
        <v>15611</v>
      </c>
      <c r="K3204" t="s">
        <v>93</v>
      </c>
      <c r="L3204">
        <v>470639</v>
      </c>
    </row>
    <row r="3205" spans="1:12" x14ac:dyDescent="0.25">
      <c r="A3205" t="s">
        <v>427</v>
      </c>
      <c r="B3205" t="s">
        <v>428</v>
      </c>
      <c r="C3205" t="s">
        <v>85</v>
      </c>
      <c r="D3205">
        <v>103</v>
      </c>
      <c r="E3205" t="s">
        <v>86</v>
      </c>
      <c r="F3205" t="s">
        <v>735</v>
      </c>
      <c r="G3205" t="s">
        <v>736</v>
      </c>
      <c r="H3205" t="s">
        <v>152</v>
      </c>
      <c r="I3205" t="s">
        <v>153</v>
      </c>
      <c r="J3205">
        <v>3265</v>
      </c>
      <c r="K3205" t="s">
        <v>93</v>
      </c>
      <c r="L3205">
        <v>470639</v>
      </c>
    </row>
    <row r="3206" spans="1:12" x14ac:dyDescent="0.25">
      <c r="A3206" t="s">
        <v>427</v>
      </c>
      <c r="B3206" t="s">
        <v>428</v>
      </c>
      <c r="C3206" t="s">
        <v>85</v>
      </c>
      <c r="D3206">
        <v>103</v>
      </c>
      <c r="E3206" t="s">
        <v>86</v>
      </c>
      <c r="F3206" t="s">
        <v>735</v>
      </c>
      <c r="G3206" t="s">
        <v>736</v>
      </c>
      <c r="H3206" t="s">
        <v>154</v>
      </c>
      <c r="I3206" t="s">
        <v>155</v>
      </c>
      <c r="J3206">
        <v>0</v>
      </c>
      <c r="K3206" t="s">
        <v>93</v>
      </c>
      <c r="L3206">
        <v>470639</v>
      </c>
    </row>
    <row r="3207" spans="1:12" x14ac:dyDescent="0.25">
      <c r="A3207" t="s">
        <v>427</v>
      </c>
      <c r="B3207" t="s">
        <v>428</v>
      </c>
      <c r="C3207" t="s">
        <v>85</v>
      </c>
      <c r="D3207">
        <v>103</v>
      </c>
      <c r="E3207" t="s">
        <v>86</v>
      </c>
      <c r="F3207" t="s">
        <v>735</v>
      </c>
      <c r="G3207" t="s">
        <v>736</v>
      </c>
      <c r="H3207" t="s">
        <v>156</v>
      </c>
      <c r="I3207" t="s">
        <v>157</v>
      </c>
      <c r="J3207">
        <v>110</v>
      </c>
      <c r="K3207" t="s">
        <v>93</v>
      </c>
      <c r="L3207">
        <v>470639</v>
      </c>
    </row>
    <row r="3208" spans="1:12" x14ac:dyDescent="0.25">
      <c r="A3208" t="s">
        <v>427</v>
      </c>
      <c r="B3208" t="s">
        <v>428</v>
      </c>
      <c r="C3208" t="s">
        <v>85</v>
      </c>
      <c r="D3208">
        <v>103</v>
      </c>
      <c r="E3208" t="s">
        <v>86</v>
      </c>
      <c r="F3208" t="s">
        <v>735</v>
      </c>
      <c r="G3208" t="s">
        <v>736</v>
      </c>
      <c r="H3208" t="s">
        <v>158</v>
      </c>
      <c r="I3208" t="s">
        <v>159</v>
      </c>
      <c r="J3208">
        <v>3972</v>
      </c>
      <c r="K3208" t="s">
        <v>93</v>
      </c>
      <c r="L3208">
        <v>470639</v>
      </c>
    </row>
    <row r="3209" spans="1:12" x14ac:dyDescent="0.25">
      <c r="A3209" t="s">
        <v>427</v>
      </c>
      <c r="B3209" t="s">
        <v>428</v>
      </c>
      <c r="C3209" t="s">
        <v>85</v>
      </c>
      <c r="D3209">
        <v>103</v>
      </c>
      <c r="E3209" t="s">
        <v>86</v>
      </c>
      <c r="F3209" t="s">
        <v>735</v>
      </c>
      <c r="G3209" t="s">
        <v>736</v>
      </c>
      <c r="H3209" t="s">
        <v>160</v>
      </c>
      <c r="I3209" t="s">
        <v>161</v>
      </c>
      <c r="J3209">
        <v>14834</v>
      </c>
      <c r="K3209" t="s">
        <v>93</v>
      </c>
      <c r="L3209">
        <v>470639</v>
      </c>
    </row>
    <row r="3210" spans="1:12" x14ac:dyDescent="0.25">
      <c r="A3210" t="s">
        <v>427</v>
      </c>
      <c r="B3210" t="s">
        <v>428</v>
      </c>
      <c r="C3210" t="s">
        <v>85</v>
      </c>
      <c r="D3210">
        <v>103</v>
      </c>
      <c r="E3210" t="s">
        <v>86</v>
      </c>
      <c r="F3210" t="s">
        <v>735</v>
      </c>
      <c r="G3210" t="s">
        <v>736</v>
      </c>
      <c r="H3210" t="s">
        <v>162</v>
      </c>
      <c r="I3210" t="s">
        <v>163</v>
      </c>
      <c r="J3210">
        <v>56</v>
      </c>
      <c r="K3210" t="s">
        <v>93</v>
      </c>
      <c r="L3210">
        <v>470639</v>
      </c>
    </row>
    <row r="3211" spans="1:12" x14ac:dyDescent="0.25">
      <c r="A3211" t="s">
        <v>427</v>
      </c>
      <c r="B3211" t="s">
        <v>428</v>
      </c>
      <c r="C3211" t="s">
        <v>85</v>
      </c>
      <c r="D3211">
        <v>103</v>
      </c>
      <c r="E3211" t="s">
        <v>86</v>
      </c>
      <c r="F3211" t="s">
        <v>735</v>
      </c>
      <c r="G3211" t="s">
        <v>736</v>
      </c>
      <c r="H3211" t="s">
        <v>164</v>
      </c>
      <c r="I3211" t="s">
        <v>165</v>
      </c>
      <c r="J3211">
        <v>570</v>
      </c>
      <c r="K3211" t="s">
        <v>93</v>
      </c>
      <c r="L3211">
        <v>470639</v>
      </c>
    </row>
    <row r="3212" spans="1:12" x14ac:dyDescent="0.25">
      <c r="A3212" t="s">
        <v>427</v>
      </c>
      <c r="B3212" t="s">
        <v>428</v>
      </c>
      <c r="C3212" t="s">
        <v>85</v>
      </c>
      <c r="D3212">
        <v>103</v>
      </c>
      <c r="E3212" t="s">
        <v>86</v>
      </c>
      <c r="F3212" t="s">
        <v>735</v>
      </c>
      <c r="G3212" t="s">
        <v>736</v>
      </c>
      <c r="H3212" t="s">
        <v>166</v>
      </c>
      <c r="I3212" t="s">
        <v>167</v>
      </c>
      <c r="J3212">
        <v>0</v>
      </c>
      <c r="K3212" t="s">
        <v>93</v>
      </c>
      <c r="L3212">
        <v>470639</v>
      </c>
    </row>
    <row r="3213" spans="1:12" x14ac:dyDescent="0.25">
      <c r="A3213" t="s">
        <v>427</v>
      </c>
      <c r="B3213" t="s">
        <v>428</v>
      </c>
      <c r="C3213" t="s">
        <v>85</v>
      </c>
      <c r="D3213">
        <v>103</v>
      </c>
      <c r="E3213" t="s">
        <v>86</v>
      </c>
      <c r="F3213" t="s">
        <v>735</v>
      </c>
      <c r="G3213" t="s">
        <v>736</v>
      </c>
      <c r="H3213" t="s">
        <v>168</v>
      </c>
      <c r="I3213" t="s">
        <v>169</v>
      </c>
      <c r="J3213">
        <v>20511</v>
      </c>
      <c r="K3213" t="s">
        <v>93</v>
      </c>
      <c r="L3213">
        <v>470639</v>
      </c>
    </row>
    <row r="3214" spans="1:12" x14ac:dyDescent="0.25">
      <c r="A3214" t="s">
        <v>427</v>
      </c>
      <c r="B3214" t="s">
        <v>428</v>
      </c>
      <c r="C3214" t="s">
        <v>85</v>
      </c>
      <c r="D3214">
        <v>103</v>
      </c>
      <c r="E3214" t="s">
        <v>86</v>
      </c>
      <c r="F3214" t="s">
        <v>735</v>
      </c>
      <c r="G3214" t="s">
        <v>736</v>
      </c>
      <c r="H3214" t="s">
        <v>170</v>
      </c>
      <c r="I3214" t="s">
        <v>171</v>
      </c>
      <c r="J3214">
        <v>2573</v>
      </c>
      <c r="K3214" t="s">
        <v>93</v>
      </c>
      <c r="L3214">
        <v>470639</v>
      </c>
    </row>
    <row r="3215" spans="1:12" x14ac:dyDescent="0.25">
      <c r="A3215" t="s">
        <v>427</v>
      </c>
      <c r="B3215" t="s">
        <v>428</v>
      </c>
      <c r="C3215" t="s">
        <v>85</v>
      </c>
      <c r="D3215">
        <v>103</v>
      </c>
      <c r="E3215" t="s">
        <v>86</v>
      </c>
      <c r="F3215" t="s">
        <v>735</v>
      </c>
      <c r="G3215" t="s">
        <v>736</v>
      </c>
      <c r="H3215" t="s">
        <v>172</v>
      </c>
      <c r="I3215" t="s">
        <v>173</v>
      </c>
      <c r="J3215">
        <v>0</v>
      </c>
      <c r="K3215" t="s">
        <v>93</v>
      </c>
      <c r="L3215">
        <v>470639</v>
      </c>
    </row>
    <row r="3216" spans="1:12" x14ac:dyDescent="0.25">
      <c r="A3216" t="s">
        <v>427</v>
      </c>
      <c r="B3216" t="s">
        <v>428</v>
      </c>
      <c r="C3216" t="s">
        <v>85</v>
      </c>
      <c r="D3216">
        <v>103</v>
      </c>
      <c r="E3216" t="s">
        <v>86</v>
      </c>
      <c r="F3216" t="s">
        <v>735</v>
      </c>
      <c r="G3216" t="s">
        <v>736</v>
      </c>
      <c r="H3216" t="s">
        <v>174</v>
      </c>
      <c r="I3216" t="s">
        <v>175</v>
      </c>
      <c r="J3216">
        <v>10</v>
      </c>
      <c r="K3216" t="s">
        <v>93</v>
      </c>
      <c r="L3216">
        <v>470639</v>
      </c>
    </row>
    <row r="3217" spans="1:12" x14ac:dyDescent="0.25">
      <c r="A3217" t="s">
        <v>427</v>
      </c>
      <c r="B3217" t="s">
        <v>428</v>
      </c>
      <c r="C3217" t="s">
        <v>85</v>
      </c>
      <c r="D3217">
        <v>103</v>
      </c>
      <c r="E3217" t="s">
        <v>86</v>
      </c>
      <c r="F3217" t="s">
        <v>735</v>
      </c>
      <c r="G3217" t="s">
        <v>736</v>
      </c>
      <c r="H3217" t="s">
        <v>176</v>
      </c>
      <c r="I3217" t="s">
        <v>177</v>
      </c>
      <c r="J3217">
        <v>0</v>
      </c>
      <c r="K3217" t="s">
        <v>93</v>
      </c>
      <c r="L3217">
        <v>470639</v>
      </c>
    </row>
    <row r="3218" spans="1:12" x14ac:dyDescent="0.25">
      <c r="A3218" t="s">
        <v>427</v>
      </c>
      <c r="B3218" t="s">
        <v>428</v>
      </c>
      <c r="C3218" t="s">
        <v>85</v>
      </c>
      <c r="D3218">
        <v>103</v>
      </c>
      <c r="E3218" t="s">
        <v>86</v>
      </c>
      <c r="F3218" t="s">
        <v>735</v>
      </c>
      <c r="G3218" t="s">
        <v>736</v>
      </c>
      <c r="H3218" t="s">
        <v>178</v>
      </c>
      <c r="I3218" t="s">
        <v>179</v>
      </c>
      <c r="J3218">
        <v>16207</v>
      </c>
      <c r="K3218" t="s">
        <v>93</v>
      </c>
      <c r="L3218">
        <v>470639</v>
      </c>
    </row>
    <row r="3219" spans="1:12" x14ac:dyDescent="0.25">
      <c r="A3219" t="s">
        <v>427</v>
      </c>
      <c r="B3219" t="s">
        <v>428</v>
      </c>
      <c r="C3219" t="s">
        <v>85</v>
      </c>
      <c r="D3219">
        <v>103</v>
      </c>
      <c r="E3219" t="s">
        <v>86</v>
      </c>
      <c r="F3219" t="s">
        <v>735</v>
      </c>
      <c r="G3219" t="s">
        <v>736</v>
      </c>
      <c r="H3219" t="s">
        <v>180</v>
      </c>
      <c r="I3219" t="s">
        <v>181</v>
      </c>
      <c r="J3219">
        <v>27927</v>
      </c>
      <c r="K3219" t="s">
        <v>93</v>
      </c>
      <c r="L3219">
        <v>470639</v>
      </c>
    </row>
    <row r="3220" spans="1:12" x14ac:dyDescent="0.25">
      <c r="A3220" t="s">
        <v>427</v>
      </c>
      <c r="B3220" t="s">
        <v>428</v>
      </c>
      <c r="C3220" t="s">
        <v>85</v>
      </c>
      <c r="D3220">
        <v>103</v>
      </c>
      <c r="E3220" t="s">
        <v>86</v>
      </c>
      <c r="F3220" t="s">
        <v>735</v>
      </c>
      <c r="G3220" t="s">
        <v>736</v>
      </c>
      <c r="H3220" t="s">
        <v>182</v>
      </c>
      <c r="I3220" t="s">
        <v>183</v>
      </c>
      <c r="J3220">
        <v>0</v>
      </c>
      <c r="K3220" t="s">
        <v>93</v>
      </c>
      <c r="L3220">
        <v>470639</v>
      </c>
    </row>
    <row r="3221" spans="1:12" x14ac:dyDescent="0.25">
      <c r="A3221" t="s">
        <v>427</v>
      </c>
      <c r="B3221" t="s">
        <v>428</v>
      </c>
      <c r="C3221" t="s">
        <v>85</v>
      </c>
      <c r="D3221">
        <v>103</v>
      </c>
      <c r="E3221" t="s">
        <v>86</v>
      </c>
      <c r="F3221" t="s">
        <v>735</v>
      </c>
      <c r="G3221" t="s">
        <v>736</v>
      </c>
      <c r="H3221" t="s">
        <v>184</v>
      </c>
      <c r="I3221" t="s">
        <v>185</v>
      </c>
      <c r="J3221">
        <v>0</v>
      </c>
      <c r="K3221" t="s">
        <v>93</v>
      </c>
      <c r="L3221">
        <v>470639</v>
      </c>
    </row>
    <row r="3222" spans="1:12" x14ac:dyDescent="0.25">
      <c r="A3222" t="s">
        <v>427</v>
      </c>
      <c r="B3222" t="s">
        <v>428</v>
      </c>
      <c r="C3222" t="s">
        <v>85</v>
      </c>
      <c r="D3222">
        <v>103</v>
      </c>
      <c r="E3222" t="s">
        <v>86</v>
      </c>
      <c r="F3222" t="s">
        <v>735</v>
      </c>
      <c r="G3222" t="s">
        <v>736</v>
      </c>
      <c r="H3222" t="s">
        <v>186</v>
      </c>
      <c r="I3222" t="s">
        <v>187</v>
      </c>
      <c r="J3222">
        <v>318</v>
      </c>
      <c r="K3222" t="s">
        <v>93</v>
      </c>
      <c r="L3222">
        <v>470639</v>
      </c>
    </row>
    <row r="3223" spans="1:12" x14ac:dyDescent="0.25">
      <c r="A3223" t="s">
        <v>427</v>
      </c>
      <c r="B3223" t="s">
        <v>428</v>
      </c>
      <c r="C3223" t="s">
        <v>85</v>
      </c>
      <c r="D3223">
        <v>103</v>
      </c>
      <c r="E3223" t="s">
        <v>86</v>
      </c>
      <c r="F3223" t="s">
        <v>735</v>
      </c>
      <c r="G3223" t="s">
        <v>736</v>
      </c>
      <c r="H3223" t="s">
        <v>188</v>
      </c>
      <c r="I3223" t="s">
        <v>189</v>
      </c>
      <c r="J3223">
        <v>0</v>
      </c>
      <c r="K3223" t="s">
        <v>93</v>
      </c>
      <c r="L3223">
        <v>470639</v>
      </c>
    </row>
    <row r="3224" spans="1:12" x14ac:dyDescent="0.25">
      <c r="A3224" t="s">
        <v>427</v>
      </c>
      <c r="B3224" t="s">
        <v>428</v>
      </c>
      <c r="C3224" t="s">
        <v>85</v>
      </c>
      <c r="D3224">
        <v>103</v>
      </c>
      <c r="E3224" t="s">
        <v>86</v>
      </c>
      <c r="F3224" t="s">
        <v>735</v>
      </c>
      <c r="G3224" t="s">
        <v>736</v>
      </c>
      <c r="H3224" t="s">
        <v>190</v>
      </c>
      <c r="I3224" t="s">
        <v>191</v>
      </c>
      <c r="J3224">
        <v>19142</v>
      </c>
      <c r="K3224" t="s">
        <v>93</v>
      </c>
      <c r="L3224">
        <v>470639</v>
      </c>
    </row>
    <row r="3225" spans="1:12" x14ac:dyDescent="0.25">
      <c r="A3225" t="s">
        <v>427</v>
      </c>
      <c r="B3225" t="s">
        <v>428</v>
      </c>
      <c r="C3225" t="s">
        <v>85</v>
      </c>
      <c r="D3225">
        <v>103</v>
      </c>
      <c r="E3225" t="s">
        <v>86</v>
      </c>
      <c r="F3225" t="s">
        <v>735</v>
      </c>
      <c r="G3225" t="s">
        <v>736</v>
      </c>
      <c r="H3225" t="s">
        <v>192</v>
      </c>
      <c r="I3225" t="s">
        <v>193</v>
      </c>
      <c r="J3225">
        <v>3371</v>
      </c>
      <c r="K3225" t="s">
        <v>93</v>
      </c>
      <c r="L3225">
        <v>470639</v>
      </c>
    </row>
    <row r="3226" spans="1:12" x14ac:dyDescent="0.25">
      <c r="A3226" t="s">
        <v>427</v>
      </c>
      <c r="B3226" t="s">
        <v>428</v>
      </c>
      <c r="C3226" t="s">
        <v>85</v>
      </c>
      <c r="D3226">
        <v>103</v>
      </c>
      <c r="E3226" t="s">
        <v>86</v>
      </c>
      <c r="F3226" t="s">
        <v>735</v>
      </c>
      <c r="G3226" t="s">
        <v>736</v>
      </c>
      <c r="H3226" t="s">
        <v>194</v>
      </c>
      <c r="I3226" t="s">
        <v>195</v>
      </c>
      <c r="J3226">
        <v>52230</v>
      </c>
      <c r="K3226" t="s">
        <v>93</v>
      </c>
      <c r="L3226">
        <v>470639</v>
      </c>
    </row>
    <row r="3227" spans="1:12" x14ac:dyDescent="0.25">
      <c r="A3227" t="s">
        <v>427</v>
      </c>
      <c r="B3227" t="s">
        <v>428</v>
      </c>
      <c r="C3227" t="s">
        <v>85</v>
      </c>
      <c r="D3227">
        <v>103</v>
      </c>
      <c r="E3227" t="s">
        <v>86</v>
      </c>
      <c r="F3227" t="s">
        <v>735</v>
      </c>
      <c r="G3227" t="s">
        <v>736</v>
      </c>
      <c r="H3227" t="s">
        <v>196</v>
      </c>
      <c r="I3227" t="s">
        <v>197</v>
      </c>
      <c r="J3227">
        <v>76679</v>
      </c>
      <c r="K3227" t="s">
        <v>93</v>
      </c>
      <c r="L3227">
        <v>470639</v>
      </c>
    </row>
    <row r="3228" spans="1:12" x14ac:dyDescent="0.25">
      <c r="A3228" t="s">
        <v>427</v>
      </c>
      <c r="B3228" t="s">
        <v>428</v>
      </c>
      <c r="C3228" t="s">
        <v>85</v>
      </c>
      <c r="D3228">
        <v>103</v>
      </c>
      <c r="E3228" t="s">
        <v>86</v>
      </c>
      <c r="F3228" t="s">
        <v>735</v>
      </c>
      <c r="G3228" t="s">
        <v>736</v>
      </c>
      <c r="H3228" t="s">
        <v>198</v>
      </c>
      <c r="I3228" t="s">
        <v>199</v>
      </c>
      <c r="J3228">
        <v>5496</v>
      </c>
      <c r="K3228" t="s">
        <v>93</v>
      </c>
      <c r="L3228">
        <v>470639</v>
      </c>
    </row>
    <row r="3229" spans="1:12" x14ac:dyDescent="0.25">
      <c r="A3229" t="s">
        <v>427</v>
      </c>
      <c r="B3229" t="s">
        <v>428</v>
      </c>
      <c r="C3229" t="s">
        <v>85</v>
      </c>
      <c r="D3229">
        <v>103</v>
      </c>
      <c r="E3229" t="s">
        <v>86</v>
      </c>
      <c r="F3229" t="s">
        <v>735</v>
      </c>
      <c r="G3229" t="s">
        <v>736</v>
      </c>
      <c r="H3229" t="s">
        <v>200</v>
      </c>
      <c r="I3229" t="s">
        <v>201</v>
      </c>
      <c r="J3229">
        <v>31860</v>
      </c>
      <c r="K3229" t="s">
        <v>93</v>
      </c>
      <c r="L3229">
        <v>470639</v>
      </c>
    </row>
    <row r="3230" spans="1:12" x14ac:dyDescent="0.25">
      <c r="A3230" t="s">
        <v>427</v>
      </c>
      <c r="B3230" t="s">
        <v>428</v>
      </c>
      <c r="C3230" t="s">
        <v>85</v>
      </c>
      <c r="D3230">
        <v>103</v>
      </c>
      <c r="E3230" t="s">
        <v>86</v>
      </c>
      <c r="F3230" t="s">
        <v>735</v>
      </c>
      <c r="G3230" t="s">
        <v>736</v>
      </c>
      <c r="H3230" t="s">
        <v>202</v>
      </c>
      <c r="I3230" t="s">
        <v>203</v>
      </c>
      <c r="J3230">
        <v>2122</v>
      </c>
      <c r="K3230" t="s">
        <v>93</v>
      </c>
      <c r="L3230">
        <v>470639</v>
      </c>
    </row>
    <row r="3231" spans="1:12" x14ac:dyDescent="0.25">
      <c r="A3231" t="s">
        <v>427</v>
      </c>
      <c r="B3231" t="s">
        <v>428</v>
      </c>
      <c r="C3231" t="s">
        <v>85</v>
      </c>
      <c r="D3231">
        <v>103</v>
      </c>
      <c r="E3231" t="s">
        <v>86</v>
      </c>
      <c r="F3231" t="s">
        <v>735</v>
      </c>
      <c r="G3231" t="s">
        <v>736</v>
      </c>
      <c r="H3231" t="s">
        <v>204</v>
      </c>
      <c r="I3231" t="s">
        <v>205</v>
      </c>
      <c r="J3231">
        <v>0</v>
      </c>
      <c r="K3231" t="s">
        <v>93</v>
      </c>
      <c r="L3231">
        <v>470639</v>
      </c>
    </row>
    <row r="3232" spans="1:12" x14ac:dyDescent="0.25">
      <c r="A3232" t="s">
        <v>427</v>
      </c>
      <c r="B3232" t="s">
        <v>428</v>
      </c>
      <c r="C3232" t="s">
        <v>85</v>
      </c>
      <c r="D3232">
        <v>103</v>
      </c>
      <c r="E3232" t="s">
        <v>86</v>
      </c>
      <c r="F3232" t="s">
        <v>735</v>
      </c>
      <c r="G3232" t="s">
        <v>736</v>
      </c>
      <c r="H3232" t="s">
        <v>206</v>
      </c>
      <c r="I3232" t="s">
        <v>207</v>
      </c>
      <c r="J3232">
        <v>1050</v>
      </c>
      <c r="K3232" t="s">
        <v>93</v>
      </c>
      <c r="L3232">
        <v>470639</v>
      </c>
    </row>
    <row r="3233" spans="1:12" x14ac:dyDescent="0.25">
      <c r="A3233" t="s">
        <v>427</v>
      </c>
      <c r="B3233" t="s">
        <v>428</v>
      </c>
      <c r="C3233" t="s">
        <v>85</v>
      </c>
      <c r="D3233">
        <v>103</v>
      </c>
      <c r="E3233" t="s">
        <v>86</v>
      </c>
      <c r="F3233" t="s">
        <v>735</v>
      </c>
      <c r="G3233" t="s">
        <v>736</v>
      </c>
      <c r="H3233" t="s">
        <v>208</v>
      </c>
      <c r="I3233" t="s">
        <v>209</v>
      </c>
      <c r="J3233">
        <v>36299</v>
      </c>
      <c r="K3233" t="s">
        <v>93</v>
      </c>
      <c r="L3233">
        <v>470639</v>
      </c>
    </row>
    <row r="3234" spans="1:12" x14ac:dyDescent="0.25">
      <c r="A3234" t="s">
        <v>427</v>
      </c>
      <c r="B3234" t="s">
        <v>428</v>
      </c>
      <c r="C3234" t="s">
        <v>85</v>
      </c>
      <c r="D3234">
        <v>103</v>
      </c>
      <c r="E3234" t="s">
        <v>86</v>
      </c>
      <c r="F3234" t="s">
        <v>735</v>
      </c>
      <c r="G3234" t="s">
        <v>736</v>
      </c>
      <c r="H3234" t="s">
        <v>210</v>
      </c>
      <c r="I3234" t="s">
        <v>211</v>
      </c>
      <c r="J3234">
        <v>13950</v>
      </c>
      <c r="K3234" t="s">
        <v>93</v>
      </c>
      <c r="L3234">
        <v>470639</v>
      </c>
    </row>
    <row r="3235" spans="1:12" x14ac:dyDescent="0.25">
      <c r="A3235" t="s">
        <v>427</v>
      </c>
      <c r="B3235" t="s">
        <v>428</v>
      </c>
      <c r="C3235" t="s">
        <v>85</v>
      </c>
      <c r="D3235">
        <v>103</v>
      </c>
      <c r="E3235" t="s">
        <v>86</v>
      </c>
      <c r="F3235" t="s">
        <v>735</v>
      </c>
      <c r="G3235" t="s">
        <v>736</v>
      </c>
      <c r="H3235" t="s">
        <v>212</v>
      </c>
      <c r="I3235" t="s">
        <v>213</v>
      </c>
      <c r="J3235">
        <v>6735</v>
      </c>
      <c r="K3235" t="s">
        <v>93</v>
      </c>
      <c r="L3235">
        <v>470639</v>
      </c>
    </row>
    <row r="3236" spans="1:12" x14ac:dyDescent="0.25">
      <c r="A3236" t="s">
        <v>427</v>
      </c>
      <c r="B3236" t="s">
        <v>428</v>
      </c>
      <c r="C3236" t="s">
        <v>85</v>
      </c>
      <c r="D3236">
        <v>103</v>
      </c>
      <c r="E3236" t="s">
        <v>86</v>
      </c>
      <c r="F3236" t="s">
        <v>735</v>
      </c>
      <c r="G3236" t="s">
        <v>736</v>
      </c>
      <c r="H3236" t="s">
        <v>214</v>
      </c>
      <c r="I3236" t="s">
        <v>215</v>
      </c>
      <c r="J3236">
        <v>65772</v>
      </c>
      <c r="K3236" t="s">
        <v>93</v>
      </c>
      <c r="L3236">
        <v>470639</v>
      </c>
    </row>
    <row r="3237" spans="1:12" x14ac:dyDescent="0.25">
      <c r="A3237" t="s">
        <v>427</v>
      </c>
      <c r="B3237" t="s">
        <v>428</v>
      </c>
      <c r="C3237" t="s">
        <v>85</v>
      </c>
      <c r="D3237">
        <v>103</v>
      </c>
      <c r="E3237" t="s">
        <v>86</v>
      </c>
      <c r="F3237" t="s">
        <v>735</v>
      </c>
      <c r="G3237" t="s">
        <v>736</v>
      </c>
      <c r="H3237" t="s">
        <v>216</v>
      </c>
      <c r="I3237" t="s">
        <v>217</v>
      </c>
      <c r="J3237">
        <v>12555</v>
      </c>
      <c r="K3237" t="s">
        <v>93</v>
      </c>
      <c r="L3237">
        <v>470639</v>
      </c>
    </row>
    <row r="3238" spans="1:12" x14ac:dyDescent="0.25">
      <c r="A3238" t="s">
        <v>427</v>
      </c>
      <c r="B3238" t="s">
        <v>428</v>
      </c>
      <c r="C3238" t="s">
        <v>85</v>
      </c>
      <c r="D3238">
        <v>103</v>
      </c>
      <c r="E3238" t="s">
        <v>86</v>
      </c>
      <c r="F3238" t="s">
        <v>735</v>
      </c>
      <c r="G3238" t="s">
        <v>736</v>
      </c>
      <c r="H3238" t="s">
        <v>218</v>
      </c>
      <c r="I3238" t="s">
        <v>219</v>
      </c>
      <c r="J3238">
        <v>0</v>
      </c>
      <c r="K3238" t="s">
        <v>93</v>
      </c>
      <c r="L3238">
        <v>470639</v>
      </c>
    </row>
    <row r="3239" spans="1:12" x14ac:dyDescent="0.25">
      <c r="A3239" t="s">
        <v>427</v>
      </c>
      <c r="B3239" t="s">
        <v>428</v>
      </c>
      <c r="C3239" t="s">
        <v>85</v>
      </c>
      <c r="D3239">
        <v>103</v>
      </c>
      <c r="E3239" t="s">
        <v>86</v>
      </c>
      <c r="F3239" t="s">
        <v>735</v>
      </c>
      <c r="G3239" t="s">
        <v>736</v>
      </c>
      <c r="H3239" t="s">
        <v>220</v>
      </c>
      <c r="I3239" t="s">
        <v>221</v>
      </c>
      <c r="J3239">
        <v>4419</v>
      </c>
      <c r="K3239" t="s">
        <v>93</v>
      </c>
      <c r="L3239">
        <v>470639</v>
      </c>
    </row>
    <row r="3240" spans="1:12" x14ac:dyDescent="0.25">
      <c r="A3240" t="s">
        <v>427</v>
      </c>
      <c r="B3240" t="s">
        <v>428</v>
      </c>
      <c r="C3240" t="s">
        <v>85</v>
      </c>
      <c r="D3240">
        <v>103</v>
      </c>
      <c r="E3240" t="s">
        <v>86</v>
      </c>
      <c r="F3240" t="s">
        <v>735</v>
      </c>
      <c r="G3240" t="s">
        <v>736</v>
      </c>
      <c r="H3240" t="s">
        <v>222</v>
      </c>
      <c r="I3240" t="s">
        <v>223</v>
      </c>
      <c r="J3240">
        <v>717</v>
      </c>
      <c r="K3240" t="s">
        <v>93</v>
      </c>
      <c r="L3240">
        <v>470639</v>
      </c>
    </row>
    <row r="3241" spans="1:12" x14ac:dyDescent="0.25">
      <c r="A3241" t="s">
        <v>427</v>
      </c>
      <c r="B3241" t="s">
        <v>428</v>
      </c>
      <c r="C3241" t="s">
        <v>85</v>
      </c>
      <c r="D3241">
        <v>103</v>
      </c>
      <c r="E3241" t="s">
        <v>86</v>
      </c>
      <c r="F3241" t="s">
        <v>735</v>
      </c>
      <c r="G3241" t="s">
        <v>736</v>
      </c>
      <c r="H3241" t="s">
        <v>224</v>
      </c>
      <c r="I3241" t="s">
        <v>225</v>
      </c>
      <c r="J3241">
        <v>2976</v>
      </c>
      <c r="K3241" t="s">
        <v>93</v>
      </c>
      <c r="L3241">
        <v>470639</v>
      </c>
    </row>
    <row r="3242" spans="1:12" x14ac:dyDescent="0.25">
      <c r="A3242" t="s">
        <v>427</v>
      </c>
      <c r="B3242" t="s">
        <v>428</v>
      </c>
      <c r="C3242" t="s">
        <v>85</v>
      </c>
      <c r="D3242">
        <v>103</v>
      </c>
      <c r="E3242" t="s">
        <v>86</v>
      </c>
      <c r="F3242" t="s">
        <v>735</v>
      </c>
      <c r="G3242" t="s">
        <v>736</v>
      </c>
      <c r="H3242" t="s">
        <v>226</v>
      </c>
      <c r="I3242" t="s">
        <v>227</v>
      </c>
      <c r="J3242">
        <v>1748</v>
      </c>
      <c r="K3242" t="s">
        <v>93</v>
      </c>
      <c r="L3242">
        <v>470639</v>
      </c>
    </row>
    <row r="3243" spans="1:12" x14ac:dyDescent="0.25">
      <c r="A3243" t="s">
        <v>427</v>
      </c>
      <c r="B3243" t="s">
        <v>428</v>
      </c>
      <c r="C3243" t="s">
        <v>85</v>
      </c>
      <c r="D3243">
        <v>103</v>
      </c>
      <c r="E3243" t="s">
        <v>86</v>
      </c>
      <c r="F3243" t="s">
        <v>735</v>
      </c>
      <c r="G3243" t="s">
        <v>736</v>
      </c>
      <c r="H3243" t="s">
        <v>228</v>
      </c>
      <c r="I3243" t="s">
        <v>229</v>
      </c>
      <c r="J3243">
        <v>330</v>
      </c>
      <c r="K3243" t="s">
        <v>93</v>
      </c>
      <c r="L3243">
        <v>470639</v>
      </c>
    </row>
    <row r="3244" spans="1:12" x14ac:dyDescent="0.25">
      <c r="A3244" t="s">
        <v>427</v>
      </c>
      <c r="B3244" t="s">
        <v>428</v>
      </c>
      <c r="C3244" t="s">
        <v>85</v>
      </c>
      <c r="D3244">
        <v>103</v>
      </c>
      <c r="E3244" t="s">
        <v>86</v>
      </c>
      <c r="F3244" t="s">
        <v>735</v>
      </c>
      <c r="G3244" t="s">
        <v>736</v>
      </c>
      <c r="H3244" t="s">
        <v>230</v>
      </c>
      <c r="I3244" t="s">
        <v>231</v>
      </c>
      <c r="J3244">
        <v>4980</v>
      </c>
      <c r="K3244" t="s">
        <v>93</v>
      </c>
      <c r="L3244">
        <v>470639</v>
      </c>
    </row>
    <row r="3245" spans="1:12" x14ac:dyDescent="0.25">
      <c r="A3245" t="s">
        <v>427</v>
      </c>
      <c r="B3245" t="s">
        <v>428</v>
      </c>
      <c r="C3245" t="s">
        <v>85</v>
      </c>
      <c r="D3245">
        <v>103</v>
      </c>
      <c r="E3245" t="s">
        <v>86</v>
      </c>
      <c r="F3245" t="s">
        <v>735</v>
      </c>
      <c r="G3245" t="s">
        <v>736</v>
      </c>
      <c r="H3245" t="s">
        <v>232</v>
      </c>
      <c r="I3245" t="s">
        <v>233</v>
      </c>
      <c r="J3245">
        <v>28134</v>
      </c>
      <c r="K3245" t="s">
        <v>93</v>
      </c>
      <c r="L3245">
        <v>470639</v>
      </c>
    </row>
    <row r="3246" spans="1:12" x14ac:dyDescent="0.25">
      <c r="A3246" t="s">
        <v>427</v>
      </c>
      <c r="B3246" t="s">
        <v>428</v>
      </c>
      <c r="C3246" t="s">
        <v>85</v>
      </c>
      <c r="D3246">
        <v>103</v>
      </c>
      <c r="E3246" t="s">
        <v>86</v>
      </c>
      <c r="F3246" t="s">
        <v>735</v>
      </c>
      <c r="G3246" t="s">
        <v>736</v>
      </c>
      <c r="H3246" t="s">
        <v>234</v>
      </c>
      <c r="I3246" t="s">
        <v>235</v>
      </c>
      <c r="J3246">
        <v>76451</v>
      </c>
      <c r="K3246" t="s">
        <v>93</v>
      </c>
      <c r="L3246">
        <v>470639</v>
      </c>
    </row>
    <row r="3247" spans="1:12" x14ac:dyDescent="0.25">
      <c r="A3247" t="s">
        <v>427</v>
      </c>
      <c r="B3247" t="s">
        <v>428</v>
      </c>
      <c r="C3247" t="s">
        <v>85</v>
      </c>
      <c r="D3247">
        <v>103</v>
      </c>
      <c r="E3247" t="s">
        <v>86</v>
      </c>
      <c r="F3247" t="s">
        <v>735</v>
      </c>
      <c r="G3247" t="s">
        <v>736</v>
      </c>
      <c r="H3247" t="s">
        <v>236</v>
      </c>
      <c r="I3247" t="s">
        <v>237</v>
      </c>
      <c r="J3247">
        <v>0</v>
      </c>
      <c r="K3247" t="s">
        <v>93</v>
      </c>
      <c r="L3247">
        <v>470639</v>
      </c>
    </row>
    <row r="3248" spans="1:12" x14ac:dyDescent="0.25">
      <c r="A3248" t="s">
        <v>427</v>
      </c>
      <c r="B3248" t="s">
        <v>428</v>
      </c>
      <c r="C3248" t="s">
        <v>85</v>
      </c>
      <c r="D3248">
        <v>103</v>
      </c>
      <c r="E3248" t="s">
        <v>86</v>
      </c>
      <c r="F3248" t="s">
        <v>735</v>
      </c>
      <c r="G3248" t="s">
        <v>736</v>
      </c>
      <c r="H3248" t="s">
        <v>251</v>
      </c>
      <c r="I3248" t="s">
        <v>252</v>
      </c>
      <c r="J3248">
        <v>0</v>
      </c>
      <c r="K3248" t="s">
        <v>93</v>
      </c>
      <c r="L3248">
        <v>0</v>
      </c>
    </row>
    <row r="3249" spans="1:12" x14ac:dyDescent="0.25">
      <c r="A3249" t="s">
        <v>427</v>
      </c>
      <c r="B3249" t="s">
        <v>428</v>
      </c>
      <c r="C3249" t="s">
        <v>85</v>
      </c>
      <c r="D3249">
        <v>103</v>
      </c>
      <c r="E3249" t="s">
        <v>86</v>
      </c>
      <c r="F3249" t="s">
        <v>735</v>
      </c>
      <c r="G3249" t="s">
        <v>736</v>
      </c>
      <c r="H3249" t="s">
        <v>253</v>
      </c>
      <c r="I3249" t="s">
        <v>254</v>
      </c>
      <c r="J3249">
        <v>0</v>
      </c>
      <c r="K3249" t="s">
        <v>93</v>
      </c>
      <c r="L3249">
        <v>0</v>
      </c>
    </row>
    <row r="3250" spans="1:12" x14ac:dyDescent="0.25">
      <c r="A3250" t="s">
        <v>427</v>
      </c>
      <c r="B3250" t="s">
        <v>428</v>
      </c>
      <c r="C3250" t="s">
        <v>85</v>
      </c>
      <c r="D3250">
        <v>103</v>
      </c>
      <c r="E3250" t="s">
        <v>86</v>
      </c>
      <c r="F3250" t="s">
        <v>735</v>
      </c>
      <c r="G3250" t="s">
        <v>736</v>
      </c>
      <c r="H3250" t="s">
        <v>255</v>
      </c>
      <c r="I3250" t="s">
        <v>256</v>
      </c>
      <c r="J3250">
        <v>0</v>
      </c>
      <c r="K3250" t="s">
        <v>93</v>
      </c>
      <c r="L3250">
        <v>0</v>
      </c>
    </row>
    <row r="3251" spans="1:12" x14ac:dyDescent="0.25">
      <c r="A3251" t="s">
        <v>427</v>
      </c>
      <c r="B3251" t="s">
        <v>428</v>
      </c>
      <c r="C3251" t="s">
        <v>85</v>
      </c>
      <c r="D3251">
        <v>103</v>
      </c>
      <c r="E3251" t="s">
        <v>86</v>
      </c>
      <c r="F3251" t="s">
        <v>735</v>
      </c>
      <c r="G3251" t="s">
        <v>736</v>
      </c>
      <c r="H3251" t="s">
        <v>257</v>
      </c>
      <c r="I3251" t="s">
        <v>258</v>
      </c>
      <c r="J3251">
        <v>0</v>
      </c>
      <c r="K3251" t="s">
        <v>93</v>
      </c>
      <c r="L3251">
        <v>0</v>
      </c>
    </row>
    <row r="3252" spans="1:12" x14ac:dyDescent="0.25">
      <c r="A3252" t="s">
        <v>427</v>
      </c>
      <c r="B3252" t="s">
        <v>428</v>
      </c>
      <c r="C3252" t="s">
        <v>85</v>
      </c>
      <c r="D3252">
        <v>103</v>
      </c>
      <c r="E3252" t="s">
        <v>86</v>
      </c>
      <c r="F3252" t="s">
        <v>735</v>
      </c>
      <c r="G3252" t="s">
        <v>736</v>
      </c>
      <c r="H3252" t="s">
        <v>259</v>
      </c>
      <c r="I3252" t="s">
        <v>260</v>
      </c>
      <c r="J3252">
        <v>0</v>
      </c>
      <c r="K3252" t="s">
        <v>93</v>
      </c>
      <c r="L3252">
        <v>0</v>
      </c>
    </row>
    <row r="3253" spans="1:12" x14ac:dyDescent="0.25">
      <c r="A3253" t="s">
        <v>427</v>
      </c>
      <c r="B3253" t="s">
        <v>428</v>
      </c>
      <c r="C3253" t="s">
        <v>85</v>
      </c>
      <c r="D3253">
        <v>103</v>
      </c>
      <c r="E3253" t="s">
        <v>86</v>
      </c>
      <c r="F3253" t="s">
        <v>735</v>
      </c>
      <c r="G3253" t="s">
        <v>736</v>
      </c>
      <c r="H3253" t="s">
        <v>261</v>
      </c>
      <c r="I3253" t="s">
        <v>262</v>
      </c>
      <c r="J3253">
        <v>0</v>
      </c>
      <c r="K3253" t="s">
        <v>93</v>
      </c>
      <c r="L3253">
        <v>0</v>
      </c>
    </row>
    <row r="3254" spans="1:12" x14ac:dyDescent="0.25">
      <c r="A3254" t="s">
        <v>427</v>
      </c>
      <c r="B3254" t="s">
        <v>428</v>
      </c>
      <c r="C3254" t="s">
        <v>85</v>
      </c>
      <c r="D3254">
        <v>103</v>
      </c>
      <c r="E3254" t="s">
        <v>86</v>
      </c>
      <c r="F3254" t="s">
        <v>735</v>
      </c>
      <c r="G3254" t="s">
        <v>736</v>
      </c>
      <c r="H3254" t="s">
        <v>263</v>
      </c>
      <c r="I3254" t="s">
        <v>264</v>
      </c>
      <c r="J3254">
        <v>0</v>
      </c>
      <c r="K3254" t="s">
        <v>93</v>
      </c>
      <c r="L3254">
        <v>0</v>
      </c>
    </row>
    <row r="3255" spans="1:12" x14ac:dyDescent="0.25">
      <c r="A3255" t="s">
        <v>427</v>
      </c>
      <c r="B3255" t="s">
        <v>428</v>
      </c>
      <c r="C3255" t="s">
        <v>85</v>
      </c>
      <c r="D3255">
        <v>103</v>
      </c>
      <c r="E3255" t="s">
        <v>86</v>
      </c>
      <c r="F3255" t="s">
        <v>735</v>
      </c>
      <c r="G3255" t="s">
        <v>736</v>
      </c>
      <c r="H3255" t="s">
        <v>265</v>
      </c>
      <c r="I3255" t="s">
        <v>266</v>
      </c>
      <c r="J3255">
        <v>0</v>
      </c>
      <c r="K3255" t="s">
        <v>93</v>
      </c>
      <c r="L3255">
        <v>0</v>
      </c>
    </row>
    <row r="3256" spans="1:12" x14ac:dyDescent="0.25">
      <c r="A3256" t="s">
        <v>427</v>
      </c>
      <c r="B3256" t="s">
        <v>428</v>
      </c>
      <c r="C3256" t="s">
        <v>85</v>
      </c>
      <c r="D3256">
        <v>103</v>
      </c>
      <c r="E3256" t="s">
        <v>86</v>
      </c>
      <c r="F3256" t="s">
        <v>735</v>
      </c>
      <c r="G3256" t="s">
        <v>736</v>
      </c>
      <c r="H3256" t="s">
        <v>267</v>
      </c>
      <c r="I3256" t="s">
        <v>268</v>
      </c>
      <c r="J3256">
        <v>0</v>
      </c>
      <c r="K3256" t="s">
        <v>93</v>
      </c>
      <c r="L3256">
        <v>0</v>
      </c>
    </row>
    <row r="3257" spans="1:12" x14ac:dyDescent="0.25">
      <c r="A3257" t="s">
        <v>427</v>
      </c>
      <c r="B3257" t="s">
        <v>428</v>
      </c>
      <c r="C3257" t="s">
        <v>85</v>
      </c>
      <c r="D3257">
        <v>103</v>
      </c>
      <c r="E3257" t="s">
        <v>86</v>
      </c>
      <c r="F3257" t="s">
        <v>735</v>
      </c>
      <c r="G3257" t="s">
        <v>736</v>
      </c>
      <c r="H3257" t="s">
        <v>269</v>
      </c>
      <c r="I3257" t="s">
        <v>270</v>
      </c>
      <c r="J3257">
        <v>-3520119</v>
      </c>
      <c r="K3257" t="s">
        <v>93</v>
      </c>
      <c r="L3257">
        <v>0</v>
      </c>
    </row>
    <row r="3258" spans="1:12" x14ac:dyDescent="0.25">
      <c r="A3258" t="s">
        <v>427</v>
      </c>
      <c r="B3258" t="s">
        <v>428</v>
      </c>
      <c r="C3258" t="s">
        <v>85</v>
      </c>
      <c r="D3258">
        <v>103</v>
      </c>
      <c r="E3258" t="s">
        <v>86</v>
      </c>
      <c r="F3258" t="s">
        <v>735</v>
      </c>
      <c r="G3258" t="s">
        <v>736</v>
      </c>
      <c r="H3258" t="s">
        <v>271</v>
      </c>
      <c r="I3258" t="s">
        <v>272</v>
      </c>
      <c r="J3258">
        <v>11789767</v>
      </c>
      <c r="K3258" t="s">
        <v>93</v>
      </c>
      <c r="L3258">
        <v>0</v>
      </c>
    </row>
    <row r="3259" spans="1:12" x14ac:dyDescent="0.25">
      <c r="A3259" t="s">
        <v>427</v>
      </c>
      <c r="B3259" t="s">
        <v>428</v>
      </c>
      <c r="C3259" t="s">
        <v>85</v>
      </c>
      <c r="D3259">
        <v>103</v>
      </c>
      <c r="E3259" t="s">
        <v>86</v>
      </c>
      <c r="F3259" t="s">
        <v>735</v>
      </c>
      <c r="G3259" t="s">
        <v>736</v>
      </c>
      <c r="H3259" t="s">
        <v>273</v>
      </c>
      <c r="I3259" t="s">
        <v>274</v>
      </c>
      <c r="J3259">
        <v>5810</v>
      </c>
      <c r="K3259" t="s">
        <v>93</v>
      </c>
      <c r="L3259">
        <v>0</v>
      </c>
    </row>
    <row r="3260" spans="1:12" x14ac:dyDescent="0.25">
      <c r="A3260" t="s">
        <v>427</v>
      </c>
      <c r="B3260" t="s">
        <v>428</v>
      </c>
      <c r="C3260" t="s">
        <v>85</v>
      </c>
      <c r="D3260">
        <v>103</v>
      </c>
      <c r="E3260" t="s">
        <v>86</v>
      </c>
      <c r="F3260" t="s">
        <v>735</v>
      </c>
      <c r="G3260" t="s">
        <v>736</v>
      </c>
      <c r="H3260" t="s">
        <v>275</v>
      </c>
      <c r="I3260" t="s">
        <v>276</v>
      </c>
      <c r="J3260">
        <v>0</v>
      </c>
      <c r="K3260" t="s">
        <v>93</v>
      </c>
      <c r="L3260">
        <v>0</v>
      </c>
    </row>
    <row r="3261" spans="1:12" x14ac:dyDescent="0.25">
      <c r="A3261" t="s">
        <v>427</v>
      </c>
      <c r="B3261" t="s">
        <v>428</v>
      </c>
      <c r="C3261" t="s">
        <v>85</v>
      </c>
      <c r="D3261">
        <v>103</v>
      </c>
      <c r="E3261" t="s">
        <v>86</v>
      </c>
      <c r="F3261" t="s">
        <v>735</v>
      </c>
      <c r="G3261" t="s">
        <v>736</v>
      </c>
      <c r="H3261" t="s">
        <v>277</v>
      </c>
      <c r="I3261" t="s">
        <v>278</v>
      </c>
      <c r="J3261">
        <v>375227</v>
      </c>
      <c r="K3261" t="s">
        <v>93</v>
      </c>
      <c r="L3261">
        <v>0</v>
      </c>
    </row>
    <row r="3262" spans="1:12" x14ac:dyDescent="0.25">
      <c r="A3262" t="s">
        <v>427</v>
      </c>
      <c r="B3262" t="s">
        <v>428</v>
      </c>
      <c r="C3262" t="s">
        <v>85</v>
      </c>
      <c r="D3262">
        <v>103</v>
      </c>
      <c r="E3262" t="s">
        <v>86</v>
      </c>
      <c r="F3262" t="s">
        <v>735</v>
      </c>
      <c r="G3262" t="s">
        <v>736</v>
      </c>
      <c r="H3262" t="s">
        <v>279</v>
      </c>
      <c r="I3262" t="s">
        <v>280</v>
      </c>
      <c r="J3262">
        <v>68089</v>
      </c>
      <c r="K3262" t="s">
        <v>93</v>
      </c>
      <c r="L3262">
        <v>0</v>
      </c>
    </row>
    <row r="3263" spans="1:12" x14ac:dyDescent="0.25">
      <c r="A3263" t="s">
        <v>427</v>
      </c>
      <c r="B3263" t="s">
        <v>428</v>
      </c>
      <c r="C3263" t="s">
        <v>85</v>
      </c>
      <c r="D3263">
        <v>103</v>
      </c>
      <c r="E3263" t="s">
        <v>86</v>
      </c>
      <c r="F3263" t="s">
        <v>735</v>
      </c>
      <c r="G3263" t="s">
        <v>736</v>
      </c>
      <c r="H3263" t="s">
        <v>281</v>
      </c>
      <c r="I3263" t="s">
        <v>282</v>
      </c>
      <c r="J3263">
        <v>548924</v>
      </c>
      <c r="K3263" t="s">
        <v>93</v>
      </c>
      <c r="L3263">
        <v>0</v>
      </c>
    </row>
    <row r="3264" spans="1:12" x14ac:dyDescent="0.25">
      <c r="A3264" t="s">
        <v>427</v>
      </c>
      <c r="B3264" t="s">
        <v>428</v>
      </c>
      <c r="C3264" t="s">
        <v>85</v>
      </c>
      <c r="D3264">
        <v>103</v>
      </c>
      <c r="E3264" t="s">
        <v>86</v>
      </c>
      <c r="F3264" t="s">
        <v>735</v>
      </c>
      <c r="G3264" t="s">
        <v>736</v>
      </c>
      <c r="H3264" t="s">
        <v>283</v>
      </c>
      <c r="I3264" t="s">
        <v>284</v>
      </c>
      <c r="J3264">
        <v>0</v>
      </c>
      <c r="K3264" t="s">
        <v>93</v>
      </c>
      <c r="L3264">
        <v>0</v>
      </c>
    </row>
    <row r="3265" spans="1:12" x14ac:dyDescent="0.25">
      <c r="A3265" t="s">
        <v>427</v>
      </c>
      <c r="B3265" t="s">
        <v>428</v>
      </c>
      <c r="C3265" t="s">
        <v>85</v>
      </c>
      <c r="D3265">
        <v>103</v>
      </c>
      <c r="E3265" t="s">
        <v>86</v>
      </c>
      <c r="F3265" t="s">
        <v>735</v>
      </c>
      <c r="G3265" t="s">
        <v>736</v>
      </c>
      <c r="H3265" t="s">
        <v>285</v>
      </c>
      <c r="I3265" t="s">
        <v>286</v>
      </c>
      <c r="J3265">
        <v>79812</v>
      </c>
      <c r="K3265" t="s">
        <v>93</v>
      </c>
      <c r="L3265">
        <v>0</v>
      </c>
    </row>
    <row r="3266" spans="1:12" x14ac:dyDescent="0.25">
      <c r="A3266" t="s">
        <v>427</v>
      </c>
      <c r="B3266" t="s">
        <v>428</v>
      </c>
      <c r="C3266" t="s">
        <v>85</v>
      </c>
      <c r="D3266">
        <v>103</v>
      </c>
      <c r="E3266" t="s">
        <v>86</v>
      </c>
      <c r="F3266" t="s">
        <v>735</v>
      </c>
      <c r="G3266" t="s">
        <v>736</v>
      </c>
      <c r="H3266" t="s">
        <v>287</v>
      </c>
      <c r="I3266" t="s">
        <v>288</v>
      </c>
      <c r="J3266">
        <v>148565</v>
      </c>
      <c r="K3266" t="s">
        <v>93</v>
      </c>
      <c r="L3266">
        <v>0</v>
      </c>
    </row>
    <row r="3267" spans="1:12" x14ac:dyDescent="0.25">
      <c r="A3267" t="s">
        <v>427</v>
      </c>
      <c r="B3267" t="s">
        <v>428</v>
      </c>
      <c r="C3267" t="s">
        <v>85</v>
      </c>
      <c r="D3267">
        <v>103</v>
      </c>
      <c r="E3267" t="s">
        <v>86</v>
      </c>
      <c r="F3267" t="s">
        <v>735</v>
      </c>
      <c r="G3267" t="s">
        <v>736</v>
      </c>
      <c r="H3267" t="s">
        <v>289</v>
      </c>
      <c r="I3267" t="s">
        <v>290</v>
      </c>
      <c r="J3267">
        <v>0</v>
      </c>
      <c r="K3267" t="s">
        <v>93</v>
      </c>
      <c r="L3267">
        <v>0</v>
      </c>
    </row>
    <row r="3268" spans="1:12" x14ac:dyDescent="0.25">
      <c r="A3268" t="s">
        <v>427</v>
      </c>
      <c r="B3268" t="s">
        <v>428</v>
      </c>
      <c r="C3268" t="s">
        <v>85</v>
      </c>
      <c r="D3268">
        <v>103</v>
      </c>
      <c r="E3268" t="s">
        <v>86</v>
      </c>
      <c r="F3268" t="s">
        <v>735</v>
      </c>
      <c r="G3268" t="s">
        <v>736</v>
      </c>
      <c r="H3268" t="s">
        <v>291</v>
      </c>
      <c r="I3268" t="s">
        <v>292</v>
      </c>
      <c r="J3268">
        <v>-37026</v>
      </c>
      <c r="K3268" t="s">
        <v>93</v>
      </c>
      <c r="L3268">
        <v>0</v>
      </c>
    </row>
    <row r="3269" spans="1:12" x14ac:dyDescent="0.25">
      <c r="A3269" t="s">
        <v>427</v>
      </c>
      <c r="B3269" t="s">
        <v>428</v>
      </c>
      <c r="C3269" t="s">
        <v>85</v>
      </c>
      <c r="D3269">
        <v>103</v>
      </c>
      <c r="E3269" t="s">
        <v>86</v>
      </c>
      <c r="F3269" t="s">
        <v>735</v>
      </c>
      <c r="G3269" t="s">
        <v>736</v>
      </c>
      <c r="H3269" t="s">
        <v>293</v>
      </c>
      <c r="I3269" t="s">
        <v>294</v>
      </c>
      <c r="J3269">
        <v>0</v>
      </c>
      <c r="K3269" t="s">
        <v>93</v>
      </c>
      <c r="L3269">
        <v>0</v>
      </c>
    </row>
    <row r="3270" spans="1:12" x14ac:dyDescent="0.25">
      <c r="A3270" t="s">
        <v>427</v>
      </c>
      <c r="B3270" t="s">
        <v>428</v>
      </c>
      <c r="C3270" t="s">
        <v>85</v>
      </c>
      <c r="D3270">
        <v>103</v>
      </c>
      <c r="E3270" t="s">
        <v>86</v>
      </c>
      <c r="F3270" t="s">
        <v>735</v>
      </c>
      <c r="G3270" t="s">
        <v>736</v>
      </c>
      <c r="H3270" t="s">
        <v>295</v>
      </c>
      <c r="I3270" t="s">
        <v>296</v>
      </c>
      <c r="J3270">
        <v>3542</v>
      </c>
      <c r="K3270" t="s">
        <v>93</v>
      </c>
      <c r="L3270">
        <v>0</v>
      </c>
    </row>
    <row r="3271" spans="1:12" x14ac:dyDescent="0.25">
      <c r="A3271" t="s">
        <v>427</v>
      </c>
      <c r="B3271" t="s">
        <v>428</v>
      </c>
      <c r="C3271" t="s">
        <v>85</v>
      </c>
      <c r="D3271">
        <v>103</v>
      </c>
      <c r="E3271" t="s">
        <v>86</v>
      </c>
      <c r="F3271" t="s">
        <v>735</v>
      </c>
      <c r="G3271" t="s">
        <v>736</v>
      </c>
      <c r="H3271" t="s">
        <v>297</v>
      </c>
      <c r="I3271" t="s">
        <v>298</v>
      </c>
      <c r="J3271">
        <v>0</v>
      </c>
      <c r="K3271" t="s">
        <v>93</v>
      </c>
      <c r="L3271">
        <v>0</v>
      </c>
    </row>
    <row r="3272" spans="1:12" x14ac:dyDescent="0.25">
      <c r="A3272" t="s">
        <v>427</v>
      </c>
      <c r="B3272" t="s">
        <v>428</v>
      </c>
      <c r="C3272" t="s">
        <v>85</v>
      </c>
      <c r="D3272">
        <v>103</v>
      </c>
      <c r="E3272" t="s">
        <v>86</v>
      </c>
      <c r="F3272" t="s">
        <v>735</v>
      </c>
      <c r="G3272" t="s">
        <v>736</v>
      </c>
      <c r="H3272" t="s">
        <v>299</v>
      </c>
      <c r="I3272" t="s">
        <v>300</v>
      </c>
      <c r="J3272">
        <v>0</v>
      </c>
      <c r="K3272" t="s">
        <v>93</v>
      </c>
      <c r="L3272">
        <v>0</v>
      </c>
    </row>
    <row r="3273" spans="1:12" x14ac:dyDescent="0.25">
      <c r="A3273" t="s">
        <v>427</v>
      </c>
      <c r="B3273" t="s">
        <v>428</v>
      </c>
      <c r="C3273" t="s">
        <v>85</v>
      </c>
      <c r="D3273">
        <v>103</v>
      </c>
      <c r="E3273" t="s">
        <v>86</v>
      </c>
      <c r="F3273" t="s">
        <v>735</v>
      </c>
      <c r="G3273" t="s">
        <v>736</v>
      </c>
      <c r="H3273" t="s">
        <v>301</v>
      </c>
      <c r="I3273" t="s">
        <v>302</v>
      </c>
      <c r="J3273">
        <v>0</v>
      </c>
      <c r="K3273" t="s">
        <v>93</v>
      </c>
      <c r="L3273">
        <v>0</v>
      </c>
    </row>
    <row r="3274" spans="1:12" x14ac:dyDescent="0.25">
      <c r="A3274" t="s">
        <v>427</v>
      </c>
      <c r="B3274" t="s">
        <v>428</v>
      </c>
      <c r="C3274" t="s">
        <v>85</v>
      </c>
      <c r="D3274">
        <v>103</v>
      </c>
      <c r="E3274" t="s">
        <v>86</v>
      </c>
      <c r="F3274" t="s">
        <v>735</v>
      </c>
      <c r="G3274" t="s">
        <v>736</v>
      </c>
      <c r="H3274" t="s">
        <v>303</v>
      </c>
      <c r="I3274" t="s">
        <v>304</v>
      </c>
      <c r="J3274">
        <v>0</v>
      </c>
      <c r="K3274" t="s">
        <v>93</v>
      </c>
      <c r="L3274">
        <v>0</v>
      </c>
    </row>
    <row r="3275" spans="1:12" x14ac:dyDescent="0.25">
      <c r="A3275" t="s">
        <v>427</v>
      </c>
      <c r="B3275" t="s">
        <v>428</v>
      </c>
      <c r="C3275" t="s">
        <v>85</v>
      </c>
      <c r="D3275">
        <v>103</v>
      </c>
      <c r="E3275" t="s">
        <v>86</v>
      </c>
      <c r="F3275" t="s">
        <v>735</v>
      </c>
      <c r="G3275" t="s">
        <v>736</v>
      </c>
      <c r="H3275" t="s">
        <v>305</v>
      </c>
      <c r="I3275" t="s">
        <v>306</v>
      </c>
      <c r="J3275">
        <v>270947</v>
      </c>
      <c r="K3275" t="s">
        <v>93</v>
      </c>
      <c r="L3275">
        <v>0</v>
      </c>
    </row>
    <row r="3276" spans="1:12" x14ac:dyDescent="0.25">
      <c r="A3276" t="s">
        <v>427</v>
      </c>
      <c r="B3276" t="s">
        <v>428</v>
      </c>
      <c r="C3276" t="s">
        <v>85</v>
      </c>
      <c r="D3276">
        <v>103</v>
      </c>
      <c r="E3276" t="s">
        <v>86</v>
      </c>
      <c r="F3276" t="s">
        <v>735</v>
      </c>
      <c r="G3276" t="s">
        <v>736</v>
      </c>
      <c r="H3276" t="s">
        <v>307</v>
      </c>
      <c r="I3276" t="s">
        <v>308</v>
      </c>
      <c r="J3276">
        <v>1947185</v>
      </c>
      <c r="K3276" t="s">
        <v>93</v>
      </c>
      <c r="L3276">
        <v>0</v>
      </c>
    </row>
    <row r="3277" spans="1:12" x14ac:dyDescent="0.25">
      <c r="A3277" t="s">
        <v>427</v>
      </c>
      <c r="B3277" t="s">
        <v>428</v>
      </c>
      <c r="C3277" t="s">
        <v>85</v>
      </c>
      <c r="D3277">
        <v>103</v>
      </c>
      <c r="E3277" t="s">
        <v>86</v>
      </c>
      <c r="F3277" t="s">
        <v>735</v>
      </c>
      <c r="G3277" t="s">
        <v>736</v>
      </c>
      <c r="H3277" t="s">
        <v>309</v>
      </c>
      <c r="I3277" t="s">
        <v>310</v>
      </c>
      <c r="J3277">
        <v>7008841</v>
      </c>
      <c r="K3277" t="s">
        <v>93</v>
      </c>
      <c r="L3277">
        <v>0</v>
      </c>
    </row>
    <row r="3278" spans="1:12" x14ac:dyDescent="0.25">
      <c r="A3278" t="s">
        <v>427</v>
      </c>
      <c r="B3278" t="s">
        <v>428</v>
      </c>
      <c r="C3278" t="s">
        <v>85</v>
      </c>
      <c r="D3278">
        <v>103</v>
      </c>
      <c r="E3278" t="s">
        <v>86</v>
      </c>
      <c r="F3278" t="s">
        <v>735</v>
      </c>
      <c r="G3278" t="s">
        <v>736</v>
      </c>
      <c r="H3278" t="s">
        <v>311</v>
      </c>
      <c r="I3278" t="s">
        <v>312</v>
      </c>
      <c r="J3278">
        <v>0</v>
      </c>
      <c r="K3278" t="s">
        <v>93</v>
      </c>
      <c r="L3278">
        <v>0</v>
      </c>
    </row>
    <row r="3279" spans="1:12" x14ac:dyDescent="0.25">
      <c r="A3279" t="s">
        <v>427</v>
      </c>
      <c r="B3279" t="s">
        <v>428</v>
      </c>
      <c r="C3279" t="s">
        <v>85</v>
      </c>
      <c r="D3279">
        <v>103</v>
      </c>
      <c r="E3279" t="s">
        <v>86</v>
      </c>
      <c r="F3279" t="s">
        <v>735</v>
      </c>
      <c r="G3279" t="s">
        <v>736</v>
      </c>
      <c r="H3279" t="s">
        <v>313</v>
      </c>
      <c r="I3279" t="s">
        <v>314</v>
      </c>
      <c r="J3279">
        <v>0</v>
      </c>
      <c r="K3279" t="s">
        <v>93</v>
      </c>
      <c r="L3279">
        <v>0</v>
      </c>
    </row>
    <row r="3280" spans="1:12" x14ac:dyDescent="0.25">
      <c r="A3280" t="s">
        <v>427</v>
      </c>
      <c r="B3280" t="s">
        <v>428</v>
      </c>
      <c r="C3280" t="s">
        <v>85</v>
      </c>
      <c r="D3280">
        <v>103</v>
      </c>
      <c r="E3280" t="s">
        <v>86</v>
      </c>
      <c r="F3280" t="s">
        <v>735</v>
      </c>
      <c r="G3280" t="s">
        <v>736</v>
      </c>
      <c r="H3280" t="s">
        <v>315</v>
      </c>
      <c r="I3280" t="s">
        <v>316</v>
      </c>
      <c r="J3280">
        <v>0</v>
      </c>
      <c r="K3280" t="s">
        <v>93</v>
      </c>
      <c r="L3280">
        <v>0</v>
      </c>
    </row>
    <row r="3281" spans="1:12" x14ac:dyDescent="0.25">
      <c r="A3281" t="s">
        <v>427</v>
      </c>
      <c r="B3281" t="s">
        <v>428</v>
      </c>
      <c r="C3281" t="s">
        <v>85</v>
      </c>
      <c r="D3281">
        <v>103</v>
      </c>
      <c r="E3281" t="s">
        <v>86</v>
      </c>
      <c r="F3281" t="s">
        <v>735</v>
      </c>
      <c r="G3281" t="s">
        <v>736</v>
      </c>
      <c r="H3281" t="s">
        <v>317</v>
      </c>
      <c r="I3281" t="s">
        <v>318</v>
      </c>
      <c r="J3281">
        <v>0</v>
      </c>
      <c r="K3281" t="s">
        <v>93</v>
      </c>
      <c r="L3281">
        <v>0</v>
      </c>
    </row>
    <row r="3282" spans="1:12" x14ac:dyDescent="0.25">
      <c r="A3282" t="s">
        <v>427</v>
      </c>
      <c r="B3282" t="s">
        <v>428</v>
      </c>
      <c r="C3282" t="s">
        <v>85</v>
      </c>
      <c r="D3282">
        <v>103</v>
      </c>
      <c r="E3282" t="s">
        <v>86</v>
      </c>
      <c r="F3282" t="s">
        <v>735</v>
      </c>
      <c r="G3282" t="s">
        <v>736</v>
      </c>
      <c r="H3282" t="s">
        <v>319</v>
      </c>
      <c r="I3282" t="s">
        <v>320</v>
      </c>
      <c r="J3282">
        <v>37524</v>
      </c>
      <c r="K3282" t="s">
        <v>93</v>
      </c>
      <c r="L3282">
        <v>0</v>
      </c>
    </row>
    <row r="3283" spans="1:12" x14ac:dyDescent="0.25">
      <c r="A3283" t="s">
        <v>427</v>
      </c>
      <c r="B3283" t="s">
        <v>428</v>
      </c>
      <c r="C3283" t="s">
        <v>85</v>
      </c>
      <c r="D3283">
        <v>103</v>
      </c>
      <c r="E3283" t="s">
        <v>86</v>
      </c>
      <c r="F3283" t="s">
        <v>735</v>
      </c>
      <c r="G3283" t="s">
        <v>736</v>
      </c>
      <c r="H3283" t="s">
        <v>321</v>
      </c>
      <c r="I3283" t="s">
        <v>322</v>
      </c>
      <c r="J3283">
        <v>0</v>
      </c>
      <c r="K3283" t="s">
        <v>93</v>
      </c>
      <c r="L3283">
        <v>0</v>
      </c>
    </row>
    <row r="3284" spans="1:12" x14ac:dyDescent="0.25">
      <c r="A3284" t="s">
        <v>427</v>
      </c>
      <c r="B3284" t="s">
        <v>428</v>
      </c>
      <c r="C3284" t="s">
        <v>85</v>
      </c>
      <c r="D3284">
        <v>103</v>
      </c>
      <c r="E3284" t="s">
        <v>86</v>
      </c>
      <c r="F3284" t="s">
        <v>735</v>
      </c>
      <c r="G3284" t="s">
        <v>736</v>
      </c>
      <c r="H3284" t="s">
        <v>323</v>
      </c>
      <c r="I3284" t="s">
        <v>324</v>
      </c>
      <c r="J3284">
        <v>3767</v>
      </c>
      <c r="K3284" t="s">
        <v>93</v>
      </c>
      <c r="L3284">
        <v>0</v>
      </c>
    </row>
    <row r="3285" spans="1:12" x14ac:dyDescent="0.25">
      <c r="A3285" t="s">
        <v>427</v>
      </c>
      <c r="B3285" t="s">
        <v>428</v>
      </c>
      <c r="C3285" t="s">
        <v>85</v>
      </c>
      <c r="D3285">
        <v>103</v>
      </c>
      <c r="E3285" t="s">
        <v>86</v>
      </c>
      <c r="F3285" t="s">
        <v>735</v>
      </c>
      <c r="G3285" t="s">
        <v>736</v>
      </c>
      <c r="H3285" t="s">
        <v>325</v>
      </c>
      <c r="I3285" t="s">
        <v>326</v>
      </c>
      <c r="J3285">
        <v>42885</v>
      </c>
      <c r="K3285" t="s">
        <v>93</v>
      </c>
      <c r="L3285">
        <v>0</v>
      </c>
    </row>
    <row r="3286" spans="1:12" x14ac:dyDescent="0.25">
      <c r="A3286" t="s">
        <v>427</v>
      </c>
      <c r="B3286" t="s">
        <v>428</v>
      </c>
      <c r="C3286" t="s">
        <v>85</v>
      </c>
      <c r="D3286">
        <v>103</v>
      </c>
      <c r="E3286" t="s">
        <v>86</v>
      </c>
      <c r="F3286" t="s">
        <v>735</v>
      </c>
      <c r="G3286" t="s">
        <v>736</v>
      </c>
      <c r="H3286" t="s">
        <v>327</v>
      </c>
      <c r="I3286" t="s">
        <v>328</v>
      </c>
      <c r="J3286">
        <v>0</v>
      </c>
      <c r="K3286" t="s">
        <v>93</v>
      </c>
      <c r="L3286">
        <v>0</v>
      </c>
    </row>
    <row r="3287" spans="1:12" x14ac:dyDescent="0.25">
      <c r="A3287" t="s">
        <v>427</v>
      </c>
      <c r="B3287" t="s">
        <v>428</v>
      </c>
      <c r="C3287" t="s">
        <v>85</v>
      </c>
      <c r="D3287">
        <v>103</v>
      </c>
      <c r="E3287" t="s">
        <v>86</v>
      </c>
      <c r="F3287" t="s">
        <v>735</v>
      </c>
      <c r="G3287" t="s">
        <v>736</v>
      </c>
      <c r="H3287" t="s">
        <v>329</v>
      </c>
      <c r="I3287" t="s">
        <v>330</v>
      </c>
      <c r="J3287">
        <v>0</v>
      </c>
      <c r="K3287" t="s">
        <v>93</v>
      </c>
      <c r="L3287">
        <v>0</v>
      </c>
    </row>
    <row r="3288" spans="1:12" x14ac:dyDescent="0.25">
      <c r="A3288" t="s">
        <v>427</v>
      </c>
      <c r="B3288" t="s">
        <v>428</v>
      </c>
      <c r="C3288" t="s">
        <v>85</v>
      </c>
      <c r="D3288">
        <v>103</v>
      </c>
      <c r="E3288" t="s">
        <v>86</v>
      </c>
      <c r="F3288" t="s">
        <v>735</v>
      </c>
      <c r="G3288" t="s">
        <v>736</v>
      </c>
      <c r="H3288" t="s">
        <v>331</v>
      </c>
      <c r="I3288" t="s">
        <v>332</v>
      </c>
      <c r="J3288">
        <v>5047611</v>
      </c>
      <c r="K3288" t="s">
        <v>93</v>
      </c>
      <c r="L3288">
        <v>0</v>
      </c>
    </row>
    <row r="3289" spans="1:12" x14ac:dyDescent="0.25">
      <c r="A3289" t="s">
        <v>427</v>
      </c>
      <c r="B3289" t="s">
        <v>428</v>
      </c>
      <c r="C3289" t="s">
        <v>85</v>
      </c>
      <c r="D3289">
        <v>103</v>
      </c>
      <c r="E3289" t="s">
        <v>86</v>
      </c>
      <c r="F3289" t="s">
        <v>735</v>
      </c>
      <c r="G3289" t="s">
        <v>736</v>
      </c>
      <c r="H3289" t="s">
        <v>333</v>
      </c>
      <c r="I3289" t="s">
        <v>334</v>
      </c>
      <c r="J3289">
        <v>268839</v>
      </c>
      <c r="K3289" t="s">
        <v>93</v>
      </c>
      <c r="L3289">
        <v>0</v>
      </c>
    </row>
    <row r="3290" spans="1:12" x14ac:dyDescent="0.25">
      <c r="A3290" t="s">
        <v>427</v>
      </c>
      <c r="B3290" t="s">
        <v>428</v>
      </c>
      <c r="C3290" t="s">
        <v>85</v>
      </c>
      <c r="D3290">
        <v>103</v>
      </c>
      <c r="E3290" t="s">
        <v>86</v>
      </c>
      <c r="F3290" t="s">
        <v>735</v>
      </c>
      <c r="G3290" t="s">
        <v>736</v>
      </c>
      <c r="H3290" t="s">
        <v>335</v>
      </c>
      <c r="I3290" t="s">
        <v>336</v>
      </c>
      <c r="J3290">
        <v>8098</v>
      </c>
      <c r="K3290" t="s">
        <v>93</v>
      </c>
      <c r="L3290">
        <v>0</v>
      </c>
    </row>
    <row r="3291" spans="1:12" x14ac:dyDescent="0.25">
      <c r="A3291" t="s">
        <v>427</v>
      </c>
      <c r="B3291" t="s">
        <v>428</v>
      </c>
      <c r="C3291" t="s">
        <v>85</v>
      </c>
      <c r="D3291">
        <v>103</v>
      </c>
      <c r="E3291" t="s">
        <v>86</v>
      </c>
      <c r="F3291" t="s">
        <v>735</v>
      </c>
      <c r="G3291" t="s">
        <v>736</v>
      </c>
      <c r="H3291" t="s">
        <v>337</v>
      </c>
      <c r="I3291" t="s">
        <v>338</v>
      </c>
      <c r="J3291">
        <v>59576</v>
      </c>
      <c r="K3291" t="s">
        <v>93</v>
      </c>
      <c r="L3291">
        <v>0</v>
      </c>
    </row>
    <row r="3292" spans="1:12" x14ac:dyDescent="0.25">
      <c r="A3292" t="s">
        <v>427</v>
      </c>
      <c r="B3292" t="s">
        <v>428</v>
      </c>
      <c r="C3292" t="s">
        <v>85</v>
      </c>
      <c r="D3292">
        <v>103</v>
      </c>
      <c r="E3292" t="s">
        <v>86</v>
      </c>
      <c r="F3292" t="s">
        <v>735</v>
      </c>
      <c r="G3292" t="s">
        <v>736</v>
      </c>
      <c r="H3292" t="s">
        <v>337</v>
      </c>
      <c r="I3292" t="s">
        <v>339</v>
      </c>
      <c r="J3292">
        <v>55247</v>
      </c>
      <c r="K3292" t="s">
        <v>93</v>
      </c>
      <c r="L3292">
        <v>0</v>
      </c>
    </row>
    <row r="3293" spans="1:12" x14ac:dyDescent="0.25">
      <c r="A3293" t="s">
        <v>427</v>
      </c>
      <c r="B3293" t="s">
        <v>428</v>
      </c>
      <c r="C3293" t="s">
        <v>85</v>
      </c>
      <c r="D3293">
        <v>103</v>
      </c>
      <c r="E3293" t="s">
        <v>86</v>
      </c>
      <c r="F3293" t="s">
        <v>735</v>
      </c>
      <c r="G3293" t="s">
        <v>736</v>
      </c>
      <c r="H3293" t="s">
        <v>340</v>
      </c>
      <c r="I3293" t="s">
        <v>341</v>
      </c>
      <c r="J3293">
        <v>0</v>
      </c>
      <c r="K3293" t="s">
        <v>93</v>
      </c>
      <c r="L3293">
        <v>0</v>
      </c>
    </row>
    <row r="3294" spans="1:12" x14ac:dyDescent="0.25">
      <c r="A3294" t="s">
        <v>427</v>
      </c>
      <c r="B3294" t="s">
        <v>428</v>
      </c>
      <c r="C3294" t="s">
        <v>85</v>
      </c>
      <c r="D3294">
        <v>103</v>
      </c>
      <c r="E3294" t="s">
        <v>86</v>
      </c>
      <c r="F3294" t="s">
        <v>735</v>
      </c>
      <c r="G3294" t="s">
        <v>736</v>
      </c>
      <c r="H3294" t="s">
        <v>342</v>
      </c>
      <c r="I3294" t="s">
        <v>343</v>
      </c>
      <c r="J3294">
        <v>301696</v>
      </c>
      <c r="K3294" t="s">
        <v>93</v>
      </c>
      <c r="L3294">
        <v>0</v>
      </c>
    </row>
    <row r="3295" spans="1:12" x14ac:dyDescent="0.25">
      <c r="A3295" t="s">
        <v>427</v>
      </c>
      <c r="B3295" t="s">
        <v>428</v>
      </c>
      <c r="C3295" t="s">
        <v>85</v>
      </c>
      <c r="D3295">
        <v>103</v>
      </c>
      <c r="E3295" t="s">
        <v>86</v>
      </c>
      <c r="F3295" t="s">
        <v>735</v>
      </c>
      <c r="G3295" t="s">
        <v>736</v>
      </c>
      <c r="H3295" t="s">
        <v>344</v>
      </c>
      <c r="I3295" t="s">
        <v>345</v>
      </c>
      <c r="J3295">
        <v>0</v>
      </c>
      <c r="K3295" t="s">
        <v>93</v>
      </c>
      <c r="L3295">
        <v>0</v>
      </c>
    </row>
    <row r="3296" spans="1:12" x14ac:dyDescent="0.25">
      <c r="A3296" t="s">
        <v>427</v>
      </c>
      <c r="B3296" t="s">
        <v>428</v>
      </c>
      <c r="C3296" t="s">
        <v>85</v>
      </c>
      <c r="D3296">
        <v>103</v>
      </c>
      <c r="E3296" t="s">
        <v>86</v>
      </c>
      <c r="F3296" t="s">
        <v>735</v>
      </c>
      <c r="G3296" t="s">
        <v>736</v>
      </c>
      <c r="H3296" t="s">
        <v>346</v>
      </c>
      <c r="I3296" t="s">
        <v>347</v>
      </c>
      <c r="J3296">
        <v>0</v>
      </c>
      <c r="K3296" t="s">
        <v>93</v>
      </c>
      <c r="L3296">
        <v>0</v>
      </c>
    </row>
    <row r="3297" spans="1:12" x14ac:dyDescent="0.25">
      <c r="A3297" t="s">
        <v>427</v>
      </c>
      <c r="B3297" t="s">
        <v>428</v>
      </c>
      <c r="C3297" t="s">
        <v>85</v>
      </c>
      <c r="D3297">
        <v>103</v>
      </c>
      <c r="E3297" t="s">
        <v>86</v>
      </c>
      <c r="F3297" t="s">
        <v>735</v>
      </c>
      <c r="G3297" t="s">
        <v>736</v>
      </c>
      <c r="H3297" t="s">
        <v>348</v>
      </c>
      <c r="I3297" t="s">
        <v>349</v>
      </c>
      <c r="J3297">
        <v>0</v>
      </c>
      <c r="K3297" t="s">
        <v>93</v>
      </c>
      <c r="L3297">
        <v>0</v>
      </c>
    </row>
    <row r="3298" spans="1:12" x14ac:dyDescent="0.25">
      <c r="A3298" t="s">
        <v>427</v>
      </c>
      <c r="B3298" t="s">
        <v>428</v>
      </c>
      <c r="C3298" t="s">
        <v>85</v>
      </c>
      <c r="D3298">
        <v>103</v>
      </c>
      <c r="E3298" t="s">
        <v>86</v>
      </c>
      <c r="F3298" t="s">
        <v>735</v>
      </c>
      <c r="G3298" t="s">
        <v>736</v>
      </c>
      <c r="H3298" t="s">
        <v>350</v>
      </c>
      <c r="I3298" t="s">
        <v>351</v>
      </c>
      <c r="J3298">
        <v>14419</v>
      </c>
      <c r="K3298" t="s">
        <v>93</v>
      </c>
      <c r="L3298">
        <v>0</v>
      </c>
    </row>
    <row r="3299" spans="1:12" x14ac:dyDescent="0.25">
      <c r="A3299" t="s">
        <v>427</v>
      </c>
      <c r="B3299" t="s">
        <v>428</v>
      </c>
      <c r="C3299" t="s">
        <v>85</v>
      </c>
      <c r="D3299">
        <v>103</v>
      </c>
      <c r="E3299" t="s">
        <v>86</v>
      </c>
      <c r="F3299" t="s">
        <v>735</v>
      </c>
      <c r="G3299" t="s">
        <v>736</v>
      </c>
      <c r="H3299" t="s">
        <v>352</v>
      </c>
      <c r="I3299" t="s">
        <v>353</v>
      </c>
      <c r="J3299">
        <v>0</v>
      </c>
      <c r="K3299" t="s">
        <v>93</v>
      </c>
      <c r="L3299">
        <v>0</v>
      </c>
    </row>
    <row r="3300" spans="1:12" x14ac:dyDescent="0.25">
      <c r="A3300" t="s">
        <v>427</v>
      </c>
      <c r="B3300" t="s">
        <v>428</v>
      </c>
      <c r="C3300" t="s">
        <v>85</v>
      </c>
      <c r="D3300">
        <v>103</v>
      </c>
      <c r="E3300" t="s">
        <v>86</v>
      </c>
      <c r="F3300" t="s">
        <v>735</v>
      </c>
      <c r="G3300" t="s">
        <v>736</v>
      </c>
      <c r="H3300" t="s">
        <v>354</v>
      </c>
      <c r="I3300" t="s">
        <v>355</v>
      </c>
      <c r="J3300">
        <v>0</v>
      </c>
      <c r="K3300" t="s">
        <v>93</v>
      </c>
      <c r="L3300">
        <v>0</v>
      </c>
    </row>
    <row r="3301" spans="1:12" x14ac:dyDescent="0.25">
      <c r="A3301" t="s">
        <v>427</v>
      </c>
      <c r="B3301" t="s">
        <v>428</v>
      </c>
      <c r="C3301" t="s">
        <v>85</v>
      </c>
      <c r="D3301">
        <v>103</v>
      </c>
      <c r="E3301" t="s">
        <v>86</v>
      </c>
      <c r="F3301" t="s">
        <v>735</v>
      </c>
      <c r="G3301" t="s">
        <v>736</v>
      </c>
      <c r="H3301" t="s">
        <v>356</v>
      </c>
      <c r="I3301" t="s">
        <v>357</v>
      </c>
      <c r="J3301">
        <v>0</v>
      </c>
      <c r="K3301" t="s">
        <v>93</v>
      </c>
      <c r="L3301">
        <v>0</v>
      </c>
    </row>
    <row r="3302" spans="1:12" x14ac:dyDescent="0.25">
      <c r="A3302" t="s">
        <v>427</v>
      </c>
      <c r="B3302" t="s">
        <v>428</v>
      </c>
      <c r="C3302" t="s">
        <v>85</v>
      </c>
      <c r="D3302">
        <v>103</v>
      </c>
      <c r="E3302" t="s">
        <v>86</v>
      </c>
      <c r="F3302" t="s">
        <v>735</v>
      </c>
      <c r="G3302" t="s">
        <v>736</v>
      </c>
      <c r="H3302" t="s">
        <v>358</v>
      </c>
      <c r="I3302" t="s">
        <v>359</v>
      </c>
      <c r="J3302">
        <v>0</v>
      </c>
      <c r="K3302" t="s">
        <v>93</v>
      </c>
      <c r="L3302">
        <v>0</v>
      </c>
    </row>
    <row r="3303" spans="1:12" x14ac:dyDescent="0.25">
      <c r="A3303" t="s">
        <v>427</v>
      </c>
      <c r="B3303" t="s">
        <v>428</v>
      </c>
      <c r="C3303" t="s">
        <v>85</v>
      </c>
      <c r="D3303">
        <v>103</v>
      </c>
      <c r="E3303" t="s">
        <v>86</v>
      </c>
      <c r="F3303" t="s">
        <v>735</v>
      </c>
      <c r="G3303" t="s">
        <v>736</v>
      </c>
      <c r="H3303" t="s">
        <v>360</v>
      </c>
      <c r="I3303" t="s">
        <v>361</v>
      </c>
      <c r="J3303">
        <v>0</v>
      </c>
      <c r="K3303" t="s">
        <v>93</v>
      </c>
      <c r="L3303">
        <v>0</v>
      </c>
    </row>
    <row r="3304" spans="1:12" x14ac:dyDescent="0.25">
      <c r="A3304" t="s">
        <v>427</v>
      </c>
      <c r="B3304" t="s">
        <v>428</v>
      </c>
      <c r="C3304" t="s">
        <v>85</v>
      </c>
      <c r="D3304">
        <v>103</v>
      </c>
      <c r="E3304" t="s">
        <v>86</v>
      </c>
      <c r="F3304" t="s">
        <v>735</v>
      </c>
      <c r="G3304" t="s">
        <v>736</v>
      </c>
      <c r="H3304" t="s">
        <v>362</v>
      </c>
      <c r="I3304" t="s">
        <v>363</v>
      </c>
      <c r="J3304">
        <v>0</v>
      </c>
      <c r="K3304" t="s">
        <v>93</v>
      </c>
      <c r="L3304">
        <v>0</v>
      </c>
    </row>
    <row r="3305" spans="1:12" x14ac:dyDescent="0.25">
      <c r="A3305" t="s">
        <v>427</v>
      </c>
      <c r="B3305" t="s">
        <v>428</v>
      </c>
      <c r="C3305" t="s">
        <v>85</v>
      </c>
      <c r="D3305">
        <v>103</v>
      </c>
      <c r="E3305" t="s">
        <v>86</v>
      </c>
      <c r="F3305" t="s">
        <v>735</v>
      </c>
      <c r="G3305" t="s">
        <v>736</v>
      </c>
      <c r="H3305" t="s">
        <v>364</v>
      </c>
      <c r="I3305" t="s">
        <v>365</v>
      </c>
      <c r="J3305">
        <v>0</v>
      </c>
      <c r="K3305" t="s">
        <v>93</v>
      </c>
      <c r="L3305">
        <v>0</v>
      </c>
    </row>
    <row r="3306" spans="1:12" x14ac:dyDescent="0.25">
      <c r="A3306" t="s">
        <v>427</v>
      </c>
      <c r="B3306" t="s">
        <v>428</v>
      </c>
      <c r="C3306" t="s">
        <v>85</v>
      </c>
      <c r="D3306">
        <v>103</v>
      </c>
      <c r="E3306" t="s">
        <v>86</v>
      </c>
      <c r="F3306" t="s">
        <v>735</v>
      </c>
      <c r="G3306" t="s">
        <v>736</v>
      </c>
      <c r="H3306" t="s">
        <v>366</v>
      </c>
      <c r="I3306" t="s">
        <v>367</v>
      </c>
      <c r="J3306">
        <v>0</v>
      </c>
      <c r="K3306" t="s">
        <v>93</v>
      </c>
      <c r="L3306">
        <v>0</v>
      </c>
    </row>
    <row r="3307" spans="1:12" x14ac:dyDescent="0.25">
      <c r="A3307" t="s">
        <v>427</v>
      </c>
      <c r="B3307" t="s">
        <v>428</v>
      </c>
      <c r="C3307" t="s">
        <v>85</v>
      </c>
      <c r="D3307">
        <v>103</v>
      </c>
      <c r="E3307" t="s">
        <v>86</v>
      </c>
      <c r="F3307" t="s">
        <v>735</v>
      </c>
      <c r="G3307" t="s">
        <v>736</v>
      </c>
      <c r="H3307" t="s">
        <v>368</v>
      </c>
      <c r="I3307" t="s">
        <v>369</v>
      </c>
      <c r="J3307">
        <v>0</v>
      </c>
      <c r="K3307" t="s">
        <v>93</v>
      </c>
      <c r="L3307">
        <v>0</v>
      </c>
    </row>
    <row r="3308" spans="1:12" x14ac:dyDescent="0.25">
      <c r="A3308" t="s">
        <v>427</v>
      </c>
      <c r="B3308" t="s">
        <v>428</v>
      </c>
      <c r="C3308" t="s">
        <v>85</v>
      </c>
      <c r="D3308">
        <v>103</v>
      </c>
      <c r="E3308" t="s">
        <v>86</v>
      </c>
      <c r="F3308" t="s">
        <v>735</v>
      </c>
      <c r="G3308" t="s">
        <v>736</v>
      </c>
      <c r="H3308" t="s">
        <v>370</v>
      </c>
      <c r="I3308" t="s">
        <v>371</v>
      </c>
      <c r="J3308">
        <v>0</v>
      </c>
      <c r="K3308" t="s">
        <v>93</v>
      </c>
      <c r="L3308">
        <v>0</v>
      </c>
    </row>
    <row r="3309" spans="1:12" x14ac:dyDescent="0.25">
      <c r="A3309" t="s">
        <v>427</v>
      </c>
      <c r="B3309" t="s">
        <v>428</v>
      </c>
      <c r="C3309" t="s">
        <v>85</v>
      </c>
      <c r="D3309">
        <v>103</v>
      </c>
      <c r="E3309" t="s">
        <v>86</v>
      </c>
      <c r="F3309" t="s">
        <v>735</v>
      </c>
      <c r="G3309" t="s">
        <v>736</v>
      </c>
      <c r="H3309" t="s">
        <v>372</v>
      </c>
      <c r="I3309" t="s">
        <v>373</v>
      </c>
      <c r="J3309">
        <v>0</v>
      </c>
      <c r="K3309" t="s">
        <v>93</v>
      </c>
      <c r="L3309">
        <v>0</v>
      </c>
    </row>
    <row r="3310" spans="1:12" x14ac:dyDescent="0.25">
      <c r="A3310" t="s">
        <v>427</v>
      </c>
      <c r="B3310" t="s">
        <v>428</v>
      </c>
      <c r="C3310" t="s">
        <v>85</v>
      </c>
      <c r="D3310">
        <v>103</v>
      </c>
      <c r="E3310" t="s">
        <v>86</v>
      </c>
      <c r="F3310" t="s">
        <v>735</v>
      </c>
      <c r="G3310" t="s">
        <v>736</v>
      </c>
      <c r="H3310" t="s">
        <v>374</v>
      </c>
      <c r="I3310" t="s">
        <v>375</v>
      </c>
      <c r="J3310">
        <v>0</v>
      </c>
      <c r="K3310" t="s">
        <v>93</v>
      </c>
      <c r="L3310">
        <v>0</v>
      </c>
    </row>
    <row r="3311" spans="1:12" x14ac:dyDescent="0.25">
      <c r="A3311" t="s">
        <v>427</v>
      </c>
      <c r="B3311" t="s">
        <v>428</v>
      </c>
      <c r="C3311" t="s">
        <v>85</v>
      </c>
      <c r="D3311">
        <v>103</v>
      </c>
      <c r="E3311" t="s">
        <v>86</v>
      </c>
      <c r="F3311" t="s">
        <v>735</v>
      </c>
      <c r="G3311" t="s">
        <v>736</v>
      </c>
      <c r="H3311" t="s">
        <v>376</v>
      </c>
      <c r="I3311" t="s">
        <v>377</v>
      </c>
      <c r="J3311">
        <v>0</v>
      </c>
      <c r="K3311" t="s">
        <v>93</v>
      </c>
      <c r="L3311">
        <v>0</v>
      </c>
    </row>
    <row r="3312" spans="1:12" x14ac:dyDescent="0.25">
      <c r="A3312" t="s">
        <v>427</v>
      </c>
      <c r="B3312" t="s">
        <v>428</v>
      </c>
      <c r="C3312" t="s">
        <v>85</v>
      </c>
      <c r="D3312">
        <v>103</v>
      </c>
      <c r="E3312" t="s">
        <v>86</v>
      </c>
      <c r="F3312" t="s">
        <v>735</v>
      </c>
      <c r="G3312" t="s">
        <v>736</v>
      </c>
      <c r="H3312" t="s">
        <v>378</v>
      </c>
      <c r="I3312" t="s">
        <v>379</v>
      </c>
      <c r="J3312">
        <v>0</v>
      </c>
      <c r="K3312" t="s">
        <v>93</v>
      </c>
      <c r="L3312">
        <v>0</v>
      </c>
    </row>
    <row r="3313" spans="1:12" x14ac:dyDescent="0.25">
      <c r="A3313" t="s">
        <v>429</v>
      </c>
      <c r="B3313" t="s">
        <v>430</v>
      </c>
      <c r="C3313" t="s">
        <v>85</v>
      </c>
      <c r="D3313">
        <v>78</v>
      </c>
      <c r="E3313" t="s">
        <v>86</v>
      </c>
      <c r="F3313" t="s">
        <v>735</v>
      </c>
      <c r="G3313" t="s">
        <v>736</v>
      </c>
      <c r="H3313" t="s">
        <v>251</v>
      </c>
      <c r="I3313" t="s">
        <v>252</v>
      </c>
      <c r="J3313">
        <v>0</v>
      </c>
      <c r="K3313" t="s">
        <v>93</v>
      </c>
      <c r="L3313">
        <v>0</v>
      </c>
    </row>
    <row r="3314" spans="1:12" x14ac:dyDescent="0.25">
      <c r="A3314" t="s">
        <v>429</v>
      </c>
      <c r="B3314" t="s">
        <v>430</v>
      </c>
      <c r="C3314" t="s">
        <v>85</v>
      </c>
      <c r="D3314">
        <v>78</v>
      </c>
      <c r="E3314" t="s">
        <v>86</v>
      </c>
      <c r="F3314" t="s">
        <v>735</v>
      </c>
      <c r="G3314" t="s">
        <v>736</v>
      </c>
      <c r="H3314" t="s">
        <v>253</v>
      </c>
      <c r="I3314" t="s">
        <v>254</v>
      </c>
      <c r="J3314">
        <v>0</v>
      </c>
      <c r="K3314" t="s">
        <v>93</v>
      </c>
      <c r="L3314">
        <v>0</v>
      </c>
    </row>
    <row r="3315" spans="1:12" x14ac:dyDescent="0.25">
      <c r="A3315" t="s">
        <v>429</v>
      </c>
      <c r="B3315" t="s">
        <v>430</v>
      </c>
      <c r="C3315" t="s">
        <v>85</v>
      </c>
      <c r="D3315">
        <v>78</v>
      </c>
      <c r="E3315" t="s">
        <v>86</v>
      </c>
      <c r="F3315" t="s">
        <v>735</v>
      </c>
      <c r="G3315" t="s">
        <v>736</v>
      </c>
      <c r="H3315" t="s">
        <v>255</v>
      </c>
      <c r="I3315" t="s">
        <v>256</v>
      </c>
      <c r="J3315">
        <v>0</v>
      </c>
      <c r="K3315" t="s">
        <v>93</v>
      </c>
      <c r="L3315">
        <v>0</v>
      </c>
    </row>
    <row r="3316" spans="1:12" x14ac:dyDescent="0.25">
      <c r="A3316" t="s">
        <v>429</v>
      </c>
      <c r="B3316" t="s">
        <v>430</v>
      </c>
      <c r="C3316" t="s">
        <v>85</v>
      </c>
      <c r="D3316">
        <v>78</v>
      </c>
      <c r="E3316" t="s">
        <v>86</v>
      </c>
      <c r="F3316" t="s">
        <v>735</v>
      </c>
      <c r="G3316" t="s">
        <v>736</v>
      </c>
      <c r="H3316" t="s">
        <v>257</v>
      </c>
      <c r="I3316" t="s">
        <v>258</v>
      </c>
      <c r="J3316">
        <v>0</v>
      </c>
      <c r="K3316" t="s">
        <v>93</v>
      </c>
      <c r="L3316">
        <v>0</v>
      </c>
    </row>
    <row r="3317" spans="1:12" x14ac:dyDescent="0.25">
      <c r="A3317" t="s">
        <v>429</v>
      </c>
      <c r="B3317" t="s">
        <v>430</v>
      </c>
      <c r="C3317" t="s">
        <v>85</v>
      </c>
      <c r="D3317">
        <v>78</v>
      </c>
      <c r="E3317" t="s">
        <v>86</v>
      </c>
      <c r="F3317" t="s">
        <v>735</v>
      </c>
      <c r="G3317" t="s">
        <v>736</v>
      </c>
      <c r="H3317" t="s">
        <v>259</v>
      </c>
      <c r="I3317" t="s">
        <v>260</v>
      </c>
      <c r="J3317">
        <v>0</v>
      </c>
      <c r="K3317" t="s">
        <v>93</v>
      </c>
      <c r="L3317">
        <v>0</v>
      </c>
    </row>
    <row r="3318" spans="1:12" x14ac:dyDescent="0.25">
      <c r="A3318" t="s">
        <v>429</v>
      </c>
      <c r="B3318" t="s">
        <v>430</v>
      </c>
      <c r="C3318" t="s">
        <v>85</v>
      </c>
      <c r="D3318">
        <v>78</v>
      </c>
      <c r="E3318" t="s">
        <v>86</v>
      </c>
      <c r="F3318" t="s">
        <v>735</v>
      </c>
      <c r="G3318" t="s">
        <v>736</v>
      </c>
      <c r="H3318" t="s">
        <v>261</v>
      </c>
      <c r="I3318" t="s">
        <v>262</v>
      </c>
      <c r="J3318">
        <v>0</v>
      </c>
      <c r="K3318" t="s">
        <v>93</v>
      </c>
      <c r="L3318">
        <v>0</v>
      </c>
    </row>
    <row r="3319" spans="1:12" x14ac:dyDescent="0.25">
      <c r="A3319" t="s">
        <v>429</v>
      </c>
      <c r="B3319" t="s">
        <v>430</v>
      </c>
      <c r="C3319" t="s">
        <v>85</v>
      </c>
      <c r="D3319">
        <v>78</v>
      </c>
      <c r="E3319" t="s">
        <v>86</v>
      </c>
      <c r="F3319" t="s">
        <v>735</v>
      </c>
      <c r="G3319" t="s">
        <v>736</v>
      </c>
      <c r="H3319" t="s">
        <v>263</v>
      </c>
      <c r="I3319" t="s">
        <v>264</v>
      </c>
      <c r="J3319">
        <v>0</v>
      </c>
      <c r="K3319" t="s">
        <v>93</v>
      </c>
      <c r="L3319">
        <v>0</v>
      </c>
    </row>
    <row r="3320" spans="1:12" x14ac:dyDescent="0.25">
      <c r="A3320" t="s">
        <v>429</v>
      </c>
      <c r="B3320" t="s">
        <v>430</v>
      </c>
      <c r="C3320" t="s">
        <v>85</v>
      </c>
      <c r="D3320">
        <v>78</v>
      </c>
      <c r="E3320" t="s">
        <v>86</v>
      </c>
      <c r="F3320" t="s">
        <v>735</v>
      </c>
      <c r="G3320" t="s">
        <v>736</v>
      </c>
      <c r="H3320" t="s">
        <v>265</v>
      </c>
      <c r="I3320" t="s">
        <v>266</v>
      </c>
      <c r="J3320">
        <v>0</v>
      </c>
      <c r="K3320" t="s">
        <v>93</v>
      </c>
      <c r="L3320">
        <v>0</v>
      </c>
    </row>
    <row r="3321" spans="1:12" x14ac:dyDescent="0.25">
      <c r="A3321" t="s">
        <v>429</v>
      </c>
      <c r="B3321" t="s">
        <v>430</v>
      </c>
      <c r="C3321" t="s">
        <v>85</v>
      </c>
      <c r="D3321">
        <v>78</v>
      </c>
      <c r="E3321" t="s">
        <v>86</v>
      </c>
      <c r="F3321" t="s">
        <v>735</v>
      </c>
      <c r="G3321" t="s">
        <v>736</v>
      </c>
      <c r="H3321" t="s">
        <v>267</v>
      </c>
      <c r="I3321" t="s">
        <v>268</v>
      </c>
      <c r="J3321">
        <v>0</v>
      </c>
      <c r="K3321" t="s">
        <v>93</v>
      </c>
      <c r="L3321">
        <v>0</v>
      </c>
    </row>
    <row r="3322" spans="1:12" x14ac:dyDescent="0.25">
      <c r="A3322" t="s">
        <v>429</v>
      </c>
      <c r="B3322" t="s">
        <v>430</v>
      </c>
      <c r="C3322" t="s">
        <v>85</v>
      </c>
      <c r="D3322">
        <v>78</v>
      </c>
      <c r="E3322" t="s">
        <v>86</v>
      </c>
      <c r="F3322" t="s">
        <v>735</v>
      </c>
      <c r="G3322" t="s">
        <v>736</v>
      </c>
      <c r="H3322" t="s">
        <v>269</v>
      </c>
      <c r="I3322" t="s">
        <v>270</v>
      </c>
      <c r="J3322">
        <v>-2921746</v>
      </c>
      <c r="K3322" t="s">
        <v>93</v>
      </c>
      <c r="L3322">
        <v>0</v>
      </c>
    </row>
    <row r="3323" spans="1:12" x14ac:dyDescent="0.25">
      <c r="A3323" t="s">
        <v>429</v>
      </c>
      <c r="B3323" t="s">
        <v>430</v>
      </c>
      <c r="C3323" t="s">
        <v>85</v>
      </c>
      <c r="D3323">
        <v>78</v>
      </c>
      <c r="E3323" t="s">
        <v>86</v>
      </c>
      <c r="F3323" t="s">
        <v>735</v>
      </c>
      <c r="G3323" t="s">
        <v>736</v>
      </c>
      <c r="H3323" t="s">
        <v>271</v>
      </c>
      <c r="I3323" t="s">
        <v>272</v>
      </c>
      <c r="J3323">
        <v>10153070</v>
      </c>
      <c r="K3323" t="s">
        <v>93</v>
      </c>
      <c r="L3323">
        <v>0</v>
      </c>
    </row>
    <row r="3324" spans="1:12" x14ac:dyDescent="0.25">
      <c r="A3324" t="s">
        <v>429</v>
      </c>
      <c r="B3324" t="s">
        <v>430</v>
      </c>
      <c r="C3324" t="s">
        <v>85</v>
      </c>
      <c r="D3324">
        <v>78</v>
      </c>
      <c r="E3324" t="s">
        <v>86</v>
      </c>
      <c r="F3324" t="s">
        <v>735</v>
      </c>
      <c r="G3324" t="s">
        <v>736</v>
      </c>
      <c r="H3324" t="s">
        <v>273</v>
      </c>
      <c r="I3324" t="s">
        <v>274</v>
      </c>
      <c r="J3324">
        <v>10658</v>
      </c>
      <c r="K3324" t="s">
        <v>93</v>
      </c>
      <c r="L3324">
        <v>0</v>
      </c>
    </row>
    <row r="3325" spans="1:12" x14ac:dyDescent="0.25">
      <c r="A3325" t="s">
        <v>429</v>
      </c>
      <c r="B3325" t="s">
        <v>430</v>
      </c>
      <c r="C3325" t="s">
        <v>85</v>
      </c>
      <c r="D3325">
        <v>78</v>
      </c>
      <c r="E3325" t="s">
        <v>86</v>
      </c>
      <c r="F3325" t="s">
        <v>735</v>
      </c>
      <c r="G3325" t="s">
        <v>736</v>
      </c>
      <c r="H3325" t="s">
        <v>275</v>
      </c>
      <c r="I3325" t="s">
        <v>276</v>
      </c>
      <c r="J3325">
        <v>0</v>
      </c>
      <c r="K3325" t="s">
        <v>93</v>
      </c>
      <c r="L3325">
        <v>0</v>
      </c>
    </row>
    <row r="3326" spans="1:12" x14ac:dyDescent="0.25">
      <c r="A3326" t="s">
        <v>429</v>
      </c>
      <c r="B3326" t="s">
        <v>430</v>
      </c>
      <c r="C3326" t="s">
        <v>85</v>
      </c>
      <c r="D3326">
        <v>78</v>
      </c>
      <c r="E3326" t="s">
        <v>86</v>
      </c>
      <c r="F3326" t="s">
        <v>735</v>
      </c>
      <c r="G3326" t="s">
        <v>736</v>
      </c>
      <c r="H3326" t="s">
        <v>277</v>
      </c>
      <c r="I3326" t="s">
        <v>278</v>
      </c>
      <c r="J3326">
        <v>153413</v>
      </c>
      <c r="K3326" t="s">
        <v>93</v>
      </c>
      <c r="L3326">
        <v>0</v>
      </c>
    </row>
    <row r="3327" spans="1:12" x14ac:dyDescent="0.25">
      <c r="A3327" t="s">
        <v>429</v>
      </c>
      <c r="B3327" t="s">
        <v>430</v>
      </c>
      <c r="C3327" t="s">
        <v>85</v>
      </c>
      <c r="D3327">
        <v>78</v>
      </c>
      <c r="E3327" t="s">
        <v>86</v>
      </c>
      <c r="F3327" t="s">
        <v>735</v>
      </c>
      <c r="G3327" t="s">
        <v>736</v>
      </c>
      <c r="H3327" t="s">
        <v>279</v>
      </c>
      <c r="I3327" t="s">
        <v>280</v>
      </c>
      <c r="J3327">
        <v>67248</v>
      </c>
      <c r="K3327" t="s">
        <v>93</v>
      </c>
      <c r="L3327">
        <v>0</v>
      </c>
    </row>
    <row r="3328" spans="1:12" x14ac:dyDescent="0.25">
      <c r="A3328" t="s">
        <v>429</v>
      </c>
      <c r="B3328" t="s">
        <v>430</v>
      </c>
      <c r="C3328" t="s">
        <v>85</v>
      </c>
      <c r="D3328">
        <v>78</v>
      </c>
      <c r="E3328" t="s">
        <v>86</v>
      </c>
      <c r="F3328" t="s">
        <v>735</v>
      </c>
      <c r="G3328" t="s">
        <v>736</v>
      </c>
      <c r="H3328" t="s">
        <v>281</v>
      </c>
      <c r="I3328" t="s">
        <v>282</v>
      </c>
      <c r="J3328">
        <v>335902</v>
      </c>
      <c r="K3328" t="s">
        <v>93</v>
      </c>
      <c r="L3328">
        <v>0</v>
      </c>
    </row>
    <row r="3329" spans="1:12" x14ac:dyDescent="0.25">
      <c r="A3329" t="s">
        <v>429</v>
      </c>
      <c r="B3329" t="s">
        <v>430</v>
      </c>
      <c r="C3329" t="s">
        <v>85</v>
      </c>
      <c r="D3329">
        <v>78</v>
      </c>
      <c r="E3329" t="s">
        <v>86</v>
      </c>
      <c r="F3329" t="s">
        <v>735</v>
      </c>
      <c r="G3329" t="s">
        <v>736</v>
      </c>
      <c r="H3329" t="s">
        <v>283</v>
      </c>
      <c r="I3329" t="s">
        <v>284</v>
      </c>
      <c r="J3329">
        <v>0</v>
      </c>
      <c r="K3329" t="s">
        <v>93</v>
      </c>
      <c r="L3329">
        <v>0</v>
      </c>
    </row>
    <row r="3330" spans="1:12" x14ac:dyDescent="0.25">
      <c r="A3330" t="s">
        <v>429</v>
      </c>
      <c r="B3330" t="s">
        <v>430</v>
      </c>
      <c r="C3330" t="s">
        <v>85</v>
      </c>
      <c r="D3330">
        <v>78</v>
      </c>
      <c r="E3330" t="s">
        <v>86</v>
      </c>
      <c r="F3330" t="s">
        <v>735</v>
      </c>
      <c r="G3330" t="s">
        <v>736</v>
      </c>
      <c r="H3330" t="s">
        <v>285</v>
      </c>
      <c r="I3330" t="s">
        <v>286</v>
      </c>
      <c r="J3330">
        <v>66694</v>
      </c>
      <c r="K3330" t="s">
        <v>93</v>
      </c>
      <c r="L3330">
        <v>0</v>
      </c>
    </row>
    <row r="3331" spans="1:12" x14ac:dyDescent="0.25">
      <c r="A3331" t="s">
        <v>429</v>
      </c>
      <c r="B3331" t="s">
        <v>430</v>
      </c>
      <c r="C3331" t="s">
        <v>85</v>
      </c>
      <c r="D3331">
        <v>78</v>
      </c>
      <c r="E3331" t="s">
        <v>86</v>
      </c>
      <c r="F3331" t="s">
        <v>735</v>
      </c>
      <c r="G3331" t="s">
        <v>736</v>
      </c>
      <c r="H3331" t="s">
        <v>287</v>
      </c>
      <c r="I3331" t="s">
        <v>288</v>
      </c>
      <c r="J3331">
        <v>13746</v>
      </c>
      <c r="K3331" t="s">
        <v>93</v>
      </c>
      <c r="L3331">
        <v>0</v>
      </c>
    </row>
    <row r="3332" spans="1:12" x14ac:dyDescent="0.25">
      <c r="A3332" t="s">
        <v>429</v>
      </c>
      <c r="B3332" t="s">
        <v>430</v>
      </c>
      <c r="C3332" t="s">
        <v>85</v>
      </c>
      <c r="D3332">
        <v>78</v>
      </c>
      <c r="E3332" t="s">
        <v>86</v>
      </c>
      <c r="F3332" t="s">
        <v>735</v>
      </c>
      <c r="G3332" t="s">
        <v>736</v>
      </c>
      <c r="H3332" t="s">
        <v>289</v>
      </c>
      <c r="I3332" t="s">
        <v>290</v>
      </c>
      <c r="J3332">
        <v>0</v>
      </c>
      <c r="K3332" t="s">
        <v>93</v>
      </c>
      <c r="L3332">
        <v>0</v>
      </c>
    </row>
    <row r="3333" spans="1:12" x14ac:dyDescent="0.25">
      <c r="A3333" t="s">
        <v>429</v>
      </c>
      <c r="B3333" t="s">
        <v>430</v>
      </c>
      <c r="C3333" t="s">
        <v>85</v>
      </c>
      <c r="D3333">
        <v>78</v>
      </c>
      <c r="E3333" t="s">
        <v>86</v>
      </c>
      <c r="F3333" t="s">
        <v>735</v>
      </c>
      <c r="G3333" t="s">
        <v>736</v>
      </c>
      <c r="H3333" t="s">
        <v>291</v>
      </c>
      <c r="I3333" t="s">
        <v>292</v>
      </c>
      <c r="J3333">
        <v>-26798</v>
      </c>
      <c r="K3333" t="s">
        <v>93</v>
      </c>
      <c r="L3333">
        <v>0</v>
      </c>
    </row>
    <row r="3334" spans="1:12" x14ac:dyDescent="0.25">
      <c r="A3334" t="s">
        <v>429</v>
      </c>
      <c r="B3334" t="s">
        <v>430</v>
      </c>
      <c r="C3334" t="s">
        <v>85</v>
      </c>
      <c r="D3334">
        <v>78</v>
      </c>
      <c r="E3334" t="s">
        <v>86</v>
      </c>
      <c r="F3334" t="s">
        <v>735</v>
      </c>
      <c r="G3334" t="s">
        <v>736</v>
      </c>
      <c r="H3334" t="s">
        <v>293</v>
      </c>
      <c r="I3334" t="s">
        <v>294</v>
      </c>
      <c r="J3334">
        <v>0</v>
      </c>
      <c r="K3334" t="s">
        <v>93</v>
      </c>
      <c r="L3334">
        <v>0</v>
      </c>
    </row>
    <row r="3335" spans="1:12" x14ac:dyDescent="0.25">
      <c r="A3335" t="s">
        <v>429</v>
      </c>
      <c r="B3335" t="s">
        <v>430</v>
      </c>
      <c r="C3335" t="s">
        <v>85</v>
      </c>
      <c r="D3335">
        <v>78</v>
      </c>
      <c r="E3335" t="s">
        <v>86</v>
      </c>
      <c r="F3335" t="s">
        <v>735</v>
      </c>
      <c r="G3335" t="s">
        <v>736</v>
      </c>
      <c r="H3335" t="s">
        <v>295</v>
      </c>
      <c r="I3335" t="s">
        <v>296</v>
      </c>
      <c r="J3335">
        <v>2091</v>
      </c>
      <c r="K3335" t="s">
        <v>93</v>
      </c>
      <c r="L3335">
        <v>0</v>
      </c>
    </row>
    <row r="3336" spans="1:12" x14ac:dyDescent="0.25">
      <c r="A3336" t="s">
        <v>429</v>
      </c>
      <c r="B3336" t="s">
        <v>430</v>
      </c>
      <c r="C3336" t="s">
        <v>85</v>
      </c>
      <c r="D3336">
        <v>78</v>
      </c>
      <c r="E3336" t="s">
        <v>86</v>
      </c>
      <c r="F3336" t="s">
        <v>735</v>
      </c>
      <c r="G3336" t="s">
        <v>736</v>
      </c>
      <c r="H3336" t="s">
        <v>297</v>
      </c>
      <c r="I3336" t="s">
        <v>298</v>
      </c>
      <c r="J3336">
        <v>0</v>
      </c>
      <c r="K3336" t="s">
        <v>93</v>
      </c>
      <c r="L3336">
        <v>0</v>
      </c>
    </row>
    <row r="3337" spans="1:12" x14ac:dyDescent="0.25">
      <c r="A3337" t="s">
        <v>429</v>
      </c>
      <c r="B3337" t="s">
        <v>430</v>
      </c>
      <c r="C3337" t="s">
        <v>85</v>
      </c>
      <c r="D3337">
        <v>78</v>
      </c>
      <c r="E3337" t="s">
        <v>86</v>
      </c>
      <c r="F3337" t="s">
        <v>735</v>
      </c>
      <c r="G3337" t="s">
        <v>736</v>
      </c>
      <c r="H3337" t="s">
        <v>299</v>
      </c>
      <c r="I3337" t="s">
        <v>300</v>
      </c>
      <c r="J3337">
        <v>0</v>
      </c>
      <c r="K3337" t="s">
        <v>93</v>
      </c>
      <c r="L3337">
        <v>0</v>
      </c>
    </row>
    <row r="3338" spans="1:12" x14ac:dyDescent="0.25">
      <c r="A3338" t="s">
        <v>429</v>
      </c>
      <c r="B3338" t="s">
        <v>430</v>
      </c>
      <c r="C3338" t="s">
        <v>85</v>
      </c>
      <c r="D3338">
        <v>78</v>
      </c>
      <c r="E3338" t="s">
        <v>86</v>
      </c>
      <c r="F3338" t="s">
        <v>735</v>
      </c>
      <c r="G3338" t="s">
        <v>736</v>
      </c>
      <c r="H3338" t="s">
        <v>301</v>
      </c>
      <c r="I3338" t="s">
        <v>302</v>
      </c>
      <c r="J3338">
        <v>0</v>
      </c>
      <c r="K3338" t="s">
        <v>93</v>
      </c>
      <c r="L3338">
        <v>0</v>
      </c>
    </row>
    <row r="3339" spans="1:12" x14ac:dyDescent="0.25">
      <c r="A3339" t="s">
        <v>429</v>
      </c>
      <c r="B3339" t="s">
        <v>430</v>
      </c>
      <c r="C3339" t="s">
        <v>85</v>
      </c>
      <c r="D3339">
        <v>78</v>
      </c>
      <c r="E3339" t="s">
        <v>86</v>
      </c>
      <c r="F3339" t="s">
        <v>735</v>
      </c>
      <c r="G3339" t="s">
        <v>736</v>
      </c>
      <c r="H3339" t="s">
        <v>303</v>
      </c>
      <c r="I3339" t="s">
        <v>304</v>
      </c>
      <c r="J3339">
        <v>0</v>
      </c>
      <c r="K3339" t="s">
        <v>93</v>
      </c>
      <c r="L3339">
        <v>0</v>
      </c>
    </row>
    <row r="3340" spans="1:12" x14ac:dyDescent="0.25">
      <c r="A3340" t="s">
        <v>429</v>
      </c>
      <c r="B3340" t="s">
        <v>430</v>
      </c>
      <c r="C3340" t="s">
        <v>85</v>
      </c>
      <c r="D3340">
        <v>78</v>
      </c>
      <c r="E3340" t="s">
        <v>86</v>
      </c>
      <c r="F3340" t="s">
        <v>735</v>
      </c>
      <c r="G3340" t="s">
        <v>736</v>
      </c>
      <c r="H3340" t="s">
        <v>305</v>
      </c>
      <c r="I3340" t="s">
        <v>306</v>
      </c>
      <c r="J3340">
        <v>184835</v>
      </c>
      <c r="K3340" t="s">
        <v>93</v>
      </c>
      <c r="L3340">
        <v>0</v>
      </c>
    </row>
    <row r="3341" spans="1:12" x14ac:dyDescent="0.25">
      <c r="A3341" t="s">
        <v>429</v>
      </c>
      <c r="B3341" t="s">
        <v>430</v>
      </c>
      <c r="C3341" t="s">
        <v>85</v>
      </c>
      <c r="D3341">
        <v>78</v>
      </c>
      <c r="E3341" t="s">
        <v>86</v>
      </c>
      <c r="F3341" t="s">
        <v>735</v>
      </c>
      <c r="G3341" t="s">
        <v>736</v>
      </c>
      <c r="H3341" t="s">
        <v>307</v>
      </c>
      <c r="I3341" t="s">
        <v>308</v>
      </c>
      <c r="J3341">
        <v>784640</v>
      </c>
      <c r="K3341" t="s">
        <v>93</v>
      </c>
      <c r="L3341">
        <v>0</v>
      </c>
    </row>
    <row r="3342" spans="1:12" x14ac:dyDescent="0.25">
      <c r="A3342" t="s">
        <v>429</v>
      </c>
      <c r="B3342" t="s">
        <v>430</v>
      </c>
      <c r="C3342" t="s">
        <v>85</v>
      </c>
      <c r="D3342">
        <v>78</v>
      </c>
      <c r="E3342" t="s">
        <v>86</v>
      </c>
      <c r="F3342" t="s">
        <v>735</v>
      </c>
      <c r="G3342" t="s">
        <v>736</v>
      </c>
      <c r="H3342" t="s">
        <v>309</v>
      </c>
      <c r="I3342" t="s">
        <v>310</v>
      </c>
      <c r="J3342">
        <v>2174861</v>
      </c>
      <c r="K3342" t="s">
        <v>93</v>
      </c>
      <c r="L3342">
        <v>0</v>
      </c>
    </row>
    <row r="3343" spans="1:12" x14ac:dyDescent="0.25">
      <c r="A3343" t="s">
        <v>429</v>
      </c>
      <c r="B3343" t="s">
        <v>430</v>
      </c>
      <c r="C3343" t="s">
        <v>85</v>
      </c>
      <c r="D3343">
        <v>78</v>
      </c>
      <c r="E3343" t="s">
        <v>86</v>
      </c>
      <c r="F3343" t="s">
        <v>735</v>
      </c>
      <c r="G3343" t="s">
        <v>736</v>
      </c>
      <c r="H3343" t="s">
        <v>311</v>
      </c>
      <c r="I3343" t="s">
        <v>312</v>
      </c>
      <c r="J3343">
        <v>0</v>
      </c>
      <c r="K3343" t="s">
        <v>93</v>
      </c>
      <c r="L3343">
        <v>0</v>
      </c>
    </row>
    <row r="3344" spans="1:12" x14ac:dyDescent="0.25">
      <c r="A3344" t="s">
        <v>429</v>
      </c>
      <c r="B3344" t="s">
        <v>430</v>
      </c>
      <c r="C3344" t="s">
        <v>85</v>
      </c>
      <c r="D3344">
        <v>78</v>
      </c>
      <c r="E3344" t="s">
        <v>86</v>
      </c>
      <c r="F3344" t="s">
        <v>735</v>
      </c>
      <c r="G3344" t="s">
        <v>736</v>
      </c>
      <c r="H3344" t="s">
        <v>313</v>
      </c>
      <c r="I3344" t="s">
        <v>314</v>
      </c>
      <c r="J3344">
        <v>0</v>
      </c>
      <c r="K3344" t="s">
        <v>93</v>
      </c>
      <c r="L3344">
        <v>0</v>
      </c>
    </row>
    <row r="3345" spans="1:12" x14ac:dyDescent="0.25">
      <c r="A3345" t="s">
        <v>429</v>
      </c>
      <c r="B3345" t="s">
        <v>430</v>
      </c>
      <c r="C3345" t="s">
        <v>85</v>
      </c>
      <c r="D3345">
        <v>78</v>
      </c>
      <c r="E3345" t="s">
        <v>86</v>
      </c>
      <c r="F3345" t="s">
        <v>735</v>
      </c>
      <c r="G3345" t="s">
        <v>736</v>
      </c>
      <c r="H3345" t="s">
        <v>315</v>
      </c>
      <c r="I3345" t="s">
        <v>316</v>
      </c>
      <c r="J3345">
        <v>0</v>
      </c>
      <c r="K3345" t="s">
        <v>93</v>
      </c>
      <c r="L3345">
        <v>0</v>
      </c>
    </row>
    <row r="3346" spans="1:12" x14ac:dyDescent="0.25">
      <c r="A3346" t="s">
        <v>429</v>
      </c>
      <c r="B3346" t="s">
        <v>430</v>
      </c>
      <c r="C3346" t="s">
        <v>85</v>
      </c>
      <c r="D3346">
        <v>78</v>
      </c>
      <c r="E3346" t="s">
        <v>86</v>
      </c>
      <c r="F3346" t="s">
        <v>735</v>
      </c>
      <c r="G3346" t="s">
        <v>736</v>
      </c>
      <c r="H3346" t="s">
        <v>317</v>
      </c>
      <c r="I3346" t="s">
        <v>318</v>
      </c>
      <c r="J3346">
        <v>2267</v>
      </c>
      <c r="K3346" t="s">
        <v>93</v>
      </c>
      <c r="L3346">
        <v>0</v>
      </c>
    </row>
    <row r="3347" spans="1:12" x14ac:dyDescent="0.25">
      <c r="A3347" t="s">
        <v>429</v>
      </c>
      <c r="B3347" t="s">
        <v>430</v>
      </c>
      <c r="C3347" t="s">
        <v>85</v>
      </c>
      <c r="D3347">
        <v>78</v>
      </c>
      <c r="E3347" t="s">
        <v>86</v>
      </c>
      <c r="F3347" t="s">
        <v>735</v>
      </c>
      <c r="G3347" t="s">
        <v>736</v>
      </c>
      <c r="H3347" t="s">
        <v>319</v>
      </c>
      <c r="I3347" t="s">
        <v>320</v>
      </c>
      <c r="J3347">
        <v>53608</v>
      </c>
      <c r="K3347" t="s">
        <v>93</v>
      </c>
      <c r="L3347">
        <v>0</v>
      </c>
    </row>
    <row r="3348" spans="1:12" x14ac:dyDescent="0.25">
      <c r="A3348" t="s">
        <v>429</v>
      </c>
      <c r="B3348" t="s">
        <v>430</v>
      </c>
      <c r="C3348" t="s">
        <v>85</v>
      </c>
      <c r="D3348">
        <v>78</v>
      </c>
      <c r="E3348" t="s">
        <v>86</v>
      </c>
      <c r="F3348" t="s">
        <v>735</v>
      </c>
      <c r="G3348" t="s">
        <v>736</v>
      </c>
      <c r="H3348" t="s">
        <v>321</v>
      </c>
      <c r="I3348" t="s">
        <v>322</v>
      </c>
      <c r="J3348">
        <v>0</v>
      </c>
      <c r="K3348" t="s">
        <v>93</v>
      </c>
      <c r="L3348">
        <v>0</v>
      </c>
    </row>
    <row r="3349" spans="1:12" x14ac:dyDescent="0.25">
      <c r="A3349" t="s">
        <v>429</v>
      </c>
      <c r="B3349" t="s">
        <v>430</v>
      </c>
      <c r="C3349" t="s">
        <v>85</v>
      </c>
      <c r="D3349">
        <v>78</v>
      </c>
      <c r="E3349" t="s">
        <v>86</v>
      </c>
      <c r="F3349" t="s">
        <v>735</v>
      </c>
      <c r="G3349" t="s">
        <v>736</v>
      </c>
      <c r="H3349" t="s">
        <v>323</v>
      </c>
      <c r="I3349" t="s">
        <v>324</v>
      </c>
      <c r="J3349">
        <v>2965</v>
      </c>
      <c r="K3349" t="s">
        <v>93</v>
      </c>
      <c r="L3349">
        <v>0</v>
      </c>
    </row>
    <row r="3350" spans="1:12" x14ac:dyDescent="0.25">
      <c r="A3350" t="s">
        <v>429</v>
      </c>
      <c r="B3350" t="s">
        <v>430</v>
      </c>
      <c r="C3350" t="s">
        <v>85</v>
      </c>
      <c r="D3350">
        <v>78</v>
      </c>
      <c r="E3350" t="s">
        <v>86</v>
      </c>
      <c r="F3350" t="s">
        <v>735</v>
      </c>
      <c r="G3350" t="s">
        <v>736</v>
      </c>
      <c r="H3350" t="s">
        <v>325</v>
      </c>
      <c r="I3350" t="s">
        <v>326</v>
      </c>
      <c r="J3350">
        <v>48306</v>
      </c>
      <c r="K3350" t="s">
        <v>93</v>
      </c>
      <c r="L3350">
        <v>0</v>
      </c>
    </row>
    <row r="3351" spans="1:12" x14ac:dyDescent="0.25">
      <c r="A3351" t="s">
        <v>429</v>
      </c>
      <c r="B3351" t="s">
        <v>430</v>
      </c>
      <c r="C3351" t="s">
        <v>85</v>
      </c>
      <c r="D3351">
        <v>78</v>
      </c>
      <c r="E3351" t="s">
        <v>86</v>
      </c>
      <c r="F3351" t="s">
        <v>735</v>
      </c>
      <c r="G3351" t="s">
        <v>736</v>
      </c>
      <c r="H3351" t="s">
        <v>327</v>
      </c>
      <c r="I3351" t="s">
        <v>328</v>
      </c>
      <c r="J3351">
        <v>0</v>
      </c>
      <c r="K3351" t="s">
        <v>93</v>
      </c>
      <c r="L3351">
        <v>0</v>
      </c>
    </row>
    <row r="3352" spans="1:12" x14ac:dyDescent="0.25">
      <c r="A3352" t="s">
        <v>429</v>
      </c>
      <c r="B3352" t="s">
        <v>430</v>
      </c>
      <c r="C3352" t="s">
        <v>85</v>
      </c>
      <c r="D3352">
        <v>78</v>
      </c>
      <c r="E3352" t="s">
        <v>86</v>
      </c>
      <c r="F3352" t="s">
        <v>735</v>
      </c>
      <c r="G3352" t="s">
        <v>736</v>
      </c>
      <c r="H3352" t="s">
        <v>329</v>
      </c>
      <c r="I3352" t="s">
        <v>330</v>
      </c>
      <c r="J3352">
        <v>0</v>
      </c>
      <c r="K3352" t="s">
        <v>93</v>
      </c>
      <c r="L3352">
        <v>0</v>
      </c>
    </row>
    <row r="3353" spans="1:12" x14ac:dyDescent="0.25">
      <c r="A3353" t="s">
        <v>429</v>
      </c>
      <c r="B3353" t="s">
        <v>430</v>
      </c>
      <c r="C3353" t="s">
        <v>85</v>
      </c>
      <c r="D3353">
        <v>78</v>
      </c>
      <c r="E3353" t="s">
        <v>86</v>
      </c>
      <c r="F3353" t="s">
        <v>735</v>
      </c>
      <c r="G3353" t="s">
        <v>736</v>
      </c>
      <c r="H3353" t="s">
        <v>331</v>
      </c>
      <c r="I3353" t="s">
        <v>332</v>
      </c>
      <c r="J3353">
        <v>7018204</v>
      </c>
      <c r="K3353" t="s">
        <v>93</v>
      </c>
      <c r="L3353">
        <v>0</v>
      </c>
    </row>
    <row r="3354" spans="1:12" x14ac:dyDescent="0.25">
      <c r="A3354" t="s">
        <v>429</v>
      </c>
      <c r="B3354" t="s">
        <v>430</v>
      </c>
      <c r="C3354" t="s">
        <v>85</v>
      </c>
      <c r="D3354">
        <v>78</v>
      </c>
      <c r="E3354" t="s">
        <v>86</v>
      </c>
      <c r="F3354" t="s">
        <v>735</v>
      </c>
      <c r="G3354" t="s">
        <v>736</v>
      </c>
      <c r="H3354" t="s">
        <v>333</v>
      </c>
      <c r="I3354" t="s">
        <v>334</v>
      </c>
      <c r="J3354">
        <v>344259</v>
      </c>
      <c r="K3354" t="s">
        <v>93</v>
      </c>
      <c r="L3354">
        <v>0</v>
      </c>
    </row>
    <row r="3355" spans="1:12" x14ac:dyDescent="0.25">
      <c r="A3355" t="s">
        <v>429</v>
      </c>
      <c r="B3355" t="s">
        <v>430</v>
      </c>
      <c r="C3355" t="s">
        <v>85</v>
      </c>
      <c r="D3355">
        <v>78</v>
      </c>
      <c r="E3355" t="s">
        <v>86</v>
      </c>
      <c r="F3355" t="s">
        <v>735</v>
      </c>
      <c r="G3355" t="s">
        <v>736</v>
      </c>
      <c r="H3355" t="s">
        <v>335</v>
      </c>
      <c r="I3355" t="s">
        <v>336</v>
      </c>
      <c r="J3355">
        <v>1403</v>
      </c>
      <c r="K3355" t="s">
        <v>93</v>
      </c>
      <c r="L3355">
        <v>0</v>
      </c>
    </row>
    <row r="3356" spans="1:12" x14ac:dyDescent="0.25">
      <c r="A3356" t="s">
        <v>429</v>
      </c>
      <c r="B3356" t="s">
        <v>430</v>
      </c>
      <c r="C3356" t="s">
        <v>85</v>
      </c>
      <c r="D3356">
        <v>78</v>
      </c>
      <c r="E3356" t="s">
        <v>86</v>
      </c>
      <c r="F3356" t="s">
        <v>735</v>
      </c>
      <c r="G3356" t="s">
        <v>736</v>
      </c>
      <c r="H3356" t="s">
        <v>337</v>
      </c>
      <c r="I3356" t="s">
        <v>338</v>
      </c>
      <c r="J3356">
        <v>45792</v>
      </c>
      <c r="K3356" t="s">
        <v>93</v>
      </c>
      <c r="L3356">
        <v>0</v>
      </c>
    </row>
    <row r="3357" spans="1:12" x14ac:dyDescent="0.25">
      <c r="A3357" t="s">
        <v>429</v>
      </c>
      <c r="B3357" t="s">
        <v>430</v>
      </c>
      <c r="C3357" t="s">
        <v>85</v>
      </c>
      <c r="D3357">
        <v>78</v>
      </c>
      <c r="E3357" t="s">
        <v>86</v>
      </c>
      <c r="F3357" t="s">
        <v>735</v>
      </c>
      <c r="G3357" t="s">
        <v>736</v>
      </c>
      <c r="H3357" t="s">
        <v>337</v>
      </c>
      <c r="I3357" t="s">
        <v>339</v>
      </c>
      <c r="J3357">
        <v>43747</v>
      </c>
      <c r="K3357" t="s">
        <v>93</v>
      </c>
      <c r="L3357">
        <v>0</v>
      </c>
    </row>
    <row r="3358" spans="1:12" x14ac:dyDescent="0.25">
      <c r="A3358" t="s">
        <v>429</v>
      </c>
      <c r="B3358" t="s">
        <v>430</v>
      </c>
      <c r="C3358" t="s">
        <v>85</v>
      </c>
      <c r="D3358">
        <v>78</v>
      </c>
      <c r="E3358" t="s">
        <v>86</v>
      </c>
      <c r="F3358" t="s">
        <v>735</v>
      </c>
      <c r="G3358" t="s">
        <v>736</v>
      </c>
      <c r="H3358" t="s">
        <v>340</v>
      </c>
      <c r="I3358" t="s">
        <v>341</v>
      </c>
      <c r="J3358">
        <v>0</v>
      </c>
      <c r="K3358" t="s">
        <v>93</v>
      </c>
      <c r="L3358">
        <v>0</v>
      </c>
    </row>
    <row r="3359" spans="1:12" x14ac:dyDescent="0.25">
      <c r="A3359" t="s">
        <v>429</v>
      </c>
      <c r="B3359" t="s">
        <v>430</v>
      </c>
      <c r="C3359" t="s">
        <v>85</v>
      </c>
      <c r="D3359">
        <v>78</v>
      </c>
      <c r="E3359" t="s">
        <v>86</v>
      </c>
      <c r="F3359" t="s">
        <v>735</v>
      </c>
      <c r="G3359" t="s">
        <v>736</v>
      </c>
      <c r="H3359" t="s">
        <v>342</v>
      </c>
      <c r="I3359" t="s">
        <v>343</v>
      </c>
      <c r="J3359">
        <v>97813</v>
      </c>
      <c r="K3359" t="s">
        <v>93</v>
      </c>
      <c r="L3359">
        <v>0</v>
      </c>
    </row>
    <row r="3360" spans="1:12" x14ac:dyDescent="0.25">
      <c r="A3360" t="s">
        <v>429</v>
      </c>
      <c r="B3360" t="s">
        <v>430</v>
      </c>
      <c r="C3360" t="s">
        <v>85</v>
      </c>
      <c r="D3360">
        <v>78</v>
      </c>
      <c r="E3360" t="s">
        <v>86</v>
      </c>
      <c r="F3360" t="s">
        <v>735</v>
      </c>
      <c r="G3360" t="s">
        <v>736</v>
      </c>
      <c r="H3360" t="s">
        <v>344</v>
      </c>
      <c r="I3360" t="s">
        <v>345</v>
      </c>
      <c r="J3360">
        <v>0</v>
      </c>
      <c r="K3360" t="s">
        <v>93</v>
      </c>
      <c r="L3360">
        <v>0</v>
      </c>
    </row>
    <row r="3361" spans="1:12" x14ac:dyDescent="0.25">
      <c r="A3361" t="s">
        <v>429</v>
      </c>
      <c r="B3361" t="s">
        <v>430</v>
      </c>
      <c r="C3361" t="s">
        <v>85</v>
      </c>
      <c r="D3361">
        <v>78</v>
      </c>
      <c r="E3361" t="s">
        <v>86</v>
      </c>
      <c r="F3361" t="s">
        <v>735</v>
      </c>
      <c r="G3361" t="s">
        <v>736</v>
      </c>
      <c r="H3361" t="s">
        <v>346</v>
      </c>
      <c r="I3361" t="s">
        <v>347</v>
      </c>
      <c r="J3361">
        <v>0</v>
      </c>
      <c r="K3361" t="s">
        <v>93</v>
      </c>
      <c r="L3361">
        <v>0</v>
      </c>
    </row>
    <row r="3362" spans="1:12" x14ac:dyDescent="0.25">
      <c r="A3362" t="s">
        <v>429</v>
      </c>
      <c r="B3362" t="s">
        <v>430</v>
      </c>
      <c r="C3362" t="s">
        <v>85</v>
      </c>
      <c r="D3362">
        <v>78</v>
      </c>
      <c r="E3362" t="s">
        <v>86</v>
      </c>
      <c r="F3362" t="s">
        <v>735</v>
      </c>
      <c r="G3362" t="s">
        <v>736</v>
      </c>
      <c r="H3362" t="s">
        <v>348</v>
      </c>
      <c r="I3362" t="s">
        <v>349</v>
      </c>
      <c r="J3362">
        <v>0</v>
      </c>
      <c r="K3362" t="s">
        <v>93</v>
      </c>
      <c r="L3362">
        <v>0</v>
      </c>
    </row>
    <row r="3363" spans="1:12" x14ac:dyDescent="0.25">
      <c r="A3363" t="s">
        <v>429</v>
      </c>
      <c r="B3363" t="s">
        <v>430</v>
      </c>
      <c r="C3363" t="s">
        <v>85</v>
      </c>
      <c r="D3363">
        <v>78</v>
      </c>
      <c r="E3363" t="s">
        <v>86</v>
      </c>
      <c r="F3363" t="s">
        <v>735</v>
      </c>
      <c r="G3363" t="s">
        <v>736</v>
      </c>
      <c r="H3363" t="s">
        <v>350</v>
      </c>
      <c r="I3363" t="s">
        <v>351</v>
      </c>
      <c r="J3363">
        <v>73705</v>
      </c>
      <c r="K3363" t="s">
        <v>93</v>
      </c>
      <c r="L3363">
        <v>0</v>
      </c>
    </row>
    <row r="3364" spans="1:12" x14ac:dyDescent="0.25">
      <c r="A3364" t="s">
        <v>429</v>
      </c>
      <c r="B3364" t="s">
        <v>430</v>
      </c>
      <c r="C3364" t="s">
        <v>85</v>
      </c>
      <c r="D3364">
        <v>78</v>
      </c>
      <c r="E3364" t="s">
        <v>86</v>
      </c>
      <c r="F3364" t="s">
        <v>735</v>
      </c>
      <c r="G3364" t="s">
        <v>736</v>
      </c>
      <c r="H3364" t="s">
        <v>352</v>
      </c>
      <c r="I3364" t="s">
        <v>353</v>
      </c>
      <c r="J3364">
        <v>0</v>
      </c>
      <c r="K3364" t="s">
        <v>93</v>
      </c>
      <c r="L3364">
        <v>0</v>
      </c>
    </row>
    <row r="3365" spans="1:12" x14ac:dyDescent="0.25">
      <c r="A3365" t="s">
        <v>429</v>
      </c>
      <c r="B3365" t="s">
        <v>430</v>
      </c>
      <c r="C3365" t="s">
        <v>85</v>
      </c>
      <c r="D3365">
        <v>78</v>
      </c>
      <c r="E3365" t="s">
        <v>86</v>
      </c>
      <c r="F3365" t="s">
        <v>735</v>
      </c>
      <c r="G3365" t="s">
        <v>736</v>
      </c>
      <c r="H3365" t="s">
        <v>354</v>
      </c>
      <c r="I3365" t="s">
        <v>355</v>
      </c>
      <c r="J3365">
        <v>0</v>
      </c>
      <c r="K3365" t="s">
        <v>93</v>
      </c>
      <c r="L3365">
        <v>0</v>
      </c>
    </row>
    <row r="3366" spans="1:12" x14ac:dyDescent="0.25">
      <c r="A3366" t="s">
        <v>429</v>
      </c>
      <c r="B3366" t="s">
        <v>430</v>
      </c>
      <c r="C3366" t="s">
        <v>85</v>
      </c>
      <c r="D3366">
        <v>78</v>
      </c>
      <c r="E3366" t="s">
        <v>86</v>
      </c>
      <c r="F3366" t="s">
        <v>735</v>
      </c>
      <c r="G3366" t="s">
        <v>736</v>
      </c>
      <c r="H3366" t="s">
        <v>356</v>
      </c>
      <c r="I3366" t="s">
        <v>357</v>
      </c>
      <c r="J3366">
        <v>0</v>
      </c>
      <c r="K3366" t="s">
        <v>93</v>
      </c>
      <c r="L3366">
        <v>0</v>
      </c>
    </row>
    <row r="3367" spans="1:12" x14ac:dyDescent="0.25">
      <c r="A3367" t="s">
        <v>429</v>
      </c>
      <c r="B3367" t="s">
        <v>430</v>
      </c>
      <c r="C3367" t="s">
        <v>85</v>
      </c>
      <c r="D3367">
        <v>78</v>
      </c>
      <c r="E3367" t="s">
        <v>86</v>
      </c>
      <c r="F3367" t="s">
        <v>735</v>
      </c>
      <c r="G3367" t="s">
        <v>736</v>
      </c>
      <c r="H3367" t="s">
        <v>358</v>
      </c>
      <c r="I3367" t="s">
        <v>359</v>
      </c>
      <c r="J3367">
        <v>0</v>
      </c>
      <c r="K3367" t="s">
        <v>93</v>
      </c>
      <c r="L3367">
        <v>0</v>
      </c>
    </row>
    <row r="3368" spans="1:12" x14ac:dyDescent="0.25">
      <c r="A3368" t="s">
        <v>429</v>
      </c>
      <c r="B3368" t="s">
        <v>430</v>
      </c>
      <c r="C3368" t="s">
        <v>85</v>
      </c>
      <c r="D3368">
        <v>78</v>
      </c>
      <c r="E3368" t="s">
        <v>86</v>
      </c>
      <c r="F3368" t="s">
        <v>735</v>
      </c>
      <c r="G3368" t="s">
        <v>736</v>
      </c>
      <c r="H3368" t="s">
        <v>360</v>
      </c>
      <c r="I3368" t="s">
        <v>361</v>
      </c>
      <c r="J3368">
        <v>0</v>
      </c>
      <c r="K3368" t="s">
        <v>93</v>
      </c>
      <c r="L3368">
        <v>0</v>
      </c>
    </row>
    <row r="3369" spans="1:12" x14ac:dyDescent="0.25">
      <c r="A3369" t="s">
        <v>429</v>
      </c>
      <c r="B3369" t="s">
        <v>430</v>
      </c>
      <c r="C3369" t="s">
        <v>85</v>
      </c>
      <c r="D3369">
        <v>78</v>
      </c>
      <c r="E3369" t="s">
        <v>86</v>
      </c>
      <c r="F3369" t="s">
        <v>735</v>
      </c>
      <c r="G3369" t="s">
        <v>736</v>
      </c>
      <c r="H3369" t="s">
        <v>362</v>
      </c>
      <c r="I3369" t="s">
        <v>363</v>
      </c>
      <c r="J3369">
        <v>0</v>
      </c>
      <c r="K3369" t="s">
        <v>93</v>
      </c>
      <c r="L3369">
        <v>0</v>
      </c>
    </row>
    <row r="3370" spans="1:12" x14ac:dyDescent="0.25">
      <c r="A3370" t="s">
        <v>429</v>
      </c>
      <c r="B3370" t="s">
        <v>430</v>
      </c>
      <c r="C3370" t="s">
        <v>85</v>
      </c>
      <c r="D3370">
        <v>78</v>
      </c>
      <c r="E3370" t="s">
        <v>86</v>
      </c>
      <c r="F3370" t="s">
        <v>735</v>
      </c>
      <c r="G3370" t="s">
        <v>736</v>
      </c>
      <c r="H3370" t="s">
        <v>364</v>
      </c>
      <c r="I3370" t="s">
        <v>365</v>
      </c>
      <c r="J3370">
        <v>0</v>
      </c>
      <c r="K3370" t="s">
        <v>93</v>
      </c>
      <c r="L3370">
        <v>0</v>
      </c>
    </row>
    <row r="3371" spans="1:12" x14ac:dyDescent="0.25">
      <c r="A3371" t="s">
        <v>429</v>
      </c>
      <c r="B3371" t="s">
        <v>430</v>
      </c>
      <c r="C3371" t="s">
        <v>85</v>
      </c>
      <c r="D3371">
        <v>78</v>
      </c>
      <c r="E3371" t="s">
        <v>86</v>
      </c>
      <c r="F3371" t="s">
        <v>735</v>
      </c>
      <c r="G3371" t="s">
        <v>736</v>
      </c>
      <c r="H3371" t="s">
        <v>366</v>
      </c>
      <c r="I3371" t="s">
        <v>367</v>
      </c>
      <c r="J3371">
        <v>0</v>
      </c>
      <c r="K3371" t="s">
        <v>93</v>
      </c>
      <c r="L3371">
        <v>0</v>
      </c>
    </row>
    <row r="3372" spans="1:12" x14ac:dyDescent="0.25">
      <c r="A3372" t="s">
        <v>429</v>
      </c>
      <c r="B3372" t="s">
        <v>430</v>
      </c>
      <c r="C3372" t="s">
        <v>85</v>
      </c>
      <c r="D3372">
        <v>78</v>
      </c>
      <c r="E3372" t="s">
        <v>86</v>
      </c>
      <c r="F3372" t="s">
        <v>735</v>
      </c>
      <c r="G3372" t="s">
        <v>736</v>
      </c>
      <c r="H3372" t="s">
        <v>368</v>
      </c>
      <c r="I3372" t="s">
        <v>369</v>
      </c>
      <c r="J3372">
        <v>0</v>
      </c>
      <c r="K3372" t="s">
        <v>93</v>
      </c>
      <c r="L3372">
        <v>0</v>
      </c>
    </row>
    <row r="3373" spans="1:12" x14ac:dyDescent="0.25">
      <c r="A3373" t="s">
        <v>429</v>
      </c>
      <c r="B3373" t="s">
        <v>430</v>
      </c>
      <c r="C3373" t="s">
        <v>85</v>
      </c>
      <c r="D3373">
        <v>78</v>
      </c>
      <c r="E3373" t="s">
        <v>86</v>
      </c>
      <c r="F3373" t="s">
        <v>735</v>
      </c>
      <c r="G3373" t="s">
        <v>736</v>
      </c>
      <c r="H3373" t="s">
        <v>370</v>
      </c>
      <c r="I3373" t="s">
        <v>371</v>
      </c>
      <c r="J3373">
        <v>0</v>
      </c>
      <c r="K3373" t="s">
        <v>93</v>
      </c>
      <c r="L3373">
        <v>0</v>
      </c>
    </row>
    <row r="3374" spans="1:12" x14ac:dyDescent="0.25">
      <c r="A3374" t="s">
        <v>429</v>
      </c>
      <c r="B3374" t="s">
        <v>430</v>
      </c>
      <c r="C3374" t="s">
        <v>85</v>
      </c>
      <c r="D3374">
        <v>78</v>
      </c>
      <c r="E3374" t="s">
        <v>86</v>
      </c>
      <c r="F3374" t="s">
        <v>735</v>
      </c>
      <c r="G3374" t="s">
        <v>736</v>
      </c>
      <c r="H3374" t="s">
        <v>372</v>
      </c>
      <c r="I3374" t="s">
        <v>373</v>
      </c>
      <c r="J3374">
        <v>0</v>
      </c>
      <c r="K3374" t="s">
        <v>93</v>
      </c>
      <c r="L3374">
        <v>0</v>
      </c>
    </row>
    <row r="3375" spans="1:12" x14ac:dyDescent="0.25">
      <c r="A3375" t="s">
        <v>429</v>
      </c>
      <c r="B3375" t="s">
        <v>430</v>
      </c>
      <c r="C3375" t="s">
        <v>85</v>
      </c>
      <c r="D3375">
        <v>78</v>
      </c>
      <c r="E3375" t="s">
        <v>86</v>
      </c>
      <c r="F3375" t="s">
        <v>735</v>
      </c>
      <c r="G3375" t="s">
        <v>736</v>
      </c>
      <c r="H3375" t="s">
        <v>374</v>
      </c>
      <c r="I3375" t="s">
        <v>375</v>
      </c>
      <c r="J3375">
        <v>0</v>
      </c>
      <c r="K3375" t="s">
        <v>93</v>
      </c>
      <c r="L3375">
        <v>0</v>
      </c>
    </row>
    <row r="3376" spans="1:12" x14ac:dyDescent="0.25">
      <c r="A3376" t="s">
        <v>429</v>
      </c>
      <c r="B3376" t="s">
        <v>430</v>
      </c>
      <c r="C3376" t="s">
        <v>85</v>
      </c>
      <c r="D3376">
        <v>78</v>
      </c>
      <c r="E3376" t="s">
        <v>86</v>
      </c>
      <c r="F3376" t="s">
        <v>735</v>
      </c>
      <c r="G3376" t="s">
        <v>736</v>
      </c>
      <c r="H3376" t="s">
        <v>376</v>
      </c>
      <c r="I3376" t="s">
        <v>377</v>
      </c>
      <c r="J3376">
        <v>0</v>
      </c>
      <c r="K3376" t="s">
        <v>93</v>
      </c>
      <c r="L3376">
        <v>0</v>
      </c>
    </row>
    <row r="3377" spans="1:12" x14ac:dyDescent="0.25">
      <c r="A3377" t="s">
        <v>429</v>
      </c>
      <c r="B3377" t="s">
        <v>430</v>
      </c>
      <c r="C3377" t="s">
        <v>85</v>
      </c>
      <c r="D3377">
        <v>78</v>
      </c>
      <c r="E3377" t="s">
        <v>86</v>
      </c>
      <c r="F3377" t="s">
        <v>735</v>
      </c>
      <c r="G3377" t="s">
        <v>736</v>
      </c>
      <c r="H3377" t="s">
        <v>378</v>
      </c>
      <c r="I3377" t="s">
        <v>379</v>
      </c>
      <c r="J3377">
        <v>0</v>
      </c>
      <c r="K3377" t="s">
        <v>93</v>
      </c>
      <c r="L3377">
        <v>0</v>
      </c>
    </row>
    <row r="3378" spans="1:12" x14ac:dyDescent="0.25">
      <c r="A3378" t="s">
        <v>429</v>
      </c>
      <c r="B3378" t="s">
        <v>430</v>
      </c>
      <c r="C3378" t="s">
        <v>85</v>
      </c>
      <c r="D3378">
        <v>78</v>
      </c>
      <c r="E3378" t="s">
        <v>86</v>
      </c>
      <c r="F3378" t="s">
        <v>735</v>
      </c>
      <c r="G3378" t="s">
        <v>736</v>
      </c>
      <c r="H3378" t="s">
        <v>90</v>
      </c>
      <c r="I3378" t="s">
        <v>92</v>
      </c>
      <c r="J3378">
        <v>0</v>
      </c>
      <c r="K3378" t="s">
        <v>93</v>
      </c>
      <c r="L3378">
        <v>542097</v>
      </c>
    </row>
    <row r="3379" spans="1:12" x14ac:dyDescent="0.25">
      <c r="A3379" t="s">
        <v>429</v>
      </c>
      <c r="B3379" t="s">
        <v>430</v>
      </c>
      <c r="C3379" t="s">
        <v>85</v>
      </c>
      <c r="D3379">
        <v>78</v>
      </c>
      <c r="E3379" t="s">
        <v>86</v>
      </c>
      <c r="F3379" t="s">
        <v>735</v>
      </c>
      <c r="G3379" t="s">
        <v>736</v>
      </c>
      <c r="H3379" t="s">
        <v>94</v>
      </c>
      <c r="I3379" t="s">
        <v>95</v>
      </c>
      <c r="J3379">
        <v>0</v>
      </c>
      <c r="K3379" t="s">
        <v>93</v>
      </c>
      <c r="L3379">
        <v>542097</v>
      </c>
    </row>
    <row r="3380" spans="1:12" x14ac:dyDescent="0.25">
      <c r="A3380" t="s">
        <v>429</v>
      </c>
      <c r="B3380" t="s">
        <v>430</v>
      </c>
      <c r="C3380" t="s">
        <v>85</v>
      </c>
      <c r="D3380">
        <v>78</v>
      </c>
      <c r="E3380" t="s">
        <v>86</v>
      </c>
      <c r="F3380" t="s">
        <v>735</v>
      </c>
      <c r="G3380" t="s">
        <v>736</v>
      </c>
      <c r="H3380" t="s">
        <v>96</v>
      </c>
      <c r="I3380" t="s">
        <v>97</v>
      </c>
      <c r="J3380">
        <v>0</v>
      </c>
      <c r="K3380" t="s">
        <v>93</v>
      </c>
      <c r="L3380">
        <v>542097</v>
      </c>
    </row>
    <row r="3381" spans="1:12" x14ac:dyDescent="0.25">
      <c r="A3381" t="s">
        <v>429</v>
      </c>
      <c r="B3381" t="s">
        <v>430</v>
      </c>
      <c r="C3381" t="s">
        <v>85</v>
      </c>
      <c r="D3381">
        <v>78</v>
      </c>
      <c r="E3381" t="s">
        <v>86</v>
      </c>
      <c r="F3381" t="s">
        <v>735</v>
      </c>
      <c r="G3381" t="s">
        <v>736</v>
      </c>
      <c r="H3381" t="s">
        <v>98</v>
      </c>
      <c r="I3381" t="s">
        <v>99</v>
      </c>
      <c r="J3381">
        <v>0</v>
      </c>
      <c r="K3381" t="s">
        <v>93</v>
      </c>
      <c r="L3381">
        <v>542097</v>
      </c>
    </row>
    <row r="3382" spans="1:12" x14ac:dyDescent="0.25">
      <c r="A3382" t="s">
        <v>429</v>
      </c>
      <c r="B3382" t="s">
        <v>430</v>
      </c>
      <c r="C3382" t="s">
        <v>85</v>
      </c>
      <c r="D3382">
        <v>78</v>
      </c>
      <c r="E3382" t="s">
        <v>86</v>
      </c>
      <c r="F3382" t="s">
        <v>735</v>
      </c>
      <c r="G3382" t="s">
        <v>736</v>
      </c>
      <c r="H3382" t="s">
        <v>100</v>
      </c>
      <c r="I3382" t="s">
        <v>101</v>
      </c>
      <c r="J3382">
        <v>0</v>
      </c>
      <c r="K3382" t="s">
        <v>93</v>
      </c>
      <c r="L3382">
        <v>542097</v>
      </c>
    </row>
    <row r="3383" spans="1:12" x14ac:dyDescent="0.25">
      <c r="A3383" t="s">
        <v>429</v>
      </c>
      <c r="B3383" t="s">
        <v>430</v>
      </c>
      <c r="C3383" t="s">
        <v>85</v>
      </c>
      <c r="D3383">
        <v>78</v>
      </c>
      <c r="E3383" t="s">
        <v>86</v>
      </c>
      <c r="F3383" t="s">
        <v>735</v>
      </c>
      <c r="G3383" t="s">
        <v>736</v>
      </c>
      <c r="H3383" t="s">
        <v>102</v>
      </c>
      <c r="I3383" t="s">
        <v>103</v>
      </c>
      <c r="J3383">
        <v>0</v>
      </c>
      <c r="K3383" t="s">
        <v>93</v>
      </c>
      <c r="L3383">
        <v>542097</v>
      </c>
    </row>
    <row r="3384" spans="1:12" x14ac:dyDescent="0.25">
      <c r="A3384" t="s">
        <v>429</v>
      </c>
      <c r="B3384" t="s">
        <v>430</v>
      </c>
      <c r="C3384" t="s">
        <v>85</v>
      </c>
      <c r="D3384">
        <v>78</v>
      </c>
      <c r="E3384" t="s">
        <v>86</v>
      </c>
      <c r="F3384" t="s">
        <v>735</v>
      </c>
      <c r="G3384" t="s">
        <v>736</v>
      </c>
      <c r="H3384" t="s">
        <v>104</v>
      </c>
      <c r="I3384" t="s">
        <v>105</v>
      </c>
      <c r="J3384">
        <v>0</v>
      </c>
      <c r="K3384" t="s">
        <v>93</v>
      </c>
      <c r="L3384">
        <v>542097</v>
      </c>
    </row>
    <row r="3385" spans="1:12" x14ac:dyDescent="0.25">
      <c r="A3385" t="s">
        <v>429</v>
      </c>
      <c r="B3385" t="s">
        <v>430</v>
      </c>
      <c r="C3385" t="s">
        <v>85</v>
      </c>
      <c r="D3385">
        <v>78</v>
      </c>
      <c r="E3385" t="s">
        <v>86</v>
      </c>
      <c r="F3385" t="s">
        <v>735</v>
      </c>
      <c r="G3385" t="s">
        <v>736</v>
      </c>
      <c r="H3385" t="s">
        <v>106</v>
      </c>
      <c r="I3385" t="s">
        <v>107</v>
      </c>
      <c r="J3385">
        <v>0</v>
      </c>
      <c r="K3385" t="s">
        <v>93</v>
      </c>
      <c r="L3385">
        <v>542097</v>
      </c>
    </row>
    <row r="3386" spans="1:12" x14ac:dyDescent="0.25">
      <c r="A3386" t="s">
        <v>429</v>
      </c>
      <c r="B3386" t="s">
        <v>430</v>
      </c>
      <c r="C3386" t="s">
        <v>85</v>
      </c>
      <c r="D3386">
        <v>78</v>
      </c>
      <c r="E3386" t="s">
        <v>86</v>
      </c>
      <c r="F3386" t="s">
        <v>735</v>
      </c>
      <c r="G3386" t="s">
        <v>736</v>
      </c>
      <c r="H3386" t="s">
        <v>108</v>
      </c>
      <c r="I3386" t="s">
        <v>109</v>
      </c>
      <c r="J3386">
        <v>0</v>
      </c>
      <c r="K3386" t="s">
        <v>93</v>
      </c>
      <c r="L3386">
        <v>542097</v>
      </c>
    </row>
    <row r="3387" spans="1:12" x14ac:dyDescent="0.25">
      <c r="A3387" t="s">
        <v>429</v>
      </c>
      <c r="B3387" t="s">
        <v>430</v>
      </c>
      <c r="C3387" t="s">
        <v>85</v>
      </c>
      <c r="D3387">
        <v>78</v>
      </c>
      <c r="E3387" t="s">
        <v>86</v>
      </c>
      <c r="F3387" t="s">
        <v>735</v>
      </c>
      <c r="G3387" t="s">
        <v>736</v>
      </c>
      <c r="H3387" t="s">
        <v>110</v>
      </c>
      <c r="I3387" t="s">
        <v>111</v>
      </c>
      <c r="J3387">
        <v>0</v>
      </c>
      <c r="K3387" t="s">
        <v>93</v>
      </c>
      <c r="L3387">
        <v>542097</v>
      </c>
    </row>
    <row r="3388" spans="1:12" x14ac:dyDescent="0.25">
      <c r="A3388" t="s">
        <v>429</v>
      </c>
      <c r="B3388" t="s">
        <v>430</v>
      </c>
      <c r="C3388" t="s">
        <v>85</v>
      </c>
      <c r="D3388">
        <v>78</v>
      </c>
      <c r="E3388" t="s">
        <v>86</v>
      </c>
      <c r="F3388" t="s">
        <v>735</v>
      </c>
      <c r="G3388" t="s">
        <v>736</v>
      </c>
      <c r="H3388" t="s">
        <v>112</v>
      </c>
      <c r="I3388" t="s">
        <v>113</v>
      </c>
      <c r="J3388">
        <v>0</v>
      </c>
      <c r="K3388" t="s">
        <v>93</v>
      </c>
      <c r="L3388">
        <v>542097</v>
      </c>
    </row>
    <row r="3389" spans="1:12" x14ac:dyDescent="0.25">
      <c r="A3389" t="s">
        <v>429</v>
      </c>
      <c r="B3389" t="s">
        <v>430</v>
      </c>
      <c r="C3389" t="s">
        <v>85</v>
      </c>
      <c r="D3389">
        <v>78</v>
      </c>
      <c r="E3389" t="s">
        <v>86</v>
      </c>
      <c r="F3389" t="s">
        <v>735</v>
      </c>
      <c r="G3389" t="s">
        <v>736</v>
      </c>
      <c r="H3389" t="s">
        <v>114</v>
      </c>
      <c r="I3389" t="s">
        <v>115</v>
      </c>
      <c r="J3389">
        <v>63691</v>
      </c>
      <c r="K3389" t="s">
        <v>93</v>
      </c>
      <c r="L3389">
        <v>542097</v>
      </c>
    </row>
    <row r="3390" spans="1:12" x14ac:dyDescent="0.25">
      <c r="A3390" t="s">
        <v>429</v>
      </c>
      <c r="B3390" t="s">
        <v>430</v>
      </c>
      <c r="C3390" t="s">
        <v>85</v>
      </c>
      <c r="D3390">
        <v>78</v>
      </c>
      <c r="E3390" t="s">
        <v>86</v>
      </c>
      <c r="F3390" t="s">
        <v>735</v>
      </c>
      <c r="G3390" t="s">
        <v>736</v>
      </c>
      <c r="H3390" t="s">
        <v>116</v>
      </c>
      <c r="I3390" t="s">
        <v>117</v>
      </c>
      <c r="J3390">
        <v>0</v>
      </c>
      <c r="K3390" t="s">
        <v>93</v>
      </c>
      <c r="L3390">
        <v>542097</v>
      </c>
    </row>
    <row r="3391" spans="1:12" x14ac:dyDescent="0.25">
      <c r="A3391" t="s">
        <v>429</v>
      </c>
      <c r="B3391" t="s">
        <v>430</v>
      </c>
      <c r="C3391" t="s">
        <v>85</v>
      </c>
      <c r="D3391">
        <v>78</v>
      </c>
      <c r="E3391" t="s">
        <v>86</v>
      </c>
      <c r="F3391" t="s">
        <v>735</v>
      </c>
      <c r="G3391" t="s">
        <v>736</v>
      </c>
      <c r="H3391" t="s">
        <v>118</v>
      </c>
      <c r="I3391" t="s">
        <v>119</v>
      </c>
      <c r="J3391">
        <v>0</v>
      </c>
      <c r="K3391" t="s">
        <v>93</v>
      </c>
      <c r="L3391">
        <v>542097</v>
      </c>
    </row>
    <row r="3392" spans="1:12" x14ac:dyDescent="0.25">
      <c r="A3392" t="s">
        <v>429</v>
      </c>
      <c r="B3392" t="s">
        <v>430</v>
      </c>
      <c r="C3392" t="s">
        <v>85</v>
      </c>
      <c r="D3392">
        <v>78</v>
      </c>
      <c r="E3392" t="s">
        <v>86</v>
      </c>
      <c r="F3392" t="s">
        <v>735</v>
      </c>
      <c r="G3392" t="s">
        <v>736</v>
      </c>
      <c r="H3392" t="s">
        <v>120</v>
      </c>
      <c r="I3392" t="s">
        <v>121</v>
      </c>
      <c r="J3392">
        <v>0</v>
      </c>
      <c r="K3392" t="s">
        <v>93</v>
      </c>
      <c r="L3392">
        <v>542097</v>
      </c>
    </row>
    <row r="3393" spans="1:12" x14ac:dyDescent="0.25">
      <c r="A3393" t="s">
        <v>429</v>
      </c>
      <c r="B3393" t="s">
        <v>430</v>
      </c>
      <c r="C3393" t="s">
        <v>85</v>
      </c>
      <c r="D3393">
        <v>78</v>
      </c>
      <c r="E3393" t="s">
        <v>86</v>
      </c>
      <c r="F3393" t="s">
        <v>735</v>
      </c>
      <c r="G3393" t="s">
        <v>736</v>
      </c>
      <c r="H3393" t="s">
        <v>122</v>
      </c>
      <c r="I3393" t="s">
        <v>123</v>
      </c>
      <c r="J3393">
        <v>0</v>
      </c>
      <c r="K3393" t="s">
        <v>93</v>
      </c>
      <c r="L3393">
        <v>542097</v>
      </c>
    </row>
    <row r="3394" spans="1:12" x14ac:dyDescent="0.25">
      <c r="A3394" t="s">
        <v>429</v>
      </c>
      <c r="B3394" t="s">
        <v>430</v>
      </c>
      <c r="C3394" t="s">
        <v>85</v>
      </c>
      <c r="D3394">
        <v>78</v>
      </c>
      <c r="E3394" t="s">
        <v>86</v>
      </c>
      <c r="F3394" t="s">
        <v>735</v>
      </c>
      <c r="G3394" t="s">
        <v>736</v>
      </c>
      <c r="H3394" t="s">
        <v>124</v>
      </c>
      <c r="I3394" t="s">
        <v>125</v>
      </c>
      <c r="J3394">
        <v>0</v>
      </c>
      <c r="K3394" t="s">
        <v>93</v>
      </c>
      <c r="L3394">
        <v>542097</v>
      </c>
    </row>
    <row r="3395" spans="1:12" x14ac:dyDescent="0.25">
      <c r="A3395" t="s">
        <v>429</v>
      </c>
      <c r="B3395" t="s">
        <v>430</v>
      </c>
      <c r="C3395" t="s">
        <v>85</v>
      </c>
      <c r="D3395">
        <v>78</v>
      </c>
      <c r="E3395" t="s">
        <v>86</v>
      </c>
      <c r="F3395" t="s">
        <v>735</v>
      </c>
      <c r="G3395" t="s">
        <v>736</v>
      </c>
      <c r="H3395" t="s">
        <v>126</v>
      </c>
      <c r="I3395" t="s">
        <v>127</v>
      </c>
      <c r="J3395">
        <v>0</v>
      </c>
      <c r="K3395" t="s">
        <v>93</v>
      </c>
      <c r="L3395">
        <v>542097</v>
      </c>
    </row>
    <row r="3396" spans="1:12" x14ac:dyDescent="0.25">
      <c r="A3396" t="s">
        <v>429</v>
      </c>
      <c r="B3396" t="s">
        <v>430</v>
      </c>
      <c r="C3396" t="s">
        <v>85</v>
      </c>
      <c r="D3396">
        <v>78</v>
      </c>
      <c r="E3396" t="s">
        <v>86</v>
      </c>
      <c r="F3396" t="s">
        <v>735</v>
      </c>
      <c r="G3396" t="s">
        <v>736</v>
      </c>
      <c r="H3396" t="s">
        <v>128</v>
      </c>
      <c r="I3396" t="s">
        <v>129</v>
      </c>
      <c r="J3396">
        <v>438362</v>
      </c>
      <c r="K3396" t="s">
        <v>93</v>
      </c>
      <c r="L3396">
        <v>542097</v>
      </c>
    </row>
    <row r="3397" spans="1:12" x14ac:dyDescent="0.25">
      <c r="A3397" t="s">
        <v>429</v>
      </c>
      <c r="B3397" t="s">
        <v>430</v>
      </c>
      <c r="C3397" t="s">
        <v>85</v>
      </c>
      <c r="D3397">
        <v>78</v>
      </c>
      <c r="E3397" t="s">
        <v>86</v>
      </c>
      <c r="F3397" t="s">
        <v>735</v>
      </c>
      <c r="G3397" t="s">
        <v>736</v>
      </c>
      <c r="H3397" t="s">
        <v>130</v>
      </c>
      <c r="I3397" t="s">
        <v>131</v>
      </c>
      <c r="J3397">
        <v>20553</v>
      </c>
      <c r="K3397" t="s">
        <v>93</v>
      </c>
      <c r="L3397">
        <v>542097</v>
      </c>
    </row>
    <row r="3398" spans="1:12" x14ac:dyDescent="0.25">
      <c r="A3398" t="s">
        <v>429</v>
      </c>
      <c r="B3398" t="s">
        <v>430</v>
      </c>
      <c r="C3398" t="s">
        <v>85</v>
      </c>
      <c r="D3398">
        <v>78</v>
      </c>
      <c r="E3398" t="s">
        <v>86</v>
      </c>
      <c r="F3398" t="s">
        <v>735</v>
      </c>
      <c r="G3398" t="s">
        <v>736</v>
      </c>
      <c r="H3398" t="s">
        <v>132</v>
      </c>
      <c r="I3398" t="s">
        <v>133</v>
      </c>
      <c r="J3398">
        <v>-18013</v>
      </c>
      <c r="K3398" t="s">
        <v>93</v>
      </c>
      <c r="L3398">
        <v>542097</v>
      </c>
    </row>
    <row r="3399" spans="1:12" x14ac:dyDescent="0.25">
      <c r="A3399" t="s">
        <v>429</v>
      </c>
      <c r="B3399" t="s">
        <v>430</v>
      </c>
      <c r="C3399" t="s">
        <v>85</v>
      </c>
      <c r="D3399">
        <v>78</v>
      </c>
      <c r="E3399" t="s">
        <v>86</v>
      </c>
      <c r="F3399" t="s">
        <v>735</v>
      </c>
      <c r="G3399" t="s">
        <v>736</v>
      </c>
      <c r="H3399" t="s">
        <v>134</v>
      </c>
      <c r="I3399" t="s">
        <v>135</v>
      </c>
      <c r="J3399">
        <v>294617</v>
      </c>
      <c r="K3399" t="s">
        <v>93</v>
      </c>
      <c r="L3399">
        <v>542097</v>
      </c>
    </row>
    <row r="3400" spans="1:12" x14ac:dyDescent="0.25">
      <c r="A3400" t="s">
        <v>429</v>
      </c>
      <c r="B3400" t="s">
        <v>430</v>
      </c>
      <c r="C3400" t="s">
        <v>85</v>
      </c>
      <c r="D3400">
        <v>78</v>
      </c>
      <c r="E3400" t="s">
        <v>86</v>
      </c>
      <c r="F3400" t="s">
        <v>735</v>
      </c>
      <c r="G3400" t="s">
        <v>736</v>
      </c>
      <c r="H3400" t="s">
        <v>136</v>
      </c>
      <c r="I3400" t="s">
        <v>137</v>
      </c>
      <c r="J3400">
        <v>10655</v>
      </c>
      <c r="K3400" t="s">
        <v>93</v>
      </c>
      <c r="L3400">
        <v>542097</v>
      </c>
    </row>
    <row r="3401" spans="1:12" x14ac:dyDescent="0.25">
      <c r="A3401" t="s">
        <v>429</v>
      </c>
      <c r="B3401" t="s">
        <v>430</v>
      </c>
      <c r="C3401" t="s">
        <v>85</v>
      </c>
      <c r="D3401">
        <v>78</v>
      </c>
      <c r="E3401" t="s">
        <v>86</v>
      </c>
      <c r="F3401" t="s">
        <v>735</v>
      </c>
      <c r="G3401" t="s">
        <v>736</v>
      </c>
      <c r="H3401" t="s">
        <v>138</v>
      </c>
      <c r="I3401" t="s">
        <v>139</v>
      </c>
      <c r="J3401">
        <v>163192</v>
      </c>
      <c r="K3401" t="s">
        <v>93</v>
      </c>
      <c r="L3401">
        <v>542097</v>
      </c>
    </row>
    <row r="3402" spans="1:12" x14ac:dyDescent="0.25">
      <c r="A3402" t="s">
        <v>429</v>
      </c>
      <c r="B3402" t="s">
        <v>430</v>
      </c>
      <c r="C3402" t="s">
        <v>85</v>
      </c>
      <c r="D3402">
        <v>78</v>
      </c>
      <c r="E3402" t="s">
        <v>86</v>
      </c>
      <c r="F3402" t="s">
        <v>735</v>
      </c>
      <c r="G3402" t="s">
        <v>736</v>
      </c>
      <c r="H3402" t="s">
        <v>140</v>
      </c>
      <c r="I3402" t="s">
        <v>141</v>
      </c>
      <c r="J3402">
        <v>3559</v>
      </c>
      <c r="K3402" t="s">
        <v>93</v>
      </c>
      <c r="L3402">
        <v>542097</v>
      </c>
    </row>
    <row r="3403" spans="1:12" x14ac:dyDescent="0.25">
      <c r="A3403" t="s">
        <v>429</v>
      </c>
      <c r="B3403" t="s">
        <v>430</v>
      </c>
      <c r="C3403" t="s">
        <v>85</v>
      </c>
      <c r="D3403">
        <v>78</v>
      </c>
      <c r="E3403" t="s">
        <v>86</v>
      </c>
      <c r="F3403" t="s">
        <v>735</v>
      </c>
      <c r="G3403" t="s">
        <v>736</v>
      </c>
      <c r="H3403" t="s">
        <v>142</v>
      </c>
      <c r="I3403" t="s">
        <v>143</v>
      </c>
      <c r="J3403">
        <v>0</v>
      </c>
      <c r="K3403" t="s">
        <v>93</v>
      </c>
      <c r="L3403">
        <v>542097</v>
      </c>
    </row>
    <row r="3404" spans="1:12" x14ac:dyDescent="0.25">
      <c r="A3404" t="s">
        <v>429</v>
      </c>
      <c r="B3404" t="s">
        <v>430</v>
      </c>
      <c r="C3404" t="s">
        <v>85</v>
      </c>
      <c r="D3404">
        <v>78</v>
      </c>
      <c r="E3404" t="s">
        <v>86</v>
      </c>
      <c r="F3404" t="s">
        <v>735</v>
      </c>
      <c r="G3404" t="s">
        <v>736</v>
      </c>
      <c r="H3404" t="s">
        <v>144</v>
      </c>
      <c r="I3404" t="s">
        <v>145</v>
      </c>
      <c r="J3404">
        <v>0</v>
      </c>
      <c r="K3404" t="s">
        <v>93</v>
      </c>
      <c r="L3404">
        <v>542097</v>
      </c>
    </row>
    <row r="3405" spans="1:12" x14ac:dyDescent="0.25">
      <c r="A3405" t="s">
        <v>429</v>
      </c>
      <c r="B3405" t="s">
        <v>430</v>
      </c>
      <c r="C3405" t="s">
        <v>85</v>
      </c>
      <c r="D3405">
        <v>78</v>
      </c>
      <c r="E3405" t="s">
        <v>86</v>
      </c>
      <c r="F3405" t="s">
        <v>735</v>
      </c>
      <c r="G3405" t="s">
        <v>736</v>
      </c>
      <c r="H3405" t="s">
        <v>146</v>
      </c>
      <c r="I3405" t="s">
        <v>147</v>
      </c>
      <c r="J3405">
        <v>3396</v>
      </c>
      <c r="K3405" t="s">
        <v>93</v>
      </c>
      <c r="L3405">
        <v>542097</v>
      </c>
    </row>
    <row r="3406" spans="1:12" x14ac:dyDescent="0.25">
      <c r="A3406" t="s">
        <v>429</v>
      </c>
      <c r="B3406" t="s">
        <v>430</v>
      </c>
      <c r="C3406" t="s">
        <v>85</v>
      </c>
      <c r="D3406">
        <v>78</v>
      </c>
      <c r="E3406" t="s">
        <v>86</v>
      </c>
      <c r="F3406" t="s">
        <v>735</v>
      </c>
      <c r="G3406" t="s">
        <v>736</v>
      </c>
      <c r="H3406" t="s">
        <v>148</v>
      </c>
      <c r="I3406" t="s">
        <v>149</v>
      </c>
      <c r="J3406">
        <v>0</v>
      </c>
      <c r="K3406" t="s">
        <v>93</v>
      </c>
      <c r="L3406">
        <v>542097</v>
      </c>
    </row>
    <row r="3407" spans="1:12" x14ac:dyDescent="0.25">
      <c r="A3407" t="s">
        <v>429</v>
      </c>
      <c r="B3407" t="s">
        <v>430</v>
      </c>
      <c r="C3407" t="s">
        <v>85</v>
      </c>
      <c r="D3407">
        <v>78</v>
      </c>
      <c r="E3407" t="s">
        <v>86</v>
      </c>
      <c r="F3407" t="s">
        <v>735</v>
      </c>
      <c r="G3407" t="s">
        <v>736</v>
      </c>
      <c r="H3407" t="s">
        <v>150</v>
      </c>
      <c r="I3407" t="s">
        <v>151</v>
      </c>
      <c r="J3407">
        <v>16665</v>
      </c>
      <c r="K3407" t="s">
        <v>93</v>
      </c>
      <c r="L3407">
        <v>542097</v>
      </c>
    </row>
    <row r="3408" spans="1:12" x14ac:dyDescent="0.25">
      <c r="A3408" t="s">
        <v>429</v>
      </c>
      <c r="B3408" t="s">
        <v>430</v>
      </c>
      <c r="C3408" t="s">
        <v>85</v>
      </c>
      <c r="D3408">
        <v>78</v>
      </c>
      <c r="E3408" t="s">
        <v>86</v>
      </c>
      <c r="F3408" t="s">
        <v>735</v>
      </c>
      <c r="G3408" t="s">
        <v>736</v>
      </c>
      <c r="H3408" t="s">
        <v>152</v>
      </c>
      <c r="I3408" t="s">
        <v>153</v>
      </c>
      <c r="J3408">
        <v>10639</v>
      </c>
      <c r="K3408" t="s">
        <v>93</v>
      </c>
      <c r="L3408">
        <v>542097</v>
      </c>
    </row>
    <row r="3409" spans="1:12" x14ac:dyDescent="0.25">
      <c r="A3409" t="s">
        <v>429</v>
      </c>
      <c r="B3409" t="s">
        <v>430</v>
      </c>
      <c r="C3409" t="s">
        <v>85</v>
      </c>
      <c r="D3409">
        <v>78</v>
      </c>
      <c r="E3409" t="s">
        <v>86</v>
      </c>
      <c r="F3409" t="s">
        <v>735</v>
      </c>
      <c r="G3409" t="s">
        <v>736</v>
      </c>
      <c r="H3409" t="s">
        <v>154</v>
      </c>
      <c r="I3409" t="s">
        <v>155</v>
      </c>
      <c r="J3409">
        <v>0</v>
      </c>
      <c r="K3409" t="s">
        <v>93</v>
      </c>
      <c r="L3409">
        <v>542097</v>
      </c>
    </row>
    <row r="3410" spans="1:12" x14ac:dyDescent="0.25">
      <c r="A3410" t="s">
        <v>429</v>
      </c>
      <c r="B3410" t="s">
        <v>430</v>
      </c>
      <c r="C3410" t="s">
        <v>85</v>
      </c>
      <c r="D3410">
        <v>78</v>
      </c>
      <c r="E3410" t="s">
        <v>86</v>
      </c>
      <c r="F3410" t="s">
        <v>735</v>
      </c>
      <c r="G3410" t="s">
        <v>736</v>
      </c>
      <c r="H3410" t="s">
        <v>156</v>
      </c>
      <c r="I3410" t="s">
        <v>157</v>
      </c>
      <c r="J3410">
        <v>237</v>
      </c>
      <c r="K3410" t="s">
        <v>93</v>
      </c>
      <c r="L3410">
        <v>542097</v>
      </c>
    </row>
    <row r="3411" spans="1:12" x14ac:dyDescent="0.25">
      <c r="A3411" t="s">
        <v>429</v>
      </c>
      <c r="B3411" t="s">
        <v>430</v>
      </c>
      <c r="C3411" t="s">
        <v>85</v>
      </c>
      <c r="D3411">
        <v>78</v>
      </c>
      <c r="E3411" t="s">
        <v>86</v>
      </c>
      <c r="F3411" t="s">
        <v>735</v>
      </c>
      <c r="G3411" t="s">
        <v>736</v>
      </c>
      <c r="H3411" t="s">
        <v>158</v>
      </c>
      <c r="I3411" t="s">
        <v>159</v>
      </c>
      <c r="J3411">
        <v>24400</v>
      </c>
      <c r="K3411" t="s">
        <v>93</v>
      </c>
      <c r="L3411">
        <v>542097</v>
      </c>
    </row>
    <row r="3412" spans="1:12" x14ac:dyDescent="0.25">
      <c r="A3412" t="s">
        <v>429</v>
      </c>
      <c r="B3412" t="s">
        <v>430</v>
      </c>
      <c r="C3412" t="s">
        <v>85</v>
      </c>
      <c r="D3412">
        <v>78</v>
      </c>
      <c r="E3412" t="s">
        <v>86</v>
      </c>
      <c r="F3412" t="s">
        <v>735</v>
      </c>
      <c r="G3412" t="s">
        <v>736</v>
      </c>
      <c r="H3412" t="s">
        <v>160</v>
      </c>
      <c r="I3412" t="s">
        <v>161</v>
      </c>
      <c r="J3412">
        <v>4357</v>
      </c>
      <c r="K3412" t="s">
        <v>93</v>
      </c>
      <c r="L3412">
        <v>542097</v>
      </c>
    </row>
    <row r="3413" spans="1:12" x14ac:dyDescent="0.25">
      <c r="A3413" t="s">
        <v>429</v>
      </c>
      <c r="B3413" t="s">
        <v>430</v>
      </c>
      <c r="C3413" t="s">
        <v>85</v>
      </c>
      <c r="D3413">
        <v>78</v>
      </c>
      <c r="E3413" t="s">
        <v>86</v>
      </c>
      <c r="F3413" t="s">
        <v>735</v>
      </c>
      <c r="G3413" t="s">
        <v>736</v>
      </c>
      <c r="H3413" t="s">
        <v>162</v>
      </c>
      <c r="I3413" t="s">
        <v>163</v>
      </c>
      <c r="J3413">
        <v>354</v>
      </c>
      <c r="K3413" t="s">
        <v>93</v>
      </c>
      <c r="L3413">
        <v>542097</v>
      </c>
    </row>
    <row r="3414" spans="1:12" x14ac:dyDescent="0.25">
      <c r="A3414" t="s">
        <v>429</v>
      </c>
      <c r="B3414" t="s">
        <v>430</v>
      </c>
      <c r="C3414" t="s">
        <v>85</v>
      </c>
      <c r="D3414">
        <v>78</v>
      </c>
      <c r="E3414" t="s">
        <v>86</v>
      </c>
      <c r="F3414" t="s">
        <v>735</v>
      </c>
      <c r="G3414" t="s">
        <v>736</v>
      </c>
      <c r="H3414" t="s">
        <v>164</v>
      </c>
      <c r="I3414" t="s">
        <v>165</v>
      </c>
      <c r="J3414">
        <v>275</v>
      </c>
      <c r="K3414" t="s">
        <v>93</v>
      </c>
      <c r="L3414">
        <v>542097</v>
      </c>
    </row>
    <row r="3415" spans="1:12" x14ac:dyDescent="0.25">
      <c r="A3415" t="s">
        <v>429</v>
      </c>
      <c r="B3415" t="s">
        <v>430</v>
      </c>
      <c r="C3415" t="s">
        <v>85</v>
      </c>
      <c r="D3415">
        <v>78</v>
      </c>
      <c r="E3415" t="s">
        <v>86</v>
      </c>
      <c r="F3415" t="s">
        <v>735</v>
      </c>
      <c r="G3415" t="s">
        <v>736</v>
      </c>
      <c r="H3415" t="s">
        <v>166</v>
      </c>
      <c r="I3415" t="s">
        <v>167</v>
      </c>
      <c r="J3415">
        <v>0</v>
      </c>
      <c r="K3415" t="s">
        <v>93</v>
      </c>
      <c r="L3415">
        <v>542097</v>
      </c>
    </row>
    <row r="3416" spans="1:12" x14ac:dyDescent="0.25">
      <c r="A3416" t="s">
        <v>429</v>
      </c>
      <c r="B3416" t="s">
        <v>430</v>
      </c>
      <c r="C3416" t="s">
        <v>85</v>
      </c>
      <c r="D3416">
        <v>78</v>
      </c>
      <c r="E3416" t="s">
        <v>86</v>
      </c>
      <c r="F3416" t="s">
        <v>735</v>
      </c>
      <c r="G3416" t="s">
        <v>736</v>
      </c>
      <c r="H3416" t="s">
        <v>168</v>
      </c>
      <c r="I3416" t="s">
        <v>169</v>
      </c>
      <c r="J3416">
        <v>19328</v>
      </c>
      <c r="K3416" t="s">
        <v>93</v>
      </c>
      <c r="L3416">
        <v>542097</v>
      </c>
    </row>
    <row r="3417" spans="1:12" x14ac:dyDescent="0.25">
      <c r="A3417" t="s">
        <v>429</v>
      </c>
      <c r="B3417" t="s">
        <v>430</v>
      </c>
      <c r="C3417" t="s">
        <v>85</v>
      </c>
      <c r="D3417">
        <v>78</v>
      </c>
      <c r="E3417" t="s">
        <v>86</v>
      </c>
      <c r="F3417" t="s">
        <v>735</v>
      </c>
      <c r="G3417" t="s">
        <v>736</v>
      </c>
      <c r="H3417" t="s">
        <v>170</v>
      </c>
      <c r="I3417" t="s">
        <v>171</v>
      </c>
      <c r="J3417">
        <v>5763</v>
      </c>
      <c r="K3417" t="s">
        <v>93</v>
      </c>
      <c r="L3417">
        <v>542097</v>
      </c>
    </row>
    <row r="3418" spans="1:12" x14ac:dyDescent="0.25">
      <c r="A3418" t="s">
        <v>429</v>
      </c>
      <c r="B3418" t="s">
        <v>430</v>
      </c>
      <c r="C3418" t="s">
        <v>85</v>
      </c>
      <c r="D3418">
        <v>78</v>
      </c>
      <c r="E3418" t="s">
        <v>86</v>
      </c>
      <c r="F3418" t="s">
        <v>735</v>
      </c>
      <c r="G3418" t="s">
        <v>736</v>
      </c>
      <c r="H3418" t="s">
        <v>172</v>
      </c>
      <c r="I3418" t="s">
        <v>173</v>
      </c>
      <c r="J3418">
        <v>0</v>
      </c>
      <c r="K3418" t="s">
        <v>93</v>
      </c>
      <c r="L3418">
        <v>542097</v>
      </c>
    </row>
    <row r="3419" spans="1:12" x14ac:dyDescent="0.25">
      <c r="A3419" t="s">
        <v>429</v>
      </c>
      <c r="B3419" t="s">
        <v>430</v>
      </c>
      <c r="C3419" t="s">
        <v>85</v>
      </c>
      <c r="D3419">
        <v>78</v>
      </c>
      <c r="E3419" t="s">
        <v>86</v>
      </c>
      <c r="F3419" t="s">
        <v>735</v>
      </c>
      <c r="G3419" t="s">
        <v>736</v>
      </c>
      <c r="H3419" t="s">
        <v>174</v>
      </c>
      <c r="I3419" t="s">
        <v>175</v>
      </c>
      <c r="J3419">
        <v>0</v>
      </c>
      <c r="K3419" t="s">
        <v>93</v>
      </c>
      <c r="L3419">
        <v>542097</v>
      </c>
    </row>
    <row r="3420" spans="1:12" x14ac:dyDescent="0.25">
      <c r="A3420" t="s">
        <v>429</v>
      </c>
      <c r="B3420" t="s">
        <v>430</v>
      </c>
      <c r="C3420" t="s">
        <v>85</v>
      </c>
      <c r="D3420">
        <v>78</v>
      </c>
      <c r="E3420" t="s">
        <v>86</v>
      </c>
      <c r="F3420" t="s">
        <v>735</v>
      </c>
      <c r="G3420" t="s">
        <v>736</v>
      </c>
      <c r="H3420" t="s">
        <v>176</v>
      </c>
      <c r="I3420" t="s">
        <v>177</v>
      </c>
      <c r="J3420">
        <v>0</v>
      </c>
      <c r="K3420" t="s">
        <v>93</v>
      </c>
      <c r="L3420">
        <v>542097</v>
      </c>
    </row>
    <row r="3421" spans="1:12" x14ac:dyDescent="0.25">
      <c r="A3421" t="s">
        <v>429</v>
      </c>
      <c r="B3421" t="s">
        <v>430</v>
      </c>
      <c r="C3421" t="s">
        <v>85</v>
      </c>
      <c r="D3421">
        <v>78</v>
      </c>
      <c r="E3421" t="s">
        <v>86</v>
      </c>
      <c r="F3421" t="s">
        <v>735</v>
      </c>
      <c r="G3421" t="s">
        <v>736</v>
      </c>
      <c r="H3421" t="s">
        <v>178</v>
      </c>
      <c r="I3421" t="s">
        <v>179</v>
      </c>
      <c r="J3421">
        <v>43901</v>
      </c>
      <c r="K3421" t="s">
        <v>93</v>
      </c>
      <c r="L3421">
        <v>542097</v>
      </c>
    </row>
    <row r="3422" spans="1:12" x14ac:dyDescent="0.25">
      <c r="A3422" t="s">
        <v>429</v>
      </c>
      <c r="B3422" t="s">
        <v>430</v>
      </c>
      <c r="C3422" t="s">
        <v>85</v>
      </c>
      <c r="D3422">
        <v>78</v>
      </c>
      <c r="E3422" t="s">
        <v>86</v>
      </c>
      <c r="F3422" t="s">
        <v>735</v>
      </c>
      <c r="G3422" t="s">
        <v>736</v>
      </c>
      <c r="H3422" t="s">
        <v>180</v>
      </c>
      <c r="I3422" t="s">
        <v>181</v>
      </c>
      <c r="J3422">
        <v>73012</v>
      </c>
      <c r="K3422" t="s">
        <v>93</v>
      </c>
      <c r="L3422">
        <v>542097</v>
      </c>
    </row>
    <row r="3423" spans="1:12" x14ac:dyDescent="0.25">
      <c r="A3423" t="s">
        <v>429</v>
      </c>
      <c r="B3423" t="s">
        <v>430</v>
      </c>
      <c r="C3423" t="s">
        <v>85</v>
      </c>
      <c r="D3423">
        <v>78</v>
      </c>
      <c r="E3423" t="s">
        <v>86</v>
      </c>
      <c r="F3423" t="s">
        <v>735</v>
      </c>
      <c r="G3423" t="s">
        <v>736</v>
      </c>
      <c r="H3423" t="s">
        <v>182</v>
      </c>
      <c r="I3423" t="s">
        <v>183</v>
      </c>
      <c r="J3423">
        <v>0</v>
      </c>
      <c r="K3423" t="s">
        <v>93</v>
      </c>
      <c r="L3423">
        <v>542097</v>
      </c>
    </row>
    <row r="3424" spans="1:12" x14ac:dyDescent="0.25">
      <c r="A3424" t="s">
        <v>429</v>
      </c>
      <c r="B3424" t="s">
        <v>430</v>
      </c>
      <c r="C3424" t="s">
        <v>85</v>
      </c>
      <c r="D3424">
        <v>78</v>
      </c>
      <c r="E3424" t="s">
        <v>86</v>
      </c>
      <c r="F3424" t="s">
        <v>735</v>
      </c>
      <c r="G3424" t="s">
        <v>736</v>
      </c>
      <c r="H3424" t="s">
        <v>184</v>
      </c>
      <c r="I3424" t="s">
        <v>185</v>
      </c>
      <c r="J3424">
        <v>0</v>
      </c>
      <c r="K3424" t="s">
        <v>93</v>
      </c>
      <c r="L3424">
        <v>542097</v>
      </c>
    </row>
    <row r="3425" spans="1:12" x14ac:dyDescent="0.25">
      <c r="A3425" t="s">
        <v>429</v>
      </c>
      <c r="B3425" t="s">
        <v>430</v>
      </c>
      <c r="C3425" t="s">
        <v>85</v>
      </c>
      <c r="D3425">
        <v>78</v>
      </c>
      <c r="E3425" t="s">
        <v>86</v>
      </c>
      <c r="F3425" t="s">
        <v>735</v>
      </c>
      <c r="G3425" t="s">
        <v>736</v>
      </c>
      <c r="H3425" t="s">
        <v>186</v>
      </c>
      <c r="I3425" t="s">
        <v>187</v>
      </c>
      <c r="J3425">
        <v>70</v>
      </c>
      <c r="K3425" t="s">
        <v>93</v>
      </c>
      <c r="L3425">
        <v>542097</v>
      </c>
    </row>
    <row r="3426" spans="1:12" x14ac:dyDescent="0.25">
      <c r="A3426" t="s">
        <v>429</v>
      </c>
      <c r="B3426" t="s">
        <v>430</v>
      </c>
      <c r="C3426" t="s">
        <v>85</v>
      </c>
      <c r="D3426">
        <v>78</v>
      </c>
      <c r="E3426" t="s">
        <v>86</v>
      </c>
      <c r="F3426" t="s">
        <v>735</v>
      </c>
      <c r="G3426" t="s">
        <v>736</v>
      </c>
      <c r="H3426" t="s">
        <v>188</v>
      </c>
      <c r="I3426" t="s">
        <v>189</v>
      </c>
      <c r="J3426">
        <v>0</v>
      </c>
      <c r="K3426" t="s">
        <v>93</v>
      </c>
      <c r="L3426">
        <v>542097</v>
      </c>
    </row>
    <row r="3427" spans="1:12" x14ac:dyDescent="0.25">
      <c r="A3427" t="s">
        <v>429</v>
      </c>
      <c r="B3427" t="s">
        <v>430</v>
      </c>
      <c r="C3427" t="s">
        <v>85</v>
      </c>
      <c r="D3427">
        <v>78</v>
      </c>
      <c r="E3427" t="s">
        <v>86</v>
      </c>
      <c r="F3427" t="s">
        <v>735</v>
      </c>
      <c r="G3427" t="s">
        <v>736</v>
      </c>
      <c r="H3427" t="s">
        <v>190</v>
      </c>
      <c r="I3427" t="s">
        <v>191</v>
      </c>
      <c r="J3427">
        <v>37028</v>
      </c>
      <c r="K3427" t="s">
        <v>93</v>
      </c>
      <c r="L3427">
        <v>542097</v>
      </c>
    </row>
    <row r="3428" spans="1:12" x14ac:dyDescent="0.25">
      <c r="A3428" t="s">
        <v>429</v>
      </c>
      <c r="B3428" t="s">
        <v>430</v>
      </c>
      <c r="C3428" t="s">
        <v>85</v>
      </c>
      <c r="D3428">
        <v>78</v>
      </c>
      <c r="E3428" t="s">
        <v>86</v>
      </c>
      <c r="F3428" t="s">
        <v>735</v>
      </c>
      <c r="G3428" t="s">
        <v>736</v>
      </c>
      <c r="H3428" t="s">
        <v>192</v>
      </c>
      <c r="I3428" t="s">
        <v>193</v>
      </c>
      <c r="J3428">
        <v>63</v>
      </c>
      <c r="K3428" t="s">
        <v>93</v>
      </c>
      <c r="L3428">
        <v>542097</v>
      </c>
    </row>
    <row r="3429" spans="1:12" x14ac:dyDescent="0.25">
      <c r="A3429" t="s">
        <v>429</v>
      </c>
      <c r="B3429" t="s">
        <v>430</v>
      </c>
      <c r="C3429" t="s">
        <v>85</v>
      </c>
      <c r="D3429">
        <v>78</v>
      </c>
      <c r="E3429" t="s">
        <v>86</v>
      </c>
      <c r="F3429" t="s">
        <v>735</v>
      </c>
      <c r="G3429" t="s">
        <v>736</v>
      </c>
      <c r="H3429" t="s">
        <v>194</v>
      </c>
      <c r="I3429" t="s">
        <v>195</v>
      </c>
      <c r="J3429">
        <v>80142</v>
      </c>
      <c r="K3429" t="s">
        <v>93</v>
      </c>
      <c r="L3429">
        <v>542097</v>
      </c>
    </row>
    <row r="3430" spans="1:12" x14ac:dyDescent="0.25">
      <c r="A3430" t="s">
        <v>429</v>
      </c>
      <c r="B3430" t="s">
        <v>430</v>
      </c>
      <c r="C3430" t="s">
        <v>85</v>
      </c>
      <c r="D3430">
        <v>78</v>
      </c>
      <c r="E3430" t="s">
        <v>86</v>
      </c>
      <c r="F3430" t="s">
        <v>735</v>
      </c>
      <c r="G3430" t="s">
        <v>736</v>
      </c>
      <c r="H3430" t="s">
        <v>196</v>
      </c>
      <c r="I3430" t="s">
        <v>197</v>
      </c>
      <c r="J3430">
        <v>45206</v>
      </c>
      <c r="K3430" t="s">
        <v>93</v>
      </c>
      <c r="L3430">
        <v>542097</v>
      </c>
    </row>
    <row r="3431" spans="1:12" x14ac:dyDescent="0.25">
      <c r="A3431" t="s">
        <v>429</v>
      </c>
      <c r="B3431" t="s">
        <v>430</v>
      </c>
      <c r="C3431" t="s">
        <v>85</v>
      </c>
      <c r="D3431">
        <v>78</v>
      </c>
      <c r="E3431" t="s">
        <v>86</v>
      </c>
      <c r="F3431" t="s">
        <v>735</v>
      </c>
      <c r="G3431" t="s">
        <v>736</v>
      </c>
      <c r="H3431" t="s">
        <v>198</v>
      </c>
      <c r="I3431" t="s">
        <v>199</v>
      </c>
      <c r="J3431">
        <v>5167</v>
      </c>
      <c r="K3431" t="s">
        <v>93</v>
      </c>
      <c r="L3431">
        <v>542097</v>
      </c>
    </row>
    <row r="3432" spans="1:12" x14ac:dyDescent="0.25">
      <c r="A3432" t="s">
        <v>429</v>
      </c>
      <c r="B3432" t="s">
        <v>430</v>
      </c>
      <c r="C3432" t="s">
        <v>85</v>
      </c>
      <c r="D3432">
        <v>78</v>
      </c>
      <c r="E3432" t="s">
        <v>86</v>
      </c>
      <c r="F3432" t="s">
        <v>735</v>
      </c>
      <c r="G3432" t="s">
        <v>736</v>
      </c>
      <c r="H3432" t="s">
        <v>200</v>
      </c>
      <c r="I3432" t="s">
        <v>201</v>
      </c>
      <c r="J3432">
        <v>26798</v>
      </c>
      <c r="K3432" t="s">
        <v>93</v>
      </c>
      <c r="L3432">
        <v>542097</v>
      </c>
    </row>
    <row r="3433" spans="1:12" x14ac:dyDescent="0.25">
      <c r="A3433" t="s">
        <v>429</v>
      </c>
      <c r="B3433" t="s">
        <v>430</v>
      </c>
      <c r="C3433" t="s">
        <v>85</v>
      </c>
      <c r="D3433">
        <v>78</v>
      </c>
      <c r="E3433" t="s">
        <v>86</v>
      </c>
      <c r="F3433" t="s">
        <v>735</v>
      </c>
      <c r="G3433" t="s">
        <v>736</v>
      </c>
      <c r="H3433" t="s">
        <v>202</v>
      </c>
      <c r="I3433" t="s">
        <v>203</v>
      </c>
      <c r="J3433">
        <v>6646</v>
      </c>
      <c r="K3433" t="s">
        <v>93</v>
      </c>
      <c r="L3433">
        <v>542097</v>
      </c>
    </row>
    <row r="3434" spans="1:12" x14ac:dyDescent="0.25">
      <c r="A3434" t="s">
        <v>429</v>
      </c>
      <c r="B3434" t="s">
        <v>430</v>
      </c>
      <c r="C3434" t="s">
        <v>85</v>
      </c>
      <c r="D3434">
        <v>78</v>
      </c>
      <c r="E3434" t="s">
        <v>86</v>
      </c>
      <c r="F3434" t="s">
        <v>735</v>
      </c>
      <c r="G3434" t="s">
        <v>736</v>
      </c>
      <c r="H3434" t="s">
        <v>204</v>
      </c>
      <c r="I3434" t="s">
        <v>205</v>
      </c>
      <c r="J3434">
        <v>0</v>
      </c>
      <c r="K3434" t="s">
        <v>93</v>
      </c>
      <c r="L3434">
        <v>542097</v>
      </c>
    </row>
    <row r="3435" spans="1:12" x14ac:dyDescent="0.25">
      <c r="A3435" t="s">
        <v>429</v>
      </c>
      <c r="B3435" t="s">
        <v>430</v>
      </c>
      <c r="C3435" t="s">
        <v>85</v>
      </c>
      <c r="D3435">
        <v>78</v>
      </c>
      <c r="E3435" t="s">
        <v>86</v>
      </c>
      <c r="F3435" t="s">
        <v>735</v>
      </c>
      <c r="G3435" t="s">
        <v>736</v>
      </c>
      <c r="H3435" t="s">
        <v>206</v>
      </c>
      <c r="I3435" t="s">
        <v>207</v>
      </c>
      <c r="J3435">
        <v>8877</v>
      </c>
      <c r="K3435" t="s">
        <v>93</v>
      </c>
      <c r="L3435">
        <v>542097</v>
      </c>
    </row>
    <row r="3436" spans="1:12" x14ac:dyDescent="0.25">
      <c r="A3436" t="s">
        <v>429</v>
      </c>
      <c r="B3436" t="s">
        <v>430</v>
      </c>
      <c r="C3436" t="s">
        <v>85</v>
      </c>
      <c r="D3436">
        <v>78</v>
      </c>
      <c r="E3436" t="s">
        <v>86</v>
      </c>
      <c r="F3436" t="s">
        <v>735</v>
      </c>
      <c r="G3436" t="s">
        <v>736</v>
      </c>
      <c r="H3436" t="s">
        <v>208</v>
      </c>
      <c r="I3436" t="s">
        <v>209</v>
      </c>
      <c r="J3436">
        <v>33021</v>
      </c>
      <c r="K3436" t="s">
        <v>93</v>
      </c>
      <c r="L3436">
        <v>542097</v>
      </c>
    </row>
    <row r="3437" spans="1:12" x14ac:dyDescent="0.25">
      <c r="A3437" t="s">
        <v>429</v>
      </c>
      <c r="B3437" t="s">
        <v>430</v>
      </c>
      <c r="C3437" t="s">
        <v>85</v>
      </c>
      <c r="D3437">
        <v>78</v>
      </c>
      <c r="E3437" t="s">
        <v>86</v>
      </c>
      <c r="F3437" t="s">
        <v>735</v>
      </c>
      <c r="G3437" t="s">
        <v>736</v>
      </c>
      <c r="H3437" t="s">
        <v>210</v>
      </c>
      <c r="I3437" t="s">
        <v>211</v>
      </c>
      <c r="J3437">
        <v>9825</v>
      </c>
      <c r="K3437" t="s">
        <v>93</v>
      </c>
      <c r="L3437">
        <v>542097</v>
      </c>
    </row>
    <row r="3438" spans="1:12" x14ac:dyDescent="0.25">
      <c r="A3438" t="s">
        <v>429</v>
      </c>
      <c r="B3438" t="s">
        <v>430</v>
      </c>
      <c r="C3438" t="s">
        <v>85</v>
      </c>
      <c r="D3438">
        <v>78</v>
      </c>
      <c r="E3438" t="s">
        <v>86</v>
      </c>
      <c r="F3438" t="s">
        <v>735</v>
      </c>
      <c r="G3438" t="s">
        <v>736</v>
      </c>
      <c r="H3438" t="s">
        <v>212</v>
      </c>
      <c r="I3438" t="s">
        <v>213</v>
      </c>
      <c r="J3438">
        <v>3582</v>
      </c>
      <c r="K3438" t="s">
        <v>93</v>
      </c>
      <c r="L3438">
        <v>542097</v>
      </c>
    </row>
    <row r="3439" spans="1:12" x14ac:dyDescent="0.25">
      <c r="A3439" t="s">
        <v>429</v>
      </c>
      <c r="B3439" t="s">
        <v>430</v>
      </c>
      <c r="C3439" t="s">
        <v>85</v>
      </c>
      <c r="D3439">
        <v>78</v>
      </c>
      <c r="E3439" t="s">
        <v>86</v>
      </c>
      <c r="F3439" t="s">
        <v>735</v>
      </c>
      <c r="G3439" t="s">
        <v>736</v>
      </c>
      <c r="H3439" t="s">
        <v>214</v>
      </c>
      <c r="I3439" t="s">
        <v>215</v>
      </c>
      <c r="J3439">
        <v>43177</v>
      </c>
      <c r="K3439" t="s">
        <v>93</v>
      </c>
      <c r="L3439">
        <v>542097</v>
      </c>
    </row>
    <row r="3440" spans="1:12" x14ac:dyDescent="0.25">
      <c r="A3440" t="s">
        <v>429</v>
      </c>
      <c r="B3440" t="s">
        <v>430</v>
      </c>
      <c r="C3440" t="s">
        <v>85</v>
      </c>
      <c r="D3440">
        <v>78</v>
      </c>
      <c r="E3440" t="s">
        <v>86</v>
      </c>
      <c r="F3440" t="s">
        <v>735</v>
      </c>
      <c r="G3440" t="s">
        <v>736</v>
      </c>
      <c r="H3440" t="s">
        <v>216</v>
      </c>
      <c r="I3440" t="s">
        <v>217</v>
      </c>
      <c r="J3440">
        <v>9853</v>
      </c>
      <c r="K3440" t="s">
        <v>93</v>
      </c>
      <c r="L3440">
        <v>542097</v>
      </c>
    </row>
    <row r="3441" spans="1:12" x14ac:dyDescent="0.25">
      <c r="A3441" t="s">
        <v>429</v>
      </c>
      <c r="B3441" t="s">
        <v>430</v>
      </c>
      <c r="C3441" t="s">
        <v>85</v>
      </c>
      <c r="D3441">
        <v>78</v>
      </c>
      <c r="E3441" t="s">
        <v>86</v>
      </c>
      <c r="F3441" t="s">
        <v>735</v>
      </c>
      <c r="G3441" t="s">
        <v>736</v>
      </c>
      <c r="H3441" t="s">
        <v>218</v>
      </c>
      <c r="I3441" t="s">
        <v>219</v>
      </c>
      <c r="J3441">
        <v>0</v>
      </c>
      <c r="K3441" t="s">
        <v>93</v>
      </c>
      <c r="L3441">
        <v>542097</v>
      </c>
    </row>
    <row r="3442" spans="1:12" x14ac:dyDescent="0.25">
      <c r="A3442" t="s">
        <v>429</v>
      </c>
      <c r="B3442" t="s">
        <v>430</v>
      </c>
      <c r="C3442" t="s">
        <v>85</v>
      </c>
      <c r="D3442">
        <v>78</v>
      </c>
      <c r="E3442" t="s">
        <v>86</v>
      </c>
      <c r="F3442" t="s">
        <v>735</v>
      </c>
      <c r="G3442" t="s">
        <v>736</v>
      </c>
      <c r="H3442" t="s">
        <v>220</v>
      </c>
      <c r="I3442" t="s">
        <v>221</v>
      </c>
      <c r="J3442">
        <v>3732</v>
      </c>
      <c r="K3442" t="s">
        <v>93</v>
      </c>
      <c r="L3442">
        <v>542097</v>
      </c>
    </row>
    <row r="3443" spans="1:12" x14ac:dyDescent="0.25">
      <c r="A3443" t="s">
        <v>429</v>
      </c>
      <c r="B3443" t="s">
        <v>430</v>
      </c>
      <c r="C3443" t="s">
        <v>85</v>
      </c>
      <c r="D3443">
        <v>78</v>
      </c>
      <c r="E3443" t="s">
        <v>86</v>
      </c>
      <c r="F3443" t="s">
        <v>735</v>
      </c>
      <c r="G3443" t="s">
        <v>736</v>
      </c>
      <c r="H3443" t="s">
        <v>222</v>
      </c>
      <c r="I3443" t="s">
        <v>223</v>
      </c>
      <c r="J3443">
        <v>949</v>
      </c>
      <c r="K3443" t="s">
        <v>93</v>
      </c>
      <c r="L3443">
        <v>542097</v>
      </c>
    </row>
    <row r="3444" spans="1:12" x14ac:dyDescent="0.25">
      <c r="A3444" t="s">
        <v>429</v>
      </c>
      <c r="B3444" t="s">
        <v>430</v>
      </c>
      <c r="C3444" t="s">
        <v>85</v>
      </c>
      <c r="D3444">
        <v>78</v>
      </c>
      <c r="E3444" t="s">
        <v>86</v>
      </c>
      <c r="F3444" t="s">
        <v>735</v>
      </c>
      <c r="G3444" t="s">
        <v>736</v>
      </c>
      <c r="H3444" t="s">
        <v>224</v>
      </c>
      <c r="I3444" t="s">
        <v>225</v>
      </c>
      <c r="J3444">
        <v>2638</v>
      </c>
      <c r="K3444" t="s">
        <v>93</v>
      </c>
      <c r="L3444">
        <v>542097</v>
      </c>
    </row>
    <row r="3445" spans="1:12" x14ac:dyDescent="0.25">
      <c r="A3445" t="s">
        <v>429</v>
      </c>
      <c r="B3445" t="s">
        <v>430</v>
      </c>
      <c r="C3445" t="s">
        <v>85</v>
      </c>
      <c r="D3445">
        <v>78</v>
      </c>
      <c r="E3445" t="s">
        <v>86</v>
      </c>
      <c r="F3445" t="s">
        <v>735</v>
      </c>
      <c r="G3445" t="s">
        <v>736</v>
      </c>
      <c r="H3445" t="s">
        <v>226</v>
      </c>
      <c r="I3445" t="s">
        <v>227</v>
      </c>
      <c r="J3445">
        <v>5216</v>
      </c>
      <c r="K3445" t="s">
        <v>93</v>
      </c>
      <c r="L3445">
        <v>542097</v>
      </c>
    </row>
    <row r="3446" spans="1:12" x14ac:dyDescent="0.25">
      <c r="A3446" t="s">
        <v>429</v>
      </c>
      <c r="B3446" t="s">
        <v>430</v>
      </c>
      <c r="C3446" t="s">
        <v>85</v>
      </c>
      <c r="D3446">
        <v>78</v>
      </c>
      <c r="E3446" t="s">
        <v>86</v>
      </c>
      <c r="F3446" t="s">
        <v>735</v>
      </c>
      <c r="G3446" t="s">
        <v>736</v>
      </c>
      <c r="H3446" t="s">
        <v>228</v>
      </c>
      <c r="I3446" t="s">
        <v>229</v>
      </c>
      <c r="J3446">
        <v>23449</v>
      </c>
      <c r="K3446" t="s">
        <v>93</v>
      </c>
      <c r="L3446">
        <v>542097</v>
      </c>
    </row>
    <row r="3447" spans="1:12" x14ac:dyDescent="0.25">
      <c r="A3447" t="s">
        <v>429</v>
      </c>
      <c r="B3447" t="s">
        <v>430</v>
      </c>
      <c r="C3447" t="s">
        <v>85</v>
      </c>
      <c r="D3447">
        <v>78</v>
      </c>
      <c r="E3447" t="s">
        <v>86</v>
      </c>
      <c r="F3447" t="s">
        <v>735</v>
      </c>
      <c r="G3447" t="s">
        <v>736</v>
      </c>
      <c r="H3447" t="s">
        <v>230</v>
      </c>
      <c r="I3447" t="s">
        <v>231</v>
      </c>
      <c r="J3447">
        <v>12828</v>
      </c>
      <c r="K3447" t="s">
        <v>93</v>
      </c>
      <c r="L3447">
        <v>542097</v>
      </c>
    </row>
    <row r="3448" spans="1:12" x14ac:dyDescent="0.25">
      <c r="A3448" t="s">
        <v>429</v>
      </c>
      <c r="B3448" t="s">
        <v>430</v>
      </c>
      <c r="C3448" t="s">
        <v>85</v>
      </c>
      <c r="D3448">
        <v>78</v>
      </c>
      <c r="E3448" t="s">
        <v>86</v>
      </c>
      <c r="F3448" t="s">
        <v>735</v>
      </c>
      <c r="G3448" t="s">
        <v>736</v>
      </c>
      <c r="H3448" t="s">
        <v>232</v>
      </c>
      <c r="I3448" t="s">
        <v>233</v>
      </c>
      <c r="J3448">
        <v>24611</v>
      </c>
      <c r="K3448" t="s">
        <v>93</v>
      </c>
      <c r="L3448">
        <v>542097</v>
      </c>
    </row>
    <row r="3449" spans="1:12" x14ac:dyDescent="0.25">
      <c r="A3449" t="s">
        <v>429</v>
      </c>
      <c r="B3449" t="s">
        <v>430</v>
      </c>
      <c r="C3449" t="s">
        <v>85</v>
      </c>
      <c r="D3449">
        <v>78</v>
      </c>
      <c r="E3449" t="s">
        <v>86</v>
      </c>
      <c r="F3449" t="s">
        <v>735</v>
      </c>
      <c r="G3449" t="s">
        <v>736</v>
      </c>
      <c r="H3449" t="s">
        <v>234</v>
      </c>
      <c r="I3449" t="s">
        <v>235</v>
      </c>
      <c r="J3449">
        <v>468652</v>
      </c>
      <c r="K3449" t="s">
        <v>93</v>
      </c>
      <c r="L3449">
        <v>542097</v>
      </c>
    </row>
    <row r="3450" spans="1:12" x14ac:dyDescent="0.25">
      <c r="A3450" t="s">
        <v>429</v>
      </c>
      <c r="B3450" t="s">
        <v>430</v>
      </c>
      <c r="C3450" t="s">
        <v>85</v>
      </c>
      <c r="D3450">
        <v>78</v>
      </c>
      <c r="E3450" t="s">
        <v>86</v>
      </c>
      <c r="F3450" t="s">
        <v>735</v>
      </c>
      <c r="G3450" t="s">
        <v>736</v>
      </c>
      <c r="H3450" t="s">
        <v>236</v>
      </c>
      <c r="I3450" t="s">
        <v>237</v>
      </c>
      <c r="J3450">
        <v>0</v>
      </c>
      <c r="K3450" t="s">
        <v>93</v>
      </c>
      <c r="L3450">
        <v>542097</v>
      </c>
    </row>
    <row r="3451" spans="1:12" x14ac:dyDescent="0.25">
      <c r="A3451" t="s">
        <v>431</v>
      </c>
      <c r="B3451" t="s">
        <v>432</v>
      </c>
      <c r="C3451" t="s">
        <v>85</v>
      </c>
      <c r="D3451">
        <v>90</v>
      </c>
      <c r="E3451" t="s">
        <v>86</v>
      </c>
      <c r="F3451" t="s">
        <v>735</v>
      </c>
      <c r="G3451" t="s">
        <v>736</v>
      </c>
      <c r="H3451" t="s">
        <v>90</v>
      </c>
      <c r="I3451" t="s">
        <v>92</v>
      </c>
      <c r="J3451">
        <v>0</v>
      </c>
      <c r="K3451" t="s">
        <v>93</v>
      </c>
      <c r="L3451">
        <v>438720</v>
      </c>
    </row>
    <row r="3452" spans="1:12" x14ac:dyDescent="0.25">
      <c r="A3452" t="s">
        <v>431</v>
      </c>
      <c r="B3452" t="s">
        <v>432</v>
      </c>
      <c r="C3452" t="s">
        <v>85</v>
      </c>
      <c r="D3452">
        <v>90</v>
      </c>
      <c r="E3452" t="s">
        <v>86</v>
      </c>
      <c r="F3452" t="s">
        <v>735</v>
      </c>
      <c r="G3452" t="s">
        <v>736</v>
      </c>
      <c r="H3452" t="s">
        <v>94</v>
      </c>
      <c r="I3452" t="s">
        <v>95</v>
      </c>
      <c r="J3452">
        <v>0</v>
      </c>
      <c r="K3452" t="s">
        <v>93</v>
      </c>
      <c r="L3452">
        <v>438720</v>
      </c>
    </row>
    <row r="3453" spans="1:12" x14ac:dyDescent="0.25">
      <c r="A3453" t="s">
        <v>431</v>
      </c>
      <c r="B3453" t="s">
        <v>432</v>
      </c>
      <c r="C3453" t="s">
        <v>85</v>
      </c>
      <c r="D3453">
        <v>90</v>
      </c>
      <c r="E3453" t="s">
        <v>86</v>
      </c>
      <c r="F3453" t="s">
        <v>735</v>
      </c>
      <c r="G3453" t="s">
        <v>736</v>
      </c>
      <c r="H3453" t="s">
        <v>96</v>
      </c>
      <c r="I3453" t="s">
        <v>97</v>
      </c>
      <c r="J3453">
        <v>0</v>
      </c>
      <c r="K3453" t="s">
        <v>93</v>
      </c>
      <c r="L3453">
        <v>438720</v>
      </c>
    </row>
    <row r="3454" spans="1:12" x14ac:dyDescent="0.25">
      <c r="A3454" t="s">
        <v>431</v>
      </c>
      <c r="B3454" t="s">
        <v>432</v>
      </c>
      <c r="C3454" t="s">
        <v>85</v>
      </c>
      <c r="D3454">
        <v>90</v>
      </c>
      <c r="E3454" t="s">
        <v>86</v>
      </c>
      <c r="F3454" t="s">
        <v>735</v>
      </c>
      <c r="G3454" t="s">
        <v>736</v>
      </c>
      <c r="H3454" t="s">
        <v>98</v>
      </c>
      <c r="I3454" t="s">
        <v>99</v>
      </c>
      <c r="J3454">
        <v>0</v>
      </c>
      <c r="K3454" t="s">
        <v>93</v>
      </c>
      <c r="L3454">
        <v>438720</v>
      </c>
    </row>
    <row r="3455" spans="1:12" x14ac:dyDescent="0.25">
      <c r="A3455" t="s">
        <v>431</v>
      </c>
      <c r="B3455" t="s">
        <v>432</v>
      </c>
      <c r="C3455" t="s">
        <v>85</v>
      </c>
      <c r="D3455">
        <v>90</v>
      </c>
      <c r="E3455" t="s">
        <v>86</v>
      </c>
      <c r="F3455" t="s">
        <v>735</v>
      </c>
      <c r="G3455" t="s">
        <v>736</v>
      </c>
      <c r="H3455" t="s">
        <v>100</v>
      </c>
      <c r="I3455" t="s">
        <v>101</v>
      </c>
      <c r="J3455">
        <v>0</v>
      </c>
      <c r="K3455" t="s">
        <v>93</v>
      </c>
      <c r="L3455">
        <v>438720</v>
      </c>
    </row>
    <row r="3456" spans="1:12" x14ac:dyDescent="0.25">
      <c r="A3456" t="s">
        <v>431</v>
      </c>
      <c r="B3456" t="s">
        <v>432</v>
      </c>
      <c r="C3456" t="s">
        <v>85</v>
      </c>
      <c r="D3456">
        <v>90</v>
      </c>
      <c r="E3456" t="s">
        <v>86</v>
      </c>
      <c r="F3456" t="s">
        <v>735</v>
      </c>
      <c r="G3456" t="s">
        <v>736</v>
      </c>
      <c r="H3456" t="s">
        <v>102</v>
      </c>
      <c r="I3456" t="s">
        <v>103</v>
      </c>
      <c r="J3456">
        <v>0</v>
      </c>
      <c r="K3456" t="s">
        <v>93</v>
      </c>
      <c r="L3456">
        <v>438720</v>
      </c>
    </row>
    <row r="3457" spans="1:12" x14ac:dyDescent="0.25">
      <c r="A3457" t="s">
        <v>431</v>
      </c>
      <c r="B3457" t="s">
        <v>432</v>
      </c>
      <c r="C3457" t="s">
        <v>85</v>
      </c>
      <c r="D3457">
        <v>90</v>
      </c>
      <c r="E3457" t="s">
        <v>86</v>
      </c>
      <c r="F3457" t="s">
        <v>735</v>
      </c>
      <c r="G3457" t="s">
        <v>736</v>
      </c>
      <c r="H3457" t="s">
        <v>104</v>
      </c>
      <c r="I3457" t="s">
        <v>105</v>
      </c>
      <c r="J3457">
        <v>0</v>
      </c>
      <c r="K3457" t="s">
        <v>93</v>
      </c>
      <c r="L3457">
        <v>438720</v>
      </c>
    </row>
    <row r="3458" spans="1:12" x14ac:dyDescent="0.25">
      <c r="A3458" t="s">
        <v>431</v>
      </c>
      <c r="B3458" t="s">
        <v>432</v>
      </c>
      <c r="C3458" t="s">
        <v>85</v>
      </c>
      <c r="D3458">
        <v>90</v>
      </c>
      <c r="E3458" t="s">
        <v>86</v>
      </c>
      <c r="F3458" t="s">
        <v>735</v>
      </c>
      <c r="G3458" t="s">
        <v>736</v>
      </c>
      <c r="H3458" t="s">
        <v>106</v>
      </c>
      <c r="I3458" t="s">
        <v>107</v>
      </c>
      <c r="J3458">
        <v>0</v>
      </c>
      <c r="K3458" t="s">
        <v>93</v>
      </c>
      <c r="L3458">
        <v>438720</v>
      </c>
    </row>
    <row r="3459" spans="1:12" x14ac:dyDescent="0.25">
      <c r="A3459" t="s">
        <v>431</v>
      </c>
      <c r="B3459" t="s">
        <v>432</v>
      </c>
      <c r="C3459" t="s">
        <v>85</v>
      </c>
      <c r="D3459">
        <v>90</v>
      </c>
      <c r="E3459" t="s">
        <v>86</v>
      </c>
      <c r="F3459" t="s">
        <v>735</v>
      </c>
      <c r="G3459" t="s">
        <v>736</v>
      </c>
      <c r="H3459" t="s">
        <v>108</v>
      </c>
      <c r="I3459" t="s">
        <v>109</v>
      </c>
      <c r="J3459">
        <v>0</v>
      </c>
      <c r="K3459" t="s">
        <v>93</v>
      </c>
      <c r="L3459">
        <v>438720</v>
      </c>
    </row>
    <row r="3460" spans="1:12" x14ac:dyDescent="0.25">
      <c r="A3460" t="s">
        <v>431</v>
      </c>
      <c r="B3460" t="s">
        <v>432</v>
      </c>
      <c r="C3460" t="s">
        <v>85</v>
      </c>
      <c r="D3460">
        <v>90</v>
      </c>
      <c r="E3460" t="s">
        <v>86</v>
      </c>
      <c r="F3460" t="s">
        <v>735</v>
      </c>
      <c r="G3460" t="s">
        <v>736</v>
      </c>
      <c r="H3460" t="s">
        <v>110</v>
      </c>
      <c r="I3460" t="s">
        <v>111</v>
      </c>
      <c r="J3460">
        <v>0</v>
      </c>
      <c r="K3460" t="s">
        <v>93</v>
      </c>
      <c r="L3460">
        <v>438720</v>
      </c>
    </row>
    <row r="3461" spans="1:12" x14ac:dyDescent="0.25">
      <c r="A3461" t="s">
        <v>431</v>
      </c>
      <c r="B3461" t="s">
        <v>432</v>
      </c>
      <c r="C3461" t="s">
        <v>85</v>
      </c>
      <c r="D3461">
        <v>90</v>
      </c>
      <c r="E3461" t="s">
        <v>86</v>
      </c>
      <c r="F3461" t="s">
        <v>735</v>
      </c>
      <c r="G3461" t="s">
        <v>736</v>
      </c>
      <c r="H3461" t="s">
        <v>112</v>
      </c>
      <c r="I3461" t="s">
        <v>113</v>
      </c>
      <c r="J3461">
        <v>0</v>
      </c>
      <c r="K3461" t="s">
        <v>93</v>
      </c>
      <c r="L3461">
        <v>438720</v>
      </c>
    </row>
    <row r="3462" spans="1:12" x14ac:dyDescent="0.25">
      <c r="A3462" t="s">
        <v>431</v>
      </c>
      <c r="B3462" t="s">
        <v>432</v>
      </c>
      <c r="C3462" t="s">
        <v>85</v>
      </c>
      <c r="D3462">
        <v>90</v>
      </c>
      <c r="E3462" t="s">
        <v>86</v>
      </c>
      <c r="F3462" t="s">
        <v>735</v>
      </c>
      <c r="G3462" t="s">
        <v>736</v>
      </c>
      <c r="H3462" t="s">
        <v>114</v>
      </c>
      <c r="I3462" t="s">
        <v>115</v>
      </c>
      <c r="J3462">
        <v>5180</v>
      </c>
      <c r="K3462" t="s">
        <v>93</v>
      </c>
      <c r="L3462">
        <v>438720</v>
      </c>
    </row>
    <row r="3463" spans="1:12" x14ac:dyDescent="0.25">
      <c r="A3463" t="s">
        <v>431</v>
      </c>
      <c r="B3463" t="s">
        <v>432</v>
      </c>
      <c r="C3463" t="s">
        <v>85</v>
      </c>
      <c r="D3463">
        <v>90</v>
      </c>
      <c r="E3463" t="s">
        <v>86</v>
      </c>
      <c r="F3463" t="s">
        <v>735</v>
      </c>
      <c r="G3463" t="s">
        <v>736</v>
      </c>
      <c r="H3463" t="s">
        <v>116</v>
      </c>
      <c r="I3463" t="s">
        <v>117</v>
      </c>
      <c r="J3463">
        <v>0</v>
      </c>
      <c r="K3463" t="s">
        <v>93</v>
      </c>
      <c r="L3463">
        <v>438720</v>
      </c>
    </row>
    <row r="3464" spans="1:12" x14ac:dyDescent="0.25">
      <c r="A3464" t="s">
        <v>431</v>
      </c>
      <c r="B3464" t="s">
        <v>432</v>
      </c>
      <c r="C3464" t="s">
        <v>85</v>
      </c>
      <c r="D3464">
        <v>90</v>
      </c>
      <c r="E3464" t="s">
        <v>86</v>
      </c>
      <c r="F3464" t="s">
        <v>735</v>
      </c>
      <c r="G3464" t="s">
        <v>736</v>
      </c>
      <c r="H3464" t="s">
        <v>118</v>
      </c>
      <c r="I3464" t="s">
        <v>119</v>
      </c>
      <c r="J3464">
        <v>0</v>
      </c>
      <c r="K3464" t="s">
        <v>93</v>
      </c>
      <c r="L3464">
        <v>438720</v>
      </c>
    </row>
    <row r="3465" spans="1:12" x14ac:dyDescent="0.25">
      <c r="A3465" t="s">
        <v>431</v>
      </c>
      <c r="B3465" t="s">
        <v>432</v>
      </c>
      <c r="C3465" t="s">
        <v>85</v>
      </c>
      <c r="D3465">
        <v>90</v>
      </c>
      <c r="E3465" t="s">
        <v>86</v>
      </c>
      <c r="F3465" t="s">
        <v>735</v>
      </c>
      <c r="G3465" t="s">
        <v>736</v>
      </c>
      <c r="H3465" t="s">
        <v>120</v>
      </c>
      <c r="I3465" t="s">
        <v>121</v>
      </c>
      <c r="J3465">
        <v>49839</v>
      </c>
      <c r="K3465" t="s">
        <v>93</v>
      </c>
      <c r="L3465">
        <v>438720</v>
      </c>
    </row>
    <row r="3466" spans="1:12" x14ac:dyDescent="0.25">
      <c r="A3466" t="s">
        <v>431</v>
      </c>
      <c r="B3466" t="s">
        <v>432</v>
      </c>
      <c r="C3466" t="s">
        <v>85</v>
      </c>
      <c r="D3466">
        <v>90</v>
      </c>
      <c r="E3466" t="s">
        <v>86</v>
      </c>
      <c r="F3466" t="s">
        <v>735</v>
      </c>
      <c r="G3466" t="s">
        <v>736</v>
      </c>
      <c r="H3466" t="s">
        <v>122</v>
      </c>
      <c r="I3466" t="s">
        <v>123</v>
      </c>
      <c r="J3466">
        <v>0</v>
      </c>
      <c r="K3466" t="s">
        <v>93</v>
      </c>
      <c r="L3466">
        <v>438720</v>
      </c>
    </row>
    <row r="3467" spans="1:12" x14ac:dyDescent="0.25">
      <c r="A3467" t="s">
        <v>431</v>
      </c>
      <c r="B3467" t="s">
        <v>432</v>
      </c>
      <c r="C3467" t="s">
        <v>85</v>
      </c>
      <c r="D3467">
        <v>90</v>
      </c>
      <c r="E3467" t="s">
        <v>86</v>
      </c>
      <c r="F3467" t="s">
        <v>735</v>
      </c>
      <c r="G3467" t="s">
        <v>736</v>
      </c>
      <c r="H3467" t="s">
        <v>124</v>
      </c>
      <c r="I3467" t="s">
        <v>125</v>
      </c>
      <c r="J3467">
        <v>0</v>
      </c>
      <c r="K3467" t="s">
        <v>93</v>
      </c>
      <c r="L3467">
        <v>438720</v>
      </c>
    </row>
    <row r="3468" spans="1:12" x14ac:dyDescent="0.25">
      <c r="A3468" t="s">
        <v>431</v>
      </c>
      <c r="B3468" t="s">
        <v>432</v>
      </c>
      <c r="C3468" t="s">
        <v>85</v>
      </c>
      <c r="D3468">
        <v>90</v>
      </c>
      <c r="E3468" t="s">
        <v>86</v>
      </c>
      <c r="F3468" t="s">
        <v>735</v>
      </c>
      <c r="G3468" t="s">
        <v>736</v>
      </c>
      <c r="H3468" t="s">
        <v>126</v>
      </c>
      <c r="I3468" t="s">
        <v>127</v>
      </c>
      <c r="J3468">
        <v>0</v>
      </c>
      <c r="K3468" t="s">
        <v>93</v>
      </c>
      <c r="L3468">
        <v>438720</v>
      </c>
    </row>
    <row r="3469" spans="1:12" x14ac:dyDescent="0.25">
      <c r="A3469" t="s">
        <v>431</v>
      </c>
      <c r="B3469" t="s">
        <v>432</v>
      </c>
      <c r="C3469" t="s">
        <v>85</v>
      </c>
      <c r="D3469">
        <v>90</v>
      </c>
      <c r="E3469" t="s">
        <v>86</v>
      </c>
      <c r="F3469" t="s">
        <v>735</v>
      </c>
      <c r="G3469" t="s">
        <v>736</v>
      </c>
      <c r="H3469" t="s">
        <v>128</v>
      </c>
      <c r="I3469" t="s">
        <v>129</v>
      </c>
      <c r="J3469">
        <v>850545</v>
      </c>
      <c r="K3469" t="s">
        <v>93</v>
      </c>
      <c r="L3469">
        <v>438720</v>
      </c>
    </row>
    <row r="3470" spans="1:12" x14ac:dyDescent="0.25">
      <c r="A3470" t="s">
        <v>431</v>
      </c>
      <c r="B3470" t="s">
        <v>432</v>
      </c>
      <c r="C3470" t="s">
        <v>85</v>
      </c>
      <c r="D3470">
        <v>90</v>
      </c>
      <c r="E3470" t="s">
        <v>86</v>
      </c>
      <c r="F3470" t="s">
        <v>735</v>
      </c>
      <c r="G3470" t="s">
        <v>736</v>
      </c>
      <c r="H3470" t="s">
        <v>130</v>
      </c>
      <c r="I3470" t="s">
        <v>131</v>
      </c>
      <c r="J3470">
        <v>16004</v>
      </c>
      <c r="K3470" t="s">
        <v>93</v>
      </c>
      <c r="L3470">
        <v>438720</v>
      </c>
    </row>
    <row r="3471" spans="1:12" x14ac:dyDescent="0.25">
      <c r="A3471" t="s">
        <v>431</v>
      </c>
      <c r="B3471" t="s">
        <v>432</v>
      </c>
      <c r="C3471" t="s">
        <v>85</v>
      </c>
      <c r="D3471">
        <v>90</v>
      </c>
      <c r="E3471" t="s">
        <v>86</v>
      </c>
      <c r="F3471" t="s">
        <v>735</v>
      </c>
      <c r="G3471" t="s">
        <v>736</v>
      </c>
      <c r="H3471" t="s">
        <v>132</v>
      </c>
      <c r="I3471" t="s">
        <v>133</v>
      </c>
      <c r="J3471">
        <v>-61883</v>
      </c>
      <c r="K3471" t="s">
        <v>93</v>
      </c>
      <c r="L3471">
        <v>438720</v>
      </c>
    </row>
    <row r="3472" spans="1:12" x14ac:dyDescent="0.25">
      <c r="A3472" t="s">
        <v>431</v>
      </c>
      <c r="B3472" t="s">
        <v>432</v>
      </c>
      <c r="C3472" t="s">
        <v>85</v>
      </c>
      <c r="D3472">
        <v>90</v>
      </c>
      <c r="E3472" t="s">
        <v>86</v>
      </c>
      <c r="F3472" t="s">
        <v>735</v>
      </c>
      <c r="G3472" t="s">
        <v>736</v>
      </c>
      <c r="H3472" t="s">
        <v>134</v>
      </c>
      <c r="I3472" t="s">
        <v>135</v>
      </c>
      <c r="J3472">
        <v>298845</v>
      </c>
      <c r="K3472" t="s">
        <v>93</v>
      </c>
      <c r="L3472">
        <v>438720</v>
      </c>
    </row>
    <row r="3473" spans="1:12" x14ac:dyDescent="0.25">
      <c r="A3473" t="s">
        <v>431</v>
      </c>
      <c r="B3473" t="s">
        <v>432</v>
      </c>
      <c r="C3473" t="s">
        <v>85</v>
      </c>
      <c r="D3473">
        <v>90</v>
      </c>
      <c r="E3473" t="s">
        <v>86</v>
      </c>
      <c r="F3473" t="s">
        <v>735</v>
      </c>
      <c r="G3473" t="s">
        <v>736</v>
      </c>
      <c r="H3473" t="s">
        <v>136</v>
      </c>
      <c r="I3473" t="s">
        <v>137</v>
      </c>
      <c r="J3473">
        <v>4454</v>
      </c>
      <c r="K3473" t="s">
        <v>93</v>
      </c>
      <c r="L3473">
        <v>438720</v>
      </c>
    </row>
    <row r="3474" spans="1:12" x14ac:dyDescent="0.25">
      <c r="A3474" t="s">
        <v>431</v>
      </c>
      <c r="B3474" t="s">
        <v>432</v>
      </c>
      <c r="C3474" t="s">
        <v>85</v>
      </c>
      <c r="D3474">
        <v>90</v>
      </c>
      <c r="E3474" t="s">
        <v>86</v>
      </c>
      <c r="F3474" t="s">
        <v>735</v>
      </c>
      <c r="G3474" t="s">
        <v>736</v>
      </c>
      <c r="H3474" t="s">
        <v>138</v>
      </c>
      <c r="I3474" t="s">
        <v>139</v>
      </c>
      <c r="J3474">
        <v>268899</v>
      </c>
      <c r="K3474" t="s">
        <v>93</v>
      </c>
      <c r="L3474">
        <v>438720</v>
      </c>
    </row>
    <row r="3475" spans="1:12" x14ac:dyDescent="0.25">
      <c r="A3475" t="s">
        <v>431</v>
      </c>
      <c r="B3475" t="s">
        <v>432</v>
      </c>
      <c r="C3475" t="s">
        <v>85</v>
      </c>
      <c r="D3475">
        <v>90</v>
      </c>
      <c r="E3475" t="s">
        <v>86</v>
      </c>
      <c r="F3475" t="s">
        <v>735</v>
      </c>
      <c r="G3475" t="s">
        <v>736</v>
      </c>
      <c r="H3475" t="s">
        <v>140</v>
      </c>
      <c r="I3475" t="s">
        <v>141</v>
      </c>
      <c r="J3475">
        <v>0</v>
      </c>
      <c r="K3475" t="s">
        <v>93</v>
      </c>
      <c r="L3475">
        <v>438720</v>
      </c>
    </row>
    <row r="3476" spans="1:12" x14ac:dyDescent="0.25">
      <c r="A3476" t="s">
        <v>431</v>
      </c>
      <c r="B3476" t="s">
        <v>432</v>
      </c>
      <c r="C3476" t="s">
        <v>85</v>
      </c>
      <c r="D3476">
        <v>90</v>
      </c>
      <c r="E3476" t="s">
        <v>86</v>
      </c>
      <c r="F3476" t="s">
        <v>735</v>
      </c>
      <c r="G3476" t="s">
        <v>736</v>
      </c>
      <c r="H3476" t="s">
        <v>142</v>
      </c>
      <c r="I3476" t="s">
        <v>143</v>
      </c>
      <c r="J3476">
        <v>0</v>
      </c>
      <c r="K3476" t="s">
        <v>93</v>
      </c>
      <c r="L3476">
        <v>438720</v>
      </c>
    </row>
    <row r="3477" spans="1:12" x14ac:dyDescent="0.25">
      <c r="A3477" t="s">
        <v>431</v>
      </c>
      <c r="B3477" t="s">
        <v>432</v>
      </c>
      <c r="C3477" t="s">
        <v>85</v>
      </c>
      <c r="D3477">
        <v>90</v>
      </c>
      <c r="E3477" t="s">
        <v>86</v>
      </c>
      <c r="F3477" t="s">
        <v>735</v>
      </c>
      <c r="G3477" t="s">
        <v>736</v>
      </c>
      <c r="H3477" t="s">
        <v>144</v>
      </c>
      <c r="I3477" t="s">
        <v>145</v>
      </c>
      <c r="J3477">
        <v>0</v>
      </c>
      <c r="K3477" t="s">
        <v>93</v>
      </c>
      <c r="L3477">
        <v>438720</v>
      </c>
    </row>
    <row r="3478" spans="1:12" x14ac:dyDescent="0.25">
      <c r="A3478" t="s">
        <v>431</v>
      </c>
      <c r="B3478" t="s">
        <v>432</v>
      </c>
      <c r="C3478" t="s">
        <v>85</v>
      </c>
      <c r="D3478">
        <v>90</v>
      </c>
      <c r="E3478" t="s">
        <v>86</v>
      </c>
      <c r="F3478" t="s">
        <v>735</v>
      </c>
      <c r="G3478" t="s">
        <v>736</v>
      </c>
      <c r="H3478" t="s">
        <v>146</v>
      </c>
      <c r="I3478" t="s">
        <v>147</v>
      </c>
      <c r="J3478">
        <v>28029</v>
      </c>
      <c r="K3478" t="s">
        <v>93</v>
      </c>
      <c r="L3478">
        <v>438720</v>
      </c>
    </row>
    <row r="3479" spans="1:12" x14ac:dyDescent="0.25">
      <c r="A3479" t="s">
        <v>431</v>
      </c>
      <c r="B3479" t="s">
        <v>432</v>
      </c>
      <c r="C3479" t="s">
        <v>85</v>
      </c>
      <c r="D3479">
        <v>90</v>
      </c>
      <c r="E3479" t="s">
        <v>86</v>
      </c>
      <c r="F3479" t="s">
        <v>735</v>
      </c>
      <c r="G3479" t="s">
        <v>736</v>
      </c>
      <c r="H3479" t="s">
        <v>148</v>
      </c>
      <c r="I3479" t="s">
        <v>149</v>
      </c>
      <c r="J3479">
        <v>0</v>
      </c>
      <c r="K3479" t="s">
        <v>93</v>
      </c>
      <c r="L3479">
        <v>438720</v>
      </c>
    </row>
    <row r="3480" spans="1:12" x14ac:dyDescent="0.25">
      <c r="A3480" t="s">
        <v>431</v>
      </c>
      <c r="B3480" t="s">
        <v>432</v>
      </c>
      <c r="C3480" t="s">
        <v>85</v>
      </c>
      <c r="D3480">
        <v>90</v>
      </c>
      <c r="E3480" t="s">
        <v>86</v>
      </c>
      <c r="F3480" t="s">
        <v>735</v>
      </c>
      <c r="G3480" t="s">
        <v>736</v>
      </c>
      <c r="H3480" t="s">
        <v>150</v>
      </c>
      <c r="I3480" t="s">
        <v>151</v>
      </c>
      <c r="J3480">
        <v>7977</v>
      </c>
      <c r="K3480" t="s">
        <v>93</v>
      </c>
      <c r="L3480">
        <v>438720</v>
      </c>
    </row>
    <row r="3481" spans="1:12" x14ac:dyDescent="0.25">
      <c r="A3481" t="s">
        <v>431</v>
      </c>
      <c r="B3481" t="s">
        <v>432</v>
      </c>
      <c r="C3481" t="s">
        <v>85</v>
      </c>
      <c r="D3481">
        <v>90</v>
      </c>
      <c r="E3481" t="s">
        <v>86</v>
      </c>
      <c r="F3481" t="s">
        <v>735</v>
      </c>
      <c r="G3481" t="s">
        <v>736</v>
      </c>
      <c r="H3481" t="s">
        <v>152</v>
      </c>
      <c r="I3481" t="s">
        <v>153</v>
      </c>
      <c r="J3481">
        <v>500</v>
      </c>
      <c r="K3481" t="s">
        <v>93</v>
      </c>
      <c r="L3481">
        <v>438720</v>
      </c>
    </row>
    <row r="3482" spans="1:12" x14ac:dyDescent="0.25">
      <c r="A3482" t="s">
        <v>431</v>
      </c>
      <c r="B3482" t="s">
        <v>432</v>
      </c>
      <c r="C3482" t="s">
        <v>85</v>
      </c>
      <c r="D3482">
        <v>90</v>
      </c>
      <c r="E3482" t="s">
        <v>86</v>
      </c>
      <c r="F3482" t="s">
        <v>735</v>
      </c>
      <c r="G3482" t="s">
        <v>736</v>
      </c>
      <c r="H3482" t="s">
        <v>154</v>
      </c>
      <c r="I3482" t="s">
        <v>155</v>
      </c>
      <c r="J3482">
        <v>0</v>
      </c>
      <c r="K3482" t="s">
        <v>93</v>
      </c>
      <c r="L3482">
        <v>438720</v>
      </c>
    </row>
    <row r="3483" spans="1:12" x14ac:dyDescent="0.25">
      <c r="A3483" t="s">
        <v>431</v>
      </c>
      <c r="B3483" t="s">
        <v>432</v>
      </c>
      <c r="C3483" t="s">
        <v>85</v>
      </c>
      <c r="D3483">
        <v>90</v>
      </c>
      <c r="E3483" t="s">
        <v>86</v>
      </c>
      <c r="F3483" t="s">
        <v>735</v>
      </c>
      <c r="G3483" t="s">
        <v>736</v>
      </c>
      <c r="H3483" t="s">
        <v>156</v>
      </c>
      <c r="I3483" t="s">
        <v>157</v>
      </c>
      <c r="J3483">
        <v>584</v>
      </c>
      <c r="K3483" t="s">
        <v>93</v>
      </c>
      <c r="L3483">
        <v>438720</v>
      </c>
    </row>
    <row r="3484" spans="1:12" x14ac:dyDescent="0.25">
      <c r="A3484" t="s">
        <v>431</v>
      </c>
      <c r="B3484" t="s">
        <v>432</v>
      </c>
      <c r="C3484" t="s">
        <v>85</v>
      </c>
      <c r="D3484">
        <v>90</v>
      </c>
      <c r="E3484" t="s">
        <v>86</v>
      </c>
      <c r="F3484" t="s">
        <v>735</v>
      </c>
      <c r="G3484" t="s">
        <v>736</v>
      </c>
      <c r="H3484" t="s">
        <v>158</v>
      </c>
      <c r="I3484" t="s">
        <v>159</v>
      </c>
      <c r="J3484">
        <v>5688</v>
      </c>
      <c r="K3484" t="s">
        <v>93</v>
      </c>
      <c r="L3484">
        <v>438720</v>
      </c>
    </row>
    <row r="3485" spans="1:12" x14ac:dyDescent="0.25">
      <c r="A3485" t="s">
        <v>431</v>
      </c>
      <c r="B3485" t="s">
        <v>432</v>
      </c>
      <c r="C3485" t="s">
        <v>85</v>
      </c>
      <c r="D3485">
        <v>90</v>
      </c>
      <c r="E3485" t="s">
        <v>86</v>
      </c>
      <c r="F3485" t="s">
        <v>735</v>
      </c>
      <c r="G3485" t="s">
        <v>736</v>
      </c>
      <c r="H3485" t="s">
        <v>160</v>
      </c>
      <c r="I3485" t="s">
        <v>161</v>
      </c>
      <c r="J3485">
        <v>10648</v>
      </c>
      <c r="K3485" t="s">
        <v>93</v>
      </c>
      <c r="L3485">
        <v>438720</v>
      </c>
    </row>
    <row r="3486" spans="1:12" x14ac:dyDescent="0.25">
      <c r="A3486" t="s">
        <v>431</v>
      </c>
      <c r="B3486" t="s">
        <v>432</v>
      </c>
      <c r="C3486" t="s">
        <v>85</v>
      </c>
      <c r="D3486">
        <v>90</v>
      </c>
      <c r="E3486" t="s">
        <v>86</v>
      </c>
      <c r="F3486" t="s">
        <v>735</v>
      </c>
      <c r="G3486" t="s">
        <v>736</v>
      </c>
      <c r="H3486" t="s">
        <v>162</v>
      </c>
      <c r="I3486" t="s">
        <v>163</v>
      </c>
      <c r="J3486">
        <v>84</v>
      </c>
      <c r="K3486" t="s">
        <v>93</v>
      </c>
      <c r="L3486">
        <v>438720</v>
      </c>
    </row>
    <row r="3487" spans="1:12" x14ac:dyDescent="0.25">
      <c r="A3487" t="s">
        <v>431</v>
      </c>
      <c r="B3487" t="s">
        <v>432</v>
      </c>
      <c r="C3487" t="s">
        <v>85</v>
      </c>
      <c r="D3487">
        <v>90</v>
      </c>
      <c r="E3487" t="s">
        <v>86</v>
      </c>
      <c r="F3487" t="s">
        <v>735</v>
      </c>
      <c r="G3487" t="s">
        <v>736</v>
      </c>
      <c r="H3487" t="s">
        <v>164</v>
      </c>
      <c r="I3487" t="s">
        <v>165</v>
      </c>
      <c r="J3487">
        <v>570</v>
      </c>
      <c r="K3487" t="s">
        <v>93</v>
      </c>
      <c r="L3487">
        <v>438720</v>
      </c>
    </row>
    <row r="3488" spans="1:12" x14ac:dyDescent="0.25">
      <c r="A3488" t="s">
        <v>431</v>
      </c>
      <c r="B3488" t="s">
        <v>432</v>
      </c>
      <c r="C3488" t="s">
        <v>85</v>
      </c>
      <c r="D3488">
        <v>90</v>
      </c>
      <c r="E3488" t="s">
        <v>86</v>
      </c>
      <c r="F3488" t="s">
        <v>735</v>
      </c>
      <c r="G3488" t="s">
        <v>736</v>
      </c>
      <c r="H3488" t="s">
        <v>166</v>
      </c>
      <c r="I3488" t="s">
        <v>167</v>
      </c>
      <c r="J3488">
        <v>0</v>
      </c>
      <c r="K3488" t="s">
        <v>93</v>
      </c>
      <c r="L3488">
        <v>438720</v>
      </c>
    </row>
    <row r="3489" spans="1:12" x14ac:dyDescent="0.25">
      <c r="A3489" t="s">
        <v>431</v>
      </c>
      <c r="B3489" t="s">
        <v>432</v>
      </c>
      <c r="C3489" t="s">
        <v>85</v>
      </c>
      <c r="D3489">
        <v>90</v>
      </c>
      <c r="E3489" t="s">
        <v>86</v>
      </c>
      <c r="F3489" t="s">
        <v>735</v>
      </c>
      <c r="G3489" t="s">
        <v>736</v>
      </c>
      <c r="H3489" t="s">
        <v>168</v>
      </c>
      <c r="I3489" t="s">
        <v>169</v>
      </c>
      <c r="J3489">
        <v>26686</v>
      </c>
      <c r="K3489" t="s">
        <v>93</v>
      </c>
      <c r="L3489">
        <v>438720</v>
      </c>
    </row>
    <row r="3490" spans="1:12" x14ac:dyDescent="0.25">
      <c r="A3490" t="s">
        <v>431</v>
      </c>
      <c r="B3490" t="s">
        <v>432</v>
      </c>
      <c r="C3490" t="s">
        <v>85</v>
      </c>
      <c r="D3490">
        <v>90</v>
      </c>
      <c r="E3490" t="s">
        <v>86</v>
      </c>
      <c r="F3490" t="s">
        <v>735</v>
      </c>
      <c r="G3490" t="s">
        <v>736</v>
      </c>
      <c r="H3490" t="s">
        <v>170</v>
      </c>
      <c r="I3490" t="s">
        <v>171</v>
      </c>
      <c r="J3490">
        <v>2660</v>
      </c>
      <c r="K3490" t="s">
        <v>93</v>
      </c>
      <c r="L3490">
        <v>438720</v>
      </c>
    </row>
    <row r="3491" spans="1:12" x14ac:dyDescent="0.25">
      <c r="A3491" t="s">
        <v>431</v>
      </c>
      <c r="B3491" t="s">
        <v>432</v>
      </c>
      <c r="C3491" t="s">
        <v>85</v>
      </c>
      <c r="D3491">
        <v>90</v>
      </c>
      <c r="E3491" t="s">
        <v>86</v>
      </c>
      <c r="F3491" t="s">
        <v>735</v>
      </c>
      <c r="G3491" t="s">
        <v>736</v>
      </c>
      <c r="H3491" t="s">
        <v>172</v>
      </c>
      <c r="I3491" t="s">
        <v>173</v>
      </c>
      <c r="J3491">
        <v>0</v>
      </c>
      <c r="K3491" t="s">
        <v>93</v>
      </c>
      <c r="L3491">
        <v>438720</v>
      </c>
    </row>
    <row r="3492" spans="1:12" x14ac:dyDescent="0.25">
      <c r="A3492" t="s">
        <v>431</v>
      </c>
      <c r="B3492" t="s">
        <v>432</v>
      </c>
      <c r="C3492" t="s">
        <v>85</v>
      </c>
      <c r="D3492">
        <v>90</v>
      </c>
      <c r="E3492" t="s">
        <v>86</v>
      </c>
      <c r="F3492" t="s">
        <v>735</v>
      </c>
      <c r="G3492" t="s">
        <v>736</v>
      </c>
      <c r="H3492" t="s">
        <v>174</v>
      </c>
      <c r="I3492" t="s">
        <v>175</v>
      </c>
      <c r="J3492">
        <v>0</v>
      </c>
      <c r="K3492" t="s">
        <v>93</v>
      </c>
      <c r="L3492">
        <v>438720</v>
      </c>
    </row>
    <row r="3493" spans="1:12" x14ac:dyDescent="0.25">
      <c r="A3493" t="s">
        <v>431</v>
      </c>
      <c r="B3493" t="s">
        <v>432</v>
      </c>
      <c r="C3493" t="s">
        <v>85</v>
      </c>
      <c r="D3493">
        <v>90</v>
      </c>
      <c r="E3493" t="s">
        <v>86</v>
      </c>
      <c r="F3493" t="s">
        <v>735</v>
      </c>
      <c r="G3493" t="s">
        <v>736</v>
      </c>
      <c r="H3493" t="s">
        <v>176</v>
      </c>
      <c r="I3493" t="s">
        <v>177</v>
      </c>
      <c r="J3493">
        <v>0</v>
      </c>
      <c r="K3493" t="s">
        <v>93</v>
      </c>
      <c r="L3493">
        <v>438720</v>
      </c>
    </row>
    <row r="3494" spans="1:12" x14ac:dyDescent="0.25">
      <c r="A3494" t="s">
        <v>431</v>
      </c>
      <c r="B3494" t="s">
        <v>432</v>
      </c>
      <c r="C3494" t="s">
        <v>85</v>
      </c>
      <c r="D3494">
        <v>90</v>
      </c>
      <c r="E3494" t="s">
        <v>86</v>
      </c>
      <c r="F3494" t="s">
        <v>735</v>
      </c>
      <c r="G3494" t="s">
        <v>736</v>
      </c>
      <c r="H3494" t="s">
        <v>178</v>
      </c>
      <c r="I3494" t="s">
        <v>179</v>
      </c>
      <c r="J3494">
        <v>2635</v>
      </c>
      <c r="K3494" t="s">
        <v>93</v>
      </c>
      <c r="L3494">
        <v>438720</v>
      </c>
    </row>
    <row r="3495" spans="1:12" x14ac:dyDescent="0.25">
      <c r="A3495" t="s">
        <v>431</v>
      </c>
      <c r="B3495" t="s">
        <v>432</v>
      </c>
      <c r="C3495" t="s">
        <v>85</v>
      </c>
      <c r="D3495">
        <v>90</v>
      </c>
      <c r="E3495" t="s">
        <v>86</v>
      </c>
      <c r="F3495" t="s">
        <v>735</v>
      </c>
      <c r="G3495" t="s">
        <v>736</v>
      </c>
      <c r="H3495" t="s">
        <v>180</v>
      </c>
      <c r="I3495" t="s">
        <v>181</v>
      </c>
      <c r="J3495">
        <v>44506</v>
      </c>
      <c r="K3495" t="s">
        <v>93</v>
      </c>
      <c r="L3495">
        <v>438720</v>
      </c>
    </row>
    <row r="3496" spans="1:12" x14ac:dyDescent="0.25">
      <c r="A3496" t="s">
        <v>431</v>
      </c>
      <c r="B3496" t="s">
        <v>432</v>
      </c>
      <c r="C3496" t="s">
        <v>85</v>
      </c>
      <c r="D3496">
        <v>90</v>
      </c>
      <c r="E3496" t="s">
        <v>86</v>
      </c>
      <c r="F3496" t="s">
        <v>735</v>
      </c>
      <c r="G3496" t="s">
        <v>736</v>
      </c>
      <c r="H3496" t="s">
        <v>182</v>
      </c>
      <c r="I3496" t="s">
        <v>183</v>
      </c>
      <c r="J3496">
        <v>-880</v>
      </c>
      <c r="K3496" t="s">
        <v>93</v>
      </c>
      <c r="L3496">
        <v>438720</v>
      </c>
    </row>
    <row r="3497" spans="1:12" x14ac:dyDescent="0.25">
      <c r="A3497" t="s">
        <v>431</v>
      </c>
      <c r="B3497" t="s">
        <v>432</v>
      </c>
      <c r="C3497" t="s">
        <v>85</v>
      </c>
      <c r="D3497">
        <v>90</v>
      </c>
      <c r="E3497" t="s">
        <v>86</v>
      </c>
      <c r="F3497" t="s">
        <v>735</v>
      </c>
      <c r="G3497" t="s">
        <v>736</v>
      </c>
      <c r="H3497" t="s">
        <v>184</v>
      </c>
      <c r="I3497" t="s">
        <v>185</v>
      </c>
      <c r="J3497">
        <v>0</v>
      </c>
      <c r="K3497" t="s">
        <v>93</v>
      </c>
      <c r="L3497">
        <v>438720</v>
      </c>
    </row>
    <row r="3498" spans="1:12" x14ac:dyDescent="0.25">
      <c r="A3498" t="s">
        <v>431</v>
      </c>
      <c r="B3498" t="s">
        <v>432</v>
      </c>
      <c r="C3498" t="s">
        <v>85</v>
      </c>
      <c r="D3498">
        <v>90</v>
      </c>
      <c r="E3498" t="s">
        <v>86</v>
      </c>
      <c r="F3498" t="s">
        <v>735</v>
      </c>
      <c r="G3498" t="s">
        <v>736</v>
      </c>
      <c r="H3498" t="s">
        <v>186</v>
      </c>
      <c r="I3498" t="s">
        <v>187</v>
      </c>
      <c r="J3498">
        <v>2436</v>
      </c>
      <c r="K3498" t="s">
        <v>93</v>
      </c>
      <c r="L3498">
        <v>438720</v>
      </c>
    </row>
    <row r="3499" spans="1:12" x14ac:dyDescent="0.25">
      <c r="A3499" t="s">
        <v>431</v>
      </c>
      <c r="B3499" t="s">
        <v>432</v>
      </c>
      <c r="C3499" t="s">
        <v>85</v>
      </c>
      <c r="D3499">
        <v>90</v>
      </c>
      <c r="E3499" t="s">
        <v>86</v>
      </c>
      <c r="F3499" t="s">
        <v>735</v>
      </c>
      <c r="G3499" t="s">
        <v>736</v>
      </c>
      <c r="H3499" t="s">
        <v>188</v>
      </c>
      <c r="I3499" t="s">
        <v>189</v>
      </c>
      <c r="J3499">
        <v>0</v>
      </c>
      <c r="K3499" t="s">
        <v>93</v>
      </c>
      <c r="L3499">
        <v>438720</v>
      </c>
    </row>
    <row r="3500" spans="1:12" x14ac:dyDescent="0.25">
      <c r="A3500" t="s">
        <v>431</v>
      </c>
      <c r="B3500" t="s">
        <v>432</v>
      </c>
      <c r="C3500" t="s">
        <v>85</v>
      </c>
      <c r="D3500">
        <v>90</v>
      </c>
      <c r="E3500" t="s">
        <v>86</v>
      </c>
      <c r="F3500" t="s">
        <v>735</v>
      </c>
      <c r="G3500" t="s">
        <v>736</v>
      </c>
      <c r="H3500" t="s">
        <v>190</v>
      </c>
      <c r="I3500" t="s">
        <v>191</v>
      </c>
      <c r="J3500">
        <v>33106</v>
      </c>
      <c r="K3500" t="s">
        <v>93</v>
      </c>
      <c r="L3500">
        <v>438720</v>
      </c>
    </row>
    <row r="3501" spans="1:12" x14ac:dyDescent="0.25">
      <c r="A3501" t="s">
        <v>431</v>
      </c>
      <c r="B3501" t="s">
        <v>432</v>
      </c>
      <c r="C3501" t="s">
        <v>85</v>
      </c>
      <c r="D3501">
        <v>90</v>
      </c>
      <c r="E3501" t="s">
        <v>86</v>
      </c>
      <c r="F3501" t="s">
        <v>735</v>
      </c>
      <c r="G3501" t="s">
        <v>736</v>
      </c>
      <c r="H3501" t="s">
        <v>192</v>
      </c>
      <c r="I3501" t="s">
        <v>193</v>
      </c>
      <c r="J3501">
        <v>5176</v>
      </c>
      <c r="K3501" t="s">
        <v>93</v>
      </c>
      <c r="L3501">
        <v>438720</v>
      </c>
    </row>
    <row r="3502" spans="1:12" x14ac:dyDescent="0.25">
      <c r="A3502" t="s">
        <v>431</v>
      </c>
      <c r="B3502" t="s">
        <v>432</v>
      </c>
      <c r="C3502" t="s">
        <v>85</v>
      </c>
      <c r="D3502">
        <v>90</v>
      </c>
      <c r="E3502" t="s">
        <v>86</v>
      </c>
      <c r="F3502" t="s">
        <v>735</v>
      </c>
      <c r="G3502" t="s">
        <v>736</v>
      </c>
      <c r="H3502" t="s">
        <v>194</v>
      </c>
      <c r="I3502" t="s">
        <v>195</v>
      </c>
      <c r="J3502">
        <v>44981</v>
      </c>
      <c r="K3502" t="s">
        <v>93</v>
      </c>
      <c r="L3502">
        <v>438720</v>
      </c>
    </row>
    <row r="3503" spans="1:12" x14ac:dyDescent="0.25">
      <c r="A3503" t="s">
        <v>431</v>
      </c>
      <c r="B3503" t="s">
        <v>432</v>
      </c>
      <c r="C3503" t="s">
        <v>85</v>
      </c>
      <c r="D3503">
        <v>90</v>
      </c>
      <c r="E3503" t="s">
        <v>86</v>
      </c>
      <c r="F3503" t="s">
        <v>735</v>
      </c>
      <c r="G3503" t="s">
        <v>736</v>
      </c>
      <c r="H3503" t="s">
        <v>196</v>
      </c>
      <c r="I3503" t="s">
        <v>197</v>
      </c>
      <c r="J3503">
        <v>61049</v>
      </c>
      <c r="K3503" t="s">
        <v>93</v>
      </c>
      <c r="L3503">
        <v>438720</v>
      </c>
    </row>
    <row r="3504" spans="1:12" x14ac:dyDescent="0.25">
      <c r="A3504" t="s">
        <v>431</v>
      </c>
      <c r="B3504" t="s">
        <v>432</v>
      </c>
      <c r="C3504" t="s">
        <v>85</v>
      </c>
      <c r="D3504">
        <v>90</v>
      </c>
      <c r="E3504" t="s">
        <v>86</v>
      </c>
      <c r="F3504" t="s">
        <v>735</v>
      </c>
      <c r="G3504" t="s">
        <v>736</v>
      </c>
      <c r="H3504" t="s">
        <v>198</v>
      </c>
      <c r="I3504" t="s">
        <v>199</v>
      </c>
      <c r="J3504">
        <v>5272</v>
      </c>
      <c r="K3504" t="s">
        <v>93</v>
      </c>
      <c r="L3504">
        <v>438720</v>
      </c>
    </row>
    <row r="3505" spans="1:12" x14ac:dyDescent="0.25">
      <c r="A3505" t="s">
        <v>431</v>
      </c>
      <c r="B3505" t="s">
        <v>432</v>
      </c>
      <c r="C3505" t="s">
        <v>85</v>
      </c>
      <c r="D3505">
        <v>90</v>
      </c>
      <c r="E3505" t="s">
        <v>86</v>
      </c>
      <c r="F3505" t="s">
        <v>735</v>
      </c>
      <c r="G3505" t="s">
        <v>736</v>
      </c>
      <c r="H3505" t="s">
        <v>200</v>
      </c>
      <c r="I3505" t="s">
        <v>201</v>
      </c>
      <c r="J3505">
        <v>26413</v>
      </c>
      <c r="K3505" t="s">
        <v>93</v>
      </c>
      <c r="L3505">
        <v>438720</v>
      </c>
    </row>
    <row r="3506" spans="1:12" x14ac:dyDescent="0.25">
      <c r="A3506" t="s">
        <v>431</v>
      </c>
      <c r="B3506" t="s">
        <v>432</v>
      </c>
      <c r="C3506" t="s">
        <v>85</v>
      </c>
      <c r="D3506">
        <v>90</v>
      </c>
      <c r="E3506" t="s">
        <v>86</v>
      </c>
      <c r="F3506" t="s">
        <v>735</v>
      </c>
      <c r="G3506" t="s">
        <v>736</v>
      </c>
      <c r="H3506" t="s">
        <v>202</v>
      </c>
      <c r="I3506" t="s">
        <v>203</v>
      </c>
      <c r="J3506">
        <v>1514</v>
      </c>
      <c r="K3506" t="s">
        <v>93</v>
      </c>
      <c r="L3506">
        <v>438720</v>
      </c>
    </row>
    <row r="3507" spans="1:12" x14ac:dyDescent="0.25">
      <c r="A3507" t="s">
        <v>431</v>
      </c>
      <c r="B3507" t="s">
        <v>432</v>
      </c>
      <c r="C3507" t="s">
        <v>85</v>
      </c>
      <c r="D3507">
        <v>90</v>
      </c>
      <c r="E3507" t="s">
        <v>86</v>
      </c>
      <c r="F3507" t="s">
        <v>735</v>
      </c>
      <c r="G3507" t="s">
        <v>736</v>
      </c>
      <c r="H3507" t="s">
        <v>204</v>
      </c>
      <c r="I3507" t="s">
        <v>205</v>
      </c>
      <c r="J3507">
        <v>0</v>
      </c>
      <c r="K3507" t="s">
        <v>93</v>
      </c>
      <c r="L3507">
        <v>438720</v>
      </c>
    </row>
    <row r="3508" spans="1:12" x14ac:dyDescent="0.25">
      <c r="A3508" t="s">
        <v>431</v>
      </c>
      <c r="B3508" t="s">
        <v>432</v>
      </c>
      <c r="C3508" t="s">
        <v>85</v>
      </c>
      <c r="D3508">
        <v>90</v>
      </c>
      <c r="E3508" t="s">
        <v>86</v>
      </c>
      <c r="F3508" t="s">
        <v>735</v>
      </c>
      <c r="G3508" t="s">
        <v>736</v>
      </c>
      <c r="H3508" t="s">
        <v>206</v>
      </c>
      <c r="I3508" t="s">
        <v>207</v>
      </c>
      <c r="J3508">
        <v>2582</v>
      </c>
      <c r="K3508" t="s">
        <v>93</v>
      </c>
      <c r="L3508">
        <v>438720</v>
      </c>
    </row>
    <row r="3509" spans="1:12" x14ac:dyDescent="0.25">
      <c r="A3509" t="s">
        <v>431</v>
      </c>
      <c r="B3509" t="s">
        <v>432</v>
      </c>
      <c r="C3509" t="s">
        <v>85</v>
      </c>
      <c r="D3509">
        <v>90</v>
      </c>
      <c r="E3509" t="s">
        <v>86</v>
      </c>
      <c r="F3509" t="s">
        <v>735</v>
      </c>
      <c r="G3509" t="s">
        <v>736</v>
      </c>
      <c r="H3509" t="s">
        <v>208</v>
      </c>
      <c r="I3509" t="s">
        <v>209</v>
      </c>
      <c r="J3509">
        <v>42900</v>
      </c>
      <c r="K3509" t="s">
        <v>93</v>
      </c>
      <c r="L3509">
        <v>438720</v>
      </c>
    </row>
    <row r="3510" spans="1:12" x14ac:dyDescent="0.25">
      <c r="A3510" t="s">
        <v>431</v>
      </c>
      <c r="B3510" t="s">
        <v>432</v>
      </c>
      <c r="C3510" t="s">
        <v>85</v>
      </c>
      <c r="D3510">
        <v>90</v>
      </c>
      <c r="E3510" t="s">
        <v>86</v>
      </c>
      <c r="F3510" t="s">
        <v>735</v>
      </c>
      <c r="G3510" t="s">
        <v>736</v>
      </c>
      <c r="H3510" t="s">
        <v>210</v>
      </c>
      <c r="I3510" t="s">
        <v>211</v>
      </c>
      <c r="J3510">
        <v>10700</v>
      </c>
      <c r="K3510" t="s">
        <v>93</v>
      </c>
      <c r="L3510">
        <v>438720</v>
      </c>
    </row>
    <row r="3511" spans="1:12" x14ac:dyDescent="0.25">
      <c r="A3511" t="s">
        <v>431</v>
      </c>
      <c r="B3511" t="s">
        <v>432</v>
      </c>
      <c r="C3511" t="s">
        <v>85</v>
      </c>
      <c r="D3511">
        <v>90</v>
      </c>
      <c r="E3511" t="s">
        <v>86</v>
      </c>
      <c r="F3511" t="s">
        <v>735</v>
      </c>
      <c r="G3511" t="s">
        <v>736</v>
      </c>
      <c r="H3511" t="s">
        <v>212</v>
      </c>
      <c r="I3511" t="s">
        <v>213</v>
      </c>
      <c r="J3511">
        <v>3954</v>
      </c>
      <c r="K3511" t="s">
        <v>93</v>
      </c>
      <c r="L3511">
        <v>438720</v>
      </c>
    </row>
    <row r="3512" spans="1:12" x14ac:dyDescent="0.25">
      <c r="A3512" t="s">
        <v>431</v>
      </c>
      <c r="B3512" t="s">
        <v>432</v>
      </c>
      <c r="C3512" t="s">
        <v>85</v>
      </c>
      <c r="D3512">
        <v>90</v>
      </c>
      <c r="E3512" t="s">
        <v>86</v>
      </c>
      <c r="F3512" t="s">
        <v>735</v>
      </c>
      <c r="G3512" t="s">
        <v>736</v>
      </c>
      <c r="H3512" t="s">
        <v>214</v>
      </c>
      <c r="I3512" t="s">
        <v>215</v>
      </c>
      <c r="J3512">
        <v>61769</v>
      </c>
      <c r="K3512" t="s">
        <v>93</v>
      </c>
      <c r="L3512">
        <v>438720</v>
      </c>
    </row>
    <row r="3513" spans="1:12" x14ac:dyDescent="0.25">
      <c r="A3513" t="s">
        <v>431</v>
      </c>
      <c r="B3513" t="s">
        <v>432</v>
      </c>
      <c r="C3513" t="s">
        <v>85</v>
      </c>
      <c r="D3513">
        <v>90</v>
      </c>
      <c r="E3513" t="s">
        <v>86</v>
      </c>
      <c r="F3513" t="s">
        <v>735</v>
      </c>
      <c r="G3513" t="s">
        <v>736</v>
      </c>
      <c r="H3513" t="s">
        <v>216</v>
      </c>
      <c r="I3513" t="s">
        <v>217</v>
      </c>
      <c r="J3513">
        <v>11329</v>
      </c>
      <c r="K3513" t="s">
        <v>93</v>
      </c>
      <c r="L3513">
        <v>438720</v>
      </c>
    </row>
    <row r="3514" spans="1:12" x14ac:dyDescent="0.25">
      <c r="A3514" t="s">
        <v>431</v>
      </c>
      <c r="B3514" t="s">
        <v>432</v>
      </c>
      <c r="C3514" t="s">
        <v>85</v>
      </c>
      <c r="D3514">
        <v>90</v>
      </c>
      <c r="E3514" t="s">
        <v>86</v>
      </c>
      <c r="F3514" t="s">
        <v>735</v>
      </c>
      <c r="G3514" t="s">
        <v>736</v>
      </c>
      <c r="H3514" t="s">
        <v>218</v>
      </c>
      <c r="I3514" t="s">
        <v>219</v>
      </c>
      <c r="J3514">
        <v>0</v>
      </c>
      <c r="K3514" t="s">
        <v>93</v>
      </c>
      <c r="L3514">
        <v>438720</v>
      </c>
    </row>
    <row r="3515" spans="1:12" x14ac:dyDescent="0.25">
      <c r="A3515" t="s">
        <v>431</v>
      </c>
      <c r="B3515" t="s">
        <v>432</v>
      </c>
      <c r="C3515" t="s">
        <v>85</v>
      </c>
      <c r="D3515">
        <v>90</v>
      </c>
      <c r="E3515" t="s">
        <v>86</v>
      </c>
      <c r="F3515" t="s">
        <v>735</v>
      </c>
      <c r="G3515" t="s">
        <v>736</v>
      </c>
      <c r="H3515" t="s">
        <v>220</v>
      </c>
      <c r="I3515" t="s">
        <v>221</v>
      </c>
      <c r="J3515">
        <v>4762</v>
      </c>
      <c r="K3515" t="s">
        <v>93</v>
      </c>
      <c r="L3515">
        <v>438720</v>
      </c>
    </row>
    <row r="3516" spans="1:12" x14ac:dyDescent="0.25">
      <c r="A3516" t="s">
        <v>431</v>
      </c>
      <c r="B3516" t="s">
        <v>432</v>
      </c>
      <c r="C3516" t="s">
        <v>85</v>
      </c>
      <c r="D3516">
        <v>90</v>
      </c>
      <c r="E3516" t="s">
        <v>86</v>
      </c>
      <c r="F3516" t="s">
        <v>735</v>
      </c>
      <c r="G3516" t="s">
        <v>736</v>
      </c>
      <c r="H3516" t="s">
        <v>222</v>
      </c>
      <c r="I3516" t="s">
        <v>223</v>
      </c>
      <c r="J3516">
        <v>464</v>
      </c>
      <c r="K3516" t="s">
        <v>93</v>
      </c>
      <c r="L3516">
        <v>438720</v>
      </c>
    </row>
    <row r="3517" spans="1:12" x14ac:dyDescent="0.25">
      <c r="A3517" t="s">
        <v>431</v>
      </c>
      <c r="B3517" t="s">
        <v>432</v>
      </c>
      <c r="C3517" t="s">
        <v>85</v>
      </c>
      <c r="D3517">
        <v>90</v>
      </c>
      <c r="E3517" t="s">
        <v>86</v>
      </c>
      <c r="F3517" t="s">
        <v>735</v>
      </c>
      <c r="G3517" t="s">
        <v>736</v>
      </c>
      <c r="H3517" t="s">
        <v>224</v>
      </c>
      <c r="I3517" t="s">
        <v>225</v>
      </c>
      <c r="J3517">
        <v>4842</v>
      </c>
      <c r="K3517" t="s">
        <v>93</v>
      </c>
      <c r="L3517">
        <v>438720</v>
      </c>
    </row>
    <row r="3518" spans="1:12" x14ac:dyDescent="0.25">
      <c r="A3518" t="s">
        <v>431</v>
      </c>
      <c r="B3518" t="s">
        <v>432</v>
      </c>
      <c r="C3518" t="s">
        <v>85</v>
      </c>
      <c r="D3518">
        <v>90</v>
      </c>
      <c r="E3518" t="s">
        <v>86</v>
      </c>
      <c r="F3518" t="s">
        <v>735</v>
      </c>
      <c r="G3518" t="s">
        <v>736</v>
      </c>
      <c r="H3518" t="s">
        <v>226</v>
      </c>
      <c r="I3518" t="s">
        <v>227</v>
      </c>
      <c r="J3518">
        <v>1006</v>
      </c>
      <c r="K3518" t="s">
        <v>93</v>
      </c>
      <c r="L3518">
        <v>438720</v>
      </c>
    </row>
    <row r="3519" spans="1:12" x14ac:dyDescent="0.25">
      <c r="A3519" t="s">
        <v>431</v>
      </c>
      <c r="B3519" t="s">
        <v>432</v>
      </c>
      <c r="C3519" t="s">
        <v>85</v>
      </c>
      <c r="D3519">
        <v>90</v>
      </c>
      <c r="E3519" t="s">
        <v>86</v>
      </c>
      <c r="F3519" t="s">
        <v>735</v>
      </c>
      <c r="G3519" t="s">
        <v>736</v>
      </c>
      <c r="H3519" t="s">
        <v>228</v>
      </c>
      <c r="I3519" t="s">
        <v>229</v>
      </c>
      <c r="J3519">
        <v>0</v>
      </c>
      <c r="K3519" t="s">
        <v>93</v>
      </c>
      <c r="L3519">
        <v>438720</v>
      </c>
    </row>
    <row r="3520" spans="1:12" x14ac:dyDescent="0.25">
      <c r="A3520" t="s">
        <v>431</v>
      </c>
      <c r="B3520" t="s">
        <v>432</v>
      </c>
      <c r="C3520" t="s">
        <v>85</v>
      </c>
      <c r="D3520">
        <v>90</v>
      </c>
      <c r="E3520" t="s">
        <v>86</v>
      </c>
      <c r="F3520" t="s">
        <v>735</v>
      </c>
      <c r="G3520" t="s">
        <v>736</v>
      </c>
      <c r="H3520" t="s">
        <v>230</v>
      </c>
      <c r="I3520" t="s">
        <v>231</v>
      </c>
      <c r="J3520">
        <v>1620</v>
      </c>
      <c r="K3520" t="s">
        <v>93</v>
      </c>
      <c r="L3520">
        <v>438720</v>
      </c>
    </row>
    <row r="3521" spans="1:12" x14ac:dyDescent="0.25">
      <c r="A3521" t="s">
        <v>431</v>
      </c>
      <c r="B3521" t="s">
        <v>432</v>
      </c>
      <c r="C3521" t="s">
        <v>85</v>
      </c>
      <c r="D3521">
        <v>90</v>
      </c>
      <c r="E3521" t="s">
        <v>86</v>
      </c>
      <c r="F3521" t="s">
        <v>735</v>
      </c>
      <c r="G3521" t="s">
        <v>736</v>
      </c>
      <c r="H3521" t="s">
        <v>232</v>
      </c>
      <c r="I3521" t="s">
        <v>233</v>
      </c>
      <c r="J3521">
        <v>21343</v>
      </c>
      <c r="K3521" t="s">
        <v>93</v>
      </c>
      <c r="L3521">
        <v>438720</v>
      </c>
    </row>
    <row r="3522" spans="1:12" x14ac:dyDescent="0.25">
      <c r="A3522" t="s">
        <v>431</v>
      </c>
      <c r="B3522" t="s">
        <v>432</v>
      </c>
      <c r="C3522" t="s">
        <v>85</v>
      </c>
      <c r="D3522">
        <v>90</v>
      </c>
      <c r="E3522" t="s">
        <v>86</v>
      </c>
      <c r="F3522" t="s">
        <v>735</v>
      </c>
      <c r="G3522" t="s">
        <v>736</v>
      </c>
      <c r="H3522" t="s">
        <v>234</v>
      </c>
      <c r="I3522" t="s">
        <v>235</v>
      </c>
      <c r="J3522">
        <v>119568</v>
      </c>
      <c r="K3522" t="s">
        <v>93</v>
      </c>
      <c r="L3522">
        <v>438720</v>
      </c>
    </row>
    <row r="3523" spans="1:12" x14ac:dyDescent="0.25">
      <c r="A3523" t="s">
        <v>431</v>
      </c>
      <c r="B3523" t="s">
        <v>432</v>
      </c>
      <c r="C3523" t="s">
        <v>85</v>
      </c>
      <c r="D3523">
        <v>90</v>
      </c>
      <c r="E3523" t="s">
        <v>86</v>
      </c>
      <c r="F3523" t="s">
        <v>735</v>
      </c>
      <c r="G3523" t="s">
        <v>736</v>
      </c>
      <c r="H3523" t="s">
        <v>236</v>
      </c>
      <c r="I3523" t="s">
        <v>237</v>
      </c>
      <c r="J3523">
        <v>0</v>
      </c>
      <c r="K3523" t="s">
        <v>93</v>
      </c>
      <c r="L3523">
        <v>438720</v>
      </c>
    </row>
    <row r="3524" spans="1:12" x14ac:dyDescent="0.25">
      <c r="A3524" t="s">
        <v>431</v>
      </c>
      <c r="B3524" t="s">
        <v>432</v>
      </c>
      <c r="C3524" t="s">
        <v>85</v>
      </c>
      <c r="D3524">
        <v>90</v>
      </c>
      <c r="E3524" t="s">
        <v>86</v>
      </c>
      <c r="F3524" t="s">
        <v>735</v>
      </c>
      <c r="G3524" t="s">
        <v>736</v>
      </c>
      <c r="H3524" t="s">
        <v>251</v>
      </c>
      <c r="I3524" t="s">
        <v>252</v>
      </c>
      <c r="J3524">
        <v>0</v>
      </c>
      <c r="K3524" t="s">
        <v>93</v>
      </c>
      <c r="L3524">
        <v>0</v>
      </c>
    </row>
    <row r="3525" spans="1:12" x14ac:dyDescent="0.25">
      <c r="A3525" t="s">
        <v>431</v>
      </c>
      <c r="B3525" t="s">
        <v>432</v>
      </c>
      <c r="C3525" t="s">
        <v>85</v>
      </c>
      <c r="D3525">
        <v>90</v>
      </c>
      <c r="E3525" t="s">
        <v>86</v>
      </c>
      <c r="F3525" t="s">
        <v>735</v>
      </c>
      <c r="G3525" t="s">
        <v>736</v>
      </c>
      <c r="H3525" t="s">
        <v>253</v>
      </c>
      <c r="I3525" t="s">
        <v>254</v>
      </c>
      <c r="J3525">
        <v>0</v>
      </c>
      <c r="K3525" t="s">
        <v>93</v>
      </c>
      <c r="L3525">
        <v>0</v>
      </c>
    </row>
    <row r="3526" spans="1:12" x14ac:dyDescent="0.25">
      <c r="A3526" t="s">
        <v>431</v>
      </c>
      <c r="B3526" t="s">
        <v>432</v>
      </c>
      <c r="C3526" t="s">
        <v>85</v>
      </c>
      <c r="D3526">
        <v>90</v>
      </c>
      <c r="E3526" t="s">
        <v>86</v>
      </c>
      <c r="F3526" t="s">
        <v>735</v>
      </c>
      <c r="G3526" t="s">
        <v>736</v>
      </c>
      <c r="H3526" t="s">
        <v>255</v>
      </c>
      <c r="I3526" t="s">
        <v>256</v>
      </c>
      <c r="J3526">
        <v>0</v>
      </c>
      <c r="K3526" t="s">
        <v>93</v>
      </c>
      <c r="L3526">
        <v>0</v>
      </c>
    </row>
    <row r="3527" spans="1:12" x14ac:dyDescent="0.25">
      <c r="A3527" t="s">
        <v>431</v>
      </c>
      <c r="B3527" t="s">
        <v>432</v>
      </c>
      <c r="C3527" t="s">
        <v>85</v>
      </c>
      <c r="D3527">
        <v>90</v>
      </c>
      <c r="E3527" t="s">
        <v>86</v>
      </c>
      <c r="F3527" t="s">
        <v>735</v>
      </c>
      <c r="G3527" t="s">
        <v>736</v>
      </c>
      <c r="H3527" t="s">
        <v>257</v>
      </c>
      <c r="I3527" t="s">
        <v>258</v>
      </c>
      <c r="J3527">
        <v>0</v>
      </c>
      <c r="K3527" t="s">
        <v>93</v>
      </c>
      <c r="L3527">
        <v>0</v>
      </c>
    </row>
    <row r="3528" spans="1:12" x14ac:dyDescent="0.25">
      <c r="A3528" t="s">
        <v>431</v>
      </c>
      <c r="B3528" t="s">
        <v>432</v>
      </c>
      <c r="C3528" t="s">
        <v>85</v>
      </c>
      <c r="D3528">
        <v>90</v>
      </c>
      <c r="E3528" t="s">
        <v>86</v>
      </c>
      <c r="F3528" t="s">
        <v>735</v>
      </c>
      <c r="G3528" t="s">
        <v>736</v>
      </c>
      <c r="H3528" t="s">
        <v>259</v>
      </c>
      <c r="I3528" t="s">
        <v>260</v>
      </c>
      <c r="J3528">
        <v>0</v>
      </c>
      <c r="K3528" t="s">
        <v>93</v>
      </c>
      <c r="L3528">
        <v>0</v>
      </c>
    </row>
    <row r="3529" spans="1:12" x14ac:dyDescent="0.25">
      <c r="A3529" t="s">
        <v>431</v>
      </c>
      <c r="B3529" t="s">
        <v>432</v>
      </c>
      <c r="C3529" t="s">
        <v>85</v>
      </c>
      <c r="D3529">
        <v>90</v>
      </c>
      <c r="E3529" t="s">
        <v>86</v>
      </c>
      <c r="F3529" t="s">
        <v>735</v>
      </c>
      <c r="G3529" t="s">
        <v>736</v>
      </c>
      <c r="H3529" t="s">
        <v>261</v>
      </c>
      <c r="I3529" t="s">
        <v>262</v>
      </c>
      <c r="J3529">
        <v>0</v>
      </c>
      <c r="K3529" t="s">
        <v>93</v>
      </c>
      <c r="L3529">
        <v>0</v>
      </c>
    </row>
    <row r="3530" spans="1:12" x14ac:dyDescent="0.25">
      <c r="A3530" t="s">
        <v>431</v>
      </c>
      <c r="B3530" t="s">
        <v>432</v>
      </c>
      <c r="C3530" t="s">
        <v>85</v>
      </c>
      <c r="D3530">
        <v>90</v>
      </c>
      <c r="E3530" t="s">
        <v>86</v>
      </c>
      <c r="F3530" t="s">
        <v>735</v>
      </c>
      <c r="G3530" t="s">
        <v>736</v>
      </c>
      <c r="H3530" t="s">
        <v>263</v>
      </c>
      <c r="I3530" t="s">
        <v>264</v>
      </c>
      <c r="J3530">
        <v>0</v>
      </c>
      <c r="K3530" t="s">
        <v>93</v>
      </c>
      <c r="L3530">
        <v>0</v>
      </c>
    </row>
    <row r="3531" spans="1:12" x14ac:dyDescent="0.25">
      <c r="A3531" t="s">
        <v>431</v>
      </c>
      <c r="B3531" t="s">
        <v>432</v>
      </c>
      <c r="C3531" t="s">
        <v>85</v>
      </c>
      <c r="D3531">
        <v>90</v>
      </c>
      <c r="E3531" t="s">
        <v>86</v>
      </c>
      <c r="F3531" t="s">
        <v>735</v>
      </c>
      <c r="G3531" t="s">
        <v>736</v>
      </c>
      <c r="H3531" t="s">
        <v>265</v>
      </c>
      <c r="I3531" t="s">
        <v>266</v>
      </c>
      <c r="J3531">
        <v>-770</v>
      </c>
      <c r="K3531" t="s">
        <v>93</v>
      </c>
      <c r="L3531">
        <v>0</v>
      </c>
    </row>
    <row r="3532" spans="1:12" x14ac:dyDescent="0.25">
      <c r="A3532" t="s">
        <v>431</v>
      </c>
      <c r="B3532" t="s">
        <v>432</v>
      </c>
      <c r="C3532" t="s">
        <v>85</v>
      </c>
      <c r="D3532">
        <v>90</v>
      </c>
      <c r="E3532" t="s">
        <v>86</v>
      </c>
      <c r="F3532" t="s">
        <v>735</v>
      </c>
      <c r="G3532" t="s">
        <v>736</v>
      </c>
      <c r="H3532" t="s">
        <v>267</v>
      </c>
      <c r="I3532" t="s">
        <v>268</v>
      </c>
      <c r="J3532">
        <v>0</v>
      </c>
      <c r="K3532" t="s">
        <v>93</v>
      </c>
      <c r="L3532">
        <v>0</v>
      </c>
    </row>
    <row r="3533" spans="1:12" x14ac:dyDescent="0.25">
      <c r="A3533" t="s">
        <v>431</v>
      </c>
      <c r="B3533" t="s">
        <v>432</v>
      </c>
      <c r="C3533" t="s">
        <v>85</v>
      </c>
      <c r="D3533">
        <v>90</v>
      </c>
      <c r="E3533" t="s">
        <v>86</v>
      </c>
      <c r="F3533" t="s">
        <v>735</v>
      </c>
      <c r="G3533" t="s">
        <v>736</v>
      </c>
      <c r="H3533" t="s">
        <v>269</v>
      </c>
      <c r="I3533" t="s">
        <v>270</v>
      </c>
      <c r="J3533">
        <v>-1603192</v>
      </c>
      <c r="K3533" t="s">
        <v>93</v>
      </c>
      <c r="L3533">
        <v>0</v>
      </c>
    </row>
    <row r="3534" spans="1:12" x14ac:dyDescent="0.25">
      <c r="A3534" t="s">
        <v>431</v>
      </c>
      <c r="B3534" t="s">
        <v>432</v>
      </c>
      <c r="C3534" t="s">
        <v>85</v>
      </c>
      <c r="D3534">
        <v>90</v>
      </c>
      <c r="E3534" t="s">
        <v>86</v>
      </c>
      <c r="F3534" t="s">
        <v>735</v>
      </c>
      <c r="G3534" t="s">
        <v>736</v>
      </c>
      <c r="H3534" t="s">
        <v>271</v>
      </c>
      <c r="I3534" t="s">
        <v>272</v>
      </c>
      <c r="J3534">
        <v>7320156</v>
      </c>
      <c r="K3534" t="s">
        <v>93</v>
      </c>
      <c r="L3534">
        <v>0</v>
      </c>
    </row>
    <row r="3535" spans="1:12" x14ac:dyDescent="0.25">
      <c r="A3535" t="s">
        <v>431</v>
      </c>
      <c r="B3535" t="s">
        <v>432</v>
      </c>
      <c r="C3535" t="s">
        <v>85</v>
      </c>
      <c r="D3535">
        <v>90</v>
      </c>
      <c r="E3535" t="s">
        <v>86</v>
      </c>
      <c r="F3535" t="s">
        <v>735</v>
      </c>
      <c r="G3535" t="s">
        <v>736</v>
      </c>
      <c r="H3535" t="s">
        <v>273</v>
      </c>
      <c r="I3535" t="s">
        <v>274</v>
      </c>
      <c r="J3535">
        <v>11113</v>
      </c>
      <c r="K3535" t="s">
        <v>93</v>
      </c>
      <c r="L3535">
        <v>0</v>
      </c>
    </row>
    <row r="3536" spans="1:12" x14ac:dyDescent="0.25">
      <c r="A3536" t="s">
        <v>431</v>
      </c>
      <c r="B3536" t="s">
        <v>432</v>
      </c>
      <c r="C3536" t="s">
        <v>85</v>
      </c>
      <c r="D3536">
        <v>90</v>
      </c>
      <c r="E3536" t="s">
        <v>86</v>
      </c>
      <c r="F3536" t="s">
        <v>735</v>
      </c>
      <c r="G3536" t="s">
        <v>736</v>
      </c>
      <c r="H3536" t="s">
        <v>275</v>
      </c>
      <c r="I3536" t="s">
        <v>276</v>
      </c>
      <c r="J3536">
        <v>0</v>
      </c>
      <c r="K3536" t="s">
        <v>93</v>
      </c>
      <c r="L3536">
        <v>0</v>
      </c>
    </row>
    <row r="3537" spans="1:12" x14ac:dyDescent="0.25">
      <c r="A3537" t="s">
        <v>431</v>
      </c>
      <c r="B3537" t="s">
        <v>432</v>
      </c>
      <c r="C3537" t="s">
        <v>85</v>
      </c>
      <c r="D3537">
        <v>90</v>
      </c>
      <c r="E3537" t="s">
        <v>86</v>
      </c>
      <c r="F3537" t="s">
        <v>735</v>
      </c>
      <c r="G3537" t="s">
        <v>736</v>
      </c>
      <c r="H3537" t="s">
        <v>277</v>
      </c>
      <c r="I3537" t="s">
        <v>278</v>
      </c>
      <c r="J3537">
        <v>242053</v>
      </c>
      <c r="K3537" t="s">
        <v>93</v>
      </c>
      <c r="L3537">
        <v>0</v>
      </c>
    </row>
    <row r="3538" spans="1:12" x14ac:dyDescent="0.25">
      <c r="A3538" t="s">
        <v>431</v>
      </c>
      <c r="B3538" t="s">
        <v>432</v>
      </c>
      <c r="C3538" t="s">
        <v>85</v>
      </c>
      <c r="D3538">
        <v>90</v>
      </c>
      <c r="E3538" t="s">
        <v>86</v>
      </c>
      <c r="F3538" t="s">
        <v>735</v>
      </c>
      <c r="G3538" t="s">
        <v>736</v>
      </c>
      <c r="H3538" t="s">
        <v>279</v>
      </c>
      <c r="I3538" t="s">
        <v>280</v>
      </c>
      <c r="J3538">
        <v>55020</v>
      </c>
      <c r="K3538" t="s">
        <v>93</v>
      </c>
      <c r="L3538">
        <v>0</v>
      </c>
    </row>
    <row r="3539" spans="1:12" x14ac:dyDescent="0.25">
      <c r="A3539" t="s">
        <v>431</v>
      </c>
      <c r="B3539" t="s">
        <v>432</v>
      </c>
      <c r="C3539" t="s">
        <v>85</v>
      </c>
      <c r="D3539">
        <v>90</v>
      </c>
      <c r="E3539" t="s">
        <v>86</v>
      </c>
      <c r="F3539" t="s">
        <v>735</v>
      </c>
      <c r="G3539" t="s">
        <v>736</v>
      </c>
      <c r="H3539" t="s">
        <v>281</v>
      </c>
      <c r="I3539" t="s">
        <v>282</v>
      </c>
      <c r="J3539">
        <v>256597</v>
      </c>
      <c r="K3539" t="s">
        <v>93</v>
      </c>
      <c r="L3539">
        <v>0</v>
      </c>
    </row>
    <row r="3540" spans="1:12" x14ac:dyDescent="0.25">
      <c r="A3540" t="s">
        <v>431</v>
      </c>
      <c r="B3540" t="s">
        <v>432</v>
      </c>
      <c r="C3540" t="s">
        <v>85</v>
      </c>
      <c r="D3540">
        <v>90</v>
      </c>
      <c r="E3540" t="s">
        <v>86</v>
      </c>
      <c r="F3540" t="s">
        <v>735</v>
      </c>
      <c r="G3540" t="s">
        <v>736</v>
      </c>
      <c r="H3540" t="s">
        <v>283</v>
      </c>
      <c r="I3540" t="s">
        <v>284</v>
      </c>
      <c r="J3540">
        <v>0</v>
      </c>
      <c r="K3540" t="s">
        <v>93</v>
      </c>
      <c r="L3540">
        <v>0</v>
      </c>
    </row>
    <row r="3541" spans="1:12" x14ac:dyDescent="0.25">
      <c r="A3541" t="s">
        <v>431</v>
      </c>
      <c r="B3541" t="s">
        <v>432</v>
      </c>
      <c r="C3541" t="s">
        <v>85</v>
      </c>
      <c r="D3541">
        <v>90</v>
      </c>
      <c r="E3541" t="s">
        <v>86</v>
      </c>
      <c r="F3541" t="s">
        <v>735</v>
      </c>
      <c r="G3541" t="s">
        <v>736</v>
      </c>
      <c r="H3541" t="s">
        <v>285</v>
      </c>
      <c r="I3541" t="s">
        <v>286</v>
      </c>
      <c r="J3541">
        <v>49024</v>
      </c>
      <c r="K3541" t="s">
        <v>93</v>
      </c>
      <c r="L3541">
        <v>0</v>
      </c>
    </row>
    <row r="3542" spans="1:12" x14ac:dyDescent="0.25">
      <c r="A3542" t="s">
        <v>431</v>
      </c>
      <c r="B3542" t="s">
        <v>432</v>
      </c>
      <c r="C3542" t="s">
        <v>85</v>
      </c>
      <c r="D3542">
        <v>90</v>
      </c>
      <c r="E3542" t="s">
        <v>86</v>
      </c>
      <c r="F3542" t="s">
        <v>735</v>
      </c>
      <c r="G3542" t="s">
        <v>736</v>
      </c>
      <c r="H3542" t="s">
        <v>287</v>
      </c>
      <c r="I3542" t="s">
        <v>288</v>
      </c>
      <c r="J3542">
        <v>89741</v>
      </c>
      <c r="K3542" t="s">
        <v>93</v>
      </c>
      <c r="L3542">
        <v>0</v>
      </c>
    </row>
    <row r="3543" spans="1:12" x14ac:dyDescent="0.25">
      <c r="A3543" t="s">
        <v>431</v>
      </c>
      <c r="B3543" t="s">
        <v>432</v>
      </c>
      <c r="C3543" t="s">
        <v>85</v>
      </c>
      <c r="D3543">
        <v>90</v>
      </c>
      <c r="E3543" t="s">
        <v>86</v>
      </c>
      <c r="F3543" t="s">
        <v>735</v>
      </c>
      <c r="G3543" t="s">
        <v>736</v>
      </c>
      <c r="H3543" t="s">
        <v>289</v>
      </c>
      <c r="I3543" t="s">
        <v>290</v>
      </c>
      <c r="J3543">
        <v>0</v>
      </c>
      <c r="K3543" t="s">
        <v>93</v>
      </c>
      <c r="L3543">
        <v>0</v>
      </c>
    </row>
    <row r="3544" spans="1:12" x14ac:dyDescent="0.25">
      <c r="A3544" t="s">
        <v>431</v>
      </c>
      <c r="B3544" t="s">
        <v>432</v>
      </c>
      <c r="C3544" t="s">
        <v>85</v>
      </c>
      <c r="D3544">
        <v>90</v>
      </c>
      <c r="E3544" t="s">
        <v>86</v>
      </c>
      <c r="F3544" t="s">
        <v>735</v>
      </c>
      <c r="G3544" t="s">
        <v>736</v>
      </c>
      <c r="H3544" t="s">
        <v>291</v>
      </c>
      <c r="I3544" t="s">
        <v>292</v>
      </c>
      <c r="J3544">
        <v>-3108</v>
      </c>
      <c r="K3544" t="s">
        <v>93</v>
      </c>
      <c r="L3544">
        <v>0</v>
      </c>
    </row>
    <row r="3545" spans="1:12" x14ac:dyDescent="0.25">
      <c r="A3545" t="s">
        <v>431</v>
      </c>
      <c r="B3545" t="s">
        <v>432</v>
      </c>
      <c r="C3545" t="s">
        <v>85</v>
      </c>
      <c r="D3545">
        <v>90</v>
      </c>
      <c r="E3545" t="s">
        <v>86</v>
      </c>
      <c r="F3545" t="s">
        <v>735</v>
      </c>
      <c r="G3545" t="s">
        <v>736</v>
      </c>
      <c r="H3545" t="s">
        <v>293</v>
      </c>
      <c r="I3545" t="s">
        <v>294</v>
      </c>
      <c r="J3545">
        <v>232</v>
      </c>
      <c r="K3545" t="s">
        <v>93</v>
      </c>
      <c r="L3545">
        <v>0</v>
      </c>
    </row>
    <row r="3546" spans="1:12" x14ac:dyDescent="0.25">
      <c r="A3546" t="s">
        <v>431</v>
      </c>
      <c r="B3546" t="s">
        <v>432</v>
      </c>
      <c r="C3546" t="s">
        <v>85</v>
      </c>
      <c r="D3546">
        <v>90</v>
      </c>
      <c r="E3546" t="s">
        <v>86</v>
      </c>
      <c r="F3546" t="s">
        <v>735</v>
      </c>
      <c r="G3546" t="s">
        <v>736</v>
      </c>
      <c r="H3546" t="s">
        <v>295</v>
      </c>
      <c r="I3546" t="s">
        <v>296</v>
      </c>
      <c r="J3546">
        <v>1834</v>
      </c>
      <c r="K3546" t="s">
        <v>93</v>
      </c>
      <c r="L3546">
        <v>0</v>
      </c>
    </row>
    <row r="3547" spans="1:12" x14ac:dyDescent="0.25">
      <c r="A3547" t="s">
        <v>431</v>
      </c>
      <c r="B3547" t="s">
        <v>432</v>
      </c>
      <c r="C3547" t="s">
        <v>85</v>
      </c>
      <c r="D3547">
        <v>90</v>
      </c>
      <c r="E3547" t="s">
        <v>86</v>
      </c>
      <c r="F3547" t="s">
        <v>735</v>
      </c>
      <c r="G3547" t="s">
        <v>736</v>
      </c>
      <c r="H3547" t="s">
        <v>297</v>
      </c>
      <c r="I3547" t="s">
        <v>298</v>
      </c>
      <c r="J3547">
        <v>0</v>
      </c>
      <c r="K3547" t="s">
        <v>93</v>
      </c>
      <c r="L3547">
        <v>0</v>
      </c>
    </row>
    <row r="3548" spans="1:12" x14ac:dyDescent="0.25">
      <c r="A3548" t="s">
        <v>431</v>
      </c>
      <c r="B3548" t="s">
        <v>432</v>
      </c>
      <c r="C3548" t="s">
        <v>85</v>
      </c>
      <c r="D3548">
        <v>90</v>
      </c>
      <c r="E3548" t="s">
        <v>86</v>
      </c>
      <c r="F3548" t="s">
        <v>735</v>
      </c>
      <c r="G3548" t="s">
        <v>736</v>
      </c>
      <c r="H3548" t="s">
        <v>299</v>
      </c>
      <c r="I3548" t="s">
        <v>300</v>
      </c>
      <c r="J3548">
        <v>0</v>
      </c>
      <c r="K3548" t="s">
        <v>93</v>
      </c>
      <c r="L3548">
        <v>0</v>
      </c>
    </row>
    <row r="3549" spans="1:12" x14ac:dyDescent="0.25">
      <c r="A3549" t="s">
        <v>431</v>
      </c>
      <c r="B3549" t="s">
        <v>432</v>
      </c>
      <c r="C3549" t="s">
        <v>85</v>
      </c>
      <c r="D3549">
        <v>90</v>
      </c>
      <c r="E3549" t="s">
        <v>86</v>
      </c>
      <c r="F3549" t="s">
        <v>735</v>
      </c>
      <c r="G3549" t="s">
        <v>736</v>
      </c>
      <c r="H3549" t="s">
        <v>301</v>
      </c>
      <c r="I3549" t="s">
        <v>302</v>
      </c>
      <c r="J3549">
        <v>0</v>
      </c>
      <c r="K3549" t="s">
        <v>93</v>
      </c>
      <c r="L3549">
        <v>0</v>
      </c>
    </row>
    <row r="3550" spans="1:12" x14ac:dyDescent="0.25">
      <c r="A3550" t="s">
        <v>431</v>
      </c>
      <c r="B3550" t="s">
        <v>432</v>
      </c>
      <c r="C3550" t="s">
        <v>85</v>
      </c>
      <c r="D3550">
        <v>90</v>
      </c>
      <c r="E3550" t="s">
        <v>86</v>
      </c>
      <c r="F3550" t="s">
        <v>735</v>
      </c>
      <c r="G3550" t="s">
        <v>736</v>
      </c>
      <c r="H3550" t="s">
        <v>303</v>
      </c>
      <c r="I3550" t="s">
        <v>304</v>
      </c>
      <c r="J3550">
        <v>0</v>
      </c>
      <c r="K3550" t="s">
        <v>93</v>
      </c>
      <c r="L3550">
        <v>0</v>
      </c>
    </row>
    <row r="3551" spans="1:12" x14ac:dyDescent="0.25">
      <c r="A3551" t="s">
        <v>431</v>
      </c>
      <c r="B3551" t="s">
        <v>432</v>
      </c>
      <c r="C3551" t="s">
        <v>85</v>
      </c>
      <c r="D3551">
        <v>90</v>
      </c>
      <c r="E3551" t="s">
        <v>86</v>
      </c>
      <c r="F3551" t="s">
        <v>735</v>
      </c>
      <c r="G3551" t="s">
        <v>736</v>
      </c>
      <c r="H3551" t="s">
        <v>305</v>
      </c>
      <c r="I3551" t="s">
        <v>306</v>
      </c>
      <c r="J3551">
        <v>73886</v>
      </c>
      <c r="K3551" t="s">
        <v>93</v>
      </c>
      <c r="L3551">
        <v>0</v>
      </c>
    </row>
    <row r="3552" spans="1:12" x14ac:dyDescent="0.25">
      <c r="A3552" t="s">
        <v>431</v>
      </c>
      <c r="B3552" t="s">
        <v>432</v>
      </c>
      <c r="C3552" t="s">
        <v>85</v>
      </c>
      <c r="D3552">
        <v>90</v>
      </c>
      <c r="E3552" t="s">
        <v>86</v>
      </c>
      <c r="F3552" t="s">
        <v>735</v>
      </c>
      <c r="G3552" t="s">
        <v>736</v>
      </c>
      <c r="H3552" t="s">
        <v>307</v>
      </c>
      <c r="I3552" t="s">
        <v>308</v>
      </c>
      <c r="J3552">
        <v>776886</v>
      </c>
      <c r="K3552" t="s">
        <v>93</v>
      </c>
      <c r="L3552">
        <v>0</v>
      </c>
    </row>
    <row r="3553" spans="1:12" x14ac:dyDescent="0.25">
      <c r="A3553" t="s">
        <v>431</v>
      </c>
      <c r="B3553" t="s">
        <v>432</v>
      </c>
      <c r="C3553" t="s">
        <v>85</v>
      </c>
      <c r="D3553">
        <v>90</v>
      </c>
      <c r="E3553" t="s">
        <v>86</v>
      </c>
      <c r="F3553" t="s">
        <v>735</v>
      </c>
      <c r="G3553" t="s">
        <v>736</v>
      </c>
      <c r="H3553" t="s">
        <v>309</v>
      </c>
      <c r="I3553" t="s">
        <v>310</v>
      </c>
      <c r="J3553">
        <v>6614964</v>
      </c>
      <c r="K3553" t="s">
        <v>93</v>
      </c>
      <c r="L3553">
        <v>0</v>
      </c>
    </row>
    <row r="3554" spans="1:12" x14ac:dyDescent="0.25">
      <c r="A3554" t="s">
        <v>431</v>
      </c>
      <c r="B3554" t="s">
        <v>432</v>
      </c>
      <c r="C3554" t="s">
        <v>85</v>
      </c>
      <c r="D3554">
        <v>90</v>
      </c>
      <c r="E3554" t="s">
        <v>86</v>
      </c>
      <c r="F3554" t="s">
        <v>735</v>
      </c>
      <c r="G3554" t="s">
        <v>736</v>
      </c>
      <c r="H3554" t="s">
        <v>311</v>
      </c>
      <c r="I3554" t="s">
        <v>312</v>
      </c>
      <c r="J3554">
        <v>0</v>
      </c>
      <c r="K3554" t="s">
        <v>93</v>
      </c>
      <c r="L3554">
        <v>0</v>
      </c>
    </row>
    <row r="3555" spans="1:12" x14ac:dyDescent="0.25">
      <c r="A3555" t="s">
        <v>431</v>
      </c>
      <c r="B3555" t="s">
        <v>432</v>
      </c>
      <c r="C3555" t="s">
        <v>85</v>
      </c>
      <c r="D3555">
        <v>90</v>
      </c>
      <c r="E3555" t="s">
        <v>86</v>
      </c>
      <c r="F3555" t="s">
        <v>735</v>
      </c>
      <c r="G3555" t="s">
        <v>736</v>
      </c>
      <c r="H3555" t="s">
        <v>313</v>
      </c>
      <c r="I3555" t="s">
        <v>314</v>
      </c>
      <c r="J3555">
        <v>0</v>
      </c>
      <c r="K3555" t="s">
        <v>93</v>
      </c>
      <c r="L3555">
        <v>0</v>
      </c>
    </row>
    <row r="3556" spans="1:12" x14ac:dyDescent="0.25">
      <c r="A3556" t="s">
        <v>431</v>
      </c>
      <c r="B3556" t="s">
        <v>432</v>
      </c>
      <c r="C3556" t="s">
        <v>85</v>
      </c>
      <c r="D3556">
        <v>90</v>
      </c>
      <c r="E3556" t="s">
        <v>86</v>
      </c>
      <c r="F3556" t="s">
        <v>735</v>
      </c>
      <c r="G3556" t="s">
        <v>736</v>
      </c>
      <c r="H3556" t="s">
        <v>315</v>
      </c>
      <c r="I3556" t="s">
        <v>316</v>
      </c>
      <c r="J3556">
        <v>0</v>
      </c>
      <c r="K3556" t="s">
        <v>93</v>
      </c>
      <c r="L3556">
        <v>0</v>
      </c>
    </row>
    <row r="3557" spans="1:12" x14ac:dyDescent="0.25">
      <c r="A3557" t="s">
        <v>431</v>
      </c>
      <c r="B3557" t="s">
        <v>432</v>
      </c>
      <c r="C3557" t="s">
        <v>85</v>
      </c>
      <c r="D3557">
        <v>90</v>
      </c>
      <c r="E3557" t="s">
        <v>86</v>
      </c>
      <c r="F3557" t="s">
        <v>735</v>
      </c>
      <c r="G3557" t="s">
        <v>736</v>
      </c>
      <c r="H3557" t="s">
        <v>317</v>
      </c>
      <c r="I3557" t="s">
        <v>318</v>
      </c>
      <c r="J3557">
        <v>0</v>
      </c>
      <c r="K3557" t="s">
        <v>93</v>
      </c>
      <c r="L3557">
        <v>0</v>
      </c>
    </row>
    <row r="3558" spans="1:12" x14ac:dyDescent="0.25">
      <c r="A3558" t="s">
        <v>431</v>
      </c>
      <c r="B3558" t="s">
        <v>432</v>
      </c>
      <c r="C3558" t="s">
        <v>85</v>
      </c>
      <c r="D3558">
        <v>90</v>
      </c>
      <c r="E3558" t="s">
        <v>86</v>
      </c>
      <c r="F3558" t="s">
        <v>735</v>
      </c>
      <c r="G3558" t="s">
        <v>736</v>
      </c>
      <c r="H3558" t="s">
        <v>319</v>
      </c>
      <c r="I3558" t="s">
        <v>320</v>
      </c>
      <c r="J3558">
        <v>39806</v>
      </c>
      <c r="K3558" t="s">
        <v>93</v>
      </c>
      <c r="L3558">
        <v>0</v>
      </c>
    </row>
    <row r="3559" spans="1:12" x14ac:dyDescent="0.25">
      <c r="A3559" t="s">
        <v>431</v>
      </c>
      <c r="B3559" t="s">
        <v>432</v>
      </c>
      <c r="C3559" t="s">
        <v>85</v>
      </c>
      <c r="D3559">
        <v>90</v>
      </c>
      <c r="E3559" t="s">
        <v>86</v>
      </c>
      <c r="F3559" t="s">
        <v>735</v>
      </c>
      <c r="G3559" t="s">
        <v>736</v>
      </c>
      <c r="H3559" t="s">
        <v>321</v>
      </c>
      <c r="I3559" t="s">
        <v>322</v>
      </c>
      <c r="J3559">
        <v>0</v>
      </c>
      <c r="K3559" t="s">
        <v>93</v>
      </c>
      <c r="L3559">
        <v>0</v>
      </c>
    </row>
    <row r="3560" spans="1:12" x14ac:dyDescent="0.25">
      <c r="A3560" t="s">
        <v>431</v>
      </c>
      <c r="B3560" t="s">
        <v>432</v>
      </c>
      <c r="C3560" t="s">
        <v>85</v>
      </c>
      <c r="D3560">
        <v>90</v>
      </c>
      <c r="E3560" t="s">
        <v>86</v>
      </c>
      <c r="F3560" t="s">
        <v>735</v>
      </c>
      <c r="G3560" t="s">
        <v>736</v>
      </c>
      <c r="H3560" t="s">
        <v>323</v>
      </c>
      <c r="I3560" t="s">
        <v>324</v>
      </c>
      <c r="J3560">
        <v>2971</v>
      </c>
      <c r="K3560" t="s">
        <v>93</v>
      </c>
      <c r="L3560">
        <v>0</v>
      </c>
    </row>
    <row r="3561" spans="1:12" x14ac:dyDescent="0.25">
      <c r="A3561" t="s">
        <v>431</v>
      </c>
      <c r="B3561" t="s">
        <v>432</v>
      </c>
      <c r="C3561" t="s">
        <v>85</v>
      </c>
      <c r="D3561">
        <v>90</v>
      </c>
      <c r="E3561" t="s">
        <v>86</v>
      </c>
      <c r="F3561" t="s">
        <v>735</v>
      </c>
      <c r="G3561" t="s">
        <v>736</v>
      </c>
      <c r="H3561" t="s">
        <v>325</v>
      </c>
      <c r="I3561" t="s">
        <v>326</v>
      </c>
      <c r="J3561">
        <v>28494</v>
      </c>
      <c r="K3561" t="s">
        <v>93</v>
      </c>
      <c r="L3561">
        <v>0</v>
      </c>
    </row>
    <row r="3562" spans="1:12" x14ac:dyDescent="0.25">
      <c r="A3562" t="s">
        <v>431</v>
      </c>
      <c r="B3562" t="s">
        <v>432</v>
      </c>
      <c r="C3562" t="s">
        <v>85</v>
      </c>
      <c r="D3562">
        <v>90</v>
      </c>
      <c r="E3562" t="s">
        <v>86</v>
      </c>
      <c r="F3562" t="s">
        <v>735</v>
      </c>
      <c r="G3562" t="s">
        <v>736</v>
      </c>
      <c r="H3562" t="s">
        <v>327</v>
      </c>
      <c r="I3562" t="s">
        <v>328</v>
      </c>
      <c r="J3562">
        <v>-134254</v>
      </c>
      <c r="K3562" t="s">
        <v>93</v>
      </c>
      <c r="L3562">
        <v>0</v>
      </c>
    </row>
    <row r="3563" spans="1:12" x14ac:dyDescent="0.25">
      <c r="A3563" t="s">
        <v>431</v>
      </c>
      <c r="B3563" t="s">
        <v>432</v>
      </c>
      <c r="C3563" t="s">
        <v>85</v>
      </c>
      <c r="D3563">
        <v>90</v>
      </c>
      <c r="E3563" t="s">
        <v>86</v>
      </c>
      <c r="F3563" t="s">
        <v>735</v>
      </c>
      <c r="G3563" t="s">
        <v>736</v>
      </c>
      <c r="H3563" t="s">
        <v>329</v>
      </c>
      <c r="I3563" t="s">
        <v>330</v>
      </c>
      <c r="J3563">
        <v>0</v>
      </c>
      <c r="K3563" t="s">
        <v>93</v>
      </c>
      <c r="L3563">
        <v>0</v>
      </c>
    </row>
    <row r="3564" spans="1:12" x14ac:dyDescent="0.25">
      <c r="A3564" t="s">
        <v>431</v>
      </c>
      <c r="B3564" t="s">
        <v>432</v>
      </c>
      <c r="C3564" t="s">
        <v>85</v>
      </c>
      <c r="D3564">
        <v>90</v>
      </c>
      <c r="E3564" t="s">
        <v>86</v>
      </c>
      <c r="F3564" t="s">
        <v>735</v>
      </c>
      <c r="G3564" t="s">
        <v>736</v>
      </c>
      <c r="H3564" t="s">
        <v>331</v>
      </c>
      <c r="I3564" t="s">
        <v>332</v>
      </c>
      <c r="J3564">
        <v>1039536</v>
      </c>
      <c r="K3564" t="s">
        <v>93</v>
      </c>
      <c r="L3564">
        <v>0</v>
      </c>
    </row>
    <row r="3565" spans="1:12" x14ac:dyDescent="0.25">
      <c r="A3565" t="s">
        <v>431</v>
      </c>
      <c r="B3565" t="s">
        <v>432</v>
      </c>
      <c r="C3565" t="s">
        <v>85</v>
      </c>
      <c r="D3565">
        <v>90</v>
      </c>
      <c r="E3565" t="s">
        <v>86</v>
      </c>
      <c r="F3565" t="s">
        <v>735</v>
      </c>
      <c r="G3565" t="s">
        <v>736</v>
      </c>
      <c r="H3565" t="s">
        <v>333</v>
      </c>
      <c r="I3565" t="s">
        <v>334</v>
      </c>
      <c r="J3565">
        <v>232929</v>
      </c>
      <c r="K3565" t="s">
        <v>93</v>
      </c>
      <c r="L3565">
        <v>0</v>
      </c>
    </row>
    <row r="3566" spans="1:12" x14ac:dyDescent="0.25">
      <c r="A3566" t="s">
        <v>431</v>
      </c>
      <c r="B3566" t="s">
        <v>432</v>
      </c>
      <c r="C3566" t="s">
        <v>85</v>
      </c>
      <c r="D3566">
        <v>90</v>
      </c>
      <c r="E3566" t="s">
        <v>86</v>
      </c>
      <c r="F3566" t="s">
        <v>735</v>
      </c>
      <c r="G3566" t="s">
        <v>736</v>
      </c>
      <c r="H3566" t="s">
        <v>335</v>
      </c>
      <c r="I3566" t="s">
        <v>336</v>
      </c>
      <c r="J3566">
        <v>-31</v>
      </c>
      <c r="K3566" t="s">
        <v>93</v>
      </c>
      <c r="L3566">
        <v>0</v>
      </c>
    </row>
    <row r="3567" spans="1:12" x14ac:dyDescent="0.25">
      <c r="A3567" t="s">
        <v>431</v>
      </c>
      <c r="B3567" t="s">
        <v>432</v>
      </c>
      <c r="C3567" t="s">
        <v>85</v>
      </c>
      <c r="D3567">
        <v>90</v>
      </c>
      <c r="E3567" t="s">
        <v>86</v>
      </c>
      <c r="F3567" t="s">
        <v>735</v>
      </c>
      <c r="G3567" t="s">
        <v>736</v>
      </c>
      <c r="H3567" t="s">
        <v>337</v>
      </c>
      <c r="I3567" t="s">
        <v>338</v>
      </c>
      <c r="J3567">
        <v>50759</v>
      </c>
      <c r="K3567" t="s">
        <v>93</v>
      </c>
      <c r="L3567">
        <v>0</v>
      </c>
    </row>
    <row r="3568" spans="1:12" x14ac:dyDescent="0.25">
      <c r="A3568" t="s">
        <v>431</v>
      </c>
      <c r="B3568" t="s">
        <v>432</v>
      </c>
      <c r="C3568" t="s">
        <v>85</v>
      </c>
      <c r="D3568">
        <v>90</v>
      </c>
      <c r="E3568" t="s">
        <v>86</v>
      </c>
      <c r="F3568" t="s">
        <v>735</v>
      </c>
      <c r="G3568" t="s">
        <v>736</v>
      </c>
      <c r="H3568" t="s">
        <v>337</v>
      </c>
      <c r="I3568" t="s">
        <v>339</v>
      </c>
      <c r="J3568">
        <v>48552</v>
      </c>
      <c r="K3568" t="s">
        <v>93</v>
      </c>
      <c r="L3568">
        <v>0</v>
      </c>
    </row>
    <row r="3569" spans="1:12" x14ac:dyDescent="0.25">
      <c r="A3569" t="s">
        <v>431</v>
      </c>
      <c r="B3569" t="s">
        <v>432</v>
      </c>
      <c r="C3569" t="s">
        <v>85</v>
      </c>
      <c r="D3569">
        <v>90</v>
      </c>
      <c r="E3569" t="s">
        <v>86</v>
      </c>
      <c r="F3569" t="s">
        <v>735</v>
      </c>
      <c r="G3569" t="s">
        <v>736</v>
      </c>
      <c r="H3569" t="s">
        <v>340</v>
      </c>
      <c r="I3569" t="s">
        <v>341</v>
      </c>
      <c r="J3569">
        <v>134254</v>
      </c>
      <c r="K3569" t="s">
        <v>93</v>
      </c>
      <c r="L3569">
        <v>0</v>
      </c>
    </row>
    <row r="3570" spans="1:12" x14ac:dyDescent="0.25">
      <c r="A3570" t="s">
        <v>431</v>
      </c>
      <c r="B3570" t="s">
        <v>432</v>
      </c>
      <c r="C3570" t="s">
        <v>85</v>
      </c>
      <c r="D3570">
        <v>90</v>
      </c>
      <c r="E3570" t="s">
        <v>86</v>
      </c>
      <c r="F3570" t="s">
        <v>735</v>
      </c>
      <c r="G3570" t="s">
        <v>736</v>
      </c>
      <c r="H3570" t="s">
        <v>342</v>
      </c>
      <c r="I3570" t="s">
        <v>343</v>
      </c>
      <c r="J3570">
        <v>186543</v>
      </c>
      <c r="K3570" t="s">
        <v>93</v>
      </c>
      <c r="L3570">
        <v>0</v>
      </c>
    </row>
    <row r="3571" spans="1:12" x14ac:dyDescent="0.25">
      <c r="A3571" t="s">
        <v>431</v>
      </c>
      <c r="B3571" t="s">
        <v>432</v>
      </c>
      <c r="C3571" t="s">
        <v>85</v>
      </c>
      <c r="D3571">
        <v>90</v>
      </c>
      <c r="E3571" t="s">
        <v>86</v>
      </c>
      <c r="F3571" t="s">
        <v>735</v>
      </c>
      <c r="G3571" t="s">
        <v>736</v>
      </c>
      <c r="H3571" t="s">
        <v>344</v>
      </c>
      <c r="I3571" t="s">
        <v>345</v>
      </c>
      <c r="J3571">
        <v>0</v>
      </c>
      <c r="K3571" t="s">
        <v>93</v>
      </c>
      <c r="L3571">
        <v>0</v>
      </c>
    </row>
    <row r="3572" spans="1:12" x14ac:dyDescent="0.25">
      <c r="A3572" t="s">
        <v>431</v>
      </c>
      <c r="B3572" t="s">
        <v>432</v>
      </c>
      <c r="C3572" t="s">
        <v>85</v>
      </c>
      <c r="D3572">
        <v>90</v>
      </c>
      <c r="E3572" t="s">
        <v>86</v>
      </c>
      <c r="F3572" t="s">
        <v>735</v>
      </c>
      <c r="G3572" t="s">
        <v>736</v>
      </c>
      <c r="H3572" t="s">
        <v>346</v>
      </c>
      <c r="I3572" t="s">
        <v>347</v>
      </c>
      <c r="J3572">
        <v>0</v>
      </c>
      <c r="K3572" t="s">
        <v>93</v>
      </c>
      <c r="L3572">
        <v>0</v>
      </c>
    </row>
    <row r="3573" spans="1:12" x14ac:dyDescent="0.25">
      <c r="A3573" t="s">
        <v>431</v>
      </c>
      <c r="B3573" t="s">
        <v>432</v>
      </c>
      <c r="C3573" t="s">
        <v>85</v>
      </c>
      <c r="D3573">
        <v>90</v>
      </c>
      <c r="E3573" t="s">
        <v>86</v>
      </c>
      <c r="F3573" t="s">
        <v>735</v>
      </c>
      <c r="G3573" t="s">
        <v>736</v>
      </c>
      <c r="H3573" t="s">
        <v>348</v>
      </c>
      <c r="I3573" t="s">
        <v>349</v>
      </c>
      <c r="J3573">
        <v>0</v>
      </c>
      <c r="K3573" t="s">
        <v>93</v>
      </c>
      <c r="L3573">
        <v>0</v>
      </c>
    </row>
    <row r="3574" spans="1:12" x14ac:dyDescent="0.25">
      <c r="A3574" t="s">
        <v>431</v>
      </c>
      <c r="B3574" t="s">
        <v>432</v>
      </c>
      <c r="C3574" t="s">
        <v>85</v>
      </c>
      <c r="D3574">
        <v>90</v>
      </c>
      <c r="E3574" t="s">
        <v>86</v>
      </c>
      <c r="F3574" t="s">
        <v>735</v>
      </c>
      <c r="G3574" t="s">
        <v>736</v>
      </c>
      <c r="H3574" t="s">
        <v>350</v>
      </c>
      <c r="I3574" t="s">
        <v>351</v>
      </c>
      <c r="J3574">
        <v>-165308</v>
      </c>
      <c r="K3574" t="s">
        <v>93</v>
      </c>
      <c r="L3574">
        <v>0</v>
      </c>
    </row>
    <row r="3575" spans="1:12" x14ac:dyDescent="0.25">
      <c r="A3575" t="s">
        <v>431</v>
      </c>
      <c r="B3575" t="s">
        <v>432</v>
      </c>
      <c r="C3575" t="s">
        <v>85</v>
      </c>
      <c r="D3575">
        <v>90</v>
      </c>
      <c r="E3575" t="s">
        <v>86</v>
      </c>
      <c r="F3575" t="s">
        <v>735</v>
      </c>
      <c r="G3575" t="s">
        <v>736</v>
      </c>
      <c r="H3575" t="s">
        <v>352</v>
      </c>
      <c r="I3575" t="s">
        <v>353</v>
      </c>
      <c r="J3575">
        <v>0</v>
      </c>
      <c r="K3575" t="s">
        <v>93</v>
      </c>
      <c r="L3575">
        <v>0</v>
      </c>
    </row>
    <row r="3576" spans="1:12" x14ac:dyDescent="0.25">
      <c r="A3576" t="s">
        <v>431</v>
      </c>
      <c r="B3576" t="s">
        <v>432</v>
      </c>
      <c r="C3576" t="s">
        <v>85</v>
      </c>
      <c r="D3576">
        <v>90</v>
      </c>
      <c r="E3576" t="s">
        <v>86</v>
      </c>
      <c r="F3576" t="s">
        <v>735</v>
      </c>
      <c r="G3576" t="s">
        <v>736</v>
      </c>
      <c r="H3576" t="s">
        <v>354</v>
      </c>
      <c r="I3576" t="s">
        <v>355</v>
      </c>
      <c r="J3576">
        <v>0</v>
      </c>
      <c r="K3576" t="s">
        <v>93</v>
      </c>
      <c r="L3576">
        <v>0</v>
      </c>
    </row>
    <row r="3577" spans="1:12" x14ac:dyDescent="0.25">
      <c r="A3577" t="s">
        <v>431</v>
      </c>
      <c r="B3577" t="s">
        <v>432</v>
      </c>
      <c r="C3577" t="s">
        <v>85</v>
      </c>
      <c r="D3577">
        <v>90</v>
      </c>
      <c r="E3577" t="s">
        <v>86</v>
      </c>
      <c r="F3577" t="s">
        <v>735</v>
      </c>
      <c r="G3577" t="s">
        <v>736</v>
      </c>
      <c r="H3577" t="s">
        <v>356</v>
      </c>
      <c r="I3577" t="s">
        <v>357</v>
      </c>
      <c r="J3577">
        <v>0</v>
      </c>
      <c r="K3577" t="s">
        <v>93</v>
      </c>
      <c r="L3577">
        <v>0</v>
      </c>
    </row>
    <row r="3578" spans="1:12" x14ac:dyDescent="0.25">
      <c r="A3578" t="s">
        <v>431</v>
      </c>
      <c r="B3578" t="s">
        <v>432</v>
      </c>
      <c r="C3578" t="s">
        <v>85</v>
      </c>
      <c r="D3578">
        <v>90</v>
      </c>
      <c r="E3578" t="s">
        <v>86</v>
      </c>
      <c r="F3578" t="s">
        <v>735</v>
      </c>
      <c r="G3578" t="s">
        <v>736</v>
      </c>
      <c r="H3578" t="s">
        <v>358</v>
      </c>
      <c r="I3578" t="s">
        <v>359</v>
      </c>
      <c r="J3578">
        <v>0</v>
      </c>
      <c r="K3578" t="s">
        <v>93</v>
      </c>
      <c r="L3578">
        <v>0</v>
      </c>
    </row>
    <row r="3579" spans="1:12" x14ac:dyDescent="0.25">
      <c r="A3579" t="s">
        <v>431</v>
      </c>
      <c r="B3579" t="s">
        <v>432</v>
      </c>
      <c r="C3579" t="s">
        <v>85</v>
      </c>
      <c r="D3579">
        <v>90</v>
      </c>
      <c r="E3579" t="s">
        <v>86</v>
      </c>
      <c r="F3579" t="s">
        <v>735</v>
      </c>
      <c r="G3579" t="s">
        <v>736</v>
      </c>
      <c r="H3579" t="s">
        <v>360</v>
      </c>
      <c r="I3579" t="s">
        <v>361</v>
      </c>
      <c r="J3579">
        <v>0</v>
      </c>
      <c r="K3579" t="s">
        <v>93</v>
      </c>
      <c r="L3579">
        <v>0</v>
      </c>
    </row>
    <row r="3580" spans="1:12" x14ac:dyDescent="0.25">
      <c r="A3580" t="s">
        <v>431</v>
      </c>
      <c r="B3580" t="s">
        <v>432</v>
      </c>
      <c r="C3580" t="s">
        <v>85</v>
      </c>
      <c r="D3580">
        <v>90</v>
      </c>
      <c r="E3580" t="s">
        <v>86</v>
      </c>
      <c r="F3580" t="s">
        <v>735</v>
      </c>
      <c r="G3580" t="s">
        <v>736</v>
      </c>
      <c r="H3580" t="s">
        <v>362</v>
      </c>
      <c r="I3580" t="s">
        <v>363</v>
      </c>
      <c r="J3580">
        <v>0</v>
      </c>
      <c r="K3580" t="s">
        <v>93</v>
      </c>
      <c r="L3580">
        <v>0</v>
      </c>
    </row>
    <row r="3581" spans="1:12" x14ac:dyDescent="0.25">
      <c r="A3581" t="s">
        <v>431</v>
      </c>
      <c r="B3581" t="s">
        <v>432</v>
      </c>
      <c r="C3581" t="s">
        <v>85</v>
      </c>
      <c r="D3581">
        <v>90</v>
      </c>
      <c r="E3581" t="s">
        <v>86</v>
      </c>
      <c r="F3581" t="s">
        <v>735</v>
      </c>
      <c r="G3581" t="s">
        <v>736</v>
      </c>
      <c r="H3581" t="s">
        <v>364</v>
      </c>
      <c r="I3581" t="s">
        <v>365</v>
      </c>
      <c r="J3581">
        <v>37587</v>
      </c>
      <c r="K3581" t="s">
        <v>93</v>
      </c>
      <c r="L3581">
        <v>0</v>
      </c>
    </row>
    <row r="3582" spans="1:12" x14ac:dyDescent="0.25">
      <c r="A3582" t="s">
        <v>431</v>
      </c>
      <c r="B3582" t="s">
        <v>432</v>
      </c>
      <c r="C3582" t="s">
        <v>85</v>
      </c>
      <c r="D3582">
        <v>90</v>
      </c>
      <c r="E3582" t="s">
        <v>86</v>
      </c>
      <c r="F3582" t="s">
        <v>735</v>
      </c>
      <c r="G3582" t="s">
        <v>736</v>
      </c>
      <c r="H3582" t="s">
        <v>366</v>
      </c>
      <c r="I3582" t="s">
        <v>367</v>
      </c>
      <c r="J3582">
        <v>0</v>
      </c>
      <c r="K3582" t="s">
        <v>93</v>
      </c>
      <c r="L3582">
        <v>0</v>
      </c>
    </row>
    <row r="3583" spans="1:12" x14ac:dyDescent="0.25">
      <c r="A3583" t="s">
        <v>431</v>
      </c>
      <c r="B3583" t="s">
        <v>432</v>
      </c>
      <c r="C3583" t="s">
        <v>85</v>
      </c>
      <c r="D3583">
        <v>90</v>
      </c>
      <c r="E3583" t="s">
        <v>86</v>
      </c>
      <c r="F3583" t="s">
        <v>735</v>
      </c>
      <c r="G3583" t="s">
        <v>736</v>
      </c>
      <c r="H3583" t="s">
        <v>368</v>
      </c>
      <c r="I3583" t="s">
        <v>369</v>
      </c>
      <c r="J3583">
        <v>0</v>
      </c>
      <c r="K3583" t="s">
        <v>93</v>
      </c>
      <c r="L3583">
        <v>0</v>
      </c>
    </row>
    <row r="3584" spans="1:12" x14ac:dyDescent="0.25">
      <c r="A3584" t="s">
        <v>431</v>
      </c>
      <c r="B3584" t="s">
        <v>432</v>
      </c>
      <c r="C3584" t="s">
        <v>85</v>
      </c>
      <c r="D3584">
        <v>90</v>
      </c>
      <c r="E3584" t="s">
        <v>86</v>
      </c>
      <c r="F3584" t="s">
        <v>735</v>
      </c>
      <c r="G3584" t="s">
        <v>736</v>
      </c>
      <c r="H3584" t="s">
        <v>370</v>
      </c>
      <c r="I3584" t="s">
        <v>371</v>
      </c>
      <c r="J3584">
        <v>0</v>
      </c>
      <c r="K3584" t="s">
        <v>93</v>
      </c>
      <c r="L3584">
        <v>0</v>
      </c>
    </row>
    <row r="3585" spans="1:12" x14ac:dyDescent="0.25">
      <c r="A3585" t="s">
        <v>431</v>
      </c>
      <c r="B3585" t="s">
        <v>432</v>
      </c>
      <c r="C3585" t="s">
        <v>85</v>
      </c>
      <c r="D3585">
        <v>90</v>
      </c>
      <c r="E3585" t="s">
        <v>86</v>
      </c>
      <c r="F3585" t="s">
        <v>735</v>
      </c>
      <c r="G3585" t="s">
        <v>736</v>
      </c>
      <c r="H3585" t="s">
        <v>372</v>
      </c>
      <c r="I3585" t="s">
        <v>373</v>
      </c>
      <c r="J3585">
        <v>0</v>
      </c>
      <c r="K3585" t="s">
        <v>93</v>
      </c>
      <c r="L3585">
        <v>0</v>
      </c>
    </row>
    <row r="3586" spans="1:12" x14ac:dyDescent="0.25">
      <c r="A3586" t="s">
        <v>431</v>
      </c>
      <c r="B3586" t="s">
        <v>432</v>
      </c>
      <c r="C3586" t="s">
        <v>85</v>
      </c>
      <c r="D3586">
        <v>90</v>
      </c>
      <c r="E3586" t="s">
        <v>86</v>
      </c>
      <c r="F3586" t="s">
        <v>735</v>
      </c>
      <c r="G3586" t="s">
        <v>736</v>
      </c>
      <c r="H3586" t="s">
        <v>374</v>
      </c>
      <c r="I3586" t="s">
        <v>375</v>
      </c>
      <c r="J3586">
        <v>0</v>
      </c>
      <c r="K3586" t="s">
        <v>93</v>
      </c>
      <c r="L3586">
        <v>0</v>
      </c>
    </row>
    <row r="3587" spans="1:12" x14ac:dyDescent="0.25">
      <c r="A3587" t="s">
        <v>431</v>
      </c>
      <c r="B3587" t="s">
        <v>432</v>
      </c>
      <c r="C3587" t="s">
        <v>85</v>
      </c>
      <c r="D3587">
        <v>90</v>
      </c>
      <c r="E3587" t="s">
        <v>86</v>
      </c>
      <c r="F3587" t="s">
        <v>735</v>
      </c>
      <c r="G3587" t="s">
        <v>736</v>
      </c>
      <c r="H3587" t="s">
        <v>376</v>
      </c>
      <c r="I3587" t="s">
        <v>377</v>
      </c>
      <c r="J3587">
        <v>0</v>
      </c>
      <c r="K3587" t="s">
        <v>93</v>
      </c>
      <c r="L3587">
        <v>0</v>
      </c>
    </row>
    <row r="3588" spans="1:12" x14ac:dyDescent="0.25">
      <c r="A3588" t="s">
        <v>431</v>
      </c>
      <c r="B3588" t="s">
        <v>432</v>
      </c>
      <c r="C3588" t="s">
        <v>85</v>
      </c>
      <c r="D3588">
        <v>90</v>
      </c>
      <c r="E3588" t="s">
        <v>86</v>
      </c>
      <c r="F3588" t="s">
        <v>735</v>
      </c>
      <c r="G3588" t="s">
        <v>736</v>
      </c>
      <c r="H3588" t="s">
        <v>378</v>
      </c>
      <c r="I3588" t="s">
        <v>379</v>
      </c>
      <c r="J3588">
        <v>0</v>
      </c>
      <c r="K3588" t="s">
        <v>93</v>
      </c>
      <c r="L3588">
        <v>0</v>
      </c>
    </row>
    <row r="3589" spans="1:12" x14ac:dyDescent="0.25">
      <c r="A3589" t="s">
        <v>433</v>
      </c>
      <c r="B3589" t="s">
        <v>434</v>
      </c>
      <c r="C3589" t="s">
        <v>85</v>
      </c>
      <c r="D3589">
        <v>74</v>
      </c>
      <c r="E3589" t="s">
        <v>86</v>
      </c>
      <c r="F3589" t="s">
        <v>735</v>
      </c>
      <c r="G3589" t="s">
        <v>736</v>
      </c>
      <c r="H3589" t="s">
        <v>251</v>
      </c>
      <c r="I3589" t="s">
        <v>252</v>
      </c>
      <c r="J3589">
        <v>0</v>
      </c>
      <c r="K3589" t="s">
        <v>93</v>
      </c>
      <c r="L3589">
        <v>0</v>
      </c>
    </row>
    <row r="3590" spans="1:12" x14ac:dyDescent="0.25">
      <c r="A3590" t="s">
        <v>433</v>
      </c>
      <c r="B3590" t="s">
        <v>434</v>
      </c>
      <c r="C3590" t="s">
        <v>85</v>
      </c>
      <c r="D3590">
        <v>74</v>
      </c>
      <c r="E3590" t="s">
        <v>86</v>
      </c>
      <c r="F3590" t="s">
        <v>735</v>
      </c>
      <c r="G3590" t="s">
        <v>736</v>
      </c>
      <c r="H3590" t="s">
        <v>253</v>
      </c>
      <c r="I3590" t="s">
        <v>254</v>
      </c>
      <c r="J3590">
        <v>0</v>
      </c>
      <c r="K3590" t="s">
        <v>93</v>
      </c>
      <c r="L3590">
        <v>0</v>
      </c>
    </row>
    <row r="3591" spans="1:12" x14ac:dyDescent="0.25">
      <c r="A3591" t="s">
        <v>433</v>
      </c>
      <c r="B3591" t="s">
        <v>434</v>
      </c>
      <c r="C3591" t="s">
        <v>85</v>
      </c>
      <c r="D3591">
        <v>74</v>
      </c>
      <c r="E3591" t="s">
        <v>86</v>
      </c>
      <c r="F3591" t="s">
        <v>735</v>
      </c>
      <c r="G3591" t="s">
        <v>736</v>
      </c>
      <c r="H3591" t="s">
        <v>255</v>
      </c>
      <c r="I3591" t="s">
        <v>256</v>
      </c>
      <c r="J3591">
        <v>0</v>
      </c>
      <c r="K3591" t="s">
        <v>93</v>
      </c>
      <c r="L3591">
        <v>0</v>
      </c>
    </row>
    <row r="3592" spans="1:12" x14ac:dyDescent="0.25">
      <c r="A3592" t="s">
        <v>433</v>
      </c>
      <c r="B3592" t="s">
        <v>434</v>
      </c>
      <c r="C3592" t="s">
        <v>85</v>
      </c>
      <c r="D3592">
        <v>74</v>
      </c>
      <c r="E3592" t="s">
        <v>86</v>
      </c>
      <c r="F3592" t="s">
        <v>735</v>
      </c>
      <c r="G3592" t="s">
        <v>736</v>
      </c>
      <c r="H3592" t="s">
        <v>257</v>
      </c>
      <c r="I3592" t="s">
        <v>258</v>
      </c>
      <c r="J3592">
        <v>0</v>
      </c>
      <c r="K3592" t="s">
        <v>93</v>
      </c>
      <c r="L3592">
        <v>0</v>
      </c>
    </row>
    <row r="3593" spans="1:12" x14ac:dyDescent="0.25">
      <c r="A3593" t="s">
        <v>433</v>
      </c>
      <c r="B3593" t="s">
        <v>434</v>
      </c>
      <c r="C3593" t="s">
        <v>85</v>
      </c>
      <c r="D3593">
        <v>74</v>
      </c>
      <c r="E3593" t="s">
        <v>86</v>
      </c>
      <c r="F3593" t="s">
        <v>735</v>
      </c>
      <c r="G3593" t="s">
        <v>736</v>
      </c>
      <c r="H3593" t="s">
        <v>259</v>
      </c>
      <c r="I3593" t="s">
        <v>260</v>
      </c>
      <c r="J3593">
        <v>0</v>
      </c>
      <c r="K3593" t="s">
        <v>93</v>
      </c>
      <c r="L3593">
        <v>0</v>
      </c>
    </row>
    <row r="3594" spans="1:12" x14ac:dyDescent="0.25">
      <c r="A3594" t="s">
        <v>433</v>
      </c>
      <c r="B3594" t="s">
        <v>434</v>
      </c>
      <c r="C3594" t="s">
        <v>85</v>
      </c>
      <c r="D3594">
        <v>74</v>
      </c>
      <c r="E3594" t="s">
        <v>86</v>
      </c>
      <c r="F3594" t="s">
        <v>735</v>
      </c>
      <c r="G3594" t="s">
        <v>736</v>
      </c>
      <c r="H3594" t="s">
        <v>261</v>
      </c>
      <c r="I3594" t="s">
        <v>262</v>
      </c>
      <c r="J3594">
        <v>0</v>
      </c>
      <c r="K3594" t="s">
        <v>93</v>
      </c>
      <c r="L3594">
        <v>0</v>
      </c>
    </row>
    <row r="3595" spans="1:12" x14ac:dyDescent="0.25">
      <c r="A3595" t="s">
        <v>433</v>
      </c>
      <c r="B3595" t="s">
        <v>434</v>
      </c>
      <c r="C3595" t="s">
        <v>85</v>
      </c>
      <c r="D3595">
        <v>74</v>
      </c>
      <c r="E3595" t="s">
        <v>86</v>
      </c>
      <c r="F3595" t="s">
        <v>735</v>
      </c>
      <c r="G3595" t="s">
        <v>736</v>
      </c>
      <c r="H3595" t="s">
        <v>263</v>
      </c>
      <c r="I3595" t="s">
        <v>264</v>
      </c>
      <c r="J3595">
        <v>0</v>
      </c>
      <c r="K3595" t="s">
        <v>93</v>
      </c>
      <c r="L3595">
        <v>0</v>
      </c>
    </row>
    <row r="3596" spans="1:12" x14ac:dyDescent="0.25">
      <c r="A3596" t="s">
        <v>433</v>
      </c>
      <c r="B3596" t="s">
        <v>434</v>
      </c>
      <c r="C3596" t="s">
        <v>85</v>
      </c>
      <c r="D3596">
        <v>74</v>
      </c>
      <c r="E3596" t="s">
        <v>86</v>
      </c>
      <c r="F3596" t="s">
        <v>735</v>
      </c>
      <c r="G3596" t="s">
        <v>736</v>
      </c>
      <c r="H3596" t="s">
        <v>265</v>
      </c>
      <c r="I3596" t="s">
        <v>266</v>
      </c>
      <c r="J3596">
        <v>0</v>
      </c>
      <c r="K3596" t="s">
        <v>93</v>
      </c>
      <c r="L3596">
        <v>0</v>
      </c>
    </row>
    <row r="3597" spans="1:12" x14ac:dyDescent="0.25">
      <c r="A3597" t="s">
        <v>433</v>
      </c>
      <c r="B3597" t="s">
        <v>434</v>
      </c>
      <c r="C3597" t="s">
        <v>85</v>
      </c>
      <c r="D3597">
        <v>74</v>
      </c>
      <c r="E3597" t="s">
        <v>86</v>
      </c>
      <c r="F3597" t="s">
        <v>735</v>
      </c>
      <c r="G3597" t="s">
        <v>736</v>
      </c>
      <c r="H3597" t="s">
        <v>267</v>
      </c>
      <c r="I3597" t="s">
        <v>268</v>
      </c>
      <c r="J3597">
        <v>0</v>
      </c>
      <c r="K3597" t="s">
        <v>93</v>
      </c>
      <c r="L3597">
        <v>0</v>
      </c>
    </row>
    <row r="3598" spans="1:12" x14ac:dyDescent="0.25">
      <c r="A3598" t="s">
        <v>433</v>
      </c>
      <c r="B3598" t="s">
        <v>434</v>
      </c>
      <c r="C3598" t="s">
        <v>85</v>
      </c>
      <c r="D3598">
        <v>74</v>
      </c>
      <c r="E3598" t="s">
        <v>86</v>
      </c>
      <c r="F3598" t="s">
        <v>735</v>
      </c>
      <c r="G3598" t="s">
        <v>736</v>
      </c>
      <c r="H3598" t="s">
        <v>269</v>
      </c>
      <c r="I3598" t="s">
        <v>270</v>
      </c>
      <c r="J3598">
        <v>-2431343</v>
      </c>
      <c r="K3598" t="s">
        <v>93</v>
      </c>
      <c r="L3598">
        <v>0</v>
      </c>
    </row>
    <row r="3599" spans="1:12" x14ac:dyDescent="0.25">
      <c r="A3599" t="s">
        <v>433</v>
      </c>
      <c r="B3599" t="s">
        <v>434</v>
      </c>
      <c r="C3599" t="s">
        <v>85</v>
      </c>
      <c r="D3599">
        <v>74</v>
      </c>
      <c r="E3599" t="s">
        <v>86</v>
      </c>
      <c r="F3599" t="s">
        <v>735</v>
      </c>
      <c r="G3599" t="s">
        <v>736</v>
      </c>
      <c r="H3599" t="s">
        <v>271</v>
      </c>
      <c r="I3599" t="s">
        <v>272</v>
      </c>
      <c r="J3599">
        <v>7809239</v>
      </c>
      <c r="K3599" t="s">
        <v>93</v>
      </c>
      <c r="L3599">
        <v>0</v>
      </c>
    </row>
    <row r="3600" spans="1:12" x14ac:dyDescent="0.25">
      <c r="A3600" t="s">
        <v>433</v>
      </c>
      <c r="B3600" t="s">
        <v>434</v>
      </c>
      <c r="C3600" t="s">
        <v>85</v>
      </c>
      <c r="D3600">
        <v>74</v>
      </c>
      <c r="E3600" t="s">
        <v>86</v>
      </c>
      <c r="F3600" t="s">
        <v>735</v>
      </c>
      <c r="G3600" t="s">
        <v>736</v>
      </c>
      <c r="H3600" t="s">
        <v>273</v>
      </c>
      <c r="I3600" t="s">
        <v>274</v>
      </c>
      <c r="J3600">
        <v>6991</v>
      </c>
      <c r="K3600" t="s">
        <v>93</v>
      </c>
      <c r="L3600">
        <v>0</v>
      </c>
    </row>
    <row r="3601" spans="1:12" x14ac:dyDescent="0.25">
      <c r="A3601" t="s">
        <v>433</v>
      </c>
      <c r="B3601" t="s">
        <v>434</v>
      </c>
      <c r="C3601" t="s">
        <v>85</v>
      </c>
      <c r="D3601">
        <v>74</v>
      </c>
      <c r="E3601" t="s">
        <v>86</v>
      </c>
      <c r="F3601" t="s">
        <v>735</v>
      </c>
      <c r="G3601" t="s">
        <v>736</v>
      </c>
      <c r="H3601" t="s">
        <v>275</v>
      </c>
      <c r="I3601" t="s">
        <v>276</v>
      </c>
      <c r="J3601">
        <v>0</v>
      </c>
      <c r="K3601" t="s">
        <v>93</v>
      </c>
      <c r="L3601">
        <v>0</v>
      </c>
    </row>
    <row r="3602" spans="1:12" x14ac:dyDescent="0.25">
      <c r="A3602" t="s">
        <v>433</v>
      </c>
      <c r="B3602" t="s">
        <v>434</v>
      </c>
      <c r="C3602" t="s">
        <v>85</v>
      </c>
      <c r="D3602">
        <v>74</v>
      </c>
      <c r="E3602" t="s">
        <v>86</v>
      </c>
      <c r="F3602" t="s">
        <v>735</v>
      </c>
      <c r="G3602" t="s">
        <v>736</v>
      </c>
      <c r="H3602" t="s">
        <v>277</v>
      </c>
      <c r="I3602" t="s">
        <v>278</v>
      </c>
      <c r="J3602">
        <v>148805</v>
      </c>
      <c r="K3602" t="s">
        <v>93</v>
      </c>
      <c r="L3602">
        <v>0</v>
      </c>
    </row>
    <row r="3603" spans="1:12" x14ac:dyDescent="0.25">
      <c r="A3603" t="s">
        <v>433</v>
      </c>
      <c r="B3603" t="s">
        <v>434</v>
      </c>
      <c r="C3603" t="s">
        <v>85</v>
      </c>
      <c r="D3603">
        <v>74</v>
      </c>
      <c r="E3603" t="s">
        <v>86</v>
      </c>
      <c r="F3603" t="s">
        <v>735</v>
      </c>
      <c r="G3603" t="s">
        <v>736</v>
      </c>
      <c r="H3603" t="s">
        <v>279</v>
      </c>
      <c r="I3603" t="s">
        <v>280</v>
      </c>
      <c r="J3603">
        <v>45391</v>
      </c>
      <c r="K3603" t="s">
        <v>93</v>
      </c>
      <c r="L3603">
        <v>0</v>
      </c>
    </row>
    <row r="3604" spans="1:12" x14ac:dyDescent="0.25">
      <c r="A3604" t="s">
        <v>433</v>
      </c>
      <c r="B3604" t="s">
        <v>434</v>
      </c>
      <c r="C3604" t="s">
        <v>85</v>
      </c>
      <c r="D3604">
        <v>74</v>
      </c>
      <c r="E3604" t="s">
        <v>86</v>
      </c>
      <c r="F3604" t="s">
        <v>735</v>
      </c>
      <c r="G3604" t="s">
        <v>736</v>
      </c>
      <c r="H3604" t="s">
        <v>281</v>
      </c>
      <c r="I3604" t="s">
        <v>282</v>
      </c>
      <c r="J3604">
        <v>483015</v>
      </c>
      <c r="K3604" t="s">
        <v>93</v>
      </c>
      <c r="L3604">
        <v>0</v>
      </c>
    </row>
    <row r="3605" spans="1:12" x14ac:dyDescent="0.25">
      <c r="A3605" t="s">
        <v>433</v>
      </c>
      <c r="B3605" t="s">
        <v>434</v>
      </c>
      <c r="C3605" t="s">
        <v>85</v>
      </c>
      <c r="D3605">
        <v>74</v>
      </c>
      <c r="E3605" t="s">
        <v>86</v>
      </c>
      <c r="F3605" t="s">
        <v>735</v>
      </c>
      <c r="G3605" t="s">
        <v>736</v>
      </c>
      <c r="H3605" t="s">
        <v>283</v>
      </c>
      <c r="I3605" t="s">
        <v>284</v>
      </c>
      <c r="J3605">
        <v>0</v>
      </c>
      <c r="K3605" t="s">
        <v>93</v>
      </c>
      <c r="L3605">
        <v>0</v>
      </c>
    </row>
    <row r="3606" spans="1:12" x14ac:dyDescent="0.25">
      <c r="A3606" t="s">
        <v>433</v>
      </c>
      <c r="B3606" t="s">
        <v>434</v>
      </c>
      <c r="C3606" t="s">
        <v>85</v>
      </c>
      <c r="D3606">
        <v>74</v>
      </c>
      <c r="E3606" t="s">
        <v>86</v>
      </c>
      <c r="F3606" t="s">
        <v>735</v>
      </c>
      <c r="G3606" t="s">
        <v>736</v>
      </c>
      <c r="H3606" t="s">
        <v>285</v>
      </c>
      <c r="I3606" t="s">
        <v>286</v>
      </c>
      <c r="J3606">
        <v>39902</v>
      </c>
      <c r="K3606" t="s">
        <v>93</v>
      </c>
      <c r="L3606">
        <v>0</v>
      </c>
    </row>
    <row r="3607" spans="1:12" x14ac:dyDescent="0.25">
      <c r="A3607" t="s">
        <v>433</v>
      </c>
      <c r="B3607" t="s">
        <v>434</v>
      </c>
      <c r="C3607" t="s">
        <v>85</v>
      </c>
      <c r="D3607">
        <v>74</v>
      </c>
      <c r="E3607" t="s">
        <v>86</v>
      </c>
      <c r="F3607" t="s">
        <v>735</v>
      </c>
      <c r="G3607" t="s">
        <v>736</v>
      </c>
      <c r="H3607" t="s">
        <v>287</v>
      </c>
      <c r="I3607" t="s">
        <v>288</v>
      </c>
      <c r="J3607">
        <v>74173</v>
      </c>
      <c r="K3607" t="s">
        <v>93</v>
      </c>
      <c r="L3607">
        <v>0</v>
      </c>
    </row>
    <row r="3608" spans="1:12" x14ac:dyDescent="0.25">
      <c r="A3608" t="s">
        <v>433</v>
      </c>
      <c r="B3608" t="s">
        <v>434</v>
      </c>
      <c r="C3608" t="s">
        <v>85</v>
      </c>
      <c r="D3608">
        <v>74</v>
      </c>
      <c r="E3608" t="s">
        <v>86</v>
      </c>
      <c r="F3608" t="s">
        <v>735</v>
      </c>
      <c r="G3608" t="s">
        <v>736</v>
      </c>
      <c r="H3608" t="s">
        <v>289</v>
      </c>
      <c r="I3608" t="s">
        <v>290</v>
      </c>
      <c r="J3608">
        <v>0</v>
      </c>
      <c r="K3608" t="s">
        <v>93</v>
      </c>
      <c r="L3608">
        <v>0</v>
      </c>
    </row>
    <row r="3609" spans="1:12" x14ac:dyDescent="0.25">
      <c r="A3609" t="s">
        <v>433</v>
      </c>
      <c r="B3609" t="s">
        <v>434</v>
      </c>
      <c r="C3609" t="s">
        <v>85</v>
      </c>
      <c r="D3609">
        <v>74</v>
      </c>
      <c r="E3609" t="s">
        <v>86</v>
      </c>
      <c r="F3609" t="s">
        <v>735</v>
      </c>
      <c r="G3609" t="s">
        <v>736</v>
      </c>
      <c r="H3609" t="s">
        <v>291</v>
      </c>
      <c r="I3609" t="s">
        <v>292</v>
      </c>
      <c r="J3609">
        <v>-23262</v>
      </c>
      <c r="K3609" t="s">
        <v>93</v>
      </c>
      <c r="L3609">
        <v>0</v>
      </c>
    </row>
    <row r="3610" spans="1:12" x14ac:dyDescent="0.25">
      <c r="A3610" t="s">
        <v>433</v>
      </c>
      <c r="B3610" t="s">
        <v>434</v>
      </c>
      <c r="C3610" t="s">
        <v>85</v>
      </c>
      <c r="D3610">
        <v>74</v>
      </c>
      <c r="E3610" t="s">
        <v>86</v>
      </c>
      <c r="F3610" t="s">
        <v>735</v>
      </c>
      <c r="G3610" t="s">
        <v>736</v>
      </c>
      <c r="H3610" t="s">
        <v>293</v>
      </c>
      <c r="I3610" t="s">
        <v>294</v>
      </c>
      <c r="J3610">
        <v>0</v>
      </c>
      <c r="K3610" t="s">
        <v>93</v>
      </c>
      <c r="L3610">
        <v>0</v>
      </c>
    </row>
    <row r="3611" spans="1:12" x14ac:dyDescent="0.25">
      <c r="A3611" t="s">
        <v>433</v>
      </c>
      <c r="B3611" t="s">
        <v>434</v>
      </c>
      <c r="C3611" t="s">
        <v>85</v>
      </c>
      <c r="D3611">
        <v>74</v>
      </c>
      <c r="E3611" t="s">
        <v>86</v>
      </c>
      <c r="F3611" t="s">
        <v>735</v>
      </c>
      <c r="G3611" t="s">
        <v>736</v>
      </c>
      <c r="H3611" t="s">
        <v>295</v>
      </c>
      <c r="I3611" t="s">
        <v>296</v>
      </c>
      <c r="J3611">
        <v>2754</v>
      </c>
      <c r="K3611" t="s">
        <v>93</v>
      </c>
      <c r="L3611">
        <v>0</v>
      </c>
    </row>
    <row r="3612" spans="1:12" x14ac:dyDescent="0.25">
      <c r="A3612" t="s">
        <v>433</v>
      </c>
      <c r="B3612" t="s">
        <v>434</v>
      </c>
      <c r="C3612" t="s">
        <v>85</v>
      </c>
      <c r="D3612">
        <v>74</v>
      </c>
      <c r="E3612" t="s">
        <v>86</v>
      </c>
      <c r="F3612" t="s">
        <v>735</v>
      </c>
      <c r="G3612" t="s">
        <v>736</v>
      </c>
      <c r="H3612" t="s">
        <v>297</v>
      </c>
      <c r="I3612" t="s">
        <v>298</v>
      </c>
      <c r="J3612">
        <v>0</v>
      </c>
      <c r="K3612" t="s">
        <v>93</v>
      </c>
      <c r="L3612">
        <v>0</v>
      </c>
    </row>
    <row r="3613" spans="1:12" x14ac:dyDescent="0.25">
      <c r="A3613" t="s">
        <v>433</v>
      </c>
      <c r="B3613" t="s">
        <v>434</v>
      </c>
      <c r="C3613" t="s">
        <v>85</v>
      </c>
      <c r="D3613">
        <v>74</v>
      </c>
      <c r="E3613" t="s">
        <v>86</v>
      </c>
      <c r="F3613" t="s">
        <v>735</v>
      </c>
      <c r="G3613" t="s">
        <v>736</v>
      </c>
      <c r="H3613" t="s">
        <v>299</v>
      </c>
      <c r="I3613" t="s">
        <v>300</v>
      </c>
      <c r="J3613">
        <v>0</v>
      </c>
      <c r="K3613" t="s">
        <v>93</v>
      </c>
      <c r="L3613">
        <v>0</v>
      </c>
    </row>
    <row r="3614" spans="1:12" x14ac:dyDescent="0.25">
      <c r="A3614" t="s">
        <v>433</v>
      </c>
      <c r="B3614" t="s">
        <v>434</v>
      </c>
      <c r="C3614" t="s">
        <v>85</v>
      </c>
      <c r="D3614">
        <v>74</v>
      </c>
      <c r="E3614" t="s">
        <v>86</v>
      </c>
      <c r="F3614" t="s">
        <v>735</v>
      </c>
      <c r="G3614" t="s">
        <v>736</v>
      </c>
      <c r="H3614" t="s">
        <v>301</v>
      </c>
      <c r="I3614" t="s">
        <v>302</v>
      </c>
      <c r="J3614">
        <v>0</v>
      </c>
      <c r="K3614" t="s">
        <v>93</v>
      </c>
      <c r="L3614">
        <v>0</v>
      </c>
    </row>
    <row r="3615" spans="1:12" x14ac:dyDescent="0.25">
      <c r="A3615" t="s">
        <v>433</v>
      </c>
      <c r="B3615" t="s">
        <v>434</v>
      </c>
      <c r="C3615" t="s">
        <v>85</v>
      </c>
      <c r="D3615">
        <v>74</v>
      </c>
      <c r="E3615" t="s">
        <v>86</v>
      </c>
      <c r="F3615" t="s">
        <v>735</v>
      </c>
      <c r="G3615" t="s">
        <v>736</v>
      </c>
      <c r="H3615" t="s">
        <v>303</v>
      </c>
      <c r="I3615" t="s">
        <v>304</v>
      </c>
      <c r="J3615">
        <v>0</v>
      </c>
      <c r="K3615" t="s">
        <v>93</v>
      </c>
      <c r="L3615">
        <v>0</v>
      </c>
    </row>
    <row r="3616" spans="1:12" x14ac:dyDescent="0.25">
      <c r="A3616" t="s">
        <v>433</v>
      </c>
      <c r="B3616" t="s">
        <v>434</v>
      </c>
      <c r="C3616" t="s">
        <v>85</v>
      </c>
      <c r="D3616">
        <v>74</v>
      </c>
      <c r="E3616" t="s">
        <v>86</v>
      </c>
      <c r="F3616" t="s">
        <v>735</v>
      </c>
      <c r="G3616" t="s">
        <v>736</v>
      </c>
      <c r="H3616" t="s">
        <v>305</v>
      </c>
      <c r="I3616" t="s">
        <v>306</v>
      </c>
      <c r="J3616">
        <v>160378</v>
      </c>
      <c r="K3616" t="s">
        <v>93</v>
      </c>
      <c r="L3616">
        <v>0</v>
      </c>
    </row>
    <row r="3617" spans="1:12" x14ac:dyDescent="0.25">
      <c r="A3617" t="s">
        <v>433</v>
      </c>
      <c r="B3617" t="s">
        <v>434</v>
      </c>
      <c r="C3617" t="s">
        <v>85</v>
      </c>
      <c r="D3617">
        <v>74</v>
      </c>
      <c r="E3617" t="s">
        <v>86</v>
      </c>
      <c r="F3617" t="s">
        <v>735</v>
      </c>
      <c r="G3617" t="s">
        <v>736</v>
      </c>
      <c r="H3617" t="s">
        <v>307</v>
      </c>
      <c r="I3617" t="s">
        <v>308</v>
      </c>
      <c r="J3617">
        <v>764647</v>
      </c>
      <c r="K3617" t="s">
        <v>93</v>
      </c>
      <c r="L3617">
        <v>0</v>
      </c>
    </row>
    <row r="3618" spans="1:12" x14ac:dyDescent="0.25">
      <c r="A3618" t="s">
        <v>433</v>
      </c>
      <c r="B3618" t="s">
        <v>434</v>
      </c>
      <c r="C3618" t="s">
        <v>85</v>
      </c>
      <c r="D3618">
        <v>74</v>
      </c>
      <c r="E3618" t="s">
        <v>86</v>
      </c>
      <c r="F3618" t="s">
        <v>735</v>
      </c>
      <c r="G3618" t="s">
        <v>736</v>
      </c>
      <c r="H3618" t="s">
        <v>309</v>
      </c>
      <c r="I3618" t="s">
        <v>310</v>
      </c>
      <c r="J3618">
        <v>1360139</v>
      </c>
      <c r="K3618" t="s">
        <v>93</v>
      </c>
      <c r="L3618">
        <v>0</v>
      </c>
    </row>
    <row r="3619" spans="1:12" x14ac:dyDescent="0.25">
      <c r="A3619" t="s">
        <v>433</v>
      </c>
      <c r="B3619" t="s">
        <v>434</v>
      </c>
      <c r="C3619" t="s">
        <v>85</v>
      </c>
      <c r="D3619">
        <v>74</v>
      </c>
      <c r="E3619" t="s">
        <v>86</v>
      </c>
      <c r="F3619" t="s">
        <v>735</v>
      </c>
      <c r="G3619" t="s">
        <v>736</v>
      </c>
      <c r="H3619" t="s">
        <v>311</v>
      </c>
      <c r="I3619" t="s">
        <v>312</v>
      </c>
      <c r="J3619">
        <v>0</v>
      </c>
      <c r="K3619" t="s">
        <v>93</v>
      </c>
      <c r="L3619">
        <v>0</v>
      </c>
    </row>
    <row r="3620" spans="1:12" x14ac:dyDescent="0.25">
      <c r="A3620" t="s">
        <v>433</v>
      </c>
      <c r="B3620" t="s">
        <v>434</v>
      </c>
      <c r="C3620" t="s">
        <v>85</v>
      </c>
      <c r="D3620">
        <v>74</v>
      </c>
      <c r="E3620" t="s">
        <v>86</v>
      </c>
      <c r="F3620" t="s">
        <v>735</v>
      </c>
      <c r="G3620" t="s">
        <v>736</v>
      </c>
      <c r="H3620" t="s">
        <v>313</v>
      </c>
      <c r="I3620" t="s">
        <v>314</v>
      </c>
      <c r="J3620">
        <v>0</v>
      </c>
      <c r="K3620" t="s">
        <v>93</v>
      </c>
      <c r="L3620">
        <v>0</v>
      </c>
    </row>
    <row r="3621" spans="1:12" x14ac:dyDescent="0.25">
      <c r="A3621" t="s">
        <v>433</v>
      </c>
      <c r="B3621" t="s">
        <v>434</v>
      </c>
      <c r="C3621" t="s">
        <v>85</v>
      </c>
      <c r="D3621">
        <v>74</v>
      </c>
      <c r="E3621" t="s">
        <v>86</v>
      </c>
      <c r="F3621" t="s">
        <v>735</v>
      </c>
      <c r="G3621" t="s">
        <v>736</v>
      </c>
      <c r="H3621" t="s">
        <v>315</v>
      </c>
      <c r="I3621" t="s">
        <v>316</v>
      </c>
      <c r="J3621">
        <v>0</v>
      </c>
      <c r="K3621" t="s">
        <v>93</v>
      </c>
      <c r="L3621">
        <v>0</v>
      </c>
    </row>
    <row r="3622" spans="1:12" x14ac:dyDescent="0.25">
      <c r="A3622" t="s">
        <v>433</v>
      </c>
      <c r="B3622" t="s">
        <v>434</v>
      </c>
      <c r="C3622" t="s">
        <v>85</v>
      </c>
      <c r="D3622">
        <v>74</v>
      </c>
      <c r="E3622" t="s">
        <v>86</v>
      </c>
      <c r="F3622" t="s">
        <v>735</v>
      </c>
      <c r="G3622" t="s">
        <v>736</v>
      </c>
      <c r="H3622" t="s">
        <v>317</v>
      </c>
      <c r="I3622" t="s">
        <v>318</v>
      </c>
      <c r="J3622">
        <v>1199</v>
      </c>
      <c r="K3622" t="s">
        <v>93</v>
      </c>
      <c r="L3622">
        <v>0</v>
      </c>
    </row>
    <row r="3623" spans="1:12" x14ac:dyDescent="0.25">
      <c r="A3623" t="s">
        <v>433</v>
      </c>
      <c r="B3623" t="s">
        <v>434</v>
      </c>
      <c r="C3623" t="s">
        <v>85</v>
      </c>
      <c r="D3623">
        <v>74</v>
      </c>
      <c r="E3623" t="s">
        <v>86</v>
      </c>
      <c r="F3623" t="s">
        <v>735</v>
      </c>
      <c r="G3623" t="s">
        <v>736</v>
      </c>
      <c r="H3623" t="s">
        <v>319</v>
      </c>
      <c r="I3623" t="s">
        <v>320</v>
      </c>
      <c r="J3623">
        <v>29617</v>
      </c>
      <c r="K3623" t="s">
        <v>93</v>
      </c>
      <c r="L3623">
        <v>0</v>
      </c>
    </row>
    <row r="3624" spans="1:12" x14ac:dyDescent="0.25">
      <c r="A3624" t="s">
        <v>433</v>
      </c>
      <c r="B3624" t="s">
        <v>434</v>
      </c>
      <c r="C3624" t="s">
        <v>85</v>
      </c>
      <c r="D3624">
        <v>74</v>
      </c>
      <c r="E3624" t="s">
        <v>86</v>
      </c>
      <c r="F3624" t="s">
        <v>735</v>
      </c>
      <c r="G3624" t="s">
        <v>736</v>
      </c>
      <c r="H3624" t="s">
        <v>321</v>
      </c>
      <c r="I3624" t="s">
        <v>322</v>
      </c>
      <c r="J3624">
        <v>0</v>
      </c>
      <c r="K3624" t="s">
        <v>93</v>
      </c>
      <c r="L3624">
        <v>0</v>
      </c>
    </row>
    <row r="3625" spans="1:12" x14ac:dyDescent="0.25">
      <c r="A3625" t="s">
        <v>433</v>
      </c>
      <c r="B3625" t="s">
        <v>434</v>
      </c>
      <c r="C3625" t="s">
        <v>85</v>
      </c>
      <c r="D3625">
        <v>74</v>
      </c>
      <c r="E3625" t="s">
        <v>86</v>
      </c>
      <c r="F3625" t="s">
        <v>735</v>
      </c>
      <c r="G3625" t="s">
        <v>736</v>
      </c>
      <c r="H3625" t="s">
        <v>323</v>
      </c>
      <c r="I3625" t="s">
        <v>324</v>
      </c>
      <c r="J3625">
        <v>2651</v>
      </c>
      <c r="K3625" t="s">
        <v>93</v>
      </c>
      <c r="L3625">
        <v>0</v>
      </c>
    </row>
    <row r="3626" spans="1:12" x14ac:dyDescent="0.25">
      <c r="A3626" t="s">
        <v>433</v>
      </c>
      <c r="B3626" t="s">
        <v>434</v>
      </c>
      <c r="C3626" t="s">
        <v>85</v>
      </c>
      <c r="D3626">
        <v>74</v>
      </c>
      <c r="E3626" t="s">
        <v>86</v>
      </c>
      <c r="F3626" t="s">
        <v>735</v>
      </c>
      <c r="G3626" t="s">
        <v>736</v>
      </c>
      <c r="H3626" t="s">
        <v>325</v>
      </c>
      <c r="I3626" t="s">
        <v>326</v>
      </c>
      <c r="J3626">
        <v>29115</v>
      </c>
      <c r="K3626" t="s">
        <v>93</v>
      </c>
      <c r="L3626">
        <v>0</v>
      </c>
    </row>
    <row r="3627" spans="1:12" x14ac:dyDescent="0.25">
      <c r="A3627" t="s">
        <v>433</v>
      </c>
      <c r="B3627" t="s">
        <v>434</v>
      </c>
      <c r="C3627" t="s">
        <v>85</v>
      </c>
      <c r="D3627">
        <v>74</v>
      </c>
      <c r="E3627" t="s">
        <v>86</v>
      </c>
      <c r="F3627" t="s">
        <v>735</v>
      </c>
      <c r="G3627" t="s">
        <v>736</v>
      </c>
      <c r="H3627" t="s">
        <v>327</v>
      </c>
      <c r="I3627" t="s">
        <v>328</v>
      </c>
      <c r="J3627">
        <v>0</v>
      </c>
      <c r="K3627" t="s">
        <v>93</v>
      </c>
      <c r="L3627">
        <v>0</v>
      </c>
    </row>
    <row r="3628" spans="1:12" x14ac:dyDescent="0.25">
      <c r="A3628" t="s">
        <v>433</v>
      </c>
      <c r="B3628" t="s">
        <v>434</v>
      </c>
      <c r="C3628" t="s">
        <v>85</v>
      </c>
      <c r="D3628">
        <v>74</v>
      </c>
      <c r="E3628" t="s">
        <v>86</v>
      </c>
      <c r="F3628" t="s">
        <v>735</v>
      </c>
      <c r="G3628" t="s">
        <v>736</v>
      </c>
      <c r="H3628" t="s">
        <v>329</v>
      </c>
      <c r="I3628" t="s">
        <v>330</v>
      </c>
      <c r="J3628">
        <v>0</v>
      </c>
      <c r="K3628" t="s">
        <v>93</v>
      </c>
      <c r="L3628">
        <v>0</v>
      </c>
    </row>
    <row r="3629" spans="1:12" x14ac:dyDescent="0.25">
      <c r="A3629" t="s">
        <v>433</v>
      </c>
      <c r="B3629" t="s">
        <v>434</v>
      </c>
      <c r="C3629" t="s">
        <v>85</v>
      </c>
      <c r="D3629">
        <v>74</v>
      </c>
      <c r="E3629" t="s">
        <v>86</v>
      </c>
      <c r="F3629" t="s">
        <v>735</v>
      </c>
      <c r="G3629" t="s">
        <v>736</v>
      </c>
      <c r="H3629" t="s">
        <v>331</v>
      </c>
      <c r="I3629" t="s">
        <v>332</v>
      </c>
      <c r="J3629">
        <v>6014568</v>
      </c>
      <c r="K3629" t="s">
        <v>93</v>
      </c>
      <c r="L3629">
        <v>0</v>
      </c>
    </row>
    <row r="3630" spans="1:12" x14ac:dyDescent="0.25">
      <c r="A3630" t="s">
        <v>433</v>
      </c>
      <c r="B3630" t="s">
        <v>434</v>
      </c>
      <c r="C3630" t="s">
        <v>85</v>
      </c>
      <c r="D3630">
        <v>74</v>
      </c>
      <c r="E3630" t="s">
        <v>86</v>
      </c>
      <c r="F3630" t="s">
        <v>735</v>
      </c>
      <c r="G3630" t="s">
        <v>736</v>
      </c>
      <c r="H3630" t="s">
        <v>333</v>
      </c>
      <c r="I3630" t="s">
        <v>334</v>
      </c>
      <c r="J3630">
        <v>199940</v>
      </c>
      <c r="K3630" t="s">
        <v>93</v>
      </c>
      <c r="L3630">
        <v>0</v>
      </c>
    </row>
    <row r="3631" spans="1:12" x14ac:dyDescent="0.25">
      <c r="A3631" t="s">
        <v>433</v>
      </c>
      <c r="B3631" t="s">
        <v>434</v>
      </c>
      <c r="C3631" t="s">
        <v>85</v>
      </c>
      <c r="D3631">
        <v>74</v>
      </c>
      <c r="E3631" t="s">
        <v>86</v>
      </c>
      <c r="F3631" t="s">
        <v>735</v>
      </c>
      <c r="G3631" t="s">
        <v>736</v>
      </c>
      <c r="H3631" t="s">
        <v>335</v>
      </c>
      <c r="I3631" t="s">
        <v>336</v>
      </c>
      <c r="J3631">
        <v>402</v>
      </c>
      <c r="K3631" t="s">
        <v>93</v>
      </c>
      <c r="L3631">
        <v>0</v>
      </c>
    </row>
    <row r="3632" spans="1:12" x14ac:dyDescent="0.25">
      <c r="A3632" t="s">
        <v>433</v>
      </c>
      <c r="B3632" t="s">
        <v>434</v>
      </c>
      <c r="C3632" t="s">
        <v>85</v>
      </c>
      <c r="D3632">
        <v>74</v>
      </c>
      <c r="E3632" t="s">
        <v>86</v>
      </c>
      <c r="F3632" t="s">
        <v>735</v>
      </c>
      <c r="G3632" t="s">
        <v>736</v>
      </c>
      <c r="H3632" t="s">
        <v>337</v>
      </c>
      <c r="I3632" t="s">
        <v>338</v>
      </c>
      <c r="J3632">
        <v>41784</v>
      </c>
      <c r="K3632" t="s">
        <v>93</v>
      </c>
      <c r="L3632">
        <v>0</v>
      </c>
    </row>
    <row r="3633" spans="1:12" x14ac:dyDescent="0.25">
      <c r="A3633" t="s">
        <v>433</v>
      </c>
      <c r="B3633" t="s">
        <v>434</v>
      </c>
      <c r="C3633" t="s">
        <v>85</v>
      </c>
      <c r="D3633">
        <v>74</v>
      </c>
      <c r="E3633" t="s">
        <v>86</v>
      </c>
      <c r="F3633" t="s">
        <v>735</v>
      </c>
      <c r="G3633" t="s">
        <v>736</v>
      </c>
      <c r="H3633" t="s">
        <v>337</v>
      </c>
      <c r="I3633" t="s">
        <v>339</v>
      </c>
      <c r="J3633">
        <v>39640</v>
      </c>
      <c r="K3633" t="s">
        <v>93</v>
      </c>
      <c r="L3633">
        <v>0</v>
      </c>
    </row>
    <row r="3634" spans="1:12" x14ac:dyDescent="0.25">
      <c r="A3634" t="s">
        <v>433</v>
      </c>
      <c r="B3634" t="s">
        <v>434</v>
      </c>
      <c r="C3634" t="s">
        <v>85</v>
      </c>
      <c r="D3634">
        <v>74</v>
      </c>
      <c r="E3634" t="s">
        <v>86</v>
      </c>
      <c r="F3634" t="s">
        <v>735</v>
      </c>
      <c r="G3634" t="s">
        <v>736</v>
      </c>
      <c r="H3634" t="s">
        <v>340</v>
      </c>
      <c r="I3634" t="s">
        <v>341</v>
      </c>
      <c r="J3634">
        <v>0</v>
      </c>
      <c r="K3634" t="s">
        <v>93</v>
      </c>
      <c r="L3634">
        <v>0</v>
      </c>
    </row>
    <row r="3635" spans="1:12" x14ac:dyDescent="0.25">
      <c r="A3635" t="s">
        <v>433</v>
      </c>
      <c r="B3635" t="s">
        <v>434</v>
      </c>
      <c r="C3635" t="s">
        <v>85</v>
      </c>
      <c r="D3635">
        <v>74</v>
      </c>
      <c r="E3635" t="s">
        <v>86</v>
      </c>
      <c r="F3635" t="s">
        <v>735</v>
      </c>
      <c r="G3635" t="s">
        <v>736</v>
      </c>
      <c r="H3635" t="s">
        <v>342</v>
      </c>
      <c r="I3635" t="s">
        <v>343</v>
      </c>
      <c r="J3635">
        <v>240704</v>
      </c>
      <c r="K3635" t="s">
        <v>93</v>
      </c>
      <c r="L3635">
        <v>0</v>
      </c>
    </row>
    <row r="3636" spans="1:12" x14ac:dyDescent="0.25">
      <c r="A3636" t="s">
        <v>433</v>
      </c>
      <c r="B3636" t="s">
        <v>434</v>
      </c>
      <c r="C3636" t="s">
        <v>85</v>
      </c>
      <c r="D3636">
        <v>74</v>
      </c>
      <c r="E3636" t="s">
        <v>86</v>
      </c>
      <c r="F3636" t="s">
        <v>735</v>
      </c>
      <c r="G3636" t="s">
        <v>736</v>
      </c>
      <c r="H3636" t="s">
        <v>344</v>
      </c>
      <c r="I3636" t="s">
        <v>345</v>
      </c>
      <c r="J3636">
        <v>0</v>
      </c>
      <c r="K3636" t="s">
        <v>93</v>
      </c>
      <c r="L3636">
        <v>0</v>
      </c>
    </row>
    <row r="3637" spans="1:12" x14ac:dyDescent="0.25">
      <c r="A3637" t="s">
        <v>433</v>
      </c>
      <c r="B3637" t="s">
        <v>434</v>
      </c>
      <c r="C3637" t="s">
        <v>85</v>
      </c>
      <c r="D3637">
        <v>74</v>
      </c>
      <c r="E3637" t="s">
        <v>86</v>
      </c>
      <c r="F3637" t="s">
        <v>735</v>
      </c>
      <c r="G3637" t="s">
        <v>736</v>
      </c>
      <c r="H3637" t="s">
        <v>346</v>
      </c>
      <c r="I3637" t="s">
        <v>347</v>
      </c>
      <c r="J3637">
        <v>0</v>
      </c>
      <c r="K3637" t="s">
        <v>93</v>
      </c>
      <c r="L3637">
        <v>0</v>
      </c>
    </row>
    <row r="3638" spans="1:12" x14ac:dyDescent="0.25">
      <c r="A3638" t="s">
        <v>433</v>
      </c>
      <c r="B3638" t="s">
        <v>434</v>
      </c>
      <c r="C3638" t="s">
        <v>85</v>
      </c>
      <c r="D3638">
        <v>74</v>
      </c>
      <c r="E3638" t="s">
        <v>86</v>
      </c>
      <c r="F3638" t="s">
        <v>735</v>
      </c>
      <c r="G3638" t="s">
        <v>736</v>
      </c>
      <c r="H3638" t="s">
        <v>348</v>
      </c>
      <c r="I3638" t="s">
        <v>349</v>
      </c>
      <c r="J3638">
        <v>0</v>
      </c>
      <c r="K3638" t="s">
        <v>93</v>
      </c>
      <c r="L3638">
        <v>0</v>
      </c>
    </row>
    <row r="3639" spans="1:12" x14ac:dyDescent="0.25">
      <c r="A3639" t="s">
        <v>433</v>
      </c>
      <c r="B3639" t="s">
        <v>434</v>
      </c>
      <c r="C3639" t="s">
        <v>85</v>
      </c>
      <c r="D3639">
        <v>74</v>
      </c>
      <c r="E3639" t="s">
        <v>86</v>
      </c>
      <c r="F3639" t="s">
        <v>735</v>
      </c>
      <c r="G3639" t="s">
        <v>736</v>
      </c>
      <c r="H3639" t="s">
        <v>350</v>
      </c>
      <c r="I3639" t="s">
        <v>351</v>
      </c>
      <c r="J3639">
        <v>84185</v>
      </c>
      <c r="K3639" t="s">
        <v>93</v>
      </c>
      <c r="L3639">
        <v>0</v>
      </c>
    </row>
    <row r="3640" spans="1:12" x14ac:dyDescent="0.25">
      <c r="A3640" t="s">
        <v>433</v>
      </c>
      <c r="B3640" t="s">
        <v>434</v>
      </c>
      <c r="C3640" t="s">
        <v>85</v>
      </c>
      <c r="D3640">
        <v>74</v>
      </c>
      <c r="E3640" t="s">
        <v>86</v>
      </c>
      <c r="F3640" t="s">
        <v>735</v>
      </c>
      <c r="G3640" t="s">
        <v>736</v>
      </c>
      <c r="H3640" t="s">
        <v>352</v>
      </c>
      <c r="I3640" t="s">
        <v>353</v>
      </c>
      <c r="J3640">
        <v>0</v>
      </c>
      <c r="K3640" t="s">
        <v>93</v>
      </c>
      <c r="L3640">
        <v>0</v>
      </c>
    </row>
    <row r="3641" spans="1:12" x14ac:dyDescent="0.25">
      <c r="A3641" t="s">
        <v>433</v>
      </c>
      <c r="B3641" t="s">
        <v>434</v>
      </c>
      <c r="C3641" t="s">
        <v>85</v>
      </c>
      <c r="D3641">
        <v>74</v>
      </c>
      <c r="E3641" t="s">
        <v>86</v>
      </c>
      <c r="F3641" t="s">
        <v>735</v>
      </c>
      <c r="G3641" t="s">
        <v>736</v>
      </c>
      <c r="H3641" t="s">
        <v>354</v>
      </c>
      <c r="I3641" t="s">
        <v>355</v>
      </c>
      <c r="J3641">
        <v>0</v>
      </c>
      <c r="K3641" t="s">
        <v>93</v>
      </c>
      <c r="L3641">
        <v>0</v>
      </c>
    </row>
    <row r="3642" spans="1:12" x14ac:dyDescent="0.25">
      <c r="A3642" t="s">
        <v>433</v>
      </c>
      <c r="B3642" t="s">
        <v>434</v>
      </c>
      <c r="C3642" t="s">
        <v>85</v>
      </c>
      <c r="D3642">
        <v>74</v>
      </c>
      <c r="E3642" t="s">
        <v>86</v>
      </c>
      <c r="F3642" t="s">
        <v>735</v>
      </c>
      <c r="G3642" t="s">
        <v>736</v>
      </c>
      <c r="H3642" t="s">
        <v>356</v>
      </c>
      <c r="I3642" t="s">
        <v>357</v>
      </c>
      <c r="J3642">
        <v>0</v>
      </c>
      <c r="K3642" t="s">
        <v>93</v>
      </c>
      <c r="L3642">
        <v>0</v>
      </c>
    </row>
    <row r="3643" spans="1:12" x14ac:dyDescent="0.25">
      <c r="A3643" t="s">
        <v>433</v>
      </c>
      <c r="B3643" t="s">
        <v>434</v>
      </c>
      <c r="C3643" t="s">
        <v>85</v>
      </c>
      <c r="D3643">
        <v>74</v>
      </c>
      <c r="E3643" t="s">
        <v>86</v>
      </c>
      <c r="F3643" t="s">
        <v>735</v>
      </c>
      <c r="G3643" t="s">
        <v>736</v>
      </c>
      <c r="H3643" t="s">
        <v>358</v>
      </c>
      <c r="I3643" t="s">
        <v>359</v>
      </c>
      <c r="J3643">
        <v>0</v>
      </c>
      <c r="K3643" t="s">
        <v>93</v>
      </c>
      <c r="L3643">
        <v>0</v>
      </c>
    </row>
    <row r="3644" spans="1:12" x14ac:dyDescent="0.25">
      <c r="A3644" t="s">
        <v>433</v>
      </c>
      <c r="B3644" t="s">
        <v>434</v>
      </c>
      <c r="C3644" t="s">
        <v>85</v>
      </c>
      <c r="D3644">
        <v>74</v>
      </c>
      <c r="E3644" t="s">
        <v>86</v>
      </c>
      <c r="F3644" t="s">
        <v>735</v>
      </c>
      <c r="G3644" t="s">
        <v>736</v>
      </c>
      <c r="H3644" t="s">
        <v>360</v>
      </c>
      <c r="I3644" t="s">
        <v>361</v>
      </c>
      <c r="J3644">
        <v>0</v>
      </c>
      <c r="K3644" t="s">
        <v>93</v>
      </c>
      <c r="L3644">
        <v>0</v>
      </c>
    </row>
    <row r="3645" spans="1:12" x14ac:dyDescent="0.25">
      <c r="A3645" t="s">
        <v>433</v>
      </c>
      <c r="B3645" t="s">
        <v>434</v>
      </c>
      <c r="C3645" t="s">
        <v>85</v>
      </c>
      <c r="D3645">
        <v>74</v>
      </c>
      <c r="E3645" t="s">
        <v>86</v>
      </c>
      <c r="F3645" t="s">
        <v>735</v>
      </c>
      <c r="G3645" t="s">
        <v>736</v>
      </c>
      <c r="H3645" t="s">
        <v>362</v>
      </c>
      <c r="I3645" t="s">
        <v>363</v>
      </c>
      <c r="J3645">
        <v>0</v>
      </c>
      <c r="K3645" t="s">
        <v>93</v>
      </c>
      <c r="L3645">
        <v>0</v>
      </c>
    </row>
    <row r="3646" spans="1:12" x14ac:dyDescent="0.25">
      <c r="A3646" t="s">
        <v>433</v>
      </c>
      <c r="B3646" t="s">
        <v>434</v>
      </c>
      <c r="C3646" t="s">
        <v>85</v>
      </c>
      <c r="D3646">
        <v>74</v>
      </c>
      <c r="E3646" t="s">
        <v>86</v>
      </c>
      <c r="F3646" t="s">
        <v>735</v>
      </c>
      <c r="G3646" t="s">
        <v>736</v>
      </c>
      <c r="H3646" t="s">
        <v>364</v>
      </c>
      <c r="I3646" t="s">
        <v>365</v>
      </c>
      <c r="J3646">
        <v>0</v>
      </c>
      <c r="K3646" t="s">
        <v>93</v>
      </c>
      <c r="L3646">
        <v>0</v>
      </c>
    </row>
    <row r="3647" spans="1:12" x14ac:dyDescent="0.25">
      <c r="A3647" t="s">
        <v>433</v>
      </c>
      <c r="B3647" t="s">
        <v>434</v>
      </c>
      <c r="C3647" t="s">
        <v>85</v>
      </c>
      <c r="D3647">
        <v>74</v>
      </c>
      <c r="E3647" t="s">
        <v>86</v>
      </c>
      <c r="F3647" t="s">
        <v>735</v>
      </c>
      <c r="G3647" t="s">
        <v>736</v>
      </c>
      <c r="H3647" t="s">
        <v>366</v>
      </c>
      <c r="I3647" t="s">
        <v>367</v>
      </c>
      <c r="J3647">
        <v>0</v>
      </c>
      <c r="K3647" t="s">
        <v>93</v>
      </c>
      <c r="L3647">
        <v>0</v>
      </c>
    </row>
    <row r="3648" spans="1:12" x14ac:dyDescent="0.25">
      <c r="A3648" t="s">
        <v>433</v>
      </c>
      <c r="B3648" t="s">
        <v>434</v>
      </c>
      <c r="C3648" t="s">
        <v>85</v>
      </c>
      <c r="D3648">
        <v>74</v>
      </c>
      <c r="E3648" t="s">
        <v>86</v>
      </c>
      <c r="F3648" t="s">
        <v>735</v>
      </c>
      <c r="G3648" t="s">
        <v>736</v>
      </c>
      <c r="H3648" t="s">
        <v>368</v>
      </c>
      <c r="I3648" t="s">
        <v>369</v>
      </c>
      <c r="J3648">
        <v>0</v>
      </c>
      <c r="K3648" t="s">
        <v>93</v>
      </c>
      <c r="L3648">
        <v>0</v>
      </c>
    </row>
    <row r="3649" spans="1:12" x14ac:dyDescent="0.25">
      <c r="A3649" t="s">
        <v>433</v>
      </c>
      <c r="B3649" t="s">
        <v>434</v>
      </c>
      <c r="C3649" t="s">
        <v>85</v>
      </c>
      <c r="D3649">
        <v>74</v>
      </c>
      <c r="E3649" t="s">
        <v>86</v>
      </c>
      <c r="F3649" t="s">
        <v>735</v>
      </c>
      <c r="G3649" t="s">
        <v>736</v>
      </c>
      <c r="H3649" t="s">
        <v>370</v>
      </c>
      <c r="I3649" t="s">
        <v>371</v>
      </c>
      <c r="J3649">
        <v>0</v>
      </c>
      <c r="K3649" t="s">
        <v>93</v>
      </c>
      <c r="L3649">
        <v>0</v>
      </c>
    </row>
    <row r="3650" spans="1:12" x14ac:dyDescent="0.25">
      <c r="A3650" t="s">
        <v>433</v>
      </c>
      <c r="B3650" t="s">
        <v>434</v>
      </c>
      <c r="C3650" t="s">
        <v>85</v>
      </c>
      <c r="D3650">
        <v>74</v>
      </c>
      <c r="E3650" t="s">
        <v>86</v>
      </c>
      <c r="F3650" t="s">
        <v>735</v>
      </c>
      <c r="G3650" t="s">
        <v>736</v>
      </c>
      <c r="H3650" t="s">
        <v>372</v>
      </c>
      <c r="I3650" t="s">
        <v>373</v>
      </c>
      <c r="J3650">
        <v>0</v>
      </c>
      <c r="K3650" t="s">
        <v>93</v>
      </c>
      <c r="L3650">
        <v>0</v>
      </c>
    </row>
    <row r="3651" spans="1:12" x14ac:dyDescent="0.25">
      <c r="A3651" t="s">
        <v>433</v>
      </c>
      <c r="B3651" t="s">
        <v>434</v>
      </c>
      <c r="C3651" t="s">
        <v>85</v>
      </c>
      <c r="D3651">
        <v>74</v>
      </c>
      <c r="E3651" t="s">
        <v>86</v>
      </c>
      <c r="F3651" t="s">
        <v>735</v>
      </c>
      <c r="G3651" t="s">
        <v>736</v>
      </c>
      <c r="H3651" t="s">
        <v>374</v>
      </c>
      <c r="I3651" t="s">
        <v>375</v>
      </c>
      <c r="J3651">
        <v>0</v>
      </c>
      <c r="K3651" t="s">
        <v>93</v>
      </c>
      <c r="L3651">
        <v>0</v>
      </c>
    </row>
    <row r="3652" spans="1:12" x14ac:dyDescent="0.25">
      <c r="A3652" t="s">
        <v>433</v>
      </c>
      <c r="B3652" t="s">
        <v>434</v>
      </c>
      <c r="C3652" t="s">
        <v>85</v>
      </c>
      <c r="D3652">
        <v>74</v>
      </c>
      <c r="E3652" t="s">
        <v>86</v>
      </c>
      <c r="F3652" t="s">
        <v>735</v>
      </c>
      <c r="G3652" t="s">
        <v>736</v>
      </c>
      <c r="H3652" t="s">
        <v>376</v>
      </c>
      <c r="I3652" t="s">
        <v>377</v>
      </c>
      <c r="J3652">
        <v>0</v>
      </c>
      <c r="K3652" t="s">
        <v>93</v>
      </c>
      <c r="L3652">
        <v>0</v>
      </c>
    </row>
    <row r="3653" spans="1:12" x14ac:dyDescent="0.25">
      <c r="A3653" t="s">
        <v>433</v>
      </c>
      <c r="B3653" t="s">
        <v>434</v>
      </c>
      <c r="C3653" t="s">
        <v>85</v>
      </c>
      <c r="D3653">
        <v>74</v>
      </c>
      <c r="E3653" t="s">
        <v>86</v>
      </c>
      <c r="F3653" t="s">
        <v>735</v>
      </c>
      <c r="G3653" t="s">
        <v>736</v>
      </c>
      <c r="H3653" t="s">
        <v>378</v>
      </c>
      <c r="I3653" t="s">
        <v>379</v>
      </c>
      <c r="J3653">
        <v>0</v>
      </c>
      <c r="K3653" t="s">
        <v>93</v>
      </c>
      <c r="L3653">
        <v>0</v>
      </c>
    </row>
    <row r="3654" spans="1:12" x14ac:dyDescent="0.25">
      <c r="A3654" t="s">
        <v>433</v>
      </c>
      <c r="B3654" t="s">
        <v>434</v>
      </c>
      <c r="C3654" t="s">
        <v>85</v>
      </c>
      <c r="D3654">
        <v>74</v>
      </c>
      <c r="E3654" t="s">
        <v>86</v>
      </c>
      <c r="F3654" t="s">
        <v>735</v>
      </c>
      <c r="G3654" t="s">
        <v>736</v>
      </c>
      <c r="H3654" t="s">
        <v>90</v>
      </c>
      <c r="I3654" t="s">
        <v>92</v>
      </c>
      <c r="J3654">
        <v>0</v>
      </c>
      <c r="K3654" t="s">
        <v>93</v>
      </c>
      <c r="L3654">
        <v>420581</v>
      </c>
    </row>
    <row r="3655" spans="1:12" x14ac:dyDescent="0.25">
      <c r="A3655" t="s">
        <v>433</v>
      </c>
      <c r="B3655" t="s">
        <v>434</v>
      </c>
      <c r="C3655" t="s">
        <v>85</v>
      </c>
      <c r="D3655">
        <v>74</v>
      </c>
      <c r="E3655" t="s">
        <v>86</v>
      </c>
      <c r="F3655" t="s">
        <v>735</v>
      </c>
      <c r="G3655" t="s">
        <v>736</v>
      </c>
      <c r="H3655" t="s">
        <v>94</v>
      </c>
      <c r="I3655" t="s">
        <v>95</v>
      </c>
      <c r="J3655">
        <v>0</v>
      </c>
      <c r="K3655" t="s">
        <v>93</v>
      </c>
      <c r="L3655">
        <v>420581</v>
      </c>
    </row>
    <row r="3656" spans="1:12" x14ac:dyDescent="0.25">
      <c r="A3656" t="s">
        <v>433</v>
      </c>
      <c r="B3656" t="s">
        <v>434</v>
      </c>
      <c r="C3656" t="s">
        <v>85</v>
      </c>
      <c r="D3656">
        <v>74</v>
      </c>
      <c r="E3656" t="s">
        <v>86</v>
      </c>
      <c r="F3656" t="s">
        <v>735</v>
      </c>
      <c r="G3656" t="s">
        <v>736</v>
      </c>
      <c r="H3656" t="s">
        <v>96</v>
      </c>
      <c r="I3656" t="s">
        <v>97</v>
      </c>
      <c r="J3656">
        <v>0</v>
      </c>
      <c r="K3656" t="s">
        <v>93</v>
      </c>
      <c r="L3656">
        <v>420581</v>
      </c>
    </row>
    <row r="3657" spans="1:12" x14ac:dyDescent="0.25">
      <c r="A3657" t="s">
        <v>433</v>
      </c>
      <c r="B3657" t="s">
        <v>434</v>
      </c>
      <c r="C3657" t="s">
        <v>85</v>
      </c>
      <c r="D3657">
        <v>74</v>
      </c>
      <c r="E3657" t="s">
        <v>86</v>
      </c>
      <c r="F3657" t="s">
        <v>735</v>
      </c>
      <c r="G3657" t="s">
        <v>736</v>
      </c>
      <c r="H3657" t="s">
        <v>98</v>
      </c>
      <c r="I3657" t="s">
        <v>99</v>
      </c>
      <c r="J3657">
        <v>0</v>
      </c>
      <c r="K3657" t="s">
        <v>93</v>
      </c>
      <c r="L3657">
        <v>420581</v>
      </c>
    </row>
    <row r="3658" spans="1:12" x14ac:dyDescent="0.25">
      <c r="A3658" t="s">
        <v>433</v>
      </c>
      <c r="B3658" t="s">
        <v>434</v>
      </c>
      <c r="C3658" t="s">
        <v>85</v>
      </c>
      <c r="D3658">
        <v>74</v>
      </c>
      <c r="E3658" t="s">
        <v>86</v>
      </c>
      <c r="F3658" t="s">
        <v>735</v>
      </c>
      <c r="G3658" t="s">
        <v>736</v>
      </c>
      <c r="H3658" t="s">
        <v>100</v>
      </c>
      <c r="I3658" t="s">
        <v>101</v>
      </c>
      <c r="J3658">
        <v>0</v>
      </c>
      <c r="K3658" t="s">
        <v>93</v>
      </c>
      <c r="L3658">
        <v>420581</v>
      </c>
    </row>
    <row r="3659" spans="1:12" x14ac:dyDescent="0.25">
      <c r="A3659" t="s">
        <v>433</v>
      </c>
      <c r="B3659" t="s">
        <v>434</v>
      </c>
      <c r="C3659" t="s">
        <v>85</v>
      </c>
      <c r="D3659">
        <v>74</v>
      </c>
      <c r="E3659" t="s">
        <v>86</v>
      </c>
      <c r="F3659" t="s">
        <v>735</v>
      </c>
      <c r="G3659" t="s">
        <v>736</v>
      </c>
      <c r="H3659" t="s">
        <v>102</v>
      </c>
      <c r="I3659" t="s">
        <v>103</v>
      </c>
      <c r="J3659">
        <v>0</v>
      </c>
      <c r="K3659" t="s">
        <v>93</v>
      </c>
      <c r="L3659">
        <v>420581</v>
      </c>
    </row>
    <row r="3660" spans="1:12" x14ac:dyDescent="0.25">
      <c r="A3660" t="s">
        <v>433</v>
      </c>
      <c r="B3660" t="s">
        <v>434</v>
      </c>
      <c r="C3660" t="s">
        <v>85</v>
      </c>
      <c r="D3660">
        <v>74</v>
      </c>
      <c r="E3660" t="s">
        <v>86</v>
      </c>
      <c r="F3660" t="s">
        <v>735</v>
      </c>
      <c r="G3660" t="s">
        <v>736</v>
      </c>
      <c r="H3660" t="s">
        <v>104</v>
      </c>
      <c r="I3660" t="s">
        <v>105</v>
      </c>
      <c r="J3660">
        <v>0</v>
      </c>
      <c r="K3660" t="s">
        <v>93</v>
      </c>
      <c r="L3660">
        <v>420581</v>
      </c>
    </row>
    <row r="3661" spans="1:12" x14ac:dyDescent="0.25">
      <c r="A3661" t="s">
        <v>433</v>
      </c>
      <c r="B3661" t="s">
        <v>434</v>
      </c>
      <c r="C3661" t="s">
        <v>85</v>
      </c>
      <c r="D3661">
        <v>74</v>
      </c>
      <c r="E3661" t="s">
        <v>86</v>
      </c>
      <c r="F3661" t="s">
        <v>735</v>
      </c>
      <c r="G3661" t="s">
        <v>736</v>
      </c>
      <c r="H3661" t="s">
        <v>106</v>
      </c>
      <c r="I3661" t="s">
        <v>107</v>
      </c>
      <c r="J3661">
        <v>0</v>
      </c>
      <c r="K3661" t="s">
        <v>93</v>
      </c>
      <c r="L3661">
        <v>420581</v>
      </c>
    </row>
    <row r="3662" spans="1:12" x14ac:dyDescent="0.25">
      <c r="A3662" t="s">
        <v>433</v>
      </c>
      <c r="B3662" t="s">
        <v>434</v>
      </c>
      <c r="C3662" t="s">
        <v>85</v>
      </c>
      <c r="D3662">
        <v>74</v>
      </c>
      <c r="E3662" t="s">
        <v>86</v>
      </c>
      <c r="F3662" t="s">
        <v>735</v>
      </c>
      <c r="G3662" t="s">
        <v>736</v>
      </c>
      <c r="H3662" t="s">
        <v>108</v>
      </c>
      <c r="I3662" t="s">
        <v>109</v>
      </c>
      <c r="J3662">
        <v>0</v>
      </c>
      <c r="K3662" t="s">
        <v>93</v>
      </c>
      <c r="L3662">
        <v>420581</v>
      </c>
    </row>
    <row r="3663" spans="1:12" x14ac:dyDescent="0.25">
      <c r="A3663" t="s">
        <v>433</v>
      </c>
      <c r="B3663" t="s">
        <v>434</v>
      </c>
      <c r="C3663" t="s">
        <v>85</v>
      </c>
      <c r="D3663">
        <v>74</v>
      </c>
      <c r="E3663" t="s">
        <v>86</v>
      </c>
      <c r="F3663" t="s">
        <v>735</v>
      </c>
      <c r="G3663" t="s">
        <v>736</v>
      </c>
      <c r="H3663" t="s">
        <v>110</v>
      </c>
      <c r="I3663" t="s">
        <v>111</v>
      </c>
      <c r="J3663">
        <v>0</v>
      </c>
      <c r="K3663" t="s">
        <v>93</v>
      </c>
      <c r="L3663">
        <v>420581</v>
      </c>
    </row>
    <row r="3664" spans="1:12" x14ac:dyDescent="0.25">
      <c r="A3664" t="s">
        <v>433</v>
      </c>
      <c r="B3664" t="s">
        <v>434</v>
      </c>
      <c r="C3664" t="s">
        <v>85</v>
      </c>
      <c r="D3664">
        <v>74</v>
      </c>
      <c r="E3664" t="s">
        <v>86</v>
      </c>
      <c r="F3664" t="s">
        <v>735</v>
      </c>
      <c r="G3664" t="s">
        <v>736</v>
      </c>
      <c r="H3664" t="s">
        <v>112</v>
      </c>
      <c r="I3664" t="s">
        <v>113</v>
      </c>
      <c r="J3664">
        <v>0</v>
      </c>
      <c r="K3664" t="s">
        <v>93</v>
      </c>
      <c r="L3664">
        <v>420581</v>
      </c>
    </row>
    <row r="3665" spans="1:12" x14ac:dyDescent="0.25">
      <c r="A3665" t="s">
        <v>433</v>
      </c>
      <c r="B3665" t="s">
        <v>434</v>
      </c>
      <c r="C3665" t="s">
        <v>85</v>
      </c>
      <c r="D3665">
        <v>74</v>
      </c>
      <c r="E3665" t="s">
        <v>86</v>
      </c>
      <c r="F3665" t="s">
        <v>735</v>
      </c>
      <c r="G3665" t="s">
        <v>736</v>
      </c>
      <c r="H3665" t="s">
        <v>114</v>
      </c>
      <c r="I3665" t="s">
        <v>115</v>
      </c>
      <c r="J3665">
        <v>42351</v>
      </c>
      <c r="K3665" t="s">
        <v>93</v>
      </c>
      <c r="L3665">
        <v>420581</v>
      </c>
    </row>
    <row r="3666" spans="1:12" x14ac:dyDescent="0.25">
      <c r="A3666" t="s">
        <v>433</v>
      </c>
      <c r="B3666" t="s">
        <v>434</v>
      </c>
      <c r="C3666" t="s">
        <v>85</v>
      </c>
      <c r="D3666">
        <v>74</v>
      </c>
      <c r="E3666" t="s">
        <v>86</v>
      </c>
      <c r="F3666" t="s">
        <v>735</v>
      </c>
      <c r="G3666" t="s">
        <v>736</v>
      </c>
      <c r="H3666" t="s">
        <v>116</v>
      </c>
      <c r="I3666" t="s">
        <v>117</v>
      </c>
      <c r="J3666">
        <v>0</v>
      </c>
      <c r="K3666" t="s">
        <v>93</v>
      </c>
      <c r="L3666">
        <v>420581</v>
      </c>
    </row>
    <row r="3667" spans="1:12" x14ac:dyDescent="0.25">
      <c r="A3667" t="s">
        <v>433</v>
      </c>
      <c r="B3667" t="s">
        <v>434</v>
      </c>
      <c r="C3667" t="s">
        <v>85</v>
      </c>
      <c r="D3667">
        <v>74</v>
      </c>
      <c r="E3667" t="s">
        <v>86</v>
      </c>
      <c r="F3667" t="s">
        <v>735</v>
      </c>
      <c r="G3667" t="s">
        <v>736</v>
      </c>
      <c r="H3667" t="s">
        <v>118</v>
      </c>
      <c r="I3667" t="s">
        <v>119</v>
      </c>
      <c r="J3667">
        <v>0</v>
      </c>
      <c r="K3667" t="s">
        <v>93</v>
      </c>
      <c r="L3667">
        <v>420581</v>
      </c>
    </row>
    <row r="3668" spans="1:12" x14ac:dyDescent="0.25">
      <c r="A3668" t="s">
        <v>433</v>
      </c>
      <c r="B3668" t="s">
        <v>434</v>
      </c>
      <c r="C3668" t="s">
        <v>85</v>
      </c>
      <c r="D3668">
        <v>74</v>
      </c>
      <c r="E3668" t="s">
        <v>86</v>
      </c>
      <c r="F3668" t="s">
        <v>735</v>
      </c>
      <c r="G3668" t="s">
        <v>736</v>
      </c>
      <c r="H3668" t="s">
        <v>120</v>
      </c>
      <c r="I3668" t="s">
        <v>121</v>
      </c>
      <c r="J3668">
        <v>0</v>
      </c>
      <c r="K3668" t="s">
        <v>93</v>
      </c>
      <c r="L3668">
        <v>420581</v>
      </c>
    </row>
    <row r="3669" spans="1:12" x14ac:dyDescent="0.25">
      <c r="A3669" t="s">
        <v>433</v>
      </c>
      <c r="B3669" t="s">
        <v>434</v>
      </c>
      <c r="C3669" t="s">
        <v>85</v>
      </c>
      <c r="D3669">
        <v>74</v>
      </c>
      <c r="E3669" t="s">
        <v>86</v>
      </c>
      <c r="F3669" t="s">
        <v>735</v>
      </c>
      <c r="G3669" t="s">
        <v>736</v>
      </c>
      <c r="H3669" t="s">
        <v>122</v>
      </c>
      <c r="I3669" t="s">
        <v>123</v>
      </c>
      <c r="J3669">
        <v>0</v>
      </c>
      <c r="K3669" t="s">
        <v>93</v>
      </c>
      <c r="L3669">
        <v>420581</v>
      </c>
    </row>
    <row r="3670" spans="1:12" x14ac:dyDescent="0.25">
      <c r="A3670" t="s">
        <v>433</v>
      </c>
      <c r="B3670" t="s">
        <v>434</v>
      </c>
      <c r="C3670" t="s">
        <v>85</v>
      </c>
      <c r="D3670">
        <v>74</v>
      </c>
      <c r="E3670" t="s">
        <v>86</v>
      </c>
      <c r="F3670" t="s">
        <v>735</v>
      </c>
      <c r="G3670" t="s">
        <v>736</v>
      </c>
      <c r="H3670" t="s">
        <v>124</v>
      </c>
      <c r="I3670" t="s">
        <v>125</v>
      </c>
      <c r="J3670">
        <v>0</v>
      </c>
      <c r="K3670" t="s">
        <v>93</v>
      </c>
      <c r="L3670">
        <v>420581</v>
      </c>
    </row>
    <row r="3671" spans="1:12" x14ac:dyDescent="0.25">
      <c r="A3671" t="s">
        <v>433</v>
      </c>
      <c r="B3671" t="s">
        <v>434</v>
      </c>
      <c r="C3671" t="s">
        <v>85</v>
      </c>
      <c r="D3671">
        <v>74</v>
      </c>
      <c r="E3671" t="s">
        <v>86</v>
      </c>
      <c r="F3671" t="s">
        <v>735</v>
      </c>
      <c r="G3671" t="s">
        <v>736</v>
      </c>
      <c r="H3671" t="s">
        <v>126</v>
      </c>
      <c r="I3671" t="s">
        <v>127</v>
      </c>
      <c r="J3671">
        <v>0</v>
      </c>
      <c r="K3671" t="s">
        <v>93</v>
      </c>
      <c r="L3671">
        <v>420581</v>
      </c>
    </row>
    <row r="3672" spans="1:12" x14ac:dyDescent="0.25">
      <c r="A3672" t="s">
        <v>433</v>
      </c>
      <c r="B3672" t="s">
        <v>434</v>
      </c>
      <c r="C3672" t="s">
        <v>85</v>
      </c>
      <c r="D3672">
        <v>74</v>
      </c>
      <c r="E3672" t="s">
        <v>86</v>
      </c>
      <c r="F3672" t="s">
        <v>735</v>
      </c>
      <c r="G3672" t="s">
        <v>736</v>
      </c>
      <c r="H3672" t="s">
        <v>128</v>
      </c>
      <c r="I3672" t="s">
        <v>129</v>
      </c>
      <c r="J3672">
        <v>479084</v>
      </c>
      <c r="K3672" t="s">
        <v>93</v>
      </c>
      <c r="L3672">
        <v>420581</v>
      </c>
    </row>
    <row r="3673" spans="1:12" x14ac:dyDescent="0.25">
      <c r="A3673" t="s">
        <v>433</v>
      </c>
      <c r="B3673" t="s">
        <v>434</v>
      </c>
      <c r="C3673" t="s">
        <v>85</v>
      </c>
      <c r="D3673">
        <v>74</v>
      </c>
      <c r="E3673" t="s">
        <v>86</v>
      </c>
      <c r="F3673" t="s">
        <v>735</v>
      </c>
      <c r="G3673" t="s">
        <v>736</v>
      </c>
      <c r="H3673" t="s">
        <v>130</v>
      </c>
      <c r="I3673" t="s">
        <v>131</v>
      </c>
      <c r="J3673">
        <v>16451</v>
      </c>
      <c r="K3673" t="s">
        <v>93</v>
      </c>
      <c r="L3673">
        <v>420581</v>
      </c>
    </row>
    <row r="3674" spans="1:12" x14ac:dyDescent="0.25">
      <c r="A3674" t="s">
        <v>433</v>
      </c>
      <c r="B3674" t="s">
        <v>434</v>
      </c>
      <c r="C3674" t="s">
        <v>85</v>
      </c>
      <c r="D3674">
        <v>74</v>
      </c>
      <c r="E3674" t="s">
        <v>86</v>
      </c>
      <c r="F3674" t="s">
        <v>735</v>
      </c>
      <c r="G3674" t="s">
        <v>736</v>
      </c>
      <c r="H3674" t="s">
        <v>132</v>
      </c>
      <c r="I3674" t="s">
        <v>133</v>
      </c>
      <c r="J3674">
        <v>-8926</v>
      </c>
      <c r="K3674" t="s">
        <v>93</v>
      </c>
      <c r="L3674">
        <v>420581</v>
      </c>
    </row>
    <row r="3675" spans="1:12" x14ac:dyDescent="0.25">
      <c r="A3675" t="s">
        <v>433</v>
      </c>
      <c r="B3675" t="s">
        <v>434</v>
      </c>
      <c r="C3675" t="s">
        <v>85</v>
      </c>
      <c r="D3675">
        <v>74</v>
      </c>
      <c r="E3675" t="s">
        <v>86</v>
      </c>
      <c r="F3675" t="s">
        <v>735</v>
      </c>
      <c r="G3675" t="s">
        <v>736</v>
      </c>
      <c r="H3675" t="s">
        <v>134</v>
      </c>
      <c r="I3675" t="s">
        <v>135</v>
      </c>
      <c r="J3675">
        <v>240078</v>
      </c>
      <c r="K3675" t="s">
        <v>93</v>
      </c>
      <c r="L3675">
        <v>420581</v>
      </c>
    </row>
    <row r="3676" spans="1:12" x14ac:dyDescent="0.25">
      <c r="A3676" t="s">
        <v>433</v>
      </c>
      <c r="B3676" t="s">
        <v>434</v>
      </c>
      <c r="C3676" t="s">
        <v>85</v>
      </c>
      <c r="D3676">
        <v>74</v>
      </c>
      <c r="E3676" t="s">
        <v>86</v>
      </c>
      <c r="F3676" t="s">
        <v>735</v>
      </c>
      <c r="G3676" t="s">
        <v>736</v>
      </c>
      <c r="H3676" t="s">
        <v>136</v>
      </c>
      <c r="I3676" t="s">
        <v>137</v>
      </c>
      <c r="J3676">
        <v>5258</v>
      </c>
      <c r="K3676" t="s">
        <v>93</v>
      </c>
      <c r="L3676">
        <v>420581</v>
      </c>
    </row>
    <row r="3677" spans="1:12" x14ac:dyDescent="0.25">
      <c r="A3677" t="s">
        <v>433</v>
      </c>
      <c r="B3677" t="s">
        <v>434</v>
      </c>
      <c r="C3677" t="s">
        <v>85</v>
      </c>
      <c r="D3677">
        <v>74</v>
      </c>
      <c r="E3677" t="s">
        <v>86</v>
      </c>
      <c r="F3677" t="s">
        <v>735</v>
      </c>
      <c r="G3677" t="s">
        <v>736</v>
      </c>
      <c r="H3677" t="s">
        <v>138</v>
      </c>
      <c r="I3677" t="s">
        <v>139</v>
      </c>
      <c r="J3677">
        <v>71459</v>
      </c>
      <c r="K3677" t="s">
        <v>93</v>
      </c>
      <c r="L3677">
        <v>420581</v>
      </c>
    </row>
    <row r="3678" spans="1:12" x14ac:dyDescent="0.25">
      <c r="A3678" t="s">
        <v>433</v>
      </c>
      <c r="B3678" t="s">
        <v>434</v>
      </c>
      <c r="C3678" t="s">
        <v>85</v>
      </c>
      <c r="D3678">
        <v>74</v>
      </c>
      <c r="E3678" t="s">
        <v>86</v>
      </c>
      <c r="F3678" t="s">
        <v>735</v>
      </c>
      <c r="G3678" t="s">
        <v>736</v>
      </c>
      <c r="H3678" t="s">
        <v>140</v>
      </c>
      <c r="I3678" t="s">
        <v>141</v>
      </c>
      <c r="J3678">
        <v>3041</v>
      </c>
      <c r="K3678" t="s">
        <v>93</v>
      </c>
      <c r="L3678">
        <v>420581</v>
      </c>
    </row>
    <row r="3679" spans="1:12" x14ac:dyDescent="0.25">
      <c r="A3679" t="s">
        <v>433</v>
      </c>
      <c r="B3679" t="s">
        <v>434</v>
      </c>
      <c r="C3679" t="s">
        <v>85</v>
      </c>
      <c r="D3679">
        <v>74</v>
      </c>
      <c r="E3679" t="s">
        <v>86</v>
      </c>
      <c r="F3679" t="s">
        <v>735</v>
      </c>
      <c r="G3679" t="s">
        <v>736</v>
      </c>
      <c r="H3679" t="s">
        <v>142</v>
      </c>
      <c r="I3679" t="s">
        <v>143</v>
      </c>
      <c r="J3679">
        <v>0</v>
      </c>
      <c r="K3679" t="s">
        <v>93</v>
      </c>
      <c r="L3679">
        <v>420581</v>
      </c>
    </row>
    <row r="3680" spans="1:12" x14ac:dyDescent="0.25">
      <c r="A3680" t="s">
        <v>433</v>
      </c>
      <c r="B3680" t="s">
        <v>434</v>
      </c>
      <c r="C3680" t="s">
        <v>85</v>
      </c>
      <c r="D3680">
        <v>74</v>
      </c>
      <c r="E3680" t="s">
        <v>86</v>
      </c>
      <c r="F3680" t="s">
        <v>735</v>
      </c>
      <c r="G3680" t="s">
        <v>736</v>
      </c>
      <c r="H3680" t="s">
        <v>144</v>
      </c>
      <c r="I3680" t="s">
        <v>145</v>
      </c>
      <c r="J3680">
        <v>0</v>
      </c>
      <c r="K3680" t="s">
        <v>93</v>
      </c>
      <c r="L3680">
        <v>420581</v>
      </c>
    </row>
    <row r="3681" spans="1:12" x14ac:dyDescent="0.25">
      <c r="A3681" t="s">
        <v>433</v>
      </c>
      <c r="B3681" t="s">
        <v>434</v>
      </c>
      <c r="C3681" t="s">
        <v>85</v>
      </c>
      <c r="D3681">
        <v>74</v>
      </c>
      <c r="E3681" t="s">
        <v>86</v>
      </c>
      <c r="F3681" t="s">
        <v>735</v>
      </c>
      <c r="G3681" t="s">
        <v>736</v>
      </c>
      <c r="H3681" t="s">
        <v>146</v>
      </c>
      <c r="I3681" t="s">
        <v>147</v>
      </c>
      <c r="J3681">
        <v>3244</v>
      </c>
      <c r="K3681" t="s">
        <v>93</v>
      </c>
      <c r="L3681">
        <v>420581</v>
      </c>
    </row>
    <row r="3682" spans="1:12" x14ac:dyDescent="0.25">
      <c r="A3682" t="s">
        <v>433</v>
      </c>
      <c r="B3682" t="s">
        <v>434</v>
      </c>
      <c r="C3682" t="s">
        <v>85</v>
      </c>
      <c r="D3682">
        <v>74</v>
      </c>
      <c r="E3682" t="s">
        <v>86</v>
      </c>
      <c r="F3682" t="s">
        <v>735</v>
      </c>
      <c r="G3682" t="s">
        <v>736</v>
      </c>
      <c r="H3682" t="s">
        <v>148</v>
      </c>
      <c r="I3682" t="s">
        <v>149</v>
      </c>
      <c r="J3682">
        <v>0</v>
      </c>
      <c r="K3682" t="s">
        <v>93</v>
      </c>
      <c r="L3682">
        <v>420581</v>
      </c>
    </row>
    <row r="3683" spans="1:12" x14ac:dyDescent="0.25">
      <c r="A3683" t="s">
        <v>433</v>
      </c>
      <c r="B3683" t="s">
        <v>434</v>
      </c>
      <c r="C3683" t="s">
        <v>85</v>
      </c>
      <c r="D3683">
        <v>74</v>
      </c>
      <c r="E3683" t="s">
        <v>86</v>
      </c>
      <c r="F3683" t="s">
        <v>735</v>
      </c>
      <c r="G3683" t="s">
        <v>736</v>
      </c>
      <c r="H3683" t="s">
        <v>150</v>
      </c>
      <c r="I3683" t="s">
        <v>151</v>
      </c>
      <c r="J3683">
        <v>11611</v>
      </c>
      <c r="K3683" t="s">
        <v>93</v>
      </c>
      <c r="L3683">
        <v>420581</v>
      </c>
    </row>
    <row r="3684" spans="1:12" x14ac:dyDescent="0.25">
      <c r="A3684" t="s">
        <v>433</v>
      </c>
      <c r="B3684" t="s">
        <v>434</v>
      </c>
      <c r="C3684" t="s">
        <v>85</v>
      </c>
      <c r="D3684">
        <v>74</v>
      </c>
      <c r="E3684" t="s">
        <v>86</v>
      </c>
      <c r="F3684" t="s">
        <v>735</v>
      </c>
      <c r="G3684" t="s">
        <v>736</v>
      </c>
      <c r="H3684" t="s">
        <v>152</v>
      </c>
      <c r="I3684" t="s">
        <v>153</v>
      </c>
      <c r="J3684">
        <v>8820</v>
      </c>
      <c r="K3684" t="s">
        <v>93</v>
      </c>
      <c r="L3684">
        <v>420581</v>
      </c>
    </row>
    <row r="3685" spans="1:12" x14ac:dyDescent="0.25">
      <c r="A3685" t="s">
        <v>433</v>
      </c>
      <c r="B3685" t="s">
        <v>434</v>
      </c>
      <c r="C3685" t="s">
        <v>85</v>
      </c>
      <c r="D3685">
        <v>74</v>
      </c>
      <c r="E3685" t="s">
        <v>86</v>
      </c>
      <c r="F3685" t="s">
        <v>735</v>
      </c>
      <c r="G3685" t="s">
        <v>736</v>
      </c>
      <c r="H3685" t="s">
        <v>154</v>
      </c>
      <c r="I3685" t="s">
        <v>155</v>
      </c>
      <c r="J3685">
        <v>0</v>
      </c>
      <c r="K3685" t="s">
        <v>93</v>
      </c>
      <c r="L3685">
        <v>420581</v>
      </c>
    </row>
    <row r="3686" spans="1:12" x14ac:dyDescent="0.25">
      <c r="A3686" t="s">
        <v>433</v>
      </c>
      <c r="B3686" t="s">
        <v>434</v>
      </c>
      <c r="C3686" t="s">
        <v>85</v>
      </c>
      <c r="D3686">
        <v>74</v>
      </c>
      <c r="E3686" t="s">
        <v>86</v>
      </c>
      <c r="F3686" t="s">
        <v>735</v>
      </c>
      <c r="G3686" t="s">
        <v>736</v>
      </c>
      <c r="H3686" t="s">
        <v>156</v>
      </c>
      <c r="I3686" t="s">
        <v>157</v>
      </c>
      <c r="J3686">
        <v>0</v>
      </c>
      <c r="K3686" t="s">
        <v>93</v>
      </c>
      <c r="L3686">
        <v>420581</v>
      </c>
    </row>
    <row r="3687" spans="1:12" x14ac:dyDescent="0.25">
      <c r="A3687" t="s">
        <v>433</v>
      </c>
      <c r="B3687" t="s">
        <v>434</v>
      </c>
      <c r="C3687" t="s">
        <v>85</v>
      </c>
      <c r="D3687">
        <v>74</v>
      </c>
      <c r="E3687" t="s">
        <v>86</v>
      </c>
      <c r="F3687" t="s">
        <v>735</v>
      </c>
      <c r="G3687" t="s">
        <v>736</v>
      </c>
      <c r="H3687" t="s">
        <v>158</v>
      </c>
      <c r="I3687" t="s">
        <v>159</v>
      </c>
      <c r="J3687">
        <v>23759</v>
      </c>
      <c r="K3687" t="s">
        <v>93</v>
      </c>
      <c r="L3687">
        <v>420581</v>
      </c>
    </row>
    <row r="3688" spans="1:12" x14ac:dyDescent="0.25">
      <c r="A3688" t="s">
        <v>433</v>
      </c>
      <c r="B3688" t="s">
        <v>434</v>
      </c>
      <c r="C3688" t="s">
        <v>85</v>
      </c>
      <c r="D3688">
        <v>74</v>
      </c>
      <c r="E3688" t="s">
        <v>86</v>
      </c>
      <c r="F3688" t="s">
        <v>735</v>
      </c>
      <c r="G3688" t="s">
        <v>736</v>
      </c>
      <c r="H3688" t="s">
        <v>160</v>
      </c>
      <c r="I3688" t="s">
        <v>161</v>
      </c>
      <c r="J3688">
        <v>4279</v>
      </c>
      <c r="K3688" t="s">
        <v>93</v>
      </c>
      <c r="L3688">
        <v>420581</v>
      </c>
    </row>
    <row r="3689" spans="1:12" x14ac:dyDescent="0.25">
      <c r="A3689" t="s">
        <v>433</v>
      </c>
      <c r="B3689" t="s">
        <v>434</v>
      </c>
      <c r="C3689" t="s">
        <v>85</v>
      </c>
      <c r="D3689">
        <v>74</v>
      </c>
      <c r="E3689" t="s">
        <v>86</v>
      </c>
      <c r="F3689" t="s">
        <v>735</v>
      </c>
      <c r="G3689" t="s">
        <v>736</v>
      </c>
      <c r="H3689" t="s">
        <v>162</v>
      </c>
      <c r="I3689" t="s">
        <v>163</v>
      </c>
      <c r="J3689">
        <v>288</v>
      </c>
      <c r="K3689" t="s">
        <v>93</v>
      </c>
      <c r="L3689">
        <v>420581</v>
      </c>
    </row>
    <row r="3690" spans="1:12" x14ac:dyDescent="0.25">
      <c r="A3690" t="s">
        <v>433</v>
      </c>
      <c r="B3690" t="s">
        <v>434</v>
      </c>
      <c r="C3690" t="s">
        <v>85</v>
      </c>
      <c r="D3690">
        <v>74</v>
      </c>
      <c r="E3690" t="s">
        <v>86</v>
      </c>
      <c r="F3690" t="s">
        <v>735</v>
      </c>
      <c r="G3690" t="s">
        <v>736</v>
      </c>
      <c r="H3690" t="s">
        <v>164</v>
      </c>
      <c r="I3690" t="s">
        <v>165</v>
      </c>
      <c r="J3690">
        <v>275</v>
      </c>
      <c r="K3690" t="s">
        <v>93</v>
      </c>
      <c r="L3690">
        <v>420581</v>
      </c>
    </row>
    <row r="3691" spans="1:12" x14ac:dyDescent="0.25">
      <c r="A3691" t="s">
        <v>433</v>
      </c>
      <c r="B3691" t="s">
        <v>434</v>
      </c>
      <c r="C3691" t="s">
        <v>85</v>
      </c>
      <c r="D3691">
        <v>74</v>
      </c>
      <c r="E3691" t="s">
        <v>86</v>
      </c>
      <c r="F3691" t="s">
        <v>735</v>
      </c>
      <c r="G3691" t="s">
        <v>736</v>
      </c>
      <c r="H3691" t="s">
        <v>166</v>
      </c>
      <c r="I3691" t="s">
        <v>167</v>
      </c>
      <c r="J3691">
        <v>0</v>
      </c>
      <c r="K3691" t="s">
        <v>93</v>
      </c>
      <c r="L3691">
        <v>420581</v>
      </c>
    </row>
    <row r="3692" spans="1:12" x14ac:dyDescent="0.25">
      <c r="A3692" t="s">
        <v>433</v>
      </c>
      <c r="B3692" t="s">
        <v>434</v>
      </c>
      <c r="C3692" t="s">
        <v>85</v>
      </c>
      <c r="D3692">
        <v>74</v>
      </c>
      <c r="E3692" t="s">
        <v>86</v>
      </c>
      <c r="F3692" t="s">
        <v>735</v>
      </c>
      <c r="G3692" t="s">
        <v>736</v>
      </c>
      <c r="H3692" t="s">
        <v>168</v>
      </c>
      <c r="I3692" t="s">
        <v>169</v>
      </c>
      <c r="J3692">
        <v>22554</v>
      </c>
      <c r="K3692" t="s">
        <v>93</v>
      </c>
      <c r="L3692">
        <v>420581</v>
      </c>
    </row>
    <row r="3693" spans="1:12" x14ac:dyDescent="0.25">
      <c r="A3693" t="s">
        <v>433</v>
      </c>
      <c r="B3693" t="s">
        <v>434</v>
      </c>
      <c r="C3693" t="s">
        <v>85</v>
      </c>
      <c r="D3693">
        <v>74</v>
      </c>
      <c r="E3693" t="s">
        <v>86</v>
      </c>
      <c r="F3693" t="s">
        <v>735</v>
      </c>
      <c r="G3693" t="s">
        <v>736</v>
      </c>
      <c r="H3693" t="s">
        <v>170</v>
      </c>
      <c r="I3693" t="s">
        <v>171</v>
      </c>
      <c r="J3693">
        <v>5277</v>
      </c>
      <c r="K3693" t="s">
        <v>93</v>
      </c>
      <c r="L3693">
        <v>420581</v>
      </c>
    </row>
    <row r="3694" spans="1:12" x14ac:dyDescent="0.25">
      <c r="A3694" t="s">
        <v>433</v>
      </c>
      <c r="B3694" t="s">
        <v>434</v>
      </c>
      <c r="C3694" t="s">
        <v>85</v>
      </c>
      <c r="D3694">
        <v>74</v>
      </c>
      <c r="E3694" t="s">
        <v>86</v>
      </c>
      <c r="F3694" t="s">
        <v>735</v>
      </c>
      <c r="G3694" t="s">
        <v>736</v>
      </c>
      <c r="H3694" t="s">
        <v>172</v>
      </c>
      <c r="I3694" t="s">
        <v>173</v>
      </c>
      <c r="J3694">
        <v>0</v>
      </c>
      <c r="K3694" t="s">
        <v>93</v>
      </c>
      <c r="L3694">
        <v>420581</v>
      </c>
    </row>
    <row r="3695" spans="1:12" x14ac:dyDescent="0.25">
      <c r="A3695" t="s">
        <v>433</v>
      </c>
      <c r="B3695" t="s">
        <v>434</v>
      </c>
      <c r="C3695" t="s">
        <v>85</v>
      </c>
      <c r="D3695">
        <v>74</v>
      </c>
      <c r="E3695" t="s">
        <v>86</v>
      </c>
      <c r="F3695" t="s">
        <v>735</v>
      </c>
      <c r="G3695" t="s">
        <v>736</v>
      </c>
      <c r="H3695" t="s">
        <v>174</v>
      </c>
      <c r="I3695" t="s">
        <v>175</v>
      </c>
      <c r="J3695">
        <v>4</v>
      </c>
      <c r="K3695" t="s">
        <v>93</v>
      </c>
      <c r="L3695">
        <v>420581</v>
      </c>
    </row>
    <row r="3696" spans="1:12" x14ac:dyDescent="0.25">
      <c r="A3696" t="s">
        <v>433</v>
      </c>
      <c r="B3696" t="s">
        <v>434</v>
      </c>
      <c r="C3696" t="s">
        <v>85</v>
      </c>
      <c r="D3696">
        <v>74</v>
      </c>
      <c r="E3696" t="s">
        <v>86</v>
      </c>
      <c r="F3696" t="s">
        <v>735</v>
      </c>
      <c r="G3696" t="s">
        <v>736</v>
      </c>
      <c r="H3696" t="s">
        <v>176</v>
      </c>
      <c r="I3696" t="s">
        <v>177</v>
      </c>
      <c r="J3696">
        <v>0</v>
      </c>
      <c r="K3696" t="s">
        <v>93</v>
      </c>
      <c r="L3696">
        <v>420581</v>
      </c>
    </row>
    <row r="3697" spans="1:12" x14ac:dyDescent="0.25">
      <c r="A3697" t="s">
        <v>433</v>
      </c>
      <c r="B3697" t="s">
        <v>434</v>
      </c>
      <c r="C3697" t="s">
        <v>85</v>
      </c>
      <c r="D3697">
        <v>74</v>
      </c>
      <c r="E3697" t="s">
        <v>86</v>
      </c>
      <c r="F3697" t="s">
        <v>735</v>
      </c>
      <c r="G3697" t="s">
        <v>736</v>
      </c>
      <c r="H3697" t="s">
        <v>178</v>
      </c>
      <c r="I3697" t="s">
        <v>179</v>
      </c>
      <c r="J3697">
        <v>42200</v>
      </c>
      <c r="K3697" t="s">
        <v>93</v>
      </c>
      <c r="L3697">
        <v>420581</v>
      </c>
    </row>
    <row r="3698" spans="1:12" x14ac:dyDescent="0.25">
      <c r="A3698" t="s">
        <v>433</v>
      </c>
      <c r="B3698" t="s">
        <v>434</v>
      </c>
      <c r="C3698" t="s">
        <v>85</v>
      </c>
      <c r="D3698">
        <v>74</v>
      </c>
      <c r="E3698" t="s">
        <v>86</v>
      </c>
      <c r="F3698" t="s">
        <v>735</v>
      </c>
      <c r="G3698" t="s">
        <v>736</v>
      </c>
      <c r="H3698" t="s">
        <v>180</v>
      </c>
      <c r="I3698" t="s">
        <v>181</v>
      </c>
      <c r="J3698">
        <v>31689</v>
      </c>
      <c r="K3698" t="s">
        <v>93</v>
      </c>
      <c r="L3698">
        <v>420581</v>
      </c>
    </row>
    <row r="3699" spans="1:12" x14ac:dyDescent="0.25">
      <c r="A3699" t="s">
        <v>433</v>
      </c>
      <c r="B3699" t="s">
        <v>434</v>
      </c>
      <c r="C3699" t="s">
        <v>85</v>
      </c>
      <c r="D3699">
        <v>74</v>
      </c>
      <c r="E3699" t="s">
        <v>86</v>
      </c>
      <c r="F3699" t="s">
        <v>735</v>
      </c>
      <c r="G3699" t="s">
        <v>736</v>
      </c>
      <c r="H3699" t="s">
        <v>182</v>
      </c>
      <c r="I3699" t="s">
        <v>183</v>
      </c>
      <c r="J3699">
        <v>0</v>
      </c>
      <c r="K3699" t="s">
        <v>93</v>
      </c>
      <c r="L3699">
        <v>420581</v>
      </c>
    </row>
    <row r="3700" spans="1:12" x14ac:dyDescent="0.25">
      <c r="A3700" t="s">
        <v>433</v>
      </c>
      <c r="B3700" t="s">
        <v>434</v>
      </c>
      <c r="C3700" t="s">
        <v>85</v>
      </c>
      <c r="D3700">
        <v>74</v>
      </c>
      <c r="E3700" t="s">
        <v>86</v>
      </c>
      <c r="F3700" t="s">
        <v>735</v>
      </c>
      <c r="G3700" t="s">
        <v>736</v>
      </c>
      <c r="H3700" t="s">
        <v>184</v>
      </c>
      <c r="I3700" t="s">
        <v>185</v>
      </c>
      <c r="J3700">
        <v>0</v>
      </c>
      <c r="K3700" t="s">
        <v>93</v>
      </c>
      <c r="L3700">
        <v>420581</v>
      </c>
    </row>
    <row r="3701" spans="1:12" x14ac:dyDescent="0.25">
      <c r="A3701" t="s">
        <v>433</v>
      </c>
      <c r="B3701" t="s">
        <v>434</v>
      </c>
      <c r="C3701" t="s">
        <v>85</v>
      </c>
      <c r="D3701">
        <v>74</v>
      </c>
      <c r="E3701" t="s">
        <v>86</v>
      </c>
      <c r="F3701" t="s">
        <v>735</v>
      </c>
      <c r="G3701" t="s">
        <v>736</v>
      </c>
      <c r="H3701" t="s">
        <v>186</v>
      </c>
      <c r="I3701" t="s">
        <v>187</v>
      </c>
      <c r="J3701">
        <v>13</v>
      </c>
      <c r="K3701" t="s">
        <v>93</v>
      </c>
      <c r="L3701">
        <v>420581</v>
      </c>
    </row>
    <row r="3702" spans="1:12" x14ac:dyDescent="0.25">
      <c r="A3702" t="s">
        <v>433</v>
      </c>
      <c r="B3702" t="s">
        <v>434</v>
      </c>
      <c r="C3702" t="s">
        <v>85</v>
      </c>
      <c r="D3702">
        <v>74</v>
      </c>
      <c r="E3702" t="s">
        <v>86</v>
      </c>
      <c r="F3702" t="s">
        <v>735</v>
      </c>
      <c r="G3702" t="s">
        <v>736</v>
      </c>
      <c r="H3702" t="s">
        <v>188</v>
      </c>
      <c r="I3702" t="s">
        <v>189</v>
      </c>
      <c r="J3702">
        <v>0</v>
      </c>
      <c r="K3702" t="s">
        <v>93</v>
      </c>
      <c r="L3702">
        <v>420581</v>
      </c>
    </row>
    <row r="3703" spans="1:12" x14ac:dyDescent="0.25">
      <c r="A3703" t="s">
        <v>433</v>
      </c>
      <c r="B3703" t="s">
        <v>434</v>
      </c>
      <c r="C3703" t="s">
        <v>85</v>
      </c>
      <c r="D3703">
        <v>74</v>
      </c>
      <c r="E3703" t="s">
        <v>86</v>
      </c>
      <c r="F3703" t="s">
        <v>735</v>
      </c>
      <c r="G3703" t="s">
        <v>736</v>
      </c>
      <c r="H3703" t="s">
        <v>190</v>
      </c>
      <c r="I3703" t="s">
        <v>191</v>
      </c>
      <c r="J3703">
        <v>26193</v>
      </c>
      <c r="K3703" t="s">
        <v>93</v>
      </c>
      <c r="L3703">
        <v>420581</v>
      </c>
    </row>
    <row r="3704" spans="1:12" x14ac:dyDescent="0.25">
      <c r="A3704" t="s">
        <v>433</v>
      </c>
      <c r="B3704" t="s">
        <v>434</v>
      </c>
      <c r="C3704" t="s">
        <v>85</v>
      </c>
      <c r="D3704">
        <v>74</v>
      </c>
      <c r="E3704" t="s">
        <v>86</v>
      </c>
      <c r="F3704" t="s">
        <v>735</v>
      </c>
      <c r="G3704" t="s">
        <v>736</v>
      </c>
      <c r="H3704" t="s">
        <v>192</v>
      </c>
      <c r="I3704" t="s">
        <v>193</v>
      </c>
      <c r="J3704">
        <v>3266</v>
      </c>
      <c r="K3704" t="s">
        <v>93</v>
      </c>
      <c r="L3704">
        <v>420581</v>
      </c>
    </row>
    <row r="3705" spans="1:12" x14ac:dyDescent="0.25">
      <c r="A3705" t="s">
        <v>433</v>
      </c>
      <c r="B3705" t="s">
        <v>434</v>
      </c>
      <c r="C3705" t="s">
        <v>85</v>
      </c>
      <c r="D3705">
        <v>74</v>
      </c>
      <c r="E3705" t="s">
        <v>86</v>
      </c>
      <c r="F3705" t="s">
        <v>735</v>
      </c>
      <c r="G3705" t="s">
        <v>736</v>
      </c>
      <c r="H3705" t="s">
        <v>194</v>
      </c>
      <c r="I3705" t="s">
        <v>195</v>
      </c>
      <c r="J3705">
        <v>49312</v>
      </c>
      <c r="K3705" t="s">
        <v>93</v>
      </c>
      <c r="L3705">
        <v>420581</v>
      </c>
    </row>
    <row r="3706" spans="1:12" x14ac:dyDescent="0.25">
      <c r="A3706" t="s">
        <v>433</v>
      </c>
      <c r="B3706" t="s">
        <v>434</v>
      </c>
      <c r="C3706" t="s">
        <v>85</v>
      </c>
      <c r="D3706">
        <v>74</v>
      </c>
      <c r="E3706" t="s">
        <v>86</v>
      </c>
      <c r="F3706" t="s">
        <v>735</v>
      </c>
      <c r="G3706" t="s">
        <v>736</v>
      </c>
      <c r="H3706" t="s">
        <v>196</v>
      </c>
      <c r="I3706" t="s">
        <v>197</v>
      </c>
      <c r="J3706">
        <v>37392</v>
      </c>
      <c r="K3706" t="s">
        <v>93</v>
      </c>
      <c r="L3706">
        <v>420581</v>
      </c>
    </row>
    <row r="3707" spans="1:12" x14ac:dyDescent="0.25">
      <c r="A3707" t="s">
        <v>433</v>
      </c>
      <c r="B3707" t="s">
        <v>434</v>
      </c>
      <c r="C3707" t="s">
        <v>85</v>
      </c>
      <c r="D3707">
        <v>74</v>
      </c>
      <c r="E3707" t="s">
        <v>86</v>
      </c>
      <c r="F3707" t="s">
        <v>735</v>
      </c>
      <c r="G3707" t="s">
        <v>736</v>
      </c>
      <c r="H3707" t="s">
        <v>198</v>
      </c>
      <c r="I3707" t="s">
        <v>199</v>
      </c>
      <c r="J3707">
        <v>4337</v>
      </c>
      <c r="K3707" t="s">
        <v>93</v>
      </c>
      <c r="L3707">
        <v>420581</v>
      </c>
    </row>
    <row r="3708" spans="1:12" x14ac:dyDescent="0.25">
      <c r="A3708" t="s">
        <v>433</v>
      </c>
      <c r="B3708" t="s">
        <v>434</v>
      </c>
      <c r="C3708" t="s">
        <v>85</v>
      </c>
      <c r="D3708">
        <v>74</v>
      </c>
      <c r="E3708" t="s">
        <v>86</v>
      </c>
      <c r="F3708" t="s">
        <v>735</v>
      </c>
      <c r="G3708" t="s">
        <v>736</v>
      </c>
      <c r="H3708" t="s">
        <v>200</v>
      </c>
      <c r="I3708" t="s">
        <v>201</v>
      </c>
      <c r="J3708">
        <v>17747</v>
      </c>
      <c r="K3708" t="s">
        <v>93</v>
      </c>
      <c r="L3708">
        <v>420581</v>
      </c>
    </row>
    <row r="3709" spans="1:12" x14ac:dyDescent="0.25">
      <c r="A3709" t="s">
        <v>433</v>
      </c>
      <c r="B3709" t="s">
        <v>434</v>
      </c>
      <c r="C3709" t="s">
        <v>85</v>
      </c>
      <c r="D3709">
        <v>74</v>
      </c>
      <c r="E3709" t="s">
        <v>86</v>
      </c>
      <c r="F3709" t="s">
        <v>735</v>
      </c>
      <c r="G3709" t="s">
        <v>736</v>
      </c>
      <c r="H3709" t="s">
        <v>202</v>
      </c>
      <c r="I3709" t="s">
        <v>203</v>
      </c>
      <c r="J3709">
        <v>722</v>
      </c>
      <c r="K3709" t="s">
        <v>93</v>
      </c>
      <c r="L3709">
        <v>420581</v>
      </c>
    </row>
    <row r="3710" spans="1:12" x14ac:dyDescent="0.25">
      <c r="A3710" t="s">
        <v>433</v>
      </c>
      <c r="B3710" t="s">
        <v>434</v>
      </c>
      <c r="C3710" t="s">
        <v>85</v>
      </c>
      <c r="D3710">
        <v>74</v>
      </c>
      <c r="E3710" t="s">
        <v>86</v>
      </c>
      <c r="F3710" t="s">
        <v>735</v>
      </c>
      <c r="G3710" t="s">
        <v>736</v>
      </c>
      <c r="H3710" t="s">
        <v>204</v>
      </c>
      <c r="I3710" t="s">
        <v>205</v>
      </c>
      <c r="J3710">
        <v>0</v>
      </c>
      <c r="K3710" t="s">
        <v>93</v>
      </c>
      <c r="L3710">
        <v>420581</v>
      </c>
    </row>
    <row r="3711" spans="1:12" x14ac:dyDescent="0.25">
      <c r="A3711" t="s">
        <v>433</v>
      </c>
      <c r="B3711" t="s">
        <v>434</v>
      </c>
      <c r="C3711" t="s">
        <v>85</v>
      </c>
      <c r="D3711">
        <v>74</v>
      </c>
      <c r="E3711" t="s">
        <v>86</v>
      </c>
      <c r="F3711" t="s">
        <v>735</v>
      </c>
      <c r="G3711" t="s">
        <v>736</v>
      </c>
      <c r="H3711" t="s">
        <v>206</v>
      </c>
      <c r="I3711" t="s">
        <v>207</v>
      </c>
      <c r="J3711">
        <v>1096</v>
      </c>
      <c r="K3711" t="s">
        <v>93</v>
      </c>
      <c r="L3711">
        <v>420581</v>
      </c>
    </row>
    <row r="3712" spans="1:12" x14ac:dyDescent="0.25">
      <c r="A3712" t="s">
        <v>433</v>
      </c>
      <c r="B3712" t="s">
        <v>434</v>
      </c>
      <c r="C3712" t="s">
        <v>85</v>
      </c>
      <c r="D3712">
        <v>74</v>
      </c>
      <c r="E3712" t="s">
        <v>86</v>
      </c>
      <c r="F3712" t="s">
        <v>735</v>
      </c>
      <c r="G3712" t="s">
        <v>736</v>
      </c>
      <c r="H3712" t="s">
        <v>208</v>
      </c>
      <c r="I3712" t="s">
        <v>209</v>
      </c>
      <c r="J3712">
        <v>38628</v>
      </c>
      <c r="K3712" t="s">
        <v>93</v>
      </c>
      <c r="L3712">
        <v>420581</v>
      </c>
    </row>
    <row r="3713" spans="1:12" x14ac:dyDescent="0.25">
      <c r="A3713" t="s">
        <v>433</v>
      </c>
      <c r="B3713" t="s">
        <v>434</v>
      </c>
      <c r="C3713" t="s">
        <v>85</v>
      </c>
      <c r="D3713">
        <v>74</v>
      </c>
      <c r="E3713" t="s">
        <v>86</v>
      </c>
      <c r="F3713" t="s">
        <v>735</v>
      </c>
      <c r="G3713" t="s">
        <v>736</v>
      </c>
      <c r="H3713" t="s">
        <v>210</v>
      </c>
      <c r="I3713" t="s">
        <v>211</v>
      </c>
      <c r="J3713">
        <v>10700</v>
      </c>
      <c r="K3713" t="s">
        <v>93</v>
      </c>
      <c r="L3713">
        <v>420581</v>
      </c>
    </row>
    <row r="3714" spans="1:12" x14ac:dyDescent="0.25">
      <c r="A3714" t="s">
        <v>433</v>
      </c>
      <c r="B3714" t="s">
        <v>434</v>
      </c>
      <c r="C3714" t="s">
        <v>85</v>
      </c>
      <c r="D3714">
        <v>74</v>
      </c>
      <c r="E3714" t="s">
        <v>86</v>
      </c>
      <c r="F3714" t="s">
        <v>735</v>
      </c>
      <c r="G3714" t="s">
        <v>736</v>
      </c>
      <c r="H3714" t="s">
        <v>212</v>
      </c>
      <c r="I3714" t="s">
        <v>213</v>
      </c>
      <c r="J3714">
        <v>4146</v>
      </c>
      <c r="K3714" t="s">
        <v>93</v>
      </c>
      <c r="L3714">
        <v>420581</v>
      </c>
    </row>
    <row r="3715" spans="1:12" x14ac:dyDescent="0.25">
      <c r="A3715" t="s">
        <v>433</v>
      </c>
      <c r="B3715" t="s">
        <v>434</v>
      </c>
      <c r="C3715" t="s">
        <v>85</v>
      </c>
      <c r="D3715">
        <v>74</v>
      </c>
      <c r="E3715" t="s">
        <v>86</v>
      </c>
      <c r="F3715" t="s">
        <v>735</v>
      </c>
      <c r="G3715" t="s">
        <v>736</v>
      </c>
      <c r="H3715" t="s">
        <v>214</v>
      </c>
      <c r="I3715" t="s">
        <v>215</v>
      </c>
      <c r="J3715">
        <v>27628</v>
      </c>
      <c r="K3715" t="s">
        <v>93</v>
      </c>
      <c r="L3715">
        <v>420581</v>
      </c>
    </row>
    <row r="3716" spans="1:12" x14ac:dyDescent="0.25">
      <c r="A3716" t="s">
        <v>433</v>
      </c>
      <c r="B3716" t="s">
        <v>434</v>
      </c>
      <c r="C3716" t="s">
        <v>85</v>
      </c>
      <c r="D3716">
        <v>74</v>
      </c>
      <c r="E3716" t="s">
        <v>86</v>
      </c>
      <c r="F3716" t="s">
        <v>735</v>
      </c>
      <c r="G3716" t="s">
        <v>736</v>
      </c>
      <c r="H3716" t="s">
        <v>216</v>
      </c>
      <c r="I3716" t="s">
        <v>217</v>
      </c>
      <c r="J3716">
        <v>9324</v>
      </c>
      <c r="K3716" t="s">
        <v>93</v>
      </c>
      <c r="L3716">
        <v>420581</v>
      </c>
    </row>
    <row r="3717" spans="1:12" x14ac:dyDescent="0.25">
      <c r="A3717" t="s">
        <v>433</v>
      </c>
      <c r="B3717" t="s">
        <v>434</v>
      </c>
      <c r="C3717" t="s">
        <v>85</v>
      </c>
      <c r="D3717">
        <v>74</v>
      </c>
      <c r="E3717" t="s">
        <v>86</v>
      </c>
      <c r="F3717" t="s">
        <v>735</v>
      </c>
      <c r="G3717" t="s">
        <v>736</v>
      </c>
      <c r="H3717" t="s">
        <v>218</v>
      </c>
      <c r="I3717" t="s">
        <v>219</v>
      </c>
      <c r="J3717">
        <v>0</v>
      </c>
      <c r="K3717" t="s">
        <v>93</v>
      </c>
      <c r="L3717">
        <v>420581</v>
      </c>
    </row>
    <row r="3718" spans="1:12" x14ac:dyDescent="0.25">
      <c r="A3718" t="s">
        <v>433</v>
      </c>
      <c r="B3718" t="s">
        <v>434</v>
      </c>
      <c r="C3718" t="s">
        <v>85</v>
      </c>
      <c r="D3718">
        <v>74</v>
      </c>
      <c r="E3718" t="s">
        <v>86</v>
      </c>
      <c r="F3718" t="s">
        <v>735</v>
      </c>
      <c r="G3718" t="s">
        <v>736</v>
      </c>
      <c r="H3718" t="s">
        <v>220</v>
      </c>
      <c r="I3718" t="s">
        <v>221</v>
      </c>
      <c r="J3718">
        <v>3474</v>
      </c>
      <c r="K3718" t="s">
        <v>93</v>
      </c>
      <c r="L3718">
        <v>420581</v>
      </c>
    </row>
    <row r="3719" spans="1:12" x14ac:dyDescent="0.25">
      <c r="A3719" t="s">
        <v>433</v>
      </c>
      <c r="B3719" t="s">
        <v>434</v>
      </c>
      <c r="C3719" t="s">
        <v>85</v>
      </c>
      <c r="D3719">
        <v>74</v>
      </c>
      <c r="E3719" t="s">
        <v>86</v>
      </c>
      <c r="F3719" t="s">
        <v>735</v>
      </c>
      <c r="G3719" t="s">
        <v>736</v>
      </c>
      <c r="H3719" t="s">
        <v>222</v>
      </c>
      <c r="I3719" t="s">
        <v>223</v>
      </c>
      <c r="J3719">
        <v>1592</v>
      </c>
      <c r="K3719" t="s">
        <v>93</v>
      </c>
      <c r="L3719">
        <v>420581</v>
      </c>
    </row>
    <row r="3720" spans="1:12" x14ac:dyDescent="0.25">
      <c r="A3720" t="s">
        <v>433</v>
      </c>
      <c r="B3720" t="s">
        <v>434</v>
      </c>
      <c r="C3720" t="s">
        <v>85</v>
      </c>
      <c r="D3720">
        <v>74</v>
      </c>
      <c r="E3720" t="s">
        <v>86</v>
      </c>
      <c r="F3720" t="s">
        <v>735</v>
      </c>
      <c r="G3720" t="s">
        <v>736</v>
      </c>
      <c r="H3720" t="s">
        <v>224</v>
      </c>
      <c r="I3720" t="s">
        <v>225</v>
      </c>
      <c r="J3720">
        <v>2911</v>
      </c>
      <c r="K3720" t="s">
        <v>93</v>
      </c>
      <c r="L3720">
        <v>420581</v>
      </c>
    </row>
    <row r="3721" spans="1:12" x14ac:dyDescent="0.25">
      <c r="A3721" t="s">
        <v>433</v>
      </c>
      <c r="B3721" t="s">
        <v>434</v>
      </c>
      <c r="C3721" t="s">
        <v>85</v>
      </c>
      <c r="D3721">
        <v>74</v>
      </c>
      <c r="E3721" t="s">
        <v>86</v>
      </c>
      <c r="F3721" t="s">
        <v>735</v>
      </c>
      <c r="G3721" t="s">
        <v>736</v>
      </c>
      <c r="H3721" t="s">
        <v>226</v>
      </c>
      <c r="I3721" t="s">
        <v>227</v>
      </c>
      <c r="J3721">
        <v>3864</v>
      </c>
      <c r="K3721" t="s">
        <v>93</v>
      </c>
      <c r="L3721">
        <v>420581</v>
      </c>
    </row>
    <row r="3722" spans="1:12" x14ac:dyDescent="0.25">
      <c r="A3722" t="s">
        <v>433</v>
      </c>
      <c r="B3722" t="s">
        <v>434</v>
      </c>
      <c r="C3722" t="s">
        <v>85</v>
      </c>
      <c r="D3722">
        <v>74</v>
      </c>
      <c r="E3722" t="s">
        <v>86</v>
      </c>
      <c r="F3722" t="s">
        <v>735</v>
      </c>
      <c r="G3722" t="s">
        <v>736</v>
      </c>
      <c r="H3722" t="s">
        <v>228</v>
      </c>
      <c r="I3722" t="s">
        <v>229</v>
      </c>
      <c r="J3722">
        <v>23061</v>
      </c>
      <c r="K3722" t="s">
        <v>93</v>
      </c>
      <c r="L3722">
        <v>420581</v>
      </c>
    </row>
    <row r="3723" spans="1:12" x14ac:dyDescent="0.25">
      <c r="A3723" t="s">
        <v>433</v>
      </c>
      <c r="B3723" t="s">
        <v>434</v>
      </c>
      <c r="C3723" t="s">
        <v>85</v>
      </c>
      <c r="D3723">
        <v>74</v>
      </c>
      <c r="E3723" t="s">
        <v>86</v>
      </c>
      <c r="F3723" t="s">
        <v>735</v>
      </c>
      <c r="G3723" t="s">
        <v>736</v>
      </c>
      <c r="H3723" t="s">
        <v>230</v>
      </c>
      <c r="I3723" t="s">
        <v>231</v>
      </c>
      <c r="J3723">
        <v>12480</v>
      </c>
      <c r="K3723" t="s">
        <v>93</v>
      </c>
      <c r="L3723">
        <v>420581</v>
      </c>
    </row>
    <row r="3724" spans="1:12" x14ac:dyDescent="0.25">
      <c r="A3724" t="s">
        <v>433</v>
      </c>
      <c r="B3724" t="s">
        <v>434</v>
      </c>
      <c r="C3724" t="s">
        <v>85</v>
      </c>
      <c r="D3724">
        <v>74</v>
      </c>
      <c r="E3724" t="s">
        <v>86</v>
      </c>
      <c r="F3724" t="s">
        <v>735</v>
      </c>
      <c r="G3724" t="s">
        <v>736</v>
      </c>
      <c r="H3724" t="s">
        <v>232</v>
      </c>
      <c r="I3724" t="s">
        <v>233</v>
      </c>
      <c r="J3724">
        <v>21254</v>
      </c>
      <c r="K3724" t="s">
        <v>93</v>
      </c>
      <c r="L3724">
        <v>420581</v>
      </c>
    </row>
    <row r="3725" spans="1:12" x14ac:dyDescent="0.25">
      <c r="A3725" t="s">
        <v>433</v>
      </c>
      <c r="B3725" t="s">
        <v>434</v>
      </c>
      <c r="C3725" t="s">
        <v>85</v>
      </c>
      <c r="D3725">
        <v>74</v>
      </c>
      <c r="E3725" t="s">
        <v>86</v>
      </c>
      <c r="F3725" t="s">
        <v>735</v>
      </c>
      <c r="G3725" t="s">
        <v>736</v>
      </c>
      <c r="H3725" t="s">
        <v>234</v>
      </c>
      <c r="I3725" t="s">
        <v>235</v>
      </c>
      <c r="J3725">
        <v>117840</v>
      </c>
      <c r="K3725" t="s">
        <v>93</v>
      </c>
      <c r="L3725">
        <v>420581</v>
      </c>
    </row>
    <row r="3726" spans="1:12" x14ac:dyDescent="0.25">
      <c r="A3726" t="s">
        <v>433</v>
      </c>
      <c r="B3726" t="s">
        <v>434</v>
      </c>
      <c r="C3726" t="s">
        <v>85</v>
      </c>
      <c r="D3726">
        <v>74</v>
      </c>
      <c r="E3726" t="s">
        <v>86</v>
      </c>
      <c r="F3726" t="s">
        <v>735</v>
      </c>
      <c r="G3726" t="s">
        <v>736</v>
      </c>
      <c r="H3726" t="s">
        <v>236</v>
      </c>
      <c r="I3726" t="s">
        <v>237</v>
      </c>
      <c r="J3726">
        <v>0</v>
      </c>
      <c r="K3726" t="s">
        <v>93</v>
      </c>
      <c r="L3726">
        <v>420581</v>
      </c>
    </row>
    <row r="3727" spans="1:12" x14ac:dyDescent="0.25">
      <c r="A3727" t="s">
        <v>435</v>
      </c>
      <c r="B3727" t="s">
        <v>436</v>
      </c>
      <c r="C3727" t="s">
        <v>85</v>
      </c>
      <c r="D3727">
        <v>99</v>
      </c>
      <c r="E3727" t="s">
        <v>398</v>
      </c>
      <c r="F3727" t="s">
        <v>735</v>
      </c>
      <c r="G3727" t="s">
        <v>736</v>
      </c>
      <c r="H3727" t="s">
        <v>90</v>
      </c>
      <c r="I3727" t="s">
        <v>92</v>
      </c>
      <c r="J3727">
        <v>0</v>
      </c>
      <c r="K3727" t="s">
        <v>93</v>
      </c>
      <c r="L3727">
        <v>736998</v>
      </c>
    </row>
    <row r="3728" spans="1:12" x14ac:dyDescent="0.25">
      <c r="A3728" t="s">
        <v>435</v>
      </c>
      <c r="B3728" t="s">
        <v>436</v>
      </c>
      <c r="C3728" t="s">
        <v>85</v>
      </c>
      <c r="D3728">
        <v>99</v>
      </c>
      <c r="E3728" t="s">
        <v>398</v>
      </c>
      <c r="F3728" t="s">
        <v>735</v>
      </c>
      <c r="G3728" t="s">
        <v>736</v>
      </c>
      <c r="H3728" t="s">
        <v>94</v>
      </c>
      <c r="I3728" t="s">
        <v>95</v>
      </c>
      <c r="J3728">
        <v>0</v>
      </c>
      <c r="K3728" t="s">
        <v>93</v>
      </c>
      <c r="L3728">
        <v>736998</v>
      </c>
    </row>
    <row r="3729" spans="1:12" x14ac:dyDescent="0.25">
      <c r="A3729" t="s">
        <v>435</v>
      </c>
      <c r="B3729" t="s">
        <v>436</v>
      </c>
      <c r="C3729" t="s">
        <v>85</v>
      </c>
      <c r="D3729">
        <v>99</v>
      </c>
      <c r="E3729" t="s">
        <v>398</v>
      </c>
      <c r="F3729" t="s">
        <v>735</v>
      </c>
      <c r="G3729" t="s">
        <v>736</v>
      </c>
      <c r="H3729" t="s">
        <v>96</v>
      </c>
      <c r="I3729" t="s">
        <v>97</v>
      </c>
      <c r="J3729">
        <v>0</v>
      </c>
      <c r="K3729" t="s">
        <v>93</v>
      </c>
      <c r="L3729">
        <v>736998</v>
      </c>
    </row>
    <row r="3730" spans="1:12" x14ac:dyDescent="0.25">
      <c r="A3730" t="s">
        <v>435</v>
      </c>
      <c r="B3730" t="s">
        <v>436</v>
      </c>
      <c r="C3730" t="s">
        <v>85</v>
      </c>
      <c r="D3730">
        <v>99</v>
      </c>
      <c r="E3730" t="s">
        <v>398</v>
      </c>
      <c r="F3730" t="s">
        <v>735</v>
      </c>
      <c r="G3730" t="s">
        <v>736</v>
      </c>
      <c r="H3730" t="s">
        <v>98</v>
      </c>
      <c r="I3730" t="s">
        <v>99</v>
      </c>
      <c r="J3730">
        <v>0</v>
      </c>
      <c r="K3730" t="s">
        <v>93</v>
      </c>
      <c r="L3730">
        <v>736998</v>
      </c>
    </row>
    <row r="3731" spans="1:12" x14ac:dyDescent="0.25">
      <c r="A3731" t="s">
        <v>435</v>
      </c>
      <c r="B3731" t="s">
        <v>436</v>
      </c>
      <c r="C3731" t="s">
        <v>85</v>
      </c>
      <c r="D3731">
        <v>99</v>
      </c>
      <c r="E3731" t="s">
        <v>398</v>
      </c>
      <c r="F3731" t="s">
        <v>735</v>
      </c>
      <c r="G3731" t="s">
        <v>736</v>
      </c>
      <c r="H3731" t="s">
        <v>100</v>
      </c>
      <c r="I3731" t="s">
        <v>101</v>
      </c>
      <c r="J3731">
        <v>30611</v>
      </c>
      <c r="K3731" t="s">
        <v>93</v>
      </c>
      <c r="L3731">
        <v>736998</v>
      </c>
    </row>
    <row r="3732" spans="1:12" x14ac:dyDescent="0.25">
      <c r="A3732" t="s">
        <v>435</v>
      </c>
      <c r="B3732" t="s">
        <v>436</v>
      </c>
      <c r="C3732" t="s">
        <v>85</v>
      </c>
      <c r="D3732">
        <v>99</v>
      </c>
      <c r="E3732" t="s">
        <v>398</v>
      </c>
      <c r="F3732" t="s">
        <v>735</v>
      </c>
      <c r="G3732" t="s">
        <v>736</v>
      </c>
      <c r="H3732" t="s">
        <v>102</v>
      </c>
      <c r="I3732" t="s">
        <v>103</v>
      </c>
      <c r="J3732">
        <v>0</v>
      </c>
      <c r="K3732" t="s">
        <v>93</v>
      </c>
      <c r="L3732">
        <v>736998</v>
      </c>
    </row>
    <row r="3733" spans="1:12" x14ac:dyDescent="0.25">
      <c r="A3733" t="s">
        <v>435</v>
      </c>
      <c r="B3733" t="s">
        <v>436</v>
      </c>
      <c r="C3733" t="s">
        <v>85</v>
      </c>
      <c r="D3733">
        <v>99</v>
      </c>
      <c r="E3733" t="s">
        <v>398</v>
      </c>
      <c r="F3733" t="s">
        <v>735</v>
      </c>
      <c r="G3733" t="s">
        <v>736</v>
      </c>
      <c r="H3733" t="s">
        <v>104</v>
      </c>
      <c r="I3733" t="s">
        <v>105</v>
      </c>
      <c r="J3733">
        <v>0</v>
      </c>
      <c r="K3733" t="s">
        <v>93</v>
      </c>
      <c r="L3733">
        <v>736998</v>
      </c>
    </row>
    <row r="3734" spans="1:12" x14ac:dyDescent="0.25">
      <c r="A3734" t="s">
        <v>435</v>
      </c>
      <c r="B3734" t="s">
        <v>436</v>
      </c>
      <c r="C3734" t="s">
        <v>85</v>
      </c>
      <c r="D3734">
        <v>99</v>
      </c>
      <c r="E3734" t="s">
        <v>398</v>
      </c>
      <c r="F3734" t="s">
        <v>735</v>
      </c>
      <c r="G3734" t="s">
        <v>736</v>
      </c>
      <c r="H3734" t="s">
        <v>106</v>
      </c>
      <c r="I3734" t="s">
        <v>107</v>
      </c>
      <c r="J3734">
        <v>0</v>
      </c>
      <c r="K3734" t="s">
        <v>93</v>
      </c>
      <c r="L3734">
        <v>736998</v>
      </c>
    </row>
    <row r="3735" spans="1:12" x14ac:dyDescent="0.25">
      <c r="A3735" t="s">
        <v>435</v>
      </c>
      <c r="B3735" t="s">
        <v>436</v>
      </c>
      <c r="C3735" t="s">
        <v>85</v>
      </c>
      <c r="D3735">
        <v>99</v>
      </c>
      <c r="E3735" t="s">
        <v>398</v>
      </c>
      <c r="F3735" t="s">
        <v>735</v>
      </c>
      <c r="G3735" t="s">
        <v>736</v>
      </c>
      <c r="H3735" t="s">
        <v>108</v>
      </c>
      <c r="I3735" t="s">
        <v>109</v>
      </c>
      <c r="J3735">
        <v>0</v>
      </c>
      <c r="K3735" t="s">
        <v>93</v>
      </c>
      <c r="L3735">
        <v>736998</v>
      </c>
    </row>
    <row r="3736" spans="1:12" x14ac:dyDescent="0.25">
      <c r="A3736" t="s">
        <v>435</v>
      </c>
      <c r="B3736" t="s">
        <v>436</v>
      </c>
      <c r="C3736" t="s">
        <v>85</v>
      </c>
      <c r="D3736">
        <v>99</v>
      </c>
      <c r="E3736" t="s">
        <v>398</v>
      </c>
      <c r="F3736" t="s">
        <v>735</v>
      </c>
      <c r="G3736" t="s">
        <v>736</v>
      </c>
      <c r="H3736" t="s">
        <v>110</v>
      </c>
      <c r="I3736" t="s">
        <v>111</v>
      </c>
      <c r="J3736">
        <v>0</v>
      </c>
      <c r="K3736" t="s">
        <v>93</v>
      </c>
      <c r="L3736">
        <v>736998</v>
      </c>
    </row>
    <row r="3737" spans="1:12" x14ac:dyDescent="0.25">
      <c r="A3737" t="s">
        <v>435</v>
      </c>
      <c r="B3737" t="s">
        <v>436</v>
      </c>
      <c r="C3737" t="s">
        <v>85</v>
      </c>
      <c r="D3737">
        <v>99</v>
      </c>
      <c r="E3737" t="s">
        <v>398</v>
      </c>
      <c r="F3737" t="s">
        <v>735</v>
      </c>
      <c r="G3737" t="s">
        <v>736</v>
      </c>
      <c r="H3737" t="s">
        <v>112</v>
      </c>
      <c r="I3737" t="s">
        <v>113</v>
      </c>
      <c r="J3737">
        <v>0</v>
      </c>
      <c r="K3737" t="s">
        <v>93</v>
      </c>
      <c r="L3737">
        <v>736998</v>
      </c>
    </row>
    <row r="3738" spans="1:12" x14ac:dyDescent="0.25">
      <c r="A3738" t="s">
        <v>435</v>
      </c>
      <c r="B3738" t="s">
        <v>436</v>
      </c>
      <c r="C3738" t="s">
        <v>85</v>
      </c>
      <c r="D3738">
        <v>99</v>
      </c>
      <c r="E3738" t="s">
        <v>398</v>
      </c>
      <c r="F3738" t="s">
        <v>735</v>
      </c>
      <c r="G3738" t="s">
        <v>736</v>
      </c>
      <c r="H3738" t="s">
        <v>114</v>
      </c>
      <c r="I3738" t="s">
        <v>115</v>
      </c>
      <c r="J3738">
        <v>0</v>
      </c>
      <c r="K3738" t="s">
        <v>93</v>
      </c>
      <c r="L3738">
        <v>736998</v>
      </c>
    </row>
    <row r="3739" spans="1:12" x14ac:dyDescent="0.25">
      <c r="A3739" t="s">
        <v>435</v>
      </c>
      <c r="B3739" t="s">
        <v>436</v>
      </c>
      <c r="C3739" t="s">
        <v>85</v>
      </c>
      <c r="D3739">
        <v>99</v>
      </c>
      <c r="E3739" t="s">
        <v>398</v>
      </c>
      <c r="F3739" t="s">
        <v>735</v>
      </c>
      <c r="G3739" t="s">
        <v>736</v>
      </c>
      <c r="H3739" t="s">
        <v>116</v>
      </c>
      <c r="I3739" t="s">
        <v>117</v>
      </c>
      <c r="J3739">
        <v>0</v>
      </c>
      <c r="K3739" t="s">
        <v>93</v>
      </c>
      <c r="L3739">
        <v>736998</v>
      </c>
    </row>
    <row r="3740" spans="1:12" x14ac:dyDescent="0.25">
      <c r="A3740" t="s">
        <v>435</v>
      </c>
      <c r="B3740" t="s">
        <v>436</v>
      </c>
      <c r="C3740" t="s">
        <v>85</v>
      </c>
      <c r="D3740">
        <v>99</v>
      </c>
      <c r="E3740" t="s">
        <v>398</v>
      </c>
      <c r="F3740" t="s">
        <v>735</v>
      </c>
      <c r="G3740" t="s">
        <v>736</v>
      </c>
      <c r="H3740" t="s">
        <v>118</v>
      </c>
      <c r="I3740" t="s">
        <v>119</v>
      </c>
      <c r="J3740">
        <v>0</v>
      </c>
      <c r="K3740" t="s">
        <v>93</v>
      </c>
      <c r="L3740">
        <v>736998</v>
      </c>
    </row>
    <row r="3741" spans="1:12" x14ac:dyDescent="0.25">
      <c r="A3741" t="s">
        <v>435</v>
      </c>
      <c r="B3741" t="s">
        <v>436</v>
      </c>
      <c r="C3741" t="s">
        <v>85</v>
      </c>
      <c r="D3741">
        <v>99</v>
      </c>
      <c r="E3741" t="s">
        <v>398</v>
      </c>
      <c r="F3741" t="s">
        <v>735</v>
      </c>
      <c r="G3741" t="s">
        <v>736</v>
      </c>
      <c r="H3741" t="s">
        <v>120</v>
      </c>
      <c r="I3741" t="s">
        <v>121</v>
      </c>
      <c r="J3741">
        <v>0</v>
      </c>
      <c r="K3741" t="s">
        <v>93</v>
      </c>
      <c r="L3741">
        <v>736998</v>
      </c>
    </row>
    <row r="3742" spans="1:12" x14ac:dyDescent="0.25">
      <c r="A3742" t="s">
        <v>435</v>
      </c>
      <c r="B3742" t="s">
        <v>436</v>
      </c>
      <c r="C3742" t="s">
        <v>85</v>
      </c>
      <c r="D3742">
        <v>99</v>
      </c>
      <c r="E3742" t="s">
        <v>398</v>
      </c>
      <c r="F3742" t="s">
        <v>735</v>
      </c>
      <c r="G3742" t="s">
        <v>736</v>
      </c>
      <c r="H3742" t="s">
        <v>122</v>
      </c>
      <c r="I3742" t="s">
        <v>123</v>
      </c>
      <c r="J3742">
        <v>0</v>
      </c>
      <c r="K3742" t="s">
        <v>93</v>
      </c>
      <c r="L3742">
        <v>736998</v>
      </c>
    </row>
    <row r="3743" spans="1:12" x14ac:dyDescent="0.25">
      <c r="A3743" t="s">
        <v>435</v>
      </c>
      <c r="B3743" t="s">
        <v>436</v>
      </c>
      <c r="C3743" t="s">
        <v>85</v>
      </c>
      <c r="D3743">
        <v>99</v>
      </c>
      <c r="E3743" t="s">
        <v>398</v>
      </c>
      <c r="F3743" t="s">
        <v>735</v>
      </c>
      <c r="G3743" t="s">
        <v>736</v>
      </c>
      <c r="H3743" t="s">
        <v>124</v>
      </c>
      <c r="I3743" t="s">
        <v>125</v>
      </c>
      <c r="J3743">
        <v>0</v>
      </c>
      <c r="K3743" t="s">
        <v>93</v>
      </c>
      <c r="L3743">
        <v>736998</v>
      </c>
    </row>
    <row r="3744" spans="1:12" x14ac:dyDescent="0.25">
      <c r="A3744" t="s">
        <v>435</v>
      </c>
      <c r="B3744" t="s">
        <v>436</v>
      </c>
      <c r="C3744" t="s">
        <v>85</v>
      </c>
      <c r="D3744">
        <v>99</v>
      </c>
      <c r="E3744" t="s">
        <v>398</v>
      </c>
      <c r="F3744" t="s">
        <v>735</v>
      </c>
      <c r="G3744" t="s">
        <v>736</v>
      </c>
      <c r="H3744" t="s">
        <v>126</v>
      </c>
      <c r="I3744" t="s">
        <v>127</v>
      </c>
      <c r="J3744">
        <v>0</v>
      </c>
      <c r="K3744" t="s">
        <v>93</v>
      </c>
      <c r="L3744">
        <v>736998</v>
      </c>
    </row>
    <row r="3745" spans="1:12" x14ac:dyDescent="0.25">
      <c r="A3745" t="s">
        <v>435</v>
      </c>
      <c r="B3745" t="s">
        <v>436</v>
      </c>
      <c r="C3745" t="s">
        <v>85</v>
      </c>
      <c r="D3745">
        <v>99</v>
      </c>
      <c r="E3745" t="s">
        <v>398</v>
      </c>
      <c r="F3745" t="s">
        <v>735</v>
      </c>
      <c r="G3745" t="s">
        <v>736</v>
      </c>
      <c r="H3745" t="s">
        <v>128</v>
      </c>
      <c r="I3745" t="s">
        <v>129</v>
      </c>
      <c r="J3745">
        <v>980860</v>
      </c>
      <c r="K3745" t="s">
        <v>93</v>
      </c>
      <c r="L3745">
        <v>736998</v>
      </c>
    </row>
    <row r="3746" spans="1:12" x14ac:dyDescent="0.25">
      <c r="A3746" t="s">
        <v>435</v>
      </c>
      <c r="B3746" t="s">
        <v>436</v>
      </c>
      <c r="C3746" t="s">
        <v>85</v>
      </c>
      <c r="D3746">
        <v>99</v>
      </c>
      <c r="E3746" t="s">
        <v>398</v>
      </c>
      <c r="F3746" t="s">
        <v>735</v>
      </c>
      <c r="G3746" t="s">
        <v>736</v>
      </c>
      <c r="H3746" t="s">
        <v>130</v>
      </c>
      <c r="I3746" t="s">
        <v>131</v>
      </c>
      <c r="J3746">
        <v>23491</v>
      </c>
      <c r="K3746" t="s">
        <v>93</v>
      </c>
      <c r="L3746">
        <v>736998</v>
      </c>
    </row>
    <row r="3747" spans="1:12" x14ac:dyDescent="0.25">
      <c r="A3747" t="s">
        <v>435</v>
      </c>
      <c r="B3747" t="s">
        <v>436</v>
      </c>
      <c r="C3747" t="s">
        <v>85</v>
      </c>
      <c r="D3747">
        <v>99</v>
      </c>
      <c r="E3747" t="s">
        <v>398</v>
      </c>
      <c r="F3747" t="s">
        <v>735</v>
      </c>
      <c r="G3747" t="s">
        <v>736</v>
      </c>
      <c r="H3747" t="s">
        <v>132</v>
      </c>
      <c r="I3747" t="s">
        <v>133</v>
      </c>
      <c r="J3747">
        <v>-88067</v>
      </c>
      <c r="K3747" t="s">
        <v>93</v>
      </c>
      <c r="L3747">
        <v>736998</v>
      </c>
    </row>
    <row r="3748" spans="1:12" x14ac:dyDescent="0.25">
      <c r="A3748" t="s">
        <v>435</v>
      </c>
      <c r="B3748" t="s">
        <v>436</v>
      </c>
      <c r="C3748" t="s">
        <v>85</v>
      </c>
      <c r="D3748">
        <v>99</v>
      </c>
      <c r="E3748" t="s">
        <v>398</v>
      </c>
      <c r="F3748" t="s">
        <v>735</v>
      </c>
      <c r="G3748" t="s">
        <v>736</v>
      </c>
      <c r="H3748" t="s">
        <v>134</v>
      </c>
      <c r="I3748" t="s">
        <v>135</v>
      </c>
      <c r="J3748">
        <v>114837</v>
      </c>
      <c r="K3748" t="s">
        <v>93</v>
      </c>
      <c r="L3748">
        <v>736998</v>
      </c>
    </row>
    <row r="3749" spans="1:12" x14ac:dyDescent="0.25">
      <c r="A3749" t="s">
        <v>435</v>
      </c>
      <c r="B3749" t="s">
        <v>436</v>
      </c>
      <c r="C3749" t="s">
        <v>85</v>
      </c>
      <c r="D3749">
        <v>99</v>
      </c>
      <c r="E3749" t="s">
        <v>398</v>
      </c>
      <c r="F3749" t="s">
        <v>735</v>
      </c>
      <c r="G3749" t="s">
        <v>736</v>
      </c>
      <c r="H3749" t="s">
        <v>136</v>
      </c>
      <c r="I3749" t="s">
        <v>137</v>
      </c>
      <c r="J3749">
        <v>56133</v>
      </c>
      <c r="K3749" t="s">
        <v>93</v>
      </c>
      <c r="L3749">
        <v>736998</v>
      </c>
    </row>
    <row r="3750" spans="1:12" x14ac:dyDescent="0.25">
      <c r="A3750" t="s">
        <v>435</v>
      </c>
      <c r="B3750" t="s">
        <v>436</v>
      </c>
      <c r="C3750" t="s">
        <v>85</v>
      </c>
      <c r="D3750">
        <v>99</v>
      </c>
      <c r="E3750" t="s">
        <v>398</v>
      </c>
      <c r="F3750" t="s">
        <v>735</v>
      </c>
      <c r="G3750" t="s">
        <v>736</v>
      </c>
      <c r="H3750" t="s">
        <v>138</v>
      </c>
      <c r="I3750" t="s">
        <v>139</v>
      </c>
      <c r="J3750">
        <v>123431</v>
      </c>
      <c r="K3750" t="s">
        <v>93</v>
      </c>
      <c r="L3750">
        <v>736998</v>
      </c>
    </row>
    <row r="3751" spans="1:12" x14ac:dyDescent="0.25">
      <c r="A3751" t="s">
        <v>435</v>
      </c>
      <c r="B3751" t="s">
        <v>436</v>
      </c>
      <c r="C3751" t="s">
        <v>85</v>
      </c>
      <c r="D3751">
        <v>99</v>
      </c>
      <c r="E3751" t="s">
        <v>398</v>
      </c>
      <c r="F3751" t="s">
        <v>735</v>
      </c>
      <c r="G3751" t="s">
        <v>736</v>
      </c>
      <c r="H3751" t="s">
        <v>140</v>
      </c>
      <c r="I3751" t="s">
        <v>141</v>
      </c>
      <c r="J3751">
        <v>0</v>
      </c>
      <c r="K3751" t="s">
        <v>93</v>
      </c>
      <c r="L3751">
        <v>736998</v>
      </c>
    </row>
    <row r="3752" spans="1:12" x14ac:dyDescent="0.25">
      <c r="A3752" t="s">
        <v>435</v>
      </c>
      <c r="B3752" t="s">
        <v>436</v>
      </c>
      <c r="C3752" t="s">
        <v>85</v>
      </c>
      <c r="D3752">
        <v>99</v>
      </c>
      <c r="E3752" t="s">
        <v>398</v>
      </c>
      <c r="F3752" t="s">
        <v>735</v>
      </c>
      <c r="G3752" t="s">
        <v>736</v>
      </c>
      <c r="H3752" t="s">
        <v>142</v>
      </c>
      <c r="I3752" t="s">
        <v>143</v>
      </c>
      <c r="J3752">
        <v>0</v>
      </c>
      <c r="K3752" t="s">
        <v>93</v>
      </c>
      <c r="L3752">
        <v>736998</v>
      </c>
    </row>
    <row r="3753" spans="1:12" x14ac:dyDescent="0.25">
      <c r="A3753" t="s">
        <v>435</v>
      </c>
      <c r="B3753" t="s">
        <v>436</v>
      </c>
      <c r="C3753" t="s">
        <v>85</v>
      </c>
      <c r="D3753">
        <v>99</v>
      </c>
      <c r="E3753" t="s">
        <v>398</v>
      </c>
      <c r="F3753" t="s">
        <v>735</v>
      </c>
      <c r="G3753" t="s">
        <v>736</v>
      </c>
      <c r="H3753" t="s">
        <v>144</v>
      </c>
      <c r="I3753" t="s">
        <v>145</v>
      </c>
      <c r="J3753">
        <v>0</v>
      </c>
      <c r="K3753" t="s">
        <v>93</v>
      </c>
      <c r="L3753">
        <v>736998</v>
      </c>
    </row>
    <row r="3754" spans="1:12" x14ac:dyDescent="0.25">
      <c r="A3754" t="s">
        <v>435</v>
      </c>
      <c r="B3754" t="s">
        <v>436</v>
      </c>
      <c r="C3754" t="s">
        <v>85</v>
      </c>
      <c r="D3754">
        <v>99</v>
      </c>
      <c r="E3754" t="s">
        <v>398</v>
      </c>
      <c r="F3754" t="s">
        <v>735</v>
      </c>
      <c r="G3754" t="s">
        <v>736</v>
      </c>
      <c r="H3754" t="s">
        <v>146</v>
      </c>
      <c r="I3754" t="s">
        <v>147</v>
      </c>
      <c r="J3754">
        <v>141738</v>
      </c>
      <c r="K3754" t="s">
        <v>93</v>
      </c>
      <c r="L3754">
        <v>736998</v>
      </c>
    </row>
    <row r="3755" spans="1:12" x14ac:dyDescent="0.25">
      <c r="A3755" t="s">
        <v>435</v>
      </c>
      <c r="B3755" t="s">
        <v>436</v>
      </c>
      <c r="C3755" t="s">
        <v>85</v>
      </c>
      <c r="D3755">
        <v>99</v>
      </c>
      <c r="E3755" t="s">
        <v>398</v>
      </c>
      <c r="F3755" t="s">
        <v>735</v>
      </c>
      <c r="G3755" t="s">
        <v>736</v>
      </c>
      <c r="H3755" t="s">
        <v>148</v>
      </c>
      <c r="I3755" t="s">
        <v>149</v>
      </c>
      <c r="J3755">
        <v>0</v>
      </c>
      <c r="K3755" t="s">
        <v>93</v>
      </c>
      <c r="L3755">
        <v>736998</v>
      </c>
    </row>
    <row r="3756" spans="1:12" x14ac:dyDescent="0.25">
      <c r="A3756" t="s">
        <v>435</v>
      </c>
      <c r="B3756" t="s">
        <v>436</v>
      </c>
      <c r="C3756" t="s">
        <v>85</v>
      </c>
      <c r="D3756">
        <v>99</v>
      </c>
      <c r="E3756" t="s">
        <v>398</v>
      </c>
      <c r="F3756" t="s">
        <v>735</v>
      </c>
      <c r="G3756" t="s">
        <v>736</v>
      </c>
      <c r="H3756" t="s">
        <v>150</v>
      </c>
      <c r="I3756" t="s">
        <v>151</v>
      </c>
      <c r="J3756">
        <v>23881</v>
      </c>
      <c r="K3756" t="s">
        <v>93</v>
      </c>
      <c r="L3756">
        <v>736998</v>
      </c>
    </row>
    <row r="3757" spans="1:12" x14ac:dyDescent="0.25">
      <c r="A3757" t="s">
        <v>435</v>
      </c>
      <c r="B3757" t="s">
        <v>436</v>
      </c>
      <c r="C3757" t="s">
        <v>85</v>
      </c>
      <c r="D3757">
        <v>99</v>
      </c>
      <c r="E3757" t="s">
        <v>398</v>
      </c>
      <c r="F3757" t="s">
        <v>735</v>
      </c>
      <c r="G3757" t="s">
        <v>736</v>
      </c>
      <c r="H3757" t="s">
        <v>152</v>
      </c>
      <c r="I3757" t="s">
        <v>153</v>
      </c>
      <c r="J3757">
        <v>8821</v>
      </c>
      <c r="K3757" t="s">
        <v>93</v>
      </c>
      <c r="L3757">
        <v>736998</v>
      </c>
    </row>
    <row r="3758" spans="1:12" x14ac:dyDescent="0.25">
      <c r="A3758" t="s">
        <v>435</v>
      </c>
      <c r="B3758" t="s">
        <v>436</v>
      </c>
      <c r="C3758" t="s">
        <v>85</v>
      </c>
      <c r="D3758">
        <v>99</v>
      </c>
      <c r="E3758" t="s">
        <v>398</v>
      </c>
      <c r="F3758" t="s">
        <v>735</v>
      </c>
      <c r="G3758" t="s">
        <v>736</v>
      </c>
      <c r="H3758" t="s">
        <v>154</v>
      </c>
      <c r="I3758" t="s">
        <v>155</v>
      </c>
      <c r="J3758">
        <v>0</v>
      </c>
      <c r="K3758" t="s">
        <v>93</v>
      </c>
      <c r="L3758">
        <v>736998</v>
      </c>
    </row>
    <row r="3759" spans="1:12" x14ac:dyDescent="0.25">
      <c r="A3759" t="s">
        <v>435</v>
      </c>
      <c r="B3759" t="s">
        <v>436</v>
      </c>
      <c r="C3759" t="s">
        <v>85</v>
      </c>
      <c r="D3759">
        <v>99</v>
      </c>
      <c r="E3759" t="s">
        <v>398</v>
      </c>
      <c r="F3759" t="s">
        <v>735</v>
      </c>
      <c r="G3759" t="s">
        <v>736</v>
      </c>
      <c r="H3759" t="s">
        <v>156</v>
      </c>
      <c r="I3759" t="s">
        <v>157</v>
      </c>
      <c r="J3759">
        <v>1578</v>
      </c>
      <c r="K3759" t="s">
        <v>93</v>
      </c>
      <c r="L3759">
        <v>736998</v>
      </c>
    </row>
    <row r="3760" spans="1:12" x14ac:dyDescent="0.25">
      <c r="A3760" t="s">
        <v>435</v>
      </c>
      <c r="B3760" t="s">
        <v>436</v>
      </c>
      <c r="C3760" t="s">
        <v>85</v>
      </c>
      <c r="D3760">
        <v>99</v>
      </c>
      <c r="E3760" t="s">
        <v>398</v>
      </c>
      <c r="F3760" t="s">
        <v>735</v>
      </c>
      <c r="G3760" t="s">
        <v>736</v>
      </c>
      <c r="H3760" t="s">
        <v>158</v>
      </c>
      <c r="I3760" t="s">
        <v>159</v>
      </c>
      <c r="J3760">
        <v>1827</v>
      </c>
      <c r="K3760" t="s">
        <v>93</v>
      </c>
      <c r="L3760">
        <v>736998</v>
      </c>
    </row>
    <row r="3761" spans="1:12" x14ac:dyDescent="0.25">
      <c r="A3761" t="s">
        <v>435</v>
      </c>
      <c r="B3761" t="s">
        <v>436</v>
      </c>
      <c r="C3761" t="s">
        <v>85</v>
      </c>
      <c r="D3761">
        <v>99</v>
      </c>
      <c r="E3761" t="s">
        <v>398</v>
      </c>
      <c r="F3761" t="s">
        <v>735</v>
      </c>
      <c r="G3761" t="s">
        <v>736</v>
      </c>
      <c r="H3761" t="s">
        <v>160</v>
      </c>
      <c r="I3761" t="s">
        <v>161</v>
      </c>
      <c r="J3761">
        <v>15112</v>
      </c>
      <c r="K3761" t="s">
        <v>93</v>
      </c>
      <c r="L3761">
        <v>736998</v>
      </c>
    </row>
    <row r="3762" spans="1:12" x14ac:dyDescent="0.25">
      <c r="A3762" t="s">
        <v>435</v>
      </c>
      <c r="B3762" t="s">
        <v>436</v>
      </c>
      <c r="C3762" t="s">
        <v>85</v>
      </c>
      <c r="D3762">
        <v>99</v>
      </c>
      <c r="E3762" t="s">
        <v>398</v>
      </c>
      <c r="F3762" t="s">
        <v>735</v>
      </c>
      <c r="G3762" t="s">
        <v>736</v>
      </c>
      <c r="H3762" t="s">
        <v>162</v>
      </c>
      <c r="I3762" t="s">
        <v>163</v>
      </c>
      <c r="J3762">
        <v>0</v>
      </c>
      <c r="K3762" t="s">
        <v>93</v>
      </c>
      <c r="L3762">
        <v>736998</v>
      </c>
    </row>
    <row r="3763" spans="1:12" x14ac:dyDescent="0.25">
      <c r="A3763" t="s">
        <v>435</v>
      </c>
      <c r="B3763" t="s">
        <v>436</v>
      </c>
      <c r="C3763" t="s">
        <v>85</v>
      </c>
      <c r="D3763">
        <v>99</v>
      </c>
      <c r="E3763" t="s">
        <v>398</v>
      </c>
      <c r="F3763" t="s">
        <v>735</v>
      </c>
      <c r="G3763" t="s">
        <v>736</v>
      </c>
      <c r="H3763" t="s">
        <v>164</v>
      </c>
      <c r="I3763" t="s">
        <v>165</v>
      </c>
      <c r="J3763">
        <v>2238</v>
      </c>
      <c r="K3763" t="s">
        <v>93</v>
      </c>
      <c r="L3763">
        <v>736998</v>
      </c>
    </row>
    <row r="3764" spans="1:12" x14ac:dyDescent="0.25">
      <c r="A3764" t="s">
        <v>435</v>
      </c>
      <c r="B3764" t="s">
        <v>436</v>
      </c>
      <c r="C3764" t="s">
        <v>85</v>
      </c>
      <c r="D3764">
        <v>99</v>
      </c>
      <c r="E3764" t="s">
        <v>398</v>
      </c>
      <c r="F3764" t="s">
        <v>735</v>
      </c>
      <c r="G3764" t="s">
        <v>736</v>
      </c>
      <c r="H3764" t="s">
        <v>166</v>
      </c>
      <c r="I3764" t="s">
        <v>167</v>
      </c>
      <c r="J3764">
        <v>0</v>
      </c>
      <c r="K3764" t="s">
        <v>93</v>
      </c>
      <c r="L3764">
        <v>736998</v>
      </c>
    </row>
    <row r="3765" spans="1:12" x14ac:dyDescent="0.25">
      <c r="A3765" t="s">
        <v>435</v>
      </c>
      <c r="B3765" t="s">
        <v>436</v>
      </c>
      <c r="C3765" t="s">
        <v>85</v>
      </c>
      <c r="D3765">
        <v>99</v>
      </c>
      <c r="E3765" t="s">
        <v>398</v>
      </c>
      <c r="F3765" t="s">
        <v>735</v>
      </c>
      <c r="G3765" t="s">
        <v>736</v>
      </c>
      <c r="H3765" t="s">
        <v>168</v>
      </c>
      <c r="I3765" t="s">
        <v>169</v>
      </c>
      <c r="J3765">
        <v>49487</v>
      </c>
      <c r="K3765" t="s">
        <v>93</v>
      </c>
      <c r="L3765">
        <v>736998</v>
      </c>
    </row>
    <row r="3766" spans="1:12" x14ac:dyDescent="0.25">
      <c r="A3766" t="s">
        <v>435</v>
      </c>
      <c r="B3766" t="s">
        <v>436</v>
      </c>
      <c r="C3766" t="s">
        <v>85</v>
      </c>
      <c r="D3766">
        <v>99</v>
      </c>
      <c r="E3766" t="s">
        <v>398</v>
      </c>
      <c r="F3766" t="s">
        <v>735</v>
      </c>
      <c r="G3766" t="s">
        <v>736</v>
      </c>
      <c r="H3766" t="s">
        <v>170</v>
      </c>
      <c r="I3766" t="s">
        <v>171</v>
      </c>
      <c r="J3766">
        <v>6097</v>
      </c>
      <c r="K3766" t="s">
        <v>93</v>
      </c>
      <c r="L3766">
        <v>736998</v>
      </c>
    </row>
    <row r="3767" spans="1:12" x14ac:dyDescent="0.25">
      <c r="A3767" t="s">
        <v>435</v>
      </c>
      <c r="B3767" t="s">
        <v>436</v>
      </c>
      <c r="C3767" t="s">
        <v>85</v>
      </c>
      <c r="D3767">
        <v>99</v>
      </c>
      <c r="E3767" t="s">
        <v>398</v>
      </c>
      <c r="F3767" t="s">
        <v>735</v>
      </c>
      <c r="G3767" t="s">
        <v>736</v>
      </c>
      <c r="H3767" t="s">
        <v>172</v>
      </c>
      <c r="I3767" t="s">
        <v>173</v>
      </c>
      <c r="J3767">
        <v>0</v>
      </c>
      <c r="K3767" t="s">
        <v>93</v>
      </c>
      <c r="L3767">
        <v>736998</v>
      </c>
    </row>
    <row r="3768" spans="1:12" x14ac:dyDescent="0.25">
      <c r="A3768" t="s">
        <v>435</v>
      </c>
      <c r="B3768" t="s">
        <v>436</v>
      </c>
      <c r="C3768" t="s">
        <v>85</v>
      </c>
      <c r="D3768">
        <v>99</v>
      </c>
      <c r="E3768" t="s">
        <v>398</v>
      </c>
      <c r="F3768" t="s">
        <v>735</v>
      </c>
      <c r="G3768" t="s">
        <v>736</v>
      </c>
      <c r="H3768" t="s">
        <v>174</v>
      </c>
      <c r="I3768" t="s">
        <v>175</v>
      </c>
      <c r="J3768">
        <v>0</v>
      </c>
      <c r="K3768" t="s">
        <v>93</v>
      </c>
      <c r="L3768">
        <v>736998</v>
      </c>
    </row>
    <row r="3769" spans="1:12" x14ac:dyDescent="0.25">
      <c r="A3769" t="s">
        <v>435</v>
      </c>
      <c r="B3769" t="s">
        <v>436</v>
      </c>
      <c r="C3769" t="s">
        <v>85</v>
      </c>
      <c r="D3769">
        <v>99</v>
      </c>
      <c r="E3769" t="s">
        <v>398</v>
      </c>
      <c r="F3769" t="s">
        <v>735</v>
      </c>
      <c r="G3769" t="s">
        <v>736</v>
      </c>
      <c r="H3769" t="s">
        <v>176</v>
      </c>
      <c r="I3769" t="s">
        <v>177</v>
      </c>
      <c r="J3769">
        <v>0</v>
      </c>
      <c r="K3769" t="s">
        <v>93</v>
      </c>
      <c r="L3769">
        <v>736998</v>
      </c>
    </row>
    <row r="3770" spans="1:12" x14ac:dyDescent="0.25">
      <c r="A3770" t="s">
        <v>435</v>
      </c>
      <c r="B3770" t="s">
        <v>436</v>
      </c>
      <c r="C3770" t="s">
        <v>85</v>
      </c>
      <c r="D3770">
        <v>99</v>
      </c>
      <c r="E3770" t="s">
        <v>398</v>
      </c>
      <c r="F3770" t="s">
        <v>735</v>
      </c>
      <c r="G3770" t="s">
        <v>736</v>
      </c>
      <c r="H3770" t="s">
        <v>178</v>
      </c>
      <c r="I3770" t="s">
        <v>179</v>
      </c>
      <c r="J3770">
        <v>4198</v>
      </c>
      <c r="K3770" t="s">
        <v>93</v>
      </c>
      <c r="L3770">
        <v>736998</v>
      </c>
    </row>
    <row r="3771" spans="1:12" x14ac:dyDescent="0.25">
      <c r="A3771" t="s">
        <v>435</v>
      </c>
      <c r="B3771" t="s">
        <v>436</v>
      </c>
      <c r="C3771" t="s">
        <v>85</v>
      </c>
      <c r="D3771">
        <v>99</v>
      </c>
      <c r="E3771" t="s">
        <v>398</v>
      </c>
      <c r="F3771" t="s">
        <v>735</v>
      </c>
      <c r="G3771" t="s">
        <v>736</v>
      </c>
      <c r="H3771" t="s">
        <v>180</v>
      </c>
      <c r="I3771" t="s">
        <v>181</v>
      </c>
      <c r="J3771">
        <v>69455</v>
      </c>
      <c r="K3771" t="s">
        <v>93</v>
      </c>
      <c r="L3771">
        <v>736998</v>
      </c>
    </row>
    <row r="3772" spans="1:12" x14ac:dyDescent="0.25">
      <c r="A3772" t="s">
        <v>435</v>
      </c>
      <c r="B3772" t="s">
        <v>436</v>
      </c>
      <c r="C3772" t="s">
        <v>85</v>
      </c>
      <c r="D3772">
        <v>99</v>
      </c>
      <c r="E3772" t="s">
        <v>398</v>
      </c>
      <c r="F3772" t="s">
        <v>735</v>
      </c>
      <c r="G3772" t="s">
        <v>736</v>
      </c>
      <c r="H3772" t="s">
        <v>182</v>
      </c>
      <c r="I3772" t="s">
        <v>183</v>
      </c>
      <c r="J3772">
        <v>-47825</v>
      </c>
      <c r="K3772" t="s">
        <v>93</v>
      </c>
      <c r="L3772">
        <v>736998</v>
      </c>
    </row>
    <row r="3773" spans="1:12" x14ac:dyDescent="0.25">
      <c r="A3773" t="s">
        <v>435</v>
      </c>
      <c r="B3773" t="s">
        <v>436</v>
      </c>
      <c r="C3773" t="s">
        <v>85</v>
      </c>
      <c r="D3773">
        <v>99</v>
      </c>
      <c r="E3773" t="s">
        <v>398</v>
      </c>
      <c r="F3773" t="s">
        <v>735</v>
      </c>
      <c r="G3773" t="s">
        <v>736</v>
      </c>
      <c r="H3773" t="s">
        <v>184</v>
      </c>
      <c r="I3773" t="s">
        <v>185</v>
      </c>
      <c r="J3773">
        <v>0</v>
      </c>
      <c r="K3773" t="s">
        <v>93</v>
      </c>
      <c r="L3773">
        <v>736998</v>
      </c>
    </row>
    <row r="3774" spans="1:12" x14ac:dyDescent="0.25">
      <c r="A3774" t="s">
        <v>435</v>
      </c>
      <c r="B3774" t="s">
        <v>436</v>
      </c>
      <c r="C3774" t="s">
        <v>85</v>
      </c>
      <c r="D3774">
        <v>99</v>
      </c>
      <c r="E3774" t="s">
        <v>398</v>
      </c>
      <c r="F3774" t="s">
        <v>735</v>
      </c>
      <c r="G3774" t="s">
        <v>736</v>
      </c>
      <c r="H3774" t="s">
        <v>186</v>
      </c>
      <c r="I3774" t="s">
        <v>187</v>
      </c>
      <c r="J3774">
        <v>250</v>
      </c>
      <c r="K3774" t="s">
        <v>93</v>
      </c>
      <c r="L3774">
        <v>736998</v>
      </c>
    </row>
    <row r="3775" spans="1:12" x14ac:dyDescent="0.25">
      <c r="A3775" t="s">
        <v>435</v>
      </c>
      <c r="B3775" t="s">
        <v>436</v>
      </c>
      <c r="C3775" t="s">
        <v>85</v>
      </c>
      <c r="D3775">
        <v>99</v>
      </c>
      <c r="E3775" t="s">
        <v>398</v>
      </c>
      <c r="F3775" t="s">
        <v>735</v>
      </c>
      <c r="G3775" t="s">
        <v>736</v>
      </c>
      <c r="H3775" t="s">
        <v>188</v>
      </c>
      <c r="I3775" t="s">
        <v>189</v>
      </c>
      <c r="J3775">
        <v>0</v>
      </c>
      <c r="K3775" t="s">
        <v>93</v>
      </c>
      <c r="L3775">
        <v>736998</v>
      </c>
    </row>
    <row r="3776" spans="1:12" x14ac:dyDescent="0.25">
      <c r="A3776" t="s">
        <v>435</v>
      </c>
      <c r="B3776" t="s">
        <v>436</v>
      </c>
      <c r="C3776" t="s">
        <v>85</v>
      </c>
      <c r="D3776">
        <v>99</v>
      </c>
      <c r="E3776" t="s">
        <v>398</v>
      </c>
      <c r="F3776" t="s">
        <v>735</v>
      </c>
      <c r="G3776" t="s">
        <v>736</v>
      </c>
      <c r="H3776" t="s">
        <v>190</v>
      </c>
      <c r="I3776" t="s">
        <v>191</v>
      </c>
      <c r="J3776">
        <v>0</v>
      </c>
      <c r="K3776" t="s">
        <v>93</v>
      </c>
      <c r="L3776">
        <v>736998</v>
      </c>
    </row>
    <row r="3777" spans="1:12" x14ac:dyDescent="0.25">
      <c r="A3777" t="s">
        <v>435</v>
      </c>
      <c r="B3777" t="s">
        <v>436</v>
      </c>
      <c r="C3777" t="s">
        <v>85</v>
      </c>
      <c r="D3777">
        <v>99</v>
      </c>
      <c r="E3777" t="s">
        <v>398</v>
      </c>
      <c r="F3777" t="s">
        <v>735</v>
      </c>
      <c r="G3777" t="s">
        <v>736</v>
      </c>
      <c r="H3777" t="s">
        <v>192</v>
      </c>
      <c r="I3777" t="s">
        <v>193</v>
      </c>
      <c r="J3777">
        <v>3731</v>
      </c>
      <c r="K3777" t="s">
        <v>93</v>
      </c>
      <c r="L3777">
        <v>736998</v>
      </c>
    </row>
    <row r="3778" spans="1:12" x14ac:dyDescent="0.25">
      <c r="A3778" t="s">
        <v>435</v>
      </c>
      <c r="B3778" t="s">
        <v>436</v>
      </c>
      <c r="C3778" t="s">
        <v>85</v>
      </c>
      <c r="D3778">
        <v>99</v>
      </c>
      <c r="E3778" t="s">
        <v>398</v>
      </c>
      <c r="F3778" t="s">
        <v>735</v>
      </c>
      <c r="G3778" t="s">
        <v>736</v>
      </c>
      <c r="H3778" t="s">
        <v>194</v>
      </c>
      <c r="I3778" t="s">
        <v>195</v>
      </c>
      <c r="J3778">
        <v>73954</v>
      </c>
      <c r="K3778" t="s">
        <v>93</v>
      </c>
      <c r="L3778">
        <v>736998</v>
      </c>
    </row>
    <row r="3779" spans="1:12" x14ac:dyDescent="0.25">
      <c r="A3779" t="s">
        <v>435</v>
      </c>
      <c r="B3779" t="s">
        <v>436</v>
      </c>
      <c r="C3779" t="s">
        <v>85</v>
      </c>
      <c r="D3779">
        <v>99</v>
      </c>
      <c r="E3779" t="s">
        <v>398</v>
      </c>
      <c r="F3779" t="s">
        <v>735</v>
      </c>
      <c r="G3779" t="s">
        <v>736</v>
      </c>
      <c r="H3779" t="s">
        <v>196</v>
      </c>
      <c r="I3779" t="s">
        <v>197</v>
      </c>
      <c r="J3779">
        <v>51482</v>
      </c>
      <c r="K3779" t="s">
        <v>93</v>
      </c>
      <c r="L3779">
        <v>736998</v>
      </c>
    </row>
    <row r="3780" spans="1:12" x14ac:dyDescent="0.25">
      <c r="A3780" t="s">
        <v>435</v>
      </c>
      <c r="B3780" t="s">
        <v>436</v>
      </c>
      <c r="C3780" t="s">
        <v>85</v>
      </c>
      <c r="D3780">
        <v>99</v>
      </c>
      <c r="E3780" t="s">
        <v>398</v>
      </c>
      <c r="F3780" t="s">
        <v>735</v>
      </c>
      <c r="G3780" t="s">
        <v>736</v>
      </c>
      <c r="H3780" t="s">
        <v>198</v>
      </c>
      <c r="I3780" t="s">
        <v>199</v>
      </c>
      <c r="J3780">
        <v>0</v>
      </c>
      <c r="K3780" t="s">
        <v>93</v>
      </c>
      <c r="L3780">
        <v>736998</v>
      </c>
    </row>
    <row r="3781" spans="1:12" x14ac:dyDescent="0.25">
      <c r="A3781" t="s">
        <v>435</v>
      </c>
      <c r="B3781" t="s">
        <v>436</v>
      </c>
      <c r="C3781" t="s">
        <v>85</v>
      </c>
      <c r="D3781">
        <v>99</v>
      </c>
      <c r="E3781" t="s">
        <v>398</v>
      </c>
      <c r="F3781" t="s">
        <v>735</v>
      </c>
      <c r="G3781" t="s">
        <v>736</v>
      </c>
      <c r="H3781" t="s">
        <v>200</v>
      </c>
      <c r="I3781" t="s">
        <v>201</v>
      </c>
      <c r="J3781">
        <v>20440</v>
      </c>
      <c r="K3781" t="s">
        <v>93</v>
      </c>
      <c r="L3781">
        <v>736998</v>
      </c>
    </row>
    <row r="3782" spans="1:12" x14ac:dyDescent="0.25">
      <c r="A3782" t="s">
        <v>435</v>
      </c>
      <c r="B3782" t="s">
        <v>436</v>
      </c>
      <c r="C3782" t="s">
        <v>85</v>
      </c>
      <c r="D3782">
        <v>99</v>
      </c>
      <c r="E3782" t="s">
        <v>398</v>
      </c>
      <c r="F3782" t="s">
        <v>735</v>
      </c>
      <c r="G3782" t="s">
        <v>736</v>
      </c>
      <c r="H3782" t="s">
        <v>202</v>
      </c>
      <c r="I3782" t="s">
        <v>203</v>
      </c>
      <c r="J3782">
        <v>3312</v>
      </c>
      <c r="K3782" t="s">
        <v>93</v>
      </c>
      <c r="L3782">
        <v>736998</v>
      </c>
    </row>
    <row r="3783" spans="1:12" x14ac:dyDescent="0.25">
      <c r="A3783" t="s">
        <v>435</v>
      </c>
      <c r="B3783" t="s">
        <v>436</v>
      </c>
      <c r="C3783" t="s">
        <v>85</v>
      </c>
      <c r="D3783">
        <v>99</v>
      </c>
      <c r="E3783" t="s">
        <v>398</v>
      </c>
      <c r="F3783" t="s">
        <v>735</v>
      </c>
      <c r="G3783" t="s">
        <v>736</v>
      </c>
      <c r="H3783" t="s">
        <v>204</v>
      </c>
      <c r="I3783" t="s">
        <v>205</v>
      </c>
      <c r="J3783">
        <v>0</v>
      </c>
      <c r="K3783" t="s">
        <v>93</v>
      </c>
      <c r="L3783">
        <v>736998</v>
      </c>
    </row>
    <row r="3784" spans="1:12" x14ac:dyDescent="0.25">
      <c r="A3784" t="s">
        <v>435</v>
      </c>
      <c r="B3784" t="s">
        <v>436</v>
      </c>
      <c r="C3784" t="s">
        <v>85</v>
      </c>
      <c r="D3784">
        <v>99</v>
      </c>
      <c r="E3784" t="s">
        <v>398</v>
      </c>
      <c r="F3784" t="s">
        <v>735</v>
      </c>
      <c r="G3784" t="s">
        <v>736</v>
      </c>
      <c r="H3784" t="s">
        <v>206</v>
      </c>
      <c r="I3784" t="s">
        <v>207</v>
      </c>
      <c r="J3784">
        <v>8850</v>
      </c>
      <c r="K3784" t="s">
        <v>93</v>
      </c>
      <c r="L3784">
        <v>736998</v>
      </c>
    </row>
    <row r="3785" spans="1:12" x14ac:dyDescent="0.25">
      <c r="A3785" t="s">
        <v>435</v>
      </c>
      <c r="B3785" t="s">
        <v>436</v>
      </c>
      <c r="C3785" t="s">
        <v>85</v>
      </c>
      <c r="D3785">
        <v>99</v>
      </c>
      <c r="E3785" t="s">
        <v>398</v>
      </c>
      <c r="F3785" t="s">
        <v>735</v>
      </c>
      <c r="G3785" t="s">
        <v>736</v>
      </c>
      <c r="H3785" t="s">
        <v>208</v>
      </c>
      <c r="I3785" t="s">
        <v>209</v>
      </c>
      <c r="J3785">
        <v>43715</v>
      </c>
      <c r="K3785" t="s">
        <v>93</v>
      </c>
      <c r="L3785">
        <v>736998</v>
      </c>
    </row>
    <row r="3786" spans="1:12" x14ac:dyDescent="0.25">
      <c r="A3786" t="s">
        <v>435</v>
      </c>
      <c r="B3786" t="s">
        <v>436</v>
      </c>
      <c r="C3786" t="s">
        <v>85</v>
      </c>
      <c r="D3786">
        <v>99</v>
      </c>
      <c r="E3786" t="s">
        <v>398</v>
      </c>
      <c r="F3786" t="s">
        <v>735</v>
      </c>
      <c r="G3786" t="s">
        <v>736</v>
      </c>
      <c r="H3786" t="s">
        <v>210</v>
      </c>
      <c r="I3786" t="s">
        <v>211</v>
      </c>
      <c r="J3786">
        <v>10700</v>
      </c>
      <c r="K3786" t="s">
        <v>93</v>
      </c>
      <c r="L3786">
        <v>736998</v>
      </c>
    </row>
    <row r="3787" spans="1:12" x14ac:dyDescent="0.25">
      <c r="A3787" t="s">
        <v>435</v>
      </c>
      <c r="B3787" t="s">
        <v>436</v>
      </c>
      <c r="C3787" t="s">
        <v>85</v>
      </c>
      <c r="D3787">
        <v>99</v>
      </c>
      <c r="E3787" t="s">
        <v>398</v>
      </c>
      <c r="F3787" t="s">
        <v>735</v>
      </c>
      <c r="G3787" t="s">
        <v>736</v>
      </c>
      <c r="H3787" t="s">
        <v>212</v>
      </c>
      <c r="I3787" t="s">
        <v>213</v>
      </c>
      <c r="J3787">
        <v>7661</v>
      </c>
      <c r="K3787" t="s">
        <v>93</v>
      </c>
      <c r="L3787">
        <v>736998</v>
      </c>
    </row>
    <row r="3788" spans="1:12" x14ac:dyDescent="0.25">
      <c r="A3788" t="s">
        <v>435</v>
      </c>
      <c r="B3788" t="s">
        <v>436</v>
      </c>
      <c r="C3788" t="s">
        <v>85</v>
      </c>
      <c r="D3788">
        <v>99</v>
      </c>
      <c r="E3788" t="s">
        <v>398</v>
      </c>
      <c r="F3788" t="s">
        <v>735</v>
      </c>
      <c r="G3788" t="s">
        <v>736</v>
      </c>
      <c r="H3788" t="s">
        <v>214</v>
      </c>
      <c r="I3788" t="s">
        <v>215</v>
      </c>
      <c r="J3788">
        <v>60896</v>
      </c>
      <c r="K3788" t="s">
        <v>93</v>
      </c>
      <c r="L3788">
        <v>736998</v>
      </c>
    </row>
    <row r="3789" spans="1:12" x14ac:dyDescent="0.25">
      <c r="A3789" t="s">
        <v>435</v>
      </c>
      <c r="B3789" t="s">
        <v>436</v>
      </c>
      <c r="C3789" t="s">
        <v>85</v>
      </c>
      <c r="D3789">
        <v>99</v>
      </c>
      <c r="E3789" t="s">
        <v>398</v>
      </c>
      <c r="F3789" t="s">
        <v>735</v>
      </c>
      <c r="G3789" t="s">
        <v>736</v>
      </c>
      <c r="H3789" t="s">
        <v>216</v>
      </c>
      <c r="I3789" t="s">
        <v>217</v>
      </c>
      <c r="J3789">
        <v>12555</v>
      </c>
      <c r="K3789" t="s">
        <v>93</v>
      </c>
      <c r="L3789">
        <v>736998</v>
      </c>
    </row>
    <row r="3790" spans="1:12" x14ac:dyDescent="0.25">
      <c r="A3790" t="s">
        <v>435</v>
      </c>
      <c r="B3790" t="s">
        <v>436</v>
      </c>
      <c r="C3790" t="s">
        <v>85</v>
      </c>
      <c r="D3790">
        <v>99</v>
      </c>
      <c r="E3790" t="s">
        <v>398</v>
      </c>
      <c r="F3790" t="s">
        <v>735</v>
      </c>
      <c r="G3790" t="s">
        <v>736</v>
      </c>
      <c r="H3790" t="s">
        <v>218</v>
      </c>
      <c r="I3790" t="s">
        <v>219</v>
      </c>
      <c r="J3790">
        <v>0</v>
      </c>
      <c r="K3790" t="s">
        <v>93</v>
      </c>
      <c r="L3790">
        <v>736998</v>
      </c>
    </row>
    <row r="3791" spans="1:12" x14ac:dyDescent="0.25">
      <c r="A3791" t="s">
        <v>435</v>
      </c>
      <c r="B3791" t="s">
        <v>436</v>
      </c>
      <c r="C3791" t="s">
        <v>85</v>
      </c>
      <c r="D3791">
        <v>99</v>
      </c>
      <c r="E3791" t="s">
        <v>398</v>
      </c>
      <c r="F3791" t="s">
        <v>735</v>
      </c>
      <c r="G3791" t="s">
        <v>736</v>
      </c>
      <c r="H3791" t="s">
        <v>220</v>
      </c>
      <c r="I3791" t="s">
        <v>221</v>
      </c>
      <c r="J3791">
        <v>5945</v>
      </c>
      <c r="K3791" t="s">
        <v>93</v>
      </c>
      <c r="L3791">
        <v>736998</v>
      </c>
    </row>
    <row r="3792" spans="1:12" x14ac:dyDescent="0.25">
      <c r="A3792" t="s">
        <v>435</v>
      </c>
      <c r="B3792" t="s">
        <v>436</v>
      </c>
      <c r="C3792" t="s">
        <v>85</v>
      </c>
      <c r="D3792">
        <v>99</v>
      </c>
      <c r="E3792" t="s">
        <v>398</v>
      </c>
      <c r="F3792" t="s">
        <v>735</v>
      </c>
      <c r="G3792" t="s">
        <v>736</v>
      </c>
      <c r="H3792" t="s">
        <v>222</v>
      </c>
      <c r="I3792" t="s">
        <v>223</v>
      </c>
      <c r="J3792">
        <v>14480</v>
      </c>
      <c r="K3792" t="s">
        <v>93</v>
      </c>
      <c r="L3792">
        <v>736998</v>
      </c>
    </row>
    <row r="3793" spans="1:12" x14ac:dyDescent="0.25">
      <c r="A3793" t="s">
        <v>435</v>
      </c>
      <c r="B3793" t="s">
        <v>436</v>
      </c>
      <c r="C3793" t="s">
        <v>85</v>
      </c>
      <c r="D3793">
        <v>99</v>
      </c>
      <c r="E3793" t="s">
        <v>398</v>
      </c>
      <c r="F3793" t="s">
        <v>735</v>
      </c>
      <c r="G3793" t="s">
        <v>736</v>
      </c>
      <c r="H3793" t="s">
        <v>224</v>
      </c>
      <c r="I3793" t="s">
        <v>225</v>
      </c>
      <c r="J3793">
        <v>2162</v>
      </c>
      <c r="K3793" t="s">
        <v>93</v>
      </c>
      <c r="L3793">
        <v>736998</v>
      </c>
    </row>
    <row r="3794" spans="1:12" x14ac:dyDescent="0.25">
      <c r="A3794" t="s">
        <v>435</v>
      </c>
      <c r="B3794" t="s">
        <v>436</v>
      </c>
      <c r="C3794" t="s">
        <v>85</v>
      </c>
      <c r="D3794">
        <v>99</v>
      </c>
      <c r="E3794" t="s">
        <v>398</v>
      </c>
      <c r="F3794" t="s">
        <v>735</v>
      </c>
      <c r="G3794" t="s">
        <v>736</v>
      </c>
      <c r="H3794" t="s">
        <v>226</v>
      </c>
      <c r="I3794" t="s">
        <v>227</v>
      </c>
      <c r="J3794">
        <v>7291</v>
      </c>
      <c r="K3794" t="s">
        <v>93</v>
      </c>
      <c r="L3794">
        <v>736998</v>
      </c>
    </row>
    <row r="3795" spans="1:12" x14ac:dyDescent="0.25">
      <c r="A3795" t="s">
        <v>435</v>
      </c>
      <c r="B3795" t="s">
        <v>436</v>
      </c>
      <c r="C3795" t="s">
        <v>85</v>
      </c>
      <c r="D3795">
        <v>99</v>
      </c>
      <c r="E3795" t="s">
        <v>398</v>
      </c>
      <c r="F3795" t="s">
        <v>735</v>
      </c>
      <c r="G3795" t="s">
        <v>736</v>
      </c>
      <c r="H3795" t="s">
        <v>228</v>
      </c>
      <c r="I3795" t="s">
        <v>229</v>
      </c>
      <c r="J3795">
        <v>0</v>
      </c>
      <c r="K3795" t="s">
        <v>93</v>
      </c>
      <c r="L3795">
        <v>736998</v>
      </c>
    </row>
    <row r="3796" spans="1:12" x14ac:dyDescent="0.25">
      <c r="A3796" t="s">
        <v>435</v>
      </c>
      <c r="B3796" t="s">
        <v>436</v>
      </c>
      <c r="C3796" t="s">
        <v>85</v>
      </c>
      <c r="D3796">
        <v>99</v>
      </c>
      <c r="E3796" t="s">
        <v>398</v>
      </c>
      <c r="F3796" t="s">
        <v>735</v>
      </c>
      <c r="G3796" t="s">
        <v>736</v>
      </c>
      <c r="H3796" t="s">
        <v>230</v>
      </c>
      <c r="I3796" t="s">
        <v>231</v>
      </c>
      <c r="J3796">
        <v>13329</v>
      </c>
      <c r="K3796" t="s">
        <v>93</v>
      </c>
      <c r="L3796">
        <v>736998</v>
      </c>
    </row>
    <row r="3797" spans="1:12" x14ac:dyDescent="0.25">
      <c r="A3797" t="s">
        <v>435</v>
      </c>
      <c r="B3797" t="s">
        <v>436</v>
      </c>
      <c r="C3797" t="s">
        <v>85</v>
      </c>
      <c r="D3797">
        <v>99</v>
      </c>
      <c r="E3797" t="s">
        <v>398</v>
      </c>
      <c r="F3797" t="s">
        <v>735</v>
      </c>
      <c r="G3797" t="s">
        <v>736</v>
      </c>
      <c r="H3797" t="s">
        <v>232</v>
      </c>
      <c r="I3797" t="s">
        <v>233</v>
      </c>
      <c r="J3797">
        <v>39811</v>
      </c>
      <c r="K3797" t="s">
        <v>93</v>
      </c>
      <c r="L3797">
        <v>736998</v>
      </c>
    </row>
    <row r="3798" spans="1:12" x14ac:dyDescent="0.25">
      <c r="A3798" t="s">
        <v>435</v>
      </c>
      <c r="B3798" t="s">
        <v>436</v>
      </c>
      <c r="C3798" t="s">
        <v>85</v>
      </c>
      <c r="D3798">
        <v>99</v>
      </c>
      <c r="E3798" t="s">
        <v>398</v>
      </c>
      <c r="F3798" t="s">
        <v>735</v>
      </c>
      <c r="G3798" t="s">
        <v>736</v>
      </c>
      <c r="H3798" t="s">
        <v>234</v>
      </c>
      <c r="I3798" t="s">
        <v>235</v>
      </c>
      <c r="J3798">
        <v>40907</v>
      </c>
      <c r="K3798" t="s">
        <v>93</v>
      </c>
      <c r="L3798">
        <v>736998</v>
      </c>
    </row>
    <row r="3799" spans="1:12" x14ac:dyDescent="0.25">
      <c r="A3799" t="s">
        <v>435</v>
      </c>
      <c r="B3799" t="s">
        <v>436</v>
      </c>
      <c r="C3799" t="s">
        <v>85</v>
      </c>
      <c r="D3799">
        <v>99</v>
      </c>
      <c r="E3799" t="s">
        <v>398</v>
      </c>
      <c r="F3799" t="s">
        <v>735</v>
      </c>
      <c r="G3799" t="s">
        <v>736</v>
      </c>
      <c r="H3799" t="s">
        <v>236</v>
      </c>
      <c r="I3799" t="s">
        <v>237</v>
      </c>
      <c r="J3799">
        <v>0</v>
      </c>
      <c r="K3799" t="s">
        <v>93</v>
      </c>
      <c r="L3799">
        <v>736998</v>
      </c>
    </row>
    <row r="3800" spans="1:12" x14ac:dyDescent="0.25">
      <c r="A3800" t="s">
        <v>435</v>
      </c>
      <c r="B3800" t="s">
        <v>436</v>
      </c>
      <c r="C3800" t="s">
        <v>85</v>
      </c>
      <c r="D3800">
        <v>99</v>
      </c>
      <c r="E3800" t="s">
        <v>398</v>
      </c>
      <c r="F3800" t="s">
        <v>735</v>
      </c>
      <c r="G3800" t="s">
        <v>736</v>
      </c>
      <c r="H3800" t="s">
        <v>251</v>
      </c>
      <c r="I3800" t="s">
        <v>252</v>
      </c>
      <c r="J3800">
        <v>0</v>
      </c>
      <c r="K3800" t="s">
        <v>93</v>
      </c>
      <c r="L3800">
        <v>0</v>
      </c>
    </row>
    <row r="3801" spans="1:12" x14ac:dyDescent="0.25">
      <c r="A3801" t="s">
        <v>435</v>
      </c>
      <c r="B3801" t="s">
        <v>436</v>
      </c>
      <c r="C3801" t="s">
        <v>85</v>
      </c>
      <c r="D3801">
        <v>99</v>
      </c>
      <c r="E3801" t="s">
        <v>398</v>
      </c>
      <c r="F3801" t="s">
        <v>735</v>
      </c>
      <c r="G3801" t="s">
        <v>736</v>
      </c>
      <c r="H3801" t="s">
        <v>253</v>
      </c>
      <c r="I3801" t="s">
        <v>254</v>
      </c>
      <c r="J3801">
        <v>0</v>
      </c>
      <c r="K3801" t="s">
        <v>93</v>
      </c>
      <c r="L3801">
        <v>0</v>
      </c>
    </row>
    <row r="3802" spans="1:12" x14ac:dyDescent="0.25">
      <c r="A3802" t="s">
        <v>435</v>
      </c>
      <c r="B3802" t="s">
        <v>436</v>
      </c>
      <c r="C3802" t="s">
        <v>85</v>
      </c>
      <c r="D3802">
        <v>99</v>
      </c>
      <c r="E3802" t="s">
        <v>398</v>
      </c>
      <c r="F3802" t="s">
        <v>735</v>
      </c>
      <c r="G3802" t="s">
        <v>736</v>
      </c>
      <c r="H3802" t="s">
        <v>255</v>
      </c>
      <c r="I3802" t="s">
        <v>256</v>
      </c>
      <c r="J3802">
        <v>0</v>
      </c>
      <c r="K3802" t="s">
        <v>93</v>
      </c>
      <c r="L3802">
        <v>0</v>
      </c>
    </row>
    <row r="3803" spans="1:12" x14ac:dyDescent="0.25">
      <c r="A3803" t="s">
        <v>435</v>
      </c>
      <c r="B3803" t="s">
        <v>436</v>
      </c>
      <c r="C3803" t="s">
        <v>85</v>
      </c>
      <c r="D3803">
        <v>99</v>
      </c>
      <c r="E3803" t="s">
        <v>398</v>
      </c>
      <c r="F3803" t="s">
        <v>735</v>
      </c>
      <c r="G3803" t="s">
        <v>736</v>
      </c>
      <c r="H3803" t="s">
        <v>257</v>
      </c>
      <c r="I3803" t="s">
        <v>258</v>
      </c>
      <c r="J3803">
        <v>0</v>
      </c>
      <c r="K3803" t="s">
        <v>93</v>
      </c>
      <c r="L3803">
        <v>0</v>
      </c>
    </row>
    <row r="3804" spans="1:12" x14ac:dyDescent="0.25">
      <c r="A3804" t="s">
        <v>435</v>
      </c>
      <c r="B3804" t="s">
        <v>436</v>
      </c>
      <c r="C3804" t="s">
        <v>85</v>
      </c>
      <c r="D3804">
        <v>99</v>
      </c>
      <c r="E3804" t="s">
        <v>398</v>
      </c>
      <c r="F3804" t="s">
        <v>735</v>
      </c>
      <c r="G3804" t="s">
        <v>736</v>
      </c>
      <c r="H3804" t="s">
        <v>259</v>
      </c>
      <c r="I3804" t="s">
        <v>260</v>
      </c>
      <c r="J3804">
        <v>0</v>
      </c>
      <c r="K3804" t="s">
        <v>93</v>
      </c>
      <c r="L3804">
        <v>0</v>
      </c>
    </row>
    <row r="3805" spans="1:12" x14ac:dyDescent="0.25">
      <c r="A3805" t="s">
        <v>435</v>
      </c>
      <c r="B3805" t="s">
        <v>436</v>
      </c>
      <c r="C3805" t="s">
        <v>85</v>
      </c>
      <c r="D3805">
        <v>99</v>
      </c>
      <c r="E3805" t="s">
        <v>398</v>
      </c>
      <c r="F3805" t="s">
        <v>735</v>
      </c>
      <c r="G3805" t="s">
        <v>736</v>
      </c>
      <c r="H3805" t="s">
        <v>261</v>
      </c>
      <c r="I3805" t="s">
        <v>262</v>
      </c>
      <c r="J3805">
        <v>0</v>
      </c>
      <c r="K3805" t="s">
        <v>93</v>
      </c>
      <c r="L3805">
        <v>0</v>
      </c>
    </row>
    <row r="3806" spans="1:12" x14ac:dyDescent="0.25">
      <c r="A3806" t="s">
        <v>435</v>
      </c>
      <c r="B3806" t="s">
        <v>436</v>
      </c>
      <c r="C3806" t="s">
        <v>85</v>
      </c>
      <c r="D3806">
        <v>99</v>
      </c>
      <c r="E3806" t="s">
        <v>398</v>
      </c>
      <c r="F3806" t="s">
        <v>735</v>
      </c>
      <c r="G3806" t="s">
        <v>736</v>
      </c>
      <c r="H3806" t="s">
        <v>263</v>
      </c>
      <c r="I3806" t="s">
        <v>264</v>
      </c>
      <c r="J3806">
        <v>0</v>
      </c>
      <c r="K3806" t="s">
        <v>93</v>
      </c>
      <c r="L3806">
        <v>0</v>
      </c>
    </row>
    <row r="3807" spans="1:12" x14ac:dyDescent="0.25">
      <c r="A3807" t="s">
        <v>435</v>
      </c>
      <c r="B3807" t="s">
        <v>436</v>
      </c>
      <c r="C3807" t="s">
        <v>85</v>
      </c>
      <c r="D3807">
        <v>99</v>
      </c>
      <c r="E3807" t="s">
        <v>398</v>
      </c>
      <c r="F3807" t="s">
        <v>735</v>
      </c>
      <c r="G3807" t="s">
        <v>736</v>
      </c>
      <c r="H3807" t="s">
        <v>265</v>
      </c>
      <c r="I3807" t="s">
        <v>266</v>
      </c>
      <c r="J3807">
        <v>0</v>
      </c>
      <c r="K3807" t="s">
        <v>93</v>
      </c>
      <c r="L3807">
        <v>0</v>
      </c>
    </row>
    <row r="3808" spans="1:12" x14ac:dyDescent="0.25">
      <c r="A3808" t="s">
        <v>435</v>
      </c>
      <c r="B3808" t="s">
        <v>436</v>
      </c>
      <c r="C3808" t="s">
        <v>85</v>
      </c>
      <c r="D3808">
        <v>99</v>
      </c>
      <c r="E3808" t="s">
        <v>398</v>
      </c>
      <c r="F3808" t="s">
        <v>735</v>
      </c>
      <c r="G3808" t="s">
        <v>736</v>
      </c>
      <c r="H3808" t="s">
        <v>267</v>
      </c>
      <c r="I3808" t="s">
        <v>268</v>
      </c>
      <c r="J3808">
        <v>0</v>
      </c>
      <c r="K3808" t="s">
        <v>93</v>
      </c>
      <c r="L3808">
        <v>0</v>
      </c>
    </row>
    <row r="3809" spans="1:12" x14ac:dyDescent="0.25">
      <c r="A3809" t="s">
        <v>435</v>
      </c>
      <c r="B3809" t="s">
        <v>436</v>
      </c>
      <c r="C3809" t="s">
        <v>85</v>
      </c>
      <c r="D3809">
        <v>99</v>
      </c>
      <c r="E3809" t="s">
        <v>398</v>
      </c>
      <c r="F3809" t="s">
        <v>735</v>
      </c>
      <c r="G3809" t="s">
        <v>736</v>
      </c>
      <c r="H3809" t="s">
        <v>269</v>
      </c>
      <c r="I3809" t="s">
        <v>270</v>
      </c>
      <c r="J3809">
        <v>-4676987</v>
      </c>
      <c r="K3809" t="s">
        <v>93</v>
      </c>
      <c r="L3809">
        <v>0</v>
      </c>
    </row>
    <row r="3810" spans="1:12" x14ac:dyDescent="0.25">
      <c r="A3810" t="s">
        <v>435</v>
      </c>
      <c r="B3810" t="s">
        <v>436</v>
      </c>
      <c r="C3810" t="s">
        <v>85</v>
      </c>
      <c r="D3810">
        <v>99</v>
      </c>
      <c r="E3810" t="s">
        <v>398</v>
      </c>
      <c r="F3810" t="s">
        <v>735</v>
      </c>
      <c r="G3810" t="s">
        <v>736</v>
      </c>
      <c r="H3810" t="s">
        <v>271</v>
      </c>
      <c r="I3810" t="s">
        <v>272</v>
      </c>
      <c r="J3810">
        <v>7468257</v>
      </c>
      <c r="K3810" t="s">
        <v>93</v>
      </c>
      <c r="L3810">
        <v>0</v>
      </c>
    </row>
    <row r="3811" spans="1:12" x14ac:dyDescent="0.25">
      <c r="A3811" t="s">
        <v>435</v>
      </c>
      <c r="B3811" t="s">
        <v>436</v>
      </c>
      <c r="C3811" t="s">
        <v>85</v>
      </c>
      <c r="D3811">
        <v>99</v>
      </c>
      <c r="E3811" t="s">
        <v>398</v>
      </c>
      <c r="F3811" t="s">
        <v>735</v>
      </c>
      <c r="G3811" t="s">
        <v>736</v>
      </c>
      <c r="H3811" t="s">
        <v>273</v>
      </c>
      <c r="I3811" t="s">
        <v>274</v>
      </c>
      <c r="J3811">
        <v>8786</v>
      </c>
      <c r="K3811" t="s">
        <v>93</v>
      </c>
      <c r="L3811">
        <v>0</v>
      </c>
    </row>
    <row r="3812" spans="1:12" x14ac:dyDescent="0.25">
      <c r="A3812" t="s">
        <v>435</v>
      </c>
      <c r="B3812" t="s">
        <v>436</v>
      </c>
      <c r="C3812" t="s">
        <v>85</v>
      </c>
      <c r="D3812">
        <v>99</v>
      </c>
      <c r="E3812" t="s">
        <v>398</v>
      </c>
      <c r="F3812" t="s">
        <v>735</v>
      </c>
      <c r="G3812" t="s">
        <v>736</v>
      </c>
      <c r="H3812" t="s">
        <v>275</v>
      </c>
      <c r="I3812" t="s">
        <v>276</v>
      </c>
      <c r="J3812">
        <v>0</v>
      </c>
      <c r="K3812" t="s">
        <v>93</v>
      </c>
      <c r="L3812">
        <v>0</v>
      </c>
    </row>
    <row r="3813" spans="1:12" x14ac:dyDescent="0.25">
      <c r="A3813" t="s">
        <v>435</v>
      </c>
      <c r="B3813" t="s">
        <v>436</v>
      </c>
      <c r="C3813" t="s">
        <v>85</v>
      </c>
      <c r="D3813">
        <v>99</v>
      </c>
      <c r="E3813" t="s">
        <v>398</v>
      </c>
      <c r="F3813" t="s">
        <v>735</v>
      </c>
      <c r="G3813" t="s">
        <v>736</v>
      </c>
      <c r="H3813" t="s">
        <v>277</v>
      </c>
      <c r="I3813" t="s">
        <v>278</v>
      </c>
      <c r="J3813">
        <v>344359</v>
      </c>
      <c r="K3813" t="s">
        <v>93</v>
      </c>
      <c r="L3813">
        <v>0</v>
      </c>
    </row>
    <row r="3814" spans="1:12" x14ac:dyDescent="0.25">
      <c r="A3814" t="s">
        <v>435</v>
      </c>
      <c r="B3814" t="s">
        <v>436</v>
      </c>
      <c r="C3814" t="s">
        <v>85</v>
      </c>
      <c r="D3814">
        <v>99</v>
      </c>
      <c r="E3814" t="s">
        <v>398</v>
      </c>
      <c r="F3814" t="s">
        <v>735</v>
      </c>
      <c r="G3814" t="s">
        <v>736</v>
      </c>
      <c r="H3814" t="s">
        <v>279</v>
      </c>
      <c r="I3814" t="s">
        <v>280</v>
      </c>
      <c r="J3814">
        <v>0</v>
      </c>
      <c r="K3814" t="s">
        <v>93</v>
      </c>
      <c r="L3814">
        <v>0</v>
      </c>
    </row>
    <row r="3815" spans="1:12" x14ac:dyDescent="0.25">
      <c r="A3815" t="s">
        <v>435</v>
      </c>
      <c r="B3815" t="s">
        <v>436</v>
      </c>
      <c r="C3815" t="s">
        <v>85</v>
      </c>
      <c r="D3815">
        <v>99</v>
      </c>
      <c r="E3815" t="s">
        <v>398</v>
      </c>
      <c r="F3815" t="s">
        <v>735</v>
      </c>
      <c r="G3815" t="s">
        <v>736</v>
      </c>
      <c r="H3815" t="s">
        <v>281</v>
      </c>
      <c r="I3815" t="s">
        <v>282</v>
      </c>
      <c r="J3815">
        <v>246073</v>
      </c>
      <c r="K3815" t="s">
        <v>93</v>
      </c>
      <c r="L3815">
        <v>0</v>
      </c>
    </row>
    <row r="3816" spans="1:12" x14ac:dyDescent="0.25">
      <c r="A3816" t="s">
        <v>435</v>
      </c>
      <c r="B3816" t="s">
        <v>436</v>
      </c>
      <c r="C3816" t="s">
        <v>85</v>
      </c>
      <c r="D3816">
        <v>99</v>
      </c>
      <c r="E3816" t="s">
        <v>398</v>
      </c>
      <c r="F3816" t="s">
        <v>735</v>
      </c>
      <c r="G3816" t="s">
        <v>736</v>
      </c>
      <c r="H3816" t="s">
        <v>283</v>
      </c>
      <c r="I3816" t="s">
        <v>284</v>
      </c>
      <c r="J3816">
        <v>107</v>
      </c>
      <c r="K3816" t="s">
        <v>93</v>
      </c>
      <c r="L3816">
        <v>0</v>
      </c>
    </row>
    <row r="3817" spans="1:12" x14ac:dyDescent="0.25">
      <c r="A3817" t="s">
        <v>435</v>
      </c>
      <c r="B3817" t="s">
        <v>436</v>
      </c>
      <c r="C3817" t="s">
        <v>85</v>
      </c>
      <c r="D3817">
        <v>99</v>
      </c>
      <c r="E3817" t="s">
        <v>398</v>
      </c>
      <c r="F3817" t="s">
        <v>735</v>
      </c>
      <c r="G3817" t="s">
        <v>736</v>
      </c>
      <c r="H3817" t="s">
        <v>285</v>
      </c>
      <c r="I3817" t="s">
        <v>286</v>
      </c>
      <c r="J3817">
        <v>113716</v>
      </c>
      <c r="K3817" t="s">
        <v>93</v>
      </c>
      <c r="L3817">
        <v>0</v>
      </c>
    </row>
    <row r="3818" spans="1:12" x14ac:dyDescent="0.25">
      <c r="A3818" t="s">
        <v>435</v>
      </c>
      <c r="B3818" t="s">
        <v>436</v>
      </c>
      <c r="C3818" t="s">
        <v>85</v>
      </c>
      <c r="D3818">
        <v>99</v>
      </c>
      <c r="E3818" t="s">
        <v>398</v>
      </c>
      <c r="F3818" t="s">
        <v>735</v>
      </c>
      <c r="G3818" t="s">
        <v>736</v>
      </c>
      <c r="H3818" t="s">
        <v>287</v>
      </c>
      <c r="I3818" t="s">
        <v>288</v>
      </c>
      <c r="J3818">
        <v>38593</v>
      </c>
      <c r="K3818" t="s">
        <v>93</v>
      </c>
      <c r="L3818">
        <v>0</v>
      </c>
    </row>
    <row r="3819" spans="1:12" x14ac:dyDescent="0.25">
      <c r="A3819" t="s">
        <v>435</v>
      </c>
      <c r="B3819" t="s">
        <v>436</v>
      </c>
      <c r="C3819" t="s">
        <v>85</v>
      </c>
      <c r="D3819">
        <v>99</v>
      </c>
      <c r="E3819" t="s">
        <v>398</v>
      </c>
      <c r="F3819" t="s">
        <v>735</v>
      </c>
      <c r="G3819" t="s">
        <v>736</v>
      </c>
      <c r="H3819" t="s">
        <v>289</v>
      </c>
      <c r="I3819" t="s">
        <v>290</v>
      </c>
      <c r="J3819">
        <v>0</v>
      </c>
      <c r="K3819" t="s">
        <v>93</v>
      </c>
      <c r="L3819">
        <v>0</v>
      </c>
    </row>
    <row r="3820" spans="1:12" x14ac:dyDescent="0.25">
      <c r="A3820" t="s">
        <v>435</v>
      </c>
      <c r="B3820" t="s">
        <v>436</v>
      </c>
      <c r="C3820" t="s">
        <v>85</v>
      </c>
      <c r="D3820">
        <v>99</v>
      </c>
      <c r="E3820" t="s">
        <v>398</v>
      </c>
      <c r="F3820" t="s">
        <v>735</v>
      </c>
      <c r="G3820" t="s">
        <v>736</v>
      </c>
      <c r="H3820" t="s">
        <v>291</v>
      </c>
      <c r="I3820" t="s">
        <v>292</v>
      </c>
      <c r="J3820">
        <v>-217438</v>
      </c>
      <c r="K3820" t="s">
        <v>93</v>
      </c>
      <c r="L3820">
        <v>0</v>
      </c>
    </row>
    <row r="3821" spans="1:12" x14ac:dyDescent="0.25">
      <c r="A3821" t="s">
        <v>435</v>
      </c>
      <c r="B3821" t="s">
        <v>436</v>
      </c>
      <c r="C3821" t="s">
        <v>85</v>
      </c>
      <c r="D3821">
        <v>99</v>
      </c>
      <c r="E3821" t="s">
        <v>398</v>
      </c>
      <c r="F3821" t="s">
        <v>735</v>
      </c>
      <c r="G3821" t="s">
        <v>736</v>
      </c>
      <c r="H3821" t="s">
        <v>293</v>
      </c>
      <c r="I3821" t="s">
        <v>294</v>
      </c>
      <c r="J3821">
        <v>3719</v>
      </c>
      <c r="K3821" t="s">
        <v>93</v>
      </c>
      <c r="L3821">
        <v>0</v>
      </c>
    </row>
    <row r="3822" spans="1:12" x14ac:dyDescent="0.25">
      <c r="A3822" t="s">
        <v>435</v>
      </c>
      <c r="B3822" t="s">
        <v>436</v>
      </c>
      <c r="C3822" t="s">
        <v>85</v>
      </c>
      <c r="D3822">
        <v>99</v>
      </c>
      <c r="E3822" t="s">
        <v>398</v>
      </c>
      <c r="F3822" t="s">
        <v>735</v>
      </c>
      <c r="G3822" t="s">
        <v>736</v>
      </c>
      <c r="H3822" t="s">
        <v>295</v>
      </c>
      <c r="I3822" t="s">
        <v>296</v>
      </c>
      <c r="J3822">
        <v>1815</v>
      </c>
      <c r="K3822" t="s">
        <v>93</v>
      </c>
      <c r="L3822">
        <v>0</v>
      </c>
    </row>
    <row r="3823" spans="1:12" x14ac:dyDescent="0.25">
      <c r="A3823" t="s">
        <v>435</v>
      </c>
      <c r="B3823" t="s">
        <v>436</v>
      </c>
      <c r="C3823" t="s">
        <v>85</v>
      </c>
      <c r="D3823">
        <v>99</v>
      </c>
      <c r="E3823" t="s">
        <v>398</v>
      </c>
      <c r="F3823" t="s">
        <v>735</v>
      </c>
      <c r="G3823" t="s">
        <v>736</v>
      </c>
      <c r="H3823" t="s">
        <v>297</v>
      </c>
      <c r="I3823" t="s">
        <v>298</v>
      </c>
      <c r="J3823">
        <v>0</v>
      </c>
      <c r="K3823" t="s">
        <v>93</v>
      </c>
      <c r="L3823">
        <v>0</v>
      </c>
    </row>
    <row r="3824" spans="1:12" x14ac:dyDescent="0.25">
      <c r="A3824" t="s">
        <v>435</v>
      </c>
      <c r="B3824" t="s">
        <v>436</v>
      </c>
      <c r="C3824" t="s">
        <v>85</v>
      </c>
      <c r="D3824">
        <v>99</v>
      </c>
      <c r="E3824" t="s">
        <v>398</v>
      </c>
      <c r="F3824" t="s">
        <v>735</v>
      </c>
      <c r="G3824" t="s">
        <v>736</v>
      </c>
      <c r="H3824" t="s">
        <v>299</v>
      </c>
      <c r="I3824" t="s">
        <v>300</v>
      </c>
      <c r="J3824">
        <v>0</v>
      </c>
      <c r="K3824" t="s">
        <v>93</v>
      </c>
      <c r="L3824">
        <v>0</v>
      </c>
    </row>
    <row r="3825" spans="1:12" x14ac:dyDescent="0.25">
      <c r="A3825" t="s">
        <v>435</v>
      </c>
      <c r="B3825" t="s">
        <v>436</v>
      </c>
      <c r="C3825" t="s">
        <v>85</v>
      </c>
      <c r="D3825">
        <v>99</v>
      </c>
      <c r="E3825" t="s">
        <v>398</v>
      </c>
      <c r="F3825" t="s">
        <v>735</v>
      </c>
      <c r="G3825" t="s">
        <v>736</v>
      </c>
      <c r="H3825" t="s">
        <v>301</v>
      </c>
      <c r="I3825" t="s">
        <v>302</v>
      </c>
      <c r="J3825">
        <v>0</v>
      </c>
      <c r="K3825" t="s">
        <v>93</v>
      </c>
      <c r="L3825">
        <v>0</v>
      </c>
    </row>
    <row r="3826" spans="1:12" x14ac:dyDescent="0.25">
      <c r="A3826" t="s">
        <v>435</v>
      </c>
      <c r="B3826" t="s">
        <v>436</v>
      </c>
      <c r="C3826" t="s">
        <v>85</v>
      </c>
      <c r="D3826">
        <v>99</v>
      </c>
      <c r="E3826" t="s">
        <v>398</v>
      </c>
      <c r="F3826" t="s">
        <v>735</v>
      </c>
      <c r="G3826" t="s">
        <v>736</v>
      </c>
      <c r="H3826" t="s">
        <v>303</v>
      </c>
      <c r="I3826" t="s">
        <v>304</v>
      </c>
      <c r="J3826">
        <v>0</v>
      </c>
      <c r="K3826" t="s">
        <v>93</v>
      </c>
      <c r="L3826">
        <v>0</v>
      </c>
    </row>
    <row r="3827" spans="1:12" x14ac:dyDescent="0.25">
      <c r="A3827" t="s">
        <v>435</v>
      </c>
      <c r="B3827" t="s">
        <v>436</v>
      </c>
      <c r="C3827" t="s">
        <v>85</v>
      </c>
      <c r="D3827">
        <v>99</v>
      </c>
      <c r="E3827" t="s">
        <v>398</v>
      </c>
      <c r="F3827" t="s">
        <v>735</v>
      </c>
      <c r="G3827" t="s">
        <v>736</v>
      </c>
      <c r="H3827" t="s">
        <v>305</v>
      </c>
      <c r="I3827" t="s">
        <v>306</v>
      </c>
      <c r="J3827">
        <v>386183</v>
      </c>
      <c r="K3827" t="s">
        <v>93</v>
      </c>
      <c r="L3827">
        <v>0</v>
      </c>
    </row>
    <row r="3828" spans="1:12" x14ac:dyDescent="0.25">
      <c r="A3828" t="s">
        <v>435</v>
      </c>
      <c r="B3828" t="s">
        <v>436</v>
      </c>
      <c r="C3828" t="s">
        <v>85</v>
      </c>
      <c r="D3828">
        <v>99</v>
      </c>
      <c r="E3828" t="s">
        <v>398</v>
      </c>
      <c r="F3828" t="s">
        <v>735</v>
      </c>
      <c r="G3828" t="s">
        <v>736</v>
      </c>
      <c r="H3828" t="s">
        <v>307</v>
      </c>
      <c r="I3828" t="s">
        <v>308</v>
      </c>
      <c r="J3828">
        <v>6063</v>
      </c>
      <c r="K3828" t="s">
        <v>93</v>
      </c>
      <c r="L3828">
        <v>0</v>
      </c>
    </row>
    <row r="3829" spans="1:12" x14ac:dyDescent="0.25">
      <c r="A3829" t="s">
        <v>435</v>
      </c>
      <c r="B3829" t="s">
        <v>436</v>
      </c>
      <c r="C3829" t="s">
        <v>85</v>
      </c>
      <c r="D3829">
        <v>99</v>
      </c>
      <c r="E3829" t="s">
        <v>398</v>
      </c>
      <c r="F3829" t="s">
        <v>735</v>
      </c>
      <c r="G3829" t="s">
        <v>736</v>
      </c>
      <c r="H3829" t="s">
        <v>309</v>
      </c>
      <c r="I3829" t="s">
        <v>310</v>
      </c>
      <c r="J3829">
        <v>4493523</v>
      </c>
      <c r="K3829" t="s">
        <v>93</v>
      </c>
      <c r="L3829">
        <v>0</v>
      </c>
    </row>
    <row r="3830" spans="1:12" x14ac:dyDescent="0.25">
      <c r="A3830" t="s">
        <v>435</v>
      </c>
      <c r="B3830" t="s">
        <v>436</v>
      </c>
      <c r="C3830" t="s">
        <v>85</v>
      </c>
      <c r="D3830">
        <v>99</v>
      </c>
      <c r="E3830" t="s">
        <v>398</v>
      </c>
      <c r="F3830" t="s">
        <v>735</v>
      </c>
      <c r="G3830" t="s">
        <v>736</v>
      </c>
      <c r="H3830" t="s">
        <v>311</v>
      </c>
      <c r="I3830" t="s">
        <v>312</v>
      </c>
      <c r="J3830">
        <v>987047</v>
      </c>
      <c r="K3830" t="s">
        <v>93</v>
      </c>
      <c r="L3830">
        <v>0</v>
      </c>
    </row>
    <row r="3831" spans="1:12" x14ac:dyDescent="0.25">
      <c r="A3831" t="s">
        <v>435</v>
      </c>
      <c r="B3831" t="s">
        <v>436</v>
      </c>
      <c r="C3831" t="s">
        <v>85</v>
      </c>
      <c r="D3831">
        <v>99</v>
      </c>
      <c r="E3831" t="s">
        <v>398</v>
      </c>
      <c r="F3831" t="s">
        <v>735</v>
      </c>
      <c r="G3831" t="s">
        <v>736</v>
      </c>
      <c r="H3831" t="s">
        <v>313</v>
      </c>
      <c r="I3831" t="s">
        <v>314</v>
      </c>
      <c r="J3831">
        <v>0</v>
      </c>
      <c r="K3831" t="s">
        <v>93</v>
      </c>
      <c r="L3831">
        <v>0</v>
      </c>
    </row>
    <row r="3832" spans="1:12" x14ac:dyDescent="0.25">
      <c r="A3832" t="s">
        <v>435</v>
      </c>
      <c r="B3832" t="s">
        <v>436</v>
      </c>
      <c r="C3832" t="s">
        <v>85</v>
      </c>
      <c r="D3832">
        <v>99</v>
      </c>
      <c r="E3832" t="s">
        <v>398</v>
      </c>
      <c r="F3832" t="s">
        <v>735</v>
      </c>
      <c r="G3832" t="s">
        <v>736</v>
      </c>
      <c r="H3832" t="s">
        <v>315</v>
      </c>
      <c r="I3832" t="s">
        <v>316</v>
      </c>
      <c r="J3832">
        <v>0</v>
      </c>
      <c r="K3832" t="s">
        <v>93</v>
      </c>
      <c r="L3832">
        <v>0</v>
      </c>
    </row>
    <row r="3833" spans="1:12" x14ac:dyDescent="0.25">
      <c r="A3833" t="s">
        <v>435</v>
      </c>
      <c r="B3833" t="s">
        <v>436</v>
      </c>
      <c r="C3833" t="s">
        <v>85</v>
      </c>
      <c r="D3833">
        <v>99</v>
      </c>
      <c r="E3833" t="s">
        <v>398</v>
      </c>
      <c r="F3833" t="s">
        <v>735</v>
      </c>
      <c r="G3833" t="s">
        <v>736</v>
      </c>
      <c r="H3833" t="s">
        <v>317</v>
      </c>
      <c r="I3833" t="s">
        <v>318</v>
      </c>
      <c r="J3833">
        <v>0</v>
      </c>
      <c r="K3833" t="s">
        <v>93</v>
      </c>
      <c r="L3833">
        <v>0</v>
      </c>
    </row>
    <row r="3834" spans="1:12" x14ac:dyDescent="0.25">
      <c r="A3834" t="s">
        <v>435</v>
      </c>
      <c r="B3834" t="s">
        <v>436</v>
      </c>
      <c r="C3834" t="s">
        <v>85</v>
      </c>
      <c r="D3834">
        <v>99</v>
      </c>
      <c r="E3834" t="s">
        <v>398</v>
      </c>
      <c r="F3834" t="s">
        <v>735</v>
      </c>
      <c r="G3834" t="s">
        <v>736</v>
      </c>
      <c r="H3834" t="s">
        <v>319</v>
      </c>
      <c r="I3834" t="s">
        <v>320</v>
      </c>
      <c r="J3834">
        <v>20623</v>
      </c>
      <c r="K3834" t="s">
        <v>93</v>
      </c>
      <c r="L3834">
        <v>0</v>
      </c>
    </row>
    <row r="3835" spans="1:12" x14ac:dyDescent="0.25">
      <c r="A3835" t="s">
        <v>435</v>
      </c>
      <c r="B3835" t="s">
        <v>436</v>
      </c>
      <c r="C3835" t="s">
        <v>85</v>
      </c>
      <c r="D3835">
        <v>99</v>
      </c>
      <c r="E3835" t="s">
        <v>398</v>
      </c>
      <c r="F3835" t="s">
        <v>735</v>
      </c>
      <c r="G3835" t="s">
        <v>736</v>
      </c>
      <c r="H3835" t="s">
        <v>321</v>
      </c>
      <c r="I3835" t="s">
        <v>322</v>
      </c>
      <c r="J3835">
        <v>0</v>
      </c>
      <c r="K3835" t="s">
        <v>93</v>
      </c>
      <c r="L3835">
        <v>0</v>
      </c>
    </row>
    <row r="3836" spans="1:12" x14ac:dyDescent="0.25">
      <c r="A3836" t="s">
        <v>435</v>
      </c>
      <c r="B3836" t="s">
        <v>436</v>
      </c>
      <c r="C3836" t="s">
        <v>85</v>
      </c>
      <c r="D3836">
        <v>99</v>
      </c>
      <c r="E3836" t="s">
        <v>398</v>
      </c>
      <c r="F3836" t="s">
        <v>735</v>
      </c>
      <c r="G3836" t="s">
        <v>736</v>
      </c>
      <c r="H3836" t="s">
        <v>323</v>
      </c>
      <c r="I3836" t="s">
        <v>324</v>
      </c>
      <c r="J3836">
        <v>958</v>
      </c>
      <c r="K3836" t="s">
        <v>93</v>
      </c>
      <c r="L3836">
        <v>0</v>
      </c>
    </row>
    <row r="3837" spans="1:12" x14ac:dyDescent="0.25">
      <c r="A3837" t="s">
        <v>435</v>
      </c>
      <c r="B3837" t="s">
        <v>436</v>
      </c>
      <c r="C3837" t="s">
        <v>85</v>
      </c>
      <c r="D3837">
        <v>99</v>
      </c>
      <c r="E3837" t="s">
        <v>398</v>
      </c>
      <c r="F3837" t="s">
        <v>735</v>
      </c>
      <c r="G3837" t="s">
        <v>736</v>
      </c>
      <c r="H3837" t="s">
        <v>325</v>
      </c>
      <c r="I3837" t="s">
        <v>326</v>
      </c>
      <c r="J3837">
        <v>56230</v>
      </c>
      <c r="K3837" t="s">
        <v>93</v>
      </c>
      <c r="L3837">
        <v>0</v>
      </c>
    </row>
    <row r="3838" spans="1:12" x14ac:dyDescent="0.25">
      <c r="A3838" t="s">
        <v>435</v>
      </c>
      <c r="B3838" t="s">
        <v>436</v>
      </c>
      <c r="C3838" t="s">
        <v>85</v>
      </c>
      <c r="D3838">
        <v>99</v>
      </c>
      <c r="E3838" t="s">
        <v>398</v>
      </c>
      <c r="F3838" t="s">
        <v>735</v>
      </c>
      <c r="G3838" t="s">
        <v>736</v>
      </c>
      <c r="H3838" t="s">
        <v>327</v>
      </c>
      <c r="I3838" t="s">
        <v>328</v>
      </c>
      <c r="J3838">
        <v>0</v>
      </c>
      <c r="K3838" t="s">
        <v>93</v>
      </c>
      <c r="L3838">
        <v>0</v>
      </c>
    </row>
    <row r="3839" spans="1:12" x14ac:dyDescent="0.25">
      <c r="A3839" t="s">
        <v>435</v>
      </c>
      <c r="B3839" t="s">
        <v>436</v>
      </c>
      <c r="C3839" t="s">
        <v>85</v>
      </c>
      <c r="D3839">
        <v>99</v>
      </c>
      <c r="E3839" t="s">
        <v>398</v>
      </c>
      <c r="F3839" t="s">
        <v>735</v>
      </c>
      <c r="G3839" t="s">
        <v>736</v>
      </c>
      <c r="H3839" t="s">
        <v>329</v>
      </c>
      <c r="I3839" t="s">
        <v>330</v>
      </c>
      <c r="J3839">
        <v>0</v>
      </c>
      <c r="K3839" t="s">
        <v>93</v>
      </c>
      <c r="L3839">
        <v>0</v>
      </c>
    </row>
    <row r="3840" spans="1:12" x14ac:dyDescent="0.25">
      <c r="A3840" t="s">
        <v>435</v>
      </c>
      <c r="B3840" t="s">
        <v>436</v>
      </c>
      <c r="C3840" t="s">
        <v>85</v>
      </c>
      <c r="D3840">
        <v>99</v>
      </c>
      <c r="E3840" t="s">
        <v>398</v>
      </c>
      <c r="F3840" t="s">
        <v>735</v>
      </c>
      <c r="G3840" t="s">
        <v>736</v>
      </c>
      <c r="H3840" t="s">
        <v>331</v>
      </c>
      <c r="I3840" t="s">
        <v>332</v>
      </c>
      <c r="J3840">
        <v>-1801057</v>
      </c>
      <c r="K3840" t="s">
        <v>93</v>
      </c>
      <c r="L3840">
        <v>0</v>
      </c>
    </row>
    <row r="3841" spans="1:12" x14ac:dyDescent="0.25">
      <c r="A3841" t="s">
        <v>435</v>
      </c>
      <c r="B3841" t="s">
        <v>436</v>
      </c>
      <c r="C3841" t="s">
        <v>85</v>
      </c>
      <c r="D3841">
        <v>99</v>
      </c>
      <c r="E3841" t="s">
        <v>398</v>
      </c>
      <c r="F3841" t="s">
        <v>735</v>
      </c>
      <c r="G3841" t="s">
        <v>736</v>
      </c>
      <c r="H3841" t="s">
        <v>333</v>
      </c>
      <c r="I3841" t="s">
        <v>334</v>
      </c>
      <c r="J3841">
        <v>87291</v>
      </c>
      <c r="K3841" t="s">
        <v>93</v>
      </c>
      <c r="L3841">
        <v>0</v>
      </c>
    </row>
    <row r="3842" spans="1:12" x14ac:dyDescent="0.25">
      <c r="A3842" t="s">
        <v>435</v>
      </c>
      <c r="B3842" t="s">
        <v>436</v>
      </c>
      <c r="C3842" t="s">
        <v>85</v>
      </c>
      <c r="D3842">
        <v>99</v>
      </c>
      <c r="E3842" t="s">
        <v>398</v>
      </c>
      <c r="F3842" t="s">
        <v>735</v>
      </c>
      <c r="G3842" t="s">
        <v>736</v>
      </c>
      <c r="H3842" t="s">
        <v>335</v>
      </c>
      <c r="I3842" t="s">
        <v>336</v>
      </c>
      <c r="J3842">
        <v>1191</v>
      </c>
      <c r="K3842" t="s">
        <v>93</v>
      </c>
      <c r="L3842">
        <v>0</v>
      </c>
    </row>
    <row r="3843" spans="1:12" x14ac:dyDescent="0.25">
      <c r="A3843" t="s">
        <v>435</v>
      </c>
      <c r="B3843" t="s">
        <v>436</v>
      </c>
      <c r="C3843" t="s">
        <v>85</v>
      </c>
      <c r="D3843">
        <v>99</v>
      </c>
      <c r="E3843" t="s">
        <v>398</v>
      </c>
      <c r="F3843" t="s">
        <v>735</v>
      </c>
      <c r="G3843" t="s">
        <v>736</v>
      </c>
      <c r="H3843" t="s">
        <v>337</v>
      </c>
      <c r="I3843" t="s">
        <v>338</v>
      </c>
      <c r="J3843">
        <v>50648</v>
      </c>
      <c r="K3843" t="s">
        <v>93</v>
      </c>
      <c r="L3843">
        <v>0</v>
      </c>
    </row>
    <row r="3844" spans="1:12" x14ac:dyDescent="0.25">
      <c r="A3844" t="s">
        <v>435</v>
      </c>
      <c r="B3844" t="s">
        <v>436</v>
      </c>
      <c r="C3844" t="s">
        <v>85</v>
      </c>
      <c r="D3844">
        <v>99</v>
      </c>
      <c r="E3844" t="s">
        <v>398</v>
      </c>
      <c r="F3844" t="s">
        <v>735</v>
      </c>
      <c r="G3844" t="s">
        <v>736</v>
      </c>
      <c r="H3844" t="s">
        <v>337</v>
      </c>
      <c r="I3844" t="s">
        <v>339</v>
      </c>
      <c r="J3844">
        <v>47558</v>
      </c>
      <c r="K3844" t="s">
        <v>93</v>
      </c>
      <c r="L3844">
        <v>0</v>
      </c>
    </row>
    <row r="3845" spans="1:12" x14ac:dyDescent="0.25">
      <c r="A3845" t="s">
        <v>435</v>
      </c>
      <c r="B3845" t="s">
        <v>436</v>
      </c>
      <c r="C3845" t="s">
        <v>85</v>
      </c>
      <c r="D3845">
        <v>99</v>
      </c>
      <c r="E3845" t="s">
        <v>398</v>
      </c>
      <c r="F3845" t="s">
        <v>735</v>
      </c>
      <c r="G3845" t="s">
        <v>736</v>
      </c>
      <c r="H3845" t="s">
        <v>340</v>
      </c>
      <c r="I3845" t="s">
        <v>341</v>
      </c>
      <c r="J3845">
        <v>0</v>
      </c>
      <c r="K3845" t="s">
        <v>93</v>
      </c>
      <c r="L3845">
        <v>0</v>
      </c>
    </row>
    <row r="3846" spans="1:12" x14ac:dyDescent="0.25">
      <c r="A3846" t="s">
        <v>435</v>
      </c>
      <c r="B3846" t="s">
        <v>436</v>
      </c>
      <c r="C3846" t="s">
        <v>85</v>
      </c>
      <c r="D3846">
        <v>99</v>
      </c>
      <c r="E3846" t="s">
        <v>398</v>
      </c>
      <c r="F3846" t="s">
        <v>735</v>
      </c>
      <c r="G3846" t="s">
        <v>736</v>
      </c>
      <c r="H3846" t="s">
        <v>342</v>
      </c>
      <c r="I3846" t="s">
        <v>343</v>
      </c>
      <c r="J3846">
        <v>0</v>
      </c>
      <c r="K3846" t="s">
        <v>93</v>
      </c>
      <c r="L3846">
        <v>0</v>
      </c>
    </row>
    <row r="3847" spans="1:12" x14ac:dyDescent="0.25">
      <c r="A3847" t="s">
        <v>435</v>
      </c>
      <c r="B3847" t="s">
        <v>436</v>
      </c>
      <c r="C3847" t="s">
        <v>85</v>
      </c>
      <c r="D3847">
        <v>99</v>
      </c>
      <c r="E3847" t="s">
        <v>398</v>
      </c>
      <c r="F3847" t="s">
        <v>735</v>
      </c>
      <c r="G3847" t="s">
        <v>736</v>
      </c>
      <c r="H3847" t="s">
        <v>344</v>
      </c>
      <c r="I3847" t="s">
        <v>345</v>
      </c>
      <c r="J3847">
        <v>0</v>
      </c>
      <c r="K3847" t="s">
        <v>93</v>
      </c>
      <c r="L3847">
        <v>0</v>
      </c>
    </row>
    <row r="3848" spans="1:12" x14ac:dyDescent="0.25">
      <c r="A3848" t="s">
        <v>435</v>
      </c>
      <c r="B3848" t="s">
        <v>436</v>
      </c>
      <c r="C3848" t="s">
        <v>85</v>
      </c>
      <c r="D3848">
        <v>99</v>
      </c>
      <c r="E3848" t="s">
        <v>398</v>
      </c>
      <c r="F3848" t="s">
        <v>735</v>
      </c>
      <c r="G3848" t="s">
        <v>736</v>
      </c>
      <c r="H3848" t="s">
        <v>346</v>
      </c>
      <c r="I3848" t="s">
        <v>347</v>
      </c>
      <c r="J3848">
        <v>0</v>
      </c>
      <c r="K3848" t="s">
        <v>93</v>
      </c>
      <c r="L3848">
        <v>0</v>
      </c>
    </row>
    <row r="3849" spans="1:12" x14ac:dyDescent="0.25">
      <c r="A3849" t="s">
        <v>435</v>
      </c>
      <c r="B3849" t="s">
        <v>436</v>
      </c>
      <c r="C3849" t="s">
        <v>85</v>
      </c>
      <c r="D3849">
        <v>99</v>
      </c>
      <c r="E3849" t="s">
        <v>398</v>
      </c>
      <c r="F3849" t="s">
        <v>735</v>
      </c>
      <c r="G3849" t="s">
        <v>736</v>
      </c>
      <c r="H3849" t="s">
        <v>348</v>
      </c>
      <c r="I3849" t="s">
        <v>349</v>
      </c>
      <c r="J3849">
        <v>0</v>
      </c>
      <c r="K3849" t="s">
        <v>93</v>
      </c>
      <c r="L3849">
        <v>0</v>
      </c>
    </row>
    <row r="3850" spans="1:12" x14ac:dyDescent="0.25">
      <c r="A3850" t="s">
        <v>435</v>
      </c>
      <c r="B3850" t="s">
        <v>436</v>
      </c>
      <c r="C3850" t="s">
        <v>85</v>
      </c>
      <c r="D3850">
        <v>99</v>
      </c>
      <c r="E3850" t="s">
        <v>398</v>
      </c>
      <c r="F3850" t="s">
        <v>735</v>
      </c>
      <c r="G3850" t="s">
        <v>736</v>
      </c>
      <c r="H3850" t="s">
        <v>350</v>
      </c>
      <c r="I3850" t="s">
        <v>351</v>
      </c>
      <c r="J3850">
        <v>0</v>
      </c>
      <c r="K3850" t="s">
        <v>93</v>
      </c>
      <c r="L3850">
        <v>0</v>
      </c>
    </row>
    <row r="3851" spans="1:12" x14ac:dyDescent="0.25">
      <c r="A3851" t="s">
        <v>435</v>
      </c>
      <c r="B3851" t="s">
        <v>436</v>
      </c>
      <c r="C3851" t="s">
        <v>85</v>
      </c>
      <c r="D3851">
        <v>99</v>
      </c>
      <c r="E3851" t="s">
        <v>398</v>
      </c>
      <c r="F3851" t="s">
        <v>735</v>
      </c>
      <c r="G3851" t="s">
        <v>736</v>
      </c>
      <c r="H3851" t="s">
        <v>352</v>
      </c>
      <c r="I3851" t="s">
        <v>353</v>
      </c>
      <c r="J3851">
        <v>0</v>
      </c>
      <c r="K3851" t="s">
        <v>93</v>
      </c>
      <c r="L3851">
        <v>0</v>
      </c>
    </row>
    <row r="3852" spans="1:12" x14ac:dyDescent="0.25">
      <c r="A3852" t="s">
        <v>435</v>
      </c>
      <c r="B3852" t="s">
        <v>436</v>
      </c>
      <c r="C3852" t="s">
        <v>85</v>
      </c>
      <c r="D3852">
        <v>99</v>
      </c>
      <c r="E3852" t="s">
        <v>398</v>
      </c>
      <c r="F3852" t="s">
        <v>735</v>
      </c>
      <c r="G3852" t="s">
        <v>736</v>
      </c>
      <c r="H3852" t="s">
        <v>354</v>
      </c>
      <c r="I3852" t="s">
        <v>355</v>
      </c>
      <c r="J3852">
        <v>0</v>
      </c>
      <c r="K3852" t="s">
        <v>93</v>
      </c>
      <c r="L3852">
        <v>0</v>
      </c>
    </row>
    <row r="3853" spans="1:12" x14ac:dyDescent="0.25">
      <c r="A3853" t="s">
        <v>435</v>
      </c>
      <c r="B3853" t="s">
        <v>436</v>
      </c>
      <c r="C3853" t="s">
        <v>85</v>
      </c>
      <c r="D3853">
        <v>99</v>
      </c>
      <c r="E3853" t="s">
        <v>398</v>
      </c>
      <c r="F3853" t="s">
        <v>735</v>
      </c>
      <c r="G3853" t="s">
        <v>736</v>
      </c>
      <c r="H3853" t="s">
        <v>356</v>
      </c>
      <c r="I3853" t="s">
        <v>357</v>
      </c>
      <c r="J3853">
        <v>0</v>
      </c>
      <c r="K3853" t="s">
        <v>93</v>
      </c>
      <c r="L3853">
        <v>0</v>
      </c>
    </row>
    <row r="3854" spans="1:12" x14ac:dyDescent="0.25">
      <c r="A3854" t="s">
        <v>435</v>
      </c>
      <c r="B3854" t="s">
        <v>436</v>
      </c>
      <c r="C3854" t="s">
        <v>85</v>
      </c>
      <c r="D3854">
        <v>99</v>
      </c>
      <c r="E3854" t="s">
        <v>398</v>
      </c>
      <c r="F3854" t="s">
        <v>735</v>
      </c>
      <c r="G3854" t="s">
        <v>736</v>
      </c>
      <c r="H3854" t="s">
        <v>358</v>
      </c>
      <c r="I3854" t="s">
        <v>359</v>
      </c>
      <c r="J3854">
        <v>0</v>
      </c>
      <c r="K3854" t="s">
        <v>93</v>
      </c>
      <c r="L3854">
        <v>0</v>
      </c>
    </row>
    <row r="3855" spans="1:12" x14ac:dyDescent="0.25">
      <c r="A3855" t="s">
        <v>435</v>
      </c>
      <c r="B3855" t="s">
        <v>436</v>
      </c>
      <c r="C3855" t="s">
        <v>85</v>
      </c>
      <c r="D3855">
        <v>99</v>
      </c>
      <c r="E3855" t="s">
        <v>398</v>
      </c>
      <c r="F3855" t="s">
        <v>735</v>
      </c>
      <c r="G3855" t="s">
        <v>736</v>
      </c>
      <c r="H3855" t="s">
        <v>360</v>
      </c>
      <c r="I3855" t="s">
        <v>361</v>
      </c>
      <c r="J3855">
        <v>0</v>
      </c>
      <c r="K3855" t="s">
        <v>93</v>
      </c>
      <c r="L3855">
        <v>0</v>
      </c>
    </row>
    <row r="3856" spans="1:12" x14ac:dyDescent="0.25">
      <c r="A3856" t="s">
        <v>435</v>
      </c>
      <c r="B3856" t="s">
        <v>436</v>
      </c>
      <c r="C3856" t="s">
        <v>85</v>
      </c>
      <c r="D3856">
        <v>99</v>
      </c>
      <c r="E3856" t="s">
        <v>398</v>
      </c>
      <c r="F3856" t="s">
        <v>735</v>
      </c>
      <c r="G3856" t="s">
        <v>736</v>
      </c>
      <c r="H3856" t="s">
        <v>362</v>
      </c>
      <c r="I3856" t="s">
        <v>363</v>
      </c>
      <c r="J3856">
        <v>0</v>
      </c>
      <c r="K3856" t="s">
        <v>93</v>
      </c>
      <c r="L3856">
        <v>0</v>
      </c>
    </row>
    <row r="3857" spans="1:12" x14ac:dyDescent="0.25">
      <c r="A3857" t="s">
        <v>435</v>
      </c>
      <c r="B3857" t="s">
        <v>436</v>
      </c>
      <c r="C3857" t="s">
        <v>85</v>
      </c>
      <c r="D3857">
        <v>99</v>
      </c>
      <c r="E3857" t="s">
        <v>398</v>
      </c>
      <c r="F3857" t="s">
        <v>735</v>
      </c>
      <c r="G3857" t="s">
        <v>736</v>
      </c>
      <c r="H3857" t="s">
        <v>364</v>
      </c>
      <c r="I3857" t="s">
        <v>365</v>
      </c>
      <c r="J3857">
        <v>0</v>
      </c>
      <c r="K3857" t="s">
        <v>93</v>
      </c>
      <c r="L3857">
        <v>0</v>
      </c>
    </row>
    <row r="3858" spans="1:12" x14ac:dyDescent="0.25">
      <c r="A3858" t="s">
        <v>435</v>
      </c>
      <c r="B3858" t="s">
        <v>436</v>
      </c>
      <c r="C3858" t="s">
        <v>85</v>
      </c>
      <c r="D3858">
        <v>99</v>
      </c>
      <c r="E3858" t="s">
        <v>398</v>
      </c>
      <c r="F3858" t="s">
        <v>735</v>
      </c>
      <c r="G3858" t="s">
        <v>736</v>
      </c>
      <c r="H3858" t="s">
        <v>366</v>
      </c>
      <c r="I3858" t="s">
        <v>367</v>
      </c>
      <c r="J3858">
        <v>0</v>
      </c>
      <c r="K3858" t="s">
        <v>93</v>
      </c>
      <c r="L3858">
        <v>0</v>
      </c>
    </row>
    <row r="3859" spans="1:12" x14ac:dyDescent="0.25">
      <c r="A3859" t="s">
        <v>435</v>
      </c>
      <c r="B3859" t="s">
        <v>436</v>
      </c>
      <c r="C3859" t="s">
        <v>85</v>
      </c>
      <c r="D3859">
        <v>99</v>
      </c>
      <c r="E3859" t="s">
        <v>398</v>
      </c>
      <c r="F3859" t="s">
        <v>735</v>
      </c>
      <c r="G3859" t="s">
        <v>736</v>
      </c>
      <c r="H3859" t="s">
        <v>368</v>
      </c>
      <c r="I3859" t="s">
        <v>369</v>
      </c>
      <c r="J3859">
        <v>0</v>
      </c>
      <c r="K3859" t="s">
        <v>93</v>
      </c>
      <c r="L3859">
        <v>0</v>
      </c>
    </row>
    <row r="3860" spans="1:12" x14ac:dyDescent="0.25">
      <c r="A3860" t="s">
        <v>435</v>
      </c>
      <c r="B3860" t="s">
        <v>436</v>
      </c>
      <c r="C3860" t="s">
        <v>85</v>
      </c>
      <c r="D3860">
        <v>99</v>
      </c>
      <c r="E3860" t="s">
        <v>398</v>
      </c>
      <c r="F3860" t="s">
        <v>735</v>
      </c>
      <c r="G3860" t="s">
        <v>736</v>
      </c>
      <c r="H3860" t="s">
        <v>370</v>
      </c>
      <c r="I3860" t="s">
        <v>371</v>
      </c>
      <c r="J3860">
        <v>0</v>
      </c>
      <c r="K3860" t="s">
        <v>93</v>
      </c>
      <c r="L3860">
        <v>0</v>
      </c>
    </row>
    <row r="3861" spans="1:12" x14ac:dyDescent="0.25">
      <c r="A3861" t="s">
        <v>435</v>
      </c>
      <c r="B3861" t="s">
        <v>436</v>
      </c>
      <c r="C3861" t="s">
        <v>85</v>
      </c>
      <c r="D3861">
        <v>99</v>
      </c>
      <c r="E3861" t="s">
        <v>398</v>
      </c>
      <c r="F3861" t="s">
        <v>735</v>
      </c>
      <c r="G3861" t="s">
        <v>736</v>
      </c>
      <c r="H3861" t="s">
        <v>372</v>
      </c>
      <c r="I3861" t="s">
        <v>373</v>
      </c>
      <c r="J3861">
        <v>0</v>
      </c>
      <c r="K3861" t="s">
        <v>93</v>
      </c>
      <c r="L3861">
        <v>0</v>
      </c>
    </row>
    <row r="3862" spans="1:12" x14ac:dyDescent="0.25">
      <c r="A3862" t="s">
        <v>435</v>
      </c>
      <c r="B3862" t="s">
        <v>436</v>
      </c>
      <c r="C3862" t="s">
        <v>85</v>
      </c>
      <c r="D3862">
        <v>99</v>
      </c>
      <c r="E3862" t="s">
        <v>398</v>
      </c>
      <c r="F3862" t="s">
        <v>735</v>
      </c>
      <c r="G3862" t="s">
        <v>736</v>
      </c>
      <c r="H3862" t="s">
        <v>374</v>
      </c>
      <c r="I3862" t="s">
        <v>375</v>
      </c>
      <c r="J3862">
        <v>0</v>
      </c>
      <c r="K3862" t="s">
        <v>93</v>
      </c>
      <c r="L3862">
        <v>0</v>
      </c>
    </row>
    <row r="3863" spans="1:12" x14ac:dyDescent="0.25">
      <c r="A3863" t="s">
        <v>435</v>
      </c>
      <c r="B3863" t="s">
        <v>436</v>
      </c>
      <c r="C3863" t="s">
        <v>85</v>
      </c>
      <c r="D3863">
        <v>99</v>
      </c>
      <c r="E3863" t="s">
        <v>398</v>
      </c>
      <c r="F3863" t="s">
        <v>735</v>
      </c>
      <c r="G3863" t="s">
        <v>736</v>
      </c>
      <c r="H3863" t="s">
        <v>376</v>
      </c>
      <c r="I3863" t="s">
        <v>377</v>
      </c>
      <c r="J3863">
        <v>0</v>
      </c>
      <c r="K3863" t="s">
        <v>93</v>
      </c>
      <c r="L3863">
        <v>0</v>
      </c>
    </row>
    <row r="3864" spans="1:12" x14ac:dyDescent="0.25">
      <c r="A3864" t="s">
        <v>435</v>
      </c>
      <c r="B3864" t="s">
        <v>436</v>
      </c>
      <c r="C3864" t="s">
        <v>85</v>
      </c>
      <c r="D3864">
        <v>99</v>
      </c>
      <c r="E3864" t="s">
        <v>398</v>
      </c>
      <c r="F3864" t="s">
        <v>735</v>
      </c>
      <c r="G3864" t="s">
        <v>736</v>
      </c>
      <c r="H3864" t="s">
        <v>378</v>
      </c>
      <c r="I3864" t="s">
        <v>379</v>
      </c>
      <c r="J3864">
        <v>0</v>
      </c>
      <c r="K3864" t="s">
        <v>93</v>
      </c>
      <c r="L3864">
        <v>0</v>
      </c>
    </row>
    <row r="3865" spans="1:12" x14ac:dyDescent="0.25">
      <c r="A3865" t="s">
        <v>437</v>
      </c>
      <c r="B3865" t="s">
        <v>438</v>
      </c>
      <c r="C3865" t="s">
        <v>411</v>
      </c>
      <c r="D3865">
        <v>100</v>
      </c>
      <c r="E3865" t="s">
        <v>422</v>
      </c>
      <c r="F3865" t="s">
        <v>735</v>
      </c>
      <c r="G3865" t="s">
        <v>736</v>
      </c>
      <c r="H3865" t="s">
        <v>90</v>
      </c>
      <c r="I3865" t="s">
        <v>92</v>
      </c>
      <c r="J3865">
        <v>0</v>
      </c>
      <c r="K3865" t="s">
        <v>93</v>
      </c>
      <c r="L3865">
        <v>715035</v>
      </c>
    </row>
    <row r="3866" spans="1:12" x14ac:dyDescent="0.25">
      <c r="A3866" t="s">
        <v>437</v>
      </c>
      <c r="B3866" t="s">
        <v>438</v>
      </c>
      <c r="C3866" t="s">
        <v>411</v>
      </c>
      <c r="D3866">
        <v>100</v>
      </c>
      <c r="E3866" t="s">
        <v>422</v>
      </c>
      <c r="F3866" t="s">
        <v>735</v>
      </c>
      <c r="G3866" t="s">
        <v>736</v>
      </c>
      <c r="H3866" t="s">
        <v>94</v>
      </c>
      <c r="I3866" t="s">
        <v>95</v>
      </c>
      <c r="J3866">
        <v>0</v>
      </c>
      <c r="K3866" t="s">
        <v>93</v>
      </c>
      <c r="L3866">
        <v>715035</v>
      </c>
    </row>
    <row r="3867" spans="1:12" x14ac:dyDescent="0.25">
      <c r="A3867" t="s">
        <v>437</v>
      </c>
      <c r="B3867" t="s">
        <v>438</v>
      </c>
      <c r="C3867" t="s">
        <v>411</v>
      </c>
      <c r="D3867">
        <v>100</v>
      </c>
      <c r="E3867" t="s">
        <v>422</v>
      </c>
      <c r="F3867" t="s">
        <v>735</v>
      </c>
      <c r="G3867" t="s">
        <v>736</v>
      </c>
      <c r="H3867" t="s">
        <v>96</v>
      </c>
      <c r="I3867" t="s">
        <v>97</v>
      </c>
      <c r="J3867">
        <v>0</v>
      </c>
      <c r="K3867" t="s">
        <v>93</v>
      </c>
      <c r="L3867">
        <v>715035</v>
      </c>
    </row>
    <row r="3868" spans="1:12" x14ac:dyDescent="0.25">
      <c r="A3868" t="s">
        <v>437</v>
      </c>
      <c r="B3868" t="s">
        <v>438</v>
      </c>
      <c r="C3868" t="s">
        <v>411</v>
      </c>
      <c r="D3868">
        <v>100</v>
      </c>
      <c r="E3868" t="s">
        <v>422</v>
      </c>
      <c r="F3868" t="s">
        <v>735</v>
      </c>
      <c r="G3868" t="s">
        <v>736</v>
      </c>
      <c r="H3868" t="s">
        <v>98</v>
      </c>
      <c r="I3868" t="s">
        <v>99</v>
      </c>
      <c r="J3868">
        <v>0</v>
      </c>
      <c r="K3868" t="s">
        <v>93</v>
      </c>
      <c r="L3868">
        <v>715035</v>
      </c>
    </row>
    <row r="3869" spans="1:12" x14ac:dyDescent="0.25">
      <c r="A3869" t="s">
        <v>437</v>
      </c>
      <c r="B3869" t="s">
        <v>438</v>
      </c>
      <c r="C3869" t="s">
        <v>411</v>
      </c>
      <c r="D3869">
        <v>100</v>
      </c>
      <c r="E3869" t="s">
        <v>422</v>
      </c>
      <c r="F3869" t="s">
        <v>735</v>
      </c>
      <c r="G3869" t="s">
        <v>736</v>
      </c>
      <c r="H3869" t="s">
        <v>100</v>
      </c>
      <c r="I3869" t="s">
        <v>101</v>
      </c>
      <c r="J3869">
        <v>0</v>
      </c>
      <c r="K3869" t="s">
        <v>93</v>
      </c>
      <c r="L3869">
        <v>715035</v>
      </c>
    </row>
    <row r="3870" spans="1:12" x14ac:dyDescent="0.25">
      <c r="A3870" t="s">
        <v>437</v>
      </c>
      <c r="B3870" t="s">
        <v>438</v>
      </c>
      <c r="C3870" t="s">
        <v>411</v>
      </c>
      <c r="D3870">
        <v>100</v>
      </c>
      <c r="E3870" t="s">
        <v>422</v>
      </c>
      <c r="F3870" t="s">
        <v>735</v>
      </c>
      <c r="G3870" t="s">
        <v>736</v>
      </c>
      <c r="H3870" t="s">
        <v>102</v>
      </c>
      <c r="I3870" t="s">
        <v>103</v>
      </c>
      <c r="J3870">
        <v>0</v>
      </c>
      <c r="K3870" t="s">
        <v>93</v>
      </c>
      <c r="L3870">
        <v>715035</v>
      </c>
    </row>
    <row r="3871" spans="1:12" x14ac:dyDescent="0.25">
      <c r="A3871" t="s">
        <v>437</v>
      </c>
      <c r="B3871" t="s">
        <v>438</v>
      </c>
      <c r="C3871" t="s">
        <v>411</v>
      </c>
      <c r="D3871">
        <v>100</v>
      </c>
      <c r="E3871" t="s">
        <v>422</v>
      </c>
      <c r="F3871" t="s">
        <v>735</v>
      </c>
      <c r="G3871" t="s">
        <v>736</v>
      </c>
      <c r="H3871" t="s">
        <v>104</v>
      </c>
      <c r="I3871" t="s">
        <v>105</v>
      </c>
      <c r="J3871">
        <v>0</v>
      </c>
      <c r="K3871" t="s">
        <v>93</v>
      </c>
      <c r="L3871">
        <v>715035</v>
      </c>
    </row>
    <row r="3872" spans="1:12" x14ac:dyDescent="0.25">
      <c r="A3872" t="s">
        <v>437</v>
      </c>
      <c r="B3872" t="s">
        <v>438</v>
      </c>
      <c r="C3872" t="s">
        <v>411</v>
      </c>
      <c r="D3872">
        <v>100</v>
      </c>
      <c r="E3872" t="s">
        <v>422</v>
      </c>
      <c r="F3872" t="s">
        <v>735</v>
      </c>
      <c r="G3872" t="s">
        <v>736</v>
      </c>
      <c r="H3872" t="s">
        <v>106</v>
      </c>
      <c r="I3872" t="s">
        <v>107</v>
      </c>
      <c r="J3872">
        <v>0</v>
      </c>
      <c r="K3872" t="s">
        <v>93</v>
      </c>
      <c r="L3872">
        <v>715035</v>
      </c>
    </row>
    <row r="3873" spans="1:12" x14ac:dyDescent="0.25">
      <c r="A3873" t="s">
        <v>437</v>
      </c>
      <c r="B3873" t="s">
        <v>438</v>
      </c>
      <c r="C3873" t="s">
        <v>411</v>
      </c>
      <c r="D3873">
        <v>100</v>
      </c>
      <c r="E3873" t="s">
        <v>422</v>
      </c>
      <c r="F3873" t="s">
        <v>735</v>
      </c>
      <c r="G3873" t="s">
        <v>736</v>
      </c>
      <c r="H3873" t="s">
        <v>108</v>
      </c>
      <c r="I3873" t="s">
        <v>109</v>
      </c>
      <c r="J3873">
        <v>0</v>
      </c>
      <c r="K3873" t="s">
        <v>93</v>
      </c>
      <c r="L3873">
        <v>715035</v>
      </c>
    </row>
    <row r="3874" spans="1:12" x14ac:dyDescent="0.25">
      <c r="A3874" t="s">
        <v>437</v>
      </c>
      <c r="B3874" t="s">
        <v>438</v>
      </c>
      <c r="C3874" t="s">
        <v>411</v>
      </c>
      <c r="D3874">
        <v>100</v>
      </c>
      <c r="E3874" t="s">
        <v>422</v>
      </c>
      <c r="F3874" t="s">
        <v>735</v>
      </c>
      <c r="G3874" t="s">
        <v>736</v>
      </c>
      <c r="H3874" t="s">
        <v>110</v>
      </c>
      <c r="I3874" t="s">
        <v>111</v>
      </c>
      <c r="J3874">
        <v>0</v>
      </c>
      <c r="K3874" t="s">
        <v>93</v>
      </c>
      <c r="L3874">
        <v>715035</v>
      </c>
    </row>
    <row r="3875" spans="1:12" x14ac:dyDescent="0.25">
      <c r="A3875" t="s">
        <v>437</v>
      </c>
      <c r="B3875" t="s">
        <v>438</v>
      </c>
      <c r="C3875" t="s">
        <v>411</v>
      </c>
      <c r="D3875">
        <v>100</v>
      </c>
      <c r="E3875" t="s">
        <v>422</v>
      </c>
      <c r="F3875" t="s">
        <v>735</v>
      </c>
      <c r="G3875" t="s">
        <v>736</v>
      </c>
      <c r="H3875" t="s">
        <v>112</v>
      </c>
      <c r="I3875" t="s">
        <v>113</v>
      </c>
      <c r="J3875">
        <v>0</v>
      </c>
      <c r="K3875" t="s">
        <v>93</v>
      </c>
      <c r="L3875">
        <v>715035</v>
      </c>
    </row>
    <row r="3876" spans="1:12" x14ac:dyDescent="0.25">
      <c r="A3876" t="s">
        <v>437</v>
      </c>
      <c r="B3876" t="s">
        <v>438</v>
      </c>
      <c r="C3876" t="s">
        <v>411</v>
      </c>
      <c r="D3876">
        <v>100</v>
      </c>
      <c r="E3876" t="s">
        <v>422</v>
      </c>
      <c r="F3876" t="s">
        <v>735</v>
      </c>
      <c r="G3876" t="s">
        <v>736</v>
      </c>
      <c r="H3876" t="s">
        <v>114</v>
      </c>
      <c r="I3876" t="s">
        <v>115</v>
      </c>
      <c r="J3876">
        <v>0</v>
      </c>
      <c r="K3876" t="s">
        <v>93</v>
      </c>
      <c r="L3876">
        <v>715035</v>
      </c>
    </row>
    <row r="3877" spans="1:12" x14ac:dyDescent="0.25">
      <c r="A3877" t="s">
        <v>437</v>
      </c>
      <c r="B3877" t="s">
        <v>438</v>
      </c>
      <c r="C3877" t="s">
        <v>411</v>
      </c>
      <c r="D3877">
        <v>100</v>
      </c>
      <c r="E3877" t="s">
        <v>422</v>
      </c>
      <c r="F3877" t="s">
        <v>735</v>
      </c>
      <c r="G3877" t="s">
        <v>736</v>
      </c>
      <c r="H3877" t="s">
        <v>116</v>
      </c>
      <c r="I3877" t="s">
        <v>117</v>
      </c>
      <c r="J3877">
        <v>0</v>
      </c>
      <c r="K3877" t="s">
        <v>93</v>
      </c>
      <c r="L3877">
        <v>715035</v>
      </c>
    </row>
    <row r="3878" spans="1:12" x14ac:dyDescent="0.25">
      <c r="A3878" t="s">
        <v>437</v>
      </c>
      <c r="B3878" t="s">
        <v>438</v>
      </c>
      <c r="C3878" t="s">
        <v>411</v>
      </c>
      <c r="D3878">
        <v>100</v>
      </c>
      <c r="E3878" t="s">
        <v>422</v>
      </c>
      <c r="F3878" t="s">
        <v>735</v>
      </c>
      <c r="G3878" t="s">
        <v>736</v>
      </c>
      <c r="H3878" t="s">
        <v>118</v>
      </c>
      <c r="I3878" t="s">
        <v>119</v>
      </c>
      <c r="J3878">
        <v>0</v>
      </c>
      <c r="K3878" t="s">
        <v>93</v>
      </c>
      <c r="L3878">
        <v>715035</v>
      </c>
    </row>
    <row r="3879" spans="1:12" x14ac:dyDescent="0.25">
      <c r="A3879" t="s">
        <v>437</v>
      </c>
      <c r="B3879" t="s">
        <v>438</v>
      </c>
      <c r="C3879" t="s">
        <v>411</v>
      </c>
      <c r="D3879">
        <v>100</v>
      </c>
      <c r="E3879" t="s">
        <v>422</v>
      </c>
      <c r="F3879" t="s">
        <v>735</v>
      </c>
      <c r="G3879" t="s">
        <v>736</v>
      </c>
      <c r="H3879" t="s">
        <v>120</v>
      </c>
      <c r="I3879" t="s">
        <v>121</v>
      </c>
      <c r="J3879">
        <v>0</v>
      </c>
      <c r="K3879" t="s">
        <v>93</v>
      </c>
      <c r="L3879">
        <v>715035</v>
      </c>
    </row>
    <row r="3880" spans="1:12" x14ac:dyDescent="0.25">
      <c r="A3880" t="s">
        <v>437</v>
      </c>
      <c r="B3880" t="s">
        <v>438</v>
      </c>
      <c r="C3880" t="s">
        <v>411</v>
      </c>
      <c r="D3880">
        <v>100</v>
      </c>
      <c r="E3880" t="s">
        <v>422</v>
      </c>
      <c r="F3880" t="s">
        <v>735</v>
      </c>
      <c r="G3880" t="s">
        <v>736</v>
      </c>
      <c r="H3880" t="s">
        <v>122</v>
      </c>
      <c r="I3880" t="s">
        <v>123</v>
      </c>
      <c r="J3880">
        <v>0</v>
      </c>
      <c r="K3880" t="s">
        <v>93</v>
      </c>
      <c r="L3880">
        <v>715035</v>
      </c>
    </row>
    <row r="3881" spans="1:12" x14ac:dyDescent="0.25">
      <c r="A3881" t="s">
        <v>437</v>
      </c>
      <c r="B3881" t="s">
        <v>438</v>
      </c>
      <c r="C3881" t="s">
        <v>411</v>
      </c>
      <c r="D3881">
        <v>100</v>
      </c>
      <c r="E3881" t="s">
        <v>422</v>
      </c>
      <c r="F3881" t="s">
        <v>735</v>
      </c>
      <c r="G3881" t="s">
        <v>736</v>
      </c>
      <c r="H3881" t="s">
        <v>124</v>
      </c>
      <c r="I3881" t="s">
        <v>125</v>
      </c>
      <c r="J3881">
        <v>0</v>
      </c>
      <c r="K3881" t="s">
        <v>93</v>
      </c>
      <c r="L3881">
        <v>715035</v>
      </c>
    </row>
    <row r="3882" spans="1:12" x14ac:dyDescent="0.25">
      <c r="A3882" t="s">
        <v>437</v>
      </c>
      <c r="B3882" t="s">
        <v>438</v>
      </c>
      <c r="C3882" t="s">
        <v>411</v>
      </c>
      <c r="D3882">
        <v>100</v>
      </c>
      <c r="E3882" t="s">
        <v>422</v>
      </c>
      <c r="F3882" t="s">
        <v>735</v>
      </c>
      <c r="G3882" t="s">
        <v>736</v>
      </c>
      <c r="H3882" t="s">
        <v>126</v>
      </c>
      <c r="I3882" t="s">
        <v>127</v>
      </c>
      <c r="J3882">
        <v>0</v>
      </c>
      <c r="K3882" t="s">
        <v>93</v>
      </c>
      <c r="L3882">
        <v>715035</v>
      </c>
    </row>
    <row r="3883" spans="1:12" x14ac:dyDescent="0.25">
      <c r="A3883" t="s">
        <v>437</v>
      </c>
      <c r="B3883" t="s">
        <v>438</v>
      </c>
      <c r="C3883" t="s">
        <v>411</v>
      </c>
      <c r="D3883">
        <v>100</v>
      </c>
      <c r="E3883" t="s">
        <v>422</v>
      </c>
      <c r="F3883" t="s">
        <v>735</v>
      </c>
      <c r="G3883" t="s">
        <v>736</v>
      </c>
      <c r="H3883" t="s">
        <v>128</v>
      </c>
      <c r="I3883" t="s">
        <v>129</v>
      </c>
      <c r="J3883">
        <v>850599</v>
      </c>
      <c r="K3883" t="s">
        <v>93</v>
      </c>
      <c r="L3883">
        <v>715035</v>
      </c>
    </row>
    <row r="3884" spans="1:12" x14ac:dyDescent="0.25">
      <c r="A3884" t="s">
        <v>437</v>
      </c>
      <c r="B3884" t="s">
        <v>438</v>
      </c>
      <c r="C3884" t="s">
        <v>411</v>
      </c>
      <c r="D3884">
        <v>100</v>
      </c>
      <c r="E3884" t="s">
        <v>422</v>
      </c>
      <c r="F3884" t="s">
        <v>735</v>
      </c>
      <c r="G3884" t="s">
        <v>736</v>
      </c>
      <c r="H3884" t="s">
        <v>130</v>
      </c>
      <c r="I3884" t="s">
        <v>131</v>
      </c>
      <c r="J3884">
        <v>20543</v>
      </c>
      <c r="K3884" t="s">
        <v>93</v>
      </c>
      <c r="L3884">
        <v>715035</v>
      </c>
    </row>
    <row r="3885" spans="1:12" x14ac:dyDescent="0.25">
      <c r="A3885" t="s">
        <v>437</v>
      </c>
      <c r="B3885" t="s">
        <v>438</v>
      </c>
      <c r="C3885" t="s">
        <v>411</v>
      </c>
      <c r="D3885">
        <v>100</v>
      </c>
      <c r="E3885" t="s">
        <v>422</v>
      </c>
      <c r="F3885" t="s">
        <v>735</v>
      </c>
      <c r="G3885" t="s">
        <v>736</v>
      </c>
      <c r="H3885" t="s">
        <v>132</v>
      </c>
      <c r="I3885" t="s">
        <v>133</v>
      </c>
      <c r="J3885">
        <v>-63852</v>
      </c>
      <c r="K3885" t="s">
        <v>93</v>
      </c>
      <c r="L3885">
        <v>715035</v>
      </c>
    </row>
    <row r="3886" spans="1:12" x14ac:dyDescent="0.25">
      <c r="A3886" t="s">
        <v>437</v>
      </c>
      <c r="B3886" t="s">
        <v>438</v>
      </c>
      <c r="C3886" t="s">
        <v>411</v>
      </c>
      <c r="D3886">
        <v>100</v>
      </c>
      <c r="E3886" t="s">
        <v>422</v>
      </c>
      <c r="F3886" t="s">
        <v>735</v>
      </c>
      <c r="G3886" t="s">
        <v>736</v>
      </c>
      <c r="H3886" t="s">
        <v>134</v>
      </c>
      <c r="I3886" t="s">
        <v>135</v>
      </c>
      <c r="J3886">
        <v>78580</v>
      </c>
      <c r="K3886" t="s">
        <v>93</v>
      </c>
      <c r="L3886">
        <v>715035</v>
      </c>
    </row>
    <row r="3887" spans="1:12" x14ac:dyDescent="0.25">
      <c r="A3887" t="s">
        <v>437</v>
      </c>
      <c r="B3887" t="s">
        <v>438</v>
      </c>
      <c r="C3887" t="s">
        <v>411</v>
      </c>
      <c r="D3887">
        <v>100</v>
      </c>
      <c r="E3887" t="s">
        <v>422</v>
      </c>
      <c r="F3887" t="s">
        <v>735</v>
      </c>
      <c r="G3887" t="s">
        <v>736</v>
      </c>
      <c r="H3887" t="s">
        <v>136</v>
      </c>
      <c r="I3887" t="s">
        <v>137</v>
      </c>
      <c r="J3887">
        <v>7616</v>
      </c>
      <c r="K3887" t="s">
        <v>93</v>
      </c>
      <c r="L3887">
        <v>715035</v>
      </c>
    </row>
    <row r="3888" spans="1:12" x14ac:dyDescent="0.25">
      <c r="A3888" t="s">
        <v>437</v>
      </c>
      <c r="B3888" t="s">
        <v>438</v>
      </c>
      <c r="C3888" t="s">
        <v>411</v>
      </c>
      <c r="D3888">
        <v>100</v>
      </c>
      <c r="E3888" t="s">
        <v>422</v>
      </c>
      <c r="F3888" t="s">
        <v>735</v>
      </c>
      <c r="G3888" t="s">
        <v>736</v>
      </c>
      <c r="H3888" t="s">
        <v>138</v>
      </c>
      <c r="I3888" t="s">
        <v>139</v>
      </c>
      <c r="J3888">
        <v>216953</v>
      </c>
      <c r="K3888" t="s">
        <v>93</v>
      </c>
      <c r="L3888">
        <v>715035</v>
      </c>
    </row>
    <row r="3889" spans="1:12" x14ac:dyDescent="0.25">
      <c r="A3889" t="s">
        <v>437</v>
      </c>
      <c r="B3889" t="s">
        <v>438</v>
      </c>
      <c r="C3889" t="s">
        <v>411</v>
      </c>
      <c r="D3889">
        <v>100</v>
      </c>
      <c r="E3889" t="s">
        <v>422</v>
      </c>
      <c r="F3889" t="s">
        <v>735</v>
      </c>
      <c r="G3889" t="s">
        <v>736</v>
      </c>
      <c r="H3889" t="s">
        <v>140</v>
      </c>
      <c r="I3889" t="s">
        <v>141</v>
      </c>
      <c r="J3889">
        <v>0</v>
      </c>
      <c r="K3889" t="s">
        <v>93</v>
      </c>
      <c r="L3889">
        <v>715035</v>
      </c>
    </row>
    <row r="3890" spans="1:12" x14ac:dyDescent="0.25">
      <c r="A3890" t="s">
        <v>437</v>
      </c>
      <c r="B3890" t="s">
        <v>438</v>
      </c>
      <c r="C3890" t="s">
        <v>411</v>
      </c>
      <c r="D3890">
        <v>100</v>
      </c>
      <c r="E3890" t="s">
        <v>422</v>
      </c>
      <c r="F3890" t="s">
        <v>735</v>
      </c>
      <c r="G3890" t="s">
        <v>736</v>
      </c>
      <c r="H3890" t="s">
        <v>142</v>
      </c>
      <c r="I3890" t="s">
        <v>143</v>
      </c>
      <c r="J3890">
        <v>0</v>
      </c>
      <c r="K3890" t="s">
        <v>93</v>
      </c>
      <c r="L3890">
        <v>715035</v>
      </c>
    </row>
    <row r="3891" spans="1:12" x14ac:dyDescent="0.25">
      <c r="A3891" t="s">
        <v>437</v>
      </c>
      <c r="B3891" t="s">
        <v>438</v>
      </c>
      <c r="C3891" t="s">
        <v>411</v>
      </c>
      <c r="D3891">
        <v>100</v>
      </c>
      <c r="E3891" t="s">
        <v>422</v>
      </c>
      <c r="F3891" t="s">
        <v>735</v>
      </c>
      <c r="G3891" t="s">
        <v>736</v>
      </c>
      <c r="H3891" t="s">
        <v>144</v>
      </c>
      <c r="I3891" t="s">
        <v>145</v>
      </c>
      <c r="J3891">
        <v>0</v>
      </c>
      <c r="K3891" t="s">
        <v>93</v>
      </c>
      <c r="L3891">
        <v>715035</v>
      </c>
    </row>
    <row r="3892" spans="1:12" x14ac:dyDescent="0.25">
      <c r="A3892" t="s">
        <v>437</v>
      </c>
      <c r="B3892" t="s">
        <v>438</v>
      </c>
      <c r="C3892" t="s">
        <v>411</v>
      </c>
      <c r="D3892">
        <v>100</v>
      </c>
      <c r="E3892" t="s">
        <v>422</v>
      </c>
      <c r="F3892" t="s">
        <v>735</v>
      </c>
      <c r="G3892" t="s">
        <v>736</v>
      </c>
      <c r="H3892" t="s">
        <v>146</v>
      </c>
      <c r="I3892" t="s">
        <v>147</v>
      </c>
      <c r="J3892">
        <v>262902</v>
      </c>
      <c r="K3892" t="s">
        <v>93</v>
      </c>
      <c r="L3892">
        <v>715035</v>
      </c>
    </row>
    <row r="3893" spans="1:12" x14ac:dyDescent="0.25">
      <c r="A3893" t="s">
        <v>437</v>
      </c>
      <c r="B3893" t="s">
        <v>438</v>
      </c>
      <c r="C3893" t="s">
        <v>411</v>
      </c>
      <c r="D3893">
        <v>100</v>
      </c>
      <c r="E3893" t="s">
        <v>422</v>
      </c>
      <c r="F3893" t="s">
        <v>735</v>
      </c>
      <c r="G3893" t="s">
        <v>736</v>
      </c>
      <c r="H3893" t="s">
        <v>148</v>
      </c>
      <c r="I3893" t="s">
        <v>149</v>
      </c>
      <c r="J3893">
        <v>0</v>
      </c>
      <c r="K3893" t="s">
        <v>93</v>
      </c>
      <c r="L3893">
        <v>715035</v>
      </c>
    </row>
    <row r="3894" spans="1:12" x14ac:dyDescent="0.25">
      <c r="A3894" t="s">
        <v>437</v>
      </c>
      <c r="B3894" t="s">
        <v>438</v>
      </c>
      <c r="C3894" t="s">
        <v>411</v>
      </c>
      <c r="D3894">
        <v>100</v>
      </c>
      <c r="E3894" t="s">
        <v>422</v>
      </c>
      <c r="F3894" t="s">
        <v>735</v>
      </c>
      <c r="G3894" t="s">
        <v>736</v>
      </c>
      <c r="H3894" t="s">
        <v>150</v>
      </c>
      <c r="I3894" t="s">
        <v>151</v>
      </c>
      <c r="J3894">
        <v>29248</v>
      </c>
      <c r="K3894" t="s">
        <v>93</v>
      </c>
      <c r="L3894">
        <v>715035</v>
      </c>
    </row>
    <row r="3895" spans="1:12" x14ac:dyDescent="0.25">
      <c r="A3895" t="s">
        <v>437</v>
      </c>
      <c r="B3895" t="s">
        <v>438</v>
      </c>
      <c r="C3895" t="s">
        <v>411</v>
      </c>
      <c r="D3895">
        <v>100</v>
      </c>
      <c r="E3895" t="s">
        <v>422</v>
      </c>
      <c r="F3895" t="s">
        <v>735</v>
      </c>
      <c r="G3895" t="s">
        <v>736</v>
      </c>
      <c r="H3895" t="s">
        <v>152</v>
      </c>
      <c r="I3895" t="s">
        <v>153</v>
      </c>
      <c r="J3895">
        <v>0</v>
      </c>
      <c r="K3895" t="s">
        <v>93</v>
      </c>
      <c r="L3895">
        <v>715035</v>
      </c>
    </row>
    <row r="3896" spans="1:12" x14ac:dyDescent="0.25">
      <c r="A3896" t="s">
        <v>437</v>
      </c>
      <c r="B3896" t="s">
        <v>438</v>
      </c>
      <c r="C3896" t="s">
        <v>411</v>
      </c>
      <c r="D3896">
        <v>100</v>
      </c>
      <c r="E3896" t="s">
        <v>422</v>
      </c>
      <c r="F3896" t="s">
        <v>735</v>
      </c>
      <c r="G3896" t="s">
        <v>736</v>
      </c>
      <c r="H3896" t="s">
        <v>154</v>
      </c>
      <c r="I3896" t="s">
        <v>155</v>
      </c>
      <c r="J3896">
        <v>0</v>
      </c>
      <c r="K3896" t="s">
        <v>93</v>
      </c>
      <c r="L3896">
        <v>715035</v>
      </c>
    </row>
    <row r="3897" spans="1:12" x14ac:dyDescent="0.25">
      <c r="A3897" t="s">
        <v>437</v>
      </c>
      <c r="B3897" t="s">
        <v>438</v>
      </c>
      <c r="C3897" t="s">
        <v>411</v>
      </c>
      <c r="D3897">
        <v>100</v>
      </c>
      <c r="E3897" t="s">
        <v>422</v>
      </c>
      <c r="F3897" t="s">
        <v>735</v>
      </c>
      <c r="G3897" t="s">
        <v>736</v>
      </c>
      <c r="H3897" t="s">
        <v>156</v>
      </c>
      <c r="I3897" t="s">
        <v>157</v>
      </c>
      <c r="J3897">
        <v>75</v>
      </c>
      <c r="K3897" t="s">
        <v>93</v>
      </c>
      <c r="L3897">
        <v>715035</v>
      </c>
    </row>
    <row r="3898" spans="1:12" x14ac:dyDescent="0.25">
      <c r="A3898" t="s">
        <v>437</v>
      </c>
      <c r="B3898" t="s">
        <v>438</v>
      </c>
      <c r="C3898" t="s">
        <v>411</v>
      </c>
      <c r="D3898">
        <v>100</v>
      </c>
      <c r="E3898" t="s">
        <v>422</v>
      </c>
      <c r="F3898" t="s">
        <v>735</v>
      </c>
      <c r="G3898" t="s">
        <v>736</v>
      </c>
      <c r="H3898" t="s">
        <v>158</v>
      </c>
      <c r="I3898" t="s">
        <v>159</v>
      </c>
      <c r="J3898">
        <v>6149</v>
      </c>
      <c r="K3898" t="s">
        <v>93</v>
      </c>
      <c r="L3898">
        <v>715035</v>
      </c>
    </row>
    <row r="3899" spans="1:12" x14ac:dyDescent="0.25">
      <c r="A3899" t="s">
        <v>437</v>
      </c>
      <c r="B3899" t="s">
        <v>438</v>
      </c>
      <c r="C3899" t="s">
        <v>411</v>
      </c>
      <c r="D3899">
        <v>100</v>
      </c>
      <c r="E3899" t="s">
        <v>422</v>
      </c>
      <c r="F3899" t="s">
        <v>735</v>
      </c>
      <c r="G3899" t="s">
        <v>736</v>
      </c>
      <c r="H3899" t="s">
        <v>160</v>
      </c>
      <c r="I3899" t="s">
        <v>161</v>
      </c>
      <c r="J3899">
        <v>10971</v>
      </c>
      <c r="K3899" t="s">
        <v>93</v>
      </c>
      <c r="L3899">
        <v>715035</v>
      </c>
    </row>
    <row r="3900" spans="1:12" x14ac:dyDescent="0.25">
      <c r="A3900" t="s">
        <v>437</v>
      </c>
      <c r="B3900" t="s">
        <v>438</v>
      </c>
      <c r="C3900" t="s">
        <v>411</v>
      </c>
      <c r="D3900">
        <v>100</v>
      </c>
      <c r="E3900" t="s">
        <v>422</v>
      </c>
      <c r="F3900" t="s">
        <v>735</v>
      </c>
      <c r="G3900" t="s">
        <v>736</v>
      </c>
      <c r="H3900" t="s">
        <v>162</v>
      </c>
      <c r="I3900" t="s">
        <v>163</v>
      </c>
      <c r="J3900">
        <v>45</v>
      </c>
      <c r="K3900" t="s">
        <v>93</v>
      </c>
      <c r="L3900">
        <v>715035</v>
      </c>
    </row>
    <row r="3901" spans="1:12" x14ac:dyDescent="0.25">
      <c r="A3901" t="s">
        <v>437</v>
      </c>
      <c r="B3901" t="s">
        <v>438</v>
      </c>
      <c r="C3901" t="s">
        <v>411</v>
      </c>
      <c r="D3901">
        <v>100</v>
      </c>
      <c r="E3901" t="s">
        <v>422</v>
      </c>
      <c r="F3901" t="s">
        <v>735</v>
      </c>
      <c r="G3901" t="s">
        <v>736</v>
      </c>
      <c r="H3901" t="s">
        <v>164</v>
      </c>
      <c r="I3901" t="s">
        <v>165</v>
      </c>
      <c r="J3901">
        <v>570</v>
      </c>
      <c r="K3901" t="s">
        <v>93</v>
      </c>
      <c r="L3901">
        <v>715035</v>
      </c>
    </row>
    <row r="3902" spans="1:12" x14ac:dyDescent="0.25">
      <c r="A3902" t="s">
        <v>437</v>
      </c>
      <c r="B3902" t="s">
        <v>438</v>
      </c>
      <c r="C3902" t="s">
        <v>411</v>
      </c>
      <c r="D3902">
        <v>100</v>
      </c>
      <c r="E3902" t="s">
        <v>422</v>
      </c>
      <c r="F3902" t="s">
        <v>735</v>
      </c>
      <c r="G3902" t="s">
        <v>736</v>
      </c>
      <c r="H3902" t="s">
        <v>166</v>
      </c>
      <c r="I3902" t="s">
        <v>167</v>
      </c>
      <c r="J3902">
        <v>0</v>
      </c>
      <c r="K3902" t="s">
        <v>93</v>
      </c>
      <c r="L3902">
        <v>715035</v>
      </c>
    </row>
    <row r="3903" spans="1:12" x14ac:dyDescent="0.25">
      <c r="A3903" t="s">
        <v>437</v>
      </c>
      <c r="B3903" t="s">
        <v>438</v>
      </c>
      <c r="C3903" t="s">
        <v>411</v>
      </c>
      <c r="D3903">
        <v>100</v>
      </c>
      <c r="E3903" t="s">
        <v>422</v>
      </c>
      <c r="F3903" t="s">
        <v>735</v>
      </c>
      <c r="G3903" t="s">
        <v>736</v>
      </c>
      <c r="H3903" t="s">
        <v>168</v>
      </c>
      <c r="I3903" t="s">
        <v>169</v>
      </c>
      <c r="J3903">
        <v>23280</v>
      </c>
      <c r="K3903" t="s">
        <v>93</v>
      </c>
      <c r="L3903">
        <v>715035</v>
      </c>
    </row>
    <row r="3904" spans="1:12" x14ac:dyDescent="0.25">
      <c r="A3904" t="s">
        <v>437</v>
      </c>
      <c r="B3904" t="s">
        <v>438</v>
      </c>
      <c r="C3904" t="s">
        <v>411</v>
      </c>
      <c r="D3904">
        <v>100</v>
      </c>
      <c r="E3904" t="s">
        <v>422</v>
      </c>
      <c r="F3904" t="s">
        <v>735</v>
      </c>
      <c r="G3904" t="s">
        <v>736</v>
      </c>
      <c r="H3904" t="s">
        <v>170</v>
      </c>
      <c r="I3904" t="s">
        <v>171</v>
      </c>
      <c r="J3904">
        <v>3592</v>
      </c>
      <c r="K3904" t="s">
        <v>93</v>
      </c>
      <c r="L3904">
        <v>715035</v>
      </c>
    </row>
    <row r="3905" spans="1:12" x14ac:dyDescent="0.25">
      <c r="A3905" t="s">
        <v>437</v>
      </c>
      <c r="B3905" t="s">
        <v>438</v>
      </c>
      <c r="C3905" t="s">
        <v>411</v>
      </c>
      <c r="D3905">
        <v>100</v>
      </c>
      <c r="E3905" t="s">
        <v>422</v>
      </c>
      <c r="F3905" t="s">
        <v>735</v>
      </c>
      <c r="G3905" t="s">
        <v>736</v>
      </c>
      <c r="H3905" t="s">
        <v>172</v>
      </c>
      <c r="I3905" t="s">
        <v>173</v>
      </c>
      <c r="J3905">
        <v>0</v>
      </c>
      <c r="K3905" t="s">
        <v>93</v>
      </c>
      <c r="L3905">
        <v>715035</v>
      </c>
    </row>
    <row r="3906" spans="1:12" x14ac:dyDescent="0.25">
      <c r="A3906" t="s">
        <v>437</v>
      </c>
      <c r="B3906" t="s">
        <v>438</v>
      </c>
      <c r="C3906" t="s">
        <v>411</v>
      </c>
      <c r="D3906">
        <v>100</v>
      </c>
      <c r="E3906" t="s">
        <v>422</v>
      </c>
      <c r="F3906" t="s">
        <v>735</v>
      </c>
      <c r="G3906" t="s">
        <v>736</v>
      </c>
      <c r="H3906" t="s">
        <v>174</v>
      </c>
      <c r="I3906" t="s">
        <v>175</v>
      </c>
      <c r="J3906">
        <v>10</v>
      </c>
      <c r="K3906" t="s">
        <v>93</v>
      </c>
      <c r="L3906">
        <v>715035</v>
      </c>
    </row>
    <row r="3907" spans="1:12" x14ac:dyDescent="0.25">
      <c r="A3907" t="s">
        <v>437</v>
      </c>
      <c r="B3907" t="s">
        <v>438</v>
      </c>
      <c r="C3907" t="s">
        <v>411</v>
      </c>
      <c r="D3907">
        <v>100</v>
      </c>
      <c r="E3907" t="s">
        <v>422</v>
      </c>
      <c r="F3907" t="s">
        <v>735</v>
      </c>
      <c r="G3907" t="s">
        <v>736</v>
      </c>
      <c r="H3907" t="s">
        <v>176</v>
      </c>
      <c r="I3907" t="s">
        <v>177</v>
      </c>
      <c r="J3907">
        <v>0</v>
      </c>
      <c r="K3907" t="s">
        <v>93</v>
      </c>
      <c r="L3907">
        <v>715035</v>
      </c>
    </row>
    <row r="3908" spans="1:12" x14ac:dyDescent="0.25">
      <c r="A3908" t="s">
        <v>437</v>
      </c>
      <c r="B3908" t="s">
        <v>438</v>
      </c>
      <c r="C3908" t="s">
        <v>411</v>
      </c>
      <c r="D3908">
        <v>100</v>
      </c>
      <c r="E3908" t="s">
        <v>422</v>
      </c>
      <c r="F3908" t="s">
        <v>735</v>
      </c>
      <c r="G3908" t="s">
        <v>736</v>
      </c>
      <c r="H3908" t="s">
        <v>178</v>
      </c>
      <c r="I3908" t="s">
        <v>179</v>
      </c>
      <c r="J3908">
        <v>1930</v>
      </c>
      <c r="K3908" t="s">
        <v>93</v>
      </c>
      <c r="L3908">
        <v>715035</v>
      </c>
    </row>
    <row r="3909" spans="1:12" x14ac:dyDescent="0.25">
      <c r="A3909" t="s">
        <v>437</v>
      </c>
      <c r="B3909" t="s">
        <v>438</v>
      </c>
      <c r="C3909" t="s">
        <v>411</v>
      </c>
      <c r="D3909">
        <v>100</v>
      </c>
      <c r="E3909" t="s">
        <v>422</v>
      </c>
      <c r="F3909" t="s">
        <v>735</v>
      </c>
      <c r="G3909" t="s">
        <v>736</v>
      </c>
      <c r="H3909" t="s">
        <v>180</v>
      </c>
      <c r="I3909" t="s">
        <v>181</v>
      </c>
      <c r="J3909">
        <v>51867</v>
      </c>
      <c r="K3909" t="s">
        <v>93</v>
      </c>
      <c r="L3909">
        <v>715035</v>
      </c>
    </row>
    <row r="3910" spans="1:12" x14ac:dyDescent="0.25">
      <c r="A3910" t="s">
        <v>437</v>
      </c>
      <c r="B3910" t="s">
        <v>438</v>
      </c>
      <c r="C3910" t="s">
        <v>411</v>
      </c>
      <c r="D3910">
        <v>100</v>
      </c>
      <c r="E3910" t="s">
        <v>422</v>
      </c>
      <c r="F3910" t="s">
        <v>735</v>
      </c>
      <c r="G3910" t="s">
        <v>736</v>
      </c>
      <c r="H3910" t="s">
        <v>182</v>
      </c>
      <c r="I3910" t="s">
        <v>183</v>
      </c>
      <c r="J3910">
        <v>0</v>
      </c>
      <c r="K3910" t="s">
        <v>93</v>
      </c>
      <c r="L3910">
        <v>715035</v>
      </c>
    </row>
    <row r="3911" spans="1:12" x14ac:dyDescent="0.25">
      <c r="A3911" t="s">
        <v>437</v>
      </c>
      <c r="B3911" t="s">
        <v>438</v>
      </c>
      <c r="C3911" t="s">
        <v>411</v>
      </c>
      <c r="D3911">
        <v>100</v>
      </c>
      <c r="E3911" t="s">
        <v>422</v>
      </c>
      <c r="F3911" t="s">
        <v>735</v>
      </c>
      <c r="G3911" t="s">
        <v>736</v>
      </c>
      <c r="H3911" t="s">
        <v>184</v>
      </c>
      <c r="I3911" t="s">
        <v>185</v>
      </c>
      <c r="J3911">
        <v>0</v>
      </c>
      <c r="K3911" t="s">
        <v>93</v>
      </c>
      <c r="L3911">
        <v>715035</v>
      </c>
    </row>
    <row r="3912" spans="1:12" x14ac:dyDescent="0.25">
      <c r="A3912" t="s">
        <v>437</v>
      </c>
      <c r="B3912" t="s">
        <v>438</v>
      </c>
      <c r="C3912" t="s">
        <v>411</v>
      </c>
      <c r="D3912">
        <v>100</v>
      </c>
      <c r="E3912" t="s">
        <v>422</v>
      </c>
      <c r="F3912" t="s">
        <v>735</v>
      </c>
      <c r="G3912" t="s">
        <v>736</v>
      </c>
      <c r="H3912" t="s">
        <v>186</v>
      </c>
      <c r="I3912" t="s">
        <v>187</v>
      </c>
      <c r="J3912">
        <v>97</v>
      </c>
      <c r="K3912" t="s">
        <v>93</v>
      </c>
      <c r="L3912">
        <v>715035</v>
      </c>
    </row>
    <row r="3913" spans="1:12" x14ac:dyDescent="0.25">
      <c r="A3913" t="s">
        <v>437</v>
      </c>
      <c r="B3913" t="s">
        <v>438</v>
      </c>
      <c r="C3913" t="s">
        <v>411</v>
      </c>
      <c r="D3913">
        <v>100</v>
      </c>
      <c r="E3913" t="s">
        <v>422</v>
      </c>
      <c r="F3913" t="s">
        <v>735</v>
      </c>
      <c r="G3913" t="s">
        <v>736</v>
      </c>
      <c r="H3913" t="s">
        <v>188</v>
      </c>
      <c r="I3913" t="s">
        <v>189</v>
      </c>
      <c r="J3913">
        <v>0</v>
      </c>
      <c r="K3913" t="s">
        <v>93</v>
      </c>
      <c r="L3913">
        <v>715035</v>
      </c>
    </row>
    <row r="3914" spans="1:12" x14ac:dyDescent="0.25">
      <c r="A3914" t="s">
        <v>437</v>
      </c>
      <c r="B3914" t="s">
        <v>438</v>
      </c>
      <c r="C3914" t="s">
        <v>411</v>
      </c>
      <c r="D3914">
        <v>100</v>
      </c>
      <c r="E3914" t="s">
        <v>422</v>
      </c>
      <c r="F3914" t="s">
        <v>735</v>
      </c>
      <c r="G3914" t="s">
        <v>736</v>
      </c>
      <c r="H3914" t="s">
        <v>190</v>
      </c>
      <c r="I3914" t="s">
        <v>191</v>
      </c>
      <c r="J3914">
        <v>43637</v>
      </c>
      <c r="K3914" t="s">
        <v>93</v>
      </c>
      <c r="L3914">
        <v>715035</v>
      </c>
    </row>
    <row r="3915" spans="1:12" x14ac:dyDescent="0.25">
      <c r="A3915" t="s">
        <v>437</v>
      </c>
      <c r="B3915" t="s">
        <v>438</v>
      </c>
      <c r="C3915" t="s">
        <v>411</v>
      </c>
      <c r="D3915">
        <v>100</v>
      </c>
      <c r="E3915" t="s">
        <v>422</v>
      </c>
      <c r="F3915" t="s">
        <v>735</v>
      </c>
      <c r="G3915" t="s">
        <v>736</v>
      </c>
      <c r="H3915" t="s">
        <v>192</v>
      </c>
      <c r="I3915" t="s">
        <v>193</v>
      </c>
      <c r="J3915">
        <v>4375</v>
      </c>
      <c r="K3915" t="s">
        <v>93</v>
      </c>
      <c r="L3915">
        <v>715035</v>
      </c>
    </row>
    <row r="3916" spans="1:12" x14ac:dyDescent="0.25">
      <c r="A3916" t="s">
        <v>437</v>
      </c>
      <c r="B3916" t="s">
        <v>438</v>
      </c>
      <c r="C3916" t="s">
        <v>411</v>
      </c>
      <c r="D3916">
        <v>100</v>
      </c>
      <c r="E3916" t="s">
        <v>422</v>
      </c>
      <c r="F3916" t="s">
        <v>735</v>
      </c>
      <c r="G3916" t="s">
        <v>736</v>
      </c>
      <c r="H3916" t="s">
        <v>194</v>
      </c>
      <c r="I3916" t="s">
        <v>195</v>
      </c>
      <c r="J3916">
        <v>49637</v>
      </c>
      <c r="K3916" t="s">
        <v>93</v>
      </c>
      <c r="L3916">
        <v>715035</v>
      </c>
    </row>
    <row r="3917" spans="1:12" x14ac:dyDescent="0.25">
      <c r="A3917" t="s">
        <v>437</v>
      </c>
      <c r="B3917" t="s">
        <v>438</v>
      </c>
      <c r="C3917" t="s">
        <v>411</v>
      </c>
      <c r="D3917">
        <v>100</v>
      </c>
      <c r="E3917" t="s">
        <v>422</v>
      </c>
      <c r="F3917" t="s">
        <v>735</v>
      </c>
      <c r="G3917" t="s">
        <v>736</v>
      </c>
      <c r="H3917" t="s">
        <v>196</v>
      </c>
      <c r="I3917" t="s">
        <v>197</v>
      </c>
      <c r="J3917">
        <v>66317</v>
      </c>
      <c r="K3917" t="s">
        <v>93</v>
      </c>
      <c r="L3917">
        <v>715035</v>
      </c>
    </row>
    <row r="3918" spans="1:12" x14ac:dyDescent="0.25">
      <c r="A3918" t="s">
        <v>437</v>
      </c>
      <c r="B3918" t="s">
        <v>438</v>
      </c>
      <c r="C3918" t="s">
        <v>411</v>
      </c>
      <c r="D3918">
        <v>100</v>
      </c>
      <c r="E3918" t="s">
        <v>422</v>
      </c>
      <c r="F3918" t="s">
        <v>735</v>
      </c>
      <c r="G3918" t="s">
        <v>736</v>
      </c>
      <c r="H3918" t="s">
        <v>198</v>
      </c>
      <c r="I3918" t="s">
        <v>199</v>
      </c>
      <c r="J3918">
        <v>5362</v>
      </c>
      <c r="K3918" t="s">
        <v>93</v>
      </c>
      <c r="L3918">
        <v>715035</v>
      </c>
    </row>
    <row r="3919" spans="1:12" x14ac:dyDescent="0.25">
      <c r="A3919" t="s">
        <v>437</v>
      </c>
      <c r="B3919" t="s">
        <v>438</v>
      </c>
      <c r="C3919" t="s">
        <v>411</v>
      </c>
      <c r="D3919">
        <v>100</v>
      </c>
      <c r="E3919" t="s">
        <v>422</v>
      </c>
      <c r="F3919" t="s">
        <v>735</v>
      </c>
      <c r="G3919" t="s">
        <v>736</v>
      </c>
      <c r="H3919" t="s">
        <v>200</v>
      </c>
      <c r="I3919" t="s">
        <v>201</v>
      </c>
      <c r="J3919">
        <v>32233</v>
      </c>
      <c r="K3919" t="s">
        <v>93</v>
      </c>
      <c r="L3919">
        <v>715035</v>
      </c>
    </row>
    <row r="3920" spans="1:12" x14ac:dyDescent="0.25">
      <c r="A3920" t="s">
        <v>437</v>
      </c>
      <c r="B3920" t="s">
        <v>438</v>
      </c>
      <c r="C3920" t="s">
        <v>411</v>
      </c>
      <c r="D3920">
        <v>100</v>
      </c>
      <c r="E3920" t="s">
        <v>422</v>
      </c>
      <c r="F3920" t="s">
        <v>735</v>
      </c>
      <c r="G3920" t="s">
        <v>736</v>
      </c>
      <c r="H3920" t="s">
        <v>202</v>
      </c>
      <c r="I3920" t="s">
        <v>203</v>
      </c>
      <c r="J3920">
        <v>3035</v>
      </c>
      <c r="K3920" t="s">
        <v>93</v>
      </c>
      <c r="L3920">
        <v>715035</v>
      </c>
    </row>
    <row r="3921" spans="1:12" x14ac:dyDescent="0.25">
      <c r="A3921" t="s">
        <v>437</v>
      </c>
      <c r="B3921" t="s">
        <v>438</v>
      </c>
      <c r="C3921" t="s">
        <v>411</v>
      </c>
      <c r="D3921">
        <v>100</v>
      </c>
      <c r="E3921" t="s">
        <v>422</v>
      </c>
      <c r="F3921" t="s">
        <v>735</v>
      </c>
      <c r="G3921" t="s">
        <v>736</v>
      </c>
      <c r="H3921" t="s">
        <v>204</v>
      </c>
      <c r="I3921" t="s">
        <v>205</v>
      </c>
      <c r="J3921">
        <v>0</v>
      </c>
      <c r="K3921" t="s">
        <v>93</v>
      </c>
      <c r="L3921">
        <v>715035</v>
      </c>
    </row>
    <row r="3922" spans="1:12" x14ac:dyDescent="0.25">
      <c r="A3922" t="s">
        <v>437</v>
      </c>
      <c r="B3922" t="s">
        <v>438</v>
      </c>
      <c r="C3922" t="s">
        <v>411</v>
      </c>
      <c r="D3922">
        <v>100</v>
      </c>
      <c r="E3922" t="s">
        <v>422</v>
      </c>
      <c r="F3922" t="s">
        <v>735</v>
      </c>
      <c r="G3922" t="s">
        <v>736</v>
      </c>
      <c r="H3922" t="s">
        <v>206</v>
      </c>
      <c r="I3922" t="s">
        <v>207</v>
      </c>
      <c r="J3922">
        <v>9474</v>
      </c>
      <c r="K3922" t="s">
        <v>93</v>
      </c>
      <c r="L3922">
        <v>715035</v>
      </c>
    </row>
    <row r="3923" spans="1:12" x14ac:dyDescent="0.25">
      <c r="A3923" t="s">
        <v>437</v>
      </c>
      <c r="B3923" t="s">
        <v>438</v>
      </c>
      <c r="C3923" t="s">
        <v>411</v>
      </c>
      <c r="D3923">
        <v>100</v>
      </c>
      <c r="E3923" t="s">
        <v>422</v>
      </c>
      <c r="F3923" t="s">
        <v>735</v>
      </c>
      <c r="G3923" t="s">
        <v>736</v>
      </c>
      <c r="H3923" t="s">
        <v>208</v>
      </c>
      <c r="I3923" t="s">
        <v>209</v>
      </c>
      <c r="J3923">
        <v>44469</v>
      </c>
      <c r="K3923" t="s">
        <v>93</v>
      </c>
      <c r="L3923">
        <v>715035</v>
      </c>
    </row>
    <row r="3924" spans="1:12" x14ac:dyDescent="0.25">
      <c r="A3924" t="s">
        <v>437</v>
      </c>
      <c r="B3924" t="s">
        <v>438</v>
      </c>
      <c r="C3924" t="s">
        <v>411</v>
      </c>
      <c r="D3924">
        <v>100</v>
      </c>
      <c r="E3924" t="s">
        <v>422</v>
      </c>
      <c r="F3924" t="s">
        <v>735</v>
      </c>
      <c r="G3924" t="s">
        <v>736</v>
      </c>
      <c r="H3924" t="s">
        <v>210</v>
      </c>
      <c r="I3924" t="s">
        <v>211</v>
      </c>
      <c r="J3924">
        <v>10700</v>
      </c>
      <c r="K3924" t="s">
        <v>93</v>
      </c>
      <c r="L3924">
        <v>715035</v>
      </c>
    </row>
    <row r="3925" spans="1:12" x14ac:dyDescent="0.25">
      <c r="A3925" t="s">
        <v>437</v>
      </c>
      <c r="B3925" t="s">
        <v>438</v>
      </c>
      <c r="C3925" t="s">
        <v>411</v>
      </c>
      <c r="D3925">
        <v>100</v>
      </c>
      <c r="E3925" t="s">
        <v>422</v>
      </c>
      <c r="F3925" t="s">
        <v>735</v>
      </c>
      <c r="G3925" t="s">
        <v>736</v>
      </c>
      <c r="H3925" t="s">
        <v>212</v>
      </c>
      <c r="I3925" t="s">
        <v>213</v>
      </c>
      <c r="J3925">
        <v>5676</v>
      </c>
      <c r="K3925" t="s">
        <v>93</v>
      </c>
      <c r="L3925">
        <v>715035</v>
      </c>
    </row>
    <row r="3926" spans="1:12" x14ac:dyDescent="0.25">
      <c r="A3926" t="s">
        <v>437</v>
      </c>
      <c r="B3926" t="s">
        <v>438</v>
      </c>
      <c r="C3926" t="s">
        <v>411</v>
      </c>
      <c r="D3926">
        <v>100</v>
      </c>
      <c r="E3926" t="s">
        <v>422</v>
      </c>
      <c r="F3926" t="s">
        <v>735</v>
      </c>
      <c r="G3926" t="s">
        <v>736</v>
      </c>
      <c r="H3926" t="s">
        <v>214</v>
      </c>
      <c r="I3926" t="s">
        <v>215</v>
      </c>
      <c r="J3926">
        <v>61941</v>
      </c>
      <c r="K3926" t="s">
        <v>93</v>
      </c>
      <c r="L3926">
        <v>715035</v>
      </c>
    </row>
    <row r="3927" spans="1:12" x14ac:dyDescent="0.25">
      <c r="A3927" t="s">
        <v>437</v>
      </c>
      <c r="B3927" t="s">
        <v>438</v>
      </c>
      <c r="C3927" t="s">
        <v>411</v>
      </c>
      <c r="D3927">
        <v>100</v>
      </c>
      <c r="E3927" t="s">
        <v>422</v>
      </c>
      <c r="F3927" t="s">
        <v>735</v>
      </c>
      <c r="G3927" t="s">
        <v>736</v>
      </c>
      <c r="H3927" t="s">
        <v>216</v>
      </c>
      <c r="I3927" t="s">
        <v>217</v>
      </c>
      <c r="J3927">
        <v>12529</v>
      </c>
      <c r="K3927" t="s">
        <v>93</v>
      </c>
      <c r="L3927">
        <v>715035</v>
      </c>
    </row>
    <row r="3928" spans="1:12" x14ac:dyDescent="0.25">
      <c r="A3928" t="s">
        <v>437</v>
      </c>
      <c r="B3928" t="s">
        <v>438</v>
      </c>
      <c r="C3928" t="s">
        <v>411</v>
      </c>
      <c r="D3928">
        <v>100</v>
      </c>
      <c r="E3928" t="s">
        <v>422</v>
      </c>
      <c r="F3928" t="s">
        <v>735</v>
      </c>
      <c r="G3928" t="s">
        <v>736</v>
      </c>
      <c r="H3928" t="s">
        <v>218</v>
      </c>
      <c r="I3928" t="s">
        <v>219</v>
      </c>
      <c r="J3928">
        <v>0</v>
      </c>
      <c r="K3928" t="s">
        <v>93</v>
      </c>
      <c r="L3928">
        <v>715035</v>
      </c>
    </row>
    <row r="3929" spans="1:12" x14ac:dyDescent="0.25">
      <c r="A3929" t="s">
        <v>437</v>
      </c>
      <c r="B3929" t="s">
        <v>438</v>
      </c>
      <c r="C3929" t="s">
        <v>411</v>
      </c>
      <c r="D3929">
        <v>100</v>
      </c>
      <c r="E3929" t="s">
        <v>422</v>
      </c>
      <c r="F3929" t="s">
        <v>735</v>
      </c>
      <c r="G3929" t="s">
        <v>736</v>
      </c>
      <c r="H3929" t="s">
        <v>220</v>
      </c>
      <c r="I3929" t="s">
        <v>221</v>
      </c>
      <c r="J3929">
        <v>3272</v>
      </c>
      <c r="K3929" t="s">
        <v>93</v>
      </c>
      <c r="L3929">
        <v>715035</v>
      </c>
    </row>
    <row r="3930" spans="1:12" x14ac:dyDescent="0.25">
      <c r="A3930" t="s">
        <v>437</v>
      </c>
      <c r="B3930" t="s">
        <v>438</v>
      </c>
      <c r="C3930" t="s">
        <v>411</v>
      </c>
      <c r="D3930">
        <v>100</v>
      </c>
      <c r="E3930" t="s">
        <v>422</v>
      </c>
      <c r="F3930" t="s">
        <v>735</v>
      </c>
      <c r="G3930" t="s">
        <v>736</v>
      </c>
      <c r="H3930" t="s">
        <v>222</v>
      </c>
      <c r="I3930" t="s">
        <v>223</v>
      </c>
      <c r="J3930">
        <v>566</v>
      </c>
      <c r="K3930" t="s">
        <v>93</v>
      </c>
      <c r="L3930">
        <v>715035</v>
      </c>
    </row>
    <row r="3931" spans="1:12" x14ac:dyDescent="0.25">
      <c r="A3931" t="s">
        <v>437</v>
      </c>
      <c r="B3931" t="s">
        <v>438</v>
      </c>
      <c r="C3931" t="s">
        <v>411</v>
      </c>
      <c r="D3931">
        <v>100</v>
      </c>
      <c r="E3931" t="s">
        <v>422</v>
      </c>
      <c r="F3931" t="s">
        <v>735</v>
      </c>
      <c r="G3931" t="s">
        <v>736</v>
      </c>
      <c r="H3931" t="s">
        <v>224</v>
      </c>
      <c r="I3931" t="s">
        <v>225</v>
      </c>
      <c r="J3931">
        <v>5385</v>
      </c>
      <c r="K3931" t="s">
        <v>93</v>
      </c>
      <c r="L3931">
        <v>715035</v>
      </c>
    </row>
    <row r="3932" spans="1:12" x14ac:dyDescent="0.25">
      <c r="A3932" t="s">
        <v>437</v>
      </c>
      <c r="B3932" t="s">
        <v>438</v>
      </c>
      <c r="C3932" t="s">
        <v>411</v>
      </c>
      <c r="D3932">
        <v>100</v>
      </c>
      <c r="E3932" t="s">
        <v>422</v>
      </c>
      <c r="F3932" t="s">
        <v>735</v>
      </c>
      <c r="G3932" t="s">
        <v>736</v>
      </c>
      <c r="H3932" t="s">
        <v>226</v>
      </c>
      <c r="I3932" t="s">
        <v>227</v>
      </c>
      <c r="J3932">
        <v>1418</v>
      </c>
      <c r="K3932" t="s">
        <v>93</v>
      </c>
      <c r="L3932">
        <v>715035</v>
      </c>
    </row>
    <row r="3933" spans="1:12" x14ac:dyDescent="0.25">
      <c r="A3933" t="s">
        <v>437</v>
      </c>
      <c r="B3933" t="s">
        <v>438</v>
      </c>
      <c r="C3933" t="s">
        <v>411</v>
      </c>
      <c r="D3933">
        <v>100</v>
      </c>
      <c r="E3933" t="s">
        <v>422</v>
      </c>
      <c r="F3933" t="s">
        <v>735</v>
      </c>
      <c r="G3933" t="s">
        <v>736</v>
      </c>
      <c r="H3933" t="s">
        <v>228</v>
      </c>
      <c r="I3933" t="s">
        <v>229</v>
      </c>
      <c r="J3933">
        <v>1050</v>
      </c>
      <c r="K3933" t="s">
        <v>93</v>
      </c>
      <c r="L3933">
        <v>715035</v>
      </c>
    </row>
    <row r="3934" spans="1:12" x14ac:dyDescent="0.25">
      <c r="A3934" t="s">
        <v>437</v>
      </c>
      <c r="B3934" t="s">
        <v>438</v>
      </c>
      <c r="C3934" t="s">
        <v>411</v>
      </c>
      <c r="D3934">
        <v>100</v>
      </c>
      <c r="E3934" t="s">
        <v>422</v>
      </c>
      <c r="F3934" t="s">
        <v>735</v>
      </c>
      <c r="G3934" t="s">
        <v>736</v>
      </c>
      <c r="H3934" t="s">
        <v>230</v>
      </c>
      <c r="I3934" t="s">
        <v>231</v>
      </c>
      <c r="J3934">
        <v>2314</v>
      </c>
      <c r="K3934" t="s">
        <v>93</v>
      </c>
      <c r="L3934">
        <v>715035</v>
      </c>
    </row>
    <row r="3935" spans="1:12" x14ac:dyDescent="0.25">
      <c r="A3935" t="s">
        <v>437</v>
      </c>
      <c r="B3935" t="s">
        <v>438</v>
      </c>
      <c r="C3935" t="s">
        <v>411</v>
      </c>
      <c r="D3935">
        <v>100</v>
      </c>
      <c r="E3935" t="s">
        <v>422</v>
      </c>
      <c r="F3935" t="s">
        <v>735</v>
      </c>
      <c r="G3935" t="s">
        <v>736</v>
      </c>
      <c r="H3935" t="s">
        <v>232</v>
      </c>
      <c r="I3935" t="s">
        <v>233</v>
      </c>
      <c r="J3935">
        <v>26275</v>
      </c>
      <c r="K3935" t="s">
        <v>93</v>
      </c>
      <c r="L3935">
        <v>715035</v>
      </c>
    </row>
    <row r="3936" spans="1:12" x14ac:dyDescent="0.25">
      <c r="A3936" t="s">
        <v>437</v>
      </c>
      <c r="B3936" t="s">
        <v>438</v>
      </c>
      <c r="C3936" t="s">
        <v>411</v>
      </c>
      <c r="D3936">
        <v>100</v>
      </c>
      <c r="E3936" t="s">
        <v>422</v>
      </c>
      <c r="F3936" t="s">
        <v>735</v>
      </c>
      <c r="G3936" t="s">
        <v>736</v>
      </c>
      <c r="H3936" t="s">
        <v>234</v>
      </c>
      <c r="I3936" t="s">
        <v>235</v>
      </c>
      <c r="J3936">
        <v>245040</v>
      </c>
      <c r="K3936" t="s">
        <v>93</v>
      </c>
      <c r="L3936">
        <v>715035</v>
      </c>
    </row>
    <row r="3937" spans="1:12" x14ac:dyDescent="0.25">
      <c r="A3937" t="s">
        <v>437</v>
      </c>
      <c r="B3937" t="s">
        <v>438</v>
      </c>
      <c r="C3937" t="s">
        <v>411</v>
      </c>
      <c r="D3937">
        <v>100</v>
      </c>
      <c r="E3937" t="s">
        <v>422</v>
      </c>
      <c r="F3937" t="s">
        <v>735</v>
      </c>
      <c r="G3937" t="s">
        <v>736</v>
      </c>
      <c r="H3937" t="s">
        <v>236</v>
      </c>
      <c r="I3937" t="s">
        <v>237</v>
      </c>
      <c r="J3937">
        <v>0</v>
      </c>
      <c r="K3937" t="s">
        <v>93</v>
      </c>
      <c r="L3937">
        <v>715035</v>
      </c>
    </row>
    <row r="3938" spans="1:12" x14ac:dyDescent="0.25">
      <c r="A3938" t="s">
        <v>437</v>
      </c>
      <c r="B3938" t="s">
        <v>438</v>
      </c>
      <c r="C3938" t="s">
        <v>411</v>
      </c>
      <c r="D3938">
        <v>100</v>
      </c>
      <c r="E3938" t="s">
        <v>422</v>
      </c>
      <c r="F3938" t="s">
        <v>735</v>
      </c>
      <c r="G3938" t="s">
        <v>736</v>
      </c>
      <c r="H3938" t="s">
        <v>251</v>
      </c>
      <c r="I3938" t="s">
        <v>252</v>
      </c>
      <c r="J3938">
        <v>0</v>
      </c>
      <c r="K3938" t="s">
        <v>93</v>
      </c>
      <c r="L3938">
        <v>0</v>
      </c>
    </row>
    <row r="3939" spans="1:12" x14ac:dyDescent="0.25">
      <c r="A3939" t="s">
        <v>437</v>
      </c>
      <c r="B3939" t="s">
        <v>438</v>
      </c>
      <c r="C3939" t="s">
        <v>411</v>
      </c>
      <c r="D3939">
        <v>100</v>
      </c>
      <c r="E3939" t="s">
        <v>422</v>
      </c>
      <c r="F3939" t="s">
        <v>735</v>
      </c>
      <c r="G3939" t="s">
        <v>736</v>
      </c>
      <c r="H3939" t="s">
        <v>253</v>
      </c>
      <c r="I3939" t="s">
        <v>254</v>
      </c>
      <c r="J3939">
        <v>0</v>
      </c>
      <c r="K3939" t="s">
        <v>93</v>
      </c>
      <c r="L3939">
        <v>0</v>
      </c>
    </row>
    <row r="3940" spans="1:12" x14ac:dyDescent="0.25">
      <c r="A3940" t="s">
        <v>437</v>
      </c>
      <c r="B3940" t="s">
        <v>438</v>
      </c>
      <c r="C3940" t="s">
        <v>411</v>
      </c>
      <c r="D3940">
        <v>100</v>
      </c>
      <c r="E3940" t="s">
        <v>422</v>
      </c>
      <c r="F3940" t="s">
        <v>735</v>
      </c>
      <c r="G3940" t="s">
        <v>736</v>
      </c>
      <c r="H3940" t="s">
        <v>255</v>
      </c>
      <c r="I3940" t="s">
        <v>256</v>
      </c>
      <c r="J3940">
        <v>0</v>
      </c>
      <c r="K3940" t="s">
        <v>93</v>
      </c>
      <c r="L3940">
        <v>0</v>
      </c>
    </row>
    <row r="3941" spans="1:12" x14ac:dyDescent="0.25">
      <c r="A3941" t="s">
        <v>437</v>
      </c>
      <c r="B3941" t="s">
        <v>438</v>
      </c>
      <c r="C3941" t="s">
        <v>411</v>
      </c>
      <c r="D3941">
        <v>100</v>
      </c>
      <c r="E3941" t="s">
        <v>422</v>
      </c>
      <c r="F3941" t="s">
        <v>735</v>
      </c>
      <c r="G3941" t="s">
        <v>736</v>
      </c>
      <c r="H3941" t="s">
        <v>257</v>
      </c>
      <c r="I3941" t="s">
        <v>258</v>
      </c>
      <c r="J3941">
        <v>0</v>
      </c>
      <c r="K3941" t="s">
        <v>93</v>
      </c>
      <c r="L3941">
        <v>0</v>
      </c>
    </row>
    <row r="3942" spans="1:12" x14ac:dyDescent="0.25">
      <c r="A3942" t="s">
        <v>437</v>
      </c>
      <c r="B3942" t="s">
        <v>438</v>
      </c>
      <c r="C3942" t="s">
        <v>411</v>
      </c>
      <c r="D3942">
        <v>100</v>
      </c>
      <c r="E3942" t="s">
        <v>422</v>
      </c>
      <c r="F3942" t="s">
        <v>735</v>
      </c>
      <c r="G3942" t="s">
        <v>736</v>
      </c>
      <c r="H3942" t="s">
        <v>259</v>
      </c>
      <c r="I3942" t="s">
        <v>260</v>
      </c>
      <c r="J3942">
        <v>19664</v>
      </c>
      <c r="K3942" t="s">
        <v>93</v>
      </c>
      <c r="L3942">
        <v>0</v>
      </c>
    </row>
    <row r="3943" spans="1:12" x14ac:dyDescent="0.25">
      <c r="A3943" t="s">
        <v>437</v>
      </c>
      <c r="B3943" t="s">
        <v>438</v>
      </c>
      <c r="C3943" t="s">
        <v>411</v>
      </c>
      <c r="D3943">
        <v>100</v>
      </c>
      <c r="E3943" t="s">
        <v>422</v>
      </c>
      <c r="F3943" t="s">
        <v>735</v>
      </c>
      <c r="G3943" t="s">
        <v>736</v>
      </c>
      <c r="H3943" t="s">
        <v>261</v>
      </c>
      <c r="I3943" t="s">
        <v>262</v>
      </c>
      <c r="J3943">
        <v>0</v>
      </c>
      <c r="K3943" t="s">
        <v>93</v>
      </c>
      <c r="L3943">
        <v>0</v>
      </c>
    </row>
    <row r="3944" spans="1:12" x14ac:dyDescent="0.25">
      <c r="A3944" t="s">
        <v>437</v>
      </c>
      <c r="B3944" t="s">
        <v>438</v>
      </c>
      <c r="C3944" t="s">
        <v>411</v>
      </c>
      <c r="D3944">
        <v>100</v>
      </c>
      <c r="E3944" t="s">
        <v>422</v>
      </c>
      <c r="F3944" t="s">
        <v>735</v>
      </c>
      <c r="G3944" t="s">
        <v>736</v>
      </c>
      <c r="H3944" t="s">
        <v>263</v>
      </c>
      <c r="I3944" t="s">
        <v>264</v>
      </c>
      <c r="J3944">
        <v>0</v>
      </c>
      <c r="K3944" t="s">
        <v>93</v>
      </c>
      <c r="L3944">
        <v>0</v>
      </c>
    </row>
    <row r="3945" spans="1:12" x14ac:dyDescent="0.25">
      <c r="A3945" t="s">
        <v>437</v>
      </c>
      <c r="B3945" t="s">
        <v>438</v>
      </c>
      <c r="C3945" t="s">
        <v>411</v>
      </c>
      <c r="D3945">
        <v>100</v>
      </c>
      <c r="E3945" t="s">
        <v>422</v>
      </c>
      <c r="F3945" t="s">
        <v>735</v>
      </c>
      <c r="G3945" t="s">
        <v>736</v>
      </c>
      <c r="H3945" t="s">
        <v>265</v>
      </c>
      <c r="I3945" t="s">
        <v>266</v>
      </c>
      <c r="J3945">
        <v>0</v>
      </c>
      <c r="K3945" t="s">
        <v>93</v>
      </c>
      <c r="L3945">
        <v>0</v>
      </c>
    </row>
    <row r="3946" spans="1:12" x14ac:dyDescent="0.25">
      <c r="A3946" t="s">
        <v>437</v>
      </c>
      <c r="B3946" t="s">
        <v>438</v>
      </c>
      <c r="C3946" t="s">
        <v>411</v>
      </c>
      <c r="D3946">
        <v>100</v>
      </c>
      <c r="E3946" t="s">
        <v>422</v>
      </c>
      <c r="F3946" t="s">
        <v>735</v>
      </c>
      <c r="G3946" t="s">
        <v>736</v>
      </c>
      <c r="H3946" t="s">
        <v>267</v>
      </c>
      <c r="I3946" t="s">
        <v>268</v>
      </c>
      <c r="J3946">
        <v>0</v>
      </c>
      <c r="K3946" t="s">
        <v>93</v>
      </c>
      <c r="L3946">
        <v>0</v>
      </c>
    </row>
    <row r="3947" spans="1:12" x14ac:dyDescent="0.25">
      <c r="A3947" t="s">
        <v>437</v>
      </c>
      <c r="B3947" t="s">
        <v>438</v>
      </c>
      <c r="C3947" t="s">
        <v>411</v>
      </c>
      <c r="D3947">
        <v>100</v>
      </c>
      <c r="E3947" t="s">
        <v>422</v>
      </c>
      <c r="F3947" t="s">
        <v>735</v>
      </c>
      <c r="G3947" t="s">
        <v>736</v>
      </c>
      <c r="H3947" t="s">
        <v>269</v>
      </c>
      <c r="I3947" t="s">
        <v>270</v>
      </c>
      <c r="J3947">
        <v>-3024112</v>
      </c>
      <c r="K3947" t="s">
        <v>93</v>
      </c>
      <c r="L3947">
        <v>0</v>
      </c>
    </row>
    <row r="3948" spans="1:12" x14ac:dyDescent="0.25">
      <c r="A3948" t="s">
        <v>437</v>
      </c>
      <c r="B3948" t="s">
        <v>438</v>
      </c>
      <c r="C3948" t="s">
        <v>411</v>
      </c>
      <c r="D3948">
        <v>100</v>
      </c>
      <c r="E3948" t="s">
        <v>422</v>
      </c>
      <c r="F3948" t="s">
        <v>735</v>
      </c>
      <c r="G3948" t="s">
        <v>736</v>
      </c>
      <c r="H3948" t="s">
        <v>271</v>
      </c>
      <c r="I3948" t="s">
        <v>272</v>
      </c>
      <c r="J3948">
        <v>6694612</v>
      </c>
      <c r="K3948" t="s">
        <v>93</v>
      </c>
      <c r="L3948">
        <v>0</v>
      </c>
    </row>
    <row r="3949" spans="1:12" x14ac:dyDescent="0.25">
      <c r="A3949" t="s">
        <v>437</v>
      </c>
      <c r="B3949" t="s">
        <v>438</v>
      </c>
      <c r="C3949" t="s">
        <v>411</v>
      </c>
      <c r="D3949">
        <v>100</v>
      </c>
      <c r="E3949" t="s">
        <v>422</v>
      </c>
      <c r="F3949" t="s">
        <v>735</v>
      </c>
      <c r="G3949" t="s">
        <v>736</v>
      </c>
      <c r="H3949" t="s">
        <v>273</v>
      </c>
      <c r="I3949" t="s">
        <v>274</v>
      </c>
      <c r="J3949">
        <v>8572</v>
      </c>
      <c r="K3949" t="s">
        <v>93</v>
      </c>
      <c r="L3949">
        <v>0</v>
      </c>
    </row>
    <row r="3950" spans="1:12" x14ac:dyDescent="0.25">
      <c r="A3950" t="s">
        <v>437</v>
      </c>
      <c r="B3950" t="s">
        <v>438</v>
      </c>
      <c r="C3950" t="s">
        <v>411</v>
      </c>
      <c r="D3950">
        <v>100</v>
      </c>
      <c r="E3950" t="s">
        <v>422</v>
      </c>
      <c r="F3950" t="s">
        <v>735</v>
      </c>
      <c r="G3950" t="s">
        <v>736</v>
      </c>
      <c r="H3950" t="s">
        <v>275</v>
      </c>
      <c r="I3950" t="s">
        <v>276</v>
      </c>
      <c r="J3950">
        <v>0</v>
      </c>
      <c r="K3950" t="s">
        <v>93</v>
      </c>
      <c r="L3950">
        <v>0</v>
      </c>
    </row>
    <row r="3951" spans="1:12" x14ac:dyDescent="0.25">
      <c r="A3951" t="s">
        <v>437</v>
      </c>
      <c r="B3951" t="s">
        <v>438</v>
      </c>
      <c r="C3951" t="s">
        <v>411</v>
      </c>
      <c r="D3951">
        <v>100</v>
      </c>
      <c r="E3951" t="s">
        <v>422</v>
      </c>
      <c r="F3951" t="s">
        <v>735</v>
      </c>
      <c r="G3951" t="s">
        <v>736</v>
      </c>
      <c r="H3951" t="s">
        <v>277</v>
      </c>
      <c r="I3951" t="s">
        <v>278</v>
      </c>
      <c r="J3951">
        <v>371963</v>
      </c>
      <c r="K3951" t="s">
        <v>93</v>
      </c>
      <c r="L3951">
        <v>0</v>
      </c>
    </row>
    <row r="3952" spans="1:12" x14ac:dyDescent="0.25">
      <c r="A3952" t="s">
        <v>437</v>
      </c>
      <c r="B3952" t="s">
        <v>438</v>
      </c>
      <c r="C3952" t="s">
        <v>411</v>
      </c>
      <c r="D3952">
        <v>100</v>
      </c>
      <c r="E3952" t="s">
        <v>422</v>
      </c>
      <c r="F3952" t="s">
        <v>735</v>
      </c>
      <c r="G3952" t="s">
        <v>736</v>
      </c>
      <c r="H3952" t="s">
        <v>279</v>
      </c>
      <c r="I3952" t="s">
        <v>280</v>
      </c>
      <c r="J3952">
        <v>0</v>
      </c>
      <c r="K3952" t="s">
        <v>93</v>
      </c>
      <c r="L3952">
        <v>0</v>
      </c>
    </row>
    <row r="3953" spans="1:12" x14ac:dyDescent="0.25">
      <c r="A3953" t="s">
        <v>437</v>
      </c>
      <c r="B3953" t="s">
        <v>438</v>
      </c>
      <c r="C3953" t="s">
        <v>411</v>
      </c>
      <c r="D3953">
        <v>100</v>
      </c>
      <c r="E3953" t="s">
        <v>422</v>
      </c>
      <c r="F3953" t="s">
        <v>735</v>
      </c>
      <c r="G3953" t="s">
        <v>736</v>
      </c>
      <c r="H3953" t="s">
        <v>281</v>
      </c>
      <c r="I3953" t="s">
        <v>282</v>
      </c>
      <c r="J3953">
        <v>361944</v>
      </c>
      <c r="K3953" t="s">
        <v>93</v>
      </c>
      <c r="L3953">
        <v>0</v>
      </c>
    </row>
    <row r="3954" spans="1:12" x14ac:dyDescent="0.25">
      <c r="A3954" t="s">
        <v>437</v>
      </c>
      <c r="B3954" t="s">
        <v>438</v>
      </c>
      <c r="C3954" t="s">
        <v>411</v>
      </c>
      <c r="D3954">
        <v>100</v>
      </c>
      <c r="E3954" t="s">
        <v>422</v>
      </c>
      <c r="F3954" t="s">
        <v>735</v>
      </c>
      <c r="G3954" t="s">
        <v>736</v>
      </c>
      <c r="H3954" t="s">
        <v>283</v>
      </c>
      <c r="I3954" t="s">
        <v>284</v>
      </c>
      <c r="J3954">
        <v>0</v>
      </c>
      <c r="K3954" t="s">
        <v>93</v>
      </c>
      <c r="L3954">
        <v>0</v>
      </c>
    </row>
    <row r="3955" spans="1:12" x14ac:dyDescent="0.25">
      <c r="A3955" t="s">
        <v>437</v>
      </c>
      <c r="B3955" t="s">
        <v>438</v>
      </c>
      <c r="C3955" t="s">
        <v>411</v>
      </c>
      <c r="D3955">
        <v>100</v>
      </c>
      <c r="E3955" t="s">
        <v>422</v>
      </c>
      <c r="F3955" t="s">
        <v>735</v>
      </c>
      <c r="G3955" t="s">
        <v>736</v>
      </c>
      <c r="H3955" t="s">
        <v>285</v>
      </c>
      <c r="I3955" t="s">
        <v>286</v>
      </c>
      <c r="J3955">
        <v>53556</v>
      </c>
      <c r="K3955" t="s">
        <v>93</v>
      </c>
      <c r="L3955">
        <v>0</v>
      </c>
    </row>
    <row r="3956" spans="1:12" x14ac:dyDescent="0.25">
      <c r="A3956" t="s">
        <v>437</v>
      </c>
      <c r="B3956" t="s">
        <v>438</v>
      </c>
      <c r="C3956" t="s">
        <v>411</v>
      </c>
      <c r="D3956">
        <v>100</v>
      </c>
      <c r="E3956" t="s">
        <v>422</v>
      </c>
      <c r="F3956" t="s">
        <v>735</v>
      </c>
      <c r="G3956" t="s">
        <v>736</v>
      </c>
      <c r="H3956" t="s">
        <v>287</v>
      </c>
      <c r="I3956" t="s">
        <v>288</v>
      </c>
      <c r="J3956">
        <v>52422</v>
      </c>
      <c r="K3956" t="s">
        <v>93</v>
      </c>
      <c r="L3956">
        <v>0</v>
      </c>
    </row>
    <row r="3957" spans="1:12" x14ac:dyDescent="0.25">
      <c r="A3957" t="s">
        <v>437</v>
      </c>
      <c r="B3957" t="s">
        <v>438</v>
      </c>
      <c r="C3957" t="s">
        <v>411</v>
      </c>
      <c r="D3957">
        <v>100</v>
      </c>
      <c r="E3957" t="s">
        <v>422</v>
      </c>
      <c r="F3957" t="s">
        <v>735</v>
      </c>
      <c r="G3957" t="s">
        <v>736</v>
      </c>
      <c r="H3957" t="s">
        <v>289</v>
      </c>
      <c r="I3957" t="s">
        <v>290</v>
      </c>
      <c r="J3957">
        <v>0</v>
      </c>
      <c r="K3957" t="s">
        <v>93</v>
      </c>
      <c r="L3957">
        <v>0</v>
      </c>
    </row>
    <row r="3958" spans="1:12" x14ac:dyDescent="0.25">
      <c r="A3958" t="s">
        <v>437</v>
      </c>
      <c r="B3958" t="s">
        <v>438</v>
      </c>
      <c r="C3958" t="s">
        <v>411</v>
      </c>
      <c r="D3958">
        <v>100</v>
      </c>
      <c r="E3958" t="s">
        <v>422</v>
      </c>
      <c r="F3958" t="s">
        <v>735</v>
      </c>
      <c r="G3958" t="s">
        <v>736</v>
      </c>
      <c r="H3958" t="s">
        <v>291</v>
      </c>
      <c r="I3958" t="s">
        <v>292</v>
      </c>
      <c r="J3958">
        <v>-15751</v>
      </c>
      <c r="K3958" t="s">
        <v>93</v>
      </c>
      <c r="L3958">
        <v>0</v>
      </c>
    </row>
    <row r="3959" spans="1:12" x14ac:dyDescent="0.25">
      <c r="A3959" t="s">
        <v>437</v>
      </c>
      <c r="B3959" t="s">
        <v>438</v>
      </c>
      <c r="C3959" t="s">
        <v>411</v>
      </c>
      <c r="D3959">
        <v>100</v>
      </c>
      <c r="E3959" t="s">
        <v>422</v>
      </c>
      <c r="F3959" t="s">
        <v>735</v>
      </c>
      <c r="G3959" t="s">
        <v>736</v>
      </c>
      <c r="H3959" t="s">
        <v>293</v>
      </c>
      <c r="I3959" t="s">
        <v>294</v>
      </c>
      <c r="J3959">
        <v>0</v>
      </c>
      <c r="K3959" t="s">
        <v>93</v>
      </c>
      <c r="L3959">
        <v>0</v>
      </c>
    </row>
    <row r="3960" spans="1:12" x14ac:dyDescent="0.25">
      <c r="A3960" t="s">
        <v>437</v>
      </c>
      <c r="B3960" t="s">
        <v>438</v>
      </c>
      <c r="C3960" t="s">
        <v>411</v>
      </c>
      <c r="D3960">
        <v>100</v>
      </c>
      <c r="E3960" t="s">
        <v>422</v>
      </c>
      <c r="F3960" t="s">
        <v>735</v>
      </c>
      <c r="G3960" t="s">
        <v>736</v>
      </c>
      <c r="H3960" t="s">
        <v>295</v>
      </c>
      <c r="I3960" t="s">
        <v>296</v>
      </c>
      <c r="J3960">
        <v>1532</v>
      </c>
      <c r="K3960" t="s">
        <v>93</v>
      </c>
      <c r="L3960">
        <v>0</v>
      </c>
    </row>
    <row r="3961" spans="1:12" x14ac:dyDescent="0.25">
      <c r="A3961" t="s">
        <v>437</v>
      </c>
      <c r="B3961" t="s">
        <v>438</v>
      </c>
      <c r="C3961" t="s">
        <v>411</v>
      </c>
      <c r="D3961">
        <v>100</v>
      </c>
      <c r="E3961" t="s">
        <v>422</v>
      </c>
      <c r="F3961" t="s">
        <v>735</v>
      </c>
      <c r="G3961" t="s">
        <v>736</v>
      </c>
      <c r="H3961" t="s">
        <v>297</v>
      </c>
      <c r="I3961" t="s">
        <v>298</v>
      </c>
      <c r="J3961">
        <v>0</v>
      </c>
      <c r="K3961" t="s">
        <v>93</v>
      </c>
      <c r="L3961">
        <v>0</v>
      </c>
    </row>
    <row r="3962" spans="1:12" x14ac:dyDescent="0.25">
      <c r="A3962" t="s">
        <v>437</v>
      </c>
      <c r="B3962" t="s">
        <v>438</v>
      </c>
      <c r="C3962" t="s">
        <v>411</v>
      </c>
      <c r="D3962">
        <v>100</v>
      </c>
      <c r="E3962" t="s">
        <v>422</v>
      </c>
      <c r="F3962" t="s">
        <v>735</v>
      </c>
      <c r="G3962" t="s">
        <v>736</v>
      </c>
      <c r="H3962" t="s">
        <v>299</v>
      </c>
      <c r="I3962" t="s">
        <v>300</v>
      </c>
      <c r="J3962">
        <v>0</v>
      </c>
      <c r="K3962" t="s">
        <v>93</v>
      </c>
      <c r="L3962">
        <v>0</v>
      </c>
    </row>
    <row r="3963" spans="1:12" x14ac:dyDescent="0.25">
      <c r="A3963" t="s">
        <v>437</v>
      </c>
      <c r="B3963" t="s">
        <v>438</v>
      </c>
      <c r="C3963" t="s">
        <v>411</v>
      </c>
      <c r="D3963">
        <v>100</v>
      </c>
      <c r="E3963" t="s">
        <v>422</v>
      </c>
      <c r="F3963" t="s">
        <v>735</v>
      </c>
      <c r="G3963" t="s">
        <v>736</v>
      </c>
      <c r="H3963" t="s">
        <v>301</v>
      </c>
      <c r="I3963" t="s">
        <v>302</v>
      </c>
      <c r="J3963">
        <v>0</v>
      </c>
      <c r="K3963" t="s">
        <v>93</v>
      </c>
      <c r="L3963">
        <v>0</v>
      </c>
    </row>
    <row r="3964" spans="1:12" x14ac:dyDescent="0.25">
      <c r="A3964" t="s">
        <v>437</v>
      </c>
      <c r="B3964" t="s">
        <v>438</v>
      </c>
      <c r="C3964" t="s">
        <v>411</v>
      </c>
      <c r="D3964">
        <v>100</v>
      </c>
      <c r="E3964" t="s">
        <v>422</v>
      </c>
      <c r="F3964" t="s">
        <v>735</v>
      </c>
      <c r="G3964" t="s">
        <v>736</v>
      </c>
      <c r="H3964" t="s">
        <v>303</v>
      </c>
      <c r="I3964" t="s">
        <v>304</v>
      </c>
      <c r="J3964">
        <v>0</v>
      </c>
      <c r="K3964" t="s">
        <v>93</v>
      </c>
      <c r="L3964">
        <v>0</v>
      </c>
    </row>
    <row r="3965" spans="1:12" x14ac:dyDescent="0.25">
      <c r="A3965" t="s">
        <v>437</v>
      </c>
      <c r="B3965" t="s">
        <v>438</v>
      </c>
      <c r="C3965" t="s">
        <v>411</v>
      </c>
      <c r="D3965">
        <v>100</v>
      </c>
      <c r="E3965" t="s">
        <v>422</v>
      </c>
      <c r="F3965" t="s">
        <v>735</v>
      </c>
      <c r="G3965" t="s">
        <v>736</v>
      </c>
      <c r="H3965" t="s">
        <v>305</v>
      </c>
      <c r="I3965" t="s">
        <v>306</v>
      </c>
      <c r="J3965">
        <v>176630</v>
      </c>
      <c r="K3965" t="s">
        <v>93</v>
      </c>
      <c r="L3965">
        <v>0</v>
      </c>
    </row>
    <row r="3966" spans="1:12" x14ac:dyDescent="0.25">
      <c r="A3966" t="s">
        <v>437</v>
      </c>
      <c r="B3966" t="s">
        <v>438</v>
      </c>
      <c r="C3966" t="s">
        <v>411</v>
      </c>
      <c r="D3966">
        <v>100</v>
      </c>
      <c r="E3966" t="s">
        <v>422</v>
      </c>
      <c r="F3966" t="s">
        <v>735</v>
      </c>
      <c r="G3966" t="s">
        <v>736</v>
      </c>
      <c r="H3966" t="s">
        <v>307</v>
      </c>
      <c r="I3966" t="s">
        <v>308</v>
      </c>
      <c r="J3966">
        <v>400612</v>
      </c>
      <c r="K3966" t="s">
        <v>93</v>
      </c>
      <c r="L3966">
        <v>0</v>
      </c>
    </row>
    <row r="3967" spans="1:12" x14ac:dyDescent="0.25">
      <c r="A3967" t="s">
        <v>437</v>
      </c>
      <c r="B3967" t="s">
        <v>438</v>
      </c>
      <c r="C3967" t="s">
        <v>411</v>
      </c>
      <c r="D3967">
        <v>100</v>
      </c>
      <c r="E3967" t="s">
        <v>422</v>
      </c>
      <c r="F3967" t="s">
        <v>735</v>
      </c>
      <c r="G3967" t="s">
        <v>736</v>
      </c>
      <c r="H3967" t="s">
        <v>309</v>
      </c>
      <c r="I3967" t="s">
        <v>310</v>
      </c>
      <c r="J3967">
        <v>8561925</v>
      </c>
      <c r="K3967" t="s">
        <v>93</v>
      </c>
      <c r="L3967">
        <v>0</v>
      </c>
    </row>
    <row r="3968" spans="1:12" x14ac:dyDescent="0.25">
      <c r="A3968" t="s">
        <v>437</v>
      </c>
      <c r="B3968" t="s">
        <v>438</v>
      </c>
      <c r="C3968" t="s">
        <v>411</v>
      </c>
      <c r="D3968">
        <v>100</v>
      </c>
      <c r="E3968" t="s">
        <v>422</v>
      </c>
      <c r="F3968" t="s">
        <v>735</v>
      </c>
      <c r="G3968" t="s">
        <v>736</v>
      </c>
      <c r="H3968" t="s">
        <v>311</v>
      </c>
      <c r="I3968" t="s">
        <v>312</v>
      </c>
      <c r="J3968">
        <v>0</v>
      </c>
      <c r="K3968" t="s">
        <v>93</v>
      </c>
      <c r="L3968">
        <v>0</v>
      </c>
    </row>
    <row r="3969" spans="1:12" x14ac:dyDescent="0.25">
      <c r="A3969" t="s">
        <v>437</v>
      </c>
      <c r="B3969" t="s">
        <v>438</v>
      </c>
      <c r="C3969" t="s">
        <v>411</v>
      </c>
      <c r="D3969">
        <v>100</v>
      </c>
      <c r="E3969" t="s">
        <v>422</v>
      </c>
      <c r="F3969" t="s">
        <v>735</v>
      </c>
      <c r="G3969" t="s">
        <v>736</v>
      </c>
      <c r="H3969" t="s">
        <v>313</v>
      </c>
      <c r="I3969" t="s">
        <v>314</v>
      </c>
      <c r="J3969">
        <v>0</v>
      </c>
      <c r="K3969" t="s">
        <v>93</v>
      </c>
      <c r="L3969">
        <v>0</v>
      </c>
    </row>
    <row r="3970" spans="1:12" x14ac:dyDescent="0.25">
      <c r="A3970" t="s">
        <v>437</v>
      </c>
      <c r="B3970" t="s">
        <v>438</v>
      </c>
      <c r="C3970" t="s">
        <v>411</v>
      </c>
      <c r="D3970">
        <v>100</v>
      </c>
      <c r="E3970" t="s">
        <v>422</v>
      </c>
      <c r="F3970" t="s">
        <v>735</v>
      </c>
      <c r="G3970" t="s">
        <v>736</v>
      </c>
      <c r="H3970" t="s">
        <v>315</v>
      </c>
      <c r="I3970" t="s">
        <v>316</v>
      </c>
      <c r="J3970">
        <v>0</v>
      </c>
      <c r="K3970" t="s">
        <v>93</v>
      </c>
      <c r="L3970">
        <v>0</v>
      </c>
    </row>
    <row r="3971" spans="1:12" x14ac:dyDescent="0.25">
      <c r="A3971" t="s">
        <v>437</v>
      </c>
      <c r="B3971" t="s">
        <v>438</v>
      </c>
      <c r="C3971" t="s">
        <v>411</v>
      </c>
      <c r="D3971">
        <v>100</v>
      </c>
      <c r="E3971" t="s">
        <v>422</v>
      </c>
      <c r="F3971" t="s">
        <v>735</v>
      </c>
      <c r="G3971" t="s">
        <v>736</v>
      </c>
      <c r="H3971" t="s">
        <v>317</v>
      </c>
      <c r="I3971" t="s">
        <v>318</v>
      </c>
      <c r="J3971">
        <v>0</v>
      </c>
      <c r="K3971" t="s">
        <v>93</v>
      </c>
      <c r="L3971">
        <v>0</v>
      </c>
    </row>
    <row r="3972" spans="1:12" x14ac:dyDescent="0.25">
      <c r="A3972" t="s">
        <v>437</v>
      </c>
      <c r="B3972" t="s">
        <v>438</v>
      </c>
      <c r="C3972" t="s">
        <v>411</v>
      </c>
      <c r="D3972">
        <v>100</v>
      </c>
      <c r="E3972" t="s">
        <v>422</v>
      </c>
      <c r="F3972" t="s">
        <v>735</v>
      </c>
      <c r="G3972" t="s">
        <v>736</v>
      </c>
      <c r="H3972" t="s">
        <v>319</v>
      </c>
      <c r="I3972" t="s">
        <v>320</v>
      </c>
      <c r="J3972">
        <v>25067</v>
      </c>
      <c r="K3972" t="s">
        <v>93</v>
      </c>
      <c r="L3972">
        <v>0</v>
      </c>
    </row>
    <row r="3973" spans="1:12" x14ac:dyDescent="0.25">
      <c r="A3973" t="s">
        <v>437</v>
      </c>
      <c r="B3973" t="s">
        <v>438</v>
      </c>
      <c r="C3973" t="s">
        <v>411</v>
      </c>
      <c r="D3973">
        <v>100</v>
      </c>
      <c r="E3973" t="s">
        <v>422</v>
      </c>
      <c r="F3973" t="s">
        <v>735</v>
      </c>
      <c r="G3973" t="s">
        <v>736</v>
      </c>
      <c r="H3973" t="s">
        <v>321</v>
      </c>
      <c r="I3973" t="s">
        <v>322</v>
      </c>
      <c r="J3973">
        <v>0</v>
      </c>
      <c r="K3973" t="s">
        <v>93</v>
      </c>
      <c r="L3973">
        <v>0</v>
      </c>
    </row>
    <row r="3974" spans="1:12" x14ac:dyDescent="0.25">
      <c r="A3974" t="s">
        <v>437</v>
      </c>
      <c r="B3974" t="s">
        <v>438</v>
      </c>
      <c r="C3974" t="s">
        <v>411</v>
      </c>
      <c r="D3974">
        <v>100</v>
      </c>
      <c r="E3974" t="s">
        <v>422</v>
      </c>
      <c r="F3974" t="s">
        <v>735</v>
      </c>
      <c r="G3974" t="s">
        <v>736</v>
      </c>
      <c r="H3974" t="s">
        <v>323</v>
      </c>
      <c r="I3974" t="s">
        <v>324</v>
      </c>
      <c r="J3974">
        <v>0</v>
      </c>
      <c r="K3974" t="s">
        <v>93</v>
      </c>
      <c r="L3974">
        <v>0</v>
      </c>
    </row>
    <row r="3975" spans="1:12" x14ac:dyDescent="0.25">
      <c r="A3975" t="s">
        <v>437</v>
      </c>
      <c r="B3975" t="s">
        <v>438</v>
      </c>
      <c r="C3975" t="s">
        <v>411</v>
      </c>
      <c r="D3975">
        <v>100</v>
      </c>
      <c r="E3975" t="s">
        <v>422</v>
      </c>
      <c r="F3975" t="s">
        <v>735</v>
      </c>
      <c r="G3975" t="s">
        <v>736</v>
      </c>
      <c r="H3975" t="s">
        <v>325</v>
      </c>
      <c r="I3975" t="s">
        <v>326</v>
      </c>
      <c r="J3975">
        <v>18410</v>
      </c>
      <c r="K3975" t="s">
        <v>93</v>
      </c>
      <c r="L3975">
        <v>0</v>
      </c>
    </row>
    <row r="3976" spans="1:12" x14ac:dyDescent="0.25">
      <c r="A3976" t="s">
        <v>437</v>
      </c>
      <c r="B3976" t="s">
        <v>438</v>
      </c>
      <c r="C3976" t="s">
        <v>411</v>
      </c>
      <c r="D3976">
        <v>100</v>
      </c>
      <c r="E3976" t="s">
        <v>422</v>
      </c>
      <c r="F3976" t="s">
        <v>735</v>
      </c>
      <c r="G3976" t="s">
        <v>736</v>
      </c>
      <c r="H3976" t="s">
        <v>327</v>
      </c>
      <c r="I3976" t="s">
        <v>328</v>
      </c>
      <c r="J3976">
        <v>0</v>
      </c>
      <c r="K3976" t="s">
        <v>93</v>
      </c>
      <c r="L3976">
        <v>0</v>
      </c>
    </row>
    <row r="3977" spans="1:12" x14ac:dyDescent="0.25">
      <c r="A3977" t="s">
        <v>437</v>
      </c>
      <c r="B3977" t="s">
        <v>438</v>
      </c>
      <c r="C3977" t="s">
        <v>411</v>
      </c>
      <c r="D3977">
        <v>100</v>
      </c>
      <c r="E3977" t="s">
        <v>422</v>
      </c>
      <c r="F3977" t="s">
        <v>735</v>
      </c>
      <c r="G3977" t="s">
        <v>736</v>
      </c>
      <c r="H3977" t="s">
        <v>329</v>
      </c>
      <c r="I3977" t="s">
        <v>330</v>
      </c>
      <c r="J3977">
        <v>0</v>
      </c>
      <c r="K3977" t="s">
        <v>93</v>
      </c>
      <c r="L3977">
        <v>0</v>
      </c>
    </row>
    <row r="3978" spans="1:12" x14ac:dyDescent="0.25">
      <c r="A3978" t="s">
        <v>437</v>
      </c>
      <c r="B3978" t="s">
        <v>438</v>
      </c>
      <c r="C3978" t="s">
        <v>411</v>
      </c>
      <c r="D3978">
        <v>100</v>
      </c>
      <c r="E3978" t="s">
        <v>422</v>
      </c>
      <c r="F3978" t="s">
        <v>735</v>
      </c>
      <c r="G3978" t="s">
        <v>736</v>
      </c>
      <c r="H3978" t="s">
        <v>331</v>
      </c>
      <c r="I3978" t="s">
        <v>332</v>
      </c>
      <c r="J3978">
        <v>-3500220</v>
      </c>
      <c r="K3978" t="s">
        <v>93</v>
      </c>
      <c r="L3978">
        <v>0</v>
      </c>
    </row>
    <row r="3979" spans="1:12" x14ac:dyDescent="0.25">
      <c r="A3979" t="s">
        <v>437</v>
      </c>
      <c r="B3979" t="s">
        <v>438</v>
      </c>
      <c r="C3979" t="s">
        <v>411</v>
      </c>
      <c r="D3979">
        <v>100</v>
      </c>
      <c r="E3979" t="s">
        <v>422</v>
      </c>
      <c r="F3979" t="s">
        <v>735</v>
      </c>
      <c r="G3979" t="s">
        <v>736</v>
      </c>
      <c r="H3979" t="s">
        <v>333</v>
      </c>
      <c r="I3979" t="s">
        <v>334</v>
      </c>
      <c r="J3979">
        <v>88735</v>
      </c>
      <c r="K3979" t="s">
        <v>93</v>
      </c>
      <c r="L3979">
        <v>0</v>
      </c>
    </row>
    <row r="3980" spans="1:12" x14ac:dyDescent="0.25">
      <c r="A3980" t="s">
        <v>437</v>
      </c>
      <c r="B3980" t="s">
        <v>438</v>
      </c>
      <c r="C3980" t="s">
        <v>411</v>
      </c>
      <c r="D3980">
        <v>100</v>
      </c>
      <c r="E3980" t="s">
        <v>422</v>
      </c>
      <c r="F3980" t="s">
        <v>735</v>
      </c>
      <c r="G3980" t="s">
        <v>736</v>
      </c>
      <c r="H3980" t="s">
        <v>335</v>
      </c>
      <c r="I3980" t="s">
        <v>336</v>
      </c>
      <c r="J3980">
        <v>185</v>
      </c>
      <c r="K3980" t="s">
        <v>93</v>
      </c>
      <c r="L3980">
        <v>0</v>
      </c>
    </row>
    <row r="3981" spans="1:12" x14ac:dyDescent="0.25">
      <c r="A3981" t="s">
        <v>437</v>
      </c>
      <c r="B3981" t="s">
        <v>438</v>
      </c>
      <c r="C3981" t="s">
        <v>411</v>
      </c>
      <c r="D3981">
        <v>100</v>
      </c>
      <c r="E3981" t="s">
        <v>422</v>
      </c>
      <c r="F3981" t="s">
        <v>735</v>
      </c>
      <c r="G3981" t="s">
        <v>736</v>
      </c>
      <c r="H3981" t="s">
        <v>337</v>
      </c>
      <c r="I3981" t="s">
        <v>338</v>
      </c>
      <c r="J3981">
        <v>64091</v>
      </c>
      <c r="K3981" t="s">
        <v>93</v>
      </c>
      <c r="L3981">
        <v>0</v>
      </c>
    </row>
    <row r="3982" spans="1:12" x14ac:dyDescent="0.25">
      <c r="A3982" t="s">
        <v>437</v>
      </c>
      <c r="B3982" t="s">
        <v>438</v>
      </c>
      <c r="C3982" t="s">
        <v>411</v>
      </c>
      <c r="D3982">
        <v>100</v>
      </c>
      <c r="E3982" t="s">
        <v>422</v>
      </c>
      <c r="F3982" t="s">
        <v>735</v>
      </c>
      <c r="G3982" t="s">
        <v>736</v>
      </c>
      <c r="H3982" t="s">
        <v>337</v>
      </c>
      <c r="I3982" t="s">
        <v>339</v>
      </c>
      <c r="J3982">
        <v>61474</v>
      </c>
      <c r="K3982" t="s">
        <v>93</v>
      </c>
      <c r="L3982">
        <v>0</v>
      </c>
    </row>
    <row r="3983" spans="1:12" x14ac:dyDescent="0.25">
      <c r="A3983" t="s">
        <v>437</v>
      </c>
      <c r="B3983" t="s">
        <v>438</v>
      </c>
      <c r="C3983" t="s">
        <v>411</v>
      </c>
      <c r="D3983">
        <v>100</v>
      </c>
      <c r="E3983" t="s">
        <v>422</v>
      </c>
      <c r="F3983" t="s">
        <v>735</v>
      </c>
      <c r="G3983" t="s">
        <v>736</v>
      </c>
      <c r="H3983" t="s">
        <v>340</v>
      </c>
      <c r="I3983" t="s">
        <v>341</v>
      </c>
      <c r="J3983">
        <v>0</v>
      </c>
      <c r="K3983" t="s">
        <v>93</v>
      </c>
      <c r="L3983">
        <v>0</v>
      </c>
    </row>
    <row r="3984" spans="1:12" x14ac:dyDescent="0.25">
      <c r="A3984" t="s">
        <v>437</v>
      </c>
      <c r="B3984" t="s">
        <v>438</v>
      </c>
      <c r="C3984" t="s">
        <v>411</v>
      </c>
      <c r="D3984">
        <v>100</v>
      </c>
      <c r="E3984" t="s">
        <v>422</v>
      </c>
      <c r="F3984" t="s">
        <v>735</v>
      </c>
      <c r="G3984" t="s">
        <v>736</v>
      </c>
      <c r="H3984" t="s">
        <v>342</v>
      </c>
      <c r="I3984" t="s">
        <v>343</v>
      </c>
      <c r="J3984">
        <v>0</v>
      </c>
      <c r="K3984" t="s">
        <v>93</v>
      </c>
      <c r="L3984">
        <v>0</v>
      </c>
    </row>
    <row r="3985" spans="1:12" x14ac:dyDescent="0.25">
      <c r="A3985" t="s">
        <v>437</v>
      </c>
      <c r="B3985" t="s">
        <v>438</v>
      </c>
      <c r="C3985" t="s">
        <v>411</v>
      </c>
      <c r="D3985">
        <v>100</v>
      </c>
      <c r="E3985" t="s">
        <v>422</v>
      </c>
      <c r="F3985" t="s">
        <v>735</v>
      </c>
      <c r="G3985" t="s">
        <v>736</v>
      </c>
      <c r="H3985" t="s">
        <v>344</v>
      </c>
      <c r="I3985" t="s">
        <v>345</v>
      </c>
      <c r="J3985">
        <v>0</v>
      </c>
      <c r="K3985" t="s">
        <v>93</v>
      </c>
      <c r="L3985">
        <v>0</v>
      </c>
    </row>
    <row r="3986" spans="1:12" x14ac:dyDescent="0.25">
      <c r="A3986" t="s">
        <v>437</v>
      </c>
      <c r="B3986" t="s">
        <v>438</v>
      </c>
      <c r="C3986" t="s">
        <v>411</v>
      </c>
      <c r="D3986">
        <v>100</v>
      </c>
      <c r="E3986" t="s">
        <v>422</v>
      </c>
      <c r="F3986" t="s">
        <v>735</v>
      </c>
      <c r="G3986" t="s">
        <v>736</v>
      </c>
      <c r="H3986" t="s">
        <v>346</v>
      </c>
      <c r="I3986" t="s">
        <v>347</v>
      </c>
      <c r="J3986">
        <v>0</v>
      </c>
      <c r="K3986" t="s">
        <v>93</v>
      </c>
      <c r="L3986">
        <v>0</v>
      </c>
    </row>
    <row r="3987" spans="1:12" x14ac:dyDescent="0.25">
      <c r="A3987" t="s">
        <v>437</v>
      </c>
      <c r="B3987" t="s">
        <v>438</v>
      </c>
      <c r="C3987" t="s">
        <v>411</v>
      </c>
      <c r="D3987">
        <v>100</v>
      </c>
      <c r="E3987" t="s">
        <v>422</v>
      </c>
      <c r="F3987" t="s">
        <v>735</v>
      </c>
      <c r="G3987" t="s">
        <v>736</v>
      </c>
      <c r="H3987" t="s">
        <v>348</v>
      </c>
      <c r="I3987" t="s">
        <v>349</v>
      </c>
      <c r="J3987">
        <v>0</v>
      </c>
      <c r="K3987" t="s">
        <v>93</v>
      </c>
      <c r="L3987">
        <v>0</v>
      </c>
    </row>
    <row r="3988" spans="1:12" x14ac:dyDescent="0.25">
      <c r="A3988" t="s">
        <v>437</v>
      </c>
      <c r="B3988" t="s">
        <v>438</v>
      </c>
      <c r="C3988" t="s">
        <v>411</v>
      </c>
      <c r="D3988">
        <v>100</v>
      </c>
      <c r="E3988" t="s">
        <v>422</v>
      </c>
      <c r="F3988" t="s">
        <v>735</v>
      </c>
      <c r="G3988" t="s">
        <v>736</v>
      </c>
      <c r="H3988" t="s">
        <v>350</v>
      </c>
      <c r="I3988" t="s">
        <v>351</v>
      </c>
      <c r="J3988">
        <v>-65513</v>
      </c>
      <c r="K3988" t="s">
        <v>93</v>
      </c>
      <c r="L3988">
        <v>0</v>
      </c>
    </row>
    <row r="3989" spans="1:12" x14ac:dyDescent="0.25">
      <c r="A3989" t="s">
        <v>437</v>
      </c>
      <c r="B3989" t="s">
        <v>438</v>
      </c>
      <c r="C3989" t="s">
        <v>411</v>
      </c>
      <c r="D3989">
        <v>100</v>
      </c>
      <c r="E3989" t="s">
        <v>422</v>
      </c>
      <c r="F3989" t="s">
        <v>735</v>
      </c>
      <c r="G3989" t="s">
        <v>736</v>
      </c>
      <c r="H3989" t="s">
        <v>352</v>
      </c>
      <c r="I3989" t="s">
        <v>353</v>
      </c>
      <c r="J3989">
        <v>0</v>
      </c>
      <c r="K3989" t="s">
        <v>93</v>
      </c>
      <c r="L3989">
        <v>0</v>
      </c>
    </row>
    <row r="3990" spans="1:12" x14ac:dyDescent="0.25">
      <c r="A3990" t="s">
        <v>437</v>
      </c>
      <c r="B3990" t="s">
        <v>438</v>
      </c>
      <c r="C3990" t="s">
        <v>411</v>
      </c>
      <c r="D3990">
        <v>100</v>
      </c>
      <c r="E3990" t="s">
        <v>422</v>
      </c>
      <c r="F3990" t="s">
        <v>735</v>
      </c>
      <c r="G3990" t="s">
        <v>736</v>
      </c>
      <c r="H3990" t="s">
        <v>354</v>
      </c>
      <c r="I3990" t="s">
        <v>355</v>
      </c>
      <c r="J3990">
        <v>0</v>
      </c>
      <c r="K3990" t="s">
        <v>93</v>
      </c>
      <c r="L3990">
        <v>0</v>
      </c>
    </row>
    <row r="3991" spans="1:12" x14ac:dyDescent="0.25">
      <c r="A3991" t="s">
        <v>437</v>
      </c>
      <c r="B3991" t="s">
        <v>438</v>
      </c>
      <c r="C3991" t="s">
        <v>411</v>
      </c>
      <c r="D3991">
        <v>100</v>
      </c>
      <c r="E3991" t="s">
        <v>422</v>
      </c>
      <c r="F3991" t="s">
        <v>735</v>
      </c>
      <c r="G3991" t="s">
        <v>736</v>
      </c>
      <c r="H3991" t="s">
        <v>356</v>
      </c>
      <c r="I3991" t="s">
        <v>357</v>
      </c>
      <c r="J3991">
        <v>0</v>
      </c>
      <c r="K3991" t="s">
        <v>93</v>
      </c>
      <c r="L3991">
        <v>0</v>
      </c>
    </row>
    <row r="3992" spans="1:12" x14ac:dyDescent="0.25">
      <c r="A3992" t="s">
        <v>437</v>
      </c>
      <c r="B3992" t="s">
        <v>438</v>
      </c>
      <c r="C3992" t="s">
        <v>411</v>
      </c>
      <c r="D3992">
        <v>100</v>
      </c>
      <c r="E3992" t="s">
        <v>422</v>
      </c>
      <c r="F3992" t="s">
        <v>735</v>
      </c>
      <c r="G3992" t="s">
        <v>736</v>
      </c>
      <c r="H3992" t="s">
        <v>358</v>
      </c>
      <c r="I3992" t="s">
        <v>359</v>
      </c>
      <c r="J3992">
        <v>0</v>
      </c>
      <c r="K3992" t="s">
        <v>93</v>
      </c>
      <c r="L3992">
        <v>0</v>
      </c>
    </row>
    <row r="3993" spans="1:12" x14ac:dyDescent="0.25">
      <c r="A3993" t="s">
        <v>437</v>
      </c>
      <c r="B3993" t="s">
        <v>438</v>
      </c>
      <c r="C3993" t="s">
        <v>411</v>
      </c>
      <c r="D3993">
        <v>100</v>
      </c>
      <c r="E3993" t="s">
        <v>422</v>
      </c>
      <c r="F3993" t="s">
        <v>735</v>
      </c>
      <c r="G3993" t="s">
        <v>736</v>
      </c>
      <c r="H3993" t="s">
        <v>360</v>
      </c>
      <c r="I3993" t="s">
        <v>361</v>
      </c>
      <c r="J3993">
        <v>0</v>
      </c>
      <c r="K3993" t="s">
        <v>93</v>
      </c>
      <c r="L3993">
        <v>0</v>
      </c>
    </row>
    <row r="3994" spans="1:12" x14ac:dyDescent="0.25">
      <c r="A3994" t="s">
        <v>437</v>
      </c>
      <c r="B3994" t="s">
        <v>438</v>
      </c>
      <c r="C3994" t="s">
        <v>411</v>
      </c>
      <c r="D3994">
        <v>100</v>
      </c>
      <c r="E3994" t="s">
        <v>422</v>
      </c>
      <c r="F3994" t="s">
        <v>735</v>
      </c>
      <c r="G3994" t="s">
        <v>736</v>
      </c>
      <c r="H3994" t="s">
        <v>362</v>
      </c>
      <c r="I3994" t="s">
        <v>363</v>
      </c>
      <c r="J3994">
        <v>0</v>
      </c>
      <c r="K3994" t="s">
        <v>93</v>
      </c>
      <c r="L3994">
        <v>0</v>
      </c>
    </row>
    <row r="3995" spans="1:12" x14ac:dyDescent="0.25">
      <c r="A3995" t="s">
        <v>437</v>
      </c>
      <c r="B3995" t="s">
        <v>438</v>
      </c>
      <c r="C3995" t="s">
        <v>411</v>
      </c>
      <c r="D3995">
        <v>100</v>
      </c>
      <c r="E3995" t="s">
        <v>422</v>
      </c>
      <c r="F3995" t="s">
        <v>735</v>
      </c>
      <c r="G3995" t="s">
        <v>736</v>
      </c>
      <c r="H3995" t="s">
        <v>364</v>
      </c>
      <c r="I3995" t="s">
        <v>365</v>
      </c>
      <c r="J3995">
        <v>0</v>
      </c>
      <c r="K3995" t="s">
        <v>93</v>
      </c>
      <c r="L3995">
        <v>0</v>
      </c>
    </row>
    <row r="3996" spans="1:12" x14ac:dyDescent="0.25">
      <c r="A3996" t="s">
        <v>437</v>
      </c>
      <c r="B3996" t="s">
        <v>438</v>
      </c>
      <c r="C3996" t="s">
        <v>411</v>
      </c>
      <c r="D3996">
        <v>100</v>
      </c>
      <c r="E3996" t="s">
        <v>422</v>
      </c>
      <c r="F3996" t="s">
        <v>735</v>
      </c>
      <c r="G3996" t="s">
        <v>736</v>
      </c>
      <c r="H3996" t="s">
        <v>366</v>
      </c>
      <c r="I3996" t="s">
        <v>367</v>
      </c>
      <c r="J3996">
        <v>0</v>
      </c>
      <c r="K3996" t="s">
        <v>93</v>
      </c>
      <c r="L3996">
        <v>0</v>
      </c>
    </row>
    <row r="3997" spans="1:12" x14ac:dyDescent="0.25">
      <c r="A3997" t="s">
        <v>437</v>
      </c>
      <c r="B3997" t="s">
        <v>438</v>
      </c>
      <c r="C3997" t="s">
        <v>411</v>
      </c>
      <c r="D3997">
        <v>100</v>
      </c>
      <c r="E3997" t="s">
        <v>422</v>
      </c>
      <c r="F3997" t="s">
        <v>735</v>
      </c>
      <c r="G3997" t="s">
        <v>736</v>
      </c>
      <c r="H3997" t="s">
        <v>368</v>
      </c>
      <c r="I3997" t="s">
        <v>369</v>
      </c>
      <c r="J3997">
        <v>0</v>
      </c>
      <c r="K3997" t="s">
        <v>93</v>
      </c>
      <c r="L3997">
        <v>0</v>
      </c>
    </row>
    <row r="3998" spans="1:12" x14ac:dyDescent="0.25">
      <c r="A3998" t="s">
        <v>437</v>
      </c>
      <c r="B3998" t="s">
        <v>438</v>
      </c>
      <c r="C3998" t="s">
        <v>411</v>
      </c>
      <c r="D3998">
        <v>100</v>
      </c>
      <c r="E3998" t="s">
        <v>422</v>
      </c>
      <c r="F3998" t="s">
        <v>735</v>
      </c>
      <c r="G3998" t="s">
        <v>736</v>
      </c>
      <c r="H3998" t="s">
        <v>370</v>
      </c>
      <c r="I3998" t="s">
        <v>371</v>
      </c>
      <c r="J3998">
        <v>0</v>
      </c>
      <c r="K3998" t="s">
        <v>93</v>
      </c>
      <c r="L3998">
        <v>0</v>
      </c>
    </row>
    <row r="3999" spans="1:12" x14ac:dyDescent="0.25">
      <c r="A3999" t="s">
        <v>437</v>
      </c>
      <c r="B3999" t="s">
        <v>438</v>
      </c>
      <c r="C3999" t="s">
        <v>411</v>
      </c>
      <c r="D3999">
        <v>100</v>
      </c>
      <c r="E3999" t="s">
        <v>422</v>
      </c>
      <c r="F3999" t="s">
        <v>735</v>
      </c>
      <c r="G3999" t="s">
        <v>736</v>
      </c>
      <c r="H3999" t="s">
        <v>372</v>
      </c>
      <c r="I3999" t="s">
        <v>373</v>
      </c>
      <c r="J3999">
        <v>0</v>
      </c>
      <c r="K3999" t="s">
        <v>93</v>
      </c>
      <c r="L3999">
        <v>0</v>
      </c>
    </row>
    <row r="4000" spans="1:12" x14ac:dyDescent="0.25">
      <c r="A4000" t="s">
        <v>437</v>
      </c>
      <c r="B4000" t="s">
        <v>438</v>
      </c>
      <c r="C4000" t="s">
        <v>411</v>
      </c>
      <c r="D4000">
        <v>100</v>
      </c>
      <c r="E4000" t="s">
        <v>422</v>
      </c>
      <c r="F4000" t="s">
        <v>735</v>
      </c>
      <c r="G4000" t="s">
        <v>736</v>
      </c>
      <c r="H4000" t="s">
        <v>374</v>
      </c>
      <c r="I4000" t="s">
        <v>375</v>
      </c>
      <c r="J4000">
        <v>0</v>
      </c>
      <c r="K4000" t="s">
        <v>93</v>
      </c>
      <c r="L4000">
        <v>0</v>
      </c>
    </row>
    <row r="4001" spans="1:12" x14ac:dyDescent="0.25">
      <c r="A4001" t="s">
        <v>437</v>
      </c>
      <c r="B4001" t="s">
        <v>438</v>
      </c>
      <c r="C4001" t="s">
        <v>411</v>
      </c>
      <c r="D4001">
        <v>100</v>
      </c>
      <c r="E4001" t="s">
        <v>422</v>
      </c>
      <c r="F4001" t="s">
        <v>735</v>
      </c>
      <c r="G4001" t="s">
        <v>736</v>
      </c>
      <c r="H4001" t="s">
        <v>376</v>
      </c>
      <c r="I4001" t="s">
        <v>377</v>
      </c>
      <c r="J4001">
        <v>0</v>
      </c>
      <c r="K4001" t="s">
        <v>93</v>
      </c>
      <c r="L4001">
        <v>0</v>
      </c>
    </row>
    <row r="4002" spans="1:12" x14ac:dyDescent="0.25">
      <c r="A4002" t="s">
        <v>437</v>
      </c>
      <c r="B4002" t="s">
        <v>438</v>
      </c>
      <c r="C4002" t="s">
        <v>411</v>
      </c>
      <c r="D4002">
        <v>100</v>
      </c>
      <c r="E4002" t="s">
        <v>422</v>
      </c>
      <c r="F4002" t="s">
        <v>735</v>
      </c>
      <c r="G4002" t="s">
        <v>736</v>
      </c>
      <c r="H4002" t="s">
        <v>378</v>
      </c>
      <c r="I4002" t="s">
        <v>379</v>
      </c>
      <c r="J4002">
        <v>0</v>
      </c>
      <c r="K4002" t="s">
        <v>93</v>
      </c>
      <c r="L4002">
        <v>0</v>
      </c>
    </row>
    <row r="4003" spans="1:12" x14ac:dyDescent="0.25">
      <c r="A4003" t="s">
        <v>439</v>
      </c>
      <c r="B4003" t="s">
        <v>440</v>
      </c>
      <c r="C4003" t="s">
        <v>411</v>
      </c>
      <c r="D4003">
        <v>101</v>
      </c>
      <c r="E4003" t="s">
        <v>422</v>
      </c>
      <c r="F4003" t="s">
        <v>735</v>
      </c>
      <c r="G4003" t="s">
        <v>736</v>
      </c>
      <c r="H4003" t="s">
        <v>90</v>
      </c>
      <c r="I4003" t="s">
        <v>92</v>
      </c>
      <c r="J4003">
        <v>0</v>
      </c>
      <c r="K4003" t="s">
        <v>93</v>
      </c>
      <c r="L4003">
        <v>505913</v>
      </c>
    </row>
    <row r="4004" spans="1:12" x14ac:dyDescent="0.25">
      <c r="A4004" t="s">
        <v>439</v>
      </c>
      <c r="B4004" t="s">
        <v>440</v>
      </c>
      <c r="C4004" t="s">
        <v>411</v>
      </c>
      <c r="D4004">
        <v>101</v>
      </c>
      <c r="E4004" t="s">
        <v>422</v>
      </c>
      <c r="F4004" t="s">
        <v>735</v>
      </c>
      <c r="G4004" t="s">
        <v>736</v>
      </c>
      <c r="H4004" t="s">
        <v>94</v>
      </c>
      <c r="I4004" t="s">
        <v>95</v>
      </c>
      <c r="J4004">
        <v>0</v>
      </c>
      <c r="K4004" t="s">
        <v>93</v>
      </c>
      <c r="L4004">
        <v>505913</v>
      </c>
    </row>
    <row r="4005" spans="1:12" x14ac:dyDescent="0.25">
      <c r="A4005" t="s">
        <v>439</v>
      </c>
      <c r="B4005" t="s">
        <v>440</v>
      </c>
      <c r="C4005" t="s">
        <v>411</v>
      </c>
      <c r="D4005">
        <v>101</v>
      </c>
      <c r="E4005" t="s">
        <v>422</v>
      </c>
      <c r="F4005" t="s">
        <v>735</v>
      </c>
      <c r="G4005" t="s">
        <v>736</v>
      </c>
      <c r="H4005" t="s">
        <v>96</v>
      </c>
      <c r="I4005" t="s">
        <v>97</v>
      </c>
      <c r="J4005">
        <v>0</v>
      </c>
      <c r="K4005" t="s">
        <v>93</v>
      </c>
      <c r="L4005">
        <v>505913</v>
      </c>
    </row>
    <row r="4006" spans="1:12" x14ac:dyDescent="0.25">
      <c r="A4006" t="s">
        <v>439</v>
      </c>
      <c r="B4006" t="s">
        <v>440</v>
      </c>
      <c r="C4006" t="s">
        <v>411</v>
      </c>
      <c r="D4006">
        <v>101</v>
      </c>
      <c r="E4006" t="s">
        <v>422</v>
      </c>
      <c r="F4006" t="s">
        <v>735</v>
      </c>
      <c r="G4006" t="s">
        <v>736</v>
      </c>
      <c r="H4006" t="s">
        <v>98</v>
      </c>
      <c r="I4006" t="s">
        <v>99</v>
      </c>
      <c r="J4006">
        <v>0</v>
      </c>
      <c r="K4006" t="s">
        <v>93</v>
      </c>
      <c r="L4006">
        <v>505913</v>
      </c>
    </row>
    <row r="4007" spans="1:12" x14ac:dyDescent="0.25">
      <c r="A4007" t="s">
        <v>439</v>
      </c>
      <c r="B4007" t="s">
        <v>440</v>
      </c>
      <c r="C4007" t="s">
        <v>411</v>
      </c>
      <c r="D4007">
        <v>101</v>
      </c>
      <c r="E4007" t="s">
        <v>422</v>
      </c>
      <c r="F4007" t="s">
        <v>735</v>
      </c>
      <c r="G4007" t="s">
        <v>736</v>
      </c>
      <c r="H4007" t="s">
        <v>100</v>
      </c>
      <c r="I4007" t="s">
        <v>101</v>
      </c>
      <c r="J4007">
        <v>0</v>
      </c>
      <c r="K4007" t="s">
        <v>93</v>
      </c>
      <c r="L4007">
        <v>505913</v>
      </c>
    </row>
    <row r="4008" spans="1:12" x14ac:dyDescent="0.25">
      <c r="A4008" t="s">
        <v>439</v>
      </c>
      <c r="B4008" t="s">
        <v>440</v>
      </c>
      <c r="C4008" t="s">
        <v>411</v>
      </c>
      <c r="D4008">
        <v>101</v>
      </c>
      <c r="E4008" t="s">
        <v>422</v>
      </c>
      <c r="F4008" t="s">
        <v>735</v>
      </c>
      <c r="G4008" t="s">
        <v>736</v>
      </c>
      <c r="H4008" t="s">
        <v>102</v>
      </c>
      <c r="I4008" t="s">
        <v>103</v>
      </c>
      <c r="J4008">
        <v>0</v>
      </c>
      <c r="K4008" t="s">
        <v>93</v>
      </c>
      <c r="L4008">
        <v>505913</v>
      </c>
    </row>
    <row r="4009" spans="1:12" x14ac:dyDescent="0.25">
      <c r="A4009" t="s">
        <v>439</v>
      </c>
      <c r="B4009" t="s">
        <v>440</v>
      </c>
      <c r="C4009" t="s">
        <v>411</v>
      </c>
      <c r="D4009">
        <v>101</v>
      </c>
      <c r="E4009" t="s">
        <v>422</v>
      </c>
      <c r="F4009" t="s">
        <v>735</v>
      </c>
      <c r="G4009" t="s">
        <v>736</v>
      </c>
      <c r="H4009" t="s">
        <v>104</v>
      </c>
      <c r="I4009" t="s">
        <v>105</v>
      </c>
      <c r="J4009">
        <v>0</v>
      </c>
      <c r="K4009" t="s">
        <v>93</v>
      </c>
      <c r="L4009">
        <v>505913</v>
      </c>
    </row>
    <row r="4010" spans="1:12" x14ac:dyDescent="0.25">
      <c r="A4010" t="s">
        <v>439</v>
      </c>
      <c r="B4010" t="s">
        <v>440</v>
      </c>
      <c r="C4010" t="s">
        <v>411</v>
      </c>
      <c r="D4010">
        <v>101</v>
      </c>
      <c r="E4010" t="s">
        <v>422</v>
      </c>
      <c r="F4010" t="s">
        <v>735</v>
      </c>
      <c r="G4010" t="s">
        <v>736</v>
      </c>
      <c r="H4010" t="s">
        <v>106</v>
      </c>
      <c r="I4010" t="s">
        <v>107</v>
      </c>
      <c r="J4010">
        <v>0</v>
      </c>
      <c r="K4010" t="s">
        <v>93</v>
      </c>
      <c r="L4010">
        <v>505913</v>
      </c>
    </row>
    <row r="4011" spans="1:12" x14ac:dyDescent="0.25">
      <c r="A4011" t="s">
        <v>439</v>
      </c>
      <c r="B4011" t="s">
        <v>440</v>
      </c>
      <c r="C4011" t="s">
        <v>411</v>
      </c>
      <c r="D4011">
        <v>101</v>
      </c>
      <c r="E4011" t="s">
        <v>422</v>
      </c>
      <c r="F4011" t="s">
        <v>735</v>
      </c>
      <c r="G4011" t="s">
        <v>736</v>
      </c>
      <c r="H4011" t="s">
        <v>108</v>
      </c>
      <c r="I4011" t="s">
        <v>109</v>
      </c>
      <c r="J4011">
        <v>0</v>
      </c>
      <c r="K4011" t="s">
        <v>93</v>
      </c>
      <c r="L4011">
        <v>505913</v>
      </c>
    </row>
    <row r="4012" spans="1:12" x14ac:dyDescent="0.25">
      <c r="A4012" t="s">
        <v>439</v>
      </c>
      <c r="B4012" t="s">
        <v>440</v>
      </c>
      <c r="C4012" t="s">
        <v>411</v>
      </c>
      <c r="D4012">
        <v>101</v>
      </c>
      <c r="E4012" t="s">
        <v>422</v>
      </c>
      <c r="F4012" t="s">
        <v>735</v>
      </c>
      <c r="G4012" t="s">
        <v>736</v>
      </c>
      <c r="H4012" t="s">
        <v>110</v>
      </c>
      <c r="I4012" t="s">
        <v>111</v>
      </c>
      <c r="J4012">
        <v>0</v>
      </c>
      <c r="K4012" t="s">
        <v>93</v>
      </c>
      <c r="L4012">
        <v>505913</v>
      </c>
    </row>
    <row r="4013" spans="1:12" x14ac:dyDescent="0.25">
      <c r="A4013" t="s">
        <v>439</v>
      </c>
      <c r="B4013" t="s">
        <v>440</v>
      </c>
      <c r="C4013" t="s">
        <v>411</v>
      </c>
      <c r="D4013">
        <v>101</v>
      </c>
      <c r="E4013" t="s">
        <v>422</v>
      </c>
      <c r="F4013" t="s">
        <v>735</v>
      </c>
      <c r="G4013" t="s">
        <v>736</v>
      </c>
      <c r="H4013" t="s">
        <v>112</v>
      </c>
      <c r="I4013" t="s">
        <v>113</v>
      </c>
      <c r="J4013">
        <v>0</v>
      </c>
      <c r="K4013" t="s">
        <v>93</v>
      </c>
      <c r="L4013">
        <v>505913</v>
      </c>
    </row>
    <row r="4014" spans="1:12" x14ac:dyDescent="0.25">
      <c r="A4014" t="s">
        <v>439</v>
      </c>
      <c r="B4014" t="s">
        <v>440</v>
      </c>
      <c r="C4014" t="s">
        <v>411</v>
      </c>
      <c r="D4014">
        <v>101</v>
      </c>
      <c r="E4014" t="s">
        <v>422</v>
      </c>
      <c r="F4014" t="s">
        <v>735</v>
      </c>
      <c r="G4014" t="s">
        <v>736</v>
      </c>
      <c r="H4014" t="s">
        <v>114</v>
      </c>
      <c r="I4014" t="s">
        <v>115</v>
      </c>
      <c r="J4014">
        <v>0</v>
      </c>
      <c r="K4014" t="s">
        <v>93</v>
      </c>
      <c r="L4014">
        <v>505913</v>
      </c>
    </row>
    <row r="4015" spans="1:12" x14ac:dyDescent="0.25">
      <c r="A4015" t="s">
        <v>439</v>
      </c>
      <c r="B4015" t="s">
        <v>440</v>
      </c>
      <c r="C4015" t="s">
        <v>411</v>
      </c>
      <c r="D4015">
        <v>101</v>
      </c>
      <c r="E4015" t="s">
        <v>422</v>
      </c>
      <c r="F4015" t="s">
        <v>735</v>
      </c>
      <c r="G4015" t="s">
        <v>736</v>
      </c>
      <c r="H4015" t="s">
        <v>116</v>
      </c>
      <c r="I4015" t="s">
        <v>117</v>
      </c>
      <c r="J4015">
        <v>0</v>
      </c>
      <c r="K4015" t="s">
        <v>93</v>
      </c>
      <c r="L4015">
        <v>505913</v>
      </c>
    </row>
    <row r="4016" spans="1:12" x14ac:dyDescent="0.25">
      <c r="A4016" t="s">
        <v>439</v>
      </c>
      <c r="B4016" t="s">
        <v>440</v>
      </c>
      <c r="C4016" t="s">
        <v>411</v>
      </c>
      <c r="D4016">
        <v>101</v>
      </c>
      <c r="E4016" t="s">
        <v>422</v>
      </c>
      <c r="F4016" t="s">
        <v>735</v>
      </c>
      <c r="G4016" t="s">
        <v>736</v>
      </c>
      <c r="H4016" t="s">
        <v>118</v>
      </c>
      <c r="I4016" t="s">
        <v>119</v>
      </c>
      <c r="J4016">
        <v>0</v>
      </c>
      <c r="K4016" t="s">
        <v>93</v>
      </c>
      <c r="L4016">
        <v>505913</v>
      </c>
    </row>
    <row r="4017" spans="1:12" x14ac:dyDescent="0.25">
      <c r="A4017" t="s">
        <v>439</v>
      </c>
      <c r="B4017" t="s">
        <v>440</v>
      </c>
      <c r="C4017" t="s">
        <v>411</v>
      </c>
      <c r="D4017">
        <v>101</v>
      </c>
      <c r="E4017" t="s">
        <v>422</v>
      </c>
      <c r="F4017" t="s">
        <v>735</v>
      </c>
      <c r="G4017" t="s">
        <v>736</v>
      </c>
      <c r="H4017" t="s">
        <v>120</v>
      </c>
      <c r="I4017" t="s">
        <v>121</v>
      </c>
      <c r="J4017">
        <v>0</v>
      </c>
      <c r="K4017" t="s">
        <v>93</v>
      </c>
      <c r="L4017">
        <v>505913</v>
      </c>
    </row>
    <row r="4018" spans="1:12" x14ac:dyDescent="0.25">
      <c r="A4018" t="s">
        <v>439</v>
      </c>
      <c r="B4018" t="s">
        <v>440</v>
      </c>
      <c r="C4018" t="s">
        <v>411</v>
      </c>
      <c r="D4018">
        <v>101</v>
      </c>
      <c r="E4018" t="s">
        <v>422</v>
      </c>
      <c r="F4018" t="s">
        <v>735</v>
      </c>
      <c r="G4018" t="s">
        <v>736</v>
      </c>
      <c r="H4018" t="s">
        <v>122</v>
      </c>
      <c r="I4018" t="s">
        <v>123</v>
      </c>
      <c r="J4018">
        <v>0</v>
      </c>
      <c r="K4018" t="s">
        <v>93</v>
      </c>
      <c r="L4018">
        <v>505913</v>
      </c>
    </row>
    <row r="4019" spans="1:12" x14ac:dyDescent="0.25">
      <c r="A4019" t="s">
        <v>439</v>
      </c>
      <c r="B4019" t="s">
        <v>440</v>
      </c>
      <c r="C4019" t="s">
        <v>411</v>
      </c>
      <c r="D4019">
        <v>101</v>
      </c>
      <c r="E4019" t="s">
        <v>422</v>
      </c>
      <c r="F4019" t="s">
        <v>735</v>
      </c>
      <c r="G4019" t="s">
        <v>736</v>
      </c>
      <c r="H4019" t="s">
        <v>124</v>
      </c>
      <c r="I4019" t="s">
        <v>125</v>
      </c>
      <c r="J4019">
        <v>0</v>
      </c>
      <c r="K4019" t="s">
        <v>93</v>
      </c>
      <c r="L4019">
        <v>505913</v>
      </c>
    </row>
    <row r="4020" spans="1:12" x14ac:dyDescent="0.25">
      <c r="A4020" t="s">
        <v>439</v>
      </c>
      <c r="B4020" t="s">
        <v>440</v>
      </c>
      <c r="C4020" t="s">
        <v>411</v>
      </c>
      <c r="D4020">
        <v>101</v>
      </c>
      <c r="E4020" t="s">
        <v>422</v>
      </c>
      <c r="F4020" t="s">
        <v>735</v>
      </c>
      <c r="G4020" t="s">
        <v>736</v>
      </c>
      <c r="H4020" t="s">
        <v>126</v>
      </c>
      <c r="I4020" t="s">
        <v>127</v>
      </c>
      <c r="J4020">
        <v>0</v>
      </c>
      <c r="K4020" t="s">
        <v>93</v>
      </c>
      <c r="L4020">
        <v>505913</v>
      </c>
    </row>
    <row r="4021" spans="1:12" x14ac:dyDescent="0.25">
      <c r="A4021" t="s">
        <v>439</v>
      </c>
      <c r="B4021" t="s">
        <v>440</v>
      </c>
      <c r="C4021" t="s">
        <v>411</v>
      </c>
      <c r="D4021">
        <v>101</v>
      </c>
      <c r="E4021" t="s">
        <v>422</v>
      </c>
      <c r="F4021" t="s">
        <v>735</v>
      </c>
      <c r="G4021" t="s">
        <v>736</v>
      </c>
      <c r="H4021" t="s">
        <v>128</v>
      </c>
      <c r="I4021" t="s">
        <v>129</v>
      </c>
      <c r="J4021">
        <v>759753</v>
      </c>
      <c r="K4021" t="s">
        <v>93</v>
      </c>
      <c r="L4021">
        <v>505913</v>
      </c>
    </row>
    <row r="4022" spans="1:12" x14ac:dyDescent="0.25">
      <c r="A4022" t="s">
        <v>439</v>
      </c>
      <c r="B4022" t="s">
        <v>440</v>
      </c>
      <c r="C4022" t="s">
        <v>411</v>
      </c>
      <c r="D4022">
        <v>101</v>
      </c>
      <c r="E4022" t="s">
        <v>422</v>
      </c>
      <c r="F4022" t="s">
        <v>735</v>
      </c>
      <c r="G4022" t="s">
        <v>736</v>
      </c>
      <c r="H4022" t="s">
        <v>130</v>
      </c>
      <c r="I4022" t="s">
        <v>131</v>
      </c>
      <c r="J4022">
        <v>17086</v>
      </c>
      <c r="K4022" t="s">
        <v>93</v>
      </c>
      <c r="L4022">
        <v>505913</v>
      </c>
    </row>
    <row r="4023" spans="1:12" x14ac:dyDescent="0.25">
      <c r="A4023" t="s">
        <v>439</v>
      </c>
      <c r="B4023" t="s">
        <v>440</v>
      </c>
      <c r="C4023" t="s">
        <v>411</v>
      </c>
      <c r="D4023">
        <v>101</v>
      </c>
      <c r="E4023" t="s">
        <v>422</v>
      </c>
      <c r="F4023" t="s">
        <v>735</v>
      </c>
      <c r="G4023" t="s">
        <v>736</v>
      </c>
      <c r="H4023" t="s">
        <v>132</v>
      </c>
      <c r="I4023" t="s">
        <v>133</v>
      </c>
      <c r="J4023">
        <v>-20755</v>
      </c>
      <c r="K4023" t="s">
        <v>93</v>
      </c>
      <c r="L4023">
        <v>505913</v>
      </c>
    </row>
    <row r="4024" spans="1:12" x14ac:dyDescent="0.25">
      <c r="A4024" t="s">
        <v>439</v>
      </c>
      <c r="B4024" t="s">
        <v>440</v>
      </c>
      <c r="C4024" t="s">
        <v>411</v>
      </c>
      <c r="D4024">
        <v>101</v>
      </c>
      <c r="E4024" t="s">
        <v>422</v>
      </c>
      <c r="F4024" t="s">
        <v>735</v>
      </c>
      <c r="G4024" t="s">
        <v>736</v>
      </c>
      <c r="H4024" t="s">
        <v>134</v>
      </c>
      <c r="I4024" t="s">
        <v>135</v>
      </c>
      <c r="J4024">
        <v>65744</v>
      </c>
      <c r="K4024" t="s">
        <v>93</v>
      </c>
      <c r="L4024">
        <v>505913</v>
      </c>
    </row>
    <row r="4025" spans="1:12" x14ac:dyDescent="0.25">
      <c r="A4025" t="s">
        <v>439</v>
      </c>
      <c r="B4025" t="s">
        <v>440</v>
      </c>
      <c r="C4025" t="s">
        <v>411</v>
      </c>
      <c r="D4025">
        <v>101</v>
      </c>
      <c r="E4025" t="s">
        <v>422</v>
      </c>
      <c r="F4025" t="s">
        <v>735</v>
      </c>
      <c r="G4025" t="s">
        <v>736</v>
      </c>
      <c r="H4025" t="s">
        <v>136</v>
      </c>
      <c r="I4025" t="s">
        <v>137</v>
      </c>
      <c r="J4025">
        <v>10619</v>
      </c>
      <c r="K4025" t="s">
        <v>93</v>
      </c>
      <c r="L4025">
        <v>505913</v>
      </c>
    </row>
    <row r="4026" spans="1:12" x14ac:dyDescent="0.25">
      <c r="A4026" t="s">
        <v>439</v>
      </c>
      <c r="B4026" t="s">
        <v>440</v>
      </c>
      <c r="C4026" t="s">
        <v>411</v>
      </c>
      <c r="D4026">
        <v>101</v>
      </c>
      <c r="E4026" t="s">
        <v>422</v>
      </c>
      <c r="F4026" t="s">
        <v>735</v>
      </c>
      <c r="G4026" t="s">
        <v>736</v>
      </c>
      <c r="H4026" t="s">
        <v>138</v>
      </c>
      <c r="I4026" t="s">
        <v>139</v>
      </c>
      <c r="J4026">
        <v>175655</v>
      </c>
      <c r="K4026" t="s">
        <v>93</v>
      </c>
      <c r="L4026">
        <v>505913</v>
      </c>
    </row>
    <row r="4027" spans="1:12" x14ac:dyDescent="0.25">
      <c r="A4027" t="s">
        <v>439</v>
      </c>
      <c r="B4027" t="s">
        <v>440</v>
      </c>
      <c r="C4027" t="s">
        <v>411</v>
      </c>
      <c r="D4027">
        <v>101</v>
      </c>
      <c r="E4027" t="s">
        <v>422</v>
      </c>
      <c r="F4027" t="s">
        <v>735</v>
      </c>
      <c r="G4027" t="s">
        <v>736</v>
      </c>
      <c r="H4027" t="s">
        <v>140</v>
      </c>
      <c r="I4027" t="s">
        <v>141</v>
      </c>
      <c r="J4027">
        <v>0</v>
      </c>
      <c r="K4027" t="s">
        <v>93</v>
      </c>
      <c r="L4027">
        <v>505913</v>
      </c>
    </row>
    <row r="4028" spans="1:12" x14ac:dyDescent="0.25">
      <c r="A4028" t="s">
        <v>439</v>
      </c>
      <c r="B4028" t="s">
        <v>440</v>
      </c>
      <c r="C4028" t="s">
        <v>411</v>
      </c>
      <c r="D4028">
        <v>101</v>
      </c>
      <c r="E4028" t="s">
        <v>422</v>
      </c>
      <c r="F4028" t="s">
        <v>735</v>
      </c>
      <c r="G4028" t="s">
        <v>736</v>
      </c>
      <c r="H4028" t="s">
        <v>142</v>
      </c>
      <c r="I4028" t="s">
        <v>143</v>
      </c>
      <c r="J4028">
        <v>0</v>
      </c>
      <c r="K4028" t="s">
        <v>93</v>
      </c>
      <c r="L4028">
        <v>505913</v>
      </c>
    </row>
    <row r="4029" spans="1:12" x14ac:dyDescent="0.25">
      <c r="A4029" t="s">
        <v>439</v>
      </c>
      <c r="B4029" t="s">
        <v>440</v>
      </c>
      <c r="C4029" t="s">
        <v>411</v>
      </c>
      <c r="D4029">
        <v>101</v>
      </c>
      <c r="E4029" t="s">
        <v>422</v>
      </c>
      <c r="F4029" t="s">
        <v>735</v>
      </c>
      <c r="G4029" t="s">
        <v>736</v>
      </c>
      <c r="H4029" t="s">
        <v>144</v>
      </c>
      <c r="I4029" t="s">
        <v>145</v>
      </c>
      <c r="J4029">
        <v>0</v>
      </c>
      <c r="K4029" t="s">
        <v>93</v>
      </c>
      <c r="L4029">
        <v>505913</v>
      </c>
    </row>
    <row r="4030" spans="1:12" x14ac:dyDescent="0.25">
      <c r="A4030" t="s">
        <v>439</v>
      </c>
      <c r="B4030" t="s">
        <v>440</v>
      </c>
      <c r="C4030" t="s">
        <v>411</v>
      </c>
      <c r="D4030">
        <v>101</v>
      </c>
      <c r="E4030" t="s">
        <v>422</v>
      </c>
      <c r="F4030" t="s">
        <v>735</v>
      </c>
      <c r="G4030" t="s">
        <v>736</v>
      </c>
      <c r="H4030" t="s">
        <v>146</v>
      </c>
      <c r="I4030" t="s">
        <v>147</v>
      </c>
      <c r="J4030">
        <v>3727</v>
      </c>
      <c r="K4030" t="s">
        <v>93</v>
      </c>
      <c r="L4030">
        <v>505913</v>
      </c>
    </row>
    <row r="4031" spans="1:12" x14ac:dyDescent="0.25">
      <c r="A4031" t="s">
        <v>439</v>
      </c>
      <c r="B4031" t="s">
        <v>440</v>
      </c>
      <c r="C4031" t="s">
        <v>411</v>
      </c>
      <c r="D4031">
        <v>101</v>
      </c>
      <c r="E4031" t="s">
        <v>422</v>
      </c>
      <c r="F4031" t="s">
        <v>735</v>
      </c>
      <c r="G4031" t="s">
        <v>736</v>
      </c>
      <c r="H4031" t="s">
        <v>148</v>
      </c>
      <c r="I4031" t="s">
        <v>149</v>
      </c>
      <c r="J4031">
        <v>0</v>
      </c>
      <c r="K4031" t="s">
        <v>93</v>
      </c>
      <c r="L4031">
        <v>505913</v>
      </c>
    </row>
    <row r="4032" spans="1:12" x14ac:dyDescent="0.25">
      <c r="A4032" t="s">
        <v>439</v>
      </c>
      <c r="B4032" t="s">
        <v>440</v>
      </c>
      <c r="C4032" t="s">
        <v>411</v>
      </c>
      <c r="D4032">
        <v>101</v>
      </c>
      <c r="E4032" t="s">
        <v>422</v>
      </c>
      <c r="F4032" t="s">
        <v>735</v>
      </c>
      <c r="G4032" t="s">
        <v>736</v>
      </c>
      <c r="H4032" t="s">
        <v>150</v>
      </c>
      <c r="I4032" t="s">
        <v>151</v>
      </c>
      <c r="J4032">
        <v>27132</v>
      </c>
      <c r="K4032" t="s">
        <v>93</v>
      </c>
      <c r="L4032">
        <v>505913</v>
      </c>
    </row>
    <row r="4033" spans="1:12" x14ac:dyDescent="0.25">
      <c r="A4033" t="s">
        <v>439</v>
      </c>
      <c r="B4033" t="s">
        <v>440</v>
      </c>
      <c r="C4033" t="s">
        <v>411</v>
      </c>
      <c r="D4033">
        <v>101</v>
      </c>
      <c r="E4033" t="s">
        <v>422</v>
      </c>
      <c r="F4033" t="s">
        <v>735</v>
      </c>
      <c r="G4033" t="s">
        <v>736</v>
      </c>
      <c r="H4033" t="s">
        <v>152</v>
      </c>
      <c r="I4033" t="s">
        <v>153</v>
      </c>
      <c r="J4033">
        <v>1519</v>
      </c>
      <c r="K4033" t="s">
        <v>93</v>
      </c>
      <c r="L4033">
        <v>505913</v>
      </c>
    </row>
    <row r="4034" spans="1:12" x14ac:dyDescent="0.25">
      <c r="A4034" t="s">
        <v>439</v>
      </c>
      <c r="B4034" t="s">
        <v>440</v>
      </c>
      <c r="C4034" t="s">
        <v>411</v>
      </c>
      <c r="D4034">
        <v>101</v>
      </c>
      <c r="E4034" t="s">
        <v>422</v>
      </c>
      <c r="F4034" t="s">
        <v>735</v>
      </c>
      <c r="G4034" t="s">
        <v>736</v>
      </c>
      <c r="H4034" t="s">
        <v>154</v>
      </c>
      <c r="I4034" t="s">
        <v>155</v>
      </c>
      <c r="J4034">
        <v>0</v>
      </c>
      <c r="K4034" t="s">
        <v>93</v>
      </c>
      <c r="L4034">
        <v>505913</v>
      </c>
    </row>
    <row r="4035" spans="1:12" x14ac:dyDescent="0.25">
      <c r="A4035" t="s">
        <v>439</v>
      </c>
      <c r="B4035" t="s">
        <v>440</v>
      </c>
      <c r="C4035" t="s">
        <v>411</v>
      </c>
      <c r="D4035">
        <v>101</v>
      </c>
      <c r="E4035" t="s">
        <v>422</v>
      </c>
      <c r="F4035" t="s">
        <v>735</v>
      </c>
      <c r="G4035" t="s">
        <v>736</v>
      </c>
      <c r="H4035" t="s">
        <v>156</v>
      </c>
      <c r="I4035" t="s">
        <v>157</v>
      </c>
      <c r="J4035">
        <v>1153</v>
      </c>
      <c r="K4035" t="s">
        <v>93</v>
      </c>
      <c r="L4035">
        <v>505913</v>
      </c>
    </row>
    <row r="4036" spans="1:12" x14ac:dyDescent="0.25">
      <c r="A4036" t="s">
        <v>439</v>
      </c>
      <c r="B4036" t="s">
        <v>440</v>
      </c>
      <c r="C4036" t="s">
        <v>411</v>
      </c>
      <c r="D4036">
        <v>101</v>
      </c>
      <c r="E4036" t="s">
        <v>422</v>
      </c>
      <c r="F4036" t="s">
        <v>735</v>
      </c>
      <c r="G4036" t="s">
        <v>736</v>
      </c>
      <c r="H4036" t="s">
        <v>158</v>
      </c>
      <c r="I4036" t="s">
        <v>159</v>
      </c>
      <c r="J4036">
        <v>2166</v>
      </c>
      <c r="K4036" t="s">
        <v>93</v>
      </c>
      <c r="L4036">
        <v>505913</v>
      </c>
    </row>
    <row r="4037" spans="1:12" x14ac:dyDescent="0.25">
      <c r="A4037" t="s">
        <v>439</v>
      </c>
      <c r="B4037" t="s">
        <v>440</v>
      </c>
      <c r="C4037" t="s">
        <v>411</v>
      </c>
      <c r="D4037">
        <v>101</v>
      </c>
      <c r="E4037" t="s">
        <v>422</v>
      </c>
      <c r="F4037" t="s">
        <v>735</v>
      </c>
      <c r="G4037" t="s">
        <v>736</v>
      </c>
      <c r="H4037" t="s">
        <v>160</v>
      </c>
      <c r="I4037" t="s">
        <v>161</v>
      </c>
      <c r="J4037">
        <v>10068</v>
      </c>
      <c r="K4037" t="s">
        <v>93</v>
      </c>
      <c r="L4037">
        <v>505913</v>
      </c>
    </row>
    <row r="4038" spans="1:12" x14ac:dyDescent="0.25">
      <c r="A4038" t="s">
        <v>439</v>
      </c>
      <c r="B4038" t="s">
        <v>440</v>
      </c>
      <c r="C4038" t="s">
        <v>411</v>
      </c>
      <c r="D4038">
        <v>101</v>
      </c>
      <c r="E4038" t="s">
        <v>422</v>
      </c>
      <c r="F4038" t="s">
        <v>735</v>
      </c>
      <c r="G4038" t="s">
        <v>736</v>
      </c>
      <c r="H4038" t="s">
        <v>162</v>
      </c>
      <c r="I4038" t="s">
        <v>163</v>
      </c>
      <c r="J4038">
        <v>49</v>
      </c>
      <c r="K4038" t="s">
        <v>93</v>
      </c>
      <c r="L4038">
        <v>505913</v>
      </c>
    </row>
    <row r="4039" spans="1:12" x14ac:dyDescent="0.25">
      <c r="A4039" t="s">
        <v>439</v>
      </c>
      <c r="B4039" t="s">
        <v>440</v>
      </c>
      <c r="C4039" t="s">
        <v>411</v>
      </c>
      <c r="D4039">
        <v>101</v>
      </c>
      <c r="E4039" t="s">
        <v>422</v>
      </c>
      <c r="F4039" t="s">
        <v>735</v>
      </c>
      <c r="G4039" t="s">
        <v>736</v>
      </c>
      <c r="H4039" t="s">
        <v>164</v>
      </c>
      <c r="I4039" t="s">
        <v>165</v>
      </c>
      <c r="J4039">
        <v>1425</v>
      </c>
      <c r="K4039" t="s">
        <v>93</v>
      </c>
      <c r="L4039">
        <v>505913</v>
      </c>
    </row>
    <row r="4040" spans="1:12" x14ac:dyDescent="0.25">
      <c r="A4040" t="s">
        <v>439</v>
      </c>
      <c r="B4040" t="s">
        <v>440</v>
      </c>
      <c r="C4040" t="s">
        <v>411</v>
      </c>
      <c r="D4040">
        <v>101</v>
      </c>
      <c r="E4040" t="s">
        <v>422</v>
      </c>
      <c r="F4040" t="s">
        <v>735</v>
      </c>
      <c r="G4040" t="s">
        <v>736</v>
      </c>
      <c r="H4040" t="s">
        <v>166</v>
      </c>
      <c r="I4040" t="s">
        <v>167</v>
      </c>
      <c r="J4040">
        <v>0</v>
      </c>
      <c r="K4040" t="s">
        <v>93</v>
      </c>
      <c r="L4040">
        <v>505913</v>
      </c>
    </row>
    <row r="4041" spans="1:12" x14ac:dyDescent="0.25">
      <c r="A4041" t="s">
        <v>439</v>
      </c>
      <c r="B4041" t="s">
        <v>440</v>
      </c>
      <c r="C4041" t="s">
        <v>411</v>
      </c>
      <c r="D4041">
        <v>101</v>
      </c>
      <c r="E4041" t="s">
        <v>422</v>
      </c>
      <c r="F4041" t="s">
        <v>735</v>
      </c>
      <c r="G4041" t="s">
        <v>736</v>
      </c>
      <c r="H4041" t="s">
        <v>168</v>
      </c>
      <c r="I4041" t="s">
        <v>169</v>
      </c>
      <c r="J4041">
        <v>32943</v>
      </c>
      <c r="K4041" t="s">
        <v>93</v>
      </c>
      <c r="L4041">
        <v>505913</v>
      </c>
    </row>
    <row r="4042" spans="1:12" x14ac:dyDescent="0.25">
      <c r="A4042" t="s">
        <v>439</v>
      </c>
      <c r="B4042" t="s">
        <v>440</v>
      </c>
      <c r="C4042" t="s">
        <v>411</v>
      </c>
      <c r="D4042">
        <v>101</v>
      </c>
      <c r="E4042" t="s">
        <v>422</v>
      </c>
      <c r="F4042" t="s">
        <v>735</v>
      </c>
      <c r="G4042" t="s">
        <v>736</v>
      </c>
      <c r="H4042" t="s">
        <v>170</v>
      </c>
      <c r="I4042" t="s">
        <v>171</v>
      </c>
      <c r="J4042">
        <v>4809</v>
      </c>
      <c r="K4042" t="s">
        <v>93</v>
      </c>
      <c r="L4042">
        <v>505913</v>
      </c>
    </row>
    <row r="4043" spans="1:12" x14ac:dyDescent="0.25">
      <c r="A4043" t="s">
        <v>439</v>
      </c>
      <c r="B4043" t="s">
        <v>440</v>
      </c>
      <c r="C4043" t="s">
        <v>411</v>
      </c>
      <c r="D4043">
        <v>101</v>
      </c>
      <c r="E4043" t="s">
        <v>422</v>
      </c>
      <c r="F4043" t="s">
        <v>735</v>
      </c>
      <c r="G4043" t="s">
        <v>736</v>
      </c>
      <c r="H4043" t="s">
        <v>172</v>
      </c>
      <c r="I4043" t="s">
        <v>173</v>
      </c>
      <c r="J4043">
        <v>1478</v>
      </c>
      <c r="K4043" t="s">
        <v>93</v>
      </c>
      <c r="L4043">
        <v>505913</v>
      </c>
    </row>
    <row r="4044" spans="1:12" x14ac:dyDescent="0.25">
      <c r="A4044" t="s">
        <v>439</v>
      </c>
      <c r="B4044" t="s">
        <v>440</v>
      </c>
      <c r="C4044" t="s">
        <v>411</v>
      </c>
      <c r="D4044">
        <v>101</v>
      </c>
      <c r="E4044" t="s">
        <v>422</v>
      </c>
      <c r="F4044" t="s">
        <v>735</v>
      </c>
      <c r="G4044" t="s">
        <v>736</v>
      </c>
      <c r="H4044" t="s">
        <v>174</v>
      </c>
      <c r="I4044" t="s">
        <v>175</v>
      </c>
      <c r="J4044">
        <v>0</v>
      </c>
      <c r="K4044" t="s">
        <v>93</v>
      </c>
      <c r="L4044">
        <v>505913</v>
      </c>
    </row>
    <row r="4045" spans="1:12" x14ac:dyDescent="0.25">
      <c r="A4045" t="s">
        <v>439</v>
      </c>
      <c r="B4045" t="s">
        <v>440</v>
      </c>
      <c r="C4045" t="s">
        <v>411</v>
      </c>
      <c r="D4045">
        <v>101</v>
      </c>
      <c r="E4045" t="s">
        <v>422</v>
      </c>
      <c r="F4045" t="s">
        <v>735</v>
      </c>
      <c r="G4045" t="s">
        <v>736</v>
      </c>
      <c r="H4045" t="s">
        <v>176</v>
      </c>
      <c r="I4045" t="s">
        <v>177</v>
      </c>
      <c r="J4045">
        <v>0</v>
      </c>
      <c r="K4045" t="s">
        <v>93</v>
      </c>
      <c r="L4045">
        <v>505913</v>
      </c>
    </row>
    <row r="4046" spans="1:12" x14ac:dyDescent="0.25">
      <c r="A4046" t="s">
        <v>439</v>
      </c>
      <c r="B4046" t="s">
        <v>440</v>
      </c>
      <c r="C4046" t="s">
        <v>411</v>
      </c>
      <c r="D4046">
        <v>101</v>
      </c>
      <c r="E4046" t="s">
        <v>422</v>
      </c>
      <c r="F4046" t="s">
        <v>735</v>
      </c>
      <c r="G4046" t="s">
        <v>736</v>
      </c>
      <c r="H4046" t="s">
        <v>178</v>
      </c>
      <c r="I4046" t="s">
        <v>179</v>
      </c>
      <c r="J4046">
        <v>7621</v>
      </c>
      <c r="K4046" t="s">
        <v>93</v>
      </c>
      <c r="L4046">
        <v>505913</v>
      </c>
    </row>
    <row r="4047" spans="1:12" x14ac:dyDescent="0.25">
      <c r="A4047" t="s">
        <v>439</v>
      </c>
      <c r="B4047" t="s">
        <v>440</v>
      </c>
      <c r="C4047" t="s">
        <v>411</v>
      </c>
      <c r="D4047">
        <v>101</v>
      </c>
      <c r="E4047" t="s">
        <v>422</v>
      </c>
      <c r="F4047" t="s">
        <v>735</v>
      </c>
      <c r="G4047" t="s">
        <v>736</v>
      </c>
      <c r="H4047" t="s">
        <v>180</v>
      </c>
      <c r="I4047" t="s">
        <v>181</v>
      </c>
      <c r="J4047">
        <v>57377</v>
      </c>
      <c r="K4047" t="s">
        <v>93</v>
      </c>
      <c r="L4047">
        <v>505913</v>
      </c>
    </row>
    <row r="4048" spans="1:12" x14ac:dyDescent="0.25">
      <c r="A4048" t="s">
        <v>439</v>
      </c>
      <c r="B4048" t="s">
        <v>440</v>
      </c>
      <c r="C4048" t="s">
        <v>411</v>
      </c>
      <c r="D4048">
        <v>101</v>
      </c>
      <c r="E4048" t="s">
        <v>422</v>
      </c>
      <c r="F4048" t="s">
        <v>735</v>
      </c>
      <c r="G4048" t="s">
        <v>736</v>
      </c>
      <c r="H4048" t="s">
        <v>182</v>
      </c>
      <c r="I4048" t="s">
        <v>183</v>
      </c>
      <c r="J4048">
        <v>0</v>
      </c>
      <c r="K4048" t="s">
        <v>93</v>
      </c>
      <c r="L4048">
        <v>505913</v>
      </c>
    </row>
    <row r="4049" spans="1:12" x14ac:dyDescent="0.25">
      <c r="A4049" t="s">
        <v>439</v>
      </c>
      <c r="B4049" t="s">
        <v>440</v>
      </c>
      <c r="C4049" t="s">
        <v>411</v>
      </c>
      <c r="D4049">
        <v>101</v>
      </c>
      <c r="E4049" t="s">
        <v>422</v>
      </c>
      <c r="F4049" t="s">
        <v>735</v>
      </c>
      <c r="G4049" t="s">
        <v>736</v>
      </c>
      <c r="H4049" t="s">
        <v>184</v>
      </c>
      <c r="I4049" t="s">
        <v>185</v>
      </c>
      <c r="J4049">
        <v>0</v>
      </c>
      <c r="K4049" t="s">
        <v>93</v>
      </c>
      <c r="L4049">
        <v>505913</v>
      </c>
    </row>
    <row r="4050" spans="1:12" x14ac:dyDescent="0.25">
      <c r="A4050" t="s">
        <v>439</v>
      </c>
      <c r="B4050" t="s">
        <v>440</v>
      </c>
      <c r="C4050" t="s">
        <v>411</v>
      </c>
      <c r="D4050">
        <v>101</v>
      </c>
      <c r="E4050" t="s">
        <v>422</v>
      </c>
      <c r="F4050" t="s">
        <v>735</v>
      </c>
      <c r="G4050" t="s">
        <v>736</v>
      </c>
      <c r="H4050" t="s">
        <v>186</v>
      </c>
      <c r="I4050" t="s">
        <v>187</v>
      </c>
      <c r="J4050">
        <v>453</v>
      </c>
      <c r="K4050" t="s">
        <v>93</v>
      </c>
      <c r="L4050">
        <v>505913</v>
      </c>
    </row>
    <row r="4051" spans="1:12" x14ac:dyDescent="0.25">
      <c r="A4051" t="s">
        <v>439</v>
      </c>
      <c r="B4051" t="s">
        <v>440</v>
      </c>
      <c r="C4051" t="s">
        <v>411</v>
      </c>
      <c r="D4051">
        <v>101</v>
      </c>
      <c r="E4051" t="s">
        <v>422</v>
      </c>
      <c r="F4051" t="s">
        <v>735</v>
      </c>
      <c r="G4051" t="s">
        <v>736</v>
      </c>
      <c r="H4051" t="s">
        <v>188</v>
      </c>
      <c r="I4051" t="s">
        <v>189</v>
      </c>
      <c r="J4051">
        <v>0</v>
      </c>
      <c r="K4051" t="s">
        <v>93</v>
      </c>
      <c r="L4051">
        <v>505913</v>
      </c>
    </row>
    <row r="4052" spans="1:12" x14ac:dyDescent="0.25">
      <c r="A4052" t="s">
        <v>439</v>
      </c>
      <c r="B4052" t="s">
        <v>440</v>
      </c>
      <c r="C4052" t="s">
        <v>411</v>
      </c>
      <c r="D4052">
        <v>101</v>
      </c>
      <c r="E4052" t="s">
        <v>422</v>
      </c>
      <c r="F4052" t="s">
        <v>735</v>
      </c>
      <c r="G4052" t="s">
        <v>736</v>
      </c>
      <c r="H4052" t="s">
        <v>190</v>
      </c>
      <c r="I4052" t="s">
        <v>191</v>
      </c>
      <c r="J4052">
        <v>41279</v>
      </c>
      <c r="K4052" t="s">
        <v>93</v>
      </c>
      <c r="L4052">
        <v>505913</v>
      </c>
    </row>
    <row r="4053" spans="1:12" x14ac:dyDescent="0.25">
      <c r="A4053" t="s">
        <v>439</v>
      </c>
      <c r="B4053" t="s">
        <v>440</v>
      </c>
      <c r="C4053" t="s">
        <v>411</v>
      </c>
      <c r="D4053">
        <v>101</v>
      </c>
      <c r="E4053" t="s">
        <v>422</v>
      </c>
      <c r="F4053" t="s">
        <v>735</v>
      </c>
      <c r="G4053" t="s">
        <v>736</v>
      </c>
      <c r="H4053" t="s">
        <v>192</v>
      </c>
      <c r="I4053" t="s">
        <v>193</v>
      </c>
      <c r="J4053">
        <v>4990</v>
      </c>
      <c r="K4053" t="s">
        <v>93</v>
      </c>
      <c r="L4053">
        <v>505913</v>
      </c>
    </row>
    <row r="4054" spans="1:12" x14ac:dyDescent="0.25">
      <c r="A4054" t="s">
        <v>439</v>
      </c>
      <c r="B4054" t="s">
        <v>440</v>
      </c>
      <c r="C4054" t="s">
        <v>411</v>
      </c>
      <c r="D4054">
        <v>101</v>
      </c>
      <c r="E4054" t="s">
        <v>422</v>
      </c>
      <c r="F4054" t="s">
        <v>735</v>
      </c>
      <c r="G4054" t="s">
        <v>736</v>
      </c>
      <c r="H4054" t="s">
        <v>194</v>
      </c>
      <c r="I4054" t="s">
        <v>195</v>
      </c>
      <c r="J4054">
        <v>52366</v>
      </c>
      <c r="K4054" t="s">
        <v>93</v>
      </c>
      <c r="L4054">
        <v>505913</v>
      </c>
    </row>
    <row r="4055" spans="1:12" x14ac:dyDescent="0.25">
      <c r="A4055" t="s">
        <v>439</v>
      </c>
      <c r="B4055" t="s">
        <v>440</v>
      </c>
      <c r="C4055" t="s">
        <v>411</v>
      </c>
      <c r="D4055">
        <v>101</v>
      </c>
      <c r="E4055" t="s">
        <v>422</v>
      </c>
      <c r="F4055" t="s">
        <v>735</v>
      </c>
      <c r="G4055" t="s">
        <v>736</v>
      </c>
      <c r="H4055" t="s">
        <v>196</v>
      </c>
      <c r="I4055" t="s">
        <v>197</v>
      </c>
      <c r="J4055">
        <v>75731</v>
      </c>
      <c r="K4055" t="s">
        <v>93</v>
      </c>
      <c r="L4055">
        <v>505913</v>
      </c>
    </row>
    <row r="4056" spans="1:12" x14ac:dyDescent="0.25">
      <c r="A4056" t="s">
        <v>439</v>
      </c>
      <c r="B4056" t="s">
        <v>440</v>
      </c>
      <c r="C4056" t="s">
        <v>411</v>
      </c>
      <c r="D4056">
        <v>101</v>
      </c>
      <c r="E4056" t="s">
        <v>422</v>
      </c>
      <c r="F4056" t="s">
        <v>735</v>
      </c>
      <c r="G4056" t="s">
        <v>736</v>
      </c>
      <c r="H4056" t="s">
        <v>198</v>
      </c>
      <c r="I4056" t="s">
        <v>199</v>
      </c>
      <c r="J4056">
        <v>5309</v>
      </c>
      <c r="K4056" t="s">
        <v>93</v>
      </c>
      <c r="L4056">
        <v>505913</v>
      </c>
    </row>
    <row r="4057" spans="1:12" x14ac:dyDescent="0.25">
      <c r="A4057" t="s">
        <v>439</v>
      </c>
      <c r="B4057" t="s">
        <v>440</v>
      </c>
      <c r="C4057" t="s">
        <v>411</v>
      </c>
      <c r="D4057">
        <v>101</v>
      </c>
      <c r="E4057" t="s">
        <v>422</v>
      </c>
      <c r="F4057" t="s">
        <v>735</v>
      </c>
      <c r="G4057" t="s">
        <v>736</v>
      </c>
      <c r="H4057" t="s">
        <v>200</v>
      </c>
      <c r="I4057" t="s">
        <v>201</v>
      </c>
      <c r="J4057">
        <v>33584</v>
      </c>
      <c r="K4057" t="s">
        <v>93</v>
      </c>
      <c r="L4057">
        <v>505913</v>
      </c>
    </row>
    <row r="4058" spans="1:12" x14ac:dyDescent="0.25">
      <c r="A4058" t="s">
        <v>439</v>
      </c>
      <c r="B4058" t="s">
        <v>440</v>
      </c>
      <c r="C4058" t="s">
        <v>411</v>
      </c>
      <c r="D4058">
        <v>101</v>
      </c>
      <c r="E4058" t="s">
        <v>422</v>
      </c>
      <c r="F4058" t="s">
        <v>735</v>
      </c>
      <c r="G4058" t="s">
        <v>736</v>
      </c>
      <c r="H4058" t="s">
        <v>202</v>
      </c>
      <c r="I4058" t="s">
        <v>203</v>
      </c>
      <c r="J4058">
        <v>4195</v>
      </c>
      <c r="K4058" t="s">
        <v>93</v>
      </c>
      <c r="L4058">
        <v>505913</v>
      </c>
    </row>
    <row r="4059" spans="1:12" x14ac:dyDescent="0.25">
      <c r="A4059" t="s">
        <v>439</v>
      </c>
      <c r="B4059" t="s">
        <v>440</v>
      </c>
      <c r="C4059" t="s">
        <v>411</v>
      </c>
      <c r="D4059">
        <v>101</v>
      </c>
      <c r="E4059" t="s">
        <v>422</v>
      </c>
      <c r="F4059" t="s">
        <v>735</v>
      </c>
      <c r="G4059" t="s">
        <v>736</v>
      </c>
      <c r="H4059" t="s">
        <v>204</v>
      </c>
      <c r="I4059" t="s">
        <v>205</v>
      </c>
      <c r="J4059">
        <v>0</v>
      </c>
      <c r="K4059" t="s">
        <v>93</v>
      </c>
      <c r="L4059">
        <v>505913</v>
      </c>
    </row>
    <row r="4060" spans="1:12" x14ac:dyDescent="0.25">
      <c r="A4060" t="s">
        <v>439</v>
      </c>
      <c r="B4060" t="s">
        <v>440</v>
      </c>
      <c r="C4060" t="s">
        <v>411</v>
      </c>
      <c r="D4060">
        <v>101</v>
      </c>
      <c r="E4060" t="s">
        <v>422</v>
      </c>
      <c r="F4060" t="s">
        <v>735</v>
      </c>
      <c r="G4060" t="s">
        <v>736</v>
      </c>
      <c r="H4060" t="s">
        <v>206</v>
      </c>
      <c r="I4060" t="s">
        <v>207</v>
      </c>
      <c r="J4060">
        <v>9023</v>
      </c>
      <c r="K4060" t="s">
        <v>93</v>
      </c>
      <c r="L4060">
        <v>505913</v>
      </c>
    </row>
    <row r="4061" spans="1:12" x14ac:dyDescent="0.25">
      <c r="A4061" t="s">
        <v>439</v>
      </c>
      <c r="B4061" t="s">
        <v>440</v>
      </c>
      <c r="C4061" t="s">
        <v>411</v>
      </c>
      <c r="D4061">
        <v>101</v>
      </c>
      <c r="E4061" t="s">
        <v>422</v>
      </c>
      <c r="F4061" t="s">
        <v>735</v>
      </c>
      <c r="G4061" t="s">
        <v>736</v>
      </c>
      <c r="H4061" t="s">
        <v>208</v>
      </c>
      <c r="I4061" t="s">
        <v>209</v>
      </c>
      <c r="J4061">
        <v>47292</v>
      </c>
      <c r="K4061" t="s">
        <v>93</v>
      </c>
      <c r="L4061">
        <v>505913</v>
      </c>
    </row>
    <row r="4062" spans="1:12" x14ac:dyDescent="0.25">
      <c r="A4062" t="s">
        <v>439</v>
      </c>
      <c r="B4062" t="s">
        <v>440</v>
      </c>
      <c r="C4062" t="s">
        <v>411</v>
      </c>
      <c r="D4062">
        <v>101</v>
      </c>
      <c r="E4062" t="s">
        <v>422</v>
      </c>
      <c r="F4062" t="s">
        <v>735</v>
      </c>
      <c r="G4062" t="s">
        <v>736</v>
      </c>
      <c r="H4062" t="s">
        <v>210</v>
      </c>
      <c r="I4062" t="s">
        <v>211</v>
      </c>
      <c r="J4062">
        <v>10700</v>
      </c>
      <c r="K4062" t="s">
        <v>93</v>
      </c>
      <c r="L4062">
        <v>505913</v>
      </c>
    </row>
    <row r="4063" spans="1:12" x14ac:dyDescent="0.25">
      <c r="A4063" t="s">
        <v>439</v>
      </c>
      <c r="B4063" t="s">
        <v>440</v>
      </c>
      <c r="C4063" t="s">
        <v>411</v>
      </c>
      <c r="D4063">
        <v>101</v>
      </c>
      <c r="E4063" t="s">
        <v>422</v>
      </c>
      <c r="F4063" t="s">
        <v>735</v>
      </c>
      <c r="G4063" t="s">
        <v>736</v>
      </c>
      <c r="H4063" t="s">
        <v>212</v>
      </c>
      <c r="I4063" t="s">
        <v>213</v>
      </c>
      <c r="J4063">
        <v>7209</v>
      </c>
      <c r="K4063" t="s">
        <v>93</v>
      </c>
      <c r="L4063">
        <v>505913</v>
      </c>
    </row>
    <row r="4064" spans="1:12" x14ac:dyDescent="0.25">
      <c r="A4064" t="s">
        <v>439</v>
      </c>
      <c r="B4064" t="s">
        <v>440</v>
      </c>
      <c r="C4064" t="s">
        <v>411</v>
      </c>
      <c r="D4064">
        <v>101</v>
      </c>
      <c r="E4064" t="s">
        <v>422</v>
      </c>
      <c r="F4064" t="s">
        <v>735</v>
      </c>
      <c r="G4064" t="s">
        <v>736</v>
      </c>
      <c r="H4064" t="s">
        <v>214</v>
      </c>
      <c r="I4064" t="s">
        <v>215</v>
      </c>
      <c r="J4064">
        <v>60997</v>
      </c>
      <c r="K4064" t="s">
        <v>93</v>
      </c>
      <c r="L4064">
        <v>505913</v>
      </c>
    </row>
    <row r="4065" spans="1:12" x14ac:dyDescent="0.25">
      <c r="A4065" t="s">
        <v>439</v>
      </c>
      <c r="B4065" t="s">
        <v>440</v>
      </c>
      <c r="C4065" t="s">
        <v>411</v>
      </c>
      <c r="D4065">
        <v>101</v>
      </c>
      <c r="E4065" t="s">
        <v>422</v>
      </c>
      <c r="F4065" t="s">
        <v>735</v>
      </c>
      <c r="G4065" t="s">
        <v>736</v>
      </c>
      <c r="H4065" t="s">
        <v>216</v>
      </c>
      <c r="I4065" t="s">
        <v>217</v>
      </c>
      <c r="J4065">
        <v>12641</v>
      </c>
      <c r="K4065" t="s">
        <v>93</v>
      </c>
      <c r="L4065">
        <v>505913</v>
      </c>
    </row>
    <row r="4066" spans="1:12" x14ac:dyDescent="0.25">
      <c r="A4066" t="s">
        <v>439</v>
      </c>
      <c r="B4066" t="s">
        <v>440</v>
      </c>
      <c r="C4066" t="s">
        <v>411</v>
      </c>
      <c r="D4066">
        <v>101</v>
      </c>
      <c r="E4066" t="s">
        <v>422</v>
      </c>
      <c r="F4066" t="s">
        <v>735</v>
      </c>
      <c r="G4066" t="s">
        <v>736</v>
      </c>
      <c r="H4066" t="s">
        <v>218</v>
      </c>
      <c r="I4066" t="s">
        <v>219</v>
      </c>
      <c r="J4066">
        <v>0</v>
      </c>
      <c r="K4066" t="s">
        <v>93</v>
      </c>
      <c r="L4066">
        <v>505913</v>
      </c>
    </row>
    <row r="4067" spans="1:12" x14ac:dyDescent="0.25">
      <c r="A4067" t="s">
        <v>439</v>
      </c>
      <c r="B4067" t="s">
        <v>440</v>
      </c>
      <c r="C4067" t="s">
        <v>411</v>
      </c>
      <c r="D4067">
        <v>101</v>
      </c>
      <c r="E4067" t="s">
        <v>422</v>
      </c>
      <c r="F4067" t="s">
        <v>735</v>
      </c>
      <c r="G4067" t="s">
        <v>736</v>
      </c>
      <c r="H4067" t="s">
        <v>220</v>
      </c>
      <c r="I4067" t="s">
        <v>221</v>
      </c>
      <c r="J4067">
        <v>5739</v>
      </c>
      <c r="K4067" t="s">
        <v>93</v>
      </c>
      <c r="L4067">
        <v>505913</v>
      </c>
    </row>
    <row r="4068" spans="1:12" x14ac:dyDescent="0.25">
      <c r="A4068" t="s">
        <v>439</v>
      </c>
      <c r="B4068" t="s">
        <v>440</v>
      </c>
      <c r="C4068" t="s">
        <v>411</v>
      </c>
      <c r="D4068">
        <v>101</v>
      </c>
      <c r="E4068" t="s">
        <v>422</v>
      </c>
      <c r="F4068" t="s">
        <v>735</v>
      </c>
      <c r="G4068" t="s">
        <v>736</v>
      </c>
      <c r="H4068" t="s">
        <v>222</v>
      </c>
      <c r="I4068" t="s">
        <v>223</v>
      </c>
      <c r="J4068">
        <v>354</v>
      </c>
      <c r="K4068" t="s">
        <v>93</v>
      </c>
      <c r="L4068">
        <v>505913</v>
      </c>
    </row>
    <row r="4069" spans="1:12" x14ac:dyDescent="0.25">
      <c r="A4069" t="s">
        <v>439</v>
      </c>
      <c r="B4069" t="s">
        <v>440</v>
      </c>
      <c r="C4069" t="s">
        <v>411</v>
      </c>
      <c r="D4069">
        <v>101</v>
      </c>
      <c r="E4069" t="s">
        <v>422</v>
      </c>
      <c r="F4069" t="s">
        <v>735</v>
      </c>
      <c r="G4069" t="s">
        <v>736</v>
      </c>
      <c r="H4069" t="s">
        <v>224</v>
      </c>
      <c r="I4069" t="s">
        <v>225</v>
      </c>
      <c r="J4069">
        <v>6978</v>
      </c>
      <c r="K4069" t="s">
        <v>93</v>
      </c>
      <c r="L4069">
        <v>505913</v>
      </c>
    </row>
    <row r="4070" spans="1:12" x14ac:dyDescent="0.25">
      <c r="A4070" t="s">
        <v>439</v>
      </c>
      <c r="B4070" t="s">
        <v>440</v>
      </c>
      <c r="C4070" t="s">
        <v>411</v>
      </c>
      <c r="D4070">
        <v>101</v>
      </c>
      <c r="E4070" t="s">
        <v>422</v>
      </c>
      <c r="F4070" t="s">
        <v>735</v>
      </c>
      <c r="G4070" t="s">
        <v>736</v>
      </c>
      <c r="H4070" t="s">
        <v>226</v>
      </c>
      <c r="I4070" t="s">
        <v>227</v>
      </c>
      <c r="J4070">
        <v>1960</v>
      </c>
      <c r="K4070" t="s">
        <v>93</v>
      </c>
      <c r="L4070">
        <v>505913</v>
      </c>
    </row>
    <row r="4071" spans="1:12" x14ac:dyDescent="0.25">
      <c r="A4071" t="s">
        <v>439</v>
      </c>
      <c r="B4071" t="s">
        <v>440</v>
      </c>
      <c r="C4071" t="s">
        <v>411</v>
      </c>
      <c r="D4071">
        <v>101</v>
      </c>
      <c r="E4071" t="s">
        <v>422</v>
      </c>
      <c r="F4071" t="s">
        <v>735</v>
      </c>
      <c r="G4071" t="s">
        <v>736</v>
      </c>
      <c r="H4071" t="s">
        <v>228</v>
      </c>
      <c r="I4071" t="s">
        <v>229</v>
      </c>
      <c r="J4071">
        <v>1659</v>
      </c>
      <c r="K4071" t="s">
        <v>93</v>
      </c>
      <c r="L4071">
        <v>505913</v>
      </c>
    </row>
    <row r="4072" spans="1:12" x14ac:dyDescent="0.25">
      <c r="A4072" t="s">
        <v>439</v>
      </c>
      <c r="B4072" t="s">
        <v>440</v>
      </c>
      <c r="C4072" t="s">
        <v>411</v>
      </c>
      <c r="D4072">
        <v>101</v>
      </c>
      <c r="E4072" t="s">
        <v>422</v>
      </c>
      <c r="F4072" t="s">
        <v>735</v>
      </c>
      <c r="G4072" t="s">
        <v>736</v>
      </c>
      <c r="H4072" t="s">
        <v>230</v>
      </c>
      <c r="I4072" t="s">
        <v>231</v>
      </c>
      <c r="J4072">
        <v>4035</v>
      </c>
      <c r="K4072" t="s">
        <v>93</v>
      </c>
      <c r="L4072">
        <v>505913</v>
      </c>
    </row>
    <row r="4073" spans="1:12" x14ac:dyDescent="0.25">
      <c r="A4073" t="s">
        <v>439</v>
      </c>
      <c r="B4073" t="s">
        <v>440</v>
      </c>
      <c r="C4073" t="s">
        <v>411</v>
      </c>
      <c r="D4073">
        <v>101</v>
      </c>
      <c r="E4073" t="s">
        <v>422</v>
      </c>
      <c r="F4073" t="s">
        <v>735</v>
      </c>
      <c r="G4073" t="s">
        <v>736</v>
      </c>
      <c r="H4073" t="s">
        <v>232</v>
      </c>
      <c r="I4073" t="s">
        <v>233</v>
      </c>
      <c r="J4073">
        <v>26197</v>
      </c>
      <c r="K4073" t="s">
        <v>93</v>
      </c>
      <c r="L4073">
        <v>505913</v>
      </c>
    </row>
    <row r="4074" spans="1:12" x14ac:dyDescent="0.25">
      <c r="A4074" t="s">
        <v>439</v>
      </c>
      <c r="B4074" t="s">
        <v>440</v>
      </c>
      <c r="C4074" t="s">
        <v>411</v>
      </c>
      <c r="D4074">
        <v>101</v>
      </c>
      <c r="E4074" t="s">
        <v>422</v>
      </c>
      <c r="F4074" t="s">
        <v>735</v>
      </c>
      <c r="G4074" t="s">
        <v>736</v>
      </c>
      <c r="H4074" t="s">
        <v>234</v>
      </c>
      <c r="I4074" t="s">
        <v>235</v>
      </c>
      <c r="J4074">
        <v>255762</v>
      </c>
      <c r="K4074" t="s">
        <v>93</v>
      </c>
      <c r="L4074">
        <v>505913</v>
      </c>
    </row>
    <row r="4075" spans="1:12" x14ac:dyDescent="0.25">
      <c r="A4075" t="s">
        <v>439</v>
      </c>
      <c r="B4075" t="s">
        <v>440</v>
      </c>
      <c r="C4075" t="s">
        <v>411</v>
      </c>
      <c r="D4075">
        <v>101</v>
      </c>
      <c r="E4075" t="s">
        <v>422</v>
      </c>
      <c r="F4075" t="s">
        <v>735</v>
      </c>
      <c r="G4075" t="s">
        <v>736</v>
      </c>
      <c r="H4075" t="s">
        <v>236</v>
      </c>
      <c r="I4075" t="s">
        <v>237</v>
      </c>
      <c r="J4075">
        <v>0</v>
      </c>
      <c r="K4075" t="s">
        <v>93</v>
      </c>
      <c r="L4075">
        <v>505913</v>
      </c>
    </row>
    <row r="4076" spans="1:12" x14ac:dyDescent="0.25">
      <c r="A4076" t="s">
        <v>439</v>
      </c>
      <c r="B4076" t="s">
        <v>440</v>
      </c>
      <c r="C4076" t="s">
        <v>411</v>
      </c>
      <c r="D4076">
        <v>101</v>
      </c>
      <c r="E4076" t="s">
        <v>422</v>
      </c>
      <c r="F4076" t="s">
        <v>735</v>
      </c>
      <c r="G4076" t="s">
        <v>736</v>
      </c>
      <c r="H4076" t="s">
        <v>251</v>
      </c>
      <c r="I4076" t="s">
        <v>252</v>
      </c>
      <c r="J4076">
        <v>0</v>
      </c>
      <c r="K4076" t="s">
        <v>93</v>
      </c>
      <c r="L4076">
        <v>0</v>
      </c>
    </row>
    <row r="4077" spans="1:12" x14ac:dyDescent="0.25">
      <c r="A4077" t="s">
        <v>439</v>
      </c>
      <c r="B4077" t="s">
        <v>440</v>
      </c>
      <c r="C4077" t="s">
        <v>411</v>
      </c>
      <c r="D4077">
        <v>101</v>
      </c>
      <c r="E4077" t="s">
        <v>422</v>
      </c>
      <c r="F4077" t="s">
        <v>735</v>
      </c>
      <c r="G4077" t="s">
        <v>736</v>
      </c>
      <c r="H4077" t="s">
        <v>253</v>
      </c>
      <c r="I4077" t="s">
        <v>254</v>
      </c>
      <c r="J4077">
        <v>0</v>
      </c>
      <c r="K4077" t="s">
        <v>93</v>
      </c>
      <c r="L4077">
        <v>0</v>
      </c>
    </row>
    <row r="4078" spans="1:12" x14ac:dyDescent="0.25">
      <c r="A4078" t="s">
        <v>439</v>
      </c>
      <c r="B4078" t="s">
        <v>440</v>
      </c>
      <c r="C4078" t="s">
        <v>411</v>
      </c>
      <c r="D4078">
        <v>101</v>
      </c>
      <c r="E4078" t="s">
        <v>422</v>
      </c>
      <c r="F4078" t="s">
        <v>735</v>
      </c>
      <c r="G4078" t="s">
        <v>736</v>
      </c>
      <c r="H4078" t="s">
        <v>255</v>
      </c>
      <c r="I4078" t="s">
        <v>256</v>
      </c>
      <c r="J4078">
        <v>0</v>
      </c>
      <c r="K4078" t="s">
        <v>93</v>
      </c>
      <c r="L4078">
        <v>0</v>
      </c>
    </row>
    <row r="4079" spans="1:12" x14ac:dyDescent="0.25">
      <c r="A4079" t="s">
        <v>439</v>
      </c>
      <c r="B4079" t="s">
        <v>440</v>
      </c>
      <c r="C4079" t="s">
        <v>411</v>
      </c>
      <c r="D4079">
        <v>101</v>
      </c>
      <c r="E4079" t="s">
        <v>422</v>
      </c>
      <c r="F4079" t="s">
        <v>735</v>
      </c>
      <c r="G4079" t="s">
        <v>736</v>
      </c>
      <c r="H4079" t="s">
        <v>257</v>
      </c>
      <c r="I4079" t="s">
        <v>258</v>
      </c>
      <c r="J4079">
        <v>0</v>
      </c>
      <c r="K4079" t="s">
        <v>93</v>
      </c>
      <c r="L4079">
        <v>0</v>
      </c>
    </row>
    <row r="4080" spans="1:12" x14ac:dyDescent="0.25">
      <c r="A4080" t="s">
        <v>439</v>
      </c>
      <c r="B4080" t="s">
        <v>440</v>
      </c>
      <c r="C4080" t="s">
        <v>411</v>
      </c>
      <c r="D4080">
        <v>101</v>
      </c>
      <c r="E4080" t="s">
        <v>422</v>
      </c>
      <c r="F4080" t="s">
        <v>735</v>
      </c>
      <c r="G4080" t="s">
        <v>736</v>
      </c>
      <c r="H4080" t="s">
        <v>259</v>
      </c>
      <c r="I4080" t="s">
        <v>260</v>
      </c>
      <c r="J4080">
        <v>19664</v>
      </c>
      <c r="K4080" t="s">
        <v>93</v>
      </c>
      <c r="L4080">
        <v>0</v>
      </c>
    </row>
    <row r="4081" spans="1:12" x14ac:dyDescent="0.25">
      <c r="A4081" t="s">
        <v>439</v>
      </c>
      <c r="B4081" t="s">
        <v>440</v>
      </c>
      <c r="C4081" t="s">
        <v>411</v>
      </c>
      <c r="D4081">
        <v>101</v>
      </c>
      <c r="E4081" t="s">
        <v>422</v>
      </c>
      <c r="F4081" t="s">
        <v>735</v>
      </c>
      <c r="G4081" t="s">
        <v>736</v>
      </c>
      <c r="H4081" t="s">
        <v>261</v>
      </c>
      <c r="I4081" t="s">
        <v>262</v>
      </c>
      <c r="J4081">
        <v>0</v>
      </c>
      <c r="K4081" t="s">
        <v>93</v>
      </c>
      <c r="L4081">
        <v>0</v>
      </c>
    </row>
    <row r="4082" spans="1:12" x14ac:dyDescent="0.25">
      <c r="A4082" t="s">
        <v>439</v>
      </c>
      <c r="B4082" t="s">
        <v>440</v>
      </c>
      <c r="C4082" t="s">
        <v>411</v>
      </c>
      <c r="D4082">
        <v>101</v>
      </c>
      <c r="E4082" t="s">
        <v>422</v>
      </c>
      <c r="F4082" t="s">
        <v>735</v>
      </c>
      <c r="G4082" t="s">
        <v>736</v>
      </c>
      <c r="H4082" t="s">
        <v>263</v>
      </c>
      <c r="I4082" t="s">
        <v>264</v>
      </c>
      <c r="J4082">
        <v>0</v>
      </c>
      <c r="K4082" t="s">
        <v>93</v>
      </c>
      <c r="L4082">
        <v>0</v>
      </c>
    </row>
    <row r="4083" spans="1:12" x14ac:dyDescent="0.25">
      <c r="A4083" t="s">
        <v>439</v>
      </c>
      <c r="B4083" t="s">
        <v>440</v>
      </c>
      <c r="C4083" t="s">
        <v>411</v>
      </c>
      <c r="D4083">
        <v>101</v>
      </c>
      <c r="E4083" t="s">
        <v>422</v>
      </c>
      <c r="F4083" t="s">
        <v>735</v>
      </c>
      <c r="G4083" t="s">
        <v>736</v>
      </c>
      <c r="H4083" t="s">
        <v>265</v>
      </c>
      <c r="I4083" t="s">
        <v>266</v>
      </c>
      <c r="J4083">
        <v>0</v>
      </c>
      <c r="K4083" t="s">
        <v>93</v>
      </c>
      <c r="L4083">
        <v>0</v>
      </c>
    </row>
    <row r="4084" spans="1:12" x14ac:dyDescent="0.25">
      <c r="A4084" t="s">
        <v>439</v>
      </c>
      <c r="B4084" t="s">
        <v>440</v>
      </c>
      <c r="C4084" t="s">
        <v>411</v>
      </c>
      <c r="D4084">
        <v>101</v>
      </c>
      <c r="E4084" t="s">
        <v>422</v>
      </c>
      <c r="F4084" t="s">
        <v>735</v>
      </c>
      <c r="G4084" t="s">
        <v>736</v>
      </c>
      <c r="H4084" t="s">
        <v>267</v>
      </c>
      <c r="I4084" t="s">
        <v>268</v>
      </c>
      <c r="J4084">
        <v>0</v>
      </c>
      <c r="K4084" t="s">
        <v>93</v>
      </c>
      <c r="L4084">
        <v>0</v>
      </c>
    </row>
    <row r="4085" spans="1:12" x14ac:dyDescent="0.25">
      <c r="A4085" t="s">
        <v>439</v>
      </c>
      <c r="B4085" t="s">
        <v>440</v>
      </c>
      <c r="C4085" t="s">
        <v>411</v>
      </c>
      <c r="D4085">
        <v>101</v>
      </c>
      <c r="E4085" t="s">
        <v>422</v>
      </c>
      <c r="F4085" t="s">
        <v>735</v>
      </c>
      <c r="G4085" t="s">
        <v>736</v>
      </c>
      <c r="H4085" t="s">
        <v>269</v>
      </c>
      <c r="I4085" t="s">
        <v>270</v>
      </c>
      <c r="J4085">
        <v>-3238740</v>
      </c>
      <c r="K4085" t="s">
        <v>93</v>
      </c>
      <c r="L4085">
        <v>0</v>
      </c>
    </row>
    <row r="4086" spans="1:12" x14ac:dyDescent="0.25">
      <c r="A4086" t="s">
        <v>439</v>
      </c>
      <c r="B4086" t="s">
        <v>440</v>
      </c>
      <c r="C4086" t="s">
        <v>411</v>
      </c>
      <c r="D4086">
        <v>101</v>
      </c>
      <c r="E4086" t="s">
        <v>422</v>
      </c>
      <c r="F4086" t="s">
        <v>735</v>
      </c>
      <c r="G4086" t="s">
        <v>736</v>
      </c>
      <c r="H4086" t="s">
        <v>271</v>
      </c>
      <c r="I4086" t="s">
        <v>272</v>
      </c>
      <c r="J4086">
        <v>6454815</v>
      </c>
      <c r="K4086" t="s">
        <v>93</v>
      </c>
      <c r="L4086">
        <v>0</v>
      </c>
    </row>
    <row r="4087" spans="1:12" x14ac:dyDescent="0.25">
      <c r="A4087" t="s">
        <v>439</v>
      </c>
      <c r="B4087" t="s">
        <v>440</v>
      </c>
      <c r="C4087" t="s">
        <v>411</v>
      </c>
      <c r="D4087">
        <v>101</v>
      </c>
      <c r="E4087" t="s">
        <v>422</v>
      </c>
      <c r="F4087" t="s">
        <v>735</v>
      </c>
      <c r="G4087" t="s">
        <v>736</v>
      </c>
      <c r="H4087" t="s">
        <v>273</v>
      </c>
      <c r="I4087" t="s">
        <v>274</v>
      </c>
      <c r="J4087">
        <v>7956</v>
      </c>
      <c r="K4087" t="s">
        <v>93</v>
      </c>
      <c r="L4087">
        <v>0</v>
      </c>
    </row>
    <row r="4088" spans="1:12" x14ac:dyDescent="0.25">
      <c r="A4088" t="s">
        <v>439</v>
      </c>
      <c r="B4088" t="s">
        <v>440</v>
      </c>
      <c r="C4088" t="s">
        <v>411</v>
      </c>
      <c r="D4088">
        <v>101</v>
      </c>
      <c r="E4088" t="s">
        <v>422</v>
      </c>
      <c r="F4088" t="s">
        <v>735</v>
      </c>
      <c r="G4088" t="s">
        <v>736</v>
      </c>
      <c r="H4088" t="s">
        <v>275</v>
      </c>
      <c r="I4088" t="s">
        <v>276</v>
      </c>
      <c r="J4088">
        <v>0</v>
      </c>
      <c r="K4088" t="s">
        <v>93</v>
      </c>
      <c r="L4088">
        <v>0</v>
      </c>
    </row>
    <row r="4089" spans="1:12" x14ac:dyDescent="0.25">
      <c r="A4089" t="s">
        <v>439</v>
      </c>
      <c r="B4089" t="s">
        <v>440</v>
      </c>
      <c r="C4089" t="s">
        <v>411</v>
      </c>
      <c r="D4089">
        <v>101</v>
      </c>
      <c r="E4089" t="s">
        <v>422</v>
      </c>
      <c r="F4089" t="s">
        <v>735</v>
      </c>
      <c r="G4089" t="s">
        <v>736</v>
      </c>
      <c r="H4089" t="s">
        <v>277</v>
      </c>
      <c r="I4089" t="s">
        <v>278</v>
      </c>
      <c r="J4089">
        <v>383471</v>
      </c>
      <c r="K4089" t="s">
        <v>93</v>
      </c>
      <c r="L4089">
        <v>0</v>
      </c>
    </row>
    <row r="4090" spans="1:12" x14ac:dyDescent="0.25">
      <c r="A4090" t="s">
        <v>439</v>
      </c>
      <c r="B4090" t="s">
        <v>440</v>
      </c>
      <c r="C4090" t="s">
        <v>411</v>
      </c>
      <c r="D4090">
        <v>101</v>
      </c>
      <c r="E4090" t="s">
        <v>422</v>
      </c>
      <c r="F4090" t="s">
        <v>735</v>
      </c>
      <c r="G4090" t="s">
        <v>736</v>
      </c>
      <c r="H4090" t="s">
        <v>279</v>
      </c>
      <c r="I4090" t="s">
        <v>280</v>
      </c>
      <c r="J4090">
        <v>0</v>
      </c>
      <c r="K4090" t="s">
        <v>93</v>
      </c>
      <c r="L4090">
        <v>0</v>
      </c>
    </row>
    <row r="4091" spans="1:12" x14ac:dyDescent="0.25">
      <c r="A4091" t="s">
        <v>439</v>
      </c>
      <c r="B4091" t="s">
        <v>440</v>
      </c>
      <c r="C4091" t="s">
        <v>411</v>
      </c>
      <c r="D4091">
        <v>101</v>
      </c>
      <c r="E4091" t="s">
        <v>422</v>
      </c>
      <c r="F4091" t="s">
        <v>735</v>
      </c>
      <c r="G4091" t="s">
        <v>736</v>
      </c>
      <c r="H4091" t="s">
        <v>281</v>
      </c>
      <c r="I4091" t="s">
        <v>282</v>
      </c>
      <c r="J4091">
        <v>332418</v>
      </c>
      <c r="K4091" t="s">
        <v>93</v>
      </c>
      <c r="L4091">
        <v>0</v>
      </c>
    </row>
    <row r="4092" spans="1:12" x14ac:dyDescent="0.25">
      <c r="A4092" t="s">
        <v>439</v>
      </c>
      <c r="B4092" t="s">
        <v>440</v>
      </c>
      <c r="C4092" t="s">
        <v>411</v>
      </c>
      <c r="D4092">
        <v>101</v>
      </c>
      <c r="E4092" t="s">
        <v>422</v>
      </c>
      <c r="F4092" t="s">
        <v>735</v>
      </c>
      <c r="G4092" t="s">
        <v>736</v>
      </c>
      <c r="H4092" t="s">
        <v>283</v>
      </c>
      <c r="I4092" t="s">
        <v>284</v>
      </c>
      <c r="J4092">
        <v>0</v>
      </c>
      <c r="K4092" t="s">
        <v>93</v>
      </c>
      <c r="L4092">
        <v>0</v>
      </c>
    </row>
    <row r="4093" spans="1:12" x14ac:dyDescent="0.25">
      <c r="A4093" t="s">
        <v>439</v>
      </c>
      <c r="B4093" t="s">
        <v>440</v>
      </c>
      <c r="C4093" t="s">
        <v>411</v>
      </c>
      <c r="D4093">
        <v>101</v>
      </c>
      <c r="E4093" t="s">
        <v>422</v>
      </c>
      <c r="F4093" t="s">
        <v>735</v>
      </c>
      <c r="G4093" t="s">
        <v>736</v>
      </c>
      <c r="H4093" t="s">
        <v>285</v>
      </c>
      <c r="I4093" t="s">
        <v>286</v>
      </c>
      <c r="J4093">
        <v>70531</v>
      </c>
      <c r="K4093" t="s">
        <v>93</v>
      </c>
      <c r="L4093">
        <v>0</v>
      </c>
    </row>
    <row r="4094" spans="1:12" x14ac:dyDescent="0.25">
      <c r="A4094" t="s">
        <v>439</v>
      </c>
      <c r="B4094" t="s">
        <v>440</v>
      </c>
      <c r="C4094" t="s">
        <v>411</v>
      </c>
      <c r="D4094">
        <v>101</v>
      </c>
      <c r="E4094" t="s">
        <v>422</v>
      </c>
      <c r="F4094" t="s">
        <v>735</v>
      </c>
      <c r="G4094" t="s">
        <v>736</v>
      </c>
      <c r="H4094" t="s">
        <v>287</v>
      </c>
      <c r="I4094" t="s">
        <v>288</v>
      </c>
      <c r="J4094">
        <v>57050</v>
      </c>
      <c r="K4094" t="s">
        <v>93</v>
      </c>
      <c r="L4094">
        <v>0</v>
      </c>
    </row>
    <row r="4095" spans="1:12" x14ac:dyDescent="0.25">
      <c r="A4095" t="s">
        <v>439</v>
      </c>
      <c r="B4095" t="s">
        <v>440</v>
      </c>
      <c r="C4095" t="s">
        <v>411</v>
      </c>
      <c r="D4095">
        <v>101</v>
      </c>
      <c r="E4095" t="s">
        <v>422</v>
      </c>
      <c r="F4095" t="s">
        <v>735</v>
      </c>
      <c r="G4095" t="s">
        <v>736</v>
      </c>
      <c r="H4095" t="s">
        <v>289</v>
      </c>
      <c r="I4095" t="s">
        <v>290</v>
      </c>
      <c r="J4095">
        <v>0</v>
      </c>
      <c r="K4095" t="s">
        <v>93</v>
      </c>
      <c r="L4095">
        <v>0</v>
      </c>
    </row>
    <row r="4096" spans="1:12" x14ac:dyDescent="0.25">
      <c r="A4096" t="s">
        <v>439</v>
      </c>
      <c r="B4096" t="s">
        <v>440</v>
      </c>
      <c r="C4096" t="s">
        <v>411</v>
      </c>
      <c r="D4096">
        <v>101</v>
      </c>
      <c r="E4096" t="s">
        <v>422</v>
      </c>
      <c r="F4096" t="s">
        <v>735</v>
      </c>
      <c r="G4096" t="s">
        <v>736</v>
      </c>
      <c r="H4096" t="s">
        <v>291</v>
      </c>
      <c r="I4096" t="s">
        <v>292</v>
      </c>
      <c r="J4096">
        <v>-16324</v>
      </c>
      <c r="K4096" t="s">
        <v>93</v>
      </c>
      <c r="L4096">
        <v>0</v>
      </c>
    </row>
    <row r="4097" spans="1:12" x14ac:dyDescent="0.25">
      <c r="A4097" t="s">
        <v>439</v>
      </c>
      <c r="B4097" t="s">
        <v>440</v>
      </c>
      <c r="C4097" t="s">
        <v>411</v>
      </c>
      <c r="D4097">
        <v>101</v>
      </c>
      <c r="E4097" t="s">
        <v>422</v>
      </c>
      <c r="F4097" t="s">
        <v>735</v>
      </c>
      <c r="G4097" t="s">
        <v>736</v>
      </c>
      <c r="H4097" t="s">
        <v>293</v>
      </c>
      <c r="I4097" t="s">
        <v>294</v>
      </c>
      <c r="J4097">
        <v>0</v>
      </c>
      <c r="K4097" t="s">
        <v>93</v>
      </c>
      <c r="L4097">
        <v>0</v>
      </c>
    </row>
    <row r="4098" spans="1:12" x14ac:dyDescent="0.25">
      <c r="A4098" t="s">
        <v>439</v>
      </c>
      <c r="B4098" t="s">
        <v>440</v>
      </c>
      <c r="C4098" t="s">
        <v>411</v>
      </c>
      <c r="D4098">
        <v>101</v>
      </c>
      <c r="E4098" t="s">
        <v>422</v>
      </c>
      <c r="F4098" t="s">
        <v>735</v>
      </c>
      <c r="G4098" t="s">
        <v>736</v>
      </c>
      <c r="H4098" t="s">
        <v>295</v>
      </c>
      <c r="I4098" t="s">
        <v>296</v>
      </c>
      <c r="J4098">
        <v>1309</v>
      </c>
      <c r="K4098" t="s">
        <v>93</v>
      </c>
      <c r="L4098">
        <v>0</v>
      </c>
    </row>
    <row r="4099" spans="1:12" x14ac:dyDescent="0.25">
      <c r="A4099" t="s">
        <v>439</v>
      </c>
      <c r="B4099" t="s">
        <v>440</v>
      </c>
      <c r="C4099" t="s">
        <v>411</v>
      </c>
      <c r="D4099">
        <v>101</v>
      </c>
      <c r="E4099" t="s">
        <v>422</v>
      </c>
      <c r="F4099" t="s">
        <v>735</v>
      </c>
      <c r="G4099" t="s">
        <v>736</v>
      </c>
      <c r="H4099" t="s">
        <v>297</v>
      </c>
      <c r="I4099" t="s">
        <v>298</v>
      </c>
      <c r="J4099">
        <v>0</v>
      </c>
      <c r="K4099" t="s">
        <v>93</v>
      </c>
      <c r="L4099">
        <v>0</v>
      </c>
    </row>
    <row r="4100" spans="1:12" x14ac:dyDescent="0.25">
      <c r="A4100" t="s">
        <v>439</v>
      </c>
      <c r="B4100" t="s">
        <v>440</v>
      </c>
      <c r="C4100" t="s">
        <v>411</v>
      </c>
      <c r="D4100">
        <v>101</v>
      </c>
      <c r="E4100" t="s">
        <v>422</v>
      </c>
      <c r="F4100" t="s">
        <v>735</v>
      </c>
      <c r="G4100" t="s">
        <v>736</v>
      </c>
      <c r="H4100" t="s">
        <v>299</v>
      </c>
      <c r="I4100" t="s">
        <v>300</v>
      </c>
      <c r="J4100">
        <v>0</v>
      </c>
      <c r="K4100" t="s">
        <v>93</v>
      </c>
      <c r="L4100">
        <v>0</v>
      </c>
    </row>
    <row r="4101" spans="1:12" x14ac:dyDescent="0.25">
      <c r="A4101" t="s">
        <v>439</v>
      </c>
      <c r="B4101" t="s">
        <v>440</v>
      </c>
      <c r="C4101" t="s">
        <v>411</v>
      </c>
      <c r="D4101">
        <v>101</v>
      </c>
      <c r="E4101" t="s">
        <v>422</v>
      </c>
      <c r="F4101" t="s">
        <v>735</v>
      </c>
      <c r="G4101" t="s">
        <v>736</v>
      </c>
      <c r="H4101" t="s">
        <v>301</v>
      </c>
      <c r="I4101" t="s">
        <v>302</v>
      </c>
      <c r="J4101">
        <v>0</v>
      </c>
      <c r="K4101" t="s">
        <v>93</v>
      </c>
      <c r="L4101">
        <v>0</v>
      </c>
    </row>
    <row r="4102" spans="1:12" x14ac:dyDescent="0.25">
      <c r="A4102" t="s">
        <v>439</v>
      </c>
      <c r="B4102" t="s">
        <v>440</v>
      </c>
      <c r="C4102" t="s">
        <v>411</v>
      </c>
      <c r="D4102">
        <v>101</v>
      </c>
      <c r="E4102" t="s">
        <v>422</v>
      </c>
      <c r="F4102" t="s">
        <v>735</v>
      </c>
      <c r="G4102" t="s">
        <v>736</v>
      </c>
      <c r="H4102" t="s">
        <v>303</v>
      </c>
      <c r="I4102" t="s">
        <v>304</v>
      </c>
      <c r="J4102">
        <v>0</v>
      </c>
      <c r="K4102" t="s">
        <v>93</v>
      </c>
      <c r="L4102">
        <v>0</v>
      </c>
    </row>
    <row r="4103" spans="1:12" x14ac:dyDescent="0.25">
      <c r="A4103" t="s">
        <v>439</v>
      </c>
      <c r="B4103" t="s">
        <v>440</v>
      </c>
      <c r="C4103" t="s">
        <v>411</v>
      </c>
      <c r="D4103">
        <v>101</v>
      </c>
      <c r="E4103" t="s">
        <v>422</v>
      </c>
      <c r="F4103" t="s">
        <v>735</v>
      </c>
      <c r="G4103" t="s">
        <v>736</v>
      </c>
      <c r="H4103" t="s">
        <v>305</v>
      </c>
      <c r="I4103" t="s">
        <v>306</v>
      </c>
      <c r="J4103">
        <v>146912</v>
      </c>
      <c r="K4103" t="s">
        <v>93</v>
      </c>
      <c r="L4103">
        <v>0</v>
      </c>
    </row>
    <row r="4104" spans="1:12" x14ac:dyDescent="0.25">
      <c r="A4104" t="s">
        <v>439</v>
      </c>
      <c r="B4104" t="s">
        <v>440</v>
      </c>
      <c r="C4104" t="s">
        <v>411</v>
      </c>
      <c r="D4104">
        <v>101</v>
      </c>
      <c r="E4104" t="s">
        <v>422</v>
      </c>
      <c r="F4104" t="s">
        <v>735</v>
      </c>
      <c r="G4104" t="s">
        <v>736</v>
      </c>
      <c r="H4104" t="s">
        <v>307</v>
      </c>
      <c r="I4104" t="s">
        <v>308</v>
      </c>
      <c r="J4104">
        <v>210936</v>
      </c>
      <c r="K4104" t="s">
        <v>93</v>
      </c>
      <c r="L4104">
        <v>0</v>
      </c>
    </row>
    <row r="4105" spans="1:12" x14ac:dyDescent="0.25">
      <c r="A4105" t="s">
        <v>439</v>
      </c>
      <c r="B4105" t="s">
        <v>440</v>
      </c>
      <c r="C4105" t="s">
        <v>411</v>
      </c>
      <c r="D4105">
        <v>101</v>
      </c>
      <c r="E4105" t="s">
        <v>422</v>
      </c>
      <c r="F4105" t="s">
        <v>735</v>
      </c>
      <c r="G4105" t="s">
        <v>736</v>
      </c>
      <c r="H4105" t="s">
        <v>309</v>
      </c>
      <c r="I4105" t="s">
        <v>310</v>
      </c>
      <c r="J4105">
        <v>6448559</v>
      </c>
      <c r="K4105" t="s">
        <v>93</v>
      </c>
      <c r="L4105">
        <v>0</v>
      </c>
    </row>
    <row r="4106" spans="1:12" x14ac:dyDescent="0.25">
      <c r="A4106" t="s">
        <v>439</v>
      </c>
      <c r="B4106" t="s">
        <v>440</v>
      </c>
      <c r="C4106" t="s">
        <v>411</v>
      </c>
      <c r="D4106">
        <v>101</v>
      </c>
      <c r="E4106" t="s">
        <v>422</v>
      </c>
      <c r="F4106" t="s">
        <v>735</v>
      </c>
      <c r="G4106" t="s">
        <v>736</v>
      </c>
      <c r="H4106" t="s">
        <v>311</v>
      </c>
      <c r="I4106" t="s">
        <v>312</v>
      </c>
      <c r="J4106">
        <v>0</v>
      </c>
      <c r="K4106" t="s">
        <v>93</v>
      </c>
      <c r="L4106">
        <v>0</v>
      </c>
    </row>
    <row r="4107" spans="1:12" x14ac:dyDescent="0.25">
      <c r="A4107" t="s">
        <v>439</v>
      </c>
      <c r="B4107" t="s">
        <v>440</v>
      </c>
      <c r="C4107" t="s">
        <v>411</v>
      </c>
      <c r="D4107">
        <v>101</v>
      </c>
      <c r="E4107" t="s">
        <v>422</v>
      </c>
      <c r="F4107" t="s">
        <v>735</v>
      </c>
      <c r="G4107" t="s">
        <v>736</v>
      </c>
      <c r="H4107" t="s">
        <v>313</v>
      </c>
      <c r="I4107" t="s">
        <v>314</v>
      </c>
      <c r="J4107">
        <v>0</v>
      </c>
      <c r="K4107" t="s">
        <v>93</v>
      </c>
      <c r="L4107">
        <v>0</v>
      </c>
    </row>
    <row r="4108" spans="1:12" x14ac:dyDescent="0.25">
      <c r="A4108" t="s">
        <v>439</v>
      </c>
      <c r="B4108" t="s">
        <v>440</v>
      </c>
      <c r="C4108" t="s">
        <v>411</v>
      </c>
      <c r="D4108">
        <v>101</v>
      </c>
      <c r="E4108" t="s">
        <v>422</v>
      </c>
      <c r="F4108" t="s">
        <v>735</v>
      </c>
      <c r="G4108" t="s">
        <v>736</v>
      </c>
      <c r="H4108" t="s">
        <v>315</v>
      </c>
      <c r="I4108" t="s">
        <v>316</v>
      </c>
      <c r="J4108">
        <v>0</v>
      </c>
      <c r="K4108" t="s">
        <v>93</v>
      </c>
      <c r="L4108">
        <v>0</v>
      </c>
    </row>
    <row r="4109" spans="1:12" x14ac:dyDescent="0.25">
      <c r="A4109" t="s">
        <v>439</v>
      </c>
      <c r="B4109" t="s">
        <v>440</v>
      </c>
      <c r="C4109" t="s">
        <v>411</v>
      </c>
      <c r="D4109">
        <v>101</v>
      </c>
      <c r="E4109" t="s">
        <v>422</v>
      </c>
      <c r="F4109" t="s">
        <v>735</v>
      </c>
      <c r="G4109" t="s">
        <v>736</v>
      </c>
      <c r="H4109" t="s">
        <v>317</v>
      </c>
      <c r="I4109" t="s">
        <v>318</v>
      </c>
      <c r="J4109">
        <v>0</v>
      </c>
      <c r="K4109" t="s">
        <v>93</v>
      </c>
      <c r="L4109">
        <v>0</v>
      </c>
    </row>
    <row r="4110" spans="1:12" x14ac:dyDescent="0.25">
      <c r="A4110" t="s">
        <v>439</v>
      </c>
      <c r="B4110" t="s">
        <v>440</v>
      </c>
      <c r="C4110" t="s">
        <v>411</v>
      </c>
      <c r="D4110">
        <v>101</v>
      </c>
      <c r="E4110" t="s">
        <v>422</v>
      </c>
      <c r="F4110" t="s">
        <v>735</v>
      </c>
      <c r="G4110" t="s">
        <v>736</v>
      </c>
      <c r="H4110" t="s">
        <v>319</v>
      </c>
      <c r="I4110" t="s">
        <v>320</v>
      </c>
      <c r="J4110">
        <v>27728</v>
      </c>
      <c r="K4110" t="s">
        <v>93</v>
      </c>
      <c r="L4110">
        <v>0</v>
      </c>
    </row>
    <row r="4111" spans="1:12" x14ac:dyDescent="0.25">
      <c r="A4111" t="s">
        <v>439</v>
      </c>
      <c r="B4111" t="s">
        <v>440</v>
      </c>
      <c r="C4111" t="s">
        <v>411</v>
      </c>
      <c r="D4111">
        <v>101</v>
      </c>
      <c r="E4111" t="s">
        <v>422</v>
      </c>
      <c r="F4111" t="s">
        <v>735</v>
      </c>
      <c r="G4111" t="s">
        <v>736</v>
      </c>
      <c r="H4111" t="s">
        <v>321</v>
      </c>
      <c r="I4111" t="s">
        <v>322</v>
      </c>
      <c r="J4111">
        <v>0</v>
      </c>
      <c r="K4111" t="s">
        <v>93</v>
      </c>
      <c r="L4111">
        <v>0</v>
      </c>
    </row>
    <row r="4112" spans="1:12" x14ac:dyDescent="0.25">
      <c r="A4112" t="s">
        <v>439</v>
      </c>
      <c r="B4112" t="s">
        <v>440</v>
      </c>
      <c r="C4112" t="s">
        <v>411</v>
      </c>
      <c r="D4112">
        <v>101</v>
      </c>
      <c r="E4112" t="s">
        <v>422</v>
      </c>
      <c r="F4112" t="s">
        <v>735</v>
      </c>
      <c r="G4112" t="s">
        <v>736</v>
      </c>
      <c r="H4112" t="s">
        <v>323</v>
      </c>
      <c r="I4112" t="s">
        <v>324</v>
      </c>
      <c r="J4112">
        <v>0</v>
      </c>
      <c r="K4112" t="s">
        <v>93</v>
      </c>
      <c r="L4112">
        <v>0</v>
      </c>
    </row>
    <row r="4113" spans="1:12" x14ac:dyDescent="0.25">
      <c r="A4113" t="s">
        <v>439</v>
      </c>
      <c r="B4113" t="s">
        <v>440</v>
      </c>
      <c r="C4113" t="s">
        <v>411</v>
      </c>
      <c r="D4113">
        <v>101</v>
      </c>
      <c r="E4113" t="s">
        <v>422</v>
      </c>
      <c r="F4113" t="s">
        <v>735</v>
      </c>
      <c r="G4113" t="s">
        <v>736</v>
      </c>
      <c r="H4113" t="s">
        <v>325</v>
      </c>
      <c r="I4113" t="s">
        <v>326</v>
      </c>
      <c r="J4113">
        <v>10028</v>
      </c>
      <c r="K4113" t="s">
        <v>93</v>
      </c>
      <c r="L4113">
        <v>0</v>
      </c>
    </row>
    <row r="4114" spans="1:12" x14ac:dyDescent="0.25">
      <c r="A4114" t="s">
        <v>439</v>
      </c>
      <c r="B4114" t="s">
        <v>440</v>
      </c>
      <c r="C4114" t="s">
        <v>411</v>
      </c>
      <c r="D4114">
        <v>101</v>
      </c>
      <c r="E4114" t="s">
        <v>422</v>
      </c>
      <c r="F4114" t="s">
        <v>735</v>
      </c>
      <c r="G4114" t="s">
        <v>736</v>
      </c>
      <c r="H4114" t="s">
        <v>327</v>
      </c>
      <c r="I4114" t="s">
        <v>328</v>
      </c>
      <c r="J4114">
        <v>0</v>
      </c>
      <c r="K4114" t="s">
        <v>93</v>
      </c>
      <c r="L4114">
        <v>0</v>
      </c>
    </row>
    <row r="4115" spans="1:12" x14ac:dyDescent="0.25">
      <c r="A4115" t="s">
        <v>439</v>
      </c>
      <c r="B4115" t="s">
        <v>440</v>
      </c>
      <c r="C4115" t="s">
        <v>411</v>
      </c>
      <c r="D4115">
        <v>101</v>
      </c>
      <c r="E4115" t="s">
        <v>422</v>
      </c>
      <c r="F4115" t="s">
        <v>735</v>
      </c>
      <c r="G4115" t="s">
        <v>736</v>
      </c>
      <c r="H4115" t="s">
        <v>329</v>
      </c>
      <c r="I4115" t="s">
        <v>330</v>
      </c>
      <c r="J4115">
        <v>0</v>
      </c>
      <c r="K4115" t="s">
        <v>93</v>
      </c>
      <c r="L4115">
        <v>0</v>
      </c>
    </row>
    <row r="4116" spans="1:12" x14ac:dyDescent="0.25">
      <c r="A4116" t="s">
        <v>439</v>
      </c>
      <c r="B4116" t="s">
        <v>440</v>
      </c>
      <c r="C4116" t="s">
        <v>411</v>
      </c>
      <c r="D4116">
        <v>101</v>
      </c>
      <c r="E4116" t="s">
        <v>422</v>
      </c>
      <c r="F4116" t="s">
        <v>735</v>
      </c>
      <c r="G4116" t="s">
        <v>736</v>
      </c>
      <c r="H4116" t="s">
        <v>331</v>
      </c>
      <c r="I4116" t="s">
        <v>332</v>
      </c>
      <c r="J4116">
        <v>-2363599</v>
      </c>
      <c r="K4116" t="s">
        <v>93</v>
      </c>
      <c r="L4116">
        <v>0</v>
      </c>
    </row>
    <row r="4117" spans="1:12" x14ac:dyDescent="0.25">
      <c r="A4117" t="s">
        <v>439</v>
      </c>
      <c r="B4117" t="s">
        <v>440</v>
      </c>
      <c r="C4117" t="s">
        <v>411</v>
      </c>
      <c r="D4117">
        <v>101</v>
      </c>
      <c r="E4117" t="s">
        <v>422</v>
      </c>
      <c r="F4117" t="s">
        <v>735</v>
      </c>
      <c r="G4117" t="s">
        <v>736</v>
      </c>
      <c r="H4117" t="s">
        <v>333</v>
      </c>
      <c r="I4117" t="s">
        <v>334</v>
      </c>
      <c r="J4117">
        <v>88925</v>
      </c>
      <c r="K4117" t="s">
        <v>93</v>
      </c>
      <c r="L4117">
        <v>0</v>
      </c>
    </row>
    <row r="4118" spans="1:12" x14ac:dyDescent="0.25">
      <c r="A4118" t="s">
        <v>439</v>
      </c>
      <c r="B4118" t="s">
        <v>440</v>
      </c>
      <c r="C4118" t="s">
        <v>411</v>
      </c>
      <c r="D4118">
        <v>101</v>
      </c>
      <c r="E4118" t="s">
        <v>422</v>
      </c>
      <c r="F4118" t="s">
        <v>735</v>
      </c>
      <c r="G4118" t="s">
        <v>736</v>
      </c>
      <c r="H4118" t="s">
        <v>335</v>
      </c>
      <c r="I4118" t="s">
        <v>336</v>
      </c>
      <c r="J4118">
        <v>819</v>
      </c>
      <c r="K4118" t="s">
        <v>93</v>
      </c>
      <c r="L4118">
        <v>0</v>
      </c>
    </row>
    <row r="4119" spans="1:12" x14ac:dyDescent="0.25">
      <c r="A4119" t="s">
        <v>439</v>
      </c>
      <c r="B4119" t="s">
        <v>440</v>
      </c>
      <c r="C4119" t="s">
        <v>411</v>
      </c>
      <c r="D4119">
        <v>101</v>
      </c>
      <c r="E4119" t="s">
        <v>422</v>
      </c>
      <c r="F4119" t="s">
        <v>735</v>
      </c>
      <c r="G4119" t="s">
        <v>736</v>
      </c>
      <c r="H4119" t="s">
        <v>337</v>
      </c>
      <c r="I4119" t="s">
        <v>338</v>
      </c>
      <c r="J4119">
        <v>60873</v>
      </c>
      <c r="K4119" t="s">
        <v>93</v>
      </c>
      <c r="L4119">
        <v>0</v>
      </c>
    </row>
    <row r="4120" spans="1:12" x14ac:dyDescent="0.25">
      <c r="A4120" t="s">
        <v>439</v>
      </c>
      <c r="B4120" t="s">
        <v>440</v>
      </c>
      <c r="C4120" t="s">
        <v>411</v>
      </c>
      <c r="D4120">
        <v>101</v>
      </c>
      <c r="E4120" t="s">
        <v>422</v>
      </c>
      <c r="F4120" t="s">
        <v>735</v>
      </c>
      <c r="G4120" t="s">
        <v>736</v>
      </c>
      <c r="H4120" t="s">
        <v>337</v>
      </c>
      <c r="I4120" t="s">
        <v>339</v>
      </c>
      <c r="J4120">
        <v>56721</v>
      </c>
      <c r="K4120" t="s">
        <v>93</v>
      </c>
      <c r="L4120">
        <v>0</v>
      </c>
    </row>
    <row r="4121" spans="1:12" x14ac:dyDescent="0.25">
      <c r="A4121" t="s">
        <v>439</v>
      </c>
      <c r="B4121" t="s">
        <v>440</v>
      </c>
      <c r="C4121" t="s">
        <v>411</v>
      </c>
      <c r="D4121">
        <v>101</v>
      </c>
      <c r="E4121" t="s">
        <v>422</v>
      </c>
      <c r="F4121" t="s">
        <v>735</v>
      </c>
      <c r="G4121" t="s">
        <v>736</v>
      </c>
      <c r="H4121" t="s">
        <v>340</v>
      </c>
      <c r="I4121" t="s">
        <v>341</v>
      </c>
      <c r="J4121">
        <v>0</v>
      </c>
      <c r="K4121" t="s">
        <v>93</v>
      </c>
      <c r="L4121">
        <v>0</v>
      </c>
    </row>
    <row r="4122" spans="1:12" x14ac:dyDescent="0.25">
      <c r="A4122" t="s">
        <v>439</v>
      </c>
      <c r="B4122" t="s">
        <v>440</v>
      </c>
      <c r="C4122" t="s">
        <v>411</v>
      </c>
      <c r="D4122">
        <v>101</v>
      </c>
      <c r="E4122" t="s">
        <v>422</v>
      </c>
      <c r="F4122" t="s">
        <v>735</v>
      </c>
      <c r="G4122" t="s">
        <v>736</v>
      </c>
      <c r="H4122" t="s">
        <v>342</v>
      </c>
      <c r="I4122" t="s">
        <v>343</v>
      </c>
      <c r="J4122">
        <v>0</v>
      </c>
      <c r="K4122" t="s">
        <v>93</v>
      </c>
      <c r="L4122">
        <v>0</v>
      </c>
    </row>
    <row r="4123" spans="1:12" x14ac:dyDescent="0.25">
      <c r="A4123" t="s">
        <v>439</v>
      </c>
      <c r="B4123" t="s">
        <v>440</v>
      </c>
      <c r="C4123" t="s">
        <v>411</v>
      </c>
      <c r="D4123">
        <v>101</v>
      </c>
      <c r="E4123" t="s">
        <v>422</v>
      </c>
      <c r="F4123" t="s">
        <v>735</v>
      </c>
      <c r="G4123" t="s">
        <v>736</v>
      </c>
      <c r="H4123" t="s">
        <v>344</v>
      </c>
      <c r="I4123" t="s">
        <v>345</v>
      </c>
      <c r="J4123">
        <v>0</v>
      </c>
      <c r="K4123" t="s">
        <v>93</v>
      </c>
      <c r="L4123">
        <v>0</v>
      </c>
    </row>
    <row r="4124" spans="1:12" x14ac:dyDescent="0.25">
      <c r="A4124" t="s">
        <v>439</v>
      </c>
      <c r="B4124" t="s">
        <v>440</v>
      </c>
      <c r="C4124" t="s">
        <v>411</v>
      </c>
      <c r="D4124">
        <v>101</v>
      </c>
      <c r="E4124" t="s">
        <v>422</v>
      </c>
      <c r="F4124" t="s">
        <v>735</v>
      </c>
      <c r="G4124" t="s">
        <v>736</v>
      </c>
      <c r="H4124" t="s">
        <v>346</v>
      </c>
      <c r="I4124" t="s">
        <v>347</v>
      </c>
      <c r="J4124">
        <v>0</v>
      </c>
      <c r="K4124" t="s">
        <v>93</v>
      </c>
      <c r="L4124">
        <v>0</v>
      </c>
    </row>
    <row r="4125" spans="1:12" x14ac:dyDescent="0.25">
      <c r="A4125" t="s">
        <v>439</v>
      </c>
      <c r="B4125" t="s">
        <v>440</v>
      </c>
      <c r="C4125" t="s">
        <v>411</v>
      </c>
      <c r="D4125">
        <v>101</v>
      </c>
      <c r="E4125" t="s">
        <v>422</v>
      </c>
      <c r="F4125" t="s">
        <v>735</v>
      </c>
      <c r="G4125" t="s">
        <v>736</v>
      </c>
      <c r="H4125" t="s">
        <v>348</v>
      </c>
      <c r="I4125" t="s">
        <v>349</v>
      </c>
      <c r="J4125">
        <v>0</v>
      </c>
      <c r="K4125" t="s">
        <v>93</v>
      </c>
      <c r="L4125">
        <v>0</v>
      </c>
    </row>
    <row r="4126" spans="1:12" x14ac:dyDescent="0.25">
      <c r="A4126" t="s">
        <v>439</v>
      </c>
      <c r="B4126" t="s">
        <v>440</v>
      </c>
      <c r="C4126" t="s">
        <v>411</v>
      </c>
      <c r="D4126">
        <v>101</v>
      </c>
      <c r="E4126" t="s">
        <v>422</v>
      </c>
      <c r="F4126" t="s">
        <v>735</v>
      </c>
      <c r="G4126" t="s">
        <v>736</v>
      </c>
      <c r="H4126" t="s">
        <v>350</v>
      </c>
      <c r="I4126" t="s">
        <v>351</v>
      </c>
      <c r="J4126">
        <v>-32906</v>
      </c>
      <c r="K4126" t="s">
        <v>93</v>
      </c>
      <c r="L4126">
        <v>0</v>
      </c>
    </row>
    <row r="4127" spans="1:12" x14ac:dyDescent="0.25">
      <c r="A4127" t="s">
        <v>439</v>
      </c>
      <c r="B4127" t="s">
        <v>440</v>
      </c>
      <c r="C4127" t="s">
        <v>411</v>
      </c>
      <c r="D4127">
        <v>101</v>
      </c>
      <c r="E4127" t="s">
        <v>422</v>
      </c>
      <c r="F4127" t="s">
        <v>735</v>
      </c>
      <c r="G4127" t="s">
        <v>736</v>
      </c>
      <c r="H4127" t="s">
        <v>352</v>
      </c>
      <c r="I4127" t="s">
        <v>353</v>
      </c>
      <c r="J4127">
        <v>0</v>
      </c>
      <c r="K4127" t="s">
        <v>93</v>
      </c>
      <c r="L4127">
        <v>0</v>
      </c>
    </row>
    <row r="4128" spans="1:12" x14ac:dyDescent="0.25">
      <c r="A4128" t="s">
        <v>439</v>
      </c>
      <c r="B4128" t="s">
        <v>440</v>
      </c>
      <c r="C4128" t="s">
        <v>411</v>
      </c>
      <c r="D4128">
        <v>101</v>
      </c>
      <c r="E4128" t="s">
        <v>422</v>
      </c>
      <c r="F4128" t="s">
        <v>735</v>
      </c>
      <c r="G4128" t="s">
        <v>736</v>
      </c>
      <c r="H4128" t="s">
        <v>354</v>
      </c>
      <c r="I4128" t="s">
        <v>355</v>
      </c>
      <c r="J4128">
        <v>0</v>
      </c>
      <c r="K4128" t="s">
        <v>93</v>
      </c>
      <c r="L4128">
        <v>0</v>
      </c>
    </row>
    <row r="4129" spans="1:12" x14ac:dyDescent="0.25">
      <c r="A4129" t="s">
        <v>439</v>
      </c>
      <c r="B4129" t="s">
        <v>440</v>
      </c>
      <c r="C4129" t="s">
        <v>411</v>
      </c>
      <c r="D4129">
        <v>101</v>
      </c>
      <c r="E4129" t="s">
        <v>422</v>
      </c>
      <c r="F4129" t="s">
        <v>735</v>
      </c>
      <c r="G4129" t="s">
        <v>736</v>
      </c>
      <c r="H4129" t="s">
        <v>356</v>
      </c>
      <c r="I4129" t="s">
        <v>357</v>
      </c>
      <c r="J4129">
        <v>0</v>
      </c>
      <c r="K4129" t="s">
        <v>93</v>
      </c>
      <c r="L4129">
        <v>0</v>
      </c>
    </row>
    <row r="4130" spans="1:12" x14ac:dyDescent="0.25">
      <c r="A4130" t="s">
        <v>439</v>
      </c>
      <c r="B4130" t="s">
        <v>440</v>
      </c>
      <c r="C4130" t="s">
        <v>411</v>
      </c>
      <c r="D4130">
        <v>101</v>
      </c>
      <c r="E4130" t="s">
        <v>422</v>
      </c>
      <c r="F4130" t="s">
        <v>735</v>
      </c>
      <c r="G4130" t="s">
        <v>736</v>
      </c>
      <c r="H4130" t="s">
        <v>358</v>
      </c>
      <c r="I4130" t="s">
        <v>359</v>
      </c>
      <c r="J4130">
        <v>0</v>
      </c>
      <c r="K4130" t="s">
        <v>93</v>
      </c>
      <c r="L4130">
        <v>0</v>
      </c>
    </row>
    <row r="4131" spans="1:12" x14ac:dyDescent="0.25">
      <c r="A4131" t="s">
        <v>439</v>
      </c>
      <c r="B4131" t="s">
        <v>440</v>
      </c>
      <c r="C4131" t="s">
        <v>411</v>
      </c>
      <c r="D4131">
        <v>101</v>
      </c>
      <c r="E4131" t="s">
        <v>422</v>
      </c>
      <c r="F4131" t="s">
        <v>735</v>
      </c>
      <c r="G4131" t="s">
        <v>736</v>
      </c>
      <c r="H4131" t="s">
        <v>360</v>
      </c>
      <c r="I4131" t="s">
        <v>361</v>
      </c>
      <c r="J4131">
        <v>0</v>
      </c>
      <c r="K4131" t="s">
        <v>93</v>
      </c>
      <c r="L4131">
        <v>0</v>
      </c>
    </row>
    <row r="4132" spans="1:12" x14ac:dyDescent="0.25">
      <c r="A4132" t="s">
        <v>439</v>
      </c>
      <c r="B4132" t="s">
        <v>440</v>
      </c>
      <c r="C4132" t="s">
        <v>411</v>
      </c>
      <c r="D4132">
        <v>101</v>
      </c>
      <c r="E4132" t="s">
        <v>422</v>
      </c>
      <c r="F4132" t="s">
        <v>735</v>
      </c>
      <c r="G4132" t="s">
        <v>736</v>
      </c>
      <c r="H4132" t="s">
        <v>362</v>
      </c>
      <c r="I4132" t="s">
        <v>363</v>
      </c>
      <c r="J4132">
        <v>0</v>
      </c>
      <c r="K4132" t="s">
        <v>93</v>
      </c>
      <c r="L4132">
        <v>0</v>
      </c>
    </row>
    <row r="4133" spans="1:12" x14ac:dyDescent="0.25">
      <c r="A4133" t="s">
        <v>439</v>
      </c>
      <c r="B4133" t="s">
        <v>440</v>
      </c>
      <c r="C4133" t="s">
        <v>411</v>
      </c>
      <c r="D4133">
        <v>101</v>
      </c>
      <c r="E4133" t="s">
        <v>422</v>
      </c>
      <c r="F4133" t="s">
        <v>735</v>
      </c>
      <c r="G4133" t="s">
        <v>736</v>
      </c>
      <c r="H4133" t="s">
        <v>364</v>
      </c>
      <c r="I4133" t="s">
        <v>365</v>
      </c>
      <c r="J4133">
        <v>0</v>
      </c>
      <c r="K4133" t="s">
        <v>93</v>
      </c>
      <c r="L4133">
        <v>0</v>
      </c>
    </row>
    <row r="4134" spans="1:12" x14ac:dyDescent="0.25">
      <c r="A4134" t="s">
        <v>439</v>
      </c>
      <c r="B4134" t="s">
        <v>440</v>
      </c>
      <c r="C4134" t="s">
        <v>411</v>
      </c>
      <c r="D4134">
        <v>101</v>
      </c>
      <c r="E4134" t="s">
        <v>422</v>
      </c>
      <c r="F4134" t="s">
        <v>735</v>
      </c>
      <c r="G4134" t="s">
        <v>736</v>
      </c>
      <c r="H4134" t="s">
        <v>366</v>
      </c>
      <c r="I4134" t="s">
        <v>367</v>
      </c>
      <c r="J4134">
        <v>0</v>
      </c>
      <c r="K4134" t="s">
        <v>93</v>
      </c>
      <c r="L4134">
        <v>0</v>
      </c>
    </row>
    <row r="4135" spans="1:12" x14ac:dyDescent="0.25">
      <c r="A4135" t="s">
        <v>439</v>
      </c>
      <c r="B4135" t="s">
        <v>440</v>
      </c>
      <c r="C4135" t="s">
        <v>411</v>
      </c>
      <c r="D4135">
        <v>101</v>
      </c>
      <c r="E4135" t="s">
        <v>422</v>
      </c>
      <c r="F4135" t="s">
        <v>735</v>
      </c>
      <c r="G4135" t="s">
        <v>736</v>
      </c>
      <c r="H4135" t="s">
        <v>368</v>
      </c>
      <c r="I4135" t="s">
        <v>369</v>
      </c>
      <c r="J4135">
        <v>0</v>
      </c>
      <c r="K4135" t="s">
        <v>93</v>
      </c>
      <c r="L4135">
        <v>0</v>
      </c>
    </row>
    <row r="4136" spans="1:12" x14ac:dyDescent="0.25">
      <c r="A4136" t="s">
        <v>439</v>
      </c>
      <c r="B4136" t="s">
        <v>440</v>
      </c>
      <c r="C4136" t="s">
        <v>411</v>
      </c>
      <c r="D4136">
        <v>101</v>
      </c>
      <c r="E4136" t="s">
        <v>422</v>
      </c>
      <c r="F4136" t="s">
        <v>735</v>
      </c>
      <c r="G4136" t="s">
        <v>736</v>
      </c>
      <c r="H4136" t="s">
        <v>370</v>
      </c>
      <c r="I4136" t="s">
        <v>371</v>
      </c>
      <c r="J4136">
        <v>0</v>
      </c>
      <c r="K4136" t="s">
        <v>93</v>
      </c>
      <c r="L4136">
        <v>0</v>
      </c>
    </row>
    <row r="4137" spans="1:12" x14ac:dyDescent="0.25">
      <c r="A4137" t="s">
        <v>439</v>
      </c>
      <c r="B4137" t="s">
        <v>440</v>
      </c>
      <c r="C4137" t="s">
        <v>411</v>
      </c>
      <c r="D4137">
        <v>101</v>
      </c>
      <c r="E4137" t="s">
        <v>422</v>
      </c>
      <c r="F4137" t="s">
        <v>735</v>
      </c>
      <c r="G4137" t="s">
        <v>736</v>
      </c>
      <c r="H4137" t="s">
        <v>372</v>
      </c>
      <c r="I4137" t="s">
        <v>373</v>
      </c>
      <c r="J4137">
        <v>0</v>
      </c>
      <c r="K4137" t="s">
        <v>93</v>
      </c>
      <c r="L4137">
        <v>0</v>
      </c>
    </row>
    <row r="4138" spans="1:12" x14ac:dyDescent="0.25">
      <c r="A4138" t="s">
        <v>439</v>
      </c>
      <c r="B4138" t="s">
        <v>440</v>
      </c>
      <c r="C4138" t="s">
        <v>411</v>
      </c>
      <c r="D4138">
        <v>101</v>
      </c>
      <c r="E4138" t="s">
        <v>422</v>
      </c>
      <c r="F4138" t="s">
        <v>735</v>
      </c>
      <c r="G4138" t="s">
        <v>736</v>
      </c>
      <c r="H4138" t="s">
        <v>374</v>
      </c>
      <c r="I4138" t="s">
        <v>375</v>
      </c>
      <c r="J4138">
        <v>0</v>
      </c>
      <c r="K4138" t="s">
        <v>93</v>
      </c>
      <c r="L4138">
        <v>0</v>
      </c>
    </row>
    <row r="4139" spans="1:12" x14ac:dyDescent="0.25">
      <c r="A4139" t="s">
        <v>439</v>
      </c>
      <c r="B4139" t="s">
        <v>440</v>
      </c>
      <c r="C4139" t="s">
        <v>411</v>
      </c>
      <c r="D4139">
        <v>101</v>
      </c>
      <c r="E4139" t="s">
        <v>422</v>
      </c>
      <c r="F4139" t="s">
        <v>735</v>
      </c>
      <c r="G4139" t="s">
        <v>736</v>
      </c>
      <c r="H4139" t="s">
        <v>376</v>
      </c>
      <c r="I4139" t="s">
        <v>377</v>
      </c>
      <c r="J4139">
        <v>0</v>
      </c>
      <c r="K4139" t="s">
        <v>93</v>
      </c>
      <c r="L4139">
        <v>0</v>
      </c>
    </row>
    <row r="4140" spans="1:12" x14ac:dyDescent="0.25">
      <c r="A4140" t="s">
        <v>439</v>
      </c>
      <c r="B4140" t="s">
        <v>440</v>
      </c>
      <c r="C4140" t="s">
        <v>411</v>
      </c>
      <c r="D4140">
        <v>101</v>
      </c>
      <c r="E4140" t="s">
        <v>422</v>
      </c>
      <c r="F4140" t="s">
        <v>735</v>
      </c>
      <c r="G4140" t="s">
        <v>736</v>
      </c>
      <c r="H4140" t="s">
        <v>378</v>
      </c>
      <c r="I4140" t="s">
        <v>379</v>
      </c>
      <c r="J4140">
        <v>0</v>
      </c>
      <c r="K4140" t="s">
        <v>93</v>
      </c>
      <c r="L4140">
        <v>0</v>
      </c>
    </row>
    <row r="4141" spans="1:12" x14ac:dyDescent="0.25">
      <c r="A4141" t="s">
        <v>441</v>
      </c>
      <c r="B4141" t="s">
        <v>442</v>
      </c>
      <c r="C4141" t="s">
        <v>85</v>
      </c>
      <c r="D4141">
        <v>100</v>
      </c>
      <c r="E4141" t="s">
        <v>86</v>
      </c>
      <c r="F4141" t="s">
        <v>735</v>
      </c>
      <c r="G4141" t="s">
        <v>736</v>
      </c>
      <c r="H4141" t="s">
        <v>90</v>
      </c>
      <c r="I4141" t="s">
        <v>92</v>
      </c>
      <c r="J4141">
        <v>0</v>
      </c>
      <c r="K4141" t="s">
        <v>93</v>
      </c>
      <c r="L4141">
        <v>461738</v>
      </c>
    </row>
    <row r="4142" spans="1:12" x14ac:dyDescent="0.25">
      <c r="A4142" t="s">
        <v>441</v>
      </c>
      <c r="B4142" t="s">
        <v>442</v>
      </c>
      <c r="C4142" t="s">
        <v>85</v>
      </c>
      <c r="D4142">
        <v>100</v>
      </c>
      <c r="E4142" t="s">
        <v>86</v>
      </c>
      <c r="F4142" t="s">
        <v>735</v>
      </c>
      <c r="G4142" t="s">
        <v>736</v>
      </c>
      <c r="H4142" t="s">
        <v>94</v>
      </c>
      <c r="I4142" t="s">
        <v>95</v>
      </c>
      <c r="J4142">
        <v>0</v>
      </c>
      <c r="K4142" t="s">
        <v>93</v>
      </c>
      <c r="L4142">
        <v>461738</v>
      </c>
    </row>
    <row r="4143" spans="1:12" x14ac:dyDescent="0.25">
      <c r="A4143" t="s">
        <v>441</v>
      </c>
      <c r="B4143" t="s">
        <v>442</v>
      </c>
      <c r="C4143" t="s">
        <v>85</v>
      </c>
      <c r="D4143">
        <v>100</v>
      </c>
      <c r="E4143" t="s">
        <v>86</v>
      </c>
      <c r="F4143" t="s">
        <v>735</v>
      </c>
      <c r="G4143" t="s">
        <v>736</v>
      </c>
      <c r="H4143" t="s">
        <v>96</v>
      </c>
      <c r="I4143" t="s">
        <v>97</v>
      </c>
      <c r="J4143">
        <v>0</v>
      </c>
      <c r="K4143" t="s">
        <v>93</v>
      </c>
      <c r="L4143">
        <v>461738</v>
      </c>
    </row>
    <row r="4144" spans="1:12" x14ac:dyDescent="0.25">
      <c r="A4144" t="s">
        <v>441</v>
      </c>
      <c r="B4144" t="s">
        <v>442</v>
      </c>
      <c r="C4144" t="s">
        <v>85</v>
      </c>
      <c r="D4144">
        <v>100</v>
      </c>
      <c r="E4144" t="s">
        <v>86</v>
      </c>
      <c r="F4144" t="s">
        <v>735</v>
      </c>
      <c r="G4144" t="s">
        <v>736</v>
      </c>
      <c r="H4144" t="s">
        <v>98</v>
      </c>
      <c r="I4144" t="s">
        <v>99</v>
      </c>
      <c r="J4144">
        <v>0</v>
      </c>
      <c r="K4144" t="s">
        <v>93</v>
      </c>
      <c r="L4144">
        <v>461738</v>
      </c>
    </row>
    <row r="4145" spans="1:12" x14ac:dyDescent="0.25">
      <c r="A4145" t="s">
        <v>441</v>
      </c>
      <c r="B4145" t="s">
        <v>442</v>
      </c>
      <c r="C4145" t="s">
        <v>85</v>
      </c>
      <c r="D4145">
        <v>100</v>
      </c>
      <c r="E4145" t="s">
        <v>86</v>
      </c>
      <c r="F4145" t="s">
        <v>735</v>
      </c>
      <c r="G4145" t="s">
        <v>736</v>
      </c>
      <c r="H4145" t="s">
        <v>100</v>
      </c>
      <c r="I4145" t="s">
        <v>101</v>
      </c>
      <c r="J4145">
        <v>0</v>
      </c>
      <c r="K4145" t="s">
        <v>93</v>
      </c>
      <c r="L4145">
        <v>461738</v>
      </c>
    </row>
    <row r="4146" spans="1:12" x14ac:dyDescent="0.25">
      <c r="A4146" t="s">
        <v>441</v>
      </c>
      <c r="B4146" t="s">
        <v>442</v>
      </c>
      <c r="C4146" t="s">
        <v>85</v>
      </c>
      <c r="D4146">
        <v>100</v>
      </c>
      <c r="E4146" t="s">
        <v>86</v>
      </c>
      <c r="F4146" t="s">
        <v>735</v>
      </c>
      <c r="G4146" t="s">
        <v>736</v>
      </c>
      <c r="H4146" t="s">
        <v>102</v>
      </c>
      <c r="I4146" t="s">
        <v>103</v>
      </c>
      <c r="J4146">
        <v>0</v>
      </c>
      <c r="K4146" t="s">
        <v>93</v>
      </c>
      <c r="L4146">
        <v>461738</v>
      </c>
    </row>
    <row r="4147" spans="1:12" x14ac:dyDescent="0.25">
      <c r="A4147" t="s">
        <v>441</v>
      </c>
      <c r="B4147" t="s">
        <v>442</v>
      </c>
      <c r="C4147" t="s">
        <v>85</v>
      </c>
      <c r="D4147">
        <v>100</v>
      </c>
      <c r="E4147" t="s">
        <v>86</v>
      </c>
      <c r="F4147" t="s">
        <v>735</v>
      </c>
      <c r="G4147" t="s">
        <v>736</v>
      </c>
      <c r="H4147" t="s">
        <v>104</v>
      </c>
      <c r="I4147" t="s">
        <v>105</v>
      </c>
      <c r="J4147">
        <v>0</v>
      </c>
      <c r="K4147" t="s">
        <v>93</v>
      </c>
      <c r="L4147">
        <v>461738</v>
      </c>
    </row>
    <row r="4148" spans="1:12" x14ac:dyDescent="0.25">
      <c r="A4148" t="s">
        <v>441</v>
      </c>
      <c r="B4148" t="s">
        <v>442</v>
      </c>
      <c r="C4148" t="s">
        <v>85</v>
      </c>
      <c r="D4148">
        <v>100</v>
      </c>
      <c r="E4148" t="s">
        <v>86</v>
      </c>
      <c r="F4148" t="s">
        <v>735</v>
      </c>
      <c r="G4148" t="s">
        <v>736</v>
      </c>
      <c r="H4148" t="s">
        <v>106</v>
      </c>
      <c r="I4148" t="s">
        <v>107</v>
      </c>
      <c r="J4148">
        <v>0</v>
      </c>
      <c r="K4148" t="s">
        <v>93</v>
      </c>
      <c r="L4148">
        <v>461738</v>
      </c>
    </row>
    <row r="4149" spans="1:12" x14ac:dyDescent="0.25">
      <c r="A4149" t="s">
        <v>441</v>
      </c>
      <c r="B4149" t="s">
        <v>442</v>
      </c>
      <c r="C4149" t="s">
        <v>85</v>
      </c>
      <c r="D4149">
        <v>100</v>
      </c>
      <c r="E4149" t="s">
        <v>86</v>
      </c>
      <c r="F4149" t="s">
        <v>735</v>
      </c>
      <c r="G4149" t="s">
        <v>736</v>
      </c>
      <c r="H4149" t="s">
        <v>108</v>
      </c>
      <c r="I4149" t="s">
        <v>109</v>
      </c>
      <c r="J4149">
        <v>0</v>
      </c>
      <c r="K4149" t="s">
        <v>93</v>
      </c>
      <c r="L4149">
        <v>461738</v>
      </c>
    </row>
    <row r="4150" spans="1:12" x14ac:dyDescent="0.25">
      <c r="A4150" t="s">
        <v>441</v>
      </c>
      <c r="B4150" t="s">
        <v>442</v>
      </c>
      <c r="C4150" t="s">
        <v>85</v>
      </c>
      <c r="D4150">
        <v>100</v>
      </c>
      <c r="E4150" t="s">
        <v>86</v>
      </c>
      <c r="F4150" t="s">
        <v>735</v>
      </c>
      <c r="G4150" t="s">
        <v>736</v>
      </c>
      <c r="H4150" t="s">
        <v>110</v>
      </c>
      <c r="I4150" t="s">
        <v>111</v>
      </c>
      <c r="J4150">
        <v>0</v>
      </c>
      <c r="K4150" t="s">
        <v>93</v>
      </c>
      <c r="L4150">
        <v>461738</v>
      </c>
    </row>
    <row r="4151" spans="1:12" x14ac:dyDescent="0.25">
      <c r="A4151" t="s">
        <v>441</v>
      </c>
      <c r="B4151" t="s">
        <v>442</v>
      </c>
      <c r="C4151" t="s">
        <v>85</v>
      </c>
      <c r="D4151">
        <v>100</v>
      </c>
      <c r="E4151" t="s">
        <v>86</v>
      </c>
      <c r="F4151" t="s">
        <v>735</v>
      </c>
      <c r="G4151" t="s">
        <v>736</v>
      </c>
      <c r="H4151" t="s">
        <v>112</v>
      </c>
      <c r="I4151" t="s">
        <v>113</v>
      </c>
      <c r="J4151">
        <v>0</v>
      </c>
      <c r="K4151" t="s">
        <v>93</v>
      </c>
      <c r="L4151">
        <v>461738</v>
      </c>
    </row>
    <row r="4152" spans="1:12" x14ac:dyDescent="0.25">
      <c r="A4152" t="s">
        <v>441</v>
      </c>
      <c r="B4152" t="s">
        <v>442</v>
      </c>
      <c r="C4152" t="s">
        <v>85</v>
      </c>
      <c r="D4152">
        <v>100</v>
      </c>
      <c r="E4152" t="s">
        <v>86</v>
      </c>
      <c r="F4152" t="s">
        <v>735</v>
      </c>
      <c r="G4152" t="s">
        <v>736</v>
      </c>
      <c r="H4152" t="s">
        <v>114</v>
      </c>
      <c r="I4152" t="s">
        <v>115</v>
      </c>
      <c r="J4152">
        <v>67196</v>
      </c>
      <c r="K4152" t="s">
        <v>93</v>
      </c>
      <c r="L4152">
        <v>461738</v>
      </c>
    </row>
    <row r="4153" spans="1:12" x14ac:dyDescent="0.25">
      <c r="A4153" t="s">
        <v>441</v>
      </c>
      <c r="B4153" t="s">
        <v>442</v>
      </c>
      <c r="C4153" t="s">
        <v>85</v>
      </c>
      <c r="D4153">
        <v>100</v>
      </c>
      <c r="E4153" t="s">
        <v>86</v>
      </c>
      <c r="F4153" t="s">
        <v>735</v>
      </c>
      <c r="G4153" t="s">
        <v>736</v>
      </c>
      <c r="H4153" t="s">
        <v>116</v>
      </c>
      <c r="I4153" t="s">
        <v>117</v>
      </c>
      <c r="J4153">
        <v>0</v>
      </c>
      <c r="K4153" t="s">
        <v>93</v>
      </c>
      <c r="L4153">
        <v>461738</v>
      </c>
    </row>
    <row r="4154" spans="1:12" x14ac:dyDescent="0.25">
      <c r="A4154" t="s">
        <v>441</v>
      </c>
      <c r="B4154" t="s">
        <v>442</v>
      </c>
      <c r="C4154" t="s">
        <v>85</v>
      </c>
      <c r="D4154">
        <v>100</v>
      </c>
      <c r="E4154" t="s">
        <v>86</v>
      </c>
      <c r="F4154" t="s">
        <v>735</v>
      </c>
      <c r="G4154" t="s">
        <v>736</v>
      </c>
      <c r="H4154" t="s">
        <v>118</v>
      </c>
      <c r="I4154" t="s">
        <v>119</v>
      </c>
      <c r="J4154">
        <v>0</v>
      </c>
      <c r="K4154" t="s">
        <v>93</v>
      </c>
      <c r="L4154">
        <v>461738</v>
      </c>
    </row>
    <row r="4155" spans="1:12" x14ac:dyDescent="0.25">
      <c r="A4155" t="s">
        <v>441</v>
      </c>
      <c r="B4155" t="s">
        <v>442</v>
      </c>
      <c r="C4155" t="s">
        <v>85</v>
      </c>
      <c r="D4155">
        <v>100</v>
      </c>
      <c r="E4155" t="s">
        <v>86</v>
      </c>
      <c r="F4155" t="s">
        <v>735</v>
      </c>
      <c r="G4155" t="s">
        <v>736</v>
      </c>
      <c r="H4155" t="s">
        <v>120</v>
      </c>
      <c r="I4155" t="s">
        <v>121</v>
      </c>
      <c r="J4155">
        <v>0</v>
      </c>
      <c r="K4155" t="s">
        <v>93</v>
      </c>
      <c r="L4155">
        <v>461738</v>
      </c>
    </row>
    <row r="4156" spans="1:12" x14ac:dyDescent="0.25">
      <c r="A4156" t="s">
        <v>441</v>
      </c>
      <c r="B4156" t="s">
        <v>442</v>
      </c>
      <c r="C4156" t="s">
        <v>85</v>
      </c>
      <c r="D4156">
        <v>100</v>
      </c>
      <c r="E4156" t="s">
        <v>86</v>
      </c>
      <c r="F4156" t="s">
        <v>735</v>
      </c>
      <c r="G4156" t="s">
        <v>736</v>
      </c>
      <c r="H4156" t="s">
        <v>122</v>
      </c>
      <c r="I4156" t="s">
        <v>123</v>
      </c>
      <c r="J4156">
        <v>0</v>
      </c>
      <c r="K4156" t="s">
        <v>93</v>
      </c>
      <c r="L4156">
        <v>461738</v>
      </c>
    </row>
    <row r="4157" spans="1:12" x14ac:dyDescent="0.25">
      <c r="A4157" t="s">
        <v>441</v>
      </c>
      <c r="B4157" t="s">
        <v>442</v>
      </c>
      <c r="C4157" t="s">
        <v>85</v>
      </c>
      <c r="D4157">
        <v>100</v>
      </c>
      <c r="E4157" t="s">
        <v>86</v>
      </c>
      <c r="F4157" t="s">
        <v>735</v>
      </c>
      <c r="G4157" t="s">
        <v>736</v>
      </c>
      <c r="H4157" t="s">
        <v>124</v>
      </c>
      <c r="I4157" t="s">
        <v>125</v>
      </c>
      <c r="J4157">
        <v>0</v>
      </c>
      <c r="K4157" t="s">
        <v>93</v>
      </c>
      <c r="L4157">
        <v>461738</v>
      </c>
    </row>
    <row r="4158" spans="1:12" x14ac:dyDescent="0.25">
      <c r="A4158" t="s">
        <v>441</v>
      </c>
      <c r="B4158" t="s">
        <v>442</v>
      </c>
      <c r="C4158" t="s">
        <v>85</v>
      </c>
      <c r="D4158">
        <v>100</v>
      </c>
      <c r="E4158" t="s">
        <v>86</v>
      </c>
      <c r="F4158" t="s">
        <v>735</v>
      </c>
      <c r="G4158" t="s">
        <v>736</v>
      </c>
      <c r="H4158" t="s">
        <v>126</v>
      </c>
      <c r="I4158" t="s">
        <v>127</v>
      </c>
      <c r="J4158">
        <v>0</v>
      </c>
      <c r="K4158" t="s">
        <v>93</v>
      </c>
      <c r="L4158">
        <v>461738</v>
      </c>
    </row>
    <row r="4159" spans="1:12" x14ac:dyDescent="0.25">
      <c r="A4159" t="s">
        <v>441</v>
      </c>
      <c r="B4159" t="s">
        <v>442</v>
      </c>
      <c r="C4159" t="s">
        <v>85</v>
      </c>
      <c r="D4159">
        <v>100</v>
      </c>
      <c r="E4159" t="s">
        <v>86</v>
      </c>
      <c r="F4159" t="s">
        <v>735</v>
      </c>
      <c r="G4159" t="s">
        <v>736</v>
      </c>
      <c r="H4159" t="s">
        <v>128</v>
      </c>
      <c r="I4159" t="s">
        <v>129</v>
      </c>
      <c r="J4159">
        <v>805519</v>
      </c>
      <c r="K4159" t="s">
        <v>93</v>
      </c>
      <c r="L4159">
        <v>461738</v>
      </c>
    </row>
    <row r="4160" spans="1:12" x14ac:dyDescent="0.25">
      <c r="A4160" t="s">
        <v>441</v>
      </c>
      <c r="B4160" t="s">
        <v>442</v>
      </c>
      <c r="C4160" t="s">
        <v>85</v>
      </c>
      <c r="D4160">
        <v>100</v>
      </c>
      <c r="E4160" t="s">
        <v>86</v>
      </c>
      <c r="F4160" t="s">
        <v>735</v>
      </c>
      <c r="G4160" t="s">
        <v>736</v>
      </c>
      <c r="H4160" t="s">
        <v>130</v>
      </c>
      <c r="I4160" t="s">
        <v>131</v>
      </c>
      <c r="J4160">
        <v>20006</v>
      </c>
      <c r="K4160" t="s">
        <v>93</v>
      </c>
      <c r="L4160">
        <v>461738</v>
      </c>
    </row>
    <row r="4161" spans="1:12" x14ac:dyDescent="0.25">
      <c r="A4161" t="s">
        <v>441</v>
      </c>
      <c r="B4161" t="s">
        <v>442</v>
      </c>
      <c r="C4161" t="s">
        <v>85</v>
      </c>
      <c r="D4161">
        <v>100</v>
      </c>
      <c r="E4161" t="s">
        <v>86</v>
      </c>
      <c r="F4161" t="s">
        <v>735</v>
      </c>
      <c r="G4161" t="s">
        <v>736</v>
      </c>
      <c r="H4161" t="s">
        <v>132</v>
      </c>
      <c r="I4161" t="s">
        <v>133</v>
      </c>
      <c r="J4161">
        <v>-21911</v>
      </c>
      <c r="K4161" t="s">
        <v>93</v>
      </c>
      <c r="L4161">
        <v>461738</v>
      </c>
    </row>
    <row r="4162" spans="1:12" x14ac:dyDescent="0.25">
      <c r="A4162" t="s">
        <v>441</v>
      </c>
      <c r="B4162" t="s">
        <v>442</v>
      </c>
      <c r="C4162" t="s">
        <v>85</v>
      </c>
      <c r="D4162">
        <v>100</v>
      </c>
      <c r="E4162" t="s">
        <v>86</v>
      </c>
      <c r="F4162" t="s">
        <v>735</v>
      </c>
      <c r="G4162" t="s">
        <v>736</v>
      </c>
      <c r="H4162" t="s">
        <v>134</v>
      </c>
      <c r="I4162" t="s">
        <v>135</v>
      </c>
      <c r="J4162">
        <v>290474</v>
      </c>
      <c r="K4162" t="s">
        <v>93</v>
      </c>
      <c r="L4162">
        <v>461738</v>
      </c>
    </row>
    <row r="4163" spans="1:12" x14ac:dyDescent="0.25">
      <c r="A4163" t="s">
        <v>441</v>
      </c>
      <c r="B4163" t="s">
        <v>442</v>
      </c>
      <c r="C4163" t="s">
        <v>85</v>
      </c>
      <c r="D4163">
        <v>100</v>
      </c>
      <c r="E4163" t="s">
        <v>86</v>
      </c>
      <c r="F4163" t="s">
        <v>735</v>
      </c>
      <c r="G4163" t="s">
        <v>736</v>
      </c>
      <c r="H4163" t="s">
        <v>136</v>
      </c>
      <c r="I4163" t="s">
        <v>137</v>
      </c>
      <c r="J4163">
        <v>6938</v>
      </c>
      <c r="K4163" t="s">
        <v>93</v>
      </c>
      <c r="L4163">
        <v>461738</v>
      </c>
    </row>
    <row r="4164" spans="1:12" x14ac:dyDescent="0.25">
      <c r="A4164" t="s">
        <v>441</v>
      </c>
      <c r="B4164" t="s">
        <v>442</v>
      </c>
      <c r="C4164" t="s">
        <v>85</v>
      </c>
      <c r="D4164">
        <v>100</v>
      </c>
      <c r="E4164" t="s">
        <v>86</v>
      </c>
      <c r="F4164" t="s">
        <v>735</v>
      </c>
      <c r="G4164" t="s">
        <v>736</v>
      </c>
      <c r="H4164" t="s">
        <v>138</v>
      </c>
      <c r="I4164" t="s">
        <v>139</v>
      </c>
      <c r="J4164">
        <v>204990</v>
      </c>
      <c r="K4164" t="s">
        <v>93</v>
      </c>
      <c r="L4164">
        <v>461738</v>
      </c>
    </row>
    <row r="4165" spans="1:12" x14ac:dyDescent="0.25">
      <c r="A4165" t="s">
        <v>441</v>
      </c>
      <c r="B4165" t="s">
        <v>442</v>
      </c>
      <c r="C4165" t="s">
        <v>85</v>
      </c>
      <c r="D4165">
        <v>100</v>
      </c>
      <c r="E4165" t="s">
        <v>86</v>
      </c>
      <c r="F4165" t="s">
        <v>735</v>
      </c>
      <c r="G4165" t="s">
        <v>736</v>
      </c>
      <c r="H4165" t="s">
        <v>140</v>
      </c>
      <c r="I4165" t="s">
        <v>141</v>
      </c>
      <c r="J4165">
        <v>4031</v>
      </c>
      <c r="K4165" t="s">
        <v>93</v>
      </c>
      <c r="L4165">
        <v>461738</v>
      </c>
    </row>
    <row r="4166" spans="1:12" x14ac:dyDescent="0.25">
      <c r="A4166" t="s">
        <v>441</v>
      </c>
      <c r="B4166" t="s">
        <v>442</v>
      </c>
      <c r="C4166" t="s">
        <v>85</v>
      </c>
      <c r="D4166">
        <v>100</v>
      </c>
      <c r="E4166" t="s">
        <v>86</v>
      </c>
      <c r="F4166" t="s">
        <v>735</v>
      </c>
      <c r="G4166" t="s">
        <v>736</v>
      </c>
      <c r="H4166" t="s">
        <v>142</v>
      </c>
      <c r="I4166" t="s">
        <v>143</v>
      </c>
      <c r="J4166">
        <v>0</v>
      </c>
      <c r="K4166" t="s">
        <v>93</v>
      </c>
      <c r="L4166">
        <v>461738</v>
      </c>
    </row>
    <row r="4167" spans="1:12" x14ac:dyDescent="0.25">
      <c r="A4167" t="s">
        <v>441</v>
      </c>
      <c r="B4167" t="s">
        <v>442</v>
      </c>
      <c r="C4167" t="s">
        <v>85</v>
      </c>
      <c r="D4167">
        <v>100</v>
      </c>
      <c r="E4167" t="s">
        <v>86</v>
      </c>
      <c r="F4167" t="s">
        <v>735</v>
      </c>
      <c r="G4167" t="s">
        <v>736</v>
      </c>
      <c r="H4167" t="s">
        <v>144</v>
      </c>
      <c r="I4167" t="s">
        <v>145</v>
      </c>
      <c r="J4167">
        <v>0</v>
      </c>
      <c r="K4167" t="s">
        <v>93</v>
      </c>
      <c r="L4167">
        <v>461738</v>
      </c>
    </row>
    <row r="4168" spans="1:12" x14ac:dyDescent="0.25">
      <c r="A4168" t="s">
        <v>441</v>
      </c>
      <c r="B4168" t="s">
        <v>442</v>
      </c>
      <c r="C4168" t="s">
        <v>85</v>
      </c>
      <c r="D4168">
        <v>100</v>
      </c>
      <c r="E4168" t="s">
        <v>86</v>
      </c>
      <c r="F4168" t="s">
        <v>735</v>
      </c>
      <c r="G4168" t="s">
        <v>736</v>
      </c>
      <c r="H4168" t="s">
        <v>146</v>
      </c>
      <c r="I4168" t="s">
        <v>147</v>
      </c>
      <c r="J4168">
        <v>4670</v>
      </c>
      <c r="K4168" t="s">
        <v>93</v>
      </c>
      <c r="L4168">
        <v>461738</v>
      </c>
    </row>
    <row r="4169" spans="1:12" x14ac:dyDescent="0.25">
      <c r="A4169" t="s">
        <v>441</v>
      </c>
      <c r="B4169" t="s">
        <v>442</v>
      </c>
      <c r="C4169" t="s">
        <v>85</v>
      </c>
      <c r="D4169">
        <v>100</v>
      </c>
      <c r="E4169" t="s">
        <v>86</v>
      </c>
      <c r="F4169" t="s">
        <v>735</v>
      </c>
      <c r="G4169" t="s">
        <v>736</v>
      </c>
      <c r="H4169" t="s">
        <v>148</v>
      </c>
      <c r="I4169" t="s">
        <v>149</v>
      </c>
      <c r="J4169">
        <v>0</v>
      </c>
      <c r="K4169" t="s">
        <v>93</v>
      </c>
      <c r="L4169">
        <v>461738</v>
      </c>
    </row>
    <row r="4170" spans="1:12" x14ac:dyDescent="0.25">
      <c r="A4170" t="s">
        <v>441</v>
      </c>
      <c r="B4170" t="s">
        <v>442</v>
      </c>
      <c r="C4170" t="s">
        <v>85</v>
      </c>
      <c r="D4170">
        <v>100</v>
      </c>
      <c r="E4170" t="s">
        <v>86</v>
      </c>
      <c r="F4170" t="s">
        <v>735</v>
      </c>
      <c r="G4170" t="s">
        <v>736</v>
      </c>
      <c r="H4170" t="s">
        <v>150</v>
      </c>
      <c r="I4170" t="s">
        <v>151</v>
      </c>
      <c r="J4170">
        <v>13294</v>
      </c>
      <c r="K4170" t="s">
        <v>93</v>
      </c>
      <c r="L4170">
        <v>461738</v>
      </c>
    </row>
    <row r="4171" spans="1:12" x14ac:dyDescent="0.25">
      <c r="A4171" t="s">
        <v>441</v>
      </c>
      <c r="B4171" t="s">
        <v>442</v>
      </c>
      <c r="C4171" t="s">
        <v>85</v>
      </c>
      <c r="D4171">
        <v>100</v>
      </c>
      <c r="E4171" t="s">
        <v>86</v>
      </c>
      <c r="F4171" t="s">
        <v>735</v>
      </c>
      <c r="G4171" t="s">
        <v>736</v>
      </c>
      <c r="H4171" t="s">
        <v>152</v>
      </c>
      <c r="I4171" t="s">
        <v>153</v>
      </c>
      <c r="J4171">
        <v>1000</v>
      </c>
      <c r="K4171" t="s">
        <v>93</v>
      </c>
      <c r="L4171">
        <v>461738</v>
      </c>
    </row>
    <row r="4172" spans="1:12" x14ac:dyDescent="0.25">
      <c r="A4172" t="s">
        <v>441</v>
      </c>
      <c r="B4172" t="s">
        <v>442</v>
      </c>
      <c r="C4172" t="s">
        <v>85</v>
      </c>
      <c r="D4172">
        <v>100</v>
      </c>
      <c r="E4172" t="s">
        <v>86</v>
      </c>
      <c r="F4172" t="s">
        <v>735</v>
      </c>
      <c r="G4172" t="s">
        <v>736</v>
      </c>
      <c r="H4172" t="s">
        <v>154</v>
      </c>
      <c r="I4172" t="s">
        <v>155</v>
      </c>
      <c r="J4172">
        <v>0</v>
      </c>
      <c r="K4172" t="s">
        <v>93</v>
      </c>
      <c r="L4172">
        <v>461738</v>
      </c>
    </row>
    <row r="4173" spans="1:12" x14ac:dyDescent="0.25">
      <c r="A4173" t="s">
        <v>441</v>
      </c>
      <c r="B4173" t="s">
        <v>442</v>
      </c>
      <c r="C4173" t="s">
        <v>85</v>
      </c>
      <c r="D4173">
        <v>100</v>
      </c>
      <c r="E4173" t="s">
        <v>86</v>
      </c>
      <c r="F4173" t="s">
        <v>735</v>
      </c>
      <c r="G4173" t="s">
        <v>736</v>
      </c>
      <c r="H4173" t="s">
        <v>156</v>
      </c>
      <c r="I4173" t="s">
        <v>157</v>
      </c>
      <c r="J4173">
        <v>1090</v>
      </c>
      <c r="K4173" t="s">
        <v>93</v>
      </c>
      <c r="L4173">
        <v>461738</v>
      </c>
    </row>
    <row r="4174" spans="1:12" x14ac:dyDescent="0.25">
      <c r="A4174" t="s">
        <v>441</v>
      </c>
      <c r="B4174" t="s">
        <v>442</v>
      </c>
      <c r="C4174" t="s">
        <v>85</v>
      </c>
      <c r="D4174">
        <v>100</v>
      </c>
      <c r="E4174" t="s">
        <v>86</v>
      </c>
      <c r="F4174" t="s">
        <v>735</v>
      </c>
      <c r="G4174" t="s">
        <v>736</v>
      </c>
      <c r="H4174" t="s">
        <v>158</v>
      </c>
      <c r="I4174" t="s">
        <v>159</v>
      </c>
      <c r="J4174">
        <v>2096</v>
      </c>
      <c r="K4174" t="s">
        <v>93</v>
      </c>
      <c r="L4174">
        <v>461738</v>
      </c>
    </row>
    <row r="4175" spans="1:12" x14ac:dyDescent="0.25">
      <c r="A4175" t="s">
        <v>441</v>
      </c>
      <c r="B4175" t="s">
        <v>442</v>
      </c>
      <c r="C4175" t="s">
        <v>85</v>
      </c>
      <c r="D4175">
        <v>100</v>
      </c>
      <c r="E4175" t="s">
        <v>86</v>
      </c>
      <c r="F4175" t="s">
        <v>735</v>
      </c>
      <c r="G4175" t="s">
        <v>736</v>
      </c>
      <c r="H4175" t="s">
        <v>160</v>
      </c>
      <c r="I4175" t="s">
        <v>161</v>
      </c>
      <c r="J4175">
        <v>9293</v>
      </c>
      <c r="K4175" t="s">
        <v>93</v>
      </c>
      <c r="L4175">
        <v>461738</v>
      </c>
    </row>
    <row r="4176" spans="1:12" x14ac:dyDescent="0.25">
      <c r="A4176" t="s">
        <v>441</v>
      </c>
      <c r="B4176" t="s">
        <v>442</v>
      </c>
      <c r="C4176" t="s">
        <v>85</v>
      </c>
      <c r="D4176">
        <v>100</v>
      </c>
      <c r="E4176" t="s">
        <v>86</v>
      </c>
      <c r="F4176" t="s">
        <v>735</v>
      </c>
      <c r="G4176" t="s">
        <v>736</v>
      </c>
      <c r="H4176" t="s">
        <v>162</v>
      </c>
      <c r="I4176" t="s">
        <v>163</v>
      </c>
      <c r="J4176">
        <v>175</v>
      </c>
      <c r="K4176" t="s">
        <v>93</v>
      </c>
      <c r="L4176">
        <v>461738</v>
      </c>
    </row>
    <row r="4177" spans="1:12" x14ac:dyDescent="0.25">
      <c r="A4177" t="s">
        <v>441</v>
      </c>
      <c r="B4177" t="s">
        <v>442</v>
      </c>
      <c r="C4177" t="s">
        <v>85</v>
      </c>
      <c r="D4177">
        <v>100</v>
      </c>
      <c r="E4177" t="s">
        <v>86</v>
      </c>
      <c r="F4177" t="s">
        <v>735</v>
      </c>
      <c r="G4177" t="s">
        <v>736</v>
      </c>
      <c r="H4177" t="s">
        <v>164</v>
      </c>
      <c r="I4177" t="s">
        <v>165</v>
      </c>
      <c r="J4177">
        <v>1730</v>
      </c>
      <c r="K4177" t="s">
        <v>93</v>
      </c>
      <c r="L4177">
        <v>461738</v>
      </c>
    </row>
    <row r="4178" spans="1:12" x14ac:dyDescent="0.25">
      <c r="A4178" t="s">
        <v>441</v>
      </c>
      <c r="B4178" t="s">
        <v>442</v>
      </c>
      <c r="C4178" t="s">
        <v>85</v>
      </c>
      <c r="D4178">
        <v>100</v>
      </c>
      <c r="E4178" t="s">
        <v>86</v>
      </c>
      <c r="F4178" t="s">
        <v>735</v>
      </c>
      <c r="G4178" t="s">
        <v>736</v>
      </c>
      <c r="H4178" t="s">
        <v>166</v>
      </c>
      <c r="I4178" t="s">
        <v>167</v>
      </c>
      <c r="J4178">
        <v>0</v>
      </c>
      <c r="K4178" t="s">
        <v>93</v>
      </c>
      <c r="L4178">
        <v>461738</v>
      </c>
    </row>
    <row r="4179" spans="1:12" x14ac:dyDescent="0.25">
      <c r="A4179" t="s">
        <v>441</v>
      </c>
      <c r="B4179" t="s">
        <v>442</v>
      </c>
      <c r="C4179" t="s">
        <v>85</v>
      </c>
      <c r="D4179">
        <v>100</v>
      </c>
      <c r="E4179" t="s">
        <v>86</v>
      </c>
      <c r="F4179" t="s">
        <v>735</v>
      </c>
      <c r="G4179" t="s">
        <v>736</v>
      </c>
      <c r="H4179" t="s">
        <v>168</v>
      </c>
      <c r="I4179" t="s">
        <v>169</v>
      </c>
      <c r="J4179">
        <v>30568</v>
      </c>
      <c r="K4179" t="s">
        <v>93</v>
      </c>
      <c r="L4179">
        <v>461738</v>
      </c>
    </row>
    <row r="4180" spans="1:12" x14ac:dyDescent="0.25">
      <c r="A4180" t="s">
        <v>441</v>
      </c>
      <c r="B4180" t="s">
        <v>442</v>
      </c>
      <c r="C4180" t="s">
        <v>85</v>
      </c>
      <c r="D4180">
        <v>100</v>
      </c>
      <c r="E4180" t="s">
        <v>86</v>
      </c>
      <c r="F4180" t="s">
        <v>735</v>
      </c>
      <c r="G4180" t="s">
        <v>736</v>
      </c>
      <c r="H4180" t="s">
        <v>170</v>
      </c>
      <c r="I4180" t="s">
        <v>171</v>
      </c>
      <c r="J4180">
        <v>1307</v>
      </c>
      <c r="K4180" t="s">
        <v>93</v>
      </c>
      <c r="L4180">
        <v>461738</v>
      </c>
    </row>
    <row r="4181" spans="1:12" x14ac:dyDescent="0.25">
      <c r="A4181" t="s">
        <v>441</v>
      </c>
      <c r="B4181" t="s">
        <v>442</v>
      </c>
      <c r="C4181" t="s">
        <v>85</v>
      </c>
      <c r="D4181">
        <v>100</v>
      </c>
      <c r="E4181" t="s">
        <v>86</v>
      </c>
      <c r="F4181" t="s">
        <v>735</v>
      </c>
      <c r="G4181" t="s">
        <v>736</v>
      </c>
      <c r="H4181" t="s">
        <v>172</v>
      </c>
      <c r="I4181" t="s">
        <v>173</v>
      </c>
      <c r="J4181">
        <v>0</v>
      </c>
      <c r="K4181" t="s">
        <v>93</v>
      </c>
      <c r="L4181">
        <v>461738</v>
      </c>
    </row>
    <row r="4182" spans="1:12" x14ac:dyDescent="0.25">
      <c r="A4182" t="s">
        <v>441</v>
      </c>
      <c r="B4182" t="s">
        <v>442</v>
      </c>
      <c r="C4182" t="s">
        <v>85</v>
      </c>
      <c r="D4182">
        <v>100</v>
      </c>
      <c r="E4182" t="s">
        <v>86</v>
      </c>
      <c r="F4182" t="s">
        <v>735</v>
      </c>
      <c r="G4182" t="s">
        <v>736</v>
      </c>
      <c r="H4182" t="s">
        <v>174</v>
      </c>
      <c r="I4182" t="s">
        <v>175</v>
      </c>
      <c r="J4182">
        <v>16</v>
      </c>
      <c r="K4182" t="s">
        <v>93</v>
      </c>
      <c r="L4182">
        <v>461738</v>
      </c>
    </row>
    <row r="4183" spans="1:12" x14ac:dyDescent="0.25">
      <c r="A4183" t="s">
        <v>441</v>
      </c>
      <c r="B4183" t="s">
        <v>442</v>
      </c>
      <c r="C4183" t="s">
        <v>85</v>
      </c>
      <c r="D4183">
        <v>100</v>
      </c>
      <c r="E4183" t="s">
        <v>86</v>
      </c>
      <c r="F4183" t="s">
        <v>735</v>
      </c>
      <c r="G4183" t="s">
        <v>736</v>
      </c>
      <c r="H4183" t="s">
        <v>176</v>
      </c>
      <c r="I4183" t="s">
        <v>177</v>
      </c>
      <c r="J4183">
        <v>0</v>
      </c>
      <c r="K4183" t="s">
        <v>93</v>
      </c>
      <c r="L4183">
        <v>461738</v>
      </c>
    </row>
    <row r="4184" spans="1:12" x14ac:dyDescent="0.25">
      <c r="A4184" t="s">
        <v>441</v>
      </c>
      <c r="B4184" t="s">
        <v>442</v>
      </c>
      <c r="C4184" t="s">
        <v>85</v>
      </c>
      <c r="D4184">
        <v>100</v>
      </c>
      <c r="E4184" t="s">
        <v>86</v>
      </c>
      <c r="F4184" t="s">
        <v>735</v>
      </c>
      <c r="G4184" t="s">
        <v>736</v>
      </c>
      <c r="H4184" t="s">
        <v>178</v>
      </c>
      <c r="I4184" t="s">
        <v>179</v>
      </c>
      <c r="J4184">
        <v>7976</v>
      </c>
      <c r="K4184" t="s">
        <v>93</v>
      </c>
      <c r="L4184">
        <v>461738</v>
      </c>
    </row>
    <row r="4185" spans="1:12" x14ac:dyDescent="0.25">
      <c r="A4185" t="s">
        <v>441</v>
      </c>
      <c r="B4185" t="s">
        <v>442</v>
      </c>
      <c r="C4185" t="s">
        <v>85</v>
      </c>
      <c r="D4185">
        <v>100</v>
      </c>
      <c r="E4185" t="s">
        <v>86</v>
      </c>
      <c r="F4185" t="s">
        <v>735</v>
      </c>
      <c r="G4185" t="s">
        <v>736</v>
      </c>
      <c r="H4185" t="s">
        <v>180</v>
      </c>
      <c r="I4185" t="s">
        <v>181</v>
      </c>
      <c r="J4185">
        <v>45839</v>
      </c>
      <c r="K4185" t="s">
        <v>93</v>
      </c>
      <c r="L4185">
        <v>461738</v>
      </c>
    </row>
    <row r="4186" spans="1:12" x14ac:dyDescent="0.25">
      <c r="A4186" t="s">
        <v>441</v>
      </c>
      <c r="B4186" t="s">
        <v>442</v>
      </c>
      <c r="C4186" t="s">
        <v>85</v>
      </c>
      <c r="D4186">
        <v>100</v>
      </c>
      <c r="E4186" t="s">
        <v>86</v>
      </c>
      <c r="F4186" t="s">
        <v>735</v>
      </c>
      <c r="G4186" t="s">
        <v>736</v>
      </c>
      <c r="H4186" t="s">
        <v>182</v>
      </c>
      <c r="I4186" t="s">
        <v>183</v>
      </c>
      <c r="J4186">
        <v>0</v>
      </c>
      <c r="K4186" t="s">
        <v>93</v>
      </c>
      <c r="L4186">
        <v>461738</v>
      </c>
    </row>
    <row r="4187" spans="1:12" x14ac:dyDescent="0.25">
      <c r="A4187" t="s">
        <v>441</v>
      </c>
      <c r="B4187" t="s">
        <v>442</v>
      </c>
      <c r="C4187" t="s">
        <v>85</v>
      </c>
      <c r="D4187">
        <v>100</v>
      </c>
      <c r="E4187" t="s">
        <v>86</v>
      </c>
      <c r="F4187" t="s">
        <v>735</v>
      </c>
      <c r="G4187" t="s">
        <v>736</v>
      </c>
      <c r="H4187" t="s">
        <v>184</v>
      </c>
      <c r="I4187" t="s">
        <v>185</v>
      </c>
      <c r="J4187">
        <v>0</v>
      </c>
      <c r="K4187" t="s">
        <v>93</v>
      </c>
      <c r="L4187">
        <v>461738</v>
      </c>
    </row>
    <row r="4188" spans="1:12" x14ac:dyDescent="0.25">
      <c r="A4188" t="s">
        <v>441</v>
      </c>
      <c r="B4188" t="s">
        <v>442</v>
      </c>
      <c r="C4188" t="s">
        <v>85</v>
      </c>
      <c r="D4188">
        <v>100</v>
      </c>
      <c r="E4188" t="s">
        <v>86</v>
      </c>
      <c r="F4188" t="s">
        <v>735</v>
      </c>
      <c r="G4188" t="s">
        <v>736</v>
      </c>
      <c r="H4188" t="s">
        <v>186</v>
      </c>
      <c r="I4188" t="s">
        <v>187</v>
      </c>
      <c r="J4188">
        <v>9</v>
      </c>
      <c r="K4188" t="s">
        <v>93</v>
      </c>
      <c r="L4188">
        <v>461738</v>
      </c>
    </row>
    <row r="4189" spans="1:12" x14ac:dyDescent="0.25">
      <c r="A4189" t="s">
        <v>441</v>
      </c>
      <c r="B4189" t="s">
        <v>442</v>
      </c>
      <c r="C4189" t="s">
        <v>85</v>
      </c>
      <c r="D4189">
        <v>100</v>
      </c>
      <c r="E4189" t="s">
        <v>86</v>
      </c>
      <c r="F4189" t="s">
        <v>735</v>
      </c>
      <c r="G4189" t="s">
        <v>736</v>
      </c>
      <c r="H4189" t="s">
        <v>188</v>
      </c>
      <c r="I4189" t="s">
        <v>189</v>
      </c>
      <c r="J4189">
        <v>0</v>
      </c>
      <c r="K4189" t="s">
        <v>93</v>
      </c>
      <c r="L4189">
        <v>461738</v>
      </c>
    </row>
    <row r="4190" spans="1:12" x14ac:dyDescent="0.25">
      <c r="A4190" t="s">
        <v>441</v>
      </c>
      <c r="B4190" t="s">
        <v>442</v>
      </c>
      <c r="C4190" t="s">
        <v>85</v>
      </c>
      <c r="D4190">
        <v>100</v>
      </c>
      <c r="E4190" t="s">
        <v>86</v>
      </c>
      <c r="F4190" t="s">
        <v>735</v>
      </c>
      <c r="G4190" t="s">
        <v>736</v>
      </c>
      <c r="H4190" t="s">
        <v>190</v>
      </c>
      <c r="I4190" t="s">
        <v>191</v>
      </c>
      <c r="J4190">
        <v>27215</v>
      </c>
      <c r="K4190" t="s">
        <v>93</v>
      </c>
      <c r="L4190">
        <v>461738</v>
      </c>
    </row>
    <row r="4191" spans="1:12" x14ac:dyDescent="0.25">
      <c r="A4191" t="s">
        <v>441</v>
      </c>
      <c r="B4191" t="s">
        <v>442</v>
      </c>
      <c r="C4191" t="s">
        <v>85</v>
      </c>
      <c r="D4191">
        <v>100</v>
      </c>
      <c r="E4191" t="s">
        <v>86</v>
      </c>
      <c r="F4191" t="s">
        <v>735</v>
      </c>
      <c r="G4191" t="s">
        <v>736</v>
      </c>
      <c r="H4191" t="s">
        <v>192</v>
      </c>
      <c r="I4191" t="s">
        <v>193</v>
      </c>
      <c r="J4191">
        <v>3526</v>
      </c>
      <c r="K4191" t="s">
        <v>93</v>
      </c>
      <c r="L4191">
        <v>461738</v>
      </c>
    </row>
    <row r="4192" spans="1:12" x14ac:dyDescent="0.25">
      <c r="A4192" t="s">
        <v>441</v>
      </c>
      <c r="B4192" t="s">
        <v>442</v>
      </c>
      <c r="C4192" t="s">
        <v>85</v>
      </c>
      <c r="D4192">
        <v>100</v>
      </c>
      <c r="E4192" t="s">
        <v>86</v>
      </c>
      <c r="F4192" t="s">
        <v>735</v>
      </c>
      <c r="G4192" t="s">
        <v>736</v>
      </c>
      <c r="H4192" t="s">
        <v>194</v>
      </c>
      <c r="I4192" t="s">
        <v>195</v>
      </c>
      <c r="J4192">
        <v>49821</v>
      </c>
      <c r="K4192" t="s">
        <v>93</v>
      </c>
      <c r="L4192">
        <v>461738</v>
      </c>
    </row>
    <row r="4193" spans="1:12" x14ac:dyDescent="0.25">
      <c r="A4193" t="s">
        <v>441</v>
      </c>
      <c r="B4193" t="s">
        <v>442</v>
      </c>
      <c r="C4193" t="s">
        <v>85</v>
      </c>
      <c r="D4193">
        <v>100</v>
      </c>
      <c r="E4193" t="s">
        <v>86</v>
      </c>
      <c r="F4193" t="s">
        <v>735</v>
      </c>
      <c r="G4193" t="s">
        <v>736</v>
      </c>
      <c r="H4193" t="s">
        <v>196</v>
      </c>
      <c r="I4193" t="s">
        <v>197</v>
      </c>
      <c r="J4193">
        <v>82097</v>
      </c>
      <c r="K4193" t="s">
        <v>93</v>
      </c>
      <c r="L4193">
        <v>461738</v>
      </c>
    </row>
    <row r="4194" spans="1:12" x14ac:dyDescent="0.25">
      <c r="A4194" t="s">
        <v>441</v>
      </c>
      <c r="B4194" t="s">
        <v>442</v>
      </c>
      <c r="C4194" t="s">
        <v>85</v>
      </c>
      <c r="D4194">
        <v>100</v>
      </c>
      <c r="E4194" t="s">
        <v>86</v>
      </c>
      <c r="F4194" t="s">
        <v>735</v>
      </c>
      <c r="G4194" t="s">
        <v>736</v>
      </c>
      <c r="H4194" t="s">
        <v>198</v>
      </c>
      <c r="I4194" t="s">
        <v>199</v>
      </c>
      <c r="J4194">
        <v>5802</v>
      </c>
      <c r="K4194" t="s">
        <v>93</v>
      </c>
      <c r="L4194">
        <v>461738</v>
      </c>
    </row>
    <row r="4195" spans="1:12" x14ac:dyDescent="0.25">
      <c r="A4195" t="s">
        <v>441</v>
      </c>
      <c r="B4195" t="s">
        <v>442</v>
      </c>
      <c r="C4195" t="s">
        <v>85</v>
      </c>
      <c r="D4195">
        <v>100</v>
      </c>
      <c r="E4195" t="s">
        <v>86</v>
      </c>
      <c r="F4195" t="s">
        <v>735</v>
      </c>
      <c r="G4195" t="s">
        <v>736</v>
      </c>
      <c r="H4195" t="s">
        <v>200</v>
      </c>
      <c r="I4195" t="s">
        <v>201</v>
      </c>
      <c r="J4195">
        <v>27659</v>
      </c>
      <c r="K4195" t="s">
        <v>93</v>
      </c>
      <c r="L4195">
        <v>461738</v>
      </c>
    </row>
    <row r="4196" spans="1:12" x14ac:dyDescent="0.25">
      <c r="A4196" t="s">
        <v>441</v>
      </c>
      <c r="B4196" t="s">
        <v>442</v>
      </c>
      <c r="C4196" t="s">
        <v>85</v>
      </c>
      <c r="D4196">
        <v>100</v>
      </c>
      <c r="E4196" t="s">
        <v>86</v>
      </c>
      <c r="F4196" t="s">
        <v>735</v>
      </c>
      <c r="G4196" t="s">
        <v>736</v>
      </c>
      <c r="H4196" t="s">
        <v>202</v>
      </c>
      <c r="I4196" t="s">
        <v>203</v>
      </c>
      <c r="J4196">
        <v>3972</v>
      </c>
      <c r="K4196" t="s">
        <v>93</v>
      </c>
      <c r="L4196">
        <v>461738</v>
      </c>
    </row>
    <row r="4197" spans="1:12" x14ac:dyDescent="0.25">
      <c r="A4197" t="s">
        <v>441</v>
      </c>
      <c r="B4197" t="s">
        <v>442</v>
      </c>
      <c r="C4197" t="s">
        <v>85</v>
      </c>
      <c r="D4197">
        <v>100</v>
      </c>
      <c r="E4197" t="s">
        <v>86</v>
      </c>
      <c r="F4197" t="s">
        <v>735</v>
      </c>
      <c r="G4197" t="s">
        <v>736</v>
      </c>
      <c r="H4197" t="s">
        <v>204</v>
      </c>
      <c r="I4197" t="s">
        <v>205</v>
      </c>
      <c r="J4197">
        <v>0</v>
      </c>
      <c r="K4197" t="s">
        <v>93</v>
      </c>
      <c r="L4197">
        <v>461738</v>
      </c>
    </row>
    <row r="4198" spans="1:12" x14ac:dyDescent="0.25">
      <c r="A4198" t="s">
        <v>441</v>
      </c>
      <c r="B4198" t="s">
        <v>442</v>
      </c>
      <c r="C4198" t="s">
        <v>85</v>
      </c>
      <c r="D4198">
        <v>100</v>
      </c>
      <c r="E4198" t="s">
        <v>86</v>
      </c>
      <c r="F4198" t="s">
        <v>735</v>
      </c>
      <c r="G4198" t="s">
        <v>736</v>
      </c>
      <c r="H4198" t="s">
        <v>206</v>
      </c>
      <c r="I4198" t="s">
        <v>207</v>
      </c>
      <c r="J4198">
        <v>1282</v>
      </c>
      <c r="K4198" t="s">
        <v>93</v>
      </c>
      <c r="L4198">
        <v>461738</v>
      </c>
    </row>
    <row r="4199" spans="1:12" x14ac:dyDescent="0.25">
      <c r="A4199" t="s">
        <v>441</v>
      </c>
      <c r="B4199" t="s">
        <v>442</v>
      </c>
      <c r="C4199" t="s">
        <v>85</v>
      </c>
      <c r="D4199">
        <v>100</v>
      </c>
      <c r="E4199" t="s">
        <v>86</v>
      </c>
      <c r="F4199" t="s">
        <v>735</v>
      </c>
      <c r="G4199" t="s">
        <v>736</v>
      </c>
      <c r="H4199" t="s">
        <v>208</v>
      </c>
      <c r="I4199" t="s">
        <v>209</v>
      </c>
      <c r="J4199">
        <v>43279</v>
      </c>
      <c r="K4199" t="s">
        <v>93</v>
      </c>
      <c r="L4199">
        <v>461738</v>
      </c>
    </row>
    <row r="4200" spans="1:12" x14ac:dyDescent="0.25">
      <c r="A4200" t="s">
        <v>441</v>
      </c>
      <c r="B4200" t="s">
        <v>442</v>
      </c>
      <c r="C4200" t="s">
        <v>85</v>
      </c>
      <c r="D4200">
        <v>100</v>
      </c>
      <c r="E4200" t="s">
        <v>86</v>
      </c>
      <c r="F4200" t="s">
        <v>735</v>
      </c>
      <c r="G4200" t="s">
        <v>736</v>
      </c>
      <c r="H4200" t="s">
        <v>210</v>
      </c>
      <c r="I4200" t="s">
        <v>211</v>
      </c>
      <c r="J4200">
        <v>10700</v>
      </c>
      <c r="K4200" t="s">
        <v>93</v>
      </c>
      <c r="L4200">
        <v>461738</v>
      </c>
    </row>
    <row r="4201" spans="1:12" x14ac:dyDescent="0.25">
      <c r="A4201" t="s">
        <v>441</v>
      </c>
      <c r="B4201" t="s">
        <v>442</v>
      </c>
      <c r="C4201" t="s">
        <v>85</v>
      </c>
      <c r="D4201">
        <v>100</v>
      </c>
      <c r="E4201" t="s">
        <v>86</v>
      </c>
      <c r="F4201" t="s">
        <v>735</v>
      </c>
      <c r="G4201" t="s">
        <v>736</v>
      </c>
      <c r="H4201" t="s">
        <v>212</v>
      </c>
      <c r="I4201" t="s">
        <v>213</v>
      </c>
      <c r="J4201">
        <v>5758</v>
      </c>
      <c r="K4201" t="s">
        <v>93</v>
      </c>
      <c r="L4201">
        <v>461738</v>
      </c>
    </row>
    <row r="4202" spans="1:12" x14ac:dyDescent="0.25">
      <c r="A4202" t="s">
        <v>441</v>
      </c>
      <c r="B4202" t="s">
        <v>442</v>
      </c>
      <c r="C4202" t="s">
        <v>85</v>
      </c>
      <c r="D4202">
        <v>100</v>
      </c>
      <c r="E4202" t="s">
        <v>86</v>
      </c>
      <c r="F4202" t="s">
        <v>735</v>
      </c>
      <c r="G4202" t="s">
        <v>736</v>
      </c>
      <c r="H4202" t="s">
        <v>214</v>
      </c>
      <c r="I4202" t="s">
        <v>215</v>
      </c>
      <c r="J4202">
        <v>61108</v>
      </c>
      <c r="K4202" t="s">
        <v>93</v>
      </c>
      <c r="L4202">
        <v>461738</v>
      </c>
    </row>
    <row r="4203" spans="1:12" x14ac:dyDescent="0.25">
      <c r="A4203" t="s">
        <v>441</v>
      </c>
      <c r="B4203" t="s">
        <v>442</v>
      </c>
      <c r="C4203" t="s">
        <v>85</v>
      </c>
      <c r="D4203">
        <v>100</v>
      </c>
      <c r="E4203" t="s">
        <v>86</v>
      </c>
      <c r="F4203" t="s">
        <v>735</v>
      </c>
      <c r="G4203" t="s">
        <v>736</v>
      </c>
      <c r="H4203" t="s">
        <v>216</v>
      </c>
      <c r="I4203" t="s">
        <v>217</v>
      </c>
      <c r="J4203">
        <v>12531</v>
      </c>
      <c r="K4203" t="s">
        <v>93</v>
      </c>
      <c r="L4203">
        <v>461738</v>
      </c>
    </row>
    <row r="4204" spans="1:12" x14ac:dyDescent="0.25">
      <c r="A4204" t="s">
        <v>441</v>
      </c>
      <c r="B4204" t="s">
        <v>442</v>
      </c>
      <c r="C4204" t="s">
        <v>85</v>
      </c>
      <c r="D4204">
        <v>100</v>
      </c>
      <c r="E4204" t="s">
        <v>86</v>
      </c>
      <c r="F4204" t="s">
        <v>735</v>
      </c>
      <c r="G4204" t="s">
        <v>736</v>
      </c>
      <c r="H4204" t="s">
        <v>218</v>
      </c>
      <c r="I4204" t="s">
        <v>219</v>
      </c>
      <c r="J4204">
        <v>0</v>
      </c>
      <c r="K4204" t="s">
        <v>93</v>
      </c>
      <c r="L4204">
        <v>461738</v>
      </c>
    </row>
    <row r="4205" spans="1:12" x14ac:dyDescent="0.25">
      <c r="A4205" t="s">
        <v>441</v>
      </c>
      <c r="B4205" t="s">
        <v>442</v>
      </c>
      <c r="C4205" t="s">
        <v>85</v>
      </c>
      <c r="D4205">
        <v>100</v>
      </c>
      <c r="E4205" t="s">
        <v>86</v>
      </c>
      <c r="F4205" t="s">
        <v>735</v>
      </c>
      <c r="G4205" t="s">
        <v>736</v>
      </c>
      <c r="H4205" t="s">
        <v>220</v>
      </c>
      <c r="I4205" t="s">
        <v>221</v>
      </c>
      <c r="J4205">
        <v>4513</v>
      </c>
      <c r="K4205" t="s">
        <v>93</v>
      </c>
      <c r="L4205">
        <v>461738</v>
      </c>
    </row>
    <row r="4206" spans="1:12" x14ac:dyDescent="0.25">
      <c r="A4206" t="s">
        <v>441</v>
      </c>
      <c r="B4206" t="s">
        <v>442</v>
      </c>
      <c r="C4206" t="s">
        <v>85</v>
      </c>
      <c r="D4206">
        <v>100</v>
      </c>
      <c r="E4206" t="s">
        <v>86</v>
      </c>
      <c r="F4206" t="s">
        <v>735</v>
      </c>
      <c r="G4206" t="s">
        <v>736</v>
      </c>
      <c r="H4206" t="s">
        <v>222</v>
      </c>
      <c r="I4206" t="s">
        <v>223</v>
      </c>
      <c r="J4206">
        <v>979</v>
      </c>
      <c r="K4206" t="s">
        <v>93</v>
      </c>
      <c r="L4206">
        <v>461738</v>
      </c>
    </row>
    <row r="4207" spans="1:12" x14ac:dyDescent="0.25">
      <c r="A4207" t="s">
        <v>441</v>
      </c>
      <c r="B4207" t="s">
        <v>442</v>
      </c>
      <c r="C4207" t="s">
        <v>85</v>
      </c>
      <c r="D4207">
        <v>100</v>
      </c>
      <c r="E4207" t="s">
        <v>86</v>
      </c>
      <c r="F4207" t="s">
        <v>735</v>
      </c>
      <c r="G4207" t="s">
        <v>736</v>
      </c>
      <c r="H4207" t="s">
        <v>224</v>
      </c>
      <c r="I4207" t="s">
        <v>225</v>
      </c>
      <c r="J4207">
        <v>6139</v>
      </c>
      <c r="K4207" t="s">
        <v>93</v>
      </c>
      <c r="L4207">
        <v>461738</v>
      </c>
    </row>
    <row r="4208" spans="1:12" x14ac:dyDescent="0.25">
      <c r="A4208" t="s">
        <v>441</v>
      </c>
      <c r="B4208" t="s">
        <v>442</v>
      </c>
      <c r="C4208" t="s">
        <v>85</v>
      </c>
      <c r="D4208">
        <v>100</v>
      </c>
      <c r="E4208" t="s">
        <v>86</v>
      </c>
      <c r="F4208" t="s">
        <v>735</v>
      </c>
      <c r="G4208" t="s">
        <v>736</v>
      </c>
      <c r="H4208" t="s">
        <v>226</v>
      </c>
      <c r="I4208" t="s">
        <v>227</v>
      </c>
      <c r="J4208">
        <v>1403</v>
      </c>
      <c r="K4208" t="s">
        <v>93</v>
      </c>
      <c r="L4208">
        <v>461738</v>
      </c>
    </row>
    <row r="4209" spans="1:12" x14ac:dyDescent="0.25">
      <c r="A4209" t="s">
        <v>441</v>
      </c>
      <c r="B4209" t="s">
        <v>442</v>
      </c>
      <c r="C4209" t="s">
        <v>85</v>
      </c>
      <c r="D4209">
        <v>100</v>
      </c>
      <c r="E4209" t="s">
        <v>86</v>
      </c>
      <c r="F4209" t="s">
        <v>735</v>
      </c>
      <c r="G4209" t="s">
        <v>736</v>
      </c>
      <c r="H4209" t="s">
        <v>228</v>
      </c>
      <c r="I4209" t="s">
        <v>229</v>
      </c>
      <c r="J4209">
        <v>0</v>
      </c>
      <c r="K4209" t="s">
        <v>93</v>
      </c>
      <c r="L4209">
        <v>461738</v>
      </c>
    </row>
    <row r="4210" spans="1:12" x14ac:dyDescent="0.25">
      <c r="A4210" t="s">
        <v>441</v>
      </c>
      <c r="B4210" t="s">
        <v>442</v>
      </c>
      <c r="C4210" t="s">
        <v>85</v>
      </c>
      <c r="D4210">
        <v>100</v>
      </c>
      <c r="E4210" t="s">
        <v>86</v>
      </c>
      <c r="F4210" t="s">
        <v>735</v>
      </c>
      <c r="G4210" t="s">
        <v>736</v>
      </c>
      <c r="H4210" t="s">
        <v>230</v>
      </c>
      <c r="I4210" t="s">
        <v>231</v>
      </c>
      <c r="J4210">
        <v>1652</v>
      </c>
      <c r="K4210" t="s">
        <v>93</v>
      </c>
      <c r="L4210">
        <v>461738</v>
      </c>
    </row>
    <row r="4211" spans="1:12" x14ac:dyDescent="0.25">
      <c r="A4211" t="s">
        <v>441</v>
      </c>
      <c r="B4211" t="s">
        <v>442</v>
      </c>
      <c r="C4211" t="s">
        <v>85</v>
      </c>
      <c r="D4211">
        <v>100</v>
      </c>
      <c r="E4211" t="s">
        <v>86</v>
      </c>
      <c r="F4211" t="s">
        <v>735</v>
      </c>
      <c r="G4211" t="s">
        <v>736</v>
      </c>
      <c r="H4211" t="s">
        <v>232</v>
      </c>
      <c r="I4211" t="s">
        <v>233</v>
      </c>
      <c r="J4211">
        <v>26819</v>
      </c>
      <c r="K4211" t="s">
        <v>93</v>
      </c>
      <c r="L4211">
        <v>461738</v>
      </c>
    </row>
    <row r="4212" spans="1:12" x14ac:dyDescent="0.25">
      <c r="A4212" t="s">
        <v>441</v>
      </c>
      <c r="B4212" t="s">
        <v>442</v>
      </c>
      <c r="C4212" t="s">
        <v>85</v>
      </c>
      <c r="D4212">
        <v>100</v>
      </c>
      <c r="E4212" t="s">
        <v>86</v>
      </c>
      <c r="F4212" t="s">
        <v>735</v>
      </c>
      <c r="G4212" t="s">
        <v>736</v>
      </c>
      <c r="H4212" t="s">
        <v>234</v>
      </c>
      <c r="I4212" t="s">
        <v>235</v>
      </c>
      <c r="J4212">
        <v>209845</v>
      </c>
      <c r="K4212" t="s">
        <v>93</v>
      </c>
      <c r="L4212">
        <v>461738</v>
      </c>
    </row>
    <row r="4213" spans="1:12" x14ac:dyDescent="0.25">
      <c r="A4213" t="s">
        <v>441</v>
      </c>
      <c r="B4213" t="s">
        <v>442</v>
      </c>
      <c r="C4213" t="s">
        <v>85</v>
      </c>
      <c r="D4213">
        <v>100</v>
      </c>
      <c r="E4213" t="s">
        <v>86</v>
      </c>
      <c r="F4213" t="s">
        <v>735</v>
      </c>
      <c r="G4213" t="s">
        <v>736</v>
      </c>
      <c r="H4213" t="s">
        <v>236</v>
      </c>
      <c r="I4213" t="s">
        <v>237</v>
      </c>
      <c r="J4213">
        <v>0</v>
      </c>
      <c r="K4213" t="s">
        <v>93</v>
      </c>
      <c r="L4213">
        <v>461738</v>
      </c>
    </row>
    <row r="4214" spans="1:12" x14ac:dyDescent="0.25">
      <c r="A4214" t="s">
        <v>441</v>
      </c>
      <c r="B4214" t="s">
        <v>442</v>
      </c>
      <c r="C4214" t="s">
        <v>85</v>
      </c>
      <c r="D4214">
        <v>100</v>
      </c>
      <c r="E4214" t="s">
        <v>86</v>
      </c>
      <c r="F4214" t="s">
        <v>735</v>
      </c>
      <c r="G4214" t="s">
        <v>736</v>
      </c>
      <c r="H4214" t="s">
        <v>251</v>
      </c>
      <c r="I4214" t="s">
        <v>252</v>
      </c>
      <c r="J4214">
        <v>0</v>
      </c>
      <c r="K4214" t="s">
        <v>93</v>
      </c>
      <c r="L4214">
        <v>0</v>
      </c>
    </row>
    <row r="4215" spans="1:12" x14ac:dyDescent="0.25">
      <c r="A4215" t="s">
        <v>441</v>
      </c>
      <c r="B4215" t="s">
        <v>442</v>
      </c>
      <c r="C4215" t="s">
        <v>85</v>
      </c>
      <c r="D4215">
        <v>100</v>
      </c>
      <c r="E4215" t="s">
        <v>86</v>
      </c>
      <c r="F4215" t="s">
        <v>735</v>
      </c>
      <c r="G4215" t="s">
        <v>736</v>
      </c>
      <c r="H4215" t="s">
        <v>253</v>
      </c>
      <c r="I4215" t="s">
        <v>254</v>
      </c>
      <c r="J4215">
        <v>0</v>
      </c>
      <c r="K4215" t="s">
        <v>93</v>
      </c>
      <c r="L4215">
        <v>0</v>
      </c>
    </row>
    <row r="4216" spans="1:12" x14ac:dyDescent="0.25">
      <c r="A4216" t="s">
        <v>441</v>
      </c>
      <c r="B4216" t="s">
        <v>442</v>
      </c>
      <c r="C4216" t="s">
        <v>85</v>
      </c>
      <c r="D4216">
        <v>100</v>
      </c>
      <c r="E4216" t="s">
        <v>86</v>
      </c>
      <c r="F4216" t="s">
        <v>735</v>
      </c>
      <c r="G4216" t="s">
        <v>736</v>
      </c>
      <c r="H4216" t="s">
        <v>255</v>
      </c>
      <c r="I4216" t="s">
        <v>256</v>
      </c>
      <c r="J4216">
        <v>0</v>
      </c>
      <c r="K4216" t="s">
        <v>93</v>
      </c>
      <c r="L4216">
        <v>0</v>
      </c>
    </row>
    <row r="4217" spans="1:12" x14ac:dyDescent="0.25">
      <c r="A4217" t="s">
        <v>441</v>
      </c>
      <c r="B4217" t="s">
        <v>442</v>
      </c>
      <c r="C4217" t="s">
        <v>85</v>
      </c>
      <c r="D4217">
        <v>100</v>
      </c>
      <c r="E4217" t="s">
        <v>86</v>
      </c>
      <c r="F4217" t="s">
        <v>735</v>
      </c>
      <c r="G4217" t="s">
        <v>736</v>
      </c>
      <c r="H4217" t="s">
        <v>257</v>
      </c>
      <c r="I4217" t="s">
        <v>258</v>
      </c>
      <c r="J4217">
        <v>0</v>
      </c>
      <c r="K4217" t="s">
        <v>93</v>
      </c>
      <c r="L4217">
        <v>0</v>
      </c>
    </row>
    <row r="4218" spans="1:12" x14ac:dyDescent="0.25">
      <c r="A4218" t="s">
        <v>441</v>
      </c>
      <c r="B4218" t="s">
        <v>442</v>
      </c>
      <c r="C4218" t="s">
        <v>85</v>
      </c>
      <c r="D4218">
        <v>100</v>
      </c>
      <c r="E4218" t="s">
        <v>86</v>
      </c>
      <c r="F4218" t="s">
        <v>735</v>
      </c>
      <c r="G4218" t="s">
        <v>736</v>
      </c>
      <c r="H4218" t="s">
        <v>259</v>
      </c>
      <c r="I4218" t="s">
        <v>260</v>
      </c>
      <c r="J4218">
        <v>0</v>
      </c>
      <c r="K4218" t="s">
        <v>93</v>
      </c>
      <c r="L4218">
        <v>0</v>
      </c>
    </row>
    <row r="4219" spans="1:12" x14ac:dyDescent="0.25">
      <c r="A4219" t="s">
        <v>441</v>
      </c>
      <c r="B4219" t="s">
        <v>442</v>
      </c>
      <c r="C4219" t="s">
        <v>85</v>
      </c>
      <c r="D4219">
        <v>100</v>
      </c>
      <c r="E4219" t="s">
        <v>86</v>
      </c>
      <c r="F4219" t="s">
        <v>735</v>
      </c>
      <c r="G4219" t="s">
        <v>736</v>
      </c>
      <c r="H4219" t="s">
        <v>261</v>
      </c>
      <c r="I4219" t="s">
        <v>262</v>
      </c>
      <c r="J4219">
        <v>0</v>
      </c>
      <c r="K4219" t="s">
        <v>93</v>
      </c>
      <c r="L4219">
        <v>0</v>
      </c>
    </row>
    <row r="4220" spans="1:12" x14ac:dyDescent="0.25">
      <c r="A4220" t="s">
        <v>441</v>
      </c>
      <c r="B4220" t="s">
        <v>442</v>
      </c>
      <c r="C4220" t="s">
        <v>85</v>
      </c>
      <c r="D4220">
        <v>100</v>
      </c>
      <c r="E4220" t="s">
        <v>86</v>
      </c>
      <c r="F4220" t="s">
        <v>735</v>
      </c>
      <c r="G4220" t="s">
        <v>736</v>
      </c>
      <c r="H4220" t="s">
        <v>263</v>
      </c>
      <c r="I4220" t="s">
        <v>264</v>
      </c>
      <c r="J4220">
        <v>0</v>
      </c>
      <c r="K4220" t="s">
        <v>93</v>
      </c>
      <c r="L4220">
        <v>0</v>
      </c>
    </row>
    <row r="4221" spans="1:12" x14ac:dyDescent="0.25">
      <c r="A4221" t="s">
        <v>441</v>
      </c>
      <c r="B4221" t="s">
        <v>442</v>
      </c>
      <c r="C4221" t="s">
        <v>85</v>
      </c>
      <c r="D4221">
        <v>100</v>
      </c>
      <c r="E4221" t="s">
        <v>86</v>
      </c>
      <c r="F4221" t="s">
        <v>735</v>
      </c>
      <c r="G4221" t="s">
        <v>736</v>
      </c>
      <c r="H4221" t="s">
        <v>265</v>
      </c>
      <c r="I4221" t="s">
        <v>266</v>
      </c>
      <c r="J4221">
        <v>0</v>
      </c>
      <c r="K4221" t="s">
        <v>93</v>
      </c>
      <c r="L4221">
        <v>0</v>
      </c>
    </row>
    <row r="4222" spans="1:12" x14ac:dyDescent="0.25">
      <c r="A4222" t="s">
        <v>441</v>
      </c>
      <c r="B4222" t="s">
        <v>442</v>
      </c>
      <c r="C4222" t="s">
        <v>85</v>
      </c>
      <c r="D4222">
        <v>100</v>
      </c>
      <c r="E4222" t="s">
        <v>86</v>
      </c>
      <c r="F4222" t="s">
        <v>735</v>
      </c>
      <c r="G4222" t="s">
        <v>736</v>
      </c>
      <c r="H4222" t="s">
        <v>267</v>
      </c>
      <c r="I4222" t="s">
        <v>268</v>
      </c>
      <c r="J4222">
        <v>0</v>
      </c>
      <c r="K4222" t="s">
        <v>93</v>
      </c>
      <c r="L4222">
        <v>0</v>
      </c>
    </row>
    <row r="4223" spans="1:12" x14ac:dyDescent="0.25">
      <c r="A4223" t="s">
        <v>441</v>
      </c>
      <c r="B4223" t="s">
        <v>442</v>
      </c>
      <c r="C4223" t="s">
        <v>85</v>
      </c>
      <c r="D4223">
        <v>100</v>
      </c>
      <c r="E4223" t="s">
        <v>86</v>
      </c>
      <c r="F4223" t="s">
        <v>735</v>
      </c>
      <c r="G4223" t="s">
        <v>736</v>
      </c>
      <c r="H4223" t="s">
        <v>269</v>
      </c>
      <c r="I4223" t="s">
        <v>270</v>
      </c>
      <c r="J4223">
        <v>-3668132</v>
      </c>
      <c r="K4223" t="s">
        <v>93</v>
      </c>
      <c r="L4223">
        <v>0</v>
      </c>
    </row>
    <row r="4224" spans="1:12" x14ac:dyDescent="0.25">
      <c r="A4224" t="s">
        <v>441</v>
      </c>
      <c r="B4224" t="s">
        <v>442</v>
      </c>
      <c r="C4224" t="s">
        <v>85</v>
      </c>
      <c r="D4224">
        <v>100</v>
      </c>
      <c r="E4224" t="s">
        <v>86</v>
      </c>
      <c r="F4224" t="s">
        <v>735</v>
      </c>
      <c r="G4224" t="s">
        <v>736</v>
      </c>
      <c r="H4224" t="s">
        <v>271</v>
      </c>
      <c r="I4224" t="s">
        <v>272</v>
      </c>
      <c r="J4224">
        <v>7748341</v>
      </c>
      <c r="K4224" t="s">
        <v>93</v>
      </c>
      <c r="L4224">
        <v>0</v>
      </c>
    </row>
    <row r="4225" spans="1:12" x14ac:dyDescent="0.25">
      <c r="A4225" t="s">
        <v>441</v>
      </c>
      <c r="B4225" t="s">
        <v>442</v>
      </c>
      <c r="C4225" t="s">
        <v>85</v>
      </c>
      <c r="D4225">
        <v>100</v>
      </c>
      <c r="E4225" t="s">
        <v>86</v>
      </c>
      <c r="F4225" t="s">
        <v>735</v>
      </c>
      <c r="G4225" t="s">
        <v>736</v>
      </c>
      <c r="H4225" t="s">
        <v>273</v>
      </c>
      <c r="I4225" t="s">
        <v>274</v>
      </c>
      <c r="J4225">
        <v>8299</v>
      </c>
      <c r="K4225" t="s">
        <v>93</v>
      </c>
      <c r="L4225">
        <v>0</v>
      </c>
    </row>
    <row r="4226" spans="1:12" x14ac:dyDescent="0.25">
      <c r="A4226" t="s">
        <v>441</v>
      </c>
      <c r="B4226" t="s">
        <v>442</v>
      </c>
      <c r="C4226" t="s">
        <v>85</v>
      </c>
      <c r="D4226">
        <v>100</v>
      </c>
      <c r="E4226" t="s">
        <v>86</v>
      </c>
      <c r="F4226" t="s">
        <v>735</v>
      </c>
      <c r="G4226" t="s">
        <v>736</v>
      </c>
      <c r="H4226" t="s">
        <v>275</v>
      </c>
      <c r="I4226" t="s">
        <v>276</v>
      </c>
      <c r="J4226">
        <v>0</v>
      </c>
      <c r="K4226" t="s">
        <v>93</v>
      </c>
      <c r="L4226">
        <v>0</v>
      </c>
    </row>
    <row r="4227" spans="1:12" x14ac:dyDescent="0.25">
      <c r="A4227" t="s">
        <v>441</v>
      </c>
      <c r="B4227" t="s">
        <v>442</v>
      </c>
      <c r="C4227" t="s">
        <v>85</v>
      </c>
      <c r="D4227">
        <v>100</v>
      </c>
      <c r="E4227" t="s">
        <v>86</v>
      </c>
      <c r="F4227" t="s">
        <v>735</v>
      </c>
      <c r="G4227" t="s">
        <v>736</v>
      </c>
      <c r="H4227" t="s">
        <v>277</v>
      </c>
      <c r="I4227" t="s">
        <v>278</v>
      </c>
      <c r="J4227">
        <v>366043</v>
      </c>
      <c r="K4227" t="s">
        <v>93</v>
      </c>
      <c r="L4227">
        <v>0</v>
      </c>
    </row>
    <row r="4228" spans="1:12" x14ac:dyDescent="0.25">
      <c r="A4228" t="s">
        <v>441</v>
      </c>
      <c r="B4228" t="s">
        <v>442</v>
      </c>
      <c r="C4228" t="s">
        <v>85</v>
      </c>
      <c r="D4228">
        <v>100</v>
      </c>
      <c r="E4228" t="s">
        <v>86</v>
      </c>
      <c r="F4228" t="s">
        <v>735</v>
      </c>
      <c r="G4228" t="s">
        <v>736</v>
      </c>
      <c r="H4228" t="s">
        <v>279</v>
      </c>
      <c r="I4228" t="s">
        <v>280</v>
      </c>
      <c r="J4228">
        <v>71228</v>
      </c>
      <c r="K4228" t="s">
        <v>93</v>
      </c>
      <c r="L4228">
        <v>0</v>
      </c>
    </row>
    <row r="4229" spans="1:12" x14ac:dyDescent="0.25">
      <c r="A4229" t="s">
        <v>441</v>
      </c>
      <c r="B4229" t="s">
        <v>442</v>
      </c>
      <c r="C4229" t="s">
        <v>85</v>
      </c>
      <c r="D4229">
        <v>100</v>
      </c>
      <c r="E4229" t="s">
        <v>86</v>
      </c>
      <c r="F4229" t="s">
        <v>735</v>
      </c>
      <c r="G4229" t="s">
        <v>736</v>
      </c>
      <c r="H4229" t="s">
        <v>281</v>
      </c>
      <c r="I4229" t="s">
        <v>282</v>
      </c>
      <c r="J4229">
        <v>288912</v>
      </c>
      <c r="K4229" t="s">
        <v>93</v>
      </c>
      <c r="L4229">
        <v>0</v>
      </c>
    </row>
    <row r="4230" spans="1:12" x14ac:dyDescent="0.25">
      <c r="A4230" t="s">
        <v>441</v>
      </c>
      <c r="B4230" t="s">
        <v>442</v>
      </c>
      <c r="C4230" t="s">
        <v>85</v>
      </c>
      <c r="D4230">
        <v>100</v>
      </c>
      <c r="E4230" t="s">
        <v>86</v>
      </c>
      <c r="F4230" t="s">
        <v>735</v>
      </c>
      <c r="G4230" t="s">
        <v>736</v>
      </c>
      <c r="H4230" t="s">
        <v>283</v>
      </c>
      <c r="I4230" t="s">
        <v>284</v>
      </c>
      <c r="J4230">
        <v>0</v>
      </c>
      <c r="K4230" t="s">
        <v>93</v>
      </c>
      <c r="L4230">
        <v>0</v>
      </c>
    </row>
    <row r="4231" spans="1:12" x14ac:dyDescent="0.25">
      <c r="A4231" t="s">
        <v>441</v>
      </c>
      <c r="B4231" t="s">
        <v>442</v>
      </c>
      <c r="C4231" t="s">
        <v>85</v>
      </c>
      <c r="D4231">
        <v>100</v>
      </c>
      <c r="E4231" t="s">
        <v>86</v>
      </c>
      <c r="F4231" t="s">
        <v>735</v>
      </c>
      <c r="G4231" t="s">
        <v>736</v>
      </c>
      <c r="H4231" t="s">
        <v>285</v>
      </c>
      <c r="I4231" t="s">
        <v>286</v>
      </c>
      <c r="J4231">
        <v>60667</v>
      </c>
      <c r="K4231" t="s">
        <v>93</v>
      </c>
      <c r="L4231">
        <v>0</v>
      </c>
    </row>
    <row r="4232" spans="1:12" x14ac:dyDescent="0.25">
      <c r="A4232" t="s">
        <v>441</v>
      </c>
      <c r="B4232" t="s">
        <v>442</v>
      </c>
      <c r="C4232" t="s">
        <v>85</v>
      </c>
      <c r="D4232">
        <v>100</v>
      </c>
      <c r="E4232" t="s">
        <v>86</v>
      </c>
      <c r="F4232" t="s">
        <v>735</v>
      </c>
      <c r="G4232" t="s">
        <v>736</v>
      </c>
      <c r="H4232" t="s">
        <v>287</v>
      </c>
      <c r="I4232" t="s">
        <v>288</v>
      </c>
      <c r="J4232">
        <v>56317</v>
      </c>
      <c r="K4232" t="s">
        <v>93</v>
      </c>
      <c r="L4232">
        <v>0</v>
      </c>
    </row>
    <row r="4233" spans="1:12" x14ac:dyDescent="0.25">
      <c r="A4233" t="s">
        <v>441</v>
      </c>
      <c r="B4233" t="s">
        <v>442</v>
      </c>
      <c r="C4233" t="s">
        <v>85</v>
      </c>
      <c r="D4233">
        <v>100</v>
      </c>
      <c r="E4233" t="s">
        <v>86</v>
      </c>
      <c r="F4233" t="s">
        <v>735</v>
      </c>
      <c r="G4233" t="s">
        <v>736</v>
      </c>
      <c r="H4233" t="s">
        <v>289</v>
      </c>
      <c r="I4233" t="s">
        <v>290</v>
      </c>
      <c r="J4233">
        <v>0</v>
      </c>
      <c r="K4233" t="s">
        <v>93</v>
      </c>
      <c r="L4233">
        <v>0</v>
      </c>
    </row>
    <row r="4234" spans="1:12" x14ac:dyDescent="0.25">
      <c r="A4234" t="s">
        <v>441</v>
      </c>
      <c r="B4234" t="s">
        <v>442</v>
      </c>
      <c r="C4234" t="s">
        <v>85</v>
      </c>
      <c r="D4234">
        <v>100</v>
      </c>
      <c r="E4234" t="s">
        <v>86</v>
      </c>
      <c r="F4234" t="s">
        <v>735</v>
      </c>
      <c r="G4234" t="s">
        <v>736</v>
      </c>
      <c r="H4234" t="s">
        <v>291</v>
      </c>
      <c r="I4234" t="s">
        <v>292</v>
      </c>
      <c r="J4234">
        <v>0</v>
      </c>
      <c r="K4234" t="s">
        <v>93</v>
      </c>
      <c r="L4234">
        <v>0</v>
      </c>
    </row>
    <row r="4235" spans="1:12" x14ac:dyDescent="0.25">
      <c r="A4235" t="s">
        <v>441</v>
      </c>
      <c r="B4235" t="s">
        <v>442</v>
      </c>
      <c r="C4235" t="s">
        <v>85</v>
      </c>
      <c r="D4235">
        <v>100</v>
      </c>
      <c r="E4235" t="s">
        <v>86</v>
      </c>
      <c r="F4235" t="s">
        <v>735</v>
      </c>
      <c r="G4235" t="s">
        <v>736</v>
      </c>
      <c r="H4235" t="s">
        <v>293</v>
      </c>
      <c r="I4235" t="s">
        <v>294</v>
      </c>
      <c r="J4235">
        <v>2231</v>
      </c>
      <c r="K4235" t="s">
        <v>93</v>
      </c>
      <c r="L4235">
        <v>0</v>
      </c>
    </row>
    <row r="4236" spans="1:12" x14ac:dyDescent="0.25">
      <c r="A4236" t="s">
        <v>441</v>
      </c>
      <c r="B4236" t="s">
        <v>442</v>
      </c>
      <c r="C4236" t="s">
        <v>85</v>
      </c>
      <c r="D4236">
        <v>100</v>
      </c>
      <c r="E4236" t="s">
        <v>86</v>
      </c>
      <c r="F4236" t="s">
        <v>735</v>
      </c>
      <c r="G4236" t="s">
        <v>736</v>
      </c>
      <c r="H4236" t="s">
        <v>295</v>
      </c>
      <c r="I4236" t="s">
        <v>296</v>
      </c>
      <c r="J4236">
        <v>1605</v>
      </c>
      <c r="K4236" t="s">
        <v>93</v>
      </c>
      <c r="L4236">
        <v>0</v>
      </c>
    </row>
    <row r="4237" spans="1:12" x14ac:dyDescent="0.25">
      <c r="A4237" t="s">
        <v>441</v>
      </c>
      <c r="B4237" t="s">
        <v>442</v>
      </c>
      <c r="C4237" t="s">
        <v>85</v>
      </c>
      <c r="D4237">
        <v>100</v>
      </c>
      <c r="E4237" t="s">
        <v>86</v>
      </c>
      <c r="F4237" t="s">
        <v>735</v>
      </c>
      <c r="G4237" t="s">
        <v>736</v>
      </c>
      <c r="H4237" t="s">
        <v>297</v>
      </c>
      <c r="I4237" t="s">
        <v>298</v>
      </c>
      <c r="J4237">
        <v>0</v>
      </c>
      <c r="K4237" t="s">
        <v>93</v>
      </c>
      <c r="L4237">
        <v>0</v>
      </c>
    </row>
    <row r="4238" spans="1:12" x14ac:dyDescent="0.25">
      <c r="A4238" t="s">
        <v>441</v>
      </c>
      <c r="B4238" t="s">
        <v>442</v>
      </c>
      <c r="C4238" t="s">
        <v>85</v>
      </c>
      <c r="D4238">
        <v>100</v>
      </c>
      <c r="E4238" t="s">
        <v>86</v>
      </c>
      <c r="F4238" t="s">
        <v>735</v>
      </c>
      <c r="G4238" t="s">
        <v>736</v>
      </c>
      <c r="H4238" t="s">
        <v>299</v>
      </c>
      <c r="I4238" t="s">
        <v>300</v>
      </c>
      <c r="J4238">
        <v>0</v>
      </c>
      <c r="K4238" t="s">
        <v>93</v>
      </c>
      <c r="L4238">
        <v>0</v>
      </c>
    </row>
    <row r="4239" spans="1:12" x14ac:dyDescent="0.25">
      <c r="A4239" t="s">
        <v>441</v>
      </c>
      <c r="B4239" t="s">
        <v>442</v>
      </c>
      <c r="C4239" t="s">
        <v>85</v>
      </c>
      <c r="D4239">
        <v>100</v>
      </c>
      <c r="E4239" t="s">
        <v>86</v>
      </c>
      <c r="F4239" t="s">
        <v>735</v>
      </c>
      <c r="G4239" t="s">
        <v>736</v>
      </c>
      <c r="H4239" t="s">
        <v>301</v>
      </c>
      <c r="I4239" t="s">
        <v>302</v>
      </c>
      <c r="J4239">
        <v>0</v>
      </c>
      <c r="K4239" t="s">
        <v>93</v>
      </c>
      <c r="L4239">
        <v>0</v>
      </c>
    </row>
    <row r="4240" spans="1:12" x14ac:dyDescent="0.25">
      <c r="A4240" t="s">
        <v>441</v>
      </c>
      <c r="B4240" t="s">
        <v>442</v>
      </c>
      <c r="C4240" t="s">
        <v>85</v>
      </c>
      <c r="D4240">
        <v>100</v>
      </c>
      <c r="E4240" t="s">
        <v>86</v>
      </c>
      <c r="F4240" t="s">
        <v>735</v>
      </c>
      <c r="G4240" t="s">
        <v>736</v>
      </c>
      <c r="H4240" t="s">
        <v>303</v>
      </c>
      <c r="I4240" t="s">
        <v>304</v>
      </c>
      <c r="J4240">
        <v>0</v>
      </c>
      <c r="K4240" t="s">
        <v>93</v>
      </c>
      <c r="L4240">
        <v>0</v>
      </c>
    </row>
    <row r="4241" spans="1:12" x14ac:dyDescent="0.25">
      <c r="A4241" t="s">
        <v>441</v>
      </c>
      <c r="B4241" t="s">
        <v>442</v>
      </c>
      <c r="C4241" t="s">
        <v>85</v>
      </c>
      <c r="D4241">
        <v>100</v>
      </c>
      <c r="E4241" t="s">
        <v>86</v>
      </c>
      <c r="F4241" t="s">
        <v>735</v>
      </c>
      <c r="G4241" t="s">
        <v>736</v>
      </c>
      <c r="H4241" t="s">
        <v>305</v>
      </c>
      <c r="I4241" t="s">
        <v>306</v>
      </c>
      <c r="J4241">
        <v>128820</v>
      </c>
      <c r="K4241" t="s">
        <v>93</v>
      </c>
      <c r="L4241">
        <v>0</v>
      </c>
    </row>
    <row r="4242" spans="1:12" x14ac:dyDescent="0.25">
      <c r="A4242" t="s">
        <v>441</v>
      </c>
      <c r="B4242" t="s">
        <v>442</v>
      </c>
      <c r="C4242" t="s">
        <v>85</v>
      </c>
      <c r="D4242">
        <v>100</v>
      </c>
      <c r="E4242" t="s">
        <v>86</v>
      </c>
      <c r="F4242" t="s">
        <v>735</v>
      </c>
      <c r="G4242" t="s">
        <v>736</v>
      </c>
      <c r="H4242" t="s">
        <v>307</v>
      </c>
      <c r="I4242" t="s">
        <v>308</v>
      </c>
      <c r="J4242">
        <v>654265</v>
      </c>
      <c r="K4242" t="s">
        <v>93</v>
      </c>
      <c r="L4242">
        <v>0</v>
      </c>
    </row>
    <row r="4243" spans="1:12" x14ac:dyDescent="0.25">
      <c r="A4243" t="s">
        <v>441</v>
      </c>
      <c r="B4243" t="s">
        <v>442</v>
      </c>
      <c r="C4243" t="s">
        <v>85</v>
      </c>
      <c r="D4243">
        <v>100</v>
      </c>
      <c r="E4243" t="s">
        <v>86</v>
      </c>
      <c r="F4243" t="s">
        <v>735</v>
      </c>
      <c r="G4243" t="s">
        <v>736</v>
      </c>
      <c r="H4243" t="s">
        <v>309</v>
      </c>
      <c r="I4243" t="s">
        <v>310</v>
      </c>
      <c r="J4243">
        <v>3295608</v>
      </c>
      <c r="K4243" t="s">
        <v>93</v>
      </c>
      <c r="L4243">
        <v>0</v>
      </c>
    </row>
    <row r="4244" spans="1:12" x14ac:dyDescent="0.25">
      <c r="A4244" t="s">
        <v>441</v>
      </c>
      <c r="B4244" t="s">
        <v>442</v>
      </c>
      <c r="C4244" t="s">
        <v>85</v>
      </c>
      <c r="D4244">
        <v>100</v>
      </c>
      <c r="E4244" t="s">
        <v>86</v>
      </c>
      <c r="F4244" t="s">
        <v>735</v>
      </c>
      <c r="G4244" t="s">
        <v>736</v>
      </c>
      <c r="H4244" t="s">
        <v>311</v>
      </c>
      <c r="I4244" t="s">
        <v>312</v>
      </c>
      <c r="J4244">
        <v>0</v>
      </c>
      <c r="K4244" t="s">
        <v>93</v>
      </c>
      <c r="L4244">
        <v>0</v>
      </c>
    </row>
    <row r="4245" spans="1:12" x14ac:dyDescent="0.25">
      <c r="A4245" t="s">
        <v>441</v>
      </c>
      <c r="B4245" t="s">
        <v>442</v>
      </c>
      <c r="C4245" t="s">
        <v>85</v>
      </c>
      <c r="D4245">
        <v>100</v>
      </c>
      <c r="E4245" t="s">
        <v>86</v>
      </c>
      <c r="F4245" t="s">
        <v>735</v>
      </c>
      <c r="G4245" t="s">
        <v>736</v>
      </c>
      <c r="H4245" t="s">
        <v>313</v>
      </c>
      <c r="I4245" t="s">
        <v>314</v>
      </c>
      <c r="J4245">
        <v>0</v>
      </c>
      <c r="K4245" t="s">
        <v>93</v>
      </c>
      <c r="L4245">
        <v>0</v>
      </c>
    </row>
    <row r="4246" spans="1:12" x14ac:dyDescent="0.25">
      <c r="A4246" t="s">
        <v>441</v>
      </c>
      <c r="B4246" t="s">
        <v>442</v>
      </c>
      <c r="C4246" t="s">
        <v>85</v>
      </c>
      <c r="D4246">
        <v>100</v>
      </c>
      <c r="E4246" t="s">
        <v>86</v>
      </c>
      <c r="F4246" t="s">
        <v>735</v>
      </c>
      <c r="G4246" t="s">
        <v>736</v>
      </c>
      <c r="H4246" t="s">
        <v>315</v>
      </c>
      <c r="I4246" t="s">
        <v>316</v>
      </c>
      <c r="J4246">
        <v>0</v>
      </c>
      <c r="K4246" t="s">
        <v>93</v>
      </c>
      <c r="L4246">
        <v>0</v>
      </c>
    </row>
    <row r="4247" spans="1:12" x14ac:dyDescent="0.25">
      <c r="A4247" t="s">
        <v>441</v>
      </c>
      <c r="B4247" t="s">
        <v>442</v>
      </c>
      <c r="C4247" t="s">
        <v>85</v>
      </c>
      <c r="D4247">
        <v>100</v>
      </c>
      <c r="E4247" t="s">
        <v>86</v>
      </c>
      <c r="F4247" t="s">
        <v>735</v>
      </c>
      <c r="G4247" t="s">
        <v>736</v>
      </c>
      <c r="H4247" t="s">
        <v>317</v>
      </c>
      <c r="I4247" t="s">
        <v>318</v>
      </c>
      <c r="J4247">
        <v>1</v>
      </c>
      <c r="K4247" t="s">
        <v>93</v>
      </c>
      <c r="L4247">
        <v>0</v>
      </c>
    </row>
    <row r="4248" spans="1:12" x14ac:dyDescent="0.25">
      <c r="A4248" t="s">
        <v>441</v>
      </c>
      <c r="B4248" t="s">
        <v>442</v>
      </c>
      <c r="C4248" t="s">
        <v>85</v>
      </c>
      <c r="D4248">
        <v>100</v>
      </c>
      <c r="E4248" t="s">
        <v>86</v>
      </c>
      <c r="F4248" t="s">
        <v>735</v>
      </c>
      <c r="G4248" t="s">
        <v>736</v>
      </c>
      <c r="H4248" t="s">
        <v>319</v>
      </c>
      <c r="I4248" t="s">
        <v>320</v>
      </c>
      <c r="J4248">
        <v>29744</v>
      </c>
      <c r="K4248" t="s">
        <v>93</v>
      </c>
      <c r="L4248">
        <v>0</v>
      </c>
    </row>
    <row r="4249" spans="1:12" x14ac:dyDescent="0.25">
      <c r="A4249" t="s">
        <v>441</v>
      </c>
      <c r="B4249" t="s">
        <v>442</v>
      </c>
      <c r="C4249" t="s">
        <v>85</v>
      </c>
      <c r="D4249">
        <v>100</v>
      </c>
      <c r="E4249" t="s">
        <v>86</v>
      </c>
      <c r="F4249" t="s">
        <v>735</v>
      </c>
      <c r="G4249" t="s">
        <v>736</v>
      </c>
      <c r="H4249" t="s">
        <v>321</v>
      </c>
      <c r="I4249" t="s">
        <v>322</v>
      </c>
      <c r="J4249">
        <v>0</v>
      </c>
      <c r="K4249" t="s">
        <v>93</v>
      </c>
      <c r="L4249">
        <v>0</v>
      </c>
    </row>
    <row r="4250" spans="1:12" x14ac:dyDescent="0.25">
      <c r="A4250" t="s">
        <v>441</v>
      </c>
      <c r="B4250" t="s">
        <v>442</v>
      </c>
      <c r="C4250" t="s">
        <v>85</v>
      </c>
      <c r="D4250">
        <v>100</v>
      </c>
      <c r="E4250" t="s">
        <v>86</v>
      </c>
      <c r="F4250" t="s">
        <v>735</v>
      </c>
      <c r="G4250" t="s">
        <v>736</v>
      </c>
      <c r="H4250" t="s">
        <v>323</v>
      </c>
      <c r="I4250" t="s">
        <v>324</v>
      </c>
      <c r="J4250">
        <v>3566</v>
      </c>
      <c r="K4250" t="s">
        <v>93</v>
      </c>
      <c r="L4250">
        <v>0</v>
      </c>
    </row>
    <row r="4251" spans="1:12" x14ac:dyDescent="0.25">
      <c r="A4251" t="s">
        <v>441</v>
      </c>
      <c r="B4251" t="s">
        <v>442</v>
      </c>
      <c r="C4251" t="s">
        <v>85</v>
      </c>
      <c r="D4251">
        <v>100</v>
      </c>
      <c r="E4251" t="s">
        <v>86</v>
      </c>
      <c r="F4251" t="s">
        <v>735</v>
      </c>
      <c r="G4251" t="s">
        <v>736</v>
      </c>
      <c r="H4251" t="s">
        <v>325</v>
      </c>
      <c r="I4251" t="s">
        <v>326</v>
      </c>
      <c r="J4251">
        <v>11150</v>
      </c>
      <c r="K4251" t="s">
        <v>93</v>
      </c>
      <c r="L4251">
        <v>0</v>
      </c>
    </row>
    <row r="4252" spans="1:12" x14ac:dyDescent="0.25">
      <c r="A4252" t="s">
        <v>441</v>
      </c>
      <c r="B4252" t="s">
        <v>442</v>
      </c>
      <c r="C4252" t="s">
        <v>85</v>
      </c>
      <c r="D4252">
        <v>100</v>
      </c>
      <c r="E4252" t="s">
        <v>86</v>
      </c>
      <c r="F4252" t="s">
        <v>735</v>
      </c>
      <c r="G4252" t="s">
        <v>736</v>
      </c>
      <c r="H4252" t="s">
        <v>327</v>
      </c>
      <c r="I4252" t="s">
        <v>328</v>
      </c>
      <c r="J4252">
        <v>0</v>
      </c>
      <c r="K4252" t="s">
        <v>93</v>
      </c>
      <c r="L4252">
        <v>0</v>
      </c>
    </row>
    <row r="4253" spans="1:12" x14ac:dyDescent="0.25">
      <c r="A4253" t="s">
        <v>441</v>
      </c>
      <c r="B4253" t="s">
        <v>442</v>
      </c>
      <c r="C4253" t="s">
        <v>85</v>
      </c>
      <c r="D4253">
        <v>100</v>
      </c>
      <c r="E4253" t="s">
        <v>86</v>
      </c>
      <c r="F4253" t="s">
        <v>735</v>
      </c>
      <c r="G4253" t="s">
        <v>736</v>
      </c>
      <c r="H4253" t="s">
        <v>329</v>
      </c>
      <c r="I4253" t="s">
        <v>330</v>
      </c>
      <c r="J4253">
        <v>0</v>
      </c>
      <c r="K4253" t="s">
        <v>93</v>
      </c>
      <c r="L4253">
        <v>0</v>
      </c>
    </row>
    <row r="4254" spans="1:12" x14ac:dyDescent="0.25">
      <c r="A4254" t="s">
        <v>441</v>
      </c>
      <c r="B4254" t="s">
        <v>442</v>
      </c>
      <c r="C4254" t="s">
        <v>85</v>
      </c>
      <c r="D4254">
        <v>100</v>
      </c>
      <c r="E4254" t="s">
        <v>86</v>
      </c>
      <c r="F4254" t="s">
        <v>735</v>
      </c>
      <c r="G4254" t="s">
        <v>736</v>
      </c>
      <c r="H4254" t="s">
        <v>331</v>
      </c>
      <c r="I4254" t="s">
        <v>332</v>
      </c>
      <c r="J4254">
        <v>2390909</v>
      </c>
      <c r="K4254" t="s">
        <v>93</v>
      </c>
      <c r="L4254">
        <v>0</v>
      </c>
    </row>
    <row r="4255" spans="1:12" x14ac:dyDescent="0.25">
      <c r="A4255" t="s">
        <v>441</v>
      </c>
      <c r="B4255" t="s">
        <v>442</v>
      </c>
      <c r="C4255" t="s">
        <v>85</v>
      </c>
      <c r="D4255">
        <v>100</v>
      </c>
      <c r="E4255" t="s">
        <v>86</v>
      </c>
      <c r="F4255" t="s">
        <v>735</v>
      </c>
      <c r="G4255" t="s">
        <v>736</v>
      </c>
      <c r="H4255" t="s">
        <v>333</v>
      </c>
      <c r="I4255" t="s">
        <v>334</v>
      </c>
      <c r="J4255">
        <v>196190</v>
      </c>
      <c r="K4255" t="s">
        <v>93</v>
      </c>
      <c r="L4255">
        <v>0</v>
      </c>
    </row>
    <row r="4256" spans="1:12" x14ac:dyDescent="0.25">
      <c r="A4256" t="s">
        <v>441</v>
      </c>
      <c r="B4256" t="s">
        <v>442</v>
      </c>
      <c r="C4256" t="s">
        <v>85</v>
      </c>
      <c r="D4256">
        <v>100</v>
      </c>
      <c r="E4256" t="s">
        <v>86</v>
      </c>
      <c r="F4256" t="s">
        <v>735</v>
      </c>
      <c r="G4256" t="s">
        <v>736</v>
      </c>
      <c r="H4256" t="s">
        <v>335</v>
      </c>
      <c r="I4256" t="s">
        <v>336</v>
      </c>
      <c r="J4256">
        <v>674</v>
      </c>
      <c r="K4256" t="s">
        <v>93</v>
      </c>
      <c r="L4256">
        <v>0</v>
      </c>
    </row>
    <row r="4257" spans="1:12" x14ac:dyDescent="0.25">
      <c r="A4257" t="s">
        <v>441</v>
      </c>
      <c r="B4257" t="s">
        <v>442</v>
      </c>
      <c r="C4257" t="s">
        <v>85</v>
      </c>
      <c r="D4257">
        <v>100</v>
      </c>
      <c r="E4257" t="s">
        <v>86</v>
      </c>
      <c r="F4257" t="s">
        <v>735</v>
      </c>
      <c r="G4257" t="s">
        <v>736</v>
      </c>
      <c r="H4257" t="s">
        <v>337</v>
      </c>
      <c r="I4257" t="s">
        <v>338</v>
      </c>
      <c r="J4257">
        <v>65757</v>
      </c>
      <c r="K4257" t="s">
        <v>93</v>
      </c>
      <c r="L4257">
        <v>0</v>
      </c>
    </row>
    <row r="4258" spans="1:12" x14ac:dyDescent="0.25">
      <c r="A4258" t="s">
        <v>441</v>
      </c>
      <c r="B4258" t="s">
        <v>442</v>
      </c>
      <c r="C4258" t="s">
        <v>85</v>
      </c>
      <c r="D4258">
        <v>100</v>
      </c>
      <c r="E4258" t="s">
        <v>86</v>
      </c>
      <c r="F4258" t="s">
        <v>735</v>
      </c>
      <c r="G4258" t="s">
        <v>736</v>
      </c>
      <c r="H4258" t="s">
        <v>337</v>
      </c>
      <c r="I4258" t="s">
        <v>339</v>
      </c>
      <c r="J4258">
        <v>64152</v>
      </c>
      <c r="K4258" t="s">
        <v>93</v>
      </c>
      <c r="L4258">
        <v>0</v>
      </c>
    </row>
    <row r="4259" spans="1:12" x14ac:dyDescent="0.25">
      <c r="A4259" t="s">
        <v>441</v>
      </c>
      <c r="B4259" t="s">
        <v>442</v>
      </c>
      <c r="C4259" t="s">
        <v>85</v>
      </c>
      <c r="D4259">
        <v>100</v>
      </c>
      <c r="E4259" t="s">
        <v>86</v>
      </c>
      <c r="F4259" t="s">
        <v>735</v>
      </c>
      <c r="G4259" t="s">
        <v>736</v>
      </c>
      <c r="H4259" t="s">
        <v>340</v>
      </c>
      <c r="I4259" t="s">
        <v>341</v>
      </c>
      <c r="J4259">
        <v>0</v>
      </c>
      <c r="K4259" t="s">
        <v>93</v>
      </c>
      <c r="L4259">
        <v>0</v>
      </c>
    </row>
    <row r="4260" spans="1:12" x14ac:dyDescent="0.25">
      <c r="A4260" t="s">
        <v>441</v>
      </c>
      <c r="B4260" t="s">
        <v>442</v>
      </c>
      <c r="C4260" t="s">
        <v>85</v>
      </c>
      <c r="D4260">
        <v>100</v>
      </c>
      <c r="E4260" t="s">
        <v>86</v>
      </c>
      <c r="F4260" t="s">
        <v>735</v>
      </c>
      <c r="G4260" t="s">
        <v>736</v>
      </c>
      <c r="H4260" t="s">
        <v>342</v>
      </c>
      <c r="I4260" t="s">
        <v>343</v>
      </c>
      <c r="J4260">
        <v>110686</v>
      </c>
      <c r="K4260" t="s">
        <v>93</v>
      </c>
      <c r="L4260">
        <v>0</v>
      </c>
    </row>
    <row r="4261" spans="1:12" x14ac:dyDescent="0.25">
      <c r="A4261" t="s">
        <v>441</v>
      </c>
      <c r="B4261" t="s">
        <v>442</v>
      </c>
      <c r="C4261" t="s">
        <v>85</v>
      </c>
      <c r="D4261">
        <v>100</v>
      </c>
      <c r="E4261" t="s">
        <v>86</v>
      </c>
      <c r="F4261" t="s">
        <v>735</v>
      </c>
      <c r="G4261" t="s">
        <v>736</v>
      </c>
      <c r="H4261" t="s">
        <v>344</v>
      </c>
      <c r="I4261" t="s">
        <v>345</v>
      </c>
      <c r="J4261">
        <v>0</v>
      </c>
      <c r="K4261" t="s">
        <v>93</v>
      </c>
      <c r="L4261">
        <v>0</v>
      </c>
    </row>
    <row r="4262" spans="1:12" x14ac:dyDescent="0.25">
      <c r="A4262" t="s">
        <v>441</v>
      </c>
      <c r="B4262" t="s">
        <v>442</v>
      </c>
      <c r="C4262" t="s">
        <v>85</v>
      </c>
      <c r="D4262">
        <v>100</v>
      </c>
      <c r="E4262" t="s">
        <v>86</v>
      </c>
      <c r="F4262" t="s">
        <v>735</v>
      </c>
      <c r="G4262" t="s">
        <v>736</v>
      </c>
      <c r="H4262" t="s">
        <v>346</v>
      </c>
      <c r="I4262" t="s">
        <v>347</v>
      </c>
      <c r="J4262">
        <v>0</v>
      </c>
      <c r="K4262" t="s">
        <v>93</v>
      </c>
      <c r="L4262">
        <v>0</v>
      </c>
    </row>
    <row r="4263" spans="1:12" x14ac:dyDescent="0.25">
      <c r="A4263" t="s">
        <v>441</v>
      </c>
      <c r="B4263" t="s">
        <v>442</v>
      </c>
      <c r="C4263" t="s">
        <v>85</v>
      </c>
      <c r="D4263">
        <v>100</v>
      </c>
      <c r="E4263" t="s">
        <v>86</v>
      </c>
      <c r="F4263" t="s">
        <v>735</v>
      </c>
      <c r="G4263" t="s">
        <v>736</v>
      </c>
      <c r="H4263" t="s">
        <v>348</v>
      </c>
      <c r="I4263" t="s">
        <v>349</v>
      </c>
      <c r="J4263">
        <v>0</v>
      </c>
      <c r="K4263" t="s">
        <v>93</v>
      </c>
      <c r="L4263">
        <v>0</v>
      </c>
    </row>
    <row r="4264" spans="1:12" x14ac:dyDescent="0.25">
      <c r="A4264" t="s">
        <v>441</v>
      </c>
      <c r="B4264" t="s">
        <v>442</v>
      </c>
      <c r="C4264" t="s">
        <v>85</v>
      </c>
      <c r="D4264">
        <v>100</v>
      </c>
      <c r="E4264" t="s">
        <v>86</v>
      </c>
      <c r="F4264" t="s">
        <v>735</v>
      </c>
      <c r="G4264" t="s">
        <v>736</v>
      </c>
      <c r="H4264" t="s">
        <v>350</v>
      </c>
      <c r="I4264" t="s">
        <v>351</v>
      </c>
      <c r="J4264">
        <v>40471</v>
      </c>
      <c r="K4264" t="s">
        <v>93</v>
      </c>
      <c r="L4264">
        <v>0</v>
      </c>
    </row>
    <row r="4265" spans="1:12" x14ac:dyDescent="0.25">
      <c r="A4265" t="s">
        <v>441</v>
      </c>
      <c r="B4265" t="s">
        <v>442</v>
      </c>
      <c r="C4265" t="s">
        <v>85</v>
      </c>
      <c r="D4265">
        <v>100</v>
      </c>
      <c r="E4265" t="s">
        <v>86</v>
      </c>
      <c r="F4265" t="s">
        <v>735</v>
      </c>
      <c r="G4265" t="s">
        <v>736</v>
      </c>
      <c r="H4265" t="s">
        <v>352</v>
      </c>
      <c r="I4265" t="s">
        <v>353</v>
      </c>
      <c r="J4265">
        <v>0</v>
      </c>
      <c r="K4265" t="s">
        <v>93</v>
      </c>
      <c r="L4265">
        <v>0</v>
      </c>
    </row>
    <row r="4266" spans="1:12" x14ac:dyDescent="0.25">
      <c r="A4266" t="s">
        <v>441</v>
      </c>
      <c r="B4266" t="s">
        <v>442</v>
      </c>
      <c r="C4266" t="s">
        <v>85</v>
      </c>
      <c r="D4266">
        <v>100</v>
      </c>
      <c r="E4266" t="s">
        <v>86</v>
      </c>
      <c r="F4266" t="s">
        <v>735</v>
      </c>
      <c r="G4266" t="s">
        <v>736</v>
      </c>
      <c r="H4266" t="s">
        <v>354</v>
      </c>
      <c r="I4266" t="s">
        <v>355</v>
      </c>
      <c r="J4266">
        <v>0</v>
      </c>
      <c r="K4266" t="s">
        <v>93</v>
      </c>
      <c r="L4266">
        <v>0</v>
      </c>
    </row>
    <row r="4267" spans="1:12" x14ac:dyDescent="0.25">
      <c r="A4267" t="s">
        <v>441</v>
      </c>
      <c r="B4267" t="s">
        <v>442</v>
      </c>
      <c r="C4267" t="s">
        <v>85</v>
      </c>
      <c r="D4267">
        <v>100</v>
      </c>
      <c r="E4267" t="s">
        <v>86</v>
      </c>
      <c r="F4267" t="s">
        <v>735</v>
      </c>
      <c r="G4267" t="s">
        <v>736</v>
      </c>
      <c r="H4267" t="s">
        <v>356</v>
      </c>
      <c r="I4267" t="s">
        <v>357</v>
      </c>
      <c r="J4267">
        <v>0</v>
      </c>
      <c r="K4267" t="s">
        <v>93</v>
      </c>
      <c r="L4267">
        <v>0</v>
      </c>
    </row>
    <row r="4268" spans="1:12" x14ac:dyDescent="0.25">
      <c r="A4268" t="s">
        <v>441</v>
      </c>
      <c r="B4268" t="s">
        <v>442</v>
      </c>
      <c r="C4268" t="s">
        <v>85</v>
      </c>
      <c r="D4268">
        <v>100</v>
      </c>
      <c r="E4268" t="s">
        <v>86</v>
      </c>
      <c r="F4268" t="s">
        <v>735</v>
      </c>
      <c r="G4268" t="s">
        <v>736</v>
      </c>
      <c r="H4268" t="s">
        <v>358</v>
      </c>
      <c r="I4268" t="s">
        <v>359</v>
      </c>
      <c r="J4268">
        <v>0</v>
      </c>
      <c r="K4268" t="s">
        <v>93</v>
      </c>
      <c r="L4268">
        <v>0</v>
      </c>
    </row>
    <row r="4269" spans="1:12" x14ac:dyDescent="0.25">
      <c r="A4269" t="s">
        <v>441</v>
      </c>
      <c r="B4269" t="s">
        <v>442</v>
      </c>
      <c r="C4269" t="s">
        <v>85</v>
      </c>
      <c r="D4269">
        <v>100</v>
      </c>
      <c r="E4269" t="s">
        <v>86</v>
      </c>
      <c r="F4269" t="s">
        <v>735</v>
      </c>
      <c r="G4269" t="s">
        <v>736</v>
      </c>
      <c r="H4269" t="s">
        <v>360</v>
      </c>
      <c r="I4269" t="s">
        <v>361</v>
      </c>
      <c r="J4269">
        <v>0</v>
      </c>
      <c r="K4269" t="s">
        <v>93</v>
      </c>
      <c r="L4269">
        <v>0</v>
      </c>
    </row>
    <row r="4270" spans="1:12" x14ac:dyDescent="0.25">
      <c r="A4270" t="s">
        <v>441</v>
      </c>
      <c r="B4270" t="s">
        <v>442</v>
      </c>
      <c r="C4270" t="s">
        <v>85</v>
      </c>
      <c r="D4270">
        <v>100</v>
      </c>
      <c r="E4270" t="s">
        <v>86</v>
      </c>
      <c r="F4270" t="s">
        <v>735</v>
      </c>
      <c r="G4270" t="s">
        <v>736</v>
      </c>
      <c r="H4270" t="s">
        <v>362</v>
      </c>
      <c r="I4270" t="s">
        <v>363</v>
      </c>
      <c r="J4270">
        <v>0</v>
      </c>
      <c r="K4270" t="s">
        <v>93</v>
      </c>
      <c r="L4270">
        <v>0</v>
      </c>
    </row>
    <row r="4271" spans="1:12" x14ac:dyDescent="0.25">
      <c r="A4271" t="s">
        <v>441</v>
      </c>
      <c r="B4271" t="s">
        <v>442</v>
      </c>
      <c r="C4271" t="s">
        <v>85</v>
      </c>
      <c r="D4271">
        <v>100</v>
      </c>
      <c r="E4271" t="s">
        <v>86</v>
      </c>
      <c r="F4271" t="s">
        <v>735</v>
      </c>
      <c r="G4271" t="s">
        <v>736</v>
      </c>
      <c r="H4271" t="s">
        <v>364</v>
      </c>
      <c r="I4271" t="s">
        <v>365</v>
      </c>
      <c r="J4271">
        <v>0</v>
      </c>
      <c r="K4271" t="s">
        <v>93</v>
      </c>
      <c r="L4271">
        <v>0</v>
      </c>
    </row>
    <row r="4272" spans="1:12" x14ac:dyDescent="0.25">
      <c r="A4272" t="s">
        <v>441</v>
      </c>
      <c r="B4272" t="s">
        <v>442</v>
      </c>
      <c r="C4272" t="s">
        <v>85</v>
      </c>
      <c r="D4272">
        <v>100</v>
      </c>
      <c r="E4272" t="s">
        <v>86</v>
      </c>
      <c r="F4272" t="s">
        <v>735</v>
      </c>
      <c r="G4272" t="s">
        <v>736</v>
      </c>
      <c r="H4272" t="s">
        <v>366</v>
      </c>
      <c r="I4272" t="s">
        <v>367</v>
      </c>
      <c r="J4272">
        <v>0</v>
      </c>
      <c r="K4272" t="s">
        <v>93</v>
      </c>
      <c r="L4272">
        <v>0</v>
      </c>
    </row>
    <row r="4273" spans="1:12" x14ac:dyDescent="0.25">
      <c r="A4273" t="s">
        <v>441</v>
      </c>
      <c r="B4273" t="s">
        <v>442</v>
      </c>
      <c r="C4273" t="s">
        <v>85</v>
      </c>
      <c r="D4273">
        <v>100</v>
      </c>
      <c r="E4273" t="s">
        <v>86</v>
      </c>
      <c r="F4273" t="s">
        <v>735</v>
      </c>
      <c r="G4273" t="s">
        <v>736</v>
      </c>
      <c r="H4273" t="s">
        <v>368</v>
      </c>
      <c r="I4273" t="s">
        <v>369</v>
      </c>
      <c r="J4273">
        <v>0</v>
      </c>
      <c r="K4273" t="s">
        <v>93</v>
      </c>
      <c r="L4273">
        <v>0</v>
      </c>
    </row>
    <row r="4274" spans="1:12" x14ac:dyDescent="0.25">
      <c r="A4274" t="s">
        <v>441</v>
      </c>
      <c r="B4274" t="s">
        <v>442</v>
      </c>
      <c r="C4274" t="s">
        <v>85</v>
      </c>
      <c r="D4274">
        <v>100</v>
      </c>
      <c r="E4274" t="s">
        <v>86</v>
      </c>
      <c r="F4274" t="s">
        <v>735</v>
      </c>
      <c r="G4274" t="s">
        <v>736</v>
      </c>
      <c r="H4274" t="s">
        <v>370</v>
      </c>
      <c r="I4274" t="s">
        <v>371</v>
      </c>
      <c r="J4274">
        <v>0</v>
      </c>
      <c r="K4274" t="s">
        <v>93</v>
      </c>
      <c r="L4274">
        <v>0</v>
      </c>
    </row>
    <row r="4275" spans="1:12" x14ac:dyDescent="0.25">
      <c r="A4275" t="s">
        <v>441</v>
      </c>
      <c r="B4275" t="s">
        <v>442</v>
      </c>
      <c r="C4275" t="s">
        <v>85</v>
      </c>
      <c r="D4275">
        <v>100</v>
      </c>
      <c r="E4275" t="s">
        <v>86</v>
      </c>
      <c r="F4275" t="s">
        <v>735</v>
      </c>
      <c r="G4275" t="s">
        <v>736</v>
      </c>
      <c r="H4275" t="s">
        <v>372</v>
      </c>
      <c r="I4275" t="s">
        <v>373</v>
      </c>
      <c r="J4275">
        <v>0</v>
      </c>
      <c r="K4275" t="s">
        <v>93</v>
      </c>
      <c r="L4275">
        <v>0</v>
      </c>
    </row>
    <row r="4276" spans="1:12" x14ac:dyDescent="0.25">
      <c r="A4276" t="s">
        <v>441</v>
      </c>
      <c r="B4276" t="s">
        <v>442</v>
      </c>
      <c r="C4276" t="s">
        <v>85</v>
      </c>
      <c r="D4276">
        <v>100</v>
      </c>
      <c r="E4276" t="s">
        <v>86</v>
      </c>
      <c r="F4276" t="s">
        <v>735</v>
      </c>
      <c r="G4276" t="s">
        <v>736</v>
      </c>
      <c r="H4276" t="s">
        <v>374</v>
      </c>
      <c r="I4276" t="s">
        <v>375</v>
      </c>
      <c r="J4276">
        <v>0</v>
      </c>
      <c r="K4276" t="s">
        <v>93</v>
      </c>
      <c r="L4276">
        <v>0</v>
      </c>
    </row>
    <row r="4277" spans="1:12" x14ac:dyDescent="0.25">
      <c r="A4277" t="s">
        <v>441</v>
      </c>
      <c r="B4277" t="s">
        <v>442</v>
      </c>
      <c r="C4277" t="s">
        <v>85</v>
      </c>
      <c r="D4277">
        <v>100</v>
      </c>
      <c r="E4277" t="s">
        <v>86</v>
      </c>
      <c r="F4277" t="s">
        <v>735</v>
      </c>
      <c r="G4277" t="s">
        <v>736</v>
      </c>
      <c r="H4277" t="s">
        <v>376</v>
      </c>
      <c r="I4277" t="s">
        <v>377</v>
      </c>
      <c r="J4277">
        <v>0</v>
      </c>
      <c r="K4277" t="s">
        <v>93</v>
      </c>
      <c r="L4277">
        <v>0</v>
      </c>
    </row>
    <row r="4278" spans="1:12" x14ac:dyDescent="0.25">
      <c r="A4278" t="s">
        <v>441</v>
      </c>
      <c r="B4278" t="s">
        <v>442</v>
      </c>
      <c r="C4278" t="s">
        <v>85</v>
      </c>
      <c r="D4278">
        <v>100</v>
      </c>
      <c r="E4278" t="s">
        <v>86</v>
      </c>
      <c r="F4278" t="s">
        <v>735</v>
      </c>
      <c r="G4278" t="s">
        <v>736</v>
      </c>
      <c r="H4278" t="s">
        <v>378</v>
      </c>
      <c r="I4278" t="s">
        <v>379</v>
      </c>
      <c r="J4278">
        <v>0</v>
      </c>
      <c r="K4278" t="s">
        <v>93</v>
      </c>
      <c r="L4278">
        <v>0</v>
      </c>
    </row>
    <row r="4279" spans="1:12" x14ac:dyDescent="0.25">
      <c r="A4279" t="s">
        <v>443</v>
      </c>
      <c r="B4279" t="s">
        <v>444</v>
      </c>
      <c r="C4279" t="s">
        <v>85</v>
      </c>
      <c r="D4279">
        <v>103</v>
      </c>
      <c r="E4279" t="s">
        <v>86</v>
      </c>
      <c r="F4279" t="s">
        <v>735</v>
      </c>
      <c r="G4279" t="s">
        <v>736</v>
      </c>
      <c r="H4279" t="s">
        <v>90</v>
      </c>
      <c r="I4279" t="s">
        <v>92</v>
      </c>
      <c r="J4279">
        <v>0</v>
      </c>
      <c r="K4279" t="s">
        <v>93</v>
      </c>
      <c r="L4279">
        <v>499252</v>
      </c>
    </row>
    <row r="4280" spans="1:12" x14ac:dyDescent="0.25">
      <c r="A4280" t="s">
        <v>443</v>
      </c>
      <c r="B4280" t="s">
        <v>444</v>
      </c>
      <c r="C4280" t="s">
        <v>85</v>
      </c>
      <c r="D4280">
        <v>103</v>
      </c>
      <c r="E4280" t="s">
        <v>86</v>
      </c>
      <c r="F4280" t="s">
        <v>735</v>
      </c>
      <c r="G4280" t="s">
        <v>736</v>
      </c>
      <c r="H4280" t="s">
        <v>94</v>
      </c>
      <c r="I4280" t="s">
        <v>95</v>
      </c>
      <c r="J4280">
        <v>0</v>
      </c>
      <c r="K4280" t="s">
        <v>93</v>
      </c>
      <c r="L4280">
        <v>499252</v>
      </c>
    </row>
    <row r="4281" spans="1:12" x14ac:dyDescent="0.25">
      <c r="A4281" t="s">
        <v>443</v>
      </c>
      <c r="B4281" t="s">
        <v>444</v>
      </c>
      <c r="C4281" t="s">
        <v>85</v>
      </c>
      <c r="D4281">
        <v>103</v>
      </c>
      <c r="E4281" t="s">
        <v>86</v>
      </c>
      <c r="F4281" t="s">
        <v>735</v>
      </c>
      <c r="G4281" t="s">
        <v>736</v>
      </c>
      <c r="H4281" t="s">
        <v>96</v>
      </c>
      <c r="I4281" t="s">
        <v>97</v>
      </c>
      <c r="J4281">
        <v>0</v>
      </c>
      <c r="K4281" t="s">
        <v>93</v>
      </c>
      <c r="L4281">
        <v>499252</v>
      </c>
    </row>
    <row r="4282" spans="1:12" x14ac:dyDescent="0.25">
      <c r="A4282" t="s">
        <v>443</v>
      </c>
      <c r="B4282" t="s">
        <v>444</v>
      </c>
      <c r="C4282" t="s">
        <v>85</v>
      </c>
      <c r="D4282">
        <v>103</v>
      </c>
      <c r="E4282" t="s">
        <v>86</v>
      </c>
      <c r="F4282" t="s">
        <v>735</v>
      </c>
      <c r="G4282" t="s">
        <v>736</v>
      </c>
      <c r="H4282" t="s">
        <v>98</v>
      </c>
      <c r="I4282" t="s">
        <v>99</v>
      </c>
      <c r="J4282">
        <v>0</v>
      </c>
      <c r="K4282" t="s">
        <v>93</v>
      </c>
      <c r="L4282">
        <v>499252</v>
      </c>
    </row>
    <row r="4283" spans="1:12" x14ac:dyDescent="0.25">
      <c r="A4283" t="s">
        <v>443</v>
      </c>
      <c r="B4283" t="s">
        <v>444</v>
      </c>
      <c r="C4283" t="s">
        <v>85</v>
      </c>
      <c r="D4283">
        <v>103</v>
      </c>
      <c r="E4283" t="s">
        <v>86</v>
      </c>
      <c r="F4283" t="s">
        <v>735</v>
      </c>
      <c r="G4283" t="s">
        <v>736</v>
      </c>
      <c r="H4283" t="s">
        <v>100</v>
      </c>
      <c r="I4283" t="s">
        <v>101</v>
      </c>
      <c r="J4283">
        <v>0</v>
      </c>
      <c r="K4283" t="s">
        <v>93</v>
      </c>
      <c r="L4283">
        <v>499252</v>
      </c>
    </row>
    <row r="4284" spans="1:12" x14ac:dyDescent="0.25">
      <c r="A4284" t="s">
        <v>443</v>
      </c>
      <c r="B4284" t="s">
        <v>444</v>
      </c>
      <c r="C4284" t="s">
        <v>85</v>
      </c>
      <c r="D4284">
        <v>103</v>
      </c>
      <c r="E4284" t="s">
        <v>86</v>
      </c>
      <c r="F4284" t="s">
        <v>735</v>
      </c>
      <c r="G4284" t="s">
        <v>736</v>
      </c>
      <c r="H4284" t="s">
        <v>102</v>
      </c>
      <c r="I4284" t="s">
        <v>103</v>
      </c>
      <c r="J4284">
        <v>0</v>
      </c>
      <c r="K4284" t="s">
        <v>93</v>
      </c>
      <c r="L4284">
        <v>499252</v>
      </c>
    </row>
    <row r="4285" spans="1:12" x14ac:dyDescent="0.25">
      <c r="A4285" t="s">
        <v>443</v>
      </c>
      <c r="B4285" t="s">
        <v>444</v>
      </c>
      <c r="C4285" t="s">
        <v>85</v>
      </c>
      <c r="D4285">
        <v>103</v>
      </c>
      <c r="E4285" t="s">
        <v>86</v>
      </c>
      <c r="F4285" t="s">
        <v>735</v>
      </c>
      <c r="G4285" t="s">
        <v>736</v>
      </c>
      <c r="H4285" t="s">
        <v>104</v>
      </c>
      <c r="I4285" t="s">
        <v>105</v>
      </c>
      <c r="J4285">
        <v>0</v>
      </c>
      <c r="K4285" t="s">
        <v>93</v>
      </c>
      <c r="L4285">
        <v>499252</v>
      </c>
    </row>
    <row r="4286" spans="1:12" x14ac:dyDescent="0.25">
      <c r="A4286" t="s">
        <v>443</v>
      </c>
      <c r="B4286" t="s">
        <v>444</v>
      </c>
      <c r="C4286" t="s">
        <v>85</v>
      </c>
      <c r="D4286">
        <v>103</v>
      </c>
      <c r="E4286" t="s">
        <v>86</v>
      </c>
      <c r="F4286" t="s">
        <v>735</v>
      </c>
      <c r="G4286" t="s">
        <v>736</v>
      </c>
      <c r="H4286" t="s">
        <v>106</v>
      </c>
      <c r="I4286" t="s">
        <v>107</v>
      </c>
      <c r="J4286">
        <v>0</v>
      </c>
      <c r="K4286" t="s">
        <v>93</v>
      </c>
      <c r="L4286">
        <v>499252</v>
      </c>
    </row>
    <row r="4287" spans="1:12" x14ac:dyDescent="0.25">
      <c r="A4287" t="s">
        <v>443</v>
      </c>
      <c r="B4287" t="s">
        <v>444</v>
      </c>
      <c r="C4287" t="s">
        <v>85</v>
      </c>
      <c r="D4287">
        <v>103</v>
      </c>
      <c r="E4287" t="s">
        <v>86</v>
      </c>
      <c r="F4287" t="s">
        <v>735</v>
      </c>
      <c r="G4287" t="s">
        <v>736</v>
      </c>
      <c r="H4287" t="s">
        <v>108</v>
      </c>
      <c r="I4287" t="s">
        <v>109</v>
      </c>
      <c r="J4287">
        <v>0</v>
      </c>
      <c r="K4287" t="s">
        <v>93</v>
      </c>
      <c r="L4287">
        <v>499252</v>
      </c>
    </row>
    <row r="4288" spans="1:12" x14ac:dyDescent="0.25">
      <c r="A4288" t="s">
        <v>443</v>
      </c>
      <c r="B4288" t="s">
        <v>444</v>
      </c>
      <c r="C4288" t="s">
        <v>85</v>
      </c>
      <c r="D4288">
        <v>103</v>
      </c>
      <c r="E4288" t="s">
        <v>86</v>
      </c>
      <c r="F4288" t="s">
        <v>735</v>
      </c>
      <c r="G4288" t="s">
        <v>736</v>
      </c>
      <c r="H4288" t="s">
        <v>110</v>
      </c>
      <c r="I4288" t="s">
        <v>111</v>
      </c>
      <c r="J4288">
        <v>0</v>
      </c>
      <c r="K4288" t="s">
        <v>93</v>
      </c>
      <c r="L4288">
        <v>499252</v>
      </c>
    </row>
    <row r="4289" spans="1:12" x14ac:dyDescent="0.25">
      <c r="A4289" t="s">
        <v>443</v>
      </c>
      <c r="B4289" t="s">
        <v>444</v>
      </c>
      <c r="C4289" t="s">
        <v>85</v>
      </c>
      <c r="D4289">
        <v>103</v>
      </c>
      <c r="E4289" t="s">
        <v>86</v>
      </c>
      <c r="F4289" t="s">
        <v>735</v>
      </c>
      <c r="G4289" t="s">
        <v>736</v>
      </c>
      <c r="H4289" t="s">
        <v>112</v>
      </c>
      <c r="I4289" t="s">
        <v>113</v>
      </c>
      <c r="J4289">
        <v>0</v>
      </c>
      <c r="K4289" t="s">
        <v>93</v>
      </c>
      <c r="L4289">
        <v>499252</v>
      </c>
    </row>
    <row r="4290" spans="1:12" x14ac:dyDescent="0.25">
      <c r="A4290" t="s">
        <v>443</v>
      </c>
      <c r="B4290" t="s">
        <v>444</v>
      </c>
      <c r="C4290" t="s">
        <v>85</v>
      </c>
      <c r="D4290">
        <v>103</v>
      </c>
      <c r="E4290" t="s">
        <v>86</v>
      </c>
      <c r="F4290" t="s">
        <v>735</v>
      </c>
      <c r="G4290" t="s">
        <v>736</v>
      </c>
      <c r="H4290" t="s">
        <v>114</v>
      </c>
      <c r="I4290" t="s">
        <v>115</v>
      </c>
      <c r="J4290">
        <v>5180</v>
      </c>
      <c r="K4290" t="s">
        <v>93</v>
      </c>
      <c r="L4290">
        <v>499252</v>
      </c>
    </row>
    <row r="4291" spans="1:12" x14ac:dyDescent="0.25">
      <c r="A4291" t="s">
        <v>443</v>
      </c>
      <c r="B4291" t="s">
        <v>444</v>
      </c>
      <c r="C4291" t="s">
        <v>85</v>
      </c>
      <c r="D4291">
        <v>103</v>
      </c>
      <c r="E4291" t="s">
        <v>86</v>
      </c>
      <c r="F4291" t="s">
        <v>735</v>
      </c>
      <c r="G4291" t="s">
        <v>736</v>
      </c>
      <c r="H4291" t="s">
        <v>116</v>
      </c>
      <c r="I4291" t="s">
        <v>117</v>
      </c>
      <c r="J4291">
        <v>0</v>
      </c>
      <c r="K4291" t="s">
        <v>93</v>
      </c>
      <c r="L4291">
        <v>499252</v>
      </c>
    </row>
    <row r="4292" spans="1:12" x14ac:dyDescent="0.25">
      <c r="A4292" t="s">
        <v>443</v>
      </c>
      <c r="B4292" t="s">
        <v>444</v>
      </c>
      <c r="C4292" t="s">
        <v>85</v>
      </c>
      <c r="D4292">
        <v>103</v>
      </c>
      <c r="E4292" t="s">
        <v>86</v>
      </c>
      <c r="F4292" t="s">
        <v>735</v>
      </c>
      <c r="G4292" t="s">
        <v>736</v>
      </c>
      <c r="H4292" t="s">
        <v>118</v>
      </c>
      <c r="I4292" t="s">
        <v>119</v>
      </c>
      <c r="J4292">
        <v>0</v>
      </c>
      <c r="K4292" t="s">
        <v>93</v>
      </c>
      <c r="L4292">
        <v>499252</v>
      </c>
    </row>
    <row r="4293" spans="1:12" x14ac:dyDescent="0.25">
      <c r="A4293" t="s">
        <v>443</v>
      </c>
      <c r="B4293" t="s">
        <v>444</v>
      </c>
      <c r="C4293" t="s">
        <v>85</v>
      </c>
      <c r="D4293">
        <v>103</v>
      </c>
      <c r="E4293" t="s">
        <v>86</v>
      </c>
      <c r="F4293" t="s">
        <v>735</v>
      </c>
      <c r="G4293" t="s">
        <v>736</v>
      </c>
      <c r="H4293" t="s">
        <v>120</v>
      </c>
      <c r="I4293" t="s">
        <v>121</v>
      </c>
      <c r="J4293">
        <v>96611</v>
      </c>
      <c r="K4293" t="s">
        <v>93</v>
      </c>
      <c r="L4293">
        <v>499252</v>
      </c>
    </row>
    <row r="4294" spans="1:12" x14ac:dyDescent="0.25">
      <c r="A4294" t="s">
        <v>443</v>
      </c>
      <c r="B4294" t="s">
        <v>444</v>
      </c>
      <c r="C4294" t="s">
        <v>85</v>
      </c>
      <c r="D4294">
        <v>103</v>
      </c>
      <c r="E4294" t="s">
        <v>86</v>
      </c>
      <c r="F4294" t="s">
        <v>735</v>
      </c>
      <c r="G4294" t="s">
        <v>736</v>
      </c>
      <c r="H4294" t="s">
        <v>122</v>
      </c>
      <c r="I4294" t="s">
        <v>123</v>
      </c>
      <c r="J4294">
        <v>0</v>
      </c>
      <c r="K4294" t="s">
        <v>93</v>
      </c>
      <c r="L4294">
        <v>499252</v>
      </c>
    </row>
    <row r="4295" spans="1:12" x14ac:dyDescent="0.25">
      <c r="A4295" t="s">
        <v>443</v>
      </c>
      <c r="B4295" t="s">
        <v>444</v>
      </c>
      <c r="C4295" t="s">
        <v>85</v>
      </c>
      <c r="D4295">
        <v>103</v>
      </c>
      <c r="E4295" t="s">
        <v>86</v>
      </c>
      <c r="F4295" t="s">
        <v>735</v>
      </c>
      <c r="G4295" t="s">
        <v>736</v>
      </c>
      <c r="H4295" t="s">
        <v>124</v>
      </c>
      <c r="I4295" t="s">
        <v>125</v>
      </c>
      <c r="J4295">
        <v>0</v>
      </c>
      <c r="K4295" t="s">
        <v>93</v>
      </c>
      <c r="L4295">
        <v>499252</v>
      </c>
    </row>
    <row r="4296" spans="1:12" x14ac:dyDescent="0.25">
      <c r="A4296" t="s">
        <v>443</v>
      </c>
      <c r="B4296" t="s">
        <v>444</v>
      </c>
      <c r="C4296" t="s">
        <v>85</v>
      </c>
      <c r="D4296">
        <v>103</v>
      </c>
      <c r="E4296" t="s">
        <v>86</v>
      </c>
      <c r="F4296" t="s">
        <v>735</v>
      </c>
      <c r="G4296" t="s">
        <v>736</v>
      </c>
      <c r="H4296" t="s">
        <v>126</v>
      </c>
      <c r="I4296" t="s">
        <v>127</v>
      </c>
      <c r="J4296">
        <v>0</v>
      </c>
      <c r="K4296" t="s">
        <v>93</v>
      </c>
      <c r="L4296">
        <v>499252</v>
      </c>
    </row>
    <row r="4297" spans="1:12" x14ac:dyDescent="0.25">
      <c r="A4297" t="s">
        <v>443</v>
      </c>
      <c r="B4297" t="s">
        <v>444</v>
      </c>
      <c r="C4297" t="s">
        <v>85</v>
      </c>
      <c r="D4297">
        <v>103</v>
      </c>
      <c r="E4297" t="s">
        <v>86</v>
      </c>
      <c r="F4297" t="s">
        <v>735</v>
      </c>
      <c r="G4297" t="s">
        <v>736</v>
      </c>
      <c r="H4297" t="s">
        <v>128</v>
      </c>
      <c r="I4297" t="s">
        <v>129</v>
      </c>
      <c r="J4297">
        <v>889716</v>
      </c>
      <c r="K4297" t="s">
        <v>93</v>
      </c>
      <c r="L4297">
        <v>499252</v>
      </c>
    </row>
    <row r="4298" spans="1:12" x14ac:dyDescent="0.25">
      <c r="A4298" t="s">
        <v>443</v>
      </c>
      <c r="B4298" t="s">
        <v>444</v>
      </c>
      <c r="C4298" t="s">
        <v>85</v>
      </c>
      <c r="D4298">
        <v>103</v>
      </c>
      <c r="E4298" t="s">
        <v>86</v>
      </c>
      <c r="F4298" t="s">
        <v>735</v>
      </c>
      <c r="G4298" t="s">
        <v>736</v>
      </c>
      <c r="H4298" t="s">
        <v>130</v>
      </c>
      <c r="I4298" t="s">
        <v>131</v>
      </c>
      <c r="J4298">
        <v>23013</v>
      </c>
      <c r="K4298" t="s">
        <v>93</v>
      </c>
      <c r="L4298">
        <v>499252</v>
      </c>
    </row>
    <row r="4299" spans="1:12" x14ac:dyDescent="0.25">
      <c r="A4299" t="s">
        <v>443</v>
      </c>
      <c r="B4299" t="s">
        <v>444</v>
      </c>
      <c r="C4299" t="s">
        <v>85</v>
      </c>
      <c r="D4299">
        <v>103</v>
      </c>
      <c r="E4299" t="s">
        <v>86</v>
      </c>
      <c r="F4299" t="s">
        <v>735</v>
      </c>
      <c r="G4299" t="s">
        <v>736</v>
      </c>
      <c r="H4299" t="s">
        <v>132</v>
      </c>
      <c r="I4299" t="s">
        <v>133</v>
      </c>
      <c r="J4299">
        <v>-60057</v>
      </c>
      <c r="K4299" t="s">
        <v>93</v>
      </c>
      <c r="L4299">
        <v>499252</v>
      </c>
    </row>
    <row r="4300" spans="1:12" x14ac:dyDescent="0.25">
      <c r="A4300" t="s">
        <v>443</v>
      </c>
      <c r="B4300" t="s">
        <v>444</v>
      </c>
      <c r="C4300" t="s">
        <v>85</v>
      </c>
      <c r="D4300">
        <v>103</v>
      </c>
      <c r="E4300" t="s">
        <v>86</v>
      </c>
      <c r="F4300" t="s">
        <v>735</v>
      </c>
      <c r="G4300" t="s">
        <v>736</v>
      </c>
      <c r="H4300" t="s">
        <v>134</v>
      </c>
      <c r="I4300" t="s">
        <v>135</v>
      </c>
      <c r="J4300">
        <v>197917</v>
      </c>
      <c r="K4300" t="s">
        <v>93</v>
      </c>
      <c r="L4300">
        <v>499252</v>
      </c>
    </row>
    <row r="4301" spans="1:12" x14ac:dyDescent="0.25">
      <c r="A4301" t="s">
        <v>443</v>
      </c>
      <c r="B4301" t="s">
        <v>444</v>
      </c>
      <c r="C4301" t="s">
        <v>85</v>
      </c>
      <c r="D4301">
        <v>103</v>
      </c>
      <c r="E4301" t="s">
        <v>86</v>
      </c>
      <c r="F4301" t="s">
        <v>735</v>
      </c>
      <c r="G4301" t="s">
        <v>736</v>
      </c>
      <c r="H4301" t="s">
        <v>136</v>
      </c>
      <c r="I4301" t="s">
        <v>137</v>
      </c>
      <c r="J4301">
        <v>9904</v>
      </c>
      <c r="K4301" t="s">
        <v>93</v>
      </c>
      <c r="L4301">
        <v>499252</v>
      </c>
    </row>
    <row r="4302" spans="1:12" x14ac:dyDescent="0.25">
      <c r="A4302" t="s">
        <v>443</v>
      </c>
      <c r="B4302" t="s">
        <v>444</v>
      </c>
      <c r="C4302" t="s">
        <v>85</v>
      </c>
      <c r="D4302">
        <v>103</v>
      </c>
      <c r="E4302" t="s">
        <v>86</v>
      </c>
      <c r="F4302" t="s">
        <v>735</v>
      </c>
      <c r="G4302" t="s">
        <v>736</v>
      </c>
      <c r="H4302" t="s">
        <v>138</v>
      </c>
      <c r="I4302" t="s">
        <v>139</v>
      </c>
      <c r="J4302">
        <v>307716</v>
      </c>
      <c r="K4302" t="s">
        <v>93</v>
      </c>
      <c r="L4302">
        <v>499252</v>
      </c>
    </row>
    <row r="4303" spans="1:12" x14ac:dyDescent="0.25">
      <c r="A4303" t="s">
        <v>443</v>
      </c>
      <c r="B4303" t="s">
        <v>444</v>
      </c>
      <c r="C4303" t="s">
        <v>85</v>
      </c>
      <c r="D4303">
        <v>103</v>
      </c>
      <c r="E4303" t="s">
        <v>86</v>
      </c>
      <c r="F4303" t="s">
        <v>735</v>
      </c>
      <c r="G4303" t="s">
        <v>736</v>
      </c>
      <c r="H4303" t="s">
        <v>140</v>
      </c>
      <c r="I4303" t="s">
        <v>141</v>
      </c>
      <c r="J4303">
        <v>0</v>
      </c>
      <c r="K4303" t="s">
        <v>93</v>
      </c>
      <c r="L4303">
        <v>499252</v>
      </c>
    </row>
    <row r="4304" spans="1:12" x14ac:dyDescent="0.25">
      <c r="A4304" t="s">
        <v>443</v>
      </c>
      <c r="B4304" t="s">
        <v>444</v>
      </c>
      <c r="C4304" t="s">
        <v>85</v>
      </c>
      <c r="D4304">
        <v>103</v>
      </c>
      <c r="E4304" t="s">
        <v>86</v>
      </c>
      <c r="F4304" t="s">
        <v>735</v>
      </c>
      <c r="G4304" t="s">
        <v>736</v>
      </c>
      <c r="H4304" t="s">
        <v>142</v>
      </c>
      <c r="I4304" t="s">
        <v>143</v>
      </c>
      <c r="J4304">
        <v>0</v>
      </c>
      <c r="K4304" t="s">
        <v>93</v>
      </c>
      <c r="L4304">
        <v>499252</v>
      </c>
    </row>
    <row r="4305" spans="1:12" x14ac:dyDescent="0.25">
      <c r="A4305" t="s">
        <v>443</v>
      </c>
      <c r="B4305" t="s">
        <v>444</v>
      </c>
      <c r="C4305" t="s">
        <v>85</v>
      </c>
      <c r="D4305">
        <v>103</v>
      </c>
      <c r="E4305" t="s">
        <v>86</v>
      </c>
      <c r="F4305" t="s">
        <v>735</v>
      </c>
      <c r="G4305" t="s">
        <v>736</v>
      </c>
      <c r="H4305" t="s">
        <v>144</v>
      </c>
      <c r="I4305" t="s">
        <v>145</v>
      </c>
      <c r="J4305">
        <v>0</v>
      </c>
      <c r="K4305" t="s">
        <v>93</v>
      </c>
      <c r="L4305">
        <v>499252</v>
      </c>
    </row>
    <row r="4306" spans="1:12" x14ac:dyDescent="0.25">
      <c r="A4306" t="s">
        <v>443</v>
      </c>
      <c r="B4306" t="s">
        <v>444</v>
      </c>
      <c r="C4306" t="s">
        <v>85</v>
      </c>
      <c r="D4306">
        <v>103</v>
      </c>
      <c r="E4306" t="s">
        <v>86</v>
      </c>
      <c r="F4306" t="s">
        <v>735</v>
      </c>
      <c r="G4306" t="s">
        <v>736</v>
      </c>
      <c r="H4306" t="s">
        <v>146</v>
      </c>
      <c r="I4306" t="s">
        <v>147</v>
      </c>
      <c r="J4306">
        <v>28788</v>
      </c>
      <c r="K4306" t="s">
        <v>93</v>
      </c>
      <c r="L4306">
        <v>499252</v>
      </c>
    </row>
    <row r="4307" spans="1:12" x14ac:dyDescent="0.25">
      <c r="A4307" t="s">
        <v>443</v>
      </c>
      <c r="B4307" t="s">
        <v>444</v>
      </c>
      <c r="C4307" t="s">
        <v>85</v>
      </c>
      <c r="D4307">
        <v>103</v>
      </c>
      <c r="E4307" t="s">
        <v>86</v>
      </c>
      <c r="F4307" t="s">
        <v>735</v>
      </c>
      <c r="G4307" t="s">
        <v>736</v>
      </c>
      <c r="H4307" t="s">
        <v>148</v>
      </c>
      <c r="I4307" t="s">
        <v>149</v>
      </c>
      <c r="J4307">
        <v>0</v>
      </c>
      <c r="K4307" t="s">
        <v>93</v>
      </c>
      <c r="L4307">
        <v>499252</v>
      </c>
    </row>
    <row r="4308" spans="1:12" x14ac:dyDescent="0.25">
      <c r="A4308" t="s">
        <v>443</v>
      </c>
      <c r="B4308" t="s">
        <v>444</v>
      </c>
      <c r="C4308" t="s">
        <v>85</v>
      </c>
      <c r="D4308">
        <v>103</v>
      </c>
      <c r="E4308" t="s">
        <v>86</v>
      </c>
      <c r="F4308" t="s">
        <v>735</v>
      </c>
      <c r="G4308" t="s">
        <v>736</v>
      </c>
      <c r="H4308" t="s">
        <v>150</v>
      </c>
      <c r="I4308" t="s">
        <v>151</v>
      </c>
      <c r="J4308">
        <v>8162</v>
      </c>
      <c r="K4308" t="s">
        <v>93</v>
      </c>
      <c r="L4308">
        <v>499252</v>
      </c>
    </row>
    <row r="4309" spans="1:12" x14ac:dyDescent="0.25">
      <c r="A4309" t="s">
        <v>443</v>
      </c>
      <c r="B4309" t="s">
        <v>444</v>
      </c>
      <c r="C4309" t="s">
        <v>85</v>
      </c>
      <c r="D4309">
        <v>103</v>
      </c>
      <c r="E4309" t="s">
        <v>86</v>
      </c>
      <c r="F4309" t="s">
        <v>735</v>
      </c>
      <c r="G4309" t="s">
        <v>736</v>
      </c>
      <c r="H4309" t="s">
        <v>152</v>
      </c>
      <c r="I4309" t="s">
        <v>153</v>
      </c>
      <c r="J4309">
        <v>368</v>
      </c>
      <c r="K4309" t="s">
        <v>93</v>
      </c>
      <c r="L4309">
        <v>499252</v>
      </c>
    </row>
    <row r="4310" spans="1:12" x14ac:dyDescent="0.25">
      <c r="A4310" t="s">
        <v>443</v>
      </c>
      <c r="B4310" t="s">
        <v>444</v>
      </c>
      <c r="C4310" t="s">
        <v>85</v>
      </c>
      <c r="D4310">
        <v>103</v>
      </c>
      <c r="E4310" t="s">
        <v>86</v>
      </c>
      <c r="F4310" t="s">
        <v>735</v>
      </c>
      <c r="G4310" t="s">
        <v>736</v>
      </c>
      <c r="H4310" t="s">
        <v>154</v>
      </c>
      <c r="I4310" t="s">
        <v>155</v>
      </c>
      <c r="J4310">
        <v>0</v>
      </c>
      <c r="K4310" t="s">
        <v>93</v>
      </c>
      <c r="L4310">
        <v>499252</v>
      </c>
    </row>
    <row r="4311" spans="1:12" x14ac:dyDescent="0.25">
      <c r="A4311" t="s">
        <v>443</v>
      </c>
      <c r="B4311" t="s">
        <v>444</v>
      </c>
      <c r="C4311" t="s">
        <v>85</v>
      </c>
      <c r="D4311">
        <v>103</v>
      </c>
      <c r="E4311" t="s">
        <v>86</v>
      </c>
      <c r="F4311" t="s">
        <v>735</v>
      </c>
      <c r="G4311" t="s">
        <v>736</v>
      </c>
      <c r="H4311" t="s">
        <v>156</v>
      </c>
      <c r="I4311" t="s">
        <v>157</v>
      </c>
      <c r="J4311">
        <v>277</v>
      </c>
      <c r="K4311" t="s">
        <v>93</v>
      </c>
      <c r="L4311">
        <v>499252</v>
      </c>
    </row>
    <row r="4312" spans="1:12" x14ac:dyDescent="0.25">
      <c r="A4312" t="s">
        <v>443</v>
      </c>
      <c r="B4312" t="s">
        <v>444</v>
      </c>
      <c r="C4312" t="s">
        <v>85</v>
      </c>
      <c r="D4312">
        <v>103</v>
      </c>
      <c r="E4312" t="s">
        <v>86</v>
      </c>
      <c r="F4312" t="s">
        <v>735</v>
      </c>
      <c r="G4312" t="s">
        <v>736</v>
      </c>
      <c r="H4312" t="s">
        <v>158</v>
      </c>
      <c r="I4312" t="s">
        <v>159</v>
      </c>
      <c r="J4312">
        <v>1889</v>
      </c>
      <c r="K4312" t="s">
        <v>93</v>
      </c>
      <c r="L4312">
        <v>499252</v>
      </c>
    </row>
    <row r="4313" spans="1:12" x14ac:dyDescent="0.25">
      <c r="A4313" t="s">
        <v>443</v>
      </c>
      <c r="B4313" t="s">
        <v>444</v>
      </c>
      <c r="C4313" t="s">
        <v>85</v>
      </c>
      <c r="D4313">
        <v>103</v>
      </c>
      <c r="E4313" t="s">
        <v>86</v>
      </c>
      <c r="F4313" t="s">
        <v>735</v>
      </c>
      <c r="G4313" t="s">
        <v>736</v>
      </c>
      <c r="H4313" t="s">
        <v>160</v>
      </c>
      <c r="I4313" t="s">
        <v>161</v>
      </c>
      <c r="J4313">
        <v>11138</v>
      </c>
      <c r="K4313" t="s">
        <v>93</v>
      </c>
      <c r="L4313">
        <v>499252</v>
      </c>
    </row>
    <row r="4314" spans="1:12" x14ac:dyDescent="0.25">
      <c r="A4314" t="s">
        <v>443</v>
      </c>
      <c r="B4314" t="s">
        <v>444</v>
      </c>
      <c r="C4314" t="s">
        <v>85</v>
      </c>
      <c r="D4314">
        <v>103</v>
      </c>
      <c r="E4314" t="s">
        <v>86</v>
      </c>
      <c r="F4314" t="s">
        <v>735</v>
      </c>
      <c r="G4314" t="s">
        <v>736</v>
      </c>
      <c r="H4314" t="s">
        <v>162</v>
      </c>
      <c r="I4314" t="s">
        <v>163</v>
      </c>
      <c r="J4314">
        <v>105</v>
      </c>
      <c r="K4314" t="s">
        <v>93</v>
      </c>
      <c r="L4314">
        <v>499252</v>
      </c>
    </row>
    <row r="4315" spans="1:12" x14ac:dyDescent="0.25">
      <c r="A4315" t="s">
        <v>443</v>
      </c>
      <c r="B4315" t="s">
        <v>444</v>
      </c>
      <c r="C4315" t="s">
        <v>85</v>
      </c>
      <c r="D4315">
        <v>103</v>
      </c>
      <c r="E4315" t="s">
        <v>86</v>
      </c>
      <c r="F4315" t="s">
        <v>735</v>
      </c>
      <c r="G4315" t="s">
        <v>736</v>
      </c>
      <c r="H4315" t="s">
        <v>164</v>
      </c>
      <c r="I4315" t="s">
        <v>165</v>
      </c>
      <c r="J4315">
        <v>1850</v>
      </c>
      <c r="K4315" t="s">
        <v>93</v>
      </c>
      <c r="L4315">
        <v>499252</v>
      </c>
    </row>
    <row r="4316" spans="1:12" x14ac:dyDescent="0.25">
      <c r="A4316" t="s">
        <v>443</v>
      </c>
      <c r="B4316" t="s">
        <v>444</v>
      </c>
      <c r="C4316" t="s">
        <v>85</v>
      </c>
      <c r="D4316">
        <v>103</v>
      </c>
      <c r="E4316" t="s">
        <v>86</v>
      </c>
      <c r="F4316" t="s">
        <v>735</v>
      </c>
      <c r="G4316" t="s">
        <v>736</v>
      </c>
      <c r="H4316" t="s">
        <v>166</v>
      </c>
      <c r="I4316" t="s">
        <v>167</v>
      </c>
      <c r="J4316">
        <v>0</v>
      </c>
      <c r="K4316" t="s">
        <v>93</v>
      </c>
      <c r="L4316">
        <v>499252</v>
      </c>
    </row>
    <row r="4317" spans="1:12" x14ac:dyDescent="0.25">
      <c r="A4317" t="s">
        <v>443</v>
      </c>
      <c r="B4317" t="s">
        <v>444</v>
      </c>
      <c r="C4317" t="s">
        <v>85</v>
      </c>
      <c r="D4317">
        <v>103</v>
      </c>
      <c r="E4317" t="s">
        <v>86</v>
      </c>
      <c r="F4317" t="s">
        <v>735</v>
      </c>
      <c r="G4317" t="s">
        <v>736</v>
      </c>
      <c r="H4317" t="s">
        <v>168</v>
      </c>
      <c r="I4317" t="s">
        <v>169</v>
      </c>
      <c r="J4317">
        <v>21189</v>
      </c>
      <c r="K4317" t="s">
        <v>93</v>
      </c>
      <c r="L4317">
        <v>499252</v>
      </c>
    </row>
    <row r="4318" spans="1:12" x14ac:dyDescent="0.25">
      <c r="A4318" t="s">
        <v>443</v>
      </c>
      <c r="B4318" t="s">
        <v>444</v>
      </c>
      <c r="C4318" t="s">
        <v>85</v>
      </c>
      <c r="D4318">
        <v>103</v>
      </c>
      <c r="E4318" t="s">
        <v>86</v>
      </c>
      <c r="F4318" t="s">
        <v>735</v>
      </c>
      <c r="G4318" t="s">
        <v>736</v>
      </c>
      <c r="H4318" t="s">
        <v>170</v>
      </c>
      <c r="I4318" t="s">
        <v>171</v>
      </c>
      <c r="J4318">
        <v>4883</v>
      </c>
      <c r="K4318" t="s">
        <v>93</v>
      </c>
      <c r="L4318">
        <v>499252</v>
      </c>
    </row>
    <row r="4319" spans="1:12" x14ac:dyDescent="0.25">
      <c r="A4319" t="s">
        <v>443</v>
      </c>
      <c r="B4319" t="s">
        <v>444</v>
      </c>
      <c r="C4319" t="s">
        <v>85</v>
      </c>
      <c r="D4319">
        <v>103</v>
      </c>
      <c r="E4319" t="s">
        <v>86</v>
      </c>
      <c r="F4319" t="s">
        <v>735</v>
      </c>
      <c r="G4319" t="s">
        <v>736</v>
      </c>
      <c r="H4319" t="s">
        <v>172</v>
      </c>
      <c r="I4319" t="s">
        <v>173</v>
      </c>
      <c r="J4319">
        <v>0</v>
      </c>
      <c r="K4319" t="s">
        <v>93</v>
      </c>
      <c r="L4319">
        <v>499252</v>
      </c>
    </row>
    <row r="4320" spans="1:12" x14ac:dyDescent="0.25">
      <c r="A4320" t="s">
        <v>443</v>
      </c>
      <c r="B4320" t="s">
        <v>444</v>
      </c>
      <c r="C4320" t="s">
        <v>85</v>
      </c>
      <c r="D4320">
        <v>103</v>
      </c>
      <c r="E4320" t="s">
        <v>86</v>
      </c>
      <c r="F4320" t="s">
        <v>735</v>
      </c>
      <c r="G4320" t="s">
        <v>736</v>
      </c>
      <c r="H4320" t="s">
        <v>174</v>
      </c>
      <c r="I4320" t="s">
        <v>175</v>
      </c>
      <c r="J4320">
        <v>0</v>
      </c>
      <c r="K4320" t="s">
        <v>93</v>
      </c>
      <c r="L4320">
        <v>499252</v>
      </c>
    </row>
    <row r="4321" spans="1:12" x14ac:dyDescent="0.25">
      <c r="A4321" t="s">
        <v>443</v>
      </c>
      <c r="B4321" t="s">
        <v>444</v>
      </c>
      <c r="C4321" t="s">
        <v>85</v>
      </c>
      <c r="D4321">
        <v>103</v>
      </c>
      <c r="E4321" t="s">
        <v>86</v>
      </c>
      <c r="F4321" t="s">
        <v>735</v>
      </c>
      <c r="G4321" t="s">
        <v>736</v>
      </c>
      <c r="H4321" t="s">
        <v>176</v>
      </c>
      <c r="I4321" t="s">
        <v>177</v>
      </c>
      <c r="J4321">
        <v>0</v>
      </c>
      <c r="K4321" t="s">
        <v>93</v>
      </c>
      <c r="L4321">
        <v>499252</v>
      </c>
    </row>
    <row r="4322" spans="1:12" x14ac:dyDescent="0.25">
      <c r="A4322" t="s">
        <v>443</v>
      </c>
      <c r="B4322" t="s">
        <v>444</v>
      </c>
      <c r="C4322" t="s">
        <v>85</v>
      </c>
      <c r="D4322">
        <v>103</v>
      </c>
      <c r="E4322" t="s">
        <v>86</v>
      </c>
      <c r="F4322" t="s">
        <v>735</v>
      </c>
      <c r="G4322" t="s">
        <v>736</v>
      </c>
      <c r="H4322" t="s">
        <v>178</v>
      </c>
      <c r="I4322" t="s">
        <v>179</v>
      </c>
      <c r="J4322">
        <v>4291</v>
      </c>
      <c r="K4322" t="s">
        <v>93</v>
      </c>
      <c r="L4322">
        <v>499252</v>
      </c>
    </row>
    <row r="4323" spans="1:12" x14ac:dyDescent="0.25">
      <c r="A4323" t="s">
        <v>443</v>
      </c>
      <c r="B4323" t="s">
        <v>444</v>
      </c>
      <c r="C4323" t="s">
        <v>85</v>
      </c>
      <c r="D4323">
        <v>103</v>
      </c>
      <c r="E4323" t="s">
        <v>86</v>
      </c>
      <c r="F4323" t="s">
        <v>735</v>
      </c>
      <c r="G4323" t="s">
        <v>736</v>
      </c>
      <c r="H4323" t="s">
        <v>180</v>
      </c>
      <c r="I4323" t="s">
        <v>181</v>
      </c>
      <c r="J4323">
        <v>48074</v>
      </c>
      <c r="K4323" t="s">
        <v>93</v>
      </c>
      <c r="L4323">
        <v>499252</v>
      </c>
    </row>
    <row r="4324" spans="1:12" x14ac:dyDescent="0.25">
      <c r="A4324" t="s">
        <v>443</v>
      </c>
      <c r="B4324" t="s">
        <v>444</v>
      </c>
      <c r="C4324" t="s">
        <v>85</v>
      </c>
      <c r="D4324">
        <v>103</v>
      </c>
      <c r="E4324" t="s">
        <v>86</v>
      </c>
      <c r="F4324" t="s">
        <v>735</v>
      </c>
      <c r="G4324" t="s">
        <v>736</v>
      </c>
      <c r="H4324" t="s">
        <v>182</v>
      </c>
      <c r="I4324" t="s">
        <v>183</v>
      </c>
      <c r="J4324">
        <v>0</v>
      </c>
      <c r="K4324" t="s">
        <v>93</v>
      </c>
      <c r="L4324">
        <v>499252</v>
      </c>
    </row>
    <row r="4325" spans="1:12" x14ac:dyDescent="0.25">
      <c r="A4325" t="s">
        <v>443</v>
      </c>
      <c r="B4325" t="s">
        <v>444</v>
      </c>
      <c r="C4325" t="s">
        <v>85</v>
      </c>
      <c r="D4325">
        <v>103</v>
      </c>
      <c r="E4325" t="s">
        <v>86</v>
      </c>
      <c r="F4325" t="s">
        <v>735</v>
      </c>
      <c r="G4325" t="s">
        <v>736</v>
      </c>
      <c r="H4325" t="s">
        <v>184</v>
      </c>
      <c r="I4325" t="s">
        <v>185</v>
      </c>
      <c r="J4325">
        <v>0</v>
      </c>
      <c r="K4325" t="s">
        <v>93</v>
      </c>
      <c r="L4325">
        <v>499252</v>
      </c>
    </row>
    <row r="4326" spans="1:12" x14ac:dyDescent="0.25">
      <c r="A4326" t="s">
        <v>443</v>
      </c>
      <c r="B4326" t="s">
        <v>444</v>
      </c>
      <c r="C4326" t="s">
        <v>85</v>
      </c>
      <c r="D4326">
        <v>103</v>
      </c>
      <c r="E4326" t="s">
        <v>86</v>
      </c>
      <c r="F4326" t="s">
        <v>735</v>
      </c>
      <c r="G4326" t="s">
        <v>736</v>
      </c>
      <c r="H4326" t="s">
        <v>186</v>
      </c>
      <c r="I4326" t="s">
        <v>187</v>
      </c>
      <c r="J4326">
        <v>2802</v>
      </c>
      <c r="K4326" t="s">
        <v>93</v>
      </c>
      <c r="L4326">
        <v>499252</v>
      </c>
    </row>
    <row r="4327" spans="1:12" x14ac:dyDescent="0.25">
      <c r="A4327" t="s">
        <v>443</v>
      </c>
      <c r="B4327" t="s">
        <v>444</v>
      </c>
      <c r="C4327" t="s">
        <v>85</v>
      </c>
      <c r="D4327">
        <v>103</v>
      </c>
      <c r="E4327" t="s">
        <v>86</v>
      </c>
      <c r="F4327" t="s">
        <v>735</v>
      </c>
      <c r="G4327" t="s">
        <v>736</v>
      </c>
      <c r="H4327" t="s">
        <v>188</v>
      </c>
      <c r="I4327" t="s">
        <v>189</v>
      </c>
      <c r="J4327">
        <v>0</v>
      </c>
      <c r="K4327" t="s">
        <v>93</v>
      </c>
      <c r="L4327">
        <v>499252</v>
      </c>
    </row>
    <row r="4328" spans="1:12" x14ac:dyDescent="0.25">
      <c r="A4328" t="s">
        <v>443</v>
      </c>
      <c r="B4328" t="s">
        <v>444</v>
      </c>
      <c r="C4328" t="s">
        <v>85</v>
      </c>
      <c r="D4328">
        <v>103</v>
      </c>
      <c r="E4328" t="s">
        <v>86</v>
      </c>
      <c r="F4328" t="s">
        <v>735</v>
      </c>
      <c r="G4328" t="s">
        <v>736</v>
      </c>
      <c r="H4328" t="s">
        <v>190</v>
      </c>
      <c r="I4328" t="s">
        <v>191</v>
      </c>
      <c r="J4328">
        <v>37061</v>
      </c>
      <c r="K4328" t="s">
        <v>93</v>
      </c>
      <c r="L4328">
        <v>499252</v>
      </c>
    </row>
    <row r="4329" spans="1:12" x14ac:dyDescent="0.25">
      <c r="A4329" t="s">
        <v>443</v>
      </c>
      <c r="B4329" t="s">
        <v>444</v>
      </c>
      <c r="C4329" t="s">
        <v>85</v>
      </c>
      <c r="D4329">
        <v>103</v>
      </c>
      <c r="E4329" t="s">
        <v>86</v>
      </c>
      <c r="F4329" t="s">
        <v>735</v>
      </c>
      <c r="G4329" t="s">
        <v>736</v>
      </c>
      <c r="H4329" t="s">
        <v>192</v>
      </c>
      <c r="I4329" t="s">
        <v>193</v>
      </c>
      <c r="J4329">
        <v>5285</v>
      </c>
      <c r="K4329" t="s">
        <v>93</v>
      </c>
      <c r="L4329">
        <v>499252</v>
      </c>
    </row>
    <row r="4330" spans="1:12" x14ac:dyDescent="0.25">
      <c r="A4330" t="s">
        <v>443</v>
      </c>
      <c r="B4330" t="s">
        <v>444</v>
      </c>
      <c r="C4330" t="s">
        <v>85</v>
      </c>
      <c r="D4330">
        <v>103</v>
      </c>
      <c r="E4330" t="s">
        <v>86</v>
      </c>
      <c r="F4330" t="s">
        <v>735</v>
      </c>
      <c r="G4330" t="s">
        <v>736</v>
      </c>
      <c r="H4330" t="s">
        <v>194</v>
      </c>
      <c r="I4330" t="s">
        <v>195</v>
      </c>
      <c r="J4330">
        <v>54329</v>
      </c>
      <c r="K4330" t="s">
        <v>93</v>
      </c>
      <c r="L4330">
        <v>499252</v>
      </c>
    </row>
    <row r="4331" spans="1:12" x14ac:dyDescent="0.25">
      <c r="A4331" t="s">
        <v>443</v>
      </c>
      <c r="B4331" t="s">
        <v>444</v>
      </c>
      <c r="C4331" t="s">
        <v>85</v>
      </c>
      <c r="D4331">
        <v>103</v>
      </c>
      <c r="E4331" t="s">
        <v>86</v>
      </c>
      <c r="F4331" t="s">
        <v>735</v>
      </c>
      <c r="G4331" t="s">
        <v>736</v>
      </c>
      <c r="H4331" t="s">
        <v>196</v>
      </c>
      <c r="I4331" t="s">
        <v>197</v>
      </c>
      <c r="J4331">
        <v>78967</v>
      </c>
      <c r="K4331" t="s">
        <v>93</v>
      </c>
      <c r="L4331">
        <v>499252</v>
      </c>
    </row>
    <row r="4332" spans="1:12" x14ac:dyDescent="0.25">
      <c r="A4332" t="s">
        <v>443</v>
      </c>
      <c r="B4332" t="s">
        <v>444</v>
      </c>
      <c r="C4332" t="s">
        <v>85</v>
      </c>
      <c r="D4332">
        <v>103</v>
      </c>
      <c r="E4332" t="s">
        <v>86</v>
      </c>
      <c r="F4332" t="s">
        <v>735</v>
      </c>
      <c r="G4332" t="s">
        <v>736</v>
      </c>
      <c r="H4332" t="s">
        <v>198</v>
      </c>
      <c r="I4332" t="s">
        <v>199</v>
      </c>
      <c r="J4332">
        <v>5244</v>
      </c>
      <c r="K4332" t="s">
        <v>93</v>
      </c>
      <c r="L4332">
        <v>499252</v>
      </c>
    </row>
    <row r="4333" spans="1:12" x14ac:dyDescent="0.25">
      <c r="A4333" t="s">
        <v>443</v>
      </c>
      <c r="B4333" t="s">
        <v>444</v>
      </c>
      <c r="C4333" t="s">
        <v>85</v>
      </c>
      <c r="D4333">
        <v>103</v>
      </c>
      <c r="E4333" t="s">
        <v>86</v>
      </c>
      <c r="F4333" t="s">
        <v>735</v>
      </c>
      <c r="G4333" t="s">
        <v>736</v>
      </c>
      <c r="H4333" t="s">
        <v>200</v>
      </c>
      <c r="I4333" t="s">
        <v>201</v>
      </c>
      <c r="J4333">
        <v>35096</v>
      </c>
      <c r="K4333" t="s">
        <v>93</v>
      </c>
      <c r="L4333">
        <v>499252</v>
      </c>
    </row>
    <row r="4334" spans="1:12" x14ac:dyDescent="0.25">
      <c r="A4334" t="s">
        <v>443</v>
      </c>
      <c r="B4334" t="s">
        <v>444</v>
      </c>
      <c r="C4334" t="s">
        <v>85</v>
      </c>
      <c r="D4334">
        <v>103</v>
      </c>
      <c r="E4334" t="s">
        <v>86</v>
      </c>
      <c r="F4334" t="s">
        <v>735</v>
      </c>
      <c r="G4334" t="s">
        <v>736</v>
      </c>
      <c r="H4334" t="s">
        <v>202</v>
      </c>
      <c r="I4334" t="s">
        <v>203</v>
      </c>
      <c r="J4334">
        <v>3863</v>
      </c>
      <c r="K4334" t="s">
        <v>93</v>
      </c>
      <c r="L4334">
        <v>499252</v>
      </c>
    </row>
    <row r="4335" spans="1:12" x14ac:dyDescent="0.25">
      <c r="A4335" t="s">
        <v>443</v>
      </c>
      <c r="B4335" t="s">
        <v>444</v>
      </c>
      <c r="C4335" t="s">
        <v>85</v>
      </c>
      <c r="D4335">
        <v>103</v>
      </c>
      <c r="E4335" t="s">
        <v>86</v>
      </c>
      <c r="F4335" t="s">
        <v>735</v>
      </c>
      <c r="G4335" t="s">
        <v>736</v>
      </c>
      <c r="H4335" t="s">
        <v>204</v>
      </c>
      <c r="I4335" t="s">
        <v>205</v>
      </c>
      <c r="J4335">
        <v>0</v>
      </c>
      <c r="K4335" t="s">
        <v>93</v>
      </c>
      <c r="L4335">
        <v>499252</v>
      </c>
    </row>
    <row r="4336" spans="1:12" x14ac:dyDescent="0.25">
      <c r="A4336" t="s">
        <v>443</v>
      </c>
      <c r="B4336" t="s">
        <v>444</v>
      </c>
      <c r="C4336" t="s">
        <v>85</v>
      </c>
      <c r="D4336">
        <v>103</v>
      </c>
      <c r="E4336" t="s">
        <v>86</v>
      </c>
      <c r="F4336" t="s">
        <v>735</v>
      </c>
      <c r="G4336" t="s">
        <v>736</v>
      </c>
      <c r="H4336" t="s">
        <v>206</v>
      </c>
      <c r="I4336" t="s">
        <v>207</v>
      </c>
      <c r="J4336">
        <v>3978</v>
      </c>
      <c r="K4336" t="s">
        <v>93</v>
      </c>
      <c r="L4336">
        <v>499252</v>
      </c>
    </row>
    <row r="4337" spans="1:12" x14ac:dyDescent="0.25">
      <c r="A4337" t="s">
        <v>443</v>
      </c>
      <c r="B4337" t="s">
        <v>444</v>
      </c>
      <c r="C4337" t="s">
        <v>85</v>
      </c>
      <c r="D4337">
        <v>103</v>
      </c>
      <c r="E4337" t="s">
        <v>86</v>
      </c>
      <c r="F4337" t="s">
        <v>735</v>
      </c>
      <c r="G4337" t="s">
        <v>736</v>
      </c>
      <c r="H4337" t="s">
        <v>208</v>
      </c>
      <c r="I4337" t="s">
        <v>209</v>
      </c>
      <c r="J4337">
        <v>49395</v>
      </c>
      <c r="K4337" t="s">
        <v>93</v>
      </c>
      <c r="L4337">
        <v>499252</v>
      </c>
    </row>
    <row r="4338" spans="1:12" x14ac:dyDescent="0.25">
      <c r="A4338" t="s">
        <v>443</v>
      </c>
      <c r="B4338" t="s">
        <v>444</v>
      </c>
      <c r="C4338" t="s">
        <v>85</v>
      </c>
      <c r="D4338">
        <v>103</v>
      </c>
      <c r="E4338" t="s">
        <v>86</v>
      </c>
      <c r="F4338" t="s">
        <v>735</v>
      </c>
      <c r="G4338" t="s">
        <v>736</v>
      </c>
      <c r="H4338" t="s">
        <v>210</v>
      </c>
      <c r="I4338" t="s">
        <v>211</v>
      </c>
      <c r="J4338">
        <v>10700</v>
      </c>
      <c r="K4338" t="s">
        <v>93</v>
      </c>
      <c r="L4338">
        <v>499252</v>
      </c>
    </row>
    <row r="4339" spans="1:12" x14ac:dyDescent="0.25">
      <c r="A4339" t="s">
        <v>443</v>
      </c>
      <c r="B4339" t="s">
        <v>444</v>
      </c>
      <c r="C4339" t="s">
        <v>85</v>
      </c>
      <c r="D4339">
        <v>103</v>
      </c>
      <c r="E4339" t="s">
        <v>86</v>
      </c>
      <c r="F4339" t="s">
        <v>735</v>
      </c>
      <c r="G4339" t="s">
        <v>736</v>
      </c>
      <c r="H4339" t="s">
        <v>212</v>
      </c>
      <c r="I4339" t="s">
        <v>213</v>
      </c>
      <c r="J4339">
        <v>5463</v>
      </c>
      <c r="K4339" t="s">
        <v>93</v>
      </c>
      <c r="L4339">
        <v>499252</v>
      </c>
    </row>
    <row r="4340" spans="1:12" x14ac:dyDescent="0.25">
      <c r="A4340" t="s">
        <v>443</v>
      </c>
      <c r="B4340" t="s">
        <v>444</v>
      </c>
      <c r="C4340" t="s">
        <v>85</v>
      </c>
      <c r="D4340">
        <v>103</v>
      </c>
      <c r="E4340" t="s">
        <v>86</v>
      </c>
      <c r="F4340" t="s">
        <v>735</v>
      </c>
      <c r="G4340" t="s">
        <v>736</v>
      </c>
      <c r="H4340" t="s">
        <v>214</v>
      </c>
      <c r="I4340" t="s">
        <v>215</v>
      </c>
      <c r="J4340">
        <v>62905</v>
      </c>
      <c r="K4340" t="s">
        <v>93</v>
      </c>
      <c r="L4340">
        <v>499252</v>
      </c>
    </row>
    <row r="4341" spans="1:12" x14ac:dyDescent="0.25">
      <c r="A4341" t="s">
        <v>443</v>
      </c>
      <c r="B4341" t="s">
        <v>444</v>
      </c>
      <c r="C4341" t="s">
        <v>85</v>
      </c>
      <c r="D4341">
        <v>103</v>
      </c>
      <c r="E4341" t="s">
        <v>86</v>
      </c>
      <c r="F4341" t="s">
        <v>735</v>
      </c>
      <c r="G4341" t="s">
        <v>736</v>
      </c>
      <c r="H4341" t="s">
        <v>216</v>
      </c>
      <c r="I4341" t="s">
        <v>217</v>
      </c>
      <c r="J4341">
        <v>12883</v>
      </c>
      <c r="K4341" t="s">
        <v>93</v>
      </c>
      <c r="L4341">
        <v>499252</v>
      </c>
    </row>
    <row r="4342" spans="1:12" x14ac:dyDescent="0.25">
      <c r="A4342" t="s">
        <v>443</v>
      </c>
      <c r="B4342" t="s">
        <v>444</v>
      </c>
      <c r="C4342" t="s">
        <v>85</v>
      </c>
      <c r="D4342">
        <v>103</v>
      </c>
      <c r="E4342" t="s">
        <v>86</v>
      </c>
      <c r="F4342" t="s">
        <v>735</v>
      </c>
      <c r="G4342" t="s">
        <v>736</v>
      </c>
      <c r="H4342" t="s">
        <v>218</v>
      </c>
      <c r="I4342" t="s">
        <v>219</v>
      </c>
      <c r="J4342">
        <v>0</v>
      </c>
      <c r="K4342" t="s">
        <v>93</v>
      </c>
      <c r="L4342">
        <v>499252</v>
      </c>
    </row>
    <row r="4343" spans="1:12" x14ac:dyDescent="0.25">
      <c r="A4343" t="s">
        <v>443</v>
      </c>
      <c r="B4343" t="s">
        <v>444</v>
      </c>
      <c r="C4343" t="s">
        <v>85</v>
      </c>
      <c r="D4343">
        <v>103</v>
      </c>
      <c r="E4343" t="s">
        <v>86</v>
      </c>
      <c r="F4343" t="s">
        <v>735</v>
      </c>
      <c r="G4343" t="s">
        <v>736</v>
      </c>
      <c r="H4343" t="s">
        <v>220</v>
      </c>
      <c r="I4343" t="s">
        <v>221</v>
      </c>
      <c r="J4343">
        <v>2606</v>
      </c>
      <c r="K4343" t="s">
        <v>93</v>
      </c>
      <c r="L4343">
        <v>499252</v>
      </c>
    </row>
    <row r="4344" spans="1:12" x14ac:dyDescent="0.25">
      <c r="A4344" t="s">
        <v>443</v>
      </c>
      <c r="B4344" t="s">
        <v>444</v>
      </c>
      <c r="C4344" t="s">
        <v>85</v>
      </c>
      <c r="D4344">
        <v>103</v>
      </c>
      <c r="E4344" t="s">
        <v>86</v>
      </c>
      <c r="F4344" t="s">
        <v>735</v>
      </c>
      <c r="G4344" t="s">
        <v>736</v>
      </c>
      <c r="H4344" t="s">
        <v>222</v>
      </c>
      <c r="I4344" t="s">
        <v>223</v>
      </c>
      <c r="J4344">
        <v>1608</v>
      </c>
      <c r="K4344" t="s">
        <v>93</v>
      </c>
      <c r="L4344">
        <v>499252</v>
      </c>
    </row>
    <row r="4345" spans="1:12" x14ac:dyDescent="0.25">
      <c r="A4345" t="s">
        <v>443</v>
      </c>
      <c r="B4345" t="s">
        <v>444</v>
      </c>
      <c r="C4345" t="s">
        <v>85</v>
      </c>
      <c r="D4345">
        <v>103</v>
      </c>
      <c r="E4345" t="s">
        <v>86</v>
      </c>
      <c r="F4345" t="s">
        <v>735</v>
      </c>
      <c r="G4345" t="s">
        <v>736</v>
      </c>
      <c r="H4345" t="s">
        <v>224</v>
      </c>
      <c r="I4345" t="s">
        <v>225</v>
      </c>
      <c r="J4345">
        <v>5297</v>
      </c>
      <c r="K4345" t="s">
        <v>93</v>
      </c>
      <c r="L4345">
        <v>499252</v>
      </c>
    </row>
    <row r="4346" spans="1:12" x14ac:dyDescent="0.25">
      <c r="A4346" t="s">
        <v>443</v>
      </c>
      <c r="B4346" t="s">
        <v>444</v>
      </c>
      <c r="C4346" t="s">
        <v>85</v>
      </c>
      <c r="D4346">
        <v>103</v>
      </c>
      <c r="E4346" t="s">
        <v>86</v>
      </c>
      <c r="F4346" t="s">
        <v>735</v>
      </c>
      <c r="G4346" t="s">
        <v>736</v>
      </c>
      <c r="H4346" t="s">
        <v>226</v>
      </c>
      <c r="I4346" t="s">
        <v>227</v>
      </c>
      <c r="J4346">
        <v>2390</v>
      </c>
      <c r="K4346" t="s">
        <v>93</v>
      </c>
      <c r="L4346">
        <v>499252</v>
      </c>
    </row>
    <row r="4347" spans="1:12" x14ac:dyDescent="0.25">
      <c r="A4347" t="s">
        <v>443</v>
      </c>
      <c r="B4347" t="s">
        <v>444</v>
      </c>
      <c r="C4347" t="s">
        <v>85</v>
      </c>
      <c r="D4347">
        <v>103</v>
      </c>
      <c r="E4347" t="s">
        <v>86</v>
      </c>
      <c r="F4347" t="s">
        <v>735</v>
      </c>
      <c r="G4347" t="s">
        <v>736</v>
      </c>
      <c r="H4347" t="s">
        <v>228</v>
      </c>
      <c r="I4347" t="s">
        <v>229</v>
      </c>
      <c r="J4347">
        <v>0</v>
      </c>
      <c r="K4347" t="s">
        <v>93</v>
      </c>
      <c r="L4347">
        <v>499252</v>
      </c>
    </row>
    <row r="4348" spans="1:12" x14ac:dyDescent="0.25">
      <c r="A4348" t="s">
        <v>443</v>
      </c>
      <c r="B4348" t="s">
        <v>444</v>
      </c>
      <c r="C4348" t="s">
        <v>85</v>
      </c>
      <c r="D4348">
        <v>103</v>
      </c>
      <c r="E4348" t="s">
        <v>86</v>
      </c>
      <c r="F4348" t="s">
        <v>735</v>
      </c>
      <c r="G4348" t="s">
        <v>736</v>
      </c>
      <c r="H4348" t="s">
        <v>230</v>
      </c>
      <c r="I4348" t="s">
        <v>231</v>
      </c>
      <c r="J4348">
        <v>367</v>
      </c>
      <c r="K4348" t="s">
        <v>93</v>
      </c>
      <c r="L4348">
        <v>499252</v>
      </c>
    </row>
    <row r="4349" spans="1:12" x14ac:dyDescent="0.25">
      <c r="A4349" t="s">
        <v>443</v>
      </c>
      <c r="B4349" t="s">
        <v>444</v>
      </c>
      <c r="C4349" t="s">
        <v>85</v>
      </c>
      <c r="D4349">
        <v>103</v>
      </c>
      <c r="E4349" t="s">
        <v>86</v>
      </c>
      <c r="F4349" t="s">
        <v>735</v>
      </c>
      <c r="G4349" t="s">
        <v>736</v>
      </c>
      <c r="H4349" t="s">
        <v>232</v>
      </c>
      <c r="I4349" t="s">
        <v>233</v>
      </c>
      <c r="J4349">
        <v>26120</v>
      </c>
      <c r="K4349" t="s">
        <v>93</v>
      </c>
      <c r="L4349">
        <v>499252</v>
      </c>
    </row>
    <row r="4350" spans="1:12" x14ac:dyDescent="0.25">
      <c r="A4350" t="s">
        <v>443</v>
      </c>
      <c r="B4350" t="s">
        <v>444</v>
      </c>
      <c r="C4350" t="s">
        <v>85</v>
      </c>
      <c r="D4350">
        <v>103</v>
      </c>
      <c r="E4350" t="s">
        <v>86</v>
      </c>
      <c r="F4350" t="s">
        <v>735</v>
      </c>
      <c r="G4350" t="s">
        <v>736</v>
      </c>
      <c r="H4350" t="s">
        <v>234</v>
      </c>
      <c r="I4350" t="s">
        <v>235</v>
      </c>
      <c r="J4350">
        <v>291654</v>
      </c>
      <c r="K4350" t="s">
        <v>93</v>
      </c>
      <c r="L4350">
        <v>499252</v>
      </c>
    </row>
    <row r="4351" spans="1:12" x14ac:dyDescent="0.25">
      <c r="A4351" t="s">
        <v>443</v>
      </c>
      <c r="B4351" t="s">
        <v>444</v>
      </c>
      <c r="C4351" t="s">
        <v>85</v>
      </c>
      <c r="D4351">
        <v>103</v>
      </c>
      <c r="E4351" t="s">
        <v>86</v>
      </c>
      <c r="F4351" t="s">
        <v>735</v>
      </c>
      <c r="G4351" t="s">
        <v>736</v>
      </c>
      <c r="H4351" t="s">
        <v>236</v>
      </c>
      <c r="I4351" t="s">
        <v>237</v>
      </c>
      <c r="J4351">
        <v>0</v>
      </c>
      <c r="K4351" t="s">
        <v>93</v>
      </c>
      <c r="L4351">
        <v>499252</v>
      </c>
    </row>
    <row r="4352" spans="1:12" x14ac:dyDescent="0.25">
      <c r="A4352" t="s">
        <v>443</v>
      </c>
      <c r="B4352" t="s">
        <v>444</v>
      </c>
      <c r="C4352" t="s">
        <v>85</v>
      </c>
      <c r="D4352">
        <v>103</v>
      </c>
      <c r="E4352" t="s">
        <v>86</v>
      </c>
      <c r="F4352" t="s">
        <v>735</v>
      </c>
      <c r="G4352" t="s">
        <v>736</v>
      </c>
      <c r="H4352" t="s">
        <v>251</v>
      </c>
      <c r="I4352" t="s">
        <v>252</v>
      </c>
      <c r="J4352">
        <v>0</v>
      </c>
      <c r="K4352" t="s">
        <v>93</v>
      </c>
      <c r="L4352">
        <v>0</v>
      </c>
    </row>
    <row r="4353" spans="1:12" x14ac:dyDescent="0.25">
      <c r="A4353" t="s">
        <v>443</v>
      </c>
      <c r="B4353" t="s">
        <v>444</v>
      </c>
      <c r="C4353" t="s">
        <v>85</v>
      </c>
      <c r="D4353">
        <v>103</v>
      </c>
      <c r="E4353" t="s">
        <v>86</v>
      </c>
      <c r="F4353" t="s">
        <v>735</v>
      </c>
      <c r="G4353" t="s">
        <v>736</v>
      </c>
      <c r="H4353" t="s">
        <v>253</v>
      </c>
      <c r="I4353" t="s">
        <v>254</v>
      </c>
      <c r="J4353">
        <v>0</v>
      </c>
      <c r="K4353" t="s">
        <v>93</v>
      </c>
      <c r="L4353">
        <v>0</v>
      </c>
    </row>
    <row r="4354" spans="1:12" x14ac:dyDescent="0.25">
      <c r="A4354" t="s">
        <v>443</v>
      </c>
      <c r="B4354" t="s">
        <v>444</v>
      </c>
      <c r="C4354" t="s">
        <v>85</v>
      </c>
      <c r="D4354">
        <v>103</v>
      </c>
      <c r="E4354" t="s">
        <v>86</v>
      </c>
      <c r="F4354" t="s">
        <v>735</v>
      </c>
      <c r="G4354" t="s">
        <v>736</v>
      </c>
      <c r="H4354" t="s">
        <v>255</v>
      </c>
      <c r="I4354" t="s">
        <v>256</v>
      </c>
      <c r="J4354">
        <v>0</v>
      </c>
      <c r="K4354" t="s">
        <v>93</v>
      </c>
      <c r="L4354">
        <v>0</v>
      </c>
    </row>
    <row r="4355" spans="1:12" x14ac:dyDescent="0.25">
      <c r="A4355" t="s">
        <v>443</v>
      </c>
      <c r="B4355" t="s">
        <v>444</v>
      </c>
      <c r="C4355" t="s">
        <v>85</v>
      </c>
      <c r="D4355">
        <v>103</v>
      </c>
      <c r="E4355" t="s">
        <v>86</v>
      </c>
      <c r="F4355" t="s">
        <v>735</v>
      </c>
      <c r="G4355" t="s">
        <v>736</v>
      </c>
      <c r="H4355" t="s">
        <v>257</v>
      </c>
      <c r="I4355" t="s">
        <v>258</v>
      </c>
      <c r="J4355">
        <v>0</v>
      </c>
      <c r="K4355" t="s">
        <v>93</v>
      </c>
      <c r="L4355">
        <v>0</v>
      </c>
    </row>
    <row r="4356" spans="1:12" x14ac:dyDescent="0.25">
      <c r="A4356" t="s">
        <v>443</v>
      </c>
      <c r="B4356" t="s">
        <v>444</v>
      </c>
      <c r="C4356" t="s">
        <v>85</v>
      </c>
      <c r="D4356">
        <v>103</v>
      </c>
      <c r="E4356" t="s">
        <v>86</v>
      </c>
      <c r="F4356" t="s">
        <v>735</v>
      </c>
      <c r="G4356" t="s">
        <v>736</v>
      </c>
      <c r="H4356" t="s">
        <v>259</v>
      </c>
      <c r="I4356" t="s">
        <v>260</v>
      </c>
      <c r="J4356">
        <v>0</v>
      </c>
      <c r="K4356" t="s">
        <v>93</v>
      </c>
      <c r="L4356">
        <v>0</v>
      </c>
    </row>
    <row r="4357" spans="1:12" x14ac:dyDescent="0.25">
      <c r="A4357" t="s">
        <v>443</v>
      </c>
      <c r="B4357" t="s">
        <v>444</v>
      </c>
      <c r="C4357" t="s">
        <v>85</v>
      </c>
      <c r="D4357">
        <v>103</v>
      </c>
      <c r="E4357" t="s">
        <v>86</v>
      </c>
      <c r="F4357" t="s">
        <v>735</v>
      </c>
      <c r="G4357" t="s">
        <v>736</v>
      </c>
      <c r="H4357" t="s">
        <v>261</v>
      </c>
      <c r="I4357" t="s">
        <v>262</v>
      </c>
      <c r="J4357">
        <v>0</v>
      </c>
      <c r="K4357" t="s">
        <v>93</v>
      </c>
      <c r="L4357">
        <v>0</v>
      </c>
    </row>
    <row r="4358" spans="1:12" x14ac:dyDescent="0.25">
      <c r="A4358" t="s">
        <v>443</v>
      </c>
      <c r="B4358" t="s">
        <v>444</v>
      </c>
      <c r="C4358" t="s">
        <v>85</v>
      </c>
      <c r="D4358">
        <v>103</v>
      </c>
      <c r="E4358" t="s">
        <v>86</v>
      </c>
      <c r="F4358" t="s">
        <v>735</v>
      </c>
      <c r="G4358" t="s">
        <v>736</v>
      </c>
      <c r="H4358" t="s">
        <v>263</v>
      </c>
      <c r="I4358" t="s">
        <v>264</v>
      </c>
      <c r="J4358">
        <v>0</v>
      </c>
      <c r="K4358" t="s">
        <v>93</v>
      </c>
      <c r="L4358">
        <v>0</v>
      </c>
    </row>
    <row r="4359" spans="1:12" x14ac:dyDescent="0.25">
      <c r="A4359" t="s">
        <v>443</v>
      </c>
      <c r="B4359" t="s">
        <v>444</v>
      </c>
      <c r="C4359" t="s">
        <v>85</v>
      </c>
      <c r="D4359">
        <v>103</v>
      </c>
      <c r="E4359" t="s">
        <v>86</v>
      </c>
      <c r="F4359" t="s">
        <v>735</v>
      </c>
      <c r="G4359" t="s">
        <v>736</v>
      </c>
      <c r="H4359" t="s">
        <v>265</v>
      </c>
      <c r="I4359" t="s">
        <v>266</v>
      </c>
      <c r="J4359">
        <v>0</v>
      </c>
      <c r="K4359" t="s">
        <v>93</v>
      </c>
      <c r="L4359">
        <v>0</v>
      </c>
    </row>
    <row r="4360" spans="1:12" x14ac:dyDescent="0.25">
      <c r="A4360" t="s">
        <v>443</v>
      </c>
      <c r="B4360" t="s">
        <v>444</v>
      </c>
      <c r="C4360" t="s">
        <v>85</v>
      </c>
      <c r="D4360">
        <v>103</v>
      </c>
      <c r="E4360" t="s">
        <v>86</v>
      </c>
      <c r="F4360" t="s">
        <v>735</v>
      </c>
      <c r="G4360" t="s">
        <v>736</v>
      </c>
      <c r="H4360" t="s">
        <v>267</v>
      </c>
      <c r="I4360" t="s">
        <v>268</v>
      </c>
      <c r="J4360">
        <v>0</v>
      </c>
      <c r="K4360" t="s">
        <v>93</v>
      </c>
      <c r="L4360">
        <v>0</v>
      </c>
    </row>
    <row r="4361" spans="1:12" x14ac:dyDescent="0.25">
      <c r="A4361" t="s">
        <v>443</v>
      </c>
      <c r="B4361" t="s">
        <v>444</v>
      </c>
      <c r="C4361" t="s">
        <v>85</v>
      </c>
      <c r="D4361">
        <v>103</v>
      </c>
      <c r="E4361" t="s">
        <v>86</v>
      </c>
      <c r="F4361" t="s">
        <v>735</v>
      </c>
      <c r="G4361" t="s">
        <v>736</v>
      </c>
      <c r="H4361" t="s">
        <v>269</v>
      </c>
      <c r="I4361" t="s">
        <v>270</v>
      </c>
      <c r="J4361">
        <v>-1568580</v>
      </c>
      <c r="K4361" t="s">
        <v>93</v>
      </c>
      <c r="L4361">
        <v>0</v>
      </c>
    </row>
    <row r="4362" spans="1:12" x14ac:dyDescent="0.25">
      <c r="A4362" t="s">
        <v>443</v>
      </c>
      <c r="B4362" t="s">
        <v>444</v>
      </c>
      <c r="C4362" t="s">
        <v>85</v>
      </c>
      <c r="D4362">
        <v>103</v>
      </c>
      <c r="E4362" t="s">
        <v>86</v>
      </c>
      <c r="F4362" t="s">
        <v>735</v>
      </c>
      <c r="G4362" t="s">
        <v>736</v>
      </c>
      <c r="H4362" t="s">
        <v>271</v>
      </c>
      <c r="I4362" t="s">
        <v>272</v>
      </c>
      <c r="J4362">
        <v>7737100</v>
      </c>
      <c r="K4362" t="s">
        <v>93</v>
      </c>
      <c r="L4362">
        <v>0</v>
      </c>
    </row>
    <row r="4363" spans="1:12" x14ac:dyDescent="0.25">
      <c r="A4363" t="s">
        <v>443</v>
      </c>
      <c r="B4363" t="s">
        <v>444</v>
      </c>
      <c r="C4363" t="s">
        <v>85</v>
      </c>
      <c r="D4363">
        <v>103</v>
      </c>
      <c r="E4363" t="s">
        <v>86</v>
      </c>
      <c r="F4363" t="s">
        <v>735</v>
      </c>
      <c r="G4363" t="s">
        <v>736</v>
      </c>
      <c r="H4363" t="s">
        <v>273</v>
      </c>
      <c r="I4363" t="s">
        <v>274</v>
      </c>
      <c r="J4363">
        <v>17638</v>
      </c>
      <c r="K4363" t="s">
        <v>93</v>
      </c>
      <c r="L4363">
        <v>0</v>
      </c>
    </row>
    <row r="4364" spans="1:12" x14ac:dyDescent="0.25">
      <c r="A4364" t="s">
        <v>443</v>
      </c>
      <c r="B4364" t="s">
        <v>444</v>
      </c>
      <c r="C4364" t="s">
        <v>85</v>
      </c>
      <c r="D4364">
        <v>103</v>
      </c>
      <c r="E4364" t="s">
        <v>86</v>
      </c>
      <c r="F4364" t="s">
        <v>735</v>
      </c>
      <c r="G4364" t="s">
        <v>736</v>
      </c>
      <c r="H4364" t="s">
        <v>275</v>
      </c>
      <c r="I4364" t="s">
        <v>276</v>
      </c>
      <c r="J4364">
        <v>0</v>
      </c>
      <c r="K4364" t="s">
        <v>93</v>
      </c>
      <c r="L4364">
        <v>0</v>
      </c>
    </row>
    <row r="4365" spans="1:12" x14ac:dyDescent="0.25">
      <c r="A4365" t="s">
        <v>443</v>
      </c>
      <c r="B4365" t="s">
        <v>444</v>
      </c>
      <c r="C4365" t="s">
        <v>85</v>
      </c>
      <c r="D4365">
        <v>103</v>
      </c>
      <c r="E4365" t="s">
        <v>86</v>
      </c>
      <c r="F4365" t="s">
        <v>735</v>
      </c>
      <c r="G4365" t="s">
        <v>736</v>
      </c>
      <c r="H4365" t="s">
        <v>277</v>
      </c>
      <c r="I4365" t="s">
        <v>278</v>
      </c>
      <c r="J4365">
        <v>421396</v>
      </c>
      <c r="K4365" t="s">
        <v>93</v>
      </c>
      <c r="L4365">
        <v>0</v>
      </c>
    </row>
    <row r="4366" spans="1:12" x14ac:dyDescent="0.25">
      <c r="A4366" t="s">
        <v>443</v>
      </c>
      <c r="B4366" t="s">
        <v>444</v>
      </c>
      <c r="C4366" t="s">
        <v>85</v>
      </c>
      <c r="D4366">
        <v>103</v>
      </c>
      <c r="E4366" t="s">
        <v>86</v>
      </c>
      <c r="F4366" t="s">
        <v>735</v>
      </c>
      <c r="G4366" t="s">
        <v>736</v>
      </c>
      <c r="H4366" t="s">
        <v>279</v>
      </c>
      <c r="I4366" t="s">
        <v>280</v>
      </c>
      <c r="J4366">
        <v>101791</v>
      </c>
      <c r="K4366" t="s">
        <v>93</v>
      </c>
      <c r="L4366">
        <v>0</v>
      </c>
    </row>
    <row r="4367" spans="1:12" x14ac:dyDescent="0.25">
      <c r="A4367" t="s">
        <v>443</v>
      </c>
      <c r="B4367" t="s">
        <v>444</v>
      </c>
      <c r="C4367" t="s">
        <v>85</v>
      </c>
      <c r="D4367">
        <v>103</v>
      </c>
      <c r="E4367" t="s">
        <v>86</v>
      </c>
      <c r="F4367" t="s">
        <v>735</v>
      </c>
      <c r="G4367" t="s">
        <v>736</v>
      </c>
      <c r="H4367" t="s">
        <v>281</v>
      </c>
      <c r="I4367" t="s">
        <v>282</v>
      </c>
      <c r="J4367">
        <v>300229</v>
      </c>
      <c r="K4367" t="s">
        <v>93</v>
      </c>
      <c r="L4367">
        <v>0</v>
      </c>
    </row>
    <row r="4368" spans="1:12" x14ac:dyDescent="0.25">
      <c r="A4368" t="s">
        <v>443</v>
      </c>
      <c r="B4368" t="s">
        <v>444</v>
      </c>
      <c r="C4368" t="s">
        <v>85</v>
      </c>
      <c r="D4368">
        <v>103</v>
      </c>
      <c r="E4368" t="s">
        <v>86</v>
      </c>
      <c r="F4368" t="s">
        <v>735</v>
      </c>
      <c r="G4368" t="s">
        <v>736</v>
      </c>
      <c r="H4368" t="s">
        <v>283</v>
      </c>
      <c r="I4368" t="s">
        <v>284</v>
      </c>
      <c r="J4368">
        <v>0</v>
      </c>
      <c r="K4368" t="s">
        <v>93</v>
      </c>
      <c r="L4368">
        <v>0</v>
      </c>
    </row>
    <row r="4369" spans="1:12" x14ac:dyDescent="0.25">
      <c r="A4369" t="s">
        <v>443</v>
      </c>
      <c r="B4369" t="s">
        <v>444</v>
      </c>
      <c r="C4369" t="s">
        <v>85</v>
      </c>
      <c r="D4369">
        <v>103</v>
      </c>
      <c r="E4369" t="s">
        <v>86</v>
      </c>
      <c r="F4369" t="s">
        <v>735</v>
      </c>
      <c r="G4369" t="s">
        <v>736</v>
      </c>
      <c r="H4369" t="s">
        <v>285</v>
      </c>
      <c r="I4369" t="s">
        <v>286</v>
      </c>
      <c r="J4369">
        <v>83789</v>
      </c>
      <c r="K4369" t="s">
        <v>93</v>
      </c>
      <c r="L4369">
        <v>0</v>
      </c>
    </row>
    <row r="4370" spans="1:12" x14ac:dyDescent="0.25">
      <c r="A4370" t="s">
        <v>443</v>
      </c>
      <c r="B4370" t="s">
        <v>444</v>
      </c>
      <c r="C4370" t="s">
        <v>85</v>
      </c>
      <c r="D4370">
        <v>103</v>
      </c>
      <c r="E4370" t="s">
        <v>86</v>
      </c>
      <c r="F4370" t="s">
        <v>735</v>
      </c>
      <c r="G4370" t="s">
        <v>736</v>
      </c>
      <c r="H4370" t="s">
        <v>287</v>
      </c>
      <c r="I4370" t="s">
        <v>288</v>
      </c>
      <c r="J4370">
        <v>114556</v>
      </c>
      <c r="K4370" t="s">
        <v>93</v>
      </c>
      <c r="L4370">
        <v>0</v>
      </c>
    </row>
    <row r="4371" spans="1:12" x14ac:dyDescent="0.25">
      <c r="A4371" t="s">
        <v>443</v>
      </c>
      <c r="B4371" t="s">
        <v>444</v>
      </c>
      <c r="C4371" t="s">
        <v>85</v>
      </c>
      <c r="D4371">
        <v>103</v>
      </c>
      <c r="E4371" t="s">
        <v>86</v>
      </c>
      <c r="F4371" t="s">
        <v>735</v>
      </c>
      <c r="G4371" t="s">
        <v>736</v>
      </c>
      <c r="H4371" t="s">
        <v>289</v>
      </c>
      <c r="I4371" t="s">
        <v>290</v>
      </c>
      <c r="J4371">
        <v>0</v>
      </c>
      <c r="K4371" t="s">
        <v>93</v>
      </c>
      <c r="L4371">
        <v>0</v>
      </c>
    </row>
    <row r="4372" spans="1:12" x14ac:dyDescent="0.25">
      <c r="A4372" t="s">
        <v>443</v>
      </c>
      <c r="B4372" t="s">
        <v>444</v>
      </c>
      <c r="C4372" t="s">
        <v>85</v>
      </c>
      <c r="D4372">
        <v>103</v>
      </c>
      <c r="E4372" t="s">
        <v>86</v>
      </c>
      <c r="F4372" t="s">
        <v>735</v>
      </c>
      <c r="G4372" t="s">
        <v>736</v>
      </c>
      <c r="H4372" t="s">
        <v>291</v>
      </c>
      <c r="I4372" t="s">
        <v>292</v>
      </c>
      <c r="J4372">
        <v>-3898</v>
      </c>
      <c r="K4372" t="s">
        <v>93</v>
      </c>
      <c r="L4372">
        <v>0</v>
      </c>
    </row>
    <row r="4373" spans="1:12" x14ac:dyDescent="0.25">
      <c r="A4373" t="s">
        <v>443</v>
      </c>
      <c r="B4373" t="s">
        <v>444</v>
      </c>
      <c r="C4373" t="s">
        <v>85</v>
      </c>
      <c r="D4373">
        <v>103</v>
      </c>
      <c r="E4373" t="s">
        <v>86</v>
      </c>
      <c r="F4373" t="s">
        <v>735</v>
      </c>
      <c r="G4373" t="s">
        <v>736</v>
      </c>
      <c r="H4373" t="s">
        <v>293</v>
      </c>
      <c r="I4373" t="s">
        <v>294</v>
      </c>
      <c r="J4373">
        <v>626</v>
      </c>
      <c r="K4373" t="s">
        <v>93</v>
      </c>
      <c r="L4373">
        <v>0</v>
      </c>
    </row>
    <row r="4374" spans="1:12" x14ac:dyDescent="0.25">
      <c r="A4374" t="s">
        <v>443</v>
      </c>
      <c r="B4374" t="s">
        <v>444</v>
      </c>
      <c r="C4374" t="s">
        <v>85</v>
      </c>
      <c r="D4374">
        <v>103</v>
      </c>
      <c r="E4374" t="s">
        <v>86</v>
      </c>
      <c r="F4374" t="s">
        <v>735</v>
      </c>
      <c r="G4374" t="s">
        <v>736</v>
      </c>
      <c r="H4374" t="s">
        <v>295</v>
      </c>
      <c r="I4374" t="s">
        <v>296</v>
      </c>
      <c r="J4374">
        <v>1979</v>
      </c>
      <c r="K4374" t="s">
        <v>93</v>
      </c>
      <c r="L4374">
        <v>0</v>
      </c>
    </row>
    <row r="4375" spans="1:12" x14ac:dyDescent="0.25">
      <c r="A4375" t="s">
        <v>443</v>
      </c>
      <c r="B4375" t="s">
        <v>444</v>
      </c>
      <c r="C4375" t="s">
        <v>85</v>
      </c>
      <c r="D4375">
        <v>103</v>
      </c>
      <c r="E4375" t="s">
        <v>86</v>
      </c>
      <c r="F4375" t="s">
        <v>735</v>
      </c>
      <c r="G4375" t="s">
        <v>736</v>
      </c>
      <c r="H4375" t="s">
        <v>297</v>
      </c>
      <c r="I4375" t="s">
        <v>298</v>
      </c>
      <c r="J4375">
        <v>0</v>
      </c>
      <c r="K4375" t="s">
        <v>93</v>
      </c>
      <c r="L4375">
        <v>0</v>
      </c>
    </row>
    <row r="4376" spans="1:12" x14ac:dyDescent="0.25">
      <c r="A4376" t="s">
        <v>443</v>
      </c>
      <c r="B4376" t="s">
        <v>444</v>
      </c>
      <c r="C4376" t="s">
        <v>85</v>
      </c>
      <c r="D4376">
        <v>103</v>
      </c>
      <c r="E4376" t="s">
        <v>86</v>
      </c>
      <c r="F4376" t="s">
        <v>735</v>
      </c>
      <c r="G4376" t="s">
        <v>736</v>
      </c>
      <c r="H4376" t="s">
        <v>299</v>
      </c>
      <c r="I4376" t="s">
        <v>300</v>
      </c>
      <c r="J4376">
        <v>0</v>
      </c>
      <c r="K4376" t="s">
        <v>93</v>
      </c>
      <c r="L4376">
        <v>0</v>
      </c>
    </row>
    <row r="4377" spans="1:12" x14ac:dyDescent="0.25">
      <c r="A4377" t="s">
        <v>443</v>
      </c>
      <c r="B4377" t="s">
        <v>444</v>
      </c>
      <c r="C4377" t="s">
        <v>85</v>
      </c>
      <c r="D4377">
        <v>103</v>
      </c>
      <c r="E4377" t="s">
        <v>86</v>
      </c>
      <c r="F4377" t="s">
        <v>735</v>
      </c>
      <c r="G4377" t="s">
        <v>736</v>
      </c>
      <c r="H4377" t="s">
        <v>301</v>
      </c>
      <c r="I4377" t="s">
        <v>302</v>
      </c>
      <c r="J4377">
        <v>0</v>
      </c>
      <c r="K4377" t="s">
        <v>93</v>
      </c>
      <c r="L4377">
        <v>0</v>
      </c>
    </row>
    <row r="4378" spans="1:12" x14ac:dyDescent="0.25">
      <c r="A4378" t="s">
        <v>443</v>
      </c>
      <c r="B4378" t="s">
        <v>444</v>
      </c>
      <c r="C4378" t="s">
        <v>85</v>
      </c>
      <c r="D4378">
        <v>103</v>
      </c>
      <c r="E4378" t="s">
        <v>86</v>
      </c>
      <c r="F4378" t="s">
        <v>735</v>
      </c>
      <c r="G4378" t="s">
        <v>736</v>
      </c>
      <c r="H4378" t="s">
        <v>303</v>
      </c>
      <c r="I4378" t="s">
        <v>304</v>
      </c>
      <c r="J4378">
        <v>0</v>
      </c>
      <c r="K4378" t="s">
        <v>93</v>
      </c>
      <c r="L4378">
        <v>0</v>
      </c>
    </row>
    <row r="4379" spans="1:12" x14ac:dyDescent="0.25">
      <c r="A4379" t="s">
        <v>443</v>
      </c>
      <c r="B4379" t="s">
        <v>444</v>
      </c>
      <c r="C4379" t="s">
        <v>85</v>
      </c>
      <c r="D4379">
        <v>103</v>
      </c>
      <c r="E4379" t="s">
        <v>86</v>
      </c>
      <c r="F4379" t="s">
        <v>735</v>
      </c>
      <c r="G4379" t="s">
        <v>736</v>
      </c>
      <c r="H4379" t="s">
        <v>305</v>
      </c>
      <c r="I4379" t="s">
        <v>306</v>
      </c>
      <c r="J4379">
        <v>78582</v>
      </c>
      <c r="K4379" t="s">
        <v>93</v>
      </c>
      <c r="L4379">
        <v>0</v>
      </c>
    </row>
    <row r="4380" spans="1:12" x14ac:dyDescent="0.25">
      <c r="A4380" t="s">
        <v>443</v>
      </c>
      <c r="B4380" t="s">
        <v>444</v>
      </c>
      <c r="C4380" t="s">
        <v>85</v>
      </c>
      <c r="D4380">
        <v>103</v>
      </c>
      <c r="E4380" t="s">
        <v>86</v>
      </c>
      <c r="F4380" t="s">
        <v>735</v>
      </c>
      <c r="G4380" t="s">
        <v>736</v>
      </c>
      <c r="H4380" t="s">
        <v>307</v>
      </c>
      <c r="I4380" t="s">
        <v>308</v>
      </c>
      <c r="J4380">
        <v>685537</v>
      </c>
      <c r="K4380" t="s">
        <v>93</v>
      </c>
      <c r="L4380">
        <v>0</v>
      </c>
    </row>
    <row r="4381" spans="1:12" x14ac:dyDescent="0.25">
      <c r="A4381" t="s">
        <v>443</v>
      </c>
      <c r="B4381" t="s">
        <v>444</v>
      </c>
      <c r="C4381" t="s">
        <v>85</v>
      </c>
      <c r="D4381">
        <v>103</v>
      </c>
      <c r="E4381" t="s">
        <v>86</v>
      </c>
      <c r="F4381" t="s">
        <v>735</v>
      </c>
      <c r="G4381" t="s">
        <v>736</v>
      </c>
      <c r="H4381" t="s">
        <v>309</v>
      </c>
      <c r="I4381" t="s">
        <v>310</v>
      </c>
      <c r="J4381">
        <v>7179972</v>
      </c>
      <c r="K4381" t="s">
        <v>93</v>
      </c>
      <c r="L4381">
        <v>0</v>
      </c>
    </row>
    <row r="4382" spans="1:12" x14ac:dyDescent="0.25">
      <c r="A4382" t="s">
        <v>443</v>
      </c>
      <c r="B4382" t="s">
        <v>444</v>
      </c>
      <c r="C4382" t="s">
        <v>85</v>
      </c>
      <c r="D4382">
        <v>103</v>
      </c>
      <c r="E4382" t="s">
        <v>86</v>
      </c>
      <c r="F4382" t="s">
        <v>735</v>
      </c>
      <c r="G4382" t="s">
        <v>736</v>
      </c>
      <c r="H4382" t="s">
        <v>311</v>
      </c>
      <c r="I4382" t="s">
        <v>312</v>
      </c>
      <c r="J4382">
        <v>0</v>
      </c>
      <c r="K4382" t="s">
        <v>93</v>
      </c>
      <c r="L4382">
        <v>0</v>
      </c>
    </row>
    <row r="4383" spans="1:12" x14ac:dyDescent="0.25">
      <c r="A4383" t="s">
        <v>443</v>
      </c>
      <c r="B4383" t="s">
        <v>444</v>
      </c>
      <c r="C4383" t="s">
        <v>85</v>
      </c>
      <c r="D4383">
        <v>103</v>
      </c>
      <c r="E4383" t="s">
        <v>86</v>
      </c>
      <c r="F4383" t="s">
        <v>735</v>
      </c>
      <c r="G4383" t="s">
        <v>736</v>
      </c>
      <c r="H4383" t="s">
        <v>313</v>
      </c>
      <c r="I4383" t="s">
        <v>314</v>
      </c>
      <c r="J4383">
        <v>0</v>
      </c>
      <c r="K4383" t="s">
        <v>93</v>
      </c>
      <c r="L4383">
        <v>0</v>
      </c>
    </row>
    <row r="4384" spans="1:12" x14ac:dyDescent="0.25">
      <c r="A4384" t="s">
        <v>443</v>
      </c>
      <c r="B4384" t="s">
        <v>444</v>
      </c>
      <c r="C4384" t="s">
        <v>85</v>
      </c>
      <c r="D4384">
        <v>103</v>
      </c>
      <c r="E4384" t="s">
        <v>86</v>
      </c>
      <c r="F4384" t="s">
        <v>735</v>
      </c>
      <c r="G4384" t="s">
        <v>736</v>
      </c>
      <c r="H4384" t="s">
        <v>315</v>
      </c>
      <c r="I4384" t="s">
        <v>316</v>
      </c>
      <c r="J4384">
        <v>0</v>
      </c>
      <c r="K4384" t="s">
        <v>93</v>
      </c>
      <c r="L4384">
        <v>0</v>
      </c>
    </row>
    <row r="4385" spans="1:12" x14ac:dyDescent="0.25">
      <c r="A4385" t="s">
        <v>443</v>
      </c>
      <c r="B4385" t="s">
        <v>444</v>
      </c>
      <c r="C4385" t="s">
        <v>85</v>
      </c>
      <c r="D4385">
        <v>103</v>
      </c>
      <c r="E4385" t="s">
        <v>86</v>
      </c>
      <c r="F4385" t="s">
        <v>735</v>
      </c>
      <c r="G4385" t="s">
        <v>736</v>
      </c>
      <c r="H4385" t="s">
        <v>317</v>
      </c>
      <c r="I4385" t="s">
        <v>318</v>
      </c>
      <c r="J4385">
        <v>1630</v>
      </c>
      <c r="K4385" t="s">
        <v>93</v>
      </c>
      <c r="L4385">
        <v>0</v>
      </c>
    </row>
    <row r="4386" spans="1:12" x14ac:dyDescent="0.25">
      <c r="A4386" t="s">
        <v>443</v>
      </c>
      <c r="B4386" t="s">
        <v>444</v>
      </c>
      <c r="C4386" t="s">
        <v>85</v>
      </c>
      <c r="D4386">
        <v>103</v>
      </c>
      <c r="E4386" t="s">
        <v>86</v>
      </c>
      <c r="F4386" t="s">
        <v>735</v>
      </c>
      <c r="G4386" t="s">
        <v>736</v>
      </c>
      <c r="H4386" t="s">
        <v>319</v>
      </c>
      <c r="I4386" t="s">
        <v>320</v>
      </c>
      <c r="J4386">
        <v>29226</v>
      </c>
      <c r="K4386" t="s">
        <v>93</v>
      </c>
      <c r="L4386">
        <v>0</v>
      </c>
    </row>
    <row r="4387" spans="1:12" x14ac:dyDescent="0.25">
      <c r="A4387" t="s">
        <v>443</v>
      </c>
      <c r="B4387" t="s">
        <v>444</v>
      </c>
      <c r="C4387" t="s">
        <v>85</v>
      </c>
      <c r="D4387">
        <v>103</v>
      </c>
      <c r="E4387" t="s">
        <v>86</v>
      </c>
      <c r="F4387" t="s">
        <v>735</v>
      </c>
      <c r="G4387" t="s">
        <v>736</v>
      </c>
      <c r="H4387" t="s">
        <v>321</v>
      </c>
      <c r="I4387" t="s">
        <v>322</v>
      </c>
      <c r="J4387">
        <v>0</v>
      </c>
      <c r="K4387" t="s">
        <v>93</v>
      </c>
      <c r="L4387">
        <v>0</v>
      </c>
    </row>
    <row r="4388" spans="1:12" x14ac:dyDescent="0.25">
      <c r="A4388" t="s">
        <v>443</v>
      </c>
      <c r="B4388" t="s">
        <v>444</v>
      </c>
      <c r="C4388" t="s">
        <v>85</v>
      </c>
      <c r="D4388">
        <v>103</v>
      </c>
      <c r="E4388" t="s">
        <v>86</v>
      </c>
      <c r="F4388" t="s">
        <v>735</v>
      </c>
      <c r="G4388" t="s">
        <v>736</v>
      </c>
      <c r="H4388" t="s">
        <v>323</v>
      </c>
      <c r="I4388" t="s">
        <v>324</v>
      </c>
      <c r="J4388">
        <v>4791</v>
      </c>
      <c r="K4388" t="s">
        <v>93</v>
      </c>
      <c r="L4388">
        <v>0</v>
      </c>
    </row>
    <row r="4389" spans="1:12" x14ac:dyDescent="0.25">
      <c r="A4389" t="s">
        <v>443</v>
      </c>
      <c r="B4389" t="s">
        <v>444</v>
      </c>
      <c r="C4389" t="s">
        <v>85</v>
      </c>
      <c r="D4389">
        <v>103</v>
      </c>
      <c r="E4389" t="s">
        <v>86</v>
      </c>
      <c r="F4389" t="s">
        <v>735</v>
      </c>
      <c r="G4389" t="s">
        <v>736</v>
      </c>
      <c r="H4389" t="s">
        <v>325</v>
      </c>
      <c r="I4389" t="s">
        <v>326</v>
      </c>
      <c r="J4389">
        <v>54073</v>
      </c>
      <c r="K4389" t="s">
        <v>93</v>
      </c>
      <c r="L4389">
        <v>0</v>
      </c>
    </row>
    <row r="4390" spans="1:12" x14ac:dyDescent="0.25">
      <c r="A4390" t="s">
        <v>443</v>
      </c>
      <c r="B4390" t="s">
        <v>444</v>
      </c>
      <c r="C4390" t="s">
        <v>85</v>
      </c>
      <c r="D4390">
        <v>103</v>
      </c>
      <c r="E4390" t="s">
        <v>86</v>
      </c>
      <c r="F4390" t="s">
        <v>735</v>
      </c>
      <c r="G4390" t="s">
        <v>736</v>
      </c>
      <c r="H4390" t="s">
        <v>327</v>
      </c>
      <c r="I4390" t="s">
        <v>328</v>
      </c>
      <c r="J4390">
        <v>0</v>
      </c>
      <c r="K4390" t="s">
        <v>93</v>
      </c>
      <c r="L4390">
        <v>0</v>
      </c>
    </row>
    <row r="4391" spans="1:12" x14ac:dyDescent="0.25">
      <c r="A4391" t="s">
        <v>443</v>
      </c>
      <c r="B4391" t="s">
        <v>444</v>
      </c>
      <c r="C4391" t="s">
        <v>85</v>
      </c>
      <c r="D4391">
        <v>103</v>
      </c>
      <c r="E4391" t="s">
        <v>86</v>
      </c>
      <c r="F4391" t="s">
        <v>735</v>
      </c>
      <c r="G4391" t="s">
        <v>736</v>
      </c>
      <c r="H4391" t="s">
        <v>329</v>
      </c>
      <c r="I4391" t="s">
        <v>330</v>
      </c>
      <c r="J4391">
        <v>0</v>
      </c>
      <c r="K4391" t="s">
        <v>93</v>
      </c>
      <c r="L4391">
        <v>0</v>
      </c>
    </row>
    <row r="4392" spans="1:12" x14ac:dyDescent="0.25">
      <c r="A4392" t="s">
        <v>443</v>
      </c>
      <c r="B4392" t="s">
        <v>444</v>
      </c>
      <c r="C4392" t="s">
        <v>85</v>
      </c>
      <c r="D4392">
        <v>103</v>
      </c>
      <c r="E4392" t="s">
        <v>86</v>
      </c>
      <c r="F4392" t="s">
        <v>735</v>
      </c>
      <c r="G4392" t="s">
        <v>736</v>
      </c>
      <c r="H4392" t="s">
        <v>331</v>
      </c>
      <c r="I4392" t="s">
        <v>332</v>
      </c>
      <c r="J4392">
        <v>844326</v>
      </c>
      <c r="K4392" t="s">
        <v>93</v>
      </c>
      <c r="L4392">
        <v>0</v>
      </c>
    </row>
    <row r="4393" spans="1:12" x14ac:dyDescent="0.25">
      <c r="A4393" t="s">
        <v>443</v>
      </c>
      <c r="B4393" t="s">
        <v>444</v>
      </c>
      <c r="C4393" t="s">
        <v>85</v>
      </c>
      <c r="D4393">
        <v>103</v>
      </c>
      <c r="E4393" t="s">
        <v>86</v>
      </c>
      <c r="F4393" t="s">
        <v>735</v>
      </c>
      <c r="G4393" t="s">
        <v>736</v>
      </c>
      <c r="H4393" t="s">
        <v>333</v>
      </c>
      <c r="I4393" t="s">
        <v>334</v>
      </c>
      <c r="J4393">
        <v>256527</v>
      </c>
      <c r="K4393" t="s">
        <v>93</v>
      </c>
      <c r="L4393">
        <v>0</v>
      </c>
    </row>
    <row r="4394" spans="1:12" x14ac:dyDescent="0.25">
      <c r="A4394" t="s">
        <v>443</v>
      </c>
      <c r="B4394" t="s">
        <v>444</v>
      </c>
      <c r="C4394" t="s">
        <v>85</v>
      </c>
      <c r="D4394">
        <v>103</v>
      </c>
      <c r="E4394" t="s">
        <v>86</v>
      </c>
      <c r="F4394" t="s">
        <v>735</v>
      </c>
      <c r="G4394" t="s">
        <v>736</v>
      </c>
      <c r="H4394" t="s">
        <v>335</v>
      </c>
      <c r="I4394" t="s">
        <v>336</v>
      </c>
      <c r="J4394">
        <v>66</v>
      </c>
      <c r="K4394" t="s">
        <v>93</v>
      </c>
      <c r="L4394">
        <v>0</v>
      </c>
    </row>
    <row r="4395" spans="1:12" x14ac:dyDescent="0.25">
      <c r="A4395" t="s">
        <v>443</v>
      </c>
      <c r="B4395" t="s">
        <v>444</v>
      </c>
      <c r="C4395" t="s">
        <v>85</v>
      </c>
      <c r="D4395">
        <v>103</v>
      </c>
      <c r="E4395" t="s">
        <v>86</v>
      </c>
      <c r="F4395" t="s">
        <v>735</v>
      </c>
      <c r="G4395" t="s">
        <v>736</v>
      </c>
      <c r="H4395" t="s">
        <v>337</v>
      </c>
      <c r="I4395" t="s">
        <v>338</v>
      </c>
      <c r="J4395">
        <v>61884</v>
      </c>
      <c r="K4395" t="s">
        <v>93</v>
      </c>
      <c r="L4395">
        <v>0</v>
      </c>
    </row>
    <row r="4396" spans="1:12" x14ac:dyDescent="0.25">
      <c r="A4396" t="s">
        <v>443</v>
      </c>
      <c r="B4396" t="s">
        <v>444</v>
      </c>
      <c r="C4396" t="s">
        <v>85</v>
      </c>
      <c r="D4396">
        <v>103</v>
      </c>
      <c r="E4396" t="s">
        <v>86</v>
      </c>
      <c r="F4396" t="s">
        <v>735</v>
      </c>
      <c r="G4396" t="s">
        <v>736</v>
      </c>
      <c r="H4396" t="s">
        <v>337</v>
      </c>
      <c r="I4396" t="s">
        <v>339</v>
      </c>
      <c r="J4396">
        <v>59428</v>
      </c>
      <c r="K4396" t="s">
        <v>93</v>
      </c>
      <c r="L4396">
        <v>0</v>
      </c>
    </row>
    <row r="4397" spans="1:12" x14ac:dyDescent="0.25">
      <c r="A4397" t="s">
        <v>443</v>
      </c>
      <c r="B4397" t="s">
        <v>444</v>
      </c>
      <c r="C4397" t="s">
        <v>85</v>
      </c>
      <c r="D4397">
        <v>103</v>
      </c>
      <c r="E4397" t="s">
        <v>86</v>
      </c>
      <c r="F4397" t="s">
        <v>735</v>
      </c>
      <c r="G4397" t="s">
        <v>736</v>
      </c>
      <c r="H4397" t="s">
        <v>340</v>
      </c>
      <c r="I4397" t="s">
        <v>341</v>
      </c>
      <c r="J4397">
        <v>0</v>
      </c>
      <c r="K4397" t="s">
        <v>93</v>
      </c>
      <c r="L4397">
        <v>0</v>
      </c>
    </row>
    <row r="4398" spans="1:12" x14ac:dyDescent="0.25">
      <c r="A4398" t="s">
        <v>443</v>
      </c>
      <c r="B4398" t="s">
        <v>444</v>
      </c>
      <c r="C4398" t="s">
        <v>85</v>
      </c>
      <c r="D4398">
        <v>103</v>
      </c>
      <c r="E4398" t="s">
        <v>86</v>
      </c>
      <c r="F4398" t="s">
        <v>735</v>
      </c>
      <c r="G4398" t="s">
        <v>736</v>
      </c>
      <c r="H4398" t="s">
        <v>342</v>
      </c>
      <c r="I4398" t="s">
        <v>343</v>
      </c>
      <c r="J4398">
        <v>206904</v>
      </c>
      <c r="K4398" t="s">
        <v>93</v>
      </c>
      <c r="L4398">
        <v>0</v>
      </c>
    </row>
    <row r="4399" spans="1:12" x14ac:dyDescent="0.25">
      <c r="A4399" t="s">
        <v>443</v>
      </c>
      <c r="B4399" t="s">
        <v>444</v>
      </c>
      <c r="C4399" t="s">
        <v>85</v>
      </c>
      <c r="D4399">
        <v>103</v>
      </c>
      <c r="E4399" t="s">
        <v>86</v>
      </c>
      <c r="F4399" t="s">
        <v>735</v>
      </c>
      <c r="G4399" t="s">
        <v>736</v>
      </c>
      <c r="H4399" t="s">
        <v>344</v>
      </c>
      <c r="I4399" t="s">
        <v>345</v>
      </c>
      <c r="J4399">
        <v>0</v>
      </c>
      <c r="K4399" t="s">
        <v>93</v>
      </c>
      <c r="L4399">
        <v>0</v>
      </c>
    </row>
    <row r="4400" spans="1:12" x14ac:dyDescent="0.25">
      <c r="A4400" t="s">
        <v>443</v>
      </c>
      <c r="B4400" t="s">
        <v>444</v>
      </c>
      <c r="C4400" t="s">
        <v>85</v>
      </c>
      <c r="D4400">
        <v>103</v>
      </c>
      <c r="E4400" t="s">
        <v>86</v>
      </c>
      <c r="F4400" t="s">
        <v>735</v>
      </c>
      <c r="G4400" t="s">
        <v>736</v>
      </c>
      <c r="H4400" t="s">
        <v>346</v>
      </c>
      <c r="I4400" t="s">
        <v>347</v>
      </c>
      <c r="J4400">
        <v>0</v>
      </c>
      <c r="K4400" t="s">
        <v>93</v>
      </c>
      <c r="L4400">
        <v>0</v>
      </c>
    </row>
    <row r="4401" spans="1:12" x14ac:dyDescent="0.25">
      <c r="A4401" t="s">
        <v>443</v>
      </c>
      <c r="B4401" t="s">
        <v>444</v>
      </c>
      <c r="C4401" t="s">
        <v>85</v>
      </c>
      <c r="D4401">
        <v>103</v>
      </c>
      <c r="E4401" t="s">
        <v>86</v>
      </c>
      <c r="F4401" t="s">
        <v>735</v>
      </c>
      <c r="G4401" t="s">
        <v>736</v>
      </c>
      <c r="H4401" t="s">
        <v>348</v>
      </c>
      <c r="I4401" t="s">
        <v>349</v>
      </c>
      <c r="J4401">
        <v>0</v>
      </c>
      <c r="K4401" t="s">
        <v>93</v>
      </c>
      <c r="L4401">
        <v>0</v>
      </c>
    </row>
    <row r="4402" spans="1:12" x14ac:dyDescent="0.25">
      <c r="A4402" t="s">
        <v>443</v>
      </c>
      <c r="B4402" t="s">
        <v>444</v>
      </c>
      <c r="C4402" t="s">
        <v>85</v>
      </c>
      <c r="D4402">
        <v>103</v>
      </c>
      <c r="E4402" t="s">
        <v>86</v>
      </c>
      <c r="F4402" t="s">
        <v>735</v>
      </c>
      <c r="G4402" t="s">
        <v>736</v>
      </c>
      <c r="H4402" t="s">
        <v>350</v>
      </c>
      <c r="I4402" t="s">
        <v>351</v>
      </c>
      <c r="J4402">
        <v>-165489</v>
      </c>
      <c r="K4402" t="s">
        <v>93</v>
      </c>
      <c r="L4402">
        <v>0</v>
      </c>
    </row>
    <row r="4403" spans="1:12" x14ac:dyDescent="0.25">
      <c r="A4403" t="s">
        <v>443</v>
      </c>
      <c r="B4403" t="s">
        <v>444</v>
      </c>
      <c r="C4403" t="s">
        <v>85</v>
      </c>
      <c r="D4403">
        <v>103</v>
      </c>
      <c r="E4403" t="s">
        <v>86</v>
      </c>
      <c r="F4403" t="s">
        <v>735</v>
      </c>
      <c r="G4403" t="s">
        <v>736</v>
      </c>
      <c r="H4403" t="s">
        <v>352</v>
      </c>
      <c r="I4403" t="s">
        <v>353</v>
      </c>
      <c r="J4403">
        <v>0</v>
      </c>
      <c r="K4403" t="s">
        <v>93</v>
      </c>
      <c r="L4403">
        <v>0</v>
      </c>
    </row>
    <row r="4404" spans="1:12" x14ac:dyDescent="0.25">
      <c r="A4404" t="s">
        <v>443</v>
      </c>
      <c r="B4404" t="s">
        <v>444</v>
      </c>
      <c r="C4404" t="s">
        <v>85</v>
      </c>
      <c r="D4404">
        <v>103</v>
      </c>
      <c r="E4404" t="s">
        <v>86</v>
      </c>
      <c r="F4404" t="s">
        <v>735</v>
      </c>
      <c r="G4404" t="s">
        <v>736</v>
      </c>
      <c r="H4404" t="s">
        <v>354</v>
      </c>
      <c r="I4404" t="s">
        <v>355</v>
      </c>
      <c r="J4404">
        <v>0</v>
      </c>
      <c r="K4404" t="s">
        <v>93</v>
      </c>
      <c r="L4404">
        <v>0</v>
      </c>
    </row>
    <row r="4405" spans="1:12" x14ac:dyDescent="0.25">
      <c r="A4405" t="s">
        <v>443</v>
      </c>
      <c r="B4405" t="s">
        <v>444</v>
      </c>
      <c r="C4405" t="s">
        <v>85</v>
      </c>
      <c r="D4405">
        <v>103</v>
      </c>
      <c r="E4405" t="s">
        <v>86</v>
      </c>
      <c r="F4405" t="s">
        <v>735</v>
      </c>
      <c r="G4405" t="s">
        <v>736</v>
      </c>
      <c r="H4405" t="s">
        <v>356</v>
      </c>
      <c r="I4405" t="s">
        <v>357</v>
      </c>
      <c r="J4405">
        <v>0</v>
      </c>
      <c r="K4405" t="s">
        <v>93</v>
      </c>
      <c r="L4405">
        <v>0</v>
      </c>
    </row>
    <row r="4406" spans="1:12" x14ac:dyDescent="0.25">
      <c r="A4406" t="s">
        <v>443</v>
      </c>
      <c r="B4406" t="s">
        <v>444</v>
      </c>
      <c r="C4406" t="s">
        <v>85</v>
      </c>
      <c r="D4406">
        <v>103</v>
      </c>
      <c r="E4406" t="s">
        <v>86</v>
      </c>
      <c r="F4406" t="s">
        <v>735</v>
      </c>
      <c r="G4406" t="s">
        <v>736</v>
      </c>
      <c r="H4406" t="s">
        <v>358</v>
      </c>
      <c r="I4406" t="s">
        <v>359</v>
      </c>
      <c r="J4406">
        <v>0</v>
      </c>
      <c r="K4406" t="s">
        <v>93</v>
      </c>
      <c r="L4406">
        <v>0</v>
      </c>
    </row>
    <row r="4407" spans="1:12" x14ac:dyDescent="0.25">
      <c r="A4407" t="s">
        <v>443</v>
      </c>
      <c r="B4407" t="s">
        <v>444</v>
      </c>
      <c r="C4407" t="s">
        <v>85</v>
      </c>
      <c r="D4407">
        <v>103</v>
      </c>
      <c r="E4407" t="s">
        <v>86</v>
      </c>
      <c r="F4407" t="s">
        <v>735</v>
      </c>
      <c r="G4407" t="s">
        <v>736</v>
      </c>
      <c r="H4407" t="s">
        <v>360</v>
      </c>
      <c r="I4407" t="s">
        <v>361</v>
      </c>
      <c r="J4407">
        <v>0</v>
      </c>
      <c r="K4407" t="s">
        <v>93</v>
      </c>
      <c r="L4407">
        <v>0</v>
      </c>
    </row>
    <row r="4408" spans="1:12" x14ac:dyDescent="0.25">
      <c r="A4408" t="s">
        <v>443</v>
      </c>
      <c r="B4408" t="s">
        <v>444</v>
      </c>
      <c r="C4408" t="s">
        <v>85</v>
      </c>
      <c r="D4408">
        <v>103</v>
      </c>
      <c r="E4408" t="s">
        <v>86</v>
      </c>
      <c r="F4408" t="s">
        <v>735</v>
      </c>
      <c r="G4408" t="s">
        <v>736</v>
      </c>
      <c r="H4408" t="s">
        <v>362</v>
      </c>
      <c r="I4408" t="s">
        <v>363</v>
      </c>
      <c r="J4408">
        <v>0</v>
      </c>
      <c r="K4408" t="s">
        <v>93</v>
      </c>
      <c r="L4408">
        <v>0</v>
      </c>
    </row>
    <row r="4409" spans="1:12" x14ac:dyDescent="0.25">
      <c r="A4409" t="s">
        <v>443</v>
      </c>
      <c r="B4409" t="s">
        <v>444</v>
      </c>
      <c r="C4409" t="s">
        <v>85</v>
      </c>
      <c r="D4409">
        <v>103</v>
      </c>
      <c r="E4409" t="s">
        <v>86</v>
      </c>
      <c r="F4409" t="s">
        <v>735</v>
      </c>
      <c r="G4409" t="s">
        <v>736</v>
      </c>
      <c r="H4409" t="s">
        <v>364</v>
      </c>
      <c r="I4409" t="s">
        <v>365</v>
      </c>
      <c r="J4409">
        <v>31622</v>
      </c>
      <c r="K4409" t="s">
        <v>93</v>
      </c>
      <c r="L4409">
        <v>0</v>
      </c>
    </row>
    <row r="4410" spans="1:12" x14ac:dyDescent="0.25">
      <c r="A4410" t="s">
        <v>443</v>
      </c>
      <c r="B4410" t="s">
        <v>444</v>
      </c>
      <c r="C4410" t="s">
        <v>85</v>
      </c>
      <c r="D4410">
        <v>103</v>
      </c>
      <c r="E4410" t="s">
        <v>86</v>
      </c>
      <c r="F4410" t="s">
        <v>735</v>
      </c>
      <c r="G4410" t="s">
        <v>736</v>
      </c>
      <c r="H4410" t="s">
        <v>366</v>
      </c>
      <c r="I4410" t="s">
        <v>367</v>
      </c>
      <c r="J4410">
        <v>0</v>
      </c>
      <c r="K4410" t="s">
        <v>93</v>
      </c>
      <c r="L4410">
        <v>0</v>
      </c>
    </row>
    <row r="4411" spans="1:12" x14ac:dyDescent="0.25">
      <c r="A4411" t="s">
        <v>443</v>
      </c>
      <c r="B4411" t="s">
        <v>444</v>
      </c>
      <c r="C4411" t="s">
        <v>85</v>
      </c>
      <c r="D4411">
        <v>103</v>
      </c>
      <c r="E4411" t="s">
        <v>86</v>
      </c>
      <c r="F4411" t="s">
        <v>735</v>
      </c>
      <c r="G4411" t="s">
        <v>736</v>
      </c>
      <c r="H4411" t="s">
        <v>368</v>
      </c>
      <c r="I4411" t="s">
        <v>369</v>
      </c>
      <c r="J4411">
        <v>0</v>
      </c>
      <c r="K4411" t="s">
        <v>93</v>
      </c>
      <c r="L4411">
        <v>0</v>
      </c>
    </row>
    <row r="4412" spans="1:12" x14ac:dyDescent="0.25">
      <c r="A4412" t="s">
        <v>443</v>
      </c>
      <c r="B4412" t="s">
        <v>444</v>
      </c>
      <c r="C4412" t="s">
        <v>85</v>
      </c>
      <c r="D4412">
        <v>103</v>
      </c>
      <c r="E4412" t="s">
        <v>86</v>
      </c>
      <c r="F4412" t="s">
        <v>735</v>
      </c>
      <c r="G4412" t="s">
        <v>736</v>
      </c>
      <c r="H4412" t="s">
        <v>370</v>
      </c>
      <c r="I4412" t="s">
        <v>371</v>
      </c>
      <c r="J4412">
        <v>0</v>
      </c>
      <c r="K4412" t="s">
        <v>93</v>
      </c>
      <c r="L4412">
        <v>0</v>
      </c>
    </row>
    <row r="4413" spans="1:12" x14ac:dyDescent="0.25">
      <c r="A4413" t="s">
        <v>443</v>
      </c>
      <c r="B4413" t="s">
        <v>444</v>
      </c>
      <c r="C4413" t="s">
        <v>85</v>
      </c>
      <c r="D4413">
        <v>103</v>
      </c>
      <c r="E4413" t="s">
        <v>86</v>
      </c>
      <c r="F4413" t="s">
        <v>735</v>
      </c>
      <c r="G4413" t="s">
        <v>736</v>
      </c>
      <c r="H4413" t="s">
        <v>372</v>
      </c>
      <c r="I4413" t="s">
        <v>373</v>
      </c>
      <c r="J4413">
        <v>0</v>
      </c>
      <c r="K4413" t="s">
        <v>93</v>
      </c>
      <c r="L4413">
        <v>0</v>
      </c>
    </row>
    <row r="4414" spans="1:12" x14ac:dyDescent="0.25">
      <c r="A4414" t="s">
        <v>443</v>
      </c>
      <c r="B4414" t="s">
        <v>444</v>
      </c>
      <c r="C4414" t="s">
        <v>85</v>
      </c>
      <c r="D4414">
        <v>103</v>
      </c>
      <c r="E4414" t="s">
        <v>86</v>
      </c>
      <c r="F4414" t="s">
        <v>735</v>
      </c>
      <c r="G4414" t="s">
        <v>736</v>
      </c>
      <c r="H4414" t="s">
        <v>374</v>
      </c>
      <c r="I4414" t="s">
        <v>375</v>
      </c>
      <c r="J4414">
        <v>0</v>
      </c>
      <c r="K4414" t="s">
        <v>93</v>
      </c>
      <c r="L4414">
        <v>0</v>
      </c>
    </row>
    <row r="4415" spans="1:12" x14ac:dyDescent="0.25">
      <c r="A4415" t="s">
        <v>443</v>
      </c>
      <c r="B4415" t="s">
        <v>444</v>
      </c>
      <c r="C4415" t="s">
        <v>85</v>
      </c>
      <c r="D4415">
        <v>103</v>
      </c>
      <c r="E4415" t="s">
        <v>86</v>
      </c>
      <c r="F4415" t="s">
        <v>735</v>
      </c>
      <c r="G4415" t="s">
        <v>736</v>
      </c>
      <c r="H4415" t="s">
        <v>376</v>
      </c>
      <c r="I4415" t="s">
        <v>377</v>
      </c>
      <c r="J4415">
        <v>0</v>
      </c>
      <c r="K4415" t="s">
        <v>93</v>
      </c>
      <c r="L4415">
        <v>0</v>
      </c>
    </row>
    <row r="4416" spans="1:12" x14ac:dyDescent="0.25">
      <c r="A4416" t="s">
        <v>443</v>
      </c>
      <c r="B4416" t="s">
        <v>444</v>
      </c>
      <c r="C4416" t="s">
        <v>85</v>
      </c>
      <c r="D4416">
        <v>103</v>
      </c>
      <c r="E4416" t="s">
        <v>86</v>
      </c>
      <c r="F4416" t="s">
        <v>735</v>
      </c>
      <c r="G4416" t="s">
        <v>736</v>
      </c>
      <c r="H4416" t="s">
        <v>378</v>
      </c>
      <c r="I4416" t="s">
        <v>379</v>
      </c>
      <c r="J4416">
        <v>0</v>
      </c>
      <c r="K4416" t="s">
        <v>93</v>
      </c>
      <c r="L4416">
        <v>0</v>
      </c>
    </row>
    <row r="4417" spans="1:12" x14ac:dyDescent="0.25">
      <c r="A4417" t="s">
        <v>445</v>
      </c>
      <c r="B4417" t="s">
        <v>446</v>
      </c>
      <c r="C4417" t="s">
        <v>85</v>
      </c>
      <c r="D4417">
        <v>109</v>
      </c>
      <c r="E4417" t="s">
        <v>86</v>
      </c>
      <c r="F4417" t="s">
        <v>735</v>
      </c>
      <c r="G4417" t="s">
        <v>736</v>
      </c>
      <c r="H4417" t="s">
        <v>251</v>
      </c>
      <c r="I4417" t="s">
        <v>252</v>
      </c>
      <c r="J4417">
        <v>0</v>
      </c>
      <c r="K4417" t="s">
        <v>93</v>
      </c>
      <c r="L4417">
        <v>0</v>
      </c>
    </row>
    <row r="4418" spans="1:12" x14ac:dyDescent="0.25">
      <c r="A4418" t="s">
        <v>445</v>
      </c>
      <c r="B4418" t="s">
        <v>446</v>
      </c>
      <c r="C4418" t="s">
        <v>85</v>
      </c>
      <c r="D4418">
        <v>109</v>
      </c>
      <c r="E4418" t="s">
        <v>86</v>
      </c>
      <c r="F4418" t="s">
        <v>735</v>
      </c>
      <c r="G4418" t="s">
        <v>736</v>
      </c>
      <c r="H4418" t="s">
        <v>253</v>
      </c>
      <c r="I4418" t="s">
        <v>254</v>
      </c>
      <c r="J4418">
        <v>0</v>
      </c>
      <c r="K4418" t="s">
        <v>93</v>
      </c>
      <c r="L4418">
        <v>0</v>
      </c>
    </row>
    <row r="4419" spans="1:12" x14ac:dyDescent="0.25">
      <c r="A4419" t="s">
        <v>445</v>
      </c>
      <c r="B4419" t="s">
        <v>446</v>
      </c>
      <c r="C4419" t="s">
        <v>85</v>
      </c>
      <c r="D4419">
        <v>109</v>
      </c>
      <c r="E4419" t="s">
        <v>86</v>
      </c>
      <c r="F4419" t="s">
        <v>735</v>
      </c>
      <c r="G4419" t="s">
        <v>736</v>
      </c>
      <c r="H4419" t="s">
        <v>255</v>
      </c>
      <c r="I4419" t="s">
        <v>256</v>
      </c>
      <c r="J4419">
        <v>0</v>
      </c>
      <c r="K4419" t="s">
        <v>93</v>
      </c>
      <c r="L4419">
        <v>0</v>
      </c>
    </row>
    <row r="4420" spans="1:12" x14ac:dyDescent="0.25">
      <c r="A4420" t="s">
        <v>445</v>
      </c>
      <c r="B4420" t="s">
        <v>446</v>
      </c>
      <c r="C4420" t="s">
        <v>85</v>
      </c>
      <c r="D4420">
        <v>109</v>
      </c>
      <c r="E4420" t="s">
        <v>86</v>
      </c>
      <c r="F4420" t="s">
        <v>735</v>
      </c>
      <c r="G4420" t="s">
        <v>736</v>
      </c>
      <c r="H4420" t="s">
        <v>257</v>
      </c>
      <c r="I4420" t="s">
        <v>258</v>
      </c>
      <c r="J4420">
        <v>0</v>
      </c>
      <c r="K4420" t="s">
        <v>93</v>
      </c>
      <c r="L4420">
        <v>0</v>
      </c>
    </row>
    <row r="4421" spans="1:12" x14ac:dyDescent="0.25">
      <c r="A4421" t="s">
        <v>445</v>
      </c>
      <c r="B4421" t="s">
        <v>446</v>
      </c>
      <c r="C4421" t="s">
        <v>85</v>
      </c>
      <c r="D4421">
        <v>109</v>
      </c>
      <c r="E4421" t="s">
        <v>86</v>
      </c>
      <c r="F4421" t="s">
        <v>735</v>
      </c>
      <c r="G4421" t="s">
        <v>736</v>
      </c>
      <c r="H4421" t="s">
        <v>259</v>
      </c>
      <c r="I4421" t="s">
        <v>260</v>
      </c>
      <c r="J4421">
        <v>0</v>
      </c>
      <c r="K4421" t="s">
        <v>93</v>
      </c>
      <c r="L4421">
        <v>0</v>
      </c>
    </row>
    <row r="4422" spans="1:12" x14ac:dyDescent="0.25">
      <c r="A4422" t="s">
        <v>445</v>
      </c>
      <c r="B4422" t="s">
        <v>446</v>
      </c>
      <c r="C4422" t="s">
        <v>85</v>
      </c>
      <c r="D4422">
        <v>109</v>
      </c>
      <c r="E4422" t="s">
        <v>86</v>
      </c>
      <c r="F4422" t="s">
        <v>735</v>
      </c>
      <c r="G4422" t="s">
        <v>736</v>
      </c>
      <c r="H4422" t="s">
        <v>261</v>
      </c>
      <c r="I4422" t="s">
        <v>262</v>
      </c>
      <c r="J4422">
        <v>0</v>
      </c>
      <c r="K4422" t="s">
        <v>93</v>
      </c>
      <c r="L4422">
        <v>0</v>
      </c>
    </row>
    <row r="4423" spans="1:12" x14ac:dyDescent="0.25">
      <c r="A4423" t="s">
        <v>445</v>
      </c>
      <c r="B4423" t="s">
        <v>446</v>
      </c>
      <c r="C4423" t="s">
        <v>85</v>
      </c>
      <c r="D4423">
        <v>109</v>
      </c>
      <c r="E4423" t="s">
        <v>86</v>
      </c>
      <c r="F4423" t="s">
        <v>735</v>
      </c>
      <c r="G4423" t="s">
        <v>736</v>
      </c>
      <c r="H4423" t="s">
        <v>263</v>
      </c>
      <c r="I4423" t="s">
        <v>264</v>
      </c>
      <c r="J4423">
        <v>0</v>
      </c>
      <c r="K4423" t="s">
        <v>93</v>
      </c>
      <c r="L4423">
        <v>0</v>
      </c>
    </row>
    <row r="4424" spans="1:12" x14ac:dyDescent="0.25">
      <c r="A4424" t="s">
        <v>445</v>
      </c>
      <c r="B4424" t="s">
        <v>446</v>
      </c>
      <c r="C4424" t="s">
        <v>85</v>
      </c>
      <c r="D4424">
        <v>109</v>
      </c>
      <c r="E4424" t="s">
        <v>86</v>
      </c>
      <c r="F4424" t="s">
        <v>735</v>
      </c>
      <c r="G4424" t="s">
        <v>736</v>
      </c>
      <c r="H4424" t="s">
        <v>265</v>
      </c>
      <c r="I4424" t="s">
        <v>266</v>
      </c>
      <c r="J4424">
        <v>0</v>
      </c>
      <c r="K4424" t="s">
        <v>93</v>
      </c>
      <c r="L4424">
        <v>0</v>
      </c>
    </row>
    <row r="4425" spans="1:12" x14ac:dyDescent="0.25">
      <c r="A4425" t="s">
        <v>445</v>
      </c>
      <c r="B4425" t="s">
        <v>446</v>
      </c>
      <c r="C4425" t="s">
        <v>85</v>
      </c>
      <c r="D4425">
        <v>109</v>
      </c>
      <c r="E4425" t="s">
        <v>86</v>
      </c>
      <c r="F4425" t="s">
        <v>735</v>
      </c>
      <c r="G4425" t="s">
        <v>736</v>
      </c>
      <c r="H4425" t="s">
        <v>267</v>
      </c>
      <c r="I4425" t="s">
        <v>268</v>
      </c>
      <c r="J4425">
        <v>0</v>
      </c>
      <c r="K4425" t="s">
        <v>93</v>
      </c>
      <c r="L4425">
        <v>0</v>
      </c>
    </row>
    <row r="4426" spans="1:12" x14ac:dyDescent="0.25">
      <c r="A4426" t="s">
        <v>445</v>
      </c>
      <c r="B4426" t="s">
        <v>446</v>
      </c>
      <c r="C4426" t="s">
        <v>85</v>
      </c>
      <c r="D4426">
        <v>109</v>
      </c>
      <c r="E4426" t="s">
        <v>86</v>
      </c>
      <c r="F4426" t="s">
        <v>735</v>
      </c>
      <c r="G4426" t="s">
        <v>736</v>
      </c>
      <c r="H4426" t="s">
        <v>269</v>
      </c>
      <c r="I4426" t="s">
        <v>270</v>
      </c>
      <c r="J4426">
        <v>-1468797</v>
      </c>
      <c r="K4426" t="s">
        <v>93</v>
      </c>
      <c r="L4426">
        <v>0</v>
      </c>
    </row>
    <row r="4427" spans="1:12" x14ac:dyDescent="0.25">
      <c r="A4427" t="s">
        <v>445</v>
      </c>
      <c r="B4427" t="s">
        <v>446</v>
      </c>
      <c r="C4427" t="s">
        <v>85</v>
      </c>
      <c r="D4427">
        <v>109</v>
      </c>
      <c r="E4427" t="s">
        <v>86</v>
      </c>
      <c r="F4427" t="s">
        <v>735</v>
      </c>
      <c r="G4427" t="s">
        <v>736</v>
      </c>
      <c r="H4427" t="s">
        <v>271</v>
      </c>
      <c r="I4427" t="s">
        <v>272</v>
      </c>
      <c r="J4427">
        <v>8059726</v>
      </c>
      <c r="K4427" t="s">
        <v>93</v>
      </c>
      <c r="L4427">
        <v>0</v>
      </c>
    </row>
    <row r="4428" spans="1:12" x14ac:dyDescent="0.25">
      <c r="A4428" t="s">
        <v>445</v>
      </c>
      <c r="B4428" t="s">
        <v>446</v>
      </c>
      <c r="C4428" t="s">
        <v>85</v>
      </c>
      <c r="D4428">
        <v>109</v>
      </c>
      <c r="E4428" t="s">
        <v>86</v>
      </c>
      <c r="F4428" t="s">
        <v>735</v>
      </c>
      <c r="G4428" t="s">
        <v>736</v>
      </c>
      <c r="H4428" t="s">
        <v>273</v>
      </c>
      <c r="I4428" t="s">
        <v>274</v>
      </c>
      <c r="J4428">
        <v>9685</v>
      </c>
      <c r="K4428" t="s">
        <v>93</v>
      </c>
      <c r="L4428">
        <v>0</v>
      </c>
    </row>
    <row r="4429" spans="1:12" x14ac:dyDescent="0.25">
      <c r="A4429" t="s">
        <v>445</v>
      </c>
      <c r="B4429" t="s">
        <v>446</v>
      </c>
      <c r="C4429" t="s">
        <v>85</v>
      </c>
      <c r="D4429">
        <v>109</v>
      </c>
      <c r="E4429" t="s">
        <v>86</v>
      </c>
      <c r="F4429" t="s">
        <v>735</v>
      </c>
      <c r="G4429" t="s">
        <v>736</v>
      </c>
      <c r="H4429" t="s">
        <v>275</v>
      </c>
      <c r="I4429" t="s">
        <v>276</v>
      </c>
      <c r="J4429">
        <v>0</v>
      </c>
      <c r="K4429" t="s">
        <v>93</v>
      </c>
      <c r="L4429">
        <v>0</v>
      </c>
    </row>
    <row r="4430" spans="1:12" x14ac:dyDescent="0.25">
      <c r="A4430" t="s">
        <v>445</v>
      </c>
      <c r="B4430" t="s">
        <v>446</v>
      </c>
      <c r="C4430" t="s">
        <v>85</v>
      </c>
      <c r="D4430">
        <v>109</v>
      </c>
      <c r="E4430" t="s">
        <v>86</v>
      </c>
      <c r="F4430" t="s">
        <v>735</v>
      </c>
      <c r="G4430" t="s">
        <v>736</v>
      </c>
      <c r="H4430" t="s">
        <v>277</v>
      </c>
      <c r="I4430" t="s">
        <v>278</v>
      </c>
      <c r="J4430">
        <v>279942</v>
      </c>
      <c r="K4430" t="s">
        <v>93</v>
      </c>
      <c r="L4430">
        <v>0</v>
      </c>
    </row>
    <row r="4431" spans="1:12" x14ac:dyDescent="0.25">
      <c r="A4431" t="s">
        <v>445</v>
      </c>
      <c r="B4431" t="s">
        <v>446</v>
      </c>
      <c r="C4431" t="s">
        <v>85</v>
      </c>
      <c r="D4431">
        <v>109</v>
      </c>
      <c r="E4431" t="s">
        <v>86</v>
      </c>
      <c r="F4431" t="s">
        <v>735</v>
      </c>
      <c r="G4431" t="s">
        <v>736</v>
      </c>
      <c r="H4431" t="s">
        <v>279</v>
      </c>
      <c r="I4431" t="s">
        <v>280</v>
      </c>
      <c r="J4431">
        <v>39030</v>
      </c>
      <c r="K4431" t="s">
        <v>93</v>
      </c>
      <c r="L4431">
        <v>0</v>
      </c>
    </row>
    <row r="4432" spans="1:12" x14ac:dyDescent="0.25">
      <c r="A4432" t="s">
        <v>445</v>
      </c>
      <c r="B4432" t="s">
        <v>446</v>
      </c>
      <c r="C4432" t="s">
        <v>85</v>
      </c>
      <c r="D4432">
        <v>109</v>
      </c>
      <c r="E4432" t="s">
        <v>86</v>
      </c>
      <c r="F4432" t="s">
        <v>735</v>
      </c>
      <c r="G4432" t="s">
        <v>736</v>
      </c>
      <c r="H4432" t="s">
        <v>281</v>
      </c>
      <c r="I4432" t="s">
        <v>282</v>
      </c>
      <c r="J4432">
        <v>142621</v>
      </c>
      <c r="K4432" t="s">
        <v>93</v>
      </c>
      <c r="L4432">
        <v>0</v>
      </c>
    </row>
    <row r="4433" spans="1:12" x14ac:dyDescent="0.25">
      <c r="A4433" t="s">
        <v>445</v>
      </c>
      <c r="B4433" t="s">
        <v>446</v>
      </c>
      <c r="C4433" t="s">
        <v>85</v>
      </c>
      <c r="D4433">
        <v>109</v>
      </c>
      <c r="E4433" t="s">
        <v>86</v>
      </c>
      <c r="F4433" t="s">
        <v>735</v>
      </c>
      <c r="G4433" t="s">
        <v>736</v>
      </c>
      <c r="H4433" t="s">
        <v>283</v>
      </c>
      <c r="I4433" t="s">
        <v>284</v>
      </c>
      <c r="J4433">
        <v>0</v>
      </c>
      <c r="K4433" t="s">
        <v>93</v>
      </c>
      <c r="L4433">
        <v>0</v>
      </c>
    </row>
    <row r="4434" spans="1:12" x14ac:dyDescent="0.25">
      <c r="A4434" t="s">
        <v>445</v>
      </c>
      <c r="B4434" t="s">
        <v>446</v>
      </c>
      <c r="C4434" t="s">
        <v>85</v>
      </c>
      <c r="D4434">
        <v>109</v>
      </c>
      <c r="E4434" t="s">
        <v>86</v>
      </c>
      <c r="F4434" t="s">
        <v>735</v>
      </c>
      <c r="G4434" t="s">
        <v>736</v>
      </c>
      <c r="H4434" t="s">
        <v>285</v>
      </c>
      <c r="I4434" t="s">
        <v>286</v>
      </c>
      <c r="J4434">
        <v>63361</v>
      </c>
      <c r="K4434" t="s">
        <v>93</v>
      </c>
      <c r="L4434">
        <v>0</v>
      </c>
    </row>
    <row r="4435" spans="1:12" x14ac:dyDescent="0.25">
      <c r="A4435" t="s">
        <v>445</v>
      </c>
      <c r="B4435" t="s">
        <v>446</v>
      </c>
      <c r="C4435" t="s">
        <v>85</v>
      </c>
      <c r="D4435">
        <v>109</v>
      </c>
      <c r="E4435" t="s">
        <v>86</v>
      </c>
      <c r="F4435" t="s">
        <v>735</v>
      </c>
      <c r="G4435" t="s">
        <v>736</v>
      </c>
      <c r="H4435" t="s">
        <v>287</v>
      </c>
      <c r="I4435" t="s">
        <v>288</v>
      </c>
      <c r="J4435">
        <v>145302</v>
      </c>
      <c r="K4435" t="s">
        <v>93</v>
      </c>
      <c r="L4435">
        <v>0</v>
      </c>
    </row>
    <row r="4436" spans="1:12" x14ac:dyDescent="0.25">
      <c r="A4436" t="s">
        <v>445</v>
      </c>
      <c r="B4436" t="s">
        <v>446</v>
      </c>
      <c r="C4436" t="s">
        <v>85</v>
      </c>
      <c r="D4436">
        <v>109</v>
      </c>
      <c r="E4436" t="s">
        <v>86</v>
      </c>
      <c r="F4436" t="s">
        <v>735</v>
      </c>
      <c r="G4436" t="s">
        <v>736</v>
      </c>
      <c r="H4436" t="s">
        <v>289</v>
      </c>
      <c r="I4436" t="s">
        <v>290</v>
      </c>
      <c r="J4436">
        <v>0</v>
      </c>
      <c r="K4436" t="s">
        <v>93</v>
      </c>
      <c r="L4436">
        <v>0</v>
      </c>
    </row>
    <row r="4437" spans="1:12" x14ac:dyDescent="0.25">
      <c r="A4437" t="s">
        <v>445</v>
      </c>
      <c r="B4437" t="s">
        <v>446</v>
      </c>
      <c r="C4437" t="s">
        <v>85</v>
      </c>
      <c r="D4437">
        <v>109</v>
      </c>
      <c r="E4437" t="s">
        <v>86</v>
      </c>
      <c r="F4437" t="s">
        <v>735</v>
      </c>
      <c r="G4437" t="s">
        <v>736</v>
      </c>
      <c r="H4437" t="s">
        <v>291</v>
      </c>
      <c r="I4437" t="s">
        <v>292</v>
      </c>
      <c r="J4437">
        <v>-4156</v>
      </c>
      <c r="K4437" t="s">
        <v>93</v>
      </c>
      <c r="L4437">
        <v>0</v>
      </c>
    </row>
    <row r="4438" spans="1:12" x14ac:dyDescent="0.25">
      <c r="A4438" t="s">
        <v>445</v>
      </c>
      <c r="B4438" t="s">
        <v>446</v>
      </c>
      <c r="C4438" t="s">
        <v>85</v>
      </c>
      <c r="D4438">
        <v>109</v>
      </c>
      <c r="E4438" t="s">
        <v>86</v>
      </c>
      <c r="F4438" t="s">
        <v>735</v>
      </c>
      <c r="G4438" t="s">
        <v>736</v>
      </c>
      <c r="H4438" t="s">
        <v>293</v>
      </c>
      <c r="I4438" t="s">
        <v>294</v>
      </c>
      <c r="J4438">
        <v>0</v>
      </c>
      <c r="K4438" t="s">
        <v>93</v>
      </c>
      <c r="L4438">
        <v>0</v>
      </c>
    </row>
    <row r="4439" spans="1:12" x14ac:dyDescent="0.25">
      <c r="A4439" t="s">
        <v>445</v>
      </c>
      <c r="B4439" t="s">
        <v>446</v>
      </c>
      <c r="C4439" t="s">
        <v>85</v>
      </c>
      <c r="D4439">
        <v>109</v>
      </c>
      <c r="E4439" t="s">
        <v>86</v>
      </c>
      <c r="F4439" t="s">
        <v>735</v>
      </c>
      <c r="G4439" t="s">
        <v>736</v>
      </c>
      <c r="H4439" t="s">
        <v>295</v>
      </c>
      <c r="I4439" t="s">
        <v>296</v>
      </c>
      <c r="J4439">
        <v>2521</v>
      </c>
      <c r="K4439" t="s">
        <v>93</v>
      </c>
      <c r="L4439">
        <v>0</v>
      </c>
    </row>
    <row r="4440" spans="1:12" x14ac:dyDescent="0.25">
      <c r="A4440" t="s">
        <v>445</v>
      </c>
      <c r="B4440" t="s">
        <v>446</v>
      </c>
      <c r="C4440" t="s">
        <v>85</v>
      </c>
      <c r="D4440">
        <v>109</v>
      </c>
      <c r="E4440" t="s">
        <v>86</v>
      </c>
      <c r="F4440" t="s">
        <v>735</v>
      </c>
      <c r="G4440" t="s">
        <v>736</v>
      </c>
      <c r="H4440" t="s">
        <v>297</v>
      </c>
      <c r="I4440" t="s">
        <v>298</v>
      </c>
      <c r="J4440">
        <v>0</v>
      </c>
      <c r="K4440" t="s">
        <v>93</v>
      </c>
      <c r="L4440">
        <v>0</v>
      </c>
    </row>
    <row r="4441" spans="1:12" x14ac:dyDescent="0.25">
      <c r="A4441" t="s">
        <v>445</v>
      </c>
      <c r="B4441" t="s">
        <v>446</v>
      </c>
      <c r="C4441" t="s">
        <v>85</v>
      </c>
      <c r="D4441">
        <v>109</v>
      </c>
      <c r="E4441" t="s">
        <v>86</v>
      </c>
      <c r="F4441" t="s">
        <v>735</v>
      </c>
      <c r="G4441" t="s">
        <v>736</v>
      </c>
      <c r="H4441" t="s">
        <v>299</v>
      </c>
      <c r="I4441" t="s">
        <v>300</v>
      </c>
      <c r="J4441">
        <v>0</v>
      </c>
      <c r="K4441" t="s">
        <v>93</v>
      </c>
      <c r="L4441">
        <v>0</v>
      </c>
    </row>
    <row r="4442" spans="1:12" x14ac:dyDescent="0.25">
      <c r="A4442" t="s">
        <v>445</v>
      </c>
      <c r="B4442" t="s">
        <v>446</v>
      </c>
      <c r="C4442" t="s">
        <v>85</v>
      </c>
      <c r="D4442">
        <v>109</v>
      </c>
      <c r="E4442" t="s">
        <v>86</v>
      </c>
      <c r="F4442" t="s">
        <v>735</v>
      </c>
      <c r="G4442" t="s">
        <v>736</v>
      </c>
      <c r="H4442" t="s">
        <v>301</v>
      </c>
      <c r="I4442" t="s">
        <v>302</v>
      </c>
      <c r="J4442">
        <v>0</v>
      </c>
      <c r="K4442" t="s">
        <v>93</v>
      </c>
      <c r="L4442">
        <v>0</v>
      </c>
    </row>
    <row r="4443" spans="1:12" x14ac:dyDescent="0.25">
      <c r="A4443" t="s">
        <v>445</v>
      </c>
      <c r="B4443" t="s">
        <v>446</v>
      </c>
      <c r="C4443" t="s">
        <v>85</v>
      </c>
      <c r="D4443">
        <v>109</v>
      </c>
      <c r="E4443" t="s">
        <v>86</v>
      </c>
      <c r="F4443" t="s">
        <v>735</v>
      </c>
      <c r="G4443" t="s">
        <v>736</v>
      </c>
      <c r="H4443" t="s">
        <v>303</v>
      </c>
      <c r="I4443" t="s">
        <v>304</v>
      </c>
      <c r="J4443">
        <v>0</v>
      </c>
      <c r="K4443" t="s">
        <v>93</v>
      </c>
      <c r="L4443">
        <v>0</v>
      </c>
    </row>
    <row r="4444" spans="1:12" x14ac:dyDescent="0.25">
      <c r="A4444" t="s">
        <v>445</v>
      </c>
      <c r="B4444" t="s">
        <v>446</v>
      </c>
      <c r="C4444" t="s">
        <v>85</v>
      </c>
      <c r="D4444">
        <v>109</v>
      </c>
      <c r="E4444" t="s">
        <v>86</v>
      </c>
      <c r="F4444" t="s">
        <v>735</v>
      </c>
      <c r="G4444" t="s">
        <v>736</v>
      </c>
      <c r="H4444" t="s">
        <v>305</v>
      </c>
      <c r="I4444" t="s">
        <v>306</v>
      </c>
      <c r="J4444">
        <v>73145</v>
      </c>
      <c r="K4444" t="s">
        <v>93</v>
      </c>
      <c r="L4444">
        <v>0</v>
      </c>
    </row>
    <row r="4445" spans="1:12" x14ac:dyDescent="0.25">
      <c r="A4445" t="s">
        <v>445</v>
      </c>
      <c r="B4445" t="s">
        <v>446</v>
      </c>
      <c r="C4445" t="s">
        <v>85</v>
      </c>
      <c r="D4445">
        <v>109</v>
      </c>
      <c r="E4445" t="s">
        <v>86</v>
      </c>
      <c r="F4445" t="s">
        <v>735</v>
      </c>
      <c r="G4445" t="s">
        <v>736</v>
      </c>
      <c r="H4445" t="s">
        <v>307</v>
      </c>
      <c r="I4445" t="s">
        <v>308</v>
      </c>
      <c r="J4445">
        <v>901719</v>
      </c>
      <c r="K4445" t="s">
        <v>93</v>
      </c>
      <c r="L4445">
        <v>0</v>
      </c>
    </row>
    <row r="4446" spans="1:12" x14ac:dyDescent="0.25">
      <c r="A4446" t="s">
        <v>445</v>
      </c>
      <c r="B4446" t="s">
        <v>446</v>
      </c>
      <c r="C4446" t="s">
        <v>85</v>
      </c>
      <c r="D4446">
        <v>109</v>
      </c>
      <c r="E4446" t="s">
        <v>86</v>
      </c>
      <c r="F4446" t="s">
        <v>735</v>
      </c>
      <c r="G4446" t="s">
        <v>736</v>
      </c>
      <c r="H4446" t="s">
        <v>309</v>
      </c>
      <c r="I4446" t="s">
        <v>310</v>
      </c>
      <c r="J4446">
        <v>7447514</v>
      </c>
      <c r="K4446" t="s">
        <v>93</v>
      </c>
      <c r="L4446">
        <v>0</v>
      </c>
    </row>
    <row r="4447" spans="1:12" x14ac:dyDescent="0.25">
      <c r="A4447" t="s">
        <v>445</v>
      </c>
      <c r="B4447" t="s">
        <v>446</v>
      </c>
      <c r="C4447" t="s">
        <v>85</v>
      </c>
      <c r="D4447">
        <v>109</v>
      </c>
      <c r="E4447" t="s">
        <v>86</v>
      </c>
      <c r="F4447" t="s">
        <v>735</v>
      </c>
      <c r="G4447" t="s">
        <v>736</v>
      </c>
      <c r="H4447" t="s">
        <v>311</v>
      </c>
      <c r="I4447" t="s">
        <v>312</v>
      </c>
      <c r="J4447">
        <v>0</v>
      </c>
      <c r="K4447" t="s">
        <v>93</v>
      </c>
      <c r="L4447">
        <v>0</v>
      </c>
    </row>
    <row r="4448" spans="1:12" x14ac:dyDescent="0.25">
      <c r="A4448" t="s">
        <v>445</v>
      </c>
      <c r="B4448" t="s">
        <v>446</v>
      </c>
      <c r="C4448" t="s">
        <v>85</v>
      </c>
      <c r="D4448">
        <v>109</v>
      </c>
      <c r="E4448" t="s">
        <v>86</v>
      </c>
      <c r="F4448" t="s">
        <v>735</v>
      </c>
      <c r="G4448" t="s">
        <v>736</v>
      </c>
      <c r="H4448" t="s">
        <v>313</v>
      </c>
      <c r="I4448" t="s">
        <v>314</v>
      </c>
      <c r="J4448">
        <v>0</v>
      </c>
      <c r="K4448" t="s">
        <v>93</v>
      </c>
      <c r="L4448">
        <v>0</v>
      </c>
    </row>
    <row r="4449" spans="1:12" x14ac:dyDescent="0.25">
      <c r="A4449" t="s">
        <v>445</v>
      </c>
      <c r="B4449" t="s">
        <v>446</v>
      </c>
      <c r="C4449" t="s">
        <v>85</v>
      </c>
      <c r="D4449">
        <v>109</v>
      </c>
      <c r="E4449" t="s">
        <v>86</v>
      </c>
      <c r="F4449" t="s">
        <v>735</v>
      </c>
      <c r="G4449" t="s">
        <v>736</v>
      </c>
      <c r="H4449" t="s">
        <v>315</v>
      </c>
      <c r="I4449" t="s">
        <v>316</v>
      </c>
      <c r="J4449">
        <v>0</v>
      </c>
      <c r="K4449" t="s">
        <v>93</v>
      </c>
      <c r="L4449">
        <v>0</v>
      </c>
    </row>
    <row r="4450" spans="1:12" x14ac:dyDescent="0.25">
      <c r="A4450" t="s">
        <v>445</v>
      </c>
      <c r="B4450" t="s">
        <v>446</v>
      </c>
      <c r="C4450" t="s">
        <v>85</v>
      </c>
      <c r="D4450">
        <v>109</v>
      </c>
      <c r="E4450" t="s">
        <v>86</v>
      </c>
      <c r="F4450" t="s">
        <v>735</v>
      </c>
      <c r="G4450" t="s">
        <v>736</v>
      </c>
      <c r="H4450" t="s">
        <v>317</v>
      </c>
      <c r="I4450" t="s">
        <v>318</v>
      </c>
      <c r="J4450">
        <v>0</v>
      </c>
      <c r="K4450" t="s">
        <v>93</v>
      </c>
      <c r="L4450">
        <v>0</v>
      </c>
    </row>
    <row r="4451" spans="1:12" x14ac:dyDescent="0.25">
      <c r="A4451" t="s">
        <v>445</v>
      </c>
      <c r="B4451" t="s">
        <v>446</v>
      </c>
      <c r="C4451" t="s">
        <v>85</v>
      </c>
      <c r="D4451">
        <v>109</v>
      </c>
      <c r="E4451" t="s">
        <v>86</v>
      </c>
      <c r="F4451" t="s">
        <v>735</v>
      </c>
      <c r="G4451" t="s">
        <v>736</v>
      </c>
      <c r="H4451" t="s">
        <v>319</v>
      </c>
      <c r="I4451" t="s">
        <v>320</v>
      </c>
      <c r="J4451">
        <v>24613</v>
      </c>
      <c r="K4451" t="s">
        <v>93</v>
      </c>
      <c r="L4451">
        <v>0</v>
      </c>
    </row>
    <row r="4452" spans="1:12" x14ac:dyDescent="0.25">
      <c r="A4452" t="s">
        <v>445</v>
      </c>
      <c r="B4452" t="s">
        <v>446</v>
      </c>
      <c r="C4452" t="s">
        <v>85</v>
      </c>
      <c r="D4452">
        <v>109</v>
      </c>
      <c r="E4452" t="s">
        <v>86</v>
      </c>
      <c r="F4452" t="s">
        <v>735</v>
      </c>
      <c r="G4452" t="s">
        <v>736</v>
      </c>
      <c r="H4452" t="s">
        <v>321</v>
      </c>
      <c r="I4452" t="s">
        <v>322</v>
      </c>
      <c r="J4452">
        <v>0</v>
      </c>
      <c r="K4452" t="s">
        <v>93</v>
      </c>
      <c r="L4452">
        <v>0</v>
      </c>
    </row>
    <row r="4453" spans="1:12" x14ac:dyDescent="0.25">
      <c r="A4453" t="s">
        <v>445</v>
      </c>
      <c r="B4453" t="s">
        <v>446</v>
      </c>
      <c r="C4453" t="s">
        <v>85</v>
      </c>
      <c r="D4453">
        <v>109</v>
      </c>
      <c r="E4453" t="s">
        <v>86</v>
      </c>
      <c r="F4453" t="s">
        <v>735</v>
      </c>
      <c r="G4453" t="s">
        <v>736</v>
      </c>
      <c r="H4453" t="s">
        <v>323</v>
      </c>
      <c r="I4453" t="s">
        <v>324</v>
      </c>
      <c r="J4453">
        <v>3415</v>
      </c>
      <c r="K4453" t="s">
        <v>93</v>
      </c>
      <c r="L4453">
        <v>0</v>
      </c>
    </row>
    <row r="4454" spans="1:12" x14ac:dyDescent="0.25">
      <c r="A4454" t="s">
        <v>445</v>
      </c>
      <c r="B4454" t="s">
        <v>446</v>
      </c>
      <c r="C4454" t="s">
        <v>85</v>
      </c>
      <c r="D4454">
        <v>109</v>
      </c>
      <c r="E4454" t="s">
        <v>86</v>
      </c>
      <c r="F4454" t="s">
        <v>735</v>
      </c>
      <c r="G4454" t="s">
        <v>736</v>
      </c>
      <c r="H4454" t="s">
        <v>325</v>
      </c>
      <c r="I4454" t="s">
        <v>326</v>
      </c>
      <c r="J4454">
        <v>68107</v>
      </c>
      <c r="K4454" t="s">
        <v>93</v>
      </c>
      <c r="L4454">
        <v>0</v>
      </c>
    </row>
    <row r="4455" spans="1:12" x14ac:dyDescent="0.25">
      <c r="A4455" t="s">
        <v>445</v>
      </c>
      <c r="B4455" t="s">
        <v>446</v>
      </c>
      <c r="C4455" t="s">
        <v>85</v>
      </c>
      <c r="D4455">
        <v>109</v>
      </c>
      <c r="E4455" t="s">
        <v>86</v>
      </c>
      <c r="F4455" t="s">
        <v>735</v>
      </c>
      <c r="G4455" t="s">
        <v>736</v>
      </c>
      <c r="H4455" t="s">
        <v>327</v>
      </c>
      <c r="I4455" t="s">
        <v>328</v>
      </c>
      <c r="J4455">
        <v>-402452</v>
      </c>
      <c r="K4455" t="s">
        <v>93</v>
      </c>
      <c r="L4455">
        <v>0</v>
      </c>
    </row>
    <row r="4456" spans="1:12" x14ac:dyDescent="0.25">
      <c r="A4456" t="s">
        <v>445</v>
      </c>
      <c r="B4456" t="s">
        <v>446</v>
      </c>
      <c r="C4456" t="s">
        <v>85</v>
      </c>
      <c r="D4456">
        <v>109</v>
      </c>
      <c r="E4456" t="s">
        <v>86</v>
      </c>
      <c r="F4456" t="s">
        <v>735</v>
      </c>
      <c r="G4456" t="s">
        <v>736</v>
      </c>
      <c r="H4456" t="s">
        <v>329</v>
      </c>
      <c r="I4456" t="s">
        <v>330</v>
      </c>
      <c r="J4456">
        <v>0</v>
      </c>
      <c r="K4456" t="s">
        <v>93</v>
      </c>
      <c r="L4456">
        <v>0</v>
      </c>
    </row>
    <row r="4457" spans="1:12" x14ac:dyDescent="0.25">
      <c r="A4457" t="s">
        <v>445</v>
      </c>
      <c r="B4457" t="s">
        <v>446</v>
      </c>
      <c r="C4457" t="s">
        <v>85</v>
      </c>
      <c r="D4457">
        <v>109</v>
      </c>
      <c r="E4457" t="s">
        <v>86</v>
      </c>
      <c r="F4457" t="s">
        <v>735</v>
      </c>
      <c r="G4457" t="s">
        <v>736</v>
      </c>
      <c r="H4457" t="s">
        <v>331</v>
      </c>
      <c r="I4457" t="s">
        <v>332</v>
      </c>
      <c r="J4457">
        <v>1020620</v>
      </c>
      <c r="K4457" t="s">
        <v>93</v>
      </c>
      <c r="L4457">
        <v>0</v>
      </c>
    </row>
    <row r="4458" spans="1:12" x14ac:dyDescent="0.25">
      <c r="A4458" t="s">
        <v>445</v>
      </c>
      <c r="B4458" t="s">
        <v>446</v>
      </c>
      <c r="C4458" t="s">
        <v>85</v>
      </c>
      <c r="D4458">
        <v>109</v>
      </c>
      <c r="E4458" t="s">
        <v>86</v>
      </c>
      <c r="F4458" t="s">
        <v>735</v>
      </c>
      <c r="G4458" t="s">
        <v>736</v>
      </c>
      <c r="H4458" t="s">
        <v>333</v>
      </c>
      <c r="I4458" t="s">
        <v>334</v>
      </c>
      <c r="J4458">
        <v>234736</v>
      </c>
      <c r="K4458" t="s">
        <v>93</v>
      </c>
      <c r="L4458">
        <v>0</v>
      </c>
    </row>
    <row r="4459" spans="1:12" x14ac:dyDescent="0.25">
      <c r="A4459" t="s">
        <v>445</v>
      </c>
      <c r="B4459" t="s">
        <v>446</v>
      </c>
      <c r="C4459" t="s">
        <v>85</v>
      </c>
      <c r="D4459">
        <v>109</v>
      </c>
      <c r="E4459" t="s">
        <v>86</v>
      </c>
      <c r="F4459" t="s">
        <v>735</v>
      </c>
      <c r="G4459" t="s">
        <v>736</v>
      </c>
      <c r="H4459" t="s">
        <v>335</v>
      </c>
      <c r="I4459" t="s">
        <v>336</v>
      </c>
      <c r="J4459">
        <v>712</v>
      </c>
      <c r="K4459" t="s">
        <v>93</v>
      </c>
      <c r="L4459">
        <v>0</v>
      </c>
    </row>
    <row r="4460" spans="1:12" x14ac:dyDescent="0.25">
      <c r="A4460" t="s">
        <v>445</v>
      </c>
      <c r="B4460" t="s">
        <v>446</v>
      </c>
      <c r="C4460" t="s">
        <v>85</v>
      </c>
      <c r="D4460">
        <v>109</v>
      </c>
      <c r="E4460" t="s">
        <v>86</v>
      </c>
      <c r="F4460" t="s">
        <v>735</v>
      </c>
      <c r="G4460" t="s">
        <v>736</v>
      </c>
      <c r="H4460" t="s">
        <v>337</v>
      </c>
      <c r="I4460" t="s">
        <v>338</v>
      </c>
      <c r="J4460">
        <v>58913</v>
      </c>
      <c r="K4460" t="s">
        <v>93</v>
      </c>
      <c r="L4460">
        <v>0</v>
      </c>
    </row>
    <row r="4461" spans="1:12" x14ac:dyDescent="0.25">
      <c r="A4461" t="s">
        <v>445</v>
      </c>
      <c r="B4461" t="s">
        <v>446</v>
      </c>
      <c r="C4461" t="s">
        <v>85</v>
      </c>
      <c r="D4461">
        <v>109</v>
      </c>
      <c r="E4461" t="s">
        <v>86</v>
      </c>
      <c r="F4461" t="s">
        <v>735</v>
      </c>
      <c r="G4461" t="s">
        <v>736</v>
      </c>
      <c r="H4461" t="s">
        <v>337</v>
      </c>
      <c r="I4461" t="s">
        <v>339</v>
      </c>
      <c r="J4461">
        <v>57936</v>
      </c>
      <c r="K4461" t="s">
        <v>93</v>
      </c>
      <c r="L4461">
        <v>0</v>
      </c>
    </row>
    <row r="4462" spans="1:12" x14ac:dyDescent="0.25">
      <c r="A4462" t="s">
        <v>445</v>
      </c>
      <c r="B4462" t="s">
        <v>446</v>
      </c>
      <c r="C4462" t="s">
        <v>85</v>
      </c>
      <c r="D4462">
        <v>109</v>
      </c>
      <c r="E4462" t="s">
        <v>86</v>
      </c>
      <c r="F4462" t="s">
        <v>735</v>
      </c>
      <c r="G4462" t="s">
        <v>736</v>
      </c>
      <c r="H4462" t="s">
        <v>340</v>
      </c>
      <c r="I4462" t="s">
        <v>341</v>
      </c>
      <c r="J4462">
        <v>402452</v>
      </c>
      <c r="K4462" t="s">
        <v>93</v>
      </c>
      <c r="L4462">
        <v>0</v>
      </c>
    </row>
    <row r="4463" spans="1:12" x14ac:dyDescent="0.25">
      <c r="A4463" t="s">
        <v>445</v>
      </c>
      <c r="B4463" t="s">
        <v>446</v>
      </c>
      <c r="C4463" t="s">
        <v>85</v>
      </c>
      <c r="D4463">
        <v>109</v>
      </c>
      <c r="E4463" t="s">
        <v>86</v>
      </c>
      <c r="F4463" t="s">
        <v>735</v>
      </c>
      <c r="G4463" t="s">
        <v>736</v>
      </c>
      <c r="H4463" t="s">
        <v>342</v>
      </c>
      <c r="I4463" t="s">
        <v>343</v>
      </c>
      <c r="J4463">
        <v>201851</v>
      </c>
      <c r="K4463" t="s">
        <v>93</v>
      </c>
      <c r="L4463">
        <v>0</v>
      </c>
    </row>
    <row r="4464" spans="1:12" x14ac:dyDescent="0.25">
      <c r="A4464" t="s">
        <v>445</v>
      </c>
      <c r="B4464" t="s">
        <v>446</v>
      </c>
      <c r="C4464" t="s">
        <v>85</v>
      </c>
      <c r="D4464">
        <v>109</v>
      </c>
      <c r="E4464" t="s">
        <v>86</v>
      </c>
      <c r="F4464" t="s">
        <v>735</v>
      </c>
      <c r="G4464" t="s">
        <v>736</v>
      </c>
      <c r="H4464" t="s">
        <v>344</v>
      </c>
      <c r="I4464" t="s">
        <v>345</v>
      </c>
      <c r="J4464">
        <v>0</v>
      </c>
      <c r="K4464" t="s">
        <v>93</v>
      </c>
      <c r="L4464">
        <v>0</v>
      </c>
    </row>
    <row r="4465" spans="1:12" x14ac:dyDescent="0.25">
      <c r="A4465" t="s">
        <v>445</v>
      </c>
      <c r="B4465" t="s">
        <v>446</v>
      </c>
      <c r="C4465" t="s">
        <v>85</v>
      </c>
      <c r="D4465">
        <v>109</v>
      </c>
      <c r="E4465" t="s">
        <v>86</v>
      </c>
      <c r="F4465" t="s">
        <v>735</v>
      </c>
      <c r="G4465" t="s">
        <v>736</v>
      </c>
      <c r="H4465" t="s">
        <v>346</v>
      </c>
      <c r="I4465" t="s">
        <v>347</v>
      </c>
      <c r="J4465">
        <v>0</v>
      </c>
      <c r="K4465" t="s">
        <v>93</v>
      </c>
      <c r="L4465">
        <v>0</v>
      </c>
    </row>
    <row r="4466" spans="1:12" x14ac:dyDescent="0.25">
      <c r="A4466" t="s">
        <v>445</v>
      </c>
      <c r="B4466" t="s">
        <v>446</v>
      </c>
      <c r="C4466" t="s">
        <v>85</v>
      </c>
      <c r="D4466">
        <v>109</v>
      </c>
      <c r="E4466" t="s">
        <v>86</v>
      </c>
      <c r="F4466" t="s">
        <v>735</v>
      </c>
      <c r="G4466" t="s">
        <v>736</v>
      </c>
      <c r="H4466" t="s">
        <v>348</v>
      </c>
      <c r="I4466" t="s">
        <v>349</v>
      </c>
      <c r="J4466">
        <v>0</v>
      </c>
      <c r="K4466" t="s">
        <v>93</v>
      </c>
      <c r="L4466">
        <v>0</v>
      </c>
    </row>
    <row r="4467" spans="1:12" x14ac:dyDescent="0.25">
      <c r="A4467" t="s">
        <v>445</v>
      </c>
      <c r="B4467" t="s">
        <v>446</v>
      </c>
      <c r="C4467" t="s">
        <v>85</v>
      </c>
      <c r="D4467">
        <v>109</v>
      </c>
      <c r="E4467" t="s">
        <v>86</v>
      </c>
      <c r="F4467" t="s">
        <v>735</v>
      </c>
      <c r="G4467" t="s">
        <v>736</v>
      </c>
      <c r="H4467" t="s">
        <v>350</v>
      </c>
      <c r="I4467" t="s">
        <v>351</v>
      </c>
      <c r="J4467">
        <v>-171887</v>
      </c>
      <c r="K4467" t="s">
        <v>93</v>
      </c>
      <c r="L4467">
        <v>0</v>
      </c>
    </row>
    <row r="4468" spans="1:12" x14ac:dyDescent="0.25">
      <c r="A4468" t="s">
        <v>445</v>
      </c>
      <c r="B4468" t="s">
        <v>446</v>
      </c>
      <c r="C4468" t="s">
        <v>85</v>
      </c>
      <c r="D4468">
        <v>109</v>
      </c>
      <c r="E4468" t="s">
        <v>86</v>
      </c>
      <c r="F4468" t="s">
        <v>735</v>
      </c>
      <c r="G4468" t="s">
        <v>736</v>
      </c>
      <c r="H4468" t="s">
        <v>352</v>
      </c>
      <c r="I4468" t="s">
        <v>353</v>
      </c>
      <c r="J4468">
        <v>0</v>
      </c>
      <c r="K4468" t="s">
        <v>93</v>
      </c>
      <c r="L4468">
        <v>0</v>
      </c>
    </row>
    <row r="4469" spans="1:12" x14ac:dyDescent="0.25">
      <c r="A4469" t="s">
        <v>445</v>
      </c>
      <c r="B4469" t="s">
        <v>446</v>
      </c>
      <c r="C4469" t="s">
        <v>85</v>
      </c>
      <c r="D4469">
        <v>109</v>
      </c>
      <c r="E4469" t="s">
        <v>86</v>
      </c>
      <c r="F4469" t="s">
        <v>735</v>
      </c>
      <c r="G4469" t="s">
        <v>736</v>
      </c>
      <c r="H4469" t="s">
        <v>354</v>
      </c>
      <c r="I4469" t="s">
        <v>355</v>
      </c>
      <c r="J4469">
        <v>0</v>
      </c>
      <c r="K4469" t="s">
        <v>93</v>
      </c>
      <c r="L4469">
        <v>0</v>
      </c>
    </row>
    <row r="4470" spans="1:12" x14ac:dyDescent="0.25">
      <c r="A4470" t="s">
        <v>445</v>
      </c>
      <c r="B4470" t="s">
        <v>446</v>
      </c>
      <c r="C4470" t="s">
        <v>85</v>
      </c>
      <c r="D4470">
        <v>109</v>
      </c>
      <c r="E4470" t="s">
        <v>86</v>
      </c>
      <c r="F4470" t="s">
        <v>735</v>
      </c>
      <c r="G4470" t="s">
        <v>736</v>
      </c>
      <c r="H4470" t="s">
        <v>356</v>
      </c>
      <c r="I4470" t="s">
        <v>357</v>
      </c>
      <c r="J4470">
        <v>0</v>
      </c>
      <c r="K4470" t="s">
        <v>93</v>
      </c>
      <c r="L4470">
        <v>0</v>
      </c>
    </row>
    <row r="4471" spans="1:12" x14ac:dyDescent="0.25">
      <c r="A4471" t="s">
        <v>445</v>
      </c>
      <c r="B4471" t="s">
        <v>446</v>
      </c>
      <c r="C4471" t="s">
        <v>85</v>
      </c>
      <c r="D4471">
        <v>109</v>
      </c>
      <c r="E4471" t="s">
        <v>86</v>
      </c>
      <c r="F4471" t="s">
        <v>735</v>
      </c>
      <c r="G4471" t="s">
        <v>736</v>
      </c>
      <c r="H4471" t="s">
        <v>358</v>
      </c>
      <c r="I4471" t="s">
        <v>359</v>
      </c>
      <c r="J4471">
        <v>0</v>
      </c>
      <c r="K4471" t="s">
        <v>93</v>
      </c>
      <c r="L4471">
        <v>0</v>
      </c>
    </row>
    <row r="4472" spans="1:12" x14ac:dyDescent="0.25">
      <c r="A4472" t="s">
        <v>445</v>
      </c>
      <c r="B4472" t="s">
        <v>446</v>
      </c>
      <c r="C4472" t="s">
        <v>85</v>
      </c>
      <c r="D4472">
        <v>109</v>
      </c>
      <c r="E4472" t="s">
        <v>86</v>
      </c>
      <c r="F4472" t="s">
        <v>735</v>
      </c>
      <c r="G4472" t="s">
        <v>736</v>
      </c>
      <c r="H4472" t="s">
        <v>360</v>
      </c>
      <c r="I4472" t="s">
        <v>361</v>
      </c>
      <c r="J4472">
        <v>0</v>
      </c>
      <c r="K4472" t="s">
        <v>93</v>
      </c>
      <c r="L4472">
        <v>0</v>
      </c>
    </row>
    <row r="4473" spans="1:12" x14ac:dyDescent="0.25">
      <c r="A4473" t="s">
        <v>445</v>
      </c>
      <c r="B4473" t="s">
        <v>446</v>
      </c>
      <c r="C4473" t="s">
        <v>85</v>
      </c>
      <c r="D4473">
        <v>109</v>
      </c>
      <c r="E4473" t="s">
        <v>86</v>
      </c>
      <c r="F4473" t="s">
        <v>735</v>
      </c>
      <c r="G4473" t="s">
        <v>736</v>
      </c>
      <c r="H4473" t="s">
        <v>362</v>
      </c>
      <c r="I4473" t="s">
        <v>363</v>
      </c>
      <c r="J4473">
        <v>0</v>
      </c>
      <c r="K4473" t="s">
        <v>93</v>
      </c>
      <c r="L4473">
        <v>0</v>
      </c>
    </row>
    <row r="4474" spans="1:12" x14ac:dyDescent="0.25">
      <c r="A4474" t="s">
        <v>445</v>
      </c>
      <c r="B4474" t="s">
        <v>446</v>
      </c>
      <c r="C4474" t="s">
        <v>85</v>
      </c>
      <c r="D4474">
        <v>109</v>
      </c>
      <c r="E4474" t="s">
        <v>86</v>
      </c>
      <c r="F4474" t="s">
        <v>735</v>
      </c>
      <c r="G4474" t="s">
        <v>736</v>
      </c>
      <c r="H4474" t="s">
        <v>364</v>
      </c>
      <c r="I4474" t="s">
        <v>365</v>
      </c>
      <c r="J4474">
        <v>0</v>
      </c>
      <c r="K4474" t="s">
        <v>93</v>
      </c>
      <c r="L4474">
        <v>0</v>
      </c>
    </row>
    <row r="4475" spans="1:12" x14ac:dyDescent="0.25">
      <c r="A4475" t="s">
        <v>445</v>
      </c>
      <c r="B4475" t="s">
        <v>446</v>
      </c>
      <c r="C4475" t="s">
        <v>85</v>
      </c>
      <c r="D4475">
        <v>109</v>
      </c>
      <c r="E4475" t="s">
        <v>86</v>
      </c>
      <c r="F4475" t="s">
        <v>735</v>
      </c>
      <c r="G4475" t="s">
        <v>736</v>
      </c>
      <c r="H4475" t="s">
        <v>366</v>
      </c>
      <c r="I4475" t="s">
        <v>367</v>
      </c>
      <c r="J4475">
        <v>0</v>
      </c>
      <c r="K4475" t="s">
        <v>93</v>
      </c>
      <c r="L4475">
        <v>0</v>
      </c>
    </row>
    <row r="4476" spans="1:12" x14ac:dyDescent="0.25">
      <c r="A4476" t="s">
        <v>445</v>
      </c>
      <c r="B4476" t="s">
        <v>446</v>
      </c>
      <c r="C4476" t="s">
        <v>85</v>
      </c>
      <c r="D4476">
        <v>109</v>
      </c>
      <c r="E4476" t="s">
        <v>86</v>
      </c>
      <c r="F4476" t="s">
        <v>735</v>
      </c>
      <c r="G4476" t="s">
        <v>736</v>
      </c>
      <c r="H4476" t="s">
        <v>368</v>
      </c>
      <c r="I4476" t="s">
        <v>369</v>
      </c>
      <c r="J4476">
        <v>0</v>
      </c>
      <c r="K4476" t="s">
        <v>93</v>
      </c>
      <c r="L4476">
        <v>0</v>
      </c>
    </row>
    <row r="4477" spans="1:12" x14ac:dyDescent="0.25">
      <c r="A4477" t="s">
        <v>445</v>
      </c>
      <c r="B4477" t="s">
        <v>446</v>
      </c>
      <c r="C4477" t="s">
        <v>85</v>
      </c>
      <c r="D4477">
        <v>109</v>
      </c>
      <c r="E4477" t="s">
        <v>86</v>
      </c>
      <c r="F4477" t="s">
        <v>735</v>
      </c>
      <c r="G4477" t="s">
        <v>736</v>
      </c>
      <c r="H4477" t="s">
        <v>370</v>
      </c>
      <c r="I4477" t="s">
        <v>371</v>
      </c>
      <c r="J4477">
        <v>0</v>
      </c>
      <c r="K4477" t="s">
        <v>93</v>
      </c>
      <c r="L4477">
        <v>0</v>
      </c>
    </row>
    <row r="4478" spans="1:12" x14ac:dyDescent="0.25">
      <c r="A4478" t="s">
        <v>445</v>
      </c>
      <c r="B4478" t="s">
        <v>446</v>
      </c>
      <c r="C4478" t="s">
        <v>85</v>
      </c>
      <c r="D4478">
        <v>109</v>
      </c>
      <c r="E4478" t="s">
        <v>86</v>
      </c>
      <c r="F4478" t="s">
        <v>735</v>
      </c>
      <c r="G4478" t="s">
        <v>736</v>
      </c>
      <c r="H4478" t="s">
        <v>372</v>
      </c>
      <c r="I4478" t="s">
        <v>373</v>
      </c>
      <c r="J4478">
        <v>0</v>
      </c>
      <c r="K4478" t="s">
        <v>93</v>
      </c>
      <c r="L4478">
        <v>0</v>
      </c>
    </row>
    <row r="4479" spans="1:12" x14ac:dyDescent="0.25">
      <c r="A4479" t="s">
        <v>445</v>
      </c>
      <c r="B4479" t="s">
        <v>446</v>
      </c>
      <c r="C4479" t="s">
        <v>85</v>
      </c>
      <c r="D4479">
        <v>109</v>
      </c>
      <c r="E4479" t="s">
        <v>86</v>
      </c>
      <c r="F4479" t="s">
        <v>735</v>
      </c>
      <c r="G4479" t="s">
        <v>736</v>
      </c>
      <c r="H4479" t="s">
        <v>374</v>
      </c>
      <c r="I4479" t="s">
        <v>375</v>
      </c>
      <c r="J4479">
        <v>0</v>
      </c>
      <c r="K4479" t="s">
        <v>93</v>
      </c>
      <c r="L4479">
        <v>0</v>
      </c>
    </row>
    <row r="4480" spans="1:12" x14ac:dyDescent="0.25">
      <c r="A4480" t="s">
        <v>445</v>
      </c>
      <c r="B4480" t="s">
        <v>446</v>
      </c>
      <c r="C4480" t="s">
        <v>85</v>
      </c>
      <c r="D4480">
        <v>109</v>
      </c>
      <c r="E4480" t="s">
        <v>86</v>
      </c>
      <c r="F4480" t="s">
        <v>735</v>
      </c>
      <c r="G4480" t="s">
        <v>736</v>
      </c>
      <c r="H4480" t="s">
        <v>376</v>
      </c>
      <c r="I4480" t="s">
        <v>377</v>
      </c>
      <c r="J4480">
        <v>0</v>
      </c>
      <c r="K4480" t="s">
        <v>93</v>
      </c>
      <c r="L4480">
        <v>0</v>
      </c>
    </row>
    <row r="4481" spans="1:12" x14ac:dyDescent="0.25">
      <c r="A4481" t="s">
        <v>445</v>
      </c>
      <c r="B4481" t="s">
        <v>446</v>
      </c>
      <c r="C4481" t="s">
        <v>85</v>
      </c>
      <c r="D4481">
        <v>109</v>
      </c>
      <c r="E4481" t="s">
        <v>86</v>
      </c>
      <c r="F4481" t="s">
        <v>735</v>
      </c>
      <c r="G4481" t="s">
        <v>736</v>
      </c>
      <c r="H4481" t="s">
        <v>378</v>
      </c>
      <c r="I4481" t="s">
        <v>379</v>
      </c>
      <c r="J4481">
        <v>0</v>
      </c>
      <c r="K4481" t="s">
        <v>93</v>
      </c>
      <c r="L4481">
        <v>0</v>
      </c>
    </row>
    <row r="4482" spans="1:12" x14ac:dyDescent="0.25">
      <c r="A4482" t="s">
        <v>445</v>
      </c>
      <c r="B4482" t="s">
        <v>446</v>
      </c>
      <c r="C4482" t="s">
        <v>85</v>
      </c>
      <c r="D4482">
        <v>109</v>
      </c>
      <c r="E4482" t="s">
        <v>86</v>
      </c>
      <c r="F4482" t="s">
        <v>735</v>
      </c>
      <c r="G4482" t="s">
        <v>736</v>
      </c>
      <c r="H4482" t="s">
        <v>90</v>
      </c>
      <c r="I4482" t="s">
        <v>92</v>
      </c>
      <c r="J4482">
        <v>0</v>
      </c>
      <c r="K4482" t="s">
        <v>93</v>
      </c>
      <c r="L4482">
        <v>510784</v>
      </c>
    </row>
    <row r="4483" spans="1:12" x14ac:dyDescent="0.25">
      <c r="A4483" t="s">
        <v>445</v>
      </c>
      <c r="B4483" t="s">
        <v>446</v>
      </c>
      <c r="C4483" t="s">
        <v>85</v>
      </c>
      <c r="D4483">
        <v>109</v>
      </c>
      <c r="E4483" t="s">
        <v>86</v>
      </c>
      <c r="F4483" t="s">
        <v>735</v>
      </c>
      <c r="G4483" t="s">
        <v>736</v>
      </c>
      <c r="H4483" t="s">
        <v>94</v>
      </c>
      <c r="I4483" t="s">
        <v>95</v>
      </c>
      <c r="J4483">
        <v>0</v>
      </c>
      <c r="K4483" t="s">
        <v>93</v>
      </c>
      <c r="L4483">
        <v>510784</v>
      </c>
    </row>
    <row r="4484" spans="1:12" x14ac:dyDescent="0.25">
      <c r="A4484" t="s">
        <v>445</v>
      </c>
      <c r="B4484" t="s">
        <v>446</v>
      </c>
      <c r="C4484" t="s">
        <v>85</v>
      </c>
      <c r="D4484">
        <v>109</v>
      </c>
      <c r="E4484" t="s">
        <v>86</v>
      </c>
      <c r="F4484" t="s">
        <v>735</v>
      </c>
      <c r="G4484" t="s">
        <v>736</v>
      </c>
      <c r="H4484" t="s">
        <v>96</v>
      </c>
      <c r="I4484" t="s">
        <v>97</v>
      </c>
      <c r="J4484">
        <v>0</v>
      </c>
      <c r="K4484" t="s">
        <v>93</v>
      </c>
      <c r="L4484">
        <v>510784</v>
      </c>
    </row>
    <row r="4485" spans="1:12" x14ac:dyDescent="0.25">
      <c r="A4485" t="s">
        <v>445</v>
      </c>
      <c r="B4485" t="s">
        <v>446</v>
      </c>
      <c r="C4485" t="s">
        <v>85</v>
      </c>
      <c r="D4485">
        <v>109</v>
      </c>
      <c r="E4485" t="s">
        <v>86</v>
      </c>
      <c r="F4485" t="s">
        <v>735</v>
      </c>
      <c r="G4485" t="s">
        <v>736</v>
      </c>
      <c r="H4485" t="s">
        <v>98</v>
      </c>
      <c r="I4485" t="s">
        <v>99</v>
      </c>
      <c r="J4485">
        <v>0</v>
      </c>
      <c r="K4485" t="s">
        <v>93</v>
      </c>
      <c r="L4485">
        <v>510784</v>
      </c>
    </row>
    <row r="4486" spans="1:12" x14ac:dyDescent="0.25">
      <c r="A4486" t="s">
        <v>445</v>
      </c>
      <c r="B4486" t="s">
        <v>446</v>
      </c>
      <c r="C4486" t="s">
        <v>85</v>
      </c>
      <c r="D4486">
        <v>109</v>
      </c>
      <c r="E4486" t="s">
        <v>86</v>
      </c>
      <c r="F4486" t="s">
        <v>735</v>
      </c>
      <c r="G4486" t="s">
        <v>736</v>
      </c>
      <c r="H4486" t="s">
        <v>100</v>
      </c>
      <c r="I4486" t="s">
        <v>101</v>
      </c>
      <c r="J4486">
        <v>0</v>
      </c>
      <c r="K4486" t="s">
        <v>93</v>
      </c>
      <c r="L4486">
        <v>510784</v>
      </c>
    </row>
    <row r="4487" spans="1:12" x14ac:dyDescent="0.25">
      <c r="A4487" t="s">
        <v>445</v>
      </c>
      <c r="B4487" t="s">
        <v>446</v>
      </c>
      <c r="C4487" t="s">
        <v>85</v>
      </c>
      <c r="D4487">
        <v>109</v>
      </c>
      <c r="E4487" t="s">
        <v>86</v>
      </c>
      <c r="F4487" t="s">
        <v>735</v>
      </c>
      <c r="G4487" t="s">
        <v>736</v>
      </c>
      <c r="H4487" t="s">
        <v>102</v>
      </c>
      <c r="I4487" t="s">
        <v>103</v>
      </c>
      <c r="J4487">
        <v>0</v>
      </c>
      <c r="K4487" t="s">
        <v>93</v>
      </c>
      <c r="L4487">
        <v>510784</v>
      </c>
    </row>
    <row r="4488" spans="1:12" x14ac:dyDescent="0.25">
      <c r="A4488" t="s">
        <v>445</v>
      </c>
      <c r="B4488" t="s">
        <v>446</v>
      </c>
      <c r="C4488" t="s">
        <v>85</v>
      </c>
      <c r="D4488">
        <v>109</v>
      </c>
      <c r="E4488" t="s">
        <v>86</v>
      </c>
      <c r="F4488" t="s">
        <v>735</v>
      </c>
      <c r="G4488" t="s">
        <v>736</v>
      </c>
      <c r="H4488" t="s">
        <v>104</v>
      </c>
      <c r="I4488" t="s">
        <v>105</v>
      </c>
      <c r="J4488">
        <v>0</v>
      </c>
      <c r="K4488" t="s">
        <v>93</v>
      </c>
      <c r="L4488">
        <v>510784</v>
      </c>
    </row>
    <row r="4489" spans="1:12" x14ac:dyDescent="0.25">
      <c r="A4489" t="s">
        <v>445</v>
      </c>
      <c r="B4489" t="s">
        <v>446</v>
      </c>
      <c r="C4489" t="s">
        <v>85</v>
      </c>
      <c r="D4489">
        <v>109</v>
      </c>
      <c r="E4489" t="s">
        <v>86</v>
      </c>
      <c r="F4489" t="s">
        <v>735</v>
      </c>
      <c r="G4489" t="s">
        <v>736</v>
      </c>
      <c r="H4489" t="s">
        <v>106</v>
      </c>
      <c r="I4489" t="s">
        <v>107</v>
      </c>
      <c r="J4489">
        <v>0</v>
      </c>
      <c r="K4489" t="s">
        <v>93</v>
      </c>
      <c r="L4489">
        <v>510784</v>
      </c>
    </row>
    <row r="4490" spans="1:12" x14ac:dyDescent="0.25">
      <c r="A4490" t="s">
        <v>445</v>
      </c>
      <c r="B4490" t="s">
        <v>446</v>
      </c>
      <c r="C4490" t="s">
        <v>85</v>
      </c>
      <c r="D4490">
        <v>109</v>
      </c>
      <c r="E4490" t="s">
        <v>86</v>
      </c>
      <c r="F4490" t="s">
        <v>735</v>
      </c>
      <c r="G4490" t="s">
        <v>736</v>
      </c>
      <c r="H4490" t="s">
        <v>108</v>
      </c>
      <c r="I4490" t="s">
        <v>109</v>
      </c>
      <c r="J4490">
        <v>0</v>
      </c>
      <c r="K4490" t="s">
        <v>93</v>
      </c>
      <c r="L4490">
        <v>510784</v>
      </c>
    </row>
    <row r="4491" spans="1:12" x14ac:dyDescent="0.25">
      <c r="A4491" t="s">
        <v>445</v>
      </c>
      <c r="B4491" t="s">
        <v>446</v>
      </c>
      <c r="C4491" t="s">
        <v>85</v>
      </c>
      <c r="D4491">
        <v>109</v>
      </c>
      <c r="E4491" t="s">
        <v>86</v>
      </c>
      <c r="F4491" t="s">
        <v>735</v>
      </c>
      <c r="G4491" t="s">
        <v>736</v>
      </c>
      <c r="H4491" t="s">
        <v>110</v>
      </c>
      <c r="I4491" t="s">
        <v>111</v>
      </c>
      <c r="J4491">
        <v>0</v>
      </c>
      <c r="K4491" t="s">
        <v>93</v>
      </c>
      <c r="L4491">
        <v>510784</v>
      </c>
    </row>
    <row r="4492" spans="1:12" x14ac:dyDescent="0.25">
      <c r="A4492" t="s">
        <v>445</v>
      </c>
      <c r="B4492" t="s">
        <v>446</v>
      </c>
      <c r="C4492" t="s">
        <v>85</v>
      </c>
      <c r="D4492">
        <v>109</v>
      </c>
      <c r="E4492" t="s">
        <v>86</v>
      </c>
      <c r="F4492" t="s">
        <v>735</v>
      </c>
      <c r="G4492" t="s">
        <v>736</v>
      </c>
      <c r="H4492" t="s">
        <v>112</v>
      </c>
      <c r="I4492" t="s">
        <v>113</v>
      </c>
      <c r="J4492">
        <v>0</v>
      </c>
      <c r="K4492" t="s">
        <v>93</v>
      </c>
      <c r="L4492">
        <v>510784</v>
      </c>
    </row>
    <row r="4493" spans="1:12" x14ac:dyDescent="0.25">
      <c r="A4493" t="s">
        <v>445</v>
      </c>
      <c r="B4493" t="s">
        <v>446</v>
      </c>
      <c r="C4493" t="s">
        <v>85</v>
      </c>
      <c r="D4493">
        <v>109</v>
      </c>
      <c r="E4493" t="s">
        <v>86</v>
      </c>
      <c r="F4493" t="s">
        <v>735</v>
      </c>
      <c r="G4493" t="s">
        <v>736</v>
      </c>
      <c r="H4493" t="s">
        <v>114</v>
      </c>
      <c r="I4493" t="s">
        <v>115</v>
      </c>
      <c r="J4493">
        <v>5180</v>
      </c>
      <c r="K4493" t="s">
        <v>93</v>
      </c>
      <c r="L4493">
        <v>510784</v>
      </c>
    </row>
    <row r="4494" spans="1:12" x14ac:dyDescent="0.25">
      <c r="A4494" t="s">
        <v>445</v>
      </c>
      <c r="B4494" t="s">
        <v>446</v>
      </c>
      <c r="C4494" t="s">
        <v>85</v>
      </c>
      <c r="D4494">
        <v>109</v>
      </c>
      <c r="E4494" t="s">
        <v>86</v>
      </c>
      <c r="F4494" t="s">
        <v>735</v>
      </c>
      <c r="G4494" t="s">
        <v>736</v>
      </c>
      <c r="H4494" t="s">
        <v>116</v>
      </c>
      <c r="I4494" t="s">
        <v>117</v>
      </c>
      <c r="J4494">
        <v>0</v>
      </c>
      <c r="K4494" t="s">
        <v>93</v>
      </c>
      <c r="L4494">
        <v>510784</v>
      </c>
    </row>
    <row r="4495" spans="1:12" x14ac:dyDescent="0.25">
      <c r="A4495" t="s">
        <v>445</v>
      </c>
      <c r="B4495" t="s">
        <v>446</v>
      </c>
      <c r="C4495" t="s">
        <v>85</v>
      </c>
      <c r="D4495">
        <v>109</v>
      </c>
      <c r="E4495" t="s">
        <v>86</v>
      </c>
      <c r="F4495" t="s">
        <v>735</v>
      </c>
      <c r="G4495" t="s">
        <v>736</v>
      </c>
      <c r="H4495" t="s">
        <v>118</v>
      </c>
      <c r="I4495" t="s">
        <v>119</v>
      </c>
      <c r="J4495">
        <v>0</v>
      </c>
      <c r="K4495" t="s">
        <v>93</v>
      </c>
      <c r="L4495">
        <v>510784</v>
      </c>
    </row>
    <row r="4496" spans="1:12" x14ac:dyDescent="0.25">
      <c r="A4496" t="s">
        <v>445</v>
      </c>
      <c r="B4496" t="s">
        <v>446</v>
      </c>
      <c r="C4496" t="s">
        <v>85</v>
      </c>
      <c r="D4496">
        <v>109</v>
      </c>
      <c r="E4496" t="s">
        <v>86</v>
      </c>
      <c r="F4496" t="s">
        <v>735</v>
      </c>
      <c r="G4496" t="s">
        <v>736</v>
      </c>
      <c r="H4496" t="s">
        <v>120</v>
      </c>
      <c r="I4496" t="s">
        <v>121</v>
      </c>
      <c r="J4496">
        <v>33850</v>
      </c>
      <c r="K4496" t="s">
        <v>93</v>
      </c>
      <c r="L4496">
        <v>510784</v>
      </c>
    </row>
    <row r="4497" spans="1:12" x14ac:dyDescent="0.25">
      <c r="A4497" t="s">
        <v>445</v>
      </c>
      <c r="B4497" t="s">
        <v>446</v>
      </c>
      <c r="C4497" t="s">
        <v>85</v>
      </c>
      <c r="D4497">
        <v>109</v>
      </c>
      <c r="E4497" t="s">
        <v>86</v>
      </c>
      <c r="F4497" t="s">
        <v>735</v>
      </c>
      <c r="G4497" t="s">
        <v>736</v>
      </c>
      <c r="H4497" t="s">
        <v>122</v>
      </c>
      <c r="I4497" t="s">
        <v>123</v>
      </c>
      <c r="J4497">
        <v>0</v>
      </c>
      <c r="K4497" t="s">
        <v>93</v>
      </c>
      <c r="L4497">
        <v>510784</v>
      </c>
    </row>
    <row r="4498" spans="1:12" x14ac:dyDescent="0.25">
      <c r="A4498" t="s">
        <v>445</v>
      </c>
      <c r="B4498" t="s">
        <v>446</v>
      </c>
      <c r="C4498" t="s">
        <v>85</v>
      </c>
      <c r="D4498">
        <v>109</v>
      </c>
      <c r="E4498" t="s">
        <v>86</v>
      </c>
      <c r="F4498" t="s">
        <v>735</v>
      </c>
      <c r="G4498" t="s">
        <v>736</v>
      </c>
      <c r="H4498" t="s">
        <v>124</v>
      </c>
      <c r="I4498" t="s">
        <v>125</v>
      </c>
      <c r="J4498">
        <v>0</v>
      </c>
      <c r="K4498" t="s">
        <v>93</v>
      </c>
      <c r="L4498">
        <v>510784</v>
      </c>
    </row>
    <row r="4499" spans="1:12" x14ac:dyDescent="0.25">
      <c r="A4499" t="s">
        <v>445</v>
      </c>
      <c r="B4499" t="s">
        <v>446</v>
      </c>
      <c r="C4499" t="s">
        <v>85</v>
      </c>
      <c r="D4499">
        <v>109</v>
      </c>
      <c r="E4499" t="s">
        <v>86</v>
      </c>
      <c r="F4499" t="s">
        <v>735</v>
      </c>
      <c r="G4499" t="s">
        <v>736</v>
      </c>
      <c r="H4499" t="s">
        <v>126</v>
      </c>
      <c r="I4499" t="s">
        <v>127</v>
      </c>
      <c r="J4499">
        <v>0</v>
      </c>
      <c r="K4499" t="s">
        <v>93</v>
      </c>
      <c r="L4499">
        <v>510784</v>
      </c>
    </row>
    <row r="4500" spans="1:12" x14ac:dyDescent="0.25">
      <c r="A4500" t="s">
        <v>445</v>
      </c>
      <c r="B4500" t="s">
        <v>446</v>
      </c>
      <c r="C4500" t="s">
        <v>85</v>
      </c>
      <c r="D4500">
        <v>109</v>
      </c>
      <c r="E4500" t="s">
        <v>86</v>
      </c>
      <c r="F4500" t="s">
        <v>735</v>
      </c>
      <c r="G4500" t="s">
        <v>736</v>
      </c>
      <c r="H4500" t="s">
        <v>128</v>
      </c>
      <c r="I4500" t="s">
        <v>129</v>
      </c>
      <c r="J4500">
        <v>938077</v>
      </c>
      <c r="K4500" t="s">
        <v>93</v>
      </c>
      <c r="L4500">
        <v>510784</v>
      </c>
    </row>
    <row r="4501" spans="1:12" x14ac:dyDescent="0.25">
      <c r="A4501" t="s">
        <v>445</v>
      </c>
      <c r="B4501" t="s">
        <v>446</v>
      </c>
      <c r="C4501" t="s">
        <v>85</v>
      </c>
      <c r="D4501">
        <v>109</v>
      </c>
      <c r="E4501" t="s">
        <v>86</v>
      </c>
      <c r="F4501" t="s">
        <v>735</v>
      </c>
      <c r="G4501" t="s">
        <v>736</v>
      </c>
      <c r="H4501" t="s">
        <v>130</v>
      </c>
      <c r="I4501" t="s">
        <v>131</v>
      </c>
      <c r="J4501">
        <v>26198</v>
      </c>
      <c r="K4501" t="s">
        <v>93</v>
      </c>
      <c r="L4501">
        <v>510784</v>
      </c>
    </row>
    <row r="4502" spans="1:12" x14ac:dyDescent="0.25">
      <c r="A4502" t="s">
        <v>445</v>
      </c>
      <c r="B4502" t="s">
        <v>446</v>
      </c>
      <c r="C4502" t="s">
        <v>85</v>
      </c>
      <c r="D4502">
        <v>109</v>
      </c>
      <c r="E4502" t="s">
        <v>86</v>
      </c>
      <c r="F4502" t="s">
        <v>735</v>
      </c>
      <c r="G4502" t="s">
        <v>736</v>
      </c>
      <c r="H4502" t="s">
        <v>132</v>
      </c>
      <c r="I4502" t="s">
        <v>133</v>
      </c>
      <c r="J4502">
        <v>-91311</v>
      </c>
      <c r="K4502" t="s">
        <v>93</v>
      </c>
      <c r="L4502">
        <v>510784</v>
      </c>
    </row>
    <row r="4503" spans="1:12" x14ac:dyDescent="0.25">
      <c r="A4503" t="s">
        <v>445</v>
      </c>
      <c r="B4503" t="s">
        <v>446</v>
      </c>
      <c r="C4503" t="s">
        <v>85</v>
      </c>
      <c r="D4503">
        <v>109</v>
      </c>
      <c r="E4503" t="s">
        <v>86</v>
      </c>
      <c r="F4503" t="s">
        <v>735</v>
      </c>
      <c r="G4503" t="s">
        <v>736</v>
      </c>
      <c r="H4503" t="s">
        <v>134</v>
      </c>
      <c r="I4503" t="s">
        <v>135</v>
      </c>
      <c r="J4503">
        <v>204736</v>
      </c>
      <c r="K4503" t="s">
        <v>93</v>
      </c>
      <c r="L4503">
        <v>510784</v>
      </c>
    </row>
    <row r="4504" spans="1:12" x14ac:dyDescent="0.25">
      <c r="A4504" t="s">
        <v>445</v>
      </c>
      <c r="B4504" t="s">
        <v>446</v>
      </c>
      <c r="C4504" t="s">
        <v>85</v>
      </c>
      <c r="D4504">
        <v>109</v>
      </c>
      <c r="E4504" t="s">
        <v>86</v>
      </c>
      <c r="F4504" t="s">
        <v>735</v>
      </c>
      <c r="G4504" t="s">
        <v>736</v>
      </c>
      <c r="H4504" t="s">
        <v>136</v>
      </c>
      <c r="I4504" t="s">
        <v>137</v>
      </c>
      <c r="J4504">
        <v>21931</v>
      </c>
      <c r="K4504" t="s">
        <v>93</v>
      </c>
      <c r="L4504">
        <v>510784</v>
      </c>
    </row>
    <row r="4505" spans="1:12" x14ac:dyDescent="0.25">
      <c r="A4505" t="s">
        <v>445</v>
      </c>
      <c r="B4505" t="s">
        <v>446</v>
      </c>
      <c r="C4505" t="s">
        <v>85</v>
      </c>
      <c r="D4505">
        <v>109</v>
      </c>
      <c r="E4505" t="s">
        <v>86</v>
      </c>
      <c r="F4505" t="s">
        <v>735</v>
      </c>
      <c r="G4505" t="s">
        <v>736</v>
      </c>
      <c r="H4505" t="s">
        <v>138</v>
      </c>
      <c r="I4505" t="s">
        <v>139</v>
      </c>
      <c r="J4505">
        <v>320467</v>
      </c>
      <c r="K4505" t="s">
        <v>93</v>
      </c>
      <c r="L4505">
        <v>510784</v>
      </c>
    </row>
    <row r="4506" spans="1:12" x14ac:dyDescent="0.25">
      <c r="A4506" t="s">
        <v>445</v>
      </c>
      <c r="B4506" t="s">
        <v>446</v>
      </c>
      <c r="C4506" t="s">
        <v>85</v>
      </c>
      <c r="D4506">
        <v>109</v>
      </c>
      <c r="E4506" t="s">
        <v>86</v>
      </c>
      <c r="F4506" t="s">
        <v>735</v>
      </c>
      <c r="G4506" t="s">
        <v>736</v>
      </c>
      <c r="H4506" t="s">
        <v>140</v>
      </c>
      <c r="I4506" t="s">
        <v>141</v>
      </c>
      <c r="J4506">
        <v>0</v>
      </c>
      <c r="K4506" t="s">
        <v>93</v>
      </c>
      <c r="L4506">
        <v>510784</v>
      </c>
    </row>
    <row r="4507" spans="1:12" x14ac:dyDescent="0.25">
      <c r="A4507" t="s">
        <v>445</v>
      </c>
      <c r="B4507" t="s">
        <v>446</v>
      </c>
      <c r="C4507" t="s">
        <v>85</v>
      </c>
      <c r="D4507">
        <v>109</v>
      </c>
      <c r="E4507" t="s">
        <v>86</v>
      </c>
      <c r="F4507" t="s">
        <v>735</v>
      </c>
      <c r="G4507" t="s">
        <v>736</v>
      </c>
      <c r="H4507" t="s">
        <v>142</v>
      </c>
      <c r="I4507" t="s">
        <v>143</v>
      </c>
      <c r="J4507">
        <v>0</v>
      </c>
      <c r="K4507" t="s">
        <v>93</v>
      </c>
      <c r="L4507">
        <v>510784</v>
      </c>
    </row>
    <row r="4508" spans="1:12" x14ac:dyDescent="0.25">
      <c r="A4508" t="s">
        <v>445</v>
      </c>
      <c r="B4508" t="s">
        <v>446</v>
      </c>
      <c r="C4508" t="s">
        <v>85</v>
      </c>
      <c r="D4508">
        <v>109</v>
      </c>
      <c r="E4508" t="s">
        <v>86</v>
      </c>
      <c r="F4508" t="s">
        <v>735</v>
      </c>
      <c r="G4508" t="s">
        <v>736</v>
      </c>
      <c r="H4508" t="s">
        <v>144</v>
      </c>
      <c r="I4508" t="s">
        <v>145</v>
      </c>
      <c r="J4508">
        <v>0</v>
      </c>
      <c r="K4508" t="s">
        <v>93</v>
      </c>
      <c r="L4508">
        <v>510784</v>
      </c>
    </row>
    <row r="4509" spans="1:12" x14ac:dyDescent="0.25">
      <c r="A4509" t="s">
        <v>445</v>
      </c>
      <c r="B4509" t="s">
        <v>446</v>
      </c>
      <c r="C4509" t="s">
        <v>85</v>
      </c>
      <c r="D4509">
        <v>109</v>
      </c>
      <c r="E4509" t="s">
        <v>86</v>
      </c>
      <c r="F4509" t="s">
        <v>735</v>
      </c>
      <c r="G4509" t="s">
        <v>736</v>
      </c>
      <c r="H4509" t="s">
        <v>146</v>
      </c>
      <c r="I4509" t="s">
        <v>147</v>
      </c>
      <c r="J4509">
        <v>29782</v>
      </c>
      <c r="K4509" t="s">
        <v>93</v>
      </c>
      <c r="L4509">
        <v>510784</v>
      </c>
    </row>
    <row r="4510" spans="1:12" x14ac:dyDescent="0.25">
      <c r="A4510" t="s">
        <v>445</v>
      </c>
      <c r="B4510" t="s">
        <v>446</v>
      </c>
      <c r="C4510" t="s">
        <v>85</v>
      </c>
      <c r="D4510">
        <v>109</v>
      </c>
      <c r="E4510" t="s">
        <v>86</v>
      </c>
      <c r="F4510" t="s">
        <v>735</v>
      </c>
      <c r="G4510" t="s">
        <v>736</v>
      </c>
      <c r="H4510" t="s">
        <v>148</v>
      </c>
      <c r="I4510" t="s">
        <v>149</v>
      </c>
      <c r="J4510">
        <v>0</v>
      </c>
      <c r="K4510" t="s">
        <v>93</v>
      </c>
      <c r="L4510">
        <v>510784</v>
      </c>
    </row>
    <row r="4511" spans="1:12" x14ac:dyDescent="0.25">
      <c r="A4511" t="s">
        <v>445</v>
      </c>
      <c r="B4511" t="s">
        <v>446</v>
      </c>
      <c r="C4511" t="s">
        <v>85</v>
      </c>
      <c r="D4511">
        <v>109</v>
      </c>
      <c r="E4511" t="s">
        <v>86</v>
      </c>
      <c r="F4511" t="s">
        <v>735</v>
      </c>
      <c r="G4511" t="s">
        <v>736</v>
      </c>
      <c r="H4511" t="s">
        <v>150</v>
      </c>
      <c r="I4511" t="s">
        <v>151</v>
      </c>
      <c r="J4511">
        <v>8235</v>
      </c>
      <c r="K4511" t="s">
        <v>93</v>
      </c>
      <c r="L4511">
        <v>510784</v>
      </c>
    </row>
    <row r="4512" spans="1:12" x14ac:dyDescent="0.25">
      <c r="A4512" t="s">
        <v>445</v>
      </c>
      <c r="B4512" t="s">
        <v>446</v>
      </c>
      <c r="C4512" t="s">
        <v>85</v>
      </c>
      <c r="D4512">
        <v>109</v>
      </c>
      <c r="E4512" t="s">
        <v>86</v>
      </c>
      <c r="F4512" t="s">
        <v>735</v>
      </c>
      <c r="G4512" t="s">
        <v>736</v>
      </c>
      <c r="H4512" t="s">
        <v>152</v>
      </c>
      <c r="I4512" t="s">
        <v>153</v>
      </c>
      <c r="J4512">
        <v>1740</v>
      </c>
      <c r="K4512" t="s">
        <v>93</v>
      </c>
      <c r="L4512">
        <v>510784</v>
      </c>
    </row>
    <row r="4513" spans="1:12" x14ac:dyDescent="0.25">
      <c r="A4513" t="s">
        <v>445</v>
      </c>
      <c r="B4513" t="s">
        <v>446</v>
      </c>
      <c r="C4513" t="s">
        <v>85</v>
      </c>
      <c r="D4513">
        <v>109</v>
      </c>
      <c r="E4513" t="s">
        <v>86</v>
      </c>
      <c r="F4513" t="s">
        <v>735</v>
      </c>
      <c r="G4513" t="s">
        <v>736</v>
      </c>
      <c r="H4513" t="s">
        <v>154</v>
      </c>
      <c r="I4513" t="s">
        <v>155</v>
      </c>
      <c r="J4513">
        <v>0</v>
      </c>
      <c r="K4513" t="s">
        <v>93</v>
      </c>
      <c r="L4513">
        <v>510784</v>
      </c>
    </row>
    <row r="4514" spans="1:12" x14ac:dyDescent="0.25">
      <c r="A4514" t="s">
        <v>445</v>
      </c>
      <c r="B4514" t="s">
        <v>446</v>
      </c>
      <c r="C4514" t="s">
        <v>85</v>
      </c>
      <c r="D4514">
        <v>109</v>
      </c>
      <c r="E4514" t="s">
        <v>86</v>
      </c>
      <c r="F4514" t="s">
        <v>735</v>
      </c>
      <c r="G4514" t="s">
        <v>736</v>
      </c>
      <c r="H4514" t="s">
        <v>156</v>
      </c>
      <c r="I4514" t="s">
        <v>157</v>
      </c>
      <c r="J4514">
        <v>1483</v>
      </c>
      <c r="K4514" t="s">
        <v>93</v>
      </c>
      <c r="L4514">
        <v>510784</v>
      </c>
    </row>
    <row r="4515" spans="1:12" x14ac:dyDescent="0.25">
      <c r="A4515" t="s">
        <v>445</v>
      </c>
      <c r="B4515" t="s">
        <v>446</v>
      </c>
      <c r="C4515" t="s">
        <v>85</v>
      </c>
      <c r="D4515">
        <v>109</v>
      </c>
      <c r="E4515" t="s">
        <v>86</v>
      </c>
      <c r="F4515" t="s">
        <v>735</v>
      </c>
      <c r="G4515" t="s">
        <v>736</v>
      </c>
      <c r="H4515" t="s">
        <v>158</v>
      </c>
      <c r="I4515" t="s">
        <v>159</v>
      </c>
      <c r="J4515">
        <v>2955</v>
      </c>
      <c r="K4515" t="s">
        <v>93</v>
      </c>
      <c r="L4515">
        <v>510784</v>
      </c>
    </row>
    <row r="4516" spans="1:12" x14ac:dyDescent="0.25">
      <c r="A4516" t="s">
        <v>445</v>
      </c>
      <c r="B4516" t="s">
        <v>446</v>
      </c>
      <c r="C4516" t="s">
        <v>85</v>
      </c>
      <c r="D4516">
        <v>109</v>
      </c>
      <c r="E4516" t="s">
        <v>86</v>
      </c>
      <c r="F4516" t="s">
        <v>735</v>
      </c>
      <c r="G4516" t="s">
        <v>736</v>
      </c>
      <c r="H4516" t="s">
        <v>160</v>
      </c>
      <c r="I4516" t="s">
        <v>161</v>
      </c>
      <c r="J4516">
        <v>13759</v>
      </c>
      <c r="K4516" t="s">
        <v>93</v>
      </c>
      <c r="L4516">
        <v>510784</v>
      </c>
    </row>
    <row r="4517" spans="1:12" x14ac:dyDescent="0.25">
      <c r="A4517" t="s">
        <v>445</v>
      </c>
      <c r="B4517" t="s">
        <v>446</v>
      </c>
      <c r="C4517" t="s">
        <v>85</v>
      </c>
      <c r="D4517">
        <v>109</v>
      </c>
      <c r="E4517" t="s">
        <v>86</v>
      </c>
      <c r="F4517" t="s">
        <v>735</v>
      </c>
      <c r="G4517" t="s">
        <v>736</v>
      </c>
      <c r="H4517" t="s">
        <v>162</v>
      </c>
      <c r="I4517" t="s">
        <v>163</v>
      </c>
      <c r="J4517">
        <v>0</v>
      </c>
      <c r="K4517" t="s">
        <v>93</v>
      </c>
      <c r="L4517">
        <v>510784</v>
      </c>
    </row>
    <row r="4518" spans="1:12" x14ac:dyDescent="0.25">
      <c r="A4518" t="s">
        <v>445</v>
      </c>
      <c r="B4518" t="s">
        <v>446</v>
      </c>
      <c r="C4518" t="s">
        <v>85</v>
      </c>
      <c r="D4518">
        <v>109</v>
      </c>
      <c r="E4518" t="s">
        <v>86</v>
      </c>
      <c r="F4518" t="s">
        <v>735</v>
      </c>
      <c r="G4518" t="s">
        <v>736</v>
      </c>
      <c r="H4518" t="s">
        <v>164</v>
      </c>
      <c r="I4518" t="s">
        <v>165</v>
      </c>
      <c r="J4518">
        <v>855</v>
      </c>
      <c r="K4518" t="s">
        <v>93</v>
      </c>
      <c r="L4518">
        <v>510784</v>
      </c>
    </row>
    <row r="4519" spans="1:12" x14ac:dyDescent="0.25">
      <c r="A4519" t="s">
        <v>445</v>
      </c>
      <c r="B4519" t="s">
        <v>446</v>
      </c>
      <c r="C4519" t="s">
        <v>85</v>
      </c>
      <c r="D4519">
        <v>109</v>
      </c>
      <c r="E4519" t="s">
        <v>86</v>
      </c>
      <c r="F4519" t="s">
        <v>735</v>
      </c>
      <c r="G4519" t="s">
        <v>736</v>
      </c>
      <c r="H4519" t="s">
        <v>166</v>
      </c>
      <c r="I4519" t="s">
        <v>167</v>
      </c>
      <c r="J4519">
        <v>0</v>
      </c>
      <c r="K4519" t="s">
        <v>93</v>
      </c>
      <c r="L4519">
        <v>510784</v>
      </c>
    </row>
    <row r="4520" spans="1:12" x14ac:dyDescent="0.25">
      <c r="A4520" t="s">
        <v>445</v>
      </c>
      <c r="B4520" t="s">
        <v>446</v>
      </c>
      <c r="C4520" t="s">
        <v>85</v>
      </c>
      <c r="D4520">
        <v>109</v>
      </c>
      <c r="E4520" t="s">
        <v>86</v>
      </c>
      <c r="F4520" t="s">
        <v>735</v>
      </c>
      <c r="G4520" t="s">
        <v>736</v>
      </c>
      <c r="H4520" t="s">
        <v>168</v>
      </c>
      <c r="I4520" t="s">
        <v>169</v>
      </c>
      <c r="J4520">
        <v>24716</v>
      </c>
      <c r="K4520" t="s">
        <v>93</v>
      </c>
      <c r="L4520">
        <v>510784</v>
      </c>
    </row>
    <row r="4521" spans="1:12" x14ac:dyDescent="0.25">
      <c r="A4521" t="s">
        <v>445</v>
      </c>
      <c r="B4521" t="s">
        <v>446</v>
      </c>
      <c r="C4521" t="s">
        <v>85</v>
      </c>
      <c r="D4521">
        <v>109</v>
      </c>
      <c r="E4521" t="s">
        <v>86</v>
      </c>
      <c r="F4521" t="s">
        <v>735</v>
      </c>
      <c r="G4521" t="s">
        <v>736</v>
      </c>
      <c r="H4521" t="s">
        <v>170</v>
      </c>
      <c r="I4521" t="s">
        <v>171</v>
      </c>
      <c r="J4521">
        <v>2467</v>
      </c>
      <c r="K4521" t="s">
        <v>93</v>
      </c>
      <c r="L4521">
        <v>510784</v>
      </c>
    </row>
    <row r="4522" spans="1:12" x14ac:dyDescent="0.25">
      <c r="A4522" t="s">
        <v>445</v>
      </c>
      <c r="B4522" t="s">
        <v>446</v>
      </c>
      <c r="C4522" t="s">
        <v>85</v>
      </c>
      <c r="D4522">
        <v>109</v>
      </c>
      <c r="E4522" t="s">
        <v>86</v>
      </c>
      <c r="F4522" t="s">
        <v>735</v>
      </c>
      <c r="G4522" t="s">
        <v>736</v>
      </c>
      <c r="H4522" t="s">
        <v>172</v>
      </c>
      <c r="I4522" t="s">
        <v>173</v>
      </c>
      <c r="J4522">
        <v>0</v>
      </c>
      <c r="K4522" t="s">
        <v>93</v>
      </c>
      <c r="L4522">
        <v>510784</v>
      </c>
    </row>
    <row r="4523" spans="1:12" x14ac:dyDescent="0.25">
      <c r="A4523" t="s">
        <v>445</v>
      </c>
      <c r="B4523" t="s">
        <v>446</v>
      </c>
      <c r="C4523" t="s">
        <v>85</v>
      </c>
      <c r="D4523">
        <v>109</v>
      </c>
      <c r="E4523" t="s">
        <v>86</v>
      </c>
      <c r="F4523" t="s">
        <v>735</v>
      </c>
      <c r="G4523" t="s">
        <v>736</v>
      </c>
      <c r="H4523" t="s">
        <v>174</v>
      </c>
      <c r="I4523" t="s">
        <v>175</v>
      </c>
      <c r="J4523">
        <v>17</v>
      </c>
      <c r="K4523" t="s">
        <v>93</v>
      </c>
      <c r="L4523">
        <v>510784</v>
      </c>
    </row>
    <row r="4524" spans="1:12" x14ac:dyDescent="0.25">
      <c r="A4524" t="s">
        <v>445</v>
      </c>
      <c r="B4524" t="s">
        <v>446</v>
      </c>
      <c r="C4524" t="s">
        <v>85</v>
      </c>
      <c r="D4524">
        <v>109</v>
      </c>
      <c r="E4524" t="s">
        <v>86</v>
      </c>
      <c r="F4524" t="s">
        <v>735</v>
      </c>
      <c r="G4524" t="s">
        <v>736</v>
      </c>
      <c r="H4524" t="s">
        <v>176</v>
      </c>
      <c r="I4524" t="s">
        <v>177</v>
      </c>
      <c r="J4524">
        <v>0</v>
      </c>
      <c r="K4524" t="s">
        <v>93</v>
      </c>
      <c r="L4524">
        <v>510784</v>
      </c>
    </row>
    <row r="4525" spans="1:12" x14ac:dyDescent="0.25">
      <c r="A4525" t="s">
        <v>445</v>
      </c>
      <c r="B4525" t="s">
        <v>446</v>
      </c>
      <c r="C4525" t="s">
        <v>85</v>
      </c>
      <c r="D4525">
        <v>109</v>
      </c>
      <c r="E4525" t="s">
        <v>86</v>
      </c>
      <c r="F4525" t="s">
        <v>735</v>
      </c>
      <c r="G4525" t="s">
        <v>736</v>
      </c>
      <c r="H4525" t="s">
        <v>178</v>
      </c>
      <c r="I4525" t="s">
        <v>179</v>
      </c>
      <c r="J4525">
        <v>5452</v>
      </c>
      <c r="K4525" t="s">
        <v>93</v>
      </c>
      <c r="L4525">
        <v>510784</v>
      </c>
    </row>
    <row r="4526" spans="1:12" x14ac:dyDescent="0.25">
      <c r="A4526" t="s">
        <v>445</v>
      </c>
      <c r="B4526" t="s">
        <v>446</v>
      </c>
      <c r="C4526" t="s">
        <v>85</v>
      </c>
      <c r="D4526">
        <v>109</v>
      </c>
      <c r="E4526" t="s">
        <v>86</v>
      </c>
      <c r="F4526" t="s">
        <v>735</v>
      </c>
      <c r="G4526" t="s">
        <v>736</v>
      </c>
      <c r="H4526" t="s">
        <v>180</v>
      </c>
      <c r="I4526" t="s">
        <v>181</v>
      </c>
      <c r="J4526">
        <v>55457</v>
      </c>
      <c r="K4526" t="s">
        <v>93</v>
      </c>
      <c r="L4526">
        <v>510784</v>
      </c>
    </row>
    <row r="4527" spans="1:12" x14ac:dyDescent="0.25">
      <c r="A4527" t="s">
        <v>445</v>
      </c>
      <c r="B4527" t="s">
        <v>446</v>
      </c>
      <c r="C4527" t="s">
        <v>85</v>
      </c>
      <c r="D4527">
        <v>109</v>
      </c>
      <c r="E4527" t="s">
        <v>86</v>
      </c>
      <c r="F4527" t="s">
        <v>735</v>
      </c>
      <c r="G4527" t="s">
        <v>736</v>
      </c>
      <c r="H4527" t="s">
        <v>182</v>
      </c>
      <c r="I4527" t="s">
        <v>183</v>
      </c>
      <c r="J4527">
        <v>-190</v>
      </c>
      <c r="K4527" t="s">
        <v>93</v>
      </c>
      <c r="L4527">
        <v>510784</v>
      </c>
    </row>
    <row r="4528" spans="1:12" x14ac:dyDescent="0.25">
      <c r="A4528" t="s">
        <v>445</v>
      </c>
      <c r="B4528" t="s">
        <v>446</v>
      </c>
      <c r="C4528" t="s">
        <v>85</v>
      </c>
      <c r="D4528">
        <v>109</v>
      </c>
      <c r="E4528" t="s">
        <v>86</v>
      </c>
      <c r="F4528" t="s">
        <v>735</v>
      </c>
      <c r="G4528" t="s">
        <v>736</v>
      </c>
      <c r="H4528" t="s">
        <v>184</v>
      </c>
      <c r="I4528" t="s">
        <v>185</v>
      </c>
      <c r="J4528">
        <v>0</v>
      </c>
      <c r="K4528" t="s">
        <v>93</v>
      </c>
      <c r="L4528">
        <v>510784</v>
      </c>
    </row>
    <row r="4529" spans="1:12" x14ac:dyDescent="0.25">
      <c r="A4529" t="s">
        <v>445</v>
      </c>
      <c r="B4529" t="s">
        <v>446</v>
      </c>
      <c r="C4529" t="s">
        <v>85</v>
      </c>
      <c r="D4529">
        <v>109</v>
      </c>
      <c r="E4529" t="s">
        <v>86</v>
      </c>
      <c r="F4529" t="s">
        <v>735</v>
      </c>
      <c r="G4529" t="s">
        <v>736</v>
      </c>
      <c r="H4529" t="s">
        <v>186</v>
      </c>
      <c r="I4529" t="s">
        <v>187</v>
      </c>
      <c r="J4529">
        <v>2701</v>
      </c>
      <c r="K4529" t="s">
        <v>93</v>
      </c>
      <c r="L4529">
        <v>510784</v>
      </c>
    </row>
    <row r="4530" spans="1:12" x14ac:dyDescent="0.25">
      <c r="A4530" t="s">
        <v>445</v>
      </c>
      <c r="B4530" t="s">
        <v>446</v>
      </c>
      <c r="C4530" t="s">
        <v>85</v>
      </c>
      <c r="D4530">
        <v>109</v>
      </c>
      <c r="E4530" t="s">
        <v>86</v>
      </c>
      <c r="F4530" t="s">
        <v>735</v>
      </c>
      <c r="G4530" t="s">
        <v>736</v>
      </c>
      <c r="H4530" t="s">
        <v>188</v>
      </c>
      <c r="I4530" t="s">
        <v>189</v>
      </c>
      <c r="J4530">
        <v>0</v>
      </c>
      <c r="K4530" t="s">
        <v>93</v>
      </c>
      <c r="L4530">
        <v>510784</v>
      </c>
    </row>
    <row r="4531" spans="1:12" x14ac:dyDescent="0.25">
      <c r="A4531" t="s">
        <v>445</v>
      </c>
      <c r="B4531" t="s">
        <v>446</v>
      </c>
      <c r="C4531" t="s">
        <v>85</v>
      </c>
      <c r="D4531">
        <v>109</v>
      </c>
      <c r="E4531" t="s">
        <v>86</v>
      </c>
      <c r="F4531" t="s">
        <v>735</v>
      </c>
      <c r="G4531" t="s">
        <v>736</v>
      </c>
      <c r="H4531" t="s">
        <v>190</v>
      </c>
      <c r="I4531" t="s">
        <v>191</v>
      </c>
      <c r="J4531">
        <v>28487</v>
      </c>
      <c r="K4531" t="s">
        <v>93</v>
      </c>
      <c r="L4531">
        <v>510784</v>
      </c>
    </row>
    <row r="4532" spans="1:12" x14ac:dyDescent="0.25">
      <c r="A4532" t="s">
        <v>445</v>
      </c>
      <c r="B4532" t="s">
        <v>446</v>
      </c>
      <c r="C4532" t="s">
        <v>85</v>
      </c>
      <c r="D4532">
        <v>109</v>
      </c>
      <c r="E4532" t="s">
        <v>86</v>
      </c>
      <c r="F4532" t="s">
        <v>735</v>
      </c>
      <c r="G4532" t="s">
        <v>736</v>
      </c>
      <c r="H4532" t="s">
        <v>192</v>
      </c>
      <c r="I4532" t="s">
        <v>193</v>
      </c>
      <c r="J4532">
        <v>4699</v>
      </c>
      <c r="K4532" t="s">
        <v>93</v>
      </c>
      <c r="L4532">
        <v>510784</v>
      </c>
    </row>
    <row r="4533" spans="1:12" x14ac:dyDescent="0.25">
      <c r="A4533" t="s">
        <v>445</v>
      </c>
      <c r="B4533" t="s">
        <v>446</v>
      </c>
      <c r="C4533" t="s">
        <v>85</v>
      </c>
      <c r="D4533">
        <v>109</v>
      </c>
      <c r="E4533" t="s">
        <v>86</v>
      </c>
      <c r="F4533" t="s">
        <v>735</v>
      </c>
      <c r="G4533" t="s">
        <v>736</v>
      </c>
      <c r="H4533" t="s">
        <v>194</v>
      </c>
      <c r="I4533" t="s">
        <v>195</v>
      </c>
      <c r="J4533">
        <v>53768</v>
      </c>
      <c r="K4533" t="s">
        <v>93</v>
      </c>
      <c r="L4533">
        <v>510784</v>
      </c>
    </row>
    <row r="4534" spans="1:12" x14ac:dyDescent="0.25">
      <c r="A4534" t="s">
        <v>445</v>
      </c>
      <c r="B4534" t="s">
        <v>446</v>
      </c>
      <c r="C4534" t="s">
        <v>85</v>
      </c>
      <c r="D4534">
        <v>109</v>
      </c>
      <c r="E4534" t="s">
        <v>86</v>
      </c>
      <c r="F4534" t="s">
        <v>735</v>
      </c>
      <c r="G4534" t="s">
        <v>736</v>
      </c>
      <c r="H4534" t="s">
        <v>196</v>
      </c>
      <c r="I4534" t="s">
        <v>197</v>
      </c>
      <c r="J4534">
        <v>72040</v>
      </c>
      <c r="K4534" t="s">
        <v>93</v>
      </c>
      <c r="L4534">
        <v>510784</v>
      </c>
    </row>
    <row r="4535" spans="1:12" x14ac:dyDescent="0.25">
      <c r="A4535" t="s">
        <v>445</v>
      </c>
      <c r="B4535" t="s">
        <v>446</v>
      </c>
      <c r="C4535" t="s">
        <v>85</v>
      </c>
      <c r="D4535">
        <v>109</v>
      </c>
      <c r="E4535" t="s">
        <v>86</v>
      </c>
      <c r="F4535" t="s">
        <v>735</v>
      </c>
      <c r="G4535" t="s">
        <v>736</v>
      </c>
      <c r="H4535" t="s">
        <v>198</v>
      </c>
      <c r="I4535" t="s">
        <v>199</v>
      </c>
      <c r="J4535">
        <v>5694</v>
      </c>
      <c r="K4535" t="s">
        <v>93</v>
      </c>
      <c r="L4535">
        <v>510784</v>
      </c>
    </row>
    <row r="4536" spans="1:12" x14ac:dyDescent="0.25">
      <c r="A4536" t="s">
        <v>445</v>
      </c>
      <c r="B4536" t="s">
        <v>446</v>
      </c>
      <c r="C4536" t="s">
        <v>85</v>
      </c>
      <c r="D4536">
        <v>109</v>
      </c>
      <c r="E4536" t="s">
        <v>86</v>
      </c>
      <c r="F4536" t="s">
        <v>735</v>
      </c>
      <c r="G4536" t="s">
        <v>736</v>
      </c>
      <c r="H4536" t="s">
        <v>200</v>
      </c>
      <c r="I4536" t="s">
        <v>201</v>
      </c>
      <c r="J4536">
        <v>27015</v>
      </c>
      <c r="K4536" t="s">
        <v>93</v>
      </c>
      <c r="L4536">
        <v>510784</v>
      </c>
    </row>
    <row r="4537" spans="1:12" x14ac:dyDescent="0.25">
      <c r="A4537" t="s">
        <v>445</v>
      </c>
      <c r="B4537" t="s">
        <v>446</v>
      </c>
      <c r="C4537" t="s">
        <v>85</v>
      </c>
      <c r="D4537">
        <v>109</v>
      </c>
      <c r="E4537" t="s">
        <v>86</v>
      </c>
      <c r="F4537" t="s">
        <v>735</v>
      </c>
      <c r="G4537" t="s">
        <v>736</v>
      </c>
      <c r="H4537" t="s">
        <v>202</v>
      </c>
      <c r="I4537" t="s">
        <v>203</v>
      </c>
      <c r="J4537">
        <v>2204</v>
      </c>
      <c r="K4537" t="s">
        <v>93</v>
      </c>
      <c r="L4537">
        <v>510784</v>
      </c>
    </row>
    <row r="4538" spans="1:12" x14ac:dyDescent="0.25">
      <c r="A4538" t="s">
        <v>445</v>
      </c>
      <c r="B4538" t="s">
        <v>446</v>
      </c>
      <c r="C4538" t="s">
        <v>85</v>
      </c>
      <c r="D4538">
        <v>109</v>
      </c>
      <c r="E4538" t="s">
        <v>86</v>
      </c>
      <c r="F4538" t="s">
        <v>735</v>
      </c>
      <c r="G4538" t="s">
        <v>736</v>
      </c>
      <c r="H4538" t="s">
        <v>204</v>
      </c>
      <c r="I4538" t="s">
        <v>205</v>
      </c>
      <c r="J4538">
        <v>0</v>
      </c>
      <c r="K4538" t="s">
        <v>93</v>
      </c>
      <c r="L4538">
        <v>510784</v>
      </c>
    </row>
    <row r="4539" spans="1:12" x14ac:dyDescent="0.25">
      <c r="A4539" t="s">
        <v>445</v>
      </c>
      <c r="B4539" t="s">
        <v>446</v>
      </c>
      <c r="C4539" t="s">
        <v>85</v>
      </c>
      <c r="D4539">
        <v>109</v>
      </c>
      <c r="E4539" t="s">
        <v>86</v>
      </c>
      <c r="F4539" t="s">
        <v>735</v>
      </c>
      <c r="G4539" t="s">
        <v>736</v>
      </c>
      <c r="H4539" t="s">
        <v>206</v>
      </c>
      <c r="I4539" t="s">
        <v>207</v>
      </c>
      <c r="J4539">
        <v>2764</v>
      </c>
      <c r="K4539" t="s">
        <v>93</v>
      </c>
      <c r="L4539">
        <v>510784</v>
      </c>
    </row>
    <row r="4540" spans="1:12" x14ac:dyDescent="0.25">
      <c r="A4540" t="s">
        <v>445</v>
      </c>
      <c r="B4540" t="s">
        <v>446</v>
      </c>
      <c r="C4540" t="s">
        <v>85</v>
      </c>
      <c r="D4540">
        <v>109</v>
      </c>
      <c r="E4540" t="s">
        <v>86</v>
      </c>
      <c r="F4540" t="s">
        <v>735</v>
      </c>
      <c r="G4540" t="s">
        <v>736</v>
      </c>
      <c r="H4540" t="s">
        <v>208</v>
      </c>
      <c r="I4540" t="s">
        <v>209</v>
      </c>
      <c r="J4540">
        <v>47666</v>
      </c>
      <c r="K4540" t="s">
        <v>93</v>
      </c>
      <c r="L4540">
        <v>510784</v>
      </c>
    </row>
    <row r="4541" spans="1:12" x14ac:dyDescent="0.25">
      <c r="A4541" t="s">
        <v>445</v>
      </c>
      <c r="B4541" t="s">
        <v>446</v>
      </c>
      <c r="C4541" t="s">
        <v>85</v>
      </c>
      <c r="D4541">
        <v>109</v>
      </c>
      <c r="E4541" t="s">
        <v>86</v>
      </c>
      <c r="F4541" t="s">
        <v>735</v>
      </c>
      <c r="G4541" t="s">
        <v>736</v>
      </c>
      <c r="H4541" t="s">
        <v>210</v>
      </c>
      <c r="I4541" t="s">
        <v>211</v>
      </c>
      <c r="J4541">
        <v>10700</v>
      </c>
      <c r="K4541" t="s">
        <v>93</v>
      </c>
      <c r="L4541">
        <v>510784</v>
      </c>
    </row>
    <row r="4542" spans="1:12" x14ac:dyDescent="0.25">
      <c r="A4542" t="s">
        <v>445</v>
      </c>
      <c r="B4542" t="s">
        <v>446</v>
      </c>
      <c r="C4542" t="s">
        <v>85</v>
      </c>
      <c r="D4542">
        <v>109</v>
      </c>
      <c r="E4542" t="s">
        <v>86</v>
      </c>
      <c r="F4542" t="s">
        <v>735</v>
      </c>
      <c r="G4542" t="s">
        <v>736</v>
      </c>
      <c r="H4542" t="s">
        <v>212</v>
      </c>
      <c r="I4542" t="s">
        <v>213</v>
      </c>
      <c r="J4542">
        <v>5756</v>
      </c>
      <c r="K4542" t="s">
        <v>93</v>
      </c>
      <c r="L4542">
        <v>510784</v>
      </c>
    </row>
    <row r="4543" spans="1:12" x14ac:dyDescent="0.25">
      <c r="A4543" t="s">
        <v>445</v>
      </c>
      <c r="B4543" t="s">
        <v>446</v>
      </c>
      <c r="C4543" t="s">
        <v>85</v>
      </c>
      <c r="D4543">
        <v>109</v>
      </c>
      <c r="E4543" t="s">
        <v>86</v>
      </c>
      <c r="F4543" t="s">
        <v>735</v>
      </c>
      <c r="G4543" t="s">
        <v>736</v>
      </c>
      <c r="H4543" t="s">
        <v>214</v>
      </c>
      <c r="I4543" t="s">
        <v>215</v>
      </c>
      <c r="J4543">
        <v>61730</v>
      </c>
      <c r="K4543" t="s">
        <v>93</v>
      </c>
      <c r="L4543">
        <v>510784</v>
      </c>
    </row>
    <row r="4544" spans="1:12" x14ac:dyDescent="0.25">
      <c r="A4544" t="s">
        <v>445</v>
      </c>
      <c r="B4544" t="s">
        <v>446</v>
      </c>
      <c r="C4544" t="s">
        <v>85</v>
      </c>
      <c r="D4544">
        <v>109</v>
      </c>
      <c r="E4544" t="s">
        <v>86</v>
      </c>
      <c r="F4544" t="s">
        <v>735</v>
      </c>
      <c r="G4544" t="s">
        <v>736</v>
      </c>
      <c r="H4544" t="s">
        <v>216</v>
      </c>
      <c r="I4544" t="s">
        <v>217</v>
      </c>
      <c r="J4544">
        <v>13609</v>
      </c>
      <c r="K4544" t="s">
        <v>93</v>
      </c>
      <c r="L4544">
        <v>510784</v>
      </c>
    </row>
    <row r="4545" spans="1:12" x14ac:dyDescent="0.25">
      <c r="A4545" t="s">
        <v>445</v>
      </c>
      <c r="B4545" t="s">
        <v>446</v>
      </c>
      <c r="C4545" t="s">
        <v>85</v>
      </c>
      <c r="D4545">
        <v>109</v>
      </c>
      <c r="E4545" t="s">
        <v>86</v>
      </c>
      <c r="F4545" t="s">
        <v>735</v>
      </c>
      <c r="G4545" t="s">
        <v>736</v>
      </c>
      <c r="H4545" t="s">
        <v>218</v>
      </c>
      <c r="I4545" t="s">
        <v>219</v>
      </c>
      <c r="J4545">
        <v>0</v>
      </c>
      <c r="K4545" t="s">
        <v>93</v>
      </c>
      <c r="L4545">
        <v>510784</v>
      </c>
    </row>
    <row r="4546" spans="1:12" x14ac:dyDescent="0.25">
      <c r="A4546" t="s">
        <v>445</v>
      </c>
      <c r="B4546" t="s">
        <v>446</v>
      </c>
      <c r="C4546" t="s">
        <v>85</v>
      </c>
      <c r="D4546">
        <v>109</v>
      </c>
      <c r="E4546" t="s">
        <v>86</v>
      </c>
      <c r="F4546" t="s">
        <v>735</v>
      </c>
      <c r="G4546" t="s">
        <v>736</v>
      </c>
      <c r="H4546" t="s">
        <v>220</v>
      </c>
      <c r="I4546" t="s">
        <v>221</v>
      </c>
      <c r="J4546">
        <v>6850</v>
      </c>
      <c r="K4546" t="s">
        <v>93</v>
      </c>
      <c r="L4546">
        <v>510784</v>
      </c>
    </row>
    <row r="4547" spans="1:12" x14ac:dyDescent="0.25">
      <c r="A4547" t="s">
        <v>445</v>
      </c>
      <c r="B4547" t="s">
        <v>446</v>
      </c>
      <c r="C4547" t="s">
        <v>85</v>
      </c>
      <c r="D4547">
        <v>109</v>
      </c>
      <c r="E4547" t="s">
        <v>86</v>
      </c>
      <c r="F4547" t="s">
        <v>735</v>
      </c>
      <c r="G4547" t="s">
        <v>736</v>
      </c>
      <c r="H4547" t="s">
        <v>222</v>
      </c>
      <c r="I4547" t="s">
        <v>223</v>
      </c>
      <c r="J4547">
        <v>0</v>
      </c>
      <c r="K4547" t="s">
        <v>93</v>
      </c>
      <c r="L4547">
        <v>510784</v>
      </c>
    </row>
    <row r="4548" spans="1:12" x14ac:dyDescent="0.25">
      <c r="A4548" t="s">
        <v>445</v>
      </c>
      <c r="B4548" t="s">
        <v>446</v>
      </c>
      <c r="C4548" t="s">
        <v>85</v>
      </c>
      <c r="D4548">
        <v>109</v>
      </c>
      <c r="E4548" t="s">
        <v>86</v>
      </c>
      <c r="F4548" t="s">
        <v>735</v>
      </c>
      <c r="G4548" t="s">
        <v>736</v>
      </c>
      <c r="H4548" t="s">
        <v>224</v>
      </c>
      <c r="I4548" t="s">
        <v>225</v>
      </c>
      <c r="J4548">
        <v>6261</v>
      </c>
      <c r="K4548" t="s">
        <v>93</v>
      </c>
      <c r="L4548">
        <v>510784</v>
      </c>
    </row>
    <row r="4549" spans="1:12" x14ac:dyDescent="0.25">
      <c r="A4549" t="s">
        <v>445</v>
      </c>
      <c r="B4549" t="s">
        <v>446</v>
      </c>
      <c r="C4549" t="s">
        <v>85</v>
      </c>
      <c r="D4549">
        <v>109</v>
      </c>
      <c r="E4549" t="s">
        <v>86</v>
      </c>
      <c r="F4549" t="s">
        <v>735</v>
      </c>
      <c r="G4549" t="s">
        <v>736</v>
      </c>
      <c r="H4549" t="s">
        <v>226</v>
      </c>
      <c r="I4549" t="s">
        <v>227</v>
      </c>
      <c r="J4549">
        <v>2062</v>
      </c>
      <c r="K4549" t="s">
        <v>93</v>
      </c>
      <c r="L4549">
        <v>510784</v>
      </c>
    </row>
    <row r="4550" spans="1:12" x14ac:dyDescent="0.25">
      <c r="A4550" t="s">
        <v>445</v>
      </c>
      <c r="B4550" t="s">
        <v>446</v>
      </c>
      <c r="C4550" t="s">
        <v>85</v>
      </c>
      <c r="D4550">
        <v>109</v>
      </c>
      <c r="E4550" t="s">
        <v>86</v>
      </c>
      <c r="F4550" t="s">
        <v>735</v>
      </c>
      <c r="G4550" t="s">
        <v>736</v>
      </c>
      <c r="H4550" t="s">
        <v>228</v>
      </c>
      <c r="I4550" t="s">
        <v>229</v>
      </c>
      <c r="J4550">
        <v>0</v>
      </c>
      <c r="K4550" t="s">
        <v>93</v>
      </c>
      <c r="L4550">
        <v>510784</v>
      </c>
    </row>
    <row r="4551" spans="1:12" x14ac:dyDescent="0.25">
      <c r="A4551" t="s">
        <v>445</v>
      </c>
      <c r="B4551" t="s">
        <v>446</v>
      </c>
      <c r="C4551" t="s">
        <v>85</v>
      </c>
      <c r="D4551">
        <v>109</v>
      </c>
      <c r="E4551" t="s">
        <v>86</v>
      </c>
      <c r="F4551" t="s">
        <v>735</v>
      </c>
      <c r="G4551" t="s">
        <v>736</v>
      </c>
      <c r="H4551" t="s">
        <v>230</v>
      </c>
      <c r="I4551" t="s">
        <v>231</v>
      </c>
      <c r="J4551">
        <v>1554</v>
      </c>
      <c r="K4551" t="s">
        <v>93</v>
      </c>
      <c r="L4551">
        <v>510784</v>
      </c>
    </row>
    <row r="4552" spans="1:12" x14ac:dyDescent="0.25">
      <c r="A4552" t="s">
        <v>445</v>
      </c>
      <c r="B4552" t="s">
        <v>446</v>
      </c>
      <c r="C4552" t="s">
        <v>85</v>
      </c>
      <c r="D4552">
        <v>109</v>
      </c>
      <c r="E4552" t="s">
        <v>86</v>
      </c>
      <c r="F4552" t="s">
        <v>735</v>
      </c>
      <c r="G4552" t="s">
        <v>736</v>
      </c>
      <c r="H4552" t="s">
        <v>232</v>
      </c>
      <c r="I4552" t="s">
        <v>233</v>
      </c>
      <c r="J4552">
        <v>25798</v>
      </c>
      <c r="K4552" t="s">
        <v>93</v>
      </c>
      <c r="L4552">
        <v>510784</v>
      </c>
    </row>
    <row r="4553" spans="1:12" x14ac:dyDescent="0.25">
      <c r="A4553" t="s">
        <v>445</v>
      </c>
      <c r="B4553" t="s">
        <v>446</v>
      </c>
      <c r="C4553" t="s">
        <v>85</v>
      </c>
      <c r="D4553">
        <v>109</v>
      </c>
      <c r="E4553" t="s">
        <v>86</v>
      </c>
      <c r="F4553" t="s">
        <v>735</v>
      </c>
      <c r="G4553" t="s">
        <v>736</v>
      </c>
      <c r="H4553" t="s">
        <v>234</v>
      </c>
      <c r="I4553" t="s">
        <v>235</v>
      </c>
      <c r="J4553">
        <v>198729</v>
      </c>
      <c r="K4553" t="s">
        <v>93</v>
      </c>
      <c r="L4553">
        <v>510784</v>
      </c>
    </row>
    <row r="4554" spans="1:12" x14ac:dyDescent="0.25">
      <c r="A4554" t="s">
        <v>445</v>
      </c>
      <c r="B4554" t="s">
        <v>446</v>
      </c>
      <c r="C4554" t="s">
        <v>85</v>
      </c>
      <c r="D4554">
        <v>109</v>
      </c>
      <c r="E4554" t="s">
        <v>86</v>
      </c>
      <c r="F4554" t="s">
        <v>735</v>
      </c>
      <c r="G4554" t="s">
        <v>736</v>
      </c>
      <c r="H4554" t="s">
        <v>236</v>
      </c>
      <c r="I4554" t="s">
        <v>237</v>
      </c>
      <c r="J4554">
        <v>0</v>
      </c>
      <c r="K4554" t="s">
        <v>93</v>
      </c>
      <c r="L4554">
        <v>510784</v>
      </c>
    </row>
    <row r="4555" spans="1:12" x14ac:dyDescent="0.25">
      <c r="A4555" t="s">
        <v>447</v>
      </c>
      <c r="B4555" t="s">
        <v>448</v>
      </c>
      <c r="C4555" t="s">
        <v>85</v>
      </c>
      <c r="D4555">
        <v>112</v>
      </c>
      <c r="E4555" t="s">
        <v>86</v>
      </c>
      <c r="F4555" t="s">
        <v>735</v>
      </c>
      <c r="G4555" t="s">
        <v>736</v>
      </c>
      <c r="H4555" t="s">
        <v>90</v>
      </c>
      <c r="I4555" t="s">
        <v>92</v>
      </c>
      <c r="J4555">
        <v>0</v>
      </c>
      <c r="K4555" t="s">
        <v>93</v>
      </c>
      <c r="L4555">
        <v>553337</v>
      </c>
    </row>
    <row r="4556" spans="1:12" x14ac:dyDescent="0.25">
      <c r="A4556" t="s">
        <v>447</v>
      </c>
      <c r="B4556" t="s">
        <v>448</v>
      </c>
      <c r="C4556" t="s">
        <v>85</v>
      </c>
      <c r="D4556">
        <v>112</v>
      </c>
      <c r="E4556" t="s">
        <v>86</v>
      </c>
      <c r="F4556" t="s">
        <v>735</v>
      </c>
      <c r="G4556" t="s">
        <v>736</v>
      </c>
      <c r="H4556" t="s">
        <v>94</v>
      </c>
      <c r="I4556" t="s">
        <v>95</v>
      </c>
      <c r="J4556">
        <v>0</v>
      </c>
      <c r="K4556" t="s">
        <v>93</v>
      </c>
      <c r="L4556">
        <v>553337</v>
      </c>
    </row>
    <row r="4557" spans="1:12" x14ac:dyDescent="0.25">
      <c r="A4557" t="s">
        <v>447</v>
      </c>
      <c r="B4557" t="s">
        <v>448</v>
      </c>
      <c r="C4557" t="s">
        <v>85</v>
      </c>
      <c r="D4557">
        <v>112</v>
      </c>
      <c r="E4557" t="s">
        <v>86</v>
      </c>
      <c r="F4557" t="s">
        <v>735</v>
      </c>
      <c r="G4557" t="s">
        <v>736</v>
      </c>
      <c r="H4557" t="s">
        <v>96</v>
      </c>
      <c r="I4557" t="s">
        <v>97</v>
      </c>
      <c r="J4557">
        <v>0</v>
      </c>
      <c r="K4557" t="s">
        <v>93</v>
      </c>
      <c r="L4557">
        <v>553337</v>
      </c>
    </row>
    <row r="4558" spans="1:12" x14ac:dyDescent="0.25">
      <c r="A4558" t="s">
        <v>447</v>
      </c>
      <c r="B4558" t="s">
        <v>448</v>
      </c>
      <c r="C4558" t="s">
        <v>85</v>
      </c>
      <c r="D4558">
        <v>112</v>
      </c>
      <c r="E4558" t="s">
        <v>86</v>
      </c>
      <c r="F4558" t="s">
        <v>735</v>
      </c>
      <c r="G4558" t="s">
        <v>736</v>
      </c>
      <c r="H4558" t="s">
        <v>98</v>
      </c>
      <c r="I4558" t="s">
        <v>99</v>
      </c>
      <c r="J4558">
        <v>0</v>
      </c>
      <c r="K4558" t="s">
        <v>93</v>
      </c>
      <c r="L4558">
        <v>553337</v>
      </c>
    </row>
    <row r="4559" spans="1:12" x14ac:dyDescent="0.25">
      <c r="A4559" t="s">
        <v>447</v>
      </c>
      <c r="B4559" t="s">
        <v>448</v>
      </c>
      <c r="C4559" t="s">
        <v>85</v>
      </c>
      <c r="D4559">
        <v>112</v>
      </c>
      <c r="E4559" t="s">
        <v>86</v>
      </c>
      <c r="F4559" t="s">
        <v>735</v>
      </c>
      <c r="G4559" t="s">
        <v>736</v>
      </c>
      <c r="H4559" t="s">
        <v>100</v>
      </c>
      <c r="I4559" t="s">
        <v>101</v>
      </c>
      <c r="J4559">
        <v>0</v>
      </c>
      <c r="K4559" t="s">
        <v>93</v>
      </c>
      <c r="L4559">
        <v>553337</v>
      </c>
    </row>
    <row r="4560" spans="1:12" x14ac:dyDescent="0.25">
      <c r="A4560" t="s">
        <v>447</v>
      </c>
      <c r="B4560" t="s">
        <v>448</v>
      </c>
      <c r="C4560" t="s">
        <v>85</v>
      </c>
      <c r="D4560">
        <v>112</v>
      </c>
      <c r="E4560" t="s">
        <v>86</v>
      </c>
      <c r="F4560" t="s">
        <v>735</v>
      </c>
      <c r="G4560" t="s">
        <v>736</v>
      </c>
      <c r="H4560" t="s">
        <v>102</v>
      </c>
      <c r="I4560" t="s">
        <v>103</v>
      </c>
      <c r="J4560">
        <v>0</v>
      </c>
      <c r="K4560" t="s">
        <v>93</v>
      </c>
      <c r="L4560">
        <v>553337</v>
      </c>
    </row>
    <row r="4561" spans="1:12" x14ac:dyDescent="0.25">
      <c r="A4561" t="s">
        <v>447</v>
      </c>
      <c r="B4561" t="s">
        <v>448</v>
      </c>
      <c r="C4561" t="s">
        <v>85</v>
      </c>
      <c r="D4561">
        <v>112</v>
      </c>
      <c r="E4561" t="s">
        <v>86</v>
      </c>
      <c r="F4561" t="s">
        <v>735</v>
      </c>
      <c r="G4561" t="s">
        <v>736</v>
      </c>
      <c r="H4561" t="s">
        <v>104</v>
      </c>
      <c r="I4561" t="s">
        <v>105</v>
      </c>
      <c r="J4561">
        <v>0</v>
      </c>
      <c r="K4561" t="s">
        <v>93</v>
      </c>
      <c r="L4561">
        <v>553337</v>
      </c>
    </row>
    <row r="4562" spans="1:12" x14ac:dyDescent="0.25">
      <c r="A4562" t="s">
        <v>447</v>
      </c>
      <c r="B4562" t="s">
        <v>448</v>
      </c>
      <c r="C4562" t="s">
        <v>85</v>
      </c>
      <c r="D4562">
        <v>112</v>
      </c>
      <c r="E4562" t="s">
        <v>86</v>
      </c>
      <c r="F4562" t="s">
        <v>735</v>
      </c>
      <c r="G4562" t="s">
        <v>736</v>
      </c>
      <c r="H4562" t="s">
        <v>106</v>
      </c>
      <c r="I4562" t="s">
        <v>107</v>
      </c>
      <c r="J4562">
        <v>0</v>
      </c>
      <c r="K4562" t="s">
        <v>93</v>
      </c>
      <c r="L4562">
        <v>553337</v>
      </c>
    </row>
    <row r="4563" spans="1:12" x14ac:dyDescent="0.25">
      <c r="A4563" t="s">
        <v>447</v>
      </c>
      <c r="B4563" t="s">
        <v>448</v>
      </c>
      <c r="C4563" t="s">
        <v>85</v>
      </c>
      <c r="D4563">
        <v>112</v>
      </c>
      <c r="E4563" t="s">
        <v>86</v>
      </c>
      <c r="F4563" t="s">
        <v>735</v>
      </c>
      <c r="G4563" t="s">
        <v>736</v>
      </c>
      <c r="H4563" t="s">
        <v>108</v>
      </c>
      <c r="I4563" t="s">
        <v>109</v>
      </c>
      <c r="J4563">
        <v>0</v>
      </c>
      <c r="K4563" t="s">
        <v>93</v>
      </c>
      <c r="L4563">
        <v>553337</v>
      </c>
    </row>
    <row r="4564" spans="1:12" x14ac:dyDescent="0.25">
      <c r="A4564" t="s">
        <v>447</v>
      </c>
      <c r="B4564" t="s">
        <v>448</v>
      </c>
      <c r="C4564" t="s">
        <v>85</v>
      </c>
      <c r="D4564">
        <v>112</v>
      </c>
      <c r="E4564" t="s">
        <v>86</v>
      </c>
      <c r="F4564" t="s">
        <v>735</v>
      </c>
      <c r="G4564" t="s">
        <v>736</v>
      </c>
      <c r="H4564" t="s">
        <v>110</v>
      </c>
      <c r="I4564" t="s">
        <v>111</v>
      </c>
      <c r="J4564">
        <v>0</v>
      </c>
      <c r="K4564" t="s">
        <v>93</v>
      </c>
      <c r="L4564">
        <v>553337</v>
      </c>
    </row>
    <row r="4565" spans="1:12" x14ac:dyDescent="0.25">
      <c r="A4565" t="s">
        <v>447</v>
      </c>
      <c r="B4565" t="s">
        <v>448</v>
      </c>
      <c r="C4565" t="s">
        <v>85</v>
      </c>
      <c r="D4565">
        <v>112</v>
      </c>
      <c r="E4565" t="s">
        <v>86</v>
      </c>
      <c r="F4565" t="s">
        <v>735</v>
      </c>
      <c r="G4565" t="s">
        <v>736</v>
      </c>
      <c r="H4565" t="s">
        <v>112</v>
      </c>
      <c r="I4565" t="s">
        <v>113</v>
      </c>
      <c r="J4565">
        <v>0</v>
      </c>
      <c r="K4565" t="s">
        <v>93</v>
      </c>
      <c r="L4565">
        <v>553337</v>
      </c>
    </row>
    <row r="4566" spans="1:12" x14ac:dyDescent="0.25">
      <c r="A4566" t="s">
        <v>447</v>
      </c>
      <c r="B4566" t="s">
        <v>448</v>
      </c>
      <c r="C4566" t="s">
        <v>85</v>
      </c>
      <c r="D4566">
        <v>112</v>
      </c>
      <c r="E4566" t="s">
        <v>86</v>
      </c>
      <c r="F4566" t="s">
        <v>735</v>
      </c>
      <c r="G4566" t="s">
        <v>736</v>
      </c>
      <c r="H4566" t="s">
        <v>114</v>
      </c>
      <c r="I4566" t="s">
        <v>115</v>
      </c>
      <c r="J4566">
        <v>6790</v>
      </c>
      <c r="K4566" t="s">
        <v>93</v>
      </c>
      <c r="L4566">
        <v>553337</v>
      </c>
    </row>
    <row r="4567" spans="1:12" x14ac:dyDescent="0.25">
      <c r="A4567" t="s">
        <v>447</v>
      </c>
      <c r="B4567" t="s">
        <v>448</v>
      </c>
      <c r="C4567" t="s">
        <v>85</v>
      </c>
      <c r="D4567">
        <v>112</v>
      </c>
      <c r="E4567" t="s">
        <v>86</v>
      </c>
      <c r="F4567" t="s">
        <v>735</v>
      </c>
      <c r="G4567" t="s">
        <v>736</v>
      </c>
      <c r="H4567" t="s">
        <v>116</v>
      </c>
      <c r="I4567" t="s">
        <v>117</v>
      </c>
      <c r="J4567">
        <v>0</v>
      </c>
      <c r="K4567" t="s">
        <v>93</v>
      </c>
      <c r="L4567">
        <v>553337</v>
      </c>
    </row>
    <row r="4568" spans="1:12" x14ac:dyDescent="0.25">
      <c r="A4568" t="s">
        <v>447</v>
      </c>
      <c r="B4568" t="s">
        <v>448</v>
      </c>
      <c r="C4568" t="s">
        <v>85</v>
      </c>
      <c r="D4568">
        <v>112</v>
      </c>
      <c r="E4568" t="s">
        <v>86</v>
      </c>
      <c r="F4568" t="s">
        <v>735</v>
      </c>
      <c r="G4568" t="s">
        <v>736</v>
      </c>
      <c r="H4568" t="s">
        <v>118</v>
      </c>
      <c r="I4568" t="s">
        <v>119</v>
      </c>
      <c r="J4568">
        <v>0</v>
      </c>
      <c r="K4568" t="s">
        <v>93</v>
      </c>
      <c r="L4568">
        <v>553337</v>
      </c>
    </row>
    <row r="4569" spans="1:12" x14ac:dyDescent="0.25">
      <c r="A4569" t="s">
        <v>447</v>
      </c>
      <c r="B4569" t="s">
        <v>448</v>
      </c>
      <c r="C4569" t="s">
        <v>85</v>
      </c>
      <c r="D4569">
        <v>112</v>
      </c>
      <c r="E4569" t="s">
        <v>86</v>
      </c>
      <c r="F4569" t="s">
        <v>735</v>
      </c>
      <c r="G4569" t="s">
        <v>736</v>
      </c>
      <c r="H4569" t="s">
        <v>120</v>
      </c>
      <c r="I4569" t="s">
        <v>121</v>
      </c>
      <c r="J4569">
        <v>0</v>
      </c>
      <c r="K4569" t="s">
        <v>93</v>
      </c>
      <c r="L4569">
        <v>553337</v>
      </c>
    </row>
    <row r="4570" spans="1:12" x14ac:dyDescent="0.25">
      <c r="A4570" t="s">
        <v>447</v>
      </c>
      <c r="B4570" t="s">
        <v>448</v>
      </c>
      <c r="C4570" t="s">
        <v>85</v>
      </c>
      <c r="D4570">
        <v>112</v>
      </c>
      <c r="E4570" t="s">
        <v>86</v>
      </c>
      <c r="F4570" t="s">
        <v>735</v>
      </c>
      <c r="G4570" t="s">
        <v>736</v>
      </c>
      <c r="H4570" t="s">
        <v>122</v>
      </c>
      <c r="I4570" t="s">
        <v>123</v>
      </c>
      <c r="J4570">
        <v>0</v>
      </c>
      <c r="K4570" t="s">
        <v>93</v>
      </c>
      <c r="L4570">
        <v>553337</v>
      </c>
    </row>
    <row r="4571" spans="1:12" x14ac:dyDescent="0.25">
      <c r="A4571" t="s">
        <v>447</v>
      </c>
      <c r="B4571" t="s">
        <v>448</v>
      </c>
      <c r="C4571" t="s">
        <v>85</v>
      </c>
      <c r="D4571">
        <v>112</v>
      </c>
      <c r="E4571" t="s">
        <v>86</v>
      </c>
      <c r="F4571" t="s">
        <v>735</v>
      </c>
      <c r="G4571" t="s">
        <v>736</v>
      </c>
      <c r="H4571" t="s">
        <v>124</v>
      </c>
      <c r="I4571" t="s">
        <v>125</v>
      </c>
      <c r="J4571">
        <v>0</v>
      </c>
      <c r="K4571" t="s">
        <v>93</v>
      </c>
      <c r="L4571">
        <v>553337</v>
      </c>
    </row>
    <row r="4572" spans="1:12" x14ac:dyDescent="0.25">
      <c r="A4572" t="s">
        <v>447</v>
      </c>
      <c r="B4572" t="s">
        <v>448</v>
      </c>
      <c r="C4572" t="s">
        <v>85</v>
      </c>
      <c r="D4572">
        <v>112</v>
      </c>
      <c r="E4572" t="s">
        <v>86</v>
      </c>
      <c r="F4572" t="s">
        <v>735</v>
      </c>
      <c r="G4572" t="s">
        <v>736</v>
      </c>
      <c r="H4572" t="s">
        <v>126</v>
      </c>
      <c r="I4572" t="s">
        <v>127</v>
      </c>
      <c r="J4572">
        <v>0</v>
      </c>
      <c r="K4572" t="s">
        <v>93</v>
      </c>
      <c r="L4572">
        <v>553337</v>
      </c>
    </row>
    <row r="4573" spans="1:12" x14ac:dyDescent="0.25">
      <c r="A4573" t="s">
        <v>447</v>
      </c>
      <c r="B4573" t="s">
        <v>448</v>
      </c>
      <c r="C4573" t="s">
        <v>85</v>
      </c>
      <c r="D4573">
        <v>112</v>
      </c>
      <c r="E4573" t="s">
        <v>86</v>
      </c>
      <c r="F4573" t="s">
        <v>735</v>
      </c>
      <c r="G4573" t="s">
        <v>736</v>
      </c>
      <c r="H4573" t="s">
        <v>128</v>
      </c>
      <c r="I4573" t="s">
        <v>129</v>
      </c>
      <c r="J4573">
        <v>1058136</v>
      </c>
      <c r="K4573" t="s">
        <v>93</v>
      </c>
      <c r="L4573">
        <v>553337</v>
      </c>
    </row>
    <row r="4574" spans="1:12" x14ac:dyDescent="0.25">
      <c r="A4574" t="s">
        <v>447</v>
      </c>
      <c r="B4574" t="s">
        <v>448</v>
      </c>
      <c r="C4574" t="s">
        <v>85</v>
      </c>
      <c r="D4574">
        <v>112</v>
      </c>
      <c r="E4574" t="s">
        <v>86</v>
      </c>
      <c r="F4574" t="s">
        <v>735</v>
      </c>
      <c r="G4574" t="s">
        <v>736</v>
      </c>
      <c r="H4574" t="s">
        <v>130</v>
      </c>
      <c r="I4574" t="s">
        <v>131</v>
      </c>
      <c r="J4574">
        <v>29479</v>
      </c>
      <c r="K4574" t="s">
        <v>93</v>
      </c>
      <c r="L4574">
        <v>553337</v>
      </c>
    </row>
    <row r="4575" spans="1:12" x14ac:dyDescent="0.25">
      <c r="A4575" t="s">
        <v>447</v>
      </c>
      <c r="B4575" t="s">
        <v>448</v>
      </c>
      <c r="C4575" t="s">
        <v>85</v>
      </c>
      <c r="D4575">
        <v>112</v>
      </c>
      <c r="E4575" t="s">
        <v>86</v>
      </c>
      <c r="F4575" t="s">
        <v>735</v>
      </c>
      <c r="G4575" t="s">
        <v>736</v>
      </c>
      <c r="H4575" t="s">
        <v>132</v>
      </c>
      <c r="I4575" t="s">
        <v>133</v>
      </c>
      <c r="J4575">
        <v>-86042</v>
      </c>
      <c r="K4575" t="s">
        <v>93</v>
      </c>
      <c r="L4575">
        <v>553337</v>
      </c>
    </row>
    <row r="4576" spans="1:12" x14ac:dyDescent="0.25">
      <c r="A4576" t="s">
        <v>447</v>
      </c>
      <c r="B4576" t="s">
        <v>448</v>
      </c>
      <c r="C4576" t="s">
        <v>85</v>
      </c>
      <c r="D4576">
        <v>112</v>
      </c>
      <c r="E4576" t="s">
        <v>86</v>
      </c>
      <c r="F4576" t="s">
        <v>735</v>
      </c>
      <c r="G4576" t="s">
        <v>736</v>
      </c>
      <c r="H4576" t="s">
        <v>134</v>
      </c>
      <c r="I4576" t="s">
        <v>135</v>
      </c>
      <c r="J4576">
        <v>165949</v>
      </c>
      <c r="K4576" t="s">
        <v>93</v>
      </c>
      <c r="L4576">
        <v>553337</v>
      </c>
    </row>
    <row r="4577" spans="1:12" x14ac:dyDescent="0.25">
      <c r="A4577" t="s">
        <v>447</v>
      </c>
      <c r="B4577" t="s">
        <v>448</v>
      </c>
      <c r="C4577" t="s">
        <v>85</v>
      </c>
      <c r="D4577">
        <v>112</v>
      </c>
      <c r="E4577" t="s">
        <v>86</v>
      </c>
      <c r="F4577" t="s">
        <v>735</v>
      </c>
      <c r="G4577" t="s">
        <v>736</v>
      </c>
      <c r="H4577" t="s">
        <v>136</v>
      </c>
      <c r="I4577" t="s">
        <v>137</v>
      </c>
      <c r="J4577">
        <v>10397</v>
      </c>
      <c r="K4577" t="s">
        <v>93</v>
      </c>
      <c r="L4577">
        <v>553337</v>
      </c>
    </row>
    <row r="4578" spans="1:12" x14ac:dyDescent="0.25">
      <c r="A4578" t="s">
        <v>447</v>
      </c>
      <c r="B4578" t="s">
        <v>448</v>
      </c>
      <c r="C4578" t="s">
        <v>85</v>
      </c>
      <c r="D4578">
        <v>112</v>
      </c>
      <c r="E4578" t="s">
        <v>86</v>
      </c>
      <c r="F4578" t="s">
        <v>735</v>
      </c>
      <c r="G4578" t="s">
        <v>736</v>
      </c>
      <c r="H4578" t="s">
        <v>138</v>
      </c>
      <c r="I4578" t="s">
        <v>139</v>
      </c>
      <c r="J4578">
        <v>296583</v>
      </c>
      <c r="K4578" t="s">
        <v>93</v>
      </c>
      <c r="L4578">
        <v>553337</v>
      </c>
    </row>
    <row r="4579" spans="1:12" x14ac:dyDescent="0.25">
      <c r="A4579" t="s">
        <v>447</v>
      </c>
      <c r="B4579" t="s">
        <v>448</v>
      </c>
      <c r="C4579" t="s">
        <v>85</v>
      </c>
      <c r="D4579">
        <v>112</v>
      </c>
      <c r="E4579" t="s">
        <v>86</v>
      </c>
      <c r="F4579" t="s">
        <v>735</v>
      </c>
      <c r="G4579" t="s">
        <v>736</v>
      </c>
      <c r="H4579" t="s">
        <v>140</v>
      </c>
      <c r="I4579" t="s">
        <v>141</v>
      </c>
      <c r="J4579">
        <v>0</v>
      </c>
      <c r="K4579" t="s">
        <v>93</v>
      </c>
      <c r="L4579">
        <v>553337</v>
      </c>
    </row>
    <row r="4580" spans="1:12" x14ac:dyDescent="0.25">
      <c r="A4580" t="s">
        <v>447</v>
      </c>
      <c r="B4580" t="s">
        <v>448</v>
      </c>
      <c r="C4580" t="s">
        <v>85</v>
      </c>
      <c r="D4580">
        <v>112</v>
      </c>
      <c r="E4580" t="s">
        <v>86</v>
      </c>
      <c r="F4580" t="s">
        <v>735</v>
      </c>
      <c r="G4580" t="s">
        <v>736</v>
      </c>
      <c r="H4580" t="s">
        <v>142</v>
      </c>
      <c r="I4580" t="s">
        <v>143</v>
      </c>
      <c r="J4580">
        <v>0</v>
      </c>
      <c r="K4580" t="s">
        <v>93</v>
      </c>
      <c r="L4580">
        <v>553337</v>
      </c>
    </row>
    <row r="4581" spans="1:12" x14ac:dyDescent="0.25">
      <c r="A4581" t="s">
        <v>447</v>
      </c>
      <c r="B4581" t="s">
        <v>448</v>
      </c>
      <c r="C4581" t="s">
        <v>85</v>
      </c>
      <c r="D4581">
        <v>112</v>
      </c>
      <c r="E4581" t="s">
        <v>86</v>
      </c>
      <c r="F4581" t="s">
        <v>735</v>
      </c>
      <c r="G4581" t="s">
        <v>736</v>
      </c>
      <c r="H4581" t="s">
        <v>144</v>
      </c>
      <c r="I4581" t="s">
        <v>145</v>
      </c>
      <c r="J4581">
        <v>0</v>
      </c>
      <c r="K4581" t="s">
        <v>93</v>
      </c>
      <c r="L4581">
        <v>553337</v>
      </c>
    </row>
    <row r="4582" spans="1:12" x14ac:dyDescent="0.25">
      <c r="A4582" t="s">
        <v>447</v>
      </c>
      <c r="B4582" t="s">
        <v>448</v>
      </c>
      <c r="C4582" t="s">
        <v>85</v>
      </c>
      <c r="D4582">
        <v>112</v>
      </c>
      <c r="E4582" t="s">
        <v>86</v>
      </c>
      <c r="F4582" t="s">
        <v>735</v>
      </c>
      <c r="G4582" t="s">
        <v>736</v>
      </c>
      <c r="H4582" t="s">
        <v>146</v>
      </c>
      <c r="I4582" t="s">
        <v>147</v>
      </c>
      <c r="J4582">
        <v>4869</v>
      </c>
      <c r="K4582" t="s">
        <v>93</v>
      </c>
      <c r="L4582">
        <v>553337</v>
      </c>
    </row>
    <row r="4583" spans="1:12" x14ac:dyDescent="0.25">
      <c r="A4583" t="s">
        <v>447</v>
      </c>
      <c r="B4583" t="s">
        <v>448</v>
      </c>
      <c r="C4583" t="s">
        <v>85</v>
      </c>
      <c r="D4583">
        <v>112</v>
      </c>
      <c r="E4583" t="s">
        <v>86</v>
      </c>
      <c r="F4583" t="s">
        <v>735</v>
      </c>
      <c r="G4583" t="s">
        <v>736</v>
      </c>
      <c r="H4583" t="s">
        <v>148</v>
      </c>
      <c r="I4583" t="s">
        <v>149</v>
      </c>
      <c r="J4583">
        <v>0</v>
      </c>
      <c r="K4583" t="s">
        <v>93</v>
      </c>
      <c r="L4583">
        <v>553337</v>
      </c>
    </row>
    <row r="4584" spans="1:12" x14ac:dyDescent="0.25">
      <c r="A4584" t="s">
        <v>447</v>
      </c>
      <c r="B4584" t="s">
        <v>448</v>
      </c>
      <c r="C4584" t="s">
        <v>85</v>
      </c>
      <c r="D4584">
        <v>112</v>
      </c>
      <c r="E4584" t="s">
        <v>86</v>
      </c>
      <c r="F4584" t="s">
        <v>735</v>
      </c>
      <c r="G4584" t="s">
        <v>736</v>
      </c>
      <c r="H4584" t="s">
        <v>150</v>
      </c>
      <c r="I4584" t="s">
        <v>151</v>
      </c>
      <c r="J4584">
        <v>22245</v>
      </c>
      <c r="K4584" t="s">
        <v>93</v>
      </c>
      <c r="L4584">
        <v>553337</v>
      </c>
    </row>
    <row r="4585" spans="1:12" x14ac:dyDescent="0.25">
      <c r="A4585" t="s">
        <v>447</v>
      </c>
      <c r="B4585" t="s">
        <v>448</v>
      </c>
      <c r="C4585" t="s">
        <v>85</v>
      </c>
      <c r="D4585">
        <v>112</v>
      </c>
      <c r="E4585" t="s">
        <v>86</v>
      </c>
      <c r="F4585" t="s">
        <v>735</v>
      </c>
      <c r="G4585" t="s">
        <v>736</v>
      </c>
      <c r="H4585" t="s">
        <v>152</v>
      </c>
      <c r="I4585" t="s">
        <v>153</v>
      </c>
      <c r="J4585">
        <v>450</v>
      </c>
      <c r="K4585" t="s">
        <v>93</v>
      </c>
      <c r="L4585">
        <v>553337</v>
      </c>
    </row>
    <row r="4586" spans="1:12" x14ac:dyDescent="0.25">
      <c r="A4586" t="s">
        <v>447</v>
      </c>
      <c r="B4586" t="s">
        <v>448</v>
      </c>
      <c r="C4586" t="s">
        <v>85</v>
      </c>
      <c r="D4586">
        <v>112</v>
      </c>
      <c r="E4586" t="s">
        <v>86</v>
      </c>
      <c r="F4586" t="s">
        <v>735</v>
      </c>
      <c r="G4586" t="s">
        <v>736</v>
      </c>
      <c r="H4586" t="s">
        <v>154</v>
      </c>
      <c r="I4586" t="s">
        <v>155</v>
      </c>
      <c r="J4586">
        <v>0</v>
      </c>
      <c r="K4586" t="s">
        <v>93</v>
      </c>
      <c r="L4586">
        <v>553337</v>
      </c>
    </row>
    <row r="4587" spans="1:12" x14ac:dyDescent="0.25">
      <c r="A4587" t="s">
        <v>447</v>
      </c>
      <c r="B4587" t="s">
        <v>448</v>
      </c>
      <c r="C4587" t="s">
        <v>85</v>
      </c>
      <c r="D4587">
        <v>112</v>
      </c>
      <c r="E4587" t="s">
        <v>86</v>
      </c>
      <c r="F4587" t="s">
        <v>735</v>
      </c>
      <c r="G4587" t="s">
        <v>736</v>
      </c>
      <c r="H4587" t="s">
        <v>156</v>
      </c>
      <c r="I4587" t="s">
        <v>157</v>
      </c>
      <c r="J4587">
        <v>571</v>
      </c>
      <c r="K4587" t="s">
        <v>93</v>
      </c>
      <c r="L4587">
        <v>553337</v>
      </c>
    </row>
    <row r="4588" spans="1:12" x14ac:dyDescent="0.25">
      <c r="A4588" t="s">
        <v>447</v>
      </c>
      <c r="B4588" t="s">
        <v>448</v>
      </c>
      <c r="C4588" t="s">
        <v>85</v>
      </c>
      <c r="D4588">
        <v>112</v>
      </c>
      <c r="E4588" t="s">
        <v>86</v>
      </c>
      <c r="F4588" t="s">
        <v>735</v>
      </c>
      <c r="G4588" t="s">
        <v>736</v>
      </c>
      <c r="H4588" t="s">
        <v>158</v>
      </c>
      <c r="I4588" t="s">
        <v>159</v>
      </c>
      <c r="J4588">
        <v>1114</v>
      </c>
      <c r="K4588" t="s">
        <v>93</v>
      </c>
      <c r="L4588">
        <v>553337</v>
      </c>
    </row>
    <row r="4589" spans="1:12" x14ac:dyDescent="0.25">
      <c r="A4589" t="s">
        <v>447</v>
      </c>
      <c r="B4589" t="s">
        <v>448</v>
      </c>
      <c r="C4589" t="s">
        <v>85</v>
      </c>
      <c r="D4589">
        <v>112</v>
      </c>
      <c r="E4589" t="s">
        <v>86</v>
      </c>
      <c r="F4589" t="s">
        <v>735</v>
      </c>
      <c r="G4589" t="s">
        <v>736</v>
      </c>
      <c r="H4589" t="s">
        <v>160</v>
      </c>
      <c r="I4589" t="s">
        <v>161</v>
      </c>
      <c r="J4589">
        <v>11480</v>
      </c>
      <c r="K4589" t="s">
        <v>93</v>
      </c>
      <c r="L4589">
        <v>553337</v>
      </c>
    </row>
    <row r="4590" spans="1:12" x14ac:dyDescent="0.25">
      <c r="A4590" t="s">
        <v>447</v>
      </c>
      <c r="B4590" t="s">
        <v>448</v>
      </c>
      <c r="C4590" t="s">
        <v>85</v>
      </c>
      <c r="D4590">
        <v>112</v>
      </c>
      <c r="E4590" t="s">
        <v>86</v>
      </c>
      <c r="F4590" t="s">
        <v>735</v>
      </c>
      <c r="G4590" t="s">
        <v>736</v>
      </c>
      <c r="H4590" t="s">
        <v>162</v>
      </c>
      <c r="I4590" t="s">
        <v>163</v>
      </c>
      <c r="J4590">
        <v>169</v>
      </c>
      <c r="K4590" t="s">
        <v>93</v>
      </c>
      <c r="L4590">
        <v>553337</v>
      </c>
    </row>
    <row r="4591" spans="1:12" x14ac:dyDescent="0.25">
      <c r="A4591" t="s">
        <v>447</v>
      </c>
      <c r="B4591" t="s">
        <v>448</v>
      </c>
      <c r="C4591" t="s">
        <v>85</v>
      </c>
      <c r="D4591">
        <v>112</v>
      </c>
      <c r="E4591" t="s">
        <v>86</v>
      </c>
      <c r="F4591" t="s">
        <v>735</v>
      </c>
      <c r="G4591" t="s">
        <v>736</v>
      </c>
      <c r="H4591" t="s">
        <v>164</v>
      </c>
      <c r="I4591" t="s">
        <v>165</v>
      </c>
      <c r="J4591">
        <v>1710</v>
      </c>
      <c r="K4591" t="s">
        <v>93</v>
      </c>
      <c r="L4591">
        <v>553337</v>
      </c>
    </row>
    <row r="4592" spans="1:12" x14ac:dyDescent="0.25">
      <c r="A4592" t="s">
        <v>447</v>
      </c>
      <c r="B4592" t="s">
        <v>448</v>
      </c>
      <c r="C4592" t="s">
        <v>85</v>
      </c>
      <c r="D4592">
        <v>112</v>
      </c>
      <c r="E4592" t="s">
        <v>86</v>
      </c>
      <c r="F4592" t="s">
        <v>735</v>
      </c>
      <c r="G4592" t="s">
        <v>736</v>
      </c>
      <c r="H4592" t="s">
        <v>166</v>
      </c>
      <c r="I4592" t="s">
        <v>167</v>
      </c>
      <c r="J4592">
        <v>0</v>
      </c>
      <c r="K4592" t="s">
        <v>93</v>
      </c>
      <c r="L4592">
        <v>553337</v>
      </c>
    </row>
    <row r="4593" spans="1:12" x14ac:dyDescent="0.25">
      <c r="A4593" t="s">
        <v>447</v>
      </c>
      <c r="B4593" t="s">
        <v>448</v>
      </c>
      <c r="C4593" t="s">
        <v>85</v>
      </c>
      <c r="D4593">
        <v>112</v>
      </c>
      <c r="E4593" t="s">
        <v>86</v>
      </c>
      <c r="F4593" t="s">
        <v>735</v>
      </c>
      <c r="G4593" t="s">
        <v>736</v>
      </c>
      <c r="H4593" t="s">
        <v>168</v>
      </c>
      <c r="I4593" t="s">
        <v>169</v>
      </c>
      <c r="J4593">
        <v>38123</v>
      </c>
      <c r="K4593" t="s">
        <v>93</v>
      </c>
      <c r="L4593">
        <v>553337</v>
      </c>
    </row>
    <row r="4594" spans="1:12" x14ac:dyDescent="0.25">
      <c r="A4594" t="s">
        <v>447</v>
      </c>
      <c r="B4594" t="s">
        <v>448</v>
      </c>
      <c r="C4594" t="s">
        <v>85</v>
      </c>
      <c r="D4594">
        <v>112</v>
      </c>
      <c r="E4594" t="s">
        <v>86</v>
      </c>
      <c r="F4594" t="s">
        <v>735</v>
      </c>
      <c r="G4594" t="s">
        <v>736</v>
      </c>
      <c r="H4594" t="s">
        <v>170</v>
      </c>
      <c r="I4594" t="s">
        <v>171</v>
      </c>
      <c r="J4594">
        <v>2046</v>
      </c>
      <c r="K4594" t="s">
        <v>93</v>
      </c>
      <c r="L4594">
        <v>553337</v>
      </c>
    </row>
    <row r="4595" spans="1:12" x14ac:dyDescent="0.25">
      <c r="A4595" t="s">
        <v>447</v>
      </c>
      <c r="B4595" t="s">
        <v>448</v>
      </c>
      <c r="C4595" t="s">
        <v>85</v>
      </c>
      <c r="D4595">
        <v>112</v>
      </c>
      <c r="E4595" t="s">
        <v>86</v>
      </c>
      <c r="F4595" t="s">
        <v>735</v>
      </c>
      <c r="G4595" t="s">
        <v>736</v>
      </c>
      <c r="H4595" t="s">
        <v>172</v>
      </c>
      <c r="I4595" t="s">
        <v>173</v>
      </c>
      <c r="J4595">
        <v>13032</v>
      </c>
      <c r="K4595" t="s">
        <v>93</v>
      </c>
      <c r="L4595">
        <v>553337</v>
      </c>
    </row>
    <row r="4596" spans="1:12" x14ac:dyDescent="0.25">
      <c r="A4596" t="s">
        <v>447</v>
      </c>
      <c r="B4596" t="s">
        <v>448</v>
      </c>
      <c r="C4596" t="s">
        <v>85</v>
      </c>
      <c r="D4596">
        <v>112</v>
      </c>
      <c r="E4596" t="s">
        <v>86</v>
      </c>
      <c r="F4596" t="s">
        <v>735</v>
      </c>
      <c r="G4596" t="s">
        <v>736</v>
      </c>
      <c r="H4596" t="s">
        <v>174</v>
      </c>
      <c r="I4596" t="s">
        <v>175</v>
      </c>
      <c r="J4596">
        <v>0</v>
      </c>
      <c r="K4596" t="s">
        <v>93</v>
      </c>
      <c r="L4596">
        <v>553337</v>
      </c>
    </row>
    <row r="4597" spans="1:12" x14ac:dyDescent="0.25">
      <c r="A4597" t="s">
        <v>447</v>
      </c>
      <c r="B4597" t="s">
        <v>448</v>
      </c>
      <c r="C4597" t="s">
        <v>85</v>
      </c>
      <c r="D4597">
        <v>112</v>
      </c>
      <c r="E4597" t="s">
        <v>86</v>
      </c>
      <c r="F4597" t="s">
        <v>735</v>
      </c>
      <c r="G4597" t="s">
        <v>736</v>
      </c>
      <c r="H4597" t="s">
        <v>176</v>
      </c>
      <c r="I4597" t="s">
        <v>177</v>
      </c>
      <c r="J4597">
        <v>0</v>
      </c>
      <c r="K4597" t="s">
        <v>93</v>
      </c>
      <c r="L4597">
        <v>553337</v>
      </c>
    </row>
    <row r="4598" spans="1:12" x14ac:dyDescent="0.25">
      <c r="A4598" t="s">
        <v>447</v>
      </c>
      <c r="B4598" t="s">
        <v>448</v>
      </c>
      <c r="C4598" t="s">
        <v>85</v>
      </c>
      <c r="D4598">
        <v>112</v>
      </c>
      <c r="E4598" t="s">
        <v>86</v>
      </c>
      <c r="F4598" t="s">
        <v>735</v>
      </c>
      <c r="G4598" t="s">
        <v>736</v>
      </c>
      <c r="H4598" t="s">
        <v>178</v>
      </c>
      <c r="I4598" t="s">
        <v>179</v>
      </c>
      <c r="J4598">
        <v>3944</v>
      </c>
      <c r="K4598" t="s">
        <v>93</v>
      </c>
      <c r="L4598">
        <v>553337</v>
      </c>
    </row>
    <row r="4599" spans="1:12" x14ac:dyDescent="0.25">
      <c r="A4599" t="s">
        <v>447</v>
      </c>
      <c r="B4599" t="s">
        <v>448</v>
      </c>
      <c r="C4599" t="s">
        <v>85</v>
      </c>
      <c r="D4599">
        <v>112</v>
      </c>
      <c r="E4599" t="s">
        <v>86</v>
      </c>
      <c r="F4599" t="s">
        <v>735</v>
      </c>
      <c r="G4599" t="s">
        <v>736</v>
      </c>
      <c r="H4599" t="s">
        <v>180</v>
      </c>
      <c r="I4599" t="s">
        <v>181</v>
      </c>
      <c r="J4599">
        <v>52582</v>
      </c>
      <c r="K4599" t="s">
        <v>93</v>
      </c>
      <c r="L4599">
        <v>553337</v>
      </c>
    </row>
    <row r="4600" spans="1:12" x14ac:dyDescent="0.25">
      <c r="A4600" t="s">
        <v>447</v>
      </c>
      <c r="B4600" t="s">
        <v>448</v>
      </c>
      <c r="C4600" t="s">
        <v>85</v>
      </c>
      <c r="D4600">
        <v>112</v>
      </c>
      <c r="E4600" t="s">
        <v>86</v>
      </c>
      <c r="F4600" t="s">
        <v>735</v>
      </c>
      <c r="G4600" t="s">
        <v>736</v>
      </c>
      <c r="H4600" t="s">
        <v>182</v>
      </c>
      <c r="I4600" t="s">
        <v>183</v>
      </c>
      <c r="J4600">
        <v>0</v>
      </c>
      <c r="K4600" t="s">
        <v>93</v>
      </c>
      <c r="L4600">
        <v>553337</v>
      </c>
    </row>
    <row r="4601" spans="1:12" x14ac:dyDescent="0.25">
      <c r="A4601" t="s">
        <v>447</v>
      </c>
      <c r="B4601" t="s">
        <v>448</v>
      </c>
      <c r="C4601" t="s">
        <v>85</v>
      </c>
      <c r="D4601">
        <v>112</v>
      </c>
      <c r="E4601" t="s">
        <v>86</v>
      </c>
      <c r="F4601" t="s">
        <v>735</v>
      </c>
      <c r="G4601" t="s">
        <v>736</v>
      </c>
      <c r="H4601" t="s">
        <v>184</v>
      </c>
      <c r="I4601" t="s">
        <v>185</v>
      </c>
      <c r="J4601">
        <v>0</v>
      </c>
      <c r="K4601" t="s">
        <v>93</v>
      </c>
      <c r="L4601">
        <v>553337</v>
      </c>
    </row>
    <row r="4602" spans="1:12" x14ac:dyDescent="0.25">
      <c r="A4602" t="s">
        <v>447</v>
      </c>
      <c r="B4602" t="s">
        <v>448</v>
      </c>
      <c r="C4602" t="s">
        <v>85</v>
      </c>
      <c r="D4602">
        <v>112</v>
      </c>
      <c r="E4602" t="s">
        <v>86</v>
      </c>
      <c r="F4602" t="s">
        <v>735</v>
      </c>
      <c r="G4602" t="s">
        <v>736</v>
      </c>
      <c r="H4602" t="s">
        <v>186</v>
      </c>
      <c r="I4602" t="s">
        <v>187</v>
      </c>
      <c r="J4602">
        <v>220</v>
      </c>
      <c r="K4602" t="s">
        <v>93</v>
      </c>
      <c r="L4602">
        <v>553337</v>
      </c>
    </row>
    <row r="4603" spans="1:12" x14ac:dyDescent="0.25">
      <c r="A4603" t="s">
        <v>447</v>
      </c>
      <c r="B4603" t="s">
        <v>448</v>
      </c>
      <c r="C4603" t="s">
        <v>85</v>
      </c>
      <c r="D4603">
        <v>112</v>
      </c>
      <c r="E4603" t="s">
        <v>86</v>
      </c>
      <c r="F4603" t="s">
        <v>735</v>
      </c>
      <c r="G4603" t="s">
        <v>736</v>
      </c>
      <c r="H4603" t="s">
        <v>188</v>
      </c>
      <c r="I4603" t="s">
        <v>189</v>
      </c>
      <c r="J4603">
        <v>0</v>
      </c>
      <c r="K4603" t="s">
        <v>93</v>
      </c>
      <c r="L4603">
        <v>553337</v>
      </c>
    </row>
    <row r="4604" spans="1:12" x14ac:dyDescent="0.25">
      <c r="A4604" t="s">
        <v>447</v>
      </c>
      <c r="B4604" t="s">
        <v>448</v>
      </c>
      <c r="C4604" t="s">
        <v>85</v>
      </c>
      <c r="D4604">
        <v>112</v>
      </c>
      <c r="E4604" t="s">
        <v>86</v>
      </c>
      <c r="F4604" t="s">
        <v>735</v>
      </c>
      <c r="G4604" t="s">
        <v>736</v>
      </c>
      <c r="H4604" t="s">
        <v>190</v>
      </c>
      <c r="I4604" t="s">
        <v>191</v>
      </c>
      <c r="J4604">
        <v>55694</v>
      </c>
      <c r="K4604" t="s">
        <v>93</v>
      </c>
      <c r="L4604">
        <v>553337</v>
      </c>
    </row>
    <row r="4605" spans="1:12" x14ac:dyDescent="0.25">
      <c r="A4605" t="s">
        <v>447</v>
      </c>
      <c r="B4605" t="s">
        <v>448</v>
      </c>
      <c r="C4605" t="s">
        <v>85</v>
      </c>
      <c r="D4605">
        <v>112</v>
      </c>
      <c r="E4605" t="s">
        <v>86</v>
      </c>
      <c r="F4605" t="s">
        <v>735</v>
      </c>
      <c r="G4605" t="s">
        <v>736</v>
      </c>
      <c r="H4605" t="s">
        <v>192</v>
      </c>
      <c r="I4605" t="s">
        <v>193</v>
      </c>
      <c r="J4605">
        <v>5903</v>
      </c>
      <c r="K4605" t="s">
        <v>93</v>
      </c>
      <c r="L4605">
        <v>553337</v>
      </c>
    </row>
    <row r="4606" spans="1:12" x14ac:dyDescent="0.25">
      <c r="A4606" t="s">
        <v>447</v>
      </c>
      <c r="B4606" t="s">
        <v>448</v>
      </c>
      <c r="C4606" t="s">
        <v>85</v>
      </c>
      <c r="D4606">
        <v>112</v>
      </c>
      <c r="E4606" t="s">
        <v>86</v>
      </c>
      <c r="F4606" t="s">
        <v>735</v>
      </c>
      <c r="G4606" t="s">
        <v>736</v>
      </c>
      <c r="H4606" t="s">
        <v>194</v>
      </c>
      <c r="I4606" t="s">
        <v>195</v>
      </c>
      <c r="J4606">
        <v>62212</v>
      </c>
      <c r="K4606" t="s">
        <v>93</v>
      </c>
      <c r="L4606">
        <v>553337</v>
      </c>
    </row>
    <row r="4607" spans="1:12" x14ac:dyDescent="0.25">
      <c r="A4607" t="s">
        <v>447</v>
      </c>
      <c r="B4607" t="s">
        <v>448</v>
      </c>
      <c r="C4607" t="s">
        <v>85</v>
      </c>
      <c r="D4607">
        <v>112</v>
      </c>
      <c r="E4607" t="s">
        <v>86</v>
      </c>
      <c r="F4607" t="s">
        <v>735</v>
      </c>
      <c r="G4607" t="s">
        <v>736</v>
      </c>
      <c r="H4607" t="s">
        <v>196</v>
      </c>
      <c r="I4607" t="s">
        <v>197</v>
      </c>
      <c r="J4607">
        <v>88761</v>
      </c>
      <c r="K4607" t="s">
        <v>93</v>
      </c>
      <c r="L4607">
        <v>553337</v>
      </c>
    </row>
    <row r="4608" spans="1:12" x14ac:dyDescent="0.25">
      <c r="A4608" t="s">
        <v>447</v>
      </c>
      <c r="B4608" t="s">
        <v>448</v>
      </c>
      <c r="C4608" t="s">
        <v>85</v>
      </c>
      <c r="D4608">
        <v>112</v>
      </c>
      <c r="E4608" t="s">
        <v>86</v>
      </c>
      <c r="F4608" t="s">
        <v>735</v>
      </c>
      <c r="G4608" t="s">
        <v>736</v>
      </c>
      <c r="H4608" t="s">
        <v>198</v>
      </c>
      <c r="I4608" t="s">
        <v>199</v>
      </c>
      <c r="J4608">
        <v>7112</v>
      </c>
      <c r="K4608" t="s">
        <v>93</v>
      </c>
      <c r="L4608">
        <v>553337</v>
      </c>
    </row>
    <row r="4609" spans="1:12" x14ac:dyDescent="0.25">
      <c r="A4609" t="s">
        <v>447</v>
      </c>
      <c r="B4609" t="s">
        <v>448</v>
      </c>
      <c r="C4609" t="s">
        <v>85</v>
      </c>
      <c r="D4609">
        <v>112</v>
      </c>
      <c r="E4609" t="s">
        <v>86</v>
      </c>
      <c r="F4609" t="s">
        <v>735</v>
      </c>
      <c r="G4609" t="s">
        <v>736</v>
      </c>
      <c r="H4609" t="s">
        <v>200</v>
      </c>
      <c r="I4609" t="s">
        <v>201</v>
      </c>
      <c r="J4609">
        <v>30782</v>
      </c>
      <c r="K4609" t="s">
        <v>93</v>
      </c>
      <c r="L4609">
        <v>553337</v>
      </c>
    </row>
    <row r="4610" spans="1:12" x14ac:dyDescent="0.25">
      <c r="A4610" t="s">
        <v>447</v>
      </c>
      <c r="B4610" t="s">
        <v>448</v>
      </c>
      <c r="C4610" t="s">
        <v>85</v>
      </c>
      <c r="D4610">
        <v>112</v>
      </c>
      <c r="E4610" t="s">
        <v>86</v>
      </c>
      <c r="F4610" t="s">
        <v>735</v>
      </c>
      <c r="G4610" t="s">
        <v>736</v>
      </c>
      <c r="H4610" t="s">
        <v>202</v>
      </c>
      <c r="I4610" t="s">
        <v>203</v>
      </c>
      <c r="J4610">
        <v>5678</v>
      </c>
      <c r="K4610" t="s">
        <v>93</v>
      </c>
      <c r="L4610">
        <v>553337</v>
      </c>
    </row>
    <row r="4611" spans="1:12" x14ac:dyDescent="0.25">
      <c r="A4611" t="s">
        <v>447</v>
      </c>
      <c r="B4611" t="s">
        <v>448</v>
      </c>
      <c r="C4611" t="s">
        <v>85</v>
      </c>
      <c r="D4611">
        <v>112</v>
      </c>
      <c r="E4611" t="s">
        <v>86</v>
      </c>
      <c r="F4611" t="s">
        <v>735</v>
      </c>
      <c r="G4611" t="s">
        <v>736</v>
      </c>
      <c r="H4611" t="s">
        <v>204</v>
      </c>
      <c r="I4611" t="s">
        <v>205</v>
      </c>
      <c r="J4611">
        <v>0</v>
      </c>
      <c r="K4611" t="s">
        <v>93</v>
      </c>
      <c r="L4611">
        <v>553337</v>
      </c>
    </row>
    <row r="4612" spans="1:12" x14ac:dyDescent="0.25">
      <c r="A4612" t="s">
        <v>447</v>
      </c>
      <c r="B4612" t="s">
        <v>448</v>
      </c>
      <c r="C4612" t="s">
        <v>85</v>
      </c>
      <c r="D4612">
        <v>112</v>
      </c>
      <c r="E4612" t="s">
        <v>86</v>
      </c>
      <c r="F4612" t="s">
        <v>735</v>
      </c>
      <c r="G4612" t="s">
        <v>736</v>
      </c>
      <c r="H4612" t="s">
        <v>206</v>
      </c>
      <c r="I4612" t="s">
        <v>207</v>
      </c>
      <c r="J4612">
        <v>5035</v>
      </c>
      <c r="K4612" t="s">
        <v>93</v>
      </c>
      <c r="L4612">
        <v>553337</v>
      </c>
    </row>
    <row r="4613" spans="1:12" x14ac:dyDescent="0.25">
      <c r="A4613" t="s">
        <v>447</v>
      </c>
      <c r="B4613" t="s">
        <v>448</v>
      </c>
      <c r="C4613" t="s">
        <v>85</v>
      </c>
      <c r="D4613">
        <v>112</v>
      </c>
      <c r="E4613" t="s">
        <v>86</v>
      </c>
      <c r="F4613" t="s">
        <v>735</v>
      </c>
      <c r="G4613" t="s">
        <v>736</v>
      </c>
      <c r="H4613" t="s">
        <v>208</v>
      </c>
      <c r="I4613" t="s">
        <v>209</v>
      </c>
      <c r="J4613">
        <v>48695</v>
      </c>
      <c r="K4613" t="s">
        <v>93</v>
      </c>
      <c r="L4613">
        <v>553337</v>
      </c>
    </row>
    <row r="4614" spans="1:12" x14ac:dyDescent="0.25">
      <c r="A4614" t="s">
        <v>447</v>
      </c>
      <c r="B4614" t="s">
        <v>448</v>
      </c>
      <c r="C4614" t="s">
        <v>85</v>
      </c>
      <c r="D4614">
        <v>112</v>
      </c>
      <c r="E4614" t="s">
        <v>86</v>
      </c>
      <c r="F4614" t="s">
        <v>735</v>
      </c>
      <c r="G4614" t="s">
        <v>736</v>
      </c>
      <c r="H4614" t="s">
        <v>210</v>
      </c>
      <c r="I4614" t="s">
        <v>211</v>
      </c>
      <c r="J4614">
        <v>10700</v>
      </c>
      <c r="K4614" t="s">
        <v>93</v>
      </c>
      <c r="L4614">
        <v>553337</v>
      </c>
    </row>
    <row r="4615" spans="1:12" x14ac:dyDescent="0.25">
      <c r="A4615" t="s">
        <v>447</v>
      </c>
      <c r="B4615" t="s">
        <v>448</v>
      </c>
      <c r="C4615" t="s">
        <v>85</v>
      </c>
      <c r="D4615">
        <v>112</v>
      </c>
      <c r="E4615" t="s">
        <v>86</v>
      </c>
      <c r="F4615" t="s">
        <v>735</v>
      </c>
      <c r="G4615" t="s">
        <v>736</v>
      </c>
      <c r="H4615" t="s">
        <v>212</v>
      </c>
      <c r="I4615" t="s">
        <v>213</v>
      </c>
      <c r="J4615">
        <v>7396</v>
      </c>
      <c r="K4615" t="s">
        <v>93</v>
      </c>
      <c r="L4615">
        <v>553337</v>
      </c>
    </row>
    <row r="4616" spans="1:12" x14ac:dyDescent="0.25">
      <c r="A4616" t="s">
        <v>447</v>
      </c>
      <c r="B4616" t="s">
        <v>448</v>
      </c>
      <c r="C4616" t="s">
        <v>85</v>
      </c>
      <c r="D4616">
        <v>112</v>
      </c>
      <c r="E4616" t="s">
        <v>86</v>
      </c>
      <c r="F4616" t="s">
        <v>735</v>
      </c>
      <c r="G4616" t="s">
        <v>736</v>
      </c>
      <c r="H4616" t="s">
        <v>214</v>
      </c>
      <c r="I4616" t="s">
        <v>215</v>
      </c>
      <c r="J4616">
        <v>62859</v>
      </c>
      <c r="K4616" t="s">
        <v>93</v>
      </c>
      <c r="L4616">
        <v>553337</v>
      </c>
    </row>
    <row r="4617" spans="1:12" x14ac:dyDescent="0.25">
      <c r="A4617" t="s">
        <v>447</v>
      </c>
      <c r="B4617" t="s">
        <v>448</v>
      </c>
      <c r="C4617" t="s">
        <v>85</v>
      </c>
      <c r="D4617">
        <v>112</v>
      </c>
      <c r="E4617" t="s">
        <v>86</v>
      </c>
      <c r="F4617" t="s">
        <v>735</v>
      </c>
      <c r="G4617" t="s">
        <v>736</v>
      </c>
      <c r="H4617" t="s">
        <v>216</v>
      </c>
      <c r="I4617" t="s">
        <v>217</v>
      </c>
      <c r="J4617">
        <v>14035</v>
      </c>
      <c r="K4617" t="s">
        <v>93</v>
      </c>
      <c r="L4617">
        <v>553337</v>
      </c>
    </row>
    <row r="4618" spans="1:12" x14ac:dyDescent="0.25">
      <c r="A4618" t="s">
        <v>447</v>
      </c>
      <c r="B4618" t="s">
        <v>448</v>
      </c>
      <c r="C4618" t="s">
        <v>85</v>
      </c>
      <c r="D4618">
        <v>112</v>
      </c>
      <c r="E4618" t="s">
        <v>86</v>
      </c>
      <c r="F4618" t="s">
        <v>735</v>
      </c>
      <c r="G4618" t="s">
        <v>736</v>
      </c>
      <c r="H4618" t="s">
        <v>218</v>
      </c>
      <c r="I4618" t="s">
        <v>219</v>
      </c>
      <c r="J4618">
        <v>0</v>
      </c>
      <c r="K4618" t="s">
        <v>93</v>
      </c>
      <c r="L4618">
        <v>553337</v>
      </c>
    </row>
    <row r="4619" spans="1:12" x14ac:dyDescent="0.25">
      <c r="A4619" t="s">
        <v>447</v>
      </c>
      <c r="B4619" t="s">
        <v>448</v>
      </c>
      <c r="C4619" t="s">
        <v>85</v>
      </c>
      <c r="D4619">
        <v>112</v>
      </c>
      <c r="E4619" t="s">
        <v>86</v>
      </c>
      <c r="F4619" t="s">
        <v>735</v>
      </c>
      <c r="G4619" t="s">
        <v>736</v>
      </c>
      <c r="H4619" t="s">
        <v>220</v>
      </c>
      <c r="I4619" t="s">
        <v>221</v>
      </c>
      <c r="J4619">
        <v>9809</v>
      </c>
      <c r="K4619" t="s">
        <v>93</v>
      </c>
      <c r="L4619">
        <v>553337</v>
      </c>
    </row>
    <row r="4620" spans="1:12" x14ac:dyDescent="0.25">
      <c r="A4620" t="s">
        <v>447</v>
      </c>
      <c r="B4620" t="s">
        <v>448</v>
      </c>
      <c r="C4620" t="s">
        <v>85</v>
      </c>
      <c r="D4620">
        <v>112</v>
      </c>
      <c r="E4620" t="s">
        <v>86</v>
      </c>
      <c r="F4620" t="s">
        <v>735</v>
      </c>
      <c r="G4620" t="s">
        <v>736</v>
      </c>
      <c r="H4620" t="s">
        <v>222</v>
      </c>
      <c r="I4620" t="s">
        <v>223</v>
      </c>
      <c r="J4620">
        <v>1929</v>
      </c>
      <c r="K4620" t="s">
        <v>93</v>
      </c>
      <c r="L4620">
        <v>553337</v>
      </c>
    </row>
    <row r="4621" spans="1:12" x14ac:dyDescent="0.25">
      <c r="A4621" t="s">
        <v>447</v>
      </c>
      <c r="B4621" t="s">
        <v>448</v>
      </c>
      <c r="C4621" t="s">
        <v>85</v>
      </c>
      <c r="D4621">
        <v>112</v>
      </c>
      <c r="E4621" t="s">
        <v>86</v>
      </c>
      <c r="F4621" t="s">
        <v>735</v>
      </c>
      <c r="G4621" t="s">
        <v>736</v>
      </c>
      <c r="H4621" t="s">
        <v>224</v>
      </c>
      <c r="I4621" t="s">
        <v>225</v>
      </c>
      <c r="J4621">
        <v>8732</v>
      </c>
      <c r="K4621" t="s">
        <v>93</v>
      </c>
      <c r="L4621">
        <v>553337</v>
      </c>
    </row>
    <row r="4622" spans="1:12" x14ac:dyDescent="0.25">
      <c r="A4622" t="s">
        <v>447</v>
      </c>
      <c r="B4622" t="s">
        <v>448</v>
      </c>
      <c r="C4622" t="s">
        <v>85</v>
      </c>
      <c r="D4622">
        <v>112</v>
      </c>
      <c r="E4622" t="s">
        <v>86</v>
      </c>
      <c r="F4622" t="s">
        <v>735</v>
      </c>
      <c r="G4622" t="s">
        <v>736</v>
      </c>
      <c r="H4622" t="s">
        <v>226</v>
      </c>
      <c r="I4622" t="s">
        <v>227</v>
      </c>
      <c r="J4622">
        <v>12324</v>
      </c>
      <c r="K4622" t="s">
        <v>93</v>
      </c>
      <c r="L4622">
        <v>553337</v>
      </c>
    </row>
    <row r="4623" spans="1:12" x14ac:dyDescent="0.25">
      <c r="A4623" t="s">
        <v>447</v>
      </c>
      <c r="B4623" t="s">
        <v>448</v>
      </c>
      <c r="C4623" t="s">
        <v>85</v>
      </c>
      <c r="D4623">
        <v>112</v>
      </c>
      <c r="E4623" t="s">
        <v>86</v>
      </c>
      <c r="F4623" t="s">
        <v>735</v>
      </c>
      <c r="G4623" t="s">
        <v>736</v>
      </c>
      <c r="H4623" t="s">
        <v>228</v>
      </c>
      <c r="I4623" t="s">
        <v>229</v>
      </c>
      <c r="J4623">
        <v>0</v>
      </c>
      <c r="K4623" t="s">
        <v>93</v>
      </c>
      <c r="L4623">
        <v>553337</v>
      </c>
    </row>
    <row r="4624" spans="1:12" x14ac:dyDescent="0.25">
      <c r="A4624" t="s">
        <v>447</v>
      </c>
      <c r="B4624" t="s">
        <v>448</v>
      </c>
      <c r="C4624" t="s">
        <v>85</v>
      </c>
      <c r="D4624">
        <v>112</v>
      </c>
      <c r="E4624" t="s">
        <v>86</v>
      </c>
      <c r="F4624" t="s">
        <v>735</v>
      </c>
      <c r="G4624" t="s">
        <v>736</v>
      </c>
      <c r="H4624" t="s">
        <v>230</v>
      </c>
      <c r="I4624" t="s">
        <v>231</v>
      </c>
      <c r="J4624">
        <v>1896</v>
      </c>
      <c r="K4624" t="s">
        <v>93</v>
      </c>
      <c r="L4624">
        <v>553337</v>
      </c>
    </row>
    <row r="4625" spans="1:12" x14ac:dyDescent="0.25">
      <c r="A4625" t="s">
        <v>447</v>
      </c>
      <c r="B4625" t="s">
        <v>448</v>
      </c>
      <c r="C4625" t="s">
        <v>85</v>
      </c>
      <c r="D4625">
        <v>112</v>
      </c>
      <c r="E4625" t="s">
        <v>86</v>
      </c>
      <c r="F4625" t="s">
        <v>735</v>
      </c>
      <c r="G4625" t="s">
        <v>736</v>
      </c>
      <c r="H4625" t="s">
        <v>232</v>
      </c>
      <c r="I4625" t="s">
        <v>233</v>
      </c>
      <c r="J4625">
        <v>28992</v>
      </c>
      <c r="K4625" t="s">
        <v>93</v>
      </c>
      <c r="L4625">
        <v>553337</v>
      </c>
    </row>
    <row r="4626" spans="1:12" x14ac:dyDescent="0.25">
      <c r="A4626" t="s">
        <v>447</v>
      </c>
      <c r="B4626" t="s">
        <v>448</v>
      </c>
      <c r="C4626" t="s">
        <v>85</v>
      </c>
      <c r="D4626">
        <v>112</v>
      </c>
      <c r="E4626" t="s">
        <v>86</v>
      </c>
      <c r="F4626" t="s">
        <v>735</v>
      </c>
      <c r="G4626" t="s">
        <v>736</v>
      </c>
      <c r="H4626" t="s">
        <v>234</v>
      </c>
      <c r="I4626" t="s">
        <v>235</v>
      </c>
      <c r="J4626">
        <v>220739</v>
      </c>
      <c r="K4626" t="s">
        <v>93</v>
      </c>
      <c r="L4626">
        <v>553337</v>
      </c>
    </row>
    <row r="4627" spans="1:12" x14ac:dyDescent="0.25">
      <c r="A4627" t="s">
        <v>447</v>
      </c>
      <c r="B4627" t="s">
        <v>448</v>
      </c>
      <c r="C4627" t="s">
        <v>85</v>
      </c>
      <c r="D4627">
        <v>112</v>
      </c>
      <c r="E4627" t="s">
        <v>86</v>
      </c>
      <c r="F4627" t="s">
        <v>735</v>
      </c>
      <c r="G4627" t="s">
        <v>736</v>
      </c>
      <c r="H4627" t="s">
        <v>236</v>
      </c>
      <c r="I4627" t="s">
        <v>237</v>
      </c>
      <c r="J4627">
        <v>0</v>
      </c>
      <c r="K4627" t="s">
        <v>93</v>
      </c>
      <c r="L4627">
        <v>553337</v>
      </c>
    </row>
    <row r="4628" spans="1:12" x14ac:dyDescent="0.25">
      <c r="A4628" t="s">
        <v>447</v>
      </c>
      <c r="B4628" t="s">
        <v>448</v>
      </c>
      <c r="C4628" t="s">
        <v>85</v>
      </c>
      <c r="D4628">
        <v>112</v>
      </c>
      <c r="E4628" t="s">
        <v>86</v>
      </c>
      <c r="F4628" t="s">
        <v>735</v>
      </c>
      <c r="G4628" t="s">
        <v>736</v>
      </c>
      <c r="H4628" t="s">
        <v>251</v>
      </c>
      <c r="I4628" t="s">
        <v>252</v>
      </c>
      <c r="J4628">
        <v>0</v>
      </c>
      <c r="K4628" t="s">
        <v>93</v>
      </c>
      <c r="L4628">
        <v>0</v>
      </c>
    </row>
    <row r="4629" spans="1:12" x14ac:dyDescent="0.25">
      <c r="A4629" t="s">
        <v>447</v>
      </c>
      <c r="B4629" t="s">
        <v>448</v>
      </c>
      <c r="C4629" t="s">
        <v>85</v>
      </c>
      <c r="D4629">
        <v>112</v>
      </c>
      <c r="E4629" t="s">
        <v>86</v>
      </c>
      <c r="F4629" t="s">
        <v>735</v>
      </c>
      <c r="G4629" t="s">
        <v>736</v>
      </c>
      <c r="H4629" t="s">
        <v>253</v>
      </c>
      <c r="I4629" t="s">
        <v>254</v>
      </c>
      <c r="J4629">
        <v>0</v>
      </c>
      <c r="K4629" t="s">
        <v>93</v>
      </c>
      <c r="L4629">
        <v>0</v>
      </c>
    </row>
    <row r="4630" spans="1:12" x14ac:dyDescent="0.25">
      <c r="A4630" t="s">
        <v>447</v>
      </c>
      <c r="B4630" t="s">
        <v>448</v>
      </c>
      <c r="C4630" t="s">
        <v>85</v>
      </c>
      <c r="D4630">
        <v>112</v>
      </c>
      <c r="E4630" t="s">
        <v>86</v>
      </c>
      <c r="F4630" t="s">
        <v>735</v>
      </c>
      <c r="G4630" t="s">
        <v>736</v>
      </c>
      <c r="H4630" t="s">
        <v>255</v>
      </c>
      <c r="I4630" t="s">
        <v>256</v>
      </c>
      <c r="J4630">
        <v>0</v>
      </c>
      <c r="K4630" t="s">
        <v>93</v>
      </c>
      <c r="L4630">
        <v>0</v>
      </c>
    </row>
    <row r="4631" spans="1:12" x14ac:dyDescent="0.25">
      <c r="A4631" t="s">
        <v>447</v>
      </c>
      <c r="B4631" t="s">
        <v>448</v>
      </c>
      <c r="C4631" t="s">
        <v>85</v>
      </c>
      <c r="D4631">
        <v>112</v>
      </c>
      <c r="E4631" t="s">
        <v>86</v>
      </c>
      <c r="F4631" t="s">
        <v>735</v>
      </c>
      <c r="G4631" t="s">
        <v>736</v>
      </c>
      <c r="H4631" t="s">
        <v>257</v>
      </c>
      <c r="I4631" t="s">
        <v>258</v>
      </c>
      <c r="J4631">
        <v>0</v>
      </c>
      <c r="K4631" t="s">
        <v>93</v>
      </c>
      <c r="L4631">
        <v>0</v>
      </c>
    </row>
    <row r="4632" spans="1:12" x14ac:dyDescent="0.25">
      <c r="A4632" t="s">
        <v>447</v>
      </c>
      <c r="B4632" t="s">
        <v>448</v>
      </c>
      <c r="C4632" t="s">
        <v>85</v>
      </c>
      <c r="D4632">
        <v>112</v>
      </c>
      <c r="E4632" t="s">
        <v>86</v>
      </c>
      <c r="F4632" t="s">
        <v>735</v>
      </c>
      <c r="G4632" t="s">
        <v>736</v>
      </c>
      <c r="H4632" t="s">
        <v>259</v>
      </c>
      <c r="I4632" t="s">
        <v>260</v>
      </c>
      <c r="J4632">
        <v>0</v>
      </c>
      <c r="K4632" t="s">
        <v>93</v>
      </c>
      <c r="L4632">
        <v>0</v>
      </c>
    </row>
    <row r="4633" spans="1:12" x14ac:dyDescent="0.25">
      <c r="A4633" t="s">
        <v>447</v>
      </c>
      <c r="B4633" t="s">
        <v>448</v>
      </c>
      <c r="C4633" t="s">
        <v>85</v>
      </c>
      <c r="D4633">
        <v>112</v>
      </c>
      <c r="E4633" t="s">
        <v>86</v>
      </c>
      <c r="F4633" t="s">
        <v>735</v>
      </c>
      <c r="G4633" t="s">
        <v>736</v>
      </c>
      <c r="H4633" t="s">
        <v>261</v>
      </c>
      <c r="I4633" t="s">
        <v>262</v>
      </c>
      <c r="J4633">
        <v>0</v>
      </c>
      <c r="K4633" t="s">
        <v>93</v>
      </c>
      <c r="L4633">
        <v>0</v>
      </c>
    </row>
    <row r="4634" spans="1:12" x14ac:dyDescent="0.25">
      <c r="A4634" t="s">
        <v>447</v>
      </c>
      <c r="B4634" t="s">
        <v>448</v>
      </c>
      <c r="C4634" t="s">
        <v>85</v>
      </c>
      <c r="D4634">
        <v>112</v>
      </c>
      <c r="E4634" t="s">
        <v>86</v>
      </c>
      <c r="F4634" t="s">
        <v>735</v>
      </c>
      <c r="G4634" t="s">
        <v>736</v>
      </c>
      <c r="H4634" t="s">
        <v>263</v>
      </c>
      <c r="I4634" t="s">
        <v>264</v>
      </c>
      <c r="J4634">
        <v>0</v>
      </c>
      <c r="K4634" t="s">
        <v>93</v>
      </c>
      <c r="L4634">
        <v>0</v>
      </c>
    </row>
    <row r="4635" spans="1:12" x14ac:dyDescent="0.25">
      <c r="A4635" t="s">
        <v>447</v>
      </c>
      <c r="B4635" t="s">
        <v>448</v>
      </c>
      <c r="C4635" t="s">
        <v>85</v>
      </c>
      <c r="D4635">
        <v>112</v>
      </c>
      <c r="E4635" t="s">
        <v>86</v>
      </c>
      <c r="F4635" t="s">
        <v>735</v>
      </c>
      <c r="G4635" t="s">
        <v>736</v>
      </c>
      <c r="H4635" t="s">
        <v>265</v>
      </c>
      <c r="I4635" t="s">
        <v>266</v>
      </c>
      <c r="J4635">
        <v>0</v>
      </c>
      <c r="K4635" t="s">
        <v>93</v>
      </c>
      <c r="L4635">
        <v>0</v>
      </c>
    </row>
    <row r="4636" spans="1:12" x14ac:dyDescent="0.25">
      <c r="A4636" t="s">
        <v>447</v>
      </c>
      <c r="B4636" t="s">
        <v>448</v>
      </c>
      <c r="C4636" t="s">
        <v>85</v>
      </c>
      <c r="D4636">
        <v>112</v>
      </c>
      <c r="E4636" t="s">
        <v>86</v>
      </c>
      <c r="F4636" t="s">
        <v>735</v>
      </c>
      <c r="G4636" t="s">
        <v>736</v>
      </c>
      <c r="H4636" t="s">
        <v>267</v>
      </c>
      <c r="I4636" t="s">
        <v>268</v>
      </c>
      <c r="J4636">
        <v>0</v>
      </c>
      <c r="K4636" t="s">
        <v>93</v>
      </c>
      <c r="L4636">
        <v>0</v>
      </c>
    </row>
    <row r="4637" spans="1:12" x14ac:dyDescent="0.25">
      <c r="A4637" t="s">
        <v>447</v>
      </c>
      <c r="B4637" t="s">
        <v>448</v>
      </c>
      <c r="C4637" t="s">
        <v>85</v>
      </c>
      <c r="D4637">
        <v>112</v>
      </c>
      <c r="E4637" t="s">
        <v>86</v>
      </c>
      <c r="F4637" t="s">
        <v>735</v>
      </c>
      <c r="G4637" t="s">
        <v>736</v>
      </c>
      <c r="H4637" t="s">
        <v>269</v>
      </c>
      <c r="I4637" t="s">
        <v>270</v>
      </c>
      <c r="J4637">
        <v>-1632275</v>
      </c>
      <c r="K4637" t="s">
        <v>93</v>
      </c>
      <c r="L4637">
        <v>0</v>
      </c>
    </row>
    <row r="4638" spans="1:12" x14ac:dyDescent="0.25">
      <c r="A4638" t="s">
        <v>447</v>
      </c>
      <c r="B4638" t="s">
        <v>448</v>
      </c>
      <c r="C4638" t="s">
        <v>85</v>
      </c>
      <c r="D4638">
        <v>112</v>
      </c>
      <c r="E4638" t="s">
        <v>86</v>
      </c>
      <c r="F4638" t="s">
        <v>735</v>
      </c>
      <c r="G4638" t="s">
        <v>736</v>
      </c>
      <c r="H4638" t="s">
        <v>271</v>
      </c>
      <c r="I4638" t="s">
        <v>272</v>
      </c>
      <c r="J4638">
        <v>5548668</v>
      </c>
      <c r="K4638" t="s">
        <v>93</v>
      </c>
      <c r="L4638">
        <v>0</v>
      </c>
    </row>
    <row r="4639" spans="1:12" x14ac:dyDescent="0.25">
      <c r="A4639" t="s">
        <v>447</v>
      </c>
      <c r="B4639" t="s">
        <v>448</v>
      </c>
      <c r="C4639" t="s">
        <v>85</v>
      </c>
      <c r="D4639">
        <v>112</v>
      </c>
      <c r="E4639" t="s">
        <v>86</v>
      </c>
      <c r="F4639" t="s">
        <v>735</v>
      </c>
      <c r="G4639" t="s">
        <v>736</v>
      </c>
      <c r="H4639" t="s">
        <v>273</v>
      </c>
      <c r="I4639" t="s">
        <v>274</v>
      </c>
      <c r="J4639">
        <v>9266</v>
      </c>
      <c r="K4639" t="s">
        <v>93</v>
      </c>
      <c r="L4639">
        <v>0</v>
      </c>
    </row>
    <row r="4640" spans="1:12" x14ac:dyDescent="0.25">
      <c r="A4640" t="s">
        <v>447</v>
      </c>
      <c r="B4640" t="s">
        <v>448</v>
      </c>
      <c r="C4640" t="s">
        <v>85</v>
      </c>
      <c r="D4640">
        <v>112</v>
      </c>
      <c r="E4640" t="s">
        <v>86</v>
      </c>
      <c r="F4640" t="s">
        <v>735</v>
      </c>
      <c r="G4640" t="s">
        <v>736</v>
      </c>
      <c r="H4640" t="s">
        <v>275</v>
      </c>
      <c r="I4640" t="s">
        <v>276</v>
      </c>
      <c r="J4640">
        <v>0</v>
      </c>
      <c r="K4640" t="s">
        <v>93</v>
      </c>
      <c r="L4640">
        <v>0</v>
      </c>
    </row>
    <row r="4641" spans="1:12" x14ac:dyDescent="0.25">
      <c r="A4641" t="s">
        <v>447</v>
      </c>
      <c r="B4641" t="s">
        <v>448</v>
      </c>
      <c r="C4641" t="s">
        <v>85</v>
      </c>
      <c r="D4641">
        <v>112</v>
      </c>
      <c r="E4641" t="s">
        <v>86</v>
      </c>
      <c r="F4641" t="s">
        <v>735</v>
      </c>
      <c r="G4641" t="s">
        <v>736</v>
      </c>
      <c r="H4641" t="s">
        <v>277</v>
      </c>
      <c r="I4641" t="s">
        <v>278</v>
      </c>
      <c r="J4641">
        <v>328183</v>
      </c>
      <c r="K4641" t="s">
        <v>93</v>
      </c>
      <c r="L4641">
        <v>0</v>
      </c>
    </row>
    <row r="4642" spans="1:12" x14ac:dyDescent="0.25">
      <c r="A4642" t="s">
        <v>447</v>
      </c>
      <c r="B4642" t="s">
        <v>448</v>
      </c>
      <c r="C4642" t="s">
        <v>85</v>
      </c>
      <c r="D4642">
        <v>112</v>
      </c>
      <c r="E4642" t="s">
        <v>86</v>
      </c>
      <c r="F4642" t="s">
        <v>735</v>
      </c>
      <c r="G4642" t="s">
        <v>736</v>
      </c>
      <c r="H4642" t="s">
        <v>279</v>
      </c>
      <c r="I4642" t="s">
        <v>280</v>
      </c>
      <c r="J4642">
        <v>6790</v>
      </c>
      <c r="K4642" t="s">
        <v>93</v>
      </c>
      <c r="L4642">
        <v>0</v>
      </c>
    </row>
    <row r="4643" spans="1:12" x14ac:dyDescent="0.25">
      <c r="A4643" t="s">
        <v>447</v>
      </c>
      <c r="B4643" t="s">
        <v>448</v>
      </c>
      <c r="C4643" t="s">
        <v>85</v>
      </c>
      <c r="D4643">
        <v>112</v>
      </c>
      <c r="E4643" t="s">
        <v>86</v>
      </c>
      <c r="F4643" t="s">
        <v>735</v>
      </c>
      <c r="G4643" t="s">
        <v>736</v>
      </c>
      <c r="H4643" t="s">
        <v>281</v>
      </c>
      <c r="I4643" t="s">
        <v>282</v>
      </c>
      <c r="J4643">
        <v>279784</v>
      </c>
      <c r="K4643" t="s">
        <v>93</v>
      </c>
      <c r="L4643">
        <v>0</v>
      </c>
    </row>
    <row r="4644" spans="1:12" x14ac:dyDescent="0.25">
      <c r="A4644" t="s">
        <v>447</v>
      </c>
      <c r="B4644" t="s">
        <v>448</v>
      </c>
      <c r="C4644" t="s">
        <v>85</v>
      </c>
      <c r="D4644">
        <v>112</v>
      </c>
      <c r="E4644" t="s">
        <v>86</v>
      </c>
      <c r="F4644" t="s">
        <v>735</v>
      </c>
      <c r="G4644" t="s">
        <v>736</v>
      </c>
      <c r="H4644" t="s">
        <v>283</v>
      </c>
      <c r="I4644" t="s">
        <v>284</v>
      </c>
      <c r="J4644">
        <v>0</v>
      </c>
      <c r="K4644" t="s">
        <v>93</v>
      </c>
      <c r="L4644">
        <v>0</v>
      </c>
    </row>
    <row r="4645" spans="1:12" x14ac:dyDescent="0.25">
      <c r="A4645" t="s">
        <v>447</v>
      </c>
      <c r="B4645" t="s">
        <v>448</v>
      </c>
      <c r="C4645" t="s">
        <v>85</v>
      </c>
      <c r="D4645">
        <v>112</v>
      </c>
      <c r="E4645" t="s">
        <v>86</v>
      </c>
      <c r="F4645" t="s">
        <v>735</v>
      </c>
      <c r="G4645" t="s">
        <v>736</v>
      </c>
      <c r="H4645" t="s">
        <v>285</v>
      </c>
      <c r="I4645" t="s">
        <v>286</v>
      </c>
      <c r="J4645">
        <v>83972</v>
      </c>
      <c r="K4645" t="s">
        <v>93</v>
      </c>
      <c r="L4645">
        <v>0</v>
      </c>
    </row>
    <row r="4646" spans="1:12" x14ac:dyDescent="0.25">
      <c r="A4646" t="s">
        <v>447</v>
      </c>
      <c r="B4646" t="s">
        <v>448</v>
      </c>
      <c r="C4646" t="s">
        <v>85</v>
      </c>
      <c r="D4646">
        <v>112</v>
      </c>
      <c r="E4646" t="s">
        <v>86</v>
      </c>
      <c r="F4646" t="s">
        <v>735</v>
      </c>
      <c r="G4646" t="s">
        <v>736</v>
      </c>
      <c r="H4646" t="s">
        <v>287</v>
      </c>
      <c r="I4646" t="s">
        <v>288</v>
      </c>
      <c r="J4646">
        <v>30181</v>
      </c>
      <c r="K4646" t="s">
        <v>93</v>
      </c>
      <c r="L4646">
        <v>0</v>
      </c>
    </row>
    <row r="4647" spans="1:12" x14ac:dyDescent="0.25">
      <c r="A4647" t="s">
        <v>447</v>
      </c>
      <c r="B4647" t="s">
        <v>448</v>
      </c>
      <c r="C4647" t="s">
        <v>85</v>
      </c>
      <c r="D4647">
        <v>112</v>
      </c>
      <c r="E4647" t="s">
        <v>86</v>
      </c>
      <c r="F4647" t="s">
        <v>735</v>
      </c>
      <c r="G4647" t="s">
        <v>736</v>
      </c>
      <c r="H4647" t="s">
        <v>289</v>
      </c>
      <c r="I4647" t="s">
        <v>290</v>
      </c>
      <c r="J4647">
        <v>0</v>
      </c>
      <c r="K4647" t="s">
        <v>93</v>
      </c>
      <c r="L4647">
        <v>0</v>
      </c>
    </row>
    <row r="4648" spans="1:12" x14ac:dyDescent="0.25">
      <c r="A4648" t="s">
        <v>447</v>
      </c>
      <c r="B4648" t="s">
        <v>448</v>
      </c>
      <c r="C4648" t="s">
        <v>85</v>
      </c>
      <c r="D4648">
        <v>112</v>
      </c>
      <c r="E4648" t="s">
        <v>86</v>
      </c>
      <c r="F4648" t="s">
        <v>735</v>
      </c>
      <c r="G4648" t="s">
        <v>736</v>
      </c>
      <c r="H4648" t="s">
        <v>291</v>
      </c>
      <c r="I4648" t="s">
        <v>292</v>
      </c>
      <c r="J4648">
        <v>0</v>
      </c>
      <c r="K4648" t="s">
        <v>93</v>
      </c>
      <c r="L4648">
        <v>0</v>
      </c>
    </row>
    <row r="4649" spans="1:12" x14ac:dyDescent="0.25">
      <c r="A4649" t="s">
        <v>447</v>
      </c>
      <c r="B4649" t="s">
        <v>448</v>
      </c>
      <c r="C4649" t="s">
        <v>85</v>
      </c>
      <c r="D4649">
        <v>112</v>
      </c>
      <c r="E4649" t="s">
        <v>86</v>
      </c>
      <c r="F4649" t="s">
        <v>735</v>
      </c>
      <c r="G4649" t="s">
        <v>736</v>
      </c>
      <c r="H4649" t="s">
        <v>293</v>
      </c>
      <c r="I4649" t="s">
        <v>294</v>
      </c>
      <c r="J4649">
        <v>6785</v>
      </c>
      <c r="K4649" t="s">
        <v>93</v>
      </c>
      <c r="L4649">
        <v>0</v>
      </c>
    </row>
    <row r="4650" spans="1:12" x14ac:dyDescent="0.25">
      <c r="A4650" t="s">
        <v>447</v>
      </c>
      <c r="B4650" t="s">
        <v>448</v>
      </c>
      <c r="C4650" t="s">
        <v>85</v>
      </c>
      <c r="D4650">
        <v>112</v>
      </c>
      <c r="E4650" t="s">
        <v>86</v>
      </c>
      <c r="F4650" t="s">
        <v>735</v>
      </c>
      <c r="G4650" t="s">
        <v>736</v>
      </c>
      <c r="H4650" t="s">
        <v>295</v>
      </c>
      <c r="I4650" t="s">
        <v>296</v>
      </c>
      <c r="J4650">
        <v>4308</v>
      </c>
      <c r="K4650" t="s">
        <v>93</v>
      </c>
      <c r="L4650">
        <v>0</v>
      </c>
    </row>
    <row r="4651" spans="1:12" x14ac:dyDescent="0.25">
      <c r="A4651" t="s">
        <v>447</v>
      </c>
      <c r="B4651" t="s">
        <v>448</v>
      </c>
      <c r="C4651" t="s">
        <v>85</v>
      </c>
      <c r="D4651">
        <v>112</v>
      </c>
      <c r="E4651" t="s">
        <v>86</v>
      </c>
      <c r="F4651" t="s">
        <v>735</v>
      </c>
      <c r="G4651" t="s">
        <v>736</v>
      </c>
      <c r="H4651" t="s">
        <v>297</v>
      </c>
      <c r="I4651" t="s">
        <v>298</v>
      </c>
      <c r="J4651">
        <v>0</v>
      </c>
      <c r="K4651" t="s">
        <v>93</v>
      </c>
      <c r="L4651">
        <v>0</v>
      </c>
    </row>
    <row r="4652" spans="1:12" x14ac:dyDescent="0.25">
      <c r="A4652" t="s">
        <v>447</v>
      </c>
      <c r="B4652" t="s">
        <v>448</v>
      </c>
      <c r="C4652" t="s">
        <v>85</v>
      </c>
      <c r="D4652">
        <v>112</v>
      </c>
      <c r="E4652" t="s">
        <v>86</v>
      </c>
      <c r="F4652" t="s">
        <v>735</v>
      </c>
      <c r="G4652" t="s">
        <v>736</v>
      </c>
      <c r="H4652" t="s">
        <v>299</v>
      </c>
      <c r="I4652" t="s">
        <v>300</v>
      </c>
      <c r="J4652">
        <v>0</v>
      </c>
      <c r="K4652" t="s">
        <v>93</v>
      </c>
      <c r="L4652">
        <v>0</v>
      </c>
    </row>
    <row r="4653" spans="1:12" x14ac:dyDescent="0.25">
      <c r="A4653" t="s">
        <v>447</v>
      </c>
      <c r="B4653" t="s">
        <v>448</v>
      </c>
      <c r="C4653" t="s">
        <v>85</v>
      </c>
      <c r="D4653">
        <v>112</v>
      </c>
      <c r="E4653" t="s">
        <v>86</v>
      </c>
      <c r="F4653" t="s">
        <v>735</v>
      </c>
      <c r="G4653" t="s">
        <v>736</v>
      </c>
      <c r="H4653" t="s">
        <v>301</v>
      </c>
      <c r="I4653" t="s">
        <v>302</v>
      </c>
      <c r="J4653">
        <v>0</v>
      </c>
      <c r="K4653" t="s">
        <v>93</v>
      </c>
      <c r="L4653">
        <v>0</v>
      </c>
    </row>
    <row r="4654" spans="1:12" x14ac:dyDescent="0.25">
      <c r="A4654" t="s">
        <v>447</v>
      </c>
      <c r="B4654" t="s">
        <v>448</v>
      </c>
      <c r="C4654" t="s">
        <v>85</v>
      </c>
      <c r="D4654">
        <v>112</v>
      </c>
      <c r="E4654" t="s">
        <v>86</v>
      </c>
      <c r="F4654" t="s">
        <v>735</v>
      </c>
      <c r="G4654" t="s">
        <v>736</v>
      </c>
      <c r="H4654" t="s">
        <v>303</v>
      </c>
      <c r="I4654" t="s">
        <v>304</v>
      </c>
      <c r="J4654">
        <v>0</v>
      </c>
      <c r="K4654" t="s">
        <v>93</v>
      </c>
      <c r="L4654">
        <v>0</v>
      </c>
    </row>
    <row r="4655" spans="1:12" x14ac:dyDescent="0.25">
      <c r="A4655" t="s">
        <v>447</v>
      </c>
      <c r="B4655" t="s">
        <v>448</v>
      </c>
      <c r="C4655" t="s">
        <v>85</v>
      </c>
      <c r="D4655">
        <v>112</v>
      </c>
      <c r="E4655" t="s">
        <v>86</v>
      </c>
      <c r="F4655" t="s">
        <v>735</v>
      </c>
      <c r="G4655" t="s">
        <v>736</v>
      </c>
      <c r="H4655" t="s">
        <v>305</v>
      </c>
      <c r="I4655" t="s">
        <v>306</v>
      </c>
      <c r="J4655">
        <v>245306</v>
      </c>
      <c r="K4655" t="s">
        <v>93</v>
      </c>
      <c r="L4655">
        <v>0</v>
      </c>
    </row>
    <row r="4656" spans="1:12" x14ac:dyDescent="0.25">
      <c r="A4656" t="s">
        <v>447</v>
      </c>
      <c r="B4656" t="s">
        <v>448</v>
      </c>
      <c r="C4656" t="s">
        <v>85</v>
      </c>
      <c r="D4656">
        <v>112</v>
      </c>
      <c r="E4656" t="s">
        <v>86</v>
      </c>
      <c r="F4656" t="s">
        <v>735</v>
      </c>
      <c r="G4656" t="s">
        <v>736</v>
      </c>
      <c r="H4656" t="s">
        <v>307</v>
      </c>
      <c r="I4656" t="s">
        <v>308</v>
      </c>
      <c r="J4656">
        <v>921411</v>
      </c>
      <c r="K4656" t="s">
        <v>93</v>
      </c>
      <c r="L4656">
        <v>0</v>
      </c>
    </row>
    <row r="4657" spans="1:12" x14ac:dyDescent="0.25">
      <c r="A4657" t="s">
        <v>447</v>
      </c>
      <c r="B4657" t="s">
        <v>448</v>
      </c>
      <c r="C4657" t="s">
        <v>85</v>
      </c>
      <c r="D4657">
        <v>112</v>
      </c>
      <c r="E4657" t="s">
        <v>86</v>
      </c>
      <c r="F4657" t="s">
        <v>735</v>
      </c>
      <c r="G4657" t="s">
        <v>736</v>
      </c>
      <c r="H4657" t="s">
        <v>309</v>
      </c>
      <c r="I4657" t="s">
        <v>310</v>
      </c>
      <c r="J4657">
        <v>4460155</v>
      </c>
      <c r="K4657" t="s">
        <v>93</v>
      </c>
      <c r="L4657">
        <v>0</v>
      </c>
    </row>
    <row r="4658" spans="1:12" x14ac:dyDescent="0.25">
      <c r="A4658" t="s">
        <v>447</v>
      </c>
      <c r="B4658" t="s">
        <v>448</v>
      </c>
      <c r="C4658" t="s">
        <v>85</v>
      </c>
      <c r="D4658">
        <v>112</v>
      </c>
      <c r="E4658" t="s">
        <v>86</v>
      </c>
      <c r="F4658" t="s">
        <v>735</v>
      </c>
      <c r="G4658" t="s">
        <v>736</v>
      </c>
      <c r="H4658" t="s">
        <v>311</v>
      </c>
      <c r="I4658" t="s">
        <v>312</v>
      </c>
      <c r="J4658">
        <v>0</v>
      </c>
      <c r="K4658" t="s">
        <v>93</v>
      </c>
      <c r="L4658">
        <v>0</v>
      </c>
    </row>
    <row r="4659" spans="1:12" x14ac:dyDescent="0.25">
      <c r="A4659" t="s">
        <v>447</v>
      </c>
      <c r="B4659" t="s">
        <v>448</v>
      </c>
      <c r="C4659" t="s">
        <v>85</v>
      </c>
      <c r="D4659">
        <v>112</v>
      </c>
      <c r="E4659" t="s">
        <v>86</v>
      </c>
      <c r="F4659" t="s">
        <v>735</v>
      </c>
      <c r="G4659" t="s">
        <v>736</v>
      </c>
      <c r="H4659" t="s">
        <v>313</v>
      </c>
      <c r="I4659" t="s">
        <v>314</v>
      </c>
      <c r="J4659">
        <v>0</v>
      </c>
      <c r="K4659" t="s">
        <v>93</v>
      </c>
      <c r="L4659">
        <v>0</v>
      </c>
    </row>
    <row r="4660" spans="1:12" x14ac:dyDescent="0.25">
      <c r="A4660" t="s">
        <v>447</v>
      </c>
      <c r="B4660" t="s">
        <v>448</v>
      </c>
      <c r="C4660" t="s">
        <v>85</v>
      </c>
      <c r="D4660">
        <v>112</v>
      </c>
      <c r="E4660" t="s">
        <v>86</v>
      </c>
      <c r="F4660" t="s">
        <v>735</v>
      </c>
      <c r="G4660" t="s">
        <v>736</v>
      </c>
      <c r="H4660" t="s">
        <v>315</v>
      </c>
      <c r="I4660" t="s">
        <v>316</v>
      </c>
      <c r="J4660">
        <v>0</v>
      </c>
      <c r="K4660" t="s">
        <v>93</v>
      </c>
      <c r="L4660">
        <v>0</v>
      </c>
    </row>
    <row r="4661" spans="1:12" x14ac:dyDescent="0.25">
      <c r="A4661" t="s">
        <v>447</v>
      </c>
      <c r="B4661" t="s">
        <v>448</v>
      </c>
      <c r="C4661" t="s">
        <v>85</v>
      </c>
      <c r="D4661">
        <v>112</v>
      </c>
      <c r="E4661" t="s">
        <v>86</v>
      </c>
      <c r="F4661" t="s">
        <v>735</v>
      </c>
      <c r="G4661" t="s">
        <v>736</v>
      </c>
      <c r="H4661" t="s">
        <v>317</v>
      </c>
      <c r="I4661" t="s">
        <v>318</v>
      </c>
      <c r="J4661">
        <v>2957</v>
      </c>
      <c r="K4661" t="s">
        <v>93</v>
      </c>
      <c r="L4661">
        <v>0</v>
      </c>
    </row>
    <row r="4662" spans="1:12" x14ac:dyDescent="0.25">
      <c r="A4662" t="s">
        <v>447</v>
      </c>
      <c r="B4662" t="s">
        <v>448</v>
      </c>
      <c r="C4662" t="s">
        <v>85</v>
      </c>
      <c r="D4662">
        <v>112</v>
      </c>
      <c r="E4662" t="s">
        <v>86</v>
      </c>
      <c r="F4662" t="s">
        <v>735</v>
      </c>
      <c r="G4662" t="s">
        <v>736</v>
      </c>
      <c r="H4662" t="s">
        <v>319</v>
      </c>
      <c r="I4662" t="s">
        <v>320</v>
      </c>
      <c r="J4662">
        <v>29080</v>
      </c>
      <c r="K4662" t="s">
        <v>93</v>
      </c>
      <c r="L4662">
        <v>0</v>
      </c>
    </row>
    <row r="4663" spans="1:12" x14ac:dyDescent="0.25">
      <c r="A4663" t="s">
        <v>447</v>
      </c>
      <c r="B4663" t="s">
        <v>448</v>
      </c>
      <c r="C4663" t="s">
        <v>85</v>
      </c>
      <c r="D4663">
        <v>112</v>
      </c>
      <c r="E4663" t="s">
        <v>86</v>
      </c>
      <c r="F4663" t="s">
        <v>735</v>
      </c>
      <c r="G4663" t="s">
        <v>736</v>
      </c>
      <c r="H4663" t="s">
        <v>321</v>
      </c>
      <c r="I4663" t="s">
        <v>322</v>
      </c>
      <c r="J4663">
        <v>0</v>
      </c>
      <c r="K4663" t="s">
        <v>93</v>
      </c>
      <c r="L4663">
        <v>0</v>
      </c>
    </row>
    <row r="4664" spans="1:12" x14ac:dyDescent="0.25">
      <c r="A4664" t="s">
        <v>447</v>
      </c>
      <c r="B4664" t="s">
        <v>448</v>
      </c>
      <c r="C4664" t="s">
        <v>85</v>
      </c>
      <c r="D4664">
        <v>112</v>
      </c>
      <c r="E4664" t="s">
        <v>86</v>
      </c>
      <c r="F4664" t="s">
        <v>735</v>
      </c>
      <c r="G4664" t="s">
        <v>736</v>
      </c>
      <c r="H4664" t="s">
        <v>323</v>
      </c>
      <c r="I4664" t="s">
        <v>324</v>
      </c>
      <c r="J4664">
        <v>15730</v>
      </c>
      <c r="K4664" t="s">
        <v>93</v>
      </c>
      <c r="L4664">
        <v>0</v>
      </c>
    </row>
    <row r="4665" spans="1:12" x14ac:dyDescent="0.25">
      <c r="A4665" t="s">
        <v>447</v>
      </c>
      <c r="B4665" t="s">
        <v>448</v>
      </c>
      <c r="C4665" t="s">
        <v>85</v>
      </c>
      <c r="D4665">
        <v>112</v>
      </c>
      <c r="E4665" t="s">
        <v>86</v>
      </c>
      <c r="F4665" t="s">
        <v>735</v>
      </c>
      <c r="G4665" t="s">
        <v>736</v>
      </c>
      <c r="H4665" t="s">
        <v>325</v>
      </c>
      <c r="I4665" t="s">
        <v>326</v>
      </c>
      <c r="J4665">
        <v>23418</v>
      </c>
      <c r="K4665" t="s">
        <v>93</v>
      </c>
      <c r="L4665">
        <v>0</v>
      </c>
    </row>
    <row r="4666" spans="1:12" x14ac:dyDescent="0.25">
      <c r="A4666" t="s">
        <v>447</v>
      </c>
      <c r="B4666" t="s">
        <v>448</v>
      </c>
      <c r="C4666" t="s">
        <v>85</v>
      </c>
      <c r="D4666">
        <v>112</v>
      </c>
      <c r="E4666" t="s">
        <v>86</v>
      </c>
      <c r="F4666" t="s">
        <v>735</v>
      </c>
      <c r="G4666" t="s">
        <v>736</v>
      </c>
      <c r="H4666" t="s">
        <v>327</v>
      </c>
      <c r="I4666" t="s">
        <v>328</v>
      </c>
      <c r="J4666">
        <v>0</v>
      </c>
      <c r="K4666" t="s">
        <v>93</v>
      </c>
      <c r="L4666">
        <v>0</v>
      </c>
    </row>
    <row r="4667" spans="1:12" x14ac:dyDescent="0.25">
      <c r="A4667" t="s">
        <v>447</v>
      </c>
      <c r="B4667" t="s">
        <v>448</v>
      </c>
      <c r="C4667" t="s">
        <v>85</v>
      </c>
      <c r="D4667">
        <v>112</v>
      </c>
      <c r="E4667" t="s">
        <v>86</v>
      </c>
      <c r="F4667" t="s">
        <v>735</v>
      </c>
      <c r="G4667" t="s">
        <v>736</v>
      </c>
      <c r="H4667" t="s">
        <v>329</v>
      </c>
      <c r="I4667" t="s">
        <v>330</v>
      </c>
      <c r="J4667">
        <v>0</v>
      </c>
      <c r="K4667" t="s">
        <v>93</v>
      </c>
      <c r="L4667">
        <v>0</v>
      </c>
    </row>
    <row r="4668" spans="1:12" x14ac:dyDescent="0.25">
      <c r="A4668" t="s">
        <v>447</v>
      </c>
      <c r="B4668" t="s">
        <v>448</v>
      </c>
      <c r="C4668" t="s">
        <v>85</v>
      </c>
      <c r="D4668">
        <v>112</v>
      </c>
      <c r="E4668" t="s">
        <v>86</v>
      </c>
      <c r="F4668" t="s">
        <v>735</v>
      </c>
      <c r="G4668" t="s">
        <v>736</v>
      </c>
      <c r="H4668" t="s">
        <v>331</v>
      </c>
      <c r="I4668" t="s">
        <v>332</v>
      </c>
      <c r="J4668">
        <v>1289687</v>
      </c>
      <c r="K4668" t="s">
        <v>93</v>
      </c>
      <c r="L4668">
        <v>0</v>
      </c>
    </row>
    <row r="4669" spans="1:12" x14ac:dyDescent="0.25">
      <c r="A4669" t="s">
        <v>447</v>
      </c>
      <c r="B4669" t="s">
        <v>448</v>
      </c>
      <c r="C4669" t="s">
        <v>85</v>
      </c>
      <c r="D4669">
        <v>112</v>
      </c>
      <c r="E4669" t="s">
        <v>86</v>
      </c>
      <c r="F4669" t="s">
        <v>735</v>
      </c>
      <c r="G4669" t="s">
        <v>736</v>
      </c>
      <c r="H4669" t="s">
        <v>333</v>
      </c>
      <c r="I4669" t="s">
        <v>334</v>
      </c>
      <c r="J4669">
        <v>212409</v>
      </c>
      <c r="K4669" t="s">
        <v>93</v>
      </c>
      <c r="L4669">
        <v>0</v>
      </c>
    </row>
    <row r="4670" spans="1:12" x14ac:dyDescent="0.25">
      <c r="A4670" t="s">
        <v>447</v>
      </c>
      <c r="B4670" t="s">
        <v>448</v>
      </c>
      <c r="C4670" t="s">
        <v>85</v>
      </c>
      <c r="D4670">
        <v>112</v>
      </c>
      <c r="E4670" t="s">
        <v>86</v>
      </c>
      <c r="F4670" t="s">
        <v>735</v>
      </c>
      <c r="G4670" t="s">
        <v>736</v>
      </c>
      <c r="H4670" t="s">
        <v>335</v>
      </c>
      <c r="I4670" t="s">
        <v>336</v>
      </c>
      <c r="J4670">
        <v>3037</v>
      </c>
      <c r="K4670" t="s">
        <v>93</v>
      </c>
      <c r="L4670">
        <v>0</v>
      </c>
    </row>
    <row r="4671" spans="1:12" x14ac:dyDescent="0.25">
      <c r="A4671" t="s">
        <v>447</v>
      </c>
      <c r="B4671" t="s">
        <v>448</v>
      </c>
      <c r="C4671" t="s">
        <v>85</v>
      </c>
      <c r="D4671">
        <v>112</v>
      </c>
      <c r="E4671" t="s">
        <v>86</v>
      </c>
      <c r="F4671" t="s">
        <v>735</v>
      </c>
      <c r="G4671" t="s">
        <v>736</v>
      </c>
      <c r="H4671" t="s">
        <v>337</v>
      </c>
      <c r="I4671" t="s">
        <v>338</v>
      </c>
      <c r="J4671">
        <v>65090</v>
      </c>
      <c r="K4671" t="s">
        <v>93</v>
      </c>
      <c r="L4671">
        <v>0</v>
      </c>
    </row>
    <row r="4672" spans="1:12" x14ac:dyDescent="0.25">
      <c r="A4672" t="s">
        <v>447</v>
      </c>
      <c r="B4672" t="s">
        <v>448</v>
      </c>
      <c r="C4672" t="s">
        <v>85</v>
      </c>
      <c r="D4672">
        <v>112</v>
      </c>
      <c r="E4672" t="s">
        <v>86</v>
      </c>
      <c r="F4672" t="s">
        <v>735</v>
      </c>
      <c r="G4672" t="s">
        <v>736</v>
      </c>
      <c r="H4672" t="s">
        <v>337</v>
      </c>
      <c r="I4672" t="s">
        <v>339</v>
      </c>
      <c r="J4672">
        <v>62995</v>
      </c>
      <c r="K4672" t="s">
        <v>93</v>
      </c>
      <c r="L4672">
        <v>0</v>
      </c>
    </row>
    <row r="4673" spans="1:12" x14ac:dyDescent="0.25">
      <c r="A4673" t="s">
        <v>447</v>
      </c>
      <c r="B4673" t="s">
        <v>448</v>
      </c>
      <c r="C4673" t="s">
        <v>85</v>
      </c>
      <c r="D4673">
        <v>112</v>
      </c>
      <c r="E4673" t="s">
        <v>86</v>
      </c>
      <c r="F4673" t="s">
        <v>735</v>
      </c>
      <c r="G4673" t="s">
        <v>736</v>
      </c>
      <c r="H4673" t="s">
        <v>340</v>
      </c>
      <c r="I4673" t="s">
        <v>341</v>
      </c>
      <c r="J4673">
        <v>0</v>
      </c>
      <c r="K4673" t="s">
        <v>93</v>
      </c>
      <c r="L4673">
        <v>0</v>
      </c>
    </row>
    <row r="4674" spans="1:12" x14ac:dyDescent="0.25">
      <c r="A4674" t="s">
        <v>447</v>
      </c>
      <c r="B4674" t="s">
        <v>448</v>
      </c>
      <c r="C4674" t="s">
        <v>85</v>
      </c>
      <c r="D4674">
        <v>112</v>
      </c>
      <c r="E4674" t="s">
        <v>86</v>
      </c>
      <c r="F4674" t="s">
        <v>735</v>
      </c>
      <c r="G4674" t="s">
        <v>736</v>
      </c>
      <c r="H4674" t="s">
        <v>342</v>
      </c>
      <c r="I4674" t="s">
        <v>343</v>
      </c>
      <c r="J4674">
        <v>0</v>
      </c>
      <c r="K4674" t="s">
        <v>93</v>
      </c>
      <c r="L4674">
        <v>0</v>
      </c>
    </row>
    <row r="4675" spans="1:12" x14ac:dyDescent="0.25">
      <c r="A4675" t="s">
        <v>447</v>
      </c>
      <c r="B4675" t="s">
        <v>448</v>
      </c>
      <c r="C4675" t="s">
        <v>85</v>
      </c>
      <c r="D4675">
        <v>112</v>
      </c>
      <c r="E4675" t="s">
        <v>86</v>
      </c>
      <c r="F4675" t="s">
        <v>735</v>
      </c>
      <c r="G4675" t="s">
        <v>736</v>
      </c>
      <c r="H4675" t="s">
        <v>344</v>
      </c>
      <c r="I4675" t="s">
        <v>345</v>
      </c>
      <c r="J4675">
        <v>0</v>
      </c>
      <c r="K4675" t="s">
        <v>93</v>
      </c>
      <c r="L4675">
        <v>0</v>
      </c>
    </row>
    <row r="4676" spans="1:12" x14ac:dyDescent="0.25">
      <c r="A4676" t="s">
        <v>447</v>
      </c>
      <c r="B4676" t="s">
        <v>448</v>
      </c>
      <c r="C4676" t="s">
        <v>85</v>
      </c>
      <c r="D4676">
        <v>112</v>
      </c>
      <c r="E4676" t="s">
        <v>86</v>
      </c>
      <c r="F4676" t="s">
        <v>735</v>
      </c>
      <c r="G4676" t="s">
        <v>736</v>
      </c>
      <c r="H4676" t="s">
        <v>346</v>
      </c>
      <c r="I4676" t="s">
        <v>347</v>
      </c>
      <c r="J4676">
        <v>0</v>
      </c>
      <c r="K4676" t="s">
        <v>93</v>
      </c>
      <c r="L4676">
        <v>0</v>
      </c>
    </row>
    <row r="4677" spans="1:12" x14ac:dyDescent="0.25">
      <c r="A4677" t="s">
        <v>447</v>
      </c>
      <c r="B4677" t="s">
        <v>448</v>
      </c>
      <c r="C4677" t="s">
        <v>85</v>
      </c>
      <c r="D4677">
        <v>112</v>
      </c>
      <c r="E4677" t="s">
        <v>86</v>
      </c>
      <c r="F4677" t="s">
        <v>735</v>
      </c>
      <c r="G4677" t="s">
        <v>736</v>
      </c>
      <c r="H4677" t="s">
        <v>348</v>
      </c>
      <c r="I4677" t="s">
        <v>349</v>
      </c>
      <c r="J4677">
        <v>0</v>
      </c>
      <c r="K4677" t="s">
        <v>93</v>
      </c>
      <c r="L4677">
        <v>0</v>
      </c>
    </row>
    <row r="4678" spans="1:12" x14ac:dyDescent="0.25">
      <c r="A4678" t="s">
        <v>447</v>
      </c>
      <c r="B4678" t="s">
        <v>448</v>
      </c>
      <c r="C4678" t="s">
        <v>85</v>
      </c>
      <c r="D4678">
        <v>112</v>
      </c>
      <c r="E4678" t="s">
        <v>86</v>
      </c>
      <c r="F4678" t="s">
        <v>735</v>
      </c>
      <c r="G4678" t="s">
        <v>736</v>
      </c>
      <c r="H4678" t="s">
        <v>350</v>
      </c>
      <c r="I4678" t="s">
        <v>351</v>
      </c>
      <c r="J4678">
        <v>-33275</v>
      </c>
      <c r="K4678" t="s">
        <v>93</v>
      </c>
      <c r="L4678">
        <v>0</v>
      </c>
    </row>
    <row r="4679" spans="1:12" x14ac:dyDescent="0.25">
      <c r="A4679" t="s">
        <v>447</v>
      </c>
      <c r="B4679" t="s">
        <v>448</v>
      </c>
      <c r="C4679" t="s">
        <v>85</v>
      </c>
      <c r="D4679">
        <v>112</v>
      </c>
      <c r="E4679" t="s">
        <v>86</v>
      </c>
      <c r="F4679" t="s">
        <v>735</v>
      </c>
      <c r="G4679" t="s">
        <v>736</v>
      </c>
      <c r="H4679" t="s">
        <v>352</v>
      </c>
      <c r="I4679" t="s">
        <v>353</v>
      </c>
      <c r="J4679">
        <v>0</v>
      </c>
      <c r="K4679" t="s">
        <v>93</v>
      </c>
      <c r="L4679">
        <v>0</v>
      </c>
    </row>
    <row r="4680" spans="1:12" x14ac:dyDescent="0.25">
      <c r="A4680" t="s">
        <v>447</v>
      </c>
      <c r="B4680" t="s">
        <v>448</v>
      </c>
      <c r="C4680" t="s">
        <v>85</v>
      </c>
      <c r="D4680">
        <v>112</v>
      </c>
      <c r="E4680" t="s">
        <v>86</v>
      </c>
      <c r="F4680" t="s">
        <v>735</v>
      </c>
      <c r="G4680" t="s">
        <v>736</v>
      </c>
      <c r="H4680" t="s">
        <v>354</v>
      </c>
      <c r="I4680" t="s">
        <v>355</v>
      </c>
      <c r="J4680">
        <v>0</v>
      </c>
      <c r="K4680" t="s">
        <v>93</v>
      </c>
      <c r="L4680">
        <v>0</v>
      </c>
    </row>
    <row r="4681" spans="1:12" x14ac:dyDescent="0.25">
      <c r="A4681" t="s">
        <v>447</v>
      </c>
      <c r="B4681" t="s">
        <v>448</v>
      </c>
      <c r="C4681" t="s">
        <v>85</v>
      </c>
      <c r="D4681">
        <v>112</v>
      </c>
      <c r="E4681" t="s">
        <v>86</v>
      </c>
      <c r="F4681" t="s">
        <v>735</v>
      </c>
      <c r="G4681" t="s">
        <v>736</v>
      </c>
      <c r="H4681" t="s">
        <v>356</v>
      </c>
      <c r="I4681" t="s">
        <v>357</v>
      </c>
      <c r="J4681">
        <v>0</v>
      </c>
      <c r="K4681" t="s">
        <v>93</v>
      </c>
      <c r="L4681">
        <v>0</v>
      </c>
    </row>
    <row r="4682" spans="1:12" x14ac:dyDescent="0.25">
      <c r="A4682" t="s">
        <v>447</v>
      </c>
      <c r="B4682" t="s">
        <v>448</v>
      </c>
      <c r="C4682" t="s">
        <v>85</v>
      </c>
      <c r="D4682">
        <v>112</v>
      </c>
      <c r="E4682" t="s">
        <v>86</v>
      </c>
      <c r="F4682" t="s">
        <v>735</v>
      </c>
      <c r="G4682" t="s">
        <v>736</v>
      </c>
      <c r="H4682" t="s">
        <v>358</v>
      </c>
      <c r="I4682" t="s">
        <v>359</v>
      </c>
      <c r="J4682">
        <v>0</v>
      </c>
      <c r="K4682" t="s">
        <v>93</v>
      </c>
      <c r="L4682">
        <v>0</v>
      </c>
    </row>
    <row r="4683" spans="1:12" x14ac:dyDescent="0.25">
      <c r="A4683" t="s">
        <v>447</v>
      </c>
      <c r="B4683" t="s">
        <v>448</v>
      </c>
      <c r="C4683" t="s">
        <v>85</v>
      </c>
      <c r="D4683">
        <v>112</v>
      </c>
      <c r="E4683" t="s">
        <v>86</v>
      </c>
      <c r="F4683" t="s">
        <v>735</v>
      </c>
      <c r="G4683" t="s">
        <v>736</v>
      </c>
      <c r="H4683" t="s">
        <v>360</v>
      </c>
      <c r="I4683" t="s">
        <v>361</v>
      </c>
      <c r="J4683">
        <v>0</v>
      </c>
      <c r="K4683" t="s">
        <v>93</v>
      </c>
      <c r="L4683">
        <v>0</v>
      </c>
    </row>
    <row r="4684" spans="1:12" x14ac:dyDescent="0.25">
      <c r="A4684" t="s">
        <v>447</v>
      </c>
      <c r="B4684" t="s">
        <v>448</v>
      </c>
      <c r="C4684" t="s">
        <v>85</v>
      </c>
      <c r="D4684">
        <v>112</v>
      </c>
      <c r="E4684" t="s">
        <v>86</v>
      </c>
      <c r="F4684" t="s">
        <v>735</v>
      </c>
      <c r="G4684" t="s">
        <v>736</v>
      </c>
      <c r="H4684" t="s">
        <v>362</v>
      </c>
      <c r="I4684" t="s">
        <v>363</v>
      </c>
      <c r="J4684">
        <v>0</v>
      </c>
      <c r="K4684" t="s">
        <v>93</v>
      </c>
      <c r="L4684">
        <v>0</v>
      </c>
    </row>
    <row r="4685" spans="1:12" x14ac:dyDescent="0.25">
      <c r="A4685" t="s">
        <v>447</v>
      </c>
      <c r="B4685" t="s">
        <v>448</v>
      </c>
      <c r="C4685" t="s">
        <v>85</v>
      </c>
      <c r="D4685">
        <v>112</v>
      </c>
      <c r="E4685" t="s">
        <v>86</v>
      </c>
      <c r="F4685" t="s">
        <v>735</v>
      </c>
      <c r="G4685" t="s">
        <v>736</v>
      </c>
      <c r="H4685" t="s">
        <v>364</v>
      </c>
      <c r="I4685" t="s">
        <v>365</v>
      </c>
      <c r="J4685">
        <v>0</v>
      </c>
      <c r="K4685" t="s">
        <v>93</v>
      </c>
      <c r="L4685">
        <v>0</v>
      </c>
    </row>
    <row r="4686" spans="1:12" x14ac:dyDescent="0.25">
      <c r="A4686" t="s">
        <v>447</v>
      </c>
      <c r="B4686" t="s">
        <v>448</v>
      </c>
      <c r="C4686" t="s">
        <v>85</v>
      </c>
      <c r="D4686">
        <v>112</v>
      </c>
      <c r="E4686" t="s">
        <v>86</v>
      </c>
      <c r="F4686" t="s">
        <v>735</v>
      </c>
      <c r="G4686" t="s">
        <v>736</v>
      </c>
      <c r="H4686" t="s">
        <v>366</v>
      </c>
      <c r="I4686" t="s">
        <v>367</v>
      </c>
      <c r="J4686">
        <v>0</v>
      </c>
      <c r="K4686" t="s">
        <v>93</v>
      </c>
      <c r="L4686">
        <v>0</v>
      </c>
    </row>
    <row r="4687" spans="1:12" x14ac:dyDescent="0.25">
      <c r="A4687" t="s">
        <v>447</v>
      </c>
      <c r="B4687" t="s">
        <v>448</v>
      </c>
      <c r="C4687" t="s">
        <v>85</v>
      </c>
      <c r="D4687">
        <v>112</v>
      </c>
      <c r="E4687" t="s">
        <v>86</v>
      </c>
      <c r="F4687" t="s">
        <v>735</v>
      </c>
      <c r="G4687" t="s">
        <v>736</v>
      </c>
      <c r="H4687" t="s">
        <v>368</v>
      </c>
      <c r="I4687" t="s">
        <v>369</v>
      </c>
      <c r="J4687">
        <v>0</v>
      </c>
      <c r="K4687" t="s">
        <v>93</v>
      </c>
      <c r="L4687">
        <v>0</v>
      </c>
    </row>
    <row r="4688" spans="1:12" x14ac:dyDescent="0.25">
      <c r="A4688" t="s">
        <v>447</v>
      </c>
      <c r="B4688" t="s">
        <v>448</v>
      </c>
      <c r="C4688" t="s">
        <v>85</v>
      </c>
      <c r="D4688">
        <v>112</v>
      </c>
      <c r="E4688" t="s">
        <v>86</v>
      </c>
      <c r="F4688" t="s">
        <v>735</v>
      </c>
      <c r="G4688" t="s">
        <v>736</v>
      </c>
      <c r="H4688" t="s">
        <v>370</v>
      </c>
      <c r="I4688" t="s">
        <v>371</v>
      </c>
      <c r="J4688">
        <v>0</v>
      </c>
      <c r="K4688" t="s">
        <v>93</v>
      </c>
      <c r="L4688">
        <v>0</v>
      </c>
    </row>
    <row r="4689" spans="1:12" x14ac:dyDescent="0.25">
      <c r="A4689" t="s">
        <v>447</v>
      </c>
      <c r="B4689" t="s">
        <v>448</v>
      </c>
      <c r="C4689" t="s">
        <v>85</v>
      </c>
      <c r="D4689">
        <v>112</v>
      </c>
      <c r="E4689" t="s">
        <v>86</v>
      </c>
      <c r="F4689" t="s">
        <v>735</v>
      </c>
      <c r="G4689" t="s">
        <v>736</v>
      </c>
      <c r="H4689" t="s">
        <v>372</v>
      </c>
      <c r="I4689" t="s">
        <v>373</v>
      </c>
      <c r="J4689">
        <v>0</v>
      </c>
      <c r="K4689" t="s">
        <v>93</v>
      </c>
      <c r="L4689">
        <v>0</v>
      </c>
    </row>
    <row r="4690" spans="1:12" x14ac:dyDescent="0.25">
      <c r="A4690" t="s">
        <v>447</v>
      </c>
      <c r="B4690" t="s">
        <v>448</v>
      </c>
      <c r="C4690" t="s">
        <v>85</v>
      </c>
      <c r="D4690">
        <v>112</v>
      </c>
      <c r="E4690" t="s">
        <v>86</v>
      </c>
      <c r="F4690" t="s">
        <v>735</v>
      </c>
      <c r="G4690" t="s">
        <v>736</v>
      </c>
      <c r="H4690" t="s">
        <v>374</v>
      </c>
      <c r="I4690" t="s">
        <v>375</v>
      </c>
      <c r="J4690">
        <v>0</v>
      </c>
      <c r="K4690" t="s">
        <v>93</v>
      </c>
      <c r="L4690">
        <v>0</v>
      </c>
    </row>
    <row r="4691" spans="1:12" x14ac:dyDescent="0.25">
      <c r="A4691" t="s">
        <v>447</v>
      </c>
      <c r="B4691" t="s">
        <v>448</v>
      </c>
      <c r="C4691" t="s">
        <v>85</v>
      </c>
      <c r="D4691">
        <v>112</v>
      </c>
      <c r="E4691" t="s">
        <v>86</v>
      </c>
      <c r="F4691" t="s">
        <v>735</v>
      </c>
      <c r="G4691" t="s">
        <v>736</v>
      </c>
      <c r="H4691" t="s">
        <v>376</v>
      </c>
      <c r="I4691" t="s">
        <v>377</v>
      </c>
      <c r="J4691">
        <v>0</v>
      </c>
      <c r="K4691" t="s">
        <v>93</v>
      </c>
      <c r="L4691">
        <v>0</v>
      </c>
    </row>
    <row r="4692" spans="1:12" x14ac:dyDescent="0.25">
      <c r="A4692" t="s">
        <v>447</v>
      </c>
      <c r="B4692" t="s">
        <v>448</v>
      </c>
      <c r="C4692" t="s">
        <v>85</v>
      </c>
      <c r="D4692">
        <v>112</v>
      </c>
      <c r="E4692" t="s">
        <v>86</v>
      </c>
      <c r="F4692" t="s">
        <v>735</v>
      </c>
      <c r="G4692" t="s">
        <v>736</v>
      </c>
      <c r="H4692" t="s">
        <v>378</v>
      </c>
      <c r="I4692" t="s">
        <v>379</v>
      </c>
      <c r="J4692">
        <v>0</v>
      </c>
      <c r="K4692" t="s">
        <v>93</v>
      </c>
      <c r="L4692">
        <v>0</v>
      </c>
    </row>
    <row r="4693" spans="1:12" x14ac:dyDescent="0.25">
      <c r="A4693" t="s">
        <v>451</v>
      </c>
      <c r="B4693" t="s">
        <v>452</v>
      </c>
      <c r="C4693" t="s">
        <v>85</v>
      </c>
      <c r="D4693">
        <v>120</v>
      </c>
      <c r="E4693" t="s">
        <v>86</v>
      </c>
      <c r="F4693" t="s">
        <v>735</v>
      </c>
      <c r="G4693" t="s">
        <v>736</v>
      </c>
      <c r="H4693" t="s">
        <v>90</v>
      </c>
      <c r="I4693" t="s">
        <v>92</v>
      </c>
      <c r="J4693">
        <v>0</v>
      </c>
      <c r="K4693" t="s">
        <v>93</v>
      </c>
      <c r="L4693">
        <v>660790</v>
      </c>
    </row>
    <row r="4694" spans="1:12" x14ac:dyDescent="0.25">
      <c r="A4694" t="s">
        <v>451</v>
      </c>
      <c r="B4694" t="s">
        <v>452</v>
      </c>
      <c r="C4694" t="s">
        <v>85</v>
      </c>
      <c r="D4694">
        <v>120</v>
      </c>
      <c r="E4694" t="s">
        <v>86</v>
      </c>
      <c r="F4694" t="s">
        <v>735</v>
      </c>
      <c r="G4694" t="s">
        <v>736</v>
      </c>
      <c r="H4694" t="s">
        <v>94</v>
      </c>
      <c r="I4694" t="s">
        <v>95</v>
      </c>
      <c r="J4694">
        <v>0</v>
      </c>
      <c r="K4694" t="s">
        <v>93</v>
      </c>
      <c r="L4694">
        <v>660790</v>
      </c>
    </row>
    <row r="4695" spans="1:12" x14ac:dyDescent="0.25">
      <c r="A4695" t="s">
        <v>451</v>
      </c>
      <c r="B4695" t="s">
        <v>452</v>
      </c>
      <c r="C4695" t="s">
        <v>85</v>
      </c>
      <c r="D4695">
        <v>120</v>
      </c>
      <c r="E4695" t="s">
        <v>86</v>
      </c>
      <c r="F4695" t="s">
        <v>735</v>
      </c>
      <c r="G4695" t="s">
        <v>736</v>
      </c>
      <c r="H4695" t="s">
        <v>96</v>
      </c>
      <c r="I4695" t="s">
        <v>97</v>
      </c>
      <c r="J4695">
        <v>0</v>
      </c>
      <c r="K4695" t="s">
        <v>93</v>
      </c>
      <c r="L4695">
        <v>660790</v>
      </c>
    </row>
    <row r="4696" spans="1:12" x14ac:dyDescent="0.25">
      <c r="A4696" t="s">
        <v>451</v>
      </c>
      <c r="B4696" t="s">
        <v>452</v>
      </c>
      <c r="C4696" t="s">
        <v>85</v>
      </c>
      <c r="D4696">
        <v>120</v>
      </c>
      <c r="E4696" t="s">
        <v>86</v>
      </c>
      <c r="F4696" t="s">
        <v>735</v>
      </c>
      <c r="G4696" t="s">
        <v>736</v>
      </c>
      <c r="H4696" t="s">
        <v>98</v>
      </c>
      <c r="I4696" t="s">
        <v>99</v>
      </c>
      <c r="J4696">
        <v>0</v>
      </c>
      <c r="K4696" t="s">
        <v>93</v>
      </c>
      <c r="L4696">
        <v>660790</v>
      </c>
    </row>
    <row r="4697" spans="1:12" x14ac:dyDescent="0.25">
      <c r="A4697" t="s">
        <v>451</v>
      </c>
      <c r="B4697" t="s">
        <v>452</v>
      </c>
      <c r="C4697" t="s">
        <v>85</v>
      </c>
      <c r="D4697">
        <v>120</v>
      </c>
      <c r="E4697" t="s">
        <v>86</v>
      </c>
      <c r="F4697" t="s">
        <v>735</v>
      </c>
      <c r="G4697" t="s">
        <v>736</v>
      </c>
      <c r="H4697" t="s">
        <v>100</v>
      </c>
      <c r="I4697" t="s">
        <v>101</v>
      </c>
      <c r="J4697">
        <v>0</v>
      </c>
      <c r="K4697" t="s">
        <v>93</v>
      </c>
      <c r="L4697">
        <v>660790</v>
      </c>
    </row>
    <row r="4698" spans="1:12" x14ac:dyDescent="0.25">
      <c r="A4698" t="s">
        <v>451</v>
      </c>
      <c r="B4698" t="s">
        <v>452</v>
      </c>
      <c r="C4698" t="s">
        <v>85</v>
      </c>
      <c r="D4698">
        <v>120</v>
      </c>
      <c r="E4698" t="s">
        <v>86</v>
      </c>
      <c r="F4698" t="s">
        <v>735</v>
      </c>
      <c r="G4698" t="s">
        <v>736</v>
      </c>
      <c r="H4698" t="s">
        <v>102</v>
      </c>
      <c r="I4698" t="s">
        <v>103</v>
      </c>
      <c r="J4698">
        <v>0</v>
      </c>
      <c r="K4698" t="s">
        <v>93</v>
      </c>
      <c r="L4698">
        <v>660790</v>
      </c>
    </row>
    <row r="4699" spans="1:12" x14ac:dyDescent="0.25">
      <c r="A4699" t="s">
        <v>451</v>
      </c>
      <c r="B4699" t="s">
        <v>452</v>
      </c>
      <c r="C4699" t="s">
        <v>85</v>
      </c>
      <c r="D4699">
        <v>120</v>
      </c>
      <c r="E4699" t="s">
        <v>86</v>
      </c>
      <c r="F4699" t="s">
        <v>735</v>
      </c>
      <c r="G4699" t="s">
        <v>736</v>
      </c>
      <c r="H4699" t="s">
        <v>104</v>
      </c>
      <c r="I4699" t="s">
        <v>105</v>
      </c>
      <c r="J4699">
        <v>0</v>
      </c>
      <c r="K4699" t="s">
        <v>93</v>
      </c>
      <c r="L4699">
        <v>660790</v>
      </c>
    </row>
    <row r="4700" spans="1:12" x14ac:dyDescent="0.25">
      <c r="A4700" t="s">
        <v>451</v>
      </c>
      <c r="B4700" t="s">
        <v>452</v>
      </c>
      <c r="C4700" t="s">
        <v>85</v>
      </c>
      <c r="D4700">
        <v>120</v>
      </c>
      <c r="E4700" t="s">
        <v>86</v>
      </c>
      <c r="F4700" t="s">
        <v>735</v>
      </c>
      <c r="G4700" t="s">
        <v>736</v>
      </c>
      <c r="H4700" t="s">
        <v>106</v>
      </c>
      <c r="I4700" t="s">
        <v>107</v>
      </c>
      <c r="J4700">
        <v>0</v>
      </c>
      <c r="K4700" t="s">
        <v>93</v>
      </c>
      <c r="L4700">
        <v>660790</v>
      </c>
    </row>
    <row r="4701" spans="1:12" x14ac:dyDescent="0.25">
      <c r="A4701" t="s">
        <v>451</v>
      </c>
      <c r="B4701" t="s">
        <v>452</v>
      </c>
      <c r="C4701" t="s">
        <v>85</v>
      </c>
      <c r="D4701">
        <v>120</v>
      </c>
      <c r="E4701" t="s">
        <v>86</v>
      </c>
      <c r="F4701" t="s">
        <v>735</v>
      </c>
      <c r="G4701" t="s">
        <v>736</v>
      </c>
      <c r="H4701" t="s">
        <v>108</v>
      </c>
      <c r="I4701" t="s">
        <v>109</v>
      </c>
      <c r="J4701">
        <v>0</v>
      </c>
      <c r="K4701" t="s">
        <v>93</v>
      </c>
      <c r="L4701">
        <v>660790</v>
      </c>
    </row>
    <row r="4702" spans="1:12" x14ac:dyDescent="0.25">
      <c r="A4702" t="s">
        <v>451</v>
      </c>
      <c r="B4702" t="s">
        <v>452</v>
      </c>
      <c r="C4702" t="s">
        <v>85</v>
      </c>
      <c r="D4702">
        <v>120</v>
      </c>
      <c r="E4702" t="s">
        <v>86</v>
      </c>
      <c r="F4702" t="s">
        <v>735</v>
      </c>
      <c r="G4702" t="s">
        <v>736</v>
      </c>
      <c r="H4702" t="s">
        <v>110</v>
      </c>
      <c r="I4702" t="s">
        <v>111</v>
      </c>
      <c r="J4702">
        <v>0</v>
      </c>
      <c r="K4702" t="s">
        <v>93</v>
      </c>
      <c r="L4702">
        <v>660790</v>
      </c>
    </row>
    <row r="4703" spans="1:12" x14ac:dyDescent="0.25">
      <c r="A4703" t="s">
        <v>451</v>
      </c>
      <c r="B4703" t="s">
        <v>452</v>
      </c>
      <c r="C4703" t="s">
        <v>85</v>
      </c>
      <c r="D4703">
        <v>120</v>
      </c>
      <c r="E4703" t="s">
        <v>86</v>
      </c>
      <c r="F4703" t="s">
        <v>735</v>
      </c>
      <c r="G4703" t="s">
        <v>736</v>
      </c>
      <c r="H4703" t="s">
        <v>112</v>
      </c>
      <c r="I4703" t="s">
        <v>113</v>
      </c>
      <c r="J4703">
        <v>0</v>
      </c>
      <c r="K4703" t="s">
        <v>93</v>
      </c>
      <c r="L4703">
        <v>660790</v>
      </c>
    </row>
    <row r="4704" spans="1:12" x14ac:dyDescent="0.25">
      <c r="A4704" t="s">
        <v>451</v>
      </c>
      <c r="B4704" t="s">
        <v>452</v>
      </c>
      <c r="C4704" t="s">
        <v>85</v>
      </c>
      <c r="D4704">
        <v>120</v>
      </c>
      <c r="E4704" t="s">
        <v>86</v>
      </c>
      <c r="F4704" t="s">
        <v>735</v>
      </c>
      <c r="G4704" t="s">
        <v>736</v>
      </c>
      <c r="H4704" t="s">
        <v>114</v>
      </c>
      <c r="I4704" t="s">
        <v>115</v>
      </c>
      <c r="J4704">
        <v>86406</v>
      </c>
      <c r="K4704" t="s">
        <v>93</v>
      </c>
      <c r="L4704">
        <v>660790</v>
      </c>
    </row>
    <row r="4705" spans="1:12" x14ac:dyDescent="0.25">
      <c r="A4705" t="s">
        <v>451</v>
      </c>
      <c r="B4705" t="s">
        <v>452</v>
      </c>
      <c r="C4705" t="s">
        <v>85</v>
      </c>
      <c r="D4705">
        <v>120</v>
      </c>
      <c r="E4705" t="s">
        <v>86</v>
      </c>
      <c r="F4705" t="s">
        <v>735</v>
      </c>
      <c r="G4705" t="s">
        <v>736</v>
      </c>
      <c r="H4705" t="s">
        <v>116</v>
      </c>
      <c r="I4705" t="s">
        <v>117</v>
      </c>
      <c r="J4705">
        <v>0</v>
      </c>
      <c r="K4705" t="s">
        <v>93</v>
      </c>
      <c r="L4705">
        <v>660790</v>
      </c>
    </row>
    <row r="4706" spans="1:12" x14ac:dyDescent="0.25">
      <c r="A4706" t="s">
        <v>451</v>
      </c>
      <c r="B4706" t="s">
        <v>452</v>
      </c>
      <c r="C4706" t="s">
        <v>85</v>
      </c>
      <c r="D4706">
        <v>120</v>
      </c>
      <c r="E4706" t="s">
        <v>86</v>
      </c>
      <c r="F4706" t="s">
        <v>735</v>
      </c>
      <c r="G4706" t="s">
        <v>736</v>
      </c>
      <c r="H4706" t="s">
        <v>118</v>
      </c>
      <c r="I4706" t="s">
        <v>119</v>
      </c>
      <c r="J4706">
        <v>0</v>
      </c>
      <c r="K4706" t="s">
        <v>93</v>
      </c>
      <c r="L4706">
        <v>660790</v>
      </c>
    </row>
    <row r="4707" spans="1:12" x14ac:dyDescent="0.25">
      <c r="A4707" t="s">
        <v>451</v>
      </c>
      <c r="B4707" t="s">
        <v>452</v>
      </c>
      <c r="C4707" t="s">
        <v>85</v>
      </c>
      <c r="D4707">
        <v>120</v>
      </c>
      <c r="E4707" t="s">
        <v>86</v>
      </c>
      <c r="F4707" t="s">
        <v>735</v>
      </c>
      <c r="G4707" t="s">
        <v>736</v>
      </c>
      <c r="H4707" t="s">
        <v>120</v>
      </c>
      <c r="I4707" t="s">
        <v>121</v>
      </c>
      <c r="J4707">
        <v>0</v>
      </c>
      <c r="K4707" t="s">
        <v>93</v>
      </c>
      <c r="L4707">
        <v>660790</v>
      </c>
    </row>
    <row r="4708" spans="1:12" x14ac:dyDescent="0.25">
      <c r="A4708" t="s">
        <v>451</v>
      </c>
      <c r="B4708" t="s">
        <v>452</v>
      </c>
      <c r="C4708" t="s">
        <v>85</v>
      </c>
      <c r="D4708">
        <v>120</v>
      </c>
      <c r="E4708" t="s">
        <v>86</v>
      </c>
      <c r="F4708" t="s">
        <v>735</v>
      </c>
      <c r="G4708" t="s">
        <v>736</v>
      </c>
      <c r="H4708" t="s">
        <v>122</v>
      </c>
      <c r="I4708" t="s">
        <v>123</v>
      </c>
      <c r="J4708">
        <v>0</v>
      </c>
      <c r="K4708" t="s">
        <v>93</v>
      </c>
      <c r="L4708">
        <v>660790</v>
      </c>
    </row>
    <row r="4709" spans="1:12" x14ac:dyDescent="0.25">
      <c r="A4709" t="s">
        <v>451</v>
      </c>
      <c r="B4709" t="s">
        <v>452</v>
      </c>
      <c r="C4709" t="s">
        <v>85</v>
      </c>
      <c r="D4709">
        <v>120</v>
      </c>
      <c r="E4709" t="s">
        <v>86</v>
      </c>
      <c r="F4709" t="s">
        <v>735</v>
      </c>
      <c r="G4709" t="s">
        <v>736</v>
      </c>
      <c r="H4709" t="s">
        <v>124</v>
      </c>
      <c r="I4709" t="s">
        <v>125</v>
      </c>
      <c r="J4709">
        <v>0</v>
      </c>
      <c r="K4709" t="s">
        <v>93</v>
      </c>
      <c r="L4709">
        <v>660790</v>
      </c>
    </row>
    <row r="4710" spans="1:12" x14ac:dyDescent="0.25">
      <c r="A4710" t="s">
        <v>451</v>
      </c>
      <c r="B4710" t="s">
        <v>452</v>
      </c>
      <c r="C4710" t="s">
        <v>85</v>
      </c>
      <c r="D4710">
        <v>120</v>
      </c>
      <c r="E4710" t="s">
        <v>86</v>
      </c>
      <c r="F4710" t="s">
        <v>735</v>
      </c>
      <c r="G4710" t="s">
        <v>736</v>
      </c>
      <c r="H4710" t="s">
        <v>126</v>
      </c>
      <c r="I4710" t="s">
        <v>127</v>
      </c>
      <c r="J4710">
        <v>0</v>
      </c>
      <c r="K4710" t="s">
        <v>93</v>
      </c>
      <c r="L4710">
        <v>660790</v>
      </c>
    </row>
    <row r="4711" spans="1:12" x14ac:dyDescent="0.25">
      <c r="A4711" t="s">
        <v>451</v>
      </c>
      <c r="B4711" t="s">
        <v>452</v>
      </c>
      <c r="C4711" t="s">
        <v>85</v>
      </c>
      <c r="D4711">
        <v>120</v>
      </c>
      <c r="E4711" t="s">
        <v>86</v>
      </c>
      <c r="F4711" t="s">
        <v>735</v>
      </c>
      <c r="G4711" t="s">
        <v>736</v>
      </c>
      <c r="H4711" t="s">
        <v>128</v>
      </c>
      <c r="I4711" t="s">
        <v>129</v>
      </c>
      <c r="J4711">
        <v>283639</v>
      </c>
      <c r="K4711" t="s">
        <v>93</v>
      </c>
      <c r="L4711">
        <v>660790</v>
      </c>
    </row>
    <row r="4712" spans="1:12" x14ac:dyDescent="0.25">
      <c r="A4712" t="s">
        <v>451</v>
      </c>
      <c r="B4712" t="s">
        <v>452</v>
      </c>
      <c r="C4712" t="s">
        <v>85</v>
      </c>
      <c r="D4712">
        <v>120</v>
      </c>
      <c r="E4712" t="s">
        <v>86</v>
      </c>
      <c r="F4712" t="s">
        <v>735</v>
      </c>
      <c r="G4712" t="s">
        <v>736</v>
      </c>
      <c r="H4712" t="s">
        <v>130</v>
      </c>
      <c r="I4712" t="s">
        <v>131</v>
      </c>
      <c r="J4712">
        <v>30500</v>
      </c>
      <c r="K4712" t="s">
        <v>93</v>
      </c>
      <c r="L4712">
        <v>660790</v>
      </c>
    </row>
    <row r="4713" spans="1:12" x14ac:dyDescent="0.25">
      <c r="A4713" t="s">
        <v>451</v>
      </c>
      <c r="B4713" t="s">
        <v>452</v>
      </c>
      <c r="C4713" t="s">
        <v>85</v>
      </c>
      <c r="D4713">
        <v>120</v>
      </c>
      <c r="E4713" t="s">
        <v>86</v>
      </c>
      <c r="F4713" t="s">
        <v>735</v>
      </c>
      <c r="G4713" t="s">
        <v>736</v>
      </c>
      <c r="H4713" t="s">
        <v>132</v>
      </c>
      <c r="I4713" t="s">
        <v>133</v>
      </c>
      <c r="J4713">
        <v>-36573</v>
      </c>
      <c r="K4713" t="s">
        <v>93</v>
      </c>
      <c r="L4713">
        <v>660790</v>
      </c>
    </row>
    <row r="4714" spans="1:12" x14ac:dyDescent="0.25">
      <c r="A4714" t="s">
        <v>451</v>
      </c>
      <c r="B4714" t="s">
        <v>452</v>
      </c>
      <c r="C4714" t="s">
        <v>85</v>
      </c>
      <c r="D4714">
        <v>120</v>
      </c>
      <c r="E4714" t="s">
        <v>86</v>
      </c>
      <c r="F4714" t="s">
        <v>735</v>
      </c>
      <c r="G4714" t="s">
        <v>736</v>
      </c>
      <c r="H4714" t="s">
        <v>134</v>
      </c>
      <c r="I4714" t="s">
        <v>135</v>
      </c>
      <c r="J4714">
        <v>375269</v>
      </c>
      <c r="K4714" t="s">
        <v>93</v>
      </c>
      <c r="L4714">
        <v>660790</v>
      </c>
    </row>
    <row r="4715" spans="1:12" x14ac:dyDescent="0.25">
      <c r="A4715" t="s">
        <v>451</v>
      </c>
      <c r="B4715" t="s">
        <v>452</v>
      </c>
      <c r="C4715" t="s">
        <v>85</v>
      </c>
      <c r="D4715">
        <v>120</v>
      </c>
      <c r="E4715" t="s">
        <v>86</v>
      </c>
      <c r="F4715" t="s">
        <v>735</v>
      </c>
      <c r="G4715" t="s">
        <v>736</v>
      </c>
      <c r="H4715" t="s">
        <v>136</v>
      </c>
      <c r="I4715" t="s">
        <v>137</v>
      </c>
      <c r="J4715">
        <v>27891</v>
      </c>
      <c r="K4715" t="s">
        <v>93</v>
      </c>
      <c r="L4715">
        <v>660790</v>
      </c>
    </row>
    <row r="4716" spans="1:12" x14ac:dyDescent="0.25">
      <c r="A4716" t="s">
        <v>451</v>
      </c>
      <c r="B4716" t="s">
        <v>452</v>
      </c>
      <c r="C4716" t="s">
        <v>85</v>
      </c>
      <c r="D4716">
        <v>120</v>
      </c>
      <c r="E4716" t="s">
        <v>86</v>
      </c>
      <c r="F4716" t="s">
        <v>735</v>
      </c>
      <c r="G4716" t="s">
        <v>736</v>
      </c>
      <c r="H4716" t="s">
        <v>138</v>
      </c>
      <c r="I4716" t="s">
        <v>139</v>
      </c>
      <c r="J4716">
        <v>196270</v>
      </c>
      <c r="K4716" t="s">
        <v>93</v>
      </c>
      <c r="L4716">
        <v>660790</v>
      </c>
    </row>
    <row r="4717" spans="1:12" x14ac:dyDescent="0.25">
      <c r="A4717" t="s">
        <v>451</v>
      </c>
      <c r="B4717" t="s">
        <v>452</v>
      </c>
      <c r="C4717" t="s">
        <v>85</v>
      </c>
      <c r="D4717">
        <v>120</v>
      </c>
      <c r="E4717" t="s">
        <v>86</v>
      </c>
      <c r="F4717" t="s">
        <v>735</v>
      </c>
      <c r="G4717" t="s">
        <v>736</v>
      </c>
      <c r="H4717" t="s">
        <v>140</v>
      </c>
      <c r="I4717" t="s">
        <v>141</v>
      </c>
      <c r="J4717">
        <v>3056</v>
      </c>
      <c r="K4717" t="s">
        <v>93</v>
      </c>
      <c r="L4717">
        <v>660790</v>
      </c>
    </row>
    <row r="4718" spans="1:12" x14ac:dyDescent="0.25">
      <c r="A4718" t="s">
        <v>451</v>
      </c>
      <c r="B4718" t="s">
        <v>452</v>
      </c>
      <c r="C4718" t="s">
        <v>85</v>
      </c>
      <c r="D4718">
        <v>120</v>
      </c>
      <c r="E4718" t="s">
        <v>86</v>
      </c>
      <c r="F4718" t="s">
        <v>735</v>
      </c>
      <c r="G4718" t="s">
        <v>736</v>
      </c>
      <c r="H4718" t="s">
        <v>142</v>
      </c>
      <c r="I4718" t="s">
        <v>143</v>
      </c>
      <c r="J4718">
        <v>0</v>
      </c>
      <c r="K4718" t="s">
        <v>93</v>
      </c>
      <c r="L4718">
        <v>660790</v>
      </c>
    </row>
    <row r="4719" spans="1:12" x14ac:dyDescent="0.25">
      <c r="A4719" t="s">
        <v>451</v>
      </c>
      <c r="B4719" t="s">
        <v>452</v>
      </c>
      <c r="C4719" t="s">
        <v>85</v>
      </c>
      <c r="D4719">
        <v>120</v>
      </c>
      <c r="E4719" t="s">
        <v>86</v>
      </c>
      <c r="F4719" t="s">
        <v>735</v>
      </c>
      <c r="G4719" t="s">
        <v>736</v>
      </c>
      <c r="H4719" t="s">
        <v>144</v>
      </c>
      <c r="I4719" t="s">
        <v>145</v>
      </c>
      <c r="J4719">
        <v>0</v>
      </c>
      <c r="K4719" t="s">
        <v>93</v>
      </c>
      <c r="L4719">
        <v>660790</v>
      </c>
    </row>
    <row r="4720" spans="1:12" x14ac:dyDescent="0.25">
      <c r="A4720" t="s">
        <v>451</v>
      </c>
      <c r="B4720" t="s">
        <v>452</v>
      </c>
      <c r="C4720" t="s">
        <v>85</v>
      </c>
      <c r="D4720">
        <v>120</v>
      </c>
      <c r="E4720" t="s">
        <v>86</v>
      </c>
      <c r="F4720" t="s">
        <v>735</v>
      </c>
      <c r="G4720" t="s">
        <v>736</v>
      </c>
      <c r="H4720" t="s">
        <v>146</v>
      </c>
      <c r="I4720" t="s">
        <v>147</v>
      </c>
      <c r="J4720">
        <v>26228</v>
      </c>
      <c r="K4720" t="s">
        <v>93</v>
      </c>
      <c r="L4720">
        <v>660790</v>
      </c>
    </row>
    <row r="4721" spans="1:12" x14ac:dyDescent="0.25">
      <c r="A4721" t="s">
        <v>451</v>
      </c>
      <c r="B4721" t="s">
        <v>452</v>
      </c>
      <c r="C4721" t="s">
        <v>85</v>
      </c>
      <c r="D4721">
        <v>120</v>
      </c>
      <c r="E4721" t="s">
        <v>86</v>
      </c>
      <c r="F4721" t="s">
        <v>735</v>
      </c>
      <c r="G4721" t="s">
        <v>736</v>
      </c>
      <c r="H4721" t="s">
        <v>148</v>
      </c>
      <c r="I4721" t="s">
        <v>149</v>
      </c>
      <c r="J4721">
        <v>0</v>
      </c>
      <c r="K4721" t="s">
        <v>93</v>
      </c>
      <c r="L4721">
        <v>660790</v>
      </c>
    </row>
    <row r="4722" spans="1:12" x14ac:dyDescent="0.25">
      <c r="A4722" t="s">
        <v>451</v>
      </c>
      <c r="B4722" t="s">
        <v>452</v>
      </c>
      <c r="C4722" t="s">
        <v>85</v>
      </c>
      <c r="D4722">
        <v>120</v>
      </c>
      <c r="E4722" t="s">
        <v>86</v>
      </c>
      <c r="F4722" t="s">
        <v>735</v>
      </c>
      <c r="G4722" t="s">
        <v>736</v>
      </c>
      <c r="H4722" t="s">
        <v>150</v>
      </c>
      <c r="I4722" t="s">
        <v>151</v>
      </c>
      <c r="J4722">
        <v>13560</v>
      </c>
      <c r="K4722" t="s">
        <v>93</v>
      </c>
      <c r="L4722">
        <v>660790</v>
      </c>
    </row>
    <row r="4723" spans="1:12" x14ac:dyDescent="0.25">
      <c r="A4723" t="s">
        <v>451</v>
      </c>
      <c r="B4723" t="s">
        <v>452</v>
      </c>
      <c r="C4723" t="s">
        <v>85</v>
      </c>
      <c r="D4723">
        <v>120</v>
      </c>
      <c r="E4723" t="s">
        <v>86</v>
      </c>
      <c r="F4723" t="s">
        <v>735</v>
      </c>
      <c r="G4723" t="s">
        <v>736</v>
      </c>
      <c r="H4723" t="s">
        <v>152</v>
      </c>
      <c r="I4723" t="s">
        <v>153</v>
      </c>
      <c r="J4723">
        <v>25558</v>
      </c>
      <c r="K4723" t="s">
        <v>93</v>
      </c>
      <c r="L4723">
        <v>660790</v>
      </c>
    </row>
    <row r="4724" spans="1:12" x14ac:dyDescent="0.25">
      <c r="A4724" t="s">
        <v>451</v>
      </c>
      <c r="B4724" t="s">
        <v>452</v>
      </c>
      <c r="C4724" t="s">
        <v>85</v>
      </c>
      <c r="D4724">
        <v>120</v>
      </c>
      <c r="E4724" t="s">
        <v>86</v>
      </c>
      <c r="F4724" t="s">
        <v>735</v>
      </c>
      <c r="G4724" t="s">
        <v>736</v>
      </c>
      <c r="H4724" t="s">
        <v>154</v>
      </c>
      <c r="I4724" t="s">
        <v>155</v>
      </c>
      <c r="J4724">
        <v>0</v>
      </c>
      <c r="K4724" t="s">
        <v>93</v>
      </c>
      <c r="L4724">
        <v>660790</v>
      </c>
    </row>
    <row r="4725" spans="1:12" x14ac:dyDescent="0.25">
      <c r="A4725" t="s">
        <v>451</v>
      </c>
      <c r="B4725" t="s">
        <v>452</v>
      </c>
      <c r="C4725" t="s">
        <v>85</v>
      </c>
      <c r="D4725">
        <v>120</v>
      </c>
      <c r="E4725" t="s">
        <v>86</v>
      </c>
      <c r="F4725" t="s">
        <v>735</v>
      </c>
      <c r="G4725" t="s">
        <v>736</v>
      </c>
      <c r="H4725" t="s">
        <v>156</v>
      </c>
      <c r="I4725" t="s">
        <v>157</v>
      </c>
      <c r="J4725">
        <v>338</v>
      </c>
      <c r="K4725" t="s">
        <v>93</v>
      </c>
      <c r="L4725">
        <v>660790</v>
      </c>
    </row>
    <row r="4726" spans="1:12" x14ac:dyDescent="0.25">
      <c r="A4726" t="s">
        <v>451</v>
      </c>
      <c r="B4726" t="s">
        <v>452</v>
      </c>
      <c r="C4726" t="s">
        <v>85</v>
      </c>
      <c r="D4726">
        <v>120</v>
      </c>
      <c r="E4726" t="s">
        <v>86</v>
      </c>
      <c r="F4726" t="s">
        <v>735</v>
      </c>
      <c r="G4726" t="s">
        <v>736</v>
      </c>
      <c r="H4726" t="s">
        <v>158</v>
      </c>
      <c r="I4726" t="s">
        <v>159</v>
      </c>
      <c r="J4726">
        <v>3068</v>
      </c>
      <c r="K4726" t="s">
        <v>93</v>
      </c>
      <c r="L4726">
        <v>660790</v>
      </c>
    </row>
    <row r="4727" spans="1:12" x14ac:dyDescent="0.25">
      <c r="A4727" t="s">
        <v>451</v>
      </c>
      <c r="B4727" t="s">
        <v>452</v>
      </c>
      <c r="C4727" t="s">
        <v>85</v>
      </c>
      <c r="D4727">
        <v>120</v>
      </c>
      <c r="E4727" t="s">
        <v>86</v>
      </c>
      <c r="F4727" t="s">
        <v>735</v>
      </c>
      <c r="G4727" t="s">
        <v>736</v>
      </c>
      <c r="H4727" t="s">
        <v>160</v>
      </c>
      <c r="I4727" t="s">
        <v>161</v>
      </c>
      <c r="J4727">
        <v>16255</v>
      </c>
      <c r="K4727" t="s">
        <v>93</v>
      </c>
      <c r="L4727">
        <v>660790</v>
      </c>
    </row>
    <row r="4728" spans="1:12" x14ac:dyDescent="0.25">
      <c r="A4728" t="s">
        <v>451</v>
      </c>
      <c r="B4728" t="s">
        <v>452</v>
      </c>
      <c r="C4728" t="s">
        <v>85</v>
      </c>
      <c r="D4728">
        <v>120</v>
      </c>
      <c r="E4728" t="s">
        <v>86</v>
      </c>
      <c r="F4728" t="s">
        <v>735</v>
      </c>
      <c r="G4728" t="s">
        <v>736</v>
      </c>
      <c r="H4728" t="s">
        <v>162</v>
      </c>
      <c r="I4728" t="s">
        <v>163</v>
      </c>
      <c r="J4728">
        <v>246</v>
      </c>
      <c r="K4728" t="s">
        <v>93</v>
      </c>
      <c r="L4728">
        <v>660790</v>
      </c>
    </row>
    <row r="4729" spans="1:12" x14ac:dyDescent="0.25">
      <c r="A4729" t="s">
        <v>451</v>
      </c>
      <c r="B4729" t="s">
        <v>452</v>
      </c>
      <c r="C4729" t="s">
        <v>85</v>
      </c>
      <c r="D4729">
        <v>120</v>
      </c>
      <c r="E4729" t="s">
        <v>86</v>
      </c>
      <c r="F4729" t="s">
        <v>735</v>
      </c>
      <c r="G4729" t="s">
        <v>736</v>
      </c>
      <c r="H4729" t="s">
        <v>164</v>
      </c>
      <c r="I4729" t="s">
        <v>165</v>
      </c>
      <c r="J4729">
        <v>4203</v>
      </c>
      <c r="K4729" t="s">
        <v>93</v>
      </c>
      <c r="L4729">
        <v>660790</v>
      </c>
    </row>
    <row r="4730" spans="1:12" x14ac:dyDescent="0.25">
      <c r="A4730" t="s">
        <v>451</v>
      </c>
      <c r="B4730" t="s">
        <v>452</v>
      </c>
      <c r="C4730" t="s">
        <v>85</v>
      </c>
      <c r="D4730">
        <v>120</v>
      </c>
      <c r="E4730" t="s">
        <v>86</v>
      </c>
      <c r="F4730" t="s">
        <v>735</v>
      </c>
      <c r="G4730" t="s">
        <v>736</v>
      </c>
      <c r="H4730" t="s">
        <v>166</v>
      </c>
      <c r="I4730" t="s">
        <v>167</v>
      </c>
      <c r="J4730">
        <v>0</v>
      </c>
      <c r="K4730" t="s">
        <v>93</v>
      </c>
      <c r="L4730">
        <v>660790</v>
      </c>
    </row>
    <row r="4731" spans="1:12" x14ac:dyDescent="0.25">
      <c r="A4731" t="s">
        <v>451</v>
      </c>
      <c r="B4731" t="s">
        <v>452</v>
      </c>
      <c r="C4731" t="s">
        <v>85</v>
      </c>
      <c r="D4731">
        <v>120</v>
      </c>
      <c r="E4731" t="s">
        <v>86</v>
      </c>
      <c r="F4731" t="s">
        <v>735</v>
      </c>
      <c r="G4731" t="s">
        <v>736</v>
      </c>
      <c r="H4731" t="s">
        <v>168</v>
      </c>
      <c r="I4731" t="s">
        <v>169</v>
      </c>
      <c r="J4731">
        <v>15491</v>
      </c>
      <c r="K4731" t="s">
        <v>93</v>
      </c>
      <c r="L4731">
        <v>660790</v>
      </c>
    </row>
    <row r="4732" spans="1:12" x14ac:dyDescent="0.25">
      <c r="A4732" t="s">
        <v>451</v>
      </c>
      <c r="B4732" t="s">
        <v>452</v>
      </c>
      <c r="C4732" t="s">
        <v>85</v>
      </c>
      <c r="D4732">
        <v>120</v>
      </c>
      <c r="E4732" t="s">
        <v>86</v>
      </c>
      <c r="F4732" t="s">
        <v>735</v>
      </c>
      <c r="G4732" t="s">
        <v>736</v>
      </c>
      <c r="H4732" t="s">
        <v>170</v>
      </c>
      <c r="I4732" t="s">
        <v>171</v>
      </c>
      <c r="J4732">
        <v>11334</v>
      </c>
      <c r="K4732" t="s">
        <v>93</v>
      </c>
      <c r="L4732">
        <v>660790</v>
      </c>
    </row>
    <row r="4733" spans="1:12" x14ac:dyDescent="0.25">
      <c r="A4733" t="s">
        <v>451</v>
      </c>
      <c r="B4733" t="s">
        <v>452</v>
      </c>
      <c r="C4733" t="s">
        <v>85</v>
      </c>
      <c r="D4733">
        <v>120</v>
      </c>
      <c r="E4733" t="s">
        <v>86</v>
      </c>
      <c r="F4733" t="s">
        <v>735</v>
      </c>
      <c r="G4733" t="s">
        <v>736</v>
      </c>
      <c r="H4733" t="s">
        <v>172</v>
      </c>
      <c r="I4733" t="s">
        <v>173</v>
      </c>
      <c r="J4733">
        <v>0</v>
      </c>
      <c r="K4733" t="s">
        <v>93</v>
      </c>
      <c r="L4733">
        <v>660790</v>
      </c>
    </row>
    <row r="4734" spans="1:12" x14ac:dyDescent="0.25">
      <c r="A4734" t="s">
        <v>451</v>
      </c>
      <c r="B4734" t="s">
        <v>452</v>
      </c>
      <c r="C4734" t="s">
        <v>85</v>
      </c>
      <c r="D4734">
        <v>120</v>
      </c>
      <c r="E4734" t="s">
        <v>86</v>
      </c>
      <c r="F4734" t="s">
        <v>735</v>
      </c>
      <c r="G4734" t="s">
        <v>736</v>
      </c>
      <c r="H4734" t="s">
        <v>174</v>
      </c>
      <c r="I4734" t="s">
        <v>175</v>
      </c>
      <c r="J4734">
        <v>0</v>
      </c>
      <c r="K4734" t="s">
        <v>93</v>
      </c>
      <c r="L4734">
        <v>660790</v>
      </c>
    </row>
    <row r="4735" spans="1:12" x14ac:dyDescent="0.25">
      <c r="A4735" t="s">
        <v>451</v>
      </c>
      <c r="B4735" t="s">
        <v>452</v>
      </c>
      <c r="C4735" t="s">
        <v>85</v>
      </c>
      <c r="D4735">
        <v>120</v>
      </c>
      <c r="E4735" t="s">
        <v>86</v>
      </c>
      <c r="F4735" t="s">
        <v>735</v>
      </c>
      <c r="G4735" t="s">
        <v>736</v>
      </c>
      <c r="H4735" t="s">
        <v>176</v>
      </c>
      <c r="I4735" t="s">
        <v>177</v>
      </c>
      <c r="J4735">
        <v>0</v>
      </c>
      <c r="K4735" t="s">
        <v>93</v>
      </c>
      <c r="L4735">
        <v>660790</v>
      </c>
    </row>
    <row r="4736" spans="1:12" x14ac:dyDescent="0.25">
      <c r="A4736" t="s">
        <v>451</v>
      </c>
      <c r="B4736" t="s">
        <v>452</v>
      </c>
      <c r="C4736" t="s">
        <v>85</v>
      </c>
      <c r="D4736">
        <v>120</v>
      </c>
      <c r="E4736" t="s">
        <v>86</v>
      </c>
      <c r="F4736" t="s">
        <v>735</v>
      </c>
      <c r="G4736" t="s">
        <v>736</v>
      </c>
      <c r="H4736" t="s">
        <v>178</v>
      </c>
      <c r="I4736" t="s">
        <v>179</v>
      </c>
      <c r="J4736">
        <v>20685</v>
      </c>
      <c r="K4736" t="s">
        <v>93</v>
      </c>
      <c r="L4736">
        <v>660790</v>
      </c>
    </row>
    <row r="4737" spans="1:12" x14ac:dyDescent="0.25">
      <c r="A4737" t="s">
        <v>451</v>
      </c>
      <c r="B4737" t="s">
        <v>452</v>
      </c>
      <c r="C4737" t="s">
        <v>85</v>
      </c>
      <c r="D4737">
        <v>120</v>
      </c>
      <c r="E4737" t="s">
        <v>86</v>
      </c>
      <c r="F4737" t="s">
        <v>735</v>
      </c>
      <c r="G4737" t="s">
        <v>736</v>
      </c>
      <c r="H4737" t="s">
        <v>180</v>
      </c>
      <c r="I4737" t="s">
        <v>181</v>
      </c>
      <c r="J4737">
        <v>80247</v>
      </c>
      <c r="K4737" t="s">
        <v>93</v>
      </c>
      <c r="L4737">
        <v>660790</v>
      </c>
    </row>
    <row r="4738" spans="1:12" x14ac:dyDescent="0.25">
      <c r="A4738" t="s">
        <v>451</v>
      </c>
      <c r="B4738" t="s">
        <v>452</v>
      </c>
      <c r="C4738" t="s">
        <v>85</v>
      </c>
      <c r="D4738">
        <v>120</v>
      </c>
      <c r="E4738" t="s">
        <v>86</v>
      </c>
      <c r="F4738" t="s">
        <v>735</v>
      </c>
      <c r="G4738" t="s">
        <v>736</v>
      </c>
      <c r="H4738" t="s">
        <v>182</v>
      </c>
      <c r="I4738" t="s">
        <v>183</v>
      </c>
      <c r="J4738">
        <v>0</v>
      </c>
      <c r="K4738" t="s">
        <v>93</v>
      </c>
      <c r="L4738">
        <v>660790</v>
      </c>
    </row>
    <row r="4739" spans="1:12" x14ac:dyDescent="0.25">
      <c r="A4739" t="s">
        <v>451</v>
      </c>
      <c r="B4739" t="s">
        <v>452</v>
      </c>
      <c r="C4739" t="s">
        <v>85</v>
      </c>
      <c r="D4739">
        <v>120</v>
      </c>
      <c r="E4739" t="s">
        <v>86</v>
      </c>
      <c r="F4739" t="s">
        <v>735</v>
      </c>
      <c r="G4739" t="s">
        <v>736</v>
      </c>
      <c r="H4739" t="s">
        <v>184</v>
      </c>
      <c r="I4739" t="s">
        <v>185</v>
      </c>
      <c r="J4739">
        <v>0</v>
      </c>
      <c r="K4739" t="s">
        <v>93</v>
      </c>
      <c r="L4739">
        <v>660790</v>
      </c>
    </row>
    <row r="4740" spans="1:12" x14ac:dyDescent="0.25">
      <c r="A4740" t="s">
        <v>451</v>
      </c>
      <c r="B4740" t="s">
        <v>452</v>
      </c>
      <c r="C4740" t="s">
        <v>85</v>
      </c>
      <c r="D4740">
        <v>120</v>
      </c>
      <c r="E4740" t="s">
        <v>86</v>
      </c>
      <c r="F4740" t="s">
        <v>735</v>
      </c>
      <c r="G4740" t="s">
        <v>736</v>
      </c>
      <c r="H4740" t="s">
        <v>186</v>
      </c>
      <c r="I4740" t="s">
        <v>187</v>
      </c>
      <c r="J4740">
        <v>169</v>
      </c>
      <c r="K4740" t="s">
        <v>93</v>
      </c>
      <c r="L4740">
        <v>660790</v>
      </c>
    </row>
    <row r="4741" spans="1:12" x14ac:dyDescent="0.25">
      <c r="A4741" t="s">
        <v>451</v>
      </c>
      <c r="B4741" t="s">
        <v>452</v>
      </c>
      <c r="C4741" t="s">
        <v>85</v>
      </c>
      <c r="D4741">
        <v>120</v>
      </c>
      <c r="E4741" t="s">
        <v>86</v>
      </c>
      <c r="F4741" t="s">
        <v>735</v>
      </c>
      <c r="G4741" t="s">
        <v>736</v>
      </c>
      <c r="H4741" t="s">
        <v>188</v>
      </c>
      <c r="I4741" t="s">
        <v>189</v>
      </c>
      <c r="J4741">
        <v>0</v>
      </c>
      <c r="K4741" t="s">
        <v>93</v>
      </c>
      <c r="L4741">
        <v>660790</v>
      </c>
    </row>
    <row r="4742" spans="1:12" x14ac:dyDescent="0.25">
      <c r="A4742" t="s">
        <v>451</v>
      </c>
      <c r="B4742" t="s">
        <v>452</v>
      </c>
      <c r="C4742" t="s">
        <v>85</v>
      </c>
      <c r="D4742">
        <v>120</v>
      </c>
      <c r="E4742" t="s">
        <v>86</v>
      </c>
      <c r="F4742" t="s">
        <v>735</v>
      </c>
      <c r="G4742" t="s">
        <v>736</v>
      </c>
      <c r="H4742" t="s">
        <v>190</v>
      </c>
      <c r="I4742" t="s">
        <v>191</v>
      </c>
      <c r="J4742">
        <v>57588</v>
      </c>
      <c r="K4742" t="s">
        <v>93</v>
      </c>
      <c r="L4742">
        <v>660790</v>
      </c>
    </row>
    <row r="4743" spans="1:12" x14ac:dyDescent="0.25">
      <c r="A4743" t="s">
        <v>451</v>
      </c>
      <c r="B4743" t="s">
        <v>452</v>
      </c>
      <c r="C4743" t="s">
        <v>85</v>
      </c>
      <c r="D4743">
        <v>120</v>
      </c>
      <c r="E4743" t="s">
        <v>86</v>
      </c>
      <c r="F4743" t="s">
        <v>735</v>
      </c>
      <c r="G4743" t="s">
        <v>736</v>
      </c>
      <c r="H4743" t="s">
        <v>192</v>
      </c>
      <c r="I4743" t="s">
        <v>193</v>
      </c>
      <c r="J4743">
        <v>159</v>
      </c>
      <c r="K4743" t="s">
        <v>93</v>
      </c>
      <c r="L4743">
        <v>660790</v>
      </c>
    </row>
    <row r="4744" spans="1:12" x14ac:dyDescent="0.25">
      <c r="A4744" t="s">
        <v>451</v>
      </c>
      <c r="B4744" t="s">
        <v>452</v>
      </c>
      <c r="C4744" t="s">
        <v>85</v>
      </c>
      <c r="D4744">
        <v>120</v>
      </c>
      <c r="E4744" t="s">
        <v>86</v>
      </c>
      <c r="F4744" t="s">
        <v>735</v>
      </c>
      <c r="G4744" t="s">
        <v>736</v>
      </c>
      <c r="H4744" t="s">
        <v>194</v>
      </c>
      <c r="I4744" t="s">
        <v>195</v>
      </c>
      <c r="J4744">
        <v>83842</v>
      </c>
      <c r="K4744" t="s">
        <v>93</v>
      </c>
      <c r="L4744">
        <v>660790</v>
      </c>
    </row>
    <row r="4745" spans="1:12" x14ac:dyDescent="0.25">
      <c r="A4745" t="s">
        <v>451</v>
      </c>
      <c r="B4745" t="s">
        <v>452</v>
      </c>
      <c r="C4745" t="s">
        <v>85</v>
      </c>
      <c r="D4745">
        <v>120</v>
      </c>
      <c r="E4745" t="s">
        <v>86</v>
      </c>
      <c r="F4745" t="s">
        <v>735</v>
      </c>
      <c r="G4745" t="s">
        <v>736</v>
      </c>
      <c r="H4745" t="s">
        <v>196</v>
      </c>
      <c r="I4745" t="s">
        <v>197</v>
      </c>
      <c r="J4745">
        <v>86236</v>
      </c>
      <c r="K4745" t="s">
        <v>93</v>
      </c>
      <c r="L4745">
        <v>660790</v>
      </c>
    </row>
    <row r="4746" spans="1:12" x14ac:dyDescent="0.25">
      <c r="A4746" t="s">
        <v>451</v>
      </c>
      <c r="B4746" t="s">
        <v>452</v>
      </c>
      <c r="C4746" t="s">
        <v>85</v>
      </c>
      <c r="D4746">
        <v>120</v>
      </c>
      <c r="E4746" t="s">
        <v>86</v>
      </c>
      <c r="F4746" t="s">
        <v>735</v>
      </c>
      <c r="G4746" t="s">
        <v>736</v>
      </c>
      <c r="H4746" t="s">
        <v>198</v>
      </c>
      <c r="I4746" t="s">
        <v>199</v>
      </c>
      <c r="J4746">
        <v>7857</v>
      </c>
      <c r="K4746" t="s">
        <v>93</v>
      </c>
      <c r="L4746">
        <v>660790</v>
      </c>
    </row>
    <row r="4747" spans="1:12" x14ac:dyDescent="0.25">
      <c r="A4747" t="s">
        <v>451</v>
      </c>
      <c r="B4747" t="s">
        <v>452</v>
      </c>
      <c r="C4747" t="s">
        <v>85</v>
      </c>
      <c r="D4747">
        <v>120</v>
      </c>
      <c r="E4747" t="s">
        <v>86</v>
      </c>
      <c r="F4747" t="s">
        <v>735</v>
      </c>
      <c r="G4747" t="s">
        <v>736</v>
      </c>
      <c r="H4747" t="s">
        <v>200</v>
      </c>
      <c r="I4747" t="s">
        <v>201</v>
      </c>
      <c r="J4747">
        <v>32432</v>
      </c>
      <c r="K4747" t="s">
        <v>93</v>
      </c>
      <c r="L4747">
        <v>660790</v>
      </c>
    </row>
    <row r="4748" spans="1:12" x14ac:dyDescent="0.25">
      <c r="A4748" t="s">
        <v>451</v>
      </c>
      <c r="B4748" t="s">
        <v>452</v>
      </c>
      <c r="C4748" t="s">
        <v>85</v>
      </c>
      <c r="D4748">
        <v>120</v>
      </c>
      <c r="E4748" t="s">
        <v>86</v>
      </c>
      <c r="F4748" t="s">
        <v>735</v>
      </c>
      <c r="G4748" t="s">
        <v>736</v>
      </c>
      <c r="H4748" t="s">
        <v>202</v>
      </c>
      <c r="I4748" t="s">
        <v>203</v>
      </c>
      <c r="J4748">
        <v>9133</v>
      </c>
      <c r="K4748" t="s">
        <v>93</v>
      </c>
      <c r="L4748">
        <v>660790</v>
      </c>
    </row>
    <row r="4749" spans="1:12" x14ac:dyDescent="0.25">
      <c r="A4749" t="s">
        <v>451</v>
      </c>
      <c r="B4749" t="s">
        <v>452</v>
      </c>
      <c r="C4749" t="s">
        <v>85</v>
      </c>
      <c r="D4749">
        <v>120</v>
      </c>
      <c r="E4749" t="s">
        <v>86</v>
      </c>
      <c r="F4749" t="s">
        <v>735</v>
      </c>
      <c r="G4749" t="s">
        <v>736</v>
      </c>
      <c r="H4749" t="s">
        <v>204</v>
      </c>
      <c r="I4749" t="s">
        <v>205</v>
      </c>
      <c r="J4749">
        <v>0</v>
      </c>
      <c r="K4749" t="s">
        <v>93</v>
      </c>
      <c r="L4749">
        <v>660790</v>
      </c>
    </row>
    <row r="4750" spans="1:12" x14ac:dyDescent="0.25">
      <c r="A4750" t="s">
        <v>451</v>
      </c>
      <c r="B4750" t="s">
        <v>452</v>
      </c>
      <c r="C4750" t="s">
        <v>85</v>
      </c>
      <c r="D4750">
        <v>120</v>
      </c>
      <c r="E4750" t="s">
        <v>86</v>
      </c>
      <c r="F4750" t="s">
        <v>735</v>
      </c>
      <c r="G4750" t="s">
        <v>736</v>
      </c>
      <c r="H4750" t="s">
        <v>206</v>
      </c>
      <c r="I4750" t="s">
        <v>207</v>
      </c>
      <c r="J4750">
        <v>8016</v>
      </c>
      <c r="K4750" t="s">
        <v>93</v>
      </c>
      <c r="L4750">
        <v>660790</v>
      </c>
    </row>
    <row r="4751" spans="1:12" x14ac:dyDescent="0.25">
      <c r="A4751" t="s">
        <v>451</v>
      </c>
      <c r="B4751" t="s">
        <v>452</v>
      </c>
      <c r="C4751" t="s">
        <v>85</v>
      </c>
      <c r="D4751">
        <v>120</v>
      </c>
      <c r="E4751" t="s">
        <v>86</v>
      </c>
      <c r="F4751" t="s">
        <v>735</v>
      </c>
      <c r="G4751" t="s">
        <v>736</v>
      </c>
      <c r="H4751" t="s">
        <v>208</v>
      </c>
      <c r="I4751" t="s">
        <v>209</v>
      </c>
      <c r="J4751">
        <v>28320</v>
      </c>
      <c r="K4751" t="s">
        <v>93</v>
      </c>
      <c r="L4751">
        <v>660790</v>
      </c>
    </row>
    <row r="4752" spans="1:12" x14ac:dyDescent="0.25">
      <c r="A4752" t="s">
        <v>451</v>
      </c>
      <c r="B4752" t="s">
        <v>452</v>
      </c>
      <c r="C4752" t="s">
        <v>85</v>
      </c>
      <c r="D4752">
        <v>120</v>
      </c>
      <c r="E4752" t="s">
        <v>86</v>
      </c>
      <c r="F4752" t="s">
        <v>735</v>
      </c>
      <c r="G4752" t="s">
        <v>736</v>
      </c>
      <c r="H4752" t="s">
        <v>210</v>
      </c>
      <c r="I4752" t="s">
        <v>211</v>
      </c>
      <c r="J4752">
        <v>12200</v>
      </c>
      <c r="K4752" t="s">
        <v>93</v>
      </c>
      <c r="L4752">
        <v>660790</v>
      </c>
    </row>
    <row r="4753" spans="1:12" x14ac:dyDescent="0.25">
      <c r="A4753" t="s">
        <v>451</v>
      </c>
      <c r="B4753" t="s">
        <v>452</v>
      </c>
      <c r="C4753" t="s">
        <v>85</v>
      </c>
      <c r="D4753">
        <v>120</v>
      </c>
      <c r="E4753" t="s">
        <v>86</v>
      </c>
      <c r="F4753" t="s">
        <v>735</v>
      </c>
      <c r="G4753" t="s">
        <v>736</v>
      </c>
      <c r="H4753" t="s">
        <v>212</v>
      </c>
      <c r="I4753" t="s">
        <v>213</v>
      </c>
      <c r="J4753">
        <v>9653</v>
      </c>
      <c r="K4753" t="s">
        <v>93</v>
      </c>
      <c r="L4753">
        <v>660790</v>
      </c>
    </row>
    <row r="4754" spans="1:12" x14ac:dyDescent="0.25">
      <c r="A4754" t="s">
        <v>451</v>
      </c>
      <c r="B4754" t="s">
        <v>452</v>
      </c>
      <c r="C4754" t="s">
        <v>85</v>
      </c>
      <c r="D4754">
        <v>120</v>
      </c>
      <c r="E4754" t="s">
        <v>86</v>
      </c>
      <c r="F4754" t="s">
        <v>735</v>
      </c>
      <c r="G4754" t="s">
        <v>736</v>
      </c>
      <c r="H4754" t="s">
        <v>214</v>
      </c>
      <c r="I4754" t="s">
        <v>215</v>
      </c>
      <c r="J4754">
        <v>85178</v>
      </c>
      <c r="K4754" t="s">
        <v>93</v>
      </c>
      <c r="L4754">
        <v>660790</v>
      </c>
    </row>
    <row r="4755" spans="1:12" x14ac:dyDescent="0.25">
      <c r="A4755" t="s">
        <v>451</v>
      </c>
      <c r="B4755" t="s">
        <v>452</v>
      </c>
      <c r="C4755" t="s">
        <v>85</v>
      </c>
      <c r="D4755">
        <v>120</v>
      </c>
      <c r="E4755" t="s">
        <v>86</v>
      </c>
      <c r="F4755" t="s">
        <v>735</v>
      </c>
      <c r="G4755" t="s">
        <v>736</v>
      </c>
      <c r="H4755" t="s">
        <v>216</v>
      </c>
      <c r="I4755" t="s">
        <v>217</v>
      </c>
      <c r="J4755">
        <v>14628</v>
      </c>
      <c r="K4755" t="s">
        <v>93</v>
      </c>
      <c r="L4755">
        <v>660790</v>
      </c>
    </row>
    <row r="4756" spans="1:12" x14ac:dyDescent="0.25">
      <c r="A4756" t="s">
        <v>451</v>
      </c>
      <c r="B4756" t="s">
        <v>452</v>
      </c>
      <c r="C4756" t="s">
        <v>85</v>
      </c>
      <c r="D4756">
        <v>120</v>
      </c>
      <c r="E4756" t="s">
        <v>86</v>
      </c>
      <c r="F4756" t="s">
        <v>735</v>
      </c>
      <c r="G4756" t="s">
        <v>736</v>
      </c>
      <c r="H4756" t="s">
        <v>218</v>
      </c>
      <c r="I4756" t="s">
        <v>219</v>
      </c>
      <c r="J4756">
        <v>0</v>
      </c>
      <c r="K4756" t="s">
        <v>93</v>
      </c>
      <c r="L4756">
        <v>660790</v>
      </c>
    </row>
    <row r="4757" spans="1:12" x14ac:dyDescent="0.25">
      <c r="A4757" t="s">
        <v>451</v>
      </c>
      <c r="B4757" t="s">
        <v>452</v>
      </c>
      <c r="C4757" t="s">
        <v>85</v>
      </c>
      <c r="D4757">
        <v>120</v>
      </c>
      <c r="E4757" t="s">
        <v>86</v>
      </c>
      <c r="F4757" t="s">
        <v>735</v>
      </c>
      <c r="G4757" t="s">
        <v>736</v>
      </c>
      <c r="H4757" t="s">
        <v>220</v>
      </c>
      <c r="I4757" t="s">
        <v>221</v>
      </c>
      <c r="J4757">
        <v>0</v>
      </c>
      <c r="K4757" t="s">
        <v>93</v>
      </c>
      <c r="L4757">
        <v>660790</v>
      </c>
    </row>
    <row r="4758" spans="1:12" x14ac:dyDescent="0.25">
      <c r="A4758" t="s">
        <v>451</v>
      </c>
      <c r="B4758" t="s">
        <v>452</v>
      </c>
      <c r="C4758" t="s">
        <v>85</v>
      </c>
      <c r="D4758">
        <v>120</v>
      </c>
      <c r="E4758" t="s">
        <v>86</v>
      </c>
      <c r="F4758" t="s">
        <v>735</v>
      </c>
      <c r="G4758" t="s">
        <v>736</v>
      </c>
      <c r="H4758" t="s">
        <v>222</v>
      </c>
      <c r="I4758" t="s">
        <v>223</v>
      </c>
      <c r="J4758">
        <v>2948</v>
      </c>
      <c r="K4758" t="s">
        <v>93</v>
      </c>
      <c r="L4758">
        <v>660790</v>
      </c>
    </row>
    <row r="4759" spans="1:12" x14ac:dyDescent="0.25">
      <c r="A4759" t="s">
        <v>451</v>
      </c>
      <c r="B4759" t="s">
        <v>452</v>
      </c>
      <c r="C4759" t="s">
        <v>85</v>
      </c>
      <c r="D4759">
        <v>120</v>
      </c>
      <c r="E4759" t="s">
        <v>86</v>
      </c>
      <c r="F4759" t="s">
        <v>735</v>
      </c>
      <c r="G4759" t="s">
        <v>736</v>
      </c>
      <c r="H4759" t="s">
        <v>224</v>
      </c>
      <c r="I4759" t="s">
        <v>225</v>
      </c>
      <c r="J4759">
        <v>6428</v>
      </c>
      <c r="K4759" t="s">
        <v>93</v>
      </c>
      <c r="L4759">
        <v>660790</v>
      </c>
    </row>
    <row r="4760" spans="1:12" x14ac:dyDescent="0.25">
      <c r="A4760" t="s">
        <v>451</v>
      </c>
      <c r="B4760" t="s">
        <v>452</v>
      </c>
      <c r="C4760" t="s">
        <v>85</v>
      </c>
      <c r="D4760">
        <v>120</v>
      </c>
      <c r="E4760" t="s">
        <v>86</v>
      </c>
      <c r="F4760" t="s">
        <v>735</v>
      </c>
      <c r="G4760" t="s">
        <v>736</v>
      </c>
      <c r="H4760" t="s">
        <v>226</v>
      </c>
      <c r="I4760" t="s">
        <v>227</v>
      </c>
      <c r="J4760">
        <v>10341</v>
      </c>
      <c r="K4760" t="s">
        <v>93</v>
      </c>
      <c r="L4760">
        <v>660790</v>
      </c>
    </row>
    <row r="4761" spans="1:12" x14ac:dyDescent="0.25">
      <c r="A4761" t="s">
        <v>451</v>
      </c>
      <c r="B4761" t="s">
        <v>452</v>
      </c>
      <c r="C4761" t="s">
        <v>85</v>
      </c>
      <c r="D4761">
        <v>120</v>
      </c>
      <c r="E4761" t="s">
        <v>86</v>
      </c>
      <c r="F4761" t="s">
        <v>735</v>
      </c>
      <c r="G4761" t="s">
        <v>736</v>
      </c>
      <c r="H4761" t="s">
        <v>228</v>
      </c>
      <c r="I4761" t="s">
        <v>229</v>
      </c>
      <c r="J4761">
        <v>280</v>
      </c>
      <c r="K4761" t="s">
        <v>93</v>
      </c>
      <c r="L4761">
        <v>660790</v>
      </c>
    </row>
    <row r="4762" spans="1:12" x14ac:dyDescent="0.25">
      <c r="A4762" t="s">
        <v>451</v>
      </c>
      <c r="B4762" t="s">
        <v>452</v>
      </c>
      <c r="C4762" t="s">
        <v>85</v>
      </c>
      <c r="D4762">
        <v>120</v>
      </c>
      <c r="E4762" t="s">
        <v>86</v>
      </c>
      <c r="F4762" t="s">
        <v>735</v>
      </c>
      <c r="G4762" t="s">
        <v>736</v>
      </c>
      <c r="H4762" t="s">
        <v>230</v>
      </c>
      <c r="I4762" t="s">
        <v>231</v>
      </c>
      <c r="J4762">
        <v>2000</v>
      </c>
      <c r="K4762" t="s">
        <v>93</v>
      </c>
      <c r="L4762">
        <v>660790</v>
      </c>
    </row>
    <row r="4763" spans="1:12" x14ac:dyDescent="0.25">
      <c r="A4763" t="s">
        <v>451</v>
      </c>
      <c r="B4763" t="s">
        <v>452</v>
      </c>
      <c r="C4763" t="s">
        <v>85</v>
      </c>
      <c r="D4763">
        <v>120</v>
      </c>
      <c r="E4763" t="s">
        <v>86</v>
      </c>
      <c r="F4763" t="s">
        <v>735</v>
      </c>
      <c r="G4763" t="s">
        <v>736</v>
      </c>
      <c r="H4763" t="s">
        <v>232</v>
      </c>
      <c r="I4763" t="s">
        <v>233</v>
      </c>
      <c r="J4763">
        <v>29595</v>
      </c>
      <c r="K4763" t="s">
        <v>93</v>
      </c>
      <c r="L4763">
        <v>660790</v>
      </c>
    </row>
    <row r="4764" spans="1:12" x14ac:dyDescent="0.25">
      <c r="A4764" t="s">
        <v>451</v>
      </c>
      <c r="B4764" t="s">
        <v>452</v>
      </c>
      <c r="C4764" t="s">
        <v>85</v>
      </c>
      <c r="D4764">
        <v>120</v>
      </c>
      <c r="E4764" t="s">
        <v>86</v>
      </c>
      <c r="F4764" t="s">
        <v>735</v>
      </c>
      <c r="G4764" t="s">
        <v>736</v>
      </c>
      <c r="H4764" t="s">
        <v>234</v>
      </c>
      <c r="I4764" t="s">
        <v>235</v>
      </c>
      <c r="J4764">
        <v>1051528</v>
      </c>
      <c r="K4764" t="s">
        <v>93</v>
      </c>
      <c r="L4764">
        <v>660790</v>
      </c>
    </row>
    <row r="4765" spans="1:12" x14ac:dyDescent="0.25">
      <c r="A4765" t="s">
        <v>451</v>
      </c>
      <c r="B4765" t="s">
        <v>452</v>
      </c>
      <c r="C4765" t="s">
        <v>85</v>
      </c>
      <c r="D4765">
        <v>120</v>
      </c>
      <c r="E4765" t="s">
        <v>86</v>
      </c>
      <c r="F4765" t="s">
        <v>735</v>
      </c>
      <c r="G4765" t="s">
        <v>736</v>
      </c>
      <c r="H4765" t="s">
        <v>236</v>
      </c>
      <c r="I4765" t="s">
        <v>237</v>
      </c>
      <c r="J4765">
        <v>0</v>
      </c>
      <c r="K4765" t="s">
        <v>93</v>
      </c>
      <c r="L4765">
        <v>660790</v>
      </c>
    </row>
    <row r="4766" spans="1:12" x14ac:dyDescent="0.25">
      <c r="A4766" t="s">
        <v>451</v>
      </c>
      <c r="B4766" t="s">
        <v>452</v>
      </c>
      <c r="C4766" t="s">
        <v>85</v>
      </c>
      <c r="D4766">
        <v>120</v>
      </c>
      <c r="E4766" t="s">
        <v>86</v>
      </c>
      <c r="F4766" t="s">
        <v>735</v>
      </c>
      <c r="G4766" t="s">
        <v>736</v>
      </c>
      <c r="H4766" t="s">
        <v>251</v>
      </c>
      <c r="I4766" t="s">
        <v>252</v>
      </c>
      <c r="J4766">
        <v>0</v>
      </c>
      <c r="K4766" t="s">
        <v>93</v>
      </c>
      <c r="L4766">
        <v>0</v>
      </c>
    </row>
    <row r="4767" spans="1:12" x14ac:dyDescent="0.25">
      <c r="A4767" t="s">
        <v>451</v>
      </c>
      <c r="B4767" t="s">
        <v>452</v>
      </c>
      <c r="C4767" t="s">
        <v>85</v>
      </c>
      <c r="D4767">
        <v>120</v>
      </c>
      <c r="E4767" t="s">
        <v>86</v>
      </c>
      <c r="F4767" t="s">
        <v>735</v>
      </c>
      <c r="G4767" t="s">
        <v>736</v>
      </c>
      <c r="H4767" t="s">
        <v>253</v>
      </c>
      <c r="I4767" t="s">
        <v>254</v>
      </c>
      <c r="J4767">
        <v>0</v>
      </c>
      <c r="K4767" t="s">
        <v>93</v>
      </c>
      <c r="L4767">
        <v>0</v>
      </c>
    </row>
    <row r="4768" spans="1:12" x14ac:dyDescent="0.25">
      <c r="A4768" t="s">
        <v>451</v>
      </c>
      <c r="B4768" t="s">
        <v>452</v>
      </c>
      <c r="C4768" t="s">
        <v>85</v>
      </c>
      <c r="D4768">
        <v>120</v>
      </c>
      <c r="E4768" t="s">
        <v>86</v>
      </c>
      <c r="F4768" t="s">
        <v>735</v>
      </c>
      <c r="G4768" t="s">
        <v>736</v>
      </c>
      <c r="H4768" t="s">
        <v>255</v>
      </c>
      <c r="I4768" t="s">
        <v>256</v>
      </c>
      <c r="J4768">
        <v>0</v>
      </c>
      <c r="K4768" t="s">
        <v>93</v>
      </c>
      <c r="L4768">
        <v>0</v>
      </c>
    </row>
    <row r="4769" spans="1:12" x14ac:dyDescent="0.25">
      <c r="A4769" t="s">
        <v>451</v>
      </c>
      <c r="B4769" t="s">
        <v>452</v>
      </c>
      <c r="C4769" t="s">
        <v>85</v>
      </c>
      <c r="D4769">
        <v>120</v>
      </c>
      <c r="E4769" t="s">
        <v>86</v>
      </c>
      <c r="F4769" t="s">
        <v>735</v>
      </c>
      <c r="G4769" t="s">
        <v>736</v>
      </c>
      <c r="H4769" t="s">
        <v>257</v>
      </c>
      <c r="I4769" t="s">
        <v>258</v>
      </c>
      <c r="J4769">
        <v>0</v>
      </c>
      <c r="K4769" t="s">
        <v>93</v>
      </c>
      <c r="L4769">
        <v>0</v>
      </c>
    </row>
    <row r="4770" spans="1:12" x14ac:dyDescent="0.25">
      <c r="A4770" t="s">
        <v>451</v>
      </c>
      <c r="B4770" t="s">
        <v>452</v>
      </c>
      <c r="C4770" t="s">
        <v>85</v>
      </c>
      <c r="D4770">
        <v>120</v>
      </c>
      <c r="E4770" t="s">
        <v>86</v>
      </c>
      <c r="F4770" t="s">
        <v>735</v>
      </c>
      <c r="G4770" t="s">
        <v>736</v>
      </c>
      <c r="H4770" t="s">
        <v>259</v>
      </c>
      <c r="I4770" t="s">
        <v>260</v>
      </c>
      <c r="J4770">
        <v>0</v>
      </c>
      <c r="K4770" t="s">
        <v>93</v>
      </c>
      <c r="L4770">
        <v>0</v>
      </c>
    </row>
    <row r="4771" spans="1:12" x14ac:dyDescent="0.25">
      <c r="A4771" t="s">
        <v>451</v>
      </c>
      <c r="B4771" t="s">
        <v>452</v>
      </c>
      <c r="C4771" t="s">
        <v>85</v>
      </c>
      <c r="D4771">
        <v>120</v>
      </c>
      <c r="E4771" t="s">
        <v>86</v>
      </c>
      <c r="F4771" t="s">
        <v>735</v>
      </c>
      <c r="G4771" t="s">
        <v>736</v>
      </c>
      <c r="H4771" t="s">
        <v>261</v>
      </c>
      <c r="I4771" t="s">
        <v>262</v>
      </c>
      <c r="J4771">
        <v>0</v>
      </c>
      <c r="K4771" t="s">
        <v>93</v>
      </c>
      <c r="L4771">
        <v>0</v>
      </c>
    </row>
    <row r="4772" spans="1:12" x14ac:dyDescent="0.25">
      <c r="A4772" t="s">
        <v>451</v>
      </c>
      <c r="B4772" t="s">
        <v>452</v>
      </c>
      <c r="C4772" t="s">
        <v>85</v>
      </c>
      <c r="D4772">
        <v>120</v>
      </c>
      <c r="E4772" t="s">
        <v>86</v>
      </c>
      <c r="F4772" t="s">
        <v>735</v>
      </c>
      <c r="G4772" t="s">
        <v>736</v>
      </c>
      <c r="H4772" t="s">
        <v>263</v>
      </c>
      <c r="I4772" t="s">
        <v>264</v>
      </c>
      <c r="J4772">
        <v>0</v>
      </c>
      <c r="K4772" t="s">
        <v>93</v>
      </c>
      <c r="L4772">
        <v>0</v>
      </c>
    </row>
    <row r="4773" spans="1:12" x14ac:dyDescent="0.25">
      <c r="A4773" t="s">
        <v>451</v>
      </c>
      <c r="B4773" t="s">
        <v>452</v>
      </c>
      <c r="C4773" t="s">
        <v>85</v>
      </c>
      <c r="D4773">
        <v>120</v>
      </c>
      <c r="E4773" t="s">
        <v>86</v>
      </c>
      <c r="F4773" t="s">
        <v>735</v>
      </c>
      <c r="G4773" t="s">
        <v>736</v>
      </c>
      <c r="H4773" t="s">
        <v>265</v>
      </c>
      <c r="I4773" t="s">
        <v>266</v>
      </c>
      <c r="J4773">
        <v>0</v>
      </c>
      <c r="K4773" t="s">
        <v>93</v>
      </c>
      <c r="L4773">
        <v>0</v>
      </c>
    </row>
    <row r="4774" spans="1:12" x14ac:dyDescent="0.25">
      <c r="A4774" t="s">
        <v>451</v>
      </c>
      <c r="B4774" t="s">
        <v>452</v>
      </c>
      <c r="C4774" t="s">
        <v>85</v>
      </c>
      <c r="D4774">
        <v>120</v>
      </c>
      <c r="E4774" t="s">
        <v>86</v>
      </c>
      <c r="F4774" t="s">
        <v>735</v>
      </c>
      <c r="G4774" t="s">
        <v>736</v>
      </c>
      <c r="H4774" t="s">
        <v>267</v>
      </c>
      <c r="I4774" t="s">
        <v>268</v>
      </c>
      <c r="J4774">
        <v>0</v>
      </c>
      <c r="K4774" t="s">
        <v>93</v>
      </c>
      <c r="L4774">
        <v>0</v>
      </c>
    </row>
    <row r="4775" spans="1:12" x14ac:dyDescent="0.25">
      <c r="A4775" t="s">
        <v>451</v>
      </c>
      <c r="B4775" t="s">
        <v>452</v>
      </c>
      <c r="C4775" t="s">
        <v>85</v>
      </c>
      <c r="D4775">
        <v>120</v>
      </c>
      <c r="E4775" t="s">
        <v>86</v>
      </c>
      <c r="F4775" t="s">
        <v>735</v>
      </c>
      <c r="G4775" t="s">
        <v>736</v>
      </c>
      <c r="H4775" t="s">
        <v>269</v>
      </c>
      <c r="I4775" t="s">
        <v>270</v>
      </c>
      <c r="J4775">
        <v>-3998643</v>
      </c>
      <c r="K4775" t="s">
        <v>93</v>
      </c>
      <c r="L4775">
        <v>0</v>
      </c>
    </row>
    <row r="4776" spans="1:12" x14ac:dyDescent="0.25">
      <c r="A4776" t="s">
        <v>451</v>
      </c>
      <c r="B4776" t="s">
        <v>452</v>
      </c>
      <c r="C4776" t="s">
        <v>85</v>
      </c>
      <c r="D4776">
        <v>120</v>
      </c>
      <c r="E4776" t="s">
        <v>86</v>
      </c>
      <c r="F4776" t="s">
        <v>735</v>
      </c>
      <c r="G4776" t="s">
        <v>736</v>
      </c>
      <c r="H4776" t="s">
        <v>271</v>
      </c>
      <c r="I4776" t="s">
        <v>272</v>
      </c>
      <c r="J4776">
        <v>13265089</v>
      </c>
      <c r="K4776" t="s">
        <v>93</v>
      </c>
      <c r="L4776">
        <v>0</v>
      </c>
    </row>
    <row r="4777" spans="1:12" x14ac:dyDescent="0.25">
      <c r="A4777" t="s">
        <v>451</v>
      </c>
      <c r="B4777" t="s">
        <v>452</v>
      </c>
      <c r="C4777" t="s">
        <v>85</v>
      </c>
      <c r="D4777">
        <v>120</v>
      </c>
      <c r="E4777" t="s">
        <v>86</v>
      </c>
      <c r="F4777" t="s">
        <v>735</v>
      </c>
      <c r="G4777" t="s">
        <v>736</v>
      </c>
      <c r="H4777" t="s">
        <v>273</v>
      </c>
      <c r="I4777" t="s">
        <v>274</v>
      </c>
      <c r="J4777">
        <v>21124</v>
      </c>
      <c r="K4777" t="s">
        <v>93</v>
      </c>
      <c r="L4777">
        <v>0</v>
      </c>
    </row>
    <row r="4778" spans="1:12" x14ac:dyDescent="0.25">
      <c r="A4778" t="s">
        <v>451</v>
      </c>
      <c r="B4778" t="s">
        <v>452</v>
      </c>
      <c r="C4778" t="s">
        <v>85</v>
      </c>
      <c r="D4778">
        <v>120</v>
      </c>
      <c r="E4778" t="s">
        <v>86</v>
      </c>
      <c r="F4778" t="s">
        <v>735</v>
      </c>
      <c r="G4778" t="s">
        <v>736</v>
      </c>
      <c r="H4778" t="s">
        <v>275</v>
      </c>
      <c r="I4778" t="s">
        <v>276</v>
      </c>
      <c r="J4778">
        <v>0</v>
      </c>
      <c r="K4778" t="s">
        <v>93</v>
      </c>
      <c r="L4778">
        <v>0</v>
      </c>
    </row>
    <row r="4779" spans="1:12" x14ac:dyDescent="0.25">
      <c r="A4779" t="s">
        <v>451</v>
      </c>
      <c r="B4779" t="s">
        <v>452</v>
      </c>
      <c r="C4779" t="s">
        <v>85</v>
      </c>
      <c r="D4779">
        <v>120</v>
      </c>
      <c r="E4779" t="s">
        <v>86</v>
      </c>
      <c r="F4779" t="s">
        <v>735</v>
      </c>
      <c r="G4779" t="s">
        <v>736</v>
      </c>
      <c r="H4779" t="s">
        <v>277</v>
      </c>
      <c r="I4779" t="s">
        <v>278</v>
      </c>
      <c r="J4779">
        <v>480572</v>
      </c>
      <c r="K4779" t="s">
        <v>93</v>
      </c>
      <c r="L4779">
        <v>0</v>
      </c>
    </row>
    <row r="4780" spans="1:12" x14ac:dyDescent="0.25">
      <c r="A4780" t="s">
        <v>451</v>
      </c>
      <c r="B4780" t="s">
        <v>452</v>
      </c>
      <c r="C4780" t="s">
        <v>85</v>
      </c>
      <c r="D4780">
        <v>120</v>
      </c>
      <c r="E4780" t="s">
        <v>86</v>
      </c>
      <c r="F4780" t="s">
        <v>735</v>
      </c>
      <c r="G4780" t="s">
        <v>736</v>
      </c>
      <c r="H4780" t="s">
        <v>279</v>
      </c>
      <c r="I4780" t="s">
        <v>280</v>
      </c>
      <c r="J4780">
        <v>89462</v>
      </c>
      <c r="K4780" t="s">
        <v>93</v>
      </c>
      <c r="L4780">
        <v>0</v>
      </c>
    </row>
    <row r="4781" spans="1:12" x14ac:dyDescent="0.25">
      <c r="A4781" t="s">
        <v>451</v>
      </c>
      <c r="B4781" t="s">
        <v>452</v>
      </c>
      <c r="C4781" t="s">
        <v>85</v>
      </c>
      <c r="D4781">
        <v>120</v>
      </c>
      <c r="E4781" t="s">
        <v>86</v>
      </c>
      <c r="F4781" t="s">
        <v>735</v>
      </c>
      <c r="G4781" t="s">
        <v>736</v>
      </c>
      <c r="H4781" t="s">
        <v>281</v>
      </c>
      <c r="I4781" t="s">
        <v>282</v>
      </c>
      <c r="J4781">
        <v>301541</v>
      </c>
      <c r="K4781" t="s">
        <v>93</v>
      </c>
      <c r="L4781">
        <v>0</v>
      </c>
    </row>
    <row r="4782" spans="1:12" x14ac:dyDescent="0.25">
      <c r="A4782" t="s">
        <v>451</v>
      </c>
      <c r="B4782" t="s">
        <v>452</v>
      </c>
      <c r="C4782" t="s">
        <v>85</v>
      </c>
      <c r="D4782">
        <v>120</v>
      </c>
      <c r="E4782" t="s">
        <v>86</v>
      </c>
      <c r="F4782" t="s">
        <v>735</v>
      </c>
      <c r="G4782" t="s">
        <v>736</v>
      </c>
      <c r="H4782" t="s">
        <v>283</v>
      </c>
      <c r="I4782" t="s">
        <v>284</v>
      </c>
      <c r="J4782">
        <v>0</v>
      </c>
      <c r="K4782" t="s">
        <v>93</v>
      </c>
      <c r="L4782">
        <v>0</v>
      </c>
    </row>
    <row r="4783" spans="1:12" x14ac:dyDescent="0.25">
      <c r="A4783" t="s">
        <v>451</v>
      </c>
      <c r="B4783" t="s">
        <v>452</v>
      </c>
      <c r="C4783" t="s">
        <v>85</v>
      </c>
      <c r="D4783">
        <v>120</v>
      </c>
      <c r="E4783" t="s">
        <v>86</v>
      </c>
      <c r="F4783" t="s">
        <v>735</v>
      </c>
      <c r="G4783" t="s">
        <v>736</v>
      </c>
      <c r="H4783" t="s">
        <v>285</v>
      </c>
      <c r="I4783" t="s">
        <v>286</v>
      </c>
      <c r="J4783">
        <v>127871</v>
      </c>
      <c r="K4783" t="s">
        <v>93</v>
      </c>
      <c r="L4783">
        <v>0</v>
      </c>
    </row>
    <row r="4784" spans="1:12" x14ac:dyDescent="0.25">
      <c r="A4784" t="s">
        <v>451</v>
      </c>
      <c r="B4784" t="s">
        <v>452</v>
      </c>
      <c r="C4784" t="s">
        <v>85</v>
      </c>
      <c r="D4784">
        <v>120</v>
      </c>
      <c r="E4784" t="s">
        <v>86</v>
      </c>
      <c r="F4784" t="s">
        <v>735</v>
      </c>
      <c r="G4784" t="s">
        <v>736</v>
      </c>
      <c r="H4784" t="s">
        <v>287</v>
      </c>
      <c r="I4784" t="s">
        <v>288</v>
      </c>
      <c r="J4784">
        <v>65623</v>
      </c>
      <c r="K4784" t="s">
        <v>93</v>
      </c>
      <c r="L4784">
        <v>0</v>
      </c>
    </row>
    <row r="4785" spans="1:12" x14ac:dyDescent="0.25">
      <c r="A4785" t="s">
        <v>451</v>
      </c>
      <c r="B4785" t="s">
        <v>452</v>
      </c>
      <c r="C4785" t="s">
        <v>85</v>
      </c>
      <c r="D4785">
        <v>120</v>
      </c>
      <c r="E4785" t="s">
        <v>86</v>
      </c>
      <c r="F4785" t="s">
        <v>735</v>
      </c>
      <c r="G4785" t="s">
        <v>736</v>
      </c>
      <c r="H4785" t="s">
        <v>289</v>
      </c>
      <c r="I4785" t="s">
        <v>290</v>
      </c>
      <c r="J4785">
        <v>0</v>
      </c>
      <c r="K4785" t="s">
        <v>93</v>
      </c>
      <c r="L4785">
        <v>0</v>
      </c>
    </row>
    <row r="4786" spans="1:12" x14ac:dyDescent="0.25">
      <c r="A4786" t="s">
        <v>451</v>
      </c>
      <c r="B4786" t="s">
        <v>452</v>
      </c>
      <c r="C4786" t="s">
        <v>85</v>
      </c>
      <c r="D4786">
        <v>120</v>
      </c>
      <c r="E4786" t="s">
        <v>86</v>
      </c>
      <c r="F4786" t="s">
        <v>735</v>
      </c>
      <c r="G4786" t="s">
        <v>736</v>
      </c>
      <c r="H4786" t="s">
        <v>291</v>
      </c>
      <c r="I4786" t="s">
        <v>292</v>
      </c>
      <c r="J4786">
        <v>-33000</v>
      </c>
      <c r="K4786" t="s">
        <v>93</v>
      </c>
      <c r="L4786">
        <v>0</v>
      </c>
    </row>
    <row r="4787" spans="1:12" x14ac:dyDescent="0.25">
      <c r="A4787" t="s">
        <v>451</v>
      </c>
      <c r="B4787" t="s">
        <v>452</v>
      </c>
      <c r="C4787" t="s">
        <v>85</v>
      </c>
      <c r="D4787">
        <v>120</v>
      </c>
      <c r="E4787" t="s">
        <v>86</v>
      </c>
      <c r="F4787" t="s">
        <v>735</v>
      </c>
      <c r="G4787" t="s">
        <v>736</v>
      </c>
      <c r="H4787" t="s">
        <v>293</v>
      </c>
      <c r="I4787" t="s">
        <v>294</v>
      </c>
      <c r="J4787">
        <v>4428</v>
      </c>
      <c r="K4787" t="s">
        <v>93</v>
      </c>
      <c r="L4787">
        <v>0</v>
      </c>
    </row>
    <row r="4788" spans="1:12" x14ac:dyDescent="0.25">
      <c r="A4788" t="s">
        <v>451</v>
      </c>
      <c r="B4788" t="s">
        <v>452</v>
      </c>
      <c r="C4788" t="s">
        <v>85</v>
      </c>
      <c r="D4788">
        <v>120</v>
      </c>
      <c r="E4788" t="s">
        <v>86</v>
      </c>
      <c r="F4788" t="s">
        <v>735</v>
      </c>
      <c r="G4788" t="s">
        <v>736</v>
      </c>
      <c r="H4788" t="s">
        <v>295</v>
      </c>
      <c r="I4788" t="s">
        <v>296</v>
      </c>
      <c r="J4788">
        <v>1843</v>
      </c>
      <c r="K4788" t="s">
        <v>93</v>
      </c>
      <c r="L4788">
        <v>0</v>
      </c>
    </row>
    <row r="4789" spans="1:12" x14ac:dyDescent="0.25">
      <c r="A4789" t="s">
        <v>451</v>
      </c>
      <c r="B4789" t="s">
        <v>452</v>
      </c>
      <c r="C4789" t="s">
        <v>85</v>
      </c>
      <c r="D4789">
        <v>120</v>
      </c>
      <c r="E4789" t="s">
        <v>86</v>
      </c>
      <c r="F4789" t="s">
        <v>735</v>
      </c>
      <c r="G4789" t="s">
        <v>736</v>
      </c>
      <c r="H4789" t="s">
        <v>297</v>
      </c>
      <c r="I4789" t="s">
        <v>298</v>
      </c>
      <c r="J4789">
        <v>0</v>
      </c>
      <c r="K4789" t="s">
        <v>93</v>
      </c>
      <c r="L4789">
        <v>0</v>
      </c>
    </row>
    <row r="4790" spans="1:12" x14ac:dyDescent="0.25">
      <c r="A4790" t="s">
        <v>451</v>
      </c>
      <c r="B4790" t="s">
        <v>452</v>
      </c>
      <c r="C4790" t="s">
        <v>85</v>
      </c>
      <c r="D4790">
        <v>120</v>
      </c>
      <c r="E4790" t="s">
        <v>86</v>
      </c>
      <c r="F4790" t="s">
        <v>735</v>
      </c>
      <c r="G4790" t="s">
        <v>736</v>
      </c>
      <c r="H4790" t="s">
        <v>299</v>
      </c>
      <c r="I4790" t="s">
        <v>300</v>
      </c>
      <c r="J4790">
        <v>0</v>
      </c>
      <c r="K4790" t="s">
        <v>93</v>
      </c>
      <c r="L4790">
        <v>0</v>
      </c>
    </row>
    <row r="4791" spans="1:12" x14ac:dyDescent="0.25">
      <c r="A4791" t="s">
        <v>451</v>
      </c>
      <c r="B4791" t="s">
        <v>452</v>
      </c>
      <c r="C4791" t="s">
        <v>85</v>
      </c>
      <c r="D4791">
        <v>120</v>
      </c>
      <c r="E4791" t="s">
        <v>86</v>
      </c>
      <c r="F4791" t="s">
        <v>735</v>
      </c>
      <c r="G4791" t="s">
        <v>736</v>
      </c>
      <c r="H4791" t="s">
        <v>301</v>
      </c>
      <c r="I4791" t="s">
        <v>302</v>
      </c>
      <c r="J4791">
        <v>0</v>
      </c>
      <c r="K4791" t="s">
        <v>93</v>
      </c>
      <c r="L4791">
        <v>0</v>
      </c>
    </row>
    <row r="4792" spans="1:12" x14ac:dyDescent="0.25">
      <c r="A4792" t="s">
        <v>451</v>
      </c>
      <c r="B4792" t="s">
        <v>452</v>
      </c>
      <c r="C4792" t="s">
        <v>85</v>
      </c>
      <c r="D4792">
        <v>120</v>
      </c>
      <c r="E4792" t="s">
        <v>86</v>
      </c>
      <c r="F4792" t="s">
        <v>735</v>
      </c>
      <c r="G4792" t="s">
        <v>736</v>
      </c>
      <c r="H4792" t="s">
        <v>303</v>
      </c>
      <c r="I4792" t="s">
        <v>304</v>
      </c>
      <c r="J4792">
        <v>225965</v>
      </c>
      <c r="K4792" t="s">
        <v>93</v>
      </c>
      <c r="L4792">
        <v>0</v>
      </c>
    </row>
    <row r="4793" spans="1:12" x14ac:dyDescent="0.25">
      <c r="A4793" t="s">
        <v>451</v>
      </c>
      <c r="B4793" t="s">
        <v>452</v>
      </c>
      <c r="C4793" t="s">
        <v>85</v>
      </c>
      <c r="D4793">
        <v>120</v>
      </c>
      <c r="E4793" t="s">
        <v>86</v>
      </c>
      <c r="F4793" t="s">
        <v>735</v>
      </c>
      <c r="G4793" t="s">
        <v>736</v>
      </c>
      <c r="H4793" t="s">
        <v>305</v>
      </c>
      <c r="I4793" t="s">
        <v>306</v>
      </c>
      <c r="J4793">
        <v>217666</v>
      </c>
      <c r="K4793" t="s">
        <v>93</v>
      </c>
      <c r="L4793">
        <v>0</v>
      </c>
    </row>
    <row r="4794" spans="1:12" x14ac:dyDescent="0.25">
      <c r="A4794" t="s">
        <v>451</v>
      </c>
      <c r="B4794" t="s">
        <v>452</v>
      </c>
      <c r="C4794" t="s">
        <v>85</v>
      </c>
      <c r="D4794">
        <v>120</v>
      </c>
      <c r="E4794" t="s">
        <v>86</v>
      </c>
      <c r="F4794" t="s">
        <v>735</v>
      </c>
      <c r="G4794" t="s">
        <v>736</v>
      </c>
      <c r="H4794" t="s">
        <v>307</v>
      </c>
      <c r="I4794" t="s">
        <v>308</v>
      </c>
      <c r="J4794">
        <v>2137417</v>
      </c>
      <c r="K4794" t="s">
        <v>93</v>
      </c>
      <c r="L4794">
        <v>0</v>
      </c>
    </row>
    <row r="4795" spans="1:12" x14ac:dyDescent="0.25">
      <c r="A4795" t="s">
        <v>451</v>
      </c>
      <c r="B4795" t="s">
        <v>452</v>
      </c>
      <c r="C4795" t="s">
        <v>85</v>
      </c>
      <c r="D4795">
        <v>120</v>
      </c>
      <c r="E4795" t="s">
        <v>86</v>
      </c>
      <c r="F4795" t="s">
        <v>735</v>
      </c>
      <c r="G4795" t="s">
        <v>736</v>
      </c>
      <c r="H4795" t="s">
        <v>309</v>
      </c>
      <c r="I4795" t="s">
        <v>310</v>
      </c>
      <c r="J4795">
        <v>5608172</v>
      </c>
      <c r="K4795" t="s">
        <v>93</v>
      </c>
      <c r="L4795">
        <v>0</v>
      </c>
    </row>
    <row r="4796" spans="1:12" x14ac:dyDescent="0.25">
      <c r="A4796" t="s">
        <v>451</v>
      </c>
      <c r="B4796" t="s">
        <v>452</v>
      </c>
      <c r="C4796" t="s">
        <v>85</v>
      </c>
      <c r="D4796">
        <v>120</v>
      </c>
      <c r="E4796" t="s">
        <v>86</v>
      </c>
      <c r="F4796" t="s">
        <v>735</v>
      </c>
      <c r="G4796" t="s">
        <v>736</v>
      </c>
      <c r="H4796" t="s">
        <v>311</v>
      </c>
      <c r="I4796" t="s">
        <v>312</v>
      </c>
      <c r="J4796">
        <v>0</v>
      </c>
      <c r="K4796" t="s">
        <v>93</v>
      </c>
      <c r="L4796">
        <v>0</v>
      </c>
    </row>
    <row r="4797" spans="1:12" x14ac:dyDescent="0.25">
      <c r="A4797" t="s">
        <v>451</v>
      </c>
      <c r="B4797" t="s">
        <v>452</v>
      </c>
      <c r="C4797" t="s">
        <v>85</v>
      </c>
      <c r="D4797">
        <v>120</v>
      </c>
      <c r="E4797" t="s">
        <v>86</v>
      </c>
      <c r="F4797" t="s">
        <v>735</v>
      </c>
      <c r="G4797" t="s">
        <v>736</v>
      </c>
      <c r="H4797" t="s">
        <v>313</v>
      </c>
      <c r="I4797" t="s">
        <v>314</v>
      </c>
      <c r="J4797">
        <v>0</v>
      </c>
      <c r="K4797" t="s">
        <v>93</v>
      </c>
      <c r="L4797">
        <v>0</v>
      </c>
    </row>
    <row r="4798" spans="1:12" x14ac:dyDescent="0.25">
      <c r="A4798" t="s">
        <v>451</v>
      </c>
      <c r="B4798" t="s">
        <v>452</v>
      </c>
      <c r="C4798" t="s">
        <v>85</v>
      </c>
      <c r="D4798">
        <v>120</v>
      </c>
      <c r="E4798" t="s">
        <v>86</v>
      </c>
      <c r="F4798" t="s">
        <v>735</v>
      </c>
      <c r="G4798" t="s">
        <v>736</v>
      </c>
      <c r="H4798" t="s">
        <v>315</v>
      </c>
      <c r="I4798" t="s">
        <v>316</v>
      </c>
      <c r="J4798">
        <v>0</v>
      </c>
      <c r="K4798" t="s">
        <v>93</v>
      </c>
      <c r="L4798">
        <v>0</v>
      </c>
    </row>
    <row r="4799" spans="1:12" x14ac:dyDescent="0.25">
      <c r="A4799" t="s">
        <v>451</v>
      </c>
      <c r="B4799" t="s">
        <v>452</v>
      </c>
      <c r="C4799" t="s">
        <v>85</v>
      </c>
      <c r="D4799">
        <v>120</v>
      </c>
      <c r="E4799" t="s">
        <v>86</v>
      </c>
      <c r="F4799" t="s">
        <v>735</v>
      </c>
      <c r="G4799" t="s">
        <v>736</v>
      </c>
      <c r="H4799" t="s">
        <v>317</v>
      </c>
      <c r="I4799" t="s">
        <v>318</v>
      </c>
      <c r="J4799">
        <v>8277</v>
      </c>
      <c r="K4799" t="s">
        <v>93</v>
      </c>
      <c r="L4799">
        <v>0</v>
      </c>
    </row>
    <row r="4800" spans="1:12" x14ac:dyDescent="0.25">
      <c r="A4800" t="s">
        <v>451</v>
      </c>
      <c r="B4800" t="s">
        <v>452</v>
      </c>
      <c r="C4800" t="s">
        <v>85</v>
      </c>
      <c r="D4800">
        <v>120</v>
      </c>
      <c r="E4800" t="s">
        <v>86</v>
      </c>
      <c r="F4800" t="s">
        <v>735</v>
      </c>
      <c r="G4800" t="s">
        <v>736</v>
      </c>
      <c r="H4800" t="s">
        <v>319</v>
      </c>
      <c r="I4800" t="s">
        <v>320</v>
      </c>
      <c r="J4800">
        <v>39119</v>
      </c>
      <c r="K4800" t="s">
        <v>93</v>
      </c>
      <c r="L4800">
        <v>0</v>
      </c>
    </row>
    <row r="4801" spans="1:12" x14ac:dyDescent="0.25">
      <c r="A4801" t="s">
        <v>451</v>
      </c>
      <c r="B4801" t="s">
        <v>452</v>
      </c>
      <c r="C4801" t="s">
        <v>85</v>
      </c>
      <c r="D4801">
        <v>120</v>
      </c>
      <c r="E4801" t="s">
        <v>86</v>
      </c>
      <c r="F4801" t="s">
        <v>735</v>
      </c>
      <c r="G4801" t="s">
        <v>736</v>
      </c>
      <c r="H4801" t="s">
        <v>321</v>
      </c>
      <c r="I4801" t="s">
        <v>322</v>
      </c>
      <c r="J4801">
        <v>0</v>
      </c>
      <c r="K4801" t="s">
        <v>93</v>
      </c>
      <c r="L4801">
        <v>0</v>
      </c>
    </row>
    <row r="4802" spans="1:12" x14ac:dyDescent="0.25">
      <c r="A4802" t="s">
        <v>451</v>
      </c>
      <c r="B4802" t="s">
        <v>452</v>
      </c>
      <c r="C4802" t="s">
        <v>85</v>
      </c>
      <c r="D4802">
        <v>120</v>
      </c>
      <c r="E4802" t="s">
        <v>86</v>
      </c>
      <c r="F4802" t="s">
        <v>735</v>
      </c>
      <c r="G4802" t="s">
        <v>736</v>
      </c>
      <c r="H4802" t="s">
        <v>323</v>
      </c>
      <c r="I4802" t="s">
        <v>324</v>
      </c>
      <c r="J4802">
        <v>4067</v>
      </c>
      <c r="K4802" t="s">
        <v>93</v>
      </c>
      <c r="L4802">
        <v>0</v>
      </c>
    </row>
    <row r="4803" spans="1:12" x14ac:dyDescent="0.25">
      <c r="A4803" t="s">
        <v>451</v>
      </c>
      <c r="B4803" t="s">
        <v>452</v>
      </c>
      <c r="C4803" t="s">
        <v>85</v>
      </c>
      <c r="D4803">
        <v>120</v>
      </c>
      <c r="E4803" t="s">
        <v>86</v>
      </c>
      <c r="F4803" t="s">
        <v>735</v>
      </c>
      <c r="G4803" t="s">
        <v>736</v>
      </c>
      <c r="H4803" t="s">
        <v>325</v>
      </c>
      <c r="I4803" t="s">
        <v>326</v>
      </c>
      <c r="J4803">
        <v>93248</v>
      </c>
      <c r="K4803" t="s">
        <v>93</v>
      </c>
      <c r="L4803">
        <v>0</v>
      </c>
    </row>
    <row r="4804" spans="1:12" x14ac:dyDescent="0.25">
      <c r="A4804" t="s">
        <v>451</v>
      </c>
      <c r="B4804" t="s">
        <v>452</v>
      </c>
      <c r="C4804" t="s">
        <v>85</v>
      </c>
      <c r="D4804">
        <v>120</v>
      </c>
      <c r="E4804" t="s">
        <v>86</v>
      </c>
      <c r="F4804" t="s">
        <v>735</v>
      </c>
      <c r="G4804" t="s">
        <v>736</v>
      </c>
      <c r="H4804" t="s">
        <v>327</v>
      </c>
      <c r="I4804" t="s">
        <v>328</v>
      </c>
      <c r="J4804">
        <v>-37386</v>
      </c>
      <c r="K4804" t="s">
        <v>93</v>
      </c>
      <c r="L4804">
        <v>0</v>
      </c>
    </row>
    <row r="4805" spans="1:12" x14ac:dyDescent="0.25">
      <c r="A4805" t="s">
        <v>451</v>
      </c>
      <c r="B4805" t="s">
        <v>452</v>
      </c>
      <c r="C4805" t="s">
        <v>85</v>
      </c>
      <c r="D4805">
        <v>120</v>
      </c>
      <c r="E4805" t="s">
        <v>86</v>
      </c>
      <c r="F4805" t="s">
        <v>735</v>
      </c>
      <c r="G4805" t="s">
        <v>736</v>
      </c>
      <c r="H4805" t="s">
        <v>329</v>
      </c>
      <c r="I4805" t="s">
        <v>330</v>
      </c>
      <c r="J4805">
        <v>0</v>
      </c>
      <c r="K4805" t="s">
        <v>93</v>
      </c>
      <c r="L4805">
        <v>0</v>
      </c>
    </row>
    <row r="4806" spans="1:12" x14ac:dyDescent="0.25">
      <c r="A4806" t="s">
        <v>451</v>
      </c>
      <c r="B4806" t="s">
        <v>452</v>
      </c>
      <c r="C4806" t="s">
        <v>85</v>
      </c>
      <c r="D4806">
        <v>120</v>
      </c>
      <c r="E4806" t="s">
        <v>86</v>
      </c>
      <c r="F4806" t="s">
        <v>735</v>
      </c>
      <c r="G4806" t="s">
        <v>736</v>
      </c>
      <c r="H4806" t="s">
        <v>331</v>
      </c>
      <c r="I4806" t="s">
        <v>332</v>
      </c>
      <c r="J4806">
        <v>7247386</v>
      </c>
      <c r="K4806" t="s">
        <v>93</v>
      </c>
      <c r="L4806">
        <v>0</v>
      </c>
    </row>
    <row r="4807" spans="1:12" x14ac:dyDescent="0.25">
      <c r="A4807" t="s">
        <v>451</v>
      </c>
      <c r="B4807" t="s">
        <v>452</v>
      </c>
      <c r="C4807" t="s">
        <v>85</v>
      </c>
      <c r="D4807">
        <v>120</v>
      </c>
      <c r="E4807" t="s">
        <v>86</v>
      </c>
      <c r="F4807" t="s">
        <v>735</v>
      </c>
      <c r="G4807" t="s">
        <v>736</v>
      </c>
      <c r="H4807" t="s">
        <v>333</v>
      </c>
      <c r="I4807" t="s">
        <v>334</v>
      </c>
      <c r="J4807">
        <v>344229</v>
      </c>
      <c r="K4807" t="s">
        <v>93</v>
      </c>
      <c r="L4807">
        <v>0</v>
      </c>
    </row>
    <row r="4808" spans="1:12" x14ac:dyDescent="0.25">
      <c r="A4808" t="s">
        <v>451</v>
      </c>
      <c r="B4808" t="s">
        <v>452</v>
      </c>
      <c r="C4808" t="s">
        <v>85</v>
      </c>
      <c r="D4808">
        <v>120</v>
      </c>
      <c r="E4808" t="s">
        <v>86</v>
      </c>
      <c r="F4808" t="s">
        <v>735</v>
      </c>
      <c r="G4808" t="s">
        <v>736</v>
      </c>
      <c r="H4808" t="s">
        <v>335</v>
      </c>
      <c r="I4808" t="s">
        <v>336</v>
      </c>
      <c r="J4808">
        <v>9022</v>
      </c>
      <c r="K4808" t="s">
        <v>93</v>
      </c>
      <c r="L4808">
        <v>0</v>
      </c>
    </row>
    <row r="4809" spans="1:12" x14ac:dyDescent="0.25">
      <c r="A4809" t="s">
        <v>451</v>
      </c>
      <c r="B4809" t="s">
        <v>452</v>
      </c>
      <c r="C4809" t="s">
        <v>85</v>
      </c>
      <c r="D4809">
        <v>120</v>
      </c>
      <c r="E4809" t="s">
        <v>86</v>
      </c>
      <c r="F4809" t="s">
        <v>735</v>
      </c>
      <c r="G4809" t="s">
        <v>736</v>
      </c>
      <c r="H4809" t="s">
        <v>337</v>
      </c>
      <c r="I4809" t="s">
        <v>338</v>
      </c>
      <c r="J4809">
        <v>42569</v>
      </c>
      <c r="K4809" t="s">
        <v>93</v>
      </c>
      <c r="L4809">
        <v>0</v>
      </c>
    </row>
    <row r="4810" spans="1:12" x14ac:dyDescent="0.25">
      <c r="A4810" t="s">
        <v>451</v>
      </c>
      <c r="B4810" t="s">
        <v>452</v>
      </c>
      <c r="C4810" t="s">
        <v>85</v>
      </c>
      <c r="D4810">
        <v>120</v>
      </c>
      <c r="E4810" t="s">
        <v>86</v>
      </c>
      <c r="F4810" t="s">
        <v>735</v>
      </c>
      <c r="G4810" t="s">
        <v>736</v>
      </c>
      <c r="H4810" t="s">
        <v>337</v>
      </c>
      <c r="I4810" t="s">
        <v>339</v>
      </c>
      <c r="J4810">
        <v>39771</v>
      </c>
      <c r="K4810" t="s">
        <v>93</v>
      </c>
      <c r="L4810">
        <v>0</v>
      </c>
    </row>
    <row r="4811" spans="1:12" x14ac:dyDescent="0.25">
      <c r="A4811" t="s">
        <v>451</v>
      </c>
      <c r="B4811" t="s">
        <v>452</v>
      </c>
      <c r="C4811" t="s">
        <v>85</v>
      </c>
      <c r="D4811">
        <v>120</v>
      </c>
      <c r="E4811" t="s">
        <v>86</v>
      </c>
      <c r="F4811" t="s">
        <v>735</v>
      </c>
      <c r="G4811" t="s">
        <v>736</v>
      </c>
      <c r="H4811" t="s">
        <v>340</v>
      </c>
      <c r="I4811" t="s">
        <v>341</v>
      </c>
      <c r="J4811">
        <v>37386</v>
      </c>
      <c r="K4811" t="s">
        <v>93</v>
      </c>
      <c r="L4811">
        <v>0</v>
      </c>
    </row>
    <row r="4812" spans="1:12" x14ac:dyDescent="0.25">
      <c r="A4812" t="s">
        <v>451</v>
      </c>
      <c r="B4812" t="s">
        <v>452</v>
      </c>
      <c r="C4812" t="s">
        <v>85</v>
      </c>
      <c r="D4812">
        <v>120</v>
      </c>
      <c r="E4812" t="s">
        <v>86</v>
      </c>
      <c r="F4812" t="s">
        <v>735</v>
      </c>
      <c r="G4812" t="s">
        <v>736</v>
      </c>
      <c r="H4812" t="s">
        <v>342</v>
      </c>
      <c r="I4812" t="s">
        <v>343</v>
      </c>
      <c r="J4812">
        <v>0</v>
      </c>
      <c r="K4812" t="s">
        <v>93</v>
      </c>
      <c r="L4812">
        <v>0</v>
      </c>
    </row>
    <row r="4813" spans="1:12" x14ac:dyDescent="0.25">
      <c r="A4813" t="s">
        <v>451</v>
      </c>
      <c r="B4813" t="s">
        <v>452</v>
      </c>
      <c r="C4813" t="s">
        <v>85</v>
      </c>
      <c r="D4813">
        <v>120</v>
      </c>
      <c r="E4813" t="s">
        <v>86</v>
      </c>
      <c r="F4813" t="s">
        <v>735</v>
      </c>
      <c r="G4813" t="s">
        <v>736</v>
      </c>
      <c r="H4813" t="s">
        <v>344</v>
      </c>
      <c r="I4813" t="s">
        <v>345</v>
      </c>
      <c r="J4813">
        <v>0</v>
      </c>
      <c r="K4813" t="s">
        <v>93</v>
      </c>
      <c r="L4813">
        <v>0</v>
      </c>
    </row>
    <row r="4814" spans="1:12" x14ac:dyDescent="0.25">
      <c r="A4814" t="s">
        <v>451</v>
      </c>
      <c r="B4814" t="s">
        <v>452</v>
      </c>
      <c r="C4814" t="s">
        <v>85</v>
      </c>
      <c r="D4814">
        <v>120</v>
      </c>
      <c r="E4814" t="s">
        <v>86</v>
      </c>
      <c r="F4814" t="s">
        <v>735</v>
      </c>
      <c r="G4814" t="s">
        <v>736</v>
      </c>
      <c r="H4814" t="s">
        <v>346</v>
      </c>
      <c r="I4814" t="s">
        <v>347</v>
      </c>
      <c r="J4814">
        <v>0</v>
      </c>
      <c r="K4814" t="s">
        <v>93</v>
      </c>
      <c r="L4814">
        <v>0</v>
      </c>
    </row>
    <row r="4815" spans="1:12" x14ac:dyDescent="0.25">
      <c r="A4815" t="s">
        <v>451</v>
      </c>
      <c r="B4815" t="s">
        <v>452</v>
      </c>
      <c r="C4815" t="s">
        <v>85</v>
      </c>
      <c r="D4815">
        <v>120</v>
      </c>
      <c r="E4815" t="s">
        <v>86</v>
      </c>
      <c r="F4815" t="s">
        <v>735</v>
      </c>
      <c r="G4815" t="s">
        <v>736</v>
      </c>
      <c r="H4815" t="s">
        <v>348</v>
      </c>
      <c r="I4815" t="s">
        <v>349</v>
      </c>
      <c r="J4815">
        <v>0</v>
      </c>
      <c r="K4815" t="s">
        <v>93</v>
      </c>
      <c r="L4815">
        <v>0</v>
      </c>
    </row>
    <row r="4816" spans="1:12" x14ac:dyDescent="0.25">
      <c r="A4816" t="s">
        <v>451</v>
      </c>
      <c r="B4816" t="s">
        <v>452</v>
      </c>
      <c r="C4816" t="s">
        <v>85</v>
      </c>
      <c r="D4816">
        <v>120</v>
      </c>
      <c r="E4816" t="s">
        <v>86</v>
      </c>
      <c r="F4816" t="s">
        <v>735</v>
      </c>
      <c r="G4816" t="s">
        <v>736</v>
      </c>
      <c r="H4816" t="s">
        <v>350</v>
      </c>
      <c r="I4816" t="s">
        <v>351</v>
      </c>
      <c r="J4816">
        <v>-4866</v>
      </c>
      <c r="K4816" t="s">
        <v>93</v>
      </c>
      <c r="L4816">
        <v>0</v>
      </c>
    </row>
    <row r="4817" spans="1:12" x14ac:dyDescent="0.25">
      <c r="A4817" t="s">
        <v>451</v>
      </c>
      <c r="B4817" t="s">
        <v>452</v>
      </c>
      <c r="C4817" t="s">
        <v>85</v>
      </c>
      <c r="D4817">
        <v>120</v>
      </c>
      <c r="E4817" t="s">
        <v>86</v>
      </c>
      <c r="F4817" t="s">
        <v>735</v>
      </c>
      <c r="G4817" t="s">
        <v>736</v>
      </c>
      <c r="H4817" t="s">
        <v>352</v>
      </c>
      <c r="I4817" t="s">
        <v>353</v>
      </c>
      <c r="J4817">
        <v>0</v>
      </c>
      <c r="K4817" t="s">
        <v>93</v>
      </c>
      <c r="L4817">
        <v>0</v>
      </c>
    </row>
    <row r="4818" spans="1:12" x14ac:dyDescent="0.25">
      <c r="A4818" t="s">
        <v>451</v>
      </c>
      <c r="B4818" t="s">
        <v>452</v>
      </c>
      <c r="C4818" t="s">
        <v>85</v>
      </c>
      <c r="D4818">
        <v>120</v>
      </c>
      <c r="E4818" t="s">
        <v>86</v>
      </c>
      <c r="F4818" t="s">
        <v>735</v>
      </c>
      <c r="G4818" t="s">
        <v>736</v>
      </c>
      <c r="H4818" t="s">
        <v>354</v>
      </c>
      <c r="I4818" t="s">
        <v>355</v>
      </c>
      <c r="J4818">
        <v>0</v>
      </c>
      <c r="K4818" t="s">
        <v>93</v>
      </c>
      <c r="L4818">
        <v>0</v>
      </c>
    </row>
    <row r="4819" spans="1:12" x14ac:dyDescent="0.25">
      <c r="A4819" t="s">
        <v>451</v>
      </c>
      <c r="B4819" t="s">
        <v>452</v>
      </c>
      <c r="C4819" t="s">
        <v>85</v>
      </c>
      <c r="D4819">
        <v>120</v>
      </c>
      <c r="E4819" t="s">
        <v>86</v>
      </c>
      <c r="F4819" t="s">
        <v>735</v>
      </c>
      <c r="G4819" t="s">
        <v>736</v>
      </c>
      <c r="H4819" t="s">
        <v>356</v>
      </c>
      <c r="I4819" t="s">
        <v>357</v>
      </c>
      <c r="J4819">
        <v>0</v>
      </c>
      <c r="K4819" t="s">
        <v>93</v>
      </c>
      <c r="L4819">
        <v>0</v>
      </c>
    </row>
    <row r="4820" spans="1:12" x14ac:dyDescent="0.25">
      <c r="A4820" t="s">
        <v>451</v>
      </c>
      <c r="B4820" t="s">
        <v>452</v>
      </c>
      <c r="C4820" t="s">
        <v>85</v>
      </c>
      <c r="D4820">
        <v>120</v>
      </c>
      <c r="E4820" t="s">
        <v>86</v>
      </c>
      <c r="F4820" t="s">
        <v>735</v>
      </c>
      <c r="G4820" t="s">
        <v>736</v>
      </c>
      <c r="H4820" t="s">
        <v>358</v>
      </c>
      <c r="I4820" t="s">
        <v>359</v>
      </c>
      <c r="J4820">
        <v>0</v>
      </c>
      <c r="K4820" t="s">
        <v>93</v>
      </c>
      <c r="L4820">
        <v>0</v>
      </c>
    </row>
    <row r="4821" spans="1:12" x14ac:dyDescent="0.25">
      <c r="A4821" t="s">
        <v>451</v>
      </c>
      <c r="B4821" t="s">
        <v>452</v>
      </c>
      <c r="C4821" t="s">
        <v>85</v>
      </c>
      <c r="D4821">
        <v>120</v>
      </c>
      <c r="E4821" t="s">
        <v>86</v>
      </c>
      <c r="F4821" t="s">
        <v>735</v>
      </c>
      <c r="G4821" t="s">
        <v>736</v>
      </c>
      <c r="H4821" t="s">
        <v>360</v>
      </c>
      <c r="I4821" t="s">
        <v>361</v>
      </c>
      <c r="J4821">
        <v>0</v>
      </c>
      <c r="K4821" t="s">
        <v>93</v>
      </c>
      <c r="L4821">
        <v>0</v>
      </c>
    </row>
    <row r="4822" spans="1:12" x14ac:dyDescent="0.25">
      <c r="A4822" t="s">
        <v>451</v>
      </c>
      <c r="B4822" t="s">
        <v>452</v>
      </c>
      <c r="C4822" t="s">
        <v>85</v>
      </c>
      <c r="D4822">
        <v>120</v>
      </c>
      <c r="E4822" t="s">
        <v>86</v>
      </c>
      <c r="F4822" t="s">
        <v>735</v>
      </c>
      <c r="G4822" t="s">
        <v>736</v>
      </c>
      <c r="H4822" t="s">
        <v>362</v>
      </c>
      <c r="I4822" t="s">
        <v>363</v>
      </c>
      <c r="J4822">
        <v>0</v>
      </c>
      <c r="K4822" t="s">
        <v>93</v>
      </c>
      <c r="L4822">
        <v>0</v>
      </c>
    </row>
    <row r="4823" spans="1:12" x14ac:dyDescent="0.25">
      <c r="A4823" t="s">
        <v>451</v>
      </c>
      <c r="B4823" t="s">
        <v>452</v>
      </c>
      <c r="C4823" t="s">
        <v>85</v>
      </c>
      <c r="D4823">
        <v>120</v>
      </c>
      <c r="E4823" t="s">
        <v>86</v>
      </c>
      <c r="F4823" t="s">
        <v>735</v>
      </c>
      <c r="G4823" t="s">
        <v>736</v>
      </c>
      <c r="H4823" t="s">
        <v>364</v>
      </c>
      <c r="I4823" t="s">
        <v>365</v>
      </c>
      <c r="J4823">
        <v>0</v>
      </c>
      <c r="K4823" t="s">
        <v>93</v>
      </c>
      <c r="L4823">
        <v>0</v>
      </c>
    </row>
    <row r="4824" spans="1:12" x14ac:dyDescent="0.25">
      <c r="A4824" t="s">
        <v>451</v>
      </c>
      <c r="B4824" t="s">
        <v>452</v>
      </c>
      <c r="C4824" t="s">
        <v>85</v>
      </c>
      <c r="D4824">
        <v>120</v>
      </c>
      <c r="E4824" t="s">
        <v>86</v>
      </c>
      <c r="F4824" t="s">
        <v>735</v>
      </c>
      <c r="G4824" t="s">
        <v>736</v>
      </c>
      <c r="H4824" t="s">
        <v>366</v>
      </c>
      <c r="I4824" t="s">
        <v>367</v>
      </c>
      <c r="J4824">
        <v>0</v>
      </c>
      <c r="K4824" t="s">
        <v>93</v>
      </c>
      <c r="L4824">
        <v>0</v>
      </c>
    </row>
    <row r="4825" spans="1:12" x14ac:dyDescent="0.25">
      <c r="A4825" t="s">
        <v>451</v>
      </c>
      <c r="B4825" t="s">
        <v>452</v>
      </c>
      <c r="C4825" t="s">
        <v>85</v>
      </c>
      <c r="D4825">
        <v>120</v>
      </c>
      <c r="E4825" t="s">
        <v>86</v>
      </c>
      <c r="F4825" t="s">
        <v>735</v>
      </c>
      <c r="G4825" t="s">
        <v>736</v>
      </c>
      <c r="H4825" t="s">
        <v>368</v>
      </c>
      <c r="I4825" t="s">
        <v>369</v>
      </c>
      <c r="J4825">
        <v>0</v>
      </c>
      <c r="K4825" t="s">
        <v>93</v>
      </c>
      <c r="L4825">
        <v>0</v>
      </c>
    </row>
    <row r="4826" spans="1:12" x14ac:dyDescent="0.25">
      <c r="A4826" t="s">
        <v>451</v>
      </c>
      <c r="B4826" t="s">
        <v>452</v>
      </c>
      <c r="C4826" t="s">
        <v>85</v>
      </c>
      <c r="D4826">
        <v>120</v>
      </c>
      <c r="E4826" t="s">
        <v>86</v>
      </c>
      <c r="F4826" t="s">
        <v>735</v>
      </c>
      <c r="G4826" t="s">
        <v>736</v>
      </c>
      <c r="H4826" t="s">
        <v>370</v>
      </c>
      <c r="I4826" t="s">
        <v>371</v>
      </c>
      <c r="J4826">
        <v>0</v>
      </c>
      <c r="K4826" t="s">
        <v>93</v>
      </c>
      <c r="L4826">
        <v>0</v>
      </c>
    </row>
    <row r="4827" spans="1:12" x14ac:dyDescent="0.25">
      <c r="A4827" t="s">
        <v>451</v>
      </c>
      <c r="B4827" t="s">
        <v>452</v>
      </c>
      <c r="C4827" t="s">
        <v>85</v>
      </c>
      <c r="D4827">
        <v>120</v>
      </c>
      <c r="E4827" t="s">
        <v>86</v>
      </c>
      <c r="F4827" t="s">
        <v>735</v>
      </c>
      <c r="G4827" t="s">
        <v>736</v>
      </c>
      <c r="H4827" t="s">
        <v>372</v>
      </c>
      <c r="I4827" t="s">
        <v>373</v>
      </c>
      <c r="J4827">
        <v>0</v>
      </c>
      <c r="K4827" t="s">
        <v>93</v>
      </c>
      <c r="L4827">
        <v>0</v>
      </c>
    </row>
    <row r="4828" spans="1:12" x14ac:dyDescent="0.25">
      <c r="A4828" t="s">
        <v>451</v>
      </c>
      <c r="B4828" t="s">
        <v>452</v>
      </c>
      <c r="C4828" t="s">
        <v>85</v>
      </c>
      <c r="D4828">
        <v>120</v>
      </c>
      <c r="E4828" t="s">
        <v>86</v>
      </c>
      <c r="F4828" t="s">
        <v>735</v>
      </c>
      <c r="G4828" t="s">
        <v>736</v>
      </c>
      <c r="H4828" t="s">
        <v>374</v>
      </c>
      <c r="I4828" t="s">
        <v>375</v>
      </c>
      <c r="J4828">
        <v>0</v>
      </c>
      <c r="K4828" t="s">
        <v>93</v>
      </c>
      <c r="L4828">
        <v>0</v>
      </c>
    </row>
    <row r="4829" spans="1:12" x14ac:dyDescent="0.25">
      <c r="A4829" t="s">
        <v>451</v>
      </c>
      <c r="B4829" t="s">
        <v>452</v>
      </c>
      <c r="C4829" t="s">
        <v>85</v>
      </c>
      <c r="D4829">
        <v>120</v>
      </c>
      <c r="E4829" t="s">
        <v>86</v>
      </c>
      <c r="F4829" t="s">
        <v>735</v>
      </c>
      <c r="G4829" t="s">
        <v>736</v>
      </c>
      <c r="H4829" t="s">
        <v>376</v>
      </c>
      <c r="I4829" t="s">
        <v>377</v>
      </c>
      <c r="J4829">
        <v>0</v>
      </c>
      <c r="K4829" t="s">
        <v>93</v>
      </c>
      <c r="L4829">
        <v>0</v>
      </c>
    </row>
    <row r="4830" spans="1:12" x14ac:dyDescent="0.25">
      <c r="A4830" t="s">
        <v>451</v>
      </c>
      <c r="B4830" t="s">
        <v>452</v>
      </c>
      <c r="C4830" t="s">
        <v>85</v>
      </c>
      <c r="D4830">
        <v>120</v>
      </c>
      <c r="E4830" t="s">
        <v>86</v>
      </c>
      <c r="F4830" t="s">
        <v>735</v>
      </c>
      <c r="G4830" t="s">
        <v>736</v>
      </c>
      <c r="H4830" t="s">
        <v>378</v>
      </c>
      <c r="I4830" t="s">
        <v>379</v>
      </c>
      <c r="J4830">
        <v>0</v>
      </c>
      <c r="K4830" t="s">
        <v>93</v>
      </c>
      <c r="L4830">
        <v>0</v>
      </c>
    </row>
    <row r="4831" spans="1:12" x14ac:dyDescent="0.25">
      <c r="A4831" t="s">
        <v>459</v>
      </c>
      <c r="B4831" t="s">
        <v>460</v>
      </c>
      <c r="C4831" t="s">
        <v>457</v>
      </c>
      <c r="D4831">
        <v>19</v>
      </c>
      <c r="E4831" t="s">
        <v>422</v>
      </c>
      <c r="F4831" t="s">
        <v>735</v>
      </c>
      <c r="G4831" t="s">
        <v>736</v>
      </c>
      <c r="H4831" t="s">
        <v>182</v>
      </c>
      <c r="I4831" t="s">
        <v>183</v>
      </c>
      <c r="J4831">
        <v>0</v>
      </c>
      <c r="K4831" t="s">
        <v>93</v>
      </c>
      <c r="L4831">
        <v>0</v>
      </c>
    </row>
    <row r="4832" spans="1:12" x14ac:dyDescent="0.25">
      <c r="A4832" t="s">
        <v>459</v>
      </c>
      <c r="B4832" t="s">
        <v>460</v>
      </c>
      <c r="C4832" t="s">
        <v>457</v>
      </c>
      <c r="D4832">
        <v>19</v>
      </c>
      <c r="E4832" t="s">
        <v>422</v>
      </c>
      <c r="F4832" t="s">
        <v>735</v>
      </c>
      <c r="G4832" t="s">
        <v>736</v>
      </c>
      <c r="H4832" t="s">
        <v>184</v>
      </c>
      <c r="I4832" t="s">
        <v>185</v>
      </c>
      <c r="J4832">
        <v>0</v>
      </c>
      <c r="K4832" t="s">
        <v>93</v>
      </c>
      <c r="L4832">
        <v>0</v>
      </c>
    </row>
    <row r="4833" spans="1:12" x14ac:dyDescent="0.25">
      <c r="A4833" t="s">
        <v>459</v>
      </c>
      <c r="B4833" t="s">
        <v>460</v>
      </c>
      <c r="C4833" t="s">
        <v>457</v>
      </c>
      <c r="D4833">
        <v>19</v>
      </c>
      <c r="E4833" t="s">
        <v>422</v>
      </c>
      <c r="F4833" t="s">
        <v>735</v>
      </c>
      <c r="G4833" t="s">
        <v>736</v>
      </c>
      <c r="H4833" t="s">
        <v>186</v>
      </c>
      <c r="I4833" t="s">
        <v>187</v>
      </c>
      <c r="J4833">
        <v>0</v>
      </c>
      <c r="K4833" t="s">
        <v>93</v>
      </c>
      <c r="L4833">
        <v>0</v>
      </c>
    </row>
    <row r="4834" spans="1:12" x14ac:dyDescent="0.25">
      <c r="A4834" t="s">
        <v>459</v>
      </c>
      <c r="B4834" t="s">
        <v>460</v>
      </c>
      <c r="C4834" t="s">
        <v>457</v>
      </c>
      <c r="D4834">
        <v>19</v>
      </c>
      <c r="E4834" t="s">
        <v>422</v>
      </c>
      <c r="F4834" t="s">
        <v>735</v>
      </c>
      <c r="G4834" t="s">
        <v>736</v>
      </c>
      <c r="H4834" t="s">
        <v>188</v>
      </c>
      <c r="I4834" t="s">
        <v>189</v>
      </c>
      <c r="J4834">
        <v>0</v>
      </c>
      <c r="K4834" t="s">
        <v>93</v>
      </c>
      <c r="L4834">
        <v>0</v>
      </c>
    </row>
    <row r="4835" spans="1:12" x14ac:dyDescent="0.25">
      <c r="A4835" t="s">
        <v>459</v>
      </c>
      <c r="B4835" t="s">
        <v>460</v>
      </c>
      <c r="C4835" t="s">
        <v>457</v>
      </c>
      <c r="D4835">
        <v>19</v>
      </c>
      <c r="E4835" t="s">
        <v>422</v>
      </c>
      <c r="F4835" t="s">
        <v>735</v>
      </c>
      <c r="G4835" t="s">
        <v>736</v>
      </c>
      <c r="H4835" t="s">
        <v>190</v>
      </c>
      <c r="I4835" t="s">
        <v>191</v>
      </c>
      <c r="J4835">
        <v>0</v>
      </c>
      <c r="K4835" t="s">
        <v>93</v>
      </c>
      <c r="L4835">
        <v>0</v>
      </c>
    </row>
    <row r="4836" spans="1:12" x14ac:dyDescent="0.25">
      <c r="A4836" t="s">
        <v>459</v>
      </c>
      <c r="B4836" t="s">
        <v>460</v>
      </c>
      <c r="C4836" t="s">
        <v>457</v>
      </c>
      <c r="D4836">
        <v>19</v>
      </c>
      <c r="E4836" t="s">
        <v>422</v>
      </c>
      <c r="F4836" t="s">
        <v>735</v>
      </c>
      <c r="G4836" t="s">
        <v>736</v>
      </c>
      <c r="H4836" t="s">
        <v>192</v>
      </c>
      <c r="I4836" t="s">
        <v>193</v>
      </c>
      <c r="J4836">
        <v>0</v>
      </c>
      <c r="K4836" t="s">
        <v>93</v>
      </c>
      <c r="L4836">
        <v>0</v>
      </c>
    </row>
    <row r="4837" spans="1:12" x14ac:dyDescent="0.25">
      <c r="A4837" t="s">
        <v>459</v>
      </c>
      <c r="B4837" t="s">
        <v>460</v>
      </c>
      <c r="C4837" t="s">
        <v>457</v>
      </c>
      <c r="D4837">
        <v>19</v>
      </c>
      <c r="E4837" t="s">
        <v>422</v>
      </c>
      <c r="F4837" t="s">
        <v>735</v>
      </c>
      <c r="G4837" t="s">
        <v>736</v>
      </c>
      <c r="H4837" t="s">
        <v>194</v>
      </c>
      <c r="I4837" t="s">
        <v>195</v>
      </c>
      <c r="J4837">
        <v>0</v>
      </c>
      <c r="K4837" t="s">
        <v>93</v>
      </c>
      <c r="L4837">
        <v>0</v>
      </c>
    </row>
    <row r="4838" spans="1:12" x14ac:dyDescent="0.25">
      <c r="A4838" t="s">
        <v>459</v>
      </c>
      <c r="B4838" t="s">
        <v>460</v>
      </c>
      <c r="C4838" t="s">
        <v>457</v>
      </c>
      <c r="D4838">
        <v>19</v>
      </c>
      <c r="E4838" t="s">
        <v>422</v>
      </c>
      <c r="F4838" t="s">
        <v>735</v>
      </c>
      <c r="G4838" t="s">
        <v>736</v>
      </c>
      <c r="H4838" t="s">
        <v>196</v>
      </c>
      <c r="I4838" t="s">
        <v>197</v>
      </c>
      <c r="J4838">
        <v>0</v>
      </c>
      <c r="K4838" t="s">
        <v>93</v>
      </c>
      <c r="L4838">
        <v>0</v>
      </c>
    </row>
    <row r="4839" spans="1:12" x14ac:dyDescent="0.25">
      <c r="A4839" t="s">
        <v>459</v>
      </c>
      <c r="B4839" t="s">
        <v>460</v>
      </c>
      <c r="C4839" t="s">
        <v>457</v>
      </c>
      <c r="D4839">
        <v>19</v>
      </c>
      <c r="E4839" t="s">
        <v>422</v>
      </c>
      <c r="F4839" t="s">
        <v>735</v>
      </c>
      <c r="G4839" t="s">
        <v>736</v>
      </c>
      <c r="H4839" t="s">
        <v>198</v>
      </c>
      <c r="I4839" t="s">
        <v>199</v>
      </c>
      <c r="J4839">
        <v>0</v>
      </c>
      <c r="K4839" t="s">
        <v>93</v>
      </c>
      <c r="L4839">
        <v>0</v>
      </c>
    </row>
    <row r="4840" spans="1:12" x14ac:dyDescent="0.25">
      <c r="A4840" t="s">
        <v>459</v>
      </c>
      <c r="B4840" t="s">
        <v>460</v>
      </c>
      <c r="C4840" t="s">
        <v>457</v>
      </c>
      <c r="D4840">
        <v>19</v>
      </c>
      <c r="E4840" t="s">
        <v>422</v>
      </c>
      <c r="F4840" t="s">
        <v>735</v>
      </c>
      <c r="G4840" t="s">
        <v>736</v>
      </c>
      <c r="H4840" t="s">
        <v>200</v>
      </c>
      <c r="I4840" t="s">
        <v>201</v>
      </c>
      <c r="J4840">
        <v>0</v>
      </c>
      <c r="K4840" t="s">
        <v>93</v>
      </c>
      <c r="L4840">
        <v>0</v>
      </c>
    </row>
    <row r="4841" spans="1:12" x14ac:dyDescent="0.25">
      <c r="A4841" t="s">
        <v>459</v>
      </c>
      <c r="B4841" t="s">
        <v>460</v>
      </c>
      <c r="C4841" t="s">
        <v>457</v>
      </c>
      <c r="D4841">
        <v>19</v>
      </c>
      <c r="E4841" t="s">
        <v>422</v>
      </c>
      <c r="F4841" t="s">
        <v>735</v>
      </c>
      <c r="G4841" t="s">
        <v>736</v>
      </c>
      <c r="H4841" t="s">
        <v>202</v>
      </c>
      <c r="I4841" t="s">
        <v>203</v>
      </c>
      <c r="J4841">
        <v>0</v>
      </c>
      <c r="K4841" t="s">
        <v>93</v>
      </c>
      <c r="L4841">
        <v>0</v>
      </c>
    </row>
    <row r="4842" spans="1:12" x14ac:dyDescent="0.25">
      <c r="A4842" t="s">
        <v>459</v>
      </c>
      <c r="B4842" t="s">
        <v>460</v>
      </c>
      <c r="C4842" t="s">
        <v>457</v>
      </c>
      <c r="D4842">
        <v>19</v>
      </c>
      <c r="E4842" t="s">
        <v>422</v>
      </c>
      <c r="F4842" t="s">
        <v>735</v>
      </c>
      <c r="G4842" t="s">
        <v>736</v>
      </c>
      <c r="H4842" t="s">
        <v>204</v>
      </c>
      <c r="I4842" t="s">
        <v>205</v>
      </c>
      <c r="J4842">
        <v>0</v>
      </c>
      <c r="K4842" t="s">
        <v>93</v>
      </c>
      <c r="L4842">
        <v>0</v>
      </c>
    </row>
    <row r="4843" spans="1:12" x14ac:dyDescent="0.25">
      <c r="A4843" t="s">
        <v>459</v>
      </c>
      <c r="B4843" t="s">
        <v>460</v>
      </c>
      <c r="C4843" t="s">
        <v>457</v>
      </c>
      <c r="D4843">
        <v>19</v>
      </c>
      <c r="E4843" t="s">
        <v>422</v>
      </c>
      <c r="F4843" t="s">
        <v>735</v>
      </c>
      <c r="G4843" t="s">
        <v>736</v>
      </c>
      <c r="H4843" t="s">
        <v>206</v>
      </c>
      <c r="I4843" t="s">
        <v>207</v>
      </c>
      <c r="J4843">
        <v>0</v>
      </c>
      <c r="K4843" t="s">
        <v>93</v>
      </c>
      <c r="L4843">
        <v>0</v>
      </c>
    </row>
    <row r="4844" spans="1:12" x14ac:dyDescent="0.25">
      <c r="A4844" t="s">
        <v>459</v>
      </c>
      <c r="B4844" t="s">
        <v>460</v>
      </c>
      <c r="C4844" t="s">
        <v>457</v>
      </c>
      <c r="D4844">
        <v>19</v>
      </c>
      <c r="E4844" t="s">
        <v>422</v>
      </c>
      <c r="F4844" t="s">
        <v>735</v>
      </c>
      <c r="G4844" t="s">
        <v>736</v>
      </c>
      <c r="H4844" t="s">
        <v>208</v>
      </c>
      <c r="I4844" t="s">
        <v>209</v>
      </c>
      <c r="J4844">
        <v>0</v>
      </c>
      <c r="K4844" t="s">
        <v>93</v>
      </c>
      <c r="L4844">
        <v>0</v>
      </c>
    </row>
    <row r="4845" spans="1:12" x14ac:dyDescent="0.25">
      <c r="A4845" t="s">
        <v>459</v>
      </c>
      <c r="B4845" t="s">
        <v>460</v>
      </c>
      <c r="C4845" t="s">
        <v>457</v>
      </c>
      <c r="D4845">
        <v>19</v>
      </c>
      <c r="E4845" t="s">
        <v>422</v>
      </c>
      <c r="F4845" t="s">
        <v>735</v>
      </c>
      <c r="G4845" t="s">
        <v>736</v>
      </c>
      <c r="H4845" t="s">
        <v>210</v>
      </c>
      <c r="I4845" t="s">
        <v>211</v>
      </c>
      <c r="J4845">
        <v>0</v>
      </c>
      <c r="K4845" t="s">
        <v>93</v>
      </c>
      <c r="L4845">
        <v>0</v>
      </c>
    </row>
    <row r="4846" spans="1:12" x14ac:dyDescent="0.25">
      <c r="A4846" t="s">
        <v>459</v>
      </c>
      <c r="B4846" t="s">
        <v>460</v>
      </c>
      <c r="C4846" t="s">
        <v>457</v>
      </c>
      <c r="D4846">
        <v>19</v>
      </c>
      <c r="E4846" t="s">
        <v>422</v>
      </c>
      <c r="F4846" t="s">
        <v>735</v>
      </c>
      <c r="G4846" t="s">
        <v>736</v>
      </c>
      <c r="H4846" t="s">
        <v>212</v>
      </c>
      <c r="I4846" t="s">
        <v>213</v>
      </c>
      <c r="J4846">
        <v>0</v>
      </c>
      <c r="K4846" t="s">
        <v>93</v>
      </c>
      <c r="L4846">
        <v>0</v>
      </c>
    </row>
    <row r="4847" spans="1:12" x14ac:dyDescent="0.25">
      <c r="A4847" t="s">
        <v>459</v>
      </c>
      <c r="B4847" t="s">
        <v>460</v>
      </c>
      <c r="C4847" t="s">
        <v>457</v>
      </c>
      <c r="D4847">
        <v>19</v>
      </c>
      <c r="E4847" t="s">
        <v>422</v>
      </c>
      <c r="F4847" t="s">
        <v>735</v>
      </c>
      <c r="G4847" t="s">
        <v>736</v>
      </c>
      <c r="H4847" t="s">
        <v>214</v>
      </c>
      <c r="I4847" t="s">
        <v>215</v>
      </c>
      <c r="J4847">
        <v>0</v>
      </c>
      <c r="K4847" t="s">
        <v>93</v>
      </c>
      <c r="L4847">
        <v>0</v>
      </c>
    </row>
    <row r="4848" spans="1:12" x14ac:dyDescent="0.25">
      <c r="A4848" t="s">
        <v>459</v>
      </c>
      <c r="B4848" t="s">
        <v>460</v>
      </c>
      <c r="C4848" t="s">
        <v>457</v>
      </c>
      <c r="D4848">
        <v>19</v>
      </c>
      <c r="E4848" t="s">
        <v>422</v>
      </c>
      <c r="F4848" t="s">
        <v>735</v>
      </c>
      <c r="G4848" t="s">
        <v>736</v>
      </c>
      <c r="H4848" t="s">
        <v>216</v>
      </c>
      <c r="I4848" t="s">
        <v>217</v>
      </c>
      <c r="J4848">
        <v>0</v>
      </c>
      <c r="K4848" t="s">
        <v>93</v>
      </c>
      <c r="L4848">
        <v>0</v>
      </c>
    </row>
    <row r="4849" spans="1:12" x14ac:dyDescent="0.25">
      <c r="A4849" t="s">
        <v>459</v>
      </c>
      <c r="B4849" t="s">
        <v>460</v>
      </c>
      <c r="C4849" t="s">
        <v>457</v>
      </c>
      <c r="D4849">
        <v>19</v>
      </c>
      <c r="E4849" t="s">
        <v>422</v>
      </c>
      <c r="F4849" t="s">
        <v>735</v>
      </c>
      <c r="G4849" t="s">
        <v>736</v>
      </c>
      <c r="H4849" t="s">
        <v>218</v>
      </c>
      <c r="I4849" t="s">
        <v>219</v>
      </c>
      <c r="J4849">
        <v>0</v>
      </c>
      <c r="K4849" t="s">
        <v>93</v>
      </c>
      <c r="L4849">
        <v>0</v>
      </c>
    </row>
    <row r="4850" spans="1:12" x14ac:dyDescent="0.25">
      <c r="A4850" t="s">
        <v>459</v>
      </c>
      <c r="B4850" t="s">
        <v>460</v>
      </c>
      <c r="C4850" t="s">
        <v>457</v>
      </c>
      <c r="D4850">
        <v>19</v>
      </c>
      <c r="E4850" t="s">
        <v>422</v>
      </c>
      <c r="F4850" t="s">
        <v>735</v>
      </c>
      <c r="G4850" t="s">
        <v>736</v>
      </c>
      <c r="H4850" t="s">
        <v>220</v>
      </c>
      <c r="I4850" t="s">
        <v>221</v>
      </c>
      <c r="J4850">
        <v>0</v>
      </c>
      <c r="K4850" t="s">
        <v>93</v>
      </c>
      <c r="L4850">
        <v>0</v>
      </c>
    </row>
    <row r="4851" spans="1:12" x14ac:dyDescent="0.25">
      <c r="A4851" t="s">
        <v>459</v>
      </c>
      <c r="B4851" t="s">
        <v>460</v>
      </c>
      <c r="C4851" t="s">
        <v>457</v>
      </c>
      <c r="D4851">
        <v>19</v>
      </c>
      <c r="E4851" t="s">
        <v>422</v>
      </c>
      <c r="F4851" t="s">
        <v>735</v>
      </c>
      <c r="G4851" t="s">
        <v>736</v>
      </c>
      <c r="H4851" t="s">
        <v>222</v>
      </c>
      <c r="I4851" t="s">
        <v>223</v>
      </c>
      <c r="J4851">
        <v>0</v>
      </c>
      <c r="K4851" t="s">
        <v>93</v>
      </c>
      <c r="L4851">
        <v>0</v>
      </c>
    </row>
    <row r="4852" spans="1:12" x14ac:dyDescent="0.25">
      <c r="A4852" t="s">
        <v>459</v>
      </c>
      <c r="B4852" t="s">
        <v>460</v>
      </c>
      <c r="C4852" t="s">
        <v>457</v>
      </c>
      <c r="D4852">
        <v>19</v>
      </c>
      <c r="E4852" t="s">
        <v>422</v>
      </c>
      <c r="F4852" t="s">
        <v>735</v>
      </c>
      <c r="G4852" t="s">
        <v>736</v>
      </c>
      <c r="H4852" t="s">
        <v>224</v>
      </c>
      <c r="I4852" t="s">
        <v>225</v>
      </c>
      <c r="J4852">
        <v>0</v>
      </c>
      <c r="K4852" t="s">
        <v>93</v>
      </c>
      <c r="L4852">
        <v>0</v>
      </c>
    </row>
    <row r="4853" spans="1:12" x14ac:dyDescent="0.25">
      <c r="A4853" t="s">
        <v>459</v>
      </c>
      <c r="B4853" t="s">
        <v>460</v>
      </c>
      <c r="C4853" t="s">
        <v>457</v>
      </c>
      <c r="D4853">
        <v>19</v>
      </c>
      <c r="E4853" t="s">
        <v>422</v>
      </c>
      <c r="F4853" t="s">
        <v>735</v>
      </c>
      <c r="G4853" t="s">
        <v>736</v>
      </c>
      <c r="H4853" t="s">
        <v>226</v>
      </c>
      <c r="I4853" t="s">
        <v>227</v>
      </c>
      <c r="J4853">
        <v>0</v>
      </c>
      <c r="K4853" t="s">
        <v>93</v>
      </c>
      <c r="L4853">
        <v>0</v>
      </c>
    </row>
    <row r="4854" spans="1:12" x14ac:dyDescent="0.25">
      <c r="A4854" t="s">
        <v>459</v>
      </c>
      <c r="B4854" t="s">
        <v>460</v>
      </c>
      <c r="C4854" t="s">
        <v>457</v>
      </c>
      <c r="D4854">
        <v>19</v>
      </c>
      <c r="E4854" t="s">
        <v>422</v>
      </c>
      <c r="F4854" t="s">
        <v>735</v>
      </c>
      <c r="G4854" t="s">
        <v>736</v>
      </c>
      <c r="H4854" t="s">
        <v>228</v>
      </c>
      <c r="I4854" t="s">
        <v>229</v>
      </c>
      <c r="J4854">
        <v>0</v>
      </c>
      <c r="K4854" t="s">
        <v>93</v>
      </c>
      <c r="L4854">
        <v>0</v>
      </c>
    </row>
    <row r="4855" spans="1:12" x14ac:dyDescent="0.25">
      <c r="A4855" t="s">
        <v>459</v>
      </c>
      <c r="B4855" t="s">
        <v>460</v>
      </c>
      <c r="C4855" t="s">
        <v>457</v>
      </c>
      <c r="D4855">
        <v>19</v>
      </c>
      <c r="E4855" t="s">
        <v>422</v>
      </c>
      <c r="F4855" t="s">
        <v>735</v>
      </c>
      <c r="G4855" t="s">
        <v>736</v>
      </c>
      <c r="H4855" t="s">
        <v>230</v>
      </c>
      <c r="I4855" t="s">
        <v>231</v>
      </c>
      <c r="J4855">
        <v>0</v>
      </c>
      <c r="K4855" t="s">
        <v>93</v>
      </c>
      <c r="L4855">
        <v>0</v>
      </c>
    </row>
    <row r="4856" spans="1:12" x14ac:dyDescent="0.25">
      <c r="A4856" t="s">
        <v>459</v>
      </c>
      <c r="B4856" t="s">
        <v>460</v>
      </c>
      <c r="C4856" t="s">
        <v>457</v>
      </c>
      <c r="D4856">
        <v>19</v>
      </c>
      <c r="E4856" t="s">
        <v>422</v>
      </c>
      <c r="F4856" t="s">
        <v>735</v>
      </c>
      <c r="G4856" t="s">
        <v>736</v>
      </c>
      <c r="H4856" t="s">
        <v>232</v>
      </c>
      <c r="I4856" t="s">
        <v>233</v>
      </c>
      <c r="J4856">
        <v>0</v>
      </c>
      <c r="K4856" t="s">
        <v>93</v>
      </c>
      <c r="L4856">
        <v>0</v>
      </c>
    </row>
    <row r="4857" spans="1:12" x14ac:dyDescent="0.25">
      <c r="A4857" t="s">
        <v>459</v>
      </c>
      <c r="B4857" t="s">
        <v>460</v>
      </c>
      <c r="C4857" t="s">
        <v>457</v>
      </c>
      <c r="D4857">
        <v>19</v>
      </c>
      <c r="E4857" t="s">
        <v>422</v>
      </c>
      <c r="F4857" t="s">
        <v>735</v>
      </c>
      <c r="G4857" t="s">
        <v>736</v>
      </c>
      <c r="H4857" t="s">
        <v>234</v>
      </c>
      <c r="I4857" t="s">
        <v>235</v>
      </c>
      <c r="J4857">
        <v>0</v>
      </c>
      <c r="K4857" t="s">
        <v>93</v>
      </c>
      <c r="L4857">
        <v>0</v>
      </c>
    </row>
    <row r="4858" spans="1:12" x14ac:dyDescent="0.25">
      <c r="A4858" t="s">
        <v>459</v>
      </c>
      <c r="B4858" t="s">
        <v>460</v>
      </c>
      <c r="C4858" t="s">
        <v>457</v>
      </c>
      <c r="D4858">
        <v>19</v>
      </c>
      <c r="E4858" t="s">
        <v>422</v>
      </c>
      <c r="F4858" t="s">
        <v>735</v>
      </c>
      <c r="G4858" t="s">
        <v>736</v>
      </c>
      <c r="H4858" t="s">
        <v>236</v>
      </c>
      <c r="I4858" t="s">
        <v>237</v>
      </c>
      <c r="J4858">
        <v>0</v>
      </c>
      <c r="K4858" t="s">
        <v>93</v>
      </c>
      <c r="L4858">
        <v>0</v>
      </c>
    </row>
    <row r="4859" spans="1:12" x14ac:dyDescent="0.25">
      <c r="A4859" t="s">
        <v>459</v>
      </c>
      <c r="B4859" t="s">
        <v>460</v>
      </c>
      <c r="C4859" t="s">
        <v>457</v>
      </c>
      <c r="D4859">
        <v>19</v>
      </c>
      <c r="E4859" t="s">
        <v>422</v>
      </c>
      <c r="F4859" t="s">
        <v>735</v>
      </c>
      <c r="G4859" t="s">
        <v>736</v>
      </c>
      <c r="H4859" t="s">
        <v>130</v>
      </c>
      <c r="I4859" t="s">
        <v>131</v>
      </c>
      <c r="J4859">
        <v>0</v>
      </c>
      <c r="K4859" t="s">
        <v>93</v>
      </c>
      <c r="L4859">
        <v>0</v>
      </c>
    </row>
    <row r="4860" spans="1:12" x14ac:dyDescent="0.25">
      <c r="A4860" t="s">
        <v>459</v>
      </c>
      <c r="B4860" t="s">
        <v>460</v>
      </c>
      <c r="C4860" t="s">
        <v>457</v>
      </c>
      <c r="D4860">
        <v>19</v>
      </c>
      <c r="E4860" t="s">
        <v>422</v>
      </c>
      <c r="F4860" t="s">
        <v>735</v>
      </c>
      <c r="G4860" t="s">
        <v>736</v>
      </c>
      <c r="H4860" t="s">
        <v>132</v>
      </c>
      <c r="I4860" t="s">
        <v>133</v>
      </c>
      <c r="J4860">
        <v>0</v>
      </c>
      <c r="K4860" t="s">
        <v>93</v>
      </c>
      <c r="L4860">
        <v>0</v>
      </c>
    </row>
    <row r="4861" spans="1:12" x14ac:dyDescent="0.25">
      <c r="A4861" t="s">
        <v>459</v>
      </c>
      <c r="B4861" t="s">
        <v>460</v>
      </c>
      <c r="C4861" t="s">
        <v>457</v>
      </c>
      <c r="D4861">
        <v>19</v>
      </c>
      <c r="E4861" t="s">
        <v>422</v>
      </c>
      <c r="F4861" t="s">
        <v>735</v>
      </c>
      <c r="G4861" t="s">
        <v>736</v>
      </c>
      <c r="H4861" t="s">
        <v>134</v>
      </c>
      <c r="I4861" t="s">
        <v>135</v>
      </c>
      <c r="J4861">
        <v>0</v>
      </c>
      <c r="K4861" t="s">
        <v>93</v>
      </c>
      <c r="L4861">
        <v>0</v>
      </c>
    </row>
    <row r="4862" spans="1:12" x14ac:dyDescent="0.25">
      <c r="A4862" t="s">
        <v>459</v>
      </c>
      <c r="B4862" t="s">
        <v>460</v>
      </c>
      <c r="C4862" t="s">
        <v>457</v>
      </c>
      <c r="D4862">
        <v>19</v>
      </c>
      <c r="E4862" t="s">
        <v>422</v>
      </c>
      <c r="F4862" t="s">
        <v>735</v>
      </c>
      <c r="G4862" t="s">
        <v>736</v>
      </c>
      <c r="H4862" t="s">
        <v>136</v>
      </c>
      <c r="I4862" t="s">
        <v>137</v>
      </c>
      <c r="J4862">
        <v>0</v>
      </c>
      <c r="K4862" t="s">
        <v>93</v>
      </c>
      <c r="L4862">
        <v>0</v>
      </c>
    </row>
    <row r="4863" spans="1:12" x14ac:dyDescent="0.25">
      <c r="A4863" t="s">
        <v>459</v>
      </c>
      <c r="B4863" t="s">
        <v>460</v>
      </c>
      <c r="C4863" t="s">
        <v>457</v>
      </c>
      <c r="D4863">
        <v>19</v>
      </c>
      <c r="E4863" t="s">
        <v>422</v>
      </c>
      <c r="F4863" t="s">
        <v>735</v>
      </c>
      <c r="G4863" t="s">
        <v>736</v>
      </c>
      <c r="H4863" t="s">
        <v>138</v>
      </c>
      <c r="I4863" t="s">
        <v>139</v>
      </c>
      <c r="J4863">
        <v>0</v>
      </c>
      <c r="K4863" t="s">
        <v>93</v>
      </c>
      <c r="L4863">
        <v>0</v>
      </c>
    </row>
    <row r="4864" spans="1:12" x14ac:dyDescent="0.25">
      <c r="A4864" t="s">
        <v>459</v>
      </c>
      <c r="B4864" t="s">
        <v>460</v>
      </c>
      <c r="C4864" t="s">
        <v>457</v>
      </c>
      <c r="D4864">
        <v>19</v>
      </c>
      <c r="E4864" t="s">
        <v>422</v>
      </c>
      <c r="F4864" t="s">
        <v>735</v>
      </c>
      <c r="G4864" t="s">
        <v>736</v>
      </c>
      <c r="H4864" t="s">
        <v>140</v>
      </c>
      <c r="I4864" t="s">
        <v>141</v>
      </c>
      <c r="J4864">
        <v>0</v>
      </c>
      <c r="K4864" t="s">
        <v>93</v>
      </c>
      <c r="L4864">
        <v>0</v>
      </c>
    </row>
    <row r="4865" spans="1:12" x14ac:dyDescent="0.25">
      <c r="A4865" t="s">
        <v>459</v>
      </c>
      <c r="B4865" t="s">
        <v>460</v>
      </c>
      <c r="C4865" t="s">
        <v>457</v>
      </c>
      <c r="D4865">
        <v>19</v>
      </c>
      <c r="E4865" t="s">
        <v>422</v>
      </c>
      <c r="F4865" t="s">
        <v>735</v>
      </c>
      <c r="G4865" t="s">
        <v>736</v>
      </c>
      <c r="H4865" t="s">
        <v>142</v>
      </c>
      <c r="I4865" t="s">
        <v>143</v>
      </c>
      <c r="J4865">
        <v>0</v>
      </c>
      <c r="K4865" t="s">
        <v>93</v>
      </c>
      <c r="L4865">
        <v>0</v>
      </c>
    </row>
    <row r="4866" spans="1:12" x14ac:dyDescent="0.25">
      <c r="A4866" t="s">
        <v>459</v>
      </c>
      <c r="B4866" t="s">
        <v>460</v>
      </c>
      <c r="C4866" t="s">
        <v>457</v>
      </c>
      <c r="D4866">
        <v>19</v>
      </c>
      <c r="E4866" t="s">
        <v>422</v>
      </c>
      <c r="F4866" t="s">
        <v>735</v>
      </c>
      <c r="G4866" t="s">
        <v>736</v>
      </c>
      <c r="H4866" t="s">
        <v>144</v>
      </c>
      <c r="I4866" t="s">
        <v>145</v>
      </c>
      <c r="J4866">
        <v>0</v>
      </c>
      <c r="K4866" t="s">
        <v>93</v>
      </c>
      <c r="L4866">
        <v>0</v>
      </c>
    </row>
    <row r="4867" spans="1:12" x14ac:dyDescent="0.25">
      <c r="A4867" t="s">
        <v>459</v>
      </c>
      <c r="B4867" t="s">
        <v>460</v>
      </c>
      <c r="C4867" t="s">
        <v>457</v>
      </c>
      <c r="D4867">
        <v>19</v>
      </c>
      <c r="E4867" t="s">
        <v>422</v>
      </c>
      <c r="F4867" t="s">
        <v>735</v>
      </c>
      <c r="G4867" t="s">
        <v>736</v>
      </c>
      <c r="H4867" t="s">
        <v>146</v>
      </c>
      <c r="I4867" t="s">
        <v>147</v>
      </c>
      <c r="J4867">
        <v>0</v>
      </c>
      <c r="K4867" t="s">
        <v>93</v>
      </c>
      <c r="L4867">
        <v>0</v>
      </c>
    </row>
    <row r="4868" spans="1:12" x14ac:dyDescent="0.25">
      <c r="A4868" t="s">
        <v>459</v>
      </c>
      <c r="B4868" t="s">
        <v>460</v>
      </c>
      <c r="C4868" t="s">
        <v>457</v>
      </c>
      <c r="D4868">
        <v>19</v>
      </c>
      <c r="E4868" t="s">
        <v>422</v>
      </c>
      <c r="F4868" t="s">
        <v>735</v>
      </c>
      <c r="G4868" t="s">
        <v>736</v>
      </c>
      <c r="H4868" t="s">
        <v>148</v>
      </c>
      <c r="I4868" t="s">
        <v>149</v>
      </c>
      <c r="J4868">
        <v>0</v>
      </c>
      <c r="K4868" t="s">
        <v>93</v>
      </c>
      <c r="L4868">
        <v>0</v>
      </c>
    </row>
    <row r="4869" spans="1:12" x14ac:dyDescent="0.25">
      <c r="A4869" t="s">
        <v>459</v>
      </c>
      <c r="B4869" t="s">
        <v>460</v>
      </c>
      <c r="C4869" t="s">
        <v>457</v>
      </c>
      <c r="D4869">
        <v>19</v>
      </c>
      <c r="E4869" t="s">
        <v>422</v>
      </c>
      <c r="F4869" t="s">
        <v>735</v>
      </c>
      <c r="G4869" t="s">
        <v>736</v>
      </c>
      <c r="H4869" t="s">
        <v>150</v>
      </c>
      <c r="I4869" t="s">
        <v>151</v>
      </c>
      <c r="J4869">
        <v>0</v>
      </c>
      <c r="K4869" t="s">
        <v>93</v>
      </c>
      <c r="L4869">
        <v>0</v>
      </c>
    </row>
    <row r="4870" spans="1:12" x14ac:dyDescent="0.25">
      <c r="A4870" t="s">
        <v>459</v>
      </c>
      <c r="B4870" t="s">
        <v>460</v>
      </c>
      <c r="C4870" t="s">
        <v>457</v>
      </c>
      <c r="D4870">
        <v>19</v>
      </c>
      <c r="E4870" t="s">
        <v>422</v>
      </c>
      <c r="F4870" t="s">
        <v>735</v>
      </c>
      <c r="G4870" t="s">
        <v>736</v>
      </c>
      <c r="H4870" t="s">
        <v>152</v>
      </c>
      <c r="I4870" t="s">
        <v>153</v>
      </c>
      <c r="J4870">
        <v>0</v>
      </c>
      <c r="K4870" t="s">
        <v>93</v>
      </c>
      <c r="L4870">
        <v>0</v>
      </c>
    </row>
    <row r="4871" spans="1:12" x14ac:dyDescent="0.25">
      <c r="A4871" t="s">
        <v>459</v>
      </c>
      <c r="B4871" t="s">
        <v>460</v>
      </c>
      <c r="C4871" t="s">
        <v>457</v>
      </c>
      <c r="D4871">
        <v>19</v>
      </c>
      <c r="E4871" t="s">
        <v>422</v>
      </c>
      <c r="F4871" t="s">
        <v>735</v>
      </c>
      <c r="G4871" t="s">
        <v>736</v>
      </c>
      <c r="H4871" t="s">
        <v>154</v>
      </c>
      <c r="I4871" t="s">
        <v>155</v>
      </c>
      <c r="J4871">
        <v>0</v>
      </c>
      <c r="K4871" t="s">
        <v>93</v>
      </c>
      <c r="L4871">
        <v>0</v>
      </c>
    </row>
    <row r="4872" spans="1:12" x14ac:dyDescent="0.25">
      <c r="A4872" t="s">
        <v>459</v>
      </c>
      <c r="B4872" t="s">
        <v>460</v>
      </c>
      <c r="C4872" t="s">
        <v>457</v>
      </c>
      <c r="D4872">
        <v>19</v>
      </c>
      <c r="E4872" t="s">
        <v>422</v>
      </c>
      <c r="F4872" t="s">
        <v>735</v>
      </c>
      <c r="G4872" t="s">
        <v>736</v>
      </c>
      <c r="H4872" t="s">
        <v>156</v>
      </c>
      <c r="I4872" t="s">
        <v>157</v>
      </c>
      <c r="J4872">
        <v>0</v>
      </c>
      <c r="K4872" t="s">
        <v>93</v>
      </c>
      <c r="L4872">
        <v>0</v>
      </c>
    </row>
    <row r="4873" spans="1:12" x14ac:dyDescent="0.25">
      <c r="A4873" t="s">
        <v>459</v>
      </c>
      <c r="B4873" t="s">
        <v>460</v>
      </c>
      <c r="C4873" t="s">
        <v>457</v>
      </c>
      <c r="D4873">
        <v>19</v>
      </c>
      <c r="E4873" t="s">
        <v>422</v>
      </c>
      <c r="F4873" t="s">
        <v>735</v>
      </c>
      <c r="G4873" t="s">
        <v>736</v>
      </c>
      <c r="H4873" t="s">
        <v>158</v>
      </c>
      <c r="I4873" t="s">
        <v>159</v>
      </c>
      <c r="J4873">
        <v>0</v>
      </c>
      <c r="K4873" t="s">
        <v>93</v>
      </c>
      <c r="L4873">
        <v>0</v>
      </c>
    </row>
    <row r="4874" spans="1:12" x14ac:dyDescent="0.25">
      <c r="A4874" t="s">
        <v>459</v>
      </c>
      <c r="B4874" t="s">
        <v>460</v>
      </c>
      <c r="C4874" t="s">
        <v>457</v>
      </c>
      <c r="D4874">
        <v>19</v>
      </c>
      <c r="E4874" t="s">
        <v>422</v>
      </c>
      <c r="F4874" t="s">
        <v>735</v>
      </c>
      <c r="G4874" t="s">
        <v>736</v>
      </c>
      <c r="H4874" t="s">
        <v>160</v>
      </c>
      <c r="I4874" t="s">
        <v>161</v>
      </c>
      <c r="J4874">
        <v>0</v>
      </c>
      <c r="K4874" t="s">
        <v>93</v>
      </c>
      <c r="L4874">
        <v>0</v>
      </c>
    </row>
    <row r="4875" spans="1:12" x14ac:dyDescent="0.25">
      <c r="A4875" t="s">
        <v>459</v>
      </c>
      <c r="B4875" t="s">
        <v>460</v>
      </c>
      <c r="C4875" t="s">
        <v>457</v>
      </c>
      <c r="D4875">
        <v>19</v>
      </c>
      <c r="E4875" t="s">
        <v>422</v>
      </c>
      <c r="F4875" t="s">
        <v>735</v>
      </c>
      <c r="G4875" t="s">
        <v>736</v>
      </c>
      <c r="H4875" t="s">
        <v>162</v>
      </c>
      <c r="I4875" t="s">
        <v>163</v>
      </c>
      <c r="J4875">
        <v>0</v>
      </c>
      <c r="K4875" t="s">
        <v>93</v>
      </c>
      <c r="L4875">
        <v>0</v>
      </c>
    </row>
    <row r="4876" spans="1:12" x14ac:dyDescent="0.25">
      <c r="A4876" t="s">
        <v>459</v>
      </c>
      <c r="B4876" t="s">
        <v>460</v>
      </c>
      <c r="C4876" t="s">
        <v>457</v>
      </c>
      <c r="D4876">
        <v>19</v>
      </c>
      <c r="E4876" t="s">
        <v>422</v>
      </c>
      <c r="F4876" t="s">
        <v>735</v>
      </c>
      <c r="G4876" t="s">
        <v>736</v>
      </c>
      <c r="H4876" t="s">
        <v>164</v>
      </c>
      <c r="I4876" t="s">
        <v>165</v>
      </c>
      <c r="J4876">
        <v>0</v>
      </c>
      <c r="K4876" t="s">
        <v>93</v>
      </c>
      <c r="L4876">
        <v>0</v>
      </c>
    </row>
    <row r="4877" spans="1:12" x14ac:dyDescent="0.25">
      <c r="A4877" t="s">
        <v>459</v>
      </c>
      <c r="B4877" t="s">
        <v>460</v>
      </c>
      <c r="C4877" t="s">
        <v>457</v>
      </c>
      <c r="D4877">
        <v>19</v>
      </c>
      <c r="E4877" t="s">
        <v>422</v>
      </c>
      <c r="F4877" t="s">
        <v>735</v>
      </c>
      <c r="G4877" t="s">
        <v>736</v>
      </c>
      <c r="H4877" t="s">
        <v>166</v>
      </c>
      <c r="I4877" t="s">
        <v>167</v>
      </c>
      <c r="J4877">
        <v>0</v>
      </c>
      <c r="K4877" t="s">
        <v>93</v>
      </c>
      <c r="L4877">
        <v>0</v>
      </c>
    </row>
    <row r="4878" spans="1:12" x14ac:dyDescent="0.25">
      <c r="A4878" t="s">
        <v>459</v>
      </c>
      <c r="B4878" t="s">
        <v>460</v>
      </c>
      <c r="C4878" t="s">
        <v>457</v>
      </c>
      <c r="D4878">
        <v>19</v>
      </c>
      <c r="E4878" t="s">
        <v>422</v>
      </c>
      <c r="F4878" t="s">
        <v>735</v>
      </c>
      <c r="G4878" t="s">
        <v>736</v>
      </c>
      <c r="H4878" t="s">
        <v>168</v>
      </c>
      <c r="I4878" t="s">
        <v>169</v>
      </c>
      <c r="J4878">
        <v>0</v>
      </c>
      <c r="K4878" t="s">
        <v>93</v>
      </c>
      <c r="L4878">
        <v>0</v>
      </c>
    </row>
    <row r="4879" spans="1:12" x14ac:dyDescent="0.25">
      <c r="A4879" t="s">
        <v>459</v>
      </c>
      <c r="B4879" t="s">
        <v>460</v>
      </c>
      <c r="C4879" t="s">
        <v>457</v>
      </c>
      <c r="D4879">
        <v>19</v>
      </c>
      <c r="E4879" t="s">
        <v>422</v>
      </c>
      <c r="F4879" t="s">
        <v>735</v>
      </c>
      <c r="G4879" t="s">
        <v>736</v>
      </c>
      <c r="H4879" t="s">
        <v>170</v>
      </c>
      <c r="I4879" t="s">
        <v>171</v>
      </c>
      <c r="J4879">
        <v>0</v>
      </c>
      <c r="K4879" t="s">
        <v>93</v>
      </c>
      <c r="L4879">
        <v>0</v>
      </c>
    </row>
    <row r="4880" spans="1:12" x14ac:dyDescent="0.25">
      <c r="A4880" t="s">
        <v>459</v>
      </c>
      <c r="B4880" t="s">
        <v>460</v>
      </c>
      <c r="C4880" t="s">
        <v>457</v>
      </c>
      <c r="D4880">
        <v>19</v>
      </c>
      <c r="E4880" t="s">
        <v>422</v>
      </c>
      <c r="F4880" t="s">
        <v>735</v>
      </c>
      <c r="G4880" t="s">
        <v>736</v>
      </c>
      <c r="H4880" t="s">
        <v>172</v>
      </c>
      <c r="I4880" t="s">
        <v>173</v>
      </c>
      <c r="J4880">
        <v>0</v>
      </c>
      <c r="K4880" t="s">
        <v>93</v>
      </c>
      <c r="L4880">
        <v>0</v>
      </c>
    </row>
    <row r="4881" spans="1:12" x14ac:dyDescent="0.25">
      <c r="A4881" t="s">
        <v>459</v>
      </c>
      <c r="B4881" t="s">
        <v>460</v>
      </c>
      <c r="C4881" t="s">
        <v>457</v>
      </c>
      <c r="D4881">
        <v>19</v>
      </c>
      <c r="E4881" t="s">
        <v>422</v>
      </c>
      <c r="F4881" t="s">
        <v>735</v>
      </c>
      <c r="G4881" t="s">
        <v>736</v>
      </c>
      <c r="H4881" t="s">
        <v>174</v>
      </c>
      <c r="I4881" t="s">
        <v>175</v>
      </c>
      <c r="J4881">
        <v>0</v>
      </c>
      <c r="K4881" t="s">
        <v>93</v>
      </c>
      <c r="L4881">
        <v>0</v>
      </c>
    </row>
    <row r="4882" spans="1:12" x14ac:dyDescent="0.25">
      <c r="A4882" t="s">
        <v>459</v>
      </c>
      <c r="B4882" t="s">
        <v>460</v>
      </c>
      <c r="C4882" t="s">
        <v>457</v>
      </c>
      <c r="D4882">
        <v>19</v>
      </c>
      <c r="E4882" t="s">
        <v>422</v>
      </c>
      <c r="F4882" t="s">
        <v>735</v>
      </c>
      <c r="G4882" t="s">
        <v>736</v>
      </c>
      <c r="H4882" t="s">
        <v>176</v>
      </c>
      <c r="I4882" t="s">
        <v>177</v>
      </c>
      <c r="J4882">
        <v>0</v>
      </c>
      <c r="K4882" t="s">
        <v>93</v>
      </c>
      <c r="L4882">
        <v>0</v>
      </c>
    </row>
    <row r="4883" spans="1:12" x14ac:dyDescent="0.25">
      <c r="A4883" t="s">
        <v>459</v>
      </c>
      <c r="B4883" t="s">
        <v>460</v>
      </c>
      <c r="C4883" t="s">
        <v>457</v>
      </c>
      <c r="D4883">
        <v>19</v>
      </c>
      <c r="E4883" t="s">
        <v>422</v>
      </c>
      <c r="F4883" t="s">
        <v>735</v>
      </c>
      <c r="G4883" t="s">
        <v>736</v>
      </c>
      <c r="H4883" t="s">
        <v>178</v>
      </c>
      <c r="I4883" t="s">
        <v>179</v>
      </c>
      <c r="J4883">
        <v>0</v>
      </c>
      <c r="K4883" t="s">
        <v>93</v>
      </c>
      <c r="L4883">
        <v>0</v>
      </c>
    </row>
    <row r="4884" spans="1:12" x14ac:dyDescent="0.25">
      <c r="A4884" t="s">
        <v>459</v>
      </c>
      <c r="B4884" t="s">
        <v>460</v>
      </c>
      <c r="C4884" t="s">
        <v>457</v>
      </c>
      <c r="D4884">
        <v>19</v>
      </c>
      <c r="E4884" t="s">
        <v>422</v>
      </c>
      <c r="F4884" t="s">
        <v>735</v>
      </c>
      <c r="G4884" t="s">
        <v>736</v>
      </c>
      <c r="H4884" t="s">
        <v>180</v>
      </c>
      <c r="I4884" t="s">
        <v>181</v>
      </c>
      <c r="J4884">
        <v>0</v>
      </c>
      <c r="K4884" t="s">
        <v>93</v>
      </c>
      <c r="L4884">
        <v>0</v>
      </c>
    </row>
    <row r="4885" spans="1:12" x14ac:dyDescent="0.25">
      <c r="A4885" t="s">
        <v>459</v>
      </c>
      <c r="B4885" t="s">
        <v>460</v>
      </c>
      <c r="C4885" t="s">
        <v>457</v>
      </c>
      <c r="D4885">
        <v>19</v>
      </c>
      <c r="E4885" t="s">
        <v>422</v>
      </c>
      <c r="F4885" t="s">
        <v>735</v>
      </c>
      <c r="G4885" t="s">
        <v>736</v>
      </c>
      <c r="H4885" t="s">
        <v>128</v>
      </c>
      <c r="I4885" t="s">
        <v>129</v>
      </c>
      <c r="J4885">
        <v>0</v>
      </c>
      <c r="K4885" t="s">
        <v>93</v>
      </c>
      <c r="L4885">
        <v>0</v>
      </c>
    </row>
    <row r="4886" spans="1:12" x14ac:dyDescent="0.25">
      <c r="A4886" t="s">
        <v>459</v>
      </c>
      <c r="B4886" t="s">
        <v>460</v>
      </c>
      <c r="C4886" t="s">
        <v>457</v>
      </c>
      <c r="D4886">
        <v>19</v>
      </c>
      <c r="E4886" t="s">
        <v>422</v>
      </c>
      <c r="F4886" t="s">
        <v>735</v>
      </c>
      <c r="G4886" t="s">
        <v>736</v>
      </c>
      <c r="H4886" t="s">
        <v>90</v>
      </c>
      <c r="I4886" t="s">
        <v>92</v>
      </c>
      <c r="J4886">
        <v>0</v>
      </c>
      <c r="K4886" t="s">
        <v>93</v>
      </c>
      <c r="L4886">
        <v>0</v>
      </c>
    </row>
    <row r="4887" spans="1:12" x14ac:dyDescent="0.25">
      <c r="A4887" t="s">
        <v>459</v>
      </c>
      <c r="B4887" t="s">
        <v>460</v>
      </c>
      <c r="C4887" t="s">
        <v>457</v>
      </c>
      <c r="D4887">
        <v>19</v>
      </c>
      <c r="E4887" t="s">
        <v>422</v>
      </c>
      <c r="F4887" t="s">
        <v>735</v>
      </c>
      <c r="G4887" t="s">
        <v>736</v>
      </c>
      <c r="H4887" t="s">
        <v>94</v>
      </c>
      <c r="I4887" t="s">
        <v>95</v>
      </c>
      <c r="J4887">
        <v>0</v>
      </c>
      <c r="K4887" t="s">
        <v>93</v>
      </c>
      <c r="L4887">
        <v>0</v>
      </c>
    </row>
    <row r="4888" spans="1:12" x14ac:dyDescent="0.25">
      <c r="A4888" t="s">
        <v>459</v>
      </c>
      <c r="B4888" t="s">
        <v>460</v>
      </c>
      <c r="C4888" t="s">
        <v>457</v>
      </c>
      <c r="D4888">
        <v>19</v>
      </c>
      <c r="E4888" t="s">
        <v>422</v>
      </c>
      <c r="F4888" t="s">
        <v>735</v>
      </c>
      <c r="G4888" t="s">
        <v>736</v>
      </c>
      <c r="H4888" t="s">
        <v>96</v>
      </c>
      <c r="I4888" t="s">
        <v>97</v>
      </c>
      <c r="J4888">
        <v>0</v>
      </c>
      <c r="K4888" t="s">
        <v>93</v>
      </c>
      <c r="L4888">
        <v>0</v>
      </c>
    </row>
    <row r="4889" spans="1:12" x14ac:dyDescent="0.25">
      <c r="A4889" t="s">
        <v>459</v>
      </c>
      <c r="B4889" t="s">
        <v>460</v>
      </c>
      <c r="C4889" t="s">
        <v>457</v>
      </c>
      <c r="D4889">
        <v>19</v>
      </c>
      <c r="E4889" t="s">
        <v>422</v>
      </c>
      <c r="F4889" t="s">
        <v>735</v>
      </c>
      <c r="G4889" t="s">
        <v>736</v>
      </c>
      <c r="H4889" t="s">
        <v>98</v>
      </c>
      <c r="I4889" t="s">
        <v>99</v>
      </c>
      <c r="J4889">
        <v>0</v>
      </c>
      <c r="K4889" t="s">
        <v>93</v>
      </c>
      <c r="L4889">
        <v>0</v>
      </c>
    </row>
    <row r="4890" spans="1:12" x14ac:dyDescent="0.25">
      <c r="A4890" t="s">
        <v>459</v>
      </c>
      <c r="B4890" t="s">
        <v>460</v>
      </c>
      <c r="C4890" t="s">
        <v>457</v>
      </c>
      <c r="D4890">
        <v>19</v>
      </c>
      <c r="E4890" t="s">
        <v>422</v>
      </c>
      <c r="F4890" t="s">
        <v>735</v>
      </c>
      <c r="G4890" t="s">
        <v>736</v>
      </c>
      <c r="H4890" t="s">
        <v>100</v>
      </c>
      <c r="I4890" t="s">
        <v>101</v>
      </c>
      <c r="J4890">
        <v>0</v>
      </c>
      <c r="K4890" t="s">
        <v>93</v>
      </c>
      <c r="L4890">
        <v>0</v>
      </c>
    </row>
    <row r="4891" spans="1:12" x14ac:dyDescent="0.25">
      <c r="A4891" t="s">
        <v>459</v>
      </c>
      <c r="B4891" t="s">
        <v>460</v>
      </c>
      <c r="C4891" t="s">
        <v>457</v>
      </c>
      <c r="D4891">
        <v>19</v>
      </c>
      <c r="E4891" t="s">
        <v>422</v>
      </c>
      <c r="F4891" t="s">
        <v>735</v>
      </c>
      <c r="G4891" t="s">
        <v>736</v>
      </c>
      <c r="H4891" t="s">
        <v>102</v>
      </c>
      <c r="I4891" t="s">
        <v>103</v>
      </c>
      <c r="J4891">
        <v>0</v>
      </c>
      <c r="K4891" t="s">
        <v>93</v>
      </c>
      <c r="L4891">
        <v>0</v>
      </c>
    </row>
    <row r="4892" spans="1:12" x14ac:dyDescent="0.25">
      <c r="A4892" t="s">
        <v>459</v>
      </c>
      <c r="B4892" t="s">
        <v>460</v>
      </c>
      <c r="C4892" t="s">
        <v>457</v>
      </c>
      <c r="D4892">
        <v>19</v>
      </c>
      <c r="E4892" t="s">
        <v>422</v>
      </c>
      <c r="F4892" t="s">
        <v>735</v>
      </c>
      <c r="G4892" t="s">
        <v>736</v>
      </c>
      <c r="H4892" t="s">
        <v>104</v>
      </c>
      <c r="I4892" t="s">
        <v>105</v>
      </c>
      <c r="J4892">
        <v>0</v>
      </c>
      <c r="K4892" t="s">
        <v>93</v>
      </c>
      <c r="L4892">
        <v>0</v>
      </c>
    </row>
    <row r="4893" spans="1:12" x14ac:dyDescent="0.25">
      <c r="A4893" t="s">
        <v>459</v>
      </c>
      <c r="B4893" t="s">
        <v>460</v>
      </c>
      <c r="C4893" t="s">
        <v>457</v>
      </c>
      <c r="D4893">
        <v>19</v>
      </c>
      <c r="E4893" t="s">
        <v>422</v>
      </c>
      <c r="F4893" t="s">
        <v>735</v>
      </c>
      <c r="G4893" t="s">
        <v>736</v>
      </c>
      <c r="H4893" t="s">
        <v>106</v>
      </c>
      <c r="I4893" t="s">
        <v>107</v>
      </c>
      <c r="J4893">
        <v>0</v>
      </c>
      <c r="K4893" t="s">
        <v>93</v>
      </c>
      <c r="L4893">
        <v>0</v>
      </c>
    </row>
    <row r="4894" spans="1:12" x14ac:dyDescent="0.25">
      <c r="A4894" t="s">
        <v>459</v>
      </c>
      <c r="B4894" t="s">
        <v>460</v>
      </c>
      <c r="C4894" t="s">
        <v>457</v>
      </c>
      <c r="D4894">
        <v>19</v>
      </c>
      <c r="E4894" t="s">
        <v>422</v>
      </c>
      <c r="F4894" t="s">
        <v>735</v>
      </c>
      <c r="G4894" t="s">
        <v>736</v>
      </c>
      <c r="H4894" t="s">
        <v>108</v>
      </c>
      <c r="I4894" t="s">
        <v>109</v>
      </c>
      <c r="J4894">
        <v>0</v>
      </c>
      <c r="K4894" t="s">
        <v>93</v>
      </c>
      <c r="L4894">
        <v>0</v>
      </c>
    </row>
    <row r="4895" spans="1:12" x14ac:dyDescent="0.25">
      <c r="A4895" t="s">
        <v>459</v>
      </c>
      <c r="B4895" t="s">
        <v>460</v>
      </c>
      <c r="C4895" t="s">
        <v>457</v>
      </c>
      <c r="D4895">
        <v>19</v>
      </c>
      <c r="E4895" t="s">
        <v>422</v>
      </c>
      <c r="F4895" t="s">
        <v>735</v>
      </c>
      <c r="G4895" t="s">
        <v>736</v>
      </c>
      <c r="H4895" t="s">
        <v>110</v>
      </c>
      <c r="I4895" t="s">
        <v>111</v>
      </c>
      <c r="J4895">
        <v>0</v>
      </c>
      <c r="K4895" t="s">
        <v>93</v>
      </c>
      <c r="L4895">
        <v>0</v>
      </c>
    </row>
    <row r="4896" spans="1:12" x14ac:dyDescent="0.25">
      <c r="A4896" t="s">
        <v>459</v>
      </c>
      <c r="B4896" t="s">
        <v>460</v>
      </c>
      <c r="C4896" t="s">
        <v>457</v>
      </c>
      <c r="D4896">
        <v>19</v>
      </c>
      <c r="E4896" t="s">
        <v>422</v>
      </c>
      <c r="F4896" t="s">
        <v>735</v>
      </c>
      <c r="G4896" t="s">
        <v>736</v>
      </c>
      <c r="H4896" t="s">
        <v>112</v>
      </c>
      <c r="I4896" t="s">
        <v>113</v>
      </c>
      <c r="J4896">
        <v>0</v>
      </c>
      <c r="K4896" t="s">
        <v>93</v>
      </c>
      <c r="L4896">
        <v>0</v>
      </c>
    </row>
    <row r="4897" spans="1:12" x14ac:dyDescent="0.25">
      <c r="A4897" t="s">
        <v>459</v>
      </c>
      <c r="B4897" t="s">
        <v>460</v>
      </c>
      <c r="C4897" t="s">
        <v>457</v>
      </c>
      <c r="D4897">
        <v>19</v>
      </c>
      <c r="E4897" t="s">
        <v>422</v>
      </c>
      <c r="F4897" t="s">
        <v>735</v>
      </c>
      <c r="G4897" t="s">
        <v>736</v>
      </c>
      <c r="H4897" t="s">
        <v>114</v>
      </c>
      <c r="I4897" t="s">
        <v>115</v>
      </c>
      <c r="J4897">
        <v>0</v>
      </c>
      <c r="K4897" t="s">
        <v>93</v>
      </c>
      <c r="L4897">
        <v>0</v>
      </c>
    </row>
    <row r="4898" spans="1:12" x14ac:dyDescent="0.25">
      <c r="A4898" t="s">
        <v>459</v>
      </c>
      <c r="B4898" t="s">
        <v>460</v>
      </c>
      <c r="C4898" t="s">
        <v>457</v>
      </c>
      <c r="D4898">
        <v>19</v>
      </c>
      <c r="E4898" t="s">
        <v>422</v>
      </c>
      <c r="F4898" t="s">
        <v>735</v>
      </c>
      <c r="G4898" t="s">
        <v>736</v>
      </c>
      <c r="H4898" t="s">
        <v>116</v>
      </c>
      <c r="I4898" t="s">
        <v>117</v>
      </c>
      <c r="J4898">
        <v>0</v>
      </c>
      <c r="K4898" t="s">
        <v>93</v>
      </c>
      <c r="L4898">
        <v>0</v>
      </c>
    </row>
    <row r="4899" spans="1:12" x14ac:dyDescent="0.25">
      <c r="A4899" t="s">
        <v>459</v>
      </c>
      <c r="B4899" t="s">
        <v>460</v>
      </c>
      <c r="C4899" t="s">
        <v>457</v>
      </c>
      <c r="D4899">
        <v>19</v>
      </c>
      <c r="E4899" t="s">
        <v>422</v>
      </c>
      <c r="F4899" t="s">
        <v>735</v>
      </c>
      <c r="G4899" t="s">
        <v>736</v>
      </c>
      <c r="H4899" t="s">
        <v>118</v>
      </c>
      <c r="I4899" t="s">
        <v>119</v>
      </c>
      <c r="J4899">
        <v>0</v>
      </c>
      <c r="K4899" t="s">
        <v>93</v>
      </c>
      <c r="L4899">
        <v>0</v>
      </c>
    </row>
    <row r="4900" spans="1:12" x14ac:dyDescent="0.25">
      <c r="A4900" t="s">
        <v>459</v>
      </c>
      <c r="B4900" t="s">
        <v>460</v>
      </c>
      <c r="C4900" t="s">
        <v>457</v>
      </c>
      <c r="D4900">
        <v>19</v>
      </c>
      <c r="E4900" t="s">
        <v>422</v>
      </c>
      <c r="F4900" t="s">
        <v>735</v>
      </c>
      <c r="G4900" t="s">
        <v>736</v>
      </c>
      <c r="H4900" t="s">
        <v>120</v>
      </c>
      <c r="I4900" t="s">
        <v>121</v>
      </c>
      <c r="J4900">
        <v>0</v>
      </c>
      <c r="K4900" t="s">
        <v>93</v>
      </c>
      <c r="L4900">
        <v>0</v>
      </c>
    </row>
    <row r="4901" spans="1:12" x14ac:dyDescent="0.25">
      <c r="A4901" t="s">
        <v>459</v>
      </c>
      <c r="B4901" t="s">
        <v>460</v>
      </c>
      <c r="C4901" t="s">
        <v>457</v>
      </c>
      <c r="D4901">
        <v>19</v>
      </c>
      <c r="E4901" t="s">
        <v>422</v>
      </c>
      <c r="F4901" t="s">
        <v>735</v>
      </c>
      <c r="G4901" t="s">
        <v>736</v>
      </c>
      <c r="H4901" t="s">
        <v>122</v>
      </c>
      <c r="I4901" t="s">
        <v>123</v>
      </c>
      <c r="J4901">
        <v>0</v>
      </c>
      <c r="K4901" t="s">
        <v>93</v>
      </c>
      <c r="L4901">
        <v>0</v>
      </c>
    </row>
    <row r="4902" spans="1:12" x14ac:dyDescent="0.25">
      <c r="A4902" t="s">
        <v>459</v>
      </c>
      <c r="B4902" t="s">
        <v>460</v>
      </c>
      <c r="C4902" t="s">
        <v>457</v>
      </c>
      <c r="D4902">
        <v>19</v>
      </c>
      <c r="E4902" t="s">
        <v>422</v>
      </c>
      <c r="F4902" t="s">
        <v>735</v>
      </c>
      <c r="G4902" t="s">
        <v>736</v>
      </c>
      <c r="H4902" t="s">
        <v>124</v>
      </c>
      <c r="I4902" t="s">
        <v>125</v>
      </c>
      <c r="J4902">
        <v>0</v>
      </c>
      <c r="K4902" t="s">
        <v>93</v>
      </c>
      <c r="L4902">
        <v>0</v>
      </c>
    </row>
    <row r="4903" spans="1:12" x14ac:dyDescent="0.25">
      <c r="A4903" t="s">
        <v>459</v>
      </c>
      <c r="B4903" t="s">
        <v>460</v>
      </c>
      <c r="C4903" t="s">
        <v>457</v>
      </c>
      <c r="D4903">
        <v>19</v>
      </c>
      <c r="E4903" t="s">
        <v>422</v>
      </c>
      <c r="F4903" t="s">
        <v>735</v>
      </c>
      <c r="G4903" t="s">
        <v>736</v>
      </c>
      <c r="H4903" t="s">
        <v>126</v>
      </c>
      <c r="I4903" t="s">
        <v>127</v>
      </c>
      <c r="J4903">
        <v>0</v>
      </c>
      <c r="K4903" t="s">
        <v>93</v>
      </c>
      <c r="L4903">
        <v>0</v>
      </c>
    </row>
    <row r="4904" spans="1:12" x14ac:dyDescent="0.25">
      <c r="A4904" t="s">
        <v>459</v>
      </c>
      <c r="B4904" t="s">
        <v>460</v>
      </c>
      <c r="C4904" t="s">
        <v>457</v>
      </c>
      <c r="D4904">
        <v>19</v>
      </c>
      <c r="E4904" t="s">
        <v>422</v>
      </c>
      <c r="F4904" t="s">
        <v>735</v>
      </c>
      <c r="G4904" t="s">
        <v>736</v>
      </c>
      <c r="H4904" t="s">
        <v>342</v>
      </c>
      <c r="I4904" t="s">
        <v>343</v>
      </c>
      <c r="J4904">
        <v>0</v>
      </c>
      <c r="K4904" t="s">
        <v>93</v>
      </c>
      <c r="L4904">
        <v>0</v>
      </c>
    </row>
    <row r="4905" spans="1:12" x14ac:dyDescent="0.25">
      <c r="A4905" t="s">
        <v>459</v>
      </c>
      <c r="B4905" t="s">
        <v>460</v>
      </c>
      <c r="C4905" t="s">
        <v>457</v>
      </c>
      <c r="D4905">
        <v>19</v>
      </c>
      <c r="E4905" t="s">
        <v>422</v>
      </c>
      <c r="F4905" t="s">
        <v>735</v>
      </c>
      <c r="G4905" t="s">
        <v>736</v>
      </c>
      <c r="H4905" t="s">
        <v>344</v>
      </c>
      <c r="I4905" t="s">
        <v>345</v>
      </c>
      <c r="J4905">
        <v>0</v>
      </c>
      <c r="K4905" t="s">
        <v>93</v>
      </c>
      <c r="L4905">
        <v>0</v>
      </c>
    </row>
    <row r="4906" spans="1:12" x14ac:dyDescent="0.25">
      <c r="A4906" t="s">
        <v>459</v>
      </c>
      <c r="B4906" t="s">
        <v>460</v>
      </c>
      <c r="C4906" t="s">
        <v>457</v>
      </c>
      <c r="D4906">
        <v>19</v>
      </c>
      <c r="E4906" t="s">
        <v>422</v>
      </c>
      <c r="F4906" t="s">
        <v>735</v>
      </c>
      <c r="G4906" t="s">
        <v>736</v>
      </c>
      <c r="H4906" t="s">
        <v>285</v>
      </c>
      <c r="I4906" t="s">
        <v>286</v>
      </c>
      <c r="J4906">
        <v>0</v>
      </c>
      <c r="K4906" t="s">
        <v>93</v>
      </c>
      <c r="L4906">
        <v>0</v>
      </c>
    </row>
    <row r="4907" spans="1:12" x14ac:dyDescent="0.25">
      <c r="A4907" t="s">
        <v>459</v>
      </c>
      <c r="B4907" t="s">
        <v>460</v>
      </c>
      <c r="C4907" t="s">
        <v>457</v>
      </c>
      <c r="D4907">
        <v>19</v>
      </c>
      <c r="E4907" t="s">
        <v>422</v>
      </c>
      <c r="F4907" t="s">
        <v>735</v>
      </c>
      <c r="G4907" t="s">
        <v>736</v>
      </c>
      <c r="H4907" t="s">
        <v>287</v>
      </c>
      <c r="I4907" t="s">
        <v>288</v>
      </c>
      <c r="J4907">
        <v>0</v>
      </c>
      <c r="K4907" t="s">
        <v>93</v>
      </c>
      <c r="L4907">
        <v>0</v>
      </c>
    </row>
    <row r="4908" spans="1:12" x14ac:dyDescent="0.25">
      <c r="A4908" t="s">
        <v>459</v>
      </c>
      <c r="B4908" t="s">
        <v>460</v>
      </c>
      <c r="C4908" t="s">
        <v>457</v>
      </c>
      <c r="D4908">
        <v>19</v>
      </c>
      <c r="E4908" t="s">
        <v>422</v>
      </c>
      <c r="F4908" t="s">
        <v>735</v>
      </c>
      <c r="G4908" t="s">
        <v>736</v>
      </c>
      <c r="H4908" t="s">
        <v>289</v>
      </c>
      <c r="I4908" t="s">
        <v>290</v>
      </c>
      <c r="J4908">
        <v>0</v>
      </c>
      <c r="K4908" t="s">
        <v>93</v>
      </c>
      <c r="L4908">
        <v>0</v>
      </c>
    </row>
    <row r="4909" spans="1:12" x14ac:dyDescent="0.25">
      <c r="A4909" t="s">
        <v>459</v>
      </c>
      <c r="B4909" t="s">
        <v>460</v>
      </c>
      <c r="C4909" t="s">
        <v>457</v>
      </c>
      <c r="D4909">
        <v>19</v>
      </c>
      <c r="E4909" t="s">
        <v>422</v>
      </c>
      <c r="F4909" t="s">
        <v>735</v>
      </c>
      <c r="G4909" t="s">
        <v>736</v>
      </c>
      <c r="H4909" t="s">
        <v>291</v>
      </c>
      <c r="I4909" t="s">
        <v>292</v>
      </c>
      <c r="J4909">
        <v>0</v>
      </c>
      <c r="K4909" t="s">
        <v>93</v>
      </c>
      <c r="L4909">
        <v>0</v>
      </c>
    </row>
    <row r="4910" spans="1:12" x14ac:dyDescent="0.25">
      <c r="A4910" t="s">
        <v>459</v>
      </c>
      <c r="B4910" t="s">
        <v>460</v>
      </c>
      <c r="C4910" t="s">
        <v>457</v>
      </c>
      <c r="D4910">
        <v>19</v>
      </c>
      <c r="E4910" t="s">
        <v>422</v>
      </c>
      <c r="F4910" t="s">
        <v>735</v>
      </c>
      <c r="G4910" t="s">
        <v>736</v>
      </c>
      <c r="H4910" t="s">
        <v>293</v>
      </c>
      <c r="I4910" t="s">
        <v>294</v>
      </c>
      <c r="J4910">
        <v>0</v>
      </c>
      <c r="K4910" t="s">
        <v>93</v>
      </c>
      <c r="L4910">
        <v>0</v>
      </c>
    </row>
    <row r="4911" spans="1:12" x14ac:dyDescent="0.25">
      <c r="A4911" t="s">
        <v>459</v>
      </c>
      <c r="B4911" t="s">
        <v>460</v>
      </c>
      <c r="C4911" t="s">
        <v>457</v>
      </c>
      <c r="D4911">
        <v>19</v>
      </c>
      <c r="E4911" t="s">
        <v>422</v>
      </c>
      <c r="F4911" t="s">
        <v>735</v>
      </c>
      <c r="G4911" t="s">
        <v>736</v>
      </c>
      <c r="H4911" t="s">
        <v>295</v>
      </c>
      <c r="I4911" t="s">
        <v>296</v>
      </c>
      <c r="J4911">
        <v>0</v>
      </c>
      <c r="K4911" t="s">
        <v>93</v>
      </c>
      <c r="L4911">
        <v>0</v>
      </c>
    </row>
    <row r="4912" spans="1:12" x14ac:dyDescent="0.25">
      <c r="A4912" t="s">
        <v>459</v>
      </c>
      <c r="B4912" t="s">
        <v>460</v>
      </c>
      <c r="C4912" t="s">
        <v>457</v>
      </c>
      <c r="D4912">
        <v>19</v>
      </c>
      <c r="E4912" t="s">
        <v>422</v>
      </c>
      <c r="F4912" t="s">
        <v>735</v>
      </c>
      <c r="G4912" t="s">
        <v>736</v>
      </c>
      <c r="H4912" t="s">
        <v>297</v>
      </c>
      <c r="I4912" t="s">
        <v>298</v>
      </c>
      <c r="J4912">
        <v>0</v>
      </c>
      <c r="K4912" t="s">
        <v>93</v>
      </c>
      <c r="L4912">
        <v>0</v>
      </c>
    </row>
    <row r="4913" spans="1:12" x14ac:dyDescent="0.25">
      <c r="A4913" t="s">
        <v>459</v>
      </c>
      <c r="B4913" t="s">
        <v>460</v>
      </c>
      <c r="C4913" t="s">
        <v>457</v>
      </c>
      <c r="D4913">
        <v>19</v>
      </c>
      <c r="E4913" t="s">
        <v>422</v>
      </c>
      <c r="F4913" t="s">
        <v>735</v>
      </c>
      <c r="G4913" t="s">
        <v>736</v>
      </c>
      <c r="H4913" t="s">
        <v>317</v>
      </c>
      <c r="I4913" t="s">
        <v>318</v>
      </c>
      <c r="J4913">
        <v>0</v>
      </c>
      <c r="K4913" t="s">
        <v>93</v>
      </c>
      <c r="L4913">
        <v>0</v>
      </c>
    </row>
    <row r="4914" spans="1:12" x14ac:dyDescent="0.25">
      <c r="A4914" t="s">
        <v>459</v>
      </c>
      <c r="B4914" t="s">
        <v>460</v>
      </c>
      <c r="C4914" t="s">
        <v>457</v>
      </c>
      <c r="D4914">
        <v>19</v>
      </c>
      <c r="E4914" t="s">
        <v>422</v>
      </c>
      <c r="F4914" t="s">
        <v>735</v>
      </c>
      <c r="G4914" t="s">
        <v>736</v>
      </c>
      <c r="H4914" t="s">
        <v>269</v>
      </c>
      <c r="I4914" t="s">
        <v>270</v>
      </c>
      <c r="J4914">
        <v>0</v>
      </c>
      <c r="K4914" t="s">
        <v>93</v>
      </c>
      <c r="L4914">
        <v>0</v>
      </c>
    </row>
    <row r="4915" spans="1:12" x14ac:dyDescent="0.25">
      <c r="A4915" t="s">
        <v>459</v>
      </c>
      <c r="B4915" t="s">
        <v>460</v>
      </c>
      <c r="C4915" t="s">
        <v>457</v>
      </c>
      <c r="D4915">
        <v>19</v>
      </c>
      <c r="E4915" t="s">
        <v>422</v>
      </c>
      <c r="F4915" t="s">
        <v>735</v>
      </c>
      <c r="G4915" t="s">
        <v>736</v>
      </c>
      <c r="H4915" t="s">
        <v>271</v>
      </c>
      <c r="I4915" t="s">
        <v>272</v>
      </c>
      <c r="J4915">
        <v>0</v>
      </c>
      <c r="K4915" t="s">
        <v>93</v>
      </c>
      <c r="L4915">
        <v>0</v>
      </c>
    </row>
    <row r="4916" spans="1:12" x14ac:dyDescent="0.25">
      <c r="A4916" t="s">
        <v>459</v>
      </c>
      <c r="B4916" t="s">
        <v>460</v>
      </c>
      <c r="C4916" t="s">
        <v>457</v>
      </c>
      <c r="D4916">
        <v>19</v>
      </c>
      <c r="E4916" t="s">
        <v>422</v>
      </c>
      <c r="F4916" t="s">
        <v>735</v>
      </c>
      <c r="G4916" t="s">
        <v>736</v>
      </c>
      <c r="H4916" t="s">
        <v>273</v>
      </c>
      <c r="I4916" t="s">
        <v>274</v>
      </c>
      <c r="J4916">
        <v>0</v>
      </c>
      <c r="K4916" t="s">
        <v>93</v>
      </c>
      <c r="L4916">
        <v>0</v>
      </c>
    </row>
    <row r="4917" spans="1:12" x14ac:dyDescent="0.25">
      <c r="A4917" t="s">
        <v>459</v>
      </c>
      <c r="B4917" t="s">
        <v>460</v>
      </c>
      <c r="C4917" t="s">
        <v>457</v>
      </c>
      <c r="D4917">
        <v>19</v>
      </c>
      <c r="E4917" t="s">
        <v>422</v>
      </c>
      <c r="F4917" t="s">
        <v>735</v>
      </c>
      <c r="G4917" t="s">
        <v>736</v>
      </c>
      <c r="H4917" t="s">
        <v>275</v>
      </c>
      <c r="I4917" t="s">
        <v>276</v>
      </c>
      <c r="J4917">
        <v>0</v>
      </c>
      <c r="K4917" t="s">
        <v>93</v>
      </c>
      <c r="L4917">
        <v>0</v>
      </c>
    </row>
    <row r="4918" spans="1:12" x14ac:dyDescent="0.25">
      <c r="A4918" t="s">
        <v>459</v>
      </c>
      <c r="B4918" t="s">
        <v>460</v>
      </c>
      <c r="C4918" t="s">
        <v>457</v>
      </c>
      <c r="D4918">
        <v>19</v>
      </c>
      <c r="E4918" t="s">
        <v>422</v>
      </c>
      <c r="F4918" t="s">
        <v>735</v>
      </c>
      <c r="G4918" t="s">
        <v>736</v>
      </c>
      <c r="H4918" t="s">
        <v>277</v>
      </c>
      <c r="I4918" t="s">
        <v>278</v>
      </c>
      <c r="J4918">
        <v>1000</v>
      </c>
      <c r="K4918" t="s">
        <v>93</v>
      </c>
      <c r="L4918">
        <v>0</v>
      </c>
    </row>
    <row r="4919" spans="1:12" x14ac:dyDescent="0.25">
      <c r="A4919" t="s">
        <v>459</v>
      </c>
      <c r="B4919" t="s">
        <v>460</v>
      </c>
      <c r="C4919" t="s">
        <v>457</v>
      </c>
      <c r="D4919">
        <v>19</v>
      </c>
      <c r="E4919" t="s">
        <v>422</v>
      </c>
      <c r="F4919" t="s">
        <v>735</v>
      </c>
      <c r="G4919" t="s">
        <v>736</v>
      </c>
      <c r="H4919" t="s">
        <v>279</v>
      </c>
      <c r="I4919" t="s">
        <v>280</v>
      </c>
      <c r="J4919">
        <v>0</v>
      </c>
      <c r="K4919" t="s">
        <v>93</v>
      </c>
      <c r="L4919">
        <v>0</v>
      </c>
    </row>
    <row r="4920" spans="1:12" x14ac:dyDescent="0.25">
      <c r="A4920" t="s">
        <v>459</v>
      </c>
      <c r="B4920" t="s">
        <v>460</v>
      </c>
      <c r="C4920" t="s">
        <v>457</v>
      </c>
      <c r="D4920">
        <v>19</v>
      </c>
      <c r="E4920" t="s">
        <v>422</v>
      </c>
      <c r="F4920" t="s">
        <v>735</v>
      </c>
      <c r="G4920" t="s">
        <v>736</v>
      </c>
      <c r="H4920" t="s">
        <v>281</v>
      </c>
      <c r="I4920" t="s">
        <v>282</v>
      </c>
      <c r="J4920">
        <v>0</v>
      </c>
      <c r="K4920" t="s">
        <v>93</v>
      </c>
      <c r="L4920">
        <v>0</v>
      </c>
    </row>
    <row r="4921" spans="1:12" x14ac:dyDescent="0.25">
      <c r="A4921" t="s">
        <v>459</v>
      </c>
      <c r="B4921" t="s">
        <v>460</v>
      </c>
      <c r="C4921" t="s">
        <v>457</v>
      </c>
      <c r="D4921">
        <v>19</v>
      </c>
      <c r="E4921" t="s">
        <v>422</v>
      </c>
      <c r="F4921" t="s">
        <v>735</v>
      </c>
      <c r="G4921" t="s">
        <v>736</v>
      </c>
      <c r="H4921" t="s">
        <v>283</v>
      </c>
      <c r="I4921" t="s">
        <v>284</v>
      </c>
      <c r="J4921">
        <v>0</v>
      </c>
      <c r="K4921" t="s">
        <v>93</v>
      </c>
      <c r="L4921">
        <v>0</v>
      </c>
    </row>
    <row r="4922" spans="1:12" x14ac:dyDescent="0.25">
      <c r="A4922" t="s">
        <v>459</v>
      </c>
      <c r="B4922" t="s">
        <v>460</v>
      </c>
      <c r="C4922" t="s">
        <v>457</v>
      </c>
      <c r="D4922">
        <v>19</v>
      </c>
      <c r="E4922" t="s">
        <v>422</v>
      </c>
      <c r="F4922" t="s">
        <v>735</v>
      </c>
      <c r="G4922" t="s">
        <v>736</v>
      </c>
      <c r="H4922" t="s">
        <v>299</v>
      </c>
      <c r="I4922" t="s">
        <v>300</v>
      </c>
      <c r="J4922">
        <v>0</v>
      </c>
      <c r="K4922" t="s">
        <v>93</v>
      </c>
      <c r="L4922">
        <v>0</v>
      </c>
    </row>
    <row r="4923" spans="1:12" x14ac:dyDescent="0.25">
      <c r="A4923" t="s">
        <v>459</v>
      </c>
      <c r="B4923" t="s">
        <v>460</v>
      </c>
      <c r="C4923" t="s">
        <v>457</v>
      </c>
      <c r="D4923">
        <v>19</v>
      </c>
      <c r="E4923" t="s">
        <v>422</v>
      </c>
      <c r="F4923" t="s">
        <v>735</v>
      </c>
      <c r="G4923" t="s">
        <v>736</v>
      </c>
      <c r="H4923" t="s">
        <v>301</v>
      </c>
      <c r="I4923" t="s">
        <v>302</v>
      </c>
      <c r="J4923">
        <v>0</v>
      </c>
      <c r="K4923" t="s">
        <v>93</v>
      </c>
      <c r="L4923">
        <v>0</v>
      </c>
    </row>
    <row r="4924" spans="1:12" x14ac:dyDescent="0.25">
      <c r="A4924" t="s">
        <v>459</v>
      </c>
      <c r="B4924" t="s">
        <v>460</v>
      </c>
      <c r="C4924" t="s">
        <v>457</v>
      </c>
      <c r="D4924">
        <v>19</v>
      </c>
      <c r="E4924" t="s">
        <v>422</v>
      </c>
      <c r="F4924" t="s">
        <v>735</v>
      </c>
      <c r="G4924" t="s">
        <v>736</v>
      </c>
      <c r="H4924" t="s">
        <v>303</v>
      </c>
      <c r="I4924" t="s">
        <v>304</v>
      </c>
      <c r="J4924">
        <v>0</v>
      </c>
      <c r="K4924" t="s">
        <v>93</v>
      </c>
      <c r="L4924">
        <v>0</v>
      </c>
    </row>
    <row r="4925" spans="1:12" x14ac:dyDescent="0.25">
      <c r="A4925" t="s">
        <v>459</v>
      </c>
      <c r="B4925" t="s">
        <v>460</v>
      </c>
      <c r="C4925" t="s">
        <v>457</v>
      </c>
      <c r="D4925">
        <v>19</v>
      </c>
      <c r="E4925" t="s">
        <v>422</v>
      </c>
      <c r="F4925" t="s">
        <v>735</v>
      </c>
      <c r="G4925" t="s">
        <v>736</v>
      </c>
      <c r="H4925" t="s">
        <v>305</v>
      </c>
      <c r="I4925" t="s">
        <v>306</v>
      </c>
      <c r="J4925">
        <v>0</v>
      </c>
      <c r="K4925" t="s">
        <v>93</v>
      </c>
      <c r="L4925">
        <v>0</v>
      </c>
    </row>
    <row r="4926" spans="1:12" x14ac:dyDescent="0.25">
      <c r="A4926" t="s">
        <v>459</v>
      </c>
      <c r="B4926" t="s">
        <v>460</v>
      </c>
      <c r="C4926" t="s">
        <v>457</v>
      </c>
      <c r="D4926">
        <v>19</v>
      </c>
      <c r="E4926" t="s">
        <v>422</v>
      </c>
      <c r="F4926" t="s">
        <v>735</v>
      </c>
      <c r="G4926" t="s">
        <v>736</v>
      </c>
      <c r="H4926" t="s">
        <v>307</v>
      </c>
      <c r="I4926" t="s">
        <v>308</v>
      </c>
      <c r="J4926">
        <v>0</v>
      </c>
      <c r="K4926" t="s">
        <v>93</v>
      </c>
      <c r="L4926">
        <v>0</v>
      </c>
    </row>
    <row r="4927" spans="1:12" x14ac:dyDescent="0.25">
      <c r="A4927" t="s">
        <v>459</v>
      </c>
      <c r="B4927" t="s">
        <v>460</v>
      </c>
      <c r="C4927" t="s">
        <v>457</v>
      </c>
      <c r="D4927">
        <v>19</v>
      </c>
      <c r="E4927" t="s">
        <v>422</v>
      </c>
      <c r="F4927" t="s">
        <v>735</v>
      </c>
      <c r="G4927" t="s">
        <v>736</v>
      </c>
      <c r="H4927" t="s">
        <v>309</v>
      </c>
      <c r="I4927" t="s">
        <v>310</v>
      </c>
      <c r="J4927">
        <v>0</v>
      </c>
      <c r="K4927" t="s">
        <v>93</v>
      </c>
      <c r="L4927">
        <v>0</v>
      </c>
    </row>
    <row r="4928" spans="1:12" x14ac:dyDescent="0.25">
      <c r="A4928" t="s">
        <v>459</v>
      </c>
      <c r="B4928" t="s">
        <v>460</v>
      </c>
      <c r="C4928" t="s">
        <v>457</v>
      </c>
      <c r="D4928">
        <v>19</v>
      </c>
      <c r="E4928" t="s">
        <v>422</v>
      </c>
      <c r="F4928" t="s">
        <v>735</v>
      </c>
      <c r="G4928" t="s">
        <v>736</v>
      </c>
      <c r="H4928" t="s">
        <v>311</v>
      </c>
      <c r="I4928" t="s">
        <v>312</v>
      </c>
      <c r="J4928">
        <v>0</v>
      </c>
      <c r="K4928" t="s">
        <v>93</v>
      </c>
      <c r="L4928">
        <v>0</v>
      </c>
    </row>
    <row r="4929" spans="1:12" x14ac:dyDescent="0.25">
      <c r="A4929" t="s">
        <v>459</v>
      </c>
      <c r="B4929" t="s">
        <v>460</v>
      </c>
      <c r="C4929" t="s">
        <v>457</v>
      </c>
      <c r="D4929">
        <v>19</v>
      </c>
      <c r="E4929" t="s">
        <v>422</v>
      </c>
      <c r="F4929" t="s">
        <v>735</v>
      </c>
      <c r="G4929" t="s">
        <v>736</v>
      </c>
      <c r="H4929" t="s">
        <v>313</v>
      </c>
      <c r="I4929" t="s">
        <v>314</v>
      </c>
      <c r="J4929">
        <v>0</v>
      </c>
      <c r="K4929" t="s">
        <v>93</v>
      </c>
      <c r="L4929">
        <v>0</v>
      </c>
    </row>
    <row r="4930" spans="1:12" x14ac:dyDescent="0.25">
      <c r="A4930" t="s">
        <v>459</v>
      </c>
      <c r="B4930" t="s">
        <v>460</v>
      </c>
      <c r="C4930" t="s">
        <v>457</v>
      </c>
      <c r="D4930">
        <v>19</v>
      </c>
      <c r="E4930" t="s">
        <v>422</v>
      </c>
      <c r="F4930" t="s">
        <v>735</v>
      </c>
      <c r="G4930" t="s">
        <v>736</v>
      </c>
      <c r="H4930" t="s">
        <v>315</v>
      </c>
      <c r="I4930" t="s">
        <v>316</v>
      </c>
      <c r="J4930">
        <v>0</v>
      </c>
      <c r="K4930" t="s">
        <v>93</v>
      </c>
      <c r="L4930">
        <v>0</v>
      </c>
    </row>
    <row r="4931" spans="1:12" x14ac:dyDescent="0.25">
      <c r="A4931" t="s">
        <v>459</v>
      </c>
      <c r="B4931" t="s">
        <v>460</v>
      </c>
      <c r="C4931" t="s">
        <v>457</v>
      </c>
      <c r="D4931">
        <v>19</v>
      </c>
      <c r="E4931" t="s">
        <v>422</v>
      </c>
      <c r="F4931" t="s">
        <v>735</v>
      </c>
      <c r="G4931" t="s">
        <v>736</v>
      </c>
      <c r="H4931" t="s">
        <v>319</v>
      </c>
      <c r="I4931" t="s">
        <v>320</v>
      </c>
      <c r="J4931">
        <v>0</v>
      </c>
      <c r="K4931" t="s">
        <v>93</v>
      </c>
      <c r="L4931">
        <v>0</v>
      </c>
    </row>
    <row r="4932" spans="1:12" x14ac:dyDescent="0.25">
      <c r="A4932" t="s">
        <v>459</v>
      </c>
      <c r="B4932" t="s">
        <v>460</v>
      </c>
      <c r="C4932" t="s">
        <v>457</v>
      </c>
      <c r="D4932">
        <v>19</v>
      </c>
      <c r="E4932" t="s">
        <v>422</v>
      </c>
      <c r="F4932" t="s">
        <v>735</v>
      </c>
      <c r="G4932" t="s">
        <v>736</v>
      </c>
      <c r="H4932" t="s">
        <v>321</v>
      </c>
      <c r="I4932" t="s">
        <v>322</v>
      </c>
      <c r="J4932">
        <v>0</v>
      </c>
      <c r="K4932" t="s">
        <v>93</v>
      </c>
      <c r="L4932">
        <v>0</v>
      </c>
    </row>
    <row r="4933" spans="1:12" x14ac:dyDescent="0.25">
      <c r="A4933" t="s">
        <v>459</v>
      </c>
      <c r="B4933" t="s">
        <v>460</v>
      </c>
      <c r="C4933" t="s">
        <v>457</v>
      </c>
      <c r="D4933">
        <v>19</v>
      </c>
      <c r="E4933" t="s">
        <v>422</v>
      </c>
      <c r="F4933" t="s">
        <v>735</v>
      </c>
      <c r="G4933" t="s">
        <v>736</v>
      </c>
      <c r="H4933" t="s">
        <v>323</v>
      </c>
      <c r="I4933" t="s">
        <v>324</v>
      </c>
      <c r="J4933">
        <v>0</v>
      </c>
      <c r="K4933" t="s">
        <v>93</v>
      </c>
      <c r="L4933">
        <v>0</v>
      </c>
    </row>
    <row r="4934" spans="1:12" x14ac:dyDescent="0.25">
      <c r="A4934" t="s">
        <v>459</v>
      </c>
      <c r="B4934" t="s">
        <v>460</v>
      </c>
      <c r="C4934" t="s">
        <v>457</v>
      </c>
      <c r="D4934">
        <v>19</v>
      </c>
      <c r="E4934" t="s">
        <v>422</v>
      </c>
      <c r="F4934" t="s">
        <v>735</v>
      </c>
      <c r="G4934" t="s">
        <v>736</v>
      </c>
      <c r="H4934" t="s">
        <v>325</v>
      </c>
      <c r="I4934" t="s">
        <v>326</v>
      </c>
      <c r="J4934">
        <v>0</v>
      </c>
      <c r="K4934" t="s">
        <v>93</v>
      </c>
      <c r="L4934">
        <v>0</v>
      </c>
    </row>
    <row r="4935" spans="1:12" x14ac:dyDescent="0.25">
      <c r="A4935" t="s">
        <v>459</v>
      </c>
      <c r="B4935" t="s">
        <v>460</v>
      </c>
      <c r="C4935" t="s">
        <v>457</v>
      </c>
      <c r="D4935">
        <v>19</v>
      </c>
      <c r="E4935" t="s">
        <v>422</v>
      </c>
      <c r="F4935" t="s">
        <v>735</v>
      </c>
      <c r="G4935" t="s">
        <v>736</v>
      </c>
      <c r="H4935" t="s">
        <v>327</v>
      </c>
      <c r="I4935" t="s">
        <v>328</v>
      </c>
      <c r="J4935">
        <v>0</v>
      </c>
      <c r="K4935" t="s">
        <v>93</v>
      </c>
      <c r="L4935">
        <v>0</v>
      </c>
    </row>
    <row r="4936" spans="1:12" x14ac:dyDescent="0.25">
      <c r="A4936" t="s">
        <v>459</v>
      </c>
      <c r="B4936" t="s">
        <v>460</v>
      </c>
      <c r="C4936" t="s">
        <v>457</v>
      </c>
      <c r="D4936">
        <v>19</v>
      </c>
      <c r="E4936" t="s">
        <v>422</v>
      </c>
      <c r="F4936" t="s">
        <v>735</v>
      </c>
      <c r="G4936" t="s">
        <v>736</v>
      </c>
      <c r="H4936" t="s">
        <v>329</v>
      </c>
      <c r="I4936" t="s">
        <v>330</v>
      </c>
      <c r="J4936">
        <v>0</v>
      </c>
      <c r="K4936" t="s">
        <v>93</v>
      </c>
      <c r="L4936">
        <v>0</v>
      </c>
    </row>
    <row r="4937" spans="1:12" x14ac:dyDescent="0.25">
      <c r="A4937" t="s">
        <v>459</v>
      </c>
      <c r="B4937" t="s">
        <v>460</v>
      </c>
      <c r="C4937" t="s">
        <v>457</v>
      </c>
      <c r="D4937">
        <v>19</v>
      </c>
      <c r="E4937" t="s">
        <v>422</v>
      </c>
      <c r="F4937" t="s">
        <v>735</v>
      </c>
      <c r="G4937" t="s">
        <v>736</v>
      </c>
      <c r="H4937" t="s">
        <v>331</v>
      </c>
      <c r="I4937" t="s">
        <v>332</v>
      </c>
      <c r="J4937">
        <v>0</v>
      </c>
      <c r="K4937" t="s">
        <v>93</v>
      </c>
      <c r="L4937">
        <v>0</v>
      </c>
    </row>
    <row r="4938" spans="1:12" x14ac:dyDescent="0.25">
      <c r="A4938" t="s">
        <v>459</v>
      </c>
      <c r="B4938" t="s">
        <v>460</v>
      </c>
      <c r="C4938" t="s">
        <v>457</v>
      </c>
      <c r="D4938">
        <v>19</v>
      </c>
      <c r="E4938" t="s">
        <v>422</v>
      </c>
      <c r="F4938" t="s">
        <v>735</v>
      </c>
      <c r="G4938" t="s">
        <v>736</v>
      </c>
      <c r="H4938" t="s">
        <v>333</v>
      </c>
      <c r="I4938" t="s">
        <v>334</v>
      </c>
      <c r="J4938">
        <v>900</v>
      </c>
      <c r="K4938" t="s">
        <v>93</v>
      </c>
      <c r="L4938">
        <v>0</v>
      </c>
    </row>
    <row r="4939" spans="1:12" x14ac:dyDescent="0.25">
      <c r="A4939" t="s">
        <v>459</v>
      </c>
      <c r="B4939" t="s">
        <v>460</v>
      </c>
      <c r="C4939" t="s">
        <v>457</v>
      </c>
      <c r="D4939">
        <v>19</v>
      </c>
      <c r="E4939" t="s">
        <v>422</v>
      </c>
      <c r="F4939" t="s">
        <v>735</v>
      </c>
      <c r="G4939" t="s">
        <v>736</v>
      </c>
      <c r="H4939" t="s">
        <v>335</v>
      </c>
      <c r="I4939" t="s">
        <v>336</v>
      </c>
      <c r="J4939">
        <v>0</v>
      </c>
      <c r="K4939" t="s">
        <v>93</v>
      </c>
      <c r="L4939">
        <v>0</v>
      </c>
    </row>
    <row r="4940" spans="1:12" x14ac:dyDescent="0.25">
      <c r="A4940" t="s">
        <v>459</v>
      </c>
      <c r="B4940" t="s">
        <v>460</v>
      </c>
      <c r="C4940" t="s">
        <v>457</v>
      </c>
      <c r="D4940">
        <v>19</v>
      </c>
      <c r="E4940" t="s">
        <v>422</v>
      </c>
      <c r="F4940" t="s">
        <v>735</v>
      </c>
      <c r="G4940" t="s">
        <v>736</v>
      </c>
      <c r="H4940" t="s">
        <v>337</v>
      </c>
      <c r="I4940" t="s">
        <v>338</v>
      </c>
      <c r="J4940">
        <v>0</v>
      </c>
      <c r="K4940" t="s">
        <v>93</v>
      </c>
      <c r="L4940">
        <v>0</v>
      </c>
    </row>
    <row r="4941" spans="1:12" x14ac:dyDescent="0.25">
      <c r="A4941" t="s">
        <v>459</v>
      </c>
      <c r="B4941" t="s">
        <v>460</v>
      </c>
      <c r="C4941" t="s">
        <v>457</v>
      </c>
      <c r="D4941">
        <v>19</v>
      </c>
      <c r="E4941" t="s">
        <v>422</v>
      </c>
      <c r="F4941" t="s">
        <v>735</v>
      </c>
      <c r="G4941" t="s">
        <v>736</v>
      </c>
      <c r="H4941" t="s">
        <v>337</v>
      </c>
      <c r="I4941" t="s">
        <v>339</v>
      </c>
      <c r="J4941">
        <v>0</v>
      </c>
      <c r="K4941" t="s">
        <v>93</v>
      </c>
      <c r="L4941">
        <v>0</v>
      </c>
    </row>
    <row r="4942" spans="1:12" x14ac:dyDescent="0.25">
      <c r="A4942" t="s">
        <v>459</v>
      </c>
      <c r="B4942" t="s">
        <v>460</v>
      </c>
      <c r="C4942" t="s">
        <v>457</v>
      </c>
      <c r="D4942">
        <v>19</v>
      </c>
      <c r="E4942" t="s">
        <v>422</v>
      </c>
      <c r="F4942" t="s">
        <v>735</v>
      </c>
      <c r="G4942" t="s">
        <v>736</v>
      </c>
      <c r="H4942" t="s">
        <v>340</v>
      </c>
      <c r="I4942" t="s">
        <v>341</v>
      </c>
      <c r="J4942">
        <v>0</v>
      </c>
      <c r="K4942" t="s">
        <v>93</v>
      </c>
      <c r="L4942">
        <v>0</v>
      </c>
    </row>
    <row r="4943" spans="1:12" x14ac:dyDescent="0.25">
      <c r="A4943" t="s">
        <v>459</v>
      </c>
      <c r="B4943" t="s">
        <v>460</v>
      </c>
      <c r="C4943" t="s">
        <v>457</v>
      </c>
      <c r="D4943">
        <v>19</v>
      </c>
      <c r="E4943" t="s">
        <v>422</v>
      </c>
      <c r="F4943" t="s">
        <v>735</v>
      </c>
      <c r="G4943" t="s">
        <v>736</v>
      </c>
      <c r="H4943" t="s">
        <v>251</v>
      </c>
      <c r="I4943" t="s">
        <v>252</v>
      </c>
      <c r="J4943">
        <v>0</v>
      </c>
      <c r="K4943" t="s">
        <v>93</v>
      </c>
      <c r="L4943">
        <v>0</v>
      </c>
    </row>
    <row r="4944" spans="1:12" x14ac:dyDescent="0.25">
      <c r="A4944" t="s">
        <v>459</v>
      </c>
      <c r="B4944" t="s">
        <v>460</v>
      </c>
      <c r="C4944" t="s">
        <v>457</v>
      </c>
      <c r="D4944">
        <v>19</v>
      </c>
      <c r="E4944" t="s">
        <v>422</v>
      </c>
      <c r="F4944" t="s">
        <v>735</v>
      </c>
      <c r="G4944" t="s">
        <v>736</v>
      </c>
      <c r="H4944" t="s">
        <v>253</v>
      </c>
      <c r="I4944" t="s">
        <v>254</v>
      </c>
      <c r="J4944">
        <v>0</v>
      </c>
      <c r="K4944" t="s">
        <v>93</v>
      </c>
      <c r="L4944">
        <v>0</v>
      </c>
    </row>
    <row r="4945" spans="1:12" x14ac:dyDescent="0.25">
      <c r="A4945" t="s">
        <v>459</v>
      </c>
      <c r="B4945" t="s">
        <v>460</v>
      </c>
      <c r="C4945" t="s">
        <v>457</v>
      </c>
      <c r="D4945">
        <v>19</v>
      </c>
      <c r="E4945" t="s">
        <v>422</v>
      </c>
      <c r="F4945" t="s">
        <v>735</v>
      </c>
      <c r="G4945" t="s">
        <v>736</v>
      </c>
      <c r="H4945" t="s">
        <v>255</v>
      </c>
      <c r="I4945" t="s">
        <v>256</v>
      </c>
      <c r="J4945">
        <v>0</v>
      </c>
      <c r="K4945" t="s">
        <v>93</v>
      </c>
      <c r="L4945">
        <v>0</v>
      </c>
    </row>
    <row r="4946" spans="1:12" x14ac:dyDescent="0.25">
      <c r="A4946" t="s">
        <v>459</v>
      </c>
      <c r="B4946" t="s">
        <v>460</v>
      </c>
      <c r="C4946" t="s">
        <v>457</v>
      </c>
      <c r="D4946">
        <v>19</v>
      </c>
      <c r="E4946" t="s">
        <v>422</v>
      </c>
      <c r="F4946" t="s">
        <v>735</v>
      </c>
      <c r="G4946" t="s">
        <v>736</v>
      </c>
      <c r="H4946" t="s">
        <v>257</v>
      </c>
      <c r="I4946" t="s">
        <v>258</v>
      </c>
      <c r="J4946">
        <v>0</v>
      </c>
      <c r="K4946" t="s">
        <v>93</v>
      </c>
      <c r="L4946">
        <v>0</v>
      </c>
    </row>
    <row r="4947" spans="1:12" x14ac:dyDescent="0.25">
      <c r="A4947" t="s">
        <v>459</v>
      </c>
      <c r="B4947" t="s">
        <v>460</v>
      </c>
      <c r="C4947" t="s">
        <v>457</v>
      </c>
      <c r="D4947">
        <v>19</v>
      </c>
      <c r="E4947" t="s">
        <v>422</v>
      </c>
      <c r="F4947" t="s">
        <v>735</v>
      </c>
      <c r="G4947" t="s">
        <v>736</v>
      </c>
      <c r="H4947" t="s">
        <v>259</v>
      </c>
      <c r="I4947" t="s">
        <v>260</v>
      </c>
      <c r="J4947">
        <v>0</v>
      </c>
      <c r="K4947" t="s">
        <v>93</v>
      </c>
      <c r="L4947">
        <v>0</v>
      </c>
    </row>
    <row r="4948" spans="1:12" x14ac:dyDescent="0.25">
      <c r="A4948" t="s">
        <v>459</v>
      </c>
      <c r="B4948" t="s">
        <v>460</v>
      </c>
      <c r="C4948" t="s">
        <v>457</v>
      </c>
      <c r="D4948">
        <v>19</v>
      </c>
      <c r="E4948" t="s">
        <v>422</v>
      </c>
      <c r="F4948" t="s">
        <v>735</v>
      </c>
      <c r="G4948" t="s">
        <v>736</v>
      </c>
      <c r="H4948" t="s">
        <v>261</v>
      </c>
      <c r="I4948" t="s">
        <v>262</v>
      </c>
      <c r="J4948">
        <v>0</v>
      </c>
      <c r="K4948" t="s">
        <v>93</v>
      </c>
      <c r="L4948">
        <v>0</v>
      </c>
    </row>
    <row r="4949" spans="1:12" x14ac:dyDescent="0.25">
      <c r="A4949" t="s">
        <v>459</v>
      </c>
      <c r="B4949" t="s">
        <v>460</v>
      </c>
      <c r="C4949" t="s">
        <v>457</v>
      </c>
      <c r="D4949">
        <v>19</v>
      </c>
      <c r="E4949" t="s">
        <v>422</v>
      </c>
      <c r="F4949" t="s">
        <v>735</v>
      </c>
      <c r="G4949" t="s">
        <v>736</v>
      </c>
      <c r="H4949" t="s">
        <v>263</v>
      </c>
      <c r="I4949" t="s">
        <v>264</v>
      </c>
      <c r="J4949">
        <v>0</v>
      </c>
      <c r="K4949" t="s">
        <v>93</v>
      </c>
      <c r="L4949">
        <v>0</v>
      </c>
    </row>
    <row r="4950" spans="1:12" x14ac:dyDescent="0.25">
      <c r="A4950" t="s">
        <v>459</v>
      </c>
      <c r="B4950" t="s">
        <v>460</v>
      </c>
      <c r="C4950" t="s">
        <v>457</v>
      </c>
      <c r="D4950">
        <v>19</v>
      </c>
      <c r="E4950" t="s">
        <v>422</v>
      </c>
      <c r="F4950" t="s">
        <v>735</v>
      </c>
      <c r="G4950" t="s">
        <v>736</v>
      </c>
      <c r="H4950" t="s">
        <v>265</v>
      </c>
      <c r="I4950" t="s">
        <v>266</v>
      </c>
      <c r="J4950">
        <v>0</v>
      </c>
      <c r="K4950" t="s">
        <v>93</v>
      </c>
      <c r="L4950">
        <v>0</v>
      </c>
    </row>
    <row r="4951" spans="1:12" x14ac:dyDescent="0.25">
      <c r="A4951" t="s">
        <v>459</v>
      </c>
      <c r="B4951" t="s">
        <v>460</v>
      </c>
      <c r="C4951" t="s">
        <v>457</v>
      </c>
      <c r="D4951">
        <v>19</v>
      </c>
      <c r="E4951" t="s">
        <v>422</v>
      </c>
      <c r="F4951" t="s">
        <v>735</v>
      </c>
      <c r="G4951" t="s">
        <v>736</v>
      </c>
      <c r="H4951" t="s">
        <v>267</v>
      </c>
      <c r="I4951" t="s">
        <v>268</v>
      </c>
      <c r="J4951">
        <v>0</v>
      </c>
      <c r="K4951" t="s">
        <v>93</v>
      </c>
      <c r="L4951">
        <v>0</v>
      </c>
    </row>
    <row r="4952" spans="1:12" x14ac:dyDescent="0.25">
      <c r="A4952" t="s">
        <v>459</v>
      </c>
      <c r="B4952" t="s">
        <v>460</v>
      </c>
      <c r="C4952" t="s">
        <v>457</v>
      </c>
      <c r="D4952">
        <v>19</v>
      </c>
      <c r="E4952" t="s">
        <v>422</v>
      </c>
      <c r="F4952" t="s">
        <v>735</v>
      </c>
      <c r="G4952" t="s">
        <v>736</v>
      </c>
      <c r="H4952" t="s">
        <v>358</v>
      </c>
      <c r="I4952" t="s">
        <v>359</v>
      </c>
      <c r="J4952">
        <v>0</v>
      </c>
      <c r="K4952" t="s">
        <v>93</v>
      </c>
      <c r="L4952">
        <v>0</v>
      </c>
    </row>
    <row r="4953" spans="1:12" x14ac:dyDescent="0.25">
      <c r="A4953" t="s">
        <v>459</v>
      </c>
      <c r="B4953" t="s">
        <v>460</v>
      </c>
      <c r="C4953" t="s">
        <v>457</v>
      </c>
      <c r="D4953">
        <v>19</v>
      </c>
      <c r="E4953" t="s">
        <v>422</v>
      </c>
      <c r="F4953" t="s">
        <v>735</v>
      </c>
      <c r="G4953" t="s">
        <v>736</v>
      </c>
      <c r="H4953" t="s">
        <v>360</v>
      </c>
      <c r="I4953" t="s">
        <v>361</v>
      </c>
      <c r="J4953">
        <v>0</v>
      </c>
      <c r="K4953" t="s">
        <v>93</v>
      </c>
      <c r="L4953">
        <v>0</v>
      </c>
    </row>
    <row r="4954" spans="1:12" x14ac:dyDescent="0.25">
      <c r="A4954" t="s">
        <v>459</v>
      </c>
      <c r="B4954" t="s">
        <v>460</v>
      </c>
      <c r="C4954" t="s">
        <v>457</v>
      </c>
      <c r="D4954">
        <v>19</v>
      </c>
      <c r="E4954" t="s">
        <v>422</v>
      </c>
      <c r="F4954" t="s">
        <v>735</v>
      </c>
      <c r="G4954" t="s">
        <v>736</v>
      </c>
      <c r="H4954" t="s">
        <v>362</v>
      </c>
      <c r="I4954" t="s">
        <v>363</v>
      </c>
      <c r="J4954">
        <v>0</v>
      </c>
      <c r="K4954" t="s">
        <v>93</v>
      </c>
      <c r="L4954">
        <v>0</v>
      </c>
    </row>
    <row r="4955" spans="1:12" x14ac:dyDescent="0.25">
      <c r="A4955" t="s">
        <v>459</v>
      </c>
      <c r="B4955" t="s">
        <v>460</v>
      </c>
      <c r="C4955" t="s">
        <v>457</v>
      </c>
      <c r="D4955">
        <v>19</v>
      </c>
      <c r="E4955" t="s">
        <v>422</v>
      </c>
      <c r="F4955" t="s">
        <v>735</v>
      </c>
      <c r="G4955" t="s">
        <v>736</v>
      </c>
      <c r="H4955" t="s">
        <v>364</v>
      </c>
      <c r="I4955" t="s">
        <v>365</v>
      </c>
      <c r="J4955">
        <v>0</v>
      </c>
      <c r="K4955" t="s">
        <v>93</v>
      </c>
      <c r="L4955">
        <v>0</v>
      </c>
    </row>
    <row r="4956" spans="1:12" x14ac:dyDescent="0.25">
      <c r="A4956" t="s">
        <v>459</v>
      </c>
      <c r="B4956" t="s">
        <v>460</v>
      </c>
      <c r="C4956" t="s">
        <v>457</v>
      </c>
      <c r="D4956">
        <v>19</v>
      </c>
      <c r="E4956" t="s">
        <v>422</v>
      </c>
      <c r="F4956" t="s">
        <v>735</v>
      </c>
      <c r="G4956" t="s">
        <v>736</v>
      </c>
      <c r="H4956" t="s">
        <v>366</v>
      </c>
      <c r="I4956" t="s">
        <v>367</v>
      </c>
      <c r="J4956">
        <v>0</v>
      </c>
      <c r="K4956" t="s">
        <v>93</v>
      </c>
      <c r="L4956">
        <v>0</v>
      </c>
    </row>
    <row r="4957" spans="1:12" x14ac:dyDescent="0.25">
      <c r="A4957" t="s">
        <v>459</v>
      </c>
      <c r="B4957" t="s">
        <v>460</v>
      </c>
      <c r="C4957" t="s">
        <v>457</v>
      </c>
      <c r="D4957">
        <v>19</v>
      </c>
      <c r="E4957" t="s">
        <v>422</v>
      </c>
      <c r="F4957" t="s">
        <v>735</v>
      </c>
      <c r="G4957" t="s">
        <v>736</v>
      </c>
      <c r="H4957" t="s">
        <v>368</v>
      </c>
      <c r="I4957" t="s">
        <v>369</v>
      </c>
      <c r="J4957">
        <v>0</v>
      </c>
      <c r="K4957" t="s">
        <v>93</v>
      </c>
      <c r="L4957">
        <v>0</v>
      </c>
    </row>
    <row r="4958" spans="1:12" x14ac:dyDescent="0.25">
      <c r="A4958" t="s">
        <v>459</v>
      </c>
      <c r="B4958" t="s">
        <v>460</v>
      </c>
      <c r="C4958" t="s">
        <v>457</v>
      </c>
      <c r="D4958">
        <v>19</v>
      </c>
      <c r="E4958" t="s">
        <v>422</v>
      </c>
      <c r="F4958" t="s">
        <v>735</v>
      </c>
      <c r="G4958" t="s">
        <v>736</v>
      </c>
      <c r="H4958" t="s">
        <v>370</v>
      </c>
      <c r="I4958" t="s">
        <v>371</v>
      </c>
      <c r="J4958">
        <v>0</v>
      </c>
      <c r="K4958" t="s">
        <v>93</v>
      </c>
      <c r="L4958">
        <v>0</v>
      </c>
    </row>
    <row r="4959" spans="1:12" x14ac:dyDescent="0.25">
      <c r="A4959" t="s">
        <v>459</v>
      </c>
      <c r="B4959" t="s">
        <v>460</v>
      </c>
      <c r="C4959" t="s">
        <v>457</v>
      </c>
      <c r="D4959">
        <v>19</v>
      </c>
      <c r="E4959" t="s">
        <v>422</v>
      </c>
      <c r="F4959" t="s">
        <v>735</v>
      </c>
      <c r="G4959" t="s">
        <v>736</v>
      </c>
      <c r="H4959" t="s">
        <v>372</v>
      </c>
      <c r="I4959" t="s">
        <v>373</v>
      </c>
      <c r="J4959">
        <v>0</v>
      </c>
      <c r="K4959" t="s">
        <v>93</v>
      </c>
      <c r="L4959">
        <v>0</v>
      </c>
    </row>
    <row r="4960" spans="1:12" x14ac:dyDescent="0.25">
      <c r="A4960" t="s">
        <v>459</v>
      </c>
      <c r="B4960" t="s">
        <v>460</v>
      </c>
      <c r="C4960" t="s">
        <v>457</v>
      </c>
      <c r="D4960">
        <v>19</v>
      </c>
      <c r="E4960" t="s">
        <v>422</v>
      </c>
      <c r="F4960" t="s">
        <v>735</v>
      </c>
      <c r="G4960" t="s">
        <v>736</v>
      </c>
      <c r="H4960" t="s">
        <v>374</v>
      </c>
      <c r="I4960" t="s">
        <v>375</v>
      </c>
      <c r="J4960">
        <v>0</v>
      </c>
      <c r="K4960" t="s">
        <v>93</v>
      </c>
      <c r="L4960">
        <v>0</v>
      </c>
    </row>
    <row r="4961" spans="1:12" x14ac:dyDescent="0.25">
      <c r="A4961" t="s">
        <v>459</v>
      </c>
      <c r="B4961" t="s">
        <v>460</v>
      </c>
      <c r="C4961" t="s">
        <v>457</v>
      </c>
      <c r="D4961">
        <v>19</v>
      </c>
      <c r="E4961" t="s">
        <v>422</v>
      </c>
      <c r="F4961" t="s">
        <v>735</v>
      </c>
      <c r="G4961" t="s">
        <v>736</v>
      </c>
      <c r="H4961" t="s">
        <v>376</v>
      </c>
      <c r="I4961" t="s">
        <v>377</v>
      </c>
      <c r="J4961">
        <v>0</v>
      </c>
      <c r="K4961" t="s">
        <v>93</v>
      </c>
      <c r="L4961">
        <v>0</v>
      </c>
    </row>
    <row r="4962" spans="1:12" x14ac:dyDescent="0.25">
      <c r="A4962" t="s">
        <v>459</v>
      </c>
      <c r="B4962" t="s">
        <v>460</v>
      </c>
      <c r="C4962" t="s">
        <v>457</v>
      </c>
      <c r="D4962">
        <v>19</v>
      </c>
      <c r="E4962" t="s">
        <v>422</v>
      </c>
      <c r="F4962" t="s">
        <v>735</v>
      </c>
      <c r="G4962" t="s">
        <v>736</v>
      </c>
      <c r="H4962" t="s">
        <v>378</v>
      </c>
      <c r="I4962" t="s">
        <v>379</v>
      </c>
      <c r="J4962">
        <v>0</v>
      </c>
      <c r="K4962" t="s">
        <v>93</v>
      </c>
      <c r="L4962">
        <v>0</v>
      </c>
    </row>
    <row r="4963" spans="1:12" x14ac:dyDescent="0.25">
      <c r="A4963" t="s">
        <v>459</v>
      </c>
      <c r="B4963" t="s">
        <v>460</v>
      </c>
      <c r="C4963" t="s">
        <v>457</v>
      </c>
      <c r="D4963">
        <v>19</v>
      </c>
      <c r="E4963" t="s">
        <v>422</v>
      </c>
      <c r="F4963" t="s">
        <v>735</v>
      </c>
      <c r="G4963" t="s">
        <v>736</v>
      </c>
      <c r="H4963" t="s">
        <v>346</v>
      </c>
      <c r="I4963" t="s">
        <v>347</v>
      </c>
      <c r="J4963">
        <v>0</v>
      </c>
      <c r="K4963" t="s">
        <v>93</v>
      </c>
      <c r="L4963">
        <v>0</v>
      </c>
    </row>
    <row r="4964" spans="1:12" x14ac:dyDescent="0.25">
      <c r="A4964" t="s">
        <v>459</v>
      </c>
      <c r="B4964" t="s">
        <v>460</v>
      </c>
      <c r="C4964" t="s">
        <v>457</v>
      </c>
      <c r="D4964">
        <v>19</v>
      </c>
      <c r="E4964" t="s">
        <v>422</v>
      </c>
      <c r="F4964" t="s">
        <v>735</v>
      </c>
      <c r="G4964" t="s">
        <v>736</v>
      </c>
      <c r="H4964" t="s">
        <v>348</v>
      </c>
      <c r="I4964" t="s">
        <v>349</v>
      </c>
      <c r="J4964">
        <v>0</v>
      </c>
      <c r="K4964" t="s">
        <v>93</v>
      </c>
      <c r="L4964">
        <v>0</v>
      </c>
    </row>
    <row r="4965" spans="1:12" x14ac:dyDescent="0.25">
      <c r="A4965" t="s">
        <v>459</v>
      </c>
      <c r="B4965" t="s">
        <v>460</v>
      </c>
      <c r="C4965" t="s">
        <v>457</v>
      </c>
      <c r="D4965">
        <v>19</v>
      </c>
      <c r="E4965" t="s">
        <v>422</v>
      </c>
      <c r="F4965" t="s">
        <v>735</v>
      </c>
      <c r="G4965" t="s">
        <v>736</v>
      </c>
      <c r="H4965" t="s">
        <v>350</v>
      </c>
      <c r="I4965" t="s">
        <v>351</v>
      </c>
      <c r="J4965">
        <v>0</v>
      </c>
      <c r="K4965" t="s">
        <v>93</v>
      </c>
      <c r="L4965">
        <v>0</v>
      </c>
    </row>
    <row r="4966" spans="1:12" x14ac:dyDescent="0.25">
      <c r="A4966" t="s">
        <v>459</v>
      </c>
      <c r="B4966" t="s">
        <v>460</v>
      </c>
      <c r="C4966" t="s">
        <v>457</v>
      </c>
      <c r="D4966">
        <v>19</v>
      </c>
      <c r="E4966" t="s">
        <v>422</v>
      </c>
      <c r="F4966" t="s">
        <v>735</v>
      </c>
      <c r="G4966" t="s">
        <v>736</v>
      </c>
      <c r="H4966" t="s">
        <v>352</v>
      </c>
      <c r="I4966" t="s">
        <v>353</v>
      </c>
      <c r="J4966">
        <v>0</v>
      </c>
      <c r="K4966" t="s">
        <v>93</v>
      </c>
      <c r="L4966">
        <v>0</v>
      </c>
    </row>
    <row r="4967" spans="1:12" x14ac:dyDescent="0.25">
      <c r="A4967" t="s">
        <v>459</v>
      </c>
      <c r="B4967" t="s">
        <v>460</v>
      </c>
      <c r="C4967" t="s">
        <v>457</v>
      </c>
      <c r="D4967">
        <v>19</v>
      </c>
      <c r="E4967" t="s">
        <v>422</v>
      </c>
      <c r="F4967" t="s">
        <v>735</v>
      </c>
      <c r="G4967" t="s">
        <v>736</v>
      </c>
      <c r="H4967" t="s">
        <v>354</v>
      </c>
      <c r="I4967" t="s">
        <v>355</v>
      </c>
      <c r="J4967">
        <v>0</v>
      </c>
      <c r="K4967" t="s">
        <v>93</v>
      </c>
      <c r="L4967">
        <v>0</v>
      </c>
    </row>
    <row r="4968" spans="1:12" x14ac:dyDescent="0.25">
      <c r="A4968" t="s">
        <v>459</v>
      </c>
      <c r="B4968" t="s">
        <v>460</v>
      </c>
      <c r="C4968" t="s">
        <v>457</v>
      </c>
      <c r="D4968">
        <v>19</v>
      </c>
      <c r="E4968" t="s">
        <v>422</v>
      </c>
      <c r="F4968" t="s">
        <v>735</v>
      </c>
      <c r="G4968" t="s">
        <v>736</v>
      </c>
      <c r="H4968" t="s">
        <v>356</v>
      </c>
      <c r="I4968" t="s">
        <v>357</v>
      </c>
      <c r="J4968">
        <v>0</v>
      </c>
      <c r="K4968" t="s">
        <v>93</v>
      </c>
      <c r="L4968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E3"/>
  <sheetViews>
    <sheetView workbookViewId="0">
      <selection activeCell="A3" sqref="A3"/>
    </sheetView>
  </sheetViews>
  <sheetFormatPr defaultRowHeight="15" x14ac:dyDescent="0.25"/>
  <cols>
    <col min="2" max="2" width="19.42578125" bestFit="1" customWidth="1"/>
    <col min="3" max="3" width="14.7109375" bestFit="1" customWidth="1"/>
  </cols>
  <sheetData>
    <row r="2" spans="1:5" x14ac:dyDescent="0.25">
      <c r="A2" t="s">
        <v>420</v>
      </c>
      <c r="B2" t="s">
        <v>421</v>
      </c>
      <c r="C2" t="s">
        <v>737</v>
      </c>
      <c r="D2" t="s">
        <v>87</v>
      </c>
      <c r="E2">
        <v>334595</v>
      </c>
    </row>
    <row r="3" spans="1:5" x14ac:dyDescent="0.25">
      <c r="A3" t="s">
        <v>466</v>
      </c>
      <c r="B3" t="s">
        <v>467</v>
      </c>
      <c r="C3" t="s">
        <v>737</v>
      </c>
      <c r="D3" t="s">
        <v>87</v>
      </c>
      <c r="E3">
        <v>367854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130</vt:i4>
      </vt:variant>
    </vt:vector>
  </HeadingPairs>
  <TitlesOfParts>
    <vt:vector size="133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Occupancy!Occu_proj_cell</vt:lpstr>
      <vt:lpstr>Occupancy!Occu_proj_end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2018-07-03T13:31:08Z</dcterms:modified>
</cp:coreProperties>
</file>